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有效产出计算\input\"/>
    </mc:Choice>
  </mc:AlternateContent>
  <xr:revisionPtr revIDLastSave="0" documentId="13_ncr:1_{71C07FA8-5FBF-45FC-BA19-5960599ED0CC}" xr6:coauthVersionLast="47" xr6:coauthVersionMax="47" xr10:uidLastSave="{00000000-0000-0000-0000-000000000000}"/>
  <bookViews>
    <workbookView xWindow="-110" yWindow="-110" windowWidth="25820" windowHeight="14020" tabRatio="707" activeTab="1" xr2:uid="{00000000-000D-0000-FFFF-FFFF00000000}"/>
  </bookViews>
  <sheets>
    <sheet name="天然气气举" sheetId="7" r:id="rId1"/>
    <sheet name="制氮车" sheetId="11" r:id="rId2"/>
    <sheet name="固定制氮 " sheetId="53" r:id="rId3"/>
    <sheet name="增压机气举202H1" sheetId="51" r:id="rId4"/>
    <sheet name="增压机气举202H3（已搬迁至204H66）" sheetId="41" r:id="rId5"/>
    <sheet name="增压机气举202H13" sheetId="39" r:id="rId6"/>
    <sheet name="增压机气举202H14" sheetId="56" r:id="rId7"/>
    <sheet name="增压机气举202H15" sheetId="57" r:id="rId8"/>
    <sheet name="增压机气举202H16" sheetId="43" r:id="rId9"/>
    <sheet name="增压机气举202H18" sheetId="48" r:id="rId10"/>
    <sheet name="增压机气举202H21（已搬迁至204H52）" sheetId="46" r:id="rId11"/>
    <sheet name="增压机气举202H22" sheetId="44" r:id="rId12"/>
    <sheet name="增压机气举202H23（已搬迁至204H79）" sheetId="45" r:id="rId13"/>
    <sheet name="增压机气举202H28" sheetId="52" r:id="rId14"/>
    <sheet name="增压机气举204H9" sheetId="62" r:id="rId15"/>
    <sheet name="增压机气举204H10" sheetId="24" r:id="rId16"/>
    <sheet name="增压机气举204H11" sheetId="37" r:id="rId17"/>
    <sheet name="增压机气举204H12（已搬迁至204H62）" sheetId="31" r:id="rId18"/>
    <sheet name="增压机气举204H34" sheetId="47" r:id="rId19"/>
    <sheet name="增压机气举204H36（已搬迁至202H28）" sheetId="25" r:id="rId20"/>
    <sheet name="增压机气举204H38" sheetId="58" r:id="rId21"/>
    <sheet name="增压机气举204H45（已搬迁至204H54）" sheetId="42" r:id="rId22"/>
    <sheet name="增压机气举204H48 " sheetId="59" r:id="rId23"/>
    <sheet name="增压机气举204H52" sheetId="55" r:id="rId24"/>
    <sheet name="增压机气举204H54" sheetId="50" r:id="rId25"/>
    <sheet name="增压机气举204H62" sheetId="60" r:id="rId26"/>
    <sheet name="增压机气举204H66" sheetId="63" r:id="rId27"/>
    <sheet name="增压机气举204H79" sheetId="54" r:id="rId28"/>
    <sheet name="电驱气举204H35" sheetId="27" r:id="rId29"/>
    <sheet name="电驱气举204H37" sheetId="38" r:id="rId30"/>
    <sheet name="电驱气举204H42" sheetId="28" r:id="rId31"/>
    <sheet name="电驱气举204H50" sheetId="29" r:id="rId32"/>
    <sheet name="打破裂盘" sheetId="61" r:id="rId33"/>
  </sheets>
  <definedNames>
    <definedName name="_xlnm._FilterDatabase" localSheetId="32" hidden="1">打破裂盘!$A$1:$E$1</definedName>
    <definedName name="_xlnm._FilterDatabase" localSheetId="28" hidden="1">电驱气举204H35!$A$1:$O$1</definedName>
    <definedName name="_xlnm._FilterDatabase" localSheetId="29" hidden="1">电驱气举204H37!$A$1:$O$232</definedName>
    <definedName name="_xlnm._FilterDatabase" localSheetId="30" hidden="1">电驱气举204H42!$A$1:$O$1</definedName>
    <definedName name="_xlnm._FilterDatabase" localSheetId="31" hidden="1">电驱气举204H50!$A$1:$O$1</definedName>
    <definedName name="_xlnm._FilterDatabase" localSheetId="2" hidden="1">'固定制氮 '!$A$1:$AB$1223</definedName>
    <definedName name="_xlnm._FilterDatabase" localSheetId="0" hidden="1">天然气气举!$A$1:$Z$950</definedName>
    <definedName name="_xlnm._FilterDatabase" localSheetId="3" hidden="1">增压机气举202H1!$A$1:$O$1</definedName>
    <definedName name="_xlnm._FilterDatabase" localSheetId="5" hidden="1">增压机气举202H13!$A$1:$O$189</definedName>
    <definedName name="_xlnm._FilterDatabase" localSheetId="6" hidden="1">增压机气举202H14!$A$1:$O$1</definedName>
    <definedName name="_xlnm._FilterDatabase" localSheetId="7" hidden="1">增压机气举202H15!$A$1:$O$61</definedName>
    <definedName name="_xlnm._FilterDatabase" localSheetId="8" hidden="1">增压机气举202H16!$A$1:$O$1</definedName>
    <definedName name="_xlnm._FilterDatabase" localSheetId="11" hidden="1">增压机气举202H22!$A$1:$O$1</definedName>
    <definedName name="_xlnm._FilterDatabase" localSheetId="12" hidden="1">'增压机气举202H23（已搬迁至204H79）'!$A$1:$O$1</definedName>
    <definedName name="_xlnm._FilterDatabase" localSheetId="13" hidden="1">增压机气举202H28!$A$1:$O$1</definedName>
    <definedName name="_xlnm._FilterDatabase" localSheetId="4" hidden="1">'增压机气举202H3（已搬迁至204H66）'!$A$1:$O$1</definedName>
    <definedName name="_xlnm._FilterDatabase" localSheetId="15" hidden="1">增压机气举204H10!$A$1:$O$399</definedName>
    <definedName name="_xlnm._FilterDatabase" localSheetId="16" hidden="1">增压机气举204H11!$A$1:$O$1</definedName>
    <definedName name="_xlnm._FilterDatabase" localSheetId="17" hidden="1">'增压机气举204H12（已搬迁至204H62）'!$A$1:$O$1</definedName>
    <definedName name="_xlnm._FilterDatabase" localSheetId="19" hidden="1">'增压机气举204H36（已搬迁至202H28）'!$A$1:$O$1</definedName>
    <definedName name="_xlnm._FilterDatabase" localSheetId="20" hidden="1">增压机气举204H38!$A$1:$O$178</definedName>
    <definedName name="_xlnm._FilterDatabase" localSheetId="21" hidden="1">'增压机气举204H45（已搬迁至204H54）'!$A$1:$O$1</definedName>
    <definedName name="_xlnm._FilterDatabase" localSheetId="22" hidden="1">'增压机气举204H48 '!$A$1:$O$193</definedName>
    <definedName name="_xlnm._FilterDatabase" localSheetId="23" hidden="1">增压机气举204H52!$A$1:$O$1</definedName>
    <definedName name="_xlnm._FilterDatabase" localSheetId="24" hidden="1">增压机气举204H54!$A$1:$O$1</definedName>
    <definedName name="_xlnm._FilterDatabase" localSheetId="25" hidden="1">增压机气举204H62!$A$1:$O$1</definedName>
    <definedName name="_xlnm._FilterDatabase" localSheetId="26" hidden="1">增压机气举204H66!$A$1:$O$1</definedName>
    <definedName name="_xlnm._FilterDatabase" localSheetId="27" hidden="1">增压机气举204H79!$A$1:$O$1</definedName>
    <definedName name="_xlnm._FilterDatabase" localSheetId="14" hidden="1">增压机气举204H9!$A$1:$R$329</definedName>
    <definedName name="_xlnm._FilterDatabase" localSheetId="1" hidden="1">制氮车!$A$1:$AA$1783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624" i="11" l="1"/>
  <c r="O1623" i="11"/>
  <c r="O1622" i="11"/>
  <c r="O1621" i="11" l="1"/>
  <c r="O1620" i="11" l="1"/>
  <c r="O892" i="7"/>
  <c r="J317" i="51" l="1"/>
  <c r="L317" i="51"/>
  <c r="J318" i="51"/>
  <c r="L318" i="51"/>
  <c r="J319" i="51"/>
  <c r="L319" i="51"/>
  <c r="J320" i="51"/>
  <c r="L320" i="51"/>
  <c r="J321" i="51"/>
  <c r="L321" i="51"/>
  <c r="J322" i="51"/>
  <c r="L322" i="51"/>
  <c r="J323" i="51"/>
  <c r="L323" i="51"/>
  <c r="J324" i="51"/>
  <c r="L324" i="51"/>
  <c r="J325" i="51"/>
  <c r="L325" i="51"/>
  <c r="J326" i="51"/>
  <c r="L326" i="51"/>
  <c r="J327" i="51"/>
  <c r="L327" i="51"/>
  <c r="J328" i="51"/>
  <c r="L328" i="51"/>
  <c r="J329" i="51"/>
  <c r="L329" i="51"/>
  <c r="J330" i="51"/>
  <c r="L330" i="51"/>
  <c r="J331" i="51"/>
  <c r="L331" i="51"/>
  <c r="J332" i="51"/>
  <c r="L332" i="51"/>
  <c r="J333" i="51"/>
  <c r="L333" i="51"/>
  <c r="J334" i="51"/>
  <c r="L334" i="51"/>
  <c r="J335" i="51"/>
  <c r="L335" i="51"/>
  <c r="J336" i="51"/>
  <c r="L336" i="51"/>
  <c r="J337" i="51"/>
  <c r="L337" i="51"/>
  <c r="J338" i="51"/>
  <c r="L338" i="51"/>
  <c r="J339" i="51"/>
  <c r="L339" i="51"/>
  <c r="O1619" i="11" l="1"/>
  <c r="O891" i="7" l="1"/>
  <c r="O1618" i="11"/>
  <c r="O1617" i="11" l="1"/>
  <c r="O890" i="7" l="1"/>
  <c r="O1616" i="11"/>
  <c r="T883" i="7"/>
  <c r="O889" i="7" l="1"/>
  <c r="Y1099" i="53"/>
  <c r="O1615" i="11"/>
  <c r="O1614" i="11"/>
  <c r="O888" i="7" l="1"/>
  <c r="O1613" i="11"/>
  <c r="O887" i="7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L102" i="63"/>
  <c r="L103" i="63"/>
  <c r="L104" i="63"/>
  <c r="L105" i="63"/>
  <c r="L106" i="63"/>
  <c r="L107" i="63"/>
  <c r="L108" i="63"/>
  <c r="L109" i="63"/>
  <c r="L110" i="63"/>
  <c r="L111" i="63"/>
  <c r="L112" i="63"/>
  <c r="L113" i="63"/>
  <c r="L114" i="63"/>
  <c r="L115" i="63"/>
  <c r="L116" i="63"/>
  <c r="L117" i="63"/>
  <c r="L118" i="63"/>
  <c r="L119" i="63"/>
  <c r="L120" i="63"/>
  <c r="L121" i="63"/>
  <c r="L122" i="63"/>
  <c r="L123" i="63"/>
  <c r="L124" i="63"/>
  <c r="L125" i="63"/>
  <c r="L126" i="63"/>
  <c r="L127" i="63"/>
  <c r="L128" i="63"/>
  <c r="L129" i="63"/>
  <c r="L130" i="63"/>
  <c r="L131" i="63"/>
  <c r="L132" i="63"/>
  <c r="L133" i="63"/>
  <c r="L134" i="63"/>
  <c r="L135" i="63"/>
  <c r="L136" i="63"/>
  <c r="L137" i="63"/>
  <c r="L138" i="63"/>
  <c r="L139" i="63"/>
  <c r="L140" i="63"/>
  <c r="L141" i="63"/>
  <c r="L142" i="63"/>
  <c r="L143" i="63"/>
  <c r="L144" i="63"/>
  <c r="L145" i="63"/>
  <c r="L146" i="63"/>
  <c r="L147" i="63"/>
  <c r="L148" i="63"/>
  <c r="L149" i="63"/>
  <c r="L150" i="63"/>
  <c r="L151" i="63"/>
  <c r="L152" i="63"/>
  <c r="L153" i="63"/>
  <c r="L154" i="63"/>
  <c r="L155" i="63"/>
  <c r="L156" i="63"/>
  <c r="L157" i="63"/>
  <c r="L158" i="63"/>
  <c r="L159" i="63"/>
  <c r="L160" i="63"/>
  <c r="L161" i="63"/>
  <c r="L162" i="63"/>
  <c r="L163" i="63"/>
  <c r="L164" i="63"/>
  <c r="L165" i="63"/>
  <c r="L166" i="63"/>
  <c r="L167" i="63"/>
  <c r="L168" i="63"/>
  <c r="L169" i="63"/>
  <c r="L170" i="63"/>
  <c r="L171" i="63"/>
  <c r="L172" i="63"/>
  <c r="L173" i="63"/>
  <c r="L174" i="63"/>
  <c r="L175" i="63"/>
  <c r="L176" i="63"/>
  <c r="L177" i="63"/>
  <c r="L178" i="63"/>
  <c r="L179" i="63"/>
  <c r="L180" i="63"/>
  <c r="L181" i="63"/>
  <c r="L182" i="63"/>
  <c r="L183" i="63"/>
  <c r="L184" i="63"/>
  <c r="L185" i="63"/>
  <c r="L186" i="63"/>
  <c r="L187" i="63"/>
  <c r="L188" i="63"/>
  <c r="L189" i="63"/>
  <c r="L190" i="63"/>
  <c r="L191" i="63"/>
  <c r="L192" i="63"/>
  <c r="L193" i="63"/>
  <c r="L194" i="63"/>
  <c r="L195" i="63"/>
  <c r="L196" i="63"/>
  <c r="L197" i="63"/>
  <c r="L198" i="63"/>
  <c r="L199" i="63"/>
  <c r="L200" i="63"/>
  <c r="L201" i="63"/>
  <c r="L202" i="63"/>
  <c r="L203" i="63"/>
  <c r="L204" i="63"/>
  <c r="L205" i="63"/>
  <c r="L206" i="63"/>
  <c r="L207" i="63"/>
  <c r="L208" i="63"/>
  <c r="L209" i="63"/>
  <c r="L210" i="63"/>
  <c r="L211" i="63"/>
  <c r="L212" i="63"/>
  <c r="L213" i="63"/>
  <c r="L214" i="63"/>
  <c r="L215" i="63"/>
  <c r="L216" i="63"/>
  <c r="L217" i="63"/>
  <c r="L218" i="63"/>
  <c r="L219" i="63"/>
  <c r="L220" i="63"/>
  <c r="L221" i="63"/>
  <c r="L222" i="63"/>
  <c r="L223" i="63"/>
  <c r="L224" i="63"/>
  <c r="L225" i="63"/>
  <c r="L226" i="63"/>
  <c r="L227" i="63"/>
  <c r="L228" i="63"/>
  <c r="L229" i="63"/>
  <c r="L230" i="63"/>
  <c r="L231" i="63"/>
  <c r="L232" i="63"/>
  <c r="L233" i="63"/>
  <c r="L234" i="63"/>
  <c r="L235" i="63"/>
  <c r="L236" i="63"/>
  <c r="L237" i="63"/>
  <c r="L238" i="63"/>
  <c r="L239" i="63"/>
  <c r="L240" i="63"/>
  <c r="O886" i="7"/>
  <c r="W885" i="7" l="1"/>
  <c r="O885" i="7" s="1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J102" i="63"/>
  <c r="J103" i="63"/>
  <c r="J104" i="63"/>
  <c r="J105" i="63"/>
  <c r="J106" i="63"/>
  <c r="J107" i="63"/>
  <c r="J108" i="63"/>
  <c r="J109" i="63"/>
  <c r="J110" i="63"/>
  <c r="J111" i="63"/>
  <c r="J112" i="63"/>
  <c r="J113" i="63"/>
  <c r="J114" i="63"/>
  <c r="J115" i="63"/>
  <c r="J116" i="63"/>
  <c r="J117" i="63"/>
  <c r="J118" i="63"/>
  <c r="J119" i="63"/>
  <c r="J120" i="63"/>
  <c r="J121" i="63"/>
  <c r="J122" i="63"/>
  <c r="J123" i="63"/>
  <c r="J124" i="63"/>
  <c r="J125" i="63"/>
  <c r="J126" i="63"/>
  <c r="J127" i="63"/>
  <c r="J128" i="63"/>
  <c r="J129" i="63"/>
  <c r="J130" i="63"/>
  <c r="J131" i="63"/>
  <c r="J132" i="63"/>
  <c r="J133" i="63"/>
  <c r="J134" i="63"/>
  <c r="J135" i="63"/>
  <c r="J136" i="63"/>
  <c r="J137" i="63"/>
  <c r="J138" i="63"/>
  <c r="J139" i="63"/>
  <c r="J140" i="63"/>
  <c r="J141" i="63"/>
  <c r="J142" i="63"/>
  <c r="J143" i="63"/>
  <c r="J144" i="63"/>
  <c r="J145" i="63"/>
  <c r="J146" i="63"/>
  <c r="J147" i="63"/>
  <c r="J148" i="63"/>
  <c r="J149" i="63"/>
  <c r="J150" i="63"/>
  <c r="J151" i="63"/>
  <c r="J152" i="63"/>
  <c r="J153" i="63"/>
  <c r="J154" i="63"/>
  <c r="J155" i="63"/>
  <c r="J156" i="63"/>
  <c r="J157" i="63"/>
  <c r="J158" i="63"/>
  <c r="J159" i="63"/>
  <c r="J160" i="63"/>
  <c r="J161" i="63"/>
  <c r="J162" i="63"/>
  <c r="J163" i="63"/>
  <c r="J164" i="63"/>
  <c r="J3" i="63"/>
  <c r="J240" i="63"/>
  <c r="J239" i="63"/>
  <c r="J238" i="63"/>
  <c r="J237" i="63"/>
  <c r="J236" i="63"/>
  <c r="J235" i="63"/>
  <c r="J234" i="63"/>
  <c r="J233" i="63"/>
  <c r="J232" i="63"/>
  <c r="J231" i="63"/>
  <c r="J230" i="63"/>
  <c r="J229" i="63"/>
  <c r="J228" i="63"/>
  <c r="J227" i="63"/>
  <c r="J226" i="63"/>
  <c r="J225" i="63"/>
  <c r="J224" i="63"/>
  <c r="J223" i="63"/>
  <c r="J222" i="63"/>
  <c r="J221" i="63"/>
  <c r="J220" i="63"/>
  <c r="J219" i="63"/>
  <c r="J218" i="63"/>
  <c r="J217" i="63"/>
  <c r="J216" i="63"/>
  <c r="J215" i="63"/>
  <c r="J214" i="63"/>
  <c r="J213" i="63"/>
  <c r="J212" i="63"/>
  <c r="J211" i="63"/>
  <c r="J210" i="63"/>
  <c r="J209" i="63"/>
  <c r="J208" i="63"/>
  <c r="J207" i="63"/>
  <c r="J206" i="63"/>
  <c r="J205" i="63"/>
  <c r="J204" i="63"/>
  <c r="J203" i="63"/>
  <c r="J202" i="63"/>
  <c r="J201" i="63"/>
  <c r="J200" i="63"/>
  <c r="J199" i="63"/>
  <c r="J198" i="63"/>
  <c r="J197" i="63"/>
  <c r="J196" i="63"/>
  <c r="J195" i="63"/>
  <c r="J194" i="63"/>
  <c r="J193" i="63"/>
  <c r="J192" i="63"/>
  <c r="J191" i="63"/>
  <c r="J190" i="63"/>
  <c r="J189" i="63"/>
  <c r="J188" i="63"/>
  <c r="J187" i="63"/>
  <c r="J186" i="63"/>
  <c r="J185" i="63"/>
  <c r="J184" i="63"/>
  <c r="J183" i="63"/>
  <c r="J182" i="63"/>
  <c r="J181" i="63"/>
  <c r="J180" i="63"/>
  <c r="J179" i="63"/>
  <c r="J178" i="63"/>
  <c r="J177" i="63"/>
  <c r="J176" i="63"/>
  <c r="J175" i="63"/>
  <c r="J174" i="63"/>
  <c r="J173" i="63"/>
  <c r="J172" i="63"/>
  <c r="J171" i="63"/>
  <c r="J170" i="63"/>
  <c r="J169" i="63"/>
  <c r="J168" i="63"/>
  <c r="J167" i="63"/>
  <c r="J166" i="63"/>
  <c r="J165" i="63"/>
  <c r="L2" i="63"/>
  <c r="J2" i="63"/>
  <c r="O1612" i="11" l="1"/>
  <c r="O1611" i="11" l="1"/>
  <c r="W884" i="7"/>
  <c r="O884" i="7" s="1"/>
  <c r="O1610" i="11"/>
  <c r="O1609" i="11"/>
  <c r="O1608" i="11" l="1"/>
  <c r="Y1092" i="53"/>
  <c r="Y1091" i="53"/>
  <c r="Y1090" i="53"/>
  <c r="O1607" i="11"/>
  <c r="O1606" i="11"/>
  <c r="O1605" i="11" l="1"/>
  <c r="O883" i="7"/>
  <c r="O1604" i="11"/>
  <c r="W1419" i="11"/>
  <c r="O1419" i="11" s="1"/>
  <c r="W1409" i="11"/>
  <c r="O1409" i="11" s="1"/>
  <c r="Y1086" i="53"/>
  <c r="W1602" i="11"/>
  <c r="O1603" i="11"/>
  <c r="O1602" i="11" l="1"/>
  <c r="O1601" i="11"/>
  <c r="O1600" i="11"/>
  <c r="O1599" i="11"/>
  <c r="O1598" i="11"/>
  <c r="O1597" i="11"/>
  <c r="O1596" i="11"/>
  <c r="O1595" i="11"/>
  <c r="O1594" i="11"/>
  <c r="O1593" i="11"/>
  <c r="W1592" i="11"/>
  <c r="O1592" i="11" s="1"/>
  <c r="O1591" i="11"/>
  <c r="O1590" i="11"/>
  <c r="O1589" i="11"/>
  <c r="O1588" i="11"/>
  <c r="O1587" i="11"/>
  <c r="O1586" i="11" l="1"/>
  <c r="W1585" i="11"/>
  <c r="O1585" i="11" s="1"/>
  <c r="O1584" i="11" l="1"/>
  <c r="L412" i="41"/>
  <c r="J412" i="41"/>
  <c r="O1583" i="11"/>
  <c r="O1582" i="11"/>
  <c r="W1581" i="11"/>
  <c r="O1581" i="11" s="1"/>
  <c r="O1580" i="11"/>
  <c r="O1579" i="11"/>
  <c r="L112" i="52"/>
  <c r="L113" i="52"/>
  <c r="L114" i="52"/>
  <c r="L115" i="52"/>
  <c r="L116" i="52"/>
  <c r="L117" i="52"/>
  <c r="L118" i="52"/>
  <c r="L119" i="52"/>
  <c r="L120" i="52"/>
  <c r="L121" i="52"/>
  <c r="L122" i="52"/>
  <c r="L123" i="52"/>
  <c r="L124" i="52"/>
  <c r="L125" i="52"/>
  <c r="L126" i="52"/>
  <c r="L127" i="52"/>
  <c r="L128" i="52"/>
  <c r="L129" i="52"/>
  <c r="L130" i="52"/>
  <c r="L131" i="52"/>
  <c r="L132" i="52"/>
  <c r="L133" i="52"/>
  <c r="L134" i="52"/>
  <c r="L135" i="52"/>
  <c r="L136" i="52"/>
  <c r="L137" i="52"/>
  <c r="L138" i="52"/>
  <c r="L139" i="52"/>
  <c r="L140" i="52"/>
  <c r="L141" i="52"/>
  <c r="L142" i="52"/>
  <c r="L143" i="52"/>
  <c r="L144" i="52"/>
  <c r="L145" i="52"/>
  <c r="L146" i="52"/>
  <c r="L147" i="52"/>
  <c r="L148" i="52"/>
  <c r="L149" i="52"/>
  <c r="L150" i="52"/>
  <c r="L151" i="52"/>
  <c r="L152" i="52"/>
  <c r="L153" i="52"/>
  <c r="L154" i="52"/>
  <c r="L155" i="52"/>
  <c r="L156" i="52"/>
  <c r="L157" i="52"/>
  <c r="L158" i="52"/>
  <c r="L159" i="52"/>
  <c r="L160" i="52"/>
  <c r="L161" i="52"/>
  <c r="L162" i="52"/>
  <c r="L163" i="52"/>
  <c r="L164" i="52"/>
  <c r="L165" i="52"/>
  <c r="L166" i="52"/>
  <c r="L167" i="52"/>
  <c r="L168" i="52"/>
  <c r="L169" i="52"/>
  <c r="L170" i="52"/>
  <c r="L171" i="52"/>
  <c r="L172" i="52"/>
  <c r="L173" i="52"/>
  <c r="L174" i="52"/>
  <c r="L175" i="52"/>
  <c r="L176" i="52"/>
  <c r="L177" i="52"/>
  <c r="L178" i="52"/>
  <c r="L179" i="52"/>
  <c r="L180" i="52"/>
  <c r="L181" i="52"/>
  <c r="L182" i="52"/>
  <c r="L183" i="52"/>
  <c r="L184" i="52"/>
  <c r="L185" i="52"/>
  <c r="L186" i="52"/>
  <c r="L187" i="52"/>
  <c r="L188" i="52"/>
  <c r="L189" i="52"/>
  <c r="L190" i="52"/>
  <c r="L191" i="52"/>
  <c r="L192" i="52"/>
  <c r="L193" i="52"/>
  <c r="L194" i="52"/>
  <c r="L195" i="52"/>
  <c r="L196" i="52"/>
  <c r="L197" i="52"/>
  <c r="L198" i="52"/>
  <c r="L199" i="52"/>
  <c r="L200" i="52"/>
  <c r="L201" i="52"/>
  <c r="L202" i="52"/>
  <c r="L203" i="52"/>
  <c r="L204" i="52"/>
  <c r="L205" i="52"/>
  <c r="L206" i="52"/>
  <c r="L207" i="52"/>
  <c r="L208" i="52"/>
  <c r="L209" i="52"/>
  <c r="L210" i="52"/>
  <c r="L211" i="52"/>
  <c r="L212" i="52"/>
  <c r="L213" i="52"/>
  <c r="L214" i="52"/>
  <c r="L215" i="52"/>
  <c r="L216" i="52"/>
  <c r="L217" i="52"/>
  <c r="L218" i="52"/>
  <c r="L219" i="52"/>
  <c r="L220" i="52"/>
  <c r="L221" i="52"/>
  <c r="L222" i="52"/>
  <c r="L223" i="52"/>
  <c r="L224" i="52"/>
  <c r="L225" i="52"/>
  <c r="L226" i="52"/>
  <c r="L227" i="52"/>
  <c r="L228" i="52"/>
  <c r="L229" i="52"/>
  <c r="L230" i="52"/>
  <c r="L231" i="52"/>
  <c r="L232" i="52"/>
  <c r="L233" i="52"/>
  <c r="L234" i="52"/>
  <c r="L235" i="52"/>
  <c r="L236" i="52"/>
  <c r="L237" i="52"/>
  <c r="L238" i="52"/>
  <c r="L239" i="52"/>
  <c r="L240" i="52"/>
  <c r="L241" i="52"/>
  <c r="L242" i="52"/>
  <c r="L243" i="52"/>
  <c r="L244" i="52"/>
  <c r="L245" i="52"/>
  <c r="L246" i="52"/>
  <c r="L247" i="52"/>
  <c r="L248" i="52"/>
  <c r="L249" i="52"/>
  <c r="L250" i="52"/>
  <c r="L251" i="52"/>
  <c r="L252" i="52"/>
  <c r="L253" i="52"/>
  <c r="L254" i="52"/>
  <c r="L255" i="52"/>
  <c r="L256" i="52"/>
  <c r="L257" i="52"/>
  <c r="L258" i="52"/>
  <c r="L259" i="52"/>
  <c r="L260" i="52"/>
  <c r="J291" i="51"/>
  <c r="L291" i="51"/>
  <c r="J292" i="51"/>
  <c r="L292" i="51"/>
  <c r="J293" i="51"/>
  <c r="L293" i="51"/>
  <c r="J294" i="51"/>
  <c r="L294" i="51"/>
  <c r="J295" i="51"/>
  <c r="L295" i="51"/>
  <c r="J296" i="51"/>
  <c r="L296" i="51"/>
  <c r="J297" i="51"/>
  <c r="L297" i="51"/>
  <c r="J298" i="51"/>
  <c r="L298" i="51"/>
  <c r="J299" i="51"/>
  <c r="L299" i="51"/>
  <c r="J300" i="51"/>
  <c r="L300" i="51"/>
  <c r="J301" i="51"/>
  <c r="L301" i="51"/>
  <c r="J302" i="51"/>
  <c r="L302" i="51"/>
  <c r="J303" i="51"/>
  <c r="L303" i="51"/>
  <c r="J304" i="51"/>
  <c r="L304" i="51"/>
  <c r="J305" i="51"/>
  <c r="L305" i="51"/>
  <c r="J306" i="51"/>
  <c r="L306" i="51"/>
  <c r="J307" i="51"/>
  <c r="L307" i="51"/>
  <c r="J308" i="51"/>
  <c r="L308" i="51"/>
  <c r="J309" i="51"/>
  <c r="L309" i="51"/>
  <c r="J310" i="51"/>
  <c r="L310" i="51"/>
  <c r="J311" i="51"/>
  <c r="L311" i="51"/>
  <c r="J312" i="51"/>
  <c r="L312" i="51"/>
  <c r="J313" i="51"/>
  <c r="L313" i="51"/>
  <c r="J314" i="51"/>
  <c r="L314" i="51"/>
  <c r="J315" i="51"/>
  <c r="L315" i="51"/>
  <c r="J316" i="51"/>
  <c r="L316" i="51"/>
  <c r="O1578" i="11" l="1"/>
  <c r="O1577" i="11"/>
  <c r="O1576" i="11"/>
  <c r="O476" i="11" l="1"/>
  <c r="O477" i="11"/>
  <c r="O475" i="11"/>
  <c r="Y925" i="53"/>
  <c r="O1575" i="11" l="1"/>
  <c r="O1574" i="11"/>
  <c r="O882" i="7" l="1"/>
  <c r="O1573" i="11"/>
  <c r="O1572" i="11"/>
  <c r="O1571" i="11"/>
  <c r="O1570" i="11"/>
  <c r="O1569" i="11"/>
  <c r="O1568" i="11"/>
  <c r="O881" i="7" l="1"/>
  <c r="J96" i="52"/>
  <c r="L96" i="52"/>
  <c r="J97" i="52"/>
  <c r="L97" i="52"/>
  <c r="J98" i="52"/>
  <c r="L98" i="52"/>
  <c r="J99" i="52"/>
  <c r="L99" i="52"/>
  <c r="J100" i="52"/>
  <c r="L100" i="52"/>
  <c r="J101" i="52"/>
  <c r="L101" i="52"/>
  <c r="J102" i="52"/>
  <c r="L102" i="52"/>
  <c r="J103" i="52"/>
  <c r="L103" i="52"/>
  <c r="J104" i="52"/>
  <c r="L104" i="52"/>
  <c r="J105" i="52"/>
  <c r="L105" i="52"/>
  <c r="J106" i="52"/>
  <c r="L106" i="52"/>
  <c r="J107" i="52"/>
  <c r="L107" i="52"/>
  <c r="J108" i="52"/>
  <c r="L108" i="52"/>
  <c r="J109" i="52"/>
  <c r="L109" i="52"/>
  <c r="J110" i="52"/>
  <c r="L110" i="52"/>
  <c r="J111" i="52"/>
  <c r="L111" i="52"/>
  <c r="J112" i="52"/>
  <c r="J113" i="52"/>
  <c r="J114" i="52"/>
  <c r="J115" i="52"/>
  <c r="J116" i="52"/>
  <c r="J117" i="52"/>
  <c r="J118" i="52"/>
  <c r="J119" i="52"/>
  <c r="J120" i="52"/>
  <c r="J121" i="52"/>
  <c r="J122" i="52"/>
  <c r="J123" i="52"/>
  <c r="J124" i="52"/>
  <c r="J125" i="52"/>
  <c r="J126" i="52"/>
  <c r="J127" i="52"/>
  <c r="J128" i="52"/>
  <c r="J129" i="52"/>
  <c r="J130" i="52"/>
  <c r="J131" i="52"/>
  <c r="J132" i="52"/>
  <c r="J133" i="52"/>
  <c r="J134" i="52"/>
  <c r="J135" i="52"/>
  <c r="J136" i="52"/>
  <c r="J137" i="52"/>
  <c r="J138" i="52"/>
  <c r="J139" i="52"/>
  <c r="J140" i="52"/>
  <c r="J141" i="52"/>
  <c r="J142" i="52"/>
  <c r="J143" i="52"/>
  <c r="J144" i="52"/>
  <c r="J145" i="52"/>
  <c r="J146" i="52"/>
  <c r="J147" i="52"/>
  <c r="J148" i="52"/>
  <c r="J149" i="52"/>
  <c r="J150" i="52"/>
  <c r="J151" i="52"/>
  <c r="J152" i="52"/>
  <c r="J153" i="52"/>
  <c r="J154" i="52"/>
  <c r="J155" i="52"/>
  <c r="J156" i="52"/>
  <c r="J157" i="52"/>
  <c r="J158" i="52"/>
  <c r="J159" i="52"/>
  <c r="J160" i="52"/>
  <c r="J161" i="52"/>
  <c r="J162" i="52"/>
  <c r="J163" i="52"/>
  <c r="J164" i="52"/>
  <c r="J165" i="52"/>
  <c r="J166" i="52"/>
  <c r="J167" i="52"/>
  <c r="J168" i="52"/>
  <c r="J169" i="52"/>
  <c r="J170" i="52"/>
  <c r="J171" i="52"/>
  <c r="J172" i="52"/>
  <c r="J173" i="52"/>
  <c r="J174" i="52"/>
  <c r="J175" i="52"/>
  <c r="J176" i="52"/>
  <c r="J177" i="52"/>
  <c r="J178" i="52"/>
  <c r="J179" i="52"/>
  <c r="J180" i="52"/>
  <c r="J181" i="52"/>
  <c r="J182" i="52"/>
  <c r="J183" i="52"/>
  <c r="J184" i="52"/>
  <c r="J185" i="52"/>
  <c r="J186" i="52"/>
  <c r="J187" i="52"/>
  <c r="J188" i="52"/>
  <c r="J189" i="52"/>
  <c r="J190" i="52"/>
  <c r="J191" i="52"/>
  <c r="J192" i="52"/>
  <c r="J193" i="52"/>
  <c r="J194" i="52"/>
  <c r="J195" i="52"/>
  <c r="J196" i="52"/>
  <c r="J197" i="52"/>
  <c r="J198" i="52"/>
  <c r="J199" i="52"/>
  <c r="J200" i="52"/>
  <c r="J201" i="52"/>
  <c r="J202" i="52"/>
  <c r="J203" i="52"/>
  <c r="J204" i="52"/>
  <c r="J205" i="52"/>
  <c r="J206" i="52"/>
  <c r="J207" i="52"/>
  <c r="J208" i="52"/>
  <c r="J209" i="52"/>
  <c r="J210" i="52"/>
  <c r="J211" i="52"/>
  <c r="J212" i="52"/>
  <c r="J213" i="52"/>
  <c r="J214" i="52"/>
  <c r="J215" i="52"/>
  <c r="J216" i="52"/>
  <c r="J217" i="52"/>
  <c r="J218" i="52"/>
  <c r="J219" i="52"/>
  <c r="J220" i="52"/>
  <c r="J221" i="52"/>
  <c r="J222" i="52"/>
  <c r="J223" i="52"/>
  <c r="J224" i="52"/>
  <c r="J225" i="52"/>
  <c r="J226" i="52"/>
  <c r="J227" i="52"/>
  <c r="J228" i="52"/>
  <c r="J229" i="52"/>
  <c r="J230" i="52"/>
  <c r="J231" i="52"/>
  <c r="J232" i="52"/>
  <c r="J233" i="52"/>
  <c r="J234" i="52"/>
  <c r="J235" i="52"/>
  <c r="J236" i="52"/>
  <c r="J237" i="52"/>
  <c r="J238" i="52"/>
  <c r="J239" i="52"/>
  <c r="J240" i="52"/>
  <c r="J241" i="52"/>
  <c r="J242" i="52"/>
  <c r="J243" i="52"/>
  <c r="J244" i="52"/>
  <c r="J245" i="52"/>
  <c r="J246" i="52"/>
  <c r="J247" i="52"/>
  <c r="J248" i="52"/>
  <c r="J249" i="52"/>
  <c r="J250" i="52"/>
  <c r="J251" i="52"/>
  <c r="J252" i="52"/>
  <c r="J253" i="52"/>
  <c r="J254" i="52"/>
  <c r="J255" i="52"/>
  <c r="J256" i="52"/>
  <c r="J257" i="52"/>
  <c r="J258" i="52"/>
  <c r="J259" i="52"/>
  <c r="J260" i="52"/>
  <c r="O1567" i="11" l="1"/>
  <c r="O1566" i="11"/>
  <c r="O1565" i="11" l="1"/>
  <c r="O1564" i="11"/>
  <c r="O1563" i="11"/>
  <c r="O880" i="7" l="1"/>
  <c r="O1562" i="11"/>
  <c r="O1561" i="11" l="1"/>
  <c r="O1560" i="11"/>
  <c r="O1559" i="11" l="1"/>
  <c r="O1558" i="11"/>
  <c r="O1557" i="11" l="1"/>
  <c r="O1556" i="11" l="1"/>
  <c r="O1555" i="11"/>
  <c r="J324" i="50"/>
  <c r="L324" i="50"/>
  <c r="J325" i="50"/>
  <c r="L325" i="50"/>
  <c r="J326" i="50"/>
  <c r="L326" i="50"/>
  <c r="J327" i="50"/>
  <c r="L327" i="50"/>
  <c r="J328" i="50"/>
  <c r="L328" i="50"/>
  <c r="J329" i="50"/>
  <c r="L329" i="50"/>
  <c r="J330" i="50"/>
  <c r="L330" i="50"/>
  <c r="J331" i="50"/>
  <c r="L331" i="50"/>
  <c r="J332" i="50"/>
  <c r="L332" i="50"/>
  <c r="J333" i="50"/>
  <c r="L333" i="50"/>
  <c r="J334" i="50"/>
  <c r="L334" i="50"/>
  <c r="J335" i="50"/>
  <c r="L335" i="50"/>
  <c r="J336" i="50"/>
  <c r="L336" i="50"/>
  <c r="J337" i="50"/>
  <c r="L337" i="50"/>
  <c r="J338" i="50"/>
  <c r="L338" i="50"/>
  <c r="J339" i="50"/>
  <c r="L339" i="50"/>
  <c r="J340" i="50"/>
  <c r="L340" i="50"/>
  <c r="J341" i="50"/>
  <c r="L341" i="50"/>
  <c r="J342" i="50"/>
  <c r="L342" i="50"/>
  <c r="J343" i="50"/>
  <c r="L343" i="50"/>
  <c r="J344" i="50"/>
  <c r="L344" i="50"/>
  <c r="J345" i="50"/>
  <c r="L345" i="50"/>
  <c r="J346" i="50"/>
  <c r="L346" i="50"/>
  <c r="J347" i="50"/>
  <c r="L347" i="50"/>
  <c r="J348" i="50"/>
  <c r="L348" i="50"/>
  <c r="J349" i="50"/>
  <c r="L349" i="50"/>
  <c r="J350" i="50"/>
  <c r="L350" i="50"/>
  <c r="J351" i="50"/>
  <c r="L351" i="50"/>
  <c r="J352" i="50"/>
  <c r="L352" i="50"/>
  <c r="J353" i="50"/>
  <c r="L353" i="50"/>
  <c r="J354" i="50"/>
  <c r="L354" i="50"/>
  <c r="J355" i="50"/>
  <c r="L355" i="50"/>
  <c r="J356" i="50"/>
  <c r="L356" i="50"/>
  <c r="J357" i="50"/>
  <c r="L357" i="50"/>
  <c r="J358" i="50"/>
  <c r="L358" i="50"/>
  <c r="J359" i="50"/>
  <c r="L359" i="50"/>
  <c r="J360" i="50"/>
  <c r="L360" i="50"/>
  <c r="J361" i="50"/>
  <c r="L361" i="50"/>
  <c r="J362" i="50"/>
  <c r="L362" i="50"/>
  <c r="J363" i="50"/>
  <c r="L363" i="50"/>
  <c r="J364" i="50"/>
  <c r="L364" i="50"/>
  <c r="J365" i="50"/>
  <c r="L365" i="50"/>
  <c r="J366" i="50"/>
  <c r="L366" i="50"/>
  <c r="J367" i="50"/>
  <c r="L367" i="50"/>
  <c r="J368" i="50"/>
  <c r="L368" i="50"/>
  <c r="J369" i="50"/>
  <c r="L369" i="50"/>
  <c r="J370" i="50"/>
  <c r="L370" i="50"/>
  <c r="J371" i="50"/>
  <c r="L371" i="50"/>
  <c r="J372" i="50"/>
  <c r="L372" i="50"/>
  <c r="J373" i="50"/>
  <c r="L373" i="50"/>
  <c r="J374" i="50"/>
  <c r="L374" i="50"/>
  <c r="J375" i="50"/>
  <c r="L375" i="50"/>
  <c r="J376" i="50"/>
  <c r="L376" i="50"/>
  <c r="J377" i="50"/>
  <c r="L377" i="50"/>
  <c r="J378" i="50"/>
  <c r="L378" i="50"/>
  <c r="J379" i="50"/>
  <c r="L379" i="50"/>
  <c r="J380" i="50"/>
  <c r="L380" i="50"/>
  <c r="J381" i="50"/>
  <c r="L381" i="50"/>
  <c r="J382" i="50"/>
  <c r="L382" i="50"/>
  <c r="J383" i="50"/>
  <c r="L383" i="50"/>
  <c r="J384" i="50"/>
  <c r="L384" i="50"/>
  <c r="J385" i="50"/>
  <c r="L385" i="50"/>
  <c r="J386" i="50"/>
  <c r="L386" i="50"/>
  <c r="J387" i="50"/>
  <c r="L387" i="50"/>
  <c r="J388" i="50"/>
  <c r="L388" i="50"/>
  <c r="J389" i="50"/>
  <c r="L389" i="50"/>
  <c r="J390" i="50"/>
  <c r="L390" i="50"/>
  <c r="J391" i="50"/>
  <c r="L391" i="50"/>
  <c r="J392" i="50"/>
  <c r="L392" i="50"/>
  <c r="J393" i="50"/>
  <c r="L393" i="50"/>
  <c r="J394" i="50"/>
  <c r="L394" i="50"/>
  <c r="J395" i="50"/>
  <c r="L395" i="50"/>
  <c r="J396" i="50"/>
  <c r="L396" i="50"/>
  <c r="J397" i="50"/>
  <c r="L397" i="50"/>
  <c r="J398" i="50"/>
  <c r="L398" i="50"/>
  <c r="J399" i="50"/>
  <c r="L399" i="50"/>
  <c r="J400" i="50"/>
  <c r="L400" i="50"/>
  <c r="J401" i="50"/>
  <c r="L401" i="50"/>
  <c r="J402" i="50"/>
  <c r="L402" i="50"/>
  <c r="J403" i="50"/>
  <c r="L403" i="50"/>
  <c r="J404" i="50"/>
  <c r="L404" i="50"/>
  <c r="J405" i="50"/>
  <c r="L405" i="50"/>
  <c r="J406" i="50"/>
  <c r="L406" i="50"/>
  <c r="J407" i="50"/>
  <c r="L407" i="50"/>
  <c r="J408" i="50"/>
  <c r="L408" i="50"/>
  <c r="J409" i="50"/>
  <c r="L409" i="50"/>
  <c r="J410" i="50"/>
  <c r="L410" i="50"/>
  <c r="J411" i="50"/>
  <c r="L411" i="50"/>
  <c r="J412" i="50"/>
  <c r="L412" i="50"/>
  <c r="J413" i="50"/>
  <c r="L413" i="50"/>
  <c r="J414" i="50"/>
  <c r="L414" i="50"/>
  <c r="J415" i="50"/>
  <c r="L415" i="50"/>
  <c r="J416" i="50"/>
  <c r="L416" i="50"/>
  <c r="J417" i="50"/>
  <c r="L417" i="50"/>
  <c r="J418" i="50"/>
  <c r="L418" i="50"/>
  <c r="J419" i="50"/>
  <c r="L419" i="50"/>
  <c r="J420" i="50"/>
  <c r="L420" i="50"/>
  <c r="J421" i="50"/>
  <c r="L421" i="50"/>
  <c r="J422" i="50"/>
  <c r="L422" i="50"/>
  <c r="J423" i="50"/>
  <c r="L423" i="50"/>
  <c r="J424" i="50"/>
  <c r="L424" i="50"/>
  <c r="J425" i="50"/>
  <c r="L425" i="50"/>
  <c r="J426" i="50"/>
  <c r="L426" i="50"/>
  <c r="J427" i="50"/>
  <c r="L427" i="50"/>
  <c r="J428" i="50"/>
  <c r="L428" i="50"/>
  <c r="J429" i="50"/>
  <c r="L429" i="50"/>
  <c r="J430" i="50"/>
  <c r="L430" i="50"/>
  <c r="J431" i="50"/>
  <c r="L431" i="50"/>
  <c r="J432" i="50"/>
  <c r="L432" i="50"/>
  <c r="J433" i="50"/>
  <c r="L433" i="50"/>
  <c r="J434" i="50"/>
  <c r="L434" i="50"/>
  <c r="J435" i="50"/>
  <c r="L435" i="50"/>
  <c r="J436" i="50"/>
  <c r="L436" i="50"/>
  <c r="J437" i="50"/>
  <c r="L437" i="50"/>
  <c r="J438" i="50"/>
  <c r="L438" i="50"/>
  <c r="J439" i="50"/>
  <c r="L439" i="50"/>
  <c r="J440" i="50"/>
  <c r="L440" i="50"/>
  <c r="J441" i="50"/>
  <c r="L441" i="50"/>
  <c r="J442" i="50"/>
  <c r="L442" i="50"/>
  <c r="J443" i="50"/>
  <c r="L443" i="50"/>
  <c r="J444" i="50"/>
  <c r="L444" i="50"/>
  <c r="J445" i="50"/>
  <c r="L445" i="50"/>
  <c r="J446" i="50"/>
  <c r="L446" i="50"/>
  <c r="J447" i="50"/>
  <c r="L447" i="50"/>
  <c r="J448" i="50"/>
  <c r="L448" i="50"/>
  <c r="J449" i="50"/>
  <c r="L449" i="50"/>
  <c r="J450" i="50"/>
  <c r="L450" i="50"/>
  <c r="J451" i="50"/>
  <c r="L451" i="50"/>
  <c r="J452" i="50"/>
  <c r="L452" i="50"/>
  <c r="J453" i="50"/>
  <c r="L453" i="50"/>
  <c r="J91" i="47"/>
  <c r="J92" i="47"/>
  <c r="J93" i="47"/>
  <c r="J94" i="47"/>
  <c r="J95" i="47"/>
  <c r="J96" i="47"/>
  <c r="J97" i="47"/>
  <c r="J98" i="47"/>
  <c r="J99" i="47"/>
  <c r="J100" i="47"/>
  <c r="J101" i="47"/>
  <c r="J102" i="47"/>
  <c r="J103" i="47"/>
  <c r="J104" i="47"/>
  <c r="J105" i="47"/>
  <c r="J106" i="47"/>
  <c r="J107" i="47"/>
  <c r="J108" i="47"/>
  <c r="J109" i="47"/>
  <c r="J110" i="47"/>
  <c r="J111" i="47"/>
  <c r="J112" i="47"/>
  <c r="J113" i="47"/>
  <c r="J114" i="47"/>
  <c r="J115" i="47"/>
  <c r="J116" i="47"/>
  <c r="J117" i="47"/>
  <c r="J118" i="47"/>
  <c r="J119" i="47"/>
  <c r="J120" i="47"/>
  <c r="J121" i="47"/>
  <c r="J122" i="47"/>
  <c r="J123" i="47"/>
  <c r="J124" i="47"/>
  <c r="J125" i="47"/>
  <c r="J126" i="47"/>
  <c r="J127" i="47"/>
  <c r="J128" i="47"/>
  <c r="J129" i="47"/>
  <c r="J130" i="47"/>
  <c r="J131" i="47"/>
  <c r="J132" i="47"/>
  <c r="J133" i="47"/>
  <c r="J134" i="47"/>
  <c r="J135" i="47"/>
  <c r="J136" i="47"/>
  <c r="J137" i="47"/>
  <c r="J138" i="47"/>
  <c r="J139" i="47"/>
  <c r="J140" i="47"/>
  <c r="J141" i="47"/>
  <c r="J142" i="47"/>
  <c r="J143" i="47"/>
  <c r="J144" i="47"/>
  <c r="J145" i="47"/>
  <c r="J146" i="47"/>
  <c r="J147" i="47"/>
  <c r="J148" i="47"/>
  <c r="J149" i="47"/>
  <c r="J150" i="47"/>
  <c r="J151" i="47"/>
  <c r="J152" i="47"/>
  <c r="J153" i="47"/>
  <c r="J154" i="47"/>
  <c r="J155" i="47"/>
  <c r="J156" i="47"/>
  <c r="J157" i="47"/>
  <c r="J158" i="47"/>
  <c r="J159" i="47"/>
  <c r="J160" i="47"/>
  <c r="J161" i="47"/>
  <c r="J162" i="47"/>
  <c r="J163" i="47"/>
  <c r="J164" i="47"/>
  <c r="J165" i="47"/>
  <c r="J166" i="47"/>
  <c r="J167" i="47"/>
  <c r="J168" i="47"/>
  <c r="J169" i="47"/>
  <c r="J170" i="47"/>
  <c r="J171" i="47"/>
  <c r="J172" i="47"/>
  <c r="J173" i="47"/>
  <c r="J174" i="47"/>
  <c r="J175" i="47"/>
  <c r="J176" i="47"/>
  <c r="J177" i="47"/>
  <c r="J178" i="47"/>
  <c r="J179" i="47"/>
  <c r="J180" i="47"/>
  <c r="J181" i="47"/>
  <c r="J182" i="47"/>
  <c r="J183" i="47"/>
  <c r="J184" i="47"/>
  <c r="J185" i="47"/>
  <c r="J186" i="47"/>
  <c r="J187" i="47"/>
  <c r="J188" i="47"/>
  <c r="J189" i="47"/>
  <c r="J190" i="47"/>
  <c r="J191" i="47"/>
  <c r="J192" i="47"/>
  <c r="J193" i="47"/>
  <c r="J194" i="47"/>
  <c r="J195" i="47"/>
  <c r="J196" i="47"/>
  <c r="J197" i="47"/>
  <c r="J198" i="47"/>
  <c r="J199" i="47"/>
  <c r="J200" i="47"/>
  <c r="J201" i="47"/>
  <c r="J202" i="47"/>
  <c r="J203" i="47"/>
  <c r="J204" i="47"/>
  <c r="J205" i="47"/>
  <c r="J206" i="47"/>
  <c r="J207" i="47"/>
  <c r="J208" i="47"/>
  <c r="J209" i="47"/>
  <c r="J210" i="47"/>
  <c r="J211" i="47"/>
  <c r="J212" i="47"/>
  <c r="J213" i="47"/>
  <c r="J214" i="47"/>
  <c r="J215" i="47"/>
  <c r="J216" i="47"/>
  <c r="J217" i="47"/>
  <c r="J218" i="47"/>
  <c r="J219" i="47"/>
  <c r="J220" i="47"/>
  <c r="J221" i="47"/>
  <c r="J222" i="47"/>
  <c r="J223" i="47"/>
  <c r="J224" i="47"/>
  <c r="J225" i="47"/>
  <c r="J226" i="47"/>
  <c r="J227" i="47"/>
  <c r="J228" i="47"/>
  <c r="J229" i="47"/>
  <c r="J230" i="47"/>
  <c r="J231" i="47"/>
  <c r="J232" i="47"/>
  <c r="J233" i="47"/>
  <c r="J234" i="47"/>
  <c r="J235" i="47"/>
  <c r="J236" i="47"/>
  <c r="J237" i="47"/>
  <c r="J238" i="47"/>
  <c r="J239" i="47"/>
  <c r="J240" i="47"/>
  <c r="J241" i="47"/>
  <c r="J242" i="47"/>
  <c r="J243" i="47"/>
  <c r="J244" i="47"/>
  <c r="J245" i="47"/>
  <c r="J246" i="47"/>
  <c r="J247" i="47"/>
  <c r="J248" i="47"/>
  <c r="J249" i="47"/>
  <c r="J250" i="47"/>
  <c r="J251" i="47"/>
  <c r="J252" i="47"/>
  <c r="J253" i="47"/>
  <c r="J254" i="47"/>
  <c r="J255" i="47"/>
  <c r="J256" i="47"/>
  <c r="J257" i="47"/>
  <c r="J258" i="47"/>
  <c r="J259" i="47"/>
  <c r="J260" i="47"/>
  <c r="J261" i="47"/>
  <c r="J262" i="47"/>
  <c r="J263" i="47"/>
  <c r="J264" i="47"/>
  <c r="J265" i="47"/>
  <c r="J266" i="47"/>
  <c r="J267" i="47"/>
  <c r="J268" i="47"/>
  <c r="J269" i="47"/>
  <c r="J270" i="47"/>
  <c r="J271" i="47"/>
  <c r="J272" i="47"/>
  <c r="J273" i="47"/>
  <c r="J274" i="47"/>
  <c r="J275" i="47"/>
  <c r="J276" i="47"/>
  <c r="J277" i="47"/>
  <c r="J278" i="47"/>
  <c r="J279" i="47"/>
  <c r="J280" i="47"/>
  <c r="J281" i="47"/>
  <c r="J282" i="47"/>
  <c r="J283" i="47"/>
  <c r="J284" i="47"/>
  <c r="J285" i="47"/>
  <c r="J286" i="47"/>
  <c r="J287" i="47"/>
  <c r="J288" i="47"/>
  <c r="J289" i="47"/>
  <c r="J290" i="47"/>
  <c r="J291" i="47"/>
  <c r="J292" i="47"/>
  <c r="J293" i="47"/>
  <c r="J294" i="47"/>
  <c r="J295" i="47"/>
  <c r="J296" i="47"/>
  <c r="J297" i="47"/>
  <c r="J298" i="47"/>
  <c r="J299" i="47"/>
  <c r="J300" i="47"/>
  <c r="J301" i="47"/>
  <c r="J302" i="47"/>
  <c r="J303" i="47"/>
  <c r="J304" i="47"/>
  <c r="J305" i="47"/>
  <c r="J306" i="47"/>
  <c r="J307" i="47"/>
  <c r="J308" i="47"/>
  <c r="J309" i="47"/>
  <c r="J310" i="47"/>
  <c r="J311" i="47"/>
  <c r="J312" i="47"/>
  <c r="J313" i="47"/>
  <c r="J314" i="47"/>
  <c r="J315" i="47"/>
  <c r="J316" i="47"/>
  <c r="J317" i="47"/>
  <c r="J318" i="47"/>
  <c r="J319" i="47"/>
  <c r="J320" i="47"/>
  <c r="J321" i="47"/>
  <c r="J322" i="47"/>
  <c r="J323" i="47"/>
  <c r="J324" i="47"/>
  <c r="J325" i="47"/>
  <c r="J326" i="47"/>
  <c r="J327" i="47"/>
  <c r="J328" i="47"/>
  <c r="J329" i="47"/>
  <c r="J330" i="47"/>
  <c r="J331" i="47"/>
  <c r="J332" i="47"/>
  <c r="J333" i="47"/>
  <c r="J334" i="47"/>
  <c r="J335" i="47"/>
  <c r="J336" i="47"/>
  <c r="J337" i="47"/>
  <c r="J338" i="47"/>
  <c r="J339" i="47"/>
  <c r="J340" i="47"/>
  <c r="J341" i="47"/>
  <c r="J342" i="47"/>
  <c r="J343" i="47"/>
  <c r="J344" i="47"/>
  <c r="J345" i="47"/>
  <c r="J346" i="47"/>
  <c r="J347" i="47"/>
  <c r="J348" i="47"/>
  <c r="J349" i="47"/>
  <c r="J350" i="47"/>
  <c r="J351" i="47"/>
  <c r="J352" i="47"/>
  <c r="J353" i="47"/>
  <c r="J354" i="47"/>
  <c r="J355" i="47"/>
  <c r="J356" i="47"/>
  <c r="J357" i="47"/>
  <c r="J358" i="47"/>
  <c r="J359" i="47"/>
  <c r="J360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L106" i="47"/>
  <c r="L107" i="47"/>
  <c r="L108" i="47"/>
  <c r="L109" i="47"/>
  <c r="L110" i="47"/>
  <c r="L111" i="47"/>
  <c r="L112" i="47"/>
  <c r="L113" i="47"/>
  <c r="L114" i="47"/>
  <c r="L115" i="47"/>
  <c r="L116" i="47"/>
  <c r="L117" i="47"/>
  <c r="L118" i="47"/>
  <c r="L119" i="47"/>
  <c r="L120" i="47"/>
  <c r="L121" i="47"/>
  <c r="L122" i="47"/>
  <c r="L123" i="47"/>
  <c r="L124" i="47"/>
  <c r="L125" i="47"/>
  <c r="L126" i="47"/>
  <c r="L127" i="47"/>
  <c r="L128" i="47"/>
  <c r="L129" i="47"/>
  <c r="L130" i="47"/>
  <c r="L131" i="47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L157" i="47"/>
  <c r="L158" i="47"/>
  <c r="L159" i="47"/>
  <c r="L160" i="47"/>
  <c r="L161" i="47"/>
  <c r="L162" i="47"/>
  <c r="L163" i="47"/>
  <c r="L164" i="47"/>
  <c r="L165" i="47"/>
  <c r="L166" i="47"/>
  <c r="L167" i="47"/>
  <c r="L168" i="47"/>
  <c r="L169" i="47"/>
  <c r="L170" i="47"/>
  <c r="L171" i="47"/>
  <c r="L172" i="47"/>
  <c r="L173" i="47"/>
  <c r="L174" i="47"/>
  <c r="L175" i="47"/>
  <c r="L176" i="47"/>
  <c r="L177" i="47"/>
  <c r="L178" i="47"/>
  <c r="L179" i="47"/>
  <c r="L180" i="47"/>
  <c r="L181" i="47"/>
  <c r="L182" i="47"/>
  <c r="L183" i="47"/>
  <c r="L184" i="47"/>
  <c r="L185" i="47"/>
  <c r="L186" i="47"/>
  <c r="L187" i="47"/>
  <c r="L188" i="47"/>
  <c r="L189" i="47"/>
  <c r="L190" i="47"/>
  <c r="L191" i="47"/>
  <c r="L192" i="47"/>
  <c r="L193" i="47"/>
  <c r="L194" i="47"/>
  <c r="L195" i="47"/>
  <c r="L196" i="47"/>
  <c r="L197" i="47"/>
  <c r="L198" i="47"/>
  <c r="L199" i="47"/>
  <c r="L200" i="47"/>
  <c r="L201" i="47"/>
  <c r="L202" i="47"/>
  <c r="L203" i="47"/>
  <c r="L204" i="47"/>
  <c r="L205" i="47"/>
  <c r="L206" i="47"/>
  <c r="L207" i="47"/>
  <c r="L208" i="47"/>
  <c r="L209" i="47"/>
  <c r="L210" i="47"/>
  <c r="L211" i="47"/>
  <c r="L212" i="47"/>
  <c r="L213" i="47"/>
  <c r="L214" i="47"/>
  <c r="L215" i="47"/>
  <c r="L216" i="47"/>
  <c r="L217" i="47"/>
  <c r="L218" i="47"/>
  <c r="L219" i="47"/>
  <c r="L220" i="47"/>
  <c r="L221" i="47"/>
  <c r="L222" i="47"/>
  <c r="L223" i="47"/>
  <c r="L224" i="47"/>
  <c r="L225" i="47"/>
  <c r="L226" i="47"/>
  <c r="L227" i="47"/>
  <c r="L228" i="47"/>
  <c r="L229" i="47"/>
  <c r="L230" i="47"/>
  <c r="L231" i="47"/>
  <c r="L232" i="47"/>
  <c r="L233" i="47"/>
  <c r="L234" i="47"/>
  <c r="L235" i="47"/>
  <c r="L236" i="47"/>
  <c r="L237" i="47"/>
  <c r="L238" i="47"/>
  <c r="L239" i="47"/>
  <c r="L240" i="47"/>
  <c r="L241" i="47"/>
  <c r="L242" i="47"/>
  <c r="L243" i="47"/>
  <c r="L244" i="47"/>
  <c r="L245" i="47"/>
  <c r="L246" i="47"/>
  <c r="L247" i="47"/>
  <c r="L248" i="47"/>
  <c r="L249" i="47"/>
  <c r="L250" i="47"/>
  <c r="L251" i="47"/>
  <c r="L252" i="47"/>
  <c r="L253" i="47"/>
  <c r="L254" i="47"/>
  <c r="L255" i="47"/>
  <c r="L256" i="47"/>
  <c r="L257" i="47"/>
  <c r="L258" i="47"/>
  <c r="L259" i="47"/>
  <c r="L260" i="47"/>
  <c r="L261" i="47"/>
  <c r="L262" i="47"/>
  <c r="L263" i="47"/>
  <c r="L264" i="47"/>
  <c r="L265" i="47"/>
  <c r="L266" i="47"/>
  <c r="L267" i="47"/>
  <c r="L268" i="47"/>
  <c r="L269" i="47"/>
  <c r="L270" i="47"/>
  <c r="L271" i="47"/>
  <c r="L272" i="47"/>
  <c r="L273" i="47"/>
  <c r="L274" i="47"/>
  <c r="L275" i="47"/>
  <c r="L276" i="47"/>
  <c r="L277" i="47"/>
  <c r="L278" i="47"/>
  <c r="L279" i="47"/>
  <c r="L280" i="47"/>
  <c r="L281" i="47"/>
  <c r="L282" i="47"/>
  <c r="L283" i="47"/>
  <c r="L284" i="47"/>
  <c r="L285" i="47"/>
  <c r="L286" i="47"/>
  <c r="L287" i="47"/>
  <c r="L288" i="47"/>
  <c r="L289" i="47"/>
  <c r="L290" i="47"/>
  <c r="L291" i="47"/>
  <c r="L292" i="47"/>
  <c r="L293" i="47"/>
  <c r="L294" i="47"/>
  <c r="L295" i="47"/>
  <c r="L296" i="47"/>
  <c r="L297" i="47"/>
  <c r="L298" i="47"/>
  <c r="L299" i="47"/>
  <c r="L300" i="47"/>
  <c r="L301" i="47"/>
  <c r="L302" i="47"/>
  <c r="L303" i="47"/>
  <c r="L304" i="47"/>
  <c r="L305" i="47"/>
  <c r="L306" i="47"/>
  <c r="L307" i="47"/>
  <c r="L308" i="47"/>
  <c r="L309" i="47"/>
  <c r="L310" i="47"/>
  <c r="L311" i="47"/>
  <c r="L312" i="47"/>
  <c r="L313" i="47"/>
  <c r="L314" i="47"/>
  <c r="L315" i="47"/>
  <c r="L316" i="47"/>
  <c r="L317" i="47"/>
  <c r="L318" i="47"/>
  <c r="L319" i="47"/>
  <c r="L320" i="47"/>
  <c r="L321" i="47"/>
  <c r="L322" i="47"/>
  <c r="L323" i="47"/>
  <c r="L324" i="47"/>
  <c r="L325" i="47"/>
  <c r="L326" i="47"/>
  <c r="L327" i="47"/>
  <c r="L328" i="47"/>
  <c r="L329" i="47"/>
  <c r="L330" i="47"/>
  <c r="L331" i="47"/>
  <c r="L332" i="47"/>
  <c r="L333" i="47"/>
  <c r="L334" i="47"/>
  <c r="L335" i="47"/>
  <c r="L336" i="47"/>
  <c r="L337" i="47"/>
  <c r="L338" i="47"/>
  <c r="L339" i="47"/>
  <c r="L340" i="47"/>
  <c r="L341" i="47"/>
  <c r="L342" i="47"/>
  <c r="L343" i="47"/>
  <c r="L344" i="47"/>
  <c r="L345" i="47"/>
  <c r="L346" i="47"/>
  <c r="L347" i="47"/>
  <c r="L348" i="47"/>
  <c r="L349" i="47"/>
  <c r="L350" i="47"/>
  <c r="L351" i="47"/>
  <c r="L352" i="47"/>
  <c r="L353" i="47"/>
  <c r="L354" i="47"/>
  <c r="L355" i="47"/>
  <c r="L356" i="47"/>
  <c r="L357" i="47"/>
  <c r="L358" i="47"/>
  <c r="L359" i="47"/>
  <c r="L360" i="47"/>
  <c r="L91" i="47"/>
  <c r="O879" i="7" l="1"/>
  <c r="V1062" i="53"/>
  <c r="V1063" i="53"/>
  <c r="V1064" i="53"/>
  <c r="V1065" i="53"/>
  <c r="V1066" i="53"/>
  <c r="V1067" i="53"/>
  <c r="V1068" i="53"/>
  <c r="V1069" i="53"/>
  <c r="V1070" i="53"/>
  <c r="V1071" i="53"/>
  <c r="V1072" i="53"/>
  <c r="V1073" i="53"/>
  <c r="V1074" i="53"/>
  <c r="V1075" i="53"/>
  <c r="V1076" i="53"/>
  <c r="V1077" i="53"/>
  <c r="V1078" i="53"/>
  <c r="V1079" i="53"/>
  <c r="V1080" i="53"/>
  <c r="V1081" i="53"/>
  <c r="V1082" i="53"/>
  <c r="V1083" i="53"/>
  <c r="V1084" i="53"/>
  <c r="V1085" i="53"/>
  <c r="V1086" i="53"/>
  <c r="V1088" i="53"/>
  <c r="V1089" i="53"/>
  <c r="V1090" i="53"/>
  <c r="V1091" i="53"/>
  <c r="V1092" i="53"/>
  <c r="V1093" i="53"/>
  <c r="V1094" i="53"/>
  <c r="V1095" i="53"/>
  <c r="V1096" i="53"/>
  <c r="V1097" i="53"/>
  <c r="V1098" i="53"/>
  <c r="V1099" i="53"/>
  <c r="V1100" i="53"/>
  <c r="V1101" i="53"/>
  <c r="V1102" i="53"/>
  <c r="V1103" i="53"/>
  <c r="V1104" i="53"/>
  <c r="V1105" i="53"/>
  <c r="V1106" i="53"/>
  <c r="V1107" i="53"/>
  <c r="V1108" i="53"/>
  <c r="V1109" i="53"/>
  <c r="V1110" i="53"/>
  <c r="V1111" i="53"/>
  <c r="V1112" i="53"/>
  <c r="V1113" i="53"/>
  <c r="V1114" i="53"/>
  <c r="V1115" i="53"/>
  <c r="V1116" i="53"/>
  <c r="V1117" i="53"/>
  <c r="V1118" i="53"/>
  <c r="V1119" i="53"/>
  <c r="V1120" i="53"/>
  <c r="V1121" i="53"/>
  <c r="V1122" i="53"/>
  <c r="V1123" i="53"/>
  <c r="V1124" i="53"/>
  <c r="V1125" i="53"/>
  <c r="V1126" i="53"/>
  <c r="V1127" i="53"/>
  <c r="V1128" i="53"/>
  <c r="V1129" i="53"/>
  <c r="V1130" i="53"/>
  <c r="V1131" i="53"/>
  <c r="V1132" i="53"/>
  <c r="V1133" i="53"/>
  <c r="V1134" i="53"/>
  <c r="V1135" i="53"/>
  <c r="V1136" i="53"/>
  <c r="V1137" i="53"/>
  <c r="V1138" i="53"/>
  <c r="V1139" i="53"/>
  <c r="V1140" i="53"/>
  <c r="V1141" i="53"/>
  <c r="V1142" i="53"/>
  <c r="V1143" i="53"/>
  <c r="V1144" i="53"/>
  <c r="V1145" i="53"/>
  <c r="V1146" i="53"/>
  <c r="V1147" i="53"/>
  <c r="V1148" i="53"/>
  <c r="V1149" i="53"/>
  <c r="V1150" i="53"/>
  <c r="V1151" i="53"/>
  <c r="V1152" i="53"/>
  <c r="V1153" i="53"/>
  <c r="V1154" i="53"/>
  <c r="V1155" i="53"/>
  <c r="V1156" i="53"/>
  <c r="V1157" i="53"/>
  <c r="V1158" i="53"/>
  <c r="V1159" i="53"/>
  <c r="V1160" i="53"/>
  <c r="V1161" i="53"/>
  <c r="V1162" i="53"/>
  <c r="V1163" i="53"/>
  <c r="V1164" i="53"/>
  <c r="V1165" i="53"/>
  <c r="V1166" i="53"/>
  <c r="V1167" i="53"/>
  <c r="V1168" i="53"/>
  <c r="V1169" i="53"/>
  <c r="V1170" i="53"/>
  <c r="V1171" i="53"/>
  <c r="V1172" i="53"/>
  <c r="V1173" i="53"/>
  <c r="V1174" i="53"/>
  <c r="V1175" i="53"/>
  <c r="V1176" i="53"/>
  <c r="V1177" i="53"/>
  <c r="V1178" i="53"/>
  <c r="V1179" i="53"/>
  <c r="V1180" i="53"/>
  <c r="V1181" i="53"/>
  <c r="V1182" i="53"/>
  <c r="V1183" i="53"/>
  <c r="V1184" i="53"/>
  <c r="V1185" i="53"/>
  <c r="V1186" i="53"/>
  <c r="V1187" i="53"/>
  <c r="V1188" i="53"/>
  <c r="V1189" i="53"/>
  <c r="V1190" i="53"/>
  <c r="V1191" i="53"/>
  <c r="V1192" i="53"/>
  <c r="V1193" i="53"/>
  <c r="V1194" i="53"/>
  <c r="V1195" i="53"/>
  <c r="V1196" i="53"/>
  <c r="V1197" i="53"/>
  <c r="V1198" i="53"/>
  <c r="V1199" i="53"/>
  <c r="V1200" i="53"/>
  <c r="V1201" i="53"/>
  <c r="V1202" i="53"/>
  <c r="V1203" i="53"/>
  <c r="V1204" i="53"/>
  <c r="V1205" i="53"/>
  <c r="V1206" i="53"/>
  <c r="V1207" i="53"/>
  <c r="V1208" i="53"/>
  <c r="V1209" i="53"/>
  <c r="V1210" i="53"/>
  <c r="V1211" i="53"/>
  <c r="V1212" i="53"/>
  <c r="V1213" i="53"/>
  <c r="V1214" i="53"/>
  <c r="V1215" i="53"/>
  <c r="V1216" i="53"/>
  <c r="V1217" i="53"/>
  <c r="V1218" i="53"/>
  <c r="V1219" i="53"/>
  <c r="V1220" i="53"/>
  <c r="V1221" i="53"/>
  <c r="V1222" i="53"/>
  <c r="V1223" i="53"/>
  <c r="V1061" i="53"/>
  <c r="V1060" i="53"/>
  <c r="O1554" i="11" l="1"/>
  <c r="O1553" i="11"/>
  <c r="L14" i="54"/>
  <c r="J14" i="54"/>
  <c r="W1552" i="11" l="1"/>
  <c r="O1552" i="11" s="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O1551" i="11"/>
  <c r="W1550" i="11"/>
  <c r="O1550" i="11" s="1"/>
  <c r="O1549" i="11"/>
  <c r="W1548" i="11"/>
  <c r="O1548" i="11" s="1"/>
  <c r="O1547" i="11"/>
  <c r="O1546" i="11"/>
  <c r="O1545" i="11"/>
  <c r="O878" i="7"/>
  <c r="O877" i="7" l="1"/>
  <c r="O1544" i="11"/>
  <c r="O1543" i="11"/>
  <c r="O1542" i="11"/>
  <c r="W1541" i="11"/>
  <c r="O1541" i="11" l="1"/>
  <c r="Y1050" i="53"/>
  <c r="O1540" i="11"/>
  <c r="O1539" i="11"/>
  <c r="J1381" i="28"/>
  <c r="L1381" i="28"/>
  <c r="V1050" i="53"/>
  <c r="V1051" i="53"/>
  <c r="V1052" i="53"/>
  <c r="V1053" i="53"/>
  <c r="V1054" i="53"/>
  <c r="V1055" i="53"/>
  <c r="V1056" i="53"/>
  <c r="V1057" i="53"/>
  <c r="V1058" i="53"/>
  <c r="V1059" i="53"/>
  <c r="O1538" i="11" l="1"/>
  <c r="Y1047" i="53"/>
  <c r="Y1045" i="53"/>
  <c r="L264" i="51"/>
  <c r="L265" i="51"/>
  <c r="L266" i="51"/>
  <c r="L267" i="51"/>
  <c r="L268" i="51"/>
  <c r="L269" i="51"/>
  <c r="L270" i="51"/>
  <c r="L271" i="51"/>
  <c r="L272" i="51"/>
  <c r="L273" i="51"/>
  <c r="L274" i="51"/>
  <c r="L275" i="51"/>
  <c r="L276" i="51"/>
  <c r="L277" i="51"/>
  <c r="L278" i="51"/>
  <c r="L279" i="51"/>
  <c r="L280" i="51"/>
  <c r="L281" i="51"/>
  <c r="L282" i="51"/>
  <c r="L283" i="51"/>
  <c r="L284" i="51"/>
  <c r="L285" i="51"/>
  <c r="L286" i="51"/>
  <c r="L287" i="51"/>
  <c r="L288" i="51"/>
  <c r="L289" i="51"/>
  <c r="L290" i="51"/>
  <c r="O1537" i="11"/>
  <c r="O1536" i="11" l="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O876" i="7" l="1"/>
  <c r="T1042" i="53"/>
  <c r="O1535" i="11"/>
  <c r="O1534" i="11" l="1"/>
  <c r="W1533" i="11"/>
  <c r="O1533" i="11" l="1"/>
  <c r="V1040" i="53"/>
  <c r="V1042" i="53" l="1"/>
  <c r="O1532" i="11" l="1"/>
  <c r="O1531" i="11"/>
  <c r="O1530" i="11" l="1"/>
  <c r="O1529" i="11"/>
  <c r="W1528" i="11"/>
  <c r="O1528" i="11" s="1"/>
  <c r="O875" i="7" l="1"/>
  <c r="O1527" i="11"/>
  <c r="O1526" i="11" l="1"/>
  <c r="W1525" i="11"/>
  <c r="O1525" i="11" s="1"/>
  <c r="O1524" i="11"/>
  <c r="O874" i="7"/>
  <c r="J640" i="48"/>
  <c r="L640" i="48"/>
  <c r="J641" i="48"/>
  <c r="L641" i="48"/>
  <c r="J642" i="48"/>
  <c r="L642" i="48"/>
  <c r="J643" i="48"/>
  <c r="L643" i="48"/>
  <c r="J644" i="48"/>
  <c r="L644" i="48"/>
  <c r="J645" i="48"/>
  <c r="L645" i="48"/>
  <c r="J646" i="48"/>
  <c r="L646" i="48"/>
  <c r="J647" i="48"/>
  <c r="L647" i="48"/>
  <c r="J648" i="48"/>
  <c r="L648" i="48"/>
  <c r="J649" i="48"/>
  <c r="L649" i="48"/>
  <c r="J650" i="48"/>
  <c r="L650" i="48"/>
  <c r="J651" i="48"/>
  <c r="L651" i="48"/>
  <c r="J652" i="48"/>
  <c r="L652" i="48"/>
  <c r="J653" i="48"/>
  <c r="L653" i="48"/>
  <c r="J654" i="48"/>
  <c r="L654" i="48"/>
  <c r="J655" i="48"/>
  <c r="L655" i="48"/>
  <c r="J656" i="48"/>
  <c r="L656" i="48"/>
  <c r="J657" i="48"/>
  <c r="L657" i="48"/>
  <c r="J658" i="48"/>
  <c r="L658" i="48"/>
  <c r="J659" i="48"/>
  <c r="L659" i="48"/>
  <c r="J660" i="48"/>
  <c r="L660" i="48"/>
  <c r="J661" i="48"/>
  <c r="L661" i="48"/>
  <c r="J662" i="48"/>
  <c r="L662" i="48"/>
  <c r="J663" i="48"/>
  <c r="L663" i="48"/>
  <c r="J664" i="48"/>
  <c r="L664" i="48"/>
  <c r="J665" i="48"/>
  <c r="L665" i="48"/>
  <c r="J666" i="48"/>
  <c r="L666" i="48"/>
  <c r="J667" i="48"/>
  <c r="L667" i="48"/>
  <c r="J668" i="48"/>
  <c r="L668" i="48"/>
  <c r="J669" i="48"/>
  <c r="L669" i="48"/>
  <c r="J670" i="48"/>
  <c r="L670" i="48"/>
  <c r="J671" i="48"/>
  <c r="L671" i="48"/>
  <c r="J672" i="48"/>
  <c r="L672" i="48"/>
  <c r="J673" i="48"/>
  <c r="L673" i="48"/>
  <c r="J674" i="48"/>
  <c r="L674" i="48"/>
  <c r="J675" i="48"/>
  <c r="L675" i="48"/>
  <c r="J676" i="48"/>
  <c r="L676" i="48"/>
  <c r="J677" i="48"/>
  <c r="L677" i="48"/>
  <c r="J678" i="48"/>
  <c r="L678" i="48"/>
  <c r="J679" i="48"/>
  <c r="L679" i="48"/>
  <c r="J680" i="48"/>
  <c r="L680" i="48"/>
  <c r="J681" i="48"/>
  <c r="L681" i="48"/>
  <c r="J682" i="48"/>
  <c r="L682" i="48"/>
  <c r="J683" i="48"/>
  <c r="L683" i="48"/>
  <c r="J684" i="48"/>
  <c r="L684" i="48"/>
  <c r="J685" i="48"/>
  <c r="L685" i="48"/>
  <c r="J686" i="48"/>
  <c r="L686" i="48"/>
  <c r="J687" i="48"/>
  <c r="L687" i="48"/>
  <c r="J688" i="48"/>
  <c r="L688" i="48"/>
  <c r="J689" i="48"/>
  <c r="L689" i="48"/>
  <c r="J690" i="48"/>
  <c r="L690" i="48"/>
  <c r="J691" i="48"/>
  <c r="L691" i="48"/>
  <c r="J692" i="48"/>
  <c r="L692" i="48"/>
  <c r="J693" i="48"/>
  <c r="L693" i="48"/>
  <c r="J694" i="48"/>
  <c r="L694" i="48"/>
  <c r="J695" i="48"/>
  <c r="L695" i="48"/>
  <c r="J696" i="48"/>
  <c r="L696" i="48"/>
  <c r="J697" i="48"/>
  <c r="L697" i="48"/>
  <c r="J698" i="48"/>
  <c r="L698" i="48"/>
  <c r="J699" i="48"/>
  <c r="L699" i="48"/>
  <c r="J700" i="48"/>
  <c r="L700" i="48"/>
  <c r="J701" i="48"/>
  <c r="L701" i="48"/>
  <c r="J702" i="48"/>
  <c r="L702" i="48"/>
  <c r="J703" i="48"/>
  <c r="L703" i="48"/>
  <c r="J704" i="48"/>
  <c r="L704" i="48"/>
  <c r="J705" i="48"/>
  <c r="L705" i="48"/>
  <c r="J706" i="48"/>
  <c r="L706" i="48"/>
  <c r="J707" i="48"/>
  <c r="L707" i="48"/>
  <c r="J708" i="48"/>
  <c r="L708" i="48"/>
  <c r="J709" i="48"/>
  <c r="L709" i="48"/>
  <c r="J710" i="48"/>
  <c r="L710" i="48"/>
  <c r="J711" i="48"/>
  <c r="L711" i="48"/>
  <c r="J712" i="48"/>
  <c r="L712" i="48"/>
  <c r="J713" i="48"/>
  <c r="L713" i="48"/>
  <c r="J714" i="48"/>
  <c r="L714" i="48"/>
  <c r="J715" i="48"/>
  <c r="L715" i="48"/>
  <c r="J716" i="48"/>
  <c r="L716" i="48"/>
  <c r="J717" i="48"/>
  <c r="L717" i="48"/>
  <c r="J718" i="48"/>
  <c r="L718" i="48"/>
  <c r="J719" i="48"/>
  <c r="L719" i="48"/>
  <c r="J720" i="48"/>
  <c r="L720" i="48"/>
  <c r="J721" i="48"/>
  <c r="L721" i="48"/>
  <c r="J722" i="48"/>
  <c r="L722" i="48"/>
  <c r="J723" i="48"/>
  <c r="L723" i="48"/>
  <c r="J724" i="48"/>
  <c r="L724" i="48"/>
  <c r="J725" i="48"/>
  <c r="L725" i="48"/>
  <c r="J726" i="48"/>
  <c r="L726" i="48"/>
  <c r="J727" i="48"/>
  <c r="L727" i="48"/>
  <c r="J728" i="48"/>
  <c r="L728" i="48"/>
  <c r="J729" i="48"/>
  <c r="L729" i="48"/>
  <c r="J730" i="48"/>
  <c r="L730" i="48"/>
  <c r="J731" i="48"/>
  <c r="L731" i="48"/>
  <c r="J732" i="48"/>
  <c r="L732" i="48"/>
  <c r="J733" i="48"/>
  <c r="L733" i="48"/>
  <c r="J734" i="48"/>
  <c r="L734" i="48"/>
  <c r="J735" i="48"/>
  <c r="L735" i="48"/>
  <c r="J736" i="48"/>
  <c r="L736" i="48"/>
  <c r="J737" i="48"/>
  <c r="L737" i="48"/>
  <c r="J738" i="48"/>
  <c r="L738" i="48"/>
  <c r="J739" i="48"/>
  <c r="L739" i="48"/>
  <c r="J740" i="48"/>
  <c r="L740" i="48"/>
  <c r="J741" i="48"/>
  <c r="L741" i="48"/>
  <c r="J742" i="48"/>
  <c r="L742" i="48"/>
  <c r="J743" i="48"/>
  <c r="L743" i="48"/>
  <c r="J744" i="48"/>
  <c r="L744" i="48"/>
  <c r="J745" i="48"/>
  <c r="L745" i="48"/>
  <c r="J746" i="48"/>
  <c r="L746" i="48"/>
  <c r="J747" i="48"/>
  <c r="L747" i="48"/>
  <c r="J748" i="48"/>
  <c r="L748" i="48"/>
  <c r="J749" i="48"/>
  <c r="L749" i="48"/>
  <c r="J750" i="48"/>
  <c r="L750" i="48"/>
  <c r="J751" i="48"/>
  <c r="L751" i="48"/>
  <c r="J752" i="48"/>
  <c r="L752" i="48"/>
  <c r="J753" i="48"/>
  <c r="L753" i="48"/>
  <c r="J754" i="48"/>
  <c r="L754" i="48"/>
  <c r="J755" i="48"/>
  <c r="L755" i="48"/>
  <c r="J756" i="48"/>
  <c r="L756" i="48"/>
  <c r="J757" i="48"/>
  <c r="L757" i="48"/>
  <c r="J758" i="48"/>
  <c r="L758" i="48"/>
  <c r="J759" i="48"/>
  <c r="L759" i="48"/>
  <c r="J760" i="48"/>
  <c r="L760" i="48"/>
  <c r="J761" i="48"/>
  <c r="L761" i="48"/>
  <c r="J762" i="48"/>
  <c r="L762" i="48"/>
  <c r="J763" i="48"/>
  <c r="L763" i="48"/>
  <c r="J764" i="48"/>
  <c r="L764" i="48"/>
  <c r="J765" i="48"/>
  <c r="L765" i="48"/>
  <c r="J766" i="48"/>
  <c r="L766" i="48"/>
  <c r="J767" i="48"/>
  <c r="L767" i="48"/>
  <c r="J768" i="48"/>
  <c r="L768" i="48"/>
  <c r="J769" i="48"/>
  <c r="L769" i="48"/>
  <c r="J770" i="48"/>
  <c r="L770" i="48"/>
  <c r="J771" i="48"/>
  <c r="L771" i="48"/>
  <c r="J772" i="48"/>
  <c r="L772" i="48"/>
  <c r="J773" i="48"/>
  <c r="L773" i="48"/>
  <c r="J774" i="48"/>
  <c r="L774" i="48"/>
  <c r="J775" i="48"/>
  <c r="L775" i="48"/>
  <c r="J776" i="48"/>
  <c r="L776" i="48"/>
  <c r="J777" i="48"/>
  <c r="L777" i="48"/>
  <c r="J778" i="48"/>
  <c r="L778" i="48"/>
  <c r="J779" i="48"/>
  <c r="L779" i="48"/>
  <c r="J780" i="48"/>
  <c r="L780" i="48"/>
  <c r="J781" i="48"/>
  <c r="L781" i="48"/>
  <c r="J782" i="48"/>
  <c r="L782" i="48"/>
  <c r="J783" i="48"/>
  <c r="L783" i="48"/>
  <c r="J784" i="48"/>
  <c r="L784" i="48"/>
  <c r="J785" i="48"/>
  <c r="L785" i="48"/>
  <c r="J786" i="48"/>
  <c r="L786" i="48"/>
  <c r="J787" i="48"/>
  <c r="L787" i="48"/>
  <c r="J788" i="48"/>
  <c r="L788" i="48"/>
  <c r="J789" i="48"/>
  <c r="L789" i="48"/>
  <c r="J790" i="48"/>
  <c r="L790" i="48"/>
  <c r="J791" i="48"/>
  <c r="L791" i="48"/>
  <c r="J792" i="48"/>
  <c r="L792" i="48"/>
  <c r="J793" i="48"/>
  <c r="L793" i="48"/>
  <c r="J794" i="48"/>
  <c r="L794" i="48"/>
  <c r="J795" i="48"/>
  <c r="L795" i="48"/>
  <c r="J796" i="48"/>
  <c r="L796" i="48"/>
  <c r="J797" i="48"/>
  <c r="L797" i="48"/>
  <c r="J798" i="48"/>
  <c r="L798" i="48"/>
  <c r="J799" i="48"/>
  <c r="L799" i="48"/>
  <c r="J800" i="48"/>
  <c r="L800" i="48"/>
  <c r="J801" i="48"/>
  <c r="L801" i="48"/>
  <c r="J802" i="48"/>
  <c r="L802" i="48"/>
  <c r="J803" i="48"/>
  <c r="L803" i="48"/>
  <c r="J804" i="48"/>
  <c r="L804" i="48"/>
  <c r="J805" i="48"/>
  <c r="L805" i="48"/>
  <c r="J806" i="48"/>
  <c r="L806" i="48"/>
  <c r="J807" i="48"/>
  <c r="L807" i="48"/>
  <c r="J808" i="48"/>
  <c r="L808" i="48"/>
  <c r="J809" i="48"/>
  <c r="L809" i="48"/>
  <c r="J810" i="48"/>
  <c r="L810" i="48"/>
  <c r="J811" i="48"/>
  <c r="L811" i="48"/>
  <c r="J812" i="48"/>
  <c r="L812" i="48"/>
  <c r="J813" i="48"/>
  <c r="L813" i="48"/>
  <c r="J814" i="48"/>
  <c r="L814" i="48"/>
  <c r="J815" i="48"/>
  <c r="L815" i="48"/>
  <c r="J816" i="48"/>
  <c r="L816" i="48"/>
  <c r="J817" i="48"/>
  <c r="L817" i="48"/>
  <c r="J818" i="48"/>
  <c r="L818" i="48"/>
  <c r="J819" i="48"/>
  <c r="L819" i="48"/>
  <c r="J820" i="48"/>
  <c r="L820" i="48"/>
  <c r="J821" i="48"/>
  <c r="L821" i="48"/>
  <c r="J822" i="48"/>
  <c r="L822" i="48"/>
  <c r="J823" i="48"/>
  <c r="L823" i="48"/>
  <c r="J824" i="48"/>
  <c r="L824" i="48"/>
  <c r="J825" i="48"/>
  <c r="L825" i="48"/>
  <c r="J826" i="48"/>
  <c r="L826" i="48"/>
  <c r="J827" i="48"/>
  <c r="L827" i="48"/>
  <c r="J828" i="48"/>
  <c r="L828" i="48"/>
  <c r="J829" i="48"/>
  <c r="L829" i="48"/>
  <c r="J830" i="48"/>
  <c r="L830" i="48"/>
  <c r="J831" i="48"/>
  <c r="L831" i="48"/>
  <c r="J832" i="48"/>
  <c r="L832" i="48"/>
  <c r="J833" i="48"/>
  <c r="L833" i="48"/>
  <c r="J834" i="48"/>
  <c r="L834" i="48"/>
  <c r="J835" i="48"/>
  <c r="L835" i="48"/>
  <c r="J836" i="48"/>
  <c r="L836" i="48"/>
  <c r="J837" i="48"/>
  <c r="L837" i="48"/>
  <c r="J838" i="48"/>
  <c r="L838" i="48"/>
  <c r="J839" i="48"/>
  <c r="L839" i="48"/>
  <c r="J840" i="48"/>
  <c r="L840" i="48"/>
  <c r="J841" i="48"/>
  <c r="L841" i="48"/>
  <c r="J842" i="48"/>
  <c r="L842" i="48"/>
  <c r="J843" i="48"/>
  <c r="L843" i="48"/>
  <c r="J844" i="48"/>
  <c r="L844" i="48"/>
  <c r="J845" i="48"/>
  <c r="L845" i="48"/>
  <c r="J846" i="48"/>
  <c r="L846" i="48"/>
  <c r="J847" i="48"/>
  <c r="L847" i="48"/>
  <c r="J848" i="48"/>
  <c r="L848" i="48"/>
  <c r="J849" i="48"/>
  <c r="L849" i="48"/>
  <c r="J850" i="48"/>
  <c r="L850" i="48"/>
  <c r="J851" i="48"/>
  <c r="L851" i="48"/>
  <c r="J852" i="48"/>
  <c r="L852" i="48"/>
  <c r="J853" i="48"/>
  <c r="L853" i="48"/>
  <c r="J854" i="48"/>
  <c r="L854" i="48"/>
  <c r="J855" i="48"/>
  <c r="L855" i="48"/>
  <c r="J856" i="48"/>
  <c r="L856" i="48"/>
  <c r="J857" i="48"/>
  <c r="L857" i="48"/>
  <c r="J858" i="48"/>
  <c r="L858" i="48"/>
  <c r="J859" i="48"/>
  <c r="L859" i="48"/>
  <c r="J860" i="48"/>
  <c r="L860" i="48"/>
  <c r="J861" i="48"/>
  <c r="L861" i="48"/>
  <c r="J862" i="48"/>
  <c r="L862" i="48"/>
  <c r="J863" i="48"/>
  <c r="L863" i="48"/>
  <c r="J864" i="48"/>
  <c r="L864" i="48"/>
  <c r="J865" i="48"/>
  <c r="L865" i="48"/>
  <c r="J866" i="48"/>
  <c r="L866" i="48"/>
  <c r="J867" i="48"/>
  <c r="L867" i="48"/>
  <c r="J868" i="48"/>
  <c r="L868" i="48"/>
  <c r="J869" i="48"/>
  <c r="L869" i="48"/>
  <c r="J870" i="48"/>
  <c r="L870" i="48"/>
  <c r="J871" i="48"/>
  <c r="L871" i="48"/>
  <c r="J872" i="48"/>
  <c r="L872" i="48"/>
  <c r="J873" i="48"/>
  <c r="L873" i="48"/>
  <c r="J874" i="48"/>
  <c r="L874" i="48"/>
  <c r="J875" i="48"/>
  <c r="L875" i="48"/>
  <c r="J876" i="48"/>
  <c r="L876" i="48"/>
  <c r="J877" i="48"/>
  <c r="L877" i="48"/>
  <c r="W1523" i="11"/>
  <c r="O1523" i="11" s="1"/>
  <c r="O1522" i="11"/>
  <c r="W1521" i="11"/>
  <c r="O1521" i="11"/>
  <c r="W1520" i="11"/>
  <c r="O1520" i="11" s="1"/>
  <c r="O873" i="7" l="1"/>
  <c r="O1519" i="11"/>
  <c r="O872" i="7" l="1"/>
  <c r="O1518" i="11"/>
  <c r="O871" i="7" l="1"/>
  <c r="J292" i="50"/>
  <c r="L292" i="50"/>
  <c r="J293" i="50"/>
  <c r="L293" i="50"/>
  <c r="J294" i="50"/>
  <c r="L294" i="50"/>
  <c r="J295" i="50"/>
  <c r="L295" i="50"/>
  <c r="J296" i="50"/>
  <c r="L296" i="50"/>
  <c r="J297" i="50"/>
  <c r="L297" i="50"/>
  <c r="J298" i="50"/>
  <c r="L298" i="50"/>
  <c r="J299" i="50"/>
  <c r="L299" i="50"/>
  <c r="J300" i="50"/>
  <c r="L300" i="50"/>
  <c r="J301" i="50"/>
  <c r="L301" i="50"/>
  <c r="J302" i="50"/>
  <c r="L302" i="50"/>
  <c r="J303" i="50"/>
  <c r="L303" i="50"/>
  <c r="J304" i="50"/>
  <c r="L304" i="50"/>
  <c r="J305" i="50"/>
  <c r="L305" i="50"/>
  <c r="J306" i="50"/>
  <c r="L306" i="50"/>
  <c r="J307" i="50"/>
  <c r="L307" i="50"/>
  <c r="J308" i="50"/>
  <c r="L308" i="50"/>
  <c r="J309" i="50"/>
  <c r="L309" i="50"/>
  <c r="J310" i="50"/>
  <c r="L310" i="50"/>
  <c r="J311" i="50"/>
  <c r="L311" i="50"/>
  <c r="J312" i="50"/>
  <c r="L312" i="50"/>
  <c r="J313" i="50"/>
  <c r="L313" i="50"/>
  <c r="J314" i="50"/>
  <c r="L314" i="50"/>
  <c r="J315" i="50"/>
  <c r="L315" i="50"/>
  <c r="J316" i="50"/>
  <c r="L316" i="50"/>
  <c r="J317" i="50"/>
  <c r="L317" i="50"/>
  <c r="J318" i="50"/>
  <c r="L318" i="50"/>
  <c r="J319" i="50"/>
  <c r="L319" i="50"/>
  <c r="J320" i="50"/>
  <c r="L320" i="50"/>
  <c r="J321" i="50"/>
  <c r="L321" i="50"/>
  <c r="J322" i="50"/>
  <c r="L322" i="50"/>
  <c r="J323" i="50"/>
  <c r="L323" i="50"/>
  <c r="O1517" i="11"/>
  <c r="O870" i="7"/>
  <c r="O869" i="7"/>
  <c r="O1516" i="11"/>
  <c r="O868" i="7" l="1"/>
  <c r="O867" i="7" l="1"/>
  <c r="O1515" i="11"/>
  <c r="O866" i="7" l="1"/>
  <c r="Y1021" i="53"/>
  <c r="O1514" i="11"/>
  <c r="O865" i="7" l="1"/>
  <c r="O1513" i="11"/>
  <c r="O864" i="7" l="1"/>
  <c r="O1512" i="11"/>
  <c r="O863" i="7" l="1"/>
  <c r="Y1018" i="53"/>
  <c r="O1511" i="11"/>
  <c r="O862" i="7"/>
  <c r="O1510" i="11"/>
  <c r="O1509" i="11"/>
  <c r="J239" i="51"/>
  <c r="L239" i="51"/>
  <c r="J240" i="51"/>
  <c r="L240" i="51"/>
  <c r="J241" i="51"/>
  <c r="L241" i="51"/>
  <c r="J242" i="51"/>
  <c r="L242" i="51"/>
  <c r="J243" i="51"/>
  <c r="L243" i="51"/>
  <c r="J244" i="51"/>
  <c r="L244" i="51"/>
  <c r="J245" i="51"/>
  <c r="L245" i="51"/>
  <c r="J246" i="51"/>
  <c r="L246" i="51"/>
  <c r="J247" i="51"/>
  <c r="L247" i="51"/>
  <c r="J248" i="51"/>
  <c r="L248" i="51"/>
  <c r="J249" i="51"/>
  <c r="L249" i="51"/>
  <c r="J250" i="51"/>
  <c r="L250" i="51"/>
  <c r="J251" i="51"/>
  <c r="L251" i="51"/>
  <c r="J252" i="51"/>
  <c r="L252" i="51"/>
  <c r="J253" i="51"/>
  <c r="L253" i="51"/>
  <c r="J254" i="51"/>
  <c r="L254" i="51"/>
  <c r="J255" i="51"/>
  <c r="L255" i="51"/>
  <c r="J256" i="51"/>
  <c r="L256" i="51"/>
  <c r="J257" i="51"/>
  <c r="L257" i="51"/>
  <c r="J258" i="51"/>
  <c r="L258" i="51"/>
  <c r="J259" i="51"/>
  <c r="L259" i="51"/>
  <c r="J260" i="51"/>
  <c r="L260" i="51"/>
  <c r="J261" i="51"/>
  <c r="L261" i="51"/>
  <c r="J262" i="51"/>
  <c r="L262" i="51"/>
  <c r="J263" i="51"/>
  <c r="L263" i="51"/>
  <c r="J264" i="51"/>
  <c r="J265" i="51"/>
  <c r="J266" i="51"/>
  <c r="J267" i="51"/>
  <c r="J268" i="51"/>
  <c r="J269" i="51"/>
  <c r="J270" i="51"/>
  <c r="J271" i="51"/>
  <c r="J272" i="51"/>
  <c r="J273" i="51"/>
  <c r="J274" i="51"/>
  <c r="J275" i="51"/>
  <c r="J276" i="51"/>
  <c r="J277" i="51"/>
  <c r="J278" i="51"/>
  <c r="J279" i="51"/>
  <c r="J280" i="51"/>
  <c r="J281" i="51"/>
  <c r="J282" i="51"/>
  <c r="J283" i="51"/>
  <c r="J284" i="51"/>
  <c r="J285" i="51"/>
  <c r="J286" i="51"/>
  <c r="J287" i="51"/>
  <c r="J288" i="51"/>
  <c r="J289" i="51"/>
  <c r="J290" i="51"/>
  <c r="O1508" i="11" l="1"/>
  <c r="J634" i="44"/>
  <c r="L634" i="44"/>
  <c r="J635" i="44"/>
  <c r="L635" i="44"/>
  <c r="J636" i="44"/>
  <c r="L636" i="44"/>
  <c r="J637" i="44"/>
  <c r="L637" i="44"/>
  <c r="J638" i="44"/>
  <c r="L638" i="44"/>
  <c r="J639" i="44"/>
  <c r="L639" i="44"/>
  <c r="J640" i="44"/>
  <c r="L640" i="44"/>
  <c r="J641" i="44"/>
  <c r="L641" i="44"/>
  <c r="J642" i="44"/>
  <c r="L642" i="44"/>
  <c r="J643" i="44"/>
  <c r="L643" i="44"/>
  <c r="J644" i="44"/>
  <c r="L644" i="44"/>
  <c r="J645" i="44"/>
  <c r="L645" i="44"/>
  <c r="J646" i="44"/>
  <c r="L646" i="44"/>
  <c r="J647" i="44"/>
  <c r="L647" i="44"/>
  <c r="J648" i="44"/>
  <c r="L648" i="44"/>
  <c r="J649" i="44"/>
  <c r="L649" i="44"/>
  <c r="J650" i="44"/>
  <c r="L650" i="44"/>
  <c r="J651" i="44"/>
  <c r="L651" i="44"/>
  <c r="J652" i="44"/>
  <c r="L652" i="44"/>
  <c r="J653" i="44"/>
  <c r="L653" i="44"/>
  <c r="J654" i="44"/>
  <c r="L654" i="44"/>
  <c r="J655" i="44"/>
  <c r="L655" i="44"/>
  <c r="J656" i="44"/>
  <c r="L656" i="44"/>
  <c r="J657" i="44"/>
  <c r="L657" i="44"/>
  <c r="J658" i="44"/>
  <c r="L658" i="44"/>
  <c r="J659" i="44"/>
  <c r="L659" i="44"/>
  <c r="J660" i="44"/>
  <c r="L660" i="44"/>
  <c r="J661" i="44"/>
  <c r="L661" i="44"/>
  <c r="J662" i="44"/>
  <c r="L662" i="44"/>
  <c r="J663" i="44"/>
  <c r="L663" i="44"/>
  <c r="J664" i="44"/>
  <c r="L664" i="44"/>
  <c r="J665" i="44"/>
  <c r="L665" i="44"/>
  <c r="J666" i="44"/>
  <c r="L666" i="44"/>
  <c r="J667" i="44"/>
  <c r="L667" i="44"/>
  <c r="J668" i="44"/>
  <c r="L668" i="44"/>
  <c r="J669" i="44"/>
  <c r="L669" i="44"/>
  <c r="J670" i="44"/>
  <c r="L670" i="44"/>
  <c r="J671" i="44"/>
  <c r="L671" i="44"/>
  <c r="J672" i="44"/>
  <c r="L672" i="44"/>
  <c r="J673" i="44"/>
  <c r="L673" i="44"/>
  <c r="J674" i="44"/>
  <c r="L674" i="44"/>
  <c r="J675" i="44"/>
  <c r="L675" i="44"/>
  <c r="J676" i="44"/>
  <c r="L676" i="44"/>
  <c r="J677" i="44"/>
  <c r="L677" i="44"/>
  <c r="J678" i="44"/>
  <c r="L678" i="44"/>
  <c r="J679" i="44"/>
  <c r="L679" i="44"/>
  <c r="J680" i="44"/>
  <c r="L680" i="44"/>
  <c r="J681" i="44"/>
  <c r="L681" i="44"/>
  <c r="J682" i="44"/>
  <c r="L682" i="44"/>
  <c r="J683" i="44"/>
  <c r="L683" i="44"/>
  <c r="J684" i="44"/>
  <c r="L684" i="44"/>
  <c r="J685" i="44"/>
  <c r="L685" i="44"/>
  <c r="J686" i="44"/>
  <c r="L686" i="44"/>
  <c r="J687" i="44"/>
  <c r="L687" i="44"/>
  <c r="J688" i="44"/>
  <c r="L688" i="44"/>
  <c r="J689" i="44"/>
  <c r="L689" i="44"/>
  <c r="J690" i="44"/>
  <c r="L690" i="44"/>
  <c r="J691" i="44"/>
  <c r="L691" i="44"/>
  <c r="J692" i="44"/>
  <c r="L692" i="44"/>
  <c r="J693" i="44"/>
  <c r="L693" i="44"/>
  <c r="J694" i="44"/>
  <c r="L694" i="44"/>
  <c r="J695" i="44"/>
  <c r="L695" i="44"/>
  <c r="J696" i="44"/>
  <c r="L696" i="44"/>
  <c r="J697" i="44"/>
  <c r="L697" i="44"/>
  <c r="J698" i="44"/>
  <c r="L698" i="44"/>
  <c r="J699" i="44"/>
  <c r="L699" i="44"/>
  <c r="J700" i="44"/>
  <c r="L700" i="44"/>
  <c r="J701" i="44"/>
  <c r="L701" i="44"/>
  <c r="J702" i="44"/>
  <c r="L702" i="44"/>
  <c r="J703" i="44"/>
  <c r="L703" i="44"/>
  <c r="J704" i="44"/>
  <c r="L704" i="44"/>
  <c r="J705" i="44"/>
  <c r="L705" i="44"/>
  <c r="J706" i="44"/>
  <c r="L706" i="44"/>
  <c r="J707" i="44"/>
  <c r="L707" i="44"/>
  <c r="J708" i="44"/>
  <c r="L708" i="44"/>
  <c r="J709" i="44"/>
  <c r="L709" i="44"/>
  <c r="J710" i="44"/>
  <c r="L710" i="44"/>
  <c r="J711" i="44"/>
  <c r="L711" i="44"/>
  <c r="J712" i="44"/>
  <c r="L712" i="44"/>
  <c r="J713" i="44"/>
  <c r="L713" i="44"/>
  <c r="J714" i="44"/>
  <c r="L714" i="44"/>
  <c r="J715" i="44"/>
  <c r="L715" i="44"/>
  <c r="J716" i="44"/>
  <c r="L716" i="44"/>
  <c r="J717" i="44"/>
  <c r="L717" i="44"/>
  <c r="J718" i="44"/>
  <c r="L718" i="44"/>
  <c r="J719" i="44"/>
  <c r="L719" i="44"/>
  <c r="J720" i="44"/>
  <c r="L720" i="44"/>
  <c r="J721" i="44"/>
  <c r="L721" i="44"/>
  <c r="J722" i="44"/>
  <c r="L722" i="44"/>
  <c r="J723" i="44"/>
  <c r="L723" i="44"/>
  <c r="J724" i="44"/>
  <c r="L724" i="44"/>
  <c r="J725" i="44"/>
  <c r="L725" i="44"/>
  <c r="J726" i="44"/>
  <c r="L726" i="44"/>
  <c r="J727" i="44"/>
  <c r="L727" i="44"/>
  <c r="J728" i="44"/>
  <c r="L728" i="44"/>
  <c r="J729" i="44"/>
  <c r="L729" i="44"/>
  <c r="J730" i="44"/>
  <c r="L730" i="44"/>
  <c r="J731" i="44"/>
  <c r="L731" i="44"/>
  <c r="J732" i="44"/>
  <c r="L732" i="44"/>
  <c r="J733" i="44"/>
  <c r="L733" i="44"/>
  <c r="J734" i="44"/>
  <c r="L734" i="44"/>
  <c r="J735" i="44"/>
  <c r="L735" i="44"/>
  <c r="J736" i="44"/>
  <c r="L736" i="44"/>
  <c r="J737" i="44"/>
  <c r="L737" i="44"/>
  <c r="J738" i="44"/>
  <c r="L738" i="44"/>
  <c r="J739" i="44"/>
  <c r="L739" i="44"/>
  <c r="J740" i="44"/>
  <c r="L740" i="44"/>
  <c r="J741" i="44"/>
  <c r="L741" i="44"/>
  <c r="J742" i="44"/>
  <c r="L742" i="44"/>
  <c r="J743" i="44"/>
  <c r="L743" i="44"/>
  <c r="J744" i="44"/>
  <c r="L744" i="44"/>
  <c r="J745" i="44"/>
  <c r="L745" i="44"/>
  <c r="J746" i="44"/>
  <c r="L746" i="44"/>
  <c r="J747" i="44"/>
  <c r="L747" i="44"/>
  <c r="J748" i="44"/>
  <c r="L748" i="44"/>
  <c r="J749" i="44"/>
  <c r="L749" i="44"/>
  <c r="J750" i="44"/>
  <c r="L750" i="44"/>
  <c r="J751" i="44"/>
  <c r="L751" i="44"/>
  <c r="J752" i="44"/>
  <c r="L752" i="44"/>
  <c r="J753" i="44"/>
  <c r="L753" i="44"/>
  <c r="J754" i="44"/>
  <c r="L754" i="44"/>
  <c r="J755" i="44"/>
  <c r="L755" i="44"/>
  <c r="J756" i="44"/>
  <c r="L756" i="44"/>
  <c r="J757" i="44"/>
  <c r="L757" i="44"/>
  <c r="J758" i="44"/>
  <c r="L758" i="44"/>
  <c r="J759" i="44"/>
  <c r="L759" i="44"/>
  <c r="J760" i="44"/>
  <c r="L760" i="44"/>
  <c r="J761" i="44"/>
  <c r="L761" i="44"/>
  <c r="J762" i="44"/>
  <c r="L762" i="44"/>
  <c r="J763" i="44"/>
  <c r="L763" i="44"/>
  <c r="J764" i="44"/>
  <c r="L764" i="44"/>
  <c r="J765" i="44"/>
  <c r="L765" i="44"/>
  <c r="J766" i="44"/>
  <c r="L766" i="44"/>
  <c r="J767" i="44"/>
  <c r="L767" i="44"/>
  <c r="J768" i="44"/>
  <c r="L768" i="44"/>
  <c r="J769" i="44"/>
  <c r="L769" i="44"/>
  <c r="J770" i="44"/>
  <c r="L770" i="44"/>
  <c r="J771" i="44"/>
  <c r="L771" i="44"/>
  <c r="J772" i="44"/>
  <c r="L772" i="44"/>
  <c r="J773" i="44"/>
  <c r="L773" i="44"/>
  <c r="J774" i="44"/>
  <c r="L774" i="44"/>
  <c r="J775" i="44"/>
  <c r="L775" i="44"/>
  <c r="J776" i="44"/>
  <c r="L776" i="44"/>
  <c r="J777" i="44"/>
  <c r="L777" i="44"/>
  <c r="J778" i="44"/>
  <c r="L778" i="44"/>
  <c r="J779" i="44"/>
  <c r="L779" i="44"/>
  <c r="J780" i="44"/>
  <c r="L780" i="44"/>
  <c r="J781" i="44"/>
  <c r="L781" i="44"/>
  <c r="J782" i="44"/>
  <c r="L782" i="44"/>
  <c r="J783" i="44"/>
  <c r="L783" i="44"/>
  <c r="J784" i="44"/>
  <c r="L784" i="44"/>
  <c r="J785" i="44"/>
  <c r="L785" i="44"/>
  <c r="J786" i="44"/>
  <c r="L786" i="44"/>
  <c r="J787" i="44"/>
  <c r="L787" i="44"/>
  <c r="J788" i="44"/>
  <c r="L788" i="44"/>
  <c r="J789" i="44"/>
  <c r="L789" i="44"/>
  <c r="J790" i="44"/>
  <c r="L790" i="44"/>
  <c r="J791" i="44"/>
  <c r="L791" i="44"/>
  <c r="J792" i="44"/>
  <c r="L792" i="44"/>
  <c r="J793" i="44"/>
  <c r="L793" i="44"/>
  <c r="J794" i="44"/>
  <c r="L794" i="44"/>
  <c r="J795" i="44"/>
  <c r="L795" i="44"/>
  <c r="J796" i="44"/>
  <c r="L796" i="44"/>
  <c r="J797" i="44"/>
  <c r="L797" i="44"/>
  <c r="J798" i="44"/>
  <c r="L798" i="44"/>
  <c r="J799" i="44"/>
  <c r="L799" i="44"/>
  <c r="J800" i="44"/>
  <c r="L800" i="44"/>
  <c r="J801" i="44"/>
  <c r="L801" i="44"/>
  <c r="J802" i="44"/>
  <c r="L802" i="44"/>
  <c r="J803" i="44"/>
  <c r="L803" i="44"/>
  <c r="J804" i="44"/>
  <c r="L804" i="44"/>
  <c r="J805" i="44"/>
  <c r="L805" i="44"/>
  <c r="J806" i="44"/>
  <c r="L806" i="44"/>
  <c r="J807" i="44"/>
  <c r="L807" i="44"/>
  <c r="J808" i="44"/>
  <c r="L808" i="44"/>
  <c r="J809" i="44"/>
  <c r="L809" i="44"/>
  <c r="J810" i="44"/>
  <c r="L810" i="44"/>
  <c r="J811" i="44"/>
  <c r="L811" i="44"/>
  <c r="J812" i="44"/>
  <c r="L812" i="44"/>
  <c r="J813" i="44"/>
  <c r="L813" i="44"/>
  <c r="J814" i="44"/>
  <c r="L814" i="44"/>
  <c r="J815" i="44"/>
  <c r="L815" i="44"/>
  <c r="J816" i="44"/>
  <c r="L816" i="44"/>
  <c r="J817" i="44"/>
  <c r="L817" i="44"/>
  <c r="J818" i="44"/>
  <c r="L818" i="44"/>
  <c r="J819" i="44"/>
  <c r="L819" i="44"/>
  <c r="J820" i="44"/>
  <c r="L820" i="44"/>
  <c r="J821" i="44"/>
  <c r="L821" i="44"/>
  <c r="J822" i="44"/>
  <c r="L822" i="44"/>
  <c r="J823" i="44"/>
  <c r="L823" i="44"/>
  <c r="J824" i="44"/>
  <c r="L824" i="44"/>
  <c r="J825" i="44"/>
  <c r="L825" i="44"/>
  <c r="J826" i="44"/>
  <c r="L826" i="44"/>
  <c r="J827" i="44"/>
  <c r="L827" i="44"/>
  <c r="J828" i="44"/>
  <c r="L828" i="44"/>
  <c r="J829" i="44"/>
  <c r="L829" i="44"/>
  <c r="J830" i="44"/>
  <c r="L830" i="44"/>
  <c r="J831" i="44"/>
  <c r="L831" i="44"/>
  <c r="J832" i="44"/>
  <c r="L832" i="44"/>
  <c r="J833" i="44"/>
  <c r="L833" i="44"/>
  <c r="J834" i="44"/>
  <c r="L834" i="44"/>
  <c r="J835" i="44"/>
  <c r="L835" i="44"/>
  <c r="J836" i="44"/>
  <c r="L836" i="44"/>
  <c r="J837" i="44"/>
  <c r="L837" i="44"/>
  <c r="J838" i="44"/>
  <c r="L838" i="44"/>
  <c r="J839" i="44"/>
  <c r="L839" i="44"/>
  <c r="J840" i="44"/>
  <c r="L840" i="44"/>
  <c r="J841" i="44"/>
  <c r="L841" i="44"/>
  <c r="J842" i="44"/>
  <c r="L842" i="44"/>
  <c r="J843" i="44"/>
  <c r="L843" i="44"/>
  <c r="J844" i="44"/>
  <c r="L844" i="44"/>
  <c r="J845" i="44"/>
  <c r="L845" i="44"/>
  <c r="J846" i="44"/>
  <c r="L846" i="44"/>
  <c r="J847" i="44"/>
  <c r="L847" i="44"/>
  <c r="J848" i="44"/>
  <c r="L848" i="44"/>
  <c r="J849" i="44"/>
  <c r="L849" i="44"/>
  <c r="J850" i="44"/>
  <c r="L850" i="44"/>
  <c r="J851" i="44"/>
  <c r="L851" i="44"/>
  <c r="J852" i="44"/>
  <c r="L852" i="44"/>
  <c r="J853" i="44"/>
  <c r="L853" i="44"/>
  <c r="J854" i="44"/>
  <c r="L854" i="44"/>
  <c r="J855" i="44"/>
  <c r="L855" i="44"/>
  <c r="J856" i="44"/>
  <c r="L856" i="44"/>
  <c r="J857" i="44"/>
  <c r="L857" i="44"/>
  <c r="J858" i="44"/>
  <c r="L858" i="44"/>
  <c r="J859" i="44"/>
  <c r="L859" i="44"/>
  <c r="J860" i="44"/>
  <c r="L860" i="44"/>
  <c r="J861" i="44"/>
  <c r="L861" i="44"/>
  <c r="J862" i="44"/>
  <c r="L862" i="44"/>
  <c r="J863" i="44"/>
  <c r="L863" i="44"/>
  <c r="J864" i="44"/>
  <c r="L864" i="44"/>
  <c r="J865" i="44"/>
  <c r="L865" i="44"/>
  <c r="J866" i="44"/>
  <c r="L866" i="44"/>
  <c r="J867" i="44"/>
  <c r="L867" i="44"/>
  <c r="J868" i="44"/>
  <c r="L868" i="44"/>
  <c r="J869" i="44"/>
  <c r="L869" i="44"/>
  <c r="J870" i="44"/>
  <c r="L870" i="44"/>
  <c r="J871" i="44"/>
  <c r="L871" i="44"/>
  <c r="J872" i="44"/>
  <c r="L872" i="44"/>
  <c r="J873" i="44"/>
  <c r="L873" i="44"/>
  <c r="J874" i="44"/>
  <c r="L874" i="44"/>
  <c r="J875" i="44"/>
  <c r="L875" i="44"/>
  <c r="J876" i="44"/>
  <c r="L876" i="44"/>
  <c r="J877" i="44"/>
  <c r="L877" i="44"/>
  <c r="J878" i="44"/>
  <c r="L878" i="44"/>
  <c r="J879" i="44"/>
  <c r="L879" i="44"/>
  <c r="J880" i="44"/>
  <c r="L880" i="44"/>
  <c r="J881" i="44"/>
  <c r="L881" i="44"/>
  <c r="J882" i="44"/>
  <c r="L882" i="44"/>
  <c r="J883" i="44"/>
  <c r="L883" i="44"/>
  <c r="J884" i="44"/>
  <c r="L884" i="44"/>
  <c r="J885" i="44"/>
  <c r="L885" i="44"/>
  <c r="J886" i="44"/>
  <c r="L886" i="44"/>
  <c r="J887" i="44"/>
  <c r="L887" i="44"/>
  <c r="J888" i="44"/>
  <c r="L888" i="44"/>
  <c r="J889" i="44"/>
  <c r="L889" i="44"/>
  <c r="J890" i="44"/>
  <c r="L890" i="44"/>
  <c r="J891" i="44"/>
  <c r="L891" i="44"/>
  <c r="J892" i="44"/>
  <c r="L892" i="44"/>
  <c r="J893" i="44"/>
  <c r="L893" i="44"/>
  <c r="J894" i="44"/>
  <c r="L894" i="44"/>
  <c r="J895" i="44"/>
  <c r="L895" i="44"/>
  <c r="J896" i="44"/>
  <c r="L896" i="44"/>
  <c r="J897" i="44"/>
  <c r="L897" i="44"/>
  <c r="J898" i="44"/>
  <c r="L898" i="44"/>
  <c r="J899" i="44"/>
  <c r="L899" i="44"/>
  <c r="J900" i="44"/>
  <c r="L900" i="44"/>
  <c r="J901" i="44"/>
  <c r="L901" i="44"/>
  <c r="J902" i="44"/>
  <c r="L902" i="44"/>
  <c r="J903" i="44"/>
  <c r="L903" i="44"/>
  <c r="J904" i="44"/>
  <c r="L904" i="44"/>
  <c r="J905" i="44"/>
  <c r="L905" i="44"/>
  <c r="J906" i="44"/>
  <c r="L906" i="44"/>
  <c r="J907" i="44"/>
  <c r="L907" i="44"/>
  <c r="J908" i="44"/>
  <c r="L908" i="44"/>
  <c r="J909" i="44"/>
  <c r="L909" i="44"/>
  <c r="J910" i="44"/>
  <c r="L910" i="44"/>
  <c r="J911" i="44"/>
  <c r="L911" i="44"/>
  <c r="J912" i="44"/>
  <c r="L912" i="44"/>
  <c r="J913" i="44"/>
  <c r="L913" i="44"/>
  <c r="J914" i="44"/>
  <c r="L914" i="44"/>
  <c r="J915" i="44"/>
  <c r="L915" i="44"/>
  <c r="J916" i="44"/>
  <c r="L916" i="44"/>
  <c r="J917" i="44"/>
  <c r="L917" i="44"/>
  <c r="J918" i="44"/>
  <c r="L918" i="44"/>
  <c r="J919" i="44"/>
  <c r="L919" i="44"/>
  <c r="J920" i="44"/>
  <c r="L920" i="44"/>
  <c r="J921" i="44"/>
  <c r="L921" i="44"/>
  <c r="J922" i="44"/>
  <c r="L922" i="44"/>
  <c r="J923" i="44"/>
  <c r="L923" i="44"/>
  <c r="J924" i="44"/>
  <c r="L924" i="44"/>
  <c r="J925" i="44"/>
  <c r="L925" i="44"/>
  <c r="J926" i="44"/>
  <c r="L926" i="44"/>
  <c r="J927" i="44"/>
  <c r="L927" i="44"/>
  <c r="J928" i="44"/>
  <c r="L928" i="44"/>
  <c r="J929" i="44"/>
  <c r="L929" i="44"/>
  <c r="J930" i="44"/>
  <c r="L930" i="44"/>
  <c r="J931" i="44"/>
  <c r="L931" i="44"/>
  <c r="J932" i="44"/>
  <c r="L932" i="44"/>
  <c r="J933" i="44"/>
  <c r="L933" i="44"/>
  <c r="J934" i="44"/>
  <c r="L934" i="44"/>
  <c r="J935" i="44"/>
  <c r="L935" i="44"/>
  <c r="J936" i="44"/>
  <c r="L936" i="44"/>
  <c r="J937" i="44"/>
  <c r="L937" i="44"/>
  <c r="J938" i="44"/>
  <c r="L938" i="44"/>
  <c r="J939" i="44"/>
  <c r="L939" i="44"/>
  <c r="J940" i="44"/>
  <c r="L940" i="44"/>
  <c r="J941" i="44"/>
  <c r="L941" i="44"/>
  <c r="J942" i="44"/>
  <c r="L942" i="44"/>
  <c r="J943" i="44"/>
  <c r="L943" i="44"/>
  <c r="J944" i="44"/>
  <c r="L944" i="44"/>
  <c r="J945" i="44"/>
  <c r="L945" i="44"/>
  <c r="J946" i="44"/>
  <c r="L946" i="44"/>
  <c r="J947" i="44"/>
  <c r="L947" i="44"/>
  <c r="J948" i="44"/>
  <c r="L948" i="44"/>
  <c r="J949" i="44"/>
  <c r="L949" i="44"/>
  <c r="J950" i="44"/>
  <c r="L950" i="44"/>
  <c r="J951" i="44"/>
  <c r="L951" i="44"/>
  <c r="J952" i="44"/>
  <c r="L952" i="44"/>
  <c r="J953" i="44"/>
  <c r="L953" i="44"/>
  <c r="J954" i="44"/>
  <c r="L954" i="44"/>
  <c r="J955" i="44"/>
  <c r="L955" i="44"/>
  <c r="J956" i="44"/>
  <c r="L956" i="44"/>
  <c r="J957" i="44"/>
  <c r="L957" i="44"/>
  <c r="J958" i="44"/>
  <c r="L958" i="44"/>
  <c r="J959" i="44"/>
  <c r="L959" i="44"/>
  <c r="J960" i="44"/>
  <c r="L960" i="44"/>
  <c r="J961" i="44"/>
  <c r="L961" i="44"/>
  <c r="J962" i="44"/>
  <c r="L962" i="44"/>
  <c r="J963" i="44"/>
  <c r="L963" i="44"/>
  <c r="J964" i="44"/>
  <c r="L964" i="44"/>
  <c r="J965" i="44"/>
  <c r="L965" i="44"/>
  <c r="J597" i="48"/>
  <c r="L597" i="48"/>
  <c r="J598" i="48"/>
  <c r="L598" i="48"/>
  <c r="J599" i="48"/>
  <c r="L599" i="48"/>
  <c r="J600" i="48"/>
  <c r="L600" i="48"/>
  <c r="J601" i="48"/>
  <c r="L601" i="48"/>
  <c r="J602" i="48"/>
  <c r="L602" i="48"/>
  <c r="J603" i="48"/>
  <c r="L603" i="48"/>
  <c r="J604" i="48"/>
  <c r="L604" i="48"/>
  <c r="J605" i="48"/>
  <c r="L605" i="48"/>
  <c r="J606" i="48"/>
  <c r="L606" i="48"/>
  <c r="J607" i="48"/>
  <c r="L607" i="48"/>
  <c r="J608" i="48"/>
  <c r="L608" i="48"/>
  <c r="J609" i="48"/>
  <c r="L609" i="48"/>
  <c r="J610" i="48"/>
  <c r="L610" i="48"/>
  <c r="J611" i="48"/>
  <c r="L611" i="48"/>
  <c r="J612" i="48"/>
  <c r="L612" i="48"/>
  <c r="J613" i="48"/>
  <c r="L613" i="48"/>
  <c r="J614" i="48"/>
  <c r="L614" i="48"/>
  <c r="J615" i="48"/>
  <c r="L615" i="48"/>
  <c r="J616" i="48"/>
  <c r="L616" i="48"/>
  <c r="J617" i="48"/>
  <c r="L617" i="48"/>
  <c r="J618" i="48"/>
  <c r="L618" i="48"/>
  <c r="J619" i="48"/>
  <c r="L619" i="48"/>
  <c r="J620" i="48"/>
  <c r="L620" i="48"/>
  <c r="J621" i="48"/>
  <c r="L621" i="48"/>
  <c r="J622" i="48"/>
  <c r="L622" i="48"/>
  <c r="J623" i="48"/>
  <c r="L623" i="48"/>
  <c r="J624" i="48"/>
  <c r="L624" i="48"/>
  <c r="J625" i="48"/>
  <c r="L625" i="48"/>
  <c r="J626" i="48"/>
  <c r="L626" i="48"/>
  <c r="J627" i="48"/>
  <c r="L627" i="48"/>
  <c r="J628" i="48"/>
  <c r="L628" i="48"/>
  <c r="J629" i="48"/>
  <c r="L629" i="48"/>
  <c r="J630" i="48"/>
  <c r="L630" i="48"/>
  <c r="J631" i="48"/>
  <c r="L631" i="48"/>
  <c r="J632" i="48"/>
  <c r="L632" i="48"/>
  <c r="J633" i="48"/>
  <c r="L633" i="48"/>
  <c r="J634" i="48"/>
  <c r="L634" i="48"/>
  <c r="J635" i="48"/>
  <c r="L635" i="48"/>
  <c r="J636" i="48"/>
  <c r="L636" i="48"/>
  <c r="J637" i="48"/>
  <c r="L637" i="48"/>
  <c r="J638" i="48"/>
  <c r="L638" i="48"/>
  <c r="J639" i="48"/>
  <c r="L639" i="48"/>
  <c r="O861" i="7"/>
  <c r="O1507" i="11"/>
  <c r="O860" i="7" l="1"/>
  <c r="O1506" i="11"/>
  <c r="J260" i="50"/>
  <c r="L260" i="50"/>
  <c r="J261" i="50"/>
  <c r="L261" i="50"/>
  <c r="J262" i="50"/>
  <c r="L262" i="50"/>
  <c r="J263" i="50"/>
  <c r="L263" i="50"/>
  <c r="J264" i="50"/>
  <c r="L264" i="50"/>
  <c r="J265" i="50"/>
  <c r="L265" i="50"/>
  <c r="J266" i="50"/>
  <c r="L266" i="50"/>
  <c r="J267" i="50"/>
  <c r="L267" i="50"/>
  <c r="J268" i="50"/>
  <c r="L268" i="50"/>
  <c r="J269" i="50"/>
  <c r="L269" i="50"/>
  <c r="J270" i="50"/>
  <c r="L270" i="50"/>
  <c r="J271" i="50"/>
  <c r="L271" i="50"/>
  <c r="J272" i="50"/>
  <c r="L272" i="50"/>
  <c r="J273" i="50"/>
  <c r="L273" i="50"/>
  <c r="J274" i="50"/>
  <c r="L274" i="50"/>
  <c r="J275" i="50"/>
  <c r="L275" i="50"/>
  <c r="J276" i="50"/>
  <c r="L276" i="50"/>
  <c r="J277" i="50"/>
  <c r="L277" i="50"/>
  <c r="J278" i="50"/>
  <c r="L278" i="50"/>
  <c r="J279" i="50"/>
  <c r="L279" i="50"/>
  <c r="J280" i="50"/>
  <c r="L280" i="50"/>
  <c r="J281" i="50"/>
  <c r="L281" i="50"/>
  <c r="J282" i="50"/>
  <c r="L282" i="50"/>
  <c r="J283" i="50"/>
  <c r="L283" i="50"/>
  <c r="J284" i="50"/>
  <c r="L284" i="50"/>
  <c r="J285" i="50"/>
  <c r="L285" i="50"/>
  <c r="J286" i="50"/>
  <c r="L286" i="50"/>
  <c r="J287" i="50"/>
  <c r="L287" i="50"/>
  <c r="J288" i="50"/>
  <c r="L288" i="50"/>
  <c r="J289" i="50"/>
  <c r="L289" i="50"/>
  <c r="J290" i="50"/>
  <c r="L290" i="50"/>
  <c r="J291" i="50"/>
  <c r="L291" i="50"/>
  <c r="J258" i="50"/>
  <c r="L258" i="50"/>
  <c r="J259" i="50"/>
  <c r="L259" i="50"/>
  <c r="J224" i="51"/>
  <c r="L224" i="51"/>
  <c r="J225" i="51"/>
  <c r="L225" i="51"/>
  <c r="J226" i="51"/>
  <c r="L226" i="51"/>
  <c r="J227" i="51"/>
  <c r="L227" i="51"/>
  <c r="J228" i="51"/>
  <c r="L228" i="51"/>
  <c r="J229" i="51"/>
  <c r="L229" i="51"/>
  <c r="J230" i="51"/>
  <c r="L230" i="51"/>
  <c r="J231" i="51"/>
  <c r="L231" i="51"/>
  <c r="J232" i="51"/>
  <c r="L232" i="51"/>
  <c r="J233" i="51"/>
  <c r="L233" i="51"/>
  <c r="J234" i="51"/>
  <c r="L234" i="51"/>
  <c r="J235" i="51"/>
  <c r="L235" i="51"/>
  <c r="J236" i="51"/>
  <c r="L236" i="51"/>
  <c r="J237" i="51"/>
  <c r="L237" i="51"/>
  <c r="J238" i="51"/>
  <c r="L238" i="51"/>
  <c r="O1505" i="11" l="1"/>
  <c r="O1504" i="11"/>
  <c r="O1503" i="11"/>
  <c r="O859" i="7"/>
  <c r="O858" i="7"/>
  <c r="O857" i="7"/>
  <c r="O1502" i="11"/>
  <c r="O856" i="7"/>
  <c r="O1501" i="11"/>
  <c r="O855" i="7"/>
  <c r="O1500" i="11"/>
  <c r="O854" i="7"/>
  <c r="J241" i="50"/>
  <c r="L241" i="50"/>
  <c r="J242" i="50"/>
  <c r="L242" i="50"/>
  <c r="J243" i="50"/>
  <c r="L243" i="50"/>
  <c r="J244" i="50"/>
  <c r="L244" i="50"/>
  <c r="J245" i="50"/>
  <c r="L245" i="50"/>
  <c r="J246" i="50"/>
  <c r="L246" i="50"/>
  <c r="J247" i="50"/>
  <c r="L247" i="50"/>
  <c r="J248" i="50"/>
  <c r="L248" i="50"/>
  <c r="J249" i="50"/>
  <c r="L249" i="50"/>
  <c r="J250" i="50"/>
  <c r="L250" i="50"/>
  <c r="J251" i="50"/>
  <c r="L251" i="50"/>
  <c r="J252" i="50"/>
  <c r="L252" i="50"/>
  <c r="J253" i="50"/>
  <c r="L253" i="50"/>
  <c r="J254" i="50"/>
  <c r="L254" i="50"/>
  <c r="J255" i="50"/>
  <c r="L255" i="50"/>
  <c r="J256" i="50"/>
  <c r="L256" i="50"/>
  <c r="J257" i="50"/>
  <c r="L257" i="50"/>
  <c r="O1499" i="11" l="1"/>
  <c r="O1498" i="11"/>
  <c r="O1497" i="11"/>
  <c r="O1496" i="11"/>
  <c r="L44" i="54" l="1"/>
  <c r="L45" i="54"/>
  <c r="O1495" i="11" l="1"/>
  <c r="O1494" i="11"/>
  <c r="O1493" i="11"/>
  <c r="O853" i="7" l="1"/>
  <c r="O1492" i="11"/>
  <c r="O1491" i="11"/>
  <c r="W1490" i="11"/>
  <c r="O1490" i="11" s="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O852" i="7" l="1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Y982" i="53"/>
  <c r="V982" i="53" l="1"/>
  <c r="V983" i="53"/>
  <c r="V986" i="53"/>
  <c r="V987" i="53"/>
  <c r="V988" i="53"/>
  <c r="V989" i="53"/>
  <c r="V990" i="53"/>
  <c r="V991" i="53"/>
  <c r="V992" i="53"/>
  <c r="V993" i="53"/>
  <c r="V994" i="53"/>
  <c r="V995" i="53"/>
  <c r="V996" i="53"/>
  <c r="V997" i="53"/>
  <c r="V999" i="53"/>
  <c r="V1000" i="53"/>
  <c r="V1001" i="53"/>
  <c r="V1002" i="53"/>
  <c r="V1003" i="53"/>
  <c r="V1004" i="53"/>
  <c r="V1005" i="53"/>
  <c r="V1006" i="53"/>
  <c r="V1007" i="53"/>
  <c r="V1008" i="53"/>
  <c r="V1009" i="53"/>
  <c r="V1010" i="53"/>
  <c r="V1011" i="53"/>
  <c r="V1012" i="53"/>
  <c r="V1013" i="53"/>
  <c r="V1014" i="53"/>
  <c r="V1015" i="53"/>
  <c r="V1016" i="53"/>
  <c r="V1017" i="53"/>
  <c r="V1018" i="53"/>
  <c r="V1019" i="53"/>
  <c r="V1020" i="53"/>
  <c r="V1021" i="53"/>
  <c r="V1022" i="53"/>
  <c r="V1023" i="53"/>
  <c r="V1024" i="53"/>
  <c r="V1025" i="53"/>
  <c r="V1026" i="53"/>
  <c r="V1027" i="53"/>
  <c r="V1028" i="53"/>
  <c r="V1029" i="53"/>
  <c r="V1030" i="53"/>
  <c r="V1031" i="53"/>
  <c r="V1032" i="53"/>
  <c r="V1033" i="53"/>
  <c r="V1035" i="53"/>
  <c r="V1036" i="53"/>
  <c r="V1037" i="53"/>
  <c r="V1038" i="53"/>
  <c r="V1041" i="53"/>
  <c r="V1043" i="53"/>
  <c r="V1044" i="53"/>
  <c r="V1045" i="53"/>
  <c r="V1047" i="53"/>
  <c r="V1048" i="53"/>
  <c r="V1049" i="53"/>
  <c r="O450" i="7"/>
  <c r="J81" i="47"/>
  <c r="L81" i="47"/>
  <c r="J82" i="47"/>
  <c r="L82" i="47"/>
  <c r="J83" i="47"/>
  <c r="L83" i="47"/>
  <c r="J84" i="47"/>
  <c r="L84" i="47"/>
  <c r="J85" i="47"/>
  <c r="L85" i="47"/>
  <c r="J86" i="47"/>
  <c r="L86" i="47"/>
  <c r="J87" i="47"/>
  <c r="L87" i="47"/>
  <c r="J88" i="47"/>
  <c r="L88" i="47"/>
  <c r="J89" i="47"/>
  <c r="L89" i="47"/>
  <c r="J90" i="47"/>
  <c r="L90" i="47"/>
  <c r="L75" i="52"/>
  <c r="J75" i="52"/>
  <c r="J218" i="51"/>
  <c r="L218" i="51"/>
  <c r="J219" i="51"/>
  <c r="L219" i="51"/>
  <c r="J220" i="51"/>
  <c r="L220" i="51"/>
  <c r="J221" i="51"/>
  <c r="L221" i="51"/>
  <c r="J222" i="51"/>
  <c r="L222" i="51"/>
  <c r="J223" i="51"/>
  <c r="L223" i="51"/>
  <c r="J2" i="56"/>
  <c r="J3" i="56"/>
  <c r="J4" i="56"/>
  <c r="J5" i="56"/>
  <c r="J6" i="56"/>
  <c r="J7" i="56"/>
  <c r="J8" i="56"/>
  <c r="A3" i="61" l="1"/>
  <c r="A4" i="61" s="1"/>
  <c r="A5" i="61" s="1"/>
  <c r="A6" i="61" s="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A75" i="61" s="1"/>
  <c r="A76" i="61" s="1"/>
  <c r="A77" i="61" s="1"/>
  <c r="A78" i="61" s="1"/>
  <c r="A79" i="61" s="1"/>
  <c r="A80" i="61" s="1"/>
  <c r="A81" i="61" s="1"/>
  <c r="A82" i="61" s="1"/>
  <c r="A83" i="61" s="1"/>
  <c r="A84" i="61" s="1"/>
  <c r="A85" i="61" s="1"/>
  <c r="V981" i="53" l="1"/>
  <c r="T851" i="7" l="1"/>
  <c r="O851" i="7" l="1"/>
  <c r="Y980" i="53"/>
  <c r="W1489" i="11"/>
  <c r="O850" i="7" l="1"/>
  <c r="L240" i="60"/>
  <c r="J240" i="60"/>
  <c r="L239" i="60"/>
  <c r="J239" i="60"/>
  <c r="L238" i="60"/>
  <c r="J238" i="60"/>
  <c r="L237" i="60"/>
  <c r="J237" i="60"/>
  <c r="L236" i="60"/>
  <c r="J236" i="60"/>
  <c r="L235" i="60"/>
  <c r="J235" i="60"/>
  <c r="L234" i="60"/>
  <c r="J234" i="60"/>
  <c r="L233" i="60"/>
  <c r="J233" i="60"/>
  <c r="L232" i="60"/>
  <c r="J232" i="60"/>
  <c r="L231" i="60"/>
  <c r="J231" i="60"/>
  <c r="L230" i="60"/>
  <c r="J230" i="60"/>
  <c r="L229" i="60"/>
  <c r="J229" i="60"/>
  <c r="L228" i="60"/>
  <c r="J228" i="60"/>
  <c r="L227" i="60"/>
  <c r="J227" i="60"/>
  <c r="L226" i="60"/>
  <c r="J226" i="60"/>
  <c r="L225" i="60"/>
  <c r="J225" i="60"/>
  <c r="L224" i="60"/>
  <c r="J224" i="60"/>
  <c r="L223" i="60"/>
  <c r="J223" i="60"/>
  <c r="L222" i="60"/>
  <c r="J222" i="60"/>
  <c r="L221" i="60"/>
  <c r="J221" i="60"/>
  <c r="L220" i="60"/>
  <c r="J220" i="60"/>
  <c r="L219" i="60"/>
  <c r="J219" i="60"/>
  <c r="L218" i="60"/>
  <c r="J218" i="60"/>
  <c r="L217" i="60"/>
  <c r="J217" i="60"/>
  <c r="L216" i="60"/>
  <c r="J216" i="60"/>
  <c r="L215" i="60"/>
  <c r="J215" i="60"/>
  <c r="L214" i="60"/>
  <c r="J214" i="60"/>
  <c r="L213" i="60"/>
  <c r="J213" i="60"/>
  <c r="L212" i="60"/>
  <c r="J212" i="60"/>
  <c r="L211" i="60"/>
  <c r="J211" i="60"/>
  <c r="L210" i="60"/>
  <c r="J210" i="60"/>
  <c r="L209" i="60"/>
  <c r="J209" i="60"/>
  <c r="L208" i="60"/>
  <c r="J208" i="60"/>
  <c r="L207" i="60"/>
  <c r="J207" i="60"/>
  <c r="L206" i="60"/>
  <c r="J206" i="60"/>
  <c r="L205" i="60"/>
  <c r="J205" i="60"/>
  <c r="L204" i="60"/>
  <c r="J204" i="60"/>
  <c r="L203" i="60"/>
  <c r="J203" i="60"/>
  <c r="L202" i="60"/>
  <c r="J202" i="60"/>
  <c r="L201" i="60"/>
  <c r="J201" i="60"/>
  <c r="L200" i="60"/>
  <c r="J200" i="60"/>
  <c r="L199" i="60"/>
  <c r="J199" i="60"/>
  <c r="L198" i="60"/>
  <c r="J198" i="60"/>
  <c r="L197" i="60"/>
  <c r="J197" i="60"/>
  <c r="L196" i="60"/>
  <c r="J196" i="60"/>
  <c r="L195" i="60"/>
  <c r="J195" i="60"/>
  <c r="L194" i="60"/>
  <c r="J194" i="60"/>
  <c r="L193" i="60"/>
  <c r="J193" i="60"/>
  <c r="L192" i="60"/>
  <c r="J192" i="60"/>
  <c r="L191" i="60"/>
  <c r="J191" i="60"/>
  <c r="L190" i="60"/>
  <c r="J190" i="60"/>
  <c r="L189" i="60"/>
  <c r="J189" i="60"/>
  <c r="L188" i="60"/>
  <c r="J188" i="60"/>
  <c r="L187" i="60"/>
  <c r="J187" i="60"/>
  <c r="L186" i="60"/>
  <c r="J186" i="60"/>
  <c r="L185" i="60"/>
  <c r="J185" i="60"/>
  <c r="L184" i="60"/>
  <c r="J184" i="60"/>
  <c r="L183" i="60"/>
  <c r="J183" i="60"/>
  <c r="L182" i="60"/>
  <c r="J182" i="60"/>
  <c r="L181" i="60"/>
  <c r="J181" i="60"/>
  <c r="L180" i="60"/>
  <c r="J180" i="60"/>
  <c r="L179" i="60"/>
  <c r="J179" i="60"/>
  <c r="L178" i="60"/>
  <c r="J178" i="60"/>
  <c r="L177" i="60"/>
  <c r="J177" i="60"/>
  <c r="L176" i="60"/>
  <c r="J176" i="60"/>
  <c r="L175" i="60"/>
  <c r="J175" i="60"/>
  <c r="L174" i="60"/>
  <c r="J174" i="60"/>
  <c r="L173" i="60"/>
  <c r="J173" i="60"/>
  <c r="L172" i="60"/>
  <c r="J172" i="60"/>
  <c r="L171" i="60"/>
  <c r="J171" i="60"/>
  <c r="L170" i="60"/>
  <c r="J170" i="60"/>
  <c r="L169" i="60"/>
  <c r="J169" i="60"/>
  <c r="L168" i="60"/>
  <c r="J168" i="60"/>
  <c r="L167" i="60"/>
  <c r="J167" i="60"/>
  <c r="L166" i="60"/>
  <c r="J166" i="60"/>
  <c r="L165" i="60"/>
  <c r="J165" i="60"/>
  <c r="L164" i="60"/>
  <c r="J164" i="60"/>
  <c r="L163" i="60"/>
  <c r="J163" i="60"/>
  <c r="L162" i="60"/>
  <c r="J162" i="60"/>
  <c r="L161" i="60"/>
  <c r="J161" i="60"/>
  <c r="L160" i="60"/>
  <c r="J160" i="60"/>
  <c r="L159" i="60"/>
  <c r="J159" i="60"/>
  <c r="L158" i="60"/>
  <c r="J158" i="60"/>
  <c r="L157" i="60"/>
  <c r="J157" i="60"/>
  <c r="L156" i="60"/>
  <c r="J156" i="60"/>
  <c r="L155" i="60"/>
  <c r="J155" i="60"/>
  <c r="L154" i="60"/>
  <c r="J154" i="60"/>
  <c r="L153" i="60"/>
  <c r="J153" i="60"/>
  <c r="L152" i="60"/>
  <c r="J152" i="60"/>
  <c r="L151" i="60"/>
  <c r="J151" i="60"/>
  <c r="L150" i="60"/>
  <c r="J150" i="60"/>
  <c r="L149" i="60"/>
  <c r="J149" i="60"/>
  <c r="L148" i="60"/>
  <c r="J148" i="60"/>
  <c r="L147" i="60"/>
  <c r="J147" i="60"/>
  <c r="L146" i="60"/>
  <c r="J146" i="60"/>
  <c r="L145" i="60"/>
  <c r="J145" i="60"/>
  <c r="L144" i="60"/>
  <c r="J144" i="60"/>
  <c r="L143" i="60"/>
  <c r="J143" i="60"/>
  <c r="L142" i="60"/>
  <c r="J142" i="60"/>
  <c r="L141" i="60"/>
  <c r="J141" i="60"/>
  <c r="L140" i="60"/>
  <c r="J140" i="60"/>
  <c r="L139" i="60"/>
  <c r="J139" i="60"/>
  <c r="L138" i="60"/>
  <c r="J138" i="60"/>
  <c r="L137" i="60"/>
  <c r="J137" i="60"/>
  <c r="L136" i="60"/>
  <c r="J136" i="60"/>
  <c r="L135" i="60"/>
  <c r="J135" i="60"/>
  <c r="L134" i="60"/>
  <c r="J134" i="60"/>
  <c r="L133" i="60"/>
  <c r="J133" i="60"/>
  <c r="L132" i="60"/>
  <c r="J132" i="60"/>
  <c r="L131" i="60"/>
  <c r="J131" i="60"/>
  <c r="L130" i="60"/>
  <c r="J130" i="60"/>
  <c r="L129" i="60"/>
  <c r="J129" i="60"/>
  <c r="L128" i="60"/>
  <c r="J128" i="60"/>
  <c r="L127" i="60"/>
  <c r="J127" i="60"/>
  <c r="L126" i="60"/>
  <c r="J126" i="60"/>
  <c r="L125" i="60"/>
  <c r="J125" i="60"/>
  <c r="L124" i="60"/>
  <c r="J124" i="60"/>
  <c r="L123" i="60"/>
  <c r="J123" i="60"/>
  <c r="L122" i="60"/>
  <c r="J122" i="60"/>
  <c r="L121" i="60"/>
  <c r="J121" i="60"/>
  <c r="L120" i="60"/>
  <c r="J120" i="60"/>
  <c r="L119" i="60"/>
  <c r="J119" i="60"/>
  <c r="L118" i="60"/>
  <c r="J118" i="60"/>
  <c r="L117" i="60"/>
  <c r="J117" i="60"/>
  <c r="L116" i="60"/>
  <c r="J116" i="60"/>
  <c r="L115" i="60"/>
  <c r="J115" i="60"/>
  <c r="L114" i="60"/>
  <c r="J114" i="60"/>
  <c r="L113" i="60"/>
  <c r="J113" i="60"/>
  <c r="L112" i="60"/>
  <c r="J112" i="60"/>
  <c r="L111" i="60"/>
  <c r="J111" i="60"/>
  <c r="L110" i="60"/>
  <c r="J110" i="60"/>
  <c r="L109" i="60"/>
  <c r="J109" i="60"/>
  <c r="L108" i="60"/>
  <c r="J108" i="60"/>
  <c r="L107" i="60"/>
  <c r="J107" i="60"/>
  <c r="L106" i="60"/>
  <c r="J106" i="60"/>
  <c r="L105" i="60"/>
  <c r="J105" i="60"/>
  <c r="L104" i="60"/>
  <c r="J104" i="60"/>
  <c r="L103" i="60"/>
  <c r="J103" i="60"/>
  <c r="L102" i="60"/>
  <c r="J102" i="60"/>
  <c r="L101" i="60"/>
  <c r="J101" i="60"/>
  <c r="L100" i="60"/>
  <c r="J100" i="60"/>
  <c r="L99" i="60"/>
  <c r="J99" i="60"/>
  <c r="L98" i="60"/>
  <c r="J98" i="60"/>
  <c r="L97" i="60"/>
  <c r="J97" i="60"/>
  <c r="L96" i="60"/>
  <c r="J96" i="60"/>
  <c r="L95" i="60"/>
  <c r="J95" i="60"/>
  <c r="L94" i="60"/>
  <c r="J94" i="60"/>
  <c r="L93" i="60"/>
  <c r="J93" i="60"/>
  <c r="L92" i="60"/>
  <c r="J92" i="60"/>
  <c r="L91" i="60"/>
  <c r="J91" i="60"/>
  <c r="L90" i="60"/>
  <c r="J90" i="60"/>
  <c r="L89" i="60"/>
  <c r="J89" i="60"/>
  <c r="L88" i="60"/>
  <c r="J88" i="60"/>
  <c r="L87" i="60"/>
  <c r="J87" i="60"/>
  <c r="L86" i="60"/>
  <c r="J86" i="60"/>
  <c r="L85" i="60"/>
  <c r="J85" i="60"/>
  <c r="L84" i="60"/>
  <c r="J84" i="60"/>
  <c r="L83" i="60"/>
  <c r="J83" i="60"/>
  <c r="L82" i="60"/>
  <c r="J82" i="60"/>
  <c r="L81" i="60"/>
  <c r="J81" i="60"/>
  <c r="L80" i="60"/>
  <c r="J80" i="60"/>
  <c r="L79" i="60"/>
  <c r="J79" i="60"/>
  <c r="L78" i="60"/>
  <c r="J78" i="60"/>
  <c r="L77" i="60"/>
  <c r="J77" i="60"/>
  <c r="L76" i="60"/>
  <c r="J76" i="60"/>
  <c r="L75" i="60"/>
  <c r="J75" i="60"/>
  <c r="L74" i="60"/>
  <c r="J74" i="60"/>
  <c r="L73" i="60"/>
  <c r="J73" i="60"/>
  <c r="L72" i="60"/>
  <c r="J72" i="60"/>
  <c r="L71" i="60"/>
  <c r="J71" i="60"/>
  <c r="L70" i="60"/>
  <c r="J70" i="60"/>
  <c r="L69" i="60"/>
  <c r="J69" i="60"/>
  <c r="L68" i="60"/>
  <c r="J68" i="60"/>
  <c r="L67" i="60"/>
  <c r="J67" i="60"/>
  <c r="L66" i="60"/>
  <c r="J66" i="60"/>
  <c r="L65" i="60"/>
  <c r="J65" i="60"/>
  <c r="L64" i="60"/>
  <c r="J64" i="60"/>
  <c r="L63" i="60"/>
  <c r="J63" i="60"/>
  <c r="L62" i="60"/>
  <c r="J62" i="60"/>
  <c r="L61" i="60"/>
  <c r="J61" i="60"/>
  <c r="L60" i="60"/>
  <c r="J60" i="60"/>
  <c r="L59" i="60"/>
  <c r="J59" i="60"/>
  <c r="L58" i="60"/>
  <c r="J58" i="60"/>
  <c r="L57" i="60"/>
  <c r="J57" i="60"/>
  <c r="L56" i="60"/>
  <c r="J56" i="60"/>
  <c r="L55" i="60"/>
  <c r="J55" i="60"/>
  <c r="L54" i="60"/>
  <c r="J54" i="60"/>
  <c r="L53" i="60"/>
  <c r="J53" i="60"/>
  <c r="L52" i="60"/>
  <c r="J52" i="60"/>
  <c r="L51" i="60"/>
  <c r="J51" i="60"/>
  <c r="L50" i="60"/>
  <c r="J50" i="60"/>
  <c r="L49" i="60"/>
  <c r="J49" i="60"/>
  <c r="L48" i="60"/>
  <c r="J48" i="60"/>
  <c r="L47" i="60"/>
  <c r="J47" i="60"/>
  <c r="L46" i="60"/>
  <c r="J46" i="60"/>
  <c r="L45" i="60"/>
  <c r="J45" i="60"/>
  <c r="L44" i="60"/>
  <c r="J44" i="60"/>
  <c r="L43" i="60"/>
  <c r="J43" i="60"/>
  <c r="L42" i="60"/>
  <c r="J42" i="60"/>
  <c r="L40" i="60"/>
  <c r="J40" i="60"/>
  <c r="L39" i="60"/>
  <c r="J39" i="60"/>
  <c r="L38" i="60"/>
  <c r="J38" i="60"/>
  <c r="L37" i="60"/>
  <c r="J37" i="60"/>
  <c r="L36" i="60"/>
  <c r="J36" i="60"/>
  <c r="L35" i="60"/>
  <c r="J35" i="60"/>
  <c r="L34" i="60"/>
  <c r="J34" i="60"/>
  <c r="L33" i="60"/>
  <c r="J33" i="60"/>
  <c r="L32" i="60"/>
  <c r="J32" i="60"/>
  <c r="L31" i="60"/>
  <c r="J31" i="60"/>
  <c r="L30" i="60"/>
  <c r="J30" i="60"/>
  <c r="L29" i="60"/>
  <c r="J29" i="60"/>
  <c r="L28" i="60"/>
  <c r="J28" i="60"/>
  <c r="L27" i="60"/>
  <c r="J27" i="60"/>
  <c r="L26" i="60"/>
  <c r="J26" i="60"/>
  <c r="L25" i="60"/>
  <c r="J25" i="60"/>
  <c r="L24" i="60"/>
  <c r="J24" i="60"/>
  <c r="L23" i="60"/>
  <c r="J23" i="60"/>
  <c r="L22" i="60"/>
  <c r="J22" i="60"/>
  <c r="L21" i="60"/>
  <c r="J21" i="60"/>
  <c r="L20" i="60"/>
  <c r="J20" i="60"/>
  <c r="L19" i="60"/>
  <c r="J19" i="60"/>
  <c r="L18" i="60"/>
  <c r="J18" i="60"/>
  <c r="L17" i="60"/>
  <c r="J17" i="60"/>
  <c r="L16" i="60"/>
  <c r="J16" i="60"/>
  <c r="L15" i="60"/>
  <c r="J15" i="60"/>
  <c r="L14" i="60"/>
  <c r="J14" i="60"/>
  <c r="L13" i="60"/>
  <c r="J13" i="60"/>
  <c r="L12" i="60"/>
  <c r="J12" i="60"/>
  <c r="L11" i="60"/>
  <c r="J11" i="60"/>
  <c r="L10" i="60"/>
  <c r="J10" i="60"/>
  <c r="L9" i="60"/>
  <c r="J9" i="60"/>
  <c r="L8" i="60"/>
  <c r="J8" i="60"/>
  <c r="L7" i="60"/>
  <c r="J7" i="60"/>
  <c r="L6" i="60"/>
  <c r="J6" i="60"/>
  <c r="L5" i="60"/>
  <c r="J5" i="60"/>
  <c r="L4" i="60"/>
  <c r="J4" i="60"/>
  <c r="L3" i="60"/>
  <c r="J3" i="60"/>
  <c r="L2" i="60"/>
  <c r="J2" i="60"/>
  <c r="J520" i="48"/>
  <c r="L520" i="48"/>
  <c r="J521" i="48"/>
  <c r="L521" i="48"/>
  <c r="J522" i="48"/>
  <c r="L522" i="48"/>
  <c r="J523" i="48"/>
  <c r="L523" i="48"/>
  <c r="J524" i="48"/>
  <c r="L524" i="48"/>
  <c r="J525" i="48"/>
  <c r="L525" i="48"/>
  <c r="J526" i="48"/>
  <c r="L526" i="48"/>
  <c r="J527" i="48"/>
  <c r="L527" i="48"/>
  <c r="J528" i="48"/>
  <c r="L528" i="48"/>
  <c r="J529" i="48"/>
  <c r="L529" i="48"/>
  <c r="J530" i="48"/>
  <c r="L530" i="48"/>
  <c r="J531" i="48"/>
  <c r="L531" i="48"/>
  <c r="J532" i="48"/>
  <c r="L532" i="48"/>
  <c r="J533" i="48"/>
  <c r="L533" i="48"/>
  <c r="J534" i="48"/>
  <c r="L534" i="48"/>
  <c r="J535" i="48"/>
  <c r="L535" i="48"/>
  <c r="J536" i="48"/>
  <c r="L536" i="48"/>
  <c r="J537" i="48"/>
  <c r="L537" i="48"/>
  <c r="J538" i="48"/>
  <c r="L538" i="48"/>
  <c r="J539" i="48"/>
  <c r="L539" i="48"/>
  <c r="J540" i="48"/>
  <c r="L540" i="48"/>
  <c r="J541" i="48"/>
  <c r="L541" i="48"/>
  <c r="J542" i="48"/>
  <c r="L542" i="48"/>
  <c r="J543" i="48"/>
  <c r="L543" i="48"/>
  <c r="J544" i="48"/>
  <c r="L544" i="48"/>
  <c r="J545" i="48"/>
  <c r="L545" i="48"/>
  <c r="J546" i="48"/>
  <c r="L546" i="48"/>
  <c r="J547" i="48"/>
  <c r="L547" i="48"/>
  <c r="J548" i="48"/>
  <c r="L548" i="48"/>
  <c r="J549" i="48"/>
  <c r="L549" i="48"/>
  <c r="J550" i="48"/>
  <c r="L550" i="48"/>
  <c r="J551" i="48"/>
  <c r="L551" i="48"/>
  <c r="J552" i="48"/>
  <c r="L552" i="48"/>
  <c r="J553" i="48"/>
  <c r="L553" i="48"/>
  <c r="J554" i="48"/>
  <c r="L554" i="48"/>
  <c r="J555" i="48"/>
  <c r="L555" i="48"/>
  <c r="J556" i="48"/>
  <c r="L556" i="48"/>
  <c r="J557" i="48"/>
  <c r="L557" i="48"/>
  <c r="J558" i="48"/>
  <c r="L558" i="48"/>
  <c r="J559" i="48"/>
  <c r="L559" i="48"/>
  <c r="J560" i="48"/>
  <c r="L560" i="48"/>
  <c r="J561" i="48"/>
  <c r="L561" i="48"/>
  <c r="J562" i="48"/>
  <c r="L562" i="48"/>
  <c r="J563" i="48"/>
  <c r="L563" i="48"/>
  <c r="J564" i="48"/>
  <c r="L564" i="48"/>
  <c r="J565" i="48"/>
  <c r="L565" i="48"/>
  <c r="J566" i="48"/>
  <c r="L566" i="48"/>
  <c r="J567" i="48"/>
  <c r="L567" i="48"/>
  <c r="J568" i="48"/>
  <c r="L568" i="48"/>
  <c r="J569" i="48"/>
  <c r="L569" i="48"/>
  <c r="J570" i="48"/>
  <c r="L570" i="48"/>
  <c r="J571" i="48"/>
  <c r="L571" i="48"/>
  <c r="J572" i="48"/>
  <c r="L572" i="48"/>
  <c r="J573" i="48"/>
  <c r="L573" i="48"/>
  <c r="J574" i="48"/>
  <c r="L574" i="48"/>
  <c r="J575" i="48"/>
  <c r="L575" i="48"/>
  <c r="J576" i="48"/>
  <c r="L576" i="48"/>
  <c r="J577" i="48"/>
  <c r="L577" i="48"/>
  <c r="J578" i="48"/>
  <c r="L578" i="48"/>
  <c r="J579" i="48"/>
  <c r="L579" i="48"/>
  <c r="J580" i="48"/>
  <c r="L580" i="48"/>
  <c r="J581" i="48"/>
  <c r="L581" i="48"/>
  <c r="J582" i="48"/>
  <c r="L582" i="48"/>
  <c r="J583" i="48"/>
  <c r="L583" i="48"/>
  <c r="J584" i="48"/>
  <c r="L584" i="48"/>
  <c r="J585" i="48"/>
  <c r="L585" i="48"/>
  <c r="J586" i="48"/>
  <c r="L586" i="48"/>
  <c r="J587" i="48"/>
  <c r="L587" i="48"/>
  <c r="J588" i="48"/>
  <c r="L588" i="48"/>
  <c r="J589" i="48"/>
  <c r="L589" i="48"/>
  <c r="J590" i="48"/>
  <c r="L590" i="48"/>
  <c r="J591" i="48"/>
  <c r="L591" i="48"/>
  <c r="J592" i="48"/>
  <c r="L592" i="48"/>
  <c r="J593" i="48"/>
  <c r="L593" i="48"/>
  <c r="J594" i="48"/>
  <c r="L594" i="48"/>
  <c r="J595" i="48"/>
  <c r="L595" i="48"/>
  <c r="J596" i="48"/>
  <c r="L596" i="48"/>
  <c r="L836" i="29" l="1"/>
  <c r="J836" i="29"/>
  <c r="L835" i="29"/>
  <c r="J835" i="29"/>
  <c r="L834" i="29"/>
  <c r="J834" i="29"/>
  <c r="L833" i="29"/>
  <c r="J833" i="29"/>
  <c r="L832" i="29"/>
  <c r="J832" i="29"/>
  <c r="L831" i="29"/>
  <c r="J831" i="29"/>
  <c r="L830" i="29"/>
  <c r="J830" i="29"/>
  <c r="L829" i="29"/>
  <c r="J829" i="29"/>
  <c r="L828" i="29"/>
  <c r="J828" i="29"/>
  <c r="L827" i="29"/>
  <c r="J827" i="29"/>
  <c r="L826" i="29"/>
  <c r="J826" i="29"/>
  <c r="L825" i="29"/>
  <c r="J825" i="29"/>
  <c r="L824" i="29"/>
  <c r="J824" i="29"/>
  <c r="L823" i="29"/>
  <c r="J823" i="29"/>
  <c r="L822" i="29"/>
  <c r="J822" i="29"/>
  <c r="L821" i="29"/>
  <c r="J821" i="29"/>
  <c r="L820" i="29"/>
  <c r="J820" i="29"/>
  <c r="L819" i="29"/>
  <c r="J819" i="29"/>
  <c r="L818" i="29"/>
  <c r="J818" i="29"/>
  <c r="L817" i="29"/>
  <c r="J817" i="29"/>
  <c r="L816" i="29"/>
  <c r="J816" i="29"/>
  <c r="L815" i="29"/>
  <c r="J815" i="29"/>
  <c r="L814" i="29"/>
  <c r="J814" i="29"/>
  <c r="L813" i="29"/>
  <c r="J813" i="29"/>
  <c r="L812" i="29"/>
  <c r="J812" i="29"/>
  <c r="L811" i="29"/>
  <c r="J811" i="29"/>
  <c r="L810" i="29"/>
  <c r="J810" i="29"/>
  <c r="L809" i="29"/>
  <c r="J809" i="29"/>
  <c r="L808" i="29"/>
  <c r="J808" i="29"/>
  <c r="L807" i="29"/>
  <c r="J807" i="29"/>
  <c r="L806" i="29"/>
  <c r="J806" i="29"/>
  <c r="L805" i="29"/>
  <c r="J805" i="29"/>
  <c r="L804" i="29"/>
  <c r="J804" i="29"/>
  <c r="L803" i="29"/>
  <c r="J803" i="29"/>
  <c r="L802" i="29"/>
  <c r="J802" i="29"/>
  <c r="L801" i="29"/>
  <c r="J801" i="29"/>
  <c r="L800" i="29"/>
  <c r="J800" i="29"/>
  <c r="L799" i="29"/>
  <c r="J799" i="29"/>
  <c r="L798" i="29"/>
  <c r="J798" i="29"/>
  <c r="L797" i="29"/>
  <c r="J797" i="29"/>
  <c r="L796" i="29"/>
  <c r="J796" i="29"/>
  <c r="L795" i="29"/>
  <c r="J795" i="29"/>
  <c r="L794" i="29"/>
  <c r="J794" i="29"/>
  <c r="L793" i="29"/>
  <c r="J793" i="29"/>
  <c r="L792" i="29"/>
  <c r="J792" i="29"/>
  <c r="L791" i="29"/>
  <c r="J791" i="29"/>
  <c r="L790" i="29"/>
  <c r="J790" i="29"/>
  <c r="L789" i="29"/>
  <c r="J789" i="29"/>
  <c r="L788" i="29"/>
  <c r="J788" i="29"/>
  <c r="L787" i="29"/>
  <c r="J787" i="29"/>
  <c r="L786" i="29"/>
  <c r="J786" i="29"/>
  <c r="L785" i="29"/>
  <c r="J785" i="29"/>
  <c r="L784" i="29"/>
  <c r="J784" i="29"/>
  <c r="L783" i="29"/>
  <c r="J783" i="29"/>
  <c r="L782" i="29"/>
  <c r="J782" i="29"/>
  <c r="L781" i="29"/>
  <c r="J781" i="29"/>
  <c r="L780" i="29"/>
  <c r="J780" i="29"/>
  <c r="L779" i="29"/>
  <c r="J779" i="29"/>
  <c r="L778" i="29"/>
  <c r="J778" i="29"/>
  <c r="L777" i="29"/>
  <c r="J777" i="29"/>
  <c r="L776" i="29"/>
  <c r="J776" i="29"/>
  <c r="L775" i="29"/>
  <c r="J775" i="29"/>
  <c r="L774" i="29"/>
  <c r="J774" i="29"/>
  <c r="L773" i="29"/>
  <c r="J773" i="29"/>
  <c r="L772" i="29"/>
  <c r="J772" i="29"/>
  <c r="L771" i="29"/>
  <c r="J771" i="29"/>
  <c r="L770" i="29"/>
  <c r="J770" i="29"/>
  <c r="L769" i="29"/>
  <c r="J769" i="29"/>
  <c r="L768" i="29"/>
  <c r="J768" i="29"/>
  <c r="L767" i="29"/>
  <c r="J767" i="29"/>
  <c r="L766" i="29"/>
  <c r="J766" i="29"/>
  <c r="L765" i="29"/>
  <c r="J765" i="29"/>
  <c r="L764" i="29"/>
  <c r="J764" i="29"/>
  <c r="L763" i="29"/>
  <c r="J763" i="29"/>
  <c r="L762" i="29"/>
  <c r="J762" i="29"/>
  <c r="L761" i="29"/>
  <c r="J761" i="29"/>
  <c r="L760" i="29"/>
  <c r="J760" i="29"/>
  <c r="L759" i="29"/>
  <c r="J759" i="29"/>
  <c r="L758" i="29"/>
  <c r="J758" i="29"/>
  <c r="L757" i="29"/>
  <c r="J757" i="29"/>
  <c r="L756" i="29"/>
  <c r="J756" i="29"/>
  <c r="L755" i="29"/>
  <c r="J755" i="29"/>
  <c r="L754" i="29"/>
  <c r="J754" i="29"/>
  <c r="L753" i="29"/>
  <c r="J753" i="29"/>
  <c r="L752" i="29"/>
  <c r="J752" i="29"/>
  <c r="L751" i="29"/>
  <c r="J751" i="29"/>
  <c r="L750" i="29"/>
  <c r="J750" i="29"/>
  <c r="L749" i="29"/>
  <c r="J749" i="29"/>
  <c r="L748" i="29"/>
  <c r="J748" i="29"/>
  <c r="L747" i="29"/>
  <c r="J747" i="29"/>
  <c r="L746" i="29"/>
  <c r="J746" i="29"/>
  <c r="L745" i="29"/>
  <c r="J745" i="29"/>
  <c r="L744" i="29"/>
  <c r="J744" i="29"/>
  <c r="L743" i="29"/>
  <c r="J743" i="29"/>
  <c r="L742" i="29"/>
  <c r="J742" i="29"/>
  <c r="L741" i="29"/>
  <c r="J741" i="29"/>
  <c r="L740" i="29"/>
  <c r="J740" i="29"/>
  <c r="L739" i="29"/>
  <c r="J739" i="29"/>
  <c r="L738" i="29"/>
  <c r="J738" i="29"/>
  <c r="L737" i="29"/>
  <c r="J737" i="29"/>
  <c r="L736" i="29"/>
  <c r="J736" i="29"/>
  <c r="L735" i="29"/>
  <c r="J735" i="29"/>
  <c r="L734" i="29"/>
  <c r="J734" i="29"/>
  <c r="L733" i="29"/>
  <c r="J733" i="29"/>
  <c r="L732" i="29"/>
  <c r="J732" i="29"/>
  <c r="L731" i="29"/>
  <c r="J731" i="29"/>
  <c r="L730" i="29"/>
  <c r="J730" i="29"/>
  <c r="L729" i="29"/>
  <c r="J729" i="29"/>
  <c r="L728" i="29"/>
  <c r="J728" i="29"/>
  <c r="L727" i="29"/>
  <c r="J727" i="29"/>
  <c r="L726" i="29"/>
  <c r="J726" i="29"/>
  <c r="L725" i="29"/>
  <c r="J725" i="29"/>
  <c r="L724" i="29"/>
  <c r="J724" i="29"/>
  <c r="L723" i="29"/>
  <c r="J723" i="29"/>
  <c r="L722" i="29"/>
  <c r="J722" i="29"/>
  <c r="L721" i="29"/>
  <c r="J721" i="29"/>
  <c r="L720" i="29"/>
  <c r="J720" i="29"/>
  <c r="L719" i="29"/>
  <c r="J719" i="29"/>
  <c r="L718" i="29"/>
  <c r="J718" i="29"/>
  <c r="L717" i="29"/>
  <c r="J717" i="29"/>
  <c r="L716" i="29"/>
  <c r="J716" i="29"/>
  <c r="L715" i="29"/>
  <c r="J715" i="29"/>
  <c r="L714" i="29"/>
  <c r="J714" i="29"/>
  <c r="L713" i="29"/>
  <c r="J713" i="29"/>
  <c r="L712" i="29"/>
  <c r="J712" i="29"/>
  <c r="L711" i="29"/>
  <c r="J711" i="29"/>
  <c r="L710" i="29"/>
  <c r="J710" i="29"/>
  <c r="L709" i="29"/>
  <c r="J709" i="29"/>
  <c r="L708" i="29"/>
  <c r="J708" i="29"/>
  <c r="L707" i="29"/>
  <c r="J707" i="29"/>
  <c r="L706" i="29"/>
  <c r="J706" i="29"/>
  <c r="L705" i="29"/>
  <c r="J705" i="29"/>
  <c r="L704" i="29"/>
  <c r="J704" i="29"/>
  <c r="L703" i="29"/>
  <c r="J703" i="29"/>
  <c r="L702" i="29"/>
  <c r="J702" i="29"/>
  <c r="L701" i="29"/>
  <c r="J701" i="29"/>
  <c r="L700" i="29"/>
  <c r="J700" i="29"/>
  <c r="L699" i="29"/>
  <c r="J699" i="29"/>
  <c r="L698" i="29"/>
  <c r="J698" i="29"/>
  <c r="L697" i="29"/>
  <c r="J697" i="29"/>
  <c r="L696" i="29"/>
  <c r="J696" i="29"/>
  <c r="L695" i="29"/>
  <c r="J695" i="29"/>
  <c r="L694" i="29"/>
  <c r="J694" i="29"/>
  <c r="L693" i="29"/>
  <c r="J693" i="29"/>
  <c r="L692" i="29"/>
  <c r="J692" i="29"/>
  <c r="L691" i="29"/>
  <c r="J691" i="29"/>
  <c r="L690" i="29"/>
  <c r="J690" i="29"/>
  <c r="L689" i="29"/>
  <c r="J689" i="29"/>
  <c r="L688" i="29"/>
  <c r="J688" i="29"/>
  <c r="L687" i="29"/>
  <c r="J687" i="29"/>
  <c r="L686" i="29"/>
  <c r="J686" i="29"/>
  <c r="L685" i="29"/>
  <c r="J685" i="29"/>
  <c r="L684" i="29"/>
  <c r="J684" i="29"/>
  <c r="L683" i="29"/>
  <c r="J683" i="29"/>
  <c r="L682" i="29"/>
  <c r="J682" i="29"/>
  <c r="L681" i="29"/>
  <c r="J681" i="29"/>
  <c r="L680" i="29"/>
  <c r="J680" i="29"/>
  <c r="L679" i="29"/>
  <c r="J679" i="29"/>
  <c r="L678" i="29"/>
  <c r="J678" i="29"/>
  <c r="L677" i="29"/>
  <c r="J677" i="29"/>
  <c r="L676" i="29"/>
  <c r="J676" i="29"/>
  <c r="L675" i="29"/>
  <c r="J675" i="29"/>
  <c r="L674" i="29"/>
  <c r="J674" i="29"/>
  <c r="L673" i="29"/>
  <c r="J673" i="29"/>
  <c r="L672" i="29"/>
  <c r="J672" i="29"/>
  <c r="L671" i="29"/>
  <c r="J671" i="29"/>
  <c r="L670" i="29"/>
  <c r="J670" i="29"/>
  <c r="L669" i="29"/>
  <c r="J669" i="29"/>
  <c r="L668" i="29"/>
  <c r="J668" i="29"/>
  <c r="L667" i="29"/>
  <c r="J667" i="29"/>
  <c r="L666" i="29"/>
  <c r="J666" i="29"/>
  <c r="L665" i="29"/>
  <c r="J665" i="29"/>
  <c r="L664" i="29"/>
  <c r="J664" i="29"/>
  <c r="L663" i="29"/>
  <c r="J663" i="29"/>
  <c r="L662" i="29"/>
  <c r="J662" i="29"/>
  <c r="L661" i="29"/>
  <c r="J661" i="29"/>
  <c r="L660" i="29"/>
  <c r="J660" i="29"/>
  <c r="L659" i="29"/>
  <c r="J659" i="29"/>
  <c r="L658" i="29"/>
  <c r="J658" i="29"/>
  <c r="L657" i="29"/>
  <c r="J657" i="29"/>
  <c r="L656" i="29"/>
  <c r="J656" i="29"/>
  <c r="L655" i="29"/>
  <c r="J655" i="29"/>
  <c r="L654" i="29"/>
  <c r="J654" i="29"/>
  <c r="L653" i="29"/>
  <c r="J653" i="29"/>
  <c r="L652" i="29"/>
  <c r="J652" i="29"/>
  <c r="L651" i="29"/>
  <c r="J651" i="29"/>
  <c r="L650" i="29"/>
  <c r="J650" i="29"/>
  <c r="L649" i="29"/>
  <c r="J649" i="29"/>
  <c r="L648" i="29"/>
  <c r="J648" i="29"/>
  <c r="L647" i="29"/>
  <c r="J647" i="29"/>
  <c r="L646" i="29"/>
  <c r="J646" i="29"/>
  <c r="L645" i="29"/>
  <c r="J645" i="29"/>
  <c r="L644" i="29"/>
  <c r="J644" i="29"/>
  <c r="L643" i="29"/>
  <c r="J643" i="29"/>
  <c r="L642" i="29"/>
  <c r="J642" i="29"/>
  <c r="L641" i="29"/>
  <c r="J641" i="29"/>
  <c r="L640" i="29"/>
  <c r="J640" i="29"/>
  <c r="L639" i="29"/>
  <c r="J639" i="29"/>
  <c r="L638" i="29"/>
  <c r="J638" i="29"/>
  <c r="L637" i="29"/>
  <c r="J637" i="29"/>
  <c r="L636" i="29"/>
  <c r="J636" i="29"/>
  <c r="L635" i="29"/>
  <c r="J635" i="29"/>
  <c r="L634" i="29"/>
  <c r="J634" i="29"/>
  <c r="L633" i="29"/>
  <c r="J633" i="29"/>
  <c r="L632" i="29"/>
  <c r="J632" i="29"/>
  <c r="L631" i="29"/>
  <c r="J631" i="29"/>
  <c r="L630" i="29"/>
  <c r="J630" i="29"/>
  <c r="L629" i="29"/>
  <c r="J629" i="29"/>
  <c r="L628" i="29"/>
  <c r="J628" i="29"/>
  <c r="L627" i="29"/>
  <c r="J627" i="29"/>
  <c r="L626" i="29"/>
  <c r="J626" i="29"/>
  <c r="L625" i="29"/>
  <c r="J625" i="29"/>
  <c r="L624" i="29"/>
  <c r="J624" i="29"/>
  <c r="L623" i="29"/>
  <c r="J623" i="29"/>
  <c r="L622" i="29"/>
  <c r="J622" i="29"/>
  <c r="L621" i="29"/>
  <c r="J621" i="29"/>
  <c r="L620" i="29"/>
  <c r="J620" i="29"/>
  <c r="L619" i="29"/>
  <c r="J619" i="29"/>
  <c r="L618" i="29"/>
  <c r="J618" i="29"/>
  <c r="L617" i="29"/>
  <c r="J617" i="29"/>
  <c r="L616" i="29"/>
  <c r="J616" i="29"/>
  <c r="L615" i="29"/>
  <c r="J615" i="29"/>
  <c r="L614" i="29"/>
  <c r="J614" i="29"/>
  <c r="L613" i="29"/>
  <c r="J613" i="29"/>
  <c r="L612" i="29"/>
  <c r="J612" i="29"/>
  <c r="L611" i="29"/>
  <c r="J611" i="29"/>
  <c r="L610" i="29"/>
  <c r="J610" i="29"/>
  <c r="L609" i="29"/>
  <c r="J609" i="29"/>
  <c r="L608" i="29"/>
  <c r="J608" i="29"/>
  <c r="L607" i="29"/>
  <c r="J607" i="29"/>
  <c r="L606" i="29"/>
  <c r="J606" i="29"/>
  <c r="L605" i="29"/>
  <c r="J605" i="29"/>
  <c r="L604" i="29"/>
  <c r="J604" i="29"/>
  <c r="L603" i="29"/>
  <c r="J603" i="29"/>
  <c r="L602" i="29"/>
  <c r="J602" i="29"/>
  <c r="L601" i="29"/>
  <c r="J601" i="29"/>
  <c r="L600" i="29"/>
  <c r="J600" i="29"/>
  <c r="L599" i="29"/>
  <c r="J599" i="29"/>
  <c r="L598" i="29"/>
  <c r="J598" i="29"/>
  <c r="L597" i="29"/>
  <c r="J597" i="29"/>
  <c r="L596" i="29"/>
  <c r="J596" i="29"/>
  <c r="L595" i="29"/>
  <c r="J595" i="29"/>
  <c r="M594" i="29"/>
  <c r="L594" i="29"/>
  <c r="J594" i="29"/>
  <c r="L593" i="29"/>
  <c r="J593" i="29"/>
  <c r="L592" i="29"/>
  <c r="J592" i="29"/>
  <c r="L591" i="29"/>
  <c r="J591" i="29"/>
  <c r="L590" i="29"/>
  <c r="J590" i="29"/>
  <c r="M589" i="29"/>
  <c r="L589" i="29"/>
  <c r="J589" i="29"/>
  <c r="L588" i="29"/>
  <c r="J588" i="29"/>
  <c r="L587" i="29"/>
  <c r="J587" i="29"/>
  <c r="L586" i="29"/>
  <c r="J586" i="29"/>
  <c r="L585" i="29"/>
  <c r="J585" i="29"/>
  <c r="L584" i="29"/>
  <c r="J584" i="29"/>
  <c r="L583" i="29"/>
  <c r="J583" i="29"/>
  <c r="L582" i="29"/>
  <c r="J582" i="29"/>
  <c r="L581" i="29"/>
  <c r="J581" i="29"/>
  <c r="L580" i="29"/>
  <c r="J580" i="29"/>
  <c r="L579" i="29"/>
  <c r="J579" i="29"/>
  <c r="L578" i="29"/>
  <c r="J578" i="29"/>
  <c r="L577" i="29"/>
  <c r="J577" i="29"/>
  <c r="L576" i="29"/>
  <c r="J576" i="29"/>
  <c r="L575" i="29"/>
  <c r="J575" i="29"/>
  <c r="L574" i="29"/>
  <c r="J574" i="29"/>
  <c r="L573" i="29"/>
  <c r="J573" i="29"/>
  <c r="L572" i="29"/>
  <c r="J572" i="29"/>
  <c r="L571" i="29"/>
  <c r="J571" i="29"/>
  <c r="L570" i="29"/>
  <c r="J570" i="29"/>
  <c r="L569" i="29"/>
  <c r="J569" i="29"/>
  <c r="L568" i="29"/>
  <c r="J568" i="29"/>
  <c r="L567" i="29"/>
  <c r="J567" i="29"/>
  <c r="L566" i="29"/>
  <c r="J566" i="29"/>
  <c r="L565" i="29"/>
  <c r="J565" i="29"/>
  <c r="L564" i="29"/>
  <c r="J564" i="29"/>
  <c r="L563" i="29"/>
  <c r="J563" i="29"/>
  <c r="L562" i="29"/>
  <c r="J562" i="29"/>
  <c r="L561" i="29"/>
  <c r="J561" i="29"/>
  <c r="L560" i="29"/>
  <c r="J560" i="29"/>
  <c r="L559" i="29"/>
  <c r="J559" i="29"/>
  <c r="L558" i="29"/>
  <c r="J558" i="29"/>
  <c r="L557" i="29"/>
  <c r="J557" i="29"/>
  <c r="L556" i="29"/>
  <c r="J556" i="29"/>
  <c r="L555" i="29"/>
  <c r="J555" i="29"/>
  <c r="M554" i="29"/>
  <c r="L554" i="29"/>
  <c r="J554" i="29"/>
  <c r="L553" i="29"/>
  <c r="J553" i="29"/>
  <c r="L552" i="29"/>
  <c r="J552" i="29"/>
  <c r="L551" i="29"/>
  <c r="J551" i="29"/>
  <c r="L550" i="29"/>
  <c r="J550" i="29"/>
  <c r="L549" i="29"/>
  <c r="J549" i="29"/>
  <c r="M548" i="29"/>
  <c r="L548" i="29"/>
  <c r="J548" i="29"/>
  <c r="L547" i="29"/>
  <c r="J547" i="29"/>
  <c r="L546" i="29"/>
  <c r="J546" i="29"/>
  <c r="L545" i="29"/>
  <c r="J545" i="29"/>
  <c r="L544" i="29"/>
  <c r="J544" i="29"/>
  <c r="L543" i="29"/>
  <c r="J543" i="29"/>
  <c r="L542" i="29"/>
  <c r="J542" i="29"/>
  <c r="L541" i="29"/>
  <c r="J541" i="29"/>
  <c r="L540" i="29"/>
  <c r="J540" i="29"/>
  <c r="M539" i="29"/>
  <c r="L539" i="29"/>
  <c r="J539" i="29"/>
  <c r="L538" i="29"/>
  <c r="J538" i="29"/>
  <c r="L537" i="29"/>
  <c r="J537" i="29"/>
  <c r="L536" i="29"/>
  <c r="J536" i="29"/>
  <c r="L535" i="29"/>
  <c r="J535" i="29"/>
  <c r="L534" i="29"/>
  <c r="J534" i="29"/>
  <c r="L533" i="29"/>
  <c r="J533" i="29"/>
  <c r="M532" i="29"/>
  <c r="L532" i="29"/>
  <c r="J532" i="29"/>
  <c r="M531" i="29"/>
  <c r="L531" i="29"/>
  <c r="J531" i="29"/>
  <c r="L530" i="29"/>
  <c r="J530" i="29"/>
  <c r="L529" i="29"/>
  <c r="J529" i="29"/>
  <c r="L528" i="29"/>
  <c r="J528" i="29"/>
  <c r="L527" i="29"/>
  <c r="J527" i="29"/>
  <c r="L526" i="29"/>
  <c r="J526" i="29"/>
  <c r="L525" i="29"/>
  <c r="J525" i="29"/>
  <c r="L524" i="29"/>
  <c r="J524" i="29"/>
  <c r="L523" i="29"/>
  <c r="J523" i="29"/>
  <c r="L522" i="29"/>
  <c r="J522" i="29"/>
  <c r="L521" i="29"/>
  <c r="J521" i="29"/>
  <c r="M520" i="29"/>
  <c r="L520" i="29"/>
  <c r="J520" i="29"/>
  <c r="L519" i="29"/>
  <c r="J519" i="29"/>
  <c r="L518" i="29"/>
  <c r="J518" i="29"/>
  <c r="L517" i="29"/>
  <c r="J517" i="29"/>
  <c r="L516" i="29"/>
  <c r="J516" i="29"/>
  <c r="M515" i="29"/>
  <c r="L515" i="29"/>
  <c r="J515" i="29"/>
  <c r="L514" i="29"/>
  <c r="J514" i="29"/>
  <c r="L513" i="29"/>
  <c r="J513" i="29"/>
  <c r="L512" i="29"/>
  <c r="J512" i="29"/>
  <c r="M511" i="29"/>
  <c r="L511" i="29"/>
  <c r="J511" i="29"/>
  <c r="L510" i="29"/>
  <c r="J510" i="29"/>
  <c r="L509" i="29"/>
  <c r="J509" i="29"/>
  <c r="L508" i="29"/>
  <c r="J508" i="29"/>
  <c r="L507" i="29"/>
  <c r="J507" i="29"/>
  <c r="L506" i="29"/>
  <c r="J506" i="29"/>
  <c r="M505" i="29"/>
  <c r="L505" i="29"/>
  <c r="J505" i="29"/>
  <c r="M504" i="29"/>
  <c r="L504" i="29"/>
  <c r="J504" i="29"/>
  <c r="L503" i="29"/>
  <c r="J503" i="29"/>
  <c r="M502" i="29"/>
  <c r="L502" i="29"/>
  <c r="J502" i="29"/>
  <c r="L501" i="29"/>
  <c r="J501" i="29"/>
  <c r="M500" i="29"/>
  <c r="L500" i="29"/>
  <c r="J500" i="29"/>
  <c r="L499" i="29"/>
  <c r="J499" i="29"/>
  <c r="L498" i="29"/>
  <c r="J498" i="29"/>
  <c r="L497" i="29"/>
  <c r="J497" i="29"/>
  <c r="L496" i="29"/>
  <c r="J496" i="29"/>
  <c r="L495" i="29"/>
  <c r="J495" i="29"/>
  <c r="L494" i="29"/>
  <c r="J494" i="29"/>
  <c r="L493" i="29"/>
  <c r="J493" i="29"/>
  <c r="L492" i="29"/>
  <c r="J492" i="29"/>
  <c r="M491" i="29"/>
  <c r="L491" i="29"/>
  <c r="J491" i="29"/>
  <c r="L490" i="29"/>
  <c r="J490" i="29"/>
  <c r="L489" i="29"/>
  <c r="J489" i="29"/>
  <c r="L488" i="29"/>
  <c r="J488" i="29"/>
  <c r="L487" i="29"/>
  <c r="J487" i="29"/>
  <c r="L486" i="29"/>
  <c r="J486" i="29"/>
  <c r="L485" i="29"/>
  <c r="J485" i="29"/>
  <c r="L484" i="29"/>
  <c r="J484" i="29"/>
  <c r="L483" i="29"/>
  <c r="J483" i="29"/>
  <c r="L482" i="29"/>
  <c r="J482" i="29"/>
  <c r="L481" i="29"/>
  <c r="J481" i="29"/>
  <c r="L480" i="29"/>
  <c r="J480" i="29"/>
  <c r="L479" i="29"/>
  <c r="J479" i="29"/>
  <c r="L478" i="29"/>
  <c r="J478" i="29"/>
  <c r="L477" i="29"/>
  <c r="J477" i="29"/>
  <c r="L476" i="29"/>
  <c r="J476" i="29"/>
  <c r="L475" i="29"/>
  <c r="J475" i="29"/>
  <c r="L474" i="29"/>
  <c r="J474" i="29"/>
  <c r="L473" i="29"/>
  <c r="J473" i="29"/>
  <c r="L472" i="29"/>
  <c r="J472" i="29"/>
  <c r="L471" i="29"/>
  <c r="J471" i="29"/>
  <c r="M470" i="29"/>
  <c r="L470" i="29"/>
  <c r="J470" i="29"/>
  <c r="L469" i="29"/>
  <c r="J469" i="29"/>
  <c r="L468" i="29"/>
  <c r="J468" i="29"/>
  <c r="L467" i="29"/>
  <c r="J467" i="29"/>
  <c r="L466" i="29"/>
  <c r="J466" i="29"/>
  <c r="L465" i="29"/>
  <c r="J465" i="29"/>
  <c r="L464" i="29"/>
  <c r="J464" i="29"/>
  <c r="L463" i="29"/>
  <c r="J463" i="29"/>
  <c r="L462" i="29"/>
  <c r="J462" i="29"/>
  <c r="L461" i="29"/>
  <c r="J461" i="29"/>
  <c r="L460" i="29"/>
  <c r="J460" i="29"/>
  <c r="L459" i="29"/>
  <c r="J459" i="29"/>
  <c r="L458" i="29"/>
  <c r="J458" i="29"/>
  <c r="L457" i="29"/>
  <c r="J457" i="29"/>
  <c r="L456" i="29"/>
  <c r="J456" i="29"/>
  <c r="L455" i="29"/>
  <c r="J455" i="29"/>
  <c r="L454" i="29"/>
  <c r="J454" i="29"/>
  <c r="L453" i="29"/>
  <c r="J453" i="29"/>
  <c r="L452" i="29"/>
  <c r="J452" i="29"/>
  <c r="L451" i="29"/>
  <c r="J451" i="29"/>
  <c r="L450" i="29"/>
  <c r="J450" i="29"/>
  <c r="L449" i="29"/>
  <c r="J449" i="29"/>
  <c r="L448" i="29"/>
  <c r="J448" i="29"/>
  <c r="L447" i="29"/>
  <c r="J447" i="29"/>
  <c r="L446" i="29"/>
  <c r="J446" i="29"/>
  <c r="L445" i="29"/>
  <c r="J445" i="29"/>
  <c r="L444" i="29"/>
  <c r="J444" i="29"/>
  <c r="L443" i="29"/>
  <c r="J443" i="29"/>
  <c r="L442" i="29"/>
  <c r="J442" i="29"/>
  <c r="L441" i="29"/>
  <c r="J441" i="29"/>
  <c r="L440" i="29"/>
  <c r="J440" i="29"/>
  <c r="L439" i="29"/>
  <c r="J439" i="29"/>
  <c r="L438" i="29"/>
  <c r="J438" i="29"/>
  <c r="L437" i="29"/>
  <c r="J437" i="29"/>
  <c r="L436" i="29"/>
  <c r="J436" i="29"/>
  <c r="L435" i="29"/>
  <c r="J435" i="29"/>
  <c r="L434" i="29"/>
  <c r="J434" i="29"/>
  <c r="L433" i="29"/>
  <c r="J433" i="29"/>
  <c r="L432" i="29"/>
  <c r="J432" i="29"/>
  <c r="L431" i="29"/>
  <c r="J431" i="29"/>
  <c r="L430" i="29"/>
  <c r="J430" i="29"/>
  <c r="L429" i="29"/>
  <c r="J429" i="29"/>
  <c r="L428" i="29"/>
  <c r="J428" i="29"/>
  <c r="L427" i="29"/>
  <c r="J427" i="29"/>
  <c r="L426" i="29"/>
  <c r="J426" i="29"/>
  <c r="L425" i="29"/>
  <c r="J425" i="29"/>
  <c r="L424" i="29"/>
  <c r="J424" i="29"/>
  <c r="L423" i="29"/>
  <c r="J423" i="29"/>
  <c r="L422" i="29"/>
  <c r="J422" i="29"/>
  <c r="L421" i="29"/>
  <c r="J421" i="29"/>
  <c r="L420" i="29"/>
  <c r="J420" i="29"/>
  <c r="L419" i="29"/>
  <c r="J419" i="29"/>
  <c r="L418" i="29"/>
  <c r="J418" i="29"/>
  <c r="L417" i="29"/>
  <c r="J417" i="29"/>
  <c r="L416" i="29"/>
  <c r="J416" i="29"/>
  <c r="L415" i="29"/>
  <c r="J415" i="29"/>
  <c r="L414" i="29"/>
  <c r="J414" i="29"/>
  <c r="L413" i="29"/>
  <c r="J413" i="29"/>
  <c r="L412" i="29"/>
  <c r="J412" i="29"/>
  <c r="L411" i="29"/>
  <c r="J411" i="29"/>
  <c r="L410" i="29"/>
  <c r="J410" i="29"/>
  <c r="L409" i="29"/>
  <c r="J409" i="29"/>
  <c r="L408" i="29"/>
  <c r="J408" i="29"/>
  <c r="L407" i="29"/>
  <c r="J407" i="29"/>
  <c r="L406" i="29"/>
  <c r="J406" i="29"/>
  <c r="L405" i="29"/>
  <c r="J405" i="29"/>
  <c r="L404" i="29"/>
  <c r="J404" i="29"/>
  <c r="L403" i="29"/>
  <c r="J403" i="29"/>
  <c r="L402" i="29"/>
  <c r="J402" i="29"/>
  <c r="L401" i="29"/>
  <c r="J401" i="29"/>
  <c r="L400" i="29"/>
  <c r="J400" i="29"/>
  <c r="M399" i="29"/>
  <c r="L399" i="29"/>
  <c r="J399" i="29"/>
  <c r="L398" i="29"/>
  <c r="J398" i="29"/>
  <c r="L397" i="29"/>
  <c r="J397" i="29"/>
  <c r="L396" i="29"/>
  <c r="J396" i="29"/>
  <c r="L395" i="29"/>
  <c r="J395" i="29"/>
  <c r="L394" i="29"/>
  <c r="J394" i="29"/>
  <c r="L393" i="29"/>
  <c r="J393" i="29"/>
  <c r="L392" i="29"/>
  <c r="J392" i="29"/>
  <c r="L391" i="29"/>
  <c r="J391" i="29"/>
  <c r="L390" i="29"/>
  <c r="J390" i="29"/>
  <c r="L389" i="29"/>
  <c r="J389" i="29"/>
  <c r="L388" i="29"/>
  <c r="J388" i="29"/>
  <c r="L387" i="29"/>
  <c r="J387" i="29"/>
  <c r="L386" i="29"/>
  <c r="J386" i="29"/>
  <c r="L385" i="29"/>
  <c r="J385" i="29"/>
  <c r="M384" i="29"/>
  <c r="L384" i="29"/>
  <c r="J384" i="29"/>
  <c r="L383" i="29"/>
  <c r="J383" i="29"/>
  <c r="L382" i="29"/>
  <c r="J382" i="29"/>
  <c r="L381" i="29"/>
  <c r="J381" i="29"/>
  <c r="L380" i="29"/>
  <c r="J380" i="29"/>
  <c r="L379" i="29"/>
  <c r="J379" i="29"/>
  <c r="L378" i="29"/>
  <c r="J378" i="29"/>
  <c r="L377" i="29"/>
  <c r="J377" i="29"/>
  <c r="L376" i="29"/>
  <c r="J376" i="29"/>
  <c r="L375" i="29"/>
  <c r="J375" i="29"/>
  <c r="L374" i="29"/>
  <c r="J374" i="29"/>
  <c r="L373" i="29"/>
  <c r="J373" i="29"/>
  <c r="L372" i="29"/>
  <c r="J372" i="29"/>
  <c r="L371" i="29"/>
  <c r="J371" i="29"/>
  <c r="L370" i="29"/>
  <c r="J370" i="29"/>
  <c r="L369" i="29"/>
  <c r="J369" i="29"/>
  <c r="L368" i="29"/>
  <c r="J368" i="29"/>
  <c r="L367" i="29"/>
  <c r="J367" i="29"/>
  <c r="L366" i="29"/>
  <c r="J366" i="29"/>
  <c r="L365" i="29"/>
  <c r="J365" i="29"/>
  <c r="L364" i="29"/>
  <c r="J364" i="29"/>
  <c r="L363" i="29"/>
  <c r="J363" i="29"/>
  <c r="L362" i="29"/>
  <c r="J362" i="29"/>
  <c r="L361" i="29"/>
  <c r="J361" i="29"/>
  <c r="L360" i="29"/>
  <c r="J360" i="29"/>
  <c r="L359" i="29"/>
  <c r="J359" i="29"/>
  <c r="L358" i="29"/>
  <c r="J358" i="29"/>
  <c r="L357" i="29"/>
  <c r="J357" i="29"/>
  <c r="L356" i="29"/>
  <c r="J356" i="29"/>
  <c r="N356" i="29" s="1"/>
  <c r="L355" i="29"/>
  <c r="J355" i="29"/>
  <c r="L354" i="29"/>
  <c r="J354" i="29"/>
  <c r="L353" i="29"/>
  <c r="J353" i="29"/>
  <c r="L352" i="29"/>
  <c r="J352" i="29"/>
  <c r="L351" i="29"/>
  <c r="J351" i="29"/>
  <c r="N350" i="29"/>
  <c r="L350" i="29"/>
  <c r="J350" i="29"/>
  <c r="L349" i="29"/>
  <c r="J349" i="29"/>
  <c r="M348" i="29"/>
  <c r="L348" i="29"/>
  <c r="J348" i="29"/>
  <c r="L347" i="29"/>
  <c r="J347" i="29"/>
  <c r="L346" i="29"/>
  <c r="J346" i="29"/>
  <c r="L345" i="29"/>
  <c r="J345" i="29"/>
  <c r="L344" i="29"/>
  <c r="J344" i="29"/>
  <c r="L343" i="29"/>
  <c r="J343" i="29"/>
  <c r="M342" i="29"/>
  <c r="L342" i="29"/>
  <c r="J342" i="29"/>
  <c r="L341" i="29"/>
  <c r="J341" i="29"/>
  <c r="L340" i="29"/>
  <c r="J340" i="29"/>
  <c r="L339" i="29"/>
  <c r="J339" i="29"/>
  <c r="L338" i="29"/>
  <c r="J338" i="29"/>
  <c r="M337" i="29"/>
  <c r="L337" i="29"/>
  <c r="J337" i="29"/>
  <c r="L336" i="29"/>
  <c r="J336" i="29"/>
  <c r="M335" i="29"/>
  <c r="L335" i="29"/>
  <c r="J335" i="29"/>
  <c r="L334" i="29"/>
  <c r="J334" i="29"/>
  <c r="L333" i="29"/>
  <c r="J333" i="29"/>
  <c r="L332" i="29"/>
  <c r="J332" i="29"/>
  <c r="L331" i="29"/>
  <c r="J331" i="29"/>
  <c r="L330" i="29"/>
  <c r="J330" i="29"/>
  <c r="M329" i="29"/>
  <c r="L329" i="29"/>
  <c r="J329" i="29"/>
  <c r="L328" i="29"/>
  <c r="J328" i="29"/>
  <c r="L327" i="29"/>
  <c r="J327" i="29"/>
  <c r="L326" i="29"/>
  <c r="J326" i="29"/>
  <c r="M325" i="29"/>
  <c r="L325" i="29"/>
  <c r="J325" i="29"/>
  <c r="L324" i="29"/>
  <c r="J324" i="29"/>
  <c r="L323" i="29"/>
  <c r="J323" i="29"/>
  <c r="L322" i="29"/>
  <c r="J322" i="29"/>
  <c r="M321" i="29"/>
  <c r="L321" i="29"/>
  <c r="J321" i="29"/>
  <c r="L320" i="29"/>
  <c r="J320" i="29"/>
  <c r="L319" i="29"/>
  <c r="J319" i="29"/>
  <c r="L318" i="29"/>
  <c r="J318" i="29"/>
  <c r="M317" i="29"/>
  <c r="L317" i="29"/>
  <c r="J317" i="29"/>
  <c r="L316" i="29"/>
  <c r="J316" i="29"/>
  <c r="M315" i="29"/>
  <c r="L315" i="29"/>
  <c r="J315" i="29"/>
  <c r="L314" i="29"/>
  <c r="J314" i="29"/>
  <c r="L313" i="29"/>
  <c r="J313" i="29"/>
  <c r="L312" i="29"/>
  <c r="J312" i="29"/>
  <c r="L311" i="29"/>
  <c r="J311" i="29"/>
  <c r="L310" i="29"/>
  <c r="J310" i="29"/>
  <c r="L309" i="29"/>
  <c r="J309" i="29"/>
  <c r="M308" i="29"/>
  <c r="L308" i="29"/>
  <c r="J308" i="29"/>
  <c r="L307" i="29"/>
  <c r="J307" i="29"/>
  <c r="M306" i="29"/>
  <c r="L306" i="29"/>
  <c r="J306" i="29"/>
  <c r="L305" i="29"/>
  <c r="J305" i="29"/>
  <c r="L304" i="29"/>
  <c r="J304" i="29"/>
  <c r="L303" i="29"/>
  <c r="J303" i="29"/>
  <c r="L302" i="29"/>
  <c r="J302" i="29"/>
  <c r="L301" i="29"/>
  <c r="J301" i="29"/>
  <c r="M300" i="29"/>
  <c r="L300" i="29"/>
  <c r="J300" i="29"/>
  <c r="L299" i="29"/>
  <c r="J299" i="29"/>
  <c r="L298" i="29"/>
  <c r="J298" i="29"/>
  <c r="L297" i="29"/>
  <c r="J297" i="29"/>
  <c r="L296" i="29"/>
  <c r="J296" i="29"/>
  <c r="L295" i="29"/>
  <c r="J295" i="29"/>
  <c r="L294" i="29"/>
  <c r="J294" i="29"/>
  <c r="L293" i="29"/>
  <c r="J293" i="29"/>
  <c r="L292" i="29"/>
  <c r="J292" i="29"/>
  <c r="L291" i="29"/>
  <c r="J291" i="29"/>
  <c r="M290" i="29"/>
  <c r="L290" i="29"/>
  <c r="J290" i="29"/>
  <c r="L289" i="29"/>
  <c r="J289" i="29"/>
  <c r="L288" i="29"/>
  <c r="J288" i="29"/>
  <c r="L287" i="29"/>
  <c r="J287" i="29"/>
  <c r="M286" i="29"/>
  <c r="L286" i="29"/>
  <c r="J286" i="29"/>
  <c r="L285" i="29"/>
  <c r="J285" i="29"/>
  <c r="M284" i="29"/>
  <c r="L284" i="29"/>
  <c r="J284" i="29"/>
  <c r="L283" i="29"/>
  <c r="J283" i="29"/>
  <c r="L282" i="29"/>
  <c r="J282" i="29"/>
  <c r="L281" i="29"/>
  <c r="J281" i="29"/>
  <c r="L280" i="29"/>
  <c r="J280" i="29"/>
  <c r="L279" i="29"/>
  <c r="J279" i="29"/>
  <c r="M278" i="29"/>
  <c r="L278" i="29"/>
  <c r="J278" i="29"/>
  <c r="L277" i="29"/>
  <c r="J277" i="29"/>
  <c r="M276" i="29"/>
  <c r="L276" i="29"/>
  <c r="J276" i="29"/>
  <c r="L275" i="29"/>
  <c r="J275" i="29"/>
  <c r="L274" i="29"/>
  <c r="J274" i="29"/>
  <c r="L273" i="29"/>
  <c r="J273" i="29"/>
  <c r="L272" i="29"/>
  <c r="J272" i="29"/>
  <c r="M271" i="29"/>
  <c r="L271" i="29"/>
  <c r="J271" i="29"/>
  <c r="L270" i="29"/>
  <c r="J270" i="29"/>
  <c r="L269" i="29"/>
  <c r="J269" i="29"/>
  <c r="L268" i="29"/>
  <c r="J268" i="29"/>
  <c r="L267" i="29"/>
  <c r="J267" i="29"/>
  <c r="M266" i="29"/>
  <c r="L266" i="29"/>
  <c r="J266" i="29"/>
  <c r="L265" i="29"/>
  <c r="J265" i="29"/>
  <c r="L264" i="29"/>
  <c r="J264" i="29"/>
  <c r="L263" i="29"/>
  <c r="J263" i="29"/>
  <c r="L262" i="29"/>
  <c r="J262" i="29"/>
  <c r="L261" i="29"/>
  <c r="J261" i="29"/>
  <c r="M260" i="29"/>
  <c r="L260" i="29"/>
  <c r="J260" i="29"/>
  <c r="M259" i="29"/>
  <c r="L259" i="29"/>
  <c r="J259" i="29"/>
  <c r="L258" i="29"/>
  <c r="J258" i="29"/>
  <c r="L257" i="29"/>
  <c r="J257" i="29"/>
  <c r="M256" i="29"/>
  <c r="L256" i="29"/>
  <c r="J256" i="29"/>
  <c r="L255" i="29"/>
  <c r="J255" i="29"/>
  <c r="L254" i="29"/>
  <c r="J254" i="29"/>
  <c r="M253" i="29"/>
  <c r="L253" i="29"/>
  <c r="J253" i="29"/>
  <c r="L252" i="29"/>
  <c r="J252" i="29"/>
  <c r="M251" i="29"/>
  <c r="J251" i="29"/>
  <c r="L250" i="29"/>
  <c r="J250" i="29"/>
  <c r="L249" i="29"/>
  <c r="J249" i="29"/>
  <c r="L248" i="29"/>
  <c r="J248" i="29"/>
  <c r="M247" i="29"/>
  <c r="L247" i="29"/>
  <c r="J247" i="29"/>
  <c r="L246" i="29"/>
  <c r="J246" i="29"/>
  <c r="L245" i="29"/>
  <c r="J245" i="29"/>
  <c r="L244" i="29"/>
  <c r="J244" i="29"/>
  <c r="L243" i="29"/>
  <c r="J243" i="29"/>
  <c r="L242" i="29"/>
  <c r="J242" i="29"/>
  <c r="L241" i="29"/>
  <c r="J241" i="29"/>
  <c r="L240" i="29"/>
  <c r="J240" i="29"/>
  <c r="L239" i="29"/>
  <c r="J239" i="29"/>
  <c r="M238" i="29"/>
  <c r="L238" i="29"/>
  <c r="J238" i="29"/>
  <c r="L237" i="29"/>
  <c r="J237" i="29"/>
  <c r="L236" i="29"/>
  <c r="J236" i="29"/>
  <c r="L235" i="29"/>
  <c r="J235" i="29"/>
  <c r="L234" i="29"/>
  <c r="J234" i="29"/>
  <c r="L233" i="29"/>
  <c r="J233" i="29"/>
  <c r="M232" i="29"/>
  <c r="L232" i="29"/>
  <c r="J232" i="29"/>
  <c r="L231" i="29"/>
  <c r="J231" i="29"/>
  <c r="M230" i="29"/>
  <c r="L230" i="29"/>
  <c r="J230" i="29"/>
  <c r="L229" i="29"/>
  <c r="J229" i="29"/>
  <c r="L228" i="29"/>
  <c r="J228" i="29"/>
  <c r="L227" i="29"/>
  <c r="J227" i="29"/>
  <c r="L226" i="29"/>
  <c r="J226" i="29"/>
  <c r="L225" i="29"/>
  <c r="J225" i="29"/>
  <c r="L224" i="29"/>
  <c r="J224" i="29"/>
  <c r="L223" i="29"/>
  <c r="J223" i="29"/>
  <c r="L222" i="29"/>
  <c r="J222" i="29"/>
  <c r="L221" i="29"/>
  <c r="J221" i="29"/>
  <c r="L220" i="29"/>
  <c r="J220" i="29"/>
  <c r="L219" i="29"/>
  <c r="J219" i="29"/>
  <c r="M218" i="29"/>
  <c r="L218" i="29"/>
  <c r="J218" i="29"/>
  <c r="L217" i="29"/>
  <c r="J217" i="29"/>
  <c r="L216" i="29"/>
  <c r="J216" i="29"/>
  <c r="L215" i="29"/>
  <c r="J215" i="29"/>
  <c r="L214" i="29"/>
  <c r="J214" i="29"/>
  <c r="L213" i="29"/>
  <c r="J213" i="29"/>
  <c r="L212" i="29"/>
  <c r="J212" i="29"/>
  <c r="L211" i="29"/>
  <c r="J211" i="29"/>
  <c r="M210" i="29"/>
  <c r="L210" i="29"/>
  <c r="J210" i="29"/>
  <c r="L209" i="29"/>
  <c r="J209" i="29"/>
  <c r="M208" i="29"/>
  <c r="L208" i="29"/>
  <c r="J208" i="29"/>
  <c r="L207" i="29"/>
  <c r="J207" i="29"/>
  <c r="L206" i="29"/>
  <c r="J206" i="29"/>
  <c r="L205" i="29"/>
  <c r="J205" i="29"/>
  <c r="M204" i="29"/>
  <c r="L204" i="29"/>
  <c r="J204" i="29"/>
  <c r="L203" i="29"/>
  <c r="J203" i="29"/>
  <c r="M202" i="29"/>
  <c r="L202" i="29"/>
  <c r="J202" i="29"/>
  <c r="L201" i="29"/>
  <c r="J201" i="29"/>
  <c r="L200" i="29"/>
  <c r="J200" i="29"/>
  <c r="L199" i="29"/>
  <c r="J199" i="29"/>
  <c r="L198" i="29"/>
  <c r="J198" i="29"/>
  <c r="L197" i="29"/>
  <c r="J197" i="29"/>
  <c r="M196" i="29"/>
  <c r="L196" i="29"/>
  <c r="J196" i="29"/>
  <c r="L195" i="29"/>
  <c r="J195" i="29"/>
  <c r="L194" i="29"/>
  <c r="J194" i="29"/>
  <c r="L193" i="29"/>
  <c r="J193" i="29"/>
  <c r="M192" i="29"/>
  <c r="L192" i="29"/>
  <c r="J192" i="29"/>
  <c r="L191" i="29"/>
  <c r="J191" i="29"/>
  <c r="M190" i="29"/>
  <c r="L190" i="29"/>
  <c r="J190" i="29"/>
  <c r="L189" i="29"/>
  <c r="J189" i="29"/>
  <c r="L188" i="29"/>
  <c r="J188" i="29"/>
  <c r="L187" i="29"/>
  <c r="J187" i="29"/>
  <c r="L186" i="29"/>
  <c r="J186" i="29"/>
  <c r="L185" i="29"/>
  <c r="J185" i="29"/>
  <c r="L184" i="29"/>
  <c r="J184" i="29"/>
  <c r="L183" i="29"/>
  <c r="J183" i="29"/>
  <c r="L182" i="29"/>
  <c r="J182" i="29"/>
  <c r="M181" i="29"/>
  <c r="L181" i="29"/>
  <c r="J181" i="29"/>
  <c r="L180" i="29"/>
  <c r="J180" i="29"/>
  <c r="L179" i="29"/>
  <c r="J179" i="29"/>
  <c r="L178" i="29"/>
  <c r="J178" i="29"/>
  <c r="L177" i="29"/>
  <c r="J177" i="29"/>
  <c r="L176" i="29"/>
  <c r="J176" i="29"/>
  <c r="L175" i="29"/>
  <c r="J175" i="29"/>
  <c r="L174" i="29"/>
  <c r="J174" i="29"/>
  <c r="L173" i="29"/>
  <c r="J173" i="29"/>
  <c r="M172" i="29"/>
  <c r="L172" i="29"/>
  <c r="J172" i="29"/>
  <c r="L171" i="29"/>
  <c r="J171" i="29"/>
  <c r="L170" i="29"/>
  <c r="J170" i="29"/>
  <c r="L169" i="29"/>
  <c r="J169" i="29"/>
  <c r="L168" i="29"/>
  <c r="J168" i="29"/>
  <c r="L167" i="29"/>
  <c r="J167" i="29"/>
  <c r="L166" i="29"/>
  <c r="J166" i="29"/>
  <c r="L165" i="29"/>
  <c r="J165" i="29"/>
  <c r="N165" i="29" s="1"/>
  <c r="L164" i="29"/>
  <c r="J164" i="29"/>
  <c r="L163" i="29"/>
  <c r="J163" i="29"/>
  <c r="L162" i="29"/>
  <c r="J162" i="29"/>
  <c r="L161" i="29"/>
  <c r="J161" i="29"/>
  <c r="L160" i="29"/>
  <c r="J160" i="29"/>
  <c r="M159" i="29"/>
  <c r="L159" i="29"/>
  <c r="J159" i="29"/>
  <c r="L158" i="29"/>
  <c r="J158" i="29"/>
  <c r="L157" i="29"/>
  <c r="J157" i="29"/>
  <c r="L156" i="29"/>
  <c r="J156" i="29"/>
  <c r="L155" i="29"/>
  <c r="J155" i="29"/>
  <c r="M154" i="29"/>
  <c r="L154" i="29"/>
  <c r="J154" i="29"/>
  <c r="L153" i="29"/>
  <c r="J153" i="29"/>
  <c r="L152" i="29"/>
  <c r="J152" i="29"/>
  <c r="L151" i="29"/>
  <c r="J151" i="29"/>
  <c r="L150" i="29"/>
  <c r="J150" i="29"/>
  <c r="L149" i="29"/>
  <c r="J149" i="29"/>
  <c r="L148" i="29"/>
  <c r="J148" i="29"/>
  <c r="L147" i="29"/>
  <c r="J147" i="29"/>
  <c r="L146" i="29"/>
  <c r="J146" i="29"/>
  <c r="L145" i="29"/>
  <c r="J145" i="29"/>
  <c r="L144" i="29"/>
  <c r="J144" i="29"/>
  <c r="L143" i="29"/>
  <c r="J143" i="29"/>
  <c r="L142" i="29"/>
  <c r="J142" i="29"/>
  <c r="L141" i="29"/>
  <c r="J141" i="29"/>
  <c r="L140" i="29"/>
  <c r="J140" i="29"/>
  <c r="L139" i="29"/>
  <c r="J139" i="29"/>
  <c r="L138" i="29"/>
  <c r="J138" i="29"/>
  <c r="M137" i="29"/>
  <c r="L137" i="29"/>
  <c r="J137" i="29"/>
  <c r="L136" i="29"/>
  <c r="J136" i="29"/>
  <c r="L135" i="29"/>
  <c r="J135" i="29"/>
  <c r="L134" i="29"/>
  <c r="J134" i="29"/>
  <c r="L133" i="29"/>
  <c r="J133" i="29"/>
  <c r="L132" i="29"/>
  <c r="J132" i="29"/>
  <c r="L131" i="29"/>
  <c r="J131" i="29"/>
  <c r="L130" i="29"/>
  <c r="J130" i="29"/>
  <c r="L126" i="29"/>
  <c r="J126" i="29"/>
  <c r="L125" i="29"/>
  <c r="J125" i="29"/>
  <c r="L124" i="29"/>
  <c r="J124" i="29"/>
  <c r="L123" i="29"/>
  <c r="J123" i="29"/>
  <c r="L122" i="29"/>
  <c r="J122" i="29"/>
  <c r="L121" i="29"/>
  <c r="J121" i="29"/>
  <c r="M120" i="29"/>
  <c r="L120" i="29"/>
  <c r="J120" i="29"/>
  <c r="L119" i="29"/>
  <c r="J119" i="29"/>
  <c r="M118" i="29"/>
  <c r="L118" i="29"/>
  <c r="J118" i="29"/>
  <c r="L117" i="29"/>
  <c r="N117" i="29" s="1"/>
  <c r="J117" i="29"/>
  <c r="L116" i="29"/>
  <c r="N116" i="29" s="1"/>
  <c r="J116" i="29"/>
  <c r="L115" i="29"/>
  <c r="N115" i="29" s="1"/>
  <c r="J115" i="29"/>
  <c r="L114" i="29"/>
  <c r="J114" i="29"/>
  <c r="L113" i="29"/>
  <c r="N113" i="29" s="1"/>
  <c r="J113" i="29"/>
  <c r="M112" i="29"/>
  <c r="L112" i="29"/>
  <c r="J112" i="29"/>
  <c r="L111" i="29"/>
  <c r="J111" i="29"/>
  <c r="L110" i="29"/>
  <c r="J110" i="29"/>
  <c r="L109" i="29"/>
  <c r="J109" i="29"/>
  <c r="L108" i="29"/>
  <c r="J108" i="29"/>
  <c r="L107" i="29"/>
  <c r="J107" i="29"/>
  <c r="L106" i="29"/>
  <c r="J106" i="29"/>
  <c r="L105" i="29"/>
  <c r="J105" i="29"/>
  <c r="M104" i="29"/>
  <c r="L104" i="29"/>
  <c r="J104" i="29"/>
  <c r="L103" i="29"/>
  <c r="J103" i="29"/>
  <c r="L102" i="29"/>
  <c r="J102" i="29"/>
  <c r="L101" i="29"/>
  <c r="J101" i="29"/>
  <c r="L100" i="29"/>
  <c r="J100" i="29"/>
  <c r="L99" i="29"/>
  <c r="J99" i="29"/>
  <c r="L98" i="29"/>
  <c r="J98" i="29"/>
  <c r="L97" i="29"/>
  <c r="J97" i="29"/>
  <c r="L96" i="29"/>
  <c r="J96" i="29"/>
  <c r="L95" i="29"/>
  <c r="J95" i="29"/>
  <c r="L94" i="29"/>
  <c r="J94" i="29"/>
  <c r="L93" i="29"/>
  <c r="J93" i="29"/>
  <c r="L92" i="29"/>
  <c r="J92" i="29"/>
  <c r="L91" i="29"/>
  <c r="J91" i="29"/>
  <c r="L90" i="29"/>
  <c r="J90" i="29"/>
  <c r="L89" i="29"/>
  <c r="J89" i="29"/>
  <c r="L88" i="29"/>
  <c r="J88" i="29"/>
  <c r="L87" i="29"/>
  <c r="J87" i="29"/>
  <c r="L86" i="29"/>
  <c r="J86" i="29"/>
  <c r="L85" i="29"/>
  <c r="J85" i="29"/>
  <c r="L84" i="29"/>
  <c r="J84" i="29"/>
  <c r="L83" i="29"/>
  <c r="J83" i="29"/>
  <c r="L82" i="29"/>
  <c r="J82" i="29"/>
  <c r="L81" i="29"/>
  <c r="J81" i="29"/>
  <c r="L80" i="29"/>
  <c r="J80" i="29"/>
  <c r="L79" i="29"/>
  <c r="J79" i="29"/>
  <c r="L78" i="29"/>
  <c r="J78" i="29"/>
  <c r="L77" i="29"/>
  <c r="J77" i="29"/>
  <c r="L76" i="29"/>
  <c r="J76" i="29"/>
  <c r="L75" i="29"/>
  <c r="J75" i="29"/>
  <c r="L74" i="29"/>
  <c r="J74" i="29"/>
  <c r="L73" i="29"/>
  <c r="J73" i="29"/>
  <c r="L72" i="29"/>
  <c r="J72" i="29"/>
  <c r="L71" i="29"/>
  <c r="J71" i="29"/>
  <c r="L70" i="29"/>
  <c r="J70" i="29"/>
  <c r="L69" i="29"/>
  <c r="J69" i="29"/>
  <c r="L68" i="29"/>
  <c r="J68" i="29"/>
  <c r="L67" i="29"/>
  <c r="J67" i="29"/>
  <c r="L1150" i="28"/>
  <c r="J1150" i="28"/>
  <c r="L1149" i="28"/>
  <c r="J1149" i="28"/>
  <c r="L1148" i="28"/>
  <c r="J1148" i="28"/>
  <c r="L1147" i="28"/>
  <c r="J1147" i="28"/>
  <c r="L1146" i="28"/>
  <c r="J1146" i="28"/>
  <c r="L1145" i="28"/>
  <c r="J1145" i="28"/>
  <c r="L1144" i="28"/>
  <c r="J1144" i="28"/>
  <c r="L1143" i="28"/>
  <c r="J1143" i="28"/>
  <c r="L1142" i="28"/>
  <c r="J1142" i="28"/>
  <c r="L1141" i="28"/>
  <c r="J1141" i="28"/>
  <c r="L1140" i="28"/>
  <c r="J1140" i="28"/>
  <c r="L1139" i="28"/>
  <c r="J1139" i="28"/>
  <c r="L1138" i="28"/>
  <c r="J1138" i="28"/>
  <c r="L1137" i="28"/>
  <c r="J1137" i="28"/>
  <c r="L1136" i="28"/>
  <c r="J1136" i="28"/>
  <c r="L1135" i="28"/>
  <c r="J1135" i="28"/>
  <c r="L1134" i="28"/>
  <c r="J1134" i="28"/>
  <c r="L1133" i="28"/>
  <c r="J1133" i="28"/>
  <c r="L1132" i="28"/>
  <c r="J1132" i="28"/>
  <c r="L1131" i="28"/>
  <c r="J1131" i="28"/>
  <c r="L1130" i="28"/>
  <c r="J1130" i="28"/>
  <c r="L1129" i="28"/>
  <c r="J1129" i="28"/>
  <c r="L1128" i="28"/>
  <c r="J1128" i="28"/>
  <c r="L1127" i="28"/>
  <c r="J1127" i="28"/>
  <c r="L1126" i="28"/>
  <c r="J1126" i="28"/>
  <c r="L1125" i="28"/>
  <c r="J1125" i="28"/>
  <c r="L1124" i="28"/>
  <c r="J1124" i="28"/>
  <c r="L1123" i="28"/>
  <c r="J1123" i="28"/>
  <c r="L1122" i="28"/>
  <c r="J1122" i="28"/>
  <c r="L1121" i="28"/>
  <c r="J1121" i="28"/>
  <c r="L1120" i="28"/>
  <c r="J1120" i="28"/>
  <c r="L1119" i="28"/>
  <c r="J1119" i="28"/>
  <c r="L1118" i="28"/>
  <c r="J1118" i="28"/>
  <c r="L1117" i="28"/>
  <c r="J1117" i="28"/>
  <c r="L1116" i="28"/>
  <c r="J1116" i="28"/>
  <c r="L1115" i="28"/>
  <c r="J1115" i="28"/>
  <c r="L1114" i="28"/>
  <c r="J1114" i="28"/>
  <c r="L1113" i="28"/>
  <c r="J1113" i="28"/>
  <c r="L1112" i="28"/>
  <c r="J1112" i="28"/>
  <c r="L1111" i="28"/>
  <c r="J1111" i="28"/>
  <c r="L1110" i="28"/>
  <c r="J1110" i="28"/>
  <c r="L1109" i="28"/>
  <c r="J1109" i="28"/>
  <c r="L1108" i="28"/>
  <c r="J1108" i="28"/>
  <c r="L1107" i="28"/>
  <c r="J1107" i="28"/>
  <c r="L1106" i="28"/>
  <c r="J1106" i="28"/>
  <c r="L1105" i="28"/>
  <c r="J1105" i="28"/>
  <c r="L1104" i="28"/>
  <c r="J1104" i="28"/>
  <c r="L1103" i="28"/>
  <c r="J1103" i="28"/>
  <c r="L1102" i="28"/>
  <c r="J1102" i="28"/>
  <c r="L1101" i="28"/>
  <c r="J1101" i="28"/>
  <c r="L1100" i="28"/>
  <c r="J1100" i="28"/>
  <c r="L1099" i="28"/>
  <c r="J1099" i="28"/>
  <c r="L1098" i="28"/>
  <c r="J1098" i="28"/>
  <c r="L1097" i="28"/>
  <c r="J1097" i="28"/>
  <c r="L1096" i="28"/>
  <c r="J1096" i="28"/>
  <c r="L1095" i="28"/>
  <c r="J1095" i="28"/>
  <c r="L1094" i="28"/>
  <c r="J1094" i="28"/>
  <c r="L1093" i="28"/>
  <c r="J1093" i="28"/>
  <c r="L1092" i="28"/>
  <c r="J1092" i="28"/>
  <c r="L1091" i="28"/>
  <c r="J1091" i="28"/>
  <c r="L1090" i="28"/>
  <c r="J1090" i="28"/>
  <c r="L1089" i="28"/>
  <c r="J1089" i="28"/>
  <c r="L1088" i="28"/>
  <c r="J1088" i="28"/>
  <c r="L1087" i="28"/>
  <c r="J1087" i="28"/>
  <c r="L1086" i="28"/>
  <c r="J1086" i="28"/>
  <c r="L1085" i="28"/>
  <c r="J1085" i="28"/>
  <c r="L1084" i="28"/>
  <c r="J1084" i="28"/>
  <c r="L1083" i="28"/>
  <c r="J1083" i="28"/>
  <c r="L1082" i="28"/>
  <c r="J1082" i="28"/>
  <c r="L1081" i="28"/>
  <c r="J1081" i="28"/>
  <c r="L1080" i="28"/>
  <c r="J1080" i="28"/>
  <c r="L1079" i="28"/>
  <c r="J1079" i="28"/>
  <c r="L1078" i="28"/>
  <c r="J1078" i="28"/>
  <c r="L1077" i="28"/>
  <c r="J1077" i="28"/>
  <c r="L1076" i="28"/>
  <c r="J1076" i="28"/>
  <c r="L1075" i="28"/>
  <c r="J1075" i="28"/>
  <c r="L1074" i="28"/>
  <c r="J1074" i="28"/>
  <c r="L1073" i="28"/>
  <c r="J1073" i="28"/>
  <c r="L1072" i="28"/>
  <c r="J1072" i="28"/>
  <c r="L1071" i="28"/>
  <c r="J1071" i="28"/>
  <c r="L1070" i="28"/>
  <c r="J1070" i="28"/>
  <c r="L1069" i="28"/>
  <c r="J1069" i="28"/>
  <c r="L1068" i="28"/>
  <c r="J1068" i="28"/>
  <c r="L1067" i="28"/>
  <c r="J1067" i="28"/>
  <c r="L1066" i="28"/>
  <c r="J1066" i="28"/>
  <c r="L1065" i="28"/>
  <c r="J1065" i="28"/>
  <c r="L1064" i="28"/>
  <c r="J1064" i="28"/>
  <c r="L1063" i="28"/>
  <c r="J1063" i="28"/>
  <c r="L1062" i="28"/>
  <c r="J1062" i="28"/>
  <c r="L1061" i="28"/>
  <c r="J1061" i="28"/>
  <c r="L1060" i="28"/>
  <c r="J1060" i="28"/>
  <c r="L1059" i="28"/>
  <c r="J1059" i="28"/>
  <c r="L1058" i="28"/>
  <c r="J1058" i="28"/>
  <c r="L1057" i="28"/>
  <c r="J1057" i="28"/>
  <c r="L1056" i="28"/>
  <c r="J1056" i="28"/>
  <c r="L1055" i="28"/>
  <c r="J1055" i="28"/>
  <c r="L1054" i="28"/>
  <c r="J1054" i="28"/>
  <c r="L1053" i="28"/>
  <c r="J1053" i="28"/>
  <c r="L1052" i="28"/>
  <c r="J1052" i="28"/>
  <c r="L1051" i="28"/>
  <c r="J1051" i="28"/>
  <c r="L1050" i="28"/>
  <c r="J1050" i="28"/>
  <c r="L1049" i="28"/>
  <c r="J1049" i="28"/>
  <c r="L1048" i="28"/>
  <c r="J1048" i="28"/>
  <c r="L1047" i="28"/>
  <c r="J1047" i="28"/>
  <c r="M1046" i="28"/>
  <c r="L1046" i="28"/>
  <c r="J1046" i="28"/>
  <c r="L1045" i="28"/>
  <c r="J1045" i="28"/>
  <c r="L1044" i="28"/>
  <c r="J1044" i="28"/>
  <c r="L1043" i="28"/>
  <c r="J1043" i="28"/>
  <c r="L1042" i="28"/>
  <c r="J1042" i="28"/>
  <c r="L1041" i="28"/>
  <c r="J1041" i="28"/>
  <c r="L1040" i="28"/>
  <c r="J1040" i="28"/>
  <c r="L1039" i="28"/>
  <c r="J1039" i="28"/>
  <c r="L1038" i="28"/>
  <c r="J1038" i="28"/>
  <c r="L1037" i="28"/>
  <c r="J1037" i="28"/>
  <c r="L1036" i="28"/>
  <c r="J1036" i="28"/>
  <c r="L1035" i="28"/>
  <c r="J1035" i="28"/>
  <c r="L1034" i="28"/>
  <c r="J1034" i="28"/>
  <c r="L1033" i="28"/>
  <c r="J1033" i="28"/>
  <c r="L1032" i="28"/>
  <c r="J1032" i="28"/>
  <c r="L1031" i="28"/>
  <c r="J1031" i="28"/>
  <c r="L1030" i="28"/>
  <c r="J1030" i="28"/>
  <c r="L1029" i="28"/>
  <c r="J1029" i="28"/>
  <c r="L1028" i="28"/>
  <c r="J1028" i="28"/>
  <c r="L1027" i="28"/>
  <c r="J1027" i="28"/>
  <c r="L1026" i="28"/>
  <c r="J1026" i="28"/>
  <c r="L1025" i="28"/>
  <c r="J1025" i="28"/>
  <c r="L1024" i="28"/>
  <c r="J1024" i="28"/>
  <c r="L1023" i="28"/>
  <c r="J1023" i="28"/>
  <c r="L1022" i="28"/>
  <c r="J1022" i="28"/>
  <c r="L1021" i="28"/>
  <c r="J1021" i="28"/>
  <c r="L1020" i="28"/>
  <c r="J1020" i="28"/>
  <c r="L1019" i="28"/>
  <c r="J1019" i="28"/>
  <c r="L1018" i="28"/>
  <c r="J1018" i="28"/>
  <c r="L1017" i="28"/>
  <c r="J1017" i="28"/>
  <c r="L1016" i="28"/>
  <c r="J1016" i="28"/>
  <c r="M1015" i="28"/>
  <c r="L1015" i="28"/>
  <c r="J1015" i="28"/>
  <c r="L1014" i="28"/>
  <c r="J1014" i="28"/>
  <c r="L1013" i="28"/>
  <c r="J1013" i="28"/>
  <c r="L1012" i="28"/>
  <c r="J1012" i="28"/>
  <c r="L1011" i="28"/>
  <c r="J1011" i="28"/>
  <c r="L1010" i="28"/>
  <c r="J1010" i="28"/>
  <c r="M1009" i="28"/>
  <c r="L1009" i="28"/>
  <c r="J1009" i="28"/>
  <c r="L1008" i="28"/>
  <c r="J1008" i="28"/>
  <c r="M1007" i="28"/>
  <c r="L1007" i="28"/>
  <c r="J1007" i="28"/>
  <c r="L1006" i="28"/>
  <c r="J1006" i="28"/>
  <c r="L1005" i="28"/>
  <c r="J1005" i="28"/>
  <c r="L1004" i="28"/>
  <c r="J1004" i="28"/>
  <c r="L1003" i="28"/>
  <c r="J1003" i="28"/>
  <c r="M1002" i="28"/>
  <c r="L1002" i="28"/>
  <c r="J1002" i="28"/>
  <c r="L1001" i="28"/>
  <c r="J1001" i="28"/>
  <c r="L1000" i="28"/>
  <c r="J1000" i="28"/>
  <c r="L999" i="28"/>
  <c r="J999" i="28"/>
  <c r="M998" i="28"/>
  <c r="L998" i="28"/>
  <c r="J998" i="28"/>
  <c r="L997" i="28"/>
  <c r="J997" i="28"/>
  <c r="L996" i="28"/>
  <c r="J996" i="28"/>
  <c r="M995" i="28"/>
  <c r="L995" i="28"/>
  <c r="J995" i="28"/>
  <c r="L994" i="28"/>
  <c r="J994" i="28"/>
  <c r="L993" i="28"/>
  <c r="J993" i="28"/>
  <c r="L992" i="28"/>
  <c r="J992" i="28"/>
  <c r="M991" i="28"/>
  <c r="L991" i="28"/>
  <c r="J991" i="28"/>
  <c r="L990" i="28"/>
  <c r="J990" i="28"/>
  <c r="L989" i="28"/>
  <c r="J989" i="28"/>
  <c r="L988" i="28"/>
  <c r="J988" i="28"/>
  <c r="M987" i="28"/>
  <c r="L987" i="28"/>
  <c r="J987" i="28"/>
  <c r="M986" i="28"/>
  <c r="L986" i="28"/>
  <c r="J986" i="28"/>
  <c r="L985" i="28"/>
  <c r="J985" i="28"/>
  <c r="L984" i="28"/>
  <c r="J984" i="28"/>
  <c r="L983" i="28"/>
  <c r="J983" i="28"/>
  <c r="L982" i="28"/>
  <c r="J982" i="28"/>
  <c r="M981" i="28"/>
  <c r="L981" i="28"/>
  <c r="J981" i="28"/>
  <c r="L980" i="28"/>
  <c r="J980" i="28"/>
  <c r="L979" i="28"/>
  <c r="J979" i="28"/>
  <c r="L978" i="28"/>
  <c r="J978" i="28"/>
  <c r="L977" i="28"/>
  <c r="J977" i="28"/>
  <c r="L976" i="28"/>
  <c r="J976" i="28"/>
  <c r="L975" i="28"/>
  <c r="J975" i="28"/>
  <c r="L974" i="28"/>
  <c r="J974" i="28"/>
  <c r="L973" i="28"/>
  <c r="J973" i="28"/>
  <c r="L972" i="28"/>
  <c r="J972" i="28"/>
  <c r="L971" i="28"/>
  <c r="J971" i="28"/>
  <c r="L970" i="28"/>
  <c r="J970" i="28"/>
  <c r="L969" i="28"/>
  <c r="J969" i="28"/>
  <c r="M968" i="28"/>
  <c r="L968" i="28"/>
  <c r="J968" i="28"/>
  <c r="L967" i="28"/>
  <c r="J967" i="28"/>
  <c r="L966" i="28"/>
  <c r="J966" i="28"/>
  <c r="L965" i="28"/>
  <c r="J965" i="28"/>
  <c r="L964" i="28"/>
  <c r="J964" i="28"/>
  <c r="L963" i="28"/>
  <c r="J963" i="28"/>
  <c r="L962" i="28"/>
  <c r="J962" i="28"/>
  <c r="L961" i="28"/>
  <c r="J961" i="28"/>
  <c r="L960" i="28"/>
  <c r="J960" i="28"/>
  <c r="L959" i="28"/>
  <c r="J959" i="28"/>
  <c r="L958" i="28"/>
  <c r="J958" i="28"/>
  <c r="L957" i="28"/>
  <c r="J957" i="28"/>
  <c r="L956" i="28"/>
  <c r="J956" i="28"/>
  <c r="L955" i="28"/>
  <c r="J955" i="28"/>
  <c r="L954" i="28"/>
  <c r="J954" i="28"/>
  <c r="M953" i="28"/>
  <c r="L953" i="28"/>
  <c r="J953" i="28"/>
  <c r="L952" i="28"/>
  <c r="J952" i="28"/>
  <c r="M951" i="28"/>
  <c r="L951" i="28"/>
  <c r="J951" i="28"/>
  <c r="M950" i="28"/>
  <c r="L950" i="28"/>
  <c r="J950" i="28"/>
  <c r="L949" i="28"/>
  <c r="J949" i="28"/>
  <c r="L948" i="28"/>
  <c r="J948" i="28"/>
  <c r="L947" i="28"/>
  <c r="J947" i="28"/>
  <c r="M946" i="28"/>
  <c r="L946" i="28"/>
  <c r="J946" i="28"/>
  <c r="L945" i="28"/>
  <c r="J945" i="28"/>
  <c r="L944" i="28"/>
  <c r="J944" i="28"/>
  <c r="L943" i="28"/>
  <c r="J943" i="28"/>
  <c r="M942" i="28"/>
  <c r="L942" i="28"/>
  <c r="J942" i="28"/>
  <c r="L941" i="28"/>
  <c r="J941" i="28"/>
  <c r="L940" i="28"/>
  <c r="J940" i="28"/>
  <c r="L939" i="28"/>
  <c r="J939" i="28"/>
  <c r="M938" i="28"/>
  <c r="L938" i="28"/>
  <c r="J938" i="28"/>
  <c r="M937" i="28"/>
  <c r="L937" i="28"/>
  <c r="J937" i="28"/>
  <c r="M936" i="28"/>
  <c r="L936" i="28"/>
  <c r="J936" i="28"/>
  <c r="L935" i="28"/>
  <c r="J935" i="28"/>
  <c r="L934" i="28"/>
  <c r="J934" i="28"/>
  <c r="L933" i="28"/>
  <c r="J933" i="28"/>
  <c r="L932" i="28"/>
  <c r="J932" i="28"/>
  <c r="M931" i="28"/>
  <c r="L931" i="28"/>
  <c r="J931" i="28"/>
  <c r="L930" i="28"/>
  <c r="J930" i="28"/>
  <c r="L929" i="28"/>
  <c r="J929" i="28"/>
  <c r="L928" i="28"/>
  <c r="J928" i="28"/>
  <c r="L927" i="28"/>
  <c r="J927" i="28"/>
  <c r="L926" i="28"/>
  <c r="J926" i="28"/>
  <c r="L925" i="28"/>
  <c r="J925" i="28"/>
  <c r="L924" i="28"/>
  <c r="J924" i="28"/>
  <c r="L923" i="28"/>
  <c r="J923" i="28"/>
  <c r="L922" i="28"/>
  <c r="J922" i="28"/>
  <c r="L921" i="28"/>
  <c r="J921" i="28"/>
  <c r="M920" i="28"/>
  <c r="L920" i="28"/>
  <c r="J920" i="28"/>
  <c r="L919" i="28"/>
  <c r="J919" i="28"/>
  <c r="L918" i="28"/>
  <c r="J918" i="28"/>
  <c r="M917" i="28"/>
  <c r="L917" i="28"/>
  <c r="J917" i="28"/>
  <c r="L916" i="28"/>
  <c r="J916" i="28"/>
  <c r="L915" i="28"/>
  <c r="J915" i="28"/>
  <c r="L914" i="28"/>
  <c r="J914" i="28"/>
  <c r="L913" i="28"/>
  <c r="J913" i="28"/>
  <c r="L912" i="28"/>
  <c r="J912" i="28"/>
  <c r="L911" i="28"/>
  <c r="J911" i="28"/>
  <c r="L910" i="28"/>
  <c r="J910" i="28"/>
  <c r="L909" i="28"/>
  <c r="J909" i="28"/>
  <c r="L908" i="28"/>
  <c r="J908" i="28"/>
  <c r="L907" i="28"/>
  <c r="J907" i="28"/>
  <c r="L906" i="28"/>
  <c r="J906" i="28"/>
  <c r="L905" i="28"/>
  <c r="J905" i="28"/>
  <c r="L904" i="28"/>
  <c r="J904" i="28"/>
  <c r="L903" i="28"/>
  <c r="J903" i="28"/>
  <c r="L902" i="28"/>
  <c r="J902" i="28"/>
  <c r="L901" i="28"/>
  <c r="J901" i="28"/>
  <c r="L900" i="28"/>
  <c r="J900" i="28"/>
  <c r="L899" i="28"/>
  <c r="J899" i="28"/>
  <c r="L898" i="28"/>
  <c r="J898" i="28"/>
  <c r="L897" i="28"/>
  <c r="J897" i="28"/>
  <c r="L896" i="28"/>
  <c r="J896" i="28"/>
  <c r="M895" i="28"/>
  <c r="L895" i="28"/>
  <c r="J895" i="28"/>
  <c r="L894" i="28"/>
  <c r="J894" i="28"/>
  <c r="L893" i="28"/>
  <c r="J893" i="28"/>
  <c r="L892" i="28"/>
  <c r="J892" i="28"/>
  <c r="L891" i="28"/>
  <c r="J891" i="28"/>
  <c r="L890" i="28"/>
  <c r="J890" i="28"/>
  <c r="L889" i="28"/>
  <c r="J889" i="28"/>
  <c r="L888" i="28"/>
  <c r="J888" i="28"/>
  <c r="M887" i="28"/>
  <c r="L887" i="28"/>
  <c r="J887" i="28"/>
  <c r="L886" i="28"/>
  <c r="J886" i="28"/>
  <c r="L885" i="28"/>
  <c r="J885" i="28"/>
  <c r="M884" i="28"/>
  <c r="L884" i="28"/>
  <c r="J884" i="28"/>
  <c r="L883" i="28"/>
  <c r="J883" i="28"/>
  <c r="L882" i="28"/>
  <c r="J882" i="28"/>
  <c r="M881" i="28"/>
  <c r="L881" i="28"/>
  <c r="J881" i="28"/>
  <c r="L880" i="28"/>
  <c r="J880" i="28"/>
  <c r="L879" i="28"/>
  <c r="J879" i="28"/>
  <c r="L878" i="28"/>
  <c r="J878" i="28"/>
  <c r="L877" i="28"/>
  <c r="J877" i="28"/>
  <c r="L876" i="28"/>
  <c r="J876" i="28"/>
  <c r="M875" i="28"/>
  <c r="L875" i="28"/>
  <c r="J875" i="28"/>
  <c r="L874" i="28"/>
  <c r="J874" i="28"/>
  <c r="L873" i="28"/>
  <c r="J873" i="28"/>
  <c r="M872" i="28"/>
  <c r="L872" i="28"/>
  <c r="J872" i="28"/>
  <c r="L871" i="28"/>
  <c r="J871" i="28"/>
  <c r="L870" i="28"/>
  <c r="J870" i="28"/>
  <c r="M869" i="28"/>
  <c r="L869" i="28"/>
  <c r="J869" i="28"/>
  <c r="L868" i="28"/>
  <c r="J868" i="28"/>
  <c r="M867" i="28"/>
  <c r="L867" i="28"/>
  <c r="J867" i="28"/>
  <c r="L866" i="28"/>
  <c r="J866" i="28"/>
  <c r="L865" i="28"/>
  <c r="J865" i="28"/>
  <c r="L864" i="28"/>
  <c r="J864" i="28"/>
  <c r="L863" i="28"/>
  <c r="J863" i="28"/>
  <c r="L862" i="28"/>
  <c r="J862" i="28"/>
  <c r="L861" i="28"/>
  <c r="J861" i="28"/>
  <c r="L860" i="28"/>
  <c r="J860" i="28"/>
  <c r="L859" i="28"/>
  <c r="J859" i="28"/>
  <c r="M858" i="28"/>
  <c r="L858" i="28"/>
  <c r="J858" i="28"/>
  <c r="L857" i="28"/>
  <c r="J857" i="28"/>
  <c r="L856" i="28"/>
  <c r="J856" i="28"/>
  <c r="L855" i="28"/>
  <c r="J855" i="28"/>
  <c r="L854" i="28"/>
  <c r="J854" i="28"/>
  <c r="L853" i="28"/>
  <c r="J853" i="28"/>
  <c r="L852" i="28"/>
  <c r="J852" i="28"/>
  <c r="M851" i="28"/>
  <c r="L851" i="28"/>
  <c r="J851" i="28"/>
  <c r="L850" i="28"/>
  <c r="J850" i="28"/>
  <c r="M849" i="28"/>
  <c r="L849" i="28"/>
  <c r="J849" i="28"/>
  <c r="L848" i="28"/>
  <c r="J848" i="28"/>
  <c r="M847" i="28"/>
  <c r="L847" i="28"/>
  <c r="J847" i="28"/>
  <c r="L846" i="28"/>
  <c r="J846" i="28"/>
  <c r="L845" i="28"/>
  <c r="J845" i="28"/>
  <c r="L844" i="28"/>
  <c r="J844" i="28"/>
  <c r="M843" i="28"/>
  <c r="L843" i="28"/>
  <c r="J843" i="28"/>
  <c r="L842" i="28"/>
  <c r="J842" i="28"/>
  <c r="L841" i="28"/>
  <c r="J841" i="28"/>
  <c r="L840" i="28"/>
  <c r="J840" i="28"/>
  <c r="L839" i="28"/>
  <c r="J839" i="28"/>
  <c r="M838" i="28"/>
  <c r="L838" i="28"/>
  <c r="J838" i="28"/>
  <c r="L837" i="28"/>
  <c r="J837" i="28"/>
  <c r="L836" i="28"/>
  <c r="J836" i="28"/>
  <c r="L835" i="28"/>
  <c r="J835" i="28"/>
  <c r="L834" i="28"/>
  <c r="J834" i="28"/>
  <c r="L833" i="28"/>
  <c r="J833" i="28"/>
  <c r="L832" i="28"/>
  <c r="J832" i="28"/>
  <c r="M831" i="28"/>
  <c r="L831" i="28"/>
  <c r="J831" i="28"/>
  <c r="L830" i="28"/>
  <c r="J830" i="28"/>
  <c r="L829" i="28"/>
  <c r="J829" i="28"/>
  <c r="L828" i="28"/>
  <c r="J828" i="28"/>
  <c r="L827" i="28"/>
  <c r="J827" i="28"/>
  <c r="L826" i="28"/>
  <c r="J826" i="28"/>
  <c r="L825" i="28"/>
  <c r="J825" i="28"/>
  <c r="L824" i="28"/>
  <c r="J824" i="28"/>
  <c r="L823" i="28"/>
  <c r="J823" i="28"/>
  <c r="L822" i="28"/>
  <c r="J822" i="28"/>
  <c r="L821" i="28"/>
  <c r="J821" i="28"/>
  <c r="L820" i="28"/>
  <c r="J820" i="28"/>
  <c r="L819" i="28"/>
  <c r="J819" i="28"/>
  <c r="M818" i="28"/>
  <c r="L818" i="28"/>
  <c r="J818" i="28"/>
  <c r="L817" i="28"/>
  <c r="J817" i="28"/>
  <c r="M816" i="28"/>
  <c r="L816" i="28"/>
  <c r="J816" i="28"/>
  <c r="L815" i="28"/>
  <c r="J815" i="28"/>
  <c r="L814" i="28"/>
  <c r="J814" i="28"/>
  <c r="L813" i="28"/>
  <c r="J813" i="28"/>
  <c r="L812" i="28"/>
  <c r="J812" i="28"/>
  <c r="L811" i="28"/>
  <c r="J811" i="28"/>
  <c r="L810" i="28"/>
  <c r="J810" i="28"/>
  <c r="L809" i="28"/>
  <c r="J809" i="28"/>
  <c r="L808" i="28"/>
  <c r="J808" i="28"/>
  <c r="L807" i="28"/>
  <c r="J807" i="28"/>
  <c r="L806" i="28"/>
  <c r="J806" i="28"/>
  <c r="L805" i="28"/>
  <c r="J805" i="28"/>
  <c r="M804" i="28"/>
  <c r="L804" i="28"/>
  <c r="J804" i="28"/>
  <c r="L803" i="28"/>
  <c r="J803" i="28"/>
  <c r="L802" i="28"/>
  <c r="J802" i="28"/>
  <c r="L801" i="28"/>
  <c r="J801" i="28"/>
  <c r="L800" i="28"/>
  <c r="J800" i="28"/>
  <c r="M799" i="28"/>
  <c r="L799" i="28"/>
  <c r="J799" i="28"/>
  <c r="M798" i="28"/>
  <c r="L798" i="28"/>
  <c r="J798" i="28"/>
  <c r="M797" i="28"/>
  <c r="L797" i="28"/>
  <c r="J797" i="28"/>
  <c r="L796" i="28"/>
  <c r="J796" i="28"/>
  <c r="L795" i="28"/>
  <c r="J795" i="28"/>
  <c r="L794" i="28"/>
  <c r="J794" i="28"/>
  <c r="L793" i="28"/>
  <c r="J793" i="28"/>
  <c r="L792" i="28"/>
  <c r="J792" i="28"/>
  <c r="L791" i="28"/>
  <c r="J791" i="28"/>
  <c r="L790" i="28"/>
  <c r="J790" i="28"/>
  <c r="M789" i="28"/>
  <c r="L789" i="28"/>
  <c r="J789" i="28"/>
  <c r="M788" i="28"/>
  <c r="L788" i="28"/>
  <c r="J788" i="28"/>
  <c r="L787" i="28"/>
  <c r="J787" i="28"/>
  <c r="L786" i="28"/>
  <c r="J786" i="28"/>
  <c r="L785" i="28"/>
  <c r="J785" i="28"/>
  <c r="L784" i="28"/>
  <c r="J784" i="28"/>
  <c r="L783" i="28"/>
  <c r="J783" i="28"/>
  <c r="M782" i="28"/>
  <c r="L782" i="28"/>
  <c r="J782" i="28"/>
  <c r="L781" i="28"/>
  <c r="J781" i="28"/>
  <c r="L780" i="28"/>
  <c r="J780" i="28"/>
  <c r="L779" i="28"/>
  <c r="J779" i="28"/>
  <c r="L778" i="28"/>
  <c r="J778" i="28"/>
  <c r="M777" i="28"/>
  <c r="L777" i="28"/>
  <c r="J777" i="28"/>
  <c r="L776" i="28"/>
  <c r="J776" i="28"/>
  <c r="L775" i="28"/>
  <c r="J775" i="28"/>
  <c r="L774" i="28"/>
  <c r="J774" i="28"/>
  <c r="L773" i="28"/>
  <c r="J773" i="28"/>
  <c r="L772" i="28"/>
  <c r="J772" i="28"/>
  <c r="M771" i="28"/>
  <c r="L771" i="28"/>
  <c r="J771" i="28"/>
  <c r="L770" i="28"/>
  <c r="J770" i="28"/>
  <c r="L769" i="28"/>
  <c r="J769" i="28"/>
  <c r="L768" i="28"/>
  <c r="J768" i="28"/>
  <c r="M767" i="28"/>
  <c r="L767" i="28"/>
  <c r="J767" i="28"/>
  <c r="L766" i="28"/>
  <c r="J766" i="28"/>
  <c r="L765" i="28"/>
  <c r="J765" i="28"/>
  <c r="L764" i="28"/>
  <c r="J764" i="28"/>
  <c r="M763" i="28"/>
  <c r="L763" i="28"/>
  <c r="J763" i="28"/>
  <c r="L762" i="28"/>
  <c r="J762" i="28"/>
  <c r="L761" i="28"/>
  <c r="J761" i="28"/>
  <c r="L760" i="28"/>
  <c r="J760" i="28"/>
  <c r="N760" i="28" s="1"/>
  <c r="L759" i="28"/>
  <c r="J759" i="28"/>
  <c r="L758" i="28"/>
  <c r="J758" i="28"/>
  <c r="M757" i="28"/>
  <c r="L757" i="28"/>
  <c r="J757" i="28"/>
  <c r="L756" i="28"/>
  <c r="J756" i="28"/>
  <c r="L755" i="28"/>
  <c r="J755" i="28"/>
  <c r="M754" i="28"/>
  <c r="L754" i="28"/>
  <c r="J754" i="28"/>
  <c r="L753" i="28"/>
  <c r="J753" i="28"/>
  <c r="L752" i="28"/>
  <c r="J752" i="28"/>
  <c r="L751" i="28"/>
  <c r="J751" i="28"/>
  <c r="L750" i="28"/>
  <c r="J750" i="28"/>
  <c r="N750" i="28" s="1"/>
  <c r="L749" i="28"/>
  <c r="J749" i="28"/>
  <c r="N749" i="28" s="1"/>
  <c r="L748" i="28"/>
  <c r="J748" i="28"/>
  <c r="N748" i="28" s="1"/>
  <c r="L747" i="28"/>
  <c r="J747" i="28"/>
  <c r="L746" i="28"/>
  <c r="J746" i="28"/>
  <c r="N746" i="28" s="1"/>
  <c r="L745" i="28"/>
  <c r="J745" i="28"/>
  <c r="L744" i="28"/>
  <c r="J744" i="28"/>
  <c r="L743" i="28"/>
  <c r="J743" i="28"/>
  <c r="L742" i="28"/>
  <c r="J742" i="28"/>
  <c r="N742" i="28" s="1"/>
  <c r="L741" i="28"/>
  <c r="J741" i="28"/>
  <c r="L740" i="28"/>
  <c r="J740" i="28"/>
  <c r="L739" i="28"/>
  <c r="J739" i="28"/>
  <c r="L738" i="28"/>
  <c r="J738" i="28"/>
  <c r="M737" i="28"/>
  <c r="L737" i="28"/>
  <c r="J737" i="28"/>
  <c r="L736" i="28"/>
  <c r="J736" i="28"/>
  <c r="L735" i="28"/>
  <c r="J735" i="28"/>
  <c r="L734" i="28"/>
  <c r="J734" i="28"/>
  <c r="L733" i="28"/>
  <c r="J733" i="28"/>
  <c r="L732" i="28"/>
  <c r="J732" i="28"/>
  <c r="L731" i="28"/>
  <c r="J731" i="28"/>
  <c r="M730" i="28"/>
  <c r="L730" i="28"/>
  <c r="J730" i="28"/>
  <c r="L729" i="28"/>
  <c r="J729" i="28"/>
  <c r="L728" i="28"/>
  <c r="J728" i="28"/>
  <c r="L727" i="28"/>
  <c r="J727" i="28"/>
  <c r="L726" i="28"/>
  <c r="J726" i="28"/>
  <c r="L725" i="28"/>
  <c r="J725" i="28"/>
  <c r="L724" i="28"/>
  <c r="J724" i="28"/>
  <c r="L723" i="28"/>
  <c r="J723" i="28"/>
  <c r="L722" i="28"/>
  <c r="J722" i="28"/>
  <c r="L721" i="28"/>
  <c r="J721" i="28"/>
  <c r="M720" i="28"/>
  <c r="L720" i="28"/>
  <c r="J720" i="28"/>
  <c r="M719" i="28"/>
  <c r="L719" i="28"/>
  <c r="J719" i="28"/>
  <c r="L718" i="28"/>
  <c r="J718" i="28"/>
  <c r="L717" i="28"/>
  <c r="J717" i="28"/>
  <c r="L716" i="28"/>
  <c r="J716" i="28"/>
  <c r="L715" i="28"/>
  <c r="J715" i="28"/>
  <c r="L714" i="28"/>
  <c r="J714" i="28"/>
  <c r="L713" i="28"/>
  <c r="J713" i="28"/>
  <c r="M712" i="28"/>
  <c r="L712" i="28"/>
  <c r="J712" i="28"/>
  <c r="L711" i="28"/>
  <c r="J711" i="28"/>
  <c r="L710" i="28"/>
  <c r="J710" i="28"/>
  <c r="L709" i="28"/>
  <c r="J709" i="28"/>
  <c r="L708" i="28"/>
  <c r="J708" i="28"/>
  <c r="M707" i="28"/>
  <c r="L707" i="28"/>
  <c r="J707" i="28"/>
  <c r="L706" i="28"/>
  <c r="J706" i="28"/>
  <c r="L705" i="28"/>
  <c r="J705" i="28"/>
  <c r="M704" i="28"/>
  <c r="L704" i="28"/>
  <c r="J704" i="28"/>
  <c r="L703" i="28"/>
  <c r="J703" i="28"/>
  <c r="L702" i="28"/>
  <c r="J702" i="28"/>
  <c r="L701" i="28"/>
  <c r="J701" i="28"/>
  <c r="L700" i="28"/>
  <c r="J700" i="28"/>
  <c r="L699" i="28"/>
  <c r="J699" i="28"/>
  <c r="L698" i="28"/>
  <c r="J698" i="28"/>
  <c r="L697" i="28"/>
  <c r="J697" i="28"/>
  <c r="L696" i="28"/>
  <c r="J696" i="28"/>
  <c r="L695" i="28"/>
  <c r="J695" i="28"/>
  <c r="L694" i="28"/>
  <c r="J694" i="28"/>
  <c r="L693" i="28"/>
  <c r="J693" i="28"/>
  <c r="M692" i="28"/>
  <c r="L692" i="28"/>
  <c r="J692" i="28"/>
  <c r="L691" i="28"/>
  <c r="J691" i="28"/>
  <c r="L690" i="28"/>
  <c r="J690" i="28"/>
  <c r="L689" i="28"/>
  <c r="J689" i="28"/>
  <c r="M688" i="28"/>
  <c r="L688" i="28"/>
  <c r="J688" i="28"/>
  <c r="L687" i="28"/>
  <c r="J687" i="28"/>
  <c r="L686" i="28"/>
  <c r="J686" i="28"/>
  <c r="L685" i="28"/>
  <c r="J685" i="28"/>
  <c r="L684" i="28"/>
  <c r="J684" i="28"/>
  <c r="L683" i="28"/>
  <c r="J683" i="28"/>
  <c r="L682" i="28"/>
  <c r="J682" i="28"/>
  <c r="L681" i="28"/>
  <c r="J681" i="28"/>
  <c r="L680" i="28"/>
  <c r="J680" i="28"/>
  <c r="L679" i="28"/>
  <c r="J679" i="28"/>
  <c r="L678" i="28"/>
  <c r="J678" i="28"/>
  <c r="N678" i="28" s="1"/>
  <c r="M677" i="28"/>
  <c r="L677" i="28"/>
  <c r="J677" i="28"/>
  <c r="L676" i="28"/>
  <c r="J676" i="28"/>
  <c r="L675" i="28"/>
  <c r="J675" i="28"/>
  <c r="L674" i="28"/>
  <c r="J674" i="28"/>
  <c r="L673" i="28"/>
  <c r="J673" i="28"/>
  <c r="L672" i="28"/>
  <c r="J672" i="28"/>
  <c r="L671" i="28"/>
  <c r="J671" i="28"/>
  <c r="L670" i="28"/>
  <c r="J670" i="28"/>
  <c r="L669" i="28"/>
  <c r="J669" i="28"/>
  <c r="M668" i="28"/>
  <c r="L668" i="28"/>
  <c r="J668" i="28"/>
  <c r="L667" i="28"/>
  <c r="J667" i="28"/>
  <c r="M666" i="28"/>
  <c r="L666" i="28"/>
  <c r="J666" i="28"/>
  <c r="L665" i="28"/>
  <c r="J665" i="28"/>
  <c r="L664" i="28"/>
  <c r="J664" i="28"/>
  <c r="L663" i="28"/>
  <c r="J663" i="28"/>
  <c r="L662" i="28"/>
  <c r="J662" i="28"/>
  <c r="L661" i="28"/>
  <c r="J661" i="28"/>
  <c r="M660" i="28"/>
  <c r="L660" i="28"/>
  <c r="J660" i="28"/>
  <c r="L659" i="28"/>
  <c r="J659" i="28"/>
  <c r="L658" i="28"/>
  <c r="J658" i="28"/>
  <c r="L657" i="28"/>
  <c r="J657" i="28"/>
  <c r="L656" i="28"/>
  <c r="J656" i="28"/>
  <c r="L655" i="28"/>
  <c r="J655" i="28"/>
  <c r="L654" i="28"/>
  <c r="J654" i="28"/>
  <c r="L653" i="28"/>
  <c r="J653" i="28"/>
  <c r="L652" i="28"/>
  <c r="J652" i="28"/>
  <c r="L651" i="28"/>
  <c r="J651" i="28"/>
  <c r="L650" i="28"/>
  <c r="J650" i="28"/>
  <c r="L649" i="28"/>
  <c r="J649" i="28"/>
  <c r="M648" i="28"/>
  <c r="L648" i="28"/>
  <c r="J648" i="28"/>
  <c r="M647" i="28"/>
  <c r="L647" i="28"/>
  <c r="J647" i="28"/>
  <c r="L646" i="28"/>
  <c r="J646" i="28"/>
  <c r="L645" i="28"/>
  <c r="J645" i="28"/>
  <c r="L644" i="28"/>
  <c r="J644" i="28"/>
  <c r="L643" i="28"/>
  <c r="J643" i="28"/>
  <c r="L642" i="28"/>
  <c r="J642" i="28"/>
  <c r="L641" i="28"/>
  <c r="J641" i="28"/>
  <c r="L640" i="28"/>
  <c r="J640" i="28"/>
  <c r="L639" i="28"/>
  <c r="J639" i="28"/>
  <c r="L638" i="28"/>
  <c r="J638" i="28"/>
  <c r="L637" i="28"/>
  <c r="J637" i="28"/>
  <c r="L636" i="28"/>
  <c r="J636" i="28"/>
  <c r="L635" i="28"/>
  <c r="J635" i="28"/>
  <c r="M634" i="28"/>
  <c r="L634" i="28"/>
  <c r="J634" i="28"/>
  <c r="L633" i="28"/>
  <c r="J633" i="28"/>
  <c r="L632" i="28"/>
  <c r="J632" i="28"/>
  <c r="L631" i="28"/>
  <c r="J631" i="28"/>
  <c r="L630" i="28"/>
  <c r="J630" i="28"/>
  <c r="M629" i="28"/>
  <c r="L629" i="28"/>
  <c r="J629" i="28"/>
  <c r="L628" i="28"/>
  <c r="J628" i="28"/>
  <c r="L627" i="28"/>
  <c r="J627" i="28"/>
  <c r="L626" i="28"/>
  <c r="J626" i="28"/>
  <c r="L625" i="28"/>
  <c r="J625" i="28"/>
  <c r="L624" i="28"/>
  <c r="J624" i="28"/>
  <c r="L623" i="28"/>
  <c r="J623" i="28"/>
  <c r="L622" i="28"/>
  <c r="J622" i="28"/>
  <c r="L621" i="28"/>
  <c r="J621" i="28"/>
  <c r="L620" i="28"/>
  <c r="J620" i="28"/>
  <c r="L619" i="28"/>
  <c r="J619" i="28"/>
  <c r="L618" i="28"/>
  <c r="J618" i="28"/>
  <c r="M617" i="28"/>
  <c r="L617" i="28"/>
  <c r="J617" i="28"/>
  <c r="L616" i="28"/>
  <c r="J616" i="28"/>
  <c r="L615" i="28"/>
  <c r="J615" i="28"/>
  <c r="L614" i="28"/>
  <c r="J614" i="28"/>
  <c r="L613" i="28"/>
  <c r="J613" i="28"/>
  <c r="L612" i="28"/>
  <c r="J612" i="28"/>
  <c r="L611" i="28"/>
  <c r="J611" i="28"/>
  <c r="M610" i="28"/>
  <c r="L610" i="28"/>
  <c r="J610" i="28"/>
  <c r="M609" i="28"/>
  <c r="L609" i="28"/>
  <c r="J609" i="28"/>
  <c r="L608" i="28"/>
  <c r="J608" i="28"/>
  <c r="L607" i="28"/>
  <c r="J607" i="28"/>
  <c r="L606" i="28"/>
  <c r="J606" i="28"/>
  <c r="L605" i="28"/>
  <c r="J605" i="28"/>
  <c r="L604" i="28"/>
  <c r="J604" i="28"/>
  <c r="M603" i="28"/>
  <c r="L603" i="28"/>
  <c r="J603" i="28"/>
  <c r="L602" i="28"/>
  <c r="J602" i="28"/>
  <c r="L601" i="28"/>
  <c r="J601" i="28"/>
  <c r="M600" i="28"/>
  <c r="L600" i="28"/>
  <c r="J600" i="28"/>
  <c r="L599" i="28"/>
  <c r="J599" i="28"/>
  <c r="L598" i="28"/>
  <c r="J598" i="28"/>
  <c r="L597" i="28"/>
  <c r="J597" i="28"/>
  <c r="L596" i="28"/>
  <c r="J596" i="28"/>
  <c r="M595" i="28"/>
  <c r="L595" i="28"/>
  <c r="J595" i="28"/>
  <c r="L594" i="28"/>
  <c r="J594" i="28"/>
  <c r="L593" i="28"/>
  <c r="J593" i="28"/>
  <c r="M592" i="28"/>
  <c r="L592" i="28"/>
  <c r="J592" i="28"/>
  <c r="L591" i="28"/>
  <c r="J591" i="28"/>
  <c r="L590" i="28"/>
  <c r="J590" i="28"/>
  <c r="M589" i="28"/>
  <c r="L589" i="28"/>
  <c r="J589" i="28"/>
  <c r="L588" i="28"/>
  <c r="J588" i="28"/>
  <c r="L587" i="28"/>
  <c r="J587" i="28"/>
  <c r="L586" i="28"/>
  <c r="J586" i="28"/>
  <c r="L585" i="28"/>
  <c r="J585" i="28"/>
  <c r="M584" i="28"/>
  <c r="L584" i="28"/>
  <c r="J584" i="28"/>
  <c r="L583" i="28"/>
  <c r="J583" i="28"/>
  <c r="L582" i="28"/>
  <c r="J582" i="28"/>
  <c r="L581" i="28"/>
  <c r="J581" i="28"/>
  <c r="L580" i="28"/>
  <c r="J580" i="28"/>
  <c r="L579" i="28"/>
  <c r="J579" i="28"/>
  <c r="L578" i="28"/>
  <c r="J578" i="28"/>
  <c r="L577" i="28"/>
  <c r="J577" i="28"/>
  <c r="L576" i="28"/>
  <c r="J576" i="28"/>
  <c r="L575" i="28"/>
  <c r="J575" i="28"/>
  <c r="L574" i="28"/>
  <c r="J574" i="28"/>
  <c r="L573" i="28"/>
  <c r="J573" i="28"/>
  <c r="L572" i="28"/>
  <c r="J572" i="28"/>
  <c r="L571" i="28"/>
  <c r="J571" i="28"/>
  <c r="L570" i="28"/>
  <c r="J570" i="28"/>
  <c r="L569" i="28"/>
  <c r="J569" i="28"/>
  <c r="L568" i="28"/>
  <c r="J568" i="28"/>
  <c r="L567" i="28"/>
  <c r="J567" i="28"/>
  <c r="L566" i="28"/>
  <c r="J566" i="28"/>
  <c r="L565" i="28"/>
  <c r="J565" i="28"/>
  <c r="L564" i="28"/>
  <c r="J564" i="28"/>
  <c r="L563" i="28"/>
  <c r="J563" i="28"/>
  <c r="L562" i="28"/>
  <c r="J562" i="28"/>
  <c r="M561" i="28"/>
  <c r="L561" i="28"/>
  <c r="J561" i="28"/>
  <c r="L560" i="28"/>
  <c r="J560" i="28"/>
  <c r="L559" i="28"/>
  <c r="J559" i="28"/>
  <c r="L558" i="28"/>
  <c r="J558" i="28"/>
  <c r="L557" i="28"/>
  <c r="J557" i="28"/>
  <c r="L556" i="28"/>
  <c r="J556" i="28"/>
  <c r="L555" i="28"/>
  <c r="J555" i="28"/>
  <c r="L554" i="28"/>
  <c r="J554" i="28"/>
  <c r="L553" i="28"/>
  <c r="J553" i="28"/>
  <c r="L552" i="28"/>
  <c r="J552" i="28"/>
  <c r="L551" i="28"/>
  <c r="J551" i="28"/>
  <c r="M550" i="28"/>
  <c r="L550" i="28"/>
  <c r="J550" i="28"/>
  <c r="L549" i="28"/>
  <c r="J549" i="28"/>
  <c r="L548" i="28"/>
  <c r="J548" i="28"/>
  <c r="L547" i="28"/>
  <c r="J547" i="28"/>
  <c r="L546" i="28"/>
  <c r="J546" i="28"/>
  <c r="L545" i="28"/>
  <c r="J545" i="28"/>
  <c r="L544" i="28"/>
  <c r="J544" i="28"/>
  <c r="L543" i="28"/>
  <c r="J543" i="28"/>
  <c r="L542" i="28"/>
  <c r="J542" i="28"/>
  <c r="L541" i="28"/>
  <c r="J541" i="28"/>
  <c r="M540" i="28"/>
  <c r="L540" i="28"/>
  <c r="J540" i="28"/>
  <c r="L539" i="28"/>
  <c r="J539" i="28"/>
  <c r="L538" i="28"/>
  <c r="J538" i="28"/>
  <c r="L537" i="28"/>
  <c r="J537" i="28"/>
  <c r="L536" i="28"/>
  <c r="J536" i="28"/>
  <c r="L535" i="28"/>
  <c r="J535" i="28"/>
  <c r="L534" i="28"/>
  <c r="J534" i="28"/>
  <c r="L533" i="28"/>
  <c r="J533" i="28"/>
  <c r="L532" i="28"/>
  <c r="J532" i="28"/>
  <c r="L531" i="28"/>
  <c r="J531" i="28"/>
  <c r="L530" i="28"/>
  <c r="J530" i="28"/>
  <c r="M529" i="28"/>
  <c r="L529" i="28"/>
  <c r="J529" i="28"/>
  <c r="L528" i="28"/>
  <c r="J528" i="28"/>
  <c r="L527" i="28"/>
  <c r="J527" i="28"/>
  <c r="L526" i="28"/>
  <c r="J526" i="28"/>
  <c r="L525" i="28"/>
  <c r="J525" i="28"/>
  <c r="L524" i="28"/>
  <c r="J524" i="28"/>
  <c r="L523" i="28"/>
  <c r="J523" i="28"/>
  <c r="L522" i="28"/>
  <c r="J522" i="28"/>
  <c r="L521" i="28"/>
  <c r="J521" i="28"/>
  <c r="L520" i="28"/>
  <c r="J520" i="28"/>
  <c r="M519" i="28"/>
  <c r="L519" i="28"/>
  <c r="J519" i="28"/>
  <c r="L518" i="28"/>
  <c r="J518" i="28"/>
  <c r="L517" i="28"/>
  <c r="J517" i="28"/>
  <c r="M516" i="28"/>
  <c r="L516" i="28"/>
  <c r="J516" i="28"/>
  <c r="L515" i="28"/>
  <c r="J515" i="28"/>
  <c r="M514" i="28"/>
  <c r="L514" i="28"/>
  <c r="J514" i="28"/>
  <c r="L513" i="28"/>
  <c r="J513" i="28"/>
  <c r="L512" i="28"/>
  <c r="J512" i="28"/>
  <c r="L511" i="28"/>
  <c r="N511" i="28" s="1"/>
  <c r="J511" i="28"/>
  <c r="L510" i="28"/>
  <c r="N510" i="28" s="1"/>
  <c r="J510" i="28"/>
  <c r="L509" i="28"/>
  <c r="N509" i="28" s="1"/>
  <c r="J509" i="28"/>
  <c r="L508" i="28"/>
  <c r="N508" i="28" s="1"/>
  <c r="J508" i="28"/>
  <c r="L507" i="28"/>
  <c r="N507" i="28" s="1"/>
  <c r="J507" i="28"/>
  <c r="L506" i="28"/>
  <c r="N506" i="28" s="1"/>
  <c r="J506" i="28"/>
  <c r="L505" i="28"/>
  <c r="N505" i="28" s="1"/>
  <c r="J505" i="28"/>
  <c r="L504" i="28"/>
  <c r="N504" i="28" s="1"/>
  <c r="J504" i="28"/>
  <c r="L503" i="28"/>
  <c r="N503" i="28" s="1"/>
  <c r="J503" i="28"/>
  <c r="L502" i="28"/>
  <c r="N502" i="28" s="1"/>
  <c r="J502" i="28"/>
  <c r="L501" i="28"/>
  <c r="N501" i="28" s="1"/>
  <c r="J501" i="28"/>
  <c r="L500" i="28"/>
  <c r="N500" i="28" s="1"/>
  <c r="J500" i="28"/>
  <c r="L499" i="28"/>
  <c r="J499" i="28"/>
  <c r="L498" i="28"/>
  <c r="J498" i="28"/>
  <c r="L497" i="28"/>
  <c r="J497" i="28"/>
  <c r="L496" i="28"/>
  <c r="J496" i="28"/>
  <c r="L495" i="28"/>
  <c r="J495" i="28"/>
  <c r="L494" i="28"/>
  <c r="J494" i="28"/>
  <c r="L493" i="28"/>
  <c r="J493" i="28"/>
  <c r="L492" i="28"/>
  <c r="J492" i="28"/>
  <c r="L491" i="28"/>
  <c r="J491" i="28"/>
  <c r="L490" i="28"/>
  <c r="J490" i="28"/>
  <c r="L489" i="28"/>
  <c r="J489" i="28"/>
  <c r="L488" i="28"/>
  <c r="J488" i="28"/>
  <c r="L487" i="28"/>
  <c r="J487" i="28"/>
  <c r="L486" i="28"/>
  <c r="J486" i="28"/>
  <c r="L485" i="28"/>
  <c r="J485" i="28"/>
  <c r="L484" i="28"/>
  <c r="J484" i="28"/>
  <c r="M483" i="28"/>
  <c r="L483" i="28"/>
  <c r="J483" i="28"/>
  <c r="L482" i="28"/>
  <c r="J482" i="28"/>
  <c r="L481" i="28"/>
  <c r="J481" i="28"/>
  <c r="L480" i="28"/>
  <c r="J480" i="28"/>
  <c r="L479" i="28"/>
  <c r="J479" i="28"/>
  <c r="L478" i="28"/>
  <c r="J478" i="28"/>
  <c r="M477" i="28"/>
  <c r="L477" i="28"/>
  <c r="J477" i="28"/>
  <c r="L476" i="28"/>
  <c r="J476" i="28"/>
  <c r="L475" i="28"/>
  <c r="J475" i="28"/>
  <c r="L474" i="28"/>
  <c r="J474" i="28"/>
  <c r="L473" i="28"/>
  <c r="J473" i="28"/>
  <c r="L472" i="28"/>
  <c r="J472" i="28"/>
  <c r="L471" i="28"/>
  <c r="J471" i="28"/>
  <c r="L470" i="28"/>
  <c r="J470" i="28"/>
  <c r="L469" i="28"/>
  <c r="J469" i="28"/>
  <c r="L468" i="28"/>
  <c r="J468" i="28"/>
  <c r="L467" i="28"/>
  <c r="J467" i="28"/>
  <c r="L466" i="28"/>
  <c r="J466" i="28"/>
  <c r="L465" i="28"/>
  <c r="J465" i="28"/>
  <c r="L464" i="28"/>
  <c r="J464" i="28"/>
  <c r="L463" i="28"/>
  <c r="J463" i="28"/>
  <c r="L462" i="28"/>
  <c r="J462" i="28"/>
  <c r="L461" i="28"/>
  <c r="J461" i="28"/>
  <c r="L460" i="28"/>
  <c r="J460" i="28"/>
  <c r="L459" i="28"/>
  <c r="J459" i="28"/>
  <c r="L458" i="28"/>
  <c r="J458" i="28"/>
  <c r="L457" i="28"/>
  <c r="J457" i="28"/>
  <c r="L456" i="28"/>
  <c r="J456" i="28"/>
  <c r="L455" i="28"/>
  <c r="J455" i="28"/>
  <c r="L454" i="28"/>
  <c r="J454" i="28"/>
  <c r="L453" i="28"/>
  <c r="J453" i="28"/>
  <c r="L452" i="28"/>
  <c r="J452" i="28"/>
  <c r="L451" i="28"/>
  <c r="J451" i="28"/>
  <c r="L450" i="28"/>
  <c r="J450" i="28"/>
  <c r="L449" i="28"/>
  <c r="J449" i="28"/>
  <c r="L448" i="28"/>
  <c r="J448" i="28"/>
  <c r="L447" i="28"/>
  <c r="J447" i="28"/>
  <c r="L446" i="28"/>
  <c r="J446" i="28"/>
  <c r="L445" i="28"/>
  <c r="J445" i="28"/>
  <c r="L444" i="28"/>
  <c r="J444" i="28"/>
  <c r="M443" i="28"/>
  <c r="L443" i="28"/>
  <c r="J443" i="28"/>
  <c r="L442" i="28"/>
  <c r="J442" i="28"/>
  <c r="L441" i="28"/>
  <c r="J441" i="28"/>
  <c r="L440" i="28"/>
  <c r="J440" i="28"/>
  <c r="L439" i="28"/>
  <c r="J439" i="28"/>
  <c r="L438" i="28"/>
  <c r="J438" i="28"/>
  <c r="L437" i="28"/>
  <c r="J437" i="28"/>
  <c r="L436" i="28"/>
  <c r="J436" i="28"/>
  <c r="L435" i="28"/>
  <c r="J435" i="28"/>
  <c r="L434" i="28"/>
  <c r="J434" i="28"/>
  <c r="L199" i="38"/>
  <c r="J199" i="38"/>
  <c r="L198" i="38"/>
  <c r="J198" i="38"/>
  <c r="L197" i="38"/>
  <c r="J197" i="38"/>
  <c r="L196" i="38"/>
  <c r="J196" i="38"/>
  <c r="L195" i="38"/>
  <c r="J195" i="38"/>
  <c r="L194" i="38"/>
  <c r="J194" i="38"/>
  <c r="L193" i="38"/>
  <c r="J193" i="38"/>
  <c r="L192" i="38"/>
  <c r="J192" i="38"/>
  <c r="L191" i="38"/>
  <c r="J191" i="38"/>
  <c r="L190" i="38"/>
  <c r="J190" i="38"/>
  <c r="L189" i="38"/>
  <c r="J189" i="38"/>
  <c r="L188" i="38"/>
  <c r="J188" i="38"/>
  <c r="L187" i="38"/>
  <c r="J187" i="38"/>
  <c r="L186" i="38"/>
  <c r="J186" i="38"/>
  <c r="L185" i="38"/>
  <c r="J185" i="38"/>
  <c r="L184" i="38"/>
  <c r="J184" i="38"/>
  <c r="L183" i="38"/>
  <c r="J183" i="38"/>
  <c r="L182" i="38"/>
  <c r="J182" i="38"/>
  <c r="L181" i="38"/>
  <c r="J181" i="38"/>
  <c r="L180" i="38"/>
  <c r="J180" i="38"/>
  <c r="L179" i="38"/>
  <c r="J179" i="38"/>
  <c r="L178" i="38"/>
  <c r="J178" i="38"/>
  <c r="L177" i="38"/>
  <c r="J177" i="38"/>
  <c r="L176" i="38"/>
  <c r="J176" i="38"/>
  <c r="L175" i="38"/>
  <c r="J175" i="38"/>
  <c r="M174" i="38"/>
  <c r="L174" i="38"/>
  <c r="J174" i="38"/>
  <c r="L173" i="38"/>
  <c r="J173" i="38"/>
  <c r="L172" i="38"/>
  <c r="J172" i="38"/>
  <c r="L171" i="38"/>
  <c r="J171" i="38"/>
  <c r="L170" i="38"/>
  <c r="J170" i="38"/>
  <c r="L169" i="38"/>
  <c r="J169" i="38"/>
  <c r="L168" i="38"/>
  <c r="J168" i="38"/>
  <c r="L167" i="38"/>
  <c r="J167" i="38"/>
  <c r="L166" i="38"/>
  <c r="J166" i="38"/>
  <c r="L165" i="38"/>
  <c r="J165" i="38"/>
  <c r="L164" i="38"/>
  <c r="J164" i="38"/>
  <c r="L163" i="38"/>
  <c r="J163" i="38"/>
  <c r="L162" i="38"/>
  <c r="J162" i="38"/>
  <c r="L161" i="38"/>
  <c r="J161" i="38"/>
  <c r="L160" i="38"/>
  <c r="J160" i="38"/>
  <c r="L159" i="38"/>
  <c r="J159" i="38"/>
  <c r="L158" i="38"/>
  <c r="J158" i="38"/>
  <c r="M157" i="38"/>
  <c r="L157" i="38"/>
  <c r="J157" i="38"/>
  <c r="L156" i="38"/>
  <c r="J156" i="38"/>
  <c r="L155" i="38"/>
  <c r="J155" i="38"/>
  <c r="L154" i="38"/>
  <c r="J154" i="38"/>
  <c r="L153" i="38"/>
  <c r="J153" i="38"/>
  <c r="L152" i="38"/>
  <c r="J152" i="38"/>
  <c r="L151" i="38"/>
  <c r="J151" i="38"/>
  <c r="L150" i="38"/>
  <c r="J150" i="38"/>
  <c r="L149" i="38"/>
  <c r="J149" i="38"/>
  <c r="L148" i="38"/>
  <c r="J148" i="38"/>
  <c r="L147" i="38"/>
  <c r="J147" i="38"/>
  <c r="L146" i="38"/>
  <c r="J146" i="38"/>
  <c r="L145" i="38"/>
  <c r="J145" i="38"/>
  <c r="L144" i="38"/>
  <c r="J144" i="38"/>
  <c r="L143" i="38"/>
  <c r="J143" i="38"/>
  <c r="L142" i="38"/>
  <c r="J142" i="38"/>
  <c r="L141" i="38"/>
  <c r="J141" i="38"/>
  <c r="L140" i="38"/>
  <c r="J140" i="38"/>
  <c r="L139" i="38"/>
  <c r="J139" i="38"/>
  <c r="L138" i="38"/>
  <c r="J138" i="38"/>
  <c r="L137" i="38"/>
  <c r="J137" i="38"/>
  <c r="L136" i="38"/>
  <c r="J136" i="38"/>
  <c r="L135" i="38"/>
  <c r="J135" i="38"/>
  <c r="L134" i="38"/>
  <c r="J134" i="38"/>
  <c r="L133" i="38"/>
  <c r="J133" i="38"/>
  <c r="L132" i="38"/>
  <c r="J132" i="38"/>
  <c r="L131" i="38"/>
  <c r="J131" i="38"/>
  <c r="L130" i="38"/>
  <c r="J130" i="38"/>
  <c r="L129" i="38"/>
  <c r="J129" i="38"/>
  <c r="L128" i="38"/>
  <c r="J128" i="38"/>
  <c r="L127" i="38"/>
  <c r="J127" i="38"/>
  <c r="L126" i="38"/>
  <c r="J126" i="38"/>
  <c r="L125" i="38"/>
  <c r="J125" i="38"/>
  <c r="L124" i="38"/>
  <c r="J124" i="38"/>
  <c r="L123" i="38"/>
  <c r="J123" i="38"/>
  <c r="L122" i="38"/>
  <c r="J122" i="38"/>
  <c r="L121" i="38"/>
  <c r="J121" i="38"/>
  <c r="L120" i="38"/>
  <c r="J120" i="38"/>
  <c r="L119" i="38"/>
  <c r="J119" i="38"/>
  <c r="L118" i="38"/>
  <c r="J118" i="38"/>
  <c r="L117" i="38"/>
  <c r="J117" i="38"/>
  <c r="L116" i="38"/>
  <c r="J116" i="38"/>
  <c r="L115" i="38"/>
  <c r="J115" i="38"/>
  <c r="L114" i="38"/>
  <c r="J114" i="38"/>
  <c r="L113" i="38"/>
  <c r="J113" i="38"/>
  <c r="L112" i="38"/>
  <c r="J112" i="38"/>
  <c r="L111" i="38"/>
  <c r="J111" i="38"/>
  <c r="L110" i="38"/>
  <c r="J110" i="38"/>
  <c r="L109" i="38"/>
  <c r="J109" i="38"/>
  <c r="L108" i="38"/>
  <c r="J108" i="38"/>
  <c r="L107" i="38"/>
  <c r="J107" i="38"/>
  <c r="L106" i="38"/>
  <c r="J106" i="38"/>
  <c r="L105" i="38"/>
  <c r="J105" i="38"/>
  <c r="L104" i="38"/>
  <c r="J104" i="38"/>
  <c r="L103" i="38"/>
  <c r="J103" i="38"/>
  <c r="L102" i="38"/>
  <c r="J102" i="38"/>
  <c r="L101" i="38"/>
  <c r="J101" i="38"/>
  <c r="L100" i="38"/>
  <c r="J100" i="38"/>
  <c r="L99" i="38"/>
  <c r="J99" i="38"/>
  <c r="L98" i="38"/>
  <c r="J98" i="38"/>
  <c r="L97" i="38"/>
  <c r="J97" i="38"/>
  <c r="L96" i="38"/>
  <c r="J96" i="38"/>
  <c r="L95" i="38"/>
  <c r="J95" i="38"/>
  <c r="L94" i="38"/>
  <c r="J94" i="38"/>
  <c r="L93" i="38"/>
  <c r="J93" i="38"/>
  <c r="L92" i="38"/>
  <c r="J92" i="38"/>
  <c r="L91" i="38"/>
  <c r="J91" i="38"/>
  <c r="L90" i="38"/>
  <c r="J90" i="38"/>
  <c r="L89" i="38"/>
  <c r="J89" i="38"/>
  <c r="L88" i="38"/>
  <c r="J88" i="38"/>
  <c r="L87" i="38"/>
  <c r="J87" i="38"/>
  <c r="L86" i="38"/>
  <c r="J86" i="38"/>
  <c r="L85" i="38"/>
  <c r="J85" i="38"/>
  <c r="L84" i="38"/>
  <c r="J84" i="38"/>
  <c r="L83" i="38"/>
  <c r="J83" i="38"/>
  <c r="L82" i="38"/>
  <c r="J82" i="38"/>
  <c r="L81" i="38"/>
  <c r="J81" i="38"/>
  <c r="L80" i="38"/>
  <c r="J80" i="38"/>
  <c r="L79" i="38"/>
  <c r="J79" i="38"/>
  <c r="L78" i="38"/>
  <c r="J78" i="38"/>
  <c r="L77" i="38"/>
  <c r="J77" i="38"/>
  <c r="M76" i="38"/>
  <c r="L76" i="38"/>
  <c r="J76" i="38"/>
  <c r="L75" i="38"/>
  <c r="J75" i="38"/>
  <c r="L74" i="38"/>
  <c r="J74" i="38"/>
  <c r="L73" i="38"/>
  <c r="J73" i="38"/>
  <c r="M72" i="38"/>
  <c r="L72" i="38"/>
  <c r="J72" i="38"/>
  <c r="M71" i="38"/>
  <c r="L71" i="38"/>
  <c r="J71" i="38"/>
  <c r="L70" i="38"/>
  <c r="J70" i="38"/>
  <c r="L69" i="38"/>
  <c r="J69" i="38"/>
  <c r="L68" i="38"/>
  <c r="J68" i="38"/>
  <c r="L67" i="38"/>
  <c r="J67" i="38"/>
  <c r="L66" i="38"/>
  <c r="J66" i="38"/>
  <c r="L65" i="38"/>
  <c r="J65" i="38"/>
  <c r="M64" i="38"/>
  <c r="L64" i="38"/>
  <c r="J64" i="38"/>
  <c r="L63" i="38"/>
  <c r="J63" i="38"/>
  <c r="L62" i="38"/>
  <c r="J62" i="38"/>
  <c r="L61" i="38"/>
  <c r="J61" i="38"/>
  <c r="L60" i="38"/>
  <c r="J60" i="38"/>
  <c r="L59" i="38"/>
  <c r="J59" i="38"/>
  <c r="L58" i="38"/>
  <c r="J58" i="38"/>
  <c r="L57" i="38"/>
  <c r="J57" i="38"/>
  <c r="L56" i="38"/>
  <c r="J56" i="38"/>
  <c r="L55" i="38"/>
  <c r="J55" i="38"/>
  <c r="L54" i="38"/>
  <c r="J54" i="38"/>
  <c r="L53" i="38"/>
  <c r="J53" i="38"/>
  <c r="L52" i="38"/>
  <c r="J52" i="38"/>
  <c r="L51" i="38"/>
  <c r="J51" i="38"/>
  <c r="M50" i="38"/>
  <c r="L50" i="38"/>
  <c r="J50" i="38"/>
  <c r="L49" i="38"/>
  <c r="J49" i="38"/>
  <c r="M48" i="38"/>
  <c r="L48" i="38"/>
  <c r="J48" i="38"/>
  <c r="L47" i="38"/>
  <c r="J47" i="38"/>
  <c r="M46" i="38"/>
  <c r="L46" i="38"/>
  <c r="J46" i="38"/>
  <c r="L45" i="38"/>
  <c r="J45" i="38"/>
  <c r="L44" i="38"/>
  <c r="J44" i="38"/>
  <c r="L43" i="38"/>
  <c r="J43" i="38"/>
  <c r="L42" i="38"/>
  <c r="J42" i="38"/>
  <c r="L41" i="38"/>
  <c r="J41" i="38"/>
  <c r="L40" i="38"/>
  <c r="J40" i="38"/>
  <c r="L39" i="38"/>
  <c r="J39" i="38"/>
  <c r="L38" i="38"/>
  <c r="J38" i="38"/>
  <c r="L37" i="38"/>
  <c r="J37" i="38"/>
  <c r="L36" i="38"/>
  <c r="J36" i="38"/>
  <c r="L35" i="38"/>
  <c r="J35" i="38"/>
  <c r="J34" i="38"/>
  <c r="L33" i="38"/>
  <c r="J33" i="38"/>
  <c r="L32" i="38"/>
  <c r="J32" i="38"/>
  <c r="M31" i="38"/>
  <c r="L31" i="38"/>
  <c r="J31" i="38"/>
  <c r="L30" i="38"/>
  <c r="J30" i="38"/>
  <c r="L29" i="38"/>
  <c r="J29" i="38"/>
  <c r="L28" i="38"/>
  <c r="J28" i="38"/>
  <c r="L27" i="38"/>
  <c r="J27" i="38"/>
  <c r="M26" i="38"/>
  <c r="L26" i="38"/>
  <c r="J26" i="38"/>
  <c r="L25" i="38"/>
  <c r="J25" i="38"/>
  <c r="M24" i="38"/>
  <c r="L24" i="38"/>
  <c r="J24" i="38"/>
  <c r="L23" i="38"/>
  <c r="J23" i="38"/>
  <c r="M22" i="38"/>
  <c r="L22" i="38"/>
  <c r="J22" i="38"/>
  <c r="M21" i="38"/>
  <c r="L21" i="38"/>
  <c r="J21" i="38"/>
  <c r="L20" i="38"/>
  <c r="J20" i="38"/>
  <c r="L19" i="38"/>
  <c r="J19" i="38"/>
  <c r="L18" i="38"/>
  <c r="J18" i="38"/>
  <c r="L17" i="38"/>
  <c r="J17" i="38"/>
  <c r="L16" i="38"/>
  <c r="J16" i="38"/>
  <c r="L15" i="38"/>
  <c r="J15" i="38"/>
  <c r="L14" i="38"/>
  <c r="J14" i="38"/>
  <c r="L13" i="38"/>
  <c r="J13" i="38"/>
  <c r="L12" i="38"/>
  <c r="J12" i="38"/>
  <c r="L11" i="38"/>
  <c r="J11" i="38"/>
  <c r="L10" i="38"/>
  <c r="J10" i="38"/>
  <c r="L9" i="38"/>
  <c r="J9" i="38"/>
  <c r="L8" i="38"/>
  <c r="J8" i="38"/>
  <c r="L7" i="38"/>
  <c r="J7" i="38"/>
  <c r="L6" i="38"/>
  <c r="J6" i="38"/>
  <c r="N6" i="38" s="1"/>
  <c r="L5" i="38"/>
  <c r="J5" i="38"/>
  <c r="L4" i="38"/>
  <c r="J4" i="38"/>
  <c r="L3" i="38"/>
  <c r="J3" i="38"/>
  <c r="L2" i="38"/>
  <c r="J2" i="38"/>
  <c r="L331" i="27"/>
  <c r="J331" i="27"/>
  <c r="L330" i="27"/>
  <c r="J330" i="27"/>
  <c r="L329" i="27"/>
  <c r="J329" i="27"/>
  <c r="L328" i="27"/>
  <c r="J328" i="27"/>
  <c r="L327" i="27"/>
  <c r="J327" i="27"/>
  <c r="L326" i="27"/>
  <c r="J326" i="27"/>
  <c r="L325" i="27"/>
  <c r="J325" i="27"/>
  <c r="L324" i="27"/>
  <c r="J324" i="27"/>
  <c r="L323" i="27"/>
  <c r="J323" i="27"/>
  <c r="L322" i="27"/>
  <c r="J322" i="27"/>
  <c r="L321" i="27"/>
  <c r="J321" i="27"/>
  <c r="L320" i="27"/>
  <c r="J320" i="27"/>
  <c r="L319" i="27"/>
  <c r="J319" i="27"/>
  <c r="L318" i="27"/>
  <c r="J318" i="27"/>
  <c r="L317" i="27"/>
  <c r="J317" i="27"/>
  <c r="L316" i="27"/>
  <c r="J316" i="27"/>
  <c r="L315" i="27"/>
  <c r="J315" i="27"/>
  <c r="L314" i="27"/>
  <c r="J314" i="27"/>
  <c r="L313" i="27"/>
  <c r="J313" i="27"/>
  <c r="L312" i="27"/>
  <c r="J312" i="27"/>
  <c r="L311" i="27"/>
  <c r="J311" i="27"/>
  <c r="L310" i="27"/>
  <c r="J310" i="27"/>
  <c r="L309" i="27"/>
  <c r="J309" i="27"/>
  <c r="L308" i="27"/>
  <c r="J308" i="27"/>
  <c r="L307" i="27"/>
  <c r="J307" i="27"/>
  <c r="L306" i="27"/>
  <c r="J306" i="27"/>
  <c r="L305" i="27"/>
  <c r="J305" i="27"/>
  <c r="L304" i="27"/>
  <c r="J304" i="27"/>
  <c r="L303" i="27"/>
  <c r="J303" i="27"/>
  <c r="L302" i="27"/>
  <c r="J302" i="27"/>
  <c r="L301" i="27"/>
  <c r="J301" i="27"/>
  <c r="L300" i="27"/>
  <c r="J300" i="27"/>
  <c r="L299" i="27"/>
  <c r="J299" i="27"/>
  <c r="L298" i="27"/>
  <c r="J298" i="27"/>
  <c r="L297" i="27"/>
  <c r="J297" i="27"/>
  <c r="L296" i="27"/>
  <c r="J296" i="27"/>
  <c r="L295" i="27"/>
  <c r="J295" i="27"/>
  <c r="L294" i="27"/>
  <c r="J294" i="27"/>
  <c r="L293" i="27"/>
  <c r="J293" i="27"/>
  <c r="L292" i="27"/>
  <c r="J292" i="27"/>
  <c r="L291" i="27"/>
  <c r="J291" i="27"/>
  <c r="L290" i="27"/>
  <c r="J290" i="27"/>
  <c r="L289" i="27"/>
  <c r="J289" i="27"/>
  <c r="L288" i="27"/>
  <c r="J288" i="27"/>
  <c r="L287" i="27"/>
  <c r="J287" i="27"/>
  <c r="L286" i="27"/>
  <c r="J286" i="27"/>
  <c r="L285" i="27"/>
  <c r="J285" i="27"/>
  <c r="L284" i="27"/>
  <c r="J284" i="27"/>
  <c r="L283" i="27"/>
  <c r="J283" i="27"/>
  <c r="L282" i="27"/>
  <c r="J282" i="27"/>
  <c r="L281" i="27"/>
  <c r="J281" i="27"/>
  <c r="L280" i="27"/>
  <c r="J280" i="27"/>
  <c r="L279" i="27"/>
  <c r="J279" i="27"/>
  <c r="L278" i="27"/>
  <c r="J278" i="27"/>
  <c r="L277" i="27"/>
  <c r="J277" i="27"/>
  <c r="L276" i="27"/>
  <c r="J276" i="27"/>
  <c r="M275" i="27"/>
  <c r="L275" i="27"/>
  <c r="J275" i="27"/>
  <c r="L274" i="27"/>
  <c r="J274" i="27"/>
  <c r="L273" i="27"/>
  <c r="J273" i="27"/>
  <c r="L272" i="27"/>
  <c r="J272" i="27"/>
  <c r="L271" i="27"/>
  <c r="J271" i="27"/>
  <c r="M270" i="27"/>
  <c r="L270" i="27"/>
  <c r="J270" i="27"/>
  <c r="L269" i="27"/>
  <c r="J269" i="27"/>
  <c r="L268" i="27"/>
  <c r="J268" i="27"/>
  <c r="L267" i="27"/>
  <c r="J267" i="27"/>
  <c r="L266" i="27"/>
  <c r="J266" i="27"/>
  <c r="L265" i="27"/>
  <c r="J265" i="27"/>
  <c r="L264" i="27"/>
  <c r="J264" i="27"/>
  <c r="L263" i="27"/>
  <c r="J263" i="27"/>
  <c r="L262" i="27"/>
  <c r="J262" i="27"/>
  <c r="L261" i="27"/>
  <c r="J261" i="27"/>
  <c r="L260" i="27"/>
  <c r="J260" i="27"/>
  <c r="L259" i="27"/>
  <c r="J259" i="27"/>
  <c r="L258" i="27"/>
  <c r="J258" i="27"/>
  <c r="L257" i="27"/>
  <c r="J257" i="27"/>
  <c r="L256" i="27"/>
  <c r="J256" i="27"/>
  <c r="L255" i="27"/>
  <c r="J255" i="27"/>
  <c r="L254" i="27"/>
  <c r="J254" i="27"/>
  <c r="L253" i="27"/>
  <c r="J253" i="27"/>
  <c r="L252" i="27"/>
  <c r="J252" i="27"/>
  <c r="L251" i="27"/>
  <c r="J251" i="27"/>
  <c r="L250" i="27"/>
  <c r="J250" i="27"/>
  <c r="L249" i="27"/>
  <c r="J249" i="27"/>
  <c r="L248" i="27"/>
  <c r="J248" i="27"/>
  <c r="L247" i="27"/>
  <c r="J247" i="27"/>
  <c r="L246" i="27"/>
  <c r="J246" i="27"/>
  <c r="L245" i="27"/>
  <c r="J245" i="27"/>
  <c r="L244" i="27"/>
  <c r="J244" i="27"/>
  <c r="L243" i="27"/>
  <c r="J243" i="27"/>
  <c r="L242" i="27"/>
  <c r="J242" i="27"/>
  <c r="L241" i="27"/>
  <c r="J241" i="27"/>
  <c r="L240" i="27"/>
  <c r="J240" i="27"/>
  <c r="L239" i="27"/>
  <c r="J239" i="27"/>
  <c r="L238" i="27"/>
  <c r="J238" i="27"/>
  <c r="L237" i="27"/>
  <c r="J237" i="27"/>
  <c r="L236" i="27"/>
  <c r="J236" i="27"/>
  <c r="L235" i="27"/>
  <c r="J235" i="27"/>
  <c r="L234" i="27"/>
  <c r="J234" i="27"/>
  <c r="L233" i="27"/>
  <c r="J233" i="27"/>
  <c r="L232" i="27"/>
  <c r="J232" i="27"/>
  <c r="L231" i="27"/>
  <c r="J231" i="27"/>
  <c r="L230" i="27"/>
  <c r="J230" i="27"/>
  <c r="L229" i="27"/>
  <c r="J229" i="27"/>
  <c r="L228" i="27"/>
  <c r="J228" i="27"/>
  <c r="L227" i="27"/>
  <c r="J227" i="27"/>
  <c r="L226" i="27"/>
  <c r="J226" i="27"/>
  <c r="L225" i="27"/>
  <c r="J225" i="27"/>
  <c r="L224" i="27"/>
  <c r="J224" i="27"/>
  <c r="L223" i="27"/>
  <c r="J223" i="27"/>
  <c r="L222" i="27"/>
  <c r="J222" i="27"/>
  <c r="L221" i="27"/>
  <c r="J221" i="27"/>
  <c r="L220" i="27"/>
  <c r="J220" i="27"/>
  <c r="L219" i="27"/>
  <c r="J219" i="27"/>
  <c r="L218" i="27"/>
  <c r="J218" i="27"/>
  <c r="L217" i="27"/>
  <c r="J217" i="27"/>
  <c r="L216" i="27"/>
  <c r="J216" i="27"/>
  <c r="L215" i="27"/>
  <c r="J215" i="27"/>
  <c r="L214" i="27"/>
  <c r="J214" i="27"/>
  <c r="L213" i="27"/>
  <c r="J213" i="27"/>
  <c r="M212" i="27"/>
  <c r="L212" i="27"/>
  <c r="J212" i="27"/>
  <c r="L211" i="27"/>
  <c r="J211" i="27"/>
  <c r="L210" i="27"/>
  <c r="J210" i="27"/>
  <c r="L209" i="27"/>
  <c r="J209" i="27"/>
  <c r="L208" i="27"/>
  <c r="J208" i="27"/>
  <c r="L207" i="27"/>
  <c r="J207" i="27"/>
  <c r="L206" i="27"/>
  <c r="J206" i="27"/>
  <c r="L205" i="27"/>
  <c r="J205" i="27"/>
  <c r="L204" i="27"/>
  <c r="J204" i="27"/>
  <c r="L203" i="27"/>
  <c r="J203" i="27"/>
  <c r="L202" i="27"/>
  <c r="J202" i="27"/>
  <c r="L201" i="27"/>
  <c r="J201" i="27"/>
  <c r="L200" i="27"/>
  <c r="J200" i="27"/>
  <c r="L199" i="27"/>
  <c r="J199" i="27"/>
  <c r="L198" i="27"/>
  <c r="J198" i="27"/>
  <c r="L197" i="27"/>
  <c r="J197" i="27"/>
  <c r="L196" i="27"/>
  <c r="J196" i="27"/>
  <c r="L195" i="27"/>
  <c r="J195" i="27"/>
  <c r="L194" i="27"/>
  <c r="J194" i="27"/>
  <c r="L193" i="27"/>
  <c r="J193" i="27"/>
  <c r="L192" i="27"/>
  <c r="J192" i="27"/>
  <c r="L191" i="27"/>
  <c r="J191" i="27"/>
  <c r="L190" i="27"/>
  <c r="J190" i="27"/>
  <c r="L189" i="27"/>
  <c r="J189" i="27"/>
  <c r="M188" i="27"/>
  <c r="L188" i="27"/>
  <c r="J188" i="27"/>
  <c r="L187" i="27"/>
  <c r="J187" i="27"/>
  <c r="L186" i="27"/>
  <c r="J186" i="27"/>
  <c r="L185" i="27"/>
  <c r="J185" i="27"/>
  <c r="L184" i="27"/>
  <c r="J184" i="27"/>
  <c r="L183" i="27"/>
  <c r="J183" i="27"/>
  <c r="M182" i="27"/>
  <c r="L182" i="27"/>
  <c r="J182" i="27"/>
  <c r="L181" i="27"/>
  <c r="J181" i="27"/>
  <c r="L180" i="27"/>
  <c r="J180" i="27"/>
  <c r="L179" i="27"/>
  <c r="J179" i="27"/>
  <c r="L178" i="27"/>
  <c r="J178" i="27"/>
  <c r="L177" i="27"/>
  <c r="J177" i="27"/>
  <c r="L176" i="27"/>
  <c r="J176" i="27"/>
  <c r="L175" i="27"/>
  <c r="J175" i="27"/>
  <c r="L174" i="27"/>
  <c r="J174" i="27"/>
  <c r="L173" i="27"/>
  <c r="J173" i="27"/>
  <c r="L172" i="27"/>
  <c r="J172" i="27"/>
  <c r="L171" i="27"/>
  <c r="J171" i="27"/>
  <c r="L170" i="27"/>
  <c r="J170" i="27"/>
  <c r="L169" i="27"/>
  <c r="J169" i="27"/>
  <c r="L168" i="27"/>
  <c r="J168" i="27"/>
  <c r="L167" i="27"/>
  <c r="J167" i="27"/>
  <c r="L166" i="27"/>
  <c r="J166" i="27"/>
  <c r="L165" i="27"/>
  <c r="J165" i="27"/>
  <c r="L164" i="27"/>
  <c r="J164" i="27"/>
  <c r="L163" i="27"/>
  <c r="J163" i="27"/>
  <c r="L162" i="27"/>
  <c r="J162" i="27"/>
  <c r="L161" i="27"/>
  <c r="J161" i="27"/>
  <c r="L160" i="27"/>
  <c r="J160" i="27"/>
  <c r="L159" i="27"/>
  <c r="J159" i="27"/>
  <c r="L158" i="27"/>
  <c r="J158" i="27"/>
  <c r="L157" i="27"/>
  <c r="J157" i="27"/>
  <c r="L156" i="27"/>
  <c r="J156" i="27"/>
  <c r="L155" i="27"/>
  <c r="J155" i="27"/>
  <c r="L154" i="27"/>
  <c r="J154" i="27"/>
  <c r="L153" i="27"/>
  <c r="J153" i="27"/>
  <c r="L152" i="27"/>
  <c r="J152" i="27"/>
  <c r="L151" i="27"/>
  <c r="J151" i="27"/>
  <c r="L150" i="27"/>
  <c r="J150" i="27"/>
  <c r="L149" i="27"/>
  <c r="J149" i="27"/>
  <c r="L148" i="27"/>
  <c r="J148" i="27"/>
  <c r="L147" i="27"/>
  <c r="J147" i="27"/>
  <c r="L146" i="27"/>
  <c r="J146" i="27"/>
  <c r="L145" i="27"/>
  <c r="J145" i="27"/>
  <c r="L144" i="27"/>
  <c r="J144" i="27"/>
  <c r="L143" i="27"/>
  <c r="J143" i="27"/>
  <c r="L142" i="27"/>
  <c r="J142" i="27"/>
  <c r="L141" i="27"/>
  <c r="J141" i="27"/>
  <c r="L140" i="27"/>
  <c r="J140" i="27"/>
  <c r="L139" i="27"/>
  <c r="J139" i="27"/>
  <c r="L138" i="27"/>
  <c r="J138" i="27"/>
  <c r="L137" i="27"/>
  <c r="J137" i="27"/>
  <c r="L136" i="27"/>
  <c r="J136" i="27"/>
  <c r="L135" i="27"/>
  <c r="J135" i="27"/>
  <c r="L134" i="27"/>
  <c r="J134" i="27"/>
  <c r="L133" i="27"/>
  <c r="J133" i="27"/>
  <c r="L132" i="27"/>
  <c r="J132" i="27"/>
  <c r="L131" i="27"/>
  <c r="J131" i="27"/>
  <c r="L130" i="27"/>
  <c r="J130" i="27"/>
  <c r="L129" i="27"/>
  <c r="J129" i="27"/>
  <c r="L128" i="27"/>
  <c r="J128" i="27"/>
  <c r="L127" i="27"/>
  <c r="J127" i="27"/>
  <c r="L126" i="27"/>
  <c r="J126" i="27"/>
  <c r="L125" i="27"/>
  <c r="J125" i="27"/>
  <c r="L124" i="27"/>
  <c r="J124" i="27"/>
  <c r="L123" i="27"/>
  <c r="J123" i="27"/>
  <c r="L122" i="27"/>
  <c r="J122" i="27"/>
  <c r="L121" i="27"/>
  <c r="J121" i="27"/>
  <c r="L120" i="27"/>
  <c r="J120" i="27"/>
  <c r="L119" i="27"/>
  <c r="J119" i="27"/>
  <c r="L118" i="27"/>
  <c r="J118" i="27"/>
  <c r="L117" i="27"/>
  <c r="J117" i="27"/>
  <c r="L116" i="27"/>
  <c r="J116" i="27"/>
  <c r="L115" i="27"/>
  <c r="J115" i="27"/>
  <c r="L114" i="27"/>
  <c r="J114" i="27"/>
  <c r="L113" i="27"/>
  <c r="J113" i="27"/>
  <c r="L112" i="27"/>
  <c r="J112" i="27"/>
  <c r="L111" i="27"/>
  <c r="J111" i="27"/>
  <c r="L110" i="27"/>
  <c r="J110" i="27"/>
  <c r="L109" i="27"/>
  <c r="J109" i="27"/>
  <c r="L108" i="27"/>
  <c r="J108" i="27"/>
  <c r="L107" i="27"/>
  <c r="J107" i="27"/>
  <c r="L106" i="27"/>
  <c r="J106" i="27"/>
  <c r="L105" i="27"/>
  <c r="J105" i="27"/>
  <c r="L104" i="27"/>
  <c r="J104" i="27"/>
  <c r="L103" i="27"/>
  <c r="J103" i="27"/>
  <c r="L102" i="27"/>
  <c r="J102" i="27"/>
  <c r="L101" i="27"/>
  <c r="J101" i="27"/>
  <c r="L100" i="27"/>
  <c r="J100" i="27"/>
  <c r="L99" i="27"/>
  <c r="J99" i="27"/>
  <c r="L98" i="27"/>
  <c r="J98" i="27"/>
  <c r="L97" i="27"/>
  <c r="J97" i="27"/>
  <c r="L96" i="27"/>
  <c r="J96" i="27"/>
  <c r="L95" i="27"/>
  <c r="N95" i="27" s="1"/>
  <c r="J95" i="27"/>
  <c r="L94" i="27"/>
  <c r="N94" i="27" s="1"/>
  <c r="J94" i="27"/>
  <c r="L93" i="27"/>
  <c r="N93" i="27" s="1"/>
  <c r="J93" i="27"/>
  <c r="L92" i="27"/>
  <c r="N92" i="27" s="1"/>
  <c r="J92" i="27"/>
  <c r="L91" i="27"/>
  <c r="N91" i="27" s="1"/>
  <c r="J91" i="27"/>
  <c r="L90" i="27"/>
  <c r="N90" i="27" s="1"/>
  <c r="J90" i="27"/>
  <c r="L89" i="27"/>
  <c r="N89" i="27" s="1"/>
  <c r="J89" i="27"/>
  <c r="L88" i="27"/>
  <c r="N88" i="27" s="1"/>
  <c r="J88" i="27"/>
  <c r="L87" i="27"/>
  <c r="N87" i="27" s="1"/>
  <c r="J87" i="27"/>
  <c r="L86" i="27"/>
  <c r="N86" i="27" s="1"/>
  <c r="J86" i="27"/>
  <c r="L85" i="27"/>
  <c r="N85" i="27" s="1"/>
  <c r="J85" i="27"/>
  <c r="L84" i="27"/>
  <c r="N84" i="27" s="1"/>
  <c r="J84" i="27"/>
  <c r="L83" i="27"/>
  <c r="N83" i="27" s="1"/>
  <c r="J83" i="27"/>
  <c r="L82" i="27"/>
  <c r="N82" i="27" s="1"/>
  <c r="J82" i="27"/>
  <c r="L81" i="27"/>
  <c r="N81" i="27" s="1"/>
  <c r="J81" i="27"/>
  <c r="L80" i="27"/>
  <c r="N80" i="27" s="1"/>
  <c r="J80" i="27"/>
  <c r="L79" i="27"/>
  <c r="N79" i="27" s="1"/>
  <c r="J79" i="27"/>
  <c r="L78" i="27"/>
  <c r="N78" i="27" s="1"/>
  <c r="J78" i="27"/>
  <c r="L77" i="27"/>
  <c r="J77" i="27"/>
  <c r="L76" i="27"/>
  <c r="J76" i="27"/>
  <c r="L75" i="27"/>
  <c r="J75" i="27"/>
  <c r="L74" i="27"/>
  <c r="J74" i="27"/>
  <c r="L73" i="27"/>
  <c r="J73" i="27"/>
  <c r="L72" i="27"/>
  <c r="J72" i="27"/>
  <c r="L71" i="27"/>
  <c r="J71" i="27"/>
  <c r="L70" i="27"/>
  <c r="J70" i="27"/>
  <c r="L69" i="27"/>
  <c r="J69" i="27"/>
  <c r="L68" i="27"/>
  <c r="J68" i="27"/>
  <c r="L67" i="27"/>
  <c r="J67" i="27"/>
  <c r="L66" i="27"/>
  <c r="J66" i="27"/>
  <c r="L65" i="27"/>
  <c r="J65" i="27"/>
  <c r="L64" i="27"/>
  <c r="J64" i="27"/>
  <c r="L63" i="27"/>
  <c r="J63" i="27"/>
  <c r="L62" i="27"/>
  <c r="J62" i="27"/>
  <c r="L61" i="27"/>
  <c r="J61" i="27"/>
  <c r="L60" i="27"/>
  <c r="J60" i="27"/>
  <c r="L59" i="27"/>
  <c r="J59" i="27"/>
  <c r="L58" i="27"/>
  <c r="J58" i="27"/>
  <c r="L57" i="27"/>
  <c r="J57" i="27"/>
  <c r="L56" i="27"/>
  <c r="J56" i="27"/>
  <c r="L55" i="27"/>
  <c r="J55" i="27"/>
  <c r="M54" i="27"/>
  <c r="L54" i="27"/>
  <c r="J54" i="27"/>
  <c r="L53" i="27"/>
  <c r="J53" i="27"/>
  <c r="L52" i="27"/>
  <c r="J52" i="27"/>
  <c r="L51" i="27"/>
  <c r="J51" i="27"/>
  <c r="L50" i="27"/>
  <c r="J50" i="27"/>
  <c r="L49" i="27"/>
  <c r="J49" i="27"/>
  <c r="L48" i="27"/>
  <c r="J48" i="27"/>
  <c r="L3" i="59"/>
  <c r="J3" i="59"/>
  <c r="N3" i="59" s="1"/>
  <c r="L2" i="59"/>
  <c r="J2" i="59"/>
  <c r="N2" i="59" s="1"/>
  <c r="L156" i="42"/>
  <c r="J156" i="42"/>
  <c r="L155" i="42"/>
  <c r="J155" i="42"/>
  <c r="L154" i="42"/>
  <c r="J154" i="42"/>
  <c r="L153" i="42"/>
  <c r="J153" i="42"/>
  <c r="L152" i="42"/>
  <c r="J152" i="42"/>
  <c r="L151" i="42"/>
  <c r="J151" i="42"/>
  <c r="L150" i="42"/>
  <c r="J150" i="42"/>
  <c r="L149" i="42"/>
  <c r="J149" i="42"/>
  <c r="L148" i="42"/>
  <c r="J148" i="42"/>
  <c r="L147" i="42"/>
  <c r="J147" i="42"/>
  <c r="L146" i="42"/>
  <c r="J146" i="42"/>
  <c r="L145" i="42"/>
  <c r="J145" i="42"/>
  <c r="L144" i="42"/>
  <c r="J144" i="42"/>
  <c r="L143" i="42"/>
  <c r="J143" i="42"/>
  <c r="L142" i="42"/>
  <c r="J142" i="42"/>
  <c r="L141" i="42"/>
  <c r="J141" i="42"/>
  <c r="L140" i="42"/>
  <c r="J140" i="42"/>
  <c r="L139" i="42"/>
  <c r="J139" i="42"/>
  <c r="L138" i="42"/>
  <c r="J138" i="42"/>
  <c r="L137" i="42"/>
  <c r="J137" i="42"/>
  <c r="L136" i="42"/>
  <c r="J136" i="42"/>
  <c r="L135" i="42"/>
  <c r="J135" i="42"/>
  <c r="L134" i="42"/>
  <c r="J134" i="42"/>
  <c r="L133" i="42"/>
  <c r="J133" i="42"/>
  <c r="L132" i="42"/>
  <c r="J132" i="42"/>
  <c r="L131" i="42"/>
  <c r="J131" i="42"/>
  <c r="L130" i="42"/>
  <c r="J130" i="42"/>
  <c r="L129" i="42"/>
  <c r="J129" i="42"/>
  <c r="L128" i="42"/>
  <c r="J128" i="42"/>
  <c r="L127" i="42"/>
  <c r="J127" i="42"/>
  <c r="L126" i="42"/>
  <c r="J126" i="42"/>
  <c r="L125" i="42"/>
  <c r="J125" i="42"/>
  <c r="L124" i="42"/>
  <c r="J124" i="42"/>
  <c r="L123" i="42"/>
  <c r="J123" i="42"/>
  <c r="L122" i="42"/>
  <c r="J122" i="42"/>
  <c r="L121" i="42"/>
  <c r="J121" i="42"/>
  <c r="L120" i="42"/>
  <c r="J120" i="42"/>
  <c r="L119" i="42"/>
  <c r="J119" i="42"/>
  <c r="L118" i="42"/>
  <c r="J118" i="42"/>
  <c r="L117" i="42"/>
  <c r="J117" i="42"/>
  <c r="L116" i="42"/>
  <c r="J116" i="42"/>
  <c r="L115" i="42"/>
  <c r="J115" i="42"/>
  <c r="L114" i="42"/>
  <c r="J114" i="42"/>
  <c r="L113" i="42"/>
  <c r="J113" i="42"/>
  <c r="L112" i="42"/>
  <c r="J112" i="42"/>
  <c r="L111" i="42"/>
  <c r="J111" i="42"/>
  <c r="L110" i="42"/>
  <c r="J110" i="42"/>
  <c r="L109" i="42"/>
  <c r="J109" i="42"/>
  <c r="L108" i="42"/>
  <c r="J108" i="42"/>
  <c r="L107" i="42"/>
  <c r="J107" i="42"/>
  <c r="L106" i="42"/>
  <c r="J106" i="42"/>
  <c r="M105" i="42"/>
  <c r="L105" i="42"/>
  <c r="J105" i="42"/>
  <c r="J104" i="42"/>
  <c r="L103" i="42"/>
  <c r="J103" i="42"/>
  <c r="L102" i="42"/>
  <c r="J102" i="42"/>
  <c r="L101" i="42"/>
  <c r="J101" i="42"/>
  <c r="L100" i="42"/>
  <c r="J100" i="42"/>
  <c r="L99" i="42"/>
  <c r="J99" i="42"/>
  <c r="L98" i="42"/>
  <c r="J98" i="42"/>
  <c r="L97" i="42"/>
  <c r="J97" i="42"/>
  <c r="L96" i="42"/>
  <c r="J96" i="42"/>
  <c r="L95" i="42"/>
  <c r="J95" i="42"/>
  <c r="L94" i="42"/>
  <c r="J94" i="42"/>
  <c r="L93" i="42"/>
  <c r="J93" i="42"/>
  <c r="L92" i="42"/>
  <c r="J92" i="42"/>
  <c r="L91" i="42"/>
  <c r="J91" i="42"/>
  <c r="L90" i="42"/>
  <c r="J90" i="42"/>
  <c r="L89" i="42"/>
  <c r="J89" i="42"/>
  <c r="L88" i="42"/>
  <c r="J88" i="42"/>
  <c r="L87" i="42"/>
  <c r="J87" i="42"/>
  <c r="L86" i="42"/>
  <c r="J86" i="42"/>
  <c r="L85" i="42"/>
  <c r="J85" i="42"/>
  <c r="L84" i="42"/>
  <c r="J84" i="42"/>
  <c r="L83" i="42"/>
  <c r="J83" i="42"/>
  <c r="L82" i="42"/>
  <c r="J82" i="42"/>
  <c r="L81" i="42"/>
  <c r="J81" i="42"/>
  <c r="L80" i="42"/>
  <c r="J80" i="42"/>
  <c r="L79" i="42"/>
  <c r="J79" i="42"/>
  <c r="L78" i="42"/>
  <c r="J78" i="42"/>
  <c r="L77" i="42"/>
  <c r="J77" i="42"/>
  <c r="L76" i="42"/>
  <c r="J76" i="42"/>
  <c r="L75" i="42"/>
  <c r="J75" i="42"/>
  <c r="L74" i="42"/>
  <c r="J74" i="42"/>
  <c r="L73" i="42"/>
  <c r="J73" i="42"/>
  <c r="L72" i="42"/>
  <c r="J72" i="42"/>
  <c r="L71" i="42"/>
  <c r="J71" i="42"/>
  <c r="L70" i="42"/>
  <c r="J70" i="42"/>
  <c r="L69" i="42"/>
  <c r="J69" i="42"/>
  <c r="L68" i="42"/>
  <c r="J68" i="42"/>
  <c r="L67" i="42"/>
  <c r="J67" i="42"/>
  <c r="L66" i="42"/>
  <c r="J66" i="42"/>
  <c r="L65" i="42"/>
  <c r="J65" i="42"/>
  <c r="L64" i="42"/>
  <c r="J64" i="42"/>
  <c r="L63" i="42"/>
  <c r="J63" i="42"/>
  <c r="L62" i="42"/>
  <c r="J62" i="42"/>
  <c r="L61" i="42"/>
  <c r="J61" i="42"/>
  <c r="L60" i="42"/>
  <c r="J60" i="42"/>
  <c r="L59" i="42"/>
  <c r="J59" i="42"/>
  <c r="L58" i="42"/>
  <c r="J58" i="42"/>
  <c r="L57" i="42"/>
  <c r="J57" i="42"/>
  <c r="L56" i="42"/>
  <c r="J56" i="42"/>
  <c r="L55" i="42"/>
  <c r="J55" i="42"/>
  <c r="L54" i="42"/>
  <c r="J54" i="42"/>
  <c r="L53" i="42"/>
  <c r="J53" i="42"/>
  <c r="L52" i="42"/>
  <c r="J52" i="42"/>
  <c r="L51" i="42"/>
  <c r="J51" i="42"/>
  <c r="L50" i="42"/>
  <c r="J50" i="42"/>
  <c r="L49" i="42"/>
  <c r="J49" i="42"/>
  <c r="L48" i="42"/>
  <c r="J48" i="42"/>
  <c r="L47" i="42"/>
  <c r="J47" i="42"/>
  <c r="L46" i="42"/>
  <c r="J46" i="42"/>
  <c r="L45" i="42"/>
  <c r="J45" i="42"/>
  <c r="L44" i="42"/>
  <c r="J44" i="42"/>
  <c r="L43" i="42"/>
  <c r="J43" i="42"/>
  <c r="L42" i="42"/>
  <c r="J42" i="42"/>
  <c r="L41" i="42"/>
  <c r="J41" i="42"/>
  <c r="L40" i="42"/>
  <c r="J40" i="42"/>
  <c r="L39" i="42"/>
  <c r="J39" i="42"/>
  <c r="L38" i="42"/>
  <c r="J38" i="42"/>
  <c r="L37" i="42"/>
  <c r="J37" i="42"/>
  <c r="L36" i="42"/>
  <c r="J36" i="42"/>
  <c r="L35" i="42"/>
  <c r="J35" i="42"/>
  <c r="L34" i="42"/>
  <c r="J34" i="42"/>
  <c r="L33" i="42"/>
  <c r="J33" i="42"/>
  <c r="L32" i="42"/>
  <c r="J32" i="42"/>
  <c r="L31" i="42"/>
  <c r="J31" i="42"/>
  <c r="L30" i="42"/>
  <c r="J30" i="42"/>
  <c r="L29" i="42"/>
  <c r="J29" i="42"/>
  <c r="L28" i="42"/>
  <c r="J28" i="42"/>
  <c r="L27" i="42"/>
  <c r="J27" i="42"/>
  <c r="L26" i="42"/>
  <c r="J26" i="42"/>
  <c r="L25" i="42"/>
  <c r="J25" i="42"/>
  <c r="L24" i="42"/>
  <c r="J24" i="42"/>
  <c r="L23" i="42"/>
  <c r="J23" i="42"/>
  <c r="L22" i="42"/>
  <c r="J22" i="42"/>
  <c r="L21" i="42"/>
  <c r="J21" i="42"/>
  <c r="L20" i="42"/>
  <c r="J20" i="42"/>
  <c r="L19" i="42"/>
  <c r="J19" i="42"/>
  <c r="L18" i="42"/>
  <c r="J18" i="42"/>
  <c r="L17" i="42"/>
  <c r="J17" i="42"/>
  <c r="L16" i="42"/>
  <c r="J16" i="42"/>
  <c r="L15" i="42"/>
  <c r="J15" i="42"/>
  <c r="L14" i="42"/>
  <c r="J14" i="42"/>
  <c r="L13" i="42"/>
  <c r="J13" i="42"/>
  <c r="L12" i="42"/>
  <c r="J12" i="42"/>
  <c r="L11" i="42"/>
  <c r="J11" i="42"/>
  <c r="L10" i="42"/>
  <c r="J10" i="42"/>
  <c r="L9" i="42"/>
  <c r="J9" i="42"/>
  <c r="L8" i="42"/>
  <c r="J8" i="42"/>
  <c r="L7" i="42"/>
  <c r="J7" i="42"/>
  <c r="L6" i="42"/>
  <c r="J6" i="42"/>
  <c r="L5" i="42"/>
  <c r="J5" i="42"/>
  <c r="L4" i="42"/>
  <c r="J4" i="42"/>
  <c r="L3" i="42"/>
  <c r="J3" i="42"/>
  <c r="L2" i="42"/>
  <c r="J2" i="42"/>
  <c r="L178" i="58"/>
  <c r="J178" i="58"/>
  <c r="L177" i="58"/>
  <c r="J177" i="58"/>
  <c r="L176" i="58"/>
  <c r="J176" i="58"/>
  <c r="L175" i="58"/>
  <c r="J175" i="58"/>
  <c r="L174" i="58"/>
  <c r="J174" i="58"/>
  <c r="L173" i="58"/>
  <c r="J173" i="58"/>
  <c r="L172" i="58"/>
  <c r="J172" i="58"/>
  <c r="L171" i="58"/>
  <c r="J171" i="58"/>
  <c r="L170" i="58"/>
  <c r="J170" i="58"/>
  <c r="L169" i="58"/>
  <c r="J169" i="58"/>
  <c r="L168" i="58"/>
  <c r="J168" i="58"/>
  <c r="L167" i="58"/>
  <c r="J167" i="58"/>
  <c r="L166" i="58"/>
  <c r="J166" i="58"/>
  <c r="L165" i="58"/>
  <c r="J165" i="58"/>
  <c r="L164" i="58"/>
  <c r="J164" i="58"/>
  <c r="L163" i="58"/>
  <c r="J163" i="58"/>
  <c r="L162" i="58"/>
  <c r="J162" i="58"/>
  <c r="L161" i="58"/>
  <c r="J161" i="58"/>
  <c r="L160" i="58"/>
  <c r="J160" i="58"/>
  <c r="L159" i="58"/>
  <c r="J159" i="58"/>
  <c r="L158" i="58"/>
  <c r="J158" i="58"/>
  <c r="L157" i="58"/>
  <c r="J157" i="58"/>
  <c r="L156" i="58"/>
  <c r="J156" i="58"/>
  <c r="N156" i="58" s="1"/>
  <c r="L155" i="58"/>
  <c r="J155" i="58"/>
  <c r="L154" i="58"/>
  <c r="J154" i="58"/>
  <c r="L153" i="58"/>
  <c r="J153" i="58"/>
  <c r="L152" i="58"/>
  <c r="J152" i="58"/>
  <c r="L151" i="58"/>
  <c r="J151" i="58"/>
  <c r="L150" i="58"/>
  <c r="J150" i="58"/>
  <c r="L149" i="58"/>
  <c r="J149" i="58"/>
  <c r="L148" i="58"/>
  <c r="J148" i="58"/>
  <c r="L147" i="58"/>
  <c r="J147" i="58"/>
  <c r="L146" i="58"/>
  <c r="J146" i="58"/>
  <c r="L145" i="58"/>
  <c r="J145" i="58"/>
  <c r="L144" i="58"/>
  <c r="J144" i="58"/>
  <c r="L143" i="58"/>
  <c r="J143" i="58"/>
  <c r="L142" i="58"/>
  <c r="J142" i="58"/>
  <c r="L141" i="58"/>
  <c r="J141" i="58"/>
  <c r="L140" i="58"/>
  <c r="J140" i="58"/>
  <c r="L139" i="58"/>
  <c r="J139" i="58"/>
  <c r="L138" i="58"/>
  <c r="J138" i="58"/>
  <c r="L137" i="58"/>
  <c r="J137" i="58"/>
  <c r="L136" i="58"/>
  <c r="J136" i="58"/>
  <c r="L135" i="58"/>
  <c r="J135" i="58"/>
  <c r="L134" i="58"/>
  <c r="J134" i="58"/>
  <c r="L133" i="58"/>
  <c r="J133" i="58"/>
  <c r="L132" i="58"/>
  <c r="J132" i="58"/>
  <c r="L131" i="58"/>
  <c r="J131" i="58"/>
  <c r="L130" i="58"/>
  <c r="J130" i="58"/>
  <c r="L129" i="58"/>
  <c r="J129" i="58"/>
  <c r="L128" i="58"/>
  <c r="J128" i="58"/>
  <c r="L127" i="58"/>
  <c r="J127" i="58"/>
  <c r="L126" i="58"/>
  <c r="J126" i="58"/>
  <c r="L125" i="58"/>
  <c r="J125" i="58"/>
  <c r="L124" i="58"/>
  <c r="J124" i="58"/>
  <c r="L123" i="58"/>
  <c r="N123" i="58" s="1"/>
  <c r="J123" i="58"/>
  <c r="L122" i="58"/>
  <c r="N122" i="58" s="1"/>
  <c r="J122" i="58"/>
  <c r="L121" i="58"/>
  <c r="N121" i="58" s="1"/>
  <c r="J121" i="58"/>
  <c r="L120" i="58"/>
  <c r="N120" i="58" s="1"/>
  <c r="J120" i="58"/>
  <c r="L119" i="58"/>
  <c r="N119" i="58" s="1"/>
  <c r="J119" i="58"/>
  <c r="L118" i="58"/>
  <c r="N118" i="58" s="1"/>
  <c r="J118" i="58"/>
  <c r="L117" i="58"/>
  <c r="N117" i="58" s="1"/>
  <c r="J117" i="58"/>
  <c r="L116" i="58"/>
  <c r="N116" i="58" s="1"/>
  <c r="J116" i="58"/>
  <c r="L115" i="58"/>
  <c r="N115" i="58" s="1"/>
  <c r="J115" i="58"/>
  <c r="L114" i="58"/>
  <c r="J114" i="58"/>
  <c r="L113" i="58"/>
  <c r="J113" i="58"/>
  <c r="L112" i="58"/>
  <c r="J112" i="58"/>
  <c r="L111" i="58"/>
  <c r="J111" i="58"/>
  <c r="N111" i="58" s="1"/>
  <c r="L110" i="58"/>
  <c r="J110" i="58"/>
  <c r="L109" i="58"/>
  <c r="J109" i="58"/>
  <c r="L108" i="58"/>
  <c r="J108" i="58"/>
  <c r="L107" i="58"/>
  <c r="J107" i="58"/>
  <c r="L106" i="58"/>
  <c r="J106" i="58"/>
  <c r="L105" i="58"/>
  <c r="J105" i="58"/>
  <c r="L104" i="58"/>
  <c r="J104" i="58"/>
  <c r="L103" i="58"/>
  <c r="J103" i="58"/>
  <c r="L102" i="58"/>
  <c r="J102" i="58"/>
  <c r="L101" i="58"/>
  <c r="J101" i="58"/>
  <c r="M100" i="58"/>
  <c r="L100" i="58"/>
  <c r="J100" i="58"/>
  <c r="L99" i="58"/>
  <c r="J99" i="58"/>
  <c r="L98" i="58"/>
  <c r="J98" i="58"/>
  <c r="L97" i="58"/>
  <c r="J97" i="58"/>
  <c r="L96" i="58"/>
  <c r="J96" i="58"/>
  <c r="L95" i="58"/>
  <c r="J95" i="58"/>
  <c r="L94" i="58"/>
  <c r="J94" i="58"/>
  <c r="L93" i="58"/>
  <c r="J93" i="58"/>
  <c r="L92" i="58"/>
  <c r="J92" i="58"/>
  <c r="L91" i="58"/>
  <c r="J91" i="58"/>
  <c r="L90" i="58"/>
  <c r="J90" i="58"/>
  <c r="L89" i="58"/>
  <c r="J89" i="58"/>
  <c r="L88" i="58"/>
  <c r="J88" i="58"/>
  <c r="L87" i="58"/>
  <c r="J87" i="58"/>
  <c r="L86" i="58"/>
  <c r="J86" i="58"/>
  <c r="L85" i="58"/>
  <c r="J85" i="58"/>
  <c r="L84" i="58"/>
  <c r="J84" i="58"/>
  <c r="L83" i="58"/>
  <c r="J83" i="58"/>
  <c r="L314" i="25"/>
  <c r="J314" i="25"/>
  <c r="L313" i="25"/>
  <c r="J313" i="25"/>
  <c r="L312" i="25"/>
  <c r="J312" i="25"/>
  <c r="L311" i="25"/>
  <c r="J311" i="25"/>
  <c r="L310" i="25"/>
  <c r="J310" i="25"/>
  <c r="L309" i="25"/>
  <c r="J309" i="25"/>
  <c r="L308" i="25"/>
  <c r="J308" i="25"/>
  <c r="L307" i="25"/>
  <c r="J307" i="25"/>
  <c r="L306" i="25"/>
  <c r="J306" i="25"/>
  <c r="L305" i="25"/>
  <c r="J305" i="25"/>
  <c r="L304" i="25"/>
  <c r="J304" i="25"/>
  <c r="L303" i="25"/>
  <c r="J303" i="25"/>
  <c r="L302" i="25"/>
  <c r="J302" i="25"/>
  <c r="L301" i="25"/>
  <c r="J301" i="25"/>
  <c r="L300" i="25"/>
  <c r="J300" i="25"/>
  <c r="L299" i="25"/>
  <c r="J299" i="25"/>
  <c r="L298" i="25"/>
  <c r="J298" i="25"/>
  <c r="L297" i="25"/>
  <c r="J297" i="25"/>
  <c r="L296" i="25"/>
  <c r="J296" i="25"/>
  <c r="L295" i="25"/>
  <c r="J295" i="25"/>
  <c r="L294" i="25"/>
  <c r="J294" i="25"/>
  <c r="L293" i="25"/>
  <c r="J293" i="25"/>
  <c r="L292" i="25"/>
  <c r="J292" i="25"/>
  <c r="L291" i="25"/>
  <c r="J291" i="25"/>
  <c r="L290" i="25"/>
  <c r="J290" i="25"/>
  <c r="L289" i="25"/>
  <c r="J289" i="25"/>
  <c r="L288" i="25"/>
  <c r="J288" i="25"/>
  <c r="L287" i="25"/>
  <c r="J287" i="25"/>
  <c r="L286" i="25"/>
  <c r="J286" i="25"/>
  <c r="L285" i="25"/>
  <c r="J285" i="25"/>
  <c r="L284" i="25"/>
  <c r="J284" i="25"/>
  <c r="L283" i="25"/>
  <c r="J283" i="25"/>
  <c r="L282" i="25"/>
  <c r="J282" i="25"/>
  <c r="L281" i="25"/>
  <c r="J281" i="25"/>
  <c r="L280" i="25"/>
  <c r="J280" i="25"/>
  <c r="L279" i="25"/>
  <c r="J279" i="25"/>
  <c r="L278" i="25"/>
  <c r="J278" i="25"/>
  <c r="L277" i="25"/>
  <c r="J277" i="25"/>
  <c r="L276" i="25"/>
  <c r="J276" i="25"/>
  <c r="L275" i="25"/>
  <c r="J275" i="25"/>
  <c r="L274" i="25"/>
  <c r="J274" i="25"/>
  <c r="L273" i="25"/>
  <c r="J273" i="25"/>
  <c r="L272" i="25"/>
  <c r="J272" i="25"/>
  <c r="L271" i="25"/>
  <c r="J271" i="25"/>
  <c r="L270" i="25"/>
  <c r="J270" i="25"/>
  <c r="L269" i="25"/>
  <c r="J269" i="25"/>
  <c r="L268" i="25"/>
  <c r="J268" i="25"/>
  <c r="L267" i="25"/>
  <c r="J267" i="25"/>
  <c r="L266" i="25"/>
  <c r="J266" i="25"/>
  <c r="L265" i="25"/>
  <c r="J265" i="25"/>
  <c r="L264" i="25"/>
  <c r="J264" i="25"/>
  <c r="L263" i="25"/>
  <c r="J263" i="25"/>
  <c r="L262" i="25"/>
  <c r="J262" i="25"/>
  <c r="L261" i="25"/>
  <c r="J261" i="25"/>
  <c r="L260" i="25"/>
  <c r="J260" i="25"/>
  <c r="L259" i="25"/>
  <c r="J259" i="25"/>
  <c r="L258" i="25"/>
  <c r="J258" i="25"/>
  <c r="L257" i="25"/>
  <c r="J257" i="25"/>
  <c r="L256" i="25"/>
  <c r="J256" i="25"/>
  <c r="L255" i="25"/>
  <c r="J255" i="25"/>
  <c r="L254" i="25"/>
  <c r="J254" i="25"/>
  <c r="L253" i="25"/>
  <c r="J253" i="25"/>
  <c r="L252" i="25"/>
  <c r="J252" i="25"/>
  <c r="L251" i="25"/>
  <c r="J251" i="25"/>
  <c r="L250" i="25"/>
  <c r="J250" i="25"/>
  <c r="L249" i="25"/>
  <c r="J249" i="25"/>
  <c r="L248" i="25"/>
  <c r="J248" i="25"/>
  <c r="L247" i="25"/>
  <c r="J247" i="25"/>
  <c r="L246" i="25"/>
  <c r="J246" i="25"/>
  <c r="L245" i="25"/>
  <c r="J245" i="25"/>
  <c r="L244" i="25"/>
  <c r="J244" i="25"/>
  <c r="L243" i="25"/>
  <c r="J243" i="25"/>
  <c r="L242" i="25"/>
  <c r="J242" i="25"/>
  <c r="L241" i="25"/>
  <c r="J241" i="25"/>
  <c r="L240" i="25"/>
  <c r="J240" i="25"/>
  <c r="L239" i="25"/>
  <c r="J239" i="25"/>
  <c r="L238" i="25"/>
  <c r="J238" i="25"/>
  <c r="L237" i="25"/>
  <c r="J237" i="25"/>
  <c r="L236" i="25"/>
  <c r="J236" i="25"/>
  <c r="M235" i="25"/>
  <c r="L235" i="25"/>
  <c r="J235" i="25"/>
  <c r="L234" i="25"/>
  <c r="J234" i="25"/>
  <c r="L233" i="25"/>
  <c r="J233" i="25"/>
  <c r="L232" i="25"/>
  <c r="J232" i="25"/>
  <c r="L231" i="25"/>
  <c r="J231" i="25"/>
  <c r="L230" i="25"/>
  <c r="J230" i="25"/>
  <c r="L229" i="25"/>
  <c r="J229" i="25"/>
  <c r="L228" i="25"/>
  <c r="J228" i="25"/>
  <c r="L227" i="25"/>
  <c r="J227" i="25"/>
  <c r="L226" i="25"/>
  <c r="J226" i="25"/>
  <c r="L225" i="25"/>
  <c r="J225" i="25"/>
  <c r="L224" i="25"/>
  <c r="J224" i="25"/>
  <c r="L223" i="25"/>
  <c r="J223" i="25"/>
  <c r="L222" i="25"/>
  <c r="J222" i="25"/>
  <c r="L221" i="25"/>
  <c r="J221" i="25"/>
  <c r="L220" i="25"/>
  <c r="J220" i="25"/>
  <c r="L219" i="25"/>
  <c r="J219" i="25"/>
  <c r="L218" i="25"/>
  <c r="J218" i="25"/>
  <c r="L217" i="25"/>
  <c r="J217" i="25"/>
  <c r="L216" i="25"/>
  <c r="J216" i="25"/>
  <c r="L215" i="25"/>
  <c r="J215" i="25"/>
  <c r="L214" i="25"/>
  <c r="J214" i="25"/>
  <c r="L213" i="25"/>
  <c r="J213" i="25"/>
  <c r="L212" i="25"/>
  <c r="J212" i="25"/>
  <c r="L211" i="25"/>
  <c r="J211" i="25"/>
  <c r="L210" i="25"/>
  <c r="J210" i="25"/>
  <c r="L209" i="25"/>
  <c r="J209" i="25"/>
  <c r="L208" i="25"/>
  <c r="J208" i="25"/>
  <c r="L207" i="25"/>
  <c r="J207" i="25"/>
  <c r="L206" i="25"/>
  <c r="J206" i="25"/>
  <c r="L205" i="25"/>
  <c r="J205" i="25"/>
  <c r="L204" i="25"/>
  <c r="J204" i="25"/>
  <c r="L203" i="25"/>
  <c r="J203" i="25"/>
  <c r="L202" i="25"/>
  <c r="J202" i="25"/>
  <c r="L201" i="25"/>
  <c r="J201" i="25"/>
  <c r="L200" i="25"/>
  <c r="J200" i="25"/>
  <c r="L199" i="25"/>
  <c r="J199" i="25"/>
  <c r="L198" i="25"/>
  <c r="J198" i="25"/>
  <c r="M197" i="25"/>
  <c r="L197" i="25"/>
  <c r="J197" i="25"/>
  <c r="M196" i="25"/>
  <c r="L196" i="25"/>
  <c r="J196" i="25"/>
  <c r="L195" i="25"/>
  <c r="J195" i="25"/>
  <c r="L194" i="25"/>
  <c r="J194" i="25"/>
  <c r="L193" i="25"/>
  <c r="J193" i="25"/>
  <c r="L192" i="25"/>
  <c r="J192" i="25"/>
  <c r="L191" i="25"/>
  <c r="J191" i="25"/>
  <c r="L190" i="25"/>
  <c r="J190" i="25"/>
  <c r="L189" i="25"/>
  <c r="J189" i="25"/>
  <c r="L188" i="25"/>
  <c r="J188" i="25"/>
  <c r="L187" i="25"/>
  <c r="J187" i="25"/>
  <c r="L186" i="25"/>
  <c r="J186" i="25"/>
  <c r="L185" i="25"/>
  <c r="J185" i="25"/>
  <c r="L184" i="25"/>
  <c r="J184" i="25"/>
  <c r="L183" i="25"/>
  <c r="J183" i="25"/>
  <c r="L182" i="25"/>
  <c r="J182" i="25"/>
  <c r="L181" i="25"/>
  <c r="J181" i="25"/>
  <c r="L180" i="25"/>
  <c r="J180" i="25"/>
  <c r="L179" i="25"/>
  <c r="J179" i="25"/>
  <c r="M178" i="25"/>
  <c r="L178" i="25"/>
  <c r="J178" i="25"/>
  <c r="L177" i="25"/>
  <c r="J177" i="25"/>
  <c r="L176" i="25"/>
  <c r="J176" i="25"/>
  <c r="L175" i="25"/>
  <c r="J175" i="25"/>
  <c r="L174" i="25"/>
  <c r="J174" i="25"/>
  <c r="L173" i="25"/>
  <c r="J173" i="25"/>
  <c r="L172" i="25"/>
  <c r="J172" i="25"/>
  <c r="L171" i="25"/>
  <c r="J171" i="25"/>
  <c r="L170" i="25"/>
  <c r="J170" i="25"/>
  <c r="L169" i="25"/>
  <c r="J169" i="25"/>
  <c r="L168" i="25"/>
  <c r="J168" i="25"/>
  <c r="L167" i="25"/>
  <c r="J167" i="25"/>
  <c r="L166" i="25"/>
  <c r="J166" i="25"/>
  <c r="L165" i="25"/>
  <c r="J165" i="25"/>
  <c r="L164" i="25"/>
  <c r="J164" i="25"/>
  <c r="L163" i="25"/>
  <c r="J163" i="25"/>
  <c r="L162" i="25"/>
  <c r="J162" i="25"/>
  <c r="L161" i="25"/>
  <c r="J161" i="25"/>
  <c r="L160" i="25"/>
  <c r="J160" i="25"/>
  <c r="L159" i="25"/>
  <c r="J159" i="25"/>
  <c r="L158" i="25"/>
  <c r="J158" i="25"/>
  <c r="L157" i="25"/>
  <c r="J157" i="25"/>
  <c r="J156" i="25"/>
  <c r="J155" i="25"/>
  <c r="J154" i="25"/>
  <c r="J153" i="25"/>
  <c r="J152" i="25"/>
  <c r="J151" i="25"/>
  <c r="J150" i="25"/>
  <c r="J149" i="25"/>
  <c r="J148" i="25"/>
  <c r="L147" i="25"/>
  <c r="J147" i="25"/>
  <c r="L146" i="25"/>
  <c r="J146" i="25"/>
  <c r="L145" i="25"/>
  <c r="J145" i="25"/>
  <c r="L144" i="25"/>
  <c r="J144" i="25"/>
  <c r="L143" i="25"/>
  <c r="J143" i="25"/>
  <c r="L142" i="25"/>
  <c r="J142" i="25"/>
  <c r="M141" i="25"/>
  <c r="L141" i="25"/>
  <c r="J141" i="25"/>
  <c r="M140" i="25"/>
  <c r="L140" i="25"/>
  <c r="J140" i="25"/>
  <c r="L139" i="25"/>
  <c r="J139" i="25"/>
  <c r="N139" i="25" s="1"/>
  <c r="L138" i="25"/>
  <c r="J138" i="25"/>
  <c r="M137" i="25"/>
  <c r="L137" i="25"/>
  <c r="J137" i="25"/>
  <c r="L136" i="25"/>
  <c r="J136" i="25"/>
  <c r="L135" i="25"/>
  <c r="J135" i="25"/>
  <c r="L134" i="25"/>
  <c r="J134" i="25"/>
  <c r="L133" i="25"/>
  <c r="J133" i="25"/>
  <c r="L132" i="25"/>
  <c r="J132" i="25"/>
  <c r="L131" i="25"/>
  <c r="J131" i="25"/>
  <c r="L130" i="25"/>
  <c r="J130" i="25"/>
  <c r="L129" i="25"/>
  <c r="J129" i="25"/>
  <c r="L128" i="25"/>
  <c r="J128" i="25"/>
  <c r="L127" i="25"/>
  <c r="J127" i="25"/>
  <c r="L126" i="25"/>
  <c r="J126" i="25"/>
  <c r="L125" i="25"/>
  <c r="J125" i="25"/>
  <c r="L124" i="25"/>
  <c r="J124" i="25"/>
  <c r="L123" i="25"/>
  <c r="J123" i="25"/>
  <c r="L122" i="25"/>
  <c r="J122" i="25"/>
  <c r="L121" i="25"/>
  <c r="J121" i="25"/>
  <c r="L120" i="25"/>
  <c r="J120" i="25"/>
  <c r="N120" i="25" s="1"/>
  <c r="L119" i="25"/>
  <c r="J119" i="25"/>
  <c r="L118" i="25"/>
  <c r="J118" i="25"/>
  <c r="L117" i="25"/>
  <c r="J117" i="25"/>
  <c r="L116" i="25"/>
  <c r="J116" i="25"/>
  <c r="L115" i="25"/>
  <c r="J115" i="25"/>
  <c r="M114" i="25"/>
  <c r="L114" i="25"/>
  <c r="J114" i="25"/>
  <c r="N114" i="25" s="1"/>
  <c r="L113" i="25"/>
  <c r="J113" i="25"/>
  <c r="L112" i="25"/>
  <c r="J112" i="25"/>
  <c r="L111" i="25"/>
  <c r="J111" i="25"/>
  <c r="L110" i="25"/>
  <c r="N110" i="25" s="1"/>
  <c r="J110" i="25"/>
  <c r="L109" i="25"/>
  <c r="N109" i="25" s="1"/>
  <c r="J109" i="25"/>
  <c r="L108" i="25"/>
  <c r="N108" i="25" s="1"/>
  <c r="J108" i="25"/>
  <c r="M107" i="25"/>
  <c r="L107" i="25"/>
  <c r="J107" i="25"/>
  <c r="L106" i="25"/>
  <c r="N106" i="25" s="1"/>
  <c r="J106" i="25"/>
  <c r="L105" i="25"/>
  <c r="N105" i="25" s="1"/>
  <c r="J105" i="25"/>
  <c r="L104" i="25"/>
  <c r="N104" i="25" s="1"/>
  <c r="J104" i="25"/>
  <c r="L103" i="25"/>
  <c r="N103" i="25" s="1"/>
  <c r="J103" i="25"/>
  <c r="M102" i="25"/>
  <c r="L102" i="25"/>
  <c r="J102" i="25"/>
  <c r="L101" i="25"/>
  <c r="J101" i="25"/>
  <c r="L100" i="25"/>
  <c r="J100" i="25"/>
  <c r="L99" i="25"/>
  <c r="J99" i="25"/>
  <c r="L98" i="25"/>
  <c r="J98" i="25"/>
  <c r="L97" i="25"/>
  <c r="J97" i="25"/>
  <c r="M96" i="25"/>
  <c r="L96" i="25"/>
  <c r="J96" i="25"/>
  <c r="N96" i="25" s="1"/>
  <c r="L95" i="25"/>
  <c r="J95" i="25"/>
  <c r="L94" i="25"/>
  <c r="J94" i="25"/>
  <c r="L93" i="25"/>
  <c r="J93" i="25"/>
  <c r="L92" i="25"/>
  <c r="J92" i="25"/>
  <c r="L91" i="25"/>
  <c r="J91" i="25"/>
  <c r="N91" i="25" s="1"/>
  <c r="L90" i="25"/>
  <c r="J90" i="25"/>
  <c r="L89" i="25"/>
  <c r="J89" i="25"/>
  <c r="L88" i="25"/>
  <c r="J88" i="25"/>
  <c r="L87" i="25"/>
  <c r="J87" i="25"/>
  <c r="L86" i="25"/>
  <c r="J86" i="25"/>
  <c r="L85" i="25"/>
  <c r="J85" i="25"/>
  <c r="L84" i="25"/>
  <c r="J84" i="25"/>
  <c r="L83" i="25"/>
  <c r="J83" i="25"/>
  <c r="L82" i="25"/>
  <c r="J82" i="25"/>
  <c r="N82" i="25" s="1"/>
  <c r="L81" i="25"/>
  <c r="J81" i="25"/>
  <c r="L80" i="25"/>
  <c r="J80" i="25"/>
  <c r="L79" i="25"/>
  <c r="J79" i="25"/>
  <c r="L78" i="25"/>
  <c r="J78" i="25"/>
  <c r="L77" i="25"/>
  <c r="J77" i="25"/>
  <c r="L76" i="25"/>
  <c r="J76" i="25"/>
  <c r="L75" i="25"/>
  <c r="J75" i="25"/>
  <c r="L74" i="25"/>
  <c r="J74" i="25"/>
  <c r="L553" i="31"/>
  <c r="J553" i="31"/>
  <c r="L552" i="31"/>
  <c r="J552" i="31"/>
  <c r="L551" i="31"/>
  <c r="J551" i="31"/>
  <c r="L550" i="31"/>
  <c r="J550" i="31"/>
  <c r="L549" i="31"/>
  <c r="J549" i="31"/>
  <c r="L548" i="31"/>
  <c r="J548" i="31"/>
  <c r="L547" i="31"/>
  <c r="J547" i="31"/>
  <c r="L546" i="31"/>
  <c r="J546" i="31"/>
  <c r="L545" i="31"/>
  <c r="J545" i="31"/>
  <c r="L544" i="31"/>
  <c r="J544" i="31"/>
  <c r="L543" i="31"/>
  <c r="J543" i="31"/>
  <c r="L542" i="31"/>
  <c r="J542" i="31"/>
  <c r="L541" i="31"/>
  <c r="J541" i="31"/>
  <c r="L540" i="31"/>
  <c r="J540" i="31"/>
  <c r="L539" i="31"/>
  <c r="J539" i="31"/>
  <c r="L538" i="31"/>
  <c r="J538" i="31"/>
  <c r="L537" i="31"/>
  <c r="J537" i="31"/>
  <c r="L536" i="31"/>
  <c r="J536" i="31"/>
  <c r="L535" i="31"/>
  <c r="J535" i="31"/>
  <c r="L534" i="31"/>
  <c r="J534" i="31"/>
  <c r="L533" i="31"/>
  <c r="J533" i="31"/>
  <c r="L532" i="31"/>
  <c r="J532" i="31"/>
  <c r="L531" i="31"/>
  <c r="J531" i="31"/>
  <c r="L530" i="31"/>
  <c r="J530" i="31"/>
  <c r="L529" i="31"/>
  <c r="J529" i="31"/>
  <c r="L528" i="31"/>
  <c r="J528" i="31"/>
  <c r="L527" i="31"/>
  <c r="J527" i="31"/>
  <c r="L526" i="31"/>
  <c r="J526" i="31"/>
  <c r="L525" i="31"/>
  <c r="J525" i="31"/>
  <c r="L524" i="31"/>
  <c r="J524" i="31"/>
  <c r="L523" i="31"/>
  <c r="J523" i="31"/>
  <c r="L522" i="31"/>
  <c r="J522" i="31"/>
  <c r="L521" i="31"/>
  <c r="J521" i="31"/>
  <c r="L520" i="31"/>
  <c r="J520" i="31"/>
  <c r="L519" i="31"/>
  <c r="J519" i="31"/>
  <c r="L518" i="31"/>
  <c r="J518" i="31"/>
  <c r="L517" i="31"/>
  <c r="J517" i="31"/>
  <c r="L516" i="31"/>
  <c r="J516" i="31"/>
  <c r="L515" i="31"/>
  <c r="J515" i="31"/>
  <c r="L514" i="31"/>
  <c r="J514" i="31"/>
  <c r="L513" i="31"/>
  <c r="J513" i="31"/>
  <c r="L512" i="31"/>
  <c r="J512" i="31"/>
  <c r="L511" i="31"/>
  <c r="J511" i="31"/>
  <c r="L510" i="31"/>
  <c r="J510" i="31"/>
  <c r="L509" i="31"/>
  <c r="J509" i="31"/>
  <c r="L508" i="31"/>
  <c r="J508" i="31"/>
  <c r="L507" i="31"/>
  <c r="J507" i="31"/>
  <c r="L506" i="31"/>
  <c r="J506" i="31"/>
  <c r="L505" i="31"/>
  <c r="J505" i="31"/>
  <c r="L504" i="31"/>
  <c r="J504" i="31"/>
  <c r="L503" i="31"/>
  <c r="J503" i="31"/>
  <c r="L502" i="31"/>
  <c r="J502" i="31"/>
  <c r="L501" i="31"/>
  <c r="J501" i="31"/>
  <c r="L500" i="31"/>
  <c r="J500" i="31"/>
  <c r="L499" i="31"/>
  <c r="J499" i="31"/>
  <c r="L498" i="31"/>
  <c r="J498" i="31"/>
  <c r="L497" i="31"/>
  <c r="J497" i="31"/>
  <c r="L496" i="31"/>
  <c r="J496" i="31"/>
  <c r="L495" i="31"/>
  <c r="J495" i="31"/>
  <c r="L494" i="31"/>
  <c r="J494" i="31"/>
  <c r="L493" i="31"/>
  <c r="J493" i="31"/>
  <c r="L492" i="31"/>
  <c r="J492" i="31"/>
  <c r="L491" i="31"/>
  <c r="J491" i="31"/>
  <c r="L490" i="31"/>
  <c r="J490" i="31"/>
  <c r="L489" i="31"/>
  <c r="J489" i="31"/>
  <c r="L488" i="31"/>
  <c r="J488" i="31"/>
  <c r="L487" i="31"/>
  <c r="J487" i="31"/>
  <c r="L486" i="31"/>
  <c r="J486" i="31"/>
  <c r="L485" i="31"/>
  <c r="J485" i="31"/>
  <c r="L484" i="31"/>
  <c r="J484" i="31"/>
  <c r="L483" i="31"/>
  <c r="J483" i="31"/>
  <c r="L482" i="31"/>
  <c r="J482" i="31"/>
  <c r="L481" i="31"/>
  <c r="J481" i="31"/>
  <c r="L480" i="31"/>
  <c r="J480" i="31"/>
  <c r="L479" i="31"/>
  <c r="J479" i="31"/>
  <c r="L478" i="31"/>
  <c r="J478" i="31"/>
  <c r="L477" i="31"/>
  <c r="J477" i="31"/>
  <c r="L476" i="31"/>
  <c r="J476" i="31"/>
  <c r="L475" i="31"/>
  <c r="J475" i="31"/>
  <c r="L474" i="31"/>
  <c r="J474" i="31"/>
  <c r="L473" i="31"/>
  <c r="J473" i="31"/>
  <c r="L472" i="31"/>
  <c r="J472" i="31"/>
  <c r="L471" i="31"/>
  <c r="J471" i="31"/>
  <c r="L470" i="31"/>
  <c r="J470" i="31"/>
  <c r="L469" i="31"/>
  <c r="J469" i="31"/>
  <c r="L468" i="31"/>
  <c r="J468" i="31"/>
  <c r="L467" i="31"/>
  <c r="J467" i="31"/>
  <c r="L466" i="31"/>
  <c r="J466" i="31"/>
  <c r="L465" i="31"/>
  <c r="J465" i="31"/>
  <c r="L464" i="31"/>
  <c r="J464" i="31"/>
  <c r="L463" i="31"/>
  <c r="J463" i="31"/>
  <c r="L462" i="31"/>
  <c r="J462" i="31"/>
  <c r="L461" i="31"/>
  <c r="J461" i="31"/>
  <c r="L460" i="31"/>
  <c r="J460" i="31"/>
  <c r="L459" i="31"/>
  <c r="J459" i="31"/>
  <c r="L458" i="31"/>
  <c r="J458" i="31"/>
  <c r="L457" i="31"/>
  <c r="J457" i="31"/>
  <c r="L456" i="31"/>
  <c r="J456" i="31"/>
  <c r="L455" i="31"/>
  <c r="J455" i="31"/>
  <c r="L454" i="31"/>
  <c r="J454" i="31"/>
  <c r="L453" i="31"/>
  <c r="J453" i="31"/>
  <c r="L452" i="31"/>
  <c r="J452" i="31"/>
  <c r="L451" i="31"/>
  <c r="J451" i="31"/>
  <c r="L450" i="31"/>
  <c r="J450" i="31"/>
  <c r="L449" i="31"/>
  <c r="J449" i="31"/>
  <c r="L448" i="31"/>
  <c r="J448" i="31"/>
  <c r="L447" i="31"/>
  <c r="J447" i="31"/>
  <c r="L446" i="31"/>
  <c r="J446" i="31"/>
  <c r="L445" i="31"/>
  <c r="J445" i="31"/>
  <c r="L444" i="31"/>
  <c r="J444" i="31"/>
  <c r="L443" i="31"/>
  <c r="J443" i="31"/>
  <c r="L442" i="31"/>
  <c r="J442" i="31"/>
  <c r="L441" i="31"/>
  <c r="J441" i="31"/>
  <c r="L440" i="31"/>
  <c r="J440" i="31"/>
  <c r="L439" i="31"/>
  <c r="J439" i="31"/>
  <c r="L438" i="31"/>
  <c r="J438" i="31"/>
  <c r="L437" i="31"/>
  <c r="J437" i="31"/>
  <c r="L436" i="31"/>
  <c r="J436" i="31"/>
  <c r="L435" i="31"/>
  <c r="J435" i="31"/>
  <c r="L434" i="31"/>
  <c r="J434" i="31"/>
  <c r="L433" i="31"/>
  <c r="J433" i="31"/>
  <c r="L432" i="31"/>
  <c r="J432" i="31"/>
  <c r="L431" i="31"/>
  <c r="J431" i="31"/>
  <c r="L430" i="31"/>
  <c r="J430" i="31"/>
  <c r="L429" i="31"/>
  <c r="J429" i="31"/>
  <c r="L428" i="31"/>
  <c r="J428" i="31"/>
  <c r="L427" i="31"/>
  <c r="J427" i="31"/>
  <c r="L426" i="31"/>
  <c r="J426" i="31"/>
  <c r="L425" i="31"/>
  <c r="J425" i="31"/>
  <c r="L424" i="31"/>
  <c r="J424" i="31"/>
  <c r="L423" i="31"/>
  <c r="J423" i="31"/>
  <c r="L422" i="31"/>
  <c r="J422" i="31"/>
  <c r="L421" i="31"/>
  <c r="J421" i="31"/>
  <c r="L420" i="31"/>
  <c r="J420" i="31"/>
  <c r="L419" i="31"/>
  <c r="J419" i="31"/>
  <c r="L418" i="31"/>
  <c r="J418" i="31"/>
  <c r="L417" i="31"/>
  <c r="J417" i="31"/>
  <c r="L416" i="31"/>
  <c r="J416" i="31"/>
  <c r="L415" i="31"/>
  <c r="J415" i="31"/>
  <c r="L414" i="31"/>
  <c r="J414" i="31"/>
  <c r="L413" i="31"/>
  <c r="J413" i="31"/>
  <c r="L412" i="31"/>
  <c r="J412" i="31"/>
  <c r="L411" i="31"/>
  <c r="J411" i="31"/>
  <c r="L410" i="31"/>
  <c r="J410" i="31"/>
  <c r="L409" i="31"/>
  <c r="J409" i="31"/>
  <c r="L408" i="31"/>
  <c r="J408" i="31"/>
  <c r="L407" i="31"/>
  <c r="J407" i="31"/>
  <c r="L406" i="31"/>
  <c r="J406" i="31"/>
  <c r="L405" i="31"/>
  <c r="J405" i="31"/>
  <c r="L404" i="31"/>
  <c r="J404" i="31"/>
  <c r="L403" i="31"/>
  <c r="J403" i="31"/>
  <c r="L402" i="31"/>
  <c r="J402" i="31"/>
  <c r="L401" i="31"/>
  <c r="J401" i="31"/>
  <c r="L400" i="31"/>
  <c r="J400" i="31"/>
  <c r="L399" i="31"/>
  <c r="J399" i="31"/>
  <c r="L398" i="31"/>
  <c r="J398" i="31"/>
  <c r="L397" i="31"/>
  <c r="J397" i="31"/>
  <c r="L396" i="31"/>
  <c r="J396" i="31"/>
  <c r="L395" i="31"/>
  <c r="J395" i="31"/>
  <c r="L394" i="31"/>
  <c r="J394" i="31"/>
  <c r="L393" i="31"/>
  <c r="J393" i="31"/>
  <c r="L392" i="31"/>
  <c r="J392" i="31"/>
  <c r="L391" i="31"/>
  <c r="J391" i="31"/>
  <c r="L390" i="31"/>
  <c r="J390" i="31"/>
  <c r="L389" i="31"/>
  <c r="J389" i="31"/>
  <c r="L388" i="31"/>
  <c r="J388" i="31"/>
  <c r="L387" i="31"/>
  <c r="J387" i="31"/>
  <c r="L386" i="31"/>
  <c r="J386" i="31"/>
  <c r="L385" i="31"/>
  <c r="J385" i="31"/>
  <c r="L384" i="31"/>
  <c r="J384" i="31"/>
  <c r="L383" i="31"/>
  <c r="J383" i="31"/>
  <c r="L382" i="31"/>
  <c r="J382" i="31"/>
  <c r="L381" i="31"/>
  <c r="J381" i="31"/>
  <c r="L380" i="31"/>
  <c r="J380" i="31"/>
  <c r="L379" i="31"/>
  <c r="J379" i="31"/>
  <c r="L378" i="31"/>
  <c r="J378" i="31"/>
  <c r="L377" i="31"/>
  <c r="J377" i="31"/>
  <c r="L376" i="31"/>
  <c r="J376" i="31"/>
  <c r="L375" i="31"/>
  <c r="J375" i="31"/>
  <c r="L374" i="31"/>
  <c r="J374" i="31"/>
  <c r="L373" i="31"/>
  <c r="J373" i="31"/>
  <c r="L372" i="31"/>
  <c r="J372" i="31"/>
  <c r="L371" i="31"/>
  <c r="J371" i="31"/>
  <c r="L370" i="31"/>
  <c r="J370" i="31"/>
  <c r="L369" i="31"/>
  <c r="J369" i="31"/>
  <c r="L368" i="31"/>
  <c r="J368" i="31"/>
  <c r="L367" i="31"/>
  <c r="J367" i="31"/>
  <c r="L366" i="31"/>
  <c r="J366" i="31"/>
  <c r="L365" i="31"/>
  <c r="J365" i="31"/>
  <c r="L364" i="31"/>
  <c r="J364" i="31"/>
  <c r="L363" i="31"/>
  <c r="J363" i="31"/>
  <c r="L362" i="31"/>
  <c r="J362" i="31"/>
  <c r="L361" i="31"/>
  <c r="J361" i="31"/>
  <c r="L360" i="31"/>
  <c r="J360" i="31"/>
  <c r="L359" i="31"/>
  <c r="J359" i="31"/>
  <c r="L358" i="31"/>
  <c r="J358" i="31"/>
  <c r="L357" i="31"/>
  <c r="J357" i="31"/>
  <c r="L356" i="31"/>
  <c r="J356" i="31"/>
  <c r="L355" i="31"/>
  <c r="J355" i="31"/>
  <c r="L354" i="31"/>
  <c r="J354" i="31"/>
  <c r="L353" i="31"/>
  <c r="J353" i="31"/>
  <c r="L352" i="31"/>
  <c r="J352" i="31"/>
  <c r="L351" i="31"/>
  <c r="J351" i="31"/>
  <c r="L350" i="31"/>
  <c r="J350" i="31"/>
  <c r="L349" i="31"/>
  <c r="J349" i="31"/>
  <c r="L348" i="31"/>
  <c r="J348" i="31"/>
  <c r="L347" i="31"/>
  <c r="J347" i="31"/>
  <c r="L346" i="31"/>
  <c r="J346" i="31"/>
  <c r="L345" i="31"/>
  <c r="J345" i="31"/>
  <c r="L344" i="31"/>
  <c r="J344" i="31"/>
  <c r="L343" i="31"/>
  <c r="J343" i="31"/>
  <c r="L342" i="31"/>
  <c r="J342" i="31"/>
  <c r="L341" i="31"/>
  <c r="J341" i="31"/>
  <c r="L340" i="31"/>
  <c r="J340" i="31"/>
  <c r="L339" i="31"/>
  <c r="J339" i="31"/>
  <c r="L338" i="31"/>
  <c r="J338" i="31"/>
  <c r="L337" i="31"/>
  <c r="J337" i="31"/>
  <c r="L336" i="31"/>
  <c r="J336" i="31"/>
  <c r="L335" i="31"/>
  <c r="J335" i="31"/>
  <c r="L334" i="31"/>
  <c r="J334" i="31"/>
  <c r="L333" i="31"/>
  <c r="J333" i="31"/>
  <c r="L332" i="31"/>
  <c r="J332" i="31"/>
  <c r="L331" i="31"/>
  <c r="J331" i="31"/>
  <c r="L330" i="31"/>
  <c r="J330" i="31"/>
  <c r="L329" i="31"/>
  <c r="J329" i="31"/>
  <c r="M328" i="31"/>
  <c r="L328" i="31"/>
  <c r="J328" i="31"/>
  <c r="L327" i="31"/>
  <c r="J327" i="31"/>
  <c r="L326" i="31"/>
  <c r="J326" i="31"/>
  <c r="L325" i="31"/>
  <c r="J325" i="31"/>
  <c r="L324" i="31"/>
  <c r="J324" i="31"/>
  <c r="L323" i="31"/>
  <c r="J323" i="31"/>
  <c r="L322" i="31"/>
  <c r="J322" i="31"/>
  <c r="L321" i="31"/>
  <c r="J321" i="31"/>
  <c r="L320" i="31"/>
  <c r="J320" i="31"/>
  <c r="L319" i="31"/>
  <c r="J319" i="31"/>
  <c r="L318" i="31"/>
  <c r="J318" i="31"/>
  <c r="L317" i="31"/>
  <c r="J317" i="31"/>
  <c r="L316" i="31"/>
  <c r="J316" i="31"/>
  <c r="L315" i="31"/>
  <c r="J315" i="31"/>
  <c r="M314" i="31"/>
  <c r="L314" i="31"/>
  <c r="J314" i="31"/>
  <c r="M313" i="31"/>
  <c r="L313" i="31"/>
  <c r="J313" i="31"/>
  <c r="M312" i="31"/>
  <c r="L312" i="31"/>
  <c r="J312" i="31"/>
  <c r="M311" i="31"/>
  <c r="L311" i="31"/>
  <c r="J311" i="31"/>
  <c r="L310" i="31"/>
  <c r="J310" i="31"/>
  <c r="L309" i="31"/>
  <c r="J309" i="31"/>
  <c r="L308" i="31"/>
  <c r="J308" i="31"/>
  <c r="L307" i="31"/>
  <c r="J307" i="31"/>
  <c r="L306" i="31"/>
  <c r="J306" i="31"/>
  <c r="L305" i="31"/>
  <c r="J305" i="31"/>
  <c r="L304" i="31"/>
  <c r="J304" i="31"/>
  <c r="L303" i="31"/>
  <c r="J303" i="31"/>
  <c r="L302" i="31"/>
  <c r="J302" i="31"/>
  <c r="L301" i="31"/>
  <c r="J301" i="31"/>
  <c r="L300" i="31"/>
  <c r="J300" i="31"/>
  <c r="L299" i="31"/>
  <c r="J299" i="31"/>
  <c r="L298" i="31"/>
  <c r="J298" i="31"/>
  <c r="L297" i="31"/>
  <c r="J297" i="31"/>
  <c r="L296" i="31"/>
  <c r="J296" i="31"/>
  <c r="L295" i="31"/>
  <c r="J295" i="31"/>
  <c r="L294" i="31"/>
  <c r="J294" i="31"/>
  <c r="L293" i="31"/>
  <c r="J293" i="31"/>
  <c r="L292" i="31"/>
  <c r="J292" i="31"/>
  <c r="L291" i="31"/>
  <c r="J291" i="31"/>
  <c r="L290" i="31"/>
  <c r="J290" i="31"/>
  <c r="L289" i="31"/>
  <c r="J289" i="31"/>
  <c r="L288" i="31"/>
  <c r="J288" i="31"/>
  <c r="M287" i="31"/>
  <c r="L287" i="31"/>
  <c r="J287" i="31"/>
  <c r="L286" i="31"/>
  <c r="J286" i="31"/>
  <c r="L285" i="31"/>
  <c r="J285" i="31"/>
  <c r="L284" i="31"/>
  <c r="J284" i="31"/>
  <c r="L283" i="31"/>
  <c r="J283" i="31"/>
  <c r="L282" i="31"/>
  <c r="J282" i="31"/>
  <c r="L281" i="31"/>
  <c r="J281" i="31"/>
  <c r="L280" i="31"/>
  <c r="J280" i="31"/>
  <c r="L279" i="31"/>
  <c r="J279" i="31"/>
  <c r="L278" i="31"/>
  <c r="J278" i="31"/>
  <c r="L277" i="31"/>
  <c r="J277" i="31"/>
  <c r="L276" i="31"/>
  <c r="J276" i="31"/>
  <c r="L275" i="31"/>
  <c r="J275" i="31"/>
  <c r="L274" i="31"/>
  <c r="J274" i="31"/>
  <c r="L273" i="31"/>
  <c r="J273" i="31"/>
  <c r="L272" i="31"/>
  <c r="J272" i="31"/>
  <c r="L271" i="31"/>
  <c r="J271" i="31"/>
  <c r="L270" i="31"/>
  <c r="J270" i="31"/>
  <c r="L269" i="31"/>
  <c r="J269" i="31"/>
  <c r="L268" i="31"/>
  <c r="J268" i="31"/>
  <c r="L267" i="31"/>
  <c r="J267" i="31"/>
  <c r="L266" i="31"/>
  <c r="J266" i="31"/>
  <c r="L265" i="31"/>
  <c r="J265" i="31"/>
  <c r="L264" i="31"/>
  <c r="J264" i="31"/>
  <c r="L263" i="31"/>
  <c r="J263" i="31"/>
  <c r="L262" i="31"/>
  <c r="J262" i="31"/>
  <c r="L261" i="31"/>
  <c r="J261" i="31"/>
  <c r="L260" i="31"/>
  <c r="J260" i="31"/>
  <c r="L259" i="31"/>
  <c r="J259" i="31"/>
  <c r="L258" i="31"/>
  <c r="J258" i="31"/>
  <c r="L257" i="31"/>
  <c r="J257" i="31"/>
  <c r="N256" i="31"/>
  <c r="L256" i="31"/>
  <c r="J256" i="31"/>
  <c r="L255" i="31"/>
  <c r="J255" i="31"/>
  <c r="L254" i="31"/>
  <c r="J254" i="31"/>
  <c r="L253" i="31"/>
  <c r="J253" i="31"/>
  <c r="L252" i="31"/>
  <c r="J252" i="31"/>
  <c r="L251" i="31"/>
  <c r="J251" i="31"/>
  <c r="L250" i="31"/>
  <c r="J250" i="31"/>
  <c r="M249" i="31"/>
  <c r="L249" i="31"/>
  <c r="J249" i="31"/>
  <c r="L248" i="31"/>
  <c r="J248" i="31"/>
  <c r="L247" i="31"/>
  <c r="J247" i="31"/>
  <c r="L246" i="31"/>
  <c r="J246" i="31"/>
  <c r="L245" i="31"/>
  <c r="J245" i="31"/>
  <c r="M244" i="31"/>
  <c r="L244" i="31"/>
  <c r="J244" i="31"/>
  <c r="L243" i="31"/>
  <c r="J243" i="31"/>
  <c r="L242" i="31"/>
  <c r="J242" i="31"/>
  <c r="L241" i="31"/>
  <c r="J241" i="31"/>
  <c r="L240" i="31"/>
  <c r="J240" i="31"/>
  <c r="L239" i="31"/>
  <c r="J239" i="31"/>
  <c r="L238" i="31"/>
  <c r="J238" i="31"/>
  <c r="L237" i="31"/>
  <c r="J237" i="31"/>
  <c r="L236" i="31"/>
  <c r="J236" i="31"/>
  <c r="L235" i="31"/>
  <c r="J235" i="31"/>
  <c r="L234" i="31"/>
  <c r="J234" i="31"/>
  <c r="L233" i="31"/>
  <c r="J233" i="31"/>
  <c r="L232" i="31"/>
  <c r="J232" i="31"/>
  <c r="L231" i="31"/>
  <c r="J231" i="31"/>
  <c r="L230" i="31"/>
  <c r="J230" i="31"/>
  <c r="L229" i="31"/>
  <c r="J229" i="31"/>
  <c r="L228" i="31"/>
  <c r="J228" i="31"/>
  <c r="L227" i="31"/>
  <c r="J227" i="31"/>
  <c r="L226" i="31"/>
  <c r="J226" i="31"/>
  <c r="L225" i="31"/>
  <c r="J225" i="31"/>
  <c r="L224" i="31"/>
  <c r="J224" i="31"/>
  <c r="L223" i="31"/>
  <c r="J223" i="31"/>
  <c r="L222" i="31"/>
  <c r="J222" i="31"/>
  <c r="L221" i="31"/>
  <c r="J221" i="31"/>
  <c r="L220" i="31"/>
  <c r="J220" i="31"/>
  <c r="M219" i="31"/>
  <c r="L219" i="31"/>
  <c r="J219" i="31"/>
  <c r="M218" i="31"/>
  <c r="L218" i="31"/>
  <c r="J218" i="31"/>
  <c r="M217" i="31"/>
  <c r="L217" i="31"/>
  <c r="J217" i="31"/>
  <c r="M216" i="31"/>
  <c r="L216" i="31"/>
  <c r="J216" i="31"/>
  <c r="L215" i="31"/>
  <c r="J215" i="31"/>
  <c r="M214" i="31"/>
  <c r="L214" i="31"/>
  <c r="J214" i="31"/>
  <c r="L213" i="31"/>
  <c r="J213" i="31"/>
  <c r="L212" i="31"/>
  <c r="J212" i="31"/>
  <c r="L211" i="31"/>
  <c r="J211" i="31"/>
  <c r="L210" i="31"/>
  <c r="J210" i="31"/>
  <c r="L209" i="31"/>
  <c r="J209" i="31"/>
  <c r="L208" i="31"/>
  <c r="J208" i="31"/>
  <c r="L207" i="31"/>
  <c r="J207" i="31"/>
  <c r="L206" i="31"/>
  <c r="J206" i="31"/>
  <c r="L205" i="31"/>
  <c r="J205" i="31"/>
  <c r="M204" i="31"/>
  <c r="L204" i="31"/>
  <c r="J204" i="31"/>
  <c r="L203" i="31"/>
  <c r="J203" i="31"/>
  <c r="L202" i="31"/>
  <c r="J202" i="31"/>
  <c r="L201" i="31"/>
  <c r="J201" i="31"/>
  <c r="L200" i="31"/>
  <c r="J200" i="31"/>
  <c r="L199" i="31"/>
  <c r="J199" i="31"/>
  <c r="L198" i="31"/>
  <c r="J198" i="31"/>
  <c r="L197" i="31"/>
  <c r="J197" i="31"/>
  <c r="L196" i="31"/>
  <c r="J196" i="31"/>
  <c r="M195" i="31"/>
  <c r="L195" i="31"/>
  <c r="J195" i="31"/>
  <c r="M194" i="31"/>
  <c r="L194" i="31"/>
  <c r="J194" i="31"/>
  <c r="L193" i="31"/>
  <c r="J193" i="31"/>
  <c r="L192" i="31"/>
  <c r="J192" i="31"/>
  <c r="L191" i="31"/>
  <c r="J191" i="31"/>
  <c r="L190" i="31"/>
  <c r="J190" i="31"/>
  <c r="L189" i="31"/>
  <c r="J189" i="31"/>
  <c r="L188" i="31"/>
  <c r="J188" i="31"/>
  <c r="L187" i="31"/>
  <c r="J187" i="31"/>
  <c r="L186" i="31"/>
  <c r="J186" i="31"/>
  <c r="L185" i="31"/>
  <c r="J185" i="31"/>
  <c r="M184" i="31"/>
  <c r="L184" i="31"/>
  <c r="J184" i="31"/>
  <c r="L183" i="31"/>
  <c r="J183" i="31"/>
  <c r="L182" i="31"/>
  <c r="J182" i="31"/>
  <c r="L181" i="31"/>
  <c r="J181" i="31"/>
  <c r="L180" i="31"/>
  <c r="J180" i="31"/>
  <c r="L179" i="31"/>
  <c r="J179" i="31"/>
  <c r="L178" i="31"/>
  <c r="J178" i="31"/>
  <c r="L177" i="31"/>
  <c r="J177" i="31"/>
  <c r="L176" i="31"/>
  <c r="J176" i="31"/>
  <c r="L175" i="31"/>
  <c r="J175" i="31"/>
  <c r="L174" i="31"/>
  <c r="J174" i="31"/>
  <c r="L173" i="31"/>
  <c r="J173" i="31"/>
  <c r="L172" i="31"/>
  <c r="J172" i="31"/>
  <c r="L171" i="31"/>
  <c r="J171" i="31"/>
  <c r="L170" i="31"/>
  <c r="J170" i="31"/>
  <c r="L169" i="31"/>
  <c r="J169" i="31"/>
  <c r="L168" i="31"/>
  <c r="J168" i="31"/>
  <c r="L167" i="31"/>
  <c r="J167" i="31"/>
  <c r="L166" i="31"/>
  <c r="J166" i="31"/>
  <c r="L165" i="31"/>
  <c r="J165" i="31"/>
  <c r="L164" i="31"/>
  <c r="J164" i="31"/>
  <c r="L163" i="31"/>
  <c r="J163" i="31"/>
  <c r="L162" i="31"/>
  <c r="J162" i="31"/>
  <c r="L161" i="31"/>
  <c r="J161" i="31"/>
  <c r="L160" i="31"/>
  <c r="J160" i="31"/>
  <c r="L159" i="31"/>
  <c r="J159" i="31"/>
  <c r="L158" i="31"/>
  <c r="J158" i="31"/>
  <c r="L157" i="31"/>
  <c r="J157" i="31"/>
  <c r="L156" i="31"/>
  <c r="J156" i="31"/>
  <c r="L155" i="31"/>
  <c r="J155" i="31"/>
  <c r="L154" i="31"/>
  <c r="J154" i="31"/>
  <c r="L153" i="31"/>
  <c r="J153" i="31"/>
  <c r="L152" i="31"/>
  <c r="J152" i="31"/>
  <c r="L151" i="31"/>
  <c r="J151" i="31"/>
  <c r="L150" i="31"/>
  <c r="J150" i="31"/>
  <c r="L149" i="31"/>
  <c r="J149" i="31"/>
  <c r="L148" i="31"/>
  <c r="J148" i="31"/>
  <c r="L147" i="31"/>
  <c r="J147" i="31"/>
  <c r="L146" i="31"/>
  <c r="J146" i="31"/>
  <c r="L145" i="31"/>
  <c r="J145" i="31"/>
  <c r="L144" i="31"/>
  <c r="J144" i="31"/>
  <c r="L143" i="31"/>
  <c r="J143" i="31"/>
  <c r="L142" i="31"/>
  <c r="J142" i="31"/>
  <c r="L141" i="31"/>
  <c r="J141" i="31"/>
  <c r="L140" i="31"/>
  <c r="J140" i="31"/>
  <c r="L139" i="31"/>
  <c r="J139" i="31"/>
  <c r="L138" i="31"/>
  <c r="J138" i="31"/>
  <c r="L137" i="31"/>
  <c r="J137" i="31"/>
  <c r="L136" i="31"/>
  <c r="J136" i="31"/>
  <c r="L135" i="31"/>
  <c r="J135" i="31"/>
  <c r="L134" i="31"/>
  <c r="J134" i="31"/>
  <c r="L133" i="31"/>
  <c r="J133" i="31"/>
  <c r="L132" i="31"/>
  <c r="J132" i="31"/>
  <c r="L131" i="31"/>
  <c r="J131" i="31"/>
  <c r="L130" i="31"/>
  <c r="J130" i="31"/>
  <c r="L129" i="31"/>
  <c r="J129" i="31"/>
  <c r="L128" i="31"/>
  <c r="J128" i="31"/>
  <c r="L127" i="31"/>
  <c r="J127" i="31"/>
  <c r="L126" i="31"/>
  <c r="J126" i="31"/>
  <c r="L125" i="31"/>
  <c r="J125" i="31"/>
  <c r="L124" i="31"/>
  <c r="J124" i="31"/>
  <c r="L123" i="31"/>
  <c r="J123" i="31"/>
  <c r="L122" i="31"/>
  <c r="J122" i="31"/>
  <c r="L121" i="31"/>
  <c r="J121" i="31"/>
  <c r="L120" i="31"/>
  <c r="J120" i="31"/>
  <c r="L119" i="31"/>
  <c r="J119" i="31"/>
  <c r="L118" i="31"/>
  <c r="J118" i="31"/>
  <c r="M117" i="31"/>
  <c r="L117" i="31"/>
  <c r="J117" i="31"/>
  <c r="L116" i="31"/>
  <c r="J116" i="31"/>
  <c r="L115" i="31"/>
  <c r="J115" i="31"/>
  <c r="L114" i="31"/>
  <c r="J114" i="31"/>
  <c r="L113" i="31"/>
  <c r="J113" i="31"/>
  <c r="L112" i="31"/>
  <c r="J112" i="31"/>
  <c r="L111" i="31"/>
  <c r="J111" i="31"/>
  <c r="L110" i="31"/>
  <c r="J110" i="31"/>
  <c r="L109" i="31"/>
  <c r="J109" i="31"/>
  <c r="L108" i="31"/>
  <c r="J108" i="31"/>
  <c r="L107" i="31"/>
  <c r="J107" i="31"/>
  <c r="L106" i="31"/>
  <c r="J106" i="31"/>
  <c r="L105" i="31"/>
  <c r="J105" i="31"/>
  <c r="L104" i="31"/>
  <c r="J104" i="31"/>
  <c r="L103" i="31"/>
  <c r="J103" i="31"/>
  <c r="N103" i="31" s="1"/>
  <c r="L102" i="31"/>
  <c r="J102" i="31"/>
  <c r="L101" i="31"/>
  <c r="J101" i="31"/>
  <c r="L100" i="31"/>
  <c r="J100" i="31"/>
  <c r="L99" i="31"/>
  <c r="J99" i="31"/>
  <c r="L98" i="31"/>
  <c r="J98" i="31"/>
  <c r="M97" i="31"/>
  <c r="L97" i="31"/>
  <c r="J97" i="31"/>
  <c r="L96" i="31"/>
  <c r="J96" i="31"/>
  <c r="L95" i="31"/>
  <c r="J95" i="31"/>
  <c r="L94" i="31"/>
  <c r="J94" i="31"/>
  <c r="L93" i="31"/>
  <c r="J93" i="31"/>
  <c r="L92" i="31"/>
  <c r="J92" i="31"/>
  <c r="L91" i="31"/>
  <c r="J91" i="31"/>
  <c r="L90" i="31"/>
  <c r="J90" i="31"/>
  <c r="L89" i="31"/>
  <c r="J89" i="31"/>
  <c r="L88" i="31"/>
  <c r="J88" i="31"/>
  <c r="L87" i="31"/>
  <c r="J87" i="31"/>
  <c r="L86" i="31"/>
  <c r="J86" i="31"/>
  <c r="L85" i="31"/>
  <c r="J85" i="31"/>
  <c r="L84" i="31"/>
  <c r="J84" i="31"/>
  <c r="L83" i="31"/>
  <c r="J83" i="31"/>
  <c r="L82" i="31"/>
  <c r="J82" i="31"/>
  <c r="L81" i="31"/>
  <c r="J81" i="31"/>
  <c r="L80" i="31"/>
  <c r="J80" i="31"/>
  <c r="L79" i="31"/>
  <c r="J79" i="31"/>
  <c r="L78" i="31"/>
  <c r="J78" i="31"/>
  <c r="L77" i="31"/>
  <c r="J77" i="31"/>
  <c r="L76" i="31"/>
  <c r="J76" i="31"/>
  <c r="L75" i="31"/>
  <c r="J75" i="31"/>
  <c r="L74" i="31"/>
  <c r="J74" i="31"/>
  <c r="L73" i="31"/>
  <c r="J73" i="31"/>
  <c r="L72" i="31"/>
  <c r="J72" i="31"/>
  <c r="L71" i="31"/>
  <c r="J71" i="31"/>
  <c r="L70" i="31"/>
  <c r="J70" i="31"/>
  <c r="L69" i="31"/>
  <c r="J69" i="31"/>
  <c r="L68" i="31"/>
  <c r="J68" i="31"/>
  <c r="L67" i="31"/>
  <c r="J67" i="31"/>
  <c r="L66" i="31"/>
  <c r="J66" i="31"/>
  <c r="L65" i="31"/>
  <c r="J65" i="31"/>
  <c r="L64" i="31"/>
  <c r="J64" i="31"/>
  <c r="L63" i="31"/>
  <c r="J63" i="31"/>
  <c r="L62" i="31"/>
  <c r="J62" i="31"/>
  <c r="L61" i="31"/>
  <c r="J61" i="31"/>
  <c r="L60" i="31"/>
  <c r="J60" i="31"/>
  <c r="L59" i="31"/>
  <c r="J59" i="31"/>
  <c r="M58" i="31"/>
  <c r="L58" i="31"/>
  <c r="J58" i="31"/>
  <c r="L57" i="31"/>
  <c r="J57" i="31"/>
  <c r="L56" i="31"/>
  <c r="J56" i="31"/>
  <c r="L55" i="31"/>
  <c r="J55" i="31"/>
  <c r="L54" i="31"/>
  <c r="J54" i="31"/>
  <c r="L53" i="31"/>
  <c r="J53" i="31"/>
  <c r="L52" i="31"/>
  <c r="J52" i="31"/>
  <c r="L51" i="31"/>
  <c r="J51" i="31"/>
  <c r="L50" i="31"/>
  <c r="J50" i="31"/>
  <c r="L49" i="31"/>
  <c r="J49" i="31"/>
  <c r="L48" i="31"/>
  <c r="J48" i="31"/>
  <c r="L47" i="31"/>
  <c r="J47" i="31"/>
  <c r="L46" i="31"/>
  <c r="J46" i="31"/>
  <c r="L45" i="31"/>
  <c r="J45" i="31"/>
  <c r="L44" i="31"/>
  <c r="J44" i="31"/>
  <c r="L43" i="31"/>
  <c r="J43" i="31"/>
  <c r="L42" i="31"/>
  <c r="J42" i="31"/>
  <c r="L41" i="31"/>
  <c r="J41" i="31"/>
  <c r="L40" i="31"/>
  <c r="J40" i="31"/>
  <c r="L39" i="31"/>
  <c r="J39" i="31"/>
  <c r="L38" i="31"/>
  <c r="J38" i="31"/>
  <c r="L37" i="31"/>
  <c r="J37" i="31"/>
  <c r="L36" i="31"/>
  <c r="J36" i="31"/>
  <c r="L35" i="31"/>
  <c r="N35" i="31" s="1"/>
  <c r="J35" i="31"/>
  <c r="L34" i="31"/>
  <c r="N34" i="31" s="1"/>
  <c r="J34" i="31"/>
  <c r="L33" i="31"/>
  <c r="N33" i="31" s="1"/>
  <c r="J33" i="31"/>
  <c r="L32" i="31"/>
  <c r="N32" i="31" s="1"/>
  <c r="J32" i="31"/>
  <c r="L31" i="31"/>
  <c r="N31" i="31" s="1"/>
  <c r="J31" i="31"/>
  <c r="L30" i="31"/>
  <c r="N30" i="31" s="1"/>
  <c r="J30" i="31"/>
  <c r="N29" i="31"/>
  <c r="L29" i="31"/>
  <c r="J29" i="31"/>
  <c r="L28" i="31"/>
  <c r="J28" i="31"/>
  <c r="L27" i="31"/>
  <c r="J27" i="31"/>
  <c r="L26" i="31"/>
  <c r="J26" i="31"/>
  <c r="L25" i="31"/>
  <c r="J25" i="31"/>
  <c r="L24" i="31"/>
  <c r="J24" i="31"/>
  <c r="L23" i="31"/>
  <c r="J23" i="31"/>
  <c r="L22" i="31"/>
  <c r="J22" i="31"/>
  <c r="L21" i="31"/>
  <c r="J21" i="31"/>
  <c r="L20" i="31"/>
  <c r="J20" i="31"/>
  <c r="L19" i="31"/>
  <c r="J19" i="31"/>
  <c r="L18" i="31"/>
  <c r="J18" i="31"/>
  <c r="L17" i="31"/>
  <c r="J17" i="31"/>
  <c r="L16" i="31"/>
  <c r="J16" i="31"/>
  <c r="L15" i="31"/>
  <c r="J15" i="31"/>
  <c r="L14" i="31"/>
  <c r="J14" i="31"/>
  <c r="L13" i="31"/>
  <c r="J13" i="31"/>
  <c r="L12" i="31"/>
  <c r="J12" i="31"/>
  <c r="L11" i="31"/>
  <c r="J11" i="31"/>
  <c r="L10" i="31"/>
  <c r="J10" i="31"/>
  <c r="L9" i="31"/>
  <c r="J9" i="31"/>
  <c r="L8" i="31"/>
  <c r="J8" i="31"/>
  <c r="L7" i="31"/>
  <c r="J7" i="31"/>
  <c r="L6" i="31"/>
  <c r="J6" i="31"/>
  <c r="L5" i="31"/>
  <c r="J5" i="31"/>
  <c r="L4" i="31"/>
  <c r="J4" i="31"/>
  <c r="L3" i="31"/>
  <c r="J3" i="31"/>
  <c r="L2" i="31"/>
  <c r="J2" i="31"/>
  <c r="L378" i="37"/>
  <c r="J378" i="37"/>
  <c r="L377" i="37"/>
  <c r="J377" i="37"/>
  <c r="L376" i="37"/>
  <c r="J376" i="37"/>
  <c r="L375" i="37"/>
  <c r="J375" i="37"/>
  <c r="L374" i="37"/>
  <c r="J374" i="37"/>
  <c r="L373" i="37"/>
  <c r="J373" i="37"/>
  <c r="L372" i="37"/>
  <c r="J372" i="37"/>
  <c r="L371" i="37"/>
  <c r="J371" i="37"/>
  <c r="L370" i="37"/>
  <c r="J370" i="37"/>
  <c r="L369" i="37"/>
  <c r="J369" i="37"/>
  <c r="L368" i="37"/>
  <c r="J368" i="37"/>
  <c r="L367" i="37"/>
  <c r="J367" i="37"/>
  <c r="L366" i="37"/>
  <c r="J366" i="37"/>
  <c r="L365" i="37"/>
  <c r="J365" i="37"/>
  <c r="L364" i="37"/>
  <c r="J364" i="37"/>
  <c r="L363" i="37"/>
  <c r="J363" i="37"/>
  <c r="L362" i="37"/>
  <c r="J362" i="37"/>
  <c r="L361" i="37"/>
  <c r="J361" i="37"/>
  <c r="L360" i="37"/>
  <c r="J360" i="37"/>
  <c r="L359" i="37"/>
  <c r="J359" i="37"/>
  <c r="L358" i="37"/>
  <c r="J358" i="37"/>
  <c r="L357" i="37"/>
  <c r="J357" i="37"/>
  <c r="L356" i="37"/>
  <c r="J356" i="37"/>
  <c r="L355" i="37"/>
  <c r="J355" i="37"/>
  <c r="L354" i="37"/>
  <c r="J354" i="37"/>
  <c r="L353" i="37"/>
  <c r="J353" i="37"/>
  <c r="L352" i="37"/>
  <c r="J352" i="37"/>
  <c r="L351" i="37"/>
  <c r="J351" i="37"/>
  <c r="L350" i="37"/>
  <c r="J350" i="37"/>
  <c r="L349" i="37"/>
  <c r="J349" i="37"/>
  <c r="L348" i="37"/>
  <c r="J348" i="37"/>
  <c r="L347" i="37"/>
  <c r="J347" i="37"/>
  <c r="L346" i="37"/>
  <c r="J346" i="37"/>
  <c r="L345" i="37"/>
  <c r="J345" i="37"/>
  <c r="L344" i="37"/>
  <c r="J344" i="37"/>
  <c r="L343" i="37"/>
  <c r="J343" i="37"/>
  <c r="L342" i="37"/>
  <c r="J342" i="37"/>
  <c r="L341" i="37"/>
  <c r="J341" i="37"/>
  <c r="L340" i="37"/>
  <c r="J340" i="37"/>
  <c r="L339" i="37"/>
  <c r="J339" i="37"/>
  <c r="L338" i="37"/>
  <c r="J338" i="37"/>
  <c r="L337" i="37"/>
  <c r="J337" i="37"/>
  <c r="L336" i="37"/>
  <c r="J336" i="37"/>
  <c r="L335" i="37"/>
  <c r="J335" i="37"/>
  <c r="L334" i="37"/>
  <c r="J334" i="37"/>
  <c r="L333" i="37"/>
  <c r="J333" i="37"/>
  <c r="L332" i="37"/>
  <c r="J332" i="37"/>
  <c r="L331" i="37"/>
  <c r="J331" i="37"/>
  <c r="L330" i="37"/>
  <c r="J330" i="37"/>
  <c r="L329" i="37"/>
  <c r="J329" i="37"/>
  <c r="L328" i="37"/>
  <c r="J328" i="37"/>
  <c r="M327" i="37"/>
  <c r="L327" i="37"/>
  <c r="J327" i="37"/>
  <c r="L326" i="37"/>
  <c r="J326" i="37"/>
  <c r="L325" i="37"/>
  <c r="J325" i="37"/>
  <c r="L324" i="37"/>
  <c r="J324" i="37"/>
  <c r="L323" i="37"/>
  <c r="J323" i="37"/>
  <c r="L322" i="37"/>
  <c r="J322" i="37"/>
  <c r="L321" i="37"/>
  <c r="J321" i="37"/>
  <c r="L320" i="37"/>
  <c r="J320" i="37"/>
  <c r="L319" i="37"/>
  <c r="J319" i="37"/>
  <c r="L318" i="37"/>
  <c r="J318" i="37"/>
  <c r="L317" i="37"/>
  <c r="J317" i="37"/>
  <c r="L316" i="37"/>
  <c r="J316" i="37"/>
  <c r="L315" i="37"/>
  <c r="J315" i="37"/>
  <c r="L314" i="37"/>
  <c r="J314" i="37"/>
  <c r="L313" i="37"/>
  <c r="J313" i="37"/>
  <c r="L312" i="37"/>
  <c r="J312" i="37"/>
  <c r="L311" i="37"/>
  <c r="J311" i="37"/>
  <c r="L310" i="37"/>
  <c r="J310" i="37"/>
  <c r="L309" i="37"/>
  <c r="J309" i="37"/>
  <c r="L308" i="37"/>
  <c r="J308" i="37"/>
  <c r="L307" i="37"/>
  <c r="J307" i="37"/>
  <c r="L306" i="37"/>
  <c r="J306" i="37"/>
  <c r="L305" i="37"/>
  <c r="J305" i="37"/>
  <c r="L304" i="37"/>
  <c r="J304" i="37"/>
  <c r="L303" i="37"/>
  <c r="J303" i="37"/>
  <c r="L302" i="37"/>
  <c r="J302" i="37"/>
  <c r="L301" i="37"/>
  <c r="J301" i="37"/>
  <c r="L300" i="37"/>
  <c r="J300" i="37"/>
  <c r="L299" i="37"/>
  <c r="J299" i="37"/>
  <c r="L298" i="37"/>
  <c r="J298" i="37"/>
  <c r="L297" i="37"/>
  <c r="J297" i="37"/>
  <c r="M296" i="37"/>
  <c r="L296" i="37"/>
  <c r="J296" i="37"/>
  <c r="L295" i="37"/>
  <c r="J295" i="37"/>
  <c r="L294" i="37"/>
  <c r="J294" i="37"/>
  <c r="M293" i="37"/>
  <c r="L293" i="37"/>
  <c r="J293" i="37"/>
  <c r="L292" i="37"/>
  <c r="J292" i="37"/>
  <c r="L291" i="37"/>
  <c r="J291" i="37"/>
  <c r="L290" i="37"/>
  <c r="J290" i="37"/>
  <c r="L289" i="37"/>
  <c r="J289" i="37"/>
  <c r="L288" i="37"/>
  <c r="J288" i="37"/>
  <c r="L287" i="37"/>
  <c r="J287" i="37"/>
  <c r="L286" i="37"/>
  <c r="J286" i="37"/>
  <c r="L285" i="37"/>
  <c r="J285" i="37"/>
  <c r="M284" i="37"/>
  <c r="L284" i="37"/>
  <c r="J284" i="37"/>
  <c r="L283" i="37"/>
  <c r="J283" i="37"/>
  <c r="L282" i="37"/>
  <c r="J282" i="37"/>
  <c r="M281" i="37"/>
  <c r="L281" i="37"/>
  <c r="J281" i="37"/>
  <c r="L280" i="37"/>
  <c r="J280" i="37"/>
  <c r="L279" i="37"/>
  <c r="J279" i="37"/>
  <c r="L278" i="37"/>
  <c r="J278" i="37"/>
  <c r="L277" i="37"/>
  <c r="J277" i="37"/>
  <c r="L276" i="37"/>
  <c r="J276" i="37"/>
  <c r="L275" i="37"/>
  <c r="J275" i="37"/>
  <c r="L274" i="37"/>
  <c r="J274" i="37"/>
  <c r="L273" i="37"/>
  <c r="J273" i="37"/>
  <c r="L272" i="37"/>
  <c r="J272" i="37"/>
  <c r="L271" i="37"/>
  <c r="J271" i="37"/>
  <c r="L270" i="37"/>
  <c r="J270" i="37"/>
  <c r="L269" i="37"/>
  <c r="J269" i="37"/>
  <c r="L268" i="37"/>
  <c r="J268" i="37"/>
  <c r="L267" i="37"/>
  <c r="J267" i="37"/>
  <c r="L266" i="37"/>
  <c r="J266" i="37"/>
  <c r="L265" i="37"/>
  <c r="J265" i="37"/>
  <c r="L264" i="37"/>
  <c r="J264" i="37"/>
  <c r="L263" i="37"/>
  <c r="J263" i="37"/>
  <c r="L262" i="37"/>
  <c r="J262" i="37"/>
  <c r="L261" i="37"/>
  <c r="J261" i="37"/>
  <c r="L260" i="37"/>
  <c r="J260" i="37"/>
  <c r="L259" i="37"/>
  <c r="J259" i="37"/>
  <c r="L258" i="37"/>
  <c r="J258" i="37"/>
  <c r="L257" i="37"/>
  <c r="J257" i="37"/>
  <c r="L256" i="37"/>
  <c r="J256" i="37"/>
  <c r="L255" i="37"/>
  <c r="J255" i="37"/>
  <c r="L254" i="37"/>
  <c r="J254" i="37"/>
  <c r="L253" i="37"/>
  <c r="J253" i="37"/>
  <c r="L252" i="37"/>
  <c r="J252" i="37"/>
  <c r="L251" i="37"/>
  <c r="J251" i="37"/>
  <c r="L250" i="37"/>
  <c r="J250" i="37"/>
  <c r="L249" i="37"/>
  <c r="J249" i="37"/>
  <c r="L248" i="37"/>
  <c r="J248" i="37"/>
  <c r="L247" i="37"/>
  <c r="J247" i="37"/>
  <c r="L246" i="37"/>
  <c r="J246" i="37"/>
  <c r="L245" i="37"/>
  <c r="J245" i="37"/>
  <c r="L244" i="37"/>
  <c r="J244" i="37"/>
  <c r="L243" i="37"/>
  <c r="J243" i="37"/>
  <c r="L242" i="37"/>
  <c r="J242" i="37"/>
  <c r="L241" i="37"/>
  <c r="J241" i="37"/>
  <c r="L240" i="37"/>
  <c r="J240" i="37"/>
  <c r="L239" i="37"/>
  <c r="J239" i="37"/>
  <c r="L238" i="37"/>
  <c r="J238" i="37"/>
  <c r="L237" i="37"/>
  <c r="J237" i="37"/>
  <c r="L236" i="37"/>
  <c r="J236" i="37"/>
  <c r="L235" i="37"/>
  <c r="J235" i="37"/>
  <c r="L234" i="37"/>
  <c r="J234" i="37"/>
  <c r="L233" i="37"/>
  <c r="J233" i="37"/>
  <c r="L232" i="37"/>
  <c r="J232" i="37"/>
  <c r="L231" i="37"/>
  <c r="J231" i="37"/>
  <c r="L230" i="37"/>
  <c r="J230" i="37"/>
  <c r="M229" i="37"/>
  <c r="L229" i="37"/>
  <c r="J229" i="37"/>
  <c r="L228" i="37"/>
  <c r="J228" i="37"/>
  <c r="L227" i="37"/>
  <c r="J227" i="37"/>
  <c r="L226" i="37"/>
  <c r="J226" i="37"/>
  <c r="M225" i="37"/>
  <c r="L225" i="37"/>
  <c r="J225" i="37"/>
  <c r="L224" i="37"/>
  <c r="J224" i="37"/>
  <c r="M223" i="37"/>
  <c r="L223" i="37"/>
  <c r="J223" i="37"/>
  <c r="L222" i="37"/>
  <c r="J222" i="37"/>
  <c r="L221" i="37"/>
  <c r="J221" i="37"/>
  <c r="L220" i="37"/>
  <c r="J220" i="37"/>
  <c r="L219" i="37"/>
  <c r="J219" i="37"/>
  <c r="L218" i="37"/>
  <c r="J218" i="37"/>
  <c r="L217" i="37"/>
  <c r="J217" i="37"/>
  <c r="L216" i="37"/>
  <c r="J216" i="37"/>
  <c r="L215" i="37"/>
  <c r="J215" i="37"/>
  <c r="L214" i="37"/>
  <c r="J214" i="37"/>
  <c r="L213" i="37"/>
  <c r="J213" i="37"/>
  <c r="L212" i="37"/>
  <c r="J212" i="37"/>
  <c r="L211" i="37"/>
  <c r="J211" i="37"/>
  <c r="L210" i="37"/>
  <c r="J210" i="37"/>
  <c r="L209" i="37"/>
  <c r="J209" i="37"/>
  <c r="L208" i="37"/>
  <c r="J208" i="37"/>
  <c r="N207" i="37"/>
  <c r="L207" i="37"/>
  <c r="J207" i="37"/>
  <c r="L206" i="37"/>
  <c r="J206" i="37"/>
  <c r="L205" i="37"/>
  <c r="J205" i="37"/>
  <c r="L204" i="37"/>
  <c r="J204" i="37"/>
  <c r="L203" i="37"/>
  <c r="J203" i="37"/>
  <c r="L202" i="37"/>
  <c r="J202" i="37"/>
  <c r="L201" i="37"/>
  <c r="J201" i="37"/>
  <c r="M200" i="37"/>
  <c r="L200" i="37"/>
  <c r="J200" i="37"/>
  <c r="L199" i="37"/>
  <c r="J199" i="37"/>
  <c r="L198" i="37"/>
  <c r="J198" i="37"/>
  <c r="L197" i="37"/>
  <c r="J197" i="37"/>
  <c r="L196" i="37"/>
  <c r="J196" i="37"/>
  <c r="L195" i="37"/>
  <c r="J195" i="37"/>
  <c r="L194" i="37"/>
  <c r="J194" i="37"/>
  <c r="L193" i="37"/>
  <c r="J193" i="37"/>
  <c r="L192" i="37"/>
  <c r="J192" i="37"/>
  <c r="L191" i="37"/>
  <c r="J191" i="37"/>
  <c r="L190" i="37"/>
  <c r="J190" i="37"/>
  <c r="L189" i="37"/>
  <c r="J189" i="37"/>
  <c r="L188" i="37"/>
  <c r="J188" i="37"/>
  <c r="L187" i="37"/>
  <c r="J187" i="37"/>
  <c r="L186" i="37"/>
  <c r="J186" i="37"/>
  <c r="L185" i="37"/>
  <c r="J185" i="37"/>
  <c r="L184" i="37"/>
  <c r="J184" i="37"/>
  <c r="L183" i="37"/>
  <c r="J183" i="37"/>
  <c r="L182" i="37"/>
  <c r="J182" i="37"/>
  <c r="L181" i="37"/>
  <c r="J181" i="37"/>
  <c r="M180" i="37"/>
  <c r="L180" i="37"/>
  <c r="J180" i="37"/>
  <c r="L179" i="37"/>
  <c r="J179" i="37"/>
  <c r="M178" i="37"/>
  <c r="L178" i="37"/>
  <c r="J178" i="37"/>
  <c r="L177" i="37"/>
  <c r="J177" i="37"/>
  <c r="M176" i="37"/>
  <c r="L176" i="37"/>
  <c r="J176" i="37"/>
  <c r="L175" i="37"/>
  <c r="J175" i="37"/>
  <c r="L174" i="37"/>
  <c r="J174" i="37"/>
  <c r="M173" i="37"/>
  <c r="L173" i="37"/>
  <c r="J173" i="37"/>
  <c r="M172" i="37"/>
  <c r="L172" i="37"/>
  <c r="J172" i="37"/>
  <c r="L171" i="37"/>
  <c r="J171" i="37"/>
  <c r="L170" i="37"/>
  <c r="J170" i="37"/>
  <c r="L169" i="37"/>
  <c r="J169" i="37"/>
  <c r="M168" i="37"/>
  <c r="L168" i="37"/>
  <c r="J168" i="37"/>
  <c r="M167" i="37"/>
  <c r="L167" i="37"/>
  <c r="J167" i="37"/>
  <c r="L166" i="37"/>
  <c r="J166" i="37"/>
  <c r="L165" i="37"/>
  <c r="J165" i="37"/>
  <c r="L164" i="37"/>
  <c r="J164" i="37"/>
  <c r="M163" i="37"/>
  <c r="L163" i="37"/>
  <c r="J163" i="37"/>
  <c r="L162" i="37"/>
  <c r="J162" i="37"/>
  <c r="L161" i="37"/>
  <c r="J161" i="37"/>
  <c r="L160" i="37"/>
  <c r="J160" i="37"/>
  <c r="M159" i="37"/>
  <c r="L159" i="37"/>
  <c r="J159" i="37"/>
  <c r="M158" i="37"/>
  <c r="L158" i="37"/>
  <c r="J158" i="37"/>
  <c r="L157" i="37"/>
  <c r="J157" i="37"/>
  <c r="L156" i="37"/>
  <c r="J156" i="37"/>
  <c r="M155" i="37"/>
  <c r="L155" i="37"/>
  <c r="J155" i="37"/>
  <c r="L154" i="37"/>
  <c r="J154" i="37"/>
  <c r="L153" i="37"/>
  <c r="J153" i="37"/>
  <c r="M152" i="37"/>
  <c r="L152" i="37"/>
  <c r="J152" i="37"/>
  <c r="M151" i="37"/>
  <c r="L151" i="37"/>
  <c r="J151" i="37"/>
  <c r="M150" i="37"/>
  <c r="L150" i="37"/>
  <c r="J150" i="37"/>
  <c r="L149" i="37"/>
  <c r="J149" i="37"/>
  <c r="L148" i="37"/>
  <c r="J148" i="37"/>
  <c r="L147" i="37"/>
  <c r="J147" i="37"/>
  <c r="L146" i="37"/>
  <c r="J146" i="37"/>
  <c r="L145" i="37"/>
  <c r="J145" i="37"/>
  <c r="L144" i="37"/>
  <c r="J144" i="37"/>
  <c r="L143" i="37"/>
  <c r="J143" i="37"/>
  <c r="L142" i="37"/>
  <c r="J142" i="37"/>
  <c r="L141" i="37"/>
  <c r="J141" i="37"/>
  <c r="L140" i="37"/>
  <c r="J140" i="37"/>
  <c r="L139" i="37"/>
  <c r="J139" i="37"/>
  <c r="L138" i="37"/>
  <c r="J138" i="37"/>
  <c r="L137" i="37"/>
  <c r="J137" i="37"/>
  <c r="L136" i="37"/>
  <c r="J136" i="37"/>
  <c r="L135" i="37"/>
  <c r="J135" i="37"/>
  <c r="L134" i="37"/>
  <c r="J134" i="37"/>
  <c r="M133" i="37"/>
  <c r="L133" i="37"/>
  <c r="J133" i="37"/>
  <c r="M132" i="37"/>
  <c r="L132" i="37"/>
  <c r="J132" i="37"/>
  <c r="L131" i="37"/>
  <c r="J131" i="37"/>
  <c r="M130" i="37"/>
  <c r="L130" i="37"/>
  <c r="J130" i="37"/>
  <c r="M129" i="37"/>
  <c r="L129" i="37"/>
  <c r="J129" i="37"/>
  <c r="L128" i="37"/>
  <c r="J128" i="37"/>
  <c r="L127" i="37"/>
  <c r="J127" i="37"/>
  <c r="M126" i="37"/>
  <c r="L126" i="37"/>
  <c r="J126" i="37"/>
  <c r="M125" i="37"/>
  <c r="L125" i="37"/>
  <c r="J125" i="37"/>
  <c r="L124" i="37"/>
  <c r="J124" i="37"/>
  <c r="L123" i="37"/>
  <c r="J123" i="37"/>
  <c r="L122" i="37"/>
  <c r="J122" i="37"/>
  <c r="L121" i="37"/>
  <c r="J121" i="37"/>
  <c r="M120" i="37"/>
  <c r="L120" i="37"/>
  <c r="J120" i="37"/>
  <c r="L119" i="37"/>
  <c r="J119" i="37"/>
  <c r="L118" i="37"/>
  <c r="J118" i="37"/>
  <c r="L117" i="37"/>
  <c r="J117" i="37"/>
  <c r="L116" i="37"/>
  <c r="J116" i="37"/>
  <c r="L115" i="37"/>
  <c r="J115" i="37"/>
  <c r="L114" i="37"/>
  <c r="J114" i="37"/>
  <c r="L113" i="37"/>
  <c r="J113" i="37"/>
  <c r="L112" i="37"/>
  <c r="J112" i="37"/>
  <c r="L111" i="37"/>
  <c r="J111" i="37"/>
  <c r="L110" i="37"/>
  <c r="J110" i="37"/>
  <c r="L109" i="37"/>
  <c r="J109" i="37"/>
  <c r="L108" i="37"/>
  <c r="J108" i="37"/>
  <c r="L107" i="37"/>
  <c r="J107" i="37"/>
  <c r="L106" i="37"/>
  <c r="J106" i="37"/>
  <c r="L105" i="37"/>
  <c r="J105" i="37"/>
  <c r="M104" i="37"/>
  <c r="L104" i="37"/>
  <c r="J104" i="37"/>
  <c r="L103" i="37"/>
  <c r="J103" i="37"/>
  <c r="L102" i="37"/>
  <c r="J102" i="37"/>
  <c r="L101" i="37"/>
  <c r="J101" i="37"/>
  <c r="L100" i="37"/>
  <c r="J100" i="37"/>
  <c r="L99" i="37"/>
  <c r="J99" i="37"/>
  <c r="L98" i="37"/>
  <c r="J98" i="37"/>
  <c r="M97" i="37"/>
  <c r="L97" i="37"/>
  <c r="J97" i="37"/>
  <c r="L96" i="37"/>
  <c r="J96" i="37"/>
  <c r="L95" i="37"/>
  <c r="J95" i="37"/>
  <c r="L94" i="37"/>
  <c r="J94" i="37"/>
  <c r="L93" i="37"/>
  <c r="J93" i="37"/>
  <c r="L92" i="37"/>
  <c r="J92" i="37"/>
  <c r="M91" i="37"/>
  <c r="L91" i="37"/>
  <c r="J91" i="37"/>
  <c r="L90" i="37"/>
  <c r="J90" i="37"/>
  <c r="L89" i="37"/>
  <c r="J89" i="37"/>
  <c r="L88" i="37"/>
  <c r="J88" i="37"/>
  <c r="L87" i="37"/>
  <c r="J87" i="37"/>
  <c r="L86" i="37"/>
  <c r="J86" i="37"/>
  <c r="M85" i="37"/>
  <c r="L85" i="37"/>
  <c r="J85" i="37"/>
  <c r="L84" i="37"/>
  <c r="J84" i="37"/>
  <c r="L83" i="37"/>
  <c r="J83" i="37"/>
  <c r="M82" i="37"/>
  <c r="L82" i="37"/>
  <c r="J82" i="37"/>
  <c r="L81" i="37"/>
  <c r="J81" i="37"/>
  <c r="M80" i="37"/>
  <c r="L80" i="37"/>
  <c r="J80" i="37"/>
  <c r="L79" i="37"/>
  <c r="J79" i="37"/>
  <c r="J78" i="37"/>
  <c r="L77" i="37"/>
  <c r="J77" i="37"/>
  <c r="L76" i="37"/>
  <c r="J76" i="37"/>
  <c r="J75" i="37"/>
  <c r="J74" i="37"/>
  <c r="L73" i="37"/>
  <c r="J73" i="37"/>
  <c r="L72" i="37"/>
  <c r="J72" i="37"/>
  <c r="N72" i="37" s="1"/>
  <c r="L71" i="37"/>
  <c r="J71" i="37"/>
  <c r="N71" i="37" s="1"/>
  <c r="L70" i="37"/>
  <c r="J70" i="37"/>
  <c r="N70" i="37" s="1"/>
  <c r="M69" i="37"/>
  <c r="J69" i="37"/>
  <c r="J68" i="37"/>
  <c r="N67" i="37"/>
  <c r="L67" i="37"/>
  <c r="J67" i="37"/>
  <c r="L66" i="37"/>
  <c r="J66" i="37"/>
  <c r="L65" i="37"/>
  <c r="J65" i="37"/>
  <c r="M64" i="37"/>
  <c r="L64" i="37"/>
  <c r="J64" i="37"/>
  <c r="L63" i="37"/>
  <c r="J63" i="37"/>
  <c r="L62" i="37"/>
  <c r="J62" i="37"/>
  <c r="L61" i="37"/>
  <c r="J61" i="37"/>
  <c r="L60" i="37"/>
  <c r="J60" i="37"/>
  <c r="L59" i="37"/>
  <c r="J59" i="37"/>
  <c r="J58" i="37"/>
  <c r="M57" i="37"/>
  <c r="L57" i="37"/>
  <c r="J57" i="37"/>
  <c r="L56" i="37"/>
  <c r="J56" i="37"/>
  <c r="L55" i="37"/>
  <c r="J55" i="37"/>
  <c r="L54" i="37"/>
  <c r="J54" i="37"/>
  <c r="L53" i="37"/>
  <c r="J53" i="37"/>
  <c r="L52" i="37"/>
  <c r="J52" i="37"/>
  <c r="L51" i="37"/>
  <c r="J51" i="37"/>
  <c r="L50" i="37"/>
  <c r="J50" i="37"/>
  <c r="L49" i="37"/>
  <c r="J49" i="37"/>
  <c r="L48" i="37"/>
  <c r="J48" i="37"/>
  <c r="L47" i="37"/>
  <c r="J47" i="37"/>
  <c r="L46" i="37"/>
  <c r="J46" i="37"/>
  <c r="L45" i="37"/>
  <c r="J45" i="37"/>
  <c r="L44" i="37"/>
  <c r="J44" i="37"/>
  <c r="L43" i="37"/>
  <c r="J43" i="37"/>
  <c r="L42" i="37"/>
  <c r="J42" i="37"/>
  <c r="L41" i="37"/>
  <c r="J41" i="37"/>
  <c r="L40" i="37"/>
  <c r="J40" i="37"/>
  <c r="L39" i="37"/>
  <c r="J39" i="37"/>
  <c r="L38" i="37"/>
  <c r="J38" i="37"/>
  <c r="L37" i="37"/>
  <c r="J37" i="37"/>
  <c r="L36" i="37"/>
  <c r="J36" i="37"/>
  <c r="L35" i="37"/>
  <c r="J35" i="37"/>
  <c r="L34" i="37"/>
  <c r="J34" i="37"/>
  <c r="L33" i="37"/>
  <c r="J33" i="37"/>
  <c r="L32" i="37"/>
  <c r="J32" i="37"/>
  <c r="L31" i="37"/>
  <c r="J31" i="37"/>
  <c r="L30" i="37"/>
  <c r="J30" i="37"/>
  <c r="L29" i="37"/>
  <c r="J29" i="37"/>
  <c r="L28" i="37"/>
  <c r="J28" i="37"/>
  <c r="L27" i="37"/>
  <c r="J27" i="37"/>
  <c r="L26" i="37"/>
  <c r="J26" i="37"/>
  <c r="L25" i="37"/>
  <c r="J25" i="37"/>
  <c r="L24" i="37"/>
  <c r="J24" i="37"/>
  <c r="L23" i="37"/>
  <c r="J23" i="37"/>
  <c r="L22" i="37"/>
  <c r="J22" i="37"/>
  <c r="L21" i="37"/>
  <c r="J21" i="37"/>
  <c r="L20" i="37"/>
  <c r="J20" i="37"/>
  <c r="L19" i="37"/>
  <c r="J19" i="37"/>
  <c r="L18" i="37"/>
  <c r="J18" i="37"/>
  <c r="L17" i="37"/>
  <c r="J17" i="37"/>
  <c r="L16" i="37"/>
  <c r="J16" i="37"/>
  <c r="L15" i="37"/>
  <c r="J15" i="37"/>
  <c r="L14" i="37"/>
  <c r="J14" i="37"/>
  <c r="L13" i="37"/>
  <c r="J13" i="37"/>
  <c r="L12" i="37"/>
  <c r="J12" i="37"/>
  <c r="L11" i="37"/>
  <c r="J11" i="37"/>
  <c r="L10" i="37"/>
  <c r="J10" i="37"/>
  <c r="L9" i="37"/>
  <c r="J9" i="37"/>
  <c r="L8" i="37"/>
  <c r="J8" i="37"/>
  <c r="L7" i="37"/>
  <c r="J7" i="37"/>
  <c r="L6" i="37"/>
  <c r="J6" i="37"/>
  <c r="L5" i="37"/>
  <c r="J5" i="37"/>
  <c r="L4" i="37"/>
  <c r="J4" i="37"/>
  <c r="L3" i="37"/>
  <c r="J3" i="37"/>
  <c r="L2" i="37"/>
  <c r="J2" i="37"/>
  <c r="L398" i="24"/>
  <c r="J398" i="24"/>
  <c r="L397" i="24"/>
  <c r="J397" i="24"/>
  <c r="L396" i="24"/>
  <c r="J396" i="24"/>
  <c r="L395" i="24"/>
  <c r="J395" i="24"/>
  <c r="L394" i="24"/>
  <c r="J394" i="24"/>
  <c r="L393" i="24"/>
  <c r="J393" i="24"/>
  <c r="L392" i="24"/>
  <c r="J392" i="24"/>
  <c r="L391" i="24"/>
  <c r="J391" i="24"/>
  <c r="L390" i="24"/>
  <c r="J390" i="24"/>
  <c r="L389" i="24"/>
  <c r="J389" i="24"/>
  <c r="L388" i="24"/>
  <c r="J388" i="24"/>
  <c r="L387" i="24"/>
  <c r="J387" i="24"/>
  <c r="L386" i="24"/>
  <c r="J386" i="24"/>
  <c r="L385" i="24"/>
  <c r="J385" i="24"/>
  <c r="L384" i="24"/>
  <c r="J384" i="24"/>
  <c r="L383" i="24"/>
  <c r="J383" i="24"/>
  <c r="L382" i="24"/>
  <c r="J382" i="24"/>
  <c r="L381" i="24"/>
  <c r="J381" i="24"/>
  <c r="L380" i="24"/>
  <c r="J380" i="24"/>
  <c r="L379" i="24"/>
  <c r="J379" i="24"/>
  <c r="L378" i="24"/>
  <c r="J378" i="24"/>
  <c r="M377" i="24"/>
  <c r="L377" i="24"/>
  <c r="J377" i="24"/>
  <c r="L376" i="24"/>
  <c r="J376" i="24"/>
  <c r="L375" i="24"/>
  <c r="J375" i="24"/>
  <c r="L374" i="24"/>
  <c r="J374" i="24"/>
  <c r="L373" i="24"/>
  <c r="J373" i="24"/>
  <c r="L372" i="24"/>
  <c r="J372" i="24"/>
  <c r="L371" i="24"/>
  <c r="J371" i="24"/>
  <c r="L370" i="24"/>
  <c r="J370" i="24"/>
  <c r="L369" i="24"/>
  <c r="J369" i="24"/>
  <c r="L368" i="24"/>
  <c r="J368" i="24"/>
  <c r="L367" i="24"/>
  <c r="J367" i="24"/>
  <c r="L366" i="24"/>
  <c r="J366" i="24"/>
  <c r="L365" i="24"/>
  <c r="J365" i="24"/>
  <c r="L364" i="24"/>
  <c r="J364" i="24"/>
  <c r="L363" i="24"/>
  <c r="J363" i="24"/>
  <c r="L362" i="24"/>
  <c r="J362" i="24"/>
  <c r="L361" i="24"/>
  <c r="J361" i="24"/>
  <c r="M360" i="24"/>
  <c r="L360" i="24"/>
  <c r="J360" i="24"/>
  <c r="L359" i="24"/>
  <c r="J359" i="24"/>
  <c r="L358" i="24"/>
  <c r="J358" i="24"/>
  <c r="L357" i="24"/>
  <c r="J357" i="24"/>
  <c r="L356" i="24"/>
  <c r="J356" i="24"/>
  <c r="L355" i="24"/>
  <c r="J355" i="24"/>
  <c r="L354" i="24"/>
  <c r="J354" i="24"/>
  <c r="L353" i="24"/>
  <c r="J353" i="24"/>
  <c r="L352" i="24"/>
  <c r="J352" i="24"/>
  <c r="L351" i="24"/>
  <c r="J351" i="24"/>
  <c r="L350" i="24"/>
  <c r="J350" i="24"/>
  <c r="L349" i="24"/>
  <c r="J349" i="24"/>
  <c r="L348" i="24"/>
  <c r="J348" i="24"/>
  <c r="L347" i="24"/>
  <c r="J347" i="24"/>
  <c r="L346" i="24"/>
  <c r="J346" i="24"/>
  <c r="L345" i="24"/>
  <c r="J345" i="24"/>
  <c r="L344" i="24"/>
  <c r="J344" i="24"/>
  <c r="L343" i="24"/>
  <c r="J343" i="24"/>
  <c r="L342" i="24"/>
  <c r="J342" i="24"/>
  <c r="L341" i="24"/>
  <c r="J341" i="24"/>
  <c r="L340" i="24"/>
  <c r="J340" i="24"/>
  <c r="L339" i="24"/>
  <c r="J339" i="24"/>
  <c r="L338" i="24"/>
  <c r="J338" i="24"/>
  <c r="L337" i="24"/>
  <c r="J337" i="24"/>
  <c r="L336" i="24"/>
  <c r="J336" i="24"/>
  <c r="L335" i="24"/>
  <c r="J335" i="24"/>
  <c r="L334" i="24"/>
  <c r="J334" i="24"/>
  <c r="L333" i="24"/>
  <c r="J333" i="24"/>
  <c r="L332" i="24"/>
  <c r="J332" i="24"/>
  <c r="L331" i="24"/>
  <c r="J331" i="24"/>
  <c r="L330" i="24"/>
  <c r="J330" i="24"/>
  <c r="L329" i="24"/>
  <c r="J329" i="24"/>
  <c r="L328" i="24"/>
  <c r="J328" i="24"/>
  <c r="L327" i="24"/>
  <c r="J327" i="24"/>
  <c r="L326" i="24"/>
  <c r="J326" i="24"/>
  <c r="L325" i="24"/>
  <c r="J325" i="24"/>
  <c r="L324" i="24"/>
  <c r="J324" i="24"/>
  <c r="L323" i="24"/>
  <c r="J323" i="24"/>
  <c r="L322" i="24"/>
  <c r="J322" i="24"/>
  <c r="L321" i="24"/>
  <c r="J321" i="24"/>
  <c r="L320" i="24"/>
  <c r="J320" i="24"/>
  <c r="L319" i="24"/>
  <c r="J319" i="24"/>
  <c r="L318" i="24"/>
  <c r="J318" i="24"/>
  <c r="L317" i="24"/>
  <c r="J317" i="24"/>
  <c r="L316" i="24"/>
  <c r="J316" i="24"/>
  <c r="L315" i="24"/>
  <c r="J315" i="24"/>
  <c r="L314" i="24"/>
  <c r="J314" i="24"/>
  <c r="L313" i="24"/>
  <c r="J313" i="24"/>
  <c r="L312" i="24"/>
  <c r="J312" i="24"/>
  <c r="L311" i="24"/>
  <c r="J311" i="24"/>
  <c r="L310" i="24"/>
  <c r="J310" i="24"/>
  <c r="L309" i="24"/>
  <c r="J309" i="24"/>
  <c r="L308" i="24"/>
  <c r="J308" i="24"/>
  <c r="L307" i="24"/>
  <c r="J307" i="24"/>
  <c r="L306" i="24"/>
  <c r="J306" i="24"/>
  <c r="L305" i="24"/>
  <c r="J305" i="24"/>
  <c r="L304" i="24"/>
  <c r="J304" i="24"/>
  <c r="L303" i="24"/>
  <c r="J303" i="24"/>
  <c r="L302" i="24"/>
  <c r="J302" i="24"/>
  <c r="L301" i="24"/>
  <c r="J301" i="24"/>
  <c r="L300" i="24"/>
  <c r="J300" i="24"/>
  <c r="L299" i="24"/>
  <c r="J299" i="24"/>
  <c r="L298" i="24"/>
  <c r="J298" i="24"/>
  <c r="L297" i="24"/>
  <c r="J297" i="24"/>
  <c r="M296" i="24"/>
  <c r="L296" i="24"/>
  <c r="J296" i="24"/>
  <c r="L295" i="24"/>
  <c r="J295" i="24"/>
  <c r="L294" i="24"/>
  <c r="J294" i="24"/>
  <c r="L293" i="24"/>
  <c r="J293" i="24"/>
  <c r="L292" i="24"/>
  <c r="J292" i="24"/>
  <c r="L291" i="24"/>
  <c r="J291" i="24"/>
  <c r="L290" i="24"/>
  <c r="J290" i="24"/>
  <c r="L289" i="24"/>
  <c r="J289" i="24"/>
  <c r="L288" i="24"/>
  <c r="J288" i="24"/>
  <c r="L287" i="24"/>
  <c r="J287" i="24"/>
  <c r="L286" i="24"/>
  <c r="J286" i="24"/>
  <c r="L285" i="24"/>
  <c r="J285" i="24"/>
  <c r="L284" i="24"/>
  <c r="J284" i="24"/>
  <c r="L283" i="24"/>
  <c r="J283" i="24"/>
  <c r="L282" i="24"/>
  <c r="J282" i="24"/>
  <c r="L281" i="24"/>
  <c r="J281" i="24"/>
  <c r="L280" i="24"/>
  <c r="J280" i="24"/>
  <c r="L279" i="24"/>
  <c r="J279" i="24"/>
  <c r="L278" i="24"/>
  <c r="J278" i="24"/>
  <c r="L277" i="24"/>
  <c r="J277" i="24"/>
  <c r="L276" i="24"/>
  <c r="J276" i="24"/>
  <c r="L275" i="24"/>
  <c r="J275" i="24"/>
  <c r="L274" i="24"/>
  <c r="J274" i="24"/>
  <c r="L273" i="24"/>
  <c r="J273" i="24"/>
  <c r="L272" i="24"/>
  <c r="J272" i="24"/>
  <c r="M271" i="24"/>
  <c r="L271" i="24"/>
  <c r="J271" i="24"/>
  <c r="L270" i="24"/>
  <c r="J270" i="24"/>
  <c r="L269" i="24"/>
  <c r="J269" i="24"/>
  <c r="L268" i="24"/>
  <c r="J268" i="24"/>
  <c r="M267" i="24"/>
  <c r="L267" i="24"/>
  <c r="J267" i="24"/>
  <c r="L266" i="24"/>
  <c r="J266" i="24"/>
  <c r="L265" i="24"/>
  <c r="J265" i="24"/>
  <c r="L264" i="24"/>
  <c r="J264" i="24"/>
  <c r="L263" i="24"/>
  <c r="J263" i="24"/>
  <c r="L262" i="24"/>
  <c r="J262" i="24"/>
  <c r="L261" i="24"/>
  <c r="J261" i="24"/>
  <c r="L260" i="24"/>
  <c r="J260" i="24"/>
  <c r="L259" i="24"/>
  <c r="J259" i="24"/>
  <c r="L258" i="24"/>
  <c r="J258" i="24"/>
  <c r="L257" i="24"/>
  <c r="J257" i="24"/>
  <c r="L256" i="24"/>
  <c r="J256" i="24"/>
  <c r="L255" i="24"/>
  <c r="J255" i="24"/>
  <c r="L254" i="24"/>
  <c r="J254" i="24"/>
  <c r="L253" i="24"/>
  <c r="J253" i="24"/>
  <c r="L252" i="24"/>
  <c r="J252" i="24"/>
  <c r="L251" i="24"/>
  <c r="J251" i="24"/>
  <c r="L250" i="24"/>
  <c r="J250" i="24"/>
  <c r="L249" i="24"/>
  <c r="J249" i="24"/>
  <c r="L248" i="24"/>
  <c r="J248" i="24"/>
  <c r="L247" i="24"/>
  <c r="J247" i="24"/>
  <c r="L246" i="24"/>
  <c r="J246" i="24"/>
  <c r="L245" i="24"/>
  <c r="J245" i="24"/>
  <c r="L244" i="24"/>
  <c r="J244" i="24"/>
  <c r="L243" i="24"/>
  <c r="J243" i="24"/>
  <c r="L242" i="24"/>
  <c r="J242" i="24"/>
  <c r="M241" i="24"/>
  <c r="L241" i="24"/>
  <c r="J241" i="24"/>
  <c r="L240" i="24"/>
  <c r="J240" i="24"/>
  <c r="L239" i="24"/>
  <c r="J239" i="24"/>
  <c r="L238" i="24"/>
  <c r="J238" i="24"/>
  <c r="L237" i="24"/>
  <c r="J237" i="24"/>
  <c r="L236" i="24"/>
  <c r="J236" i="24"/>
  <c r="N235" i="24"/>
  <c r="L235" i="24"/>
  <c r="J235" i="24"/>
  <c r="L234" i="24"/>
  <c r="J234" i="24"/>
  <c r="L233" i="24"/>
  <c r="J233" i="24"/>
  <c r="L232" i="24"/>
  <c r="J232" i="24"/>
  <c r="L231" i="24"/>
  <c r="J231" i="24"/>
  <c r="L230" i="24"/>
  <c r="J230" i="24"/>
  <c r="L229" i="24"/>
  <c r="J229" i="24"/>
  <c r="L228" i="24"/>
  <c r="J228" i="24"/>
  <c r="L227" i="24"/>
  <c r="J227" i="24"/>
  <c r="L226" i="24"/>
  <c r="J226" i="24"/>
  <c r="L225" i="24"/>
  <c r="J225" i="24"/>
  <c r="L224" i="24"/>
  <c r="J224" i="24"/>
  <c r="L223" i="24"/>
  <c r="J223" i="24"/>
  <c r="L222" i="24"/>
  <c r="J222" i="24"/>
  <c r="L221" i="24"/>
  <c r="J221" i="24"/>
  <c r="L220" i="24"/>
  <c r="J220" i="24"/>
  <c r="L219" i="24"/>
  <c r="J219" i="24"/>
  <c r="L218" i="24"/>
  <c r="J218" i="24"/>
  <c r="L217" i="24"/>
  <c r="J217" i="24"/>
  <c r="L216" i="24"/>
  <c r="J216" i="24"/>
  <c r="L215" i="24"/>
  <c r="J215" i="24"/>
  <c r="L214" i="24"/>
  <c r="J214" i="24"/>
  <c r="L213" i="24"/>
  <c r="J213" i="24"/>
  <c r="L212" i="24"/>
  <c r="J212" i="24"/>
  <c r="L211" i="24"/>
  <c r="J211" i="24"/>
  <c r="L210" i="24"/>
  <c r="J210" i="24"/>
  <c r="L209" i="24"/>
  <c r="J209" i="24"/>
  <c r="L208" i="24"/>
  <c r="J208" i="24"/>
  <c r="L207" i="24"/>
  <c r="J207" i="24"/>
  <c r="L206" i="24"/>
  <c r="J206" i="24"/>
  <c r="L205" i="24"/>
  <c r="J205" i="24"/>
  <c r="L204" i="24"/>
  <c r="J204" i="24"/>
  <c r="L203" i="24"/>
  <c r="J203" i="24"/>
  <c r="L202" i="24"/>
  <c r="J202" i="24"/>
  <c r="L201" i="24"/>
  <c r="J201" i="24"/>
  <c r="L200" i="24"/>
  <c r="J200" i="24"/>
  <c r="L199" i="24"/>
  <c r="J199" i="24"/>
  <c r="L198" i="24"/>
  <c r="J198" i="24"/>
  <c r="L197" i="24"/>
  <c r="J197" i="24"/>
  <c r="L196" i="24"/>
  <c r="J196" i="24"/>
  <c r="L195" i="24"/>
  <c r="J195" i="24"/>
  <c r="L194" i="24"/>
  <c r="J194" i="24"/>
  <c r="L193" i="24"/>
  <c r="J193" i="24"/>
  <c r="L192" i="24"/>
  <c r="J192" i="24"/>
  <c r="L191" i="24"/>
  <c r="J191" i="24"/>
  <c r="L190" i="24"/>
  <c r="J190" i="24"/>
  <c r="L189" i="24"/>
  <c r="J189" i="24"/>
  <c r="L188" i="24"/>
  <c r="J188" i="24"/>
  <c r="L187" i="24"/>
  <c r="J187" i="24"/>
  <c r="L186" i="24"/>
  <c r="J186" i="24"/>
  <c r="L185" i="24"/>
  <c r="J185" i="24"/>
  <c r="L184" i="24"/>
  <c r="J184" i="24"/>
  <c r="L183" i="24"/>
  <c r="J183" i="24"/>
  <c r="L182" i="24"/>
  <c r="J182" i="24"/>
  <c r="L181" i="24"/>
  <c r="J181" i="24"/>
  <c r="L180" i="24"/>
  <c r="J180" i="24"/>
  <c r="L179" i="24"/>
  <c r="J179" i="24"/>
  <c r="L178" i="24"/>
  <c r="J178" i="24"/>
  <c r="L177" i="24"/>
  <c r="J177" i="24"/>
  <c r="L176" i="24"/>
  <c r="J176" i="24"/>
  <c r="L175" i="24"/>
  <c r="J175" i="24"/>
  <c r="L174" i="24"/>
  <c r="J174" i="24"/>
  <c r="L173" i="24"/>
  <c r="J173" i="24"/>
  <c r="L172" i="24"/>
  <c r="J172" i="24"/>
  <c r="L171" i="24"/>
  <c r="J171" i="24"/>
  <c r="L170" i="24"/>
  <c r="J170" i="24"/>
  <c r="L169" i="24"/>
  <c r="J169" i="24"/>
  <c r="L168" i="24"/>
  <c r="J168" i="24"/>
  <c r="L167" i="24"/>
  <c r="J167" i="24"/>
  <c r="L166" i="24"/>
  <c r="J166" i="24"/>
  <c r="L165" i="24"/>
  <c r="J165" i="24"/>
  <c r="L164" i="24"/>
  <c r="J164" i="24"/>
  <c r="L163" i="24"/>
  <c r="J163" i="24"/>
  <c r="L162" i="24"/>
  <c r="J162" i="24"/>
  <c r="L161" i="24"/>
  <c r="J161" i="24"/>
  <c r="L160" i="24"/>
  <c r="J160" i="24"/>
  <c r="L159" i="24"/>
  <c r="J159" i="24"/>
  <c r="L158" i="24"/>
  <c r="J158" i="24"/>
  <c r="L157" i="24"/>
  <c r="J157" i="24"/>
  <c r="L156" i="24"/>
  <c r="J156" i="24"/>
  <c r="L155" i="24"/>
  <c r="J155" i="24"/>
  <c r="L154" i="24"/>
  <c r="J154" i="24"/>
  <c r="L153" i="24"/>
  <c r="J153" i="24"/>
  <c r="L152" i="24"/>
  <c r="J152" i="24"/>
  <c r="L151" i="24"/>
  <c r="J151" i="24"/>
  <c r="L150" i="24"/>
  <c r="J150" i="24"/>
  <c r="L149" i="24"/>
  <c r="J149" i="24"/>
  <c r="L148" i="24"/>
  <c r="J148" i="24"/>
  <c r="L147" i="24"/>
  <c r="J147" i="24"/>
  <c r="L146" i="24"/>
  <c r="J146" i="24"/>
  <c r="L145" i="24"/>
  <c r="J145" i="24"/>
  <c r="L144" i="24"/>
  <c r="J144" i="24"/>
  <c r="L143" i="24"/>
  <c r="J143" i="24"/>
  <c r="L142" i="24"/>
  <c r="J142" i="24"/>
  <c r="L141" i="24"/>
  <c r="J141" i="24"/>
  <c r="L140" i="24"/>
  <c r="J140" i="24"/>
  <c r="L139" i="24"/>
  <c r="J139" i="24"/>
  <c r="L138" i="24"/>
  <c r="J138" i="24"/>
  <c r="L137" i="24"/>
  <c r="J137" i="24"/>
  <c r="L136" i="24"/>
  <c r="J136" i="24"/>
  <c r="L135" i="24"/>
  <c r="J135" i="24"/>
  <c r="L134" i="24"/>
  <c r="J134" i="24"/>
  <c r="L133" i="24"/>
  <c r="J133" i="24"/>
  <c r="L132" i="24"/>
  <c r="J132" i="24"/>
  <c r="L131" i="24"/>
  <c r="J131" i="24"/>
  <c r="L130" i="24"/>
  <c r="J130" i="24"/>
  <c r="L129" i="24"/>
  <c r="J129" i="24"/>
  <c r="L128" i="24"/>
  <c r="J128" i="24"/>
  <c r="L127" i="24"/>
  <c r="J127" i="24"/>
  <c r="L126" i="24"/>
  <c r="J126" i="24"/>
  <c r="L125" i="24"/>
  <c r="J125" i="24"/>
  <c r="L124" i="24"/>
  <c r="J124" i="24"/>
  <c r="L123" i="24"/>
  <c r="J123" i="24"/>
  <c r="L122" i="24"/>
  <c r="J122" i="24"/>
  <c r="L121" i="24"/>
  <c r="J121" i="24"/>
  <c r="L120" i="24"/>
  <c r="J120" i="24"/>
  <c r="L119" i="24"/>
  <c r="J119" i="24"/>
  <c r="L118" i="24"/>
  <c r="J118" i="24"/>
  <c r="L117" i="24"/>
  <c r="J117" i="24"/>
  <c r="L116" i="24"/>
  <c r="J116" i="24"/>
  <c r="L115" i="24"/>
  <c r="J115" i="24"/>
  <c r="L114" i="24"/>
  <c r="J114" i="24"/>
  <c r="L113" i="24"/>
  <c r="J113" i="24"/>
  <c r="L112" i="24"/>
  <c r="J112" i="24"/>
  <c r="L111" i="24"/>
  <c r="J111" i="24"/>
  <c r="L110" i="24"/>
  <c r="J110" i="24"/>
  <c r="L109" i="24"/>
  <c r="J109" i="24"/>
  <c r="L108" i="24"/>
  <c r="J108" i="24"/>
  <c r="L107" i="24"/>
  <c r="J107" i="24"/>
  <c r="L106" i="24"/>
  <c r="J106" i="24"/>
  <c r="N106" i="24" s="1"/>
  <c r="L105" i="24"/>
  <c r="J105" i="24"/>
  <c r="L104" i="24"/>
  <c r="J104" i="24"/>
  <c r="L103" i="24"/>
  <c r="J103" i="24"/>
  <c r="L102" i="24"/>
  <c r="J102" i="24"/>
  <c r="L101" i="24"/>
  <c r="J101" i="24"/>
  <c r="M100" i="24"/>
  <c r="L100" i="24"/>
  <c r="J100" i="24"/>
  <c r="L99" i="24"/>
  <c r="J99" i="24"/>
  <c r="L98" i="24"/>
  <c r="J98" i="24"/>
  <c r="L97" i="24"/>
  <c r="J97" i="24"/>
  <c r="L96" i="24"/>
  <c r="J96" i="24"/>
  <c r="L95" i="24"/>
  <c r="J95" i="24"/>
  <c r="L94" i="24"/>
  <c r="J94" i="24"/>
  <c r="L93" i="24"/>
  <c r="J93" i="24"/>
  <c r="L92" i="24"/>
  <c r="J92" i="24"/>
  <c r="L91" i="24"/>
  <c r="J91" i="24"/>
  <c r="L90" i="24"/>
  <c r="J90" i="24"/>
  <c r="L89" i="24"/>
  <c r="J89" i="24"/>
  <c r="L88" i="24"/>
  <c r="J88" i="24"/>
  <c r="L87" i="24"/>
  <c r="J87" i="24"/>
  <c r="L86" i="24"/>
  <c r="J86" i="24"/>
  <c r="L85" i="24"/>
  <c r="J85" i="24"/>
  <c r="L84" i="24"/>
  <c r="J84" i="24"/>
  <c r="L83" i="24"/>
  <c r="J83" i="24"/>
  <c r="L82" i="24"/>
  <c r="J82" i="24"/>
  <c r="L81" i="24"/>
  <c r="N81" i="24" s="1"/>
  <c r="J81" i="24"/>
  <c r="L80" i="24"/>
  <c r="N80" i="24" s="1"/>
  <c r="J80" i="24"/>
  <c r="L79" i="24"/>
  <c r="N79" i="24" s="1"/>
  <c r="J79" i="24"/>
  <c r="L78" i="24"/>
  <c r="N78" i="24" s="1"/>
  <c r="J78" i="24"/>
  <c r="M77" i="24"/>
  <c r="L77" i="24"/>
  <c r="J77" i="24"/>
  <c r="L76" i="24"/>
  <c r="J76" i="24"/>
  <c r="L75" i="24"/>
  <c r="J75" i="24"/>
  <c r="L74" i="24"/>
  <c r="J74" i="24"/>
  <c r="L73" i="24"/>
  <c r="J73" i="24"/>
  <c r="L72" i="24"/>
  <c r="J72" i="24"/>
  <c r="L71" i="24"/>
  <c r="J71" i="24"/>
  <c r="L70" i="24"/>
  <c r="J70" i="24"/>
  <c r="L69" i="24"/>
  <c r="J69" i="24"/>
  <c r="L68" i="24"/>
  <c r="J68" i="24"/>
  <c r="L67" i="24"/>
  <c r="J67" i="24"/>
  <c r="M66" i="24"/>
  <c r="L66" i="24"/>
  <c r="J66" i="24"/>
  <c r="L65" i="24"/>
  <c r="J65" i="24"/>
  <c r="L64" i="24"/>
  <c r="J64" i="24"/>
  <c r="L63" i="24"/>
  <c r="J63" i="24"/>
  <c r="L62" i="24"/>
  <c r="J62" i="24"/>
  <c r="L61" i="24"/>
  <c r="J61" i="24"/>
  <c r="L60" i="24"/>
  <c r="J60" i="24"/>
  <c r="L59" i="24"/>
  <c r="J59" i="24"/>
  <c r="L58" i="24"/>
  <c r="J58" i="24"/>
  <c r="L57" i="24"/>
  <c r="J57" i="24"/>
  <c r="L56" i="24"/>
  <c r="J56" i="24"/>
  <c r="L55" i="24"/>
  <c r="J55" i="24"/>
  <c r="L54" i="24"/>
  <c r="J54" i="24"/>
  <c r="L53" i="24"/>
  <c r="J53" i="24"/>
  <c r="L52" i="24"/>
  <c r="J52" i="24"/>
  <c r="L51" i="24"/>
  <c r="J51" i="24"/>
  <c r="L50" i="24"/>
  <c r="J50" i="24"/>
  <c r="L49" i="24"/>
  <c r="J49" i="24"/>
  <c r="L48" i="24"/>
  <c r="J48" i="24"/>
  <c r="L47" i="24"/>
  <c r="J47" i="24"/>
  <c r="L46" i="24"/>
  <c r="J46" i="24"/>
  <c r="L45" i="24"/>
  <c r="J45" i="24"/>
  <c r="L190" i="44"/>
  <c r="J190" i="44"/>
  <c r="L189" i="44"/>
  <c r="J189" i="44"/>
  <c r="L188" i="44"/>
  <c r="J188" i="44"/>
  <c r="L187" i="44"/>
  <c r="J187" i="44"/>
  <c r="L186" i="44"/>
  <c r="J186" i="44"/>
  <c r="L185" i="44"/>
  <c r="J185" i="44"/>
  <c r="L184" i="44"/>
  <c r="J184" i="44"/>
  <c r="L183" i="44"/>
  <c r="J183" i="44"/>
  <c r="L182" i="44"/>
  <c r="J182" i="44"/>
  <c r="L181" i="44"/>
  <c r="J181" i="44"/>
  <c r="L180" i="44"/>
  <c r="J180" i="44"/>
  <c r="L179" i="44"/>
  <c r="J179" i="44"/>
  <c r="L178" i="44"/>
  <c r="J178" i="44"/>
  <c r="L177" i="44"/>
  <c r="J177" i="44"/>
  <c r="L176" i="44"/>
  <c r="J176" i="44"/>
  <c r="L175" i="44"/>
  <c r="J175" i="44"/>
  <c r="L174" i="44"/>
  <c r="J174" i="44"/>
  <c r="L173" i="44"/>
  <c r="J173" i="44"/>
  <c r="L172" i="44"/>
  <c r="J172" i="44"/>
  <c r="L171" i="44"/>
  <c r="J171" i="44"/>
  <c r="L170" i="44"/>
  <c r="J170" i="44"/>
  <c r="L169" i="44"/>
  <c r="J169" i="44"/>
  <c r="L168" i="44"/>
  <c r="J168" i="44"/>
  <c r="L167" i="44"/>
  <c r="J167" i="44"/>
  <c r="L166" i="44"/>
  <c r="J166" i="44"/>
  <c r="L165" i="44"/>
  <c r="J165" i="44"/>
  <c r="L164" i="44"/>
  <c r="J164" i="44"/>
  <c r="L163" i="44"/>
  <c r="J163" i="44"/>
  <c r="L162" i="44"/>
  <c r="J162" i="44"/>
  <c r="L161" i="44"/>
  <c r="J161" i="44"/>
  <c r="L160" i="44"/>
  <c r="J160" i="44"/>
  <c r="L159" i="44"/>
  <c r="J159" i="44"/>
  <c r="L158" i="44"/>
  <c r="J158" i="44"/>
  <c r="L157" i="44"/>
  <c r="J157" i="44"/>
  <c r="L156" i="44"/>
  <c r="J156" i="44"/>
  <c r="L155" i="44"/>
  <c r="J155" i="44"/>
  <c r="L154" i="44"/>
  <c r="J154" i="44"/>
  <c r="L153" i="44"/>
  <c r="J153" i="44"/>
  <c r="L152" i="44"/>
  <c r="J152" i="44"/>
  <c r="L151" i="44"/>
  <c r="J151" i="44"/>
  <c r="L150" i="44"/>
  <c r="J150" i="44"/>
  <c r="L149" i="44"/>
  <c r="J149" i="44"/>
  <c r="L148" i="44"/>
  <c r="J148" i="44"/>
  <c r="L147" i="44"/>
  <c r="J147" i="44"/>
  <c r="L146" i="44"/>
  <c r="J146" i="44"/>
  <c r="L145" i="44"/>
  <c r="J145" i="44"/>
  <c r="L144" i="44"/>
  <c r="J144" i="44"/>
  <c r="L143" i="44"/>
  <c r="J143" i="44"/>
  <c r="L142" i="44"/>
  <c r="J142" i="44"/>
  <c r="L141" i="44"/>
  <c r="J141" i="44"/>
  <c r="L140" i="44"/>
  <c r="J140" i="44"/>
  <c r="L139" i="44"/>
  <c r="J139" i="44"/>
  <c r="L138" i="44"/>
  <c r="J138" i="44"/>
  <c r="L137" i="44"/>
  <c r="J137" i="44"/>
  <c r="L136" i="44"/>
  <c r="J136" i="44"/>
  <c r="L135" i="44"/>
  <c r="J135" i="44"/>
  <c r="L134" i="44"/>
  <c r="J134" i="44"/>
  <c r="L133" i="44"/>
  <c r="J133" i="44"/>
  <c r="L132" i="44"/>
  <c r="J132" i="44"/>
  <c r="L131" i="44"/>
  <c r="J131" i="44"/>
  <c r="L130" i="44"/>
  <c r="J130" i="44"/>
  <c r="L129" i="44"/>
  <c r="J129" i="44"/>
  <c r="L128" i="44"/>
  <c r="J128" i="44"/>
  <c r="L127" i="44"/>
  <c r="J127" i="44"/>
  <c r="L126" i="44"/>
  <c r="J126" i="44"/>
  <c r="L125" i="44"/>
  <c r="J125" i="44"/>
  <c r="L124" i="44"/>
  <c r="J124" i="44"/>
  <c r="L123" i="44"/>
  <c r="J123" i="44"/>
  <c r="L122" i="44"/>
  <c r="J122" i="44"/>
  <c r="L121" i="44"/>
  <c r="J121" i="44"/>
  <c r="L120" i="44"/>
  <c r="J120" i="44"/>
  <c r="L119" i="44"/>
  <c r="J119" i="44"/>
  <c r="L118" i="44"/>
  <c r="J118" i="44"/>
  <c r="L117" i="44"/>
  <c r="J117" i="44"/>
  <c r="L116" i="44"/>
  <c r="J116" i="44"/>
  <c r="L115" i="44"/>
  <c r="J115" i="44"/>
  <c r="L114" i="44"/>
  <c r="J114" i="44"/>
  <c r="L113" i="44"/>
  <c r="J113" i="44"/>
  <c r="L112" i="44"/>
  <c r="J112" i="44"/>
  <c r="L111" i="44"/>
  <c r="J111" i="44"/>
  <c r="L110" i="44"/>
  <c r="J110" i="44"/>
  <c r="L109" i="44"/>
  <c r="J109" i="44"/>
  <c r="L108" i="44"/>
  <c r="J108" i="44"/>
  <c r="L107" i="44"/>
  <c r="J107" i="44"/>
  <c r="L106" i="44"/>
  <c r="J106" i="44"/>
  <c r="L105" i="44"/>
  <c r="J105" i="44"/>
  <c r="L104" i="44"/>
  <c r="J104" i="44"/>
  <c r="L103" i="44"/>
  <c r="J103" i="44"/>
  <c r="L102" i="44"/>
  <c r="J102" i="44"/>
  <c r="L101" i="44"/>
  <c r="J101" i="44"/>
  <c r="L100" i="44"/>
  <c r="J100" i="44"/>
  <c r="L99" i="44"/>
  <c r="J99" i="44"/>
  <c r="L98" i="44"/>
  <c r="J98" i="44"/>
  <c r="L97" i="44"/>
  <c r="J97" i="44"/>
  <c r="L96" i="44"/>
  <c r="J96" i="44"/>
  <c r="L95" i="44"/>
  <c r="J95" i="44"/>
  <c r="L94" i="44"/>
  <c r="J94" i="44"/>
  <c r="L93" i="44"/>
  <c r="J93" i="44"/>
  <c r="L92" i="44"/>
  <c r="J92" i="44"/>
  <c r="L91" i="44"/>
  <c r="J91" i="44"/>
  <c r="L90" i="44"/>
  <c r="J90" i="44"/>
  <c r="L89" i="44"/>
  <c r="J89" i="44"/>
  <c r="L88" i="44"/>
  <c r="J88" i="44"/>
  <c r="L87" i="44"/>
  <c r="J87" i="44"/>
  <c r="J86" i="44"/>
  <c r="J85" i="44"/>
  <c r="L84" i="44"/>
  <c r="J84" i="44"/>
  <c r="L83" i="44"/>
  <c r="J83" i="44"/>
  <c r="L82" i="44"/>
  <c r="J82" i="44"/>
  <c r="L81" i="44"/>
  <c r="J81" i="44"/>
  <c r="L80" i="44"/>
  <c r="J80" i="44"/>
  <c r="L79" i="44"/>
  <c r="J79" i="44"/>
  <c r="L78" i="44"/>
  <c r="J78" i="44"/>
  <c r="L77" i="44"/>
  <c r="J77" i="44"/>
  <c r="M76" i="44"/>
  <c r="L76" i="44"/>
  <c r="J76" i="44"/>
  <c r="N75" i="44"/>
  <c r="L75" i="44"/>
  <c r="J75" i="44"/>
  <c r="M74" i="44"/>
  <c r="J74" i="44"/>
  <c r="L73" i="44"/>
  <c r="J73" i="44"/>
  <c r="L72" i="44"/>
  <c r="J72" i="44"/>
  <c r="L71" i="44"/>
  <c r="J71" i="44"/>
  <c r="L70" i="44"/>
  <c r="J70" i="44"/>
  <c r="L69" i="44"/>
  <c r="J69" i="44"/>
  <c r="L68" i="44"/>
  <c r="J68" i="44"/>
  <c r="L67" i="44"/>
  <c r="J67" i="44"/>
  <c r="L66" i="44"/>
  <c r="J66" i="44"/>
  <c r="L65" i="44"/>
  <c r="J65" i="44"/>
  <c r="L64" i="44"/>
  <c r="J64" i="44"/>
  <c r="L63" i="44"/>
  <c r="J63" i="44"/>
  <c r="L62" i="44"/>
  <c r="J62" i="44"/>
  <c r="L61" i="44"/>
  <c r="J61" i="44"/>
  <c r="L60" i="44"/>
  <c r="J60" i="44"/>
  <c r="L59" i="44"/>
  <c r="J59" i="44"/>
  <c r="L58" i="44"/>
  <c r="J58" i="44"/>
  <c r="L57" i="44"/>
  <c r="J57" i="44"/>
  <c r="L56" i="44"/>
  <c r="J56" i="44"/>
  <c r="L55" i="44"/>
  <c r="J55" i="44"/>
  <c r="L54" i="44"/>
  <c r="J54" i="44"/>
  <c r="L53" i="44"/>
  <c r="J53" i="44"/>
  <c r="L52" i="44"/>
  <c r="J52" i="44"/>
  <c r="L51" i="44"/>
  <c r="J51" i="44"/>
  <c r="L50" i="44"/>
  <c r="J50" i="44"/>
  <c r="L49" i="44"/>
  <c r="J49" i="44"/>
  <c r="L48" i="44"/>
  <c r="J48" i="44"/>
  <c r="L47" i="44"/>
  <c r="J47" i="44"/>
  <c r="N47" i="44" s="1"/>
  <c r="M46" i="44"/>
  <c r="L46" i="44"/>
  <c r="J46" i="44"/>
  <c r="L45" i="44"/>
  <c r="J45" i="44"/>
  <c r="L44" i="44"/>
  <c r="J44" i="44"/>
  <c r="L43" i="44"/>
  <c r="J43" i="44"/>
  <c r="L42" i="44"/>
  <c r="J42" i="44"/>
  <c r="L41" i="44"/>
  <c r="J41" i="44"/>
  <c r="N41" i="44" s="1"/>
  <c r="L40" i="44"/>
  <c r="J40" i="44"/>
  <c r="L39" i="44"/>
  <c r="J39" i="44"/>
  <c r="L38" i="44"/>
  <c r="J38" i="44"/>
  <c r="L37" i="44"/>
  <c r="J37" i="44"/>
  <c r="L36" i="44"/>
  <c r="J36" i="44"/>
  <c r="L35" i="44"/>
  <c r="J35" i="44"/>
  <c r="L34" i="44"/>
  <c r="J34" i="44"/>
  <c r="L33" i="44"/>
  <c r="J33" i="44"/>
  <c r="L32" i="44"/>
  <c r="J32" i="44"/>
  <c r="L31" i="44"/>
  <c r="J31" i="44"/>
  <c r="L30" i="44"/>
  <c r="J30" i="44"/>
  <c r="L29" i="44"/>
  <c r="J29" i="44"/>
  <c r="L28" i="44"/>
  <c r="J28" i="44"/>
  <c r="L27" i="44"/>
  <c r="J27" i="44"/>
  <c r="L26" i="44"/>
  <c r="J26" i="44"/>
  <c r="L25" i="44"/>
  <c r="J25" i="44"/>
  <c r="L24" i="44"/>
  <c r="J24" i="44"/>
  <c r="L23" i="44"/>
  <c r="J23" i="44"/>
  <c r="L22" i="44"/>
  <c r="J22" i="44"/>
  <c r="L21" i="44"/>
  <c r="J21" i="44"/>
  <c r="L20" i="44"/>
  <c r="J20" i="44"/>
  <c r="L19" i="44"/>
  <c r="J19" i="44"/>
  <c r="L18" i="44"/>
  <c r="J18" i="44"/>
  <c r="L17" i="44"/>
  <c r="J17" i="44"/>
  <c r="L16" i="44"/>
  <c r="J16" i="44"/>
  <c r="L15" i="44"/>
  <c r="J15" i="44"/>
  <c r="L14" i="44"/>
  <c r="J14" i="44"/>
  <c r="L13" i="44"/>
  <c r="J13" i="44"/>
  <c r="L12" i="44"/>
  <c r="J12" i="44"/>
  <c r="L11" i="44"/>
  <c r="J11" i="44"/>
  <c r="L10" i="44"/>
  <c r="J10" i="44"/>
  <c r="L9" i="44"/>
  <c r="J9" i="44"/>
  <c r="L8" i="44"/>
  <c r="J8" i="44"/>
  <c r="L7" i="44"/>
  <c r="J7" i="44"/>
  <c r="L6" i="44"/>
  <c r="J6" i="44"/>
  <c r="L5" i="44"/>
  <c r="J5" i="44"/>
  <c r="L4" i="44"/>
  <c r="J4" i="44"/>
  <c r="L3" i="44"/>
  <c r="J3" i="44"/>
  <c r="L2" i="44"/>
  <c r="J2" i="44"/>
  <c r="L272" i="48"/>
  <c r="J272" i="48"/>
  <c r="L271" i="48"/>
  <c r="J271" i="48"/>
  <c r="L270" i="48"/>
  <c r="J270" i="48"/>
  <c r="M269" i="48"/>
  <c r="L269" i="48"/>
  <c r="J269" i="48"/>
  <c r="L268" i="48"/>
  <c r="J268" i="48"/>
  <c r="M267" i="48"/>
  <c r="L267" i="48"/>
  <c r="J267" i="48"/>
  <c r="L266" i="48"/>
  <c r="J266" i="48"/>
  <c r="L265" i="48"/>
  <c r="J265" i="48"/>
  <c r="L264" i="48"/>
  <c r="J264" i="48"/>
  <c r="L263" i="48"/>
  <c r="J263" i="48"/>
  <c r="L262" i="48"/>
  <c r="J262" i="48"/>
  <c r="L261" i="48"/>
  <c r="J261" i="48"/>
  <c r="L260" i="48"/>
  <c r="J260" i="48"/>
  <c r="L259" i="48"/>
  <c r="J259" i="48"/>
  <c r="L258" i="48"/>
  <c r="J258" i="48"/>
  <c r="L257" i="48"/>
  <c r="J257" i="48"/>
  <c r="L256" i="48"/>
  <c r="J256" i="48"/>
  <c r="L255" i="48"/>
  <c r="J255" i="48"/>
  <c r="L254" i="48"/>
  <c r="J254" i="48"/>
  <c r="L253" i="48"/>
  <c r="J253" i="48"/>
  <c r="L252" i="48"/>
  <c r="J252" i="48"/>
  <c r="L251" i="48"/>
  <c r="J251" i="48"/>
  <c r="L250" i="48"/>
  <c r="J250" i="48"/>
  <c r="L249" i="48"/>
  <c r="J249" i="48"/>
  <c r="L248" i="48"/>
  <c r="J248" i="48"/>
  <c r="L247" i="48"/>
  <c r="J247" i="48"/>
  <c r="L246" i="48"/>
  <c r="J246" i="48"/>
  <c r="L245" i="48"/>
  <c r="J245" i="48"/>
  <c r="L244" i="48"/>
  <c r="J244" i="48"/>
  <c r="L243" i="48"/>
  <c r="J243" i="48"/>
  <c r="L242" i="48"/>
  <c r="J242" i="48"/>
  <c r="L241" i="48"/>
  <c r="J241" i="48"/>
  <c r="L240" i="48"/>
  <c r="J240" i="48"/>
  <c r="L239" i="48"/>
  <c r="J239" i="48"/>
  <c r="L238" i="48"/>
  <c r="J238" i="48"/>
  <c r="L237" i="48"/>
  <c r="J237" i="48"/>
  <c r="L236" i="48"/>
  <c r="J236" i="48"/>
  <c r="L235" i="48"/>
  <c r="J235" i="48"/>
  <c r="L234" i="48"/>
  <c r="J234" i="48"/>
  <c r="L233" i="48"/>
  <c r="J233" i="48"/>
  <c r="L232" i="48"/>
  <c r="J232" i="48"/>
  <c r="L231" i="48"/>
  <c r="J231" i="48"/>
  <c r="L230" i="48"/>
  <c r="J230" i="48"/>
  <c r="M229" i="48"/>
  <c r="L229" i="48"/>
  <c r="J229" i="48"/>
  <c r="L228" i="48"/>
  <c r="J228" i="48"/>
  <c r="L227" i="48"/>
  <c r="J227" i="48"/>
  <c r="M226" i="48"/>
  <c r="L226" i="48"/>
  <c r="J226" i="48"/>
  <c r="M225" i="48"/>
  <c r="L225" i="48"/>
  <c r="J225" i="48"/>
  <c r="L224" i="48"/>
  <c r="J224" i="48"/>
  <c r="L223" i="48"/>
  <c r="J223" i="48"/>
  <c r="L222" i="48"/>
  <c r="J222" i="48"/>
  <c r="L221" i="48"/>
  <c r="J221" i="48"/>
  <c r="L220" i="48"/>
  <c r="J220" i="48"/>
  <c r="L219" i="48"/>
  <c r="J219" i="48"/>
  <c r="L218" i="48"/>
  <c r="J218" i="48"/>
  <c r="L217" i="48"/>
  <c r="J217" i="48"/>
  <c r="L216" i="48"/>
  <c r="J216" i="48"/>
  <c r="L215" i="48"/>
  <c r="J215" i="48"/>
  <c r="L214" i="48"/>
  <c r="J214" i="48"/>
  <c r="L213" i="48"/>
  <c r="J213" i="48"/>
  <c r="L212" i="48"/>
  <c r="J212" i="48"/>
  <c r="L211" i="48"/>
  <c r="J211" i="48"/>
  <c r="L210" i="48"/>
  <c r="J210" i="48"/>
  <c r="L209" i="48"/>
  <c r="J209" i="48"/>
  <c r="L208" i="48"/>
  <c r="J208" i="48"/>
  <c r="M207" i="48"/>
  <c r="L207" i="48"/>
  <c r="J207" i="48"/>
  <c r="L206" i="48"/>
  <c r="J206" i="48"/>
  <c r="L205" i="48"/>
  <c r="J205" i="48"/>
  <c r="L204" i="48"/>
  <c r="J204" i="48"/>
  <c r="L203" i="48"/>
  <c r="J203" i="48"/>
  <c r="L202" i="48"/>
  <c r="J202" i="48"/>
  <c r="L201" i="48"/>
  <c r="J201" i="48"/>
  <c r="L200" i="48"/>
  <c r="J200" i="48"/>
  <c r="L199" i="48"/>
  <c r="J199" i="48"/>
  <c r="L198" i="48"/>
  <c r="J198" i="48"/>
  <c r="L197" i="48"/>
  <c r="J197" i="48"/>
  <c r="L196" i="48"/>
  <c r="J196" i="48"/>
  <c r="L195" i="48"/>
  <c r="J195" i="48"/>
  <c r="L194" i="48"/>
  <c r="J194" i="48"/>
  <c r="L193" i="48"/>
  <c r="J193" i="48"/>
  <c r="L192" i="48"/>
  <c r="J192" i="48"/>
  <c r="L191" i="48"/>
  <c r="J191" i="48"/>
  <c r="L190" i="48"/>
  <c r="J190" i="48"/>
  <c r="L189" i="48"/>
  <c r="J189" i="48"/>
  <c r="L188" i="48"/>
  <c r="J188" i="48"/>
  <c r="L187" i="48"/>
  <c r="J187" i="48"/>
  <c r="L186" i="48"/>
  <c r="J186" i="48"/>
  <c r="L185" i="48"/>
  <c r="J185" i="48"/>
  <c r="L184" i="48"/>
  <c r="J184" i="48"/>
  <c r="L183" i="48"/>
  <c r="J183" i="48"/>
  <c r="L182" i="48"/>
  <c r="J182" i="48"/>
  <c r="L181" i="48"/>
  <c r="J181" i="48"/>
  <c r="L180" i="48"/>
  <c r="J180" i="48"/>
  <c r="L179" i="48"/>
  <c r="J179" i="48"/>
  <c r="L178" i="48"/>
  <c r="J178" i="48"/>
  <c r="L177" i="48"/>
  <c r="J177" i="48"/>
  <c r="L176" i="48"/>
  <c r="J176" i="48"/>
  <c r="L175" i="48"/>
  <c r="J175" i="48"/>
  <c r="L174" i="48"/>
  <c r="J174" i="48"/>
  <c r="L173" i="48"/>
  <c r="J173" i="48"/>
  <c r="L172" i="48"/>
  <c r="J172" i="48"/>
  <c r="L171" i="48"/>
  <c r="J171" i="48"/>
  <c r="L170" i="48"/>
  <c r="J170" i="48"/>
  <c r="L169" i="48"/>
  <c r="J169" i="48"/>
  <c r="L168" i="48"/>
  <c r="J168" i="48"/>
  <c r="L167" i="48"/>
  <c r="J167" i="48"/>
  <c r="L166" i="48"/>
  <c r="J166" i="48"/>
  <c r="L165" i="48"/>
  <c r="J165" i="48"/>
  <c r="L164" i="48"/>
  <c r="J164" i="48"/>
  <c r="L163" i="48"/>
  <c r="J163" i="48"/>
  <c r="L162" i="48"/>
  <c r="J162" i="48"/>
  <c r="L161" i="48"/>
  <c r="J161" i="48"/>
  <c r="L160" i="48"/>
  <c r="J160" i="48"/>
  <c r="L159" i="48"/>
  <c r="J159" i="48"/>
  <c r="L158" i="48"/>
  <c r="J158" i="48"/>
  <c r="L157" i="48"/>
  <c r="J157" i="48"/>
  <c r="L156" i="48"/>
  <c r="J156" i="48"/>
  <c r="L155" i="48"/>
  <c r="J155" i="48"/>
  <c r="L154" i="48"/>
  <c r="J154" i="48"/>
  <c r="L153" i="48"/>
  <c r="J153" i="48"/>
  <c r="L152" i="48"/>
  <c r="J152" i="48"/>
  <c r="L151" i="48"/>
  <c r="J151" i="48"/>
  <c r="L150" i="48"/>
  <c r="J150" i="48"/>
  <c r="L149" i="48"/>
  <c r="J149" i="48"/>
  <c r="L148" i="48"/>
  <c r="J148" i="48"/>
  <c r="L147" i="48"/>
  <c r="J147" i="48"/>
  <c r="L146" i="48"/>
  <c r="J146" i="48"/>
  <c r="L145" i="48"/>
  <c r="J145" i="48"/>
  <c r="L144" i="48"/>
  <c r="J144" i="48"/>
  <c r="L143" i="48"/>
  <c r="J143" i="48"/>
  <c r="L142" i="48"/>
  <c r="J142" i="48"/>
  <c r="L141" i="48"/>
  <c r="J141" i="48"/>
  <c r="L140" i="48"/>
  <c r="J140" i="48"/>
  <c r="L139" i="48"/>
  <c r="J139" i="48"/>
  <c r="L138" i="48"/>
  <c r="J138" i="48"/>
  <c r="L137" i="48"/>
  <c r="J137" i="48"/>
  <c r="L136" i="48"/>
  <c r="J136" i="48"/>
  <c r="L135" i="48"/>
  <c r="J135" i="48"/>
  <c r="L134" i="48"/>
  <c r="J134" i="48"/>
  <c r="L133" i="48"/>
  <c r="J133" i="48"/>
  <c r="L132" i="48"/>
  <c r="J132" i="48"/>
  <c r="L131" i="48"/>
  <c r="J131" i="48"/>
  <c r="L130" i="48"/>
  <c r="J130" i="48"/>
  <c r="L129" i="48"/>
  <c r="J129" i="48"/>
  <c r="L128" i="48"/>
  <c r="J128" i="48"/>
  <c r="L127" i="48"/>
  <c r="J127" i="48"/>
  <c r="L126" i="48"/>
  <c r="J126" i="48"/>
  <c r="L125" i="48"/>
  <c r="J125" i="48"/>
  <c r="L124" i="48"/>
  <c r="J124" i="48"/>
  <c r="L123" i="48"/>
  <c r="J123" i="48"/>
  <c r="L122" i="48"/>
  <c r="J122" i="48"/>
  <c r="L121" i="48"/>
  <c r="J121" i="48"/>
  <c r="L120" i="48"/>
  <c r="J120" i="48"/>
  <c r="L119" i="48"/>
  <c r="J119" i="48"/>
  <c r="L118" i="48"/>
  <c r="J118" i="48"/>
  <c r="L117" i="48"/>
  <c r="J117" i="48"/>
  <c r="L116" i="48"/>
  <c r="J116" i="48"/>
  <c r="L115" i="48"/>
  <c r="J115" i="48"/>
  <c r="M114" i="48"/>
  <c r="L114" i="48"/>
  <c r="J114" i="48"/>
  <c r="L113" i="48"/>
  <c r="J113" i="48"/>
  <c r="L112" i="48"/>
  <c r="J112" i="48"/>
  <c r="L111" i="48"/>
  <c r="J111" i="48"/>
  <c r="L110" i="48"/>
  <c r="J110" i="48"/>
  <c r="L109" i="48"/>
  <c r="J109" i="48"/>
  <c r="L108" i="48"/>
  <c r="J108" i="48"/>
  <c r="L107" i="48"/>
  <c r="J107" i="48"/>
  <c r="L106" i="48"/>
  <c r="J106" i="48"/>
  <c r="L105" i="48"/>
  <c r="J105" i="48"/>
  <c r="L104" i="48"/>
  <c r="J104" i="48"/>
  <c r="L103" i="48"/>
  <c r="J103" i="48"/>
  <c r="L102" i="48"/>
  <c r="J102" i="48"/>
  <c r="L101" i="48"/>
  <c r="J101" i="48"/>
  <c r="L100" i="48"/>
  <c r="J100" i="48"/>
  <c r="L99" i="48"/>
  <c r="J99" i="48"/>
  <c r="L98" i="48"/>
  <c r="J98" i="48"/>
  <c r="J97" i="48"/>
  <c r="L96" i="48"/>
  <c r="J96" i="48"/>
  <c r="M95" i="48"/>
  <c r="L95" i="48"/>
  <c r="J95" i="48"/>
  <c r="L94" i="48"/>
  <c r="J94" i="48"/>
  <c r="L93" i="48"/>
  <c r="J93" i="48"/>
  <c r="L92" i="48"/>
  <c r="J92" i="48"/>
  <c r="M91" i="48"/>
  <c r="L91" i="48"/>
  <c r="J91" i="48"/>
  <c r="L90" i="48"/>
  <c r="J90" i="48"/>
  <c r="M89" i="48"/>
  <c r="L89" i="48"/>
  <c r="J89" i="48"/>
  <c r="L88" i="48"/>
  <c r="J88" i="48"/>
  <c r="L87" i="48"/>
  <c r="J87" i="48"/>
  <c r="L86" i="48"/>
  <c r="J86" i="48"/>
  <c r="M85" i="48"/>
  <c r="L85" i="48"/>
  <c r="J85" i="48"/>
  <c r="L84" i="48"/>
  <c r="J84" i="48"/>
  <c r="L83" i="48"/>
  <c r="J83" i="48"/>
  <c r="L82" i="48"/>
  <c r="J82" i="48"/>
  <c r="N82" i="48" s="1"/>
  <c r="L81" i="48"/>
  <c r="J81" i="48"/>
  <c r="L80" i="48"/>
  <c r="J80" i="48"/>
  <c r="L79" i="48"/>
  <c r="J79" i="48"/>
  <c r="M78" i="48"/>
  <c r="L78" i="48"/>
  <c r="J78" i="48"/>
  <c r="L77" i="48"/>
  <c r="J77" i="48"/>
  <c r="L76" i="48"/>
  <c r="J76" i="48"/>
  <c r="L75" i="48"/>
  <c r="J75" i="48"/>
  <c r="L74" i="48"/>
  <c r="J74" i="48"/>
  <c r="L73" i="48"/>
  <c r="J73" i="48"/>
  <c r="L72" i="48"/>
  <c r="J72" i="48"/>
  <c r="L71" i="48"/>
  <c r="J71" i="48"/>
  <c r="L70" i="48"/>
  <c r="J70" i="48"/>
  <c r="L69" i="48"/>
  <c r="J69" i="48"/>
  <c r="L68" i="48"/>
  <c r="J68" i="48"/>
  <c r="L67" i="48"/>
  <c r="J67" i="48"/>
  <c r="L66" i="48"/>
  <c r="J66" i="48"/>
  <c r="L65" i="48"/>
  <c r="J65" i="48"/>
  <c r="L64" i="48"/>
  <c r="J64" i="48"/>
  <c r="L63" i="48"/>
  <c r="J63" i="48"/>
  <c r="L62" i="48"/>
  <c r="J62" i="48"/>
  <c r="L61" i="48"/>
  <c r="J61" i="48"/>
  <c r="L60" i="48"/>
  <c r="J60" i="48"/>
  <c r="L59" i="48"/>
  <c r="J59" i="48"/>
  <c r="L58" i="48"/>
  <c r="J58" i="48"/>
  <c r="L57" i="48"/>
  <c r="J57" i="48"/>
  <c r="L56" i="48"/>
  <c r="J56" i="48"/>
  <c r="L55" i="48"/>
  <c r="J55" i="48"/>
  <c r="L54" i="48"/>
  <c r="J54" i="48"/>
  <c r="L53" i="48"/>
  <c r="J53" i="48"/>
  <c r="L52" i="48"/>
  <c r="J52" i="48"/>
  <c r="L51" i="48"/>
  <c r="J51" i="48"/>
  <c r="L50" i="48"/>
  <c r="J50" i="48"/>
  <c r="L49" i="48"/>
  <c r="J49" i="48"/>
  <c r="L48" i="48"/>
  <c r="J48" i="48"/>
  <c r="L47" i="48"/>
  <c r="J47" i="48"/>
  <c r="L46" i="48"/>
  <c r="J46" i="48"/>
  <c r="L45" i="48"/>
  <c r="J45" i="48"/>
  <c r="L44" i="48"/>
  <c r="J44" i="48"/>
  <c r="L43" i="48"/>
  <c r="J43" i="48"/>
  <c r="L42" i="48"/>
  <c r="J42" i="48"/>
  <c r="L41" i="48"/>
  <c r="J41" i="48"/>
  <c r="L40" i="48"/>
  <c r="J40" i="48"/>
  <c r="L39" i="48"/>
  <c r="J39" i="48"/>
  <c r="L38" i="48"/>
  <c r="J38" i="48"/>
  <c r="L37" i="48"/>
  <c r="J37" i="48"/>
  <c r="L36" i="48"/>
  <c r="J36" i="48"/>
  <c r="L35" i="48"/>
  <c r="J35" i="48"/>
  <c r="L34" i="48"/>
  <c r="J34" i="48"/>
  <c r="L33" i="48"/>
  <c r="J33" i="48"/>
  <c r="L32" i="48"/>
  <c r="J32" i="48"/>
  <c r="L31" i="48"/>
  <c r="J31" i="48"/>
  <c r="L30" i="48"/>
  <c r="J30" i="48"/>
  <c r="L29" i="48"/>
  <c r="J29" i="48"/>
  <c r="L28" i="48"/>
  <c r="J28" i="48"/>
  <c r="L27" i="48"/>
  <c r="J27" i="48"/>
  <c r="L26" i="48"/>
  <c r="J26" i="48"/>
  <c r="L25" i="48"/>
  <c r="J25" i="48"/>
  <c r="L24" i="48"/>
  <c r="J24" i="48"/>
  <c r="L23" i="48"/>
  <c r="J23" i="48"/>
  <c r="L22" i="48"/>
  <c r="J22" i="48"/>
  <c r="L21" i="48"/>
  <c r="J21" i="48"/>
  <c r="L20" i="48"/>
  <c r="J20" i="48"/>
  <c r="L19" i="48"/>
  <c r="J19" i="48"/>
  <c r="L18" i="48"/>
  <c r="J18" i="48"/>
  <c r="L17" i="48"/>
  <c r="J17" i="48"/>
  <c r="L16" i="48"/>
  <c r="J16" i="48"/>
  <c r="L15" i="48"/>
  <c r="J15" i="48"/>
  <c r="L14" i="48"/>
  <c r="J14" i="48"/>
  <c r="L13" i="48"/>
  <c r="J13" i="48"/>
  <c r="L12" i="48"/>
  <c r="J12" i="48"/>
  <c r="L11" i="48"/>
  <c r="J11" i="48"/>
  <c r="N11" i="48" s="1"/>
  <c r="L10" i="48"/>
  <c r="J10" i="48"/>
  <c r="L9" i="48"/>
  <c r="J9" i="48"/>
  <c r="L8" i="48"/>
  <c r="N8" i="48" s="1"/>
  <c r="J8" i="48"/>
  <c r="L7" i="48"/>
  <c r="J7" i="48"/>
  <c r="L6" i="48"/>
  <c r="N6" i="48" s="1"/>
  <c r="J6" i="48"/>
  <c r="L5" i="48"/>
  <c r="N5" i="48" s="1"/>
  <c r="J5" i="48"/>
  <c r="L4" i="48"/>
  <c r="N4" i="48" s="1"/>
  <c r="J4" i="48"/>
  <c r="M3" i="48"/>
  <c r="L3" i="48"/>
  <c r="J3" i="48"/>
  <c r="L2" i="48"/>
  <c r="J2" i="48"/>
  <c r="L622" i="43"/>
  <c r="J622" i="43"/>
  <c r="L621" i="43"/>
  <c r="J621" i="43"/>
  <c r="L620" i="43"/>
  <c r="J620" i="43"/>
  <c r="L619" i="43"/>
  <c r="J619" i="43"/>
  <c r="L618" i="43"/>
  <c r="J618" i="43"/>
  <c r="L617" i="43"/>
  <c r="J617" i="43"/>
  <c r="L616" i="43"/>
  <c r="J616" i="43"/>
  <c r="M615" i="43"/>
  <c r="L615" i="43"/>
  <c r="J615" i="43"/>
  <c r="M614" i="43"/>
  <c r="L614" i="43"/>
  <c r="J614" i="43"/>
  <c r="M613" i="43"/>
  <c r="L613" i="43"/>
  <c r="J613" i="43"/>
  <c r="L612" i="43"/>
  <c r="J612" i="43"/>
  <c r="L611" i="43"/>
  <c r="J611" i="43"/>
  <c r="L610" i="43"/>
  <c r="J610" i="43"/>
  <c r="M609" i="43"/>
  <c r="L609" i="43"/>
  <c r="J609" i="43"/>
  <c r="L608" i="43"/>
  <c r="J608" i="43"/>
  <c r="L607" i="43"/>
  <c r="J607" i="43"/>
  <c r="L606" i="43"/>
  <c r="J606" i="43"/>
  <c r="L605" i="43"/>
  <c r="J605" i="43"/>
  <c r="L604" i="43"/>
  <c r="J604" i="43"/>
  <c r="L603" i="43"/>
  <c r="J603" i="43"/>
  <c r="L602" i="43"/>
  <c r="J602" i="43"/>
  <c r="L601" i="43"/>
  <c r="J601" i="43"/>
  <c r="L600" i="43"/>
  <c r="J600" i="43"/>
  <c r="L599" i="43"/>
  <c r="J599" i="43"/>
  <c r="L598" i="43"/>
  <c r="J598" i="43"/>
  <c r="L597" i="43"/>
  <c r="J597" i="43"/>
  <c r="L596" i="43"/>
  <c r="J596" i="43"/>
  <c r="L595" i="43"/>
  <c r="J595" i="43"/>
  <c r="L594" i="43"/>
  <c r="J594" i="43"/>
  <c r="L593" i="43"/>
  <c r="J593" i="43"/>
  <c r="L592" i="43"/>
  <c r="J592" i="43"/>
  <c r="L591" i="43"/>
  <c r="J591" i="43"/>
  <c r="L590" i="43"/>
  <c r="J590" i="43"/>
  <c r="L589" i="43"/>
  <c r="J589" i="43"/>
  <c r="L588" i="43"/>
  <c r="J588" i="43"/>
  <c r="L587" i="43"/>
  <c r="J587" i="43"/>
  <c r="L586" i="43"/>
  <c r="J586" i="43"/>
  <c r="M585" i="43"/>
  <c r="L585" i="43"/>
  <c r="J585" i="43"/>
  <c r="L584" i="43"/>
  <c r="J584" i="43"/>
  <c r="L583" i="43"/>
  <c r="J583" i="43"/>
  <c r="L582" i="43"/>
  <c r="J582" i="43"/>
  <c r="M581" i="43"/>
  <c r="L581" i="43"/>
  <c r="J581" i="43"/>
  <c r="L580" i="43"/>
  <c r="J580" i="43"/>
  <c r="L579" i="43"/>
  <c r="J579" i="43"/>
  <c r="L578" i="43"/>
  <c r="J578" i="43"/>
  <c r="L577" i="43"/>
  <c r="J577" i="43"/>
  <c r="L576" i="43"/>
  <c r="J576" i="43"/>
  <c r="L575" i="43"/>
  <c r="J575" i="43"/>
  <c r="L574" i="43"/>
  <c r="J574" i="43"/>
  <c r="L573" i="43"/>
  <c r="J573" i="43"/>
  <c r="L572" i="43"/>
  <c r="J572" i="43"/>
  <c r="L571" i="43"/>
  <c r="J571" i="43"/>
  <c r="L570" i="43"/>
  <c r="J570" i="43"/>
  <c r="L569" i="43"/>
  <c r="J569" i="43"/>
  <c r="L568" i="43"/>
  <c r="J568" i="43"/>
  <c r="L567" i="43"/>
  <c r="J567" i="43"/>
  <c r="M566" i="43"/>
  <c r="L566" i="43"/>
  <c r="J566" i="43"/>
  <c r="M565" i="43"/>
  <c r="L565" i="43"/>
  <c r="J565" i="43"/>
  <c r="M564" i="43"/>
  <c r="L564" i="43"/>
  <c r="J564" i="43"/>
  <c r="L563" i="43"/>
  <c r="J563" i="43"/>
  <c r="L562" i="43"/>
  <c r="J562" i="43"/>
  <c r="L561" i="43"/>
  <c r="J561" i="43"/>
  <c r="L560" i="43"/>
  <c r="J560" i="43"/>
  <c r="L559" i="43"/>
  <c r="J559" i="43"/>
  <c r="L558" i="43"/>
  <c r="J558" i="43"/>
  <c r="L557" i="43"/>
  <c r="J557" i="43"/>
  <c r="L556" i="43"/>
  <c r="J556" i="43"/>
  <c r="M555" i="43"/>
  <c r="L555" i="43"/>
  <c r="J555" i="43"/>
  <c r="L554" i="43"/>
  <c r="J554" i="43"/>
  <c r="L553" i="43"/>
  <c r="J553" i="43"/>
  <c r="M552" i="43"/>
  <c r="L552" i="43"/>
  <c r="J552" i="43"/>
  <c r="L551" i="43"/>
  <c r="J551" i="43"/>
  <c r="L550" i="43"/>
  <c r="J550" i="43"/>
  <c r="L549" i="43"/>
  <c r="J549" i="43"/>
  <c r="L548" i="43"/>
  <c r="J548" i="43"/>
  <c r="L547" i="43"/>
  <c r="J547" i="43"/>
  <c r="L546" i="43"/>
  <c r="J546" i="43"/>
  <c r="M545" i="43"/>
  <c r="L545" i="43"/>
  <c r="J545" i="43"/>
  <c r="L544" i="43"/>
  <c r="J544" i="43"/>
  <c r="L543" i="43"/>
  <c r="J543" i="43"/>
  <c r="L542" i="43"/>
  <c r="J542" i="43"/>
  <c r="L541" i="43"/>
  <c r="J541" i="43"/>
  <c r="L540" i="43"/>
  <c r="J540" i="43"/>
  <c r="L539" i="43"/>
  <c r="J539" i="43"/>
  <c r="L538" i="43"/>
  <c r="J538" i="43"/>
  <c r="L537" i="43"/>
  <c r="J537" i="43"/>
  <c r="L536" i="43"/>
  <c r="J536" i="43"/>
  <c r="L535" i="43"/>
  <c r="J535" i="43"/>
  <c r="L534" i="43"/>
  <c r="J534" i="43"/>
  <c r="L533" i="43"/>
  <c r="J533" i="43"/>
  <c r="L532" i="43"/>
  <c r="J532" i="43"/>
  <c r="L531" i="43"/>
  <c r="J531" i="43"/>
  <c r="L530" i="43"/>
  <c r="J530" i="43"/>
  <c r="L529" i="43"/>
  <c r="J529" i="43"/>
  <c r="L528" i="43"/>
  <c r="J528" i="43"/>
  <c r="L527" i="43"/>
  <c r="J527" i="43"/>
  <c r="L526" i="43"/>
  <c r="J526" i="43"/>
  <c r="L525" i="43"/>
  <c r="J525" i="43"/>
  <c r="L524" i="43"/>
  <c r="J524" i="43"/>
  <c r="M523" i="43"/>
  <c r="L523" i="43"/>
  <c r="J523" i="43"/>
  <c r="L522" i="43"/>
  <c r="J522" i="43"/>
  <c r="L521" i="43"/>
  <c r="J521" i="43"/>
  <c r="L520" i="43"/>
  <c r="J520" i="43"/>
  <c r="L519" i="43"/>
  <c r="J519" i="43"/>
  <c r="L518" i="43"/>
  <c r="J518" i="43"/>
  <c r="J517" i="43"/>
  <c r="L516" i="43"/>
  <c r="J516" i="43"/>
  <c r="L515" i="43"/>
  <c r="J515" i="43"/>
  <c r="L514" i="43"/>
  <c r="J514" i="43"/>
  <c r="L513" i="43"/>
  <c r="J513" i="43"/>
  <c r="L512" i="43"/>
  <c r="J512" i="43"/>
  <c r="M511" i="43"/>
  <c r="L511" i="43"/>
  <c r="J511" i="43"/>
  <c r="M510" i="43"/>
  <c r="L510" i="43"/>
  <c r="J510" i="43"/>
  <c r="L509" i="43"/>
  <c r="J509" i="43"/>
  <c r="M508" i="43"/>
  <c r="L508" i="43"/>
  <c r="J508" i="43"/>
  <c r="L507" i="43"/>
  <c r="J507" i="43"/>
  <c r="L506" i="43"/>
  <c r="J506" i="43"/>
  <c r="L505" i="43"/>
  <c r="J505" i="43"/>
  <c r="L504" i="43"/>
  <c r="J504" i="43"/>
  <c r="L503" i="43"/>
  <c r="J503" i="43"/>
  <c r="L502" i="43"/>
  <c r="J502" i="43"/>
  <c r="L501" i="43"/>
  <c r="J501" i="43"/>
  <c r="L500" i="43"/>
  <c r="J500" i="43"/>
  <c r="L499" i="43"/>
  <c r="J499" i="43"/>
  <c r="L498" i="43"/>
  <c r="J498" i="43"/>
  <c r="L497" i="43"/>
  <c r="J497" i="43"/>
  <c r="L496" i="43"/>
  <c r="J496" i="43"/>
  <c r="L495" i="43"/>
  <c r="J495" i="43"/>
  <c r="L494" i="43"/>
  <c r="J494" i="43"/>
  <c r="L493" i="43"/>
  <c r="J493" i="43"/>
  <c r="L492" i="43"/>
  <c r="J492" i="43"/>
  <c r="L491" i="43"/>
  <c r="J491" i="43"/>
  <c r="M490" i="43"/>
  <c r="L490" i="43"/>
  <c r="J490" i="43"/>
  <c r="L489" i="43"/>
  <c r="J489" i="43"/>
  <c r="L488" i="43"/>
  <c r="J488" i="43"/>
  <c r="L487" i="43"/>
  <c r="J487" i="43"/>
  <c r="L486" i="43"/>
  <c r="J486" i="43"/>
  <c r="L485" i="43"/>
  <c r="J485" i="43"/>
  <c r="L484" i="43"/>
  <c r="J484" i="43"/>
  <c r="L483" i="43"/>
  <c r="J483" i="43"/>
  <c r="L482" i="43"/>
  <c r="J482" i="43"/>
  <c r="L481" i="43"/>
  <c r="J481" i="43"/>
  <c r="L480" i="43"/>
  <c r="J480" i="43"/>
  <c r="L479" i="43"/>
  <c r="J479" i="43"/>
  <c r="L478" i="43"/>
  <c r="J478" i="43"/>
  <c r="L477" i="43"/>
  <c r="J477" i="43"/>
  <c r="M476" i="43"/>
  <c r="L476" i="43"/>
  <c r="J476" i="43"/>
  <c r="L475" i="43"/>
  <c r="J475" i="43"/>
  <c r="L474" i="43"/>
  <c r="J474" i="43"/>
  <c r="M473" i="43"/>
  <c r="L473" i="43"/>
  <c r="J473" i="43"/>
  <c r="L472" i="43"/>
  <c r="J472" i="43"/>
  <c r="L471" i="43"/>
  <c r="J471" i="43"/>
  <c r="L470" i="43"/>
  <c r="J470" i="43"/>
  <c r="L469" i="43"/>
  <c r="J469" i="43"/>
  <c r="L468" i="43"/>
  <c r="J468" i="43"/>
  <c r="L467" i="43"/>
  <c r="J467" i="43"/>
  <c r="L466" i="43"/>
  <c r="J466" i="43"/>
  <c r="L465" i="43"/>
  <c r="J465" i="43"/>
  <c r="L464" i="43"/>
  <c r="J464" i="43"/>
  <c r="L463" i="43"/>
  <c r="J463" i="43"/>
  <c r="L462" i="43"/>
  <c r="J462" i="43"/>
  <c r="L461" i="43"/>
  <c r="J461" i="43"/>
  <c r="L460" i="43"/>
  <c r="J460" i="43"/>
  <c r="L459" i="43"/>
  <c r="J459" i="43"/>
  <c r="L458" i="43"/>
  <c r="J458" i="43"/>
  <c r="L457" i="43"/>
  <c r="J457" i="43"/>
  <c r="L456" i="43"/>
  <c r="J456" i="43"/>
  <c r="L455" i="43"/>
  <c r="J455" i="43"/>
  <c r="L454" i="43"/>
  <c r="J454" i="43"/>
  <c r="L453" i="43"/>
  <c r="J453" i="43"/>
  <c r="L452" i="43"/>
  <c r="J452" i="43"/>
  <c r="L451" i="43"/>
  <c r="J451" i="43"/>
  <c r="L450" i="43"/>
  <c r="J450" i="43"/>
  <c r="L449" i="43"/>
  <c r="J449" i="43"/>
  <c r="L448" i="43"/>
  <c r="J448" i="43"/>
  <c r="L447" i="43"/>
  <c r="J447" i="43"/>
  <c r="L446" i="43"/>
  <c r="J446" i="43"/>
  <c r="L445" i="43"/>
  <c r="J445" i="43"/>
  <c r="L444" i="43"/>
  <c r="J444" i="43"/>
  <c r="L443" i="43"/>
  <c r="J443" i="43"/>
  <c r="L442" i="43"/>
  <c r="J442" i="43"/>
  <c r="L441" i="43"/>
  <c r="J441" i="43"/>
  <c r="L440" i="43"/>
  <c r="J440" i="43"/>
  <c r="L439" i="43"/>
  <c r="J439" i="43"/>
  <c r="L438" i="43"/>
  <c r="J438" i="43"/>
  <c r="L437" i="43"/>
  <c r="J437" i="43"/>
  <c r="L436" i="43"/>
  <c r="J436" i="43"/>
  <c r="L435" i="43"/>
  <c r="J435" i="43"/>
  <c r="L434" i="43"/>
  <c r="J434" i="43"/>
  <c r="L433" i="43"/>
  <c r="J433" i="43"/>
  <c r="L432" i="43"/>
  <c r="J432" i="43"/>
  <c r="L431" i="43"/>
  <c r="J431" i="43"/>
  <c r="L430" i="43"/>
  <c r="J430" i="43"/>
  <c r="L429" i="43"/>
  <c r="J429" i="43"/>
  <c r="L428" i="43"/>
  <c r="J428" i="43"/>
  <c r="L427" i="43"/>
  <c r="J427" i="43"/>
  <c r="L426" i="43"/>
  <c r="J426" i="43"/>
  <c r="L425" i="43"/>
  <c r="J425" i="43"/>
  <c r="L424" i="43"/>
  <c r="J424" i="43"/>
  <c r="L423" i="43"/>
  <c r="J423" i="43"/>
  <c r="L422" i="43"/>
  <c r="J422" i="43"/>
  <c r="L421" i="43"/>
  <c r="J421" i="43"/>
  <c r="L420" i="43"/>
  <c r="J420" i="43"/>
  <c r="L419" i="43"/>
  <c r="J419" i="43"/>
  <c r="L418" i="43"/>
  <c r="J418" i="43"/>
  <c r="L417" i="43"/>
  <c r="J417" i="43"/>
  <c r="L416" i="43"/>
  <c r="J416" i="43"/>
  <c r="L415" i="43"/>
  <c r="J415" i="43"/>
  <c r="L414" i="43"/>
  <c r="J414" i="43"/>
  <c r="L413" i="43"/>
  <c r="J413" i="43"/>
  <c r="L412" i="43"/>
  <c r="J412" i="43"/>
  <c r="L411" i="43"/>
  <c r="J411" i="43"/>
  <c r="L410" i="43"/>
  <c r="J410" i="43"/>
  <c r="L409" i="43"/>
  <c r="J409" i="43"/>
  <c r="L408" i="43"/>
  <c r="J408" i="43"/>
  <c r="L407" i="43"/>
  <c r="J407" i="43"/>
  <c r="L406" i="43"/>
  <c r="J406" i="43"/>
  <c r="L405" i="43"/>
  <c r="J405" i="43"/>
  <c r="L404" i="43"/>
  <c r="J404" i="43"/>
  <c r="L403" i="43"/>
  <c r="J403" i="43"/>
  <c r="L402" i="43"/>
  <c r="J402" i="43"/>
  <c r="L401" i="43"/>
  <c r="J401" i="43"/>
  <c r="L400" i="43"/>
  <c r="J400" i="43"/>
  <c r="L399" i="43"/>
  <c r="J399" i="43"/>
  <c r="L398" i="43"/>
  <c r="J398" i="43"/>
  <c r="L397" i="43"/>
  <c r="J397" i="43"/>
  <c r="L396" i="43"/>
  <c r="J396" i="43"/>
  <c r="L395" i="43"/>
  <c r="J395" i="43"/>
  <c r="L394" i="43"/>
  <c r="J394" i="43"/>
  <c r="M393" i="43"/>
  <c r="L393" i="43"/>
  <c r="J393" i="43"/>
  <c r="L392" i="43"/>
  <c r="J392" i="43"/>
  <c r="L391" i="43"/>
  <c r="J391" i="43"/>
  <c r="L390" i="43"/>
  <c r="J390" i="43"/>
  <c r="L389" i="43"/>
  <c r="J389" i="43"/>
  <c r="L388" i="43"/>
  <c r="J388" i="43"/>
  <c r="M387" i="43"/>
  <c r="L387" i="43"/>
  <c r="J387" i="43"/>
  <c r="L386" i="43"/>
  <c r="J386" i="43"/>
  <c r="M385" i="43"/>
  <c r="L385" i="43"/>
  <c r="J385" i="43"/>
  <c r="L384" i="43"/>
  <c r="J384" i="43"/>
  <c r="L383" i="43"/>
  <c r="J383" i="43"/>
  <c r="L382" i="43"/>
  <c r="J382" i="43"/>
  <c r="L381" i="43"/>
  <c r="J381" i="43"/>
  <c r="L380" i="43"/>
  <c r="J380" i="43"/>
  <c r="L379" i="43"/>
  <c r="J379" i="43"/>
  <c r="L378" i="43"/>
  <c r="J378" i="43"/>
  <c r="L377" i="43"/>
  <c r="J377" i="43"/>
  <c r="L376" i="43"/>
  <c r="J376" i="43"/>
  <c r="M375" i="43"/>
  <c r="L375" i="43"/>
  <c r="J375" i="43"/>
  <c r="L374" i="43"/>
  <c r="J374" i="43"/>
  <c r="L373" i="43"/>
  <c r="J373" i="43"/>
  <c r="L372" i="43"/>
  <c r="J372" i="43"/>
  <c r="L371" i="43"/>
  <c r="J371" i="43"/>
  <c r="L370" i="43"/>
  <c r="J370" i="43"/>
  <c r="L369" i="43"/>
  <c r="J369" i="43"/>
  <c r="L368" i="43"/>
  <c r="J368" i="43"/>
  <c r="L367" i="43"/>
  <c r="J367" i="43"/>
  <c r="L366" i="43"/>
  <c r="J366" i="43"/>
  <c r="L365" i="43"/>
  <c r="J365" i="43"/>
  <c r="M364" i="43"/>
  <c r="L364" i="43"/>
  <c r="J364" i="43"/>
  <c r="L363" i="43"/>
  <c r="J363" i="43"/>
  <c r="L362" i="43"/>
  <c r="J362" i="43"/>
  <c r="L361" i="43"/>
  <c r="J361" i="43"/>
  <c r="M360" i="43"/>
  <c r="L360" i="43"/>
  <c r="J360" i="43"/>
  <c r="M359" i="43"/>
  <c r="L359" i="43"/>
  <c r="J359" i="43"/>
  <c r="L358" i="43"/>
  <c r="J358" i="43"/>
  <c r="L357" i="43"/>
  <c r="J357" i="43"/>
  <c r="L356" i="43"/>
  <c r="J356" i="43"/>
  <c r="L355" i="43"/>
  <c r="J355" i="43"/>
  <c r="L354" i="43"/>
  <c r="J354" i="43"/>
  <c r="N354" i="43" s="1"/>
  <c r="L353" i="43"/>
  <c r="J353" i="43"/>
  <c r="L352" i="43"/>
  <c r="J352" i="43"/>
  <c r="N352" i="43" s="1"/>
  <c r="L351" i="43"/>
  <c r="J351" i="43"/>
  <c r="M350" i="43"/>
  <c r="L350" i="43"/>
  <c r="J350" i="43"/>
  <c r="L349" i="43"/>
  <c r="J349" i="43"/>
  <c r="L348" i="43"/>
  <c r="J348" i="43"/>
  <c r="L347" i="43"/>
  <c r="J347" i="43"/>
  <c r="N347" i="43" s="1"/>
  <c r="L346" i="43"/>
  <c r="J346" i="43"/>
  <c r="L345" i="43"/>
  <c r="J345" i="43"/>
  <c r="L344" i="43"/>
  <c r="J344" i="43"/>
  <c r="L343" i="43"/>
  <c r="J343" i="43"/>
  <c r="M342" i="43"/>
  <c r="J342" i="43"/>
  <c r="L341" i="43"/>
  <c r="J341" i="43"/>
  <c r="L340" i="43"/>
  <c r="J340" i="43"/>
  <c r="N340" i="43" s="1"/>
  <c r="L339" i="43"/>
  <c r="J339" i="43"/>
  <c r="N339" i="43" s="1"/>
  <c r="L338" i="43"/>
  <c r="J338" i="43"/>
  <c r="L337" i="43"/>
  <c r="J337" i="43"/>
  <c r="M336" i="43"/>
  <c r="L336" i="43"/>
  <c r="J336" i="43"/>
  <c r="M335" i="43"/>
  <c r="L335" i="43"/>
  <c r="J335" i="43"/>
  <c r="L334" i="43"/>
  <c r="J334" i="43"/>
  <c r="M333" i="43"/>
  <c r="L333" i="43"/>
  <c r="J333" i="43"/>
  <c r="L332" i="43"/>
  <c r="J332" i="43"/>
  <c r="L331" i="43"/>
  <c r="J331" i="43"/>
  <c r="L330" i="43"/>
  <c r="J330" i="43"/>
  <c r="L329" i="43"/>
  <c r="J329" i="43"/>
  <c r="L328" i="43"/>
  <c r="J328" i="43"/>
  <c r="L327" i="43"/>
  <c r="J327" i="43"/>
  <c r="L326" i="43"/>
  <c r="J326" i="43"/>
  <c r="L325" i="43"/>
  <c r="J325" i="43"/>
  <c r="L324" i="43"/>
  <c r="J324" i="43"/>
  <c r="L323" i="43"/>
  <c r="J323" i="43"/>
  <c r="L322" i="43"/>
  <c r="J322" i="43"/>
  <c r="L321" i="43"/>
  <c r="J321" i="43"/>
  <c r="L320" i="43"/>
  <c r="J320" i="43"/>
  <c r="L319" i="43"/>
  <c r="J319" i="43"/>
  <c r="L318" i="43"/>
  <c r="J318" i="43"/>
  <c r="L317" i="43"/>
  <c r="J317" i="43"/>
  <c r="L316" i="43"/>
  <c r="J316" i="43"/>
  <c r="L315" i="43"/>
  <c r="J315" i="43"/>
  <c r="L314" i="43"/>
  <c r="J314" i="43"/>
  <c r="L313" i="43"/>
  <c r="J313" i="43"/>
  <c r="L312" i="43"/>
  <c r="J312" i="43"/>
  <c r="L311" i="43"/>
  <c r="J311" i="43"/>
  <c r="L310" i="43"/>
  <c r="J310" i="43"/>
  <c r="L309" i="43"/>
  <c r="J309" i="43"/>
  <c r="L308" i="43"/>
  <c r="J308" i="43"/>
  <c r="L307" i="43"/>
  <c r="J307" i="43"/>
  <c r="L306" i="43"/>
  <c r="J306" i="43"/>
  <c r="L305" i="43"/>
  <c r="J305" i="43"/>
  <c r="L304" i="43"/>
  <c r="J304" i="43"/>
  <c r="M303" i="43"/>
  <c r="L303" i="43"/>
  <c r="J303" i="43"/>
  <c r="M302" i="43"/>
  <c r="L302" i="43"/>
  <c r="J302" i="43"/>
  <c r="L301" i="43"/>
  <c r="J301" i="43"/>
  <c r="L300" i="43"/>
  <c r="J300" i="43"/>
  <c r="L299" i="43"/>
  <c r="J299" i="43"/>
  <c r="L298" i="43"/>
  <c r="J298" i="43"/>
  <c r="L297" i="43"/>
  <c r="J297" i="43"/>
  <c r="L296" i="43"/>
  <c r="J296" i="43"/>
  <c r="L295" i="43"/>
  <c r="J295" i="43"/>
  <c r="M294" i="43"/>
  <c r="L294" i="43"/>
  <c r="J294" i="43"/>
  <c r="L293" i="43"/>
  <c r="J293" i="43"/>
  <c r="L292" i="43"/>
  <c r="J292" i="43"/>
  <c r="L291" i="43"/>
  <c r="J291" i="43"/>
  <c r="L290" i="43"/>
  <c r="J290" i="43"/>
  <c r="L289" i="43"/>
  <c r="J289" i="43"/>
  <c r="L288" i="43"/>
  <c r="J288" i="43"/>
  <c r="L287" i="43"/>
  <c r="J287" i="43"/>
  <c r="L286" i="43"/>
  <c r="J286" i="43"/>
  <c r="L285" i="43"/>
  <c r="J285" i="43"/>
  <c r="L284" i="43"/>
  <c r="J284" i="43"/>
  <c r="L283" i="43"/>
  <c r="J283" i="43"/>
  <c r="L282" i="43"/>
  <c r="J282" i="43"/>
  <c r="L281" i="43"/>
  <c r="J281" i="43"/>
  <c r="L280" i="43"/>
  <c r="J280" i="43"/>
  <c r="L279" i="43"/>
  <c r="J279" i="43"/>
  <c r="L278" i="43"/>
  <c r="J278" i="43"/>
  <c r="L277" i="43"/>
  <c r="J277" i="43"/>
  <c r="L276" i="43"/>
  <c r="J276" i="43"/>
  <c r="L275" i="43"/>
  <c r="J275" i="43"/>
  <c r="L274" i="43"/>
  <c r="J274" i="43"/>
  <c r="L273" i="43"/>
  <c r="J273" i="43"/>
  <c r="L272" i="43"/>
  <c r="J272" i="43"/>
  <c r="L271" i="43"/>
  <c r="J271" i="43"/>
  <c r="L270" i="43"/>
  <c r="J270" i="43"/>
  <c r="L269" i="43"/>
  <c r="J269" i="43"/>
  <c r="L268" i="43"/>
  <c r="J268" i="43"/>
  <c r="M267" i="43"/>
  <c r="L267" i="43"/>
  <c r="J267" i="43"/>
  <c r="L266" i="43"/>
  <c r="J266" i="43"/>
  <c r="L265" i="43"/>
  <c r="J265" i="43"/>
  <c r="L264" i="43"/>
  <c r="J264" i="43"/>
  <c r="L263" i="43"/>
  <c r="J263" i="43"/>
  <c r="L262" i="43"/>
  <c r="J262" i="43"/>
  <c r="L261" i="43"/>
  <c r="J261" i="43"/>
  <c r="L260" i="43"/>
  <c r="J260" i="43"/>
  <c r="L259" i="43"/>
  <c r="J259" i="43"/>
  <c r="L258" i="43"/>
  <c r="J258" i="43"/>
  <c r="L257" i="43"/>
  <c r="J257" i="43"/>
  <c r="L256" i="43"/>
  <c r="J256" i="43"/>
  <c r="L255" i="43"/>
  <c r="J255" i="43"/>
  <c r="L254" i="43"/>
  <c r="J254" i="43"/>
  <c r="L253" i="43"/>
  <c r="J253" i="43"/>
  <c r="L252" i="43"/>
  <c r="J252" i="43"/>
  <c r="L251" i="43"/>
  <c r="J251" i="43"/>
  <c r="L250" i="43"/>
  <c r="J250" i="43"/>
  <c r="L249" i="43"/>
  <c r="J249" i="43"/>
  <c r="L248" i="43"/>
  <c r="J248" i="43"/>
  <c r="L247" i="43"/>
  <c r="J247" i="43"/>
  <c r="L246" i="43"/>
  <c r="J246" i="43"/>
  <c r="L245" i="43"/>
  <c r="J245" i="43"/>
  <c r="L244" i="43"/>
  <c r="J244" i="43"/>
  <c r="L243" i="43"/>
  <c r="J243" i="43"/>
  <c r="L242" i="43"/>
  <c r="J242" i="43"/>
  <c r="L241" i="43"/>
  <c r="J241" i="43"/>
  <c r="L240" i="43"/>
  <c r="J240" i="43"/>
  <c r="L239" i="43"/>
  <c r="J239" i="43"/>
  <c r="L238" i="43"/>
  <c r="J238" i="43"/>
  <c r="L237" i="43"/>
  <c r="J237" i="43"/>
  <c r="L236" i="43"/>
  <c r="J236" i="43"/>
  <c r="L235" i="43"/>
  <c r="J235" i="43"/>
  <c r="L234" i="43"/>
  <c r="J234" i="43"/>
  <c r="L233" i="43"/>
  <c r="J233" i="43"/>
  <c r="L232" i="43"/>
  <c r="J232" i="43"/>
  <c r="L231" i="43"/>
  <c r="J231" i="43"/>
  <c r="L230" i="43"/>
  <c r="J230" i="43"/>
  <c r="L229" i="43"/>
  <c r="J229" i="43"/>
  <c r="N229" i="43" s="1"/>
  <c r="L228" i="43"/>
  <c r="J228" i="43"/>
  <c r="L227" i="43"/>
  <c r="J227" i="43"/>
  <c r="L226" i="43"/>
  <c r="J226" i="43"/>
  <c r="L225" i="43"/>
  <c r="J225" i="43"/>
  <c r="L224" i="43"/>
  <c r="J224" i="43"/>
  <c r="L223" i="43"/>
  <c r="J223" i="43"/>
  <c r="L222" i="43"/>
  <c r="J222" i="43"/>
  <c r="L221" i="43"/>
  <c r="J221" i="43"/>
  <c r="M220" i="43"/>
  <c r="L220" i="43"/>
  <c r="J220" i="43"/>
  <c r="L219" i="43"/>
  <c r="J219" i="43"/>
  <c r="L218" i="43"/>
  <c r="J218" i="43"/>
  <c r="L217" i="43"/>
  <c r="J217" i="43"/>
  <c r="L216" i="43"/>
  <c r="J216" i="43"/>
  <c r="L215" i="43"/>
  <c r="J215" i="43"/>
  <c r="L214" i="43"/>
  <c r="J214" i="43"/>
  <c r="L213" i="43"/>
  <c r="J213" i="43"/>
  <c r="M212" i="43"/>
  <c r="L212" i="43"/>
  <c r="J212" i="43"/>
  <c r="L211" i="43"/>
  <c r="J211" i="43"/>
  <c r="L210" i="43"/>
  <c r="J210" i="43"/>
  <c r="L209" i="43"/>
  <c r="J209" i="43"/>
  <c r="L208" i="43"/>
  <c r="J208" i="43"/>
  <c r="M207" i="43"/>
  <c r="L207" i="43"/>
  <c r="J207" i="43"/>
  <c r="L206" i="43"/>
  <c r="J206" i="43"/>
  <c r="L205" i="43"/>
  <c r="J205" i="43"/>
  <c r="L204" i="43"/>
  <c r="N204" i="43" s="1"/>
  <c r="J204" i="43"/>
  <c r="L203" i="43"/>
  <c r="J203" i="43"/>
  <c r="L202" i="43"/>
  <c r="N202" i="43" s="1"/>
  <c r="J202" i="43"/>
  <c r="L201" i="43"/>
  <c r="J201" i="43"/>
  <c r="L200" i="43"/>
  <c r="N200" i="43" s="1"/>
  <c r="J200" i="43"/>
  <c r="L199" i="43"/>
  <c r="J199" i="43"/>
  <c r="L198" i="43"/>
  <c r="N198" i="43" s="1"/>
  <c r="J198" i="43"/>
  <c r="M197" i="43"/>
  <c r="L197" i="43"/>
  <c r="J197" i="43"/>
  <c r="L196" i="43"/>
  <c r="N196" i="43" s="1"/>
  <c r="J196" i="43"/>
  <c r="L195" i="43"/>
  <c r="N195" i="43" s="1"/>
  <c r="J195" i="43"/>
  <c r="L194" i="43"/>
  <c r="N194" i="43" s="1"/>
  <c r="J194" i="43"/>
  <c r="L193" i="43"/>
  <c r="N193" i="43" s="1"/>
  <c r="J193" i="43"/>
  <c r="L192" i="43"/>
  <c r="J192" i="43"/>
  <c r="L191" i="43"/>
  <c r="J191" i="43"/>
  <c r="L190" i="43"/>
  <c r="J190" i="43"/>
  <c r="L189" i="43"/>
  <c r="J189" i="43"/>
  <c r="L188" i="43"/>
  <c r="J188" i="43"/>
  <c r="L187" i="43"/>
  <c r="J187" i="43"/>
  <c r="L186" i="43"/>
  <c r="J186" i="43"/>
  <c r="L185" i="43"/>
  <c r="J185" i="43"/>
  <c r="L184" i="43"/>
  <c r="J184" i="43"/>
  <c r="L183" i="43"/>
  <c r="J183" i="43"/>
  <c r="L182" i="43"/>
  <c r="J182" i="43"/>
  <c r="L181" i="43"/>
  <c r="J181" i="43"/>
  <c r="L180" i="43"/>
  <c r="J180" i="43"/>
  <c r="L179" i="43"/>
  <c r="J179" i="43"/>
  <c r="L178" i="43"/>
  <c r="J178" i="43"/>
  <c r="L177" i="43"/>
  <c r="J177" i="43"/>
  <c r="L176" i="43"/>
  <c r="J176" i="43"/>
  <c r="L175" i="43"/>
  <c r="J175" i="43"/>
  <c r="L174" i="43"/>
  <c r="J174" i="43"/>
  <c r="L173" i="43"/>
  <c r="J173" i="43"/>
  <c r="L172" i="43"/>
  <c r="J172" i="43"/>
  <c r="L171" i="43"/>
  <c r="J171" i="43"/>
  <c r="L170" i="43"/>
  <c r="J170" i="43"/>
  <c r="L169" i="43"/>
  <c r="J169" i="43"/>
  <c r="L168" i="43"/>
  <c r="J168" i="43"/>
  <c r="L167" i="43"/>
  <c r="J167" i="43"/>
  <c r="L166" i="43"/>
  <c r="J166" i="43"/>
  <c r="L165" i="43"/>
  <c r="J165" i="43"/>
  <c r="L164" i="43"/>
  <c r="J164" i="43"/>
  <c r="L163" i="43"/>
  <c r="J163" i="43"/>
  <c r="L162" i="43"/>
  <c r="J162" i="43"/>
  <c r="L161" i="43"/>
  <c r="J161" i="43"/>
  <c r="L160" i="43"/>
  <c r="J160" i="43"/>
  <c r="L159" i="43"/>
  <c r="J159" i="43"/>
  <c r="L158" i="43"/>
  <c r="J158" i="43"/>
  <c r="L157" i="43"/>
  <c r="J157" i="43"/>
  <c r="M156" i="43"/>
  <c r="L156" i="43"/>
  <c r="J156" i="43"/>
  <c r="L155" i="43"/>
  <c r="J155" i="43"/>
  <c r="L154" i="43"/>
  <c r="J154" i="43"/>
  <c r="L153" i="43"/>
  <c r="J153" i="43"/>
  <c r="L152" i="43"/>
  <c r="J152" i="43"/>
  <c r="L151" i="43"/>
  <c r="J151" i="43"/>
  <c r="I150" i="43"/>
  <c r="G150" i="43"/>
  <c r="I149" i="43"/>
  <c r="G149" i="43"/>
  <c r="L148" i="43"/>
  <c r="J148" i="43"/>
  <c r="M147" i="43"/>
  <c r="L147" i="43"/>
  <c r="J147" i="43"/>
  <c r="L146" i="43"/>
  <c r="J146" i="43"/>
  <c r="L145" i="43"/>
  <c r="J145" i="43"/>
  <c r="L144" i="43"/>
  <c r="J144" i="43"/>
  <c r="L394" i="57"/>
  <c r="J394" i="57"/>
  <c r="M393" i="57"/>
  <c r="J393" i="57"/>
  <c r="L392" i="57"/>
  <c r="J392" i="57"/>
  <c r="L391" i="57"/>
  <c r="J391" i="57"/>
  <c r="N391" i="57" s="1"/>
  <c r="L390" i="57"/>
  <c r="J390" i="57"/>
  <c r="L389" i="57"/>
  <c r="J389" i="57"/>
  <c r="M388" i="57"/>
  <c r="L388" i="57"/>
  <c r="J388" i="57"/>
  <c r="L387" i="57"/>
  <c r="J387" i="57"/>
  <c r="L386" i="57"/>
  <c r="J386" i="57"/>
  <c r="N385" i="57"/>
  <c r="L385" i="57"/>
  <c r="J385" i="57"/>
  <c r="L384" i="57"/>
  <c r="J384" i="57"/>
  <c r="L383" i="57"/>
  <c r="J383" i="57"/>
  <c r="L382" i="57"/>
  <c r="J382" i="57"/>
  <c r="L381" i="57"/>
  <c r="J381" i="57"/>
  <c r="L380" i="57"/>
  <c r="J380" i="57"/>
  <c r="L379" i="57"/>
  <c r="J379" i="57"/>
  <c r="L378" i="57"/>
  <c r="J378" i="57"/>
  <c r="L377" i="57"/>
  <c r="J377" i="57"/>
  <c r="L376" i="57"/>
  <c r="J376" i="57"/>
  <c r="L375" i="57"/>
  <c r="J375" i="57"/>
  <c r="L374" i="57"/>
  <c r="J374" i="57"/>
  <c r="L373" i="57"/>
  <c r="J373" i="57"/>
  <c r="L372" i="57"/>
  <c r="J372" i="57"/>
  <c r="L371" i="57"/>
  <c r="J371" i="57"/>
  <c r="L370" i="57"/>
  <c r="J370" i="57"/>
  <c r="L369" i="57"/>
  <c r="J369" i="57"/>
  <c r="L368" i="57"/>
  <c r="J368" i="57"/>
  <c r="L367" i="57"/>
  <c r="J367" i="57"/>
  <c r="L366" i="57"/>
  <c r="J366" i="57"/>
  <c r="M365" i="57"/>
  <c r="L365" i="57"/>
  <c r="J365" i="57"/>
  <c r="L364" i="57"/>
  <c r="J364" i="57"/>
  <c r="L363" i="57"/>
  <c r="J363" i="57"/>
  <c r="M362" i="57"/>
  <c r="L362" i="57"/>
  <c r="J362" i="57"/>
  <c r="L361" i="57"/>
  <c r="J361" i="57"/>
  <c r="L360" i="57"/>
  <c r="J360" i="57"/>
  <c r="L359" i="57"/>
  <c r="J359" i="57"/>
  <c r="L358" i="57"/>
  <c r="J358" i="57"/>
  <c r="L357" i="57"/>
  <c r="J357" i="57"/>
  <c r="L356" i="57"/>
  <c r="J356" i="57"/>
  <c r="L355" i="57"/>
  <c r="J355" i="57"/>
  <c r="N355" i="57" s="1"/>
  <c r="L354" i="57"/>
  <c r="J354" i="57"/>
  <c r="N354" i="57" s="1"/>
  <c r="M353" i="57"/>
  <c r="L353" i="57"/>
  <c r="J353" i="57"/>
  <c r="L352" i="57"/>
  <c r="J352" i="57"/>
  <c r="L351" i="57"/>
  <c r="J351" i="57"/>
  <c r="M350" i="57"/>
  <c r="L350" i="57"/>
  <c r="J350" i="57"/>
  <c r="J349" i="57"/>
  <c r="M348" i="57"/>
  <c r="L348" i="57"/>
  <c r="J348" i="57"/>
  <c r="L347" i="57"/>
  <c r="J347" i="57"/>
  <c r="L346" i="57"/>
  <c r="J346" i="57"/>
  <c r="L345" i="57"/>
  <c r="J345" i="57"/>
  <c r="M344" i="57"/>
  <c r="L344" i="57"/>
  <c r="J344" i="57"/>
  <c r="L343" i="57"/>
  <c r="J343" i="57"/>
  <c r="L342" i="57"/>
  <c r="J342" i="57"/>
  <c r="L341" i="57"/>
  <c r="J341" i="57"/>
  <c r="L340" i="57"/>
  <c r="J340" i="57"/>
  <c r="L339" i="57"/>
  <c r="J339" i="57"/>
  <c r="L338" i="57"/>
  <c r="J338" i="57"/>
  <c r="L337" i="57"/>
  <c r="J337" i="57"/>
  <c r="N337" i="57" s="1"/>
  <c r="M336" i="57"/>
  <c r="L336" i="57"/>
  <c r="J336" i="57"/>
  <c r="M335" i="57"/>
  <c r="L335" i="57"/>
  <c r="J335" i="57"/>
  <c r="L334" i="57"/>
  <c r="J334" i="57"/>
  <c r="L333" i="57"/>
  <c r="J333" i="57"/>
  <c r="L332" i="57"/>
  <c r="J332" i="57"/>
  <c r="L331" i="57"/>
  <c r="J331" i="57"/>
  <c r="L330" i="57"/>
  <c r="J330" i="57"/>
  <c r="L329" i="57"/>
  <c r="J329" i="57"/>
  <c r="L328" i="57"/>
  <c r="J328" i="57"/>
  <c r="M327" i="57"/>
  <c r="L327" i="57"/>
  <c r="J327" i="57"/>
  <c r="L326" i="57"/>
  <c r="J326" i="57"/>
  <c r="L325" i="57"/>
  <c r="J325" i="57"/>
  <c r="L324" i="57"/>
  <c r="J324" i="57"/>
  <c r="L323" i="57"/>
  <c r="J323" i="57"/>
  <c r="L322" i="57"/>
  <c r="J322" i="57"/>
  <c r="L321" i="57"/>
  <c r="J321" i="57"/>
  <c r="L320" i="57"/>
  <c r="J320" i="57"/>
  <c r="L319" i="57"/>
  <c r="J319" i="57"/>
  <c r="L318" i="57"/>
  <c r="J318" i="57"/>
  <c r="M317" i="57"/>
  <c r="L317" i="57"/>
  <c r="J317" i="57"/>
  <c r="L316" i="57"/>
  <c r="J316" i="57"/>
  <c r="L315" i="57"/>
  <c r="J315" i="57"/>
  <c r="L314" i="57"/>
  <c r="J314" i="57"/>
  <c r="L313" i="57"/>
  <c r="J313" i="57"/>
  <c r="L312" i="57"/>
  <c r="J312" i="57"/>
  <c r="L311" i="57"/>
  <c r="J311" i="57"/>
  <c r="L310" i="57"/>
  <c r="J310" i="57"/>
  <c r="L309" i="57"/>
  <c r="J309" i="57"/>
  <c r="L308" i="57"/>
  <c r="J308" i="57"/>
  <c r="M307" i="57"/>
  <c r="L307" i="57"/>
  <c r="J307" i="57"/>
  <c r="M306" i="57"/>
  <c r="L306" i="57"/>
  <c r="J306" i="57"/>
  <c r="L305" i="57"/>
  <c r="J305" i="57"/>
  <c r="L304" i="57"/>
  <c r="J304" i="57"/>
  <c r="M303" i="57"/>
  <c r="L303" i="57"/>
  <c r="J303" i="57"/>
  <c r="L302" i="57"/>
  <c r="J302" i="57"/>
  <c r="L301" i="57"/>
  <c r="J301" i="57"/>
  <c r="L300" i="57"/>
  <c r="J300" i="57"/>
  <c r="L299" i="57"/>
  <c r="J299" i="57"/>
  <c r="L298" i="57"/>
  <c r="J298" i="57"/>
  <c r="L297" i="57"/>
  <c r="J297" i="57"/>
  <c r="L296" i="57"/>
  <c r="J296" i="57"/>
  <c r="L295" i="57"/>
  <c r="J295" i="57"/>
  <c r="L294" i="57"/>
  <c r="J294" i="57"/>
  <c r="L293" i="57"/>
  <c r="N293" i="57" s="1"/>
  <c r="J293" i="57"/>
  <c r="L292" i="57"/>
  <c r="J292" i="57"/>
  <c r="L291" i="57"/>
  <c r="J291" i="57"/>
  <c r="L290" i="57"/>
  <c r="N290" i="57" s="1"/>
  <c r="J290" i="57"/>
  <c r="L289" i="57"/>
  <c r="N289" i="57" s="1"/>
  <c r="J289" i="57"/>
  <c r="L288" i="57"/>
  <c r="N288" i="57" s="1"/>
  <c r="J288" i="57"/>
  <c r="L287" i="57"/>
  <c r="J287" i="57"/>
  <c r="L286" i="57"/>
  <c r="J286" i="57"/>
  <c r="L285" i="57"/>
  <c r="J285" i="57"/>
  <c r="L284" i="57"/>
  <c r="J284" i="57"/>
  <c r="L283" i="57"/>
  <c r="J283" i="57"/>
  <c r="L282" i="57"/>
  <c r="J282" i="57"/>
  <c r="L281" i="57"/>
  <c r="J281" i="57"/>
  <c r="L280" i="57"/>
  <c r="J280" i="57"/>
  <c r="L279" i="57"/>
  <c r="J279" i="57"/>
  <c r="M278" i="57"/>
  <c r="L278" i="57"/>
  <c r="J278" i="57"/>
  <c r="L277" i="57"/>
  <c r="J277" i="57"/>
  <c r="L276" i="57"/>
  <c r="J276" i="57"/>
  <c r="L275" i="57"/>
  <c r="J275" i="57"/>
  <c r="L274" i="57"/>
  <c r="J274" i="57"/>
  <c r="L273" i="57"/>
  <c r="J273" i="57"/>
  <c r="L272" i="57"/>
  <c r="J272" i="57"/>
  <c r="L271" i="57"/>
  <c r="J271" i="57"/>
  <c r="M270" i="57"/>
  <c r="L270" i="57"/>
  <c r="J270" i="57"/>
  <c r="L269" i="57"/>
  <c r="J269" i="57"/>
  <c r="L268" i="57"/>
  <c r="J268" i="57"/>
  <c r="L267" i="57"/>
  <c r="J267" i="57"/>
  <c r="L266" i="57"/>
  <c r="J266" i="57"/>
  <c r="M265" i="57"/>
  <c r="L265" i="57"/>
  <c r="J265" i="57"/>
  <c r="L264" i="57"/>
  <c r="J264" i="57"/>
  <c r="L263" i="57"/>
  <c r="J263" i="57"/>
  <c r="L262" i="57"/>
  <c r="J262" i="57"/>
  <c r="L261" i="57"/>
  <c r="J261" i="57"/>
  <c r="L260" i="57"/>
  <c r="J260" i="57"/>
  <c r="L259" i="57"/>
  <c r="J259" i="57"/>
  <c r="L258" i="57"/>
  <c r="J258" i="57"/>
  <c r="L257" i="57"/>
  <c r="J257" i="57"/>
  <c r="L256" i="57"/>
  <c r="J256" i="57"/>
  <c r="L255" i="57"/>
  <c r="J255" i="57"/>
  <c r="L254" i="57"/>
  <c r="J254" i="57"/>
  <c r="L253" i="57"/>
  <c r="J253" i="57"/>
  <c r="L252" i="57"/>
  <c r="J252" i="57"/>
  <c r="N252" i="57" s="1"/>
  <c r="L270" i="56"/>
  <c r="J270" i="56"/>
  <c r="L269" i="56"/>
  <c r="J269" i="56"/>
  <c r="L268" i="56"/>
  <c r="J268" i="56"/>
  <c r="M267" i="56"/>
  <c r="L267" i="56"/>
  <c r="J267" i="56"/>
  <c r="L266" i="56"/>
  <c r="J266" i="56"/>
  <c r="L265" i="56"/>
  <c r="J265" i="56"/>
  <c r="L264" i="56"/>
  <c r="J264" i="56"/>
  <c r="L263" i="56"/>
  <c r="J263" i="56"/>
  <c r="L262" i="56"/>
  <c r="J262" i="56"/>
  <c r="L261" i="56"/>
  <c r="J261" i="56"/>
  <c r="L260" i="56"/>
  <c r="J260" i="56"/>
  <c r="L259" i="56"/>
  <c r="J259" i="56"/>
  <c r="L258" i="56"/>
  <c r="J258" i="56"/>
  <c r="L257" i="56"/>
  <c r="J257" i="56"/>
  <c r="L256" i="56"/>
  <c r="J256" i="56"/>
  <c r="M255" i="56"/>
  <c r="L255" i="56"/>
  <c r="J255" i="56"/>
  <c r="M254" i="56"/>
  <c r="L254" i="56"/>
  <c r="J254" i="56"/>
  <c r="L253" i="56"/>
  <c r="J253" i="56"/>
  <c r="M252" i="56"/>
  <c r="L252" i="56"/>
  <c r="J252" i="56"/>
  <c r="L251" i="56"/>
  <c r="J251" i="56"/>
  <c r="L250" i="56"/>
  <c r="J250" i="56"/>
  <c r="L249" i="56"/>
  <c r="J249" i="56"/>
  <c r="M248" i="56"/>
  <c r="L248" i="56"/>
  <c r="J248" i="56"/>
  <c r="M247" i="56"/>
  <c r="L247" i="56"/>
  <c r="J247" i="56"/>
  <c r="M246" i="56"/>
  <c r="L246" i="56"/>
  <c r="J246" i="56"/>
  <c r="L245" i="56"/>
  <c r="J245" i="56"/>
  <c r="M244" i="56"/>
  <c r="L244" i="56"/>
  <c r="J244" i="56"/>
  <c r="L243" i="56"/>
  <c r="J243" i="56"/>
  <c r="L242" i="56"/>
  <c r="J242" i="56"/>
  <c r="M241" i="56"/>
  <c r="L241" i="56"/>
  <c r="J241" i="56"/>
  <c r="L240" i="56"/>
  <c r="J240" i="56"/>
  <c r="L239" i="56"/>
  <c r="J239" i="56"/>
  <c r="L238" i="56"/>
  <c r="J238" i="56"/>
  <c r="L237" i="56"/>
  <c r="J237" i="56"/>
  <c r="L236" i="56"/>
  <c r="J236" i="56"/>
  <c r="M235" i="56"/>
  <c r="L235" i="56"/>
  <c r="J235" i="56"/>
  <c r="L234" i="56"/>
  <c r="J234" i="56"/>
  <c r="L233" i="56"/>
  <c r="J233" i="56"/>
  <c r="L232" i="56"/>
  <c r="J232" i="56"/>
  <c r="L231" i="56"/>
  <c r="J231" i="56"/>
  <c r="L230" i="56"/>
  <c r="J230" i="56"/>
  <c r="L229" i="56"/>
  <c r="J229" i="56"/>
  <c r="L228" i="56"/>
  <c r="J228" i="56"/>
  <c r="L227" i="56"/>
  <c r="J227" i="56"/>
  <c r="N226" i="56"/>
  <c r="L226" i="56"/>
  <c r="J226" i="56"/>
  <c r="M225" i="56"/>
  <c r="L225" i="56"/>
  <c r="J225" i="56"/>
  <c r="M224" i="56"/>
  <c r="L224" i="56"/>
  <c r="J224" i="56"/>
  <c r="L223" i="56"/>
  <c r="J223" i="56"/>
  <c r="L222" i="56"/>
  <c r="J222" i="56"/>
  <c r="L221" i="56"/>
  <c r="J221" i="56"/>
  <c r="L220" i="56"/>
  <c r="J220" i="56"/>
  <c r="L219" i="56"/>
  <c r="J219" i="56"/>
  <c r="M218" i="56"/>
  <c r="L218" i="56"/>
  <c r="J218" i="56"/>
  <c r="L217" i="56"/>
  <c r="J217" i="56"/>
  <c r="L216" i="56"/>
  <c r="J216" i="56"/>
  <c r="L215" i="56"/>
  <c r="J215" i="56"/>
  <c r="L214" i="56"/>
  <c r="J214" i="56"/>
  <c r="L213" i="56"/>
  <c r="J213" i="56"/>
  <c r="L212" i="56"/>
  <c r="J212" i="56"/>
  <c r="L211" i="56"/>
  <c r="J211" i="56"/>
  <c r="L210" i="56"/>
  <c r="J210" i="56"/>
  <c r="L209" i="56"/>
  <c r="J209" i="56"/>
  <c r="L208" i="56"/>
  <c r="J208" i="56"/>
  <c r="L207" i="56"/>
  <c r="J207" i="56"/>
  <c r="L206" i="56"/>
  <c r="J206" i="56"/>
  <c r="L205" i="56"/>
  <c r="J205" i="56"/>
  <c r="M204" i="56"/>
  <c r="L204" i="56"/>
  <c r="J204" i="56"/>
  <c r="L203" i="56"/>
  <c r="J203" i="56"/>
  <c r="L202" i="56"/>
  <c r="J202" i="56"/>
  <c r="L201" i="56"/>
  <c r="J201" i="56"/>
  <c r="L200" i="56"/>
  <c r="J200" i="56"/>
  <c r="L199" i="56"/>
  <c r="J199" i="56"/>
  <c r="L198" i="56"/>
  <c r="J198" i="56"/>
  <c r="L197" i="56"/>
  <c r="J197" i="56"/>
  <c r="L196" i="56"/>
  <c r="J196" i="56"/>
  <c r="L195" i="56"/>
  <c r="J195" i="56"/>
  <c r="L194" i="56"/>
  <c r="J194" i="56"/>
  <c r="L193" i="56"/>
  <c r="J193" i="56"/>
  <c r="L192" i="56"/>
  <c r="J192" i="56"/>
  <c r="L191" i="56"/>
  <c r="J191" i="56"/>
  <c r="L190" i="56"/>
  <c r="J190" i="56"/>
  <c r="L189" i="56"/>
  <c r="J189" i="56"/>
  <c r="L188" i="56"/>
  <c r="J188" i="56"/>
  <c r="L187" i="56"/>
  <c r="J187" i="56"/>
  <c r="L186" i="56"/>
  <c r="J186" i="56"/>
  <c r="L185" i="56"/>
  <c r="J185" i="56"/>
  <c r="L184" i="56"/>
  <c r="J184" i="56"/>
  <c r="L183" i="56"/>
  <c r="J183" i="56"/>
  <c r="L182" i="56"/>
  <c r="J182" i="56"/>
  <c r="L181" i="56"/>
  <c r="J181" i="56"/>
  <c r="L180" i="56"/>
  <c r="J180" i="56"/>
  <c r="L179" i="56"/>
  <c r="J179" i="56"/>
  <c r="L178" i="56"/>
  <c r="J178" i="56"/>
  <c r="L177" i="56"/>
  <c r="J177" i="56"/>
  <c r="L176" i="56"/>
  <c r="J176" i="56"/>
  <c r="L175" i="56"/>
  <c r="J175" i="56"/>
  <c r="L174" i="56"/>
  <c r="J174" i="56"/>
  <c r="L173" i="56"/>
  <c r="J173" i="56"/>
  <c r="L172" i="56"/>
  <c r="J172" i="56"/>
  <c r="L171" i="56"/>
  <c r="J171" i="56"/>
  <c r="L170" i="56"/>
  <c r="J170" i="56"/>
  <c r="L169" i="56"/>
  <c r="J169" i="56"/>
  <c r="L168" i="56"/>
  <c r="J168" i="56"/>
  <c r="L167" i="56"/>
  <c r="J167" i="56"/>
  <c r="L166" i="56"/>
  <c r="J166" i="56"/>
  <c r="L165" i="56"/>
  <c r="J165" i="56"/>
  <c r="L164" i="56"/>
  <c r="J164" i="56"/>
  <c r="L163" i="56"/>
  <c r="J163" i="56"/>
  <c r="L162" i="56"/>
  <c r="J162" i="56"/>
  <c r="L161" i="56"/>
  <c r="J161" i="56"/>
  <c r="L160" i="56"/>
  <c r="J160" i="56"/>
  <c r="L159" i="56"/>
  <c r="J159" i="56"/>
  <c r="L158" i="56"/>
  <c r="J158" i="56"/>
  <c r="L157" i="56"/>
  <c r="J157" i="56"/>
  <c r="L156" i="56"/>
  <c r="J156" i="56"/>
  <c r="L155" i="56"/>
  <c r="J155" i="56"/>
  <c r="L154" i="56"/>
  <c r="J154" i="56"/>
  <c r="L153" i="56"/>
  <c r="J153" i="56"/>
  <c r="L152" i="56"/>
  <c r="J152" i="56"/>
  <c r="L151" i="56"/>
  <c r="J151" i="56"/>
  <c r="L150" i="56"/>
  <c r="J150" i="56"/>
  <c r="L149" i="56"/>
  <c r="J149" i="56"/>
  <c r="L148" i="56"/>
  <c r="J148" i="56"/>
  <c r="L147" i="56"/>
  <c r="J147" i="56"/>
  <c r="M146" i="56"/>
  <c r="L146" i="56"/>
  <c r="J146" i="56"/>
  <c r="L145" i="56"/>
  <c r="J145" i="56"/>
  <c r="L144" i="56"/>
  <c r="J144" i="56"/>
  <c r="L143" i="56"/>
  <c r="J143" i="56"/>
  <c r="L142" i="56"/>
  <c r="J142" i="56"/>
  <c r="L141" i="56"/>
  <c r="J141" i="56"/>
  <c r="L140" i="56"/>
  <c r="J140" i="56"/>
  <c r="L139" i="56"/>
  <c r="J139" i="56"/>
  <c r="L138" i="56"/>
  <c r="J138" i="56"/>
  <c r="L137" i="56"/>
  <c r="J137" i="56"/>
  <c r="M136" i="56"/>
  <c r="L136" i="56"/>
  <c r="J136" i="56"/>
  <c r="L135" i="56"/>
  <c r="J135" i="56"/>
  <c r="L134" i="56"/>
  <c r="J134" i="56"/>
  <c r="L133" i="56"/>
  <c r="J133" i="56"/>
  <c r="L132" i="56"/>
  <c r="J132" i="56"/>
  <c r="L131" i="56"/>
  <c r="J131" i="56"/>
  <c r="L130" i="56"/>
  <c r="J130" i="56"/>
  <c r="L129" i="56"/>
  <c r="J129" i="56"/>
  <c r="M128" i="56"/>
  <c r="L128" i="56"/>
  <c r="J128" i="56"/>
  <c r="L127" i="56"/>
  <c r="J127" i="56"/>
  <c r="L126" i="56"/>
  <c r="J126" i="56"/>
  <c r="L125" i="56"/>
  <c r="J125" i="56"/>
  <c r="L124" i="56"/>
  <c r="J124" i="56"/>
  <c r="L123" i="56"/>
  <c r="J123" i="56"/>
  <c r="L122" i="56"/>
  <c r="J122" i="56"/>
  <c r="L121" i="56"/>
  <c r="J121" i="56"/>
  <c r="L120" i="56"/>
  <c r="J120" i="56"/>
  <c r="L119" i="56"/>
  <c r="J119" i="56"/>
  <c r="L118" i="56"/>
  <c r="J118" i="56"/>
  <c r="L117" i="56"/>
  <c r="J117" i="56"/>
  <c r="L116" i="56"/>
  <c r="J116" i="56"/>
  <c r="L115" i="56"/>
  <c r="J115" i="56"/>
  <c r="L114" i="56"/>
  <c r="J114" i="56"/>
  <c r="L113" i="56"/>
  <c r="J113" i="56"/>
  <c r="L112" i="56"/>
  <c r="J112" i="56"/>
  <c r="L111" i="56"/>
  <c r="J111" i="56"/>
  <c r="L110" i="56"/>
  <c r="J110" i="56"/>
  <c r="L109" i="56"/>
  <c r="J109" i="56"/>
  <c r="N109" i="56" s="1"/>
  <c r="L108" i="56"/>
  <c r="J108" i="56"/>
  <c r="L107" i="56"/>
  <c r="J107" i="56"/>
  <c r="L106" i="56"/>
  <c r="J106" i="56"/>
  <c r="L105" i="56"/>
  <c r="J105" i="56"/>
  <c r="L104" i="56"/>
  <c r="J104" i="56"/>
  <c r="L103" i="56"/>
  <c r="J103" i="56"/>
  <c r="L102" i="56"/>
  <c r="J102" i="56"/>
  <c r="L101" i="56"/>
  <c r="J101" i="56"/>
  <c r="L100" i="56"/>
  <c r="J100" i="56"/>
  <c r="L99" i="56"/>
  <c r="J99" i="56"/>
  <c r="L98" i="56"/>
  <c r="J98" i="56"/>
  <c r="L97" i="56"/>
  <c r="J97" i="56"/>
  <c r="L96" i="56"/>
  <c r="J96" i="56"/>
  <c r="L95" i="56"/>
  <c r="J95" i="56"/>
  <c r="L94" i="56"/>
  <c r="J94" i="56"/>
  <c r="L93" i="56"/>
  <c r="J93" i="56"/>
  <c r="L92" i="56"/>
  <c r="J92" i="56"/>
  <c r="L91" i="56"/>
  <c r="J91" i="56"/>
  <c r="L90" i="56"/>
  <c r="J90" i="56"/>
  <c r="L89" i="56"/>
  <c r="J89" i="56"/>
  <c r="L88" i="56"/>
  <c r="J88" i="56"/>
  <c r="L87" i="56"/>
  <c r="J87" i="56"/>
  <c r="L86" i="56"/>
  <c r="J86" i="56"/>
  <c r="L85" i="56"/>
  <c r="J85" i="56"/>
  <c r="L84" i="56"/>
  <c r="J84" i="56"/>
  <c r="L83" i="56"/>
  <c r="J83" i="56"/>
  <c r="L82" i="56"/>
  <c r="J82" i="56"/>
  <c r="L81" i="56"/>
  <c r="J81" i="56"/>
  <c r="L80" i="56"/>
  <c r="J80" i="56"/>
  <c r="L79" i="56"/>
  <c r="J79" i="56"/>
  <c r="L78" i="56"/>
  <c r="J78" i="56"/>
  <c r="L77" i="56"/>
  <c r="J77" i="56"/>
  <c r="L76" i="56"/>
  <c r="J76" i="56"/>
  <c r="L75" i="56"/>
  <c r="J75" i="56"/>
  <c r="L74" i="56"/>
  <c r="J74" i="56"/>
  <c r="L73" i="56"/>
  <c r="J73" i="56"/>
  <c r="L72" i="56"/>
  <c r="J72" i="56"/>
  <c r="L71" i="56"/>
  <c r="J71" i="56"/>
  <c r="L70" i="56"/>
  <c r="J70" i="56"/>
  <c r="L69" i="56"/>
  <c r="J69" i="56"/>
  <c r="L68" i="56"/>
  <c r="J68" i="56"/>
  <c r="L67" i="56"/>
  <c r="J67" i="56"/>
  <c r="M66" i="56"/>
  <c r="L66" i="56"/>
  <c r="J66" i="56"/>
  <c r="L65" i="56"/>
  <c r="J65" i="56"/>
  <c r="L64" i="56"/>
  <c r="J64" i="56"/>
  <c r="L63" i="56"/>
  <c r="J63" i="56"/>
  <c r="L62" i="56"/>
  <c r="J62" i="56"/>
  <c r="L61" i="56"/>
  <c r="J61" i="56"/>
  <c r="L60" i="56"/>
  <c r="J60" i="56"/>
  <c r="L59" i="56"/>
  <c r="J59" i="56"/>
  <c r="L58" i="56"/>
  <c r="N58" i="56" s="1"/>
  <c r="J58" i="56"/>
  <c r="L57" i="56"/>
  <c r="N57" i="56" s="1"/>
  <c r="J57" i="56"/>
  <c r="L56" i="56"/>
  <c r="N56" i="56" s="1"/>
  <c r="J56" i="56"/>
  <c r="L55" i="56"/>
  <c r="N55" i="56" s="1"/>
  <c r="J55" i="56"/>
  <c r="L54" i="56"/>
  <c r="J54" i="56"/>
  <c r="N54" i="56" s="1"/>
  <c r="L53" i="56"/>
  <c r="J53" i="56"/>
  <c r="M52" i="56"/>
  <c r="L52" i="56"/>
  <c r="J52" i="56"/>
  <c r="L51" i="56"/>
  <c r="J51" i="56"/>
  <c r="L50" i="56"/>
  <c r="J50" i="56"/>
  <c r="L49" i="56"/>
  <c r="J49" i="56"/>
  <c r="L48" i="56"/>
  <c r="J48" i="56"/>
  <c r="L47" i="56"/>
  <c r="J47" i="56"/>
  <c r="L46" i="56"/>
  <c r="J46" i="56"/>
  <c r="L45" i="56"/>
  <c r="J45" i="56"/>
  <c r="M44" i="56"/>
  <c r="L44" i="56"/>
  <c r="J44" i="56"/>
  <c r="L43" i="56"/>
  <c r="J43" i="56"/>
  <c r="N43" i="56" s="1"/>
  <c r="L42" i="56"/>
  <c r="J42" i="56"/>
  <c r="L41" i="56"/>
  <c r="J41" i="56"/>
  <c r="L40" i="56"/>
  <c r="J40" i="56"/>
  <c r="N40" i="56" s="1"/>
  <c r="L39" i="56"/>
  <c r="J39" i="56"/>
  <c r="L38" i="56"/>
  <c r="J38" i="56"/>
  <c r="L37" i="56"/>
  <c r="J37" i="56"/>
  <c r="L36" i="56"/>
  <c r="J36" i="56"/>
  <c r="L35" i="56"/>
  <c r="J35" i="56"/>
  <c r="N35" i="56" s="1"/>
  <c r="L34" i="56"/>
  <c r="J34" i="56"/>
  <c r="L33" i="56"/>
  <c r="J33" i="56"/>
  <c r="L32" i="56"/>
  <c r="J32" i="56"/>
  <c r="L31" i="56"/>
  <c r="J31" i="56"/>
  <c r="L30" i="56"/>
  <c r="J30" i="56"/>
  <c r="L29" i="56"/>
  <c r="J29" i="56"/>
  <c r="L28" i="56"/>
  <c r="J28" i="56"/>
  <c r="L27" i="56"/>
  <c r="J27" i="56"/>
  <c r="L26" i="56"/>
  <c r="J26" i="56"/>
  <c r="L25" i="56"/>
  <c r="J25" i="56"/>
  <c r="L24" i="56"/>
  <c r="J24" i="56"/>
  <c r="L23" i="56"/>
  <c r="J23" i="56"/>
  <c r="L22" i="56"/>
  <c r="J22" i="56"/>
  <c r="L21" i="56"/>
  <c r="J21" i="56"/>
  <c r="L20" i="56"/>
  <c r="J20" i="56"/>
  <c r="L19" i="56"/>
  <c r="J19" i="56"/>
  <c r="L18" i="56"/>
  <c r="J18" i="56"/>
  <c r="L17" i="56"/>
  <c r="J17" i="56"/>
  <c r="L16" i="56"/>
  <c r="J16" i="56"/>
  <c r="L15" i="56"/>
  <c r="J15" i="56"/>
  <c r="L14" i="56"/>
  <c r="J14" i="56"/>
  <c r="N14" i="56" s="1"/>
  <c r="L13" i="56"/>
  <c r="J13" i="56"/>
  <c r="L12" i="56"/>
  <c r="J12" i="56"/>
  <c r="L11" i="56"/>
  <c r="J11" i="56"/>
  <c r="L10" i="56"/>
  <c r="J10" i="56"/>
  <c r="L9" i="56"/>
  <c r="J9" i="56"/>
  <c r="L187" i="39"/>
  <c r="J187" i="39"/>
  <c r="L186" i="39"/>
  <c r="J186" i="39"/>
  <c r="L185" i="39"/>
  <c r="J185" i="39"/>
  <c r="L184" i="39"/>
  <c r="J184" i="39"/>
  <c r="L183" i="39"/>
  <c r="J183" i="39"/>
  <c r="L182" i="39"/>
  <c r="J182" i="39"/>
  <c r="L181" i="39"/>
  <c r="J181" i="39"/>
  <c r="L180" i="39"/>
  <c r="J180" i="39"/>
  <c r="L179" i="39"/>
  <c r="J179" i="39"/>
  <c r="L178" i="39"/>
  <c r="J178" i="39"/>
  <c r="L177" i="39"/>
  <c r="J177" i="39"/>
  <c r="L176" i="39"/>
  <c r="J176" i="39"/>
  <c r="L175" i="39"/>
  <c r="J175" i="39"/>
  <c r="L174" i="39"/>
  <c r="J174" i="39"/>
  <c r="L173" i="39"/>
  <c r="J173" i="39"/>
  <c r="M172" i="39"/>
  <c r="L172" i="39"/>
  <c r="J172" i="39"/>
  <c r="L171" i="39"/>
  <c r="J171" i="39"/>
  <c r="L170" i="39"/>
  <c r="J170" i="39"/>
  <c r="L169" i="39"/>
  <c r="J169" i="39"/>
  <c r="L168" i="39"/>
  <c r="J168" i="39"/>
  <c r="L167" i="39"/>
  <c r="J167" i="39"/>
  <c r="L166" i="39"/>
  <c r="J166" i="39"/>
  <c r="L165" i="39"/>
  <c r="J165" i="39"/>
  <c r="M164" i="39"/>
  <c r="L164" i="39"/>
  <c r="J164" i="39"/>
  <c r="L163" i="39"/>
  <c r="J163" i="39"/>
  <c r="L162" i="39"/>
  <c r="J162" i="39"/>
  <c r="L161" i="39"/>
  <c r="J161" i="39"/>
  <c r="L160" i="39"/>
  <c r="J160" i="39"/>
  <c r="L159" i="39"/>
  <c r="J159" i="39"/>
  <c r="L158" i="39"/>
  <c r="J158" i="39"/>
  <c r="L157" i="39"/>
  <c r="J157" i="39"/>
  <c r="L156" i="39"/>
  <c r="J156" i="39"/>
  <c r="L155" i="39"/>
  <c r="J155" i="39"/>
  <c r="L154" i="39"/>
  <c r="J154" i="39"/>
  <c r="L153" i="39"/>
  <c r="J153" i="39"/>
  <c r="L152" i="39"/>
  <c r="J152" i="39"/>
  <c r="L151" i="39"/>
  <c r="J151" i="39"/>
  <c r="L150" i="39"/>
  <c r="J150" i="39"/>
  <c r="L149" i="39"/>
  <c r="J149" i="39"/>
  <c r="L148" i="39"/>
  <c r="J148" i="39"/>
  <c r="L147" i="39"/>
  <c r="J147" i="39"/>
  <c r="L146" i="39"/>
  <c r="J146" i="39"/>
  <c r="L145" i="39"/>
  <c r="J145" i="39"/>
  <c r="L144" i="39"/>
  <c r="J144" i="39"/>
  <c r="L143" i="39"/>
  <c r="J143" i="39"/>
  <c r="L142" i="39"/>
  <c r="J142" i="39"/>
  <c r="L141" i="39"/>
  <c r="J141" i="39"/>
  <c r="L140" i="39"/>
  <c r="J140" i="39"/>
  <c r="L139" i="39"/>
  <c r="J139" i="39"/>
  <c r="L138" i="39"/>
  <c r="J138" i="39"/>
  <c r="L137" i="39"/>
  <c r="J137" i="39"/>
  <c r="L136" i="39"/>
  <c r="J136" i="39"/>
  <c r="L135" i="39"/>
  <c r="J135" i="39"/>
  <c r="L134" i="39"/>
  <c r="J134" i="39"/>
  <c r="L133" i="39"/>
  <c r="J133" i="39"/>
  <c r="L132" i="39"/>
  <c r="J132" i="39"/>
  <c r="L131" i="39"/>
  <c r="J131" i="39"/>
  <c r="L130" i="39"/>
  <c r="J130" i="39"/>
  <c r="L129" i="39"/>
  <c r="J129" i="39"/>
  <c r="L128" i="39"/>
  <c r="J128" i="39"/>
  <c r="L127" i="39"/>
  <c r="J127" i="39"/>
  <c r="L126" i="39"/>
  <c r="J126" i="39"/>
  <c r="L125" i="39"/>
  <c r="J125" i="39"/>
  <c r="L124" i="39"/>
  <c r="J124" i="39"/>
  <c r="L123" i="39"/>
  <c r="J123" i="39"/>
  <c r="L122" i="39"/>
  <c r="J122" i="39"/>
  <c r="L121" i="39"/>
  <c r="J121" i="39"/>
  <c r="L120" i="39"/>
  <c r="J120" i="39"/>
  <c r="L119" i="39"/>
  <c r="J119" i="39"/>
  <c r="L118" i="39"/>
  <c r="J118" i="39"/>
  <c r="L117" i="39"/>
  <c r="J117" i="39"/>
  <c r="L116" i="39"/>
  <c r="J116" i="39"/>
  <c r="L115" i="39"/>
  <c r="J115" i="39"/>
  <c r="L114" i="39"/>
  <c r="J114" i="39"/>
  <c r="L113" i="39"/>
  <c r="J113" i="39"/>
  <c r="L112" i="39"/>
  <c r="J112" i="39"/>
  <c r="M111" i="39"/>
  <c r="L111" i="39"/>
  <c r="J111" i="39"/>
  <c r="L110" i="39"/>
  <c r="J110" i="39"/>
  <c r="L109" i="39"/>
  <c r="J109" i="39"/>
  <c r="L108" i="39"/>
  <c r="J108" i="39"/>
  <c r="L107" i="39"/>
  <c r="J107" i="39"/>
  <c r="L106" i="39"/>
  <c r="J106" i="39"/>
  <c r="L105" i="39"/>
  <c r="J105" i="39"/>
  <c r="L104" i="39"/>
  <c r="J104" i="39"/>
  <c r="L103" i="39"/>
  <c r="J103" i="39"/>
  <c r="L102" i="39"/>
  <c r="J102" i="39"/>
  <c r="L101" i="39"/>
  <c r="J101" i="39"/>
  <c r="L100" i="39"/>
  <c r="J100" i="39"/>
  <c r="L99" i="39"/>
  <c r="J99" i="39"/>
  <c r="L98" i="39"/>
  <c r="J98" i="39"/>
  <c r="L97" i="39"/>
  <c r="J97" i="39"/>
  <c r="L96" i="39"/>
  <c r="J96" i="39"/>
  <c r="L95" i="39"/>
  <c r="J95" i="39"/>
  <c r="L94" i="39"/>
  <c r="J94" i="39"/>
  <c r="L93" i="39"/>
  <c r="J93" i="39"/>
  <c r="L92" i="39"/>
  <c r="J92" i="39"/>
  <c r="L91" i="39"/>
  <c r="J91" i="39"/>
  <c r="L90" i="39"/>
  <c r="J90" i="39"/>
  <c r="L89" i="39"/>
  <c r="J89" i="39"/>
  <c r="L88" i="39"/>
  <c r="J88" i="39"/>
  <c r="L87" i="39"/>
  <c r="J87" i="39"/>
  <c r="L86" i="39"/>
  <c r="J86" i="39"/>
  <c r="M85" i="39"/>
  <c r="L85" i="39"/>
  <c r="J85" i="39"/>
  <c r="L84" i="39"/>
  <c r="J84" i="39"/>
  <c r="L83" i="39"/>
  <c r="J83" i="39"/>
  <c r="L82" i="39"/>
  <c r="J82" i="39"/>
  <c r="L81" i="39"/>
  <c r="J81" i="39"/>
  <c r="L80" i="39"/>
  <c r="J80" i="39"/>
  <c r="L79" i="39"/>
  <c r="J79" i="39"/>
  <c r="L78" i="39"/>
  <c r="J78" i="39"/>
  <c r="L77" i="39"/>
  <c r="J77" i="39"/>
  <c r="L76" i="39"/>
  <c r="J76" i="39"/>
  <c r="L75" i="39"/>
  <c r="J75" i="39"/>
  <c r="L74" i="39"/>
  <c r="J74" i="39"/>
  <c r="L73" i="39"/>
  <c r="J73" i="39"/>
  <c r="L72" i="39"/>
  <c r="J72" i="39"/>
  <c r="J71" i="39"/>
  <c r="J70" i="39"/>
  <c r="J69" i="39"/>
  <c r="J68" i="39"/>
  <c r="J67" i="39"/>
  <c r="J66" i="39"/>
  <c r="J65" i="39"/>
  <c r="J64" i="39"/>
  <c r="L63" i="39"/>
  <c r="J63" i="39"/>
  <c r="L62" i="39"/>
  <c r="J62" i="39"/>
  <c r="J61" i="39"/>
  <c r="J60" i="39"/>
  <c r="J59" i="39"/>
  <c r="J58" i="39"/>
  <c r="J57" i="39"/>
  <c r="J56" i="39"/>
  <c r="J55" i="39"/>
  <c r="J54" i="39"/>
  <c r="J53" i="39"/>
  <c r="J52" i="39"/>
  <c r="M51" i="39"/>
  <c r="L51" i="39"/>
  <c r="J51" i="39"/>
  <c r="L50" i="39"/>
  <c r="J50" i="39"/>
  <c r="J49" i="39"/>
  <c r="L48" i="39"/>
  <c r="J48" i="39"/>
  <c r="L47" i="39"/>
  <c r="J47" i="39"/>
  <c r="J46" i="39"/>
  <c r="L45" i="39"/>
  <c r="J45" i="39"/>
  <c r="L44" i="39"/>
  <c r="J44" i="39"/>
  <c r="L43" i="39"/>
  <c r="J43" i="39"/>
  <c r="J42" i="39"/>
  <c r="J41" i="39"/>
  <c r="J40" i="39"/>
  <c r="L39" i="39"/>
  <c r="J39" i="39"/>
  <c r="N39" i="39" s="1"/>
  <c r="L38" i="39"/>
  <c r="J38" i="39"/>
  <c r="L37" i="39"/>
  <c r="J37" i="39"/>
  <c r="L36" i="39"/>
  <c r="J36" i="39"/>
  <c r="L35" i="39"/>
  <c r="J35" i="39"/>
  <c r="L34" i="39"/>
  <c r="J34" i="39"/>
  <c r="L33" i="39"/>
  <c r="J33" i="39"/>
  <c r="N33" i="39" s="1"/>
  <c r="J32" i="39"/>
  <c r="J31" i="39"/>
  <c r="J30" i="39"/>
  <c r="J29" i="39"/>
  <c r="J28" i="39"/>
  <c r="J27" i="39"/>
  <c r="M26" i="39"/>
  <c r="L26" i="39"/>
  <c r="J26" i="39"/>
  <c r="L25" i="39"/>
  <c r="J25" i="39"/>
  <c r="J24" i="39"/>
  <c r="J23" i="39"/>
  <c r="L22" i="39"/>
  <c r="J22" i="39"/>
  <c r="L21" i="39"/>
  <c r="J21" i="39"/>
  <c r="J20" i="39"/>
  <c r="M19" i="39"/>
  <c r="L19" i="39"/>
  <c r="J19" i="39"/>
  <c r="M18" i="39"/>
  <c r="L18" i="39"/>
  <c r="J18" i="39"/>
  <c r="L17" i="39"/>
  <c r="J17" i="39"/>
  <c r="L16" i="39"/>
  <c r="J16" i="39"/>
  <c r="L15" i="39"/>
  <c r="J15" i="39"/>
  <c r="L14" i="39"/>
  <c r="M13" i="39"/>
  <c r="L13" i="39"/>
  <c r="J13" i="39"/>
  <c r="L12" i="39"/>
  <c r="J12" i="39"/>
  <c r="L11" i="39"/>
  <c r="J11" i="39"/>
  <c r="L10" i="39"/>
  <c r="J10" i="39"/>
  <c r="N10" i="39" s="1"/>
  <c r="L9" i="39"/>
  <c r="L8" i="39"/>
  <c r="J8" i="39"/>
  <c r="L7" i="39"/>
  <c r="J7" i="39"/>
  <c r="L6" i="39"/>
  <c r="J6" i="39"/>
  <c r="L5" i="39"/>
  <c r="J5" i="39"/>
  <c r="L4" i="39"/>
  <c r="J4" i="39"/>
  <c r="L3" i="39"/>
  <c r="J3" i="39"/>
  <c r="L2" i="39"/>
  <c r="J2" i="39"/>
  <c r="L22" i="41"/>
  <c r="J22" i="41"/>
  <c r="L21" i="41"/>
  <c r="J21" i="41"/>
  <c r="L20" i="41"/>
  <c r="J20" i="41"/>
  <c r="L19" i="41"/>
  <c r="J19" i="41"/>
  <c r="L18" i="41"/>
  <c r="J18" i="41"/>
  <c r="L17" i="41"/>
  <c r="J17" i="41"/>
  <c r="L16" i="41"/>
  <c r="J16" i="41"/>
  <c r="L15" i="41"/>
  <c r="J15" i="41"/>
  <c r="L14" i="41"/>
  <c r="J14" i="41"/>
  <c r="L13" i="41"/>
  <c r="J13" i="41"/>
  <c r="L12" i="41"/>
  <c r="J12" i="41"/>
  <c r="L11" i="41"/>
  <c r="J11" i="41"/>
  <c r="L10" i="41"/>
  <c r="J10" i="41"/>
  <c r="L9" i="41"/>
  <c r="J9" i="41"/>
  <c r="L8" i="41"/>
  <c r="J8" i="41"/>
  <c r="L7" i="41"/>
  <c r="J7" i="41"/>
  <c r="L6" i="41"/>
  <c r="J6" i="41"/>
  <c r="L5" i="41"/>
  <c r="J5" i="41"/>
  <c r="L4" i="41"/>
  <c r="J4" i="41"/>
  <c r="L3" i="41"/>
  <c r="J3" i="41"/>
  <c r="L2" i="41"/>
  <c r="J2" i="41"/>
  <c r="V914" i="53"/>
  <c r="Q914" i="53"/>
  <c r="V913" i="53"/>
  <c r="Q913" i="53"/>
  <c r="W912" i="53"/>
  <c r="V912" i="53"/>
  <c r="Q912" i="53"/>
  <c r="W911" i="53"/>
  <c r="V911" i="53"/>
  <c r="Q911" i="53"/>
  <c r="Q910" i="53"/>
  <c r="X909" i="53"/>
  <c r="V909" i="53"/>
  <c r="Q909" i="53"/>
  <c r="W908" i="53"/>
  <c r="V908" i="53"/>
  <c r="Q908" i="53"/>
  <c r="W907" i="53"/>
  <c r="V907" i="53"/>
  <c r="Q907" i="53"/>
  <c r="W906" i="53"/>
  <c r="Q906" i="53"/>
  <c r="Q905" i="53"/>
  <c r="W904" i="53"/>
  <c r="Q904" i="53"/>
  <c r="Q903" i="53"/>
  <c r="Q902" i="53"/>
  <c r="Q901" i="53"/>
  <c r="Q900" i="53"/>
  <c r="Q899" i="53"/>
  <c r="W898" i="53"/>
  <c r="Q898" i="53"/>
  <c r="Q897" i="53"/>
  <c r="Q896" i="53"/>
  <c r="Q895" i="53"/>
  <c r="Q894" i="53"/>
  <c r="Q893" i="53"/>
  <c r="V892" i="53"/>
  <c r="Q892" i="53"/>
  <c r="Q891" i="53"/>
  <c r="Q890" i="53"/>
  <c r="W889" i="53"/>
  <c r="V889" i="53"/>
  <c r="Q889" i="53"/>
  <c r="W888" i="53"/>
  <c r="V888" i="53"/>
  <c r="Q888" i="53"/>
  <c r="Q887" i="53"/>
  <c r="W886" i="53"/>
  <c r="V886" i="53"/>
  <c r="Q886" i="53"/>
  <c r="W885" i="53"/>
  <c r="Q885" i="53"/>
  <c r="Q884" i="53"/>
  <c r="V883" i="53"/>
  <c r="Q883" i="53"/>
  <c r="Q882" i="53"/>
  <c r="V881" i="53"/>
  <c r="Q881" i="53"/>
  <c r="V880" i="53"/>
  <c r="Q880" i="53"/>
  <c r="T1163" i="11"/>
  <c r="O1163" i="11"/>
  <c r="T1162" i="11"/>
  <c r="O1162" i="11"/>
  <c r="T1161" i="11"/>
  <c r="O1161" i="11"/>
  <c r="T1160" i="11"/>
  <c r="O1160" i="11"/>
  <c r="T1159" i="11"/>
  <c r="O1159" i="11"/>
  <c r="T1158" i="11"/>
  <c r="O1158" i="11"/>
  <c r="T1157" i="11"/>
  <c r="O1157" i="11"/>
  <c r="T1156" i="11"/>
  <c r="O1156" i="11"/>
  <c r="T1155" i="11"/>
  <c r="O1155" i="11"/>
  <c r="T1154" i="11"/>
  <c r="O1154" i="11"/>
  <c r="T1153" i="11"/>
  <c r="O1153" i="11"/>
  <c r="T1152" i="11"/>
  <c r="O1152" i="11"/>
  <c r="T1151" i="11"/>
  <c r="O1151" i="11"/>
  <c r="T1150" i="11"/>
  <c r="O1150" i="11"/>
  <c r="T1149" i="11"/>
  <c r="O1149" i="11"/>
  <c r="T1148" i="11"/>
  <c r="O1148" i="11"/>
  <c r="T1147" i="11"/>
  <c r="O1147" i="11"/>
  <c r="T1146" i="11"/>
  <c r="O1146" i="11"/>
  <c r="T1145" i="11"/>
  <c r="O1145" i="11"/>
  <c r="T1144" i="11"/>
  <c r="O1144" i="11"/>
  <c r="T1143" i="11"/>
  <c r="O1143" i="11"/>
  <c r="T1142" i="11"/>
  <c r="O1142" i="11"/>
  <c r="T1141" i="11"/>
  <c r="O1141" i="11"/>
  <c r="T1140" i="11"/>
  <c r="O1140" i="11"/>
  <c r="T1139" i="11"/>
  <c r="O1139" i="11"/>
  <c r="T1138" i="11"/>
  <c r="O1138" i="11"/>
  <c r="T1137" i="11"/>
  <c r="O1137" i="11"/>
  <c r="T1136" i="11"/>
  <c r="O1136" i="11"/>
  <c r="T1135" i="11"/>
  <c r="O1135" i="11"/>
  <c r="T1134" i="11"/>
  <c r="O1134" i="11"/>
  <c r="T1133" i="11"/>
  <c r="O1133" i="11"/>
  <c r="T1132" i="11"/>
  <c r="O1132" i="11"/>
  <c r="T1131" i="11"/>
  <c r="O1131" i="11"/>
  <c r="T1130" i="11"/>
  <c r="O1130" i="11"/>
  <c r="T1129" i="11"/>
  <c r="O1129" i="11"/>
  <c r="T1128" i="11"/>
  <c r="O1128" i="11"/>
  <c r="T1127" i="11"/>
  <c r="O1127" i="11"/>
  <c r="V1126" i="11"/>
  <c r="T1126" i="11"/>
  <c r="O1126" i="11"/>
  <c r="T1125" i="11"/>
  <c r="O1125" i="11"/>
  <c r="T1124" i="11"/>
  <c r="O1124" i="11"/>
  <c r="T1123" i="11"/>
  <c r="O1123" i="11"/>
  <c r="T1122" i="11"/>
  <c r="O1122" i="11"/>
  <c r="T1121" i="11"/>
  <c r="O1121" i="11"/>
  <c r="T1120" i="11"/>
  <c r="O1120" i="11"/>
  <c r="V1119" i="11"/>
  <c r="T1119" i="11"/>
  <c r="O1119" i="11"/>
  <c r="T1118" i="11"/>
  <c r="O1118" i="11"/>
  <c r="T1117" i="11"/>
  <c r="O1117" i="11"/>
  <c r="T1116" i="11"/>
  <c r="O1116" i="11"/>
  <c r="T1115" i="11"/>
  <c r="O1115" i="11"/>
  <c r="T1114" i="11"/>
  <c r="O1114" i="11"/>
  <c r="T1113" i="11"/>
  <c r="O1113" i="11"/>
  <c r="T1112" i="11"/>
  <c r="O1112" i="11"/>
  <c r="T1111" i="11"/>
  <c r="O1111" i="11"/>
  <c r="O1110" i="11"/>
  <c r="T1109" i="11"/>
  <c r="O1109" i="11"/>
  <c r="T1108" i="11"/>
  <c r="O1108" i="11"/>
  <c r="T1107" i="11"/>
  <c r="T1106" i="11"/>
  <c r="O1106" i="11"/>
  <c r="T1105" i="11"/>
  <c r="O1105" i="11"/>
  <c r="T1104" i="11"/>
  <c r="O1104" i="11"/>
  <c r="O1103" i="11"/>
  <c r="T1103" i="11" s="1"/>
  <c r="T1102" i="11"/>
  <c r="O1102" i="11"/>
  <c r="O1101" i="11"/>
  <c r="T1100" i="11"/>
  <c r="O1100" i="11"/>
  <c r="T1099" i="11"/>
  <c r="O1099" i="11"/>
  <c r="T1098" i="11"/>
  <c r="O1098" i="11"/>
  <c r="T1097" i="11"/>
  <c r="O1097" i="11"/>
  <c r="T1096" i="11"/>
  <c r="O1096" i="11"/>
  <c r="T1095" i="11"/>
  <c r="O1095" i="11"/>
  <c r="T1094" i="11"/>
  <c r="O1094" i="11"/>
  <c r="T1093" i="11"/>
  <c r="O1093" i="11"/>
  <c r="T1092" i="11"/>
  <c r="O1092" i="11"/>
  <c r="T1091" i="11"/>
  <c r="O1091" i="11"/>
  <c r="T1090" i="11"/>
  <c r="O1090" i="11"/>
  <c r="T1089" i="11"/>
  <c r="O1089" i="11"/>
  <c r="O1088" i="11"/>
  <c r="T1087" i="11"/>
  <c r="O1087" i="11"/>
  <c r="U1086" i="11"/>
  <c r="T1086" i="11"/>
  <c r="O1086" i="11"/>
  <c r="O1085" i="11"/>
  <c r="T1084" i="11"/>
  <c r="O1084" i="11"/>
  <c r="T1083" i="11"/>
  <c r="O1083" i="11"/>
  <c r="T1082" i="11"/>
  <c r="O1082" i="11"/>
  <c r="U1081" i="11"/>
  <c r="T1081" i="11"/>
  <c r="O1081" i="11"/>
  <c r="T1080" i="11"/>
  <c r="O1080" i="11"/>
  <c r="T1079" i="11"/>
  <c r="O1079" i="11"/>
  <c r="V1078" i="11"/>
  <c r="O1078" i="11"/>
  <c r="O1077" i="11"/>
  <c r="T1076" i="11"/>
  <c r="O1076" i="11"/>
  <c r="T1075" i="11"/>
  <c r="O1075" i="11"/>
  <c r="T1074" i="11"/>
  <c r="O1074" i="11"/>
  <c r="T1073" i="11"/>
  <c r="O1073" i="11"/>
  <c r="T1072" i="11"/>
  <c r="O1072" i="11"/>
  <c r="T1071" i="11"/>
  <c r="O1071" i="11"/>
  <c r="T1070" i="11"/>
  <c r="O1070" i="11"/>
  <c r="T1069" i="11"/>
  <c r="O1069" i="11"/>
  <c r="T1068" i="11"/>
  <c r="O1068" i="11"/>
  <c r="O1067" i="11"/>
  <c r="O1066" i="11"/>
  <c r="O1065" i="11"/>
  <c r="O1064" i="11"/>
  <c r="O1063" i="11"/>
  <c r="O1062" i="11"/>
  <c r="T1061" i="11"/>
  <c r="O1061" i="11"/>
  <c r="O1060" i="11"/>
  <c r="O1059" i="11"/>
  <c r="O1057" i="11"/>
  <c r="O1056" i="11"/>
  <c r="O1055" i="11"/>
  <c r="U1054" i="11"/>
  <c r="T1054" i="11"/>
  <c r="O1054" i="11"/>
  <c r="O1053" i="11"/>
  <c r="O1052" i="11"/>
  <c r="V1051" i="11"/>
  <c r="T1051" i="11"/>
  <c r="T1050" i="11"/>
  <c r="T1049" i="11"/>
  <c r="T1048" i="11"/>
  <c r="V1047" i="11"/>
  <c r="T1047" i="11"/>
  <c r="V1046" i="11"/>
  <c r="T1046" i="11"/>
  <c r="T1041" i="11"/>
  <c r="L149" i="43" l="1"/>
  <c r="N757" i="28"/>
  <c r="L150" i="43"/>
  <c r="N54" i="27"/>
  <c r="J149" i="43"/>
  <c r="J150" i="43"/>
  <c r="T729" i="7"/>
  <c r="O729" i="7"/>
  <c r="T728" i="7"/>
  <c r="O728" i="7"/>
  <c r="T727" i="7"/>
  <c r="O727" i="7"/>
  <c r="T726" i="7"/>
  <c r="O726" i="7"/>
  <c r="T725" i="7"/>
  <c r="O725" i="7"/>
  <c r="T724" i="7"/>
  <c r="O724" i="7"/>
  <c r="T723" i="7"/>
  <c r="O723" i="7"/>
  <c r="T722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U706" i="7"/>
  <c r="O706" i="7"/>
  <c r="O705" i="7"/>
  <c r="O704" i="7"/>
  <c r="O703" i="7"/>
  <c r="O702" i="7"/>
  <c r="O701" i="7"/>
  <c r="O700" i="7"/>
  <c r="O699" i="7"/>
  <c r="O698" i="7"/>
  <c r="O697" i="7"/>
  <c r="U696" i="7"/>
  <c r="O696" i="7"/>
  <c r="U695" i="7"/>
  <c r="O695" i="7"/>
  <c r="O694" i="7"/>
  <c r="U693" i="7"/>
  <c r="O693" i="7"/>
  <c r="O692" i="7"/>
  <c r="O691" i="7"/>
  <c r="O690" i="7"/>
  <c r="O689" i="7"/>
  <c r="O688" i="7"/>
  <c r="O687" i="7"/>
  <c r="O686" i="7"/>
  <c r="O685" i="7"/>
  <c r="O684" i="7"/>
  <c r="O683" i="7"/>
  <c r="U682" i="7"/>
  <c r="O682" i="7"/>
  <c r="O681" i="7"/>
  <c r="U680" i="7"/>
  <c r="O680" i="7"/>
  <c r="O679" i="7"/>
  <c r="O678" i="7"/>
  <c r="O677" i="7"/>
  <c r="O676" i="7"/>
  <c r="O675" i="7"/>
  <c r="O674" i="7"/>
  <c r="O673" i="7"/>
  <c r="O672" i="7"/>
  <c r="O671" i="7"/>
  <c r="O670" i="7"/>
  <c r="T669" i="7"/>
  <c r="O669" i="7"/>
  <c r="T668" i="7"/>
  <c r="O668" i="7"/>
  <c r="V667" i="7"/>
  <c r="T667" i="7"/>
  <c r="O667" i="7"/>
  <c r="T666" i="7"/>
  <c r="O666" i="7"/>
  <c r="T665" i="7"/>
  <c r="O665" i="7"/>
  <c r="T664" i="7"/>
  <c r="O664" i="7"/>
  <c r="T663" i="7"/>
  <c r="O663" i="7"/>
  <c r="T662" i="7"/>
  <c r="O662" i="7"/>
  <c r="T661" i="7"/>
  <c r="O661" i="7"/>
  <c r="T660" i="7"/>
  <c r="O660" i="7"/>
  <c r="T659" i="7"/>
  <c r="O659" i="7"/>
  <c r="T658" i="7"/>
  <c r="O658" i="7"/>
  <c r="T657" i="7"/>
  <c r="O657" i="7"/>
  <c r="T656" i="7"/>
  <c r="O656" i="7"/>
  <c r="T655" i="7"/>
  <c r="O655" i="7"/>
  <c r="T654" i="7"/>
  <c r="O654" i="7"/>
  <c r="T653" i="7"/>
  <c r="O653" i="7"/>
  <c r="T652" i="7"/>
  <c r="O652" i="7"/>
  <c r="U651" i="7"/>
  <c r="T651" i="7"/>
  <c r="O651" i="7"/>
  <c r="U650" i="7"/>
  <c r="T650" i="7"/>
  <c r="O650" i="7"/>
  <c r="T649" i="7"/>
  <c r="O649" i="7"/>
  <c r="T648" i="7"/>
  <c r="O648" i="7"/>
  <c r="U647" i="7"/>
  <c r="T647" i="7"/>
  <c r="O647" i="7"/>
  <c r="T646" i="7"/>
  <c r="O646" i="7"/>
  <c r="T645" i="7"/>
  <c r="O645" i="7"/>
  <c r="U644" i="7"/>
  <c r="T644" i="7"/>
  <c r="O644" i="7"/>
  <c r="U643" i="7"/>
  <c r="T643" i="7"/>
  <c r="O643" i="7"/>
  <c r="T642" i="7"/>
  <c r="O642" i="7"/>
  <c r="T641" i="7"/>
  <c r="O641" i="7"/>
  <c r="T640" i="7"/>
  <c r="O640" i="7"/>
  <c r="T639" i="7"/>
  <c r="O639" i="7"/>
  <c r="T638" i="7"/>
  <c r="O638" i="7"/>
  <c r="T637" i="7"/>
  <c r="O637" i="7"/>
  <c r="T636" i="7"/>
  <c r="O636" i="7"/>
  <c r="T635" i="7"/>
  <c r="O635" i="7"/>
  <c r="T634" i="7"/>
  <c r="O634" i="7"/>
  <c r="U633" i="7"/>
  <c r="T633" i="7"/>
  <c r="T632" i="7"/>
  <c r="T631" i="7"/>
  <c r="O631" i="7"/>
  <c r="T630" i="7"/>
  <c r="O630" i="7"/>
  <c r="U629" i="7"/>
  <c r="T629" i="7"/>
  <c r="O629" i="7"/>
  <c r="T628" i="7"/>
  <c r="O628" i="7"/>
  <c r="T627" i="7"/>
  <c r="O627" i="7"/>
  <c r="T626" i="7"/>
  <c r="O626" i="7"/>
  <c r="T625" i="7"/>
  <c r="O625" i="7"/>
  <c r="T624" i="7"/>
  <c r="O624" i="7"/>
  <c r="T623" i="7"/>
  <c r="O623" i="7"/>
  <c r="T622" i="7"/>
  <c r="O622" i="7"/>
  <c r="T621" i="7"/>
  <c r="O621" i="7"/>
  <c r="T620" i="7"/>
  <c r="O620" i="7"/>
  <c r="T619" i="7"/>
  <c r="O619" i="7"/>
  <c r="T618" i="7"/>
  <c r="O618" i="7"/>
  <c r="T617" i="7"/>
  <c r="O617" i="7"/>
  <c r="T616" i="7"/>
  <c r="O616" i="7"/>
  <c r="T615" i="7"/>
  <c r="O615" i="7"/>
  <c r="U614" i="7"/>
  <c r="T614" i="7"/>
  <c r="O614" i="7"/>
  <c r="O613" i="7"/>
  <c r="T613" i="7" s="1"/>
  <c r="O612" i="7"/>
  <c r="T612" i="7" s="1"/>
  <c r="O611" i="7"/>
  <c r="T611" i="7" s="1"/>
  <c r="U610" i="7"/>
  <c r="O610" i="7"/>
  <c r="T610" i="7" s="1"/>
  <c r="O609" i="7"/>
  <c r="T609" i="7" s="1"/>
  <c r="U608" i="7"/>
  <c r="O608" i="7"/>
  <c r="T608" i="7" s="1"/>
  <c r="O607" i="7"/>
  <c r="T607" i="7" s="1"/>
  <c r="U606" i="7"/>
  <c r="O606" i="7"/>
  <c r="T606" i="7" s="1"/>
  <c r="O605" i="7"/>
  <c r="T605" i="7" s="1"/>
  <c r="O604" i="7"/>
  <c r="T604" i="7" s="1"/>
  <c r="O603" i="7"/>
  <c r="T603" i="7" s="1"/>
  <c r="O602" i="7"/>
  <c r="T602" i="7" s="1"/>
  <c r="O601" i="7"/>
  <c r="T601" i="7" s="1"/>
  <c r="O600" i="7"/>
  <c r="T600" i="7" s="1"/>
  <c r="O599" i="7"/>
  <c r="O598" i="7"/>
  <c r="T598" i="7" s="1"/>
  <c r="U597" i="7"/>
  <c r="O597" i="7"/>
  <c r="T597" i="7" s="1"/>
  <c r="O596" i="7"/>
  <c r="T596" i="7" s="1"/>
  <c r="O595" i="7"/>
  <c r="T595" i="7" s="1"/>
  <c r="O594" i="7"/>
  <c r="T594" i="7" s="1"/>
  <c r="U593" i="7"/>
  <c r="O593" i="7"/>
  <c r="T593" i="7" s="1"/>
  <c r="O592" i="7"/>
  <c r="T592" i="7" s="1"/>
  <c r="O591" i="7"/>
  <c r="T591" i="7" s="1"/>
  <c r="O590" i="7"/>
  <c r="T590" i="7" s="1"/>
  <c r="O589" i="7"/>
  <c r="O588" i="7"/>
  <c r="T588" i="7" s="1"/>
  <c r="O587" i="7"/>
  <c r="T587" i="7" s="1"/>
  <c r="O586" i="7"/>
  <c r="T586" i="7" s="1"/>
  <c r="O585" i="7"/>
  <c r="T585" i="7" s="1"/>
  <c r="U584" i="7"/>
  <c r="O584" i="7"/>
  <c r="T584" i="7" s="1"/>
  <c r="O583" i="7"/>
  <c r="T583" i="7" s="1"/>
  <c r="U582" i="7"/>
  <c r="O582" i="7"/>
  <c r="T582" i="7" s="1"/>
  <c r="O581" i="7"/>
  <c r="T581" i="7" s="1"/>
  <c r="O580" i="7"/>
  <c r="T580" i="7" s="1"/>
  <c r="O579" i="7"/>
  <c r="T579" i="7" s="1"/>
  <c r="O578" i="7"/>
  <c r="T578" i="7" s="1"/>
  <c r="O577" i="7"/>
  <c r="T577" i="7" s="1"/>
  <c r="O576" i="7"/>
  <c r="T576" i="7" s="1"/>
  <c r="O575" i="7"/>
  <c r="T575" i="7" s="1"/>
  <c r="O574" i="7"/>
  <c r="T574" i="7" s="1"/>
  <c r="O573" i="7"/>
  <c r="O572" i="7"/>
  <c r="T572" i="7" s="1"/>
  <c r="O571" i="7"/>
  <c r="T571" i="7" s="1"/>
  <c r="O570" i="7"/>
  <c r="T570" i="7" s="1"/>
  <c r="O569" i="7"/>
  <c r="T569" i="7" s="1"/>
  <c r="T568" i="7"/>
  <c r="O568" i="7"/>
  <c r="O567" i="7"/>
  <c r="T567" i="7" s="1"/>
  <c r="O566" i="7"/>
  <c r="O565" i="7"/>
  <c r="T565" i="7" s="1"/>
  <c r="U564" i="7"/>
  <c r="O564" i="7"/>
  <c r="T564" i="7" s="1"/>
  <c r="U563" i="7"/>
  <c r="O563" i="7"/>
  <c r="T563" i="7" s="1"/>
  <c r="O562" i="7"/>
  <c r="T562" i="7" s="1"/>
  <c r="O561" i="7"/>
  <c r="T561" i="7" s="1"/>
  <c r="O560" i="7"/>
  <c r="T560" i="7" s="1"/>
  <c r="O559" i="7"/>
  <c r="T559" i="7" s="1"/>
  <c r="O558" i="7"/>
  <c r="T558" i="7" s="1"/>
  <c r="O557" i="7"/>
  <c r="T557" i="7" s="1"/>
  <c r="O556" i="7"/>
  <c r="T556" i="7" s="1"/>
  <c r="O555" i="7"/>
  <c r="T555" i="7" s="1"/>
  <c r="O554" i="7"/>
  <c r="T554" i="7" s="1"/>
  <c r="O553" i="7"/>
  <c r="T553" i="7" s="1"/>
  <c r="T552" i="7"/>
  <c r="T551" i="7"/>
  <c r="O550" i="7"/>
  <c r="T550" i="7" s="1"/>
  <c r="O549" i="7"/>
  <c r="T549" i="7" s="1"/>
  <c r="U548" i="7"/>
  <c r="T548" i="7"/>
  <c r="O548" i="7"/>
  <c r="U547" i="7"/>
  <c r="T547" i="7"/>
  <c r="O547" i="7"/>
  <c r="T546" i="7"/>
  <c r="O546" i="7"/>
  <c r="T545" i="7"/>
  <c r="O545" i="7"/>
  <c r="T544" i="7"/>
  <c r="O544" i="7"/>
  <c r="U543" i="7"/>
  <c r="T543" i="7"/>
  <c r="O543" i="7"/>
  <c r="U542" i="7"/>
  <c r="T542" i="7"/>
  <c r="O542" i="7"/>
  <c r="T541" i="7"/>
  <c r="O541" i="7"/>
  <c r="U540" i="7"/>
  <c r="T540" i="7"/>
  <c r="O540" i="7"/>
  <c r="T539" i="7"/>
  <c r="O539" i="7"/>
  <c r="T538" i="7"/>
  <c r="O538" i="7"/>
  <c r="T537" i="7"/>
  <c r="O537" i="7"/>
  <c r="T536" i="7"/>
  <c r="O536" i="7"/>
  <c r="U535" i="7"/>
  <c r="T535" i="7"/>
  <c r="O535" i="7"/>
  <c r="U534" i="7"/>
  <c r="T534" i="7"/>
  <c r="O534" i="7"/>
  <c r="T533" i="7"/>
  <c r="O533" i="7"/>
  <c r="U532" i="7"/>
  <c r="T532" i="7"/>
  <c r="O532" i="7"/>
  <c r="U531" i="7"/>
  <c r="T531" i="7"/>
  <c r="O531" i="7"/>
  <c r="U530" i="7"/>
  <c r="T530" i="7"/>
  <c r="O530" i="7"/>
  <c r="T529" i="7"/>
  <c r="O529" i="7"/>
  <c r="T528" i="7"/>
  <c r="O528" i="7"/>
  <c r="U527" i="7"/>
  <c r="T527" i="7"/>
  <c r="O527" i="7"/>
  <c r="T526" i="7"/>
  <c r="O526" i="7"/>
  <c r="U525" i="7"/>
  <c r="T525" i="7"/>
  <c r="O525" i="7"/>
  <c r="U524" i="7"/>
  <c r="T524" i="7"/>
  <c r="O524" i="7"/>
  <c r="T523" i="7"/>
  <c r="O523" i="7"/>
  <c r="T522" i="7"/>
  <c r="O522" i="7"/>
  <c r="U521" i="7"/>
  <c r="T521" i="7"/>
  <c r="O521" i="7"/>
  <c r="T520" i="7"/>
  <c r="O520" i="7"/>
  <c r="T519" i="7"/>
  <c r="O519" i="7"/>
  <c r="T518" i="7"/>
  <c r="O518" i="7"/>
  <c r="T517" i="7"/>
  <c r="O517" i="7"/>
  <c r="T516" i="7"/>
  <c r="O516" i="7"/>
  <c r="O515" i="7"/>
  <c r="T514" i="7"/>
  <c r="O514" i="7"/>
  <c r="T513" i="7"/>
  <c r="O513" i="7"/>
  <c r="U512" i="7"/>
  <c r="T512" i="7"/>
  <c r="O512" i="7"/>
  <c r="T511" i="7"/>
  <c r="O511" i="7"/>
  <c r="T510" i="7"/>
  <c r="O510" i="7"/>
  <c r="V509" i="7"/>
  <c r="T509" i="7"/>
  <c r="O509" i="7"/>
  <c r="T508" i="7"/>
  <c r="O508" i="7"/>
  <c r="T507" i="7"/>
  <c r="O507" i="7"/>
  <c r="U506" i="7"/>
  <c r="T506" i="7"/>
  <c r="O506" i="7"/>
  <c r="U505" i="7"/>
  <c r="T505" i="7"/>
  <c r="O505" i="7"/>
  <c r="T504" i="7"/>
  <c r="O504" i="7"/>
  <c r="T503" i="7"/>
  <c r="O503" i="7"/>
  <c r="T502" i="7"/>
  <c r="O502" i="7"/>
  <c r="U501" i="7"/>
  <c r="T501" i="7"/>
  <c r="O501" i="7"/>
  <c r="T500" i="7"/>
  <c r="O500" i="7"/>
  <c r="T499" i="7"/>
  <c r="O499" i="7"/>
  <c r="T498" i="7"/>
  <c r="O498" i="7"/>
  <c r="T497" i="7"/>
  <c r="O497" i="7"/>
  <c r="T496" i="7"/>
  <c r="O496" i="7"/>
  <c r="T495" i="7"/>
  <c r="O495" i="7"/>
  <c r="T494" i="7"/>
  <c r="O494" i="7"/>
  <c r="T493" i="7"/>
  <c r="O493" i="7"/>
  <c r="T492" i="7"/>
  <c r="O492" i="7"/>
  <c r="T491" i="7"/>
  <c r="O491" i="7"/>
  <c r="O490" i="7"/>
  <c r="T489" i="7"/>
  <c r="O489" i="7"/>
  <c r="T488" i="7"/>
  <c r="O488" i="7"/>
  <c r="T487" i="7"/>
  <c r="O487" i="7"/>
  <c r="T486" i="7"/>
  <c r="O486" i="7"/>
  <c r="T485" i="7"/>
  <c r="O485" i="7"/>
  <c r="T484" i="7"/>
  <c r="O484" i="7"/>
  <c r="T483" i="7"/>
  <c r="V483" i="7" s="1"/>
  <c r="O483" i="7"/>
  <c r="V482" i="7"/>
  <c r="T482" i="7"/>
  <c r="O482" i="7"/>
  <c r="T481" i="7"/>
  <c r="O481" i="7"/>
  <c r="T480" i="7"/>
  <c r="O480" i="7"/>
  <c r="T479" i="7"/>
  <c r="O479" i="7"/>
  <c r="T478" i="7"/>
  <c r="O478" i="7"/>
  <c r="V477" i="7"/>
  <c r="T477" i="7"/>
  <c r="O477" i="7"/>
  <c r="V476" i="7"/>
  <c r="T476" i="7"/>
  <c r="O476" i="7"/>
  <c r="O475" i="7"/>
  <c r="T474" i="7"/>
  <c r="O474" i="7"/>
  <c r="T473" i="7"/>
  <c r="O473" i="7"/>
  <c r="V472" i="7"/>
  <c r="T472" i="7"/>
  <c r="O472" i="7"/>
  <c r="V471" i="7"/>
  <c r="T471" i="7"/>
  <c r="O471" i="7"/>
  <c r="O470" i="7"/>
  <c r="U469" i="7"/>
  <c r="O469" i="7"/>
  <c r="V468" i="7"/>
  <c r="T468" i="7"/>
  <c r="O468" i="7"/>
  <c r="V467" i="7"/>
  <c r="T467" i="7"/>
  <c r="O467" i="7"/>
  <c r="T466" i="7"/>
  <c r="O466" i="7"/>
  <c r="U465" i="7"/>
  <c r="T465" i="7"/>
  <c r="O465" i="7"/>
  <c r="T464" i="7"/>
  <c r="V464" i="7" s="1"/>
  <c r="O464" i="7"/>
  <c r="T463" i="7"/>
  <c r="O463" i="7"/>
  <c r="U462" i="7"/>
  <c r="T462" i="7"/>
  <c r="O462" i="7"/>
  <c r="T461" i="7"/>
  <c r="V461" i="7" s="1"/>
  <c r="O461" i="7"/>
  <c r="T460" i="7"/>
  <c r="O460" i="7"/>
  <c r="T459" i="7"/>
  <c r="O459" i="7"/>
  <c r="T458" i="7"/>
  <c r="O458" i="7"/>
  <c r="T457" i="7"/>
  <c r="O457" i="7"/>
  <c r="U456" i="7"/>
  <c r="T456" i="7"/>
  <c r="O456" i="7"/>
  <c r="U455" i="7"/>
  <c r="T455" i="7"/>
  <c r="O455" i="7"/>
  <c r="T454" i="7"/>
  <c r="O454" i="7"/>
  <c r="T453" i="7"/>
  <c r="O453" i="7"/>
  <c r="V452" i="7"/>
  <c r="T452" i="7"/>
  <c r="O452" i="7"/>
  <c r="T451" i="7"/>
  <c r="V451" i="7" s="1"/>
  <c r="O451" i="7"/>
  <c r="T450" i="7"/>
  <c r="T449" i="7"/>
  <c r="V449" i="7" s="1"/>
  <c r="O449" i="7"/>
  <c r="U448" i="7"/>
  <c r="T448" i="7"/>
  <c r="O448" i="7"/>
  <c r="T447" i="7"/>
  <c r="V447" i="7" s="1"/>
  <c r="O447" i="7"/>
  <c r="T446" i="7"/>
  <c r="T445" i="7"/>
  <c r="V444" i="7"/>
  <c r="T444" i="7"/>
  <c r="O444" i="7"/>
  <c r="V443" i="7"/>
  <c r="T443" i="7"/>
  <c r="O443" i="7"/>
  <c r="U442" i="7"/>
  <c r="T442" i="7"/>
  <c r="O442" i="7"/>
  <c r="V441" i="7"/>
  <c r="T441" i="7"/>
  <c r="O441" i="7"/>
  <c r="V440" i="7"/>
  <c r="T440" i="7"/>
  <c r="O440" i="7"/>
  <c r="U439" i="7"/>
  <c r="T439" i="7"/>
  <c r="O439" i="7"/>
  <c r="T438" i="7"/>
  <c r="O438" i="7"/>
  <c r="V437" i="7"/>
  <c r="T437" i="7"/>
  <c r="O437" i="7"/>
  <c r="V436" i="7"/>
  <c r="T436" i="7"/>
  <c r="O436" i="7"/>
  <c r="V435" i="7"/>
  <c r="T435" i="7"/>
  <c r="O435" i="7"/>
  <c r="T434" i="7"/>
  <c r="O434" i="7"/>
  <c r="T433" i="7"/>
  <c r="V433" i="7" s="1"/>
  <c r="O433" i="7"/>
  <c r="T432" i="7"/>
  <c r="O432" i="7"/>
  <c r="T431" i="7"/>
  <c r="O431" i="7"/>
  <c r="T430" i="7"/>
  <c r="T429" i="7"/>
  <c r="T428" i="7"/>
  <c r="O849" i="7"/>
  <c r="L240" i="55"/>
  <c r="J240" i="55"/>
  <c r="L239" i="55"/>
  <c r="J239" i="55"/>
  <c r="L238" i="55"/>
  <c r="J238" i="55"/>
  <c r="L237" i="55"/>
  <c r="J237" i="55"/>
  <c r="L236" i="55"/>
  <c r="J236" i="55"/>
  <c r="L235" i="55"/>
  <c r="J235" i="55"/>
  <c r="L234" i="55"/>
  <c r="J234" i="55"/>
  <c r="L233" i="55"/>
  <c r="J233" i="55"/>
  <c r="L232" i="55"/>
  <c r="J232" i="55"/>
  <c r="L231" i="55"/>
  <c r="J231" i="55"/>
  <c r="L230" i="55"/>
  <c r="J230" i="55"/>
  <c r="L229" i="55"/>
  <c r="J229" i="55"/>
  <c r="L228" i="55"/>
  <c r="J228" i="55"/>
  <c r="L227" i="55"/>
  <c r="J227" i="55"/>
  <c r="L226" i="55"/>
  <c r="J226" i="55"/>
  <c r="L225" i="55"/>
  <c r="J225" i="55"/>
  <c r="L224" i="55"/>
  <c r="J224" i="55"/>
  <c r="L223" i="55"/>
  <c r="J223" i="55"/>
  <c r="L222" i="55"/>
  <c r="J222" i="55"/>
  <c r="L221" i="55"/>
  <c r="J221" i="55"/>
  <c r="L220" i="55"/>
  <c r="J220" i="55"/>
  <c r="L219" i="55"/>
  <c r="J219" i="55"/>
  <c r="L218" i="55"/>
  <c r="J218" i="55"/>
  <c r="L217" i="55"/>
  <c r="J217" i="55"/>
  <c r="L216" i="55"/>
  <c r="J216" i="55"/>
  <c r="L215" i="55"/>
  <c r="J215" i="55"/>
  <c r="L214" i="55"/>
  <c r="J214" i="55"/>
  <c r="L213" i="55"/>
  <c r="J213" i="55"/>
  <c r="L212" i="55"/>
  <c r="J212" i="55"/>
  <c r="L211" i="55"/>
  <c r="J211" i="55"/>
  <c r="L210" i="55"/>
  <c r="J210" i="55"/>
  <c r="L209" i="55"/>
  <c r="J209" i="55"/>
  <c r="L208" i="55"/>
  <c r="J208" i="55"/>
  <c r="L207" i="55"/>
  <c r="J207" i="55"/>
  <c r="L206" i="55"/>
  <c r="J206" i="55"/>
  <c r="L205" i="55"/>
  <c r="J205" i="55"/>
  <c r="L204" i="55"/>
  <c r="J204" i="55"/>
  <c r="L203" i="55"/>
  <c r="J203" i="55"/>
  <c r="L202" i="55"/>
  <c r="J202" i="55"/>
  <c r="L201" i="55"/>
  <c r="J201" i="55"/>
  <c r="L200" i="55"/>
  <c r="J200" i="55"/>
  <c r="L199" i="55"/>
  <c r="J199" i="55"/>
  <c r="L198" i="55"/>
  <c r="J198" i="55"/>
  <c r="L197" i="55"/>
  <c r="J197" i="55"/>
  <c r="L196" i="55"/>
  <c r="J196" i="55"/>
  <c r="L195" i="55"/>
  <c r="J195" i="55"/>
  <c r="L194" i="55"/>
  <c r="J194" i="55"/>
  <c r="L193" i="55"/>
  <c r="J193" i="55"/>
  <c r="L192" i="55"/>
  <c r="J192" i="55"/>
  <c r="L191" i="55"/>
  <c r="J191" i="55"/>
  <c r="L190" i="55"/>
  <c r="J190" i="55"/>
  <c r="L189" i="55"/>
  <c r="J189" i="55"/>
  <c r="L188" i="55"/>
  <c r="J188" i="55"/>
  <c r="L187" i="55"/>
  <c r="J187" i="55"/>
  <c r="L186" i="55"/>
  <c r="J186" i="55"/>
  <c r="L185" i="55"/>
  <c r="J185" i="55"/>
  <c r="L184" i="55"/>
  <c r="J184" i="55"/>
  <c r="L183" i="55"/>
  <c r="J183" i="55"/>
  <c r="L182" i="55"/>
  <c r="J182" i="55"/>
  <c r="L181" i="55"/>
  <c r="J181" i="55"/>
  <c r="L180" i="55"/>
  <c r="J180" i="55"/>
  <c r="L179" i="55"/>
  <c r="J179" i="55"/>
  <c r="L178" i="55"/>
  <c r="J178" i="55"/>
  <c r="L177" i="55"/>
  <c r="J177" i="55"/>
  <c r="L176" i="55"/>
  <c r="J176" i="55"/>
  <c r="L175" i="55"/>
  <c r="J175" i="55"/>
  <c r="L174" i="55"/>
  <c r="J174" i="55"/>
  <c r="L173" i="55"/>
  <c r="J173" i="55"/>
  <c r="L172" i="55"/>
  <c r="J172" i="55"/>
  <c r="L171" i="55"/>
  <c r="J171" i="55"/>
  <c r="L170" i="55"/>
  <c r="J170" i="55"/>
  <c r="L169" i="55"/>
  <c r="J169" i="55"/>
  <c r="L168" i="55"/>
  <c r="J168" i="55"/>
  <c r="L167" i="55"/>
  <c r="J167" i="55"/>
  <c r="L166" i="55"/>
  <c r="J166" i="55"/>
  <c r="L165" i="55"/>
  <c r="J165" i="55"/>
  <c r="L164" i="55"/>
  <c r="J164" i="55"/>
  <c r="L163" i="55"/>
  <c r="J163" i="55"/>
  <c r="L162" i="55"/>
  <c r="J162" i="55"/>
  <c r="L161" i="55"/>
  <c r="J161" i="55"/>
  <c r="L160" i="55"/>
  <c r="J160" i="55"/>
  <c r="L159" i="55"/>
  <c r="J159" i="55"/>
  <c r="L158" i="55"/>
  <c r="J158" i="55"/>
  <c r="L157" i="55"/>
  <c r="J157" i="55"/>
  <c r="L156" i="55"/>
  <c r="J156" i="55"/>
  <c r="L155" i="55"/>
  <c r="J155" i="55"/>
  <c r="L154" i="55"/>
  <c r="J154" i="55"/>
  <c r="L153" i="55"/>
  <c r="J153" i="55"/>
  <c r="L152" i="55"/>
  <c r="J152" i="55"/>
  <c r="L151" i="55"/>
  <c r="J151" i="55"/>
  <c r="L150" i="55"/>
  <c r="J150" i="55"/>
  <c r="L149" i="55"/>
  <c r="J149" i="55"/>
  <c r="L148" i="55"/>
  <c r="J148" i="55"/>
  <c r="L147" i="55"/>
  <c r="J147" i="55"/>
  <c r="L146" i="55"/>
  <c r="J146" i="55"/>
  <c r="L145" i="55"/>
  <c r="J145" i="55"/>
  <c r="L144" i="55"/>
  <c r="J144" i="55"/>
  <c r="L143" i="55"/>
  <c r="J143" i="55"/>
  <c r="L142" i="55"/>
  <c r="J142" i="55"/>
  <c r="L141" i="55"/>
  <c r="J141" i="55"/>
  <c r="L140" i="55"/>
  <c r="J140" i="55"/>
  <c r="L139" i="55"/>
  <c r="J139" i="55"/>
  <c r="L138" i="55"/>
  <c r="J138" i="55"/>
  <c r="L137" i="55"/>
  <c r="J137" i="55"/>
  <c r="L136" i="55"/>
  <c r="J136" i="55"/>
  <c r="L135" i="55"/>
  <c r="J135" i="55"/>
  <c r="L134" i="55"/>
  <c r="J134" i="55"/>
  <c r="L133" i="55"/>
  <c r="J133" i="55"/>
  <c r="L132" i="55"/>
  <c r="J132" i="55"/>
  <c r="L131" i="55"/>
  <c r="J131" i="55"/>
  <c r="L130" i="55"/>
  <c r="J130" i="55"/>
  <c r="L129" i="55"/>
  <c r="J129" i="55"/>
  <c r="L128" i="55"/>
  <c r="J128" i="55"/>
  <c r="L127" i="55"/>
  <c r="J127" i="55"/>
  <c r="L126" i="55"/>
  <c r="J126" i="55"/>
  <c r="L125" i="55"/>
  <c r="J125" i="55"/>
  <c r="L124" i="55"/>
  <c r="J124" i="55"/>
  <c r="L123" i="55"/>
  <c r="J123" i="55"/>
  <c r="L122" i="55"/>
  <c r="J122" i="55"/>
  <c r="L121" i="55"/>
  <c r="J121" i="55"/>
  <c r="L120" i="55"/>
  <c r="J120" i="55"/>
  <c r="L119" i="55"/>
  <c r="J119" i="55"/>
  <c r="L118" i="55"/>
  <c r="J118" i="55"/>
  <c r="L117" i="55"/>
  <c r="J117" i="55"/>
  <c r="L116" i="55"/>
  <c r="J116" i="55"/>
  <c r="L115" i="55"/>
  <c r="J115" i="55"/>
  <c r="L114" i="55"/>
  <c r="J114" i="55"/>
  <c r="L113" i="55"/>
  <c r="J113" i="55"/>
  <c r="L112" i="55"/>
  <c r="J112" i="55"/>
  <c r="L111" i="55"/>
  <c r="J111" i="55"/>
  <c r="L110" i="55"/>
  <c r="J110" i="55"/>
  <c r="L109" i="55"/>
  <c r="J109" i="55"/>
  <c r="L108" i="55"/>
  <c r="J108" i="55"/>
  <c r="L107" i="55"/>
  <c r="J107" i="55"/>
  <c r="L106" i="55"/>
  <c r="J106" i="55"/>
  <c r="L105" i="55"/>
  <c r="J105" i="55"/>
  <c r="L104" i="55"/>
  <c r="J104" i="55"/>
  <c r="L103" i="55"/>
  <c r="J103" i="55"/>
  <c r="L102" i="55"/>
  <c r="J102" i="55"/>
  <c r="L101" i="55"/>
  <c r="J101" i="55"/>
  <c r="L100" i="55"/>
  <c r="J100" i="55"/>
  <c r="L99" i="55"/>
  <c r="J99" i="55"/>
  <c r="L98" i="55"/>
  <c r="J98" i="55"/>
  <c r="L97" i="55"/>
  <c r="J97" i="55"/>
  <c r="L96" i="55"/>
  <c r="J96" i="55"/>
  <c r="L95" i="55"/>
  <c r="J95" i="55"/>
  <c r="L94" i="55"/>
  <c r="J94" i="55"/>
  <c r="L93" i="55"/>
  <c r="J93" i="55"/>
  <c r="L92" i="55"/>
  <c r="J92" i="55"/>
  <c r="L91" i="55"/>
  <c r="J91" i="55"/>
  <c r="L90" i="55"/>
  <c r="J90" i="55"/>
  <c r="L89" i="55"/>
  <c r="J89" i="55"/>
  <c r="L88" i="55"/>
  <c r="J88" i="55"/>
  <c r="L87" i="55"/>
  <c r="J87" i="55"/>
  <c r="L86" i="55"/>
  <c r="J86" i="55"/>
  <c r="L85" i="55"/>
  <c r="J85" i="55"/>
  <c r="L84" i="55"/>
  <c r="J84" i="55"/>
  <c r="L83" i="55"/>
  <c r="J83" i="55"/>
  <c r="L82" i="55"/>
  <c r="J82" i="55"/>
  <c r="L81" i="55"/>
  <c r="J81" i="55"/>
  <c r="L80" i="55"/>
  <c r="J80" i="55"/>
  <c r="L79" i="55"/>
  <c r="J79" i="55"/>
  <c r="L78" i="55"/>
  <c r="J78" i="55"/>
  <c r="L77" i="55"/>
  <c r="J77" i="55"/>
  <c r="L76" i="55"/>
  <c r="J76" i="55"/>
  <c r="L75" i="55"/>
  <c r="J75" i="55"/>
  <c r="L74" i="55"/>
  <c r="J74" i="55"/>
  <c r="L73" i="55"/>
  <c r="J73" i="55"/>
  <c r="L72" i="55"/>
  <c r="J72" i="55"/>
  <c r="L71" i="55"/>
  <c r="J71" i="55"/>
  <c r="L70" i="55"/>
  <c r="J70" i="55"/>
  <c r="L69" i="55"/>
  <c r="J69" i="55"/>
  <c r="L68" i="55"/>
  <c r="J68" i="55"/>
  <c r="L67" i="55"/>
  <c r="J67" i="55"/>
  <c r="L66" i="55"/>
  <c r="J66" i="55"/>
  <c r="L65" i="55"/>
  <c r="J65" i="55"/>
  <c r="L64" i="55"/>
  <c r="J64" i="55"/>
  <c r="L63" i="55"/>
  <c r="J63" i="55"/>
  <c r="L62" i="55"/>
  <c r="J62" i="55"/>
  <c r="L61" i="55"/>
  <c r="J61" i="55"/>
  <c r="L60" i="55"/>
  <c r="J60" i="55"/>
  <c r="L59" i="55"/>
  <c r="J59" i="55"/>
  <c r="L58" i="55"/>
  <c r="J58" i="55"/>
  <c r="L57" i="55"/>
  <c r="J57" i="55"/>
  <c r="L56" i="55"/>
  <c r="J56" i="55"/>
  <c r="L55" i="55"/>
  <c r="J55" i="55"/>
  <c r="L54" i="55"/>
  <c r="J54" i="55"/>
  <c r="L53" i="55"/>
  <c r="J53" i="55"/>
  <c r="L52" i="55"/>
  <c r="J52" i="55"/>
  <c r="L51" i="55"/>
  <c r="J51" i="55"/>
  <c r="L50" i="55"/>
  <c r="J50" i="55"/>
  <c r="L49" i="55"/>
  <c r="J49" i="55"/>
  <c r="L48" i="55"/>
  <c r="J48" i="55"/>
  <c r="L47" i="55"/>
  <c r="J47" i="55"/>
  <c r="L46" i="55"/>
  <c r="J46" i="55"/>
  <c r="L45" i="55"/>
  <c r="J45" i="55"/>
  <c r="L44" i="55"/>
  <c r="J44" i="55"/>
  <c r="L43" i="55"/>
  <c r="J43" i="55"/>
  <c r="L42" i="55"/>
  <c r="J42" i="55"/>
  <c r="L40" i="55"/>
  <c r="J40" i="55"/>
  <c r="L39" i="55"/>
  <c r="J39" i="55"/>
  <c r="L38" i="55"/>
  <c r="J38" i="55"/>
  <c r="L37" i="55"/>
  <c r="J37" i="55"/>
  <c r="L36" i="55"/>
  <c r="J36" i="55"/>
  <c r="L35" i="55"/>
  <c r="J35" i="55"/>
  <c r="L34" i="55"/>
  <c r="J34" i="55"/>
  <c r="L33" i="55"/>
  <c r="J33" i="55"/>
  <c r="L32" i="55"/>
  <c r="J32" i="55"/>
  <c r="L31" i="55"/>
  <c r="J31" i="55"/>
  <c r="L30" i="55"/>
  <c r="J30" i="55"/>
  <c r="L29" i="55"/>
  <c r="J29" i="55"/>
  <c r="L28" i="55"/>
  <c r="J28" i="55"/>
  <c r="L27" i="55"/>
  <c r="J27" i="55"/>
  <c r="L26" i="55"/>
  <c r="J26" i="55"/>
  <c r="L25" i="55"/>
  <c r="J25" i="55"/>
  <c r="L24" i="55"/>
  <c r="J24" i="55"/>
  <c r="L23" i="55"/>
  <c r="J23" i="55"/>
  <c r="L22" i="55"/>
  <c r="J22" i="55"/>
  <c r="L21" i="55"/>
  <c r="J21" i="55"/>
  <c r="L20" i="55"/>
  <c r="J20" i="55"/>
  <c r="L19" i="55"/>
  <c r="J19" i="55"/>
  <c r="L18" i="55"/>
  <c r="J18" i="55"/>
  <c r="L17" i="55"/>
  <c r="J17" i="55"/>
  <c r="L16" i="55"/>
  <c r="J16" i="55"/>
  <c r="L15" i="55"/>
  <c r="J15" i="55"/>
  <c r="L14" i="55"/>
  <c r="J14" i="55"/>
  <c r="L13" i="55"/>
  <c r="J13" i="55"/>
  <c r="L12" i="55"/>
  <c r="J12" i="55"/>
  <c r="L11" i="55"/>
  <c r="J11" i="55"/>
  <c r="L10" i="55"/>
  <c r="J10" i="55"/>
  <c r="L9" i="55"/>
  <c r="J9" i="55"/>
  <c r="L8" i="55"/>
  <c r="J8" i="55"/>
  <c r="L7" i="55"/>
  <c r="J7" i="55"/>
  <c r="L6" i="55"/>
  <c r="J6" i="55"/>
  <c r="L5" i="55"/>
  <c r="J5" i="55"/>
  <c r="L4" i="55"/>
  <c r="J4" i="55"/>
  <c r="L3" i="55"/>
  <c r="J3" i="55"/>
  <c r="L2" i="55"/>
  <c r="J2" i="55"/>
  <c r="T848" i="7" l="1"/>
  <c r="O848" i="7"/>
  <c r="Y965" i="53"/>
  <c r="Y967" i="53"/>
  <c r="Y966" i="53"/>
  <c r="O847" i="7"/>
  <c r="O846" i="7"/>
  <c r="W1478" i="11"/>
  <c r="O845" i="7" l="1"/>
  <c r="O844" i="7"/>
  <c r="J188" i="50"/>
  <c r="L188" i="50"/>
  <c r="J189" i="50"/>
  <c r="L189" i="50"/>
  <c r="J190" i="50"/>
  <c r="L190" i="50"/>
  <c r="J191" i="50"/>
  <c r="L191" i="50"/>
  <c r="J192" i="50"/>
  <c r="L192" i="50"/>
  <c r="J193" i="50"/>
  <c r="L193" i="50"/>
  <c r="J194" i="50"/>
  <c r="L194" i="50"/>
  <c r="J195" i="50"/>
  <c r="L195" i="50"/>
  <c r="J196" i="50"/>
  <c r="L196" i="50"/>
  <c r="J197" i="50"/>
  <c r="L197" i="50"/>
  <c r="J198" i="50"/>
  <c r="L198" i="50"/>
  <c r="J199" i="50"/>
  <c r="L199" i="50"/>
  <c r="J200" i="50"/>
  <c r="L200" i="50"/>
  <c r="J201" i="50"/>
  <c r="L201" i="50"/>
  <c r="J202" i="50"/>
  <c r="L202" i="50"/>
  <c r="J203" i="50"/>
  <c r="L203" i="50"/>
  <c r="J204" i="50"/>
  <c r="L204" i="50"/>
  <c r="J205" i="50"/>
  <c r="L205" i="50"/>
  <c r="J206" i="50"/>
  <c r="L206" i="50"/>
  <c r="J207" i="50"/>
  <c r="L207" i="50"/>
  <c r="J208" i="50"/>
  <c r="L208" i="50"/>
  <c r="J209" i="50"/>
  <c r="L209" i="50"/>
  <c r="J210" i="50"/>
  <c r="L210" i="50"/>
  <c r="J211" i="50"/>
  <c r="L211" i="50"/>
  <c r="J212" i="50"/>
  <c r="L212" i="50"/>
  <c r="J213" i="50"/>
  <c r="L213" i="50"/>
  <c r="J214" i="50"/>
  <c r="L214" i="50"/>
  <c r="J215" i="50"/>
  <c r="L215" i="50"/>
  <c r="J216" i="50"/>
  <c r="L216" i="50"/>
  <c r="J217" i="50"/>
  <c r="L217" i="50"/>
  <c r="J218" i="50"/>
  <c r="L218" i="50"/>
  <c r="J219" i="50"/>
  <c r="L219" i="50"/>
  <c r="J220" i="50"/>
  <c r="L220" i="50"/>
  <c r="J221" i="50"/>
  <c r="L221" i="50"/>
  <c r="J222" i="50"/>
  <c r="L222" i="50"/>
  <c r="J223" i="50"/>
  <c r="L223" i="50"/>
  <c r="J224" i="50"/>
  <c r="L224" i="50"/>
  <c r="J225" i="50"/>
  <c r="L225" i="50"/>
  <c r="J226" i="50"/>
  <c r="L226" i="50"/>
  <c r="J227" i="50"/>
  <c r="L227" i="50"/>
  <c r="J228" i="50"/>
  <c r="L228" i="50"/>
  <c r="J229" i="50"/>
  <c r="L229" i="50"/>
  <c r="J230" i="50"/>
  <c r="L230" i="50"/>
  <c r="J231" i="50"/>
  <c r="L231" i="50"/>
  <c r="J232" i="50"/>
  <c r="L232" i="50"/>
  <c r="J233" i="50"/>
  <c r="L233" i="50"/>
  <c r="J234" i="50"/>
  <c r="L234" i="50"/>
  <c r="J235" i="50"/>
  <c r="L235" i="50"/>
  <c r="J236" i="50"/>
  <c r="L236" i="50"/>
  <c r="J237" i="50"/>
  <c r="L237" i="50"/>
  <c r="J238" i="50"/>
  <c r="L238" i="50"/>
  <c r="J239" i="50"/>
  <c r="L239" i="50"/>
  <c r="J240" i="50"/>
  <c r="L240" i="50"/>
  <c r="O843" i="7" l="1"/>
  <c r="O842" i="7"/>
  <c r="O841" i="7"/>
  <c r="O840" i="7"/>
  <c r="W1467" i="11" l="1"/>
  <c r="W1461" i="11"/>
  <c r="Y952" i="53" l="1"/>
  <c r="Y951" i="53" l="1"/>
  <c r="O839" i="7" l="1"/>
  <c r="W1457" i="11"/>
  <c r="Y949" i="53"/>
  <c r="O838" i="7" l="1"/>
  <c r="J1302" i="29"/>
  <c r="L1302" i="29"/>
  <c r="J1303" i="29"/>
  <c r="L1303" i="29"/>
  <c r="J1304" i="29"/>
  <c r="L1304" i="29"/>
  <c r="J1305" i="29"/>
  <c r="L1305" i="29"/>
  <c r="J1306" i="29"/>
  <c r="L1306" i="29"/>
  <c r="J1307" i="29"/>
  <c r="L1307" i="29"/>
  <c r="J1308" i="29"/>
  <c r="L1308" i="29"/>
  <c r="J1309" i="29"/>
  <c r="L1309" i="29"/>
  <c r="J1310" i="29"/>
  <c r="L1310" i="29"/>
  <c r="J1311" i="29"/>
  <c r="L1311" i="29"/>
  <c r="J1312" i="29"/>
  <c r="L1312" i="29"/>
  <c r="J1313" i="29"/>
  <c r="L1313" i="29"/>
  <c r="J1314" i="29"/>
  <c r="L1314" i="29"/>
  <c r="J1315" i="29"/>
  <c r="L1315" i="29"/>
  <c r="J1316" i="29"/>
  <c r="L1316" i="29"/>
  <c r="J1317" i="29"/>
  <c r="L1317" i="29"/>
  <c r="J1318" i="29"/>
  <c r="L1318" i="29"/>
  <c r="J1319" i="29"/>
  <c r="L1319" i="29"/>
  <c r="J1320" i="29"/>
  <c r="L1320" i="29"/>
  <c r="J1321" i="29"/>
  <c r="L1321" i="29"/>
  <c r="J1322" i="29"/>
  <c r="L1322" i="29"/>
  <c r="J1323" i="29"/>
  <c r="L1323" i="29"/>
  <c r="J1324" i="29"/>
  <c r="L1324" i="29"/>
  <c r="J1325" i="29"/>
  <c r="L1325" i="29"/>
  <c r="J1326" i="29"/>
  <c r="L1326" i="29"/>
  <c r="J1327" i="29"/>
  <c r="L1327" i="29"/>
  <c r="J1328" i="29"/>
  <c r="L1328" i="29"/>
  <c r="J1329" i="29"/>
  <c r="L1329" i="29"/>
  <c r="J1330" i="29"/>
  <c r="L1330" i="29"/>
  <c r="J1331" i="29"/>
  <c r="L1331" i="29"/>
  <c r="J1332" i="29"/>
  <c r="L1332" i="29"/>
  <c r="J1333" i="29"/>
  <c r="L1333" i="29"/>
  <c r="J1334" i="29"/>
  <c r="L1334" i="29"/>
  <c r="J1335" i="29"/>
  <c r="L1335" i="29"/>
  <c r="J1336" i="29"/>
  <c r="L1336" i="29"/>
  <c r="J1337" i="29"/>
  <c r="L1337" i="29"/>
  <c r="J1338" i="29"/>
  <c r="L1338" i="29"/>
  <c r="J1339" i="29"/>
  <c r="L1339" i="29"/>
  <c r="J1340" i="29"/>
  <c r="L1340" i="29"/>
  <c r="J1341" i="29"/>
  <c r="L1341" i="29"/>
  <c r="J1342" i="29"/>
  <c r="L1342" i="29"/>
  <c r="J1343" i="29"/>
  <c r="L1343" i="29"/>
  <c r="J1344" i="29"/>
  <c r="L1344" i="29"/>
  <c r="J1345" i="29"/>
  <c r="L1345" i="29"/>
  <c r="J1346" i="29"/>
  <c r="L1346" i="29"/>
  <c r="J1347" i="29"/>
  <c r="L1347" i="29"/>
  <c r="J1348" i="29"/>
  <c r="L1348" i="29"/>
  <c r="J1349" i="29"/>
  <c r="L1349" i="29"/>
  <c r="J1350" i="29"/>
  <c r="L1350" i="29"/>
  <c r="J1351" i="29"/>
  <c r="L1351" i="29"/>
  <c r="J1352" i="29"/>
  <c r="L1352" i="29"/>
  <c r="J1353" i="29"/>
  <c r="L1353" i="29"/>
  <c r="J1354" i="29"/>
  <c r="L1354" i="29"/>
  <c r="J1355" i="29"/>
  <c r="L1355" i="29"/>
  <c r="J1356" i="29"/>
  <c r="L1356" i="29"/>
  <c r="J1357" i="29"/>
  <c r="L1357" i="29"/>
  <c r="J1358" i="29"/>
  <c r="L1358" i="29"/>
  <c r="J1359" i="29"/>
  <c r="L1359" i="29"/>
  <c r="J1360" i="29"/>
  <c r="L1360" i="29"/>
  <c r="J1361" i="29"/>
  <c r="L1361" i="29"/>
  <c r="J1362" i="29"/>
  <c r="L1362" i="29"/>
  <c r="J1363" i="29"/>
  <c r="L1363" i="29"/>
  <c r="J1364" i="29"/>
  <c r="L1364" i="29"/>
  <c r="J1365" i="29"/>
  <c r="L1365" i="29"/>
  <c r="J1366" i="29"/>
  <c r="L1366" i="29"/>
  <c r="J1367" i="29"/>
  <c r="L1367" i="29"/>
  <c r="J1368" i="29"/>
  <c r="L1368" i="29"/>
  <c r="J1369" i="29"/>
  <c r="L1369" i="29"/>
  <c r="J1370" i="29"/>
  <c r="L1370" i="29"/>
  <c r="J1371" i="29"/>
  <c r="L1371" i="29"/>
  <c r="J1372" i="29"/>
  <c r="L1372" i="29"/>
  <c r="J1373" i="29"/>
  <c r="L1373" i="29"/>
  <c r="J1374" i="29"/>
  <c r="L1374" i="29"/>
  <c r="J1375" i="29"/>
  <c r="L1375" i="29"/>
  <c r="J1376" i="29"/>
  <c r="L1376" i="29"/>
  <c r="J1377" i="29"/>
  <c r="L1377" i="29"/>
  <c r="J1378" i="29"/>
  <c r="L1378" i="29"/>
  <c r="J1379" i="29"/>
  <c r="L1379" i="29"/>
  <c r="J1380" i="29"/>
  <c r="L1380" i="29"/>
  <c r="J1381" i="29"/>
  <c r="L1381" i="29"/>
  <c r="J1382" i="29"/>
  <c r="L1382" i="29"/>
  <c r="J1383" i="29"/>
  <c r="L1383" i="29"/>
  <c r="J1384" i="29"/>
  <c r="L1384" i="29"/>
  <c r="J1385" i="29"/>
  <c r="L1385" i="29"/>
  <c r="J1386" i="29"/>
  <c r="L1386" i="29"/>
  <c r="J1387" i="29"/>
  <c r="L1387" i="29"/>
  <c r="J1388" i="29"/>
  <c r="L1388" i="29"/>
  <c r="J1389" i="29"/>
  <c r="L1389" i="29"/>
  <c r="J1390" i="29"/>
  <c r="L1390" i="29"/>
  <c r="J1391" i="29"/>
  <c r="L1391" i="29"/>
  <c r="J1392" i="29"/>
  <c r="L1392" i="29"/>
  <c r="J1393" i="29"/>
  <c r="L1393" i="29"/>
  <c r="J1394" i="29"/>
  <c r="L1394" i="29"/>
  <c r="J1395" i="29"/>
  <c r="L1395" i="29"/>
  <c r="J1396" i="29"/>
  <c r="L1396" i="29"/>
  <c r="J1397" i="29"/>
  <c r="L1397" i="29"/>
  <c r="J1398" i="29"/>
  <c r="L1398" i="29"/>
  <c r="J1399" i="29"/>
  <c r="L1399" i="29"/>
  <c r="J1400" i="29"/>
  <c r="L1400" i="29"/>
  <c r="J1401" i="29"/>
  <c r="L1401" i="29"/>
  <c r="J1402" i="29"/>
  <c r="L1402" i="29"/>
  <c r="J1403" i="29"/>
  <c r="L1403" i="29"/>
  <c r="J1404" i="29"/>
  <c r="L1404" i="29"/>
  <c r="J1405" i="29"/>
  <c r="L1405" i="29"/>
  <c r="J1406" i="29"/>
  <c r="L1406" i="29"/>
  <c r="J1407" i="29"/>
  <c r="L1407" i="29"/>
  <c r="J1408" i="29"/>
  <c r="L1408" i="29"/>
  <c r="J1409" i="29"/>
  <c r="L1409" i="29"/>
  <c r="J1410" i="29"/>
  <c r="L1410" i="29"/>
  <c r="J1411" i="29"/>
  <c r="L1411" i="29"/>
  <c r="J1412" i="29"/>
  <c r="L1412" i="29"/>
  <c r="J1413" i="29"/>
  <c r="L1413" i="29"/>
  <c r="J1414" i="29"/>
  <c r="L1414" i="29"/>
  <c r="J1415" i="29"/>
  <c r="L1415" i="29"/>
  <c r="J1416" i="29"/>
  <c r="L1416" i="29"/>
  <c r="J1417" i="29"/>
  <c r="L1417" i="29"/>
  <c r="J1418" i="29"/>
  <c r="L1418" i="29"/>
  <c r="J1419" i="29"/>
  <c r="L1419" i="29"/>
  <c r="J1420" i="29"/>
  <c r="L1420" i="29"/>
  <c r="J1421" i="29"/>
  <c r="L1421" i="29"/>
  <c r="J1422" i="29"/>
  <c r="L1422" i="29"/>
  <c r="J1423" i="29"/>
  <c r="L1423" i="29"/>
  <c r="J1424" i="29"/>
  <c r="L1424" i="29"/>
  <c r="J1425" i="29"/>
  <c r="L1425" i="29"/>
  <c r="J1426" i="29"/>
  <c r="L1426" i="29"/>
  <c r="J1427" i="29"/>
  <c r="L1427" i="29"/>
  <c r="J1428" i="29"/>
  <c r="L1428" i="29"/>
  <c r="J1429" i="29"/>
  <c r="L1429" i="29"/>
  <c r="J1430" i="29"/>
  <c r="L1430" i="29"/>
  <c r="J1431" i="29"/>
  <c r="L1431" i="29"/>
  <c r="J1432" i="29"/>
  <c r="L1432" i="29"/>
  <c r="J1433" i="29"/>
  <c r="L1433" i="29"/>
  <c r="J1434" i="29"/>
  <c r="L1434" i="29"/>
  <c r="J1435" i="29"/>
  <c r="L1435" i="29"/>
  <c r="J1436" i="29"/>
  <c r="L1436" i="29"/>
  <c r="J1437" i="29"/>
  <c r="L1437" i="29"/>
  <c r="J1438" i="29"/>
  <c r="L1438" i="29"/>
  <c r="J1439" i="29"/>
  <c r="L1439" i="29"/>
  <c r="J1440" i="29"/>
  <c r="L1440" i="29"/>
  <c r="J1441" i="29"/>
  <c r="L1441" i="29"/>
  <c r="J1442" i="29"/>
  <c r="L1442" i="29"/>
  <c r="J1443" i="29"/>
  <c r="L1443" i="29"/>
  <c r="J1444" i="29"/>
  <c r="L1444" i="29"/>
  <c r="J1445" i="29"/>
  <c r="L1445" i="29"/>
  <c r="J1446" i="29"/>
  <c r="L1446" i="29"/>
  <c r="J1447" i="29"/>
  <c r="L1447" i="29"/>
  <c r="J1448" i="29"/>
  <c r="L1448" i="29"/>
  <c r="J1449" i="29"/>
  <c r="L1449" i="29"/>
  <c r="J1450" i="29"/>
  <c r="L1450" i="29"/>
  <c r="J1451" i="29"/>
  <c r="L1451" i="29"/>
  <c r="J1452" i="29"/>
  <c r="L1452" i="29"/>
  <c r="J1453" i="29"/>
  <c r="L1453" i="29"/>
  <c r="J1454" i="29"/>
  <c r="L1454" i="29"/>
  <c r="J1455" i="29"/>
  <c r="L1455" i="29"/>
  <c r="J1456" i="29"/>
  <c r="L1456" i="29"/>
  <c r="J1457" i="29"/>
  <c r="L1457" i="29"/>
  <c r="J1458" i="29"/>
  <c r="L1458" i="29"/>
  <c r="J1459" i="29"/>
  <c r="L1459" i="29"/>
  <c r="J1460" i="29"/>
  <c r="L1460" i="29"/>
  <c r="J1461" i="29"/>
  <c r="L1461" i="29"/>
  <c r="J1462" i="29"/>
  <c r="L1462" i="29"/>
  <c r="J1463" i="29"/>
  <c r="L1463" i="29"/>
  <c r="J1464" i="29"/>
  <c r="L1464" i="29"/>
  <c r="J1465" i="29"/>
  <c r="L1465" i="29"/>
  <c r="J1466" i="29"/>
  <c r="L1466" i="29"/>
  <c r="J1467" i="29"/>
  <c r="L1467" i="29"/>
  <c r="J1468" i="29"/>
  <c r="L1468" i="29"/>
  <c r="J1469" i="29"/>
  <c r="L1469" i="29"/>
  <c r="J1470" i="29"/>
  <c r="L1470" i="29"/>
  <c r="J1471" i="29"/>
  <c r="L1471" i="29"/>
  <c r="J1472" i="29"/>
  <c r="L1472" i="29"/>
  <c r="J1473" i="29"/>
  <c r="L1473" i="29"/>
  <c r="J1474" i="29"/>
  <c r="L1474" i="29"/>
  <c r="J1475" i="29"/>
  <c r="L1475" i="29"/>
  <c r="J1476" i="29"/>
  <c r="L1476" i="29"/>
  <c r="J1477" i="29"/>
  <c r="L1477" i="29"/>
  <c r="J1478" i="29"/>
  <c r="L1478" i="29"/>
  <c r="J1479" i="29"/>
  <c r="L1479" i="29"/>
  <c r="J1480" i="29"/>
  <c r="L1480" i="29"/>
  <c r="J1481" i="29"/>
  <c r="L1481" i="29"/>
  <c r="J1482" i="29"/>
  <c r="L1482" i="29"/>
  <c r="J1483" i="29"/>
  <c r="L1483" i="29"/>
  <c r="J1484" i="29"/>
  <c r="L1484" i="29"/>
  <c r="J1485" i="29"/>
  <c r="L1485" i="29"/>
  <c r="J1486" i="29"/>
  <c r="L1486" i="29"/>
  <c r="J1487" i="29"/>
  <c r="L1487" i="29"/>
  <c r="J1488" i="29"/>
  <c r="L1488" i="29"/>
  <c r="J1489" i="29"/>
  <c r="L1489" i="29"/>
  <c r="J1490" i="29"/>
  <c r="L1490" i="29"/>
  <c r="J1491" i="29"/>
  <c r="L1491" i="29"/>
  <c r="J1492" i="29"/>
  <c r="L1492" i="29"/>
  <c r="J1493" i="29"/>
  <c r="L1493" i="29"/>
  <c r="J1494" i="29"/>
  <c r="L1494" i="29"/>
  <c r="J1495" i="29"/>
  <c r="L1495" i="29"/>
  <c r="J1496" i="29"/>
  <c r="L1496" i="29"/>
  <c r="J1497" i="29"/>
  <c r="L1497" i="29"/>
  <c r="J1498" i="29"/>
  <c r="L1498" i="29"/>
  <c r="J1499" i="29"/>
  <c r="L1499" i="29"/>
  <c r="J1500" i="29"/>
  <c r="L1500" i="29"/>
  <c r="J1501" i="29"/>
  <c r="L1501" i="29"/>
  <c r="J1502" i="29"/>
  <c r="L1502" i="29"/>
  <c r="J1503" i="29"/>
  <c r="L1503" i="29"/>
  <c r="J1504" i="29"/>
  <c r="L1504" i="29"/>
  <c r="J1505" i="29"/>
  <c r="L1505" i="29"/>
  <c r="J1506" i="29"/>
  <c r="L1506" i="29"/>
  <c r="J1507" i="29"/>
  <c r="L1507" i="29"/>
  <c r="J1508" i="29"/>
  <c r="L1508" i="29"/>
  <c r="J1509" i="29"/>
  <c r="L1509" i="29"/>
  <c r="J1510" i="29"/>
  <c r="L1510" i="29"/>
  <c r="J1511" i="29"/>
  <c r="L1511" i="29"/>
  <c r="J1512" i="29"/>
  <c r="L1512" i="29"/>
  <c r="J1513" i="29"/>
  <c r="L1513" i="29"/>
  <c r="J1514" i="29"/>
  <c r="L1514" i="29"/>
  <c r="J1515" i="29"/>
  <c r="L1515" i="29"/>
  <c r="J1516" i="29"/>
  <c r="L1516" i="29"/>
  <c r="J1517" i="29"/>
  <c r="L1517" i="29"/>
  <c r="J1518" i="29"/>
  <c r="L1518" i="29"/>
  <c r="J1519" i="29"/>
  <c r="L1519" i="29"/>
  <c r="J1520" i="29"/>
  <c r="L1520" i="29"/>
  <c r="J1521" i="29"/>
  <c r="L1521" i="29"/>
  <c r="J1522" i="29"/>
  <c r="L1522" i="29"/>
  <c r="J1523" i="29"/>
  <c r="L1523" i="29"/>
  <c r="J1524" i="29"/>
  <c r="L1524" i="29"/>
  <c r="J1525" i="29"/>
  <c r="L1525" i="29"/>
  <c r="J1526" i="29"/>
  <c r="L1526" i="29"/>
  <c r="J1527" i="29"/>
  <c r="L1527" i="29"/>
  <c r="J1528" i="29"/>
  <c r="L1528" i="29"/>
  <c r="J1529" i="29"/>
  <c r="L1529" i="29"/>
  <c r="J1530" i="29"/>
  <c r="L1530" i="29"/>
  <c r="J1531" i="29"/>
  <c r="L1531" i="29"/>
  <c r="J1532" i="29"/>
  <c r="L1532" i="29"/>
  <c r="J1533" i="29"/>
  <c r="L1533" i="29"/>
  <c r="J1534" i="29"/>
  <c r="L1534" i="29"/>
  <c r="J1535" i="29"/>
  <c r="L1535" i="29"/>
  <c r="J1536" i="29"/>
  <c r="L1536" i="29"/>
  <c r="J1537" i="29"/>
  <c r="L1537" i="29"/>
  <c r="J1538" i="29"/>
  <c r="L1538" i="29"/>
  <c r="J1539" i="29"/>
  <c r="L1539" i="29"/>
  <c r="J1540" i="29"/>
  <c r="L1540" i="29"/>
  <c r="J1541" i="29"/>
  <c r="L1541" i="29"/>
  <c r="J1542" i="29"/>
  <c r="L1542" i="29"/>
  <c r="J1543" i="29"/>
  <c r="L1543" i="29"/>
  <c r="J1544" i="29"/>
  <c r="L1544" i="29"/>
  <c r="J1545" i="29"/>
  <c r="L1545" i="29"/>
  <c r="J1546" i="29"/>
  <c r="L1546" i="29"/>
  <c r="J1547" i="29"/>
  <c r="L1547" i="29"/>
  <c r="J1548" i="29"/>
  <c r="L1548" i="29"/>
  <c r="J1549" i="29"/>
  <c r="L1549" i="29"/>
  <c r="J1550" i="29"/>
  <c r="L1550" i="29"/>
  <c r="J1551" i="29"/>
  <c r="L1551" i="29"/>
  <c r="J1552" i="29"/>
  <c r="L1552" i="29"/>
  <c r="J1553" i="29"/>
  <c r="L1553" i="29"/>
  <c r="J1554" i="29"/>
  <c r="L1554" i="29"/>
  <c r="J1555" i="29"/>
  <c r="L1555" i="29"/>
  <c r="J1556" i="29"/>
  <c r="L1556" i="29"/>
  <c r="J1557" i="29"/>
  <c r="L1557" i="29"/>
  <c r="J1558" i="29"/>
  <c r="L1558" i="29"/>
  <c r="J1559" i="29"/>
  <c r="L1559" i="29"/>
  <c r="J1560" i="29"/>
  <c r="L1560" i="29"/>
  <c r="J1561" i="29"/>
  <c r="L1561" i="29"/>
  <c r="J1562" i="29"/>
  <c r="L1562" i="29"/>
  <c r="J1563" i="29"/>
  <c r="L1563" i="29"/>
  <c r="J1564" i="29"/>
  <c r="L1564" i="29"/>
  <c r="J1565" i="29"/>
  <c r="L1565" i="29"/>
  <c r="J1566" i="29"/>
  <c r="L1566" i="29"/>
  <c r="J1567" i="29"/>
  <c r="L1567" i="29"/>
  <c r="J1568" i="29"/>
  <c r="L1568" i="29"/>
  <c r="J1569" i="29"/>
  <c r="L1569" i="29"/>
  <c r="J1570" i="29"/>
  <c r="L1570" i="29"/>
  <c r="J1571" i="29"/>
  <c r="L1571" i="29"/>
  <c r="J1572" i="29"/>
  <c r="L1572" i="29"/>
  <c r="J1573" i="29"/>
  <c r="L1573" i="29"/>
  <c r="J1574" i="29"/>
  <c r="L1574" i="29"/>
  <c r="J1575" i="29"/>
  <c r="L1575" i="29"/>
  <c r="J1576" i="29"/>
  <c r="L1576" i="29"/>
  <c r="J1577" i="29"/>
  <c r="L1577" i="29"/>
  <c r="J1578" i="29"/>
  <c r="L1578" i="29"/>
  <c r="J1579" i="29"/>
  <c r="L1579" i="29"/>
  <c r="J1580" i="29"/>
  <c r="L1580" i="29"/>
  <c r="J1581" i="29"/>
  <c r="L1581" i="29"/>
  <c r="J1582" i="29"/>
  <c r="L1582" i="29"/>
  <c r="J1583" i="29"/>
  <c r="L1583" i="29"/>
  <c r="J1584" i="29"/>
  <c r="L1584" i="29"/>
  <c r="J1585" i="29"/>
  <c r="L1585" i="29"/>
  <c r="J1586" i="29"/>
  <c r="L1586" i="29"/>
  <c r="J1587" i="29"/>
  <c r="L1587" i="29"/>
  <c r="J1588" i="29"/>
  <c r="L1588" i="29"/>
  <c r="J1589" i="29"/>
  <c r="L1589" i="29"/>
  <c r="J1590" i="29"/>
  <c r="L1590" i="29"/>
  <c r="J1591" i="29"/>
  <c r="L1591" i="29"/>
  <c r="J1592" i="29"/>
  <c r="L1592" i="29"/>
  <c r="J1593" i="29"/>
  <c r="L1593" i="29"/>
  <c r="J1594" i="29"/>
  <c r="L1594" i="29"/>
  <c r="J1595" i="29"/>
  <c r="L1595" i="29"/>
  <c r="J1596" i="29"/>
  <c r="L1596" i="29"/>
  <c r="J1597" i="29"/>
  <c r="L1597" i="29"/>
  <c r="J1598" i="29"/>
  <c r="L1598" i="29"/>
  <c r="J1599" i="29"/>
  <c r="L1599" i="29"/>
  <c r="J1600" i="29"/>
  <c r="L1600" i="29"/>
  <c r="J1601" i="29"/>
  <c r="L1601" i="29"/>
  <c r="J1602" i="29"/>
  <c r="L1602" i="29"/>
  <c r="J1603" i="29"/>
  <c r="L1603" i="29"/>
  <c r="J1604" i="29"/>
  <c r="L1604" i="29"/>
  <c r="J1605" i="29"/>
  <c r="L1605" i="29"/>
  <c r="J1606" i="29"/>
  <c r="L1606" i="29"/>
  <c r="J1607" i="29"/>
  <c r="L1607" i="29"/>
  <c r="J1608" i="29"/>
  <c r="L1608" i="29"/>
  <c r="J1609" i="29"/>
  <c r="L1609" i="29"/>
  <c r="J1610" i="29"/>
  <c r="L1610" i="29"/>
  <c r="J1611" i="29"/>
  <c r="L1611" i="29"/>
  <c r="J1612" i="29"/>
  <c r="L1612" i="29"/>
  <c r="J1613" i="29"/>
  <c r="L1613" i="29"/>
  <c r="J1614" i="29"/>
  <c r="L1614" i="29"/>
  <c r="J1615" i="29"/>
  <c r="L1615" i="29"/>
  <c r="J530" i="44"/>
  <c r="L530" i="44"/>
  <c r="J531" i="44"/>
  <c r="L531" i="44"/>
  <c r="J532" i="44"/>
  <c r="L532" i="44"/>
  <c r="J533" i="44"/>
  <c r="L533" i="44"/>
  <c r="J534" i="44"/>
  <c r="L534" i="44"/>
  <c r="J535" i="44"/>
  <c r="L535" i="44"/>
  <c r="J536" i="44"/>
  <c r="L536" i="44"/>
  <c r="J537" i="44"/>
  <c r="L537" i="44"/>
  <c r="J538" i="44"/>
  <c r="L538" i="44"/>
  <c r="J539" i="44"/>
  <c r="L539" i="44"/>
  <c r="J540" i="44"/>
  <c r="L540" i="44"/>
  <c r="J541" i="44"/>
  <c r="L541" i="44"/>
  <c r="J542" i="44"/>
  <c r="L542" i="44"/>
  <c r="J543" i="44"/>
  <c r="L543" i="44"/>
  <c r="J544" i="44"/>
  <c r="L544" i="44"/>
  <c r="J545" i="44"/>
  <c r="L545" i="44"/>
  <c r="J546" i="44"/>
  <c r="L546" i="44"/>
  <c r="J547" i="44"/>
  <c r="L547" i="44"/>
  <c r="J548" i="44"/>
  <c r="L548" i="44"/>
  <c r="J549" i="44"/>
  <c r="L549" i="44"/>
  <c r="J550" i="44"/>
  <c r="L550" i="44"/>
  <c r="J551" i="44"/>
  <c r="L551" i="44"/>
  <c r="J552" i="44"/>
  <c r="L552" i="44"/>
  <c r="J553" i="44"/>
  <c r="L553" i="44"/>
  <c r="J554" i="44"/>
  <c r="L554" i="44"/>
  <c r="J555" i="44"/>
  <c r="L555" i="44"/>
  <c r="J556" i="44"/>
  <c r="L556" i="44"/>
  <c r="J557" i="44"/>
  <c r="L557" i="44"/>
  <c r="J558" i="44"/>
  <c r="L558" i="44"/>
  <c r="J559" i="44"/>
  <c r="L559" i="44"/>
  <c r="J560" i="44"/>
  <c r="L560" i="44"/>
  <c r="J561" i="44"/>
  <c r="L561" i="44"/>
  <c r="J562" i="44"/>
  <c r="L562" i="44"/>
  <c r="J563" i="44"/>
  <c r="L563" i="44"/>
  <c r="J564" i="44"/>
  <c r="L564" i="44"/>
  <c r="J565" i="44"/>
  <c r="L565" i="44"/>
  <c r="J566" i="44"/>
  <c r="L566" i="44"/>
  <c r="J567" i="44"/>
  <c r="L567" i="44"/>
  <c r="J568" i="44"/>
  <c r="L568" i="44"/>
  <c r="J569" i="44"/>
  <c r="L569" i="44"/>
  <c r="J570" i="44"/>
  <c r="L570" i="44"/>
  <c r="J571" i="44"/>
  <c r="L571" i="44"/>
  <c r="J572" i="44"/>
  <c r="L572" i="44"/>
  <c r="J573" i="44"/>
  <c r="L573" i="44"/>
  <c r="J574" i="44"/>
  <c r="L574" i="44"/>
  <c r="J575" i="44"/>
  <c r="L575" i="44"/>
  <c r="J576" i="44"/>
  <c r="L576" i="44"/>
  <c r="J577" i="44"/>
  <c r="L577" i="44"/>
  <c r="J578" i="44"/>
  <c r="L578" i="44"/>
  <c r="J579" i="44"/>
  <c r="L579" i="44"/>
  <c r="J580" i="44"/>
  <c r="L580" i="44"/>
  <c r="J581" i="44"/>
  <c r="L581" i="44"/>
  <c r="J582" i="44"/>
  <c r="L582" i="44"/>
  <c r="J583" i="44"/>
  <c r="L583" i="44"/>
  <c r="J584" i="44"/>
  <c r="L584" i="44"/>
  <c r="J585" i="44"/>
  <c r="L585" i="44"/>
  <c r="J586" i="44"/>
  <c r="L586" i="44"/>
  <c r="J587" i="44"/>
  <c r="L587" i="44"/>
  <c r="J588" i="44"/>
  <c r="L588" i="44"/>
  <c r="J589" i="44"/>
  <c r="L589" i="44"/>
  <c r="J590" i="44"/>
  <c r="L590" i="44"/>
  <c r="J591" i="44"/>
  <c r="L591" i="44"/>
  <c r="J592" i="44"/>
  <c r="L592" i="44"/>
  <c r="J593" i="44"/>
  <c r="L593" i="44"/>
  <c r="J594" i="44"/>
  <c r="L594" i="44"/>
  <c r="J595" i="44"/>
  <c r="L595" i="44"/>
  <c r="J596" i="44"/>
  <c r="L596" i="44"/>
  <c r="J597" i="44"/>
  <c r="L597" i="44"/>
  <c r="J598" i="44"/>
  <c r="L598" i="44"/>
  <c r="J599" i="44"/>
  <c r="L599" i="44"/>
  <c r="J600" i="44"/>
  <c r="L600" i="44"/>
  <c r="J601" i="44"/>
  <c r="L601" i="44"/>
  <c r="J602" i="44"/>
  <c r="L602" i="44"/>
  <c r="J603" i="44"/>
  <c r="L603" i="44"/>
  <c r="J604" i="44"/>
  <c r="L604" i="44"/>
  <c r="J605" i="44"/>
  <c r="L605" i="44"/>
  <c r="J606" i="44"/>
  <c r="L606" i="44"/>
  <c r="J607" i="44"/>
  <c r="L607" i="44"/>
  <c r="J608" i="44"/>
  <c r="L608" i="44"/>
  <c r="J609" i="44"/>
  <c r="L609" i="44"/>
  <c r="J610" i="44"/>
  <c r="L610" i="44"/>
  <c r="J611" i="44"/>
  <c r="L611" i="44"/>
  <c r="J612" i="44"/>
  <c r="L612" i="44"/>
  <c r="J613" i="44"/>
  <c r="L613" i="44"/>
  <c r="J614" i="44"/>
  <c r="L614" i="44"/>
  <c r="J615" i="44"/>
  <c r="L615" i="44"/>
  <c r="J616" i="44"/>
  <c r="L616" i="44"/>
  <c r="J617" i="44"/>
  <c r="L617" i="44"/>
  <c r="J618" i="44"/>
  <c r="L618" i="44"/>
  <c r="J619" i="44"/>
  <c r="L619" i="44"/>
  <c r="J620" i="44"/>
  <c r="L620" i="44"/>
  <c r="J621" i="44"/>
  <c r="L621" i="44"/>
  <c r="J622" i="44"/>
  <c r="L622" i="44"/>
  <c r="J623" i="44"/>
  <c r="L623" i="44"/>
  <c r="J624" i="44"/>
  <c r="L624" i="44"/>
  <c r="J625" i="44"/>
  <c r="L625" i="44"/>
  <c r="J626" i="44"/>
  <c r="L626" i="44"/>
  <c r="J627" i="44"/>
  <c r="L627" i="44"/>
  <c r="J628" i="44"/>
  <c r="L628" i="44"/>
  <c r="J629" i="44"/>
  <c r="L629" i="44"/>
  <c r="J630" i="44"/>
  <c r="L630" i="44"/>
  <c r="J631" i="44"/>
  <c r="L631" i="44"/>
  <c r="J632" i="44"/>
  <c r="L632" i="44"/>
  <c r="J633" i="44"/>
  <c r="L633" i="44"/>
  <c r="O837" i="7" l="1"/>
  <c r="J469" i="48"/>
  <c r="L469" i="48"/>
  <c r="J470" i="48"/>
  <c r="L470" i="48"/>
  <c r="J471" i="48"/>
  <c r="L471" i="48"/>
  <c r="J472" i="48"/>
  <c r="L472" i="48"/>
  <c r="J473" i="48"/>
  <c r="L473" i="48"/>
  <c r="J474" i="48"/>
  <c r="L474" i="48"/>
  <c r="J475" i="48"/>
  <c r="L475" i="48"/>
  <c r="J476" i="48"/>
  <c r="L476" i="48"/>
  <c r="J477" i="48"/>
  <c r="L477" i="48"/>
  <c r="J478" i="48"/>
  <c r="L478" i="48"/>
  <c r="J479" i="48"/>
  <c r="L479" i="48"/>
  <c r="J480" i="48"/>
  <c r="L480" i="48"/>
  <c r="J481" i="48"/>
  <c r="L481" i="48"/>
  <c r="J482" i="48"/>
  <c r="L482" i="48"/>
  <c r="J483" i="48"/>
  <c r="L483" i="48"/>
  <c r="J484" i="48"/>
  <c r="L484" i="48"/>
  <c r="J485" i="48"/>
  <c r="L485" i="48"/>
  <c r="J486" i="48"/>
  <c r="L486" i="48"/>
  <c r="J487" i="48"/>
  <c r="L487" i="48"/>
  <c r="J488" i="48"/>
  <c r="L488" i="48"/>
  <c r="J489" i="48"/>
  <c r="L489" i="48"/>
  <c r="J490" i="48"/>
  <c r="L490" i="48"/>
  <c r="J491" i="48"/>
  <c r="L491" i="48"/>
  <c r="J492" i="48"/>
  <c r="L492" i="48"/>
  <c r="J493" i="48"/>
  <c r="L493" i="48"/>
  <c r="J494" i="48"/>
  <c r="L494" i="48"/>
  <c r="J495" i="48"/>
  <c r="L495" i="48"/>
  <c r="J496" i="48"/>
  <c r="L496" i="48"/>
  <c r="J497" i="48"/>
  <c r="L497" i="48"/>
  <c r="J498" i="48"/>
  <c r="L498" i="48"/>
  <c r="J499" i="48"/>
  <c r="L499" i="48"/>
  <c r="J500" i="48"/>
  <c r="L500" i="48"/>
  <c r="J501" i="48"/>
  <c r="L501" i="48"/>
  <c r="J502" i="48"/>
  <c r="L502" i="48"/>
  <c r="J503" i="48"/>
  <c r="L503" i="48"/>
  <c r="J504" i="48"/>
  <c r="L504" i="48"/>
  <c r="J505" i="48"/>
  <c r="L505" i="48"/>
  <c r="J506" i="48"/>
  <c r="L506" i="48"/>
  <c r="J507" i="48"/>
  <c r="L507" i="48"/>
  <c r="J508" i="48"/>
  <c r="L508" i="48"/>
  <c r="J509" i="48"/>
  <c r="L509" i="48"/>
  <c r="J510" i="48"/>
  <c r="L510" i="48"/>
  <c r="J511" i="48"/>
  <c r="L511" i="48"/>
  <c r="J512" i="48"/>
  <c r="L512" i="48"/>
  <c r="J513" i="48"/>
  <c r="L513" i="48"/>
  <c r="J514" i="48"/>
  <c r="L514" i="48"/>
  <c r="J515" i="48"/>
  <c r="L515" i="48"/>
  <c r="J516" i="48"/>
  <c r="L516" i="48"/>
  <c r="J517" i="48"/>
  <c r="L517" i="48"/>
  <c r="J518" i="48"/>
  <c r="L518" i="48"/>
  <c r="J519" i="48"/>
  <c r="L519" i="48"/>
  <c r="O836" i="7" l="1"/>
  <c r="W1448" i="11"/>
  <c r="O1448" i="11" s="1"/>
  <c r="W1450" i="11"/>
  <c r="J804" i="43" l="1"/>
  <c r="L804" i="43"/>
  <c r="J805" i="43"/>
  <c r="L805" i="43"/>
  <c r="J806" i="43"/>
  <c r="L806" i="43"/>
  <c r="J807" i="43"/>
  <c r="L807" i="43"/>
  <c r="J808" i="43"/>
  <c r="L808" i="43"/>
  <c r="J809" i="43"/>
  <c r="L809" i="43"/>
  <c r="J810" i="43"/>
  <c r="L810" i="43"/>
  <c r="J811" i="43"/>
  <c r="L811" i="43"/>
  <c r="J812" i="43"/>
  <c r="L812" i="43"/>
  <c r="J813" i="43"/>
  <c r="L813" i="43"/>
  <c r="J814" i="43"/>
  <c r="L814" i="43"/>
  <c r="J815" i="43"/>
  <c r="L815" i="43"/>
  <c r="J816" i="43"/>
  <c r="L816" i="43"/>
  <c r="J817" i="43"/>
  <c r="L817" i="43"/>
  <c r="J818" i="43"/>
  <c r="L818" i="43"/>
  <c r="J819" i="43"/>
  <c r="L819" i="43"/>
  <c r="J820" i="43"/>
  <c r="L820" i="43"/>
  <c r="J821" i="43"/>
  <c r="L821" i="43"/>
  <c r="J822" i="43"/>
  <c r="L822" i="43"/>
  <c r="J823" i="43"/>
  <c r="L823" i="43"/>
  <c r="J824" i="43"/>
  <c r="L824" i="43"/>
  <c r="J825" i="43"/>
  <c r="L825" i="43"/>
  <c r="J826" i="43"/>
  <c r="L826" i="43"/>
  <c r="J827" i="43"/>
  <c r="L827" i="43"/>
  <c r="J828" i="43"/>
  <c r="L828" i="43"/>
  <c r="J829" i="43"/>
  <c r="L829" i="43"/>
  <c r="J830" i="43"/>
  <c r="L830" i="43"/>
  <c r="J831" i="43"/>
  <c r="L831" i="43"/>
  <c r="J832" i="43"/>
  <c r="L832" i="43"/>
  <c r="J833" i="43"/>
  <c r="L833" i="43"/>
  <c r="J834" i="43"/>
  <c r="L834" i="43"/>
  <c r="J835" i="43"/>
  <c r="L835" i="43"/>
  <c r="J836" i="43"/>
  <c r="L836" i="43"/>
  <c r="J837" i="43"/>
  <c r="L837" i="43"/>
  <c r="J838" i="43"/>
  <c r="L838" i="43"/>
  <c r="J839" i="43"/>
  <c r="L839" i="43"/>
  <c r="J840" i="43"/>
  <c r="L840" i="43"/>
  <c r="J841" i="43"/>
  <c r="L841" i="43"/>
  <c r="J842" i="43"/>
  <c r="L842" i="43"/>
  <c r="J843" i="43"/>
  <c r="L843" i="43"/>
  <c r="J844" i="43"/>
  <c r="L844" i="43"/>
  <c r="J845" i="43"/>
  <c r="L845" i="43"/>
  <c r="J846" i="43"/>
  <c r="L846" i="43"/>
  <c r="J847" i="43"/>
  <c r="L847" i="43"/>
  <c r="J848" i="43"/>
  <c r="L848" i="43"/>
  <c r="J849" i="43"/>
  <c r="L849" i="43"/>
  <c r="J850" i="43"/>
  <c r="L850" i="43"/>
  <c r="J851" i="43"/>
  <c r="L851" i="43"/>
  <c r="J852" i="43"/>
  <c r="L852" i="43"/>
  <c r="J853" i="43"/>
  <c r="L853" i="43"/>
  <c r="J854" i="43"/>
  <c r="L854" i="43"/>
  <c r="J855" i="43"/>
  <c r="L855" i="43"/>
  <c r="J856" i="43"/>
  <c r="L856" i="43"/>
  <c r="J857" i="43"/>
  <c r="L857" i="43"/>
  <c r="J858" i="43"/>
  <c r="L858" i="43"/>
  <c r="J859" i="43"/>
  <c r="L859" i="43"/>
  <c r="J860" i="43"/>
  <c r="L860" i="43"/>
  <c r="J861" i="43"/>
  <c r="L861" i="43"/>
  <c r="J862" i="43"/>
  <c r="L862" i="43"/>
  <c r="J863" i="43"/>
  <c r="L863" i="43"/>
  <c r="J864" i="43"/>
  <c r="L864" i="43"/>
  <c r="J865" i="43"/>
  <c r="L865" i="43"/>
  <c r="J866" i="43"/>
  <c r="L866" i="43"/>
  <c r="J867" i="43"/>
  <c r="L867" i="43"/>
  <c r="J868" i="43"/>
  <c r="L868" i="43"/>
  <c r="J869" i="43"/>
  <c r="L869" i="43"/>
  <c r="J870" i="43"/>
  <c r="L870" i="43"/>
  <c r="J871" i="43"/>
  <c r="L871" i="43"/>
  <c r="J872" i="43"/>
  <c r="L872" i="43"/>
  <c r="J873" i="43"/>
  <c r="L873" i="43"/>
  <c r="J874" i="43"/>
  <c r="L874" i="43"/>
  <c r="J875" i="43"/>
  <c r="L875" i="43"/>
  <c r="J876" i="43"/>
  <c r="L876" i="43"/>
  <c r="J877" i="43"/>
  <c r="L877" i="43"/>
  <c r="J878" i="43"/>
  <c r="L878" i="43"/>
  <c r="J879" i="43"/>
  <c r="L879" i="43"/>
  <c r="J880" i="43"/>
  <c r="L880" i="43"/>
  <c r="J881" i="43"/>
  <c r="L881" i="43"/>
  <c r="J882" i="43"/>
  <c r="L882" i="43"/>
  <c r="J883" i="43"/>
  <c r="L883" i="43"/>
  <c r="J884" i="43"/>
  <c r="L884" i="43"/>
  <c r="J885" i="43"/>
  <c r="L885" i="43"/>
  <c r="J886" i="43"/>
  <c r="L886" i="43"/>
  <c r="J887" i="43"/>
  <c r="L887" i="43"/>
  <c r="J888" i="43"/>
  <c r="L888" i="43"/>
  <c r="J889" i="43"/>
  <c r="L889" i="43"/>
  <c r="J890" i="43"/>
  <c r="L890" i="43"/>
  <c r="J891" i="43"/>
  <c r="L891" i="43"/>
  <c r="J892" i="43"/>
  <c r="L892" i="43"/>
  <c r="J893" i="43"/>
  <c r="L893" i="43"/>
  <c r="J894" i="43"/>
  <c r="L894" i="43"/>
  <c r="J895" i="43"/>
  <c r="L895" i="43"/>
  <c r="J896" i="43"/>
  <c r="L896" i="43"/>
  <c r="J897" i="43"/>
  <c r="L897" i="43"/>
  <c r="J898" i="43"/>
  <c r="L898" i="43"/>
  <c r="J899" i="43"/>
  <c r="L899" i="43"/>
  <c r="J900" i="43"/>
  <c r="L900" i="43"/>
  <c r="J901" i="43"/>
  <c r="L901" i="43"/>
  <c r="J902" i="43"/>
  <c r="L902" i="43"/>
  <c r="J903" i="43"/>
  <c r="L903" i="43"/>
  <c r="J904" i="43"/>
  <c r="L904" i="43"/>
  <c r="J905" i="43"/>
  <c r="L905" i="43"/>
  <c r="J906" i="43"/>
  <c r="L906" i="43"/>
  <c r="O835" i="7"/>
  <c r="L186" i="54"/>
  <c r="J186" i="54"/>
  <c r="L185" i="54"/>
  <c r="J185" i="54"/>
  <c r="L184" i="54"/>
  <c r="J184" i="54"/>
  <c r="L183" i="54"/>
  <c r="J183" i="54"/>
  <c r="L182" i="54"/>
  <c r="J182" i="54"/>
  <c r="L181" i="54"/>
  <c r="J181" i="54"/>
  <c r="L180" i="54"/>
  <c r="J180" i="54"/>
  <c r="L179" i="54"/>
  <c r="J179" i="54"/>
  <c r="L178" i="54"/>
  <c r="J178" i="54"/>
  <c r="L177" i="54"/>
  <c r="J177" i="54"/>
  <c r="L176" i="54"/>
  <c r="J176" i="54"/>
  <c r="L175" i="54"/>
  <c r="J175" i="54"/>
  <c r="L174" i="54"/>
  <c r="J174" i="54"/>
  <c r="L173" i="54"/>
  <c r="J173" i="54"/>
  <c r="L172" i="54"/>
  <c r="J172" i="54"/>
  <c r="L171" i="54"/>
  <c r="J171" i="54"/>
  <c r="L170" i="54"/>
  <c r="J170" i="54"/>
  <c r="L169" i="54"/>
  <c r="J169" i="54"/>
  <c r="L168" i="54"/>
  <c r="J168" i="54"/>
  <c r="L167" i="54"/>
  <c r="J167" i="54"/>
  <c r="L166" i="54"/>
  <c r="J166" i="54"/>
  <c r="L165" i="54"/>
  <c r="J165" i="54"/>
  <c r="L164" i="54"/>
  <c r="J164" i="54"/>
  <c r="L163" i="54"/>
  <c r="J163" i="54"/>
  <c r="L162" i="54"/>
  <c r="J162" i="54"/>
  <c r="L161" i="54"/>
  <c r="J161" i="54"/>
  <c r="L160" i="54"/>
  <c r="J160" i="54"/>
  <c r="L159" i="54"/>
  <c r="J159" i="54"/>
  <c r="L158" i="54"/>
  <c r="J158" i="54"/>
  <c r="L157" i="54"/>
  <c r="J157" i="54"/>
  <c r="L156" i="54"/>
  <c r="J156" i="54"/>
  <c r="L155" i="54"/>
  <c r="J155" i="54"/>
  <c r="L154" i="54"/>
  <c r="J154" i="54"/>
  <c r="L153" i="54"/>
  <c r="J153" i="54"/>
  <c r="L152" i="54"/>
  <c r="J152" i="54"/>
  <c r="L151" i="54"/>
  <c r="J151" i="54"/>
  <c r="L150" i="54"/>
  <c r="J150" i="54"/>
  <c r="L149" i="54"/>
  <c r="J149" i="54"/>
  <c r="L148" i="54"/>
  <c r="J148" i="54"/>
  <c r="L147" i="54"/>
  <c r="J147" i="54"/>
  <c r="L146" i="54"/>
  <c r="J146" i="54"/>
  <c r="L145" i="54"/>
  <c r="J145" i="54"/>
  <c r="L144" i="54"/>
  <c r="J144" i="54"/>
  <c r="L143" i="54"/>
  <c r="J143" i="54"/>
  <c r="L142" i="54"/>
  <c r="J142" i="54"/>
  <c r="L141" i="54"/>
  <c r="J141" i="54"/>
  <c r="L140" i="54"/>
  <c r="J140" i="54"/>
  <c r="L139" i="54"/>
  <c r="J139" i="54"/>
  <c r="L138" i="54"/>
  <c r="J138" i="54"/>
  <c r="L137" i="54"/>
  <c r="J137" i="54"/>
  <c r="L136" i="54"/>
  <c r="J136" i="54"/>
  <c r="L135" i="54"/>
  <c r="J135" i="54"/>
  <c r="L134" i="54"/>
  <c r="J134" i="54"/>
  <c r="L133" i="54"/>
  <c r="J133" i="54"/>
  <c r="L132" i="54"/>
  <c r="J132" i="54"/>
  <c r="L131" i="54"/>
  <c r="J131" i="54"/>
  <c r="L130" i="54"/>
  <c r="J130" i="54"/>
  <c r="L129" i="54"/>
  <c r="J129" i="54"/>
  <c r="L128" i="54"/>
  <c r="J128" i="54"/>
  <c r="L127" i="54"/>
  <c r="J127" i="54"/>
  <c r="L126" i="54"/>
  <c r="J126" i="54"/>
  <c r="L125" i="54"/>
  <c r="J125" i="54"/>
  <c r="L124" i="54"/>
  <c r="J124" i="54"/>
  <c r="L123" i="54"/>
  <c r="J123" i="54"/>
  <c r="L122" i="54"/>
  <c r="J122" i="54"/>
  <c r="L121" i="54"/>
  <c r="J121" i="54"/>
  <c r="L120" i="54"/>
  <c r="J120" i="54"/>
  <c r="L119" i="54"/>
  <c r="J119" i="54"/>
  <c r="L118" i="54"/>
  <c r="J118" i="54"/>
  <c r="L117" i="54"/>
  <c r="J117" i="54"/>
  <c r="L116" i="54"/>
  <c r="J116" i="54"/>
  <c r="L115" i="54"/>
  <c r="J115" i="54"/>
  <c r="L114" i="54"/>
  <c r="J114" i="54"/>
  <c r="L113" i="54"/>
  <c r="J113" i="54"/>
  <c r="L112" i="54"/>
  <c r="J112" i="54"/>
  <c r="L111" i="54"/>
  <c r="J111" i="54"/>
  <c r="L110" i="54"/>
  <c r="J110" i="54"/>
  <c r="L109" i="54"/>
  <c r="J109" i="54"/>
  <c r="L108" i="54"/>
  <c r="J108" i="54"/>
  <c r="L107" i="54"/>
  <c r="J107" i="54"/>
  <c r="L106" i="54"/>
  <c r="J106" i="54"/>
  <c r="L105" i="54"/>
  <c r="J105" i="54"/>
  <c r="L104" i="54"/>
  <c r="J104" i="54"/>
  <c r="L103" i="54"/>
  <c r="J103" i="54"/>
  <c r="L102" i="54"/>
  <c r="J102" i="54"/>
  <c r="L101" i="54"/>
  <c r="J101" i="54"/>
  <c r="L100" i="54"/>
  <c r="J100" i="54"/>
  <c r="L99" i="54"/>
  <c r="J99" i="54"/>
  <c r="L98" i="54"/>
  <c r="J98" i="54"/>
  <c r="L97" i="54"/>
  <c r="J97" i="54"/>
  <c r="L96" i="54"/>
  <c r="J96" i="54"/>
  <c r="L95" i="54"/>
  <c r="J95" i="54"/>
  <c r="L94" i="54"/>
  <c r="J94" i="54"/>
  <c r="L93" i="54"/>
  <c r="J93" i="54"/>
  <c r="L92" i="54"/>
  <c r="J92" i="54"/>
  <c r="L91" i="54"/>
  <c r="J91" i="54"/>
  <c r="L90" i="54"/>
  <c r="J90" i="54"/>
  <c r="L89" i="54"/>
  <c r="J89" i="54"/>
  <c r="L88" i="54"/>
  <c r="J88" i="54"/>
  <c r="L87" i="54"/>
  <c r="J87" i="54"/>
  <c r="L86" i="54"/>
  <c r="J86" i="54"/>
  <c r="L85" i="54"/>
  <c r="J85" i="54"/>
  <c r="L84" i="54"/>
  <c r="J84" i="54"/>
  <c r="L83" i="54"/>
  <c r="J83" i="54"/>
  <c r="L82" i="54"/>
  <c r="J82" i="54"/>
  <c r="L81" i="54"/>
  <c r="J81" i="54"/>
  <c r="L80" i="54"/>
  <c r="J80" i="54"/>
  <c r="L79" i="54"/>
  <c r="J79" i="54"/>
  <c r="L78" i="54"/>
  <c r="J78" i="54"/>
  <c r="L77" i="54"/>
  <c r="J77" i="54"/>
  <c r="L76" i="54"/>
  <c r="J76" i="54"/>
  <c r="L75" i="54"/>
  <c r="J75" i="54"/>
  <c r="L74" i="54"/>
  <c r="J74" i="54"/>
  <c r="L73" i="54"/>
  <c r="J73" i="54"/>
  <c r="L72" i="54"/>
  <c r="J72" i="54"/>
  <c r="L71" i="54"/>
  <c r="J71" i="54"/>
  <c r="L70" i="54"/>
  <c r="J70" i="54"/>
  <c r="L69" i="54"/>
  <c r="J69" i="54"/>
  <c r="L68" i="54"/>
  <c r="J68" i="54"/>
  <c r="L67" i="54"/>
  <c r="J67" i="54"/>
  <c r="L66" i="54"/>
  <c r="J66" i="54"/>
  <c r="L65" i="54"/>
  <c r="J65" i="54"/>
  <c r="L64" i="54"/>
  <c r="J64" i="54"/>
  <c r="L63" i="54"/>
  <c r="J63" i="54"/>
  <c r="L62" i="54"/>
  <c r="J62" i="54"/>
  <c r="L61" i="54"/>
  <c r="J61" i="54"/>
  <c r="L60" i="54"/>
  <c r="J60" i="54"/>
  <c r="L59" i="54"/>
  <c r="J59" i="54"/>
  <c r="L58" i="54"/>
  <c r="J58" i="54"/>
  <c r="L57" i="54"/>
  <c r="J57" i="54"/>
  <c r="L56" i="54"/>
  <c r="J56" i="54"/>
  <c r="L55" i="54"/>
  <c r="J55" i="54"/>
  <c r="L54" i="54"/>
  <c r="J54" i="54"/>
  <c r="L53" i="54"/>
  <c r="J53" i="54"/>
  <c r="L52" i="54"/>
  <c r="J52" i="54"/>
  <c r="L51" i="54"/>
  <c r="J51" i="54"/>
  <c r="L50" i="54"/>
  <c r="J50" i="54"/>
  <c r="L49" i="54"/>
  <c r="J49" i="54"/>
  <c r="L48" i="54"/>
  <c r="J48" i="54"/>
  <c r="L47" i="54"/>
  <c r="J47" i="54"/>
  <c r="L46" i="54"/>
  <c r="J46" i="54"/>
  <c r="J45" i="54"/>
  <c r="J44" i="54"/>
  <c r="L43" i="54"/>
  <c r="J43" i="54"/>
  <c r="L42" i="54"/>
  <c r="J42" i="54"/>
  <c r="L40" i="54"/>
  <c r="J40" i="54"/>
  <c r="L39" i="54"/>
  <c r="J39" i="54"/>
  <c r="L38" i="54"/>
  <c r="J38" i="54"/>
  <c r="L37" i="54"/>
  <c r="J37" i="54"/>
  <c r="L36" i="54"/>
  <c r="J36" i="54"/>
  <c r="L35" i="54"/>
  <c r="J35" i="54"/>
  <c r="L34" i="54"/>
  <c r="J34" i="54"/>
  <c r="L33" i="54"/>
  <c r="J33" i="54"/>
  <c r="L32" i="54"/>
  <c r="J32" i="54"/>
  <c r="L31" i="54"/>
  <c r="J31" i="54"/>
  <c r="L30" i="54"/>
  <c r="J30" i="54"/>
  <c r="L29" i="54"/>
  <c r="J29" i="54"/>
  <c r="L28" i="54"/>
  <c r="J28" i="54"/>
  <c r="L27" i="54"/>
  <c r="J27" i="54"/>
  <c r="L26" i="54"/>
  <c r="J26" i="54"/>
  <c r="L25" i="54"/>
  <c r="J25" i="54"/>
  <c r="L24" i="54"/>
  <c r="J24" i="54"/>
  <c r="L23" i="54"/>
  <c r="J23" i="54"/>
  <c r="L22" i="54"/>
  <c r="J22" i="54"/>
  <c r="L21" i="54"/>
  <c r="J21" i="54"/>
  <c r="L20" i="54"/>
  <c r="J20" i="54"/>
  <c r="L19" i="54"/>
  <c r="J19" i="54"/>
  <c r="L18" i="54"/>
  <c r="J18" i="54"/>
  <c r="L17" i="54"/>
  <c r="J17" i="54"/>
  <c r="L16" i="54"/>
  <c r="J16" i="54"/>
  <c r="L15" i="54"/>
  <c r="J15" i="54"/>
  <c r="L13" i="54"/>
  <c r="J13" i="54"/>
  <c r="L12" i="54"/>
  <c r="J12" i="54"/>
  <c r="L11" i="54"/>
  <c r="J11" i="54"/>
  <c r="L10" i="54"/>
  <c r="J10" i="54"/>
  <c r="L9" i="54"/>
  <c r="J9" i="54"/>
  <c r="L8" i="54"/>
  <c r="J8" i="54"/>
  <c r="L7" i="54"/>
  <c r="J7" i="54"/>
  <c r="L6" i="54"/>
  <c r="J6" i="54"/>
  <c r="L5" i="54"/>
  <c r="J5" i="54"/>
  <c r="L4" i="54"/>
  <c r="J4" i="54"/>
  <c r="L3" i="54"/>
  <c r="J3" i="54"/>
  <c r="L2" i="54"/>
  <c r="J2" i="54"/>
  <c r="O1441" i="11"/>
  <c r="W1443" i="11"/>
  <c r="W1440" i="11"/>
  <c r="W1438" i="11"/>
  <c r="Y936" i="53"/>
  <c r="O834" i="7" l="1"/>
  <c r="O833" i="7"/>
  <c r="Y935" i="53"/>
  <c r="O1433" i="11" l="1"/>
  <c r="W1429" i="11" l="1"/>
  <c r="W1428" i="11"/>
  <c r="W1427" i="11"/>
  <c r="W1417" i="11" l="1"/>
  <c r="J507" i="41" l="1"/>
  <c r="L507" i="41"/>
  <c r="J508" i="41"/>
  <c r="L508" i="41"/>
  <c r="J509" i="41"/>
  <c r="L509" i="41"/>
  <c r="J510" i="41"/>
  <c r="L510" i="41"/>
  <c r="J511" i="41"/>
  <c r="L511" i="41"/>
  <c r="J512" i="41"/>
  <c r="L512" i="41"/>
  <c r="J513" i="41"/>
  <c r="L513" i="41"/>
  <c r="J514" i="41"/>
  <c r="L514" i="41"/>
  <c r="J515" i="41"/>
  <c r="L515" i="41"/>
  <c r="J516" i="41"/>
  <c r="L516" i="41"/>
  <c r="J517" i="41"/>
  <c r="L517" i="41"/>
  <c r="J518" i="41"/>
  <c r="L518" i="41"/>
  <c r="J519" i="41"/>
  <c r="L519" i="41"/>
  <c r="J520" i="41"/>
  <c r="L520" i="41"/>
  <c r="J521" i="41"/>
  <c r="L521" i="41"/>
  <c r="J522" i="41"/>
  <c r="L522" i="41"/>
  <c r="J523" i="41"/>
  <c r="L523" i="41"/>
  <c r="J524" i="41"/>
  <c r="L524" i="41"/>
  <c r="J525" i="41"/>
  <c r="L525" i="41"/>
  <c r="J526" i="41"/>
  <c r="L526" i="41"/>
  <c r="J527" i="41"/>
  <c r="L527" i="41"/>
  <c r="J528" i="41"/>
  <c r="L528" i="41"/>
  <c r="J529" i="41"/>
  <c r="L529" i="41"/>
  <c r="J530" i="41"/>
  <c r="L530" i="41"/>
  <c r="J531" i="41"/>
  <c r="L531" i="41"/>
  <c r="J532" i="41"/>
  <c r="L532" i="41"/>
  <c r="J533" i="41"/>
  <c r="L533" i="41"/>
  <c r="J534" i="41"/>
  <c r="L534" i="41"/>
  <c r="J535" i="41"/>
  <c r="L535" i="41"/>
  <c r="J536" i="41"/>
  <c r="L536" i="41"/>
  <c r="J537" i="41"/>
  <c r="L537" i="41"/>
  <c r="J538" i="41"/>
  <c r="L538" i="41"/>
  <c r="J539" i="41"/>
  <c r="L539" i="41"/>
  <c r="J540" i="41"/>
  <c r="L540" i="41"/>
  <c r="J541" i="41"/>
  <c r="L541" i="41"/>
  <c r="J542" i="41"/>
  <c r="L542" i="41"/>
  <c r="J543" i="41"/>
  <c r="L543" i="41"/>
  <c r="J544" i="41"/>
  <c r="L544" i="41"/>
  <c r="J545" i="41"/>
  <c r="L545" i="41"/>
  <c r="J546" i="41"/>
  <c r="L546" i="41"/>
  <c r="J547" i="41"/>
  <c r="L547" i="41"/>
  <c r="J548" i="41"/>
  <c r="L548" i="41"/>
  <c r="J549" i="41"/>
  <c r="L549" i="41"/>
  <c r="J550" i="41"/>
  <c r="L550" i="41"/>
  <c r="J551" i="41"/>
  <c r="L551" i="41"/>
  <c r="J552" i="41"/>
  <c r="L552" i="41"/>
  <c r="J553" i="41"/>
  <c r="L553" i="41"/>
  <c r="J554" i="41"/>
  <c r="L554" i="41"/>
  <c r="J555" i="41"/>
  <c r="L555" i="41"/>
  <c r="J556" i="41"/>
  <c r="L556" i="41"/>
  <c r="J557" i="41"/>
  <c r="L557" i="41"/>
  <c r="J558" i="41"/>
  <c r="L558" i="41"/>
  <c r="J559" i="41"/>
  <c r="L559" i="41"/>
  <c r="J560" i="41"/>
  <c r="L560" i="41"/>
  <c r="J561" i="41"/>
  <c r="L561" i="41"/>
  <c r="J562" i="41"/>
  <c r="L562" i="41"/>
  <c r="J563" i="41"/>
  <c r="L563" i="41"/>
  <c r="J564" i="41"/>
  <c r="L564" i="41"/>
  <c r="J565" i="41"/>
  <c r="L565" i="41"/>
  <c r="J566" i="41"/>
  <c r="L566" i="41"/>
  <c r="J567" i="41"/>
  <c r="L567" i="41"/>
  <c r="J568" i="41"/>
  <c r="L568" i="41"/>
  <c r="J569" i="41"/>
  <c r="L569" i="41"/>
  <c r="J570" i="41"/>
  <c r="L570" i="41"/>
  <c r="J571" i="41"/>
  <c r="L571" i="41"/>
  <c r="J572" i="41"/>
  <c r="L572" i="41"/>
  <c r="J573" i="41"/>
  <c r="L573" i="41"/>
  <c r="J574" i="41"/>
  <c r="L574" i="41"/>
  <c r="J575" i="41"/>
  <c r="L575" i="41"/>
  <c r="J576" i="41"/>
  <c r="L576" i="41"/>
  <c r="J577" i="41"/>
  <c r="L577" i="41"/>
  <c r="J578" i="41"/>
  <c r="L578" i="41"/>
  <c r="J579" i="41"/>
  <c r="L579" i="41"/>
  <c r="J580" i="41"/>
  <c r="L580" i="41"/>
  <c r="J581" i="41"/>
  <c r="L581" i="41"/>
  <c r="J582" i="41"/>
  <c r="L582" i="41"/>
  <c r="J583" i="41"/>
  <c r="L583" i="41"/>
  <c r="J584" i="41"/>
  <c r="L584" i="41"/>
  <c r="J585" i="41"/>
  <c r="L585" i="41"/>
  <c r="J586" i="41"/>
  <c r="L586" i="41"/>
  <c r="J587" i="41"/>
  <c r="L587" i="41"/>
  <c r="J588" i="41"/>
  <c r="L588" i="41"/>
  <c r="J589" i="41"/>
  <c r="L589" i="41"/>
  <c r="J590" i="41"/>
  <c r="L590" i="41"/>
  <c r="J591" i="41"/>
  <c r="L591" i="41"/>
  <c r="J592" i="41"/>
  <c r="L592" i="41"/>
  <c r="J593" i="41"/>
  <c r="L593" i="41"/>
  <c r="J594" i="41"/>
  <c r="L594" i="41"/>
  <c r="J595" i="41"/>
  <c r="L595" i="41"/>
  <c r="J596" i="41"/>
  <c r="L596" i="41"/>
  <c r="J597" i="41"/>
  <c r="L597" i="41"/>
  <c r="J598" i="41"/>
  <c r="L598" i="41"/>
  <c r="J599" i="41"/>
  <c r="L599" i="41"/>
  <c r="J600" i="41"/>
  <c r="L600" i="41"/>
  <c r="J601" i="41"/>
  <c r="L601" i="41"/>
  <c r="J602" i="41"/>
  <c r="L602" i="41"/>
  <c r="J603" i="41"/>
  <c r="L603" i="41"/>
  <c r="J604" i="41"/>
  <c r="L604" i="41"/>
  <c r="J605" i="41"/>
  <c r="L605" i="41"/>
  <c r="J606" i="41"/>
  <c r="L606" i="41"/>
  <c r="J607" i="41"/>
  <c r="L607" i="41"/>
  <c r="J608" i="41"/>
  <c r="L608" i="41"/>
  <c r="J609" i="41"/>
  <c r="L609" i="41"/>
  <c r="J610" i="41"/>
  <c r="L610" i="41"/>
  <c r="J611" i="41"/>
  <c r="L611" i="41"/>
  <c r="J612" i="41"/>
  <c r="L612" i="41"/>
  <c r="J613" i="41"/>
  <c r="L613" i="41"/>
  <c r="J614" i="41"/>
  <c r="L614" i="41"/>
  <c r="J615" i="41"/>
  <c r="L615" i="41"/>
  <c r="J616" i="41"/>
  <c r="L616" i="41"/>
  <c r="J617" i="41"/>
  <c r="L617" i="41"/>
  <c r="J618" i="41"/>
  <c r="L618" i="41"/>
  <c r="J619" i="41"/>
  <c r="L619" i="41"/>
  <c r="J620" i="41"/>
  <c r="L620" i="41"/>
  <c r="J621" i="41"/>
  <c r="L621" i="41"/>
  <c r="J622" i="41"/>
  <c r="L622" i="41"/>
  <c r="J623" i="41"/>
  <c r="L623" i="41"/>
  <c r="J624" i="41"/>
  <c r="L624" i="41"/>
  <c r="J625" i="41"/>
  <c r="L625" i="41"/>
  <c r="J626" i="41"/>
  <c r="L626" i="41"/>
  <c r="J627" i="41"/>
  <c r="L627" i="41"/>
  <c r="J628" i="41"/>
  <c r="L628" i="41"/>
  <c r="J629" i="41"/>
  <c r="L629" i="41"/>
  <c r="J630" i="41"/>
  <c r="L630" i="41"/>
  <c r="J631" i="41"/>
  <c r="L631" i="41"/>
  <c r="J632" i="41"/>
  <c r="L632" i="41"/>
  <c r="J633" i="41"/>
  <c r="L633" i="41"/>
  <c r="J634" i="41"/>
  <c r="L634" i="41"/>
  <c r="J635" i="41"/>
  <c r="L635" i="41"/>
  <c r="J636" i="41"/>
  <c r="L636" i="41"/>
  <c r="J637" i="41"/>
  <c r="L637" i="41"/>
  <c r="J638" i="41"/>
  <c r="L638" i="41"/>
  <c r="J639" i="41"/>
  <c r="L639" i="41"/>
  <c r="J640" i="41"/>
  <c r="L640" i="41"/>
  <c r="J641" i="41"/>
  <c r="L641" i="41"/>
  <c r="J642" i="41"/>
  <c r="L642" i="41"/>
  <c r="J643" i="41"/>
  <c r="L643" i="41"/>
  <c r="J644" i="41"/>
  <c r="L644" i="41"/>
  <c r="J645" i="41"/>
  <c r="L645" i="41"/>
  <c r="J646" i="41"/>
  <c r="L646" i="41"/>
  <c r="J647" i="41"/>
  <c r="L647" i="41"/>
  <c r="J648" i="41"/>
  <c r="L648" i="41"/>
  <c r="J649" i="41"/>
  <c r="L649" i="41"/>
  <c r="J650" i="41"/>
  <c r="L650" i="41"/>
  <c r="J651" i="41"/>
  <c r="L651" i="41"/>
  <c r="J652" i="41"/>
  <c r="L652" i="41"/>
  <c r="J653" i="41"/>
  <c r="L653" i="41"/>
  <c r="J654" i="41"/>
  <c r="L654" i="41"/>
  <c r="J655" i="41"/>
  <c r="L655" i="41"/>
  <c r="J656" i="41"/>
  <c r="L656" i="41"/>
  <c r="J657" i="41"/>
  <c r="L657" i="41"/>
  <c r="J658" i="41"/>
  <c r="L658" i="41"/>
  <c r="J659" i="41"/>
  <c r="L659" i="41"/>
  <c r="J660" i="41"/>
  <c r="L660" i="41"/>
  <c r="J661" i="41"/>
  <c r="L661" i="41"/>
  <c r="J662" i="41"/>
  <c r="L662" i="41"/>
  <c r="J663" i="41"/>
  <c r="L663" i="41"/>
  <c r="J664" i="41"/>
  <c r="L664" i="41"/>
  <c r="J665" i="41"/>
  <c r="L665" i="41"/>
  <c r="J666" i="41"/>
  <c r="L666" i="41"/>
  <c r="J667" i="41"/>
  <c r="L667" i="41"/>
  <c r="J668" i="41"/>
  <c r="L668" i="41"/>
  <c r="J669" i="41"/>
  <c r="L669" i="41"/>
  <c r="J670" i="41"/>
  <c r="L670" i="41"/>
  <c r="J671" i="41"/>
  <c r="L671" i="41"/>
  <c r="J672" i="41"/>
  <c r="L672" i="41"/>
  <c r="J673" i="41"/>
  <c r="L673" i="41"/>
  <c r="J674" i="41"/>
  <c r="L674" i="41"/>
  <c r="J675" i="41"/>
  <c r="L675" i="41"/>
  <c r="J676" i="41"/>
  <c r="L676" i="41"/>
  <c r="J677" i="41"/>
  <c r="L677" i="41"/>
  <c r="J678" i="41"/>
  <c r="L678" i="41"/>
  <c r="J679" i="41"/>
  <c r="L679" i="41"/>
  <c r="J680" i="41"/>
  <c r="L680" i="41"/>
  <c r="J681" i="41"/>
  <c r="L681" i="41"/>
  <c r="J682" i="41"/>
  <c r="L682" i="41"/>
  <c r="J683" i="41"/>
  <c r="L683" i="41"/>
  <c r="J684" i="41"/>
  <c r="L684" i="41"/>
  <c r="J685" i="41"/>
  <c r="L685" i="41"/>
  <c r="J686" i="41"/>
  <c r="L686" i="41"/>
  <c r="J687" i="41"/>
  <c r="L687" i="41"/>
  <c r="J688" i="41"/>
  <c r="L688" i="41"/>
  <c r="J689" i="41"/>
  <c r="L689" i="41"/>
  <c r="J690" i="41"/>
  <c r="L690" i="41"/>
  <c r="J691" i="41"/>
  <c r="L691" i="41"/>
  <c r="J692" i="41"/>
  <c r="L692" i="41"/>
  <c r="J693" i="41"/>
  <c r="L693" i="41"/>
  <c r="J694" i="41"/>
  <c r="L694" i="41"/>
  <c r="J695" i="41"/>
  <c r="L695" i="41"/>
  <c r="J696" i="41"/>
  <c r="L696" i="41"/>
  <c r="J697" i="41"/>
  <c r="L697" i="41"/>
  <c r="J698" i="41"/>
  <c r="L698" i="41"/>
  <c r="J699" i="41"/>
  <c r="L699" i="41"/>
  <c r="J700" i="41"/>
  <c r="L700" i="41"/>
  <c r="J701" i="41"/>
  <c r="L701" i="41"/>
  <c r="J702" i="41"/>
  <c r="L702" i="41"/>
  <c r="J703" i="41"/>
  <c r="L703" i="41"/>
  <c r="Y924" i="53" l="1"/>
  <c r="W1406" i="11"/>
  <c r="O832" i="7" l="1"/>
  <c r="O831" i="7"/>
  <c r="W1403" i="11" l="1"/>
  <c r="W1402" i="11"/>
  <c r="O830" i="7" l="1"/>
  <c r="O829" i="7"/>
  <c r="Y917" i="53"/>
  <c r="Y919" i="53"/>
  <c r="W1395" i="11"/>
  <c r="W1392" i="11" l="1"/>
  <c r="O828" i="7" l="1"/>
  <c r="O827" i="7" l="1"/>
  <c r="O826" i="7"/>
  <c r="Y916" i="53"/>
  <c r="O825" i="7" l="1"/>
  <c r="Y915" i="53"/>
  <c r="V980" i="53"/>
  <c r="V979" i="53"/>
  <c r="V978" i="53"/>
  <c r="V977" i="53"/>
  <c r="V976" i="53"/>
  <c r="V975" i="53"/>
  <c r="V974" i="53"/>
  <c r="V973" i="53"/>
  <c r="V972" i="53"/>
  <c r="V971" i="53"/>
  <c r="V970" i="53"/>
  <c r="V969" i="53"/>
  <c r="V968" i="53"/>
  <c r="V967" i="53"/>
  <c r="V963" i="53"/>
  <c r="V962" i="53"/>
  <c r="V961" i="53"/>
  <c r="V960" i="53"/>
  <c r="V959" i="53"/>
  <c r="V958" i="53"/>
  <c r="V957" i="53"/>
  <c r="V956" i="53"/>
  <c r="V955" i="53"/>
  <c r="V954" i="53"/>
  <c r="V953" i="53"/>
  <c r="V952" i="53"/>
  <c r="V951" i="53"/>
  <c r="V950" i="53"/>
  <c r="V948" i="53"/>
  <c r="V947" i="53"/>
  <c r="V946" i="53"/>
  <c r="V945" i="53"/>
  <c r="V944" i="53"/>
  <c r="V943" i="53"/>
  <c r="V942" i="53"/>
  <c r="V941" i="53"/>
  <c r="V940" i="53"/>
  <c r="V939" i="53"/>
  <c r="V938" i="53"/>
  <c r="V937" i="53"/>
  <c r="V936" i="53"/>
  <c r="V935" i="53"/>
  <c r="V934" i="53"/>
  <c r="V933" i="53"/>
  <c r="V932" i="53"/>
  <c r="V931" i="53"/>
  <c r="V930" i="53"/>
  <c r="V929" i="53"/>
  <c r="V928" i="53"/>
  <c r="V927" i="53"/>
  <c r="V926" i="53"/>
  <c r="V925" i="53"/>
  <c r="V924" i="53"/>
  <c r="V923" i="53"/>
  <c r="V922" i="53"/>
  <c r="V921" i="53"/>
  <c r="V920" i="53"/>
  <c r="V919" i="53"/>
  <c r="V918" i="53"/>
  <c r="V917" i="53"/>
  <c r="V916" i="53"/>
  <c r="V915" i="53"/>
  <c r="W824" i="7" l="1"/>
  <c r="O824" i="7" s="1"/>
  <c r="W823" i="7"/>
  <c r="O823" i="7" l="1"/>
  <c r="O822" i="7"/>
  <c r="O821" i="7"/>
  <c r="W1380" i="11"/>
  <c r="O1380" i="11" s="1"/>
  <c r="W1379" i="11"/>
  <c r="O1379" i="11" s="1"/>
  <c r="W1378" i="11"/>
  <c r="O1378" i="11" s="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10" i="11"/>
  <c r="O1411" i="11"/>
  <c r="O1412" i="11"/>
  <c r="O1413" i="11"/>
  <c r="O1414" i="11"/>
  <c r="O1415" i="11"/>
  <c r="O1416" i="11"/>
  <c r="O1417" i="11"/>
  <c r="O1418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4" i="11"/>
  <c r="O1435" i="11"/>
  <c r="O1436" i="11"/>
  <c r="O1437" i="11"/>
  <c r="O1438" i="11"/>
  <c r="O1439" i="11"/>
  <c r="O1440" i="11"/>
  <c r="O1442" i="11"/>
  <c r="O1443" i="11"/>
  <c r="O1444" i="11"/>
  <c r="O1445" i="11"/>
  <c r="O1446" i="11"/>
  <c r="O1447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381" i="11"/>
  <c r="O1382" i="11"/>
  <c r="O1383" i="11"/>
  <c r="O1384" i="11"/>
  <c r="W820" i="7"/>
  <c r="O820" i="7" l="1"/>
  <c r="W1377" i="11" l="1"/>
  <c r="O1377" i="11" s="1"/>
  <c r="O819" i="7" l="1"/>
  <c r="O1376" i="11"/>
  <c r="W1375" i="11"/>
  <c r="O1375" i="11" l="1"/>
  <c r="O818" i="7" l="1"/>
  <c r="W1374" i="11"/>
  <c r="O1374" i="11" s="1"/>
  <c r="O1373" i="11"/>
  <c r="O1372" i="11"/>
  <c r="W1371" i="11"/>
  <c r="O1371" i="11" s="1"/>
  <c r="O817" i="7" l="1"/>
  <c r="O1370" i="11"/>
  <c r="W1369" i="11"/>
  <c r="O1369" i="11" s="1"/>
  <c r="O1368" i="11"/>
  <c r="O816" i="7"/>
  <c r="O815" i="7" l="1"/>
  <c r="O1367" i="11" l="1"/>
  <c r="J768" i="43"/>
  <c r="L768" i="43"/>
  <c r="J769" i="43"/>
  <c r="L769" i="43"/>
  <c r="J770" i="43"/>
  <c r="L770" i="43"/>
  <c r="J771" i="43"/>
  <c r="L771" i="43"/>
  <c r="J772" i="43"/>
  <c r="L772" i="43"/>
  <c r="J773" i="43"/>
  <c r="L773" i="43"/>
  <c r="J774" i="43"/>
  <c r="L774" i="43"/>
  <c r="J775" i="43"/>
  <c r="L775" i="43"/>
  <c r="J776" i="43"/>
  <c r="L776" i="43"/>
  <c r="J777" i="43"/>
  <c r="L777" i="43"/>
  <c r="J778" i="43"/>
  <c r="L778" i="43"/>
  <c r="J779" i="43"/>
  <c r="L779" i="43"/>
  <c r="J780" i="43"/>
  <c r="L780" i="43"/>
  <c r="J781" i="43"/>
  <c r="L781" i="43"/>
  <c r="J782" i="43"/>
  <c r="L782" i="43"/>
  <c r="J783" i="43"/>
  <c r="L783" i="43"/>
  <c r="J784" i="43"/>
  <c r="L784" i="43"/>
  <c r="J785" i="43"/>
  <c r="L785" i="43"/>
  <c r="J786" i="43"/>
  <c r="L786" i="43"/>
  <c r="J787" i="43"/>
  <c r="L787" i="43"/>
  <c r="J788" i="43"/>
  <c r="L788" i="43"/>
  <c r="J789" i="43"/>
  <c r="L789" i="43"/>
  <c r="J790" i="43"/>
  <c r="L790" i="43"/>
  <c r="J791" i="43"/>
  <c r="L791" i="43"/>
  <c r="J792" i="43"/>
  <c r="L792" i="43"/>
  <c r="J793" i="43"/>
  <c r="L793" i="43"/>
  <c r="J794" i="43"/>
  <c r="L794" i="43"/>
  <c r="J795" i="43"/>
  <c r="L795" i="43"/>
  <c r="J796" i="43"/>
  <c r="L796" i="43"/>
  <c r="J797" i="43"/>
  <c r="L797" i="43"/>
  <c r="J798" i="43"/>
  <c r="L798" i="43"/>
  <c r="J799" i="43"/>
  <c r="L799" i="43"/>
  <c r="J800" i="43"/>
  <c r="L800" i="43"/>
  <c r="J801" i="43"/>
  <c r="L801" i="43"/>
  <c r="J802" i="43"/>
  <c r="L802" i="43"/>
  <c r="J803" i="43"/>
  <c r="L803" i="43"/>
  <c r="L58" i="51" l="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L102" i="51"/>
  <c r="L103" i="51"/>
  <c r="L104" i="51"/>
  <c r="L105" i="51"/>
  <c r="L106" i="51"/>
  <c r="L107" i="51"/>
  <c r="L108" i="51"/>
  <c r="L109" i="51"/>
  <c r="L110" i="51"/>
  <c r="L111" i="51"/>
  <c r="L112" i="51"/>
  <c r="L113" i="51"/>
  <c r="L114" i="51"/>
  <c r="L115" i="51"/>
  <c r="L116" i="51"/>
  <c r="L117" i="51"/>
  <c r="L118" i="51"/>
  <c r="L119" i="51"/>
  <c r="L120" i="51"/>
  <c r="L121" i="51"/>
  <c r="L122" i="51"/>
  <c r="L123" i="51"/>
  <c r="L124" i="51"/>
  <c r="L125" i="51"/>
  <c r="L126" i="51"/>
  <c r="L127" i="51"/>
  <c r="L128" i="51"/>
  <c r="L129" i="51"/>
  <c r="L130" i="51"/>
  <c r="L131" i="51"/>
  <c r="L132" i="51"/>
  <c r="L133" i="51"/>
  <c r="L134" i="51"/>
  <c r="L135" i="51"/>
  <c r="L136" i="51"/>
  <c r="L137" i="51"/>
  <c r="L138" i="51"/>
  <c r="L139" i="51"/>
  <c r="L140" i="51"/>
  <c r="L141" i="51"/>
  <c r="L142" i="51"/>
  <c r="L143" i="51"/>
  <c r="L144" i="51"/>
  <c r="L145" i="51"/>
  <c r="L146" i="51"/>
  <c r="L147" i="51"/>
  <c r="L148" i="51"/>
  <c r="L149" i="51"/>
  <c r="L150" i="51"/>
  <c r="L151" i="51"/>
  <c r="L152" i="51"/>
  <c r="L153" i="51"/>
  <c r="L154" i="51"/>
  <c r="L155" i="51"/>
  <c r="L156" i="51"/>
  <c r="L157" i="51"/>
  <c r="L158" i="51"/>
  <c r="L159" i="51"/>
  <c r="L160" i="51"/>
  <c r="L161" i="51"/>
  <c r="L162" i="51"/>
  <c r="L163" i="51"/>
  <c r="L164" i="51"/>
  <c r="L165" i="51"/>
  <c r="L166" i="51"/>
  <c r="L167" i="51"/>
  <c r="L168" i="51"/>
  <c r="L169" i="51"/>
  <c r="L170" i="51"/>
  <c r="L171" i="51"/>
  <c r="L172" i="51"/>
  <c r="L173" i="51"/>
  <c r="L174" i="51"/>
  <c r="L175" i="51"/>
  <c r="L176" i="51"/>
  <c r="L177" i="51"/>
  <c r="L178" i="51"/>
  <c r="L179" i="51"/>
  <c r="L180" i="51"/>
  <c r="L181" i="51"/>
  <c r="L182" i="51"/>
  <c r="L183" i="51"/>
  <c r="L184" i="51"/>
  <c r="L185" i="51"/>
  <c r="L186" i="51"/>
  <c r="L187" i="51"/>
  <c r="L188" i="51"/>
  <c r="L189" i="51"/>
  <c r="L190" i="51"/>
  <c r="L191" i="51"/>
  <c r="L192" i="51"/>
  <c r="L193" i="51"/>
  <c r="L194" i="51"/>
  <c r="L195" i="51"/>
  <c r="L196" i="51"/>
  <c r="L197" i="51"/>
  <c r="L198" i="51"/>
  <c r="L199" i="51"/>
  <c r="L200" i="51"/>
  <c r="L201" i="51"/>
  <c r="L202" i="51"/>
  <c r="L203" i="51"/>
  <c r="L204" i="51"/>
  <c r="L205" i="51"/>
  <c r="L206" i="51"/>
  <c r="L207" i="51"/>
  <c r="L208" i="51"/>
  <c r="L209" i="51"/>
  <c r="L210" i="51"/>
  <c r="L211" i="51"/>
  <c r="L212" i="51"/>
  <c r="L213" i="51"/>
  <c r="L214" i="51"/>
  <c r="L215" i="51"/>
  <c r="L216" i="51"/>
  <c r="L217" i="51"/>
  <c r="O1366" i="11" l="1"/>
  <c r="O1365" i="11" l="1"/>
  <c r="O814" i="7" l="1"/>
  <c r="W1364" i="11"/>
  <c r="O1364" i="11" s="1"/>
  <c r="O813" i="7"/>
  <c r="O1363" i="11"/>
  <c r="O1362" i="11"/>
  <c r="L445" i="41"/>
  <c r="L446" i="41"/>
  <c r="L447" i="41"/>
  <c r="L448" i="41"/>
  <c r="L449" i="41"/>
  <c r="L450" i="41"/>
  <c r="L451" i="41"/>
  <c r="L452" i="41"/>
  <c r="L453" i="41"/>
  <c r="L454" i="41"/>
  <c r="L455" i="41"/>
  <c r="L456" i="41"/>
  <c r="L457" i="41"/>
  <c r="L458" i="41"/>
  <c r="L459" i="41"/>
  <c r="L460" i="41"/>
  <c r="L461" i="41"/>
  <c r="L462" i="41"/>
  <c r="L463" i="41"/>
  <c r="L464" i="41"/>
  <c r="L465" i="41"/>
  <c r="L466" i="41"/>
  <c r="L467" i="41"/>
  <c r="L468" i="41"/>
  <c r="L469" i="41"/>
  <c r="L470" i="41"/>
  <c r="L471" i="41"/>
  <c r="L472" i="41"/>
  <c r="L473" i="41"/>
  <c r="L474" i="41"/>
  <c r="L475" i="41"/>
  <c r="L476" i="41"/>
  <c r="L477" i="41"/>
  <c r="L478" i="41"/>
  <c r="L479" i="41"/>
  <c r="L480" i="41"/>
  <c r="L481" i="41"/>
  <c r="L482" i="41"/>
  <c r="L483" i="41"/>
  <c r="L484" i="41"/>
  <c r="L485" i="41"/>
  <c r="L486" i="41"/>
  <c r="L487" i="41"/>
  <c r="L488" i="41"/>
  <c r="L489" i="41"/>
  <c r="L490" i="41"/>
  <c r="L491" i="41"/>
  <c r="L492" i="41"/>
  <c r="L493" i="41"/>
  <c r="L494" i="41"/>
  <c r="L495" i="41"/>
  <c r="L496" i="41"/>
  <c r="L497" i="41"/>
  <c r="L498" i="41"/>
  <c r="L499" i="41"/>
  <c r="L500" i="41"/>
  <c r="L501" i="41"/>
  <c r="L502" i="41"/>
  <c r="L503" i="41"/>
  <c r="L504" i="41"/>
  <c r="L505" i="41"/>
  <c r="L506" i="41"/>
  <c r="O1361" i="11"/>
  <c r="O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10" i="11"/>
  <c r="T1411" i="11"/>
  <c r="T1412" i="11"/>
  <c r="T1413" i="11"/>
  <c r="T1414" i="11"/>
  <c r="T1415" i="11"/>
  <c r="T1416" i="11"/>
  <c r="T1417" i="11"/>
  <c r="T1418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4" i="11"/>
  <c r="T1435" i="11"/>
  <c r="T1436" i="11"/>
  <c r="T1437" i="11"/>
  <c r="T1438" i="11"/>
  <c r="T1439" i="11"/>
  <c r="T1440" i="11"/>
  <c r="T1442" i="11"/>
  <c r="T1443" i="11"/>
  <c r="T1444" i="11"/>
  <c r="T1445" i="11"/>
  <c r="T1446" i="11"/>
  <c r="T1447" i="11"/>
  <c r="T1449" i="11"/>
  <c r="T1450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360" i="11"/>
  <c r="O1359" i="11"/>
  <c r="O812" i="7"/>
  <c r="O811" i="7"/>
  <c r="O810" i="7" l="1"/>
  <c r="O1358" i="11"/>
  <c r="O809" i="7" l="1"/>
  <c r="O1357" i="11"/>
  <c r="O808" i="7" l="1"/>
  <c r="L95" i="52"/>
  <c r="J95" i="52"/>
  <c r="L94" i="52"/>
  <c r="J94" i="52"/>
  <c r="L93" i="52"/>
  <c r="J93" i="52"/>
  <c r="L92" i="52"/>
  <c r="J92" i="52"/>
  <c r="L91" i="52"/>
  <c r="J91" i="52"/>
  <c r="L90" i="52"/>
  <c r="J90" i="52"/>
  <c r="L89" i="52"/>
  <c r="J89" i="52"/>
  <c r="L88" i="52"/>
  <c r="J88" i="52"/>
  <c r="L87" i="52"/>
  <c r="J87" i="52"/>
  <c r="L86" i="52"/>
  <c r="J86" i="52"/>
  <c r="L85" i="52"/>
  <c r="J85" i="52"/>
  <c r="L84" i="52"/>
  <c r="J84" i="52"/>
  <c r="L83" i="52"/>
  <c r="J83" i="52"/>
  <c r="L82" i="52"/>
  <c r="J82" i="52"/>
  <c r="L81" i="52"/>
  <c r="J81" i="52"/>
  <c r="L80" i="52"/>
  <c r="J80" i="52"/>
  <c r="L79" i="52"/>
  <c r="J79" i="52"/>
  <c r="L78" i="52"/>
  <c r="J78" i="52"/>
  <c r="L77" i="52"/>
  <c r="J77" i="52"/>
  <c r="L76" i="52"/>
  <c r="J76" i="52"/>
  <c r="L74" i="52"/>
  <c r="J74" i="52"/>
  <c r="L73" i="52"/>
  <c r="J73" i="52"/>
  <c r="L72" i="52"/>
  <c r="J72" i="52"/>
  <c r="L71" i="52"/>
  <c r="J71" i="52"/>
  <c r="L70" i="52"/>
  <c r="J70" i="52"/>
  <c r="L69" i="52"/>
  <c r="J69" i="52"/>
  <c r="L68" i="52"/>
  <c r="J68" i="52"/>
  <c r="L67" i="52"/>
  <c r="J67" i="52"/>
  <c r="L66" i="52"/>
  <c r="J66" i="52"/>
  <c r="L65" i="52"/>
  <c r="J65" i="52"/>
  <c r="L64" i="52"/>
  <c r="J64" i="52"/>
  <c r="L63" i="52"/>
  <c r="J63" i="52"/>
  <c r="L62" i="52"/>
  <c r="J62" i="52"/>
  <c r="L61" i="52"/>
  <c r="J61" i="52"/>
  <c r="L60" i="52"/>
  <c r="J60" i="52"/>
  <c r="L59" i="52"/>
  <c r="J59" i="52"/>
  <c r="L58" i="52"/>
  <c r="J58" i="52"/>
  <c r="L57" i="52"/>
  <c r="J57" i="52"/>
  <c r="L56" i="52"/>
  <c r="J56" i="52"/>
  <c r="L55" i="52"/>
  <c r="J55" i="52"/>
  <c r="L54" i="52"/>
  <c r="J54" i="52"/>
  <c r="L53" i="52"/>
  <c r="J53" i="52"/>
  <c r="L52" i="52"/>
  <c r="J52" i="52"/>
  <c r="L51" i="52"/>
  <c r="J51" i="52"/>
  <c r="L50" i="52"/>
  <c r="J50" i="52"/>
  <c r="L49" i="52"/>
  <c r="J49" i="52"/>
  <c r="L48" i="52"/>
  <c r="J48" i="52"/>
  <c r="L47" i="52"/>
  <c r="J47" i="52"/>
  <c r="L46" i="52"/>
  <c r="J46" i="52"/>
  <c r="L45" i="52"/>
  <c r="J45" i="52"/>
  <c r="L44" i="52"/>
  <c r="J44" i="52"/>
  <c r="L43" i="52"/>
  <c r="J43" i="52"/>
  <c r="L42" i="52"/>
  <c r="J42" i="52"/>
  <c r="L41" i="52"/>
  <c r="J41" i="52"/>
  <c r="L40" i="52"/>
  <c r="J40" i="52"/>
  <c r="L39" i="52"/>
  <c r="J39" i="52"/>
  <c r="L38" i="52"/>
  <c r="J38" i="52"/>
  <c r="L37" i="52"/>
  <c r="J37" i="52"/>
  <c r="L36" i="52"/>
  <c r="J36" i="52"/>
  <c r="L35" i="52"/>
  <c r="J35" i="52"/>
  <c r="L34" i="52"/>
  <c r="J34" i="52"/>
  <c r="L33" i="52"/>
  <c r="J33" i="52"/>
  <c r="L32" i="52"/>
  <c r="J32" i="52"/>
  <c r="L31" i="52"/>
  <c r="J31" i="52"/>
  <c r="L30" i="52"/>
  <c r="J30" i="52"/>
  <c r="L29" i="52"/>
  <c r="J29" i="52"/>
  <c r="L28" i="52"/>
  <c r="J28" i="52"/>
  <c r="L27" i="52"/>
  <c r="J27" i="52"/>
  <c r="L26" i="52"/>
  <c r="J26" i="52"/>
  <c r="L25" i="52"/>
  <c r="J25" i="52"/>
  <c r="L24" i="52"/>
  <c r="J24" i="52"/>
  <c r="L23" i="52"/>
  <c r="J23" i="52"/>
  <c r="L22" i="52"/>
  <c r="J22" i="52"/>
  <c r="L21" i="52"/>
  <c r="J21" i="52"/>
  <c r="L20" i="52"/>
  <c r="J20" i="52"/>
  <c r="L19" i="52"/>
  <c r="J19" i="52"/>
  <c r="L18" i="52"/>
  <c r="J18" i="52"/>
  <c r="L17" i="52"/>
  <c r="J17" i="52"/>
  <c r="L16" i="52"/>
  <c r="J16" i="52"/>
  <c r="L15" i="52"/>
  <c r="J15" i="52"/>
  <c r="L14" i="52"/>
  <c r="J14" i="52"/>
  <c r="L13" i="52"/>
  <c r="J13" i="52"/>
  <c r="L12" i="52"/>
  <c r="J12" i="52"/>
  <c r="L11" i="52"/>
  <c r="J11" i="52"/>
  <c r="L10" i="52"/>
  <c r="J10" i="52"/>
  <c r="L9" i="52"/>
  <c r="J9" i="52"/>
  <c r="L8" i="52"/>
  <c r="J8" i="52"/>
  <c r="L7" i="52"/>
  <c r="J7" i="52"/>
  <c r="L6" i="52"/>
  <c r="J6" i="52"/>
  <c r="L5" i="52"/>
  <c r="J5" i="52"/>
  <c r="L4" i="52"/>
  <c r="J4" i="52"/>
  <c r="L3" i="52"/>
  <c r="J3" i="52"/>
  <c r="L2" i="52"/>
  <c r="J2" i="52"/>
  <c r="O1356" i="11" l="1"/>
  <c r="O807" i="7" l="1"/>
  <c r="O806" i="7"/>
  <c r="O805" i="7"/>
  <c r="O1355" i="11"/>
  <c r="O804" i="7" l="1"/>
  <c r="L516" i="39"/>
  <c r="L517" i="39"/>
  <c r="L518" i="39"/>
  <c r="L519" i="39"/>
  <c r="L520" i="39"/>
  <c r="L521" i="39"/>
  <c r="L522" i="39"/>
  <c r="L523" i="39"/>
  <c r="L524" i="39"/>
  <c r="L525" i="39"/>
  <c r="L526" i="39"/>
  <c r="L527" i="39"/>
  <c r="L528" i="39"/>
  <c r="L529" i="39"/>
  <c r="L530" i="39"/>
  <c r="L531" i="39"/>
  <c r="L532" i="39"/>
  <c r="L533" i="39"/>
  <c r="L534" i="39"/>
  <c r="L535" i="39"/>
  <c r="L536" i="39"/>
  <c r="L537" i="39"/>
  <c r="L538" i="39"/>
  <c r="L539" i="39"/>
  <c r="L540" i="39"/>
  <c r="L541" i="39"/>
  <c r="L542" i="39"/>
  <c r="L543" i="39"/>
  <c r="L544" i="39"/>
  <c r="L545" i="39"/>
  <c r="L546" i="39"/>
  <c r="L547" i="39"/>
  <c r="L548" i="39"/>
  <c r="L549" i="39"/>
  <c r="L550" i="39"/>
  <c r="L551" i="39"/>
  <c r="L552" i="39"/>
  <c r="L553" i="39"/>
  <c r="L554" i="39"/>
  <c r="L555" i="39"/>
  <c r="L556" i="39"/>
  <c r="L557" i="39"/>
  <c r="L558" i="39"/>
  <c r="L559" i="39"/>
  <c r="L560" i="39"/>
  <c r="L561" i="39"/>
  <c r="L562" i="39"/>
  <c r="L563" i="39"/>
  <c r="L564" i="39"/>
  <c r="L565" i="39"/>
  <c r="L566" i="39"/>
  <c r="L567" i="39"/>
  <c r="L568" i="39"/>
  <c r="L569" i="39"/>
  <c r="L570" i="39"/>
  <c r="L571" i="39"/>
  <c r="L572" i="39"/>
  <c r="L573" i="39"/>
  <c r="L574" i="39"/>
  <c r="L575" i="39"/>
  <c r="L576" i="39"/>
  <c r="L577" i="39"/>
  <c r="L578" i="39"/>
  <c r="L579" i="39"/>
  <c r="L580" i="39"/>
  <c r="L581" i="39"/>
  <c r="L582" i="39"/>
  <c r="L583" i="39"/>
  <c r="L584" i="39"/>
  <c r="L585" i="39"/>
  <c r="L586" i="39"/>
  <c r="L587" i="39"/>
  <c r="L588" i="39"/>
  <c r="L589" i="39"/>
  <c r="L590" i="39"/>
  <c r="L591" i="39"/>
  <c r="L592" i="39"/>
  <c r="L593" i="39"/>
  <c r="L594" i="39"/>
  <c r="L595" i="39"/>
  <c r="L596" i="39"/>
  <c r="L597" i="39"/>
  <c r="L598" i="39"/>
  <c r="L599" i="39"/>
  <c r="L600" i="39"/>
  <c r="L601" i="39"/>
  <c r="L602" i="39"/>
  <c r="L603" i="39"/>
  <c r="L604" i="39"/>
  <c r="L605" i="39"/>
  <c r="L606" i="39"/>
  <c r="L607" i="39"/>
  <c r="L608" i="39"/>
  <c r="L609" i="39"/>
  <c r="L610" i="39"/>
  <c r="L611" i="39"/>
  <c r="L612" i="39"/>
  <c r="L613" i="39"/>
  <c r="L614" i="39"/>
  <c r="L615" i="39"/>
  <c r="L616" i="39"/>
  <c r="L617" i="39"/>
  <c r="L618" i="39"/>
  <c r="L619" i="39"/>
  <c r="L620" i="39"/>
  <c r="L621" i="39"/>
  <c r="L622" i="39"/>
  <c r="L623" i="39"/>
  <c r="L624" i="39"/>
  <c r="L625" i="39"/>
  <c r="L626" i="39"/>
  <c r="L627" i="39"/>
  <c r="L628" i="39"/>
  <c r="L629" i="39"/>
  <c r="L630" i="39"/>
  <c r="L631" i="39"/>
  <c r="L632" i="39"/>
  <c r="L633" i="39"/>
  <c r="O1354" i="11"/>
  <c r="O803" i="7" l="1"/>
  <c r="O1353" i="11"/>
  <c r="O1352" i="11"/>
  <c r="O1351" i="11"/>
  <c r="O1350" i="11" l="1"/>
  <c r="O802" i="7" l="1"/>
  <c r="O1349" i="11" l="1"/>
  <c r="O1348" i="11" l="1"/>
  <c r="O801" i="7" l="1"/>
  <c r="O1347" i="11"/>
  <c r="O800" i="7"/>
  <c r="J1171" i="29"/>
  <c r="L1171" i="29"/>
  <c r="J1172" i="29"/>
  <c r="L1172" i="29"/>
  <c r="J1173" i="29"/>
  <c r="L1173" i="29"/>
  <c r="J1174" i="29"/>
  <c r="L1174" i="29"/>
  <c r="J1175" i="29"/>
  <c r="L1175" i="29"/>
  <c r="J1176" i="29"/>
  <c r="L1176" i="29"/>
  <c r="J1177" i="29"/>
  <c r="L1177" i="29"/>
  <c r="J1178" i="29"/>
  <c r="L1178" i="29"/>
  <c r="J1179" i="29"/>
  <c r="L1179" i="29"/>
  <c r="J1180" i="29"/>
  <c r="L1180" i="29"/>
  <c r="J1181" i="29"/>
  <c r="L1181" i="29"/>
  <c r="J1182" i="29"/>
  <c r="L1182" i="29"/>
  <c r="J1183" i="29"/>
  <c r="L1183" i="29"/>
  <c r="J1184" i="29"/>
  <c r="L1184" i="29"/>
  <c r="J1185" i="29"/>
  <c r="L1185" i="29"/>
  <c r="J1186" i="29"/>
  <c r="L1186" i="29"/>
  <c r="J1187" i="29"/>
  <c r="L1187" i="29"/>
  <c r="J1188" i="29"/>
  <c r="L1188" i="29"/>
  <c r="J1189" i="29"/>
  <c r="L1189" i="29"/>
  <c r="J1190" i="29"/>
  <c r="L1190" i="29"/>
  <c r="J1191" i="29"/>
  <c r="L1191" i="29"/>
  <c r="J1192" i="29"/>
  <c r="L1192" i="29"/>
  <c r="J1193" i="29"/>
  <c r="L1193" i="29"/>
  <c r="J1194" i="29"/>
  <c r="L1194" i="29"/>
  <c r="J1195" i="29"/>
  <c r="L1195" i="29"/>
  <c r="J1196" i="29"/>
  <c r="L1196" i="29"/>
  <c r="J1197" i="29"/>
  <c r="L1197" i="29"/>
  <c r="J1198" i="29"/>
  <c r="L1198" i="29"/>
  <c r="J1199" i="29"/>
  <c r="L1199" i="29"/>
  <c r="J1200" i="29"/>
  <c r="L1200" i="29"/>
  <c r="J1201" i="29"/>
  <c r="L1201" i="29"/>
  <c r="J1202" i="29"/>
  <c r="L1202" i="29"/>
  <c r="J1203" i="29"/>
  <c r="L1203" i="29"/>
  <c r="J1204" i="29"/>
  <c r="L1204" i="29"/>
  <c r="J1205" i="29"/>
  <c r="L1205" i="29"/>
  <c r="J1206" i="29"/>
  <c r="L1206" i="29"/>
  <c r="J1207" i="29"/>
  <c r="L1207" i="29"/>
  <c r="J1208" i="29"/>
  <c r="L1208" i="29"/>
  <c r="J1209" i="29"/>
  <c r="L1209" i="29"/>
  <c r="J1210" i="29"/>
  <c r="L1210" i="29"/>
  <c r="J1211" i="29"/>
  <c r="L1211" i="29"/>
  <c r="J1212" i="29"/>
  <c r="L1212" i="29"/>
  <c r="J1213" i="29"/>
  <c r="L1213" i="29"/>
  <c r="J1214" i="29"/>
  <c r="L1214" i="29"/>
  <c r="J1215" i="29"/>
  <c r="L1215" i="29"/>
  <c r="J1216" i="29"/>
  <c r="L1216" i="29"/>
  <c r="J1217" i="29"/>
  <c r="L1217" i="29"/>
  <c r="J1218" i="29"/>
  <c r="L1218" i="29"/>
  <c r="J1219" i="29"/>
  <c r="L1219" i="29"/>
  <c r="J1220" i="29"/>
  <c r="L1220" i="29"/>
  <c r="J1221" i="29"/>
  <c r="L1221" i="29"/>
  <c r="J1222" i="29"/>
  <c r="L1222" i="29"/>
  <c r="J1223" i="29"/>
  <c r="L1223" i="29"/>
  <c r="J1224" i="29"/>
  <c r="L1224" i="29"/>
  <c r="J1225" i="29"/>
  <c r="L1225" i="29"/>
  <c r="J1226" i="29"/>
  <c r="L1226" i="29"/>
  <c r="J1227" i="29"/>
  <c r="L1227" i="29"/>
  <c r="J1228" i="29"/>
  <c r="L1228" i="29"/>
  <c r="J1229" i="29"/>
  <c r="L1229" i="29"/>
  <c r="J1230" i="29"/>
  <c r="L1230" i="29"/>
  <c r="J1231" i="29"/>
  <c r="L1231" i="29"/>
  <c r="J1232" i="29"/>
  <c r="L1232" i="29"/>
  <c r="J1233" i="29"/>
  <c r="L1233" i="29"/>
  <c r="J1234" i="29"/>
  <c r="L1234" i="29"/>
  <c r="J1235" i="29"/>
  <c r="L1235" i="29"/>
  <c r="J1236" i="29"/>
  <c r="L1236" i="29"/>
  <c r="J1237" i="29"/>
  <c r="L1237" i="29"/>
  <c r="J1238" i="29"/>
  <c r="L1238" i="29"/>
  <c r="J1239" i="29"/>
  <c r="L1239" i="29"/>
  <c r="J1240" i="29"/>
  <c r="L1240" i="29"/>
  <c r="J1241" i="29"/>
  <c r="L1241" i="29"/>
  <c r="J1242" i="29"/>
  <c r="L1242" i="29"/>
  <c r="J1243" i="29"/>
  <c r="L1243" i="29"/>
  <c r="J1244" i="29"/>
  <c r="L1244" i="29"/>
  <c r="J1245" i="29"/>
  <c r="L1245" i="29"/>
  <c r="J1246" i="29"/>
  <c r="L1246" i="29"/>
  <c r="J1247" i="29"/>
  <c r="L1247" i="29"/>
  <c r="J1248" i="29"/>
  <c r="L1248" i="29"/>
  <c r="J1249" i="29"/>
  <c r="L1249" i="29"/>
  <c r="J1250" i="29"/>
  <c r="L1250" i="29"/>
  <c r="J1251" i="29"/>
  <c r="L1251" i="29"/>
  <c r="J1252" i="29"/>
  <c r="L1252" i="29"/>
  <c r="J1253" i="29"/>
  <c r="L1253" i="29"/>
  <c r="J1254" i="29"/>
  <c r="L1254" i="29"/>
  <c r="J1255" i="29"/>
  <c r="L1255" i="29"/>
  <c r="J1256" i="29"/>
  <c r="L1256" i="29"/>
  <c r="J1257" i="29"/>
  <c r="L1257" i="29"/>
  <c r="J1258" i="29"/>
  <c r="L1258" i="29"/>
  <c r="J1259" i="29"/>
  <c r="L1259" i="29"/>
  <c r="J1260" i="29"/>
  <c r="L1260" i="29"/>
  <c r="J1261" i="29"/>
  <c r="L1261" i="29"/>
  <c r="J1262" i="29"/>
  <c r="L1262" i="29"/>
  <c r="J1263" i="29"/>
  <c r="L1263" i="29"/>
  <c r="J1264" i="29"/>
  <c r="L1264" i="29"/>
  <c r="J1265" i="29"/>
  <c r="L1265" i="29"/>
  <c r="J1266" i="29"/>
  <c r="L1266" i="29"/>
  <c r="J1267" i="29"/>
  <c r="L1267" i="29"/>
  <c r="J1268" i="29"/>
  <c r="L1268" i="29"/>
  <c r="J1269" i="29"/>
  <c r="L1269" i="29"/>
  <c r="J1270" i="29"/>
  <c r="L1270" i="29"/>
  <c r="J1271" i="29"/>
  <c r="L1271" i="29"/>
  <c r="J1272" i="29"/>
  <c r="L1272" i="29"/>
  <c r="J1273" i="29"/>
  <c r="L1273" i="29"/>
  <c r="J1274" i="29"/>
  <c r="L1274" i="29"/>
  <c r="J1275" i="29"/>
  <c r="L1275" i="29"/>
  <c r="J1276" i="29"/>
  <c r="L1276" i="29"/>
  <c r="J1277" i="29"/>
  <c r="L1277" i="29"/>
  <c r="J1278" i="29"/>
  <c r="L1278" i="29"/>
  <c r="J1279" i="29"/>
  <c r="L1279" i="29"/>
  <c r="J1280" i="29"/>
  <c r="L1280" i="29"/>
  <c r="J1281" i="29"/>
  <c r="L1281" i="29"/>
  <c r="J1282" i="29"/>
  <c r="L1282" i="29"/>
  <c r="J1283" i="29"/>
  <c r="L1283" i="29"/>
  <c r="J1284" i="29"/>
  <c r="L1284" i="29"/>
  <c r="J1285" i="29"/>
  <c r="L1285" i="29"/>
  <c r="J1286" i="29"/>
  <c r="L1286" i="29"/>
  <c r="J1287" i="29"/>
  <c r="L1287" i="29"/>
  <c r="J1288" i="29"/>
  <c r="L1288" i="29"/>
  <c r="J1289" i="29"/>
  <c r="L1289" i="29"/>
  <c r="J1290" i="29"/>
  <c r="L1290" i="29"/>
  <c r="J1291" i="29"/>
  <c r="L1291" i="29"/>
  <c r="J1292" i="29"/>
  <c r="L1292" i="29"/>
  <c r="J1293" i="29"/>
  <c r="L1293" i="29"/>
  <c r="J1294" i="29"/>
  <c r="L1294" i="29"/>
  <c r="J1295" i="29"/>
  <c r="L1295" i="29"/>
  <c r="J1296" i="29"/>
  <c r="L1296" i="29"/>
  <c r="J1297" i="29"/>
  <c r="L1297" i="29"/>
  <c r="J1298" i="29"/>
  <c r="L1298" i="29"/>
  <c r="J1299" i="29"/>
  <c r="L1299" i="29"/>
  <c r="J1300" i="29"/>
  <c r="L1300" i="29"/>
  <c r="J1301" i="29"/>
  <c r="L1301" i="29"/>
  <c r="J1314" i="28"/>
  <c r="L1314" i="28"/>
  <c r="J1315" i="28"/>
  <c r="L1315" i="28"/>
  <c r="J1316" i="28"/>
  <c r="L1316" i="28"/>
  <c r="J1317" i="28"/>
  <c r="L1317" i="28"/>
  <c r="J1318" i="28"/>
  <c r="L1318" i="28"/>
  <c r="J1319" i="28"/>
  <c r="L1319" i="28"/>
  <c r="J1320" i="28"/>
  <c r="L1320" i="28"/>
  <c r="J1321" i="28"/>
  <c r="L1321" i="28"/>
  <c r="J1322" i="28"/>
  <c r="L1322" i="28"/>
  <c r="J1323" i="28"/>
  <c r="L1323" i="28"/>
  <c r="J1324" i="28"/>
  <c r="L1324" i="28"/>
  <c r="J1325" i="28"/>
  <c r="L1325" i="28"/>
  <c r="J1326" i="28"/>
  <c r="L1326" i="28"/>
  <c r="J1327" i="28"/>
  <c r="L1327" i="28"/>
  <c r="J1328" i="28"/>
  <c r="L1328" i="28"/>
  <c r="J1329" i="28"/>
  <c r="L1329" i="28"/>
  <c r="J1330" i="28"/>
  <c r="L1330" i="28"/>
  <c r="J1331" i="28"/>
  <c r="L1331" i="28"/>
  <c r="J1332" i="28"/>
  <c r="L1332" i="28"/>
  <c r="J1333" i="28"/>
  <c r="L1333" i="28"/>
  <c r="J1334" i="28"/>
  <c r="L1334" i="28"/>
  <c r="J1335" i="28"/>
  <c r="L1335" i="28"/>
  <c r="J1336" i="28"/>
  <c r="L1336" i="28"/>
  <c r="J1337" i="28"/>
  <c r="L1337" i="28"/>
  <c r="J1338" i="28"/>
  <c r="L1338" i="28"/>
  <c r="J1339" i="28"/>
  <c r="L1339" i="28"/>
  <c r="J1340" i="28"/>
  <c r="L1340" i="28"/>
  <c r="J1341" i="28"/>
  <c r="L1341" i="28"/>
  <c r="J1342" i="28"/>
  <c r="L1342" i="28"/>
  <c r="J1343" i="28"/>
  <c r="L1343" i="28"/>
  <c r="J1344" i="28"/>
  <c r="L1344" i="28"/>
  <c r="J1345" i="28"/>
  <c r="L1345" i="28"/>
  <c r="J1346" i="28"/>
  <c r="L1346" i="28"/>
  <c r="J1347" i="28"/>
  <c r="L1347" i="28"/>
  <c r="J1348" i="28"/>
  <c r="L1348" i="28"/>
  <c r="J1349" i="28"/>
  <c r="L1349" i="28"/>
  <c r="J1350" i="28"/>
  <c r="L1350" i="28"/>
  <c r="J1351" i="28"/>
  <c r="L1351" i="28"/>
  <c r="J1352" i="28"/>
  <c r="L1352" i="28"/>
  <c r="J1353" i="28"/>
  <c r="L1353" i="28"/>
  <c r="J1354" i="28"/>
  <c r="L1354" i="28"/>
  <c r="J1355" i="28"/>
  <c r="L1355" i="28"/>
  <c r="J1356" i="28"/>
  <c r="L1356" i="28"/>
  <c r="J1357" i="28"/>
  <c r="L1357" i="28"/>
  <c r="J1358" i="28"/>
  <c r="L1358" i="28"/>
  <c r="J1359" i="28"/>
  <c r="L1359" i="28"/>
  <c r="J1360" i="28"/>
  <c r="L1360" i="28"/>
  <c r="J1361" i="28"/>
  <c r="L1361" i="28"/>
  <c r="J1362" i="28"/>
  <c r="L1362" i="28"/>
  <c r="J1363" i="28"/>
  <c r="L1363" i="28"/>
  <c r="J1364" i="28"/>
  <c r="L1364" i="28"/>
  <c r="J1365" i="28"/>
  <c r="L1365" i="28"/>
  <c r="J1366" i="28"/>
  <c r="L1366" i="28"/>
  <c r="J1367" i="28"/>
  <c r="L1367" i="28"/>
  <c r="J1368" i="28"/>
  <c r="L1368" i="28"/>
  <c r="J1369" i="28"/>
  <c r="L1369" i="28"/>
  <c r="J1370" i="28"/>
  <c r="L1370" i="28"/>
  <c r="J1371" i="28"/>
  <c r="L1371" i="28"/>
  <c r="J1372" i="28"/>
  <c r="L1372" i="28"/>
  <c r="J1373" i="28"/>
  <c r="L1373" i="28"/>
  <c r="J1374" i="28"/>
  <c r="L1374" i="28"/>
  <c r="J1375" i="28"/>
  <c r="L1375" i="28"/>
  <c r="J1376" i="28"/>
  <c r="L1376" i="28"/>
  <c r="J1377" i="28"/>
  <c r="L1377" i="28"/>
  <c r="J1378" i="28"/>
  <c r="L1378" i="28"/>
  <c r="J1379" i="28"/>
  <c r="L1379" i="28"/>
  <c r="J1380" i="28"/>
  <c r="L1380" i="28"/>
  <c r="J1382" i="28"/>
  <c r="L1382" i="28"/>
  <c r="J1383" i="28"/>
  <c r="L1383" i="28"/>
  <c r="J1384" i="28"/>
  <c r="L1384" i="28"/>
  <c r="J1385" i="28"/>
  <c r="L1385" i="28"/>
  <c r="J1386" i="28"/>
  <c r="L1386" i="28"/>
  <c r="J1387" i="28"/>
  <c r="L1387" i="28"/>
  <c r="J1388" i="28"/>
  <c r="L1388" i="28"/>
  <c r="J1389" i="28"/>
  <c r="L1389" i="28"/>
  <c r="J1390" i="28"/>
  <c r="L1390" i="28"/>
  <c r="J1391" i="28"/>
  <c r="L1391" i="28"/>
  <c r="J1392" i="28"/>
  <c r="L1392" i="28"/>
  <c r="J1393" i="28"/>
  <c r="L1393" i="28"/>
  <c r="J1394" i="28"/>
  <c r="L1394" i="28"/>
  <c r="J1395" i="28"/>
  <c r="L1395" i="28"/>
  <c r="J1396" i="28"/>
  <c r="L1396" i="28"/>
  <c r="J1397" i="28"/>
  <c r="L1397" i="28"/>
  <c r="O1346" i="11" l="1"/>
  <c r="O1345" i="11" l="1"/>
  <c r="O799" i="7" l="1"/>
  <c r="O1344" i="11"/>
  <c r="O798" i="7" l="1"/>
  <c r="O1343" i="11"/>
  <c r="O797" i="7" l="1"/>
  <c r="O1342" i="11" l="1"/>
  <c r="O1341" i="11"/>
  <c r="T1343" i="11"/>
  <c r="T1344" i="11"/>
  <c r="T1345" i="11"/>
  <c r="T1346" i="11"/>
  <c r="T1347" i="11"/>
  <c r="T1348" i="11"/>
  <c r="T1349" i="11"/>
  <c r="T1351" i="11"/>
  <c r="T1352" i="11"/>
  <c r="T1353" i="11"/>
  <c r="T1354" i="11"/>
  <c r="T1355" i="11"/>
  <c r="T1356" i="11"/>
  <c r="T1357" i="11"/>
  <c r="T1358" i="11"/>
  <c r="T1359" i="11"/>
  <c r="T1342" i="11"/>
  <c r="O1340" i="11"/>
  <c r="W1339" i="11"/>
  <c r="O1339" i="11" s="1"/>
  <c r="O1338" i="11"/>
  <c r="W1337" i="11"/>
  <c r="O1337" i="11" s="1"/>
  <c r="O1336" i="11"/>
  <c r="O1335" i="11"/>
  <c r="O1334" i="11" l="1"/>
  <c r="O1333" i="11"/>
  <c r="O796" i="7"/>
  <c r="J21" i="50"/>
  <c r="L21" i="50"/>
  <c r="J22" i="50"/>
  <c r="L22" i="50"/>
  <c r="J23" i="50"/>
  <c r="L23" i="50"/>
  <c r="J24" i="50"/>
  <c r="L24" i="50"/>
  <c r="J25" i="50"/>
  <c r="L25" i="50"/>
  <c r="J26" i="50"/>
  <c r="L26" i="50"/>
  <c r="J27" i="50"/>
  <c r="L27" i="50"/>
  <c r="J28" i="50"/>
  <c r="L28" i="50"/>
  <c r="J29" i="50"/>
  <c r="L29" i="50"/>
  <c r="J30" i="50"/>
  <c r="L30" i="50"/>
  <c r="J31" i="50"/>
  <c r="L31" i="50"/>
  <c r="J32" i="50"/>
  <c r="L32" i="50"/>
  <c r="J33" i="50"/>
  <c r="L33" i="50"/>
  <c r="J34" i="50"/>
  <c r="L34" i="50"/>
  <c r="J35" i="50"/>
  <c r="L35" i="50"/>
  <c r="J36" i="50"/>
  <c r="L36" i="50"/>
  <c r="J37" i="50"/>
  <c r="L37" i="50"/>
  <c r="J38" i="50"/>
  <c r="L38" i="50"/>
  <c r="J39" i="50"/>
  <c r="L39" i="50"/>
  <c r="J40" i="50"/>
  <c r="L40" i="50"/>
  <c r="J42" i="50"/>
  <c r="L42" i="50"/>
  <c r="J43" i="50"/>
  <c r="L43" i="50"/>
  <c r="J44" i="50"/>
  <c r="L44" i="50"/>
  <c r="J45" i="50"/>
  <c r="L45" i="50"/>
  <c r="J46" i="50"/>
  <c r="L46" i="50"/>
  <c r="J47" i="50"/>
  <c r="L47" i="50"/>
  <c r="J48" i="50"/>
  <c r="L48" i="50"/>
  <c r="J49" i="50"/>
  <c r="L49" i="50"/>
  <c r="J50" i="50"/>
  <c r="L50" i="50"/>
  <c r="J51" i="50"/>
  <c r="L51" i="50"/>
  <c r="J52" i="50"/>
  <c r="L52" i="50"/>
  <c r="J53" i="50"/>
  <c r="L53" i="50"/>
  <c r="J54" i="50"/>
  <c r="L54" i="50"/>
  <c r="J55" i="50"/>
  <c r="L55" i="50"/>
  <c r="J56" i="50"/>
  <c r="L56" i="50"/>
  <c r="J57" i="50"/>
  <c r="L57" i="50"/>
  <c r="J58" i="50"/>
  <c r="L58" i="50"/>
  <c r="J59" i="50"/>
  <c r="L59" i="50"/>
  <c r="J60" i="50"/>
  <c r="L60" i="50"/>
  <c r="J61" i="50"/>
  <c r="L61" i="50"/>
  <c r="J62" i="50"/>
  <c r="L62" i="50"/>
  <c r="J63" i="50"/>
  <c r="L63" i="50"/>
  <c r="J64" i="50"/>
  <c r="L64" i="50"/>
  <c r="J65" i="50"/>
  <c r="L65" i="50"/>
  <c r="J66" i="50"/>
  <c r="L66" i="50"/>
  <c r="J67" i="50"/>
  <c r="L67" i="50"/>
  <c r="J68" i="50"/>
  <c r="L68" i="50"/>
  <c r="J69" i="50"/>
  <c r="L69" i="50"/>
  <c r="J70" i="50"/>
  <c r="L70" i="50"/>
  <c r="J71" i="50"/>
  <c r="L71" i="50"/>
  <c r="J72" i="50"/>
  <c r="L72" i="50"/>
  <c r="J73" i="50"/>
  <c r="L73" i="50"/>
  <c r="J74" i="50"/>
  <c r="L74" i="50"/>
  <c r="J75" i="50"/>
  <c r="L75" i="50"/>
  <c r="J76" i="50"/>
  <c r="L76" i="50"/>
  <c r="J77" i="50"/>
  <c r="L77" i="50"/>
  <c r="J78" i="50"/>
  <c r="L78" i="50"/>
  <c r="J79" i="50"/>
  <c r="L79" i="50"/>
  <c r="J80" i="50"/>
  <c r="L80" i="50"/>
  <c r="J81" i="50"/>
  <c r="L81" i="50"/>
  <c r="J82" i="50"/>
  <c r="L82" i="50"/>
  <c r="J83" i="50"/>
  <c r="L83" i="50"/>
  <c r="J84" i="50"/>
  <c r="L84" i="50"/>
  <c r="J85" i="50"/>
  <c r="L85" i="50"/>
  <c r="J86" i="50"/>
  <c r="L86" i="50"/>
  <c r="J87" i="50"/>
  <c r="L87" i="50"/>
  <c r="J88" i="50"/>
  <c r="L88" i="50"/>
  <c r="J89" i="50"/>
  <c r="L89" i="50"/>
  <c r="J90" i="50"/>
  <c r="L90" i="50"/>
  <c r="J91" i="50"/>
  <c r="L91" i="50"/>
  <c r="J92" i="50"/>
  <c r="L92" i="50"/>
  <c r="J93" i="50"/>
  <c r="L93" i="50"/>
  <c r="J94" i="50"/>
  <c r="L94" i="50"/>
  <c r="J95" i="50"/>
  <c r="L95" i="50"/>
  <c r="J96" i="50"/>
  <c r="L96" i="50"/>
  <c r="J97" i="50"/>
  <c r="L97" i="50"/>
  <c r="J98" i="50"/>
  <c r="L98" i="50"/>
  <c r="J99" i="50"/>
  <c r="L99" i="50"/>
  <c r="J100" i="50"/>
  <c r="L100" i="50"/>
  <c r="J101" i="50"/>
  <c r="L101" i="50"/>
  <c r="J102" i="50"/>
  <c r="L102" i="50"/>
  <c r="J103" i="50"/>
  <c r="L103" i="50"/>
  <c r="J104" i="50"/>
  <c r="L104" i="50"/>
  <c r="J105" i="50"/>
  <c r="L105" i="50"/>
  <c r="J106" i="50"/>
  <c r="L106" i="50"/>
  <c r="J107" i="50"/>
  <c r="L107" i="50"/>
  <c r="J108" i="50"/>
  <c r="L108" i="50"/>
  <c r="J109" i="50"/>
  <c r="L109" i="50"/>
  <c r="J110" i="50"/>
  <c r="L110" i="50"/>
  <c r="J111" i="50"/>
  <c r="L111" i="50"/>
  <c r="J112" i="50"/>
  <c r="L112" i="50"/>
  <c r="J113" i="50"/>
  <c r="L113" i="50"/>
  <c r="J114" i="50"/>
  <c r="L114" i="50"/>
  <c r="J115" i="50"/>
  <c r="L115" i="50"/>
  <c r="J116" i="50"/>
  <c r="L116" i="50"/>
  <c r="J117" i="50"/>
  <c r="L117" i="50"/>
  <c r="J118" i="50"/>
  <c r="L118" i="50"/>
  <c r="J119" i="50"/>
  <c r="L119" i="50"/>
  <c r="J120" i="50"/>
  <c r="L120" i="50"/>
  <c r="J121" i="50"/>
  <c r="L121" i="50"/>
  <c r="J122" i="50"/>
  <c r="L122" i="50"/>
  <c r="J123" i="50"/>
  <c r="L123" i="50"/>
  <c r="J124" i="50"/>
  <c r="L124" i="50"/>
  <c r="J125" i="50"/>
  <c r="L125" i="50"/>
  <c r="J126" i="50"/>
  <c r="L126" i="50"/>
  <c r="J127" i="50"/>
  <c r="L127" i="50"/>
  <c r="J128" i="50"/>
  <c r="L128" i="50"/>
  <c r="J129" i="50"/>
  <c r="L129" i="50"/>
  <c r="J130" i="50"/>
  <c r="L130" i="50"/>
  <c r="J131" i="50"/>
  <c r="L131" i="50"/>
  <c r="J132" i="50"/>
  <c r="L132" i="50"/>
  <c r="J133" i="50"/>
  <c r="L133" i="50"/>
  <c r="J134" i="50"/>
  <c r="L134" i="50"/>
  <c r="J135" i="50"/>
  <c r="L135" i="50"/>
  <c r="J136" i="50"/>
  <c r="L136" i="50"/>
  <c r="J137" i="50"/>
  <c r="L137" i="50"/>
  <c r="J138" i="50"/>
  <c r="L138" i="50"/>
  <c r="J139" i="50"/>
  <c r="L139" i="50"/>
  <c r="J140" i="50"/>
  <c r="L140" i="50"/>
  <c r="J141" i="50"/>
  <c r="L141" i="50"/>
  <c r="J142" i="50"/>
  <c r="L142" i="50"/>
  <c r="J143" i="50"/>
  <c r="L143" i="50"/>
  <c r="J144" i="50"/>
  <c r="L144" i="50"/>
  <c r="J145" i="50"/>
  <c r="L145" i="50"/>
  <c r="J146" i="50"/>
  <c r="L146" i="50"/>
  <c r="J147" i="50"/>
  <c r="L147" i="50"/>
  <c r="J148" i="50"/>
  <c r="L148" i="50"/>
  <c r="J149" i="50"/>
  <c r="L149" i="50"/>
  <c r="J150" i="50"/>
  <c r="L150" i="50"/>
  <c r="J151" i="50"/>
  <c r="L151" i="50"/>
  <c r="J152" i="50"/>
  <c r="L152" i="50"/>
  <c r="J153" i="50"/>
  <c r="L153" i="50"/>
  <c r="J154" i="50"/>
  <c r="L154" i="50"/>
  <c r="J155" i="50"/>
  <c r="L155" i="50"/>
  <c r="J156" i="50"/>
  <c r="L156" i="50"/>
  <c r="J157" i="50"/>
  <c r="L157" i="50"/>
  <c r="J158" i="50"/>
  <c r="L158" i="50"/>
  <c r="J159" i="50"/>
  <c r="L159" i="50"/>
  <c r="J160" i="50"/>
  <c r="L160" i="50"/>
  <c r="J161" i="50"/>
  <c r="L161" i="50"/>
  <c r="J162" i="50"/>
  <c r="L162" i="50"/>
  <c r="J163" i="50"/>
  <c r="L163" i="50"/>
  <c r="J164" i="50"/>
  <c r="L164" i="50"/>
  <c r="J165" i="50"/>
  <c r="L165" i="50"/>
  <c r="J166" i="50"/>
  <c r="L166" i="50"/>
  <c r="J167" i="50"/>
  <c r="L167" i="50"/>
  <c r="J168" i="50"/>
  <c r="L168" i="50"/>
  <c r="J169" i="50"/>
  <c r="L169" i="50"/>
  <c r="J170" i="50"/>
  <c r="L170" i="50"/>
  <c r="J171" i="50"/>
  <c r="L171" i="50"/>
  <c r="J172" i="50"/>
  <c r="L172" i="50"/>
  <c r="J173" i="50"/>
  <c r="L173" i="50"/>
  <c r="J174" i="50"/>
  <c r="L174" i="50"/>
  <c r="J175" i="50"/>
  <c r="L175" i="50"/>
  <c r="J176" i="50"/>
  <c r="L176" i="50"/>
  <c r="J177" i="50"/>
  <c r="L177" i="50"/>
  <c r="J178" i="50"/>
  <c r="L178" i="50"/>
  <c r="J179" i="50"/>
  <c r="L179" i="50"/>
  <c r="J180" i="50"/>
  <c r="L180" i="50"/>
  <c r="J181" i="50"/>
  <c r="L181" i="50"/>
  <c r="J182" i="50"/>
  <c r="L182" i="50"/>
  <c r="J183" i="50"/>
  <c r="L183" i="50"/>
  <c r="J184" i="50"/>
  <c r="L184" i="50"/>
  <c r="J185" i="50"/>
  <c r="L185" i="50"/>
  <c r="J186" i="50"/>
  <c r="L186" i="50"/>
  <c r="J187" i="50"/>
  <c r="L187" i="50"/>
  <c r="O1332" i="11" l="1"/>
  <c r="O1331" i="11" l="1"/>
  <c r="L485" i="39"/>
  <c r="L486" i="39"/>
  <c r="L487" i="39"/>
  <c r="L488" i="39"/>
  <c r="L489" i="39"/>
  <c r="L490" i="39"/>
  <c r="L491" i="39"/>
  <c r="L492" i="39"/>
  <c r="L493" i="39"/>
  <c r="L494" i="39"/>
  <c r="L495" i="39"/>
  <c r="L496" i="39"/>
  <c r="L497" i="39"/>
  <c r="L498" i="39"/>
  <c r="L499" i="39"/>
  <c r="L500" i="39"/>
  <c r="L501" i="39"/>
  <c r="L502" i="39"/>
  <c r="L503" i="39"/>
  <c r="L504" i="39"/>
  <c r="L505" i="39"/>
  <c r="L506" i="39"/>
  <c r="L507" i="39"/>
  <c r="L508" i="39"/>
  <c r="L509" i="39"/>
  <c r="L510" i="39"/>
  <c r="L511" i="39"/>
  <c r="L512" i="39"/>
  <c r="L513" i="39"/>
  <c r="L514" i="39"/>
  <c r="L515" i="39"/>
  <c r="O1330" i="11" l="1"/>
  <c r="O1329" i="11"/>
  <c r="O1328" i="11"/>
  <c r="O1327" i="11" l="1"/>
  <c r="O1324" i="11"/>
  <c r="O1325" i="11"/>
  <c r="O1326" i="11"/>
  <c r="J556" i="37"/>
  <c r="L556" i="37"/>
  <c r="J557" i="37"/>
  <c r="L557" i="37"/>
  <c r="J558" i="37"/>
  <c r="L558" i="37"/>
  <c r="J559" i="37"/>
  <c r="L559" i="37"/>
  <c r="J560" i="37"/>
  <c r="L560" i="37"/>
  <c r="J561" i="37"/>
  <c r="L561" i="37"/>
  <c r="J562" i="37"/>
  <c r="L562" i="37"/>
  <c r="J563" i="37"/>
  <c r="L563" i="37"/>
  <c r="J564" i="37"/>
  <c r="L564" i="37"/>
  <c r="J565" i="37"/>
  <c r="L565" i="37"/>
  <c r="J566" i="37"/>
  <c r="L566" i="37"/>
  <c r="J567" i="37"/>
  <c r="L567" i="37"/>
  <c r="J568" i="37"/>
  <c r="L568" i="37"/>
  <c r="J569" i="37"/>
  <c r="L569" i="37"/>
  <c r="J570" i="37"/>
  <c r="L570" i="37"/>
  <c r="J571" i="37"/>
  <c r="L571" i="37"/>
  <c r="J572" i="37"/>
  <c r="L572" i="37"/>
  <c r="J573" i="37"/>
  <c r="L573" i="37"/>
  <c r="J574" i="37"/>
  <c r="L574" i="37"/>
  <c r="J575" i="37"/>
  <c r="L575" i="37"/>
  <c r="J576" i="37"/>
  <c r="L576" i="37"/>
  <c r="J577" i="37"/>
  <c r="L577" i="37"/>
  <c r="J578" i="37"/>
  <c r="L578" i="37"/>
  <c r="J579" i="37"/>
  <c r="L579" i="37"/>
  <c r="J580" i="37"/>
  <c r="L580" i="37"/>
  <c r="J581" i="37"/>
  <c r="L581" i="37"/>
  <c r="J582" i="37"/>
  <c r="L582" i="37"/>
  <c r="J583" i="37"/>
  <c r="L583" i="37"/>
  <c r="J584" i="37"/>
  <c r="L584" i="37"/>
  <c r="J585" i="37"/>
  <c r="L585" i="37"/>
  <c r="J586" i="37"/>
  <c r="L586" i="37"/>
  <c r="J587" i="37"/>
  <c r="L587" i="37"/>
  <c r="J588" i="37"/>
  <c r="L588" i="37"/>
  <c r="J589" i="37"/>
  <c r="L589" i="37"/>
  <c r="J590" i="37"/>
  <c r="L590" i="37"/>
  <c r="J591" i="37"/>
  <c r="L591" i="37"/>
  <c r="J592" i="37"/>
  <c r="L592" i="37"/>
  <c r="J593" i="37"/>
  <c r="L593" i="37"/>
  <c r="J594" i="37"/>
  <c r="L594" i="37"/>
  <c r="J595" i="37"/>
  <c r="L595" i="37"/>
  <c r="J596" i="37"/>
  <c r="L596" i="37"/>
  <c r="J597" i="37"/>
  <c r="L597" i="37"/>
  <c r="J598" i="37"/>
  <c r="L598" i="37"/>
  <c r="J599" i="37"/>
  <c r="L599" i="37"/>
  <c r="J600" i="37"/>
  <c r="L600" i="37"/>
  <c r="J601" i="37"/>
  <c r="L601" i="37"/>
  <c r="J602" i="37"/>
  <c r="L602" i="37"/>
  <c r="J603" i="37"/>
  <c r="L603" i="37"/>
  <c r="J604" i="37"/>
  <c r="L604" i="37"/>
  <c r="J605" i="37"/>
  <c r="L605" i="37"/>
  <c r="J606" i="37"/>
  <c r="L606" i="37"/>
  <c r="J607" i="37"/>
  <c r="L607" i="37"/>
  <c r="J608" i="37"/>
  <c r="L608" i="37"/>
  <c r="J609" i="37"/>
  <c r="L609" i="37"/>
  <c r="J610" i="37"/>
  <c r="L610" i="37"/>
  <c r="J611" i="37"/>
  <c r="L611" i="37"/>
  <c r="J612" i="37"/>
  <c r="L612" i="37"/>
  <c r="J613" i="37"/>
  <c r="L613" i="37"/>
  <c r="J614" i="37"/>
  <c r="L614" i="37"/>
  <c r="J615" i="37"/>
  <c r="L615" i="37"/>
  <c r="J616" i="37"/>
  <c r="L616" i="37"/>
  <c r="J617" i="37"/>
  <c r="L617" i="37"/>
  <c r="J618" i="37"/>
  <c r="L618" i="37"/>
  <c r="J619" i="37"/>
  <c r="L619" i="37"/>
  <c r="J620" i="37"/>
  <c r="L620" i="37"/>
  <c r="J621" i="37"/>
  <c r="L621" i="37"/>
  <c r="J622" i="37"/>
  <c r="L622" i="37"/>
  <c r="J623" i="37"/>
  <c r="L623" i="37"/>
  <c r="J624" i="37"/>
  <c r="L624" i="37"/>
  <c r="J625" i="37"/>
  <c r="L625" i="37"/>
  <c r="J626" i="37"/>
  <c r="L626" i="37"/>
  <c r="J627" i="37"/>
  <c r="L627" i="37"/>
  <c r="J628" i="37"/>
  <c r="L628" i="37"/>
  <c r="J629" i="37"/>
  <c r="L629" i="37"/>
  <c r="J630" i="37"/>
  <c r="L630" i="37"/>
  <c r="J631" i="37"/>
  <c r="L631" i="37"/>
  <c r="J632" i="37"/>
  <c r="L632" i="37"/>
  <c r="J633" i="37"/>
  <c r="L633" i="37"/>
  <c r="J634" i="37"/>
  <c r="L634" i="37"/>
  <c r="J635" i="37"/>
  <c r="L635" i="37"/>
  <c r="J636" i="37"/>
  <c r="L636" i="37"/>
  <c r="J637" i="37"/>
  <c r="L637" i="37"/>
  <c r="J638" i="37"/>
  <c r="L638" i="37"/>
  <c r="J639" i="37"/>
  <c r="L639" i="37"/>
  <c r="J640" i="37"/>
  <c r="L640" i="37"/>
  <c r="J641" i="37"/>
  <c r="L641" i="37"/>
  <c r="J642" i="37"/>
  <c r="L642" i="37"/>
  <c r="J643" i="37"/>
  <c r="L643" i="37"/>
  <c r="J644" i="37"/>
  <c r="L644" i="37"/>
  <c r="J645" i="37"/>
  <c r="L645" i="37"/>
  <c r="J646" i="37"/>
  <c r="L646" i="37"/>
  <c r="J647" i="37"/>
  <c r="L647" i="37"/>
  <c r="J648" i="37"/>
  <c r="L648" i="37"/>
  <c r="J649" i="37"/>
  <c r="L649" i="37"/>
  <c r="J650" i="37"/>
  <c r="L650" i="37"/>
  <c r="J651" i="37"/>
  <c r="L651" i="37"/>
  <c r="J652" i="37"/>
  <c r="L652" i="37"/>
  <c r="J653" i="37"/>
  <c r="L653" i="37"/>
  <c r="J654" i="37"/>
  <c r="L654" i="37"/>
  <c r="J655" i="37"/>
  <c r="L655" i="37"/>
  <c r="J656" i="37"/>
  <c r="L656" i="37"/>
  <c r="J657" i="37"/>
  <c r="L657" i="37"/>
  <c r="J658" i="37"/>
  <c r="L658" i="37"/>
  <c r="J659" i="37"/>
  <c r="L659" i="37"/>
  <c r="J660" i="37"/>
  <c r="L660" i="37"/>
  <c r="J661" i="37"/>
  <c r="L661" i="37"/>
  <c r="J662" i="37"/>
  <c r="L662" i="37"/>
  <c r="J663" i="37"/>
  <c r="L663" i="37"/>
  <c r="J664" i="37"/>
  <c r="L664" i="37"/>
  <c r="J665" i="37"/>
  <c r="L665" i="37"/>
  <c r="J666" i="37"/>
  <c r="L666" i="37"/>
  <c r="J667" i="37"/>
  <c r="L667" i="37"/>
  <c r="J668" i="37"/>
  <c r="L668" i="37"/>
  <c r="J669" i="37"/>
  <c r="L669" i="37"/>
  <c r="J670" i="37"/>
  <c r="L670" i="37"/>
  <c r="J671" i="37"/>
  <c r="L671" i="37"/>
  <c r="J672" i="37"/>
  <c r="L672" i="37"/>
  <c r="J673" i="37"/>
  <c r="L673" i="37"/>
  <c r="J674" i="37"/>
  <c r="L674" i="37"/>
  <c r="J675" i="37"/>
  <c r="L675" i="37"/>
  <c r="J676" i="37"/>
  <c r="L676" i="37"/>
  <c r="J677" i="37"/>
  <c r="L677" i="37"/>
  <c r="J678" i="37"/>
  <c r="L678" i="37"/>
  <c r="J679" i="37"/>
  <c r="L679" i="37"/>
  <c r="J680" i="37"/>
  <c r="L680" i="37"/>
  <c r="J681" i="37"/>
  <c r="L681" i="37"/>
  <c r="J682" i="37"/>
  <c r="L682" i="37"/>
  <c r="J683" i="37"/>
  <c r="L683" i="37"/>
  <c r="J684" i="37"/>
  <c r="L684" i="37"/>
  <c r="J685" i="37"/>
  <c r="L685" i="37"/>
  <c r="J686" i="37"/>
  <c r="L686" i="37"/>
  <c r="J687" i="37"/>
  <c r="L687" i="37"/>
  <c r="J688" i="37"/>
  <c r="L688" i="37"/>
  <c r="J689" i="37"/>
  <c r="L689" i="37"/>
  <c r="J690" i="37"/>
  <c r="L690" i="37"/>
  <c r="J691" i="37"/>
  <c r="L691" i="37"/>
  <c r="J692" i="37"/>
  <c r="L692" i="37"/>
  <c r="J693" i="37"/>
  <c r="L693" i="37"/>
  <c r="J694" i="37"/>
  <c r="L694" i="37"/>
  <c r="J695" i="37"/>
  <c r="L695" i="37"/>
  <c r="J696" i="37"/>
  <c r="L696" i="37"/>
  <c r="J697" i="37"/>
  <c r="L697" i="37"/>
  <c r="J698" i="37"/>
  <c r="L698" i="37"/>
  <c r="J699" i="37"/>
  <c r="L699" i="37"/>
  <c r="J700" i="37"/>
  <c r="L700" i="37"/>
  <c r="J701" i="37"/>
  <c r="L701" i="37"/>
  <c r="J702" i="37"/>
  <c r="L702" i="37"/>
  <c r="J703" i="37"/>
  <c r="L703" i="37"/>
  <c r="J704" i="37"/>
  <c r="L704" i="37"/>
  <c r="J705" i="37"/>
  <c r="L705" i="37"/>
  <c r="J706" i="37"/>
  <c r="L706" i="37"/>
  <c r="J707" i="37"/>
  <c r="L707" i="37"/>
  <c r="J708" i="37"/>
  <c r="L708" i="37"/>
  <c r="J709" i="37"/>
  <c r="L709" i="37"/>
  <c r="J710" i="37"/>
  <c r="L710" i="37"/>
  <c r="J711" i="37"/>
  <c r="L711" i="37"/>
  <c r="J712" i="37"/>
  <c r="L712" i="37"/>
  <c r="J713" i="37"/>
  <c r="L713" i="37"/>
  <c r="J714" i="37"/>
  <c r="L714" i="37"/>
  <c r="J715" i="37"/>
  <c r="L715" i="37"/>
  <c r="J716" i="37"/>
  <c r="L716" i="37"/>
  <c r="J717" i="37"/>
  <c r="L717" i="37"/>
  <c r="J718" i="37"/>
  <c r="L718" i="37"/>
  <c r="J719" i="37"/>
  <c r="L719" i="37"/>
  <c r="J720" i="37"/>
  <c r="L720" i="37"/>
  <c r="J721" i="37"/>
  <c r="L721" i="37"/>
  <c r="J722" i="37"/>
  <c r="L722" i="37"/>
  <c r="J723" i="37"/>
  <c r="L723" i="37"/>
  <c r="J724" i="37"/>
  <c r="L724" i="37"/>
  <c r="J725" i="37"/>
  <c r="L725" i="37"/>
  <c r="J726" i="37"/>
  <c r="L726" i="37"/>
  <c r="J727" i="37"/>
  <c r="L727" i="37"/>
  <c r="J728" i="37"/>
  <c r="L728" i="37"/>
  <c r="J729" i="37"/>
  <c r="L729" i="37"/>
  <c r="J730" i="37"/>
  <c r="L730" i="37"/>
  <c r="J731" i="37"/>
  <c r="L731" i="37"/>
  <c r="J732" i="37"/>
  <c r="L732" i="37"/>
  <c r="J733" i="37"/>
  <c r="L733" i="37"/>
  <c r="J734" i="37"/>
  <c r="L734" i="37"/>
  <c r="J735" i="37"/>
  <c r="L735" i="37"/>
  <c r="J736" i="37"/>
  <c r="L736" i="37"/>
  <c r="J737" i="37"/>
  <c r="L737" i="37"/>
  <c r="J738" i="37"/>
  <c r="L738" i="37"/>
  <c r="J739" i="37"/>
  <c r="L739" i="37"/>
  <c r="J740" i="37"/>
  <c r="L740" i="37"/>
  <c r="J741" i="37"/>
  <c r="L741" i="37"/>
  <c r="J742" i="37"/>
  <c r="L742" i="37"/>
  <c r="J743" i="37"/>
  <c r="L743" i="37"/>
  <c r="J744" i="37"/>
  <c r="L744" i="37"/>
  <c r="J745" i="37"/>
  <c r="L745" i="37"/>
  <c r="J746" i="37"/>
  <c r="L746" i="37"/>
  <c r="J747" i="37"/>
  <c r="L747" i="37"/>
  <c r="J748" i="37"/>
  <c r="L748" i="37"/>
  <c r="J749" i="37"/>
  <c r="L749" i="37"/>
  <c r="J750" i="37"/>
  <c r="L750" i="37"/>
  <c r="J751" i="37"/>
  <c r="L751" i="37"/>
  <c r="J752" i="37"/>
  <c r="L752" i="37"/>
  <c r="J753" i="37"/>
  <c r="L753" i="37"/>
  <c r="J754" i="37"/>
  <c r="L754" i="37"/>
  <c r="J755" i="37"/>
  <c r="L755" i="37"/>
  <c r="J756" i="37"/>
  <c r="L756" i="37"/>
  <c r="J757" i="37"/>
  <c r="L757" i="37"/>
  <c r="J758" i="37"/>
  <c r="L758" i="37"/>
  <c r="J759" i="37"/>
  <c r="L759" i="37"/>
  <c r="J760" i="37"/>
  <c r="L760" i="37"/>
  <c r="J761" i="37"/>
  <c r="L761" i="37"/>
  <c r="J762" i="37"/>
  <c r="L762" i="37"/>
  <c r="J763" i="37"/>
  <c r="L763" i="37"/>
  <c r="J764" i="37"/>
  <c r="L764" i="37"/>
  <c r="J765" i="37"/>
  <c r="L765" i="37"/>
  <c r="J766" i="37"/>
  <c r="L766" i="37"/>
  <c r="J767" i="37"/>
  <c r="L767" i="37"/>
  <c r="J768" i="37"/>
  <c r="L768" i="37"/>
  <c r="J769" i="37"/>
  <c r="L769" i="37"/>
  <c r="J770" i="37"/>
  <c r="L770" i="37"/>
  <c r="J771" i="37"/>
  <c r="L771" i="37"/>
  <c r="J772" i="37"/>
  <c r="L772" i="37"/>
  <c r="J773" i="37"/>
  <c r="L773" i="37"/>
  <c r="J774" i="37"/>
  <c r="L774" i="37"/>
  <c r="J775" i="37"/>
  <c r="L775" i="37"/>
  <c r="J776" i="37"/>
  <c r="L776" i="37"/>
  <c r="J777" i="37"/>
  <c r="L777" i="37"/>
  <c r="J778" i="37"/>
  <c r="L778" i="37"/>
  <c r="J779" i="37"/>
  <c r="L779" i="37"/>
  <c r="J780" i="37"/>
  <c r="L780" i="37"/>
  <c r="J781" i="37"/>
  <c r="L781" i="37"/>
  <c r="J782" i="37"/>
  <c r="L782" i="37"/>
  <c r="J783" i="37"/>
  <c r="L783" i="37"/>
  <c r="J784" i="37"/>
  <c r="L784" i="37"/>
  <c r="J785" i="37"/>
  <c r="L785" i="37"/>
  <c r="J786" i="37"/>
  <c r="L786" i="37"/>
  <c r="J787" i="37"/>
  <c r="L787" i="37"/>
  <c r="J788" i="37"/>
  <c r="L788" i="37"/>
  <c r="J789" i="37"/>
  <c r="L789" i="37"/>
  <c r="J790" i="37"/>
  <c r="L790" i="37"/>
  <c r="J791" i="37"/>
  <c r="L791" i="37"/>
  <c r="J792" i="37"/>
  <c r="L792" i="37"/>
  <c r="J793" i="37"/>
  <c r="L793" i="37"/>
  <c r="J794" i="37"/>
  <c r="L794" i="37"/>
  <c r="J795" i="37"/>
  <c r="L795" i="37"/>
  <c r="J796" i="37"/>
  <c r="L796" i="37"/>
  <c r="J797" i="37"/>
  <c r="L797" i="37"/>
  <c r="J798" i="37"/>
  <c r="L798" i="37"/>
  <c r="J799" i="37"/>
  <c r="L799" i="37"/>
  <c r="J800" i="37"/>
  <c r="L800" i="37"/>
  <c r="J801" i="37"/>
  <c r="L801" i="37"/>
  <c r="J802" i="37"/>
  <c r="L802" i="37"/>
  <c r="J803" i="37"/>
  <c r="L803" i="37"/>
  <c r="J804" i="37"/>
  <c r="L804" i="37"/>
  <c r="J805" i="37"/>
  <c r="L805" i="37"/>
  <c r="J806" i="37"/>
  <c r="L806" i="37"/>
  <c r="J807" i="37"/>
  <c r="L807" i="37"/>
  <c r="J808" i="37"/>
  <c r="L808" i="37"/>
  <c r="J809" i="37"/>
  <c r="L809" i="37"/>
  <c r="J810" i="37"/>
  <c r="L810" i="37"/>
  <c r="J811" i="37"/>
  <c r="L811" i="37"/>
  <c r="J812" i="37"/>
  <c r="L812" i="37"/>
  <c r="J813" i="37"/>
  <c r="L813" i="37"/>
  <c r="J814" i="37"/>
  <c r="L814" i="37"/>
  <c r="J815" i="37"/>
  <c r="L815" i="37"/>
  <c r="J816" i="37"/>
  <c r="L816" i="37"/>
  <c r="J817" i="37"/>
  <c r="L817" i="37"/>
  <c r="J818" i="37"/>
  <c r="L818" i="37"/>
  <c r="J819" i="37"/>
  <c r="L819" i="37"/>
  <c r="J820" i="37"/>
  <c r="L820" i="37"/>
  <c r="J821" i="37"/>
  <c r="L821" i="37"/>
  <c r="J822" i="37"/>
  <c r="L822" i="37"/>
  <c r="J823" i="37"/>
  <c r="L823" i="37"/>
  <c r="J824" i="37"/>
  <c r="L824" i="37"/>
  <c r="J825" i="37"/>
  <c r="L825" i="37"/>
  <c r="J826" i="37"/>
  <c r="L826" i="37"/>
  <c r="J827" i="37"/>
  <c r="L827" i="37"/>
  <c r="J217" i="51"/>
  <c r="J216" i="51"/>
  <c r="J215" i="51"/>
  <c r="J214" i="51"/>
  <c r="J213" i="51"/>
  <c r="J212" i="51"/>
  <c r="J211" i="51"/>
  <c r="J210" i="51"/>
  <c r="J209" i="51"/>
  <c r="J208" i="51"/>
  <c r="J207" i="51"/>
  <c r="J206" i="51"/>
  <c r="J205" i="51"/>
  <c r="J204" i="51"/>
  <c r="J203" i="51"/>
  <c r="J202" i="51"/>
  <c r="J201" i="51"/>
  <c r="J200" i="51"/>
  <c r="J199" i="51"/>
  <c r="J198" i="51"/>
  <c r="J197" i="51"/>
  <c r="J196" i="51"/>
  <c r="J195" i="51"/>
  <c r="J194" i="51"/>
  <c r="J193" i="51"/>
  <c r="J192" i="51"/>
  <c r="J191" i="51"/>
  <c r="J190" i="51"/>
  <c r="J189" i="51"/>
  <c r="J188" i="51"/>
  <c r="J187" i="51"/>
  <c r="J186" i="51"/>
  <c r="J185" i="51"/>
  <c r="J184" i="51"/>
  <c r="J183" i="51"/>
  <c r="J182" i="51"/>
  <c r="J181" i="51"/>
  <c r="J180" i="51"/>
  <c r="J179" i="51"/>
  <c r="J178" i="51"/>
  <c r="J177" i="51"/>
  <c r="J176" i="51"/>
  <c r="J175" i="51"/>
  <c r="J174" i="51"/>
  <c r="J173" i="51"/>
  <c r="J172" i="51"/>
  <c r="J171" i="51"/>
  <c r="J170" i="51"/>
  <c r="J169" i="51"/>
  <c r="J168" i="51"/>
  <c r="J167" i="51"/>
  <c r="J166" i="51"/>
  <c r="J165" i="51"/>
  <c r="J164" i="51"/>
  <c r="J163" i="51"/>
  <c r="J162" i="51"/>
  <c r="J161" i="51"/>
  <c r="J160" i="51"/>
  <c r="J159" i="51"/>
  <c r="J158" i="51"/>
  <c r="J157" i="51"/>
  <c r="J156" i="51"/>
  <c r="J155" i="51"/>
  <c r="J154" i="51"/>
  <c r="J153" i="51"/>
  <c r="J152" i="51"/>
  <c r="J151" i="51"/>
  <c r="J150" i="51"/>
  <c r="J149" i="51"/>
  <c r="J148" i="51"/>
  <c r="J147" i="51"/>
  <c r="J146" i="51"/>
  <c r="J145" i="51"/>
  <c r="J144" i="51"/>
  <c r="J143" i="51"/>
  <c r="J142" i="51"/>
  <c r="J141" i="51"/>
  <c r="J140" i="51"/>
  <c r="J139" i="51"/>
  <c r="J138" i="51"/>
  <c r="J137" i="51"/>
  <c r="J136" i="51"/>
  <c r="J135" i="51"/>
  <c r="J134" i="51"/>
  <c r="J133" i="51"/>
  <c r="J132" i="51"/>
  <c r="J131" i="51"/>
  <c r="J130" i="51"/>
  <c r="J129" i="51"/>
  <c r="J128" i="51"/>
  <c r="J127" i="51"/>
  <c r="J126" i="51"/>
  <c r="J125" i="51"/>
  <c r="J124" i="51"/>
  <c r="J123" i="51"/>
  <c r="J122" i="51"/>
  <c r="J121" i="51"/>
  <c r="J120" i="51"/>
  <c r="J119" i="51"/>
  <c r="J118" i="51"/>
  <c r="J117" i="51"/>
  <c r="J116" i="51"/>
  <c r="J115" i="51"/>
  <c r="J114" i="51"/>
  <c r="J113" i="51"/>
  <c r="J112" i="51"/>
  <c r="J111" i="51"/>
  <c r="J110" i="51"/>
  <c r="J109" i="51"/>
  <c r="J108" i="51"/>
  <c r="J107" i="51"/>
  <c r="J106" i="51"/>
  <c r="J105" i="51"/>
  <c r="J104" i="51"/>
  <c r="J103" i="51"/>
  <c r="J102" i="51"/>
  <c r="J101" i="51"/>
  <c r="J100" i="51"/>
  <c r="J99" i="51"/>
  <c r="J98" i="51"/>
  <c r="J97" i="51"/>
  <c r="J96" i="51"/>
  <c r="J95" i="51"/>
  <c r="J94" i="51"/>
  <c r="J93" i="51"/>
  <c r="J92" i="51"/>
  <c r="J91" i="51"/>
  <c r="J90" i="51"/>
  <c r="J89" i="51"/>
  <c r="J88" i="51"/>
  <c r="J87" i="51"/>
  <c r="J86" i="51"/>
  <c r="J85" i="51"/>
  <c r="J84" i="51"/>
  <c r="J83" i="51"/>
  <c r="J82" i="51"/>
  <c r="J81" i="51"/>
  <c r="J80" i="51"/>
  <c r="J79" i="51"/>
  <c r="J78" i="51"/>
  <c r="J77" i="51"/>
  <c r="J76" i="51"/>
  <c r="J75" i="51"/>
  <c r="J74" i="51"/>
  <c r="J73" i="51"/>
  <c r="J72" i="51"/>
  <c r="J71" i="51"/>
  <c r="J70" i="51"/>
  <c r="J69" i="51"/>
  <c r="J68" i="51"/>
  <c r="J67" i="51"/>
  <c r="J66" i="51"/>
  <c r="J65" i="51"/>
  <c r="J64" i="51"/>
  <c r="J63" i="51"/>
  <c r="J62" i="51"/>
  <c r="J61" i="51"/>
  <c r="J60" i="51"/>
  <c r="J59" i="51"/>
  <c r="J58" i="51"/>
  <c r="L57" i="51"/>
  <c r="J57" i="51"/>
  <c r="L56" i="51"/>
  <c r="J56" i="51"/>
  <c r="L55" i="51"/>
  <c r="J55" i="51"/>
  <c r="L54" i="51"/>
  <c r="J54" i="51"/>
  <c r="L53" i="51"/>
  <c r="J53" i="51"/>
  <c r="L52" i="51"/>
  <c r="J52" i="51"/>
  <c r="L51" i="51"/>
  <c r="J51" i="51"/>
  <c r="L50" i="51"/>
  <c r="J50" i="51"/>
  <c r="L49" i="51"/>
  <c r="J49" i="51"/>
  <c r="L48" i="51"/>
  <c r="J48" i="51"/>
  <c r="L47" i="51"/>
  <c r="J47" i="51"/>
  <c r="L46" i="51"/>
  <c r="J46" i="51"/>
  <c r="L45" i="51"/>
  <c r="J45" i="51"/>
  <c r="L44" i="51"/>
  <c r="J44" i="51"/>
  <c r="L43" i="51"/>
  <c r="J43" i="51"/>
  <c r="L42" i="51"/>
  <c r="J42" i="51"/>
  <c r="L41" i="51"/>
  <c r="J41" i="51"/>
  <c r="L40" i="51"/>
  <c r="J40" i="51"/>
  <c r="L39" i="51"/>
  <c r="J39" i="51"/>
  <c r="L38" i="51"/>
  <c r="J38" i="51"/>
  <c r="L37" i="51"/>
  <c r="J37" i="51"/>
  <c r="L36" i="51"/>
  <c r="J36" i="51"/>
  <c r="L35" i="51"/>
  <c r="J35" i="51"/>
  <c r="L34" i="51"/>
  <c r="J34" i="51"/>
  <c r="L33" i="51"/>
  <c r="J33" i="51"/>
  <c r="L32" i="51"/>
  <c r="J32" i="51"/>
  <c r="L31" i="51"/>
  <c r="J31" i="51"/>
  <c r="L30" i="51"/>
  <c r="J30" i="51"/>
  <c r="L29" i="51"/>
  <c r="J29" i="51"/>
  <c r="L28" i="51"/>
  <c r="J28" i="51"/>
  <c r="L27" i="51"/>
  <c r="J27" i="51"/>
  <c r="L26" i="51"/>
  <c r="J26" i="51"/>
  <c r="L25" i="51"/>
  <c r="J25" i="51"/>
  <c r="L24" i="51"/>
  <c r="J24" i="51"/>
  <c r="L23" i="51"/>
  <c r="J23" i="51"/>
  <c r="L22" i="51"/>
  <c r="J22" i="51"/>
  <c r="L21" i="51"/>
  <c r="J21" i="51"/>
  <c r="L20" i="51"/>
  <c r="J20" i="51"/>
  <c r="L19" i="51"/>
  <c r="J19" i="51"/>
  <c r="L18" i="51"/>
  <c r="J18" i="51"/>
  <c r="L17" i="51"/>
  <c r="J17" i="51"/>
  <c r="L16" i="51"/>
  <c r="J16" i="51"/>
  <c r="L15" i="51"/>
  <c r="J15" i="51"/>
  <c r="L14" i="51"/>
  <c r="J14" i="51"/>
  <c r="L13" i="51"/>
  <c r="J13" i="51"/>
  <c r="L12" i="51"/>
  <c r="J12" i="51"/>
  <c r="L11" i="51"/>
  <c r="J11" i="51"/>
  <c r="L10" i="51"/>
  <c r="J10" i="51"/>
  <c r="L9" i="51"/>
  <c r="J9" i="51"/>
  <c r="L8" i="51"/>
  <c r="J8" i="51"/>
  <c r="L7" i="51"/>
  <c r="J7" i="51"/>
  <c r="L6" i="51"/>
  <c r="J6" i="51"/>
  <c r="L5" i="51"/>
  <c r="J5" i="51"/>
  <c r="L4" i="51"/>
  <c r="J4" i="51"/>
  <c r="L3" i="51"/>
  <c r="J3" i="51"/>
  <c r="L2" i="51"/>
  <c r="J2" i="51"/>
  <c r="W1323" i="11" l="1"/>
  <c r="O1323" i="11" s="1"/>
  <c r="V1295" i="11"/>
  <c r="V1298" i="11"/>
  <c r="V1306" i="11"/>
  <c r="V1307" i="11"/>
  <c r="V1309" i="11"/>
  <c r="V1317" i="11"/>
  <c r="V1318" i="11"/>
  <c r="V1319" i="11"/>
  <c r="V1322" i="11"/>
  <c r="V795" i="7"/>
  <c r="N470" i="39"/>
  <c r="N455" i="39"/>
  <c r="N452" i="39"/>
  <c r="N440" i="39"/>
  <c r="N419" i="39"/>
  <c r="N720" i="43"/>
  <c r="N83" i="45"/>
  <c r="O1322" i="11" l="1"/>
  <c r="O1321" i="11"/>
  <c r="O1320" i="11" l="1"/>
  <c r="O1319" i="11" l="1"/>
  <c r="O1318" i="11" l="1"/>
  <c r="O1317" i="11"/>
  <c r="J1310" i="28"/>
  <c r="L1310" i="28"/>
  <c r="J1311" i="28"/>
  <c r="L1311" i="28"/>
  <c r="J1312" i="28"/>
  <c r="L1312" i="28"/>
  <c r="J1313" i="28"/>
  <c r="L1313" i="28"/>
  <c r="O1316" i="11"/>
  <c r="O1315" i="11"/>
  <c r="J544" i="24"/>
  <c r="L544" i="24"/>
  <c r="J545" i="24"/>
  <c r="L545" i="24"/>
  <c r="J546" i="24"/>
  <c r="L546" i="24"/>
  <c r="J547" i="24"/>
  <c r="L547" i="24"/>
  <c r="J548" i="24"/>
  <c r="L548" i="24"/>
  <c r="J549" i="24"/>
  <c r="L549" i="24"/>
  <c r="J550" i="24"/>
  <c r="L550" i="24"/>
  <c r="J551" i="24"/>
  <c r="L551" i="24"/>
  <c r="J552" i="24"/>
  <c r="L552" i="24"/>
  <c r="J553" i="24"/>
  <c r="L553" i="24"/>
  <c r="J554" i="24"/>
  <c r="L554" i="24"/>
  <c r="J555" i="24"/>
  <c r="L555" i="24"/>
  <c r="J556" i="24"/>
  <c r="L556" i="24"/>
  <c r="J557" i="24"/>
  <c r="L557" i="24"/>
  <c r="J558" i="24"/>
  <c r="L558" i="24"/>
  <c r="J559" i="24"/>
  <c r="L559" i="24"/>
  <c r="J560" i="24"/>
  <c r="L560" i="24"/>
  <c r="J561" i="24"/>
  <c r="L561" i="24"/>
  <c r="J562" i="24"/>
  <c r="L562" i="24"/>
  <c r="J563" i="24"/>
  <c r="L563" i="24"/>
  <c r="J564" i="24"/>
  <c r="L564" i="24"/>
  <c r="J565" i="24"/>
  <c r="L565" i="24"/>
  <c r="J566" i="24"/>
  <c r="L566" i="24"/>
  <c r="J567" i="24"/>
  <c r="L567" i="24"/>
  <c r="J568" i="24"/>
  <c r="L568" i="24"/>
  <c r="J569" i="24"/>
  <c r="L569" i="24"/>
  <c r="J570" i="24"/>
  <c r="L570" i="24"/>
  <c r="J571" i="24"/>
  <c r="L571" i="24"/>
  <c r="J572" i="24"/>
  <c r="L572" i="24"/>
  <c r="J573" i="24"/>
  <c r="L573" i="24"/>
  <c r="J574" i="24"/>
  <c r="L574" i="24"/>
  <c r="J575" i="24"/>
  <c r="L575" i="24"/>
  <c r="J576" i="24"/>
  <c r="L576" i="24"/>
  <c r="J577" i="24"/>
  <c r="L577" i="24"/>
  <c r="J578" i="24"/>
  <c r="L578" i="24"/>
  <c r="J579" i="24"/>
  <c r="L579" i="24"/>
  <c r="J580" i="24"/>
  <c r="L580" i="24"/>
  <c r="J581" i="24"/>
  <c r="L581" i="24"/>
  <c r="J582" i="24"/>
  <c r="L582" i="24"/>
  <c r="J583" i="24"/>
  <c r="L583" i="24"/>
  <c r="J584" i="24"/>
  <c r="L584" i="24"/>
  <c r="J585" i="24"/>
  <c r="L585" i="24"/>
  <c r="J586" i="24"/>
  <c r="L586" i="24"/>
  <c r="J587" i="24"/>
  <c r="L587" i="24"/>
  <c r="J588" i="24"/>
  <c r="L588" i="24"/>
  <c r="J589" i="24"/>
  <c r="L589" i="24"/>
  <c r="J590" i="24"/>
  <c r="L590" i="24"/>
  <c r="J591" i="24"/>
  <c r="L591" i="24"/>
  <c r="J592" i="24"/>
  <c r="L592" i="24"/>
  <c r="J593" i="24"/>
  <c r="L593" i="24"/>
  <c r="J594" i="24"/>
  <c r="L594" i="24"/>
  <c r="J595" i="24"/>
  <c r="L595" i="24"/>
  <c r="J596" i="24"/>
  <c r="L596" i="24"/>
  <c r="J597" i="24"/>
  <c r="L597" i="24"/>
  <c r="J598" i="24"/>
  <c r="L598" i="24"/>
  <c r="J599" i="24"/>
  <c r="L599" i="24"/>
  <c r="J600" i="24"/>
  <c r="L600" i="24"/>
  <c r="J601" i="24"/>
  <c r="L601" i="24"/>
  <c r="J602" i="24"/>
  <c r="L602" i="24"/>
  <c r="J603" i="24"/>
  <c r="L603" i="24"/>
  <c r="J604" i="24"/>
  <c r="L604" i="24"/>
  <c r="J605" i="24"/>
  <c r="L605" i="24"/>
  <c r="J606" i="24"/>
  <c r="L606" i="24"/>
  <c r="J607" i="24"/>
  <c r="L607" i="24"/>
  <c r="J608" i="24"/>
  <c r="L608" i="24"/>
  <c r="J609" i="24"/>
  <c r="L609" i="24"/>
  <c r="J610" i="24"/>
  <c r="L610" i="24"/>
  <c r="J611" i="24"/>
  <c r="L611" i="24"/>
  <c r="J612" i="24"/>
  <c r="L612" i="24"/>
  <c r="J613" i="24"/>
  <c r="L613" i="24"/>
  <c r="J614" i="24"/>
  <c r="L614" i="24"/>
  <c r="J615" i="24"/>
  <c r="L615" i="24"/>
  <c r="J616" i="24"/>
  <c r="L616" i="24"/>
  <c r="J617" i="24"/>
  <c r="L617" i="24"/>
  <c r="J618" i="24"/>
  <c r="L618" i="24"/>
  <c r="J619" i="24"/>
  <c r="L619" i="24"/>
  <c r="J620" i="24"/>
  <c r="L620" i="24"/>
  <c r="J621" i="24"/>
  <c r="L621" i="24"/>
  <c r="J622" i="24"/>
  <c r="L622" i="24"/>
  <c r="J623" i="24"/>
  <c r="L623" i="24"/>
  <c r="J624" i="24"/>
  <c r="L624" i="24"/>
  <c r="J625" i="24"/>
  <c r="L625" i="24"/>
  <c r="J626" i="24"/>
  <c r="L626" i="24"/>
  <c r="J627" i="24"/>
  <c r="L627" i="24"/>
  <c r="J628" i="24"/>
  <c r="L628" i="24"/>
  <c r="J629" i="24"/>
  <c r="L629" i="24"/>
  <c r="J630" i="24"/>
  <c r="L630" i="24"/>
  <c r="J631" i="24"/>
  <c r="L631" i="24"/>
  <c r="J632" i="24"/>
  <c r="L632" i="24"/>
  <c r="J633" i="24"/>
  <c r="L633" i="24"/>
  <c r="J634" i="24"/>
  <c r="L634" i="24"/>
  <c r="J635" i="24"/>
  <c r="L635" i="24"/>
  <c r="J636" i="24"/>
  <c r="L636" i="24"/>
  <c r="J637" i="24"/>
  <c r="L637" i="24"/>
  <c r="J638" i="24"/>
  <c r="L638" i="24"/>
  <c r="J639" i="24"/>
  <c r="L639" i="24"/>
  <c r="J640" i="24"/>
  <c r="L640" i="24"/>
  <c r="J641" i="24"/>
  <c r="L641" i="24"/>
  <c r="J642" i="24"/>
  <c r="L642" i="24"/>
  <c r="J643" i="24"/>
  <c r="L643" i="24"/>
  <c r="J644" i="24"/>
  <c r="L644" i="24"/>
  <c r="J645" i="24"/>
  <c r="L645" i="24"/>
  <c r="J646" i="24"/>
  <c r="L646" i="24"/>
  <c r="J647" i="24"/>
  <c r="L647" i="24"/>
  <c r="J648" i="24"/>
  <c r="L648" i="24"/>
  <c r="J649" i="24"/>
  <c r="L649" i="24"/>
  <c r="J650" i="24"/>
  <c r="L650" i="24"/>
  <c r="J651" i="24"/>
  <c r="L651" i="24"/>
  <c r="J652" i="24"/>
  <c r="L652" i="24"/>
  <c r="J653" i="24"/>
  <c r="L653" i="24"/>
  <c r="J654" i="24"/>
  <c r="L654" i="24"/>
  <c r="J655" i="24"/>
  <c r="L655" i="24"/>
  <c r="J656" i="24"/>
  <c r="L656" i="24"/>
  <c r="J657" i="24"/>
  <c r="L657" i="24"/>
  <c r="J658" i="24"/>
  <c r="L658" i="24"/>
  <c r="J659" i="24"/>
  <c r="L659" i="24"/>
  <c r="J660" i="24"/>
  <c r="L660" i="24"/>
  <c r="J661" i="24"/>
  <c r="L661" i="24"/>
  <c r="J662" i="24"/>
  <c r="L662" i="24"/>
  <c r="J663" i="24"/>
  <c r="L663" i="24"/>
  <c r="J664" i="24"/>
  <c r="L664" i="24"/>
  <c r="J665" i="24"/>
  <c r="L665" i="24"/>
  <c r="J666" i="24"/>
  <c r="L666" i="24"/>
  <c r="J667" i="24"/>
  <c r="L667" i="24"/>
  <c r="J668" i="24"/>
  <c r="L668" i="24"/>
  <c r="J669" i="24"/>
  <c r="L669" i="24"/>
  <c r="J670" i="24"/>
  <c r="L670" i="24"/>
  <c r="J671" i="24"/>
  <c r="L671" i="24"/>
  <c r="J672" i="24"/>
  <c r="L672" i="24"/>
  <c r="J673" i="24"/>
  <c r="L673" i="24"/>
  <c r="J674" i="24"/>
  <c r="L674" i="24"/>
  <c r="J675" i="24"/>
  <c r="L675" i="24"/>
  <c r="J676" i="24"/>
  <c r="L676" i="24"/>
  <c r="J677" i="24"/>
  <c r="L677" i="24"/>
  <c r="J678" i="24"/>
  <c r="L678" i="24"/>
  <c r="J679" i="24"/>
  <c r="L679" i="24"/>
  <c r="J680" i="24"/>
  <c r="L680" i="24"/>
  <c r="J681" i="24"/>
  <c r="L681" i="24"/>
  <c r="J682" i="24"/>
  <c r="L682" i="24"/>
  <c r="J683" i="24"/>
  <c r="L683" i="24"/>
  <c r="J684" i="24"/>
  <c r="L684" i="24"/>
  <c r="J685" i="24"/>
  <c r="L685" i="24"/>
  <c r="J686" i="24"/>
  <c r="L686" i="24"/>
  <c r="J687" i="24"/>
  <c r="L687" i="24"/>
  <c r="J688" i="24"/>
  <c r="L688" i="24"/>
  <c r="J689" i="24"/>
  <c r="L689" i="24"/>
  <c r="J690" i="24"/>
  <c r="L690" i="24"/>
  <c r="J691" i="24"/>
  <c r="L691" i="24"/>
  <c r="J692" i="24"/>
  <c r="L692" i="24"/>
  <c r="J693" i="24"/>
  <c r="L693" i="24"/>
  <c r="J694" i="24"/>
  <c r="L694" i="24"/>
  <c r="J695" i="24"/>
  <c r="L695" i="24"/>
  <c r="J696" i="24"/>
  <c r="L696" i="24"/>
  <c r="J697" i="24"/>
  <c r="L697" i="24"/>
  <c r="J698" i="24"/>
  <c r="L698" i="24"/>
  <c r="J699" i="24"/>
  <c r="L699" i="24"/>
  <c r="J700" i="24"/>
  <c r="L700" i="24"/>
  <c r="J701" i="24"/>
  <c r="L701" i="24"/>
  <c r="J702" i="24"/>
  <c r="L702" i="24"/>
  <c r="J703" i="24"/>
  <c r="L703" i="24"/>
  <c r="J704" i="24"/>
  <c r="L704" i="24"/>
  <c r="J705" i="24"/>
  <c r="L705" i="24"/>
  <c r="J706" i="24"/>
  <c r="L706" i="24"/>
  <c r="J707" i="24"/>
  <c r="L707" i="24"/>
  <c r="J708" i="24"/>
  <c r="L708" i="24"/>
  <c r="J709" i="24"/>
  <c r="L709" i="24"/>
  <c r="J710" i="24"/>
  <c r="L710" i="24"/>
  <c r="J711" i="24"/>
  <c r="L711" i="24"/>
  <c r="J712" i="24"/>
  <c r="L712" i="24"/>
  <c r="J713" i="24"/>
  <c r="L713" i="24"/>
  <c r="J714" i="24"/>
  <c r="L714" i="24"/>
  <c r="J715" i="24"/>
  <c r="L715" i="24"/>
  <c r="J716" i="24"/>
  <c r="L716" i="24"/>
  <c r="J717" i="24"/>
  <c r="L717" i="24"/>
  <c r="J718" i="24"/>
  <c r="L718" i="24"/>
  <c r="J719" i="24"/>
  <c r="L719" i="24"/>
  <c r="J720" i="24"/>
  <c r="L720" i="24"/>
  <c r="J721" i="24"/>
  <c r="L721" i="24"/>
  <c r="J722" i="24"/>
  <c r="L722" i="24"/>
  <c r="J723" i="24"/>
  <c r="L723" i="24"/>
  <c r="J724" i="24"/>
  <c r="L724" i="24"/>
  <c r="J725" i="24"/>
  <c r="L725" i="24"/>
  <c r="J726" i="24"/>
  <c r="L726" i="24"/>
  <c r="J727" i="24"/>
  <c r="L727" i="24"/>
  <c r="J728" i="24"/>
  <c r="L728" i="24"/>
  <c r="J729" i="24"/>
  <c r="L729" i="24"/>
  <c r="J730" i="24"/>
  <c r="L730" i="24"/>
  <c r="J731" i="24"/>
  <c r="L731" i="24"/>
  <c r="J732" i="24"/>
  <c r="L732" i="24"/>
  <c r="J733" i="24"/>
  <c r="L733" i="24"/>
  <c r="J734" i="24"/>
  <c r="L734" i="24"/>
  <c r="J735" i="24"/>
  <c r="L735" i="24"/>
  <c r="J736" i="24"/>
  <c r="L736" i="24"/>
  <c r="J737" i="24"/>
  <c r="L737" i="24"/>
  <c r="J738" i="24"/>
  <c r="L738" i="24"/>
  <c r="J739" i="24"/>
  <c r="L739" i="24"/>
  <c r="J740" i="24"/>
  <c r="L740" i="24"/>
  <c r="J741" i="24"/>
  <c r="L741" i="24"/>
  <c r="J742" i="24"/>
  <c r="L742" i="24"/>
  <c r="J743" i="24"/>
  <c r="L743" i="24"/>
  <c r="J744" i="24"/>
  <c r="L744" i="24"/>
  <c r="J745" i="24"/>
  <c r="L745" i="24"/>
  <c r="J746" i="24"/>
  <c r="L746" i="24"/>
  <c r="J747" i="24"/>
  <c r="L747" i="24"/>
  <c r="J748" i="24"/>
  <c r="L748" i="24"/>
  <c r="J749" i="24"/>
  <c r="L749" i="24"/>
  <c r="J750" i="24"/>
  <c r="L750" i="24"/>
  <c r="J751" i="24"/>
  <c r="L751" i="24"/>
  <c r="J752" i="24"/>
  <c r="L752" i="24"/>
  <c r="J753" i="24"/>
  <c r="L753" i="24"/>
  <c r="J754" i="24"/>
  <c r="L754" i="24"/>
  <c r="J755" i="24"/>
  <c r="L755" i="24"/>
  <c r="J756" i="24"/>
  <c r="L756" i="24"/>
  <c r="J757" i="24"/>
  <c r="L757" i="24"/>
  <c r="J758" i="24"/>
  <c r="L758" i="24"/>
  <c r="J759" i="24"/>
  <c r="L759" i="24"/>
  <c r="J760" i="24"/>
  <c r="L760" i="24"/>
  <c r="J761" i="24"/>
  <c r="L761" i="24"/>
  <c r="J762" i="24"/>
  <c r="L762" i="24"/>
  <c r="J763" i="24"/>
  <c r="L763" i="24"/>
  <c r="J764" i="24"/>
  <c r="L764" i="24"/>
  <c r="J765" i="24"/>
  <c r="L765" i="24"/>
  <c r="J766" i="24"/>
  <c r="L766" i="24"/>
  <c r="J767" i="24"/>
  <c r="L767" i="24"/>
  <c r="J768" i="24"/>
  <c r="L768" i="24"/>
  <c r="J769" i="24"/>
  <c r="L769" i="24"/>
  <c r="J770" i="24"/>
  <c r="L770" i="24"/>
  <c r="J771" i="24"/>
  <c r="L771" i="24"/>
  <c r="J772" i="24"/>
  <c r="L772" i="24"/>
  <c r="J773" i="24"/>
  <c r="L773" i="24"/>
  <c r="J774" i="24"/>
  <c r="L774" i="24"/>
  <c r="J775" i="24"/>
  <c r="L775" i="24"/>
  <c r="J776" i="24"/>
  <c r="L776" i="24"/>
  <c r="J777" i="24"/>
  <c r="L777" i="24"/>
  <c r="J778" i="24"/>
  <c r="L778" i="24"/>
  <c r="J779" i="24"/>
  <c r="L779" i="24"/>
  <c r="J780" i="24"/>
  <c r="L780" i="24"/>
  <c r="J781" i="24"/>
  <c r="L781" i="24"/>
  <c r="J782" i="24"/>
  <c r="L782" i="24"/>
  <c r="J783" i="24"/>
  <c r="L783" i="24"/>
  <c r="J324" i="44"/>
  <c r="L324" i="44"/>
  <c r="J325" i="44"/>
  <c r="L325" i="44"/>
  <c r="J326" i="44"/>
  <c r="L326" i="44"/>
  <c r="J327" i="44"/>
  <c r="L327" i="44"/>
  <c r="J328" i="44"/>
  <c r="L328" i="44"/>
  <c r="J329" i="44"/>
  <c r="L329" i="44"/>
  <c r="J330" i="44"/>
  <c r="L330" i="44"/>
  <c r="J331" i="44"/>
  <c r="L331" i="44"/>
  <c r="J332" i="44"/>
  <c r="L332" i="44"/>
  <c r="J333" i="44"/>
  <c r="L333" i="44"/>
  <c r="J334" i="44"/>
  <c r="L334" i="44"/>
  <c r="J335" i="44"/>
  <c r="L335" i="44"/>
  <c r="J336" i="44"/>
  <c r="L336" i="44"/>
  <c r="J337" i="44"/>
  <c r="L337" i="44"/>
  <c r="J338" i="44"/>
  <c r="L338" i="44"/>
  <c r="J339" i="44"/>
  <c r="L339" i="44"/>
  <c r="J340" i="44"/>
  <c r="L340" i="44"/>
  <c r="J341" i="44"/>
  <c r="L341" i="44"/>
  <c r="J342" i="44"/>
  <c r="L342" i="44"/>
  <c r="J343" i="44"/>
  <c r="L343" i="44"/>
  <c r="J344" i="44"/>
  <c r="L344" i="44"/>
  <c r="J345" i="44"/>
  <c r="L345" i="44"/>
  <c r="J346" i="44"/>
  <c r="L346" i="44"/>
  <c r="J347" i="44"/>
  <c r="L347" i="44"/>
  <c r="J348" i="44"/>
  <c r="L348" i="44"/>
  <c r="J349" i="44"/>
  <c r="L349" i="44"/>
  <c r="J350" i="44"/>
  <c r="L350" i="44"/>
  <c r="J351" i="44"/>
  <c r="L351" i="44"/>
  <c r="J352" i="44"/>
  <c r="L352" i="44"/>
  <c r="J353" i="44"/>
  <c r="L353" i="44"/>
  <c r="J354" i="44"/>
  <c r="L354" i="44"/>
  <c r="J355" i="44"/>
  <c r="L355" i="44"/>
  <c r="J356" i="44"/>
  <c r="L356" i="44"/>
  <c r="J357" i="44"/>
  <c r="L357" i="44"/>
  <c r="J358" i="44"/>
  <c r="L358" i="44"/>
  <c r="J359" i="44"/>
  <c r="L359" i="44"/>
  <c r="J360" i="44"/>
  <c r="L360" i="44"/>
  <c r="J361" i="44"/>
  <c r="L361" i="44"/>
  <c r="J362" i="44"/>
  <c r="L362" i="44"/>
  <c r="J363" i="44"/>
  <c r="L363" i="44"/>
  <c r="J364" i="44"/>
  <c r="L364" i="44"/>
  <c r="J365" i="44"/>
  <c r="L365" i="44"/>
  <c r="J366" i="44"/>
  <c r="L366" i="44"/>
  <c r="J367" i="44"/>
  <c r="L367" i="44"/>
  <c r="J368" i="44"/>
  <c r="L368" i="44"/>
  <c r="J369" i="44"/>
  <c r="L369" i="44"/>
  <c r="J370" i="44"/>
  <c r="L370" i="44"/>
  <c r="J371" i="44"/>
  <c r="L371" i="44"/>
  <c r="J372" i="44"/>
  <c r="L372" i="44"/>
  <c r="J373" i="44"/>
  <c r="L373" i="44"/>
  <c r="J374" i="44"/>
  <c r="L374" i="44"/>
  <c r="J375" i="44"/>
  <c r="L375" i="44"/>
  <c r="J376" i="44"/>
  <c r="L376" i="44"/>
  <c r="J377" i="44"/>
  <c r="L377" i="44"/>
  <c r="J378" i="44"/>
  <c r="L378" i="44"/>
  <c r="J379" i="44"/>
  <c r="L379" i="44"/>
  <c r="J380" i="44"/>
  <c r="L380" i="44"/>
  <c r="J381" i="44"/>
  <c r="L381" i="44"/>
  <c r="J382" i="44"/>
  <c r="L382" i="44"/>
  <c r="J383" i="44"/>
  <c r="L383" i="44"/>
  <c r="J384" i="44"/>
  <c r="L384" i="44"/>
  <c r="J385" i="44"/>
  <c r="L385" i="44"/>
  <c r="J386" i="44"/>
  <c r="L386" i="44"/>
  <c r="J387" i="44"/>
  <c r="L387" i="44"/>
  <c r="J388" i="44"/>
  <c r="L388" i="44"/>
  <c r="J389" i="44"/>
  <c r="L389" i="44"/>
  <c r="J390" i="44"/>
  <c r="L390" i="44"/>
  <c r="J391" i="44"/>
  <c r="L391" i="44"/>
  <c r="J392" i="44"/>
  <c r="L392" i="44"/>
  <c r="J393" i="44"/>
  <c r="L393" i="44"/>
  <c r="J394" i="44"/>
  <c r="L394" i="44"/>
  <c r="J395" i="44"/>
  <c r="L395" i="44"/>
  <c r="J396" i="44"/>
  <c r="L396" i="44"/>
  <c r="J397" i="44"/>
  <c r="L397" i="44"/>
  <c r="J398" i="44"/>
  <c r="L398" i="44"/>
  <c r="J399" i="44"/>
  <c r="L399" i="44"/>
  <c r="J400" i="44"/>
  <c r="L400" i="44"/>
  <c r="J401" i="44"/>
  <c r="L401" i="44"/>
  <c r="J402" i="44"/>
  <c r="L402" i="44"/>
  <c r="J403" i="44"/>
  <c r="L403" i="44"/>
  <c r="J404" i="44"/>
  <c r="L404" i="44"/>
  <c r="J405" i="44"/>
  <c r="L405" i="44"/>
  <c r="J406" i="44"/>
  <c r="L406" i="44"/>
  <c r="J407" i="44"/>
  <c r="L407" i="44"/>
  <c r="J408" i="44"/>
  <c r="L408" i="44"/>
  <c r="J409" i="44"/>
  <c r="L409" i="44"/>
  <c r="J410" i="44"/>
  <c r="L410" i="44"/>
  <c r="J411" i="44"/>
  <c r="L411" i="44"/>
  <c r="J412" i="44"/>
  <c r="L412" i="44"/>
  <c r="J413" i="44"/>
  <c r="L413" i="44"/>
  <c r="J414" i="44"/>
  <c r="L414" i="44"/>
  <c r="J415" i="44"/>
  <c r="L415" i="44"/>
  <c r="J416" i="44"/>
  <c r="L416" i="44"/>
  <c r="J417" i="44"/>
  <c r="L417" i="44"/>
  <c r="J418" i="44"/>
  <c r="L418" i="44"/>
  <c r="J419" i="44"/>
  <c r="L419" i="44"/>
  <c r="J420" i="44"/>
  <c r="L420" i="44"/>
  <c r="J421" i="44"/>
  <c r="L421" i="44"/>
  <c r="J422" i="44"/>
  <c r="L422" i="44"/>
  <c r="J423" i="44"/>
  <c r="L423" i="44"/>
  <c r="J424" i="44"/>
  <c r="L424" i="44"/>
  <c r="J425" i="44"/>
  <c r="L425" i="44"/>
  <c r="J426" i="44"/>
  <c r="L426" i="44"/>
  <c r="J427" i="44"/>
  <c r="L427" i="44"/>
  <c r="J428" i="44"/>
  <c r="L428" i="44"/>
  <c r="J429" i="44"/>
  <c r="L429" i="44"/>
  <c r="J430" i="44"/>
  <c r="L430" i="44"/>
  <c r="J431" i="44"/>
  <c r="L431" i="44"/>
  <c r="J432" i="44"/>
  <c r="L432" i="44"/>
  <c r="J433" i="44"/>
  <c r="L433" i="44"/>
  <c r="J434" i="44"/>
  <c r="L434" i="44"/>
  <c r="J435" i="44"/>
  <c r="L435" i="44"/>
  <c r="J436" i="44"/>
  <c r="L436" i="44"/>
  <c r="J437" i="44"/>
  <c r="L437" i="44"/>
  <c r="J438" i="44"/>
  <c r="L438" i="44"/>
  <c r="J439" i="44"/>
  <c r="L439" i="44"/>
  <c r="J440" i="44"/>
  <c r="L440" i="44"/>
  <c r="J441" i="44"/>
  <c r="L441" i="44"/>
  <c r="J442" i="44"/>
  <c r="L442" i="44"/>
  <c r="J443" i="44"/>
  <c r="L443" i="44"/>
  <c r="J444" i="44"/>
  <c r="L444" i="44"/>
  <c r="J445" i="44"/>
  <c r="L445" i="44"/>
  <c r="J446" i="44"/>
  <c r="L446" i="44"/>
  <c r="J447" i="44"/>
  <c r="L447" i="44"/>
  <c r="J448" i="44"/>
  <c r="L448" i="44"/>
  <c r="J449" i="44"/>
  <c r="L449" i="44"/>
  <c r="J450" i="44"/>
  <c r="L450" i="44"/>
  <c r="J451" i="44"/>
  <c r="L451" i="44"/>
  <c r="J452" i="44"/>
  <c r="L452" i="44"/>
  <c r="J453" i="44"/>
  <c r="L453" i="44"/>
  <c r="J454" i="44"/>
  <c r="L454" i="44"/>
  <c r="J455" i="44"/>
  <c r="L455" i="44"/>
  <c r="J456" i="44"/>
  <c r="L456" i="44"/>
  <c r="J457" i="44"/>
  <c r="L457" i="44"/>
  <c r="J458" i="44"/>
  <c r="L458" i="44"/>
  <c r="J459" i="44"/>
  <c r="L459" i="44"/>
  <c r="J460" i="44"/>
  <c r="L460" i="44"/>
  <c r="J461" i="44"/>
  <c r="L461" i="44"/>
  <c r="J462" i="44"/>
  <c r="L462" i="44"/>
  <c r="J463" i="44"/>
  <c r="L463" i="44"/>
  <c r="J464" i="44"/>
  <c r="L464" i="44"/>
  <c r="J465" i="44"/>
  <c r="L465" i="44"/>
  <c r="J466" i="44"/>
  <c r="L466" i="44"/>
  <c r="J467" i="44"/>
  <c r="L467" i="44"/>
  <c r="J468" i="44"/>
  <c r="L468" i="44"/>
  <c r="J469" i="44"/>
  <c r="L469" i="44"/>
  <c r="J470" i="44"/>
  <c r="L470" i="44"/>
  <c r="J471" i="44"/>
  <c r="L471" i="44"/>
  <c r="J472" i="44"/>
  <c r="L472" i="44"/>
  <c r="J473" i="44"/>
  <c r="L473" i="44"/>
  <c r="J474" i="44"/>
  <c r="L474" i="44"/>
  <c r="J475" i="44"/>
  <c r="L475" i="44"/>
  <c r="J476" i="44"/>
  <c r="L476" i="44"/>
  <c r="J477" i="44"/>
  <c r="L477" i="44"/>
  <c r="J478" i="44"/>
  <c r="L478" i="44"/>
  <c r="J479" i="44"/>
  <c r="L479" i="44"/>
  <c r="J480" i="44"/>
  <c r="L480" i="44"/>
  <c r="J481" i="44"/>
  <c r="L481" i="44"/>
  <c r="J482" i="44"/>
  <c r="L482" i="44"/>
  <c r="J483" i="44"/>
  <c r="L483" i="44"/>
  <c r="J484" i="44"/>
  <c r="L484" i="44"/>
  <c r="J485" i="44"/>
  <c r="L485" i="44"/>
  <c r="J486" i="44"/>
  <c r="L486" i="44"/>
  <c r="J487" i="44"/>
  <c r="L487" i="44"/>
  <c r="J488" i="44"/>
  <c r="L488" i="44"/>
  <c r="J489" i="44"/>
  <c r="L489" i="44"/>
  <c r="J490" i="44"/>
  <c r="L490" i="44"/>
  <c r="J491" i="44"/>
  <c r="L491" i="44"/>
  <c r="J492" i="44"/>
  <c r="L492" i="44"/>
  <c r="J493" i="44"/>
  <c r="L493" i="44"/>
  <c r="J494" i="44"/>
  <c r="L494" i="44"/>
  <c r="J495" i="44"/>
  <c r="L495" i="44"/>
  <c r="J496" i="44"/>
  <c r="L496" i="44"/>
  <c r="J497" i="44"/>
  <c r="L497" i="44"/>
  <c r="J498" i="44"/>
  <c r="L498" i="44"/>
  <c r="J499" i="44"/>
  <c r="L499" i="44"/>
  <c r="J500" i="44"/>
  <c r="L500" i="44"/>
  <c r="J501" i="44"/>
  <c r="L501" i="44"/>
  <c r="J502" i="44"/>
  <c r="L502" i="44"/>
  <c r="J503" i="44"/>
  <c r="L503" i="44"/>
  <c r="J504" i="44"/>
  <c r="L504" i="44"/>
  <c r="J505" i="44"/>
  <c r="L505" i="44"/>
  <c r="J506" i="44"/>
  <c r="L506" i="44"/>
  <c r="J507" i="44"/>
  <c r="L507" i="44"/>
  <c r="J508" i="44"/>
  <c r="L508" i="44"/>
  <c r="J509" i="44"/>
  <c r="L509" i="44"/>
  <c r="J510" i="44"/>
  <c r="L510" i="44"/>
  <c r="J511" i="44"/>
  <c r="L511" i="44"/>
  <c r="J512" i="44"/>
  <c r="L512" i="44"/>
  <c r="J513" i="44"/>
  <c r="L513" i="44"/>
  <c r="J514" i="44"/>
  <c r="L514" i="44"/>
  <c r="J515" i="44"/>
  <c r="L515" i="44"/>
  <c r="J516" i="44"/>
  <c r="L516" i="44"/>
  <c r="J517" i="44"/>
  <c r="L517" i="44"/>
  <c r="J518" i="44"/>
  <c r="L518" i="44"/>
  <c r="J519" i="44"/>
  <c r="L519" i="44"/>
  <c r="J520" i="44"/>
  <c r="L520" i="44"/>
  <c r="J521" i="44"/>
  <c r="L521" i="44"/>
  <c r="J522" i="44"/>
  <c r="L522" i="44"/>
  <c r="J523" i="44"/>
  <c r="L523" i="44"/>
  <c r="J524" i="44"/>
  <c r="L524" i="44"/>
  <c r="J525" i="44"/>
  <c r="L525" i="44"/>
  <c r="J526" i="44"/>
  <c r="L526" i="44"/>
  <c r="J527" i="44"/>
  <c r="L527" i="44"/>
  <c r="J528" i="44"/>
  <c r="L528" i="44"/>
  <c r="J529" i="44"/>
  <c r="L529" i="44"/>
  <c r="O1314" i="11" l="1"/>
  <c r="O1313" i="11"/>
  <c r="O1312" i="11"/>
  <c r="O1311" i="11"/>
  <c r="J120" i="46" l="1"/>
  <c r="L120" i="46"/>
  <c r="J121" i="46"/>
  <c r="L121" i="46"/>
  <c r="J122" i="46"/>
  <c r="L122" i="46"/>
  <c r="J123" i="46"/>
  <c r="L123" i="46"/>
  <c r="J124" i="46"/>
  <c r="L124" i="46"/>
  <c r="J125" i="46"/>
  <c r="L125" i="46"/>
  <c r="J126" i="46"/>
  <c r="L126" i="46"/>
  <c r="J127" i="46"/>
  <c r="L127" i="46"/>
  <c r="J128" i="46"/>
  <c r="L128" i="46"/>
  <c r="J129" i="46"/>
  <c r="L129" i="46"/>
  <c r="J130" i="46"/>
  <c r="L130" i="46"/>
  <c r="J131" i="46"/>
  <c r="L131" i="46"/>
  <c r="J132" i="46"/>
  <c r="L132" i="46"/>
  <c r="J133" i="46"/>
  <c r="L133" i="46"/>
  <c r="J134" i="46"/>
  <c r="L134" i="46"/>
  <c r="J135" i="46"/>
  <c r="L135" i="46"/>
  <c r="J136" i="46"/>
  <c r="L136" i="46"/>
  <c r="J137" i="46"/>
  <c r="L137" i="46"/>
  <c r="J138" i="46"/>
  <c r="L138" i="46"/>
  <c r="J139" i="46"/>
  <c r="L139" i="46"/>
  <c r="J140" i="46"/>
  <c r="L140" i="46"/>
  <c r="J141" i="46"/>
  <c r="L141" i="46"/>
  <c r="J142" i="46"/>
  <c r="L142" i="46"/>
  <c r="J143" i="46"/>
  <c r="L143" i="46"/>
  <c r="J144" i="46"/>
  <c r="L144" i="46"/>
  <c r="J145" i="46"/>
  <c r="L145" i="46"/>
  <c r="J146" i="46"/>
  <c r="L146" i="46"/>
  <c r="J147" i="46"/>
  <c r="L147" i="46"/>
  <c r="J148" i="46"/>
  <c r="L148" i="46"/>
  <c r="J149" i="46"/>
  <c r="L149" i="46"/>
  <c r="J150" i="46"/>
  <c r="L150" i="46"/>
  <c r="J151" i="46"/>
  <c r="L151" i="46"/>
  <c r="J152" i="46"/>
  <c r="L152" i="46"/>
  <c r="J153" i="46"/>
  <c r="L153" i="46"/>
  <c r="J154" i="46"/>
  <c r="L154" i="46"/>
  <c r="J155" i="46"/>
  <c r="L155" i="46"/>
  <c r="J156" i="46"/>
  <c r="L156" i="46"/>
  <c r="J157" i="46"/>
  <c r="L157" i="46"/>
  <c r="J158" i="46"/>
  <c r="L158" i="46"/>
  <c r="J159" i="46"/>
  <c r="L159" i="46"/>
  <c r="J160" i="46"/>
  <c r="L160" i="46"/>
  <c r="J161" i="46"/>
  <c r="L161" i="46"/>
  <c r="J162" i="46"/>
  <c r="L162" i="46"/>
  <c r="J163" i="46"/>
  <c r="L163" i="46"/>
  <c r="J164" i="46"/>
  <c r="L164" i="46"/>
  <c r="J165" i="46"/>
  <c r="L165" i="46"/>
  <c r="J166" i="46"/>
  <c r="L166" i="46"/>
  <c r="J167" i="46"/>
  <c r="L167" i="46"/>
  <c r="J168" i="46"/>
  <c r="L168" i="46"/>
  <c r="J169" i="46"/>
  <c r="L169" i="46"/>
  <c r="J170" i="46"/>
  <c r="L170" i="46"/>
  <c r="J171" i="46"/>
  <c r="L171" i="46"/>
  <c r="J172" i="46"/>
  <c r="L172" i="46"/>
  <c r="J173" i="46"/>
  <c r="L173" i="46"/>
  <c r="J174" i="46"/>
  <c r="L174" i="46"/>
  <c r="J175" i="46"/>
  <c r="L175" i="46"/>
  <c r="J176" i="46"/>
  <c r="L176" i="46"/>
  <c r="J177" i="46"/>
  <c r="L177" i="46"/>
  <c r="J178" i="46"/>
  <c r="L178" i="46"/>
  <c r="J179" i="46"/>
  <c r="L179" i="46"/>
  <c r="J180" i="46"/>
  <c r="L180" i="46"/>
  <c r="J181" i="46"/>
  <c r="L181" i="46"/>
  <c r="J182" i="46"/>
  <c r="L182" i="46"/>
  <c r="J183" i="46"/>
  <c r="L183" i="46"/>
  <c r="J184" i="46"/>
  <c r="L184" i="46"/>
  <c r="J185" i="46"/>
  <c r="L185" i="46"/>
  <c r="J186" i="46"/>
  <c r="L186" i="46"/>
  <c r="J187" i="46"/>
  <c r="L187" i="46"/>
  <c r="J188" i="46"/>
  <c r="L188" i="46"/>
  <c r="J189" i="46"/>
  <c r="L189" i="46"/>
  <c r="J190" i="46"/>
  <c r="L190" i="46"/>
  <c r="J191" i="46"/>
  <c r="L191" i="46"/>
  <c r="J192" i="46"/>
  <c r="L192" i="46"/>
  <c r="J193" i="46"/>
  <c r="L193" i="46"/>
  <c r="J194" i="46"/>
  <c r="L194" i="46"/>
  <c r="J195" i="46"/>
  <c r="L195" i="46"/>
  <c r="J196" i="46"/>
  <c r="L196" i="46"/>
  <c r="J197" i="46"/>
  <c r="L197" i="46"/>
  <c r="J198" i="46"/>
  <c r="L198" i="46"/>
  <c r="J199" i="46"/>
  <c r="L199" i="46"/>
  <c r="J200" i="46"/>
  <c r="L200" i="46"/>
  <c r="J201" i="46"/>
  <c r="L201" i="46"/>
  <c r="J202" i="46"/>
  <c r="L202" i="46"/>
  <c r="J715" i="43"/>
  <c r="L715" i="43"/>
  <c r="J716" i="43"/>
  <c r="L716" i="43"/>
  <c r="J717" i="43"/>
  <c r="L717" i="43"/>
  <c r="J718" i="43"/>
  <c r="L718" i="43"/>
  <c r="J719" i="43"/>
  <c r="L719" i="43"/>
  <c r="J720" i="43"/>
  <c r="L720" i="43"/>
  <c r="J721" i="43"/>
  <c r="L721" i="43"/>
  <c r="J722" i="43"/>
  <c r="L722" i="43"/>
  <c r="J723" i="43"/>
  <c r="L723" i="43"/>
  <c r="J724" i="43"/>
  <c r="L724" i="43"/>
  <c r="J725" i="43"/>
  <c r="L725" i="43"/>
  <c r="J726" i="43"/>
  <c r="L726" i="43"/>
  <c r="J727" i="43"/>
  <c r="L727" i="43"/>
  <c r="J728" i="43"/>
  <c r="L728" i="43"/>
  <c r="J729" i="43"/>
  <c r="L729" i="43"/>
  <c r="J730" i="43"/>
  <c r="L730" i="43"/>
  <c r="J731" i="43"/>
  <c r="L731" i="43"/>
  <c r="J732" i="43"/>
  <c r="L732" i="43"/>
  <c r="J733" i="43"/>
  <c r="L733" i="43"/>
  <c r="J734" i="43"/>
  <c r="L734" i="43"/>
  <c r="J735" i="43"/>
  <c r="L735" i="43"/>
  <c r="J736" i="43"/>
  <c r="L736" i="43"/>
  <c r="J737" i="43"/>
  <c r="L737" i="43"/>
  <c r="J738" i="43"/>
  <c r="L738" i="43"/>
  <c r="J739" i="43"/>
  <c r="L739" i="43"/>
  <c r="J740" i="43"/>
  <c r="L740" i="43"/>
  <c r="J741" i="43"/>
  <c r="L741" i="43"/>
  <c r="J742" i="43"/>
  <c r="L742" i="43"/>
  <c r="J743" i="43"/>
  <c r="L743" i="43"/>
  <c r="J744" i="43"/>
  <c r="L744" i="43"/>
  <c r="J745" i="43"/>
  <c r="L745" i="43"/>
  <c r="J746" i="43"/>
  <c r="L746" i="43"/>
  <c r="J747" i="43"/>
  <c r="L747" i="43"/>
  <c r="J748" i="43"/>
  <c r="L748" i="43"/>
  <c r="J749" i="43"/>
  <c r="L749" i="43"/>
  <c r="J750" i="43"/>
  <c r="L750" i="43"/>
  <c r="J751" i="43"/>
  <c r="L751" i="43"/>
  <c r="J752" i="43"/>
  <c r="L752" i="43"/>
  <c r="J753" i="43"/>
  <c r="L753" i="43"/>
  <c r="J754" i="43"/>
  <c r="L754" i="43"/>
  <c r="J755" i="43"/>
  <c r="L755" i="43"/>
  <c r="J756" i="43"/>
  <c r="L756" i="43"/>
  <c r="J757" i="43"/>
  <c r="L757" i="43"/>
  <c r="J758" i="43"/>
  <c r="L758" i="43"/>
  <c r="J759" i="43"/>
  <c r="L759" i="43"/>
  <c r="J760" i="43"/>
  <c r="L760" i="43"/>
  <c r="J761" i="43"/>
  <c r="L761" i="43"/>
  <c r="J762" i="43"/>
  <c r="L762" i="43"/>
  <c r="J763" i="43"/>
  <c r="L763" i="43"/>
  <c r="J764" i="43"/>
  <c r="L764" i="43"/>
  <c r="J765" i="43"/>
  <c r="L765" i="43"/>
  <c r="J766" i="43"/>
  <c r="L766" i="43"/>
  <c r="J767" i="43"/>
  <c r="L767" i="43"/>
  <c r="O1310" i="11" l="1"/>
  <c r="O1309" i="11"/>
  <c r="O1308" i="11"/>
  <c r="J1121" i="29"/>
  <c r="L1121" i="29"/>
  <c r="J1122" i="29"/>
  <c r="L1122" i="29"/>
  <c r="J1123" i="29"/>
  <c r="L1123" i="29"/>
  <c r="J1124" i="29"/>
  <c r="L1124" i="29"/>
  <c r="J1125" i="29"/>
  <c r="L1125" i="29"/>
  <c r="J1126" i="29"/>
  <c r="L1126" i="29"/>
  <c r="J1127" i="29"/>
  <c r="L1127" i="29"/>
  <c r="J1128" i="29"/>
  <c r="L1128" i="29"/>
  <c r="J1129" i="29"/>
  <c r="L1129" i="29"/>
  <c r="J1130" i="29"/>
  <c r="L1130" i="29"/>
  <c r="J1131" i="29"/>
  <c r="L1131" i="29"/>
  <c r="J1132" i="29"/>
  <c r="L1132" i="29"/>
  <c r="J1133" i="29"/>
  <c r="L1133" i="29"/>
  <c r="J1134" i="29"/>
  <c r="L1134" i="29"/>
  <c r="J1135" i="29"/>
  <c r="L1135" i="29"/>
  <c r="J1136" i="29"/>
  <c r="L1136" i="29"/>
  <c r="J1137" i="29"/>
  <c r="L1137" i="29"/>
  <c r="J1138" i="29"/>
  <c r="L1138" i="29"/>
  <c r="J1139" i="29"/>
  <c r="L1139" i="29"/>
  <c r="J1140" i="29"/>
  <c r="L1140" i="29"/>
  <c r="J1141" i="29"/>
  <c r="L1141" i="29"/>
  <c r="J1142" i="29"/>
  <c r="L1142" i="29"/>
  <c r="J1143" i="29"/>
  <c r="L1143" i="29"/>
  <c r="J1144" i="29"/>
  <c r="L1144" i="29"/>
  <c r="J1145" i="29"/>
  <c r="L1145" i="29"/>
  <c r="J1146" i="29"/>
  <c r="L1146" i="29"/>
  <c r="J1147" i="29"/>
  <c r="L1147" i="29"/>
  <c r="J1148" i="29"/>
  <c r="L1148" i="29"/>
  <c r="J1149" i="29"/>
  <c r="L1149" i="29"/>
  <c r="J1150" i="29"/>
  <c r="L1150" i="29"/>
  <c r="J1151" i="29"/>
  <c r="L1151" i="29"/>
  <c r="J1152" i="29"/>
  <c r="L1152" i="29"/>
  <c r="J1153" i="29"/>
  <c r="L1153" i="29"/>
  <c r="J1154" i="29"/>
  <c r="L1154" i="29"/>
  <c r="J1155" i="29"/>
  <c r="L1155" i="29"/>
  <c r="J1156" i="29"/>
  <c r="L1156" i="29"/>
  <c r="J1157" i="29"/>
  <c r="L1157" i="29"/>
  <c r="J1158" i="29"/>
  <c r="L1158" i="29"/>
  <c r="J1159" i="29"/>
  <c r="L1159" i="29"/>
  <c r="J1160" i="29"/>
  <c r="L1160" i="29"/>
  <c r="J1161" i="29"/>
  <c r="L1161" i="29"/>
  <c r="J1162" i="29"/>
  <c r="L1162" i="29"/>
  <c r="J1163" i="29"/>
  <c r="L1163" i="29"/>
  <c r="J1164" i="29"/>
  <c r="L1164" i="29"/>
  <c r="J1165" i="29"/>
  <c r="L1165" i="29"/>
  <c r="J1166" i="29"/>
  <c r="L1166" i="29"/>
  <c r="J1167" i="29"/>
  <c r="L1167" i="29"/>
  <c r="J1168" i="29"/>
  <c r="L1168" i="29"/>
  <c r="J1169" i="29"/>
  <c r="L1169" i="29"/>
  <c r="J1170" i="29"/>
  <c r="L1170" i="29"/>
  <c r="O1307" i="11"/>
  <c r="O1306" i="11" l="1"/>
  <c r="L20" i="50"/>
  <c r="J20" i="50"/>
  <c r="L19" i="50"/>
  <c r="J19" i="50"/>
  <c r="L18" i="50"/>
  <c r="J18" i="50"/>
  <c r="L17" i="50"/>
  <c r="J17" i="50"/>
  <c r="L16" i="50"/>
  <c r="J16" i="50"/>
  <c r="L15" i="50"/>
  <c r="J15" i="50"/>
  <c r="L14" i="50"/>
  <c r="J14" i="50"/>
  <c r="L13" i="50"/>
  <c r="J13" i="50"/>
  <c r="L12" i="50"/>
  <c r="J12" i="50"/>
  <c r="L11" i="50"/>
  <c r="J11" i="50"/>
  <c r="L10" i="50"/>
  <c r="J10" i="50"/>
  <c r="L9" i="50"/>
  <c r="J9" i="50"/>
  <c r="L8" i="50"/>
  <c r="J8" i="50"/>
  <c r="L7" i="50"/>
  <c r="J7" i="50"/>
  <c r="L6" i="50"/>
  <c r="J6" i="50"/>
  <c r="L5" i="50"/>
  <c r="J5" i="50"/>
  <c r="L4" i="50"/>
  <c r="J4" i="50"/>
  <c r="L3" i="50"/>
  <c r="J3" i="50"/>
  <c r="L2" i="50"/>
  <c r="J2" i="50"/>
  <c r="J309" i="41" l="1"/>
  <c r="L309" i="41"/>
  <c r="J310" i="41"/>
  <c r="L310" i="41"/>
  <c r="J311" i="41"/>
  <c r="L311" i="41"/>
  <c r="J312" i="41"/>
  <c r="L312" i="41"/>
  <c r="J313" i="41"/>
  <c r="L313" i="41"/>
  <c r="J314" i="41"/>
  <c r="L314" i="41"/>
  <c r="J315" i="41"/>
  <c r="L315" i="41"/>
  <c r="J316" i="41"/>
  <c r="L316" i="41"/>
  <c r="J317" i="41"/>
  <c r="L317" i="41"/>
  <c r="J318" i="41"/>
  <c r="L318" i="41"/>
  <c r="J319" i="41"/>
  <c r="L319" i="41"/>
  <c r="J320" i="41"/>
  <c r="L320" i="41"/>
  <c r="J321" i="41"/>
  <c r="L321" i="41"/>
  <c r="J322" i="41"/>
  <c r="L322" i="41"/>
  <c r="J323" i="41"/>
  <c r="L323" i="41"/>
  <c r="J324" i="41"/>
  <c r="L324" i="41"/>
  <c r="J325" i="41"/>
  <c r="L325" i="41"/>
  <c r="J326" i="41"/>
  <c r="L326" i="41"/>
  <c r="J327" i="41"/>
  <c r="L327" i="41"/>
  <c r="J328" i="41"/>
  <c r="L328" i="41"/>
  <c r="J329" i="41"/>
  <c r="L329" i="41"/>
  <c r="J330" i="41"/>
  <c r="L330" i="41"/>
  <c r="J331" i="41"/>
  <c r="L331" i="41"/>
  <c r="J332" i="41"/>
  <c r="L332" i="41"/>
  <c r="J333" i="41"/>
  <c r="L333" i="41"/>
  <c r="J334" i="41"/>
  <c r="L334" i="41"/>
  <c r="J335" i="41"/>
  <c r="L335" i="41"/>
  <c r="J336" i="41"/>
  <c r="L336" i="41"/>
  <c r="J337" i="41"/>
  <c r="L337" i="41"/>
  <c r="J338" i="41"/>
  <c r="L338" i="41"/>
  <c r="J339" i="41"/>
  <c r="L339" i="41"/>
  <c r="J340" i="41"/>
  <c r="L340" i="41"/>
  <c r="J341" i="41"/>
  <c r="L341" i="41"/>
  <c r="J342" i="41"/>
  <c r="L342" i="41"/>
  <c r="J343" i="41"/>
  <c r="L343" i="41"/>
  <c r="J344" i="41"/>
  <c r="L344" i="41"/>
  <c r="J345" i="41"/>
  <c r="L345" i="41"/>
  <c r="J346" i="41"/>
  <c r="L346" i="41"/>
  <c r="J347" i="41"/>
  <c r="L347" i="41"/>
  <c r="J348" i="41"/>
  <c r="L348" i="41"/>
  <c r="J349" i="41"/>
  <c r="L349" i="41"/>
  <c r="J350" i="41"/>
  <c r="L350" i="41"/>
  <c r="J351" i="41"/>
  <c r="L351" i="41"/>
  <c r="J352" i="41"/>
  <c r="L352" i="41"/>
  <c r="J353" i="41"/>
  <c r="L353" i="41"/>
  <c r="J354" i="41"/>
  <c r="L354" i="41"/>
  <c r="J355" i="41"/>
  <c r="L355" i="41"/>
  <c r="J356" i="41"/>
  <c r="L356" i="41"/>
  <c r="J357" i="41"/>
  <c r="L357" i="41"/>
  <c r="J358" i="41"/>
  <c r="L358" i="41"/>
  <c r="J359" i="41"/>
  <c r="L359" i="41"/>
  <c r="J360" i="41"/>
  <c r="L360" i="41"/>
  <c r="J361" i="41"/>
  <c r="L361" i="41"/>
  <c r="J362" i="41"/>
  <c r="L362" i="41"/>
  <c r="J363" i="41"/>
  <c r="L363" i="41"/>
  <c r="J364" i="41"/>
  <c r="L364" i="41"/>
  <c r="J365" i="41"/>
  <c r="L365" i="41"/>
  <c r="J366" i="41"/>
  <c r="L366" i="41"/>
  <c r="J367" i="41"/>
  <c r="L367" i="41"/>
  <c r="J368" i="41"/>
  <c r="L368" i="41"/>
  <c r="J369" i="41"/>
  <c r="L369" i="41"/>
  <c r="J370" i="41"/>
  <c r="L370" i="41"/>
  <c r="J371" i="41"/>
  <c r="L371" i="41"/>
  <c r="J372" i="41"/>
  <c r="L372" i="41"/>
  <c r="J373" i="41"/>
  <c r="L373" i="41"/>
  <c r="J374" i="41"/>
  <c r="L374" i="41"/>
  <c r="J375" i="41"/>
  <c r="L375" i="41"/>
  <c r="J376" i="41"/>
  <c r="L376" i="41"/>
  <c r="J377" i="41"/>
  <c r="L377" i="41"/>
  <c r="J378" i="41"/>
  <c r="L378" i="41"/>
  <c r="J379" i="41"/>
  <c r="L379" i="41"/>
  <c r="J380" i="41"/>
  <c r="L380" i="41"/>
  <c r="J381" i="41"/>
  <c r="L381" i="41"/>
  <c r="J382" i="41"/>
  <c r="L382" i="41"/>
  <c r="J383" i="41"/>
  <c r="L383" i="41"/>
  <c r="J384" i="41"/>
  <c r="L384" i="41"/>
  <c r="J385" i="41"/>
  <c r="L385" i="41"/>
  <c r="J386" i="41"/>
  <c r="L386" i="41"/>
  <c r="J387" i="41"/>
  <c r="L387" i="41"/>
  <c r="J388" i="41"/>
  <c r="L388" i="41"/>
  <c r="J389" i="41"/>
  <c r="L389" i="41"/>
  <c r="J390" i="41"/>
  <c r="L390" i="41"/>
  <c r="J391" i="41"/>
  <c r="L391" i="41"/>
  <c r="J392" i="41"/>
  <c r="L392" i="41"/>
  <c r="J393" i="41"/>
  <c r="L393" i="41"/>
  <c r="J394" i="41"/>
  <c r="L394" i="41"/>
  <c r="J395" i="41"/>
  <c r="L395" i="41"/>
  <c r="J396" i="41"/>
  <c r="L396" i="41"/>
  <c r="J397" i="41"/>
  <c r="L397" i="41"/>
  <c r="J398" i="41"/>
  <c r="L398" i="41"/>
  <c r="J399" i="41"/>
  <c r="L399" i="41"/>
  <c r="J400" i="41"/>
  <c r="L400" i="41"/>
  <c r="J401" i="41"/>
  <c r="L401" i="41"/>
  <c r="J402" i="41"/>
  <c r="L402" i="41"/>
  <c r="J403" i="41"/>
  <c r="L403" i="41"/>
  <c r="J404" i="41"/>
  <c r="L404" i="41"/>
  <c r="J405" i="41"/>
  <c r="L405" i="41"/>
  <c r="J406" i="41"/>
  <c r="L406" i="41"/>
  <c r="J407" i="41"/>
  <c r="L407" i="41"/>
  <c r="J408" i="41"/>
  <c r="L408" i="41"/>
  <c r="J409" i="41"/>
  <c r="L409" i="41"/>
  <c r="J410" i="41"/>
  <c r="L410" i="41"/>
  <c r="J411" i="41"/>
  <c r="L411" i="41"/>
  <c r="J413" i="41"/>
  <c r="L413" i="41"/>
  <c r="J414" i="41"/>
  <c r="L414" i="41"/>
  <c r="J415" i="41"/>
  <c r="L415" i="41"/>
  <c r="J416" i="41"/>
  <c r="L416" i="41"/>
  <c r="J417" i="41"/>
  <c r="L417" i="41"/>
  <c r="J418" i="41"/>
  <c r="L418" i="41"/>
  <c r="J419" i="41"/>
  <c r="L419" i="41"/>
  <c r="J420" i="41"/>
  <c r="L420" i="41"/>
  <c r="J421" i="41"/>
  <c r="L421" i="41"/>
  <c r="J422" i="41"/>
  <c r="L422" i="41"/>
  <c r="J423" i="41"/>
  <c r="L423" i="41"/>
  <c r="J424" i="41"/>
  <c r="L424" i="41"/>
  <c r="J425" i="41"/>
  <c r="L425" i="41"/>
  <c r="J426" i="41"/>
  <c r="L426" i="41"/>
  <c r="J427" i="41"/>
  <c r="L427" i="41"/>
  <c r="J428" i="41"/>
  <c r="L428" i="41"/>
  <c r="J429" i="41"/>
  <c r="L429" i="41"/>
  <c r="J430" i="41"/>
  <c r="L430" i="41"/>
  <c r="J431" i="41"/>
  <c r="L431" i="41"/>
  <c r="J432" i="41"/>
  <c r="L432" i="41"/>
  <c r="J433" i="41"/>
  <c r="L433" i="41"/>
  <c r="J434" i="41"/>
  <c r="L434" i="41"/>
  <c r="J435" i="41"/>
  <c r="L435" i="41"/>
  <c r="J436" i="41"/>
  <c r="L436" i="41"/>
  <c r="J437" i="41"/>
  <c r="L437" i="41"/>
  <c r="J438" i="41"/>
  <c r="L438" i="41"/>
  <c r="J439" i="41"/>
  <c r="L439" i="41"/>
  <c r="J440" i="41"/>
  <c r="L440" i="41"/>
  <c r="J441" i="41"/>
  <c r="L441" i="41"/>
  <c r="J442" i="41"/>
  <c r="L442" i="41"/>
  <c r="J443" i="41"/>
  <c r="L443" i="41"/>
  <c r="J444" i="41"/>
  <c r="L444" i="41"/>
  <c r="J445" i="41"/>
  <c r="J446" i="41"/>
  <c r="J447" i="41"/>
  <c r="J448" i="41"/>
  <c r="J449" i="41"/>
  <c r="J450" i="41"/>
  <c r="J451" i="41"/>
  <c r="J452" i="41"/>
  <c r="J453" i="41"/>
  <c r="J454" i="41"/>
  <c r="J455" i="41"/>
  <c r="J456" i="41"/>
  <c r="J457" i="41"/>
  <c r="J458" i="41"/>
  <c r="J459" i="41"/>
  <c r="J460" i="41"/>
  <c r="J461" i="41"/>
  <c r="J462" i="41"/>
  <c r="J463" i="41"/>
  <c r="J464" i="41"/>
  <c r="J465" i="41"/>
  <c r="J466" i="41"/>
  <c r="J467" i="41"/>
  <c r="J468" i="41"/>
  <c r="J469" i="41"/>
  <c r="J470" i="41"/>
  <c r="J471" i="41"/>
  <c r="J472" i="41"/>
  <c r="J473" i="41"/>
  <c r="J474" i="41"/>
  <c r="J475" i="41"/>
  <c r="J476" i="41"/>
  <c r="J477" i="41"/>
  <c r="J478" i="41"/>
  <c r="J479" i="41"/>
  <c r="J480" i="41"/>
  <c r="J481" i="41"/>
  <c r="J482" i="41"/>
  <c r="J483" i="41"/>
  <c r="J484" i="41"/>
  <c r="J485" i="41"/>
  <c r="J486" i="41"/>
  <c r="J487" i="41"/>
  <c r="J488" i="41"/>
  <c r="J489" i="41"/>
  <c r="J490" i="41"/>
  <c r="J491" i="41"/>
  <c r="J492" i="41"/>
  <c r="J493" i="41"/>
  <c r="J494" i="41"/>
  <c r="J495" i="41"/>
  <c r="J496" i="41"/>
  <c r="J497" i="41"/>
  <c r="J498" i="41"/>
  <c r="J499" i="41"/>
  <c r="J500" i="41"/>
  <c r="J501" i="41"/>
  <c r="J502" i="41"/>
  <c r="J503" i="41"/>
  <c r="J504" i="41"/>
  <c r="J505" i="41"/>
  <c r="J506" i="41"/>
  <c r="O1305" i="11"/>
  <c r="O1304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L115" i="46"/>
  <c r="L116" i="46"/>
  <c r="L117" i="46"/>
  <c r="L118" i="46"/>
  <c r="L119" i="46"/>
  <c r="J308" i="48"/>
  <c r="L308" i="48"/>
  <c r="J309" i="48"/>
  <c r="L309" i="48"/>
  <c r="J310" i="48"/>
  <c r="L310" i="48"/>
  <c r="J311" i="48"/>
  <c r="L311" i="48"/>
  <c r="J312" i="48"/>
  <c r="L312" i="48"/>
  <c r="J313" i="48"/>
  <c r="L313" i="48"/>
  <c r="J314" i="48"/>
  <c r="L314" i="48"/>
  <c r="J315" i="48"/>
  <c r="L315" i="48"/>
  <c r="J316" i="48"/>
  <c r="L316" i="48"/>
  <c r="J317" i="48"/>
  <c r="L317" i="48"/>
  <c r="J318" i="48"/>
  <c r="L318" i="48"/>
  <c r="J319" i="48"/>
  <c r="L319" i="48"/>
  <c r="J320" i="48"/>
  <c r="L320" i="48"/>
  <c r="J321" i="48"/>
  <c r="L321" i="48"/>
  <c r="J322" i="48"/>
  <c r="L322" i="48"/>
  <c r="J323" i="48"/>
  <c r="L323" i="48"/>
  <c r="J324" i="48"/>
  <c r="L324" i="48"/>
  <c r="J325" i="48"/>
  <c r="L325" i="48"/>
  <c r="J326" i="48"/>
  <c r="L326" i="48"/>
  <c r="J327" i="48"/>
  <c r="L327" i="48"/>
  <c r="J328" i="48"/>
  <c r="L328" i="48"/>
  <c r="J329" i="48"/>
  <c r="L329" i="48"/>
  <c r="J330" i="48"/>
  <c r="L330" i="48"/>
  <c r="J331" i="48"/>
  <c r="L331" i="48"/>
  <c r="J332" i="48"/>
  <c r="L332" i="48"/>
  <c r="J333" i="48"/>
  <c r="L333" i="48"/>
  <c r="J334" i="48"/>
  <c r="L334" i="48"/>
  <c r="J335" i="48"/>
  <c r="L335" i="48"/>
  <c r="J336" i="48"/>
  <c r="L336" i="48"/>
  <c r="J337" i="48"/>
  <c r="L337" i="48"/>
  <c r="J338" i="48"/>
  <c r="L338" i="48"/>
  <c r="J339" i="48"/>
  <c r="L339" i="48"/>
  <c r="J340" i="48"/>
  <c r="L340" i="48"/>
  <c r="J341" i="48"/>
  <c r="L341" i="48"/>
  <c r="J342" i="48"/>
  <c r="L342" i="48"/>
  <c r="J343" i="48"/>
  <c r="L343" i="48"/>
  <c r="J344" i="48"/>
  <c r="L344" i="48"/>
  <c r="J345" i="48"/>
  <c r="L345" i="48"/>
  <c r="J346" i="48"/>
  <c r="L346" i="48"/>
  <c r="J347" i="48"/>
  <c r="L347" i="48"/>
  <c r="J348" i="48"/>
  <c r="L348" i="48"/>
  <c r="J349" i="48"/>
  <c r="L349" i="48"/>
  <c r="J350" i="48"/>
  <c r="L350" i="48"/>
  <c r="J351" i="48"/>
  <c r="L351" i="48"/>
  <c r="J352" i="48"/>
  <c r="L352" i="48"/>
  <c r="J353" i="48"/>
  <c r="L353" i="48"/>
  <c r="J354" i="48"/>
  <c r="L354" i="48"/>
  <c r="J355" i="48"/>
  <c r="L355" i="48"/>
  <c r="J356" i="48"/>
  <c r="L356" i="48"/>
  <c r="J357" i="48"/>
  <c r="L357" i="48"/>
  <c r="J358" i="48"/>
  <c r="L358" i="48"/>
  <c r="J359" i="48"/>
  <c r="L359" i="48"/>
  <c r="J360" i="48"/>
  <c r="L360" i="48"/>
  <c r="J361" i="48"/>
  <c r="L361" i="48"/>
  <c r="J362" i="48"/>
  <c r="L362" i="48"/>
  <c r="J363" i="48"/>
  <c r="L363" i="48"/>
  <c r="J364" i="48"/>
  <c r="L364" i="48"/>
  <c r="J365" i="48"/>
  <c r="L365" i="48"/>
  <c r="J366" i="48"/>
  <c r="L366" i="48"/>
  <c r="J367" i="48"/>
  <c r="L367" i="48"/>
  <c r="J368" i="48"/>
  <c r="L368" i="48"/>
  <c r="J369" i="48"/>
  <c r="L369" i="48"/>
  <c r="J370" i="48"/>
  <c r="L370" i="48"/>
  <c r="J371" i="48"/>
  <c r="L371" i="48"/>
  <c r="J372" i="48"/>
  <c r="L372" i="48"/>
  <c r="J373" i="48"/>
  <c r="L373" i="48"/>
  <c r="J374" i="48"/>
  <c r="L374" i="48"/>
  <c r="J375" i="48"/>
  <c r="L375" i="48"/>
  <c r="J376" i="48"/>
  <c r="L376" i="48"/>
  <c r="J377" i="48"/>
  <c r="L377" i="48"/>
  <c r="J378" i="48"/>
  <c r="L378" i="48"/>
  <c r="J379" i="48"/>
  <c r="L379" i="48"/>
  <c r="J380" i="48"/>
  <c r="L380" i="48"/>
  <c r="J381" i="48"/>
  <c r="L381" i="48"/>
  <c r="J382" i="48"/>
  <c r="L382" i="48"/>
  <c r="J383" i="48"/>
  <c r="L383" i="48"/>
  <c r="J384" i="48"/>
  <c r="L384" i="48"/>
  <c r="J385" i="48"/>
  <c r="L385" i="48"/>
  <c r="J386" i="48"/>
  <c r="L386" i="48"/>
  <c r="J387" i="48"/>
  <c r="L387" i="48"/>
  <c r="J388" i="48"/>
  <c r="L388" i="48"/>
  <c r="J389" i="48"/>
  <c r="L389" i="48"/>
  <c r="J390" i="48"/>
  <c r="L390" i="48"/>
  <c r="J391" i="48"/>
  <c r="L391" i="48"/>
  <c r="J392" i="48"/>
  <c r="L392" i="48"/>
  <c r="J393" i="48"/>
  <c r="L393" i="48"/>
  <c r="J394" i="48"/>
  <c r="L394" i="48"/>
  <c r="J395" i="48"/>
  <c r="L395" i="48"/>
  <c r="J396" i="48"/>
  <c r="L396" i="48"/>
  <c r="J397" i="48"/>
  <c r="L397" i="48"/>
  <c r="J398" i="48"/>
  <c r="L398" i="48"/>
  <c r="J399" i="48"/>
  <c r="L399" i="48"/>
  <c r="J400" i="48"/>
  <c r="L400" i="48"/>
  <c r="J401" i="48"/>
  <c r="L401" i="48"/>
  <c r="J402" i="48"/>
  <c r="L402" i="48"/>
  <c r="J403" i="48"/>
  <c r="L403" i="48"/>
  <c r="J404" i="48"/>
  <c r="L404" i="48"/>
  <c r="J405" i="48"/>
  <c r="L405" i="48"/>
  <c r="J406" i="48"/>
  <c r="L406" i="48"/>
  <c r="J407" i="48"/>
  <c r="L407" i="48"/>
  <c r="J408" i="48"/>
  <c r="L408" i="48"/>
  <c r="J409" i="48"/>
  <c r="L409" i="48"/>
  <c r="J410" i="48"/>
  <c r="L410" i="48"/>
  <c r="J411" i="48"/>
  <c r="L411" i="48"/>
  <c r="J412" i="48"/>
  <c r="L412" i="48"/>
  <c r="J413" i="48"/>
  <c r="L413" i="48"/>
  <c r="J414" i="48"/>
  <c r="L414" i="48"/>
  <c r="J415" i="48"/>
  <c r="L415" i="48"/>
  <c r="J416" i="48"/>
  <c r="L416" i="48"/>
  <c r="J417" i="48"/>
  <c r="L417" i="48"/>
  <c r="J418" i="48"/>
  <c r="L418" i="48"/>
  <c r="J419" i="48"/>
  <c r="L419" i="48"/>
  <c r="J420" i="48"/>
  <c r="L420" i="48"/>
  <c r="J421" i="48"/>
  <c r="L421" i="48"/>
  <c r="J422" i="48"/>
  <c r="L422" i="48"/>
  <c r="J423" i="48"/>
  <c r="L423" i="48"/>
  <c r="J424" i="48"/>
  <c r="L424" i="48"/>
  <c r="J425" i="48"/>
  <c r="L425" i="48"/>
  <c r="J426" i="48"/>
  <c r="L426" i="48"/>
  <c r="J427" i="48"/>
  <c r="L427" i="48"/>
  <c r="J428" i="48"/>
  <c r="L428" i="48"/>
  <c r="J429" i="48"/>
  <c r="L429" i="48"/>
  <c r="J430" i="48"/>
  <c r="L430" i="48"/>
  <c r="J431" i="48"/>
  <c r="L431" i="48"/>
  <c r="J432" i="48"/>
  <c r="L432" i="48"/>
  <c r="J433" i="48"/>
  <c r="L433" i="48"/>
  <c r="J434" i="48"/>
  <c r="L434" i="48"/>
  <c r="J435" i="48"/>
  <c r="L435" i="48"/>
  <c r="J436" i="48"/>
  <c r="L436" i="48"/>
  <c r="J437" i="48"/>
  <c r="L437" i="48"/>
  <c r="J438" i="48"/>
  <c r="L438" i="48"/>
  <c r="J439" i="48"/>
  <c r="L439" i="48"/>
  <c r="J440" i="48"/>
  <c r="L440" i="48"/>
  <c r="J441" i="48"/>
  <c r="L441" i="48"/>
  <c r="J442" i="48"/>
  <c r="L442" i="48"/>
  <c r="J443" i="48"/>
  <c r="L443" i="48"/>
  <c r="J444" i="48"/>
  <c r="L444" i="48"/>
  <c r="J445" i="48"/>
  <c r="L445" i="48"/>
  <c r="J446" i="48"/>
  <c r="L446" i="48"/>
  <c r="J447" i="48"/>
  <c r="L447" i="48"/>
  <c r="J448" i="48"/>
  <c r="L448" i="48"/>
  <c r="J449" i="48"/>
  <c r="L449" i="48"/>
  <c r="J450" i="48"/>
  <c r="L450" i="48"/>
  <c r="J451" i="48"/>
  <c r="L451" i="48"/>
  <c r="J452" i="48"/>
  <c r="L452" i="48"/>
  <c r="J453" i="48"/>
  <c r="L453" i="48"/>
  <c r="J454" i="48"/>
  <c r="L454" i="48"/>
  <c r="J455" i="48"/>
  <c r="L455" i="48"/>
  <c r="J456" i="48"/>
  <c r="L456" i="48"/>
  <c r="J457" i="48"/>
  <c r="L457" i="48"/>
  <c r="J458" i="48"/>
  <c r="L458" i="48"/>
  <c r="J459" i="48"/>
  <c r="L459" i="48"/>
  <c r="J460" i="48"/>
  <c r="L460" i="48"/>
  <c r="J461" i="48"/>
  <c r="L461" i="48"/>
  <c r="J462" i="48"/>
  <c r="L462" i="48"/>
  <c r="J463" i="48"/>
  <c r="L463" i="48"/>
  <c r="J464" i="48"/>
  <c r="L464" i="48"/>
  <c r="J465" i="48"/>
  <c r="L465" i="48"/>
  <c r="J466" i="48"/>
  <c r="L466" i="48"/>
  <c r="J467" i="48"/>
  <c r="L467" i="48"/>
  <c r="J468" i="48"/>
  <c r="L468" i="48"/>
  <c r="J447" i="39"/>
  <c r="L447" i="39"/>
  <c r="J448" i="39"/>
  <c r="L448" i="39"/>
  <c r="J449" i="39"/>
  <c r="L449" i="39"/>
  <c r="J450" i="39"/>
  <c r="L450" i="39"/>
  <c r="J451" i="39"/>
  <c r="L451" i="39"/>
  <c r="J452" i="39"/>
  <c r="L452" i="39"/>
  <c r="J453" i="39"/>
  <c r="L453" i="39"/>
  <c r="J454" i="39"/>
  <c r="L454" i="39"/>
  <c r="J455" i="39"/>
  <c r="L455" i="39"/>
  <c r="J456" i="39"/>
  <c r="L456" i="39"/>
  <c r="J457" i="39"/>
  <c r="L457" i="39"/>
  <c r="J458" i="39"/>
  <c r="L458" i="39"/>
  <c r="J459" i="39"/>
  <c r="L459" i="39"/>
  <c r="J460" i="39"/>
  <c r="L460" i="39"/>
  <c r="J461" i="39"/>
  <c r="L461" i="39"/>
  <c r="J462" i="39"/>
  <c r="L462" i="39"/>
  <c r="J463" i="39"/>
  <c r="L463" i="39"/>
  <c r="J464" i="39"/>
  <c r="L464" i="39"/>
  <c r="J465" i="39"/>
  <c r="L465" i="39"/>
  <c r="J466" i="39"/>
  <c r="L466" i="39"/>
  <c r="J467" i="39"/>
  <c r="L467" i="39"/>
  <c r="J468" i="39"/>
  <c r="L468" i="39"/>
  <c r="J469" i="39"/>
  <c r="L469" i="39"/>
  <c r="J470" i="39"/>
  <c r="L470" i="39"/>
  <c r="J471" i="39"/>
  <c r="L471" i="39"/>
  <c r="J472" i="39"/>
  <c r="L472" i="39"/>
  <c r="J473" i="39"/>
  <c r="L473" i="39"/>
  <c r="J474" i="39"/>
  <c r="L474" i="39"/>
  <c r="J475" i="39"/>
  <c r="L475" i="39"/>
  <c r="J476" i="39"/>
  <c r="L476" i="39"/>
  <c r="J477" i="39"/>
  <c r="L477" i="39"/>
  <c r="J478" i="39"/>
  <c r="L478" i="39"/>
  <c r="J479" i="39"/>
  <c r="L479" i="39"/>
  <c r="J480" i="39"/>
  <c r="L480" i="39"/>
  <c r="J481" i="39"/>
  <c r="L481" i="39"/>
  <c r="J482" i="39"/>
  <c r="L482" i="39"/>
  <c r="J483" i="39"/>
  <c r="L483" i="39"/>
  <c r="J484" i="39"/>
  <c r="L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306" i="41" l="1"/>
  <c r="L306" i="41"/>
  <c r="J307" i="41"/>
  <c r="L307" i="41"/>
  <c r="J308" i="41"/>
  <c r="L308" i="41"/>
  <c r="O1303" i="11"/>
  <c r="J101" i="46"/>
  <c r="J102" i="46"/>
  <c r="J103" i="46"/>
  <c r="J104" i="46"/>
  <c r="J105" i="46"/>
  <c r="J106" i="46"/>
  <c r="J107" i="46"/>
  <c r="J108" i="46"/>
  <c r="J109" i="46"/>
  <c r="J110" i="46"/>
  <c r="J111" i="46"/>
  <c r="J112" i="46"/>
  <c r="J113" i="46"/>
  <c r="J114" i="46"/>
  <c r="J115" i="46"/>
  <c r="J116" i="46"/>
  <c r="J117" i="46"/>
  <c r="J118" i="46"/>
  <c r="J119" i="46"/>
  <c r="O1302" i="11"/>
  <c r="O1301" i="11" l="1"/>
  <c r="J303" i="44"/>
  <c r="L303" i="44"/>
  <c r="J304" i="44"/>
  <c r="L304" i="44"/>
  <c r="J305" i="44"/>
  <c r="L305" i="44"/>
  <c r="J306" i="44"/>
  <c r="L306" i="44"/>
  <c r="J307" i="44"/>
  <c r="L307" i="44"/>
  <c r="J308" i="44"/>
  <c r="L308" i="44"/>
  <c r="J309" i="44"/>
  <c r="L309" i="44"/>
  <c r="J310" i="44"/>
  <c r="L310" i="44"/>
  <c r="J311" i="44"/>
  <c r="L311" i="44"/>
  <c r="J312" i="44"/>
  <c r="L312" i="44"/>
  <c r="J313" i="44"/>
  <c r="L313" i="44"/>
  <c r="J314" i="44"/>
  <c r="L314" i="44"/>
  <c r="J315" i="44"/>
  <c r="L315" i="44"/>
  <c r="J316" i="44"/>
  <c r="L316" i="44"/>
  <c r="J317" i="44"/>
  <c r="L317" i="44"/>
  <c r="J318" i="44"/>
  <c r="L318" i="44"/>
  <c r="J319" i="44"/>
  <c r="L319" i="44"/>
  <c r="J320" i="44"/>
  <c r="L320" i="44"/>
  <c r="J321" i="44"/>
  <c r="L321" i="44"/>
  <c r="J322" i="44"/>
  <c r="L322" i="44"/>
  <c r="J323" i="44"/>
  <c r="L323" i="44"/>
  <c r="O1300" i="11" l="1"/>
  <c r="O1299" i="11"/>
  <c r="O1298" i="11"/>
  <c r="O1297" i="11"/>
  <c r="O1296" i="11"/>
  <c r="J537" i="37"/>
  <c r="L537" i="37"/>
  <c r="J538" i="37"/>
  <c r="L538" i="37"/>
  <c r="J539" i="37"/>
  <c r="L539" i="37"/>
  <c r="J540" i="37"/>
  <c r="L540" i="37"/>
  <c r="J541" i="37"/>
  <c r="L541" i="37"/>
  <c r="J542" i="37"/>
  <c r="L542" i="37"/>
  <c r="J543" i="37"/>
  <c r="L543" i="37"/>
  <c r="J544" i="37"/>
  <c r="L544" i="37"/>
  <c r="J545" i="37"/>
  <c r="L545" i="37"/>
  <c r="J546" i="37"/>
  <c r="L546" i="37"/>
  <c r="J547" i="37"/>
  <c r="L547" i="37"/>
  <c r="J548" i="37"/>
  <c r="L548" i="37"/>
  <c r="J549" i="37"/>
  <c r="L549" i="37"/>
  <c r="J550" i="37"/>
  <c r="L550" i="37"/>
  <c r="J551" i="37"/>
  <c r="L551" i="37"/>
  <c r="J552" i="37"/>
  <c r="L552" i="37"/>
  <c r="J553" i="37"/>
  <c r="L553" i="37"/>
  <c r="J554" i="37"/>
  <c r="L554" i="37"/>
  <c r="J555" i="37"/>
  <c r="L555" i="37"/>
  <c r="J288" i="41"/>
  <c r="L288" i="41"/>
  <c r="J289" i="41"/>
  <c r="L289" i="41"/>
  <c r="J290" i="41"/>
  <c r="L290" i="41"/>
  <c r="J291" i="41"/>
  <c r="L291" i="41"/>
  <c r="J292" i="41"/>
  <c r="L292" i="41"/>
  <c r="J293" i="41"/>
  <c r="L293" i="41"/>
  <c r="J294" i="41"/>
  <c r="L294" i="41"/>
  <c r="J295" i="41"/>
  <c r="L295" i="41"/>
  <c r="J296" i="41"/>
  <c r="L296" i="41"/>
  <c r="J297" i="41"/>
  <c r="L297" i="41"/>
  <c r="J298" i="41"/>
  <c r="L298" i="41"/>
  <c r="J299" i="41"/>
  <c r="L299" i="41"/>
  <c r="J300" i="41"/>
  <c r="L300" i="41"/>
  <c r="J301" i="41"/>
  <c r="L301" i="41"/>
  <c r="J302" i="41"/>
  <c r="L302" i="41"/>
  <c r="J303" i="41"/>
  <c r="L303" i="41"/>
  <c r="J304" i="41"/>
  <c r="L304" i="41"/>
  <c r="J305" i="41"/>
  <c r="L305" i="41"/>
  <c r="J1098" i="29"/>
  <c r="L1098" i="29"/>
  <c r="J1099" i="29"/>
  <c r="L1099" i="29"/>
  <c r="J1100" i="29"/>
  <c r="L1100" i="29"/>
  <c r="J1101" i="29"/>
  <c r="L1101" i="29"/>
  <c r="J1102" i="29"/>
  <c r="L1102" i="29"/>
  <c r="J1103" i="29"/>
  <c r="L1103" i="29"/>
  <c r="J1104" i="29"/>
  <c r="L1104" i="29"/>
  <c r="J1105" i="29"/>
  <c r="L1105" i="29"/>
  <c r="J1106" i="29"/>
  <c r="L1106" i="29"/>
  <c r="J1107" i="29"/>
  <c r="L1107" i="29"/>
  <c r="J1108" i="29"/>
  <c r="L1108" i="29"/>
  <c r="J1109" i="29"/>
  <c r="L1109" i="29"/>
  <c r="J1110" i="29"/>
  <c r="L1110" i="29"/>
  <c r="J1111" i="29"/>
  <c r="L1111" i="29"/>
  <c r="J1112" i="29"/>
  <c r="L1112" i="29"/>
  <c r="J1113" i="29"/>
  <c r="L1113" i="29"/>
  <c r="J1114" i="29"/>
  <c r="L1114" i="29"/>
  <c r="J1115" i="29"/>
  <c r="L1115" i="29"/>
  <c r="J1116" i="29"/>
  <c r="L1116" i="29"/>
  <c r="J1117" i="29"/>
  <c r="L1117" i="29"/>
  <c r="J1118" i="29"/>
  <c r="L1118" i="29"/>
  <c r="J1119" i="29"/>
  <c r="L1119" i="29"/>
  <c r="J1120" i="29"/>
  <c r="L1120" i="29"/>
  <c r="J428" i="39" l="1"/>
  <c r="L428" i="39"/>
  <c r="J429" i="39"/>
  <c r="L429" i="39"/>
  <c r="J430" i="39"/>
  <c r="L430" i="39"/>
  <c r="J431" i="39"/>
  <c r="L431" i="39"/>
  <c r="J432" i="39"/>
  <c r="L432" i="39"/>
  <c r="J433" i="39"/>
  <c r="L433" i="39"/>
  <c r="J434" i="39"/>
  <c r="L434" i="39"/>
  <c r="J435" i="39"/>
  <c r="L435" i="39"/>
  <c r="J436" i="39"/>
  <c r="L436" i="39"/>
  <c r="J437" i="39"/>
  <c r="L437" i="39"/>
  <c r="J438" i="39"/>
  <c r="L438" i="39"/>
  <c r="J439" i="39"/>
  <c r="L439" i="39"/>
  <c r="J440" i="39"/>
  <c r="L440" i="39"/>
  <c r="J441" i="39"/>
  <c r="L441" i="39"/>
  <c r="J442" i="39"/>
  <c r="L442" i="39"/>
  <c r="J443" i="39"/>
  <c r="L443" i="39"/>
  <c r="J444" i="39"/>
  <c r="L444" i="39"/>
  <c r="J445" i="39"/>
  <c r="L445" i="39"/>
  <c r="J446" i="39"/>
  <c r="L446" i="39"/>
  <c r="O1295" i="11" l="1"/>
  <c r="O1294" i="11"/>
  <c r="O1293" i="11"/>
  <c r="O1292" i="11"/>
  <c r="O1291" i="11"/>
  <c r="O1290" i="11"/>
  <c r="O1289" i="11"/>
  <c r="O1288" i="11"/>
  <c r="J84" i="46"/>
  <c r="L84" i="46"/>
  <c r="J85" i="46"/>
  <c r="L85" i="46"/>
  <c r="J86" i="46"/>
  <c r="L86" i="46"/>
  <c r="J87" i="46"/>
  <c r="L87" i="46"/>
  <c r="J88" i="46"/>
  <c r="L88" i="46"/>
  <c r="J89" i="46"/>
  <c r="L89" i="46"/>
  <c r="J90" i="46"/>
  <c r="L90" i="46"/>
  <c r="J91" i="46"/>
  <c r="L91" i="46"/>
  <c r="J92" i="46"/>
  <c r="L92" i="46"/>
  <c r="J93" i="46"/>
  <c r="L93" i="46"/>
  <c r="J94" i="46"/>
  <c r="L94" i="46"/>
  <c r="J95" i="46"/>
  <c r="L95" i="46"/>
  <c r="J96" i="46"/>
  <c r="L96" i="46"/>
  <c r="J97" i="46"/>
  <c r="L97" i="46"/>
  <c r="J98" i="46"/>
  <c r="L98" i="46"/>
  <c r="J99" i="46"/>
  <c r="L99" i="46"/>
  <c r="J100" i="46"/>
  <c r="O1287" i="11" l="1"/>
  <c r="T1288" i="11" l="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O795" i="7"/>
  <c r="O1286" i="11" l="1"/>
  <c r="J523" i="24"/>
  <c r="L523" i="24"/>
  <c r="J524" i="24"/>
  <c r="L524" i="24"/>
  <c r="J525" i="24"/>
  <c r="L525" i="24"/>
  <c r="J526" i="24"/>
  <c r="L526" i="24"/>
  <c r="J527" i="24"/>
  <c r="L527" i="24"/>
  <c r="J528" i="24"/>
  <c r="L528" i="24"/>
  <c r="J529" i="24"/>
  <c r="L529" i="24"/>
  <c r="J530" i="24"/>
  <c r="L530" i="24"/>
  <c r="J531" i="24"/>
  <c r="L531" i="24"/>
  <c r="J532" i="24"/>
  <c r="L532" i="24"/>
  <c r="J533" i="24"/>
  <c r="L533" i="24"/>
  <c r="J534" i="24"/>
  <c r="L534" i="24"/>
  <c r="J535" i="24"/>
  <c r="L535" i="24"/>
  <c r="J536" i="24"/>
  <c r="L536" i="24"/>
  <c r="J537" i="24"/>
  <c r="L537" i="24"/>
  <c r="J538" i="24"/>
  <c r="L538" i="24"/>
  <c r="J539" i="24"/>
  <c r="L539" i="24"/>
  <c r="J540" i="24"/>
  <c r="L540" i="24"/>
  <c r="J541" i="24"/>
  <c r="L541" i="24"/>
  <c r="J542" i="24"/>
  <c r="L542" i="24"/>
  <c r="J543" i="24"/>
  <c r="L543" i="24"/>
  <c r="J286" i="44"/>
  <c r="L286" i="44"/>
  <c r="J287" i="44"/>
  <c r="L287" i="44"/>
  <c r="J288" i="44"/>
  <c r="L288" i="44"/>
  <c r="J289" i="44"/>
  <c r="L289" i="44"/>
  <c r="J290" i="44"/>
  <c r="L290" i="44"/>
  <c r="J291" i="44"/>
  <c r="L291" i="44"/>
  <c r="J292" i="44"/>
  <c r="L292" i="44"/>
  <c r="J293" i="44"/>
  <c r="L293" i="44"/>
  <c r="J294" i="44"/>
  <c r="L294" i="44"/>
  <c r="J295" i="44"/>
  <c r="L295" i="44"/>
  <c r="J296" i="44"/>
  <c r="L296" i="44"/>
  <c r="J297" i="44"/>
  <c r="L297" i="44"/>
  <c r="J298" i="44"/>
  <c r="L298" i="44"/>
  <c r="J299" i="44"/>
  <c r="L299" i="44"/>
  <c r="J300" i="44"/>
  <c r="L300" i="44"/>
  <c r="J301" i="44"/>
  <c r="L301" i="44"/>
  <c r="J302" i="44"/>
  <c r="L302" i="44"/>
  <c r="O1285" i="11" l="1"/>
  <c r="O1284" i="11"/>
  <c r="J697" i="43"/>
  <c r="L697" i="43"/>
  <c r="J698" i="43"/>
  <c r="L698" i="43"/>
  <c r="J699" i="43"/>
  <c r="L699" i="43"/>
  <c r="J700" i="43"/>
  <c r="L700" i="43"/>
  <c r="J701" i="43"/>
  <c r="L701" i="43"/>
  <c r="J702" i="43"/>
  <c r="L702" i="43"/>
  <c r="J703" i="43"/>
  <c r="L703" i="43"/>
  <c r="J704" i="43"/>
  <c r="L704" i="43"/>
  <c r="J705" i="43"/>
  <c r="L705" i="43"/>
  <c r="J706" i="43"/>
  <c r="L706" i="43"/>
  <c r="J707" i="43"/>
  <c r="L707" i="43"/>
  <c r="J708" i="43"/>
  <c r="L708" i="43"/>
  <c r="J709" i="43"/>
  <c r="L709" i="43"/>
  <c r="J710" i="43"/>
  <c r="L710" i="43"/>
  <c r="J711" i="43"/>
  <c r="L711" i="43"/>
  <c r="J712" i="43"/>
  <c r="L712" i="43"/>
  <c r="J713" i="43"/>
  <c r="L713" i="43"/>
  <c r="J714" i="43"/>
  <c r="L714" i="43"/>
  <c r="J411" i="39"/>
  <c r="L411" i="39"/>
  <c r="J412" i="39"/>
  <c r="L412" i="39"/>
  <c r="J413" i="39"/>
  <c r="L413" i="39"/>
  <c r="J414" i="39"/>
  <c r="L414" i="39"/>
  <c r="J415" i="39"/>
  <c r="L415" i="39"/>
  <c r="J416" i="39"/>
  <c r="L416" i="39"/>
  <c r="J417" i="39"/>
  <c r="L417" i="39"/>
  <c r="J418" i="39"/>
  <c r="L418" i="39"/>
  <c r="J419" i="39"/>
  <c r="L419" i="39"/>
  <c r="J420" i="39"/>
  <c r="L420" i="39"/>
  <c r="J421" i="39"/>
  <c r="L421" i="39"/>
  <c r="J422" i="39"/>
  <c r="L422" i="39"/>
  <c r="J423" i="39"/>
  <c r="L423" i="39"/>
  <c r="J424" i="39"/>
  <c r="L424" i="39"/>
  <c r="J425" i="39"/>
  <c r="L425" i="39"/>
  <c r="J426" i="39"/>
  <c r="L426" i="39"/>
  <c r="J427" i="39"/>
  <c r="L427" i="39"/>
  <c r="J267" i="41"/>
  <c r="L267" i="41"/>
  <c r="J268" i="41"/>
  <c r="L268" i="41"/>
  <c r="J269" i="41"/>
  <c r="L269" i="41"/>
  <c r="J270" i="41"/>
  <c r="L270" i="41"/>
  <c r="J271" i="41"/>
  <c r="L271" i="41"/>
  <c r="J272" i="41"/>
  <c r="L272" i="41"/>
  <c r="J273" i="41"/>
  <c r="L273" i="41"/>
  <c r="J274" i="41"/>
  <c r="L274" i="41"/>
  <c r="J275" i="41"/>
  <c r="L275" i="41"/>
  <c r="J276" i="41"/>
  <c r="L276" i="41"/>
  <c r="J277" i="41"/>
  <c r="L277" i="41"/>
  <c r="J278" i="41"/>
  <c r="L278" i="41"/>
  <c r="J279" i="41"/>
  <c r="L279" i="41"/>
  <c r="J280" i="41"/>
  <c r="L280" i="41"/>
  <c r="J281" i="41"/>
  <c r="L281" i="41"/>
  <c r="J282" i="41"/>
  <c r="L282" i="41"/>
  <c r="J283" i="41"/>
  <c r="L283" i="41"/>
  <c r="J284" i="41"/>
  <c r="L284" i="41"/>
  <c r="J285" i="41"/>
  <c r="L285" i="41"/>
  <c r="J286" i="41"/>
  <c r="L286" i="41"/>
  <c r="J287" i="41"/>
  <c r="L287" i="41"/>
  <c r="O1283" i="11" l="1"/>
  <c r="O1282" i="11"/>
  <c r="O1281" i="11"/>
  <c r="O1280" i="11" l="1"/>
  <c r="J1080" i="29"/>
  <c r="L1080" i="29"/>
  <c r="J1081" i="29"/>
  <c r="L1081" i="29"/>
  <c r="J1082" i="29"/>
  <c r="L1082" i="29"/>
  <c r="J1083" i="29"/>
  <c r="L1083" i="29"/>
  <c r="J1084" i="29"/>
  <c r="L1084" i="29"/>
  <c r="J1085" i="29"/>
  <c r="L1085" i="29"/>
  <c r="J1086" i="29"/>
  <c r="L1086" i="29"/>
  <c r="J1087" i="29"/>
  <c r="L1087" i="29"/>
  <c r="J1088" i="29"/>
  <c r="L1088" i="29"/>
  <c r="J1089" i="29"/>
  <c r="L1089" i="29"/>
  <c r="J1090" i="29"/>
  <c r="L1090" i="29"/>
  <c r="J1091" i="29"/>
  <c r="L1091" i="29"/>
  <c r="J1092" i="29"/>
  <c r="L1092" i="29"/>
  <c r="J1093" i="29"/>
  <c r="L1093" i="29"/>
  <c r="J1094" i="29"/>
  <c r="L1094" i="29"/>
  <c r="J1095" i="29"/>
  <c r="L1095" i="29"/>
  <c r="J1096" i="29"/>
  <c r="L1096" i="29"/>
  <c r="J1097" i="29"/>
  <c r="L1097" i="29"/>
  <c r="J65" i="46"/>
  <c r="L65" i="46"/>
  <c r="J66" i="46"/>
  <c r="L66" i="46"/>
  <c r="J67" i="46"/>
  <c r="L67" i="46"/>
  <c r="J68" i="46"/>
  <c r="L68" i="46"/>
  <c r="J69" i="46"/>
  <c r="L69" i="46"/>
  <c r="J70" i="46"/>
  <c r="L70" i="46"/>
  <c r="J71" i="46"/>
  <c r="L71" i="46"/>
  <c r="J72" i="46"/>
  <c r="L72" i="46"/>
  <c r="J73" i="46"/>
  <c r="L73" i="46"/>
  <c r="J74" i="46"/>
  <c r="L74" i="46"/>
  <c r="J75" i="46"/>
  <c r="L75" i="46"/>
  <c r="J76" i="46"/>
  <c r="L76" i="46"/>
  <c r="J77" i="46"/>
  <c r="L77" i="46"/>
  <c r="J78" i="46"/>
  <c r="L78" i="46"/>
  <c r="J79" i="46"/>
  <c r="L79" i="46"/>
  <c r="J80" i="46"/>
  <c r="L80" i="46"/>
  <c r="J81" i="46"/>
  <c r="L81" i="46"/>
  <c r="J82" i="46"/>
  <c r="L82" i="46"/>
  <c r="J83" i="46"/>
  <c r="L83" i="46"/>
  <c r="O1279" i="11" l="1"/>
  <c r="O1278" i="11" l="1"/>
  <c r="J289" i="48" l="1"/>
  <c r="L289" i="48"/>
  <c r="J290" i="48"/>
  <c r="L290" i="48"/>
  <c r="J291" i="48"/>
  <c r="L291" i="48"/>
  <c r="J292" i="48"/>
  <c r="L292" i="48"/>
  <c r="J293" i="48"/>
  <c r="L293" i="48"/>
  <c r="J294" i="48"/>
  <c r="L294" i="48"/>
  <c r="J295" i="48"/>
  <c r="L295" i="48"/>
  <c r="J296" i="48"/>
  <c r="L296" i="48"/>
  <c r="J297" i="48"/>
  <c r="L297" i="48"/>
  <c r="J298" i="48"/>
  <c r="L298" i="48"/>
  <c r="J299" i="48"/>
  <c r="L299" i="48"/>
  <c r="J300" i="48"/>
  <c r="L300" i="48"/>
  <c r="J301" i="48"/>
  <c r="L301" i="48"/>
  <c r="J302" i="48"/>
  <c r="L302" i="48"/>
  <c r="J303" i="48"/>
  <c r="L303" i="48"/>
  <c r="J304" i="48"/>
  <c r="L304" i="48"/>
  <c r="J305" i="48"/>
  <c r="L305" i="48"/>
  <c r="J306" i="48"/>
  <c r="L306" i="48"/>
  <c r="J307" i="48"/>
  <c r="L307" i="48"/>
  <c r="O1277" i="11" l="1"/>
  <c r="O1275" i="11" l="1"/>
  <c r="O1274" i="11" l="1"/>
  <c r="T1273" i="11" l="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O1273" i="11"/>
  <c r="O1272" i="11"/>
  <c r="O1271" i="11"/>
  <c r="O1270" i="11"/>
  <c r="J79" i="45"/>
  <c r="L79" i="45"/>
  <c r="J80" i="45"/>
  <c r="L80" i="45"/>
  <c r="J81" i="45"/>
  <c r="L81" i="45"/>
  <c r="J82" i="45"/>
  <c r="L82" i="45"/>
  <c r="J83" i="45"/>
  <c r="L83" i="45"/>
  <c r="J266" i="44"/>
  <c r="L266" i="44"/>
  <c r="J267" i="44"/>
  <c r="L267" i="44"/>
  <c r="J268" i="44"/>
  <c r="L268" i="44"/>
  <c r="J269" i="44"/>
  <c r="L269" i="44"/>
  <c r="J270" i="44"/>
  <c r="L270" i="44"/>
  <c r="J271" i="44"/>
  <c r="L271" i="44"/>
  <c r="J272" i="44"/>
  <c r="L272" i="44"/>
  <c r="J273" i="44"/>
  <c r="L273" i="44"/>
  <c r="J274" i="44"/>
  <c r="L274" i="44"/>
  <c r="J275" i="44"/>
  <c r="L275" i="44"/>
  <c r="J276" i="44"/>
  <c r="L276" i="44"/>
  <c r="J277" i="44"/>
  <c r="L277" i="44"/>
  <c r="J278" i="44"/>
  <c r="L278" i="44"/>
  <c r="J279" i="44"/>
  <c r="L279" i="44"/>
  <c r="J280" i="44"/>
  <c r="L280" i="44"/>
  <c r="J281" i="44"/>
  <c r="L281" i="44"/>
  <c r="J282" i="44"/>
  <c r="L282" i="44"/>
  <c r="J283" i="44"/>
  <c r="L283" i="44"/>
  <c r="J284" i="44"/>
  <c r="L284" i="44"/>
  <c r="J285" i="44"/>
  <c r="L285" i="44"/>
  <c r="J393" i="39"/>
  <c r="L393" i="39"/>
  <c r="J394" i="39"/>
  <c r="L394" i="39"/>
  <c r="J395" i="39"/>
  <c r="L395" i="39"/>
  <c r="J396" i="39"/>
  <c r="L396" i="39"/>
  <c r="J397" i="39"/>
  <c r="L397" i="39"/>
  <c r="J398" i="39"/>
  <c r="L398" i="39"/>
  <c r="J399" i="39"/>
  <c r="L399" i="39"/>
  <c r="J400" i="39"/>
  <c r="L400" i="39"/>
  <c r="J401" i="39"/>
  <c r="L401" i="39"/>
  <c r="J402" i="39"/>
  <c r="L402" i="39"/>
  <c r="J403" i="39"/>
  <c r="L403" i="39"/>
  <c r="J404" i="39"/>
  <c r="L404" i="39"/>
  <c r="J405" i="39"/>
  <c r="L405" i="39"/>
  <c r="J406" i="39"/>
  <c r="L406" i="39"/>
  <c r="J407" i="39"/>
  <c r="L407" i="39"/>
  <c r="J408" i="39"/>
  <c r="L408" i="39"/>
  <c r="J409" i="39"/>
  <c r="L409" i="39"/>
  <c r="J410" i="39"/>
  <c r="L410" i="39"/>
  <c r="J254" i="41"/>
  <c r="L254" i="41"/>
  <c r="J255" i="41"/>
  <c r="L255" i="41"/>
  <c r="J256" i="41"/>
  <c r="L256" i="41"/>
  <c r="J257" i="41"/>
  <c r="L257" i="41"/>
  <c r="J258" i="41"/>
  <c r="L258" i="41"/>
  <c r="J259" i="41"/>
  <c r="L259" i="41"/>
  <c r="J260" i="41"/>
  <c r="L260" i="41"/>
  <c r="J261" i="41"/>
  <c r="L261" i="41"/>
  <c r="J262" i="41"/>
  <c r="L262" i="41"/>
  <c r="J263" i="41"/>
  <c r="L263" i="41"/>
  <c r="J264" i="41"/>
  <c r="L264" i="41"/>
  <c r="J265" i="41"/>
  <c r="L265" i="41"/>
  <c r="J266" i="41"/>
  <c r="L266" i="41"/>
  <c r="O1269" i="11" l="1"/>
  <c r="O1268" i="11" l="1"/>
  <c r="J1063" i="29"/>
  <c r="L1063" i="29"/>
  <c r="J1064" i="29"/>
  <c r="L1064" i="29"/>
  <c r="J1065" i="29"/>
  <c r="L1065" i="29"/>
  <c r="J1066" i="29"/>
  <c r="L1066" i="29"/>
  <c r="J1067" i="29"/>
  <c r="L1067" i="29"/>
  <c r="J1068" i="29"/>
  <c r="L1068" i="29"/>
  <c r="J1069" i="29"/>
  <c r="L1069" i="29"/>
  <c r="J1070" i="29"/>
  <c r="L1070" i="29"/>
  <c r="J1071" i="29"/>
  <c r="L1071" i="29"/>
  <c r="J1072" i="29"/>
  <c r="L1072" i="29"/>
  <c r="J1073" i="29"/>
  <c r="L1073" i="29"/>
  <c r="J1074" i="29"/>
  <c r="L1074" i="29"/>
  <c r="J1075" i="29"/>
  <c r="L1075" i="29"/>
  <c r="J1076" i="29"/>
  <c r="L1076" i="29"/>
  <c r="J1077" i="29"/>
  <c r="L1077" i="29"/>
  <c r="J1078" i="29"/>
  <c r="L1078" i="29"/>
  <c r="J1079" i="29"/>
  <c r="L1079" i="29"/>
  <c r="O1267" i="11"/>
  <c r="O1266" i="11" l="1"/>
  <c r="O1265" i="11"/>
  <c r="J49" i="46"/>
  <c r="L49" i="46"/>
  <c r="J50" i="46"/>
  <c r="L50" i="46"/>
  <c r="J51" i="46"/>
  <c r="L51" i="46"/>
  <c r="J52" i="46"/>
  <c r="L52" i="46"/>
  <c r="J53" i="46"/>
  <c r="L53" i="46"/>
  <c r="J54" i="46"/>
  <c r="L54" i="46"/>
  <c r="J55" i="46"/>
  <c r="L55" i="46"/>
  <c r="J56" i="46"/>
  <c r="L56" i="46"/>
  <c r="J57" i="46"/>
  <c r="L57" i="46"/>
  <c r="J58" i="46"/>
  <c r="L58" i="46"/>
  <c r="J59" i="46"/>
  <c r="L59" i="46"/>
  <c r="J60" i="46"/>
  <c r="L60" i="46"/>
  <c r="J61" i="46"/>
  <c r="L61" i="46"/>
  <c r="J62" i="46"/>
  <c r="L62" i="46"/>
  <c r="J63" i="46"/>
  <c r="L63" i="46"/>
  <c r="J64" i="46"/>
  <c r="L64" i="46"/>
  <c r="J378" i="39"/>
  <c r="L378" i="39"/>
  <c r="J379" i="39"/>
  <c r="L379" i="39"/>
  <c r="J380" i="39"/>
  <c r="L380" i="39"/>
  <c r="J381" i="39"/>
  <c r="L381" i="39"/>
  <c r="J382" i="39"/>
  <c r="L382" i="39"/>
  <c r="J383" i="39"/>
  <c r="L383" i="39"/>
  <c r="J384" i="39"/>
  <c r="L384" i="39"/>
  <c r="J385" i="39"/>
  <c r="L385" i="39"/>
  <c r="J386" i="39"/>
  <c r="L386" i="39"/>
  <c r="J387" i="39"/>
  <c r="L387" i="39"/>
  <c r="J388" i="39"/>
  <c r="L388" i="39"/>
  <c r="J389" i="39"/>
  <c r="L389" i="39"/>
  <c r="J390" i="39"/>
  <c r="L390" i="39"/>
  <c r="J391" i="39"/>
  <c r="L391" i="39"/>
  <c r="J392" i="39"/>
  <c r="L392" i="39"/>
  <c r="O1264" i="11" l="1"/>
  <c r="O1263" i="11"/>
  <c r="W1262" i="11"/>
  <c r="O1262" i="11" s="1"/>
  <c r="W1261" i="11"/>
  <c r="O1261" i="11" s="1"/>
  <c r="W1260" i="11"/>
  <c r="O1260" i="11" s="1"/>
  <c r="W1259" i="11"/>
  <c r="O1259" i="11" s="1"/>
  <c r="O1258" i="11"/>
  <c r="J234" i="41"/>
  <c r="L234" i="41"/>
  <c r="J235" i="41"/>
  <c r="L235" i="41"/>
  <c r="J236" i="41"/>
  <c r="L236" i="41"/>
  <c r="J237" i="41"/>
  <c r="L237" i="41"/>
  <c r="J238" i="41"/>
  <c r="L238" i="41"/>
  <c r="J239" i="41"/>
  <c r="L239" i="41"/>
  <c r="J240" i="41"/>
  <c r="L240" i="41"/>
  <c r="J241" i="41"/>
  <c r="L241" i="41"/>
  <c r="J242" i="41"/>
  <c r="L242" i="41"/>
  <c r="J243" i="41"/>
  <c r="L243" i="41"/>
  <c r="J244" i="41"/>
  <c r="L244" i="41"/>
  <c r="J245" i="41"/>
  <c r="L245" i="41"/>
  <c r="J246" i="41"/>
  <c r="L246" i="41"/>
  <c r="J247" i="41"/>
  <c r="L247" i="41"/>
  <c r="J248" i="41"/>
  <c r="L248" i="41"/>
  <c r="J249" i="41"/>
  <c r="L249" i="41"/>
  <c r="J250" i="41"/>
  <c r="L250" i="41"/>
  <c r="J251" i="41"/>
  <c r="L251" i="41"/>
  <c r="J252" i="41"/>
  <c r="L252" i="41"/>
  <c r="J253" i="41"/>
  <c r="L253" i="41"/>
  <c r="O1257" i="11" l="1"/>
  <c r="J274" i="48" l="1"/>
  <c r="L274" i="48"/>
  <c r="J275" i="48"/>
  <c r="L275" i="48"/>
  <c r="J276" i="48"/>
  <c r="L276" i="48"/>
  <c r="J277" i="48"/>
  <c r="L277" i="48"/>
  <c r="J278" i="48"/>
  <c r="L278" i="48"/>
  <c r="J279" i="48"/>
  <c r="L279" i="48"/>
  <c r="J280" i="48"/>
  <c r="L280" i="48"/>
  <c r="J281" i="48"/>
  <c r="L281" i="48"/>
  <c r="J282" i="48"/>
  <c r="L282" i="48"/>
  <c r="J283" i="48"/>
  <c r="L283" i="48"/>
  <c r="J284" i="48"/>
  <c r="L284" i="48"/>
  <c r="J285" i="48"/>
  <c r="L285" i="48"/>
  <c r="J286" i="48"/>
  <c r="L286" i="48"/>
  <c r="J287" i="48"/>
  <c r="L287" i="48"/>
  <c r="J288" i="48"/>
  <c r="L288" i="48"/>
  <c r="L273" i="48"/>
  <c r="J273" i="48"/>
  <c r="O1256" i="11" l="1"/>
  <c r="O1255" i="11"/>
  <c r="O1254" i="11" l="1"/>
  <c r="N417" i="27" l="1"/>
  <c r="O1252" i="11" l="1"/>
  <c r="O1253" i="11"/>
  <c r="L1035" i="29"/>
  <c r="L1034" i="29"/>
  <c r="J1034" i="29"/>
  <c r="J1035" i="29"/>
  <c r="T1251" i="11" l="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52" i="11"/>
  <c r="T1253" i="11"/>
  <c r="T1254" i="11"/>
  <c r="T1255" i="11"/>
  <c r="T1256" i="11"/>
  <c r="T794" i="7" l="1"/>
  <c r="J1040" i="29"/>
  <c r="L1040" i="29"/>
  <c r="J1041" i="29"/>
  <c r="L1041" i="29"/>
  <c r="J1042" i="29"/>
  <c r="L1042" i="29"/>
  <c r="J1043" i="29"/>
  <c r="L1043" i="29"/>
  <c r="J1044" i="29"/>
  <c r="L1044" i="29"/>
  <c r="J1045" i="29"/>
  <c r="L1045" i="29"/>
  <c r="J1046" i="29"/>
  <c r="L1046" i="29"/>
  <c r="J1047" i="29"/>
  <c r="L1047" i="29"/>
  <c r="J1048" i="29"/>
  <c r="L1048" i="29"/>
  <c r="J1049" i="29"/>
  <c r="L1049" i="29"/>
  <c r="J1050" i="29"/>
  <c r="L1050" i="29"/>
  <c r="J1051" i="29"/>
  <c r="L1051" i="29"/>
  <c r="J1052" i="29"/>
  <c r="L1052" i="29"/>
  <c r="J1053" i="29"/>
  <c r="L1053" i="29"/>
  <c r="J1054" i="29"/>
  <c r="L1054" i="29"/>
  <c r="J1055" i="29"/>
  <c r="L1055" i="29"/>
  <c r="J1056" i="29"/>
  <c r="L1056" i="29"/>
  <c r="J1057" i="29"/>
  <c r="L1057" i="29"/>
  <c r="J1058" i="29"/>
  <c r="L1058" i="29"/>
  <c r="J1059" i="29"/>
  <c r="L1059" i="29"/>
  <c r="J1060" i="29"/>
  <c r="L1060" i="29"/>
  <c r="J1061" i="29"/>
  <c r="L1061" i="29"/>
  <c r="J1062" i="29"/>
  <c r="L1062" i="29"/>
  <c r="J1292" i="28"/>
  <c r="L1292" i="28"/>
  <c r="J1293" i="28"/>
  <c r="L1293" i="28"/>
  <c r="J1294" i="28"/>
  <c r="L1294" i="28"/>
  <c r="J1295" i="28"/>
  <c r="L1295" i="28"/>
  <c r="J1296" i="28"/>
  <c r="L1296" i="28"/>
  <c r="J1297" i="28"/>
  <c r="L1297" i="28"/>
  <c r="J1298" i="28"/>
  <c r="L1298" i="28"/>
  <c r="J1299" i="28"/>
  <c r="L1299" i="28"/>
  <c r="J1300" i="28"/>
  <c r="L1300" i="28"/>
  <c r="J1301" i="28"/>
  <c r="L1301" i="28"/>
  <c r="J1302" i="28"/>
  <c r="L1302" i="28"/>
  <c r="J1303" i="28"/>
  <c r="L1303" i="28"/>
  <c r="J1304" i="28"/>
  <c r="L1304" i="28"/>
  <c r="J1305" i="28"/>
  <c r="L1305" i="28"/>
  <c r="J1306" i="28"/>
  <c r="L1306" i="28"/>
  <c r="J1307" i="28"/>
  <c r="L1307" i="28"/>
  <c r="J1308" i="28"/>
  <c r="L1308" i="28"/>
  <c r="J1309" i="28"/>
  <c r="L1309" i="28"/>
  <c r="J513" i="37"/>
  <c r="L513" i="37"/>
  <c r="J514" i="37"/>
  <c r="L514" i="37"/>
  <c r="J515" i="37"/>
  <c r="L515" i="37"/>
  <c r="J516" i="37"/>
  <c r="L516" i="37"/>
  <c r="J517" i="37"/>
  <c r="L517" i="37"/>
  <c r="J518" i="37"/>
  <c r="L518" i="37"/>
  <c r="J519" i="37"/>
  <c r="L519" i="37"/>
  <c r="J520" i="37"/>
  <c r="L520" i="37"/>
  <c r="J521" i="37"/>
  <c r="L521" i="37"/>
  <c r="J522" i="37"/>
  <c r="L522" i="37"/>
  <c r="J523" i="37"/>
  <c r="L523" i="37"/>
  <c r="J524" i="37"/>
  <c r="L524" i="37"/>
  <c r="J525" i="37"/>
  <c r="L525" i="37"/>
  <c r="J526" i="37"/>
  <c r="L526" i="37"/>
  <c r="J527" i="37"/>
  <c r="L527" i="37"/>
  <c r="J528" i="37"/>
  <c r="L528" i="37"/>
  <c r="J529" i="37"/>
  <c r="L529" i="37"/>
  <c r="J530" i="37"/>
  <c r="L530" i="37"/>
  <c r="J531" i="37"/>
  <c r="L531" i="37"/>
  <c r="J532" i="37"/>
  <c r="L532" i="37"/>
  <c r="J533" i="37"/>
  <c r="L533" i="37"/>
  <c r="J534" i="37"/>
  <c r="L534" i="37"/>
  <c r="J535" i="37"/>
  <c r="L535" i="37"/>
  <c r="J536" i="37"/>
  <c r="L536" i="37"/>
  <c r="J496" i="24"/>
  <c r="L496" i="24"/>
  <c r="J497" i="24"/>
  <c r="L497" i="24"/>
  <c r="J498" i="24"/>
  <c r="L498" i="24"/>
  <c r="J499" i="24"/>
  <c r="L499" i="24"/>
  <c r="J500" i="24"/>
  <c r="L500" i="24"/>
  <c r="J501" i="24"/>
  <c r="L501" i="24"/>
  <c r="J502" i="24"/>
  <c r="L502" i="24"/>
  <c r="J503" i="24"/>
  <c r="L503" i="24"/>
  <c r="J504" i="24"/>
  <c r="L504" i="24"/>
  <c r="J505" i="24"/>
  <c r="L505" i="24"/>
  <c r="J506" i="24"/>
  <c r="L506" i="24"/>
  <c r="J507" i="24"/>
  <c r="L507" i="24"/>
  <c r="J508" i="24"/>
  <c r="L508" i="24"/>
  <c r="J509" i="24"/>
  <c r="L509" i="24"/>
  <c r="J510" i="24"/>
  <c r="L510" i="24"/>
  <c r="J511" i="24"/>
  <c r="L511" i="24"/>
  <c r="J512" i="24"/>
  <c r="L512" i="24"/>
  <c r="J513" i="24"/>
  <c r="L513" i="24"/>
  <c r="J514" i="24"/>
  <c r="L514" i="24"/>
  <c r="J515" i="24"/>
  <c r="L515" i="24"/>
  <c r="J516" i="24"/>
  <c r="L516" i="24"/>
  <c r="J517" i="24"/>
  <c r="L517" i="24"/>
  <c r="J518" i="24"/>
  <c r="L518" i="24"/>
  <c r="J519" i="24"/>
  <c r="L519" i="24"/>
  <c r="J520" i="24"/>
  <c r="L520" i="24"/>
  <c r="J521" i="24"/>
  <c r="L521" i="24"/>
  <c r="J522" i="24"/>
  <c r="L522" i="24"/>
  <c r="J237" i="44"/>
  <c r="L237" i="44"/>
  <c r="J238" i="44"/>
  <c r="L238" i="44"/>
  <c r="J239" i="44"/>
  <c r="L239" i="44"/>
  <c r="J240" i="44"/>
  <c r="L240" i="44"/>
  <c r="J241" i="44"/>
  <c r="L241" i="44"/>
  <c r="J242" i="44"/>
  <c r="L242" i="44"/>
  <c r="J243" i="44"/>
  <c r="L243" i="44"/>
  <c r="J244" i="44"/>
  <c r="L244" i="44"/>
  <c r="J245" i="44"/>
  <c r="L245" i="44"/>
  <c r="J246" i="44"/>
  <c r="L246" i="44"/>
  <c r="J247" i="44"/>
  <c r="L247" i="44"/>
  <c r="J248" i="44"/>
  <c r="L248" i="44"/>
  <c r="J249" i="44"/>
  <c r="L249" i="44"/>
  <c r="J250" i="44"/>
  <c r="L250" i="44"/>
  <c r="J251" i="44"/>
  <c r="L251" i="44"/>
  <c r="J252" i="44"/>
  <c r="L252" i="44"/>
  <c r="J253" i="44"/>
  <c r="L253" i="44"/>
  <c r="J254" i="44"/>
  <c r="L254" i="44"/>
  <c r="J255" i="44"/>
  <c r="L255" i="44"/>
  <c r="J256" i="44"/>
  <c r="L256" i="44"/>
  <c r="J257" i="44"/>
  <c r="L257" i="44"/>
  <c r="J258" i="44"/>
  <c r="L258" i="44"/>
  <c r="J259" i="44"/>
  <c r="L259" i="44"/>
  <c r="J260" i="44"/>
  <c r="L260" i="44"/>
  <c r="J261" i="44"/>
  <c r="L261" i="44"/>
  <c r="J262" i="44"/>
  <c r="L262" i="44"/>
  <c r="J263" i="44"/>
  <c r="L263" i="44"/>
  <c r="J264" i="44"/>
  <c r="L264" i="44"/>
  <c r="J265" i="44"/>
  <c r="L265" i="44"/>
  <c r="J24" i="46"/>
  <c r="L24" i="46"/>
  <c r="J25" i="46"/>
  <c r="L25" i="46"/>
  <c r="J26" i="46"/>
  <c r="L26" i="46"/>
  <c r="J27" i="46"/>
  <c r="L27" i="46"/>
  <c r="J28" i="46"/>
  <c r="L28" i="46"/>
  <c r="J29" i="46"/>
  <c r="L29" i="46"/>
  <c r="J30" i="46"/>
  <c r="L30" i="46"/>
  <c r="J31" i="46"/>
  <c r="L31" i="46"/>
  <c r="J32" i="46"/>
  <c r="L32" i="46"/>
  <c r="J33" i="46"/>
  <c r="L33" i="46"/>
  <c r="J34" i="46"/>
  <c r="L34" i="46"/>
  <c r="J35" i="46"/>
  <c r="L35" i="46"/>
  <c r="J36" i="46"/>
  <c r="L36" i="46"/>
  <c r="J37" i="46"/>
  <c r="L37" i="46"/>
  <c r="J38" i="46"/>
  <c r="L38" i="46"/>
  <c r="J39" i="46"/>
  <c r="L39" i="46"/>
  <c r="J40" i="46"/>
  <c r="L40" i="46"/>
  <c r="J41" i="46"/>
  <c r="L41" i="46"/>
  <c r="J42" i="46"/>
  <c r="L42" i="46"/>
  <c r="J43" i="46"/>
  <c r="L43" i="46"/>
  <c r="J44" i="46"/>
  <c r="L44" i="46"/>
  <c r="J45" i="46"/>
  <c r="L45" i="46"/>
  <c r="J46" i="46"/>
  <c r="L46" i="46"/>
  <c r="J47" i="46"/>
  <c r="L47" i="46"/>
  <c r="J48" i="46"/>
  <c r="L48" i="46"/>
  <c r="J670" i="43"/>
  <c r="L670" i="43"/>
  <c r="J671" i="43"/>
  <c r="L671" i="43"/>
  <c r="J672" i="43"/>
  <c r="L672" i="43"/>
  <c r="J673" i="43"/>
  <c r="L673" i="43"/>
  <c r="J674" i="43"/>
  <c r="L674" i="43"/>
  <c r="J675" i="43"/>
  <c r="L675" i="43"/>
  <c r="J676" i="43"/>
  <c r="L676" i="43"/>
  <c r="J677" i="43"/>
  <c r="L677" i="43"/>
  <c r="J678" i="43"/>
  <c r="L678" i="43"/>
  <c r="J679" i="43"/>
  <c r="L679" i="43"/>
  <c r="J680" i="43"/>
  <c r="L680" i="43"/>
  <c r="J681" i="43"/>
  <c r="L681" i="43"/>
  <c r="J682" i="43"/>
  <c r="L682" i="43"/>
  <c r="J683" i="43"/>
  <c r="L683" i="43"/>
  <c r="J684" i="43"/>
  <c r="L684" i="43"/>
  <c r="J685" i="43"/>
  <c r="L685" i="43"/>
  <c r="J686" i="43"/>
  <c r="L686" i="43"/>
  <c r="J687" i="43"/>
  <c r="L687" i="43"/>
  <c r="J688" i="43"/>
  <c r="L688" i="43"/>
  <c r="J689" i="43"/>
  <c r="L689" i="43"/>
  <c r="J690" i="43"/>
  <c r="L690" i="43"/>
  <c r="J691" i="43"/>
  <c r="L691" i="43"/>
  <c r="J692" i="43"/>
  <c r="L692" i="43"/>
  <c r="J693" i="43"/>
  <c r="L693" i="43"/>
  <c r="J694" i="43"/>
  <c r="L694" i="43"/>
  <c r="J695" i="43"/>
  <c r="L695" i="43"/>
  <c r="J696" i="43"/>
  <c r="L696" i="43"/>
  <c r="J377" i="39"/>
  <c r="L377" i="39"/>
  <c r="J349" i="39"/>
  <c r="L349" i="39"/>
  <c r="J350" i="39"/>
  <c r="L350" i="39"/>
  <c r="J351" i="39"/>
  <c r="L351" i="39"/>
  <c r="J352" i="39"/>
  <c r="L352" i="39"/>
  <c r="J353" i="39"/>
  <c r="L353" i="39"/>
  <c r="J354" i="39"/>
  <c r="L354" i="39"/>
  <c r="J355" i="39"/>
  <c r="L355" i="39"/>
  <c r="J356" i="39"/>
  <c r="L356" i="39"/>
  <c r="J357" i="39"/>
  <c r="L357" i="39"/>
  <c r="J358" i="39"/>
  <c r="L358" i="39"/>
  <c r="J359" i="39"/>
  <c r="L359" i="39"/>
  <c r="J360" i="39"/>
  <c r="L360" i="39"/>
  <c r="J361" i="39"/>
  <c r="L361" i="39"/>
  <c r="J362" i="39"/>
  <c r="L362" i="39"/>
  <c r="J363" i="39"/>
  <c r="L363" i="39"/>
  <c r="J364" i="39"/>
  <c r="L364" i="39"/>
  <c r="J365" i="39"/>
  <c r="L365" i="39"/>
  <c r="J366" i="39"/>
  <c r="L366" i="39"/>
  <c r="J367" i="39"/>
  <c r="L367" i="39"/>
  <c r="J368" i="39"/>
  <c r="L368" i="39"/>
  <c r="J369" i="39"/>
  <c r="L369" i="39"/>
  <c r="J370" i="39"/>
  <c r="L370" i="39"/>
  <c r="J371" i="39"/>
  <c r="L371" i="39"/>
  <c r="J372" i="39"/>
  <c r="L372" i="39"/>
  <c r="J373" i="39"/>
  <c r="L373" i="39"/>
  <c r="J374" i="39"/>
  <c r="L374" i="39"/>
  <c r="J375" i="39"/>
  <c r="L375" i="39"/>
  <c r="J376" i="39"/>
  <c r="L376" i="39"/>
  <c r="J221" i="41"/>
  <c r="L221" i="41"/>
  <c r="J222" i="41"/>
  <c r="L222" i="41"/>
  <c r="J223" i="41"/>
  <c r="L223" i="41"/>
  <c r="J224" i="41"/>
  <c r="L224" i="41"/>
  <c r="J225" i="41"/>
  <c r="L225" i="41"/>
  <c r="J226" i="41"/>
  <c r="L226" i="41"/>
  <c r="J227" i="41"/>
  <c r="L227" i="41"/>
  <c r="J228" i="41"/>
  <c r="L228" i="41"/>
  <c r="J229" i="41"/>
  <c r="L229" i="41"/>
  <c r="J230" i="41"/>
  <c r="L230" i="41"/>
  <c r="J231" i="41"/>
  <c r="L231" i="41"/>
  <c r="J232" i="41"/>
  <c r="L232" i="41"/>
  <c r="J233" i="41"/>
  <c r="L233" i="41"/>
  <c r="J502" i="37" l="1"/>
  <c r="L502" i="37"/>
  <c r="J503" i="37"/>
  <c r="L503" i="37"/>
  <c r="J504" i="37"/>
  <c r="L504" i="37"/>
  <c r="J505" i="37"/>
  <c r="L505" i="37"/>
  <c r="J506" i="37"/>
  <c r="L506" i="37"/>
  <c r="J507" i="37"/>
  <c r="L507" i="37"/>
  <c r="J508" i="37"/>
  <c r="L508" i="37"/>
  <c r="J509" i="37"/>
  <c r="L509" i="37"/>
  <c r="J510" i="37"/>
  <c r="L510" i="37"/>
  <c r="J511" i="37"/>
  <c r="L511" i="37"/>
  <c r="J512" i="37"/>
  <c r="L512" i="37"/>
  <c r="J339" i="39"/>
  <c r="L339" i="39"/>
  <c r="J340" i="39"/>
  <c r="L340" i="39"/>
  <c r="J341" i="39"/>
  <c r="L341" i="39"/>
  <c r="J342" i="39"/>
  <c r="L342" i="39"/>
  <c r="J343" i="39"/>
  <c r="L343" i="39"/>
  <c r="J344" i="39"/>
  <c r="L344" i="39"/>
  <c r="J345" i="39"/>
  <c r="L345" i="39"/>
  <c r="J346" i="39"/>
  <c r="L346" i="39"/>
  <c r="J347" i="39"/>
  <c r="L347" i="39"/>
  <c r="J348" i="39"/>
  <c r="L348" i="39"/>
  <c r="O1251" i="11" l="1"/>
  <c r="J1036" i="29" l="1"/>
  <c r="L1036" i="29"/>
  <c r="J1037" i="29"/>
  <c r="L1037" i="29"/>
  <c r="J1038" i="29"/>
  <c r="L1038" i="29"/>
  <c r="J1039" i="29"/>
  <c r="L1039" i="29"/>
  <c r="J1286" i="28"/>
  <c r="L1286" i="28"/>
  <c r="J1287" i="28"/>
  <c r="L1287" i="28"/>
  <c r="J1288" i="28"/>
  <c r="L1288" i="28"/>
  <c r="J1289" i="28"/>
  <c r="L1289" i="28"/>
  <c r="J1290" i="28"/>
  <c r="L1290" i="28"/>
  <c r="J1291" i="28"/>
  <c r="L1291" i="28"/>
  <c r="J229" i="44"/>
  <c r="L229" i="44"/>
  <c r="J230" i="44"/>
  <c r="L230" i="44"/>
  <c r="J231" i="44"/>
  <c r="L231" i="44"/>
  <c r="J232" i="44"/>
  <c r="L232" i="44"/>
  <c r="J233" i="44"/>
  <c r="L233" i="44"/>
  <c r="J234" i="44"/>
  <c r="L234" i="44"/>
  <c r="J235" i="44"/>
  <c r="L235" i="44"/>
  <c r="J236" i="44"/>
  <c r="L236" i="44"/>
  <c r="J16" i="46"/>
  <c r="L16" i="46"/>
  <c r="J17" i="46"/>
  <c r="L17" i="46"/>
  <c r="J18" i="46"/>
  <c r="L18" i="46"/>
  <c r="J19" i="46"/>
  <c r="L19" i="46"/>
  <c r="J20" i="46"/>
  <c r="L20" i="46"/>
  <c r="J21" i="46"/>
  <c r="L21" i="46"/>
  <c r="J22" i="46"/>
  <c r="L22" i="46"/>
  <c r="J23" i="46"/>
  <c r="L23" i="46"/>
  <c r="O794" i="7" l="1"/>
  <c r="T1250" i="11" l="1"/>
  <c r="O1250" i="11"/>
  <c r="L327" i="39"/>
  <c r="T1249" i="11" l="1"/>
  <c r="O1249" i="11"/>
  <c r="J1277" i="28"/>
  <c r="L1277" i="28"/>
  <c r="J1278" i="28"/>
  <c r="L1278" i="28"/>
  <c r="J1279" i="28"/>
  <c r="L1279" i="28"/>
  <c r="J1280" i="28"/>
  <c r="L1280" i="28"/>
  <c r="J1281" i="28"/>
  <c r="L1281" i="28"/>
  <c r="J1282" i="28"/>
  <c r="L1282" i="28"/>
  <c r="J1283" i="28"/>
  <c r="L1283" i="28"/>
  <c r="J1284" i="28"/>
  <c r="L1284" i="28"/>
  <c r="J1285" i="28"/>
  <c r="L1285" i="28"/>
  <c r="J488" i="24"/>
  <c r="L488" i="24"/>
  <c r="J489" i="24"/>
  <c r="L489" i="24"/>
  <c r="J490" i="24"/>
  <c r="L490" i="24"/>
  <c r="J491" i="24"/>
  <c r="L491" i="24"/>
  <c r="J492" i="24"/>
  <c r="L492" i="24"/>
  <c r="J493" i="24"/>
  <c r="L493" i="24"/>
  <c r="J494" i="24"/>
  <c r="L494" i="24"/>
  <c r="J495" i="24"/>
  <c r="L495" i="24"/>
  <c r="J663" i="43"/>
  <c r="L663" i="43"/>
  <c r="J664" i="43"/>
  <c r="L664" i="43"/>
  <c r="J665" i="43"/>
  <c r="L665" i="43"/>
  <c r="J666" i="43"/>
  <c r="L666" i="43"/>
  <c r="J667" i="43"/>
  <c r="L667" i="43"/>
  <c r="J668" i="43"/>
  <c r="L668" i="43"/>
  <c r="J669" i="43"/>
  <c r="L669" i="43"/>
  <c r="T1248" i="11"/>
  <c r="O1248" i="11"/>
  <c r="O793" i="7" l="1"/>
  <c r="J1018" i="29"/>
  <c r="L1018" i="29"/>
  <c r="J1019" i="29"/>
  <c r="L1019" i="29"/>
  <c r="J1020" i="29"/>
  <c r="L1020" i="29"/>
  <c r="J1021" i="29"/>
  <c r="L1021" i="29"/>
  <c r="J1022" i="29"/>
  <c r="L1022" i="29"/>
  <c r="J1023" i="29"/>
  <c r="L1023" i="29"/>
  <c r="J1024" i="29"/>
  <c r="L1024" i="29"/>
  <c r="J1025" i="29"/>
  <c r="L1025" i="29"/>
  <c r="J1026" i="29"/>
  <c r="L1026" i="29"/>
  <c r="J1027" i="29"/>
  <c r="L1027" i="29"/>
  <c r="J1028" i="29"/>
  <c r="L1028" i="29"/>
  <c r="J1029" i="29"/>
  <c r="L1029" i="29"/>
  <c r="J1030" i="29"/>
  <c r="L1030" i="29"/>
  <c r="J1031" i="29"/>
  <c r="L1031" i="29"/>
  <c r="J1032" i="29"/>
  <c r="L1032" i="29"/>
  <c r="J1033" i="29"/>
  <c r="L1033" i="29"/>
  <c r="L80" i="47"/>
  <c r="J80" i="47"/>
  <c r="L79" i="47"/>
  <c r="J79" i="47"/>
  <c r="L78" i="47"/>
  <c r="J78" i="47"/>
  <c r="L77" i="47"/>
  <c r="J77" i="47"/>
  <c r="L76" i="47"/>
  <c r="J76" i="47"/>
  <c r="L75" i="47"/>
  <c r="J75" i="47"/>
  <c r="L74" i="47"/>
  <c r="J74" i="47"/>
  <c r="L73" i="47"/>
  <c r="J73" i="47"/>
  <c r="L72" i="47"/>
  <c r="J72" i="47"/>
  <c r="L71" i="47"/>
  <c r="J71" i="47"/>
  <c r="L70" i="47"/>
  <c r="J70" i="47"/>
  <c r="L69" i="47"/>
  <c r="J69" i="47"/>
  <c r="L68" i="47"/>
  <c r="J68" i="47"/>
  <c r="L67" i="47"/>
  <c r="J67" i="47"/>
  <c r="L66" i="47"/>
  <c r="J66" i="47"/>
  <c r="L65" i="47"/>
  <c r="J65" i="47"/>
  <c r="L64" i="47"/>
  <c r="J64" i="47"/>
  <c r="L63" i="47"/>
  <c r="J63" i="47"/>
  <c r="L62" i="47"/>
  <c r="J62" i="47"/>
  <c r="L61" i="47"/>
  <c r="J61" i="47"/>
  <c r="L60" i="47"/>
  <c r="J60" i="47"/>
  <c r="L59" i="47"/>
  <c r="J59" i="47"/>
  <c r="L58" i="47"/>
  <c r="J58" i="47"/>
  <c r="L57" i="47"/>
  <c r="J57" i="47"/>
  <c r="L56" i="47"/>
  <c r="J56" i="47"/>
  <c r="L55" i="47"/>
  <c r="J55" i="47"/>
  <c r="L54" i="47"/>
  <c r="J54" i="47"/>
  <c r="L53" i="47"/>
  <c r="J53" i="47"/>
  <c r="L52" i="47"/>
  <c r="J52" i="47"/>
  <c r="L51" i="47"/>
  <c r="J51" i="47"/>
  <c r="L50" i="47"/>
  <c r="J50" i="47"/>
  <c r="L49" i="47"/>
  <c r="J49" i="47"/>
  <c r="L48" i="47"/>
  <c r="J48" i="47"/>
  <c r="L47" i="47"/>
  <c r="J47" i="47"/>
  <c r="L46" i="47"/>
  <c r="J46" i="47"/>
  <c r="L45" i="47"/>
  <c r="J45" i="47"/>
  <c r="L44" i="47"/>
  <c r="J44" i="47"/>
  <c r="L43" i="47"/>
  <c r="J43" i="47"/>
  <c r="L42" i="47"/>
  <c r="J42" i="47"/>
  <c r="L41" i="47"/>
  <c r="J41" i="47"/>
  <c r="L40" i="47"/>
  <c r="J40" i="47"/>
  <c r="L39" i="47"/>
  <c r="J39" i="47"/>
  <c r="L38" i="47"/>
  <c r="J38" i="47"/>
  <c r="L37" i="47"/>
  <c r="J37" i="47"/>
  <c r="L36" i="47"/>
  <c r="J36" i="47"/>
  <c r="L35" i="47"/>
  <c r="J35" i="47"/>
  <c r="L34" i="47"/>
  <c r="J34" i="47"/>
  <c r="L33" i="47"/>
  <c r="J33" i="47"/>
  <c r="L32" i="47"/>
  <c r="J32" i="47"/>
  <c r="L31" i="47"/>
  <c r="J31" i="47"/>
  <c r="L30" i="47"/>
  <c r="J30" i="47"/>
  <c r="L29" i="47"/>
  <c r="J29" i="47"/>
  <c r="L28" i="47"/>
  <c r="J28" i="47"/>
  <c r="L27" i="47"/>
  <c r="J27" i="47"/>
  <c r="L26" i="47"/>
  <c r="J26" i="47"/>
  <c r="L25" i="47"/>
  <c r="J25" i="47"/>
  <c r="L24" i="47"/>
  <c r="J24" i="47"/>
  <c r="L23" i="47"/>
  <c r="J23" i="47"/>
  <c r="L22" i="47"/>
  <c r="J22" i="47"/>
  <c r="L21" i="47"/>
  <c r="J21" i="47"/>
  <c r="L20" i="47"/>
  <c r="J20" i="47"/>
  <c r="L19" i="47"/>
  <c r="J19" i="47"/>
  <c r="L18" i="47"/>
  <c r="J18" i="47"/>
  <c r="L17" i="47"/>
  <c r="J17" i="47"/>
  <c r="L16" i="47"/>
  <c r="J16" i="47"/>
  <c r="L15" i="47"/>
  <c r="J15" i="47"/>
  <c r="L14" i="47"/>
  <c r="J14" i="47"/>
  <c r="L13" i="47"/>
  <c r="J13" i="47"/>
  <c r="L12" i="47"/>
  <c r="J12" i="47"/>
  <c r="L11" i="47"/>
  <c r="J11" i="47"/>
  <c r="L10" i="47"/>
  <c r="J10" i="47"/>
  <c r="L9" i="47"/>
  <c r="J9" i="47"/>
  <c r="L8" i="47"/>
  <c r="J8" i="47"/>
  <c r="L7" i="47"/>
  <c r="J7" i="47"/>
  <c r="L6" i="47"/>
  <c r="J6" i="47"/>
  <c r="L5" i="47"/>
  <c r="J5" i="47"/>
  <c r="L4" i="47"/>
  <c r="J4" i="47"/>
  <c r="L3" i="47"/>
  <c r="J3" i="47"/>
  <c r="L2" i="47"/>
  <c r="J2" i="47"/>
  <c r="O792" i="7" l="1"/>
  <c r="J204" i="41"/>
  <c r="L204" i="41"/>
  <c r="J205" i="41"/>
  <c r="L205" i="41"/>
  <c r="J206" i="41"/>
  <c r="L206" i="41"/>
  <c r="J207" i="41"/>
  <c r="L207" i="41"/>
  <c r="J208" i="41"/>
  <c r="L208" i="41"/>
  <c r="J209" i="41"/>
  <c r="L209" i="41"/>
  <c r="J210" i="41"/>
  <c r="L210" i="41"/>
  <c r="J211" i="41"/>
  <c r="L211" i="41"/>
  <c r="J212" i="41"/>
  <c r="L212" i="41"/>
  <c r="J213" i="41"/>
  <c r="L213" i="41"/>
  <c r="J214" i="41"/>
  <c r="L214" i="41"/>
  <c r="J215" i="41"/>
  <c r="L215" i="41"/>
  <c r="J216" i="41"/>
  <c r="L216" i="41"/>
  <c r="J217" i="41"/>
  <c r="L217" i="41"/>
  <c r="J218" i="41"/>
  <c r="L218" i="41"/>
  <c r="J219" i="41"/>
  <c r="L219" i="41"/>
  <c r="J220" i="41"/>
  <c r="L220" i="41"/>
  <c r="J203" i="41"/>
  <c r="L203" i="41"/>
  <c r="T1245" i="11"/>
  <c r="J222" i="44" l="1"/>
  <c r="L222" i="44"/>
  <c r="J223" i="44"/>
  <c r="L223" i="44"/>
  <c r="J224" i="44"/>
  <c r="L224" i="44"/>
  <c r="J225" i="44"/>
  <c r="L225" i="44"/>
  <c r="J226" i="44"/>
  <c r="L226" i="44"/>
  <c r="J227" i="44"/>
  <c r="L227" i="44"/>
  <c r="J228" i="44"/>
  <c r="L228" i="44"/>
  <c r="O791" i="7" l="1"/>
  <c r="J494" i="37"/>
  <c r="L494" i="37"/>
  <c r="J495" i="37"/>
  <c r="L495" i="37"/>
  <c r="J1013" i="29" l="1"/>
  <c r="L1013" i="29"/>
  <c r="J1014" i="29"/>
  <c r="L1014" i="29"/>
  <c r="J1015" i="29"/>
  <c r="L1015" i="29"/>
  <c r="J1016" i="29"/>
  <c r="L1016" i="29"/>
  <c r="J1017" i="29"/>
  <c r="L1017" i="29"/>
  <c r="J72" i="45" l="1"/>
  <c r="L72" i="45"/>
  <c r="J73" i="45"/>
  <c r="L73" i="45"/>
  <c r="J74" i="45"/>
  <c r="L74" i="45"/>
  <c r="J75" i="45"/>
  <c r="L75" i="45"/>
  <c r="J76" i="45"/>
  <c r="L76" i="45"/>
  <c r="J77" i="45"/>
  <c r="L77" i="45"/>
  <c r="J78" i="45"/>
  <c r="L78" i="45"/>
  <c r="O1247" i="11" l="1"/>
  <c r="W790" i="7"/>
  <c r="O790" i="7" s="1"/>
  <c r="J70" i="45"/>
  <c r="L70" i="45"/>
  <c r="J71" i="45"/>
  <c r="L71" i="45"/>
  <c r="J1008" i="29" l="1"/>
  <c r="L1008" i="29"/>
  <c r="J1009" i="29"/>
  <c r="L1009" i="29"/>
  <c r="J1010" i="29"/>
  <c r="L1010" i="29"/>
  <c r="J1011" i="29"/>
  <c r="L1011" i="29"/>
  <c r="J1012" i="29"/>
  <c r="L1012" i="29"/>
  <c r="J1270" i="28"/>
  <c r="L1270" i="28"/>
  <c r="J1271" i="28"/>
  <c r="L1271" i="28"/>
  <c r="J1272" i="28"/>
  <c r="L1272" i="28"/>
  <c r="J1273" i="28"/>
  <c r="L1273" i="28"/>
  <c r="J1274" i="28"/>
  <c r="L1274" i="28"/>
  <c r="J1275" i="28"/>
  <c r="L1275" i="28"/>
  <c r="J1276" i="28"/>
  <c r="L1276" i="28"/>
  <c r="J414" i="27"/>
  <c r="L414" i="27"/>
  <c r="J415" i="27"/>
  <c r="L415" i="27"/>
  <c r="J416" i="27"/>
  <c r="L416" i="27"/>
  <c r="J417" i="27"/>
  <c r="L417" i="27"/>
  <c r="J418" i="27"/>
  <c r="L418" i="27"/>
  <c r="J419" i="27"/>
  <c r="L419" i="27"/>
  <c r="J490" i="37"/>
  <c r="L490" i="37"/>
  <c r="J491" i="37"/>
  <c r="L491" i="37"/>
  <c r="J492" i="37"/>
  <c r="L492" i="37"/>
  <c r="J493" i="37"/>
  <c r="L493" i="37"/>
  <c r="J496" i="37"/>
  <c r="L496" i="37"/>
  <c r="J497" i="37"/>
  <c r="L497" i="37"/>
  <c r="J498" i="37"/>
  <c r="L498" i="37"/>
  <c r="J499" i="37"/>
  <c r="L499" i="37"/>
  <c r="J500" i="37"/>
  <c r="L500" i="37"/>
  <c r="J501" i="37"/>
  <c r="L501" i="37"/>
  <c r="J192" i="41" l="1"/>
  <c r="L192" i="41"/>
  <c r="J193" i="41"/>
  <c r="L193" i="41"/>
  <c r="J194" i="41"/>
  <c r="L194" i="41"/>
  <c r="J195" i="41"/>
  <c r="L195" i="41"/>
  <c r="J196" i="41"/>
  <c r="L196" i="41"/>
  <c r="J197" i="41"/>
  <c r="L197" i="41"/>
  <c r="J198" i="41"/>
  <c r="L198" i="41"/>
  <c r="J199" i="41"/>
  <c r="L199" i="41"/>
  <c r="J200" i="41"/>
  <c r="L200" i="41"/>
  <c r="J201" i="41"/>
  <c r="L201" i="41"/>
  <c r="J202" i="41"/>
  <c r="L202" i="41"/>
  <c r="J1006" i="29"/>
  <c r="L1006" i="29"/>
  <c r="J1007" i="29"/>
  <c r="L1007" i="29"/>
  <c r="J66" i="45"/>
  <c r="L66" i="45"/>
  <c r="J67" i="45"/>
  <c r="L67" i="45"/>
  <c r="J68" i="45"/>
  <c r="L68" i="45"/>
  <c r="J69" i="45"/>
  <c r="L69" i="45"/>
  <c r="O1246" i="11"/>
  <c r="O1245" i="11"/>
  <c r="J1269" i="28" l="1"/>
  <c r="L1269" i="28"/>
  <c r="J489" i="37"/>
  <c r="L489" i="37"/>
  <c r="O1244" i="11"/>
  <c r="O789" i="7" l="1"/>
  <c r="J1268" i="28"/>
  <c r="L1268" i="28"/>
  <c r="L488" i="37"/>
  <c r="J488" i="37"/>
  <c r="L654" i="43"/>
  <c r="L655" i="43"/>
  <c r="L656" i="43"/>
  <c r="L657" i="43"/>
  <c r="L658" i="43"/>
  <c r="L659" i="43"/>
  <c r="L660" i="43"/>
  <c r="L661" i="43"/>
  <c r="L662" i="43"/>
  <c r="O1243" i="11"/>
  <c r="W1242" i="11"/>
  <c r="O1242" i="11" s="1"/>
  <c r="O1240" i="11"/>
  <c r="W1241" i="11"/>
  <c r="O1241" i="11" s="1"/>
  <c r="J477" i="24"/>
  <c r="L477" i="24"/>
  <c r="J478" i="24"/>
  <c r="L478" i="24"/>
  <c r="J479" i="24"/>
  <c r="L479" i="24"/>
  <c r="J480" i="24"/>
  <c r="L480" i="24"/>
  <c r="J481" i="24"/>
  <c r="L481" i="24"/>
  <c r="J482" i="24"/>
  <c r="L482" i="24"/>
  <c r="J483" i="24"/>
  <c r="L483" i="24"/>
  <c r="J484" i="24"/>
  <c r="L484" i="24"/>
  <c r="J485" i="24"/>
  <c r="L485" i="24"/>
  <c r="J486" i="24"/>
  <c r="L486" i="24"/>
  <c r="J487" i="24"/>
  <c r="L487" i="24"/>
  <c r="L3" i="46" l="1"/>
  <c r="L4" i="46"/>
  <c r="L5" i="46"/>
  <c r="L6" i="46"/>
  <c r="L7" i="46"/>
  <c r="L8" i="46"/>
  <c r="L9" i="46"/>
  <c r="L10" i="46"/>
  <c r="L11" i="46"/>
  <c r="L12" i="46"/>
  <c r="L13" i="46"/>
  <c r="L14" i="46"/>
  <c r="L15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654" i="43"/>
  <c r="J655" i="43"/>
  <c r="J656" i="43"/>
  <c r="J657" i="43"/>
  <c r="J658" i="43"/>
  <c r="J659" i="43"/>
  <c r="J660" i="43"/>
  <c r="J661" i="43"/>
  <c r="J662" i="43"/>
  <c r="W1239" i="11"/>
  <c r="O1239" i="11" s="1"/>
  <c r="O1238" i="11" l="1"/>
  <c r="O1237" i="11"/>
  <c r="O1236" i="11"/>
  <c r="O1235" i="11"/>
  <c r="L2" i="46"/>
  <c r="J2" i="46"/>
  <c r="U1227" i="11" l="1"/>
  <c r="O1234" i="11"/>
  <c r="O1233" i="11"/>
  <c r="T778" i="7"/>
  <c r="L169" i="41"/>
  <c r="J169" i="41"/>
  <c r="J993" i="29" l="1"/>
  <c r="L993" i="29"/>
  <c r="J994" i="29"/>
  <c r="L994" i="29"/>
  <c r="J995" i="29"/>
  <c r="L995" i="29"/>
  <c r="J996" i="29"/>
  <c r="L996" i="29"/>
  <c r="J997" i="29"/>
  <c r="L997" i="29"/>
  <c r="J998" i="29"/>
  <c r="L998" i="29"/>
  <c r="J999" i="29"/>
  <c r="L999" i="29"/>
  <c r="J1000" i="29"/>
  <c r="L1000" i="29"/>
  <c r="J1001" i="29"/>
  <c r="L1001" i="29"/>
  <c r="J1002" i="29"/>
  <c r="L1002" i="29"/>
  <c r="J1003" i="29"/>
  <c r="L1003" i="29"/>
  <c r="J1004" i="29"/>
  <c r="L1004" i="29"/>
  <c r="J1005" i="29"/>
  <c r="L1005" i="29"/>
  <c r="J56" i="45"/>
  <c r="L56" i="45"/>
  <c r="J57" i="45"/>
  <c r="L57" i="45"/>
  <c r="J58" i="45"/>
  <c r="L58" i="45"/>
  <c r="J59" i="45"/>
  <c r="L59" i="45"/>
  <c r="J60" i="45"/>
  <c r="L60" i="45"/>
  <c r="J61" i="45"/>
  <c r="L61" i="45"/>
  <c r="J62" i="45"/>
  <c r="L62" i="45"/>
  <c r="J63" i="45"/>
  <c r="L63" i="45"/>
  <c r="J64" i="45"/>
  <c r="L64" i="45"/>
  <c r="J65" i="45"/>
  <c r="L65" i="45"/>
  <c r="O1232" i="11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9" i="7"/>
  <c r="T850" i="7"/>
  <c r="L468" i="24" l="1"/>
  <c r="J173" i="41" l="1"/>
  <c r="L173" i="41"/>
  <c r="J174" i="41"/>
  <c r="L174" i="41"/>
  <c r="J175" i="41"/>
  <c r="L175" i="41"/>
  <c r="J176" i="41"/>
  <c r="L176" i="41"/>
  <c r="J177" i="41"/>
  <c r="L177" i="41"/>
  <c r="J178" i="41"/>
  <c r="L178" i="41"/>
  <c r="J179" i="41"/>
  <c r="L179" i="41"/>
  <c r="J180" i="41"/>
  <c r="L180" i="41"/>
  <c r="J181" i="41"/>
  <c r="L181" i="41"/>
  <c r="J182" i="41"/>
  <c r="L182" i="41"/>
  <c r="J183" i="41"/>
  <c r="L183" i="41"/>
  <c r="J184" i="41"/>
  <c r="L184" i="41"/>
  <c r="J185" i="41"/>
  <c r="L185" i="41"/>
  <c r="J186" i="41"/>
  <c r="L186" i="41"/>
  <c r="J187" i="41"/>
  <c r="L187" i="41"/>
  <c r="J188" i="41"/>
  <c r="L188" i="41"/>
  <c r="J189" i="41"/>
  <c r="L189" i="41"/>
  <c r="J190" i="41"/>
  <c r="L190" i="41"/>
  <c r="J191" i="41"/>
  <c r="L191" i="41"/>
  <c r="O1231" i="11"/>
  <c r="O788" i="7"/>
  <c r="O787" i="7" l="1"/>
  <c r="O1230" i="11" l="1"/>
  <c r="O786" i="7"/>
  <c r="O785" i="7"/>
  <c r="U1226" i="11" l="1"/>
  <c r="O1229" i="11"/>
  <c r="O1228" i="11"/>
  <c r="O784" i="7"/>
  <c r="L287" i="39" l="1"/>
  <c r="J157" i="41" l="1"/>
  <c r="L157" i="41"/>
  <c r="J158" i="41"/>
  <c r="L158" i="41"/>
  <c r="J159" i="41"/>
  <c r="L159" i="41"/>
  <c r="J160" i="41"/>
  <c r="L160" i="41"/>
  <c r="J161" i="41"/>
  <c r="L161" i="41"/>
  <c r="J162" i="41"/>
  <c r="L162" i="41"/>
  <c r="J163" i="41"/>
  <c r="L163" i="41"/>
  <c r="J164" i="41"/>
  <c r="L164" i="41"/>
  <c r="J165" i="41"/>
  <c r="L165" i="41"/>
  <c r="J166" i="41"/>
  <c r="L166" i="41"/>
  <c r="J167" i="41"/>
  <c r="L167" i="41"/>
  <c r="J168" i="41"/>
  <c r="L168" i="41"/>
  <c r="J170" i="41"/>
  <c r="L170" i="41"/>
  <c r="J171" i="41"/>
  <c r="L171" i="41"/>
  <c r="J172" i="41"/>
  <c r="L172" i="41"/>
  <c r="J477" i="37" l="1"/>
  <c r="L477" i="37"/>
  <c r="J478" i="37"/>
  <c r="L478" i="37"/>
  <c r="J479" i="37"/>
  <c r="L479" i="37"/>
  <c r="J480" i="37"/>
  <c r="L480" i="37"/>
  <c r="J481" i="37"/>
  <c r="L481" i="37"/>
  <c r="J482" i="37"/>
  <c r="L482" i="37"/>
  <c r="J483" i="37"/>
  <c r="L483" i="37"/>
  <c r="J484" i="37"/>
  <c r="L484" i="37"/>
  <c r="J485" i="37"/>
  <c r="L485" i="37"/>
  <c r="J486" i="37"/>
  <c r="L486" i="37"/>
  <c r="J487" i="37"/>
  <c r="L487" i="37"/>
  <c r="J33" i="45" l="1"/>
  <c r="L33" i="45"/>
  <c r="J34" i="45"/>
  <c r="L34" i="45"/>
  <c r="J35" i="45"/>
  <c r="L35" i="45"/>
  <c r="J36" i="45"/>
  <c r="L36" i="45"/>
  <c r="J37" i="45"/>
  <c r="L37" i="45"/>
  <c r="J38" i="45"/>
  <c r="L38" i="45"/>
  <c r="J39" i="45"/>
  <c r="L39" i="45"/>
  <c r="J40" i="45"/>
  <c r="L40" i="45"/>
  <c r="J41" i="45"/>
  <c r="L41" i="45"/>
  <c r="J42" i="45"/>
  <c r="L42" i="45"/>
  <c r="J43" i="45"/>
  <c r="L43" i="45"/>
  <c r="J44" i="45"/>
  <c r="L44" i="45"/>
  <c r="J45" i="45"/>
  <c r="L45" i="45"/>
  <c r="J46" i="45"/>
  <c r="L46" i="45"/>
  <c r="J47" i="45"/>
  <c r="L47" i="45"/>
  <c r="J48" i="45"/>
  <c r="L48" i="45"/>
  <c r="J49" i="45"/>
  <c r="L49" i="45"/>
  <c r="J50" i="45"/>
  <c r="L50" i="45"/>
  <c r="J51" i="45"/>
  <c r="L51" i="45"/>
  <c r="J52" i="45"/>
  <c r="L52" i="45"/>
  <c r="J53" i="45"/>
  <c r="L53" i="45"/>
  <c r="J54" i="45"/>
  <c r="L54" i="45"/>
  <c r="J55" i="45"/>
  <c r="L55" i="45"/>
  <c r="O1227" i="11" l="1"/>
  <c r="O1226" i="11"/>
  <c r="O1225" i="11"/>
  <c r="O1224" i="11"/>
  <c r="O1223" i="11" l="1"/>
  <c r="O1222" i="11"/>
  <c r="O783" i="7" l="1"/>
  <c r="L992" i="29" l="1"/>
  <c r="J992" i="29"/>
  <c r="L991" i="29"/>
  <c r="J991" i="29"/>
  <c r="L990" i="29"/>
  <c r="J990" i="29"/>
  <c r="L989" i="29"/>
  <c r="J989" i="29"/>
  <c r="L988" i="29"/>
  <c r="J988" i="29"/>
  <c r="L987" i="29"/>
  <c r="J987" i="29"/>
  <c r="L986" i="29"/>
  <c r="J986" i="29"/>
  <c r="L985" i="29"/>
  <c r="J985" i="29"/>
  <c r="L984" i="29"/>
  <c r="J984" i="29"/>
  <c r="L983" i="29"/>
  <c r="J983" i="29"/>
  <c r="L982" i="29"/>
  <c r="J982" i="29"/>
  <c r="L981" i="29"/>
  <c r="J981" i="29"/>
  <c r="L980" i="29"/>
  <c r="J980" i="29"/>
  <c r="L979" i="29"/>
  <c r="J979" i="29"/>
  <c r="L978" i="29"/>
  <c r="J978" i="29"/>
  <c r="L977" i="29"/>
  <c r="J977" i="29"/>
  <c r="L976" i="29"/>
  <c r="J976" i="29"/>
  <c r="L975" i="29"/>
  <c r="J975" i="29"/>
  <c r="L974" i="29"/>
  <c r="J974" i="29"/>
  <c r="L973" i="29"/>
  <c r="J973" i="29"/>
  <c r="L972" i="29"/>
  <c r="J972" i="29"/>
  <c r="L971" i="29"/>
  <c r="J971" i="29"/>
  <c r="L970" i="29"/>
  <c r="J970" i="29"/>
  <c r="L969" i="29"/>
  <c r="J969" i="29"/>
  <c r="L968" i="29"/>
  <c r="J968" i="29"/>
  <c r="L967" i="29"/>
  <c r="J967" i="29"/>
  <c r="L966" i="29"/>
  <c r="J966" i="29"/>
  <c r="L965" i="29"/>
  <c r="J965" i="29"/>
  <c r="L964" i="29"/>
  <c r="J964" i="29"/>
  <c r="L963" i="29"/>
  <c r="J963" i="29"/>
  <c r="L962" i="29"/>
  <c r="J962" i="29"/>
  <c r="L961" i="29"/>
  <c r="J961" i="29"/>
  <c r="L960" i="29"/>
  <c r="J960" i="29"/>
  <c r="L959" i="29"/>
  <c r="J959" i="29"/>
  <c r="L958" i="29"/>
  <c r="J958" i="29"/>
  <c r="L957" i="29"/>
  <c r="J957" i="29"/>
  <c r="L956" i="29"/>
  <c r="J956" i="29"/>
  <c r="L955" i="29"/>
  <c r="J955" i="29"/>
  <c r="L954" i="29"/>
  <c r="J954" i="29"/>
  <c r="L953" i="29"/>
  <c r="J953" i="29"/>
  <c r="L952" i="29"/>
  <c r="J952" i="29"/>
  <c r="L951" i="29"/>
  <c r="J951" i="29"/>
  <c r="L950" i="29"/>
  <c r="J950" i="29"/>
  <c r="L949" i="29"/>
  <c r="J949" i="29"/>
  <c r="L948" i="29"/>
  <c r="J948" i="29"/>
  <c r="L947" i="29"/>
  <c r="J947" i="29"/>
  <c r="L946" i="29"/>
  <c r="J946" i="29"/>
  <c r="L945" i="29"/>
  <c r="J945" i="29"/>
  <c r="L944" i="29"/>
  <c r="J944" i="29"/>
  <c r="L943" i="29"/>
  <c r="J943" i="29"/>
  <c r="L942" i="29"/>
  <c r="J942" i="29"/>
  <c r="L941" i="29"/>
  <c r="J941" i="29"/>
  <c r="L940" i="29"/>
  <c r="J940" i="29"/>
  <c r="L939" i="29"/>
  <c r="J939" i="29"/>
  <c r="L938" i="29"/>
  <c r="J938" i="29"/>
  <c r="L937" i="29"/>
  <c r="J937" i="29"/>
  <c r="L936" i="29"/>
  <c r="J936" i="29"/>
  <c r="L935" i="29"/>
  <c r="J935" i="29"/>
  <c r="L934" i="29"/>
  <c r="J934" i="29"/>
  <c r="L933" i="29"/>
  <c r="J933" i="29"/>
  <c r="L932" i="29"/>
  <c r="J932" i="29"/>
  <c r="L931" i="29"/>
  <c r="J931" i="29"/>
  <c r="L930" i="29"/>
  <c r="J930" i="29"/>
  <c r="L929" i="29"/>
  <c r="J929" i="29"/>
  <c r="L928" i="29"/>
  <c r="J928" i="29"/>
  <c r="L927" i="29"/>
  <c r="J927" i="29"/>
  <c r="L926" i="29"/>
  <c r="J926" i="29"/>
  <c r="L925" i="29"/>
  <c r="J925" i="29"/>
  <c r="L924" i="29"/>
  <c r="J924" i="29"/>
  <c r="L923" i="29"/>
  <c r="J923" i="29"/>
  <c r="L922" i="29"/>
  <c r="J922" i="29"/>
  <c r="L921" i="29"/>
  <c r="J921" i="29"/>
  <c r="L920" i="29"/>
  <c r="J920" i="29"/>
  <c r="L919" i="29"/>
  <c r="J919" i="29"/>
  <c r="L918" i="29"/>
  <c r="J918" i="29"/>
  <c r="L917" i="29"/>
  <c r="J917" i="29"/>
  <c r="L916" i="29"/>
  <c r="J916" i="29"/>
  <c r="L915" i="29"/>
  <c r="J915" i="29"/>
  <c r="L914" i="29"/>
  <c r="J914" i="29"/>
  <c r="L913" i="29"/>
  <c r="J913" i="29"/>
  <c r="L912" i="29"/>
  <c r="J912" i="29"/>
  <c r="L911" i="29"/>
  <c r="J911" i="29"/>
  <c r="L910" i="29"/>
  <c r="J910" i="29"/>
  <c r="L909" i="29"/>
  <c r="J909" i="29"/>
  <c r="L908" i="29"/>
  <c r="J908" i="29"/>
  <c r="L907" i="29"/>
  <c r="J907" i="29"/>
  <c r="L906" i="29"/>
  <c r="J906" i="29"/>
  <c r="L905" i="29"/>
  <c r="J905" i="29"/>
  <c r="L904" i="29"/>
  <c r="J904" i="29"/>
  <c r="L903" i="29"/>
  <c r="J903" i="29"/>
  <c r="L902" i="29"/>
  <c r="J902" i="29"/>
  <c r="L901" i="29"/>
  <c r="J901" i="29"/>
  <c r="L900" i="29"/>
  <c r="J900" i="29"/>
  <c r="L899" i="29"/>
  <c r="J899" i="29"/>
  <c r="L898" i="29"/>
  <c r="J898" i="29"/>
  <c r="L897" i="29"/>
  <c r="J897" i="29"/>
  <c r="L896" i="29"/>
  <c r="J896" i="29"/>
  <c r="L895" i="29"/>
  <c r="J895" i="29"/>
  <c r="L894" i="29"/>
  <c r="J894" i="29"/>
  <c r="L893" i="29"/>
  <c r="J893" i="29"/>
  <c r="L892" i="29"/>
  <c r="J892" i="29"/>
  <c r="L891" i="29"/>
  <c r="J891" i="29"/>
  <c r="L890" i="29"/>
  <c r="J890" i="29"/>
  <c r="L889" i="29"/>
  <c r="J889" i="29"/>
  <c r="L888" i="29"/>
  <c r="J888" i="29"/>
  <c r="L887" i="29"/>
  <c r="J887" i="29"/>
  <c r="L886" i="29"/>
  <c r="J886" i="29"/>
  <c r="L885" i="29"/>
  <c r="J885" i="29"/>
  <c r="L884" i="29"/>
  <c r="J884" i="29"/>
  <c r="L883" i="29"/>
  <c r="J883" i="29"/>
  <c r="L882" i="29"/>
  <c r="J882" i="29"/>
  <c r="L881" i="29"/>
  <c r="J881" i="29"/>
  <c r="L880" i="29"/>
  <c r="J880" i="29"/>
  <c r="L879" i="29"/>
  <c r="J879" i="29"/>
  <c r="L878" i="29"/>
  <c r="J878" i="29"/>
  <c r="L877" i="29"/>
  <c r="J877" i="29"/>
  <c r="L876" i="29"/>
  <c r="J876" i="29"/>
  <c r="L875" i="29"/>
  <c r="J875" i="29"/>
  <c r="L874" i="29"/>
  <c r="J874" i="29"/>
  <c r="L873" i="29"/>
  <c r="J873" i="29"/>
  <c r="L872" i="29"/>
  <c r="J872" i="29"/>
  <c r="L871" i="29"/>
  <c r="J871" i="29"/>
  <c r="L870" i="29"/>
  <c r="J870" i="29"/>
  <c r="L869" i="29"/>
  <c r="J869" i="29"/>
  <c r="L868" i="29"/>
  <c r="J868" i="29"/>
  <c r="L867" i="29"/>
  <c r="J867" i="29"/>
  <c r="L866" i="29"/>
  <c r="J866" i="29"/>
  <c r="L865" i="29"/>
  <c r="J865" i="29"/>
  <c r="L864" i="29"/>
  <c r="J864" i="29"/>
  <c r="L863" i="29"/>
  <c r="J863" i="29"/>
  <c r="L862" i="29"/>
  <c r="J862" i="29"/>
  <c r="L861" i="29"/>
  <c r="J861" i="29"/>
  <c r="L860" i="29"/>
  <c r="J860" i="29"/>
  <c r="L859" i="29"/>
  <c r="J859" i="29"/>
  <c r="L858" i="29"/>
  <c r="J858" i="29"/>
  <c r="L857" i="29"/>
  <c r="J857" i="29"/>
  <c r="L856" i="29"/>
  <c r="J856" i="29"/>
  <c r="L855" i="29"/>
  <c r="J855" i="29"/>
  <c r="M854" i="29"/>
  <c r="L854" i="29"/>
  <c r="J854" i="29"/>
  <c r="L853" i="29"/>
  <c r="J853" i="29"/>
  <c r="L852" i="29"/>
  <c r="J852" i="29"/>
  <c r="L851" i="29"/>
  <c r="J851" i="29"/>
  <c r="L850" i="29"/>
  <c r="J850" i="29"/>
  <c r="L849" i="29"/>
  <c r="J849" i="29"/>
  <c r="L848" i="29"/>
  <c r="J848" i="29"/>
  <c r="L847" i="29"/>
  <c r="J847" i="29"/>
  <c r="L846" i="29"/>
  <c r="J846" i="29"/>
  <c r="L845" i="29"/>
  <c r="J845" i="29"/>
  <c r="M844" i="29"/>
  <c r="L844" i="29"/>
  <c r="J844" i="29"/>
  <c r="L843" i="29"/>
  <c r="J843" i="29"/>
  <c r="L842" i="29"/>
  <c r="J842" i="29"/>
  <c r="L841" i="29"/>
  <c r="J841" i="29"/>
  <c r="L840" i="29"/>
  <c r="J840" i="29"/>
  <c r="L839" i="29"/>
  <c r="J839" i="29"/>
  <c r="L838" i="29"/>
  <c r="J838" i="29"/>
  <c r="L837" i="29"/>
  <c r="J837" i="29"/>
  <c r="L1267" i="28"/>
  <c r="J1267" i="28"/>
  <c r="L1266" i="28"/>
  <c r="J1266" i="28"/>
  <c r="L1265" i="28"/>
  <c r="J1265" i="28"/>
  <c r="L1264" i="28"/>
  <c r="J1264" i="28"/>
  <c r="L1263" i="28"/>
  <c r="J1263" i="28"/>
  <c r="L1262" i="28"/>
  <c r="J1262" i="28"/>
  <c r="L1261" i="28"/>
  <c r="J1261" i="28"/>
  <c r="L1260" i="28"/>
  <c r="J1260" i="28"/>
  <c r="L1259" i="28"/>
  <c r="J1259" i="28"/>
  <c r="L1258" i="28"/>
  <c r="J1258" i="28"/>
  <c r="L1257" i="28"/>
  <c r="J1257" i="28"/>
  <c r="L1256" i="28"/>
  <c r="J1256" i="28"/>
  <c r="L1255" i="28"/>
  <c r="J1255" i="28"/>
  <c r="L1254" i="28"/>
  <c r="J1254" i="28"/>
  <c r="L1253" i="28"/>
  <c r="J1253" i="28"/>
  <c r="L1252" i="28"/>
  <c r="J1252" i="28"/>
  <c r="L1251" i="28"/>
  <c r="J1251" i="28"/>
  <c r="L1250" i="28"/>
  <c r="J1250" i="28"/>
  <c r="L1249" i="28"/>
  <c r="J1249" i="28"/>
  <c r="L1248" i="28"/>
  <c r="J1248" i="28"/>
  <c r="L1247" i="28"/>
  <c r="J1247" i="28"/>
  <c r="L1246" i="28"/>
  <c r="J1246" i="28"/>
  <c r="L1245" i="28"/>
  <c r="J1245" i="28"/>
  <c r="L1244" i="28"/>
  <c r="J1244" i="28"/>
  <c r="L1243" i="28"/>
  <c r="J1243" i="28"/>
  <c r="L1242" i="28"/>
  <c r="J1242" i="28"/>
  <c r="L1241" i="28"/>
  <c r="J1241" i="28"/>
  <c r="L1240" i="28"/>
  <c r="J1240" i="28"/>
  <c r="L1239" i="28"/>
  <c r="J1239" i="28"/>
  <c r="L1238" i="28"/>
  <c r="J1238" i="28"/>
  <c r="L1237" i="28"/>
  <c r="J1237" i="28"/>
  <c r="L1236" i="28"/>
  <c r="J1236" i="28"/>
  <c r="L1235" i="28"/>
  <c r="J1235" i="28"/>
  <c r="L1234" i="28"/>
  <c r="J1234" i="28"/>
  <c r="L1233" i="28"/>
  <c r="J1233" i="28"/>
  <c r="L1232" i="28"/>
  <c r="J1232" i="28"/>
  <c r="L1231" i="28"/>
  <c r="J1231" i="28"/>
  <c r="L1230" i="28"/>
  <c r="J1230" i="28"/>
  <c r="L1229" i="28"/>
  <c r="J1229" i="28"/>
  <c r="L1228" i="28"/>
  <c r="J1228" i="28"/>
  <c r="L1227" i="28"/>
  <c r="J1227" i="28"/>
  <c r="L1226" i="28"/>
  <c r="J1226" i="28"/>
  <c r="L1225" i="28"/>
  <c r="J1225" i="28"/>
  <c r="L1224" i="28"/>
  <c r="J1224" i="28"/>
  <c r="L1223" i="28"/>
  <c r="J1223" i="28"/>
  <c r="L1222" i="28"/>
  <c r="J1222" i="28"/>
  <c r="L1221" i="28"/>
  <c r="J1221" i="28"/>
  <c r="L1220" i="28"/>
  <c r="J1220" i="28"/>
  <c r="L1219" i="28"/>
  <c r="J1219" i="28"/>
  <c r="L1218" i="28"/>
  <c r="J1218" i="28"/>
  <c r="L1217" i="28"/>
  <c r="J1217" i="28"/>
  <c r="L1216" i="28"/>
  <c r="J1216" i="28"/>
  <c r="L1215" i="28"/>
  <c r="J1215" i="28"/>
  <c r="L1214" i="28"/>
  <c r="J1214" i="28"/>
  <c r="L1213" i="28"/>
  <c r="J1213" i="28"/>
  <c r="L1212" i="28"/>
  <c r="J1212" i="28"/>
  <c r="L1211" i="28"/>
  <c r="J1211" i="28"/>
  <c r="L1210" i="28"/>
  <c r="J1210" i="28"/>
  <c r="L1209" i="28"/>
  <c r="J1209" i="28"/>
  <c r="L1208" i="28"/>
  <c r="J1208" i="28"/>
  <c r="L1207" i="28"/>
  <c r="J1207" i="28"/>
  <c r="L1206" i="28"/>
  <c r="J1206" i="28"/>
  <c r="L1205" i="28"/>
  <c r="J1205" i="28"/>
  <c r="L1204" i="28"/>
  <c r="J1204" i="28"/>
  <c r="L1203" i="28"/>
  <c r="J1203" i="28"/>
  <c r="L1202" i="28"/>
  <c r="J1202" i="28"/>
  <c r="L1201" i="28"/>
  <c r="J1201" i="28"/>
  <c r="L1200" i="28"/>
  <c r="J1200" i="28"/>
  <c r="L1199" i="28"/>
  <c r="J1199" i="28"/>
  <c r="L1198" i="28"/>
  <c r="J1198" i="28"/>
  <c r="L1197" i="28"/>
  <c r="J1197" i="28"/>
  <c r="M1196" i="28"/>
  <c r="L1196" i="28"/>
  <c r="J1196" i="28"/>
  <c r="L1195" i="28"/>
  <c r="J1195" i="28"/>
  <c r="L1194" i="28"/>
  <c r="J1194" i="28"/>
  <c r="L1193" i="28"/>
  <c r="J1193" i="28"/>
  <c r="L1192" i="28"/>
  <c r="J1192" i="28"/>
  <c r="M1191" i="28"/>
  <c r="L1191" i="28"/>
  <c r="J1191" i="28"/>
  <c r="L1190" i="28"/>
  <c r="J1190" i="28"/>
  <c r="L1189" i="28"/>
  <c r="J1189" i="28"/>
  <c r="L1188" i="28"/>
  <c r="J1188" i="28"/>
  <c r="M1187" i="28"/>
  <c r="L1187" i="28"/>
  <c r="J1187" i="28"/>
  <c r="L1186" i="28"/>
  <c r="J1186" i="28"/>
  <c r="L1185" i="28"/>
  <c r="J1185" i="28"/>
  <c r="L1184" i="28"/>
  <c r="J1184" i="28"/>
  <c r="L1183" i="28"/>
  <c r="J1183" i="28"/>
  <c r="L1182" i="28"/>
  <c r="J1182" i="28"/>
  <c r="L1181" i="28"/>
  <c r="J1181" i="28"/>
  <c r="L1180" i="28"/>
  <c r="J1180" i="28"/>
  <c r="L1179" i="28"/>
  <c r="J1179" i="28"/>
  <c r="L1178" i="28"/>
  <c r="J1178" i="28"/>
  <c r="L1177" i="28"/>
  <c r="J1177" i="28"/>
  <c r="L1176" i="28"/>
  <c r="J1176" i="28"/>
  <c r="L1175" i="28"/>
  <c r="J1175" i="28"/>
  <c r="L1174" i="28"/>
  <c r="J1174" i="28"/>
  <c r="L1173" i="28"/>
  <c r="J1173" i="28"/>
  <c r="L1172" i="28"/>
  <c r="J1172" i="28"/>
  <c r="L1171" i="28"/>
  <c r="J1171" i="28"/>
  <c r="L1170" i="28"/>
  <c r="J1170" i="28"/>
  <c r="L1169" i="28"/>
  <c r="J1169" i="28"/>
  <c r="L1168" i="28"/>
  <c r="J1168" i="28"/>
  <c r="L1167" i="28"/>
  <c r="J1167" i="28"/>
  <c r="L1166" i="28"/>
  <c r="J1166" i="28"/>
  <c r="M1165" i="28"/>
  <c r="L1165" i="28"/>
  <c r="J1165" i="28"/>
  <c r="L1164" i="28"/>
  <c r="J1164" i="28"/>
  <c r="L1163" i="28"/>
  <c r="J1163" i="28"/>
  <c r="L1162" i="28"/>
  <c r="J1162" i="28"/>
  <c r="L1161" i="28"/>
  <c r="J1161" i="28"/>
  <c r="L1160" i="28"/>
  <c r="J1160" i="28"/>
  <c r="L1159" i="28"/>
  <c r="J1159" i="28"/>
  <c r="L1158" i="28"/>
  <c r="J1158" i="28"/>
  <c r="L1157" i="28"/>
  <c r="J1157" i="28"/>
  <c r="L1156" i="28"/>
  <c r="J1156" i="28"/>
  <c r="L1155" i="28"/>
  <c r="J1155" i="28"/>
  <c r="L1154" i="28"/>
  <c r="J1154" i="28"/>
  <c r="L1153" i="28"/>
  <c r="J1153" i="28"/>
  <c r="L1152" i="28"/>
  <c r="J1152" i="28"/>
  <c r="L1151" i="28"/>
  <c r="J1151" i="28"/>
  <c r="L284" i="38"/>
  <c r="J284" i="38"/>
  <c r="L283" i="38"/>
  <c r="J283" i="38"/>
  <c r="L282" i="38"/>
  <c r="J282" i="38"/>
  <c r="L281" i="38"/>
  <c r="J281" i="38"/>
  <c r="L280" i="38"/>
  <c r="J280" i="38"/>
  <c r="L279" i="38"/>
  <c r="J279" i="38"/>
  <c r="L278" i="38"/>
  <c r="J278" i="38"/>
  <c r="M277" i="38"/>
  <c r="L277" i="38"/>
  <c r="J277" i="38"/>
  <c r="L276" i="38"/>
  <c r="J276" i="38"/>
  <c r="L275" i="38"/>
  <c r="J275" i="38"/>
  <c r="L274" i="38"/>
  <c r="J274" i="38"/>
  <c r="L273" i="38"/>
  <c r="J273" i="38"/>
  <c r="L272" i="38"/>
  <c r="J272" i="38"/>
  <c r="L271" i="38"/>
  <c r="J271" i="38"/>
  <c r="L270" i="38"/>
  <c r="J270" i="38"/>
  <c r="L269" i="38"/>
  <c r="J269" i="38"/>
  <c r="L268" i="38"/>
  <c r="J268" i="38"/>
  <c r="L267" i="38"/>
  <c r="J267" i="38"/>
  <c r="L266" i="38"/>
  <c r="J266" i="38"/>
  <c r="L265" i="38"/>
  <c r="J265" i="38"/>
  <c r="L264" i="38"/>
  <c r="J264" i="38"/>
  <c r="L263" i="38"/>
  <c r="J263" i="38"/>
  <c r="L262" i="38"/>
  <c r="J262" i="38"/>
  <c r="L261" i="38"/>
  <c r="J261" i="38"/>
  <c r="L260" i="38"/>
  <c r="J260" i="38"/>
  <c r="L259" i="38"/>
  <c r="J259" i="38"/>
  <c r="L258" i="38"/>
  <c r="J258" i="38"/>
  <c r="L257" i="38"/>
  <c r="J257" i="38"/>
  <c r="L256" i="38"/>
  <c r="J256" i="38"/>
  <c r="L255" i="38"/>
  <c r="J255" i="38"/>
  <c r="L254" i="38"/>
  <c r="J254" i="38"/>
  <c r="M253" i="38"/>
  <c r="L253" i="38"/>
  <c r="J253" i="38"/>
  <c r="L252" i="38"/>
  <c r="J252" i="38"/>
  <c r="L251" i="38"/>
  <c r="J251" i="38"/>
  <c r="L250" i="38"/>
  <c r="J250" i="38"/>
  <c r="L249" i="38"/>
  <c r="J249" i="38"/>
  <c r="M248" i="38"/>
  <c r="L248" i="38"/>
  <c r="J248" i="38"/>
  <c r="L247" i="38"/>
  <c r="J247" i="38"/>
  <c r="L246" i="38"/>
  <c r="J246" i="38"/>
  <c r="L245" i="38"/>
  <c r="J245" i="38"/>
  <c r="L244" i="38"/>
  <c r="J244" i="38"/>
  <c r="L243" i="38"/>
  <c r="J243" i="38"/>
  <c r="L242" i="38"/>
  <c r="J242" i="38"/>
  <c r="L241" i="38"/>
  <c r="J241" i="38"/>
  <c r="L240" i="38"/>
  <c r="J240" i="38"/>
  <c r="L239" i="38"/>
  <c r="J239" i="38"/>
  <c r="L238" i="38"/>
  <c r="J238" i="38"/>
  <c r="L237" i="38"/>
  <c r="J237" i="38"/>
  <c r="L236" i="38"/>
  <c r="J236" i="38"/>
  <c r="L235" i="38"/>
  <c r="J235" i="38"/>
  <c r="M234" i="38"/>
  <c r="L234" i="38"/>
  <c r="J234" i="38"/>
  <c r="L233" i="38"/>
  <c r="J233" i="38"/>
  <c r="L232" i="38"/>
  <c r="J232" i="38"/>
  <c r="L231" i="38"/>
  <c r="J231" i="38"/>
  <c r="L230" i="38"/>
  <c r="J230" i="38"/>
  <c r="L229" i="38"/>
  <c r="J229" i="38"/>
  <c r="L228" i="38"/>
  <c r="J228" i="38"/>
  <c r="L227" i="38"/>
  <c r="J227" i="38"/>
  <c r="L226" i="38"/>
  <c r="J226" i="38"/>
  <c r="L225" i="38"/>
  <c r="J225" i="38"/>
  <c r="L224" i="38"/>
  <c r="J224" i="38"/>
  <c r="L223" i="38"/>
  <c r="J223" i="38"/>
  <c r="L222" i="38"/>
  <c r="J222" i="38"/>
  <c r="L221" i="38"/>
  <c r="J221" i="38"/>
  <c r="L220" i="38"/>
  <c r="J220" i="38"/>
  <c r="L219" i="38"/>
  <c r="J219" i="38"/>
  <c r="L218" i="38"/>
  <c r="J218" i="38"/>
  <c r="L217" i="38"/>
  <c r="J217" i="38"/>
  <c r="L216" i="38"/>
  <c r="J216" i="38"/>
  <c r="L215" i="38"/>
  <c r="J215" i="38"/>
  <c r="L214" i="38"/>
  <c r="J214" i="38"/>
  <c r="L213" i="38"/>
  <c r="J213" i="38"/>
  <c r="L212" i="38"/>
  <c r="J212" i="38"/>
  <c r="L211" i="38"/>
  <c r="J211" i="38"/>
  <c r="L210" i="38"/>
  <c r="J210" i="38"/>
  <c r="L209" i="38"/>
  <c r="J209" i="38"/>
  <c r="L208" i="38"/>
  <c r="J208" i="38"/>
  <c r="L207" i="38"/>
  <c r="J207" i="38"/>
  <c r="L206" i="38"/>
  <c r="J206" i="38"/>
  <c r="L205" i="38"/>
  <c r="J205" i="38"/>
  <c r="L204" i="38"/>
  <c r="J204" i="38"/>
  <c r="M203" i="38"/>
  <c r="L203" i="38"/>
  <c r="J203" i="38"/>
  <c r="L202" i="38"/>
  <c r="J202" i="38"/>
  <c r="L201" i="38"/>
  <c r="J201" i="38"/>
  <c r="L200" i="38"/>
  <c r="J200" i="38"/>
  <c r="L413" i="27"/>
  <c r="J413" i="27"/>
  <c r="L412" i="27"/>
  <c r="J412" i="27"/>
  <c r="L411" i="27"/>
  <c r="J411" i="27"/>
  <c r="L410" i="27"/>
  <c r="J410" i="27"/>
  <c r="L409" i="27"/>
  <c r="J409" i="27"/>
  <c r="L408" i="27"/>
  <c r="J408" i="27"/>
  <c r="L407" i="27"/>
  <c r="J407" i="27"/>
  <c r="L406" i="27"/>
  <c r="J406" i="27"/>
  <c r="L405" i="27"/>
  <c r="J405" i="27"/>
  <c r="L404" i="27"/>
  <c r="J404" i="27"/>
  <c r="L403" i="27"/>
  <c r="J403" i="27"/>
  <c r="L402" i="27"/>
  <c r="J402" i="27"/>
  <c r="L401" i="27"/>
  <c r="J401" i="27"/>
  <c r="L400" i="27"/>
  <c r="J400" i="27"/>
  <c r="L399" i="27"/>
  <c r="J399" i="27"/>
  <c r="L398" i="27"/>
  <c r="J398" i="27"/>
  <c r="L397" i="27"/>
  <c r="J397" i="27"/>
  <c r="L396" i="27"/>
  <c r="J396" i="27"/>
  <c r="L395" i="27"/>
  <c r="J395" i="27"/>
  <c r="L394" i="27"/>
  <c r="J394" i="27"/>
  <c r="L393" i="27"/>
  <c r="J393" i="27"/>
  <c r="L392" i="27"/>
  <c r="J392" i="27"/>
  <c r="L391" i="27"/>
  <c r="J391" i="27"/>
  <c r="L390" i="27"/>
  <c r="J390" i="27"/>
  <c r="L389" i="27"/>
  <c r="J389" i="27"/>
  <c r="L388" i="27"/>
  <c r="J388" i="27"/>
  <c r="L387" i="27"/>
  <c r="J387" i="27"/>
  <c r="L386" i="27"/>
  <c r="J386" i="27"/>
  <c r="L385" i="27"/>
  <c r="J385" i="27"/>
  <c r="L384" i="27"/>
  <c r="J384" i="27"/>
  <c r="L383" i="27"/>
  <c r="J383" i="27"/>
  <c r="L382" i="27"/>
  <c r="J382" i="27"/>
  <c r="L381" i="27"/>
  <c r="J381" i="27"/>
  <c r="L380" i="27"/>
  <c r="J380" i="27"/>
  <c r="L379" i="27"/>
  <c r="J379" i="27"/>
  <c r="L378" i="27"/>
  <c r="J378" i="27"/>
  <c r="L377" i="27"/>
  <c r="J377" i="27"/>
  <c r="L376" i="27"/>
  <c r="J376" i="27"/>
  <c r="L375" i="27"/>
  <c r="J375" i="27"/>
  <c r="L374" i="27"/>
  <c r="J374" i="27"/>
  <c r="L373" i="27"/>
  <c r="J373" i="27"/>
  <c r="L372" i="27"/>
  <c r="J372" i="27"/>
  <c r="L371" i="27"/>
  <c r="J371" i="27"/>
  <c r="L370" i="27"/>
  <c r="J370" i="27"/>
  <c r="L369" i="27"/>
  <c r="J369" i="27"/>
  <c r="L368" i="27"/>
  <c r="J368" i="27"/>
  <c r="L367" i="27"/>
  <c r="J367" i="27"/>
  <c r="L366" i="27"/>
  <c r="J366" i="27"/>
  <c r="L365" i="27"/>
  <c r="J365" i="27"/>
  <c r="L364" i="27"/>
  <c r="J364" i="27"/>
  <c r="L363" i="27"/>
  <c r="J363" i="27"/>
  <c r="L362" i="27"/>
  <c r="J362" i="27"/>
  <c r="L361" i="27"/>
  <c r="J361" i="27"/>
  <c r="L360" i="27"/>
  <c r="J360" i="27"/>
  <c r="L359" i="27"/>
  <c r="J359" i="27"/>
  <c r="L358" i="27"/>
  <c r="J358" i="27"/>
  <c r="L357" i="27"/>
  <c r="J357" i="27"/>
  <c r="L356" i="27"/>
  <c r="J356" i="27"/>
  <c r="L355" i="27"/>
  <c r="J355" i="27"/>
  <c r="L354" i="27"/>
  <c r="J354" i="27"/>
  <c r="L353" i="27"/>
  <c r="J353" i="27"/>
  <c r="L352" i="27"/>
  <c r="J352" i="27"/>
  <c r="L351" i="27"/>
  <c r="J351" i="27"/>
  <c r="L350" i="27"/>
  <c r="J350" i="27"/>
  <c r="L349" i="27"/>
  <c r="J349" i="27"/>
  <c r="L348" i="27"/>
  <c r="J348" i="27"/>
  <c r="L347" i="27"/>
  <c r="J347" i="27"/>
  <c r="L346" i="27"/>
  <c r="J346" i="27"/>
  <c r="L345" i="27"/>
  <c r="J345" i="27"/>
  <c r="L344" i="27"/>
  <c r="J344" i="27"/>
  <c r="L343" i="27"/>
  <c r="J343" i="27"/>
  <c r="L342" i="27"/>
  <c r="J342" i="27"/>
  <c r="L341" i="27"/>
  <c r="J341" i="27"/>
  <c r="L340" i="27"/>
  <c r="J340" i="27"/>
  <c r="L339" i="27"/>
  <c r="J339" i="27"/>
  <c r="L338" i="27"/>
  <c r="J338" i="27"/>
  <c r="L337" i="27"/>
  <c r="J337" i="27"/>
  <c r="L336" i="27"/>
  <c r="J336" i="27"/>
  <c r="L335" i="27"/>
  <c r="J335" i="27"/>
  <c r="L334" i="27"/>
  <c r="J334" i="27"/>
  <c r="L333" i="27"/>
  <c r="J333" i="27"/>
  <c r="L332" i="27"/>
  <c r="J332" i="27"/>
  <c r="L162" i="42"/>
  <c r="J162" i="42"/>
  <c r="L161" i="42"/>
  <c r="J161" i="42"/>
  <c r="L160" i="42"/>
  <c r="J160" i="42"/>
  <c r="L159" i="42"/>
  <c r="J159" i="42"/>
  <c r="L158" i="42"/>
  <c r="J158" i="42"/>
  <c r="L157" i="42"/>
  <c r="J157" i="42"/>
  <c r="L407" i="25"/>
  <c r="J407" i="25"/>
  <c r="L406" i="25"/>
  <c r="J406" i="25"/>
  <c r="L405" i="25"/>
  <c r="J405" i="25"/>
  <c r="L404" i="25"/>
  <c r="J404" i="25"/>
  <c r="L403" i="25"/>
  <c r="J403" i="25"/>
  <c r="L402" i="25"/>
  <c r="J402" i="25"/>
  <c r="L401" i="25"/>
  <c r="J401" i="25"/>
  <c r="L400" i="25"/>
  <c r="J400" i="25"/>
  <c r="L399" i="25"/>
  <c r="J399" i="25"/>
  <c r="L398" i="25"/>
  <c r="J398" i="25"/>
  <c r="L397" i="25"/>
  <c r="J397" i="25"/>
  <c r="L396" i="25"/>
  <c r="J396" i="25"/>
  <c r="L395" i="25"/>
  <c r="J395" i="25"/>
  <c r="L394" i="25"/>
  <c r="J394" i="25"/>
  <c r="L393" i="25"/>
  <c r="J393" i="25"/>
  <c r="L392" i="25"/>
  <c r="J392" i="25"/>
  <c r="L391" i="25"/>
  <c r="J391" i="25"/>
  <c r="L390" i="25"/>
  <c r="J390" i="25"/>
  <c r="L389" i="25"/>
  <c r="J389" i="25"/>
  <c r="L388" i="25"/>
  <c r="J388" i="25"/>
  <c r="L387" i="25"/>
  <c r="J387" i="25"/>
  <c r="L386" i="25"/>
  <c r="J386" i="25"/>
  <c r="L385" i="25"/>
  <c r="J385" i="25"/>
  <c r="L384" i="25"/>
  <c r="J384" i="25"/>
  <c r="L383" i="25"/>
  <c r="J383" i="25"/>
  <c r="L382" i="25"/>
  <c r="J382" i="25"/>
  <c r="L381" i="25"/>
  <c r="J381" i="25"/>
  <c r="L380" i="25"/>
  <c r="J380" i="25"/>
  <c r="L379" i="25"/>
  <c r="J379" i="25"/>
  <c r="L378" i="25"/>
  <c r="J378" i="25"/>
  <c r="L377" i="25"/>
  <c r="J377" i="25"/>
  <c r="L376" i="25"/>
  <c r="J376" i="25"/>
  <c r="L375" i="25"/>
  <c r="J375" i="25"/>
  <c r="L374" i="25"/>
  <c r="J374" i="25"/>
  <c r="L373" i="25"/>
  <c r="J373" i="25"/>
  <c r="L372" i="25"/>
  <c r="J372" i="25"/>
  <c r="L371" i="25"/>
  <c r="J371" i="25"/>
  <c r="L370" i="25"/>
  <c r="J370" i="25"/>
  <c r="L369" i="25"/>
  <c r="J369" i="25"/>
  <c r="L368" i="25"/>
  <c r="J368" i="25"/>
  <c r="L367" i="25"/>
  <c r="J367" i="25"/>
  <c r="L366" i="25"/>
  <c r="J366" i="25"/>
  <c r="L365" i="25"/>
  <c r="J365" i="25"/>
  <c r="L364" i="25"/>
  <c r="J364" i="25"/>
  <c r="L363" i="25"/>
  <c r="J363" i="25"/>
  <c r="L362" i="25"/>
  <c r="J362" i="25"/>
  <c r="L361" i="25"/>
  <c r="J361" i="25"/>
  <c r="L360" i="25"/>
  <c r="J360" i="25"/>
  <c r="L359" i="25"/>
  <c r="J359" i="25"/>
  <c r="L358" i="25"/>
  <c r="J358" i="25"/>
  <c r="L357" i="25"/>
  <c r="J357" i="25"/>
  <c r="L356" i="25"/>
  <c r="J356" i="25"/>
  <c r="L355" i="25"/>
  <c r="J355" i="25"/>
  <c r="L354" i="25"/>
  <c r="J354" i="25"/>
  <c r="L353" i="25"/>
  <c r="J353" i="25"/>
  <c r="L352" i="25"/>
  <c r="J352" i="25"/>
  <c r="L351" i="25"/>
  <c r="J351" i="25"/>
  <c r="L350" i="25"/>
  <c r="J350" i="25"/>
  <c r="L349" i="25"/>
  <c r="J349" i="25"/>
  <c r="L348" i="25"/>
  <c r="J348" i="25"/>
  <c r="L347" i="25"/>
  <c r="J347" i="25"/>
  <c r="L346" i="25"/>
  <c r="J346" i="25"/>
  <c r="L345" i="25"/>
  <c r="J345" i="25"/>
  <c r="L344" i="25"/>
  <c r="J344" i="25"/>
  <c r="L343" i="25"/>
  <c r="J343" i="25"/>
  <c r="L342" i="25"/>
  <c r="J342" i="25"/>
  <c r="L341" i="25"/>
  <c r="J341" i="25"/>
  <c r="L340" i="25"/>
  <c r="J340" i="25"/>
  <c r="L339" i="25"/>
  <c r="J339" i="25"/>
  <c r="L338" i="25"/>
  <c r="J338" i="25"/>
  <c r="L337" i="25"/>
  <c r="J337" i="25"/>
  <c r="L336" i="25"/>
  <c r="J336" i="25"/>
  <c r="L335" i="25"/>
  <c r="J335" i="25"/>
  <c r="L334" i="25"/>
  <c r="J334" i="25"/>
  <c r="L333" i="25"/>
  <c r="J333" i="25"/>
  <c r="L332" i="25"/>
  <c r="J332" i="25"/>
  <c r="L331" i="25"/>
  <c r="J331" i="25"/>
  <c r="L330" i="25"/>
  <c r="J330" i="25"/>
  <c r="L329" i="25"/>
  <c r="J329" i="25"/>
  <c r="L328" i="25"/>
  <c r="J328" i="25"/>
  <c r="L327" i="25"/>
  <c r="J327" i="25"/>
  <c r="L326" i="25"/>
  <c r="J326" i="25"/>
  <c r="L325" i="25"/>
  <c r="J325" i="25"/>
  <c r="L324" i="25"/>
  <c r="J324" i="25"/>
  <c r="L323" i="25"/>
  <c r="J323" i="25"/>
  <c r="L322" i="25"/>
  <c r="J322" i="25"/>
  <c r="L321" i="25"/>
  <c r="J321" i="25"/>
  <c r="L320" i="25"/>
  <c r="J320" i="25"/>
  <c r="L319" i="25"/>
  <c r="J319" i="25"/>
  <c r="L318" i="25"/>
  <c r="J318" i="25"/>
  <c r="L317" i="25"/>
  <c r="J317" i="25"/>
  <c r="L316" i="25"/>
  <c r="J316" i="25"/>
  <c r="L315" i="25"/>
  <c r="J315" i="25"/>
  <c r="L618" i="31"/>
  <c r="J618" i="31"/>
  <c r="L617" i="31"/>
  <c r="J617" i="31"/>
  <c r="L616" i="31"/>
  <c r="J616" i="31"/>
  <c r="M615" i="31"/>
  <c r="L615" i="31"/>
  <c r="J615" i="31"/>
  <c r="L614" i="31"/>
  <c r="J614" i="31"/>
  <c r="L613" i="31"/>
  <c r="J613" i="31"/>
  <c r="L612" i="31"/>
  <c r="J612" i="31"/>
  <c r="L611" i="31"/>
  <c r="J611" i="31"/>
  <c r="L610" i="31"/>
  <c r="J610" i="31"/>
  <c r="L609" i="31"/>
  <c r="J609" i="31"/>
  <c r="L608" i="31"/>
  <c r="J608" i="31"/>
  <c r="L607" i="31"/>
  <c r="J607" i="31"/>
  <c r="L606" i="31"/>
  <c r="J606" i="31"/>
  <c r="L605" i="31"/>
  <c r="J605" i="31"/>
  <c r="L604" i="31"/>
  <c r="J604" i="31"/>
  <c r="L603" i="31"/>
  <c r="J603" i="31"/>
  <c r="L602" i="31"/>
  <c r="J602" i="31"/>
  <c r="L601" i="31"/>
  <c r="J601" i="31"/>
  <c r="L600" i="31"/>
  <c r="J600" i="31"/>
  <c r="L599" i="31"/>
  <c r="J599" i="31"/>
  <c r="L598" i="31"/>
  <c r="J598" i="31"/>
  <c r="L597" i="31"/>
  <c r="J597" i="31"/>
  <c r="L596" i="31"/>
  <c r="J596" i="31"/>
  <c r="L595" i="31"/>
  <c r="J595" i="31"/>
  <c r="L594" i="31"/>
  <c r="J594" i="31"/>
  <c r="L593" i="31"/>
  <c r="J593" i="31"/>
  <c r="L592" i="31"/>
  <c r="J592" i="31"/>
  <c r="L591" i="31"/>
  <c r="J591" i="31"/>
  <c r="L590" i="31"/>
  <c r="J590" i="31"/>
  <c r="L589" i="31"/>
  <c r="J589" i="31"/>
  <c r="L588" i="31"/>
  <c r="J588" i="31"/>
  <c r="L587" i="31"/>
  <c r="J587" i="31"/>
  <c r="L586" i="31"/>
  <c r="J586" i="31"/>
  <c r="L585" i="31"/>
  <c r="J585" i="31"/>
  <c r="L584" i="31"/>
  <c r="J584" i="31"/>
  <c r="L583" i="31"/>
  <c r="J583" i="31"/>
  <c r="L582" i="31"/>
  <c r="J582" i="31"/>
  <c r="L581" i="31"/>
  <c r="J581" i="31"/>
  <c r="L580" i="31"/>
  <c r="J580" i="31"/>
  <c r="L579" i="31"/>
  <c r="J579" i="31"/>
  <c r="L578" i="31"/>
  <c r="J578" i="31"/>
  <c r="L577" i="31"/>
  <c r="J577" i="31"/>
  <c r="L576" i="31"/>
  <c r="J576" i="31"/>
  <c r="L575" i="31"/>
  <c r="J575" i="31"/>
  <c r="L574" i="31"/>
  <c r="J574" i="31"/>
  <c r="L573" i="31"/>
  <c r="J573" i="31"/>
  <c r="L572" i="31"/>
  <c r="J572" i="31"/>
  <c r="L571" i="31"/>
  <c r="J571" i="31"/>
  <c r="L570" i="31"/>
  <c r="J570" i="31"/>
  <c r="L569" i="31"/>
  <c r="J569" i="31"/>
  <c r="L568" i="31"/>
  <c r="J568" i="31"/>
  <c r="L567" i="31"/>
  <c r="J567" i="31"/>
  <c r="L566" i="31"/>
  <c r="J566" i="31"/>
  <c r="L565" i="31"/>
  <c r="J565" i="31"/>
  <c r="L564" i="31"/>
  <c r="J564" i="31"/>
  <c r="L563" i="31"/>
  <c r="J563" i="31"/>
  <c r="L562" i="31"/>
  <c r="J562" i="31"/>
  <c r="L561" i="31"/>
  <c r="J561" i="31"/>
  <c r="L560" i="31"/>
  <c r="J560" i="31"/>
  <c r="L559" i="31"/>
  <c r="J559" i="31"/>
  <c r="L558" i="31"/>
  <c r="J558" i="31"/>
  <c r="L557" i="31"/>
  <c r="J557" i="31"/>
  <c r="L556" i="31"/>
  <c r="J556" i="31"/>
  <c r="L555" i="31"/>
  <c r="J555" i="31"/>
  <c r="L554" i="31"/>
  <c r="J554" i="31"/>
  <c r="L476" i="37"/>
  <c r="J476" i="37"/>
  <c r="L475" i="37"/>
  <c r="J475" i="37"/>
  <c r="L474" i="37"/>
  <c r="J474" i="37"/>
  <c r="L473" i="37"/>
  <c r="J473" i="37"/>
  <c r="L472" i="37"/>
  <c r="J472" i="37"/>
  <c r="L471" i="37"/>
  <c r="J471" i="37"/>
  <c r="L470" i="37"/>
  <c r="J470" i="37"/>
  <c r="L469" i="37"/>
  <c r="J469" i="37"/>
  <c r="L468" i="37"/>
  <c r="J468" i="37"/>
  <c r="L467" i="37"/>
  <c r="J467" i="37"/>
  <c r="L466" i="37"/>
  <c r="J466" i="37"/>
  <c r="L465" i="37"/>
  <c r="J465" i="37"/>
  <c r="L464" i="37"/>
  <c r="J464" i="37"/>
  <c r="L463" i="37"/>
  <c r="J463" i="37"/>
  <c r="L462" i="37"/>
  <c r="J462" i="37"/>
  <c r="L461" i="37"/>
  <c r="J461" i="37"/>
  <c r="L460" i="37"/>
  <c r="J460" i="37"/>
  <c r="L459" i="37"/>
  <c r="J459" i="37"/>
  <c r="L458" i="37"/>
  <c r="J458" i="37"/>
  <c r="L457" i="37"/>
  <c r="J457" i="37"/>
  <c r="L456" i="37"/>
  <c r="J456" i="37"/>
  <c r="L455" i="37"/>
  <c r="J455" i="37"/>
  <c r="L454" i="37"/>
  <c r="J454" i="37"/>
  <c r="L453" i="37"/>
  <c r="J453" i="37"/>
  <c r="L452" i="37"/>
  <c r="J452" i="37"/>
  <c r="L451" i="37"/>
  <c r="J451" i="37"/>
  <c r="L450" i="37"/>
  <c r="J450" i="37"/>
  <c r="L449" i="37"/>
  <c r="J449" i="37"/>
  <c r="L448" i="37"/>
  <c r="J448" i="37"/>
  <c r="L447" i="37"/>
  <c r="J447" i="37"/>
  <c r="L446" i="37"/>
  <c r="J446" i="37"/>
  <c r="L445" i="37"/>
  <c r="J445" i="37"/>
  <c r="L444" i="37"/>
  <c r="J444" i="37"/>
  <c r="L443" i="37"/>
  <c r="J443" i="37"/>
  <c r="L442" i="37"/>
  <c r="J442" i="37"/>
  <c r="L441" i="37"/>
  <c r="J441" i="37"/>
  <c r="L440" i="37"/>
  <c r="J440" i="37"/>
  <c r="L439" i="37"/>
  <c r="J439" i="37"/>
  <c r="L438" i="37"/>
  <c r="J438" i="37"/>
  <c r="L437" i="37"/>
  <c r="J437" i="37"/>
  <c r="L436" i="37"/>
  <c r="J436" i="37"/>
  <c r="L435" i="37"/>
  <c r="J435" i="37"/>
  <c r="L434" i="37"/>
  <c r="J434" i="37"/>
  <c r="L433" i="37"/>
  <c r="J433" i="37"/>
  <c r="L432" i="37"/>
  <c r="J432" i="37"/>
  <c r="L431" i="37"/>
  <c r="J431" i="37"/>
  <c r="L430" i="37"/>
  <c r="J430" i="37"/>
  <c r="L429" i="37"/>
  <c r="J429" i="37"/>
  <c r="L428" i="37"/>
  <c r="J428" i="37"/>
  <c r="L427" i="37"/>
  <c r="J427" i="37"/>
  <c r="L426" i="37"/>
  <c r="J426" i="37"/>
  <c r="L425" i="37"/>
  <c r="J425" i="37"/>
  <c r="L424" i="37"/>
  <c r="J424" i="37"/>
  <c r="L423" i="37"/>
  <c r="J423" i="37"/>
  <c r="L422" i="37"/>
  <c r="J422" i="37"/>
  <c r="L421" i="37"/>
  <c r="J421" i="37"/>
  <c r="L420" i="37"/>
  <c r="J420" i="37"/>
  <c r="L419" i="37"/>
  <c r="J419" i="37"/>
  <c r="L418" i="37"/>
  <c r="J418" i="37"/>
  <c r="L417" i="37"/>
  <c r="J417" i="37"/>
  <c r="L416" i="37"/>
  <c r="J416" i="37"/>
  <c r="L415" i="37"/>
  <c r="J415" i="37"/>
  <c r="L414" i="37"/>
  <c r="J414" i="37"/>
  <c r="L413" i="37"/>
  <c r="J413" i="37"/>
  <c r="L412" i="37"/>
  <c r="J412" i="37"/>
  <c r="L411" i="37"/>
  <c r="J411" i="37"/>
  <c r="L410" i="37"/>
  <c r="J410" i="37"/>
  <c r="L409" i="37"/>
  <c r="J409" i="37"/>
  <c r="L408" i="37"/>
  <c r="J408" i="37"/>
  <c r="L407" i="37"/>
  <c r="J407" i="37"/>
  <c r="L406" i="37"/>
  <c r="J406" i="37"/>
  <c r="L405" i="37"/>
  <c r="J405" i="37"/>
  <c r="L404" i="37"/>
  <c r="J404" i="37"/>
  <c r="L403" i="37"/>
  <c r="J403" i="37"/>
  <c r="L402" i="37"/>
  <c r="J402" i="37"/>
  <c r="L401" i="37"/>
  <c r="J401" i="37"/>
  <c r="L400" i="37"/>
  <c r="J400" i="37"/>
  <c r="L399" i="37"/>
  <c r="J399" i="37"/>
  <c r="L398" i="37"/>
  <c r="J398" i="37"/>
  <c r="L397" i="37"/>
  <c r="J397" i="37"/>
  <c r="L396" i="37"/>
  <c r="J396" i="37"/>
  <c r="L395" i="37"/>
  <c r="J395" i="37"/>
  <c r="L394" i="37"/>
  <c r="J394" i="37"/>
  <c r="L393" i="37"/>
  <c r="J393" i="37"/>
  <c r="L392" i="37"/>
  <c r="J392" i="37"/>
  <c r="L391" i="37"/>
  <c r="J391" i="37"/>
  <c r="L390" i="37"/>
  <c r="J390" i="37"/>
  <c r="L389" i="37"/>
  <c r="J389" i="37"/>
  <c r="L388" i="37"/>
  <c r="J388" i="37"/>
  <c r="L387" i="37"/>
  <c r="J387" i="37"/>
  <c r="L386" i="37"/>
  <c r="J386" i="37"/>
  <c r="L385" i="37"/>
  <c r="J385" i="37"/>
  <c r="L384" i="37"/>
  <c r="J384" i="37"/>
  <c r="L383" i="37"/>
  <c r="J383" i="37"/>
  <c r="L382" i="37"/>
  <c r="J382" i="37"/>
  <c r="L381" i="37"/>
  <c r="J381" i="37"/>
  <c r="L380" i="37"/>
  <c r="J380" i="37"/>
  <c r="L379" i="37"/>
  <c r="J379" i="37"/>
  <c r="L476" i="24"/>
  <c r="J476" i="24"/>
  <c r="L475" i="24"/>
  <c r="J475" i="24"/>
  <c r="L474" i="24"/>
  <c r="J474" i="24"/>
  <c r="L473" i="24"/>
  <c r="J473" i="24"/>
  <c r="L472" i="24"/>
  <c r="J472" i="24"/>
  <c r="L471" i="24"/>
  <c r="J471" i="24"/>
  <c r="L470" i="24"/>
  <c r="J470" i="24"/>
  <c r="L469" i="24"/>
  <c r="J469" i="24"/>
  <c r="J468" i="24"/>
  <c r="L467" i="24"/>
  <c r="J467" i="24"/>
  <c r="L466" i="24"/>
  <c r="J466" i="24"/>
  <c r="L465" i="24"/>
  <c r="J465" i="24"/>
  <c r="L464" i="24"/>
  <c r="J464" i="24"/>
  <c r="L463" i="24"/>
  <c r="J463" i="24"/>
  <c r="L462" i="24"/>
  <c r="J462" i="24"/>
  <c r="L461" i="24"/>
  <c r="J461" i="24"/>
  <c r="L460" i="24"/>
  <c r="J460" i="24"/>
  <c r="L459" i="24"/>
  <c r="J459" i="24"/>
  <c r="L458" i="24"/>
  <c r="J458" i="24"/>
  <c r="L457" i="24"/>
  <c r="J457" i="24"/>
  <c r="L456" i="24"/>
  <c r="J456" i="24"/>
  <c r="L455" i="24"/>
  <c r="J455" i="24"/>
  <c r="L454" i="24"/>
  <c r="J454" i="24"/>
  <c r="L453" i="24"/>
  <c r="J453" i="24"/>
  <c r="L452" i="24"/>
  <c r="J452" i="24"/>
  <c r="L451" i="24"/>
  <c r="J451" i="24"/>
  <c r="L450" i="24"/>
  <c r="J450" i="24"/>
  <c r="L449" i="24"/>
  <c r="J449" i="24"/>
  <c r="L448" i="24"/>
  <c r="J448" i="24"/>
  <c r="L447" i="24"/>
  <c r="J447" i="24"/>
  <c r="L446" i="24"/>
  <c r="J446" i="24"/>
  <c r="L445" i="24"/>
  <c r="J445" i="24"/>
  <c r="L444" i="24"/>
  <c r="J444" i="24"/>
  <c r="L443" i="24"/>
  <c r="J443" i="24"/>
  <c r="L442" i="24"/>
  <c r="J442" i="24"/>
  <c r="L441" i="24"/>
  <c r="J441" i="24"/>
  <c r="L440" i="24"/>
  <c r="J440" i="24"/>
  <c r="L439" i="24"/>
  <c r="J439" i="24"/>
  <c r="L438" i="24"/>
  <c r="J438" i="24"/>
  <c r="L437" i="24"/>
  <c r="J437" i="24"/>
  <c r="L436" i="24"/>
  <c r="J436" i="24"/>
  <c r="L435" i="24"/>
  <c r="J435" i="24"/>
  <c r="L434" i="24"/>
  <c r="J434" i="24"/>
  <c r="L433" i="24"/>
  <c r="J433" i="24"/>
  <c r="L432" i="24"/>
  <c r="J432" i="24"/>
  <c r="L431" i="24"/>
  <c r="J431" i="24"/>
  <c r="L430" i="24"/>
  <c r="J430" i="24"/>
  <c r="L429" i="24"/>
  <c r="J429" i="24"/>
  <c r="L428" i="24"/>
  <c r="J428" i="24"/>
  <c r="L427" i="24"/>
  <c r="J427" i="24"/>
  <c r="L426" i="24"/>
  <c r="J426" i="24"/>
  <c r="L425" i="24"/>
  <c r="J425" i="24"/>
  <c r="L424" i="24"/>
  <c r="J424" i="24"/>
  <c r="L423" i="24"/>
  <c r="J423" i="24"/>
  <c r="L422" i="24"/>
  <c r="J422" i="24"/>
  <c r="L421" i="24"/>
  <c r="J421" i="24"/>
  <c r="L420" i="24"/>
  <c r="J420" i="24"/>
  <c r="L419" i="24"/>
  <c r="J419" i="24"/>
  <c r="L418" i="24"/>
  <c r="J418" i="24"/>
  <c r="L417" i="24"/>
  <c r="J417" i="24"/>
  <c r="L416" i="24"/>
  <c r="J416" i="24"/>
  <c r="L415" i="24"/>
  <c r="J415" i="24"/>
  <c r="L414" i="24"/>
  <c r="J414" i="24"/>
  <c r="L413" i="24"/>
  <c r="J413" i="24"/>
  <c r="L412" i="24"/>
  <c r="J412" i="24"/>
  <c r="L411" i="24"/>
  <c r="J411" i="24"/>
  <c r="L410" i="24"/>
  <c r="J410" i="24"/>
  <c r="L409" i="24"/>
  <c r="J409" i="24"/>
  <c r="L408" i="24"/>
  <c r="J408" i="24"/>
  <c r="L407" i="24"/>
  <c r="J407" i="24"/>
  <c r="L406" i="24"/>
  <c r="J406" i="24"/>
  <c r="L405" i="24"/>
  <c r="J405" i="24"/>
  <c r="L404" i="24"/>
  <c r="J404" i="24"/>
  <c r="L403" i="24"/>
  <c r="J403" i="24"/>
  <c r="L402" i="24"/>
  <c r="J402" i="24"/>
  <c r="L401" i="24"/>
  <c r="J401" i="24"/>
  <c r="L400" i="24"/>
  <c r="J400" i="24"/>
  <c r="L399" i="24"/>
  <c r="J399" i="24"/>
  <c r="L32" i="45"/>
  <c r="J32" i="45"/>
  <c r="L31" i="45"/>
  <c r="J31" i="45"/>
  <c r="L30" i="45"/>
  <c r="J30" i="45"/>
  <c r="L29" i="45"/>
  <c r="J29" i="45"/>
  <c r="L28" i="45"/>
  <c r="J28" i="45"/>
  <c r="L27" i="45"/>
  <c r="J27" i="45"/>
  <c r="L26" i="45"/>
  <c r="J26" i="45"/>
  <c r="L25" i="45"/>
  <c r="J25" i="45"/>
  <c r="L24" i="45"/>
  <c r="J24" i="45"/>
  <c r="L23" i="45"/>
  <c r="J23" i="45"/>
  <c r="L22" i="45"/>
  <c r="J22" i="45"/>
  <c r="L21" i="45"/>
  <c r="J21" i="45"/>
  <c r="L20" i="45"/>
  <c r="J20" i="45"/>
  <c r="L19" i="45"/>
  <c r="J19" i="45"/>
  <c r="L18" i="45"/>
  <c r="J18" i="45"/>
  <c r="L17" i="45"/>
  <c r="J17" i="45"/>
  <c r="L16" i="45"/>
  <c r="J16" i="45"/>
  <c r="L15" i="45"/>
  <c r="J15" i="45"/>
  <c r="L14" i="45"/>
  <c r="J14" i="45"/>
  <c r="L13" i="45"/>
  <c r="J13" i="45"/>
  <c r="L12" i="45"/>
  <c r="J12" i="45"/>
  <c r="L11" i="45"/>
  <c r="J11" i="45"/>
  <c r="L10" i="45"/>
  <c r="J10" i="45"/>
  <c r="L9" i="45"/>
  <c r="J9" i="45"/>
  <c r="L8" i="45"/>
  <c r="J8" i="45"/>
  <c r="L7" i="45"/>
  <c r="J7" i="45"/>
  <c r="L6" i="45"/>
  <c r="J6" i="45"/>
  <c r="L5" i="45"/>
  <c r="J5" i="45"/>
  <c r="L4" i="45"/>
  <c r="J4" i="45"/>
  <c r="L3" i="45"/>
  <c r="J3" i="45"/>
  <c r="L2" i="45"/>
  <c r="J2" i="45"/>
  <c r="L221" i="44"/>
  <c r="J221" i="44"/>
  <c r="L220" i="44"/>
  <c r="J220" i="44"/>
  <c r="L219" i="44"/>
  <c r="J219" i="44"/>
  <c r="L218" i="44"/>
  <c r="J218" i="44"/>
  <c r="L217" i="44"/>
  <c r="J217" i="44"/>
  <c r="L216" i="44"/>
  <c r="J216" i="44"/>
  <c r="L215" i="44"/>
  <c r="J215" i="44"/>
  <c r="L214" i="44"/>
  <c r="J214" i="44"/>
  <c r="L213" i="44"/>
  <c r="J213" i="44"/>
  <c r="L212" i="44"/>
  <c r="J212" i="44"/>
  <c r="L211" i="44"/>
  <c r="J211" i="44"/>
  <c r="L210" i="44"/>
  <c r="J210" i="44"/>
  <c r="L209" i="44"/>
  <c r="J209" i="44"/>
  <c r="L208" i="44"/>
  <c r="J208" i="44"/>
  <c r="L207" i="44"/>
  <c r="J207" i="44"/>
  <c r="L206" i="44"/>
  <c r="J206" i="44"/>
  <c r="L205" i="44"/>
  <c r="J205" i="44"/>
  <c r="L204" i="44"/>
  <c r="J204" i="44"/>
  <c r="L203" i="44"/>
  <c r="J203" i="44"/>
  <c r="L202" i="44"/>
  <c r="J202" i="44"/>
  <c r="L201" i="44"/>
  <c r="J201" i="44"/>
  <c r="L200" i="44"/>
  <c r="J200" i="44"/>
  <c r="L199" i="44"/>
  <c r="J199" i="44"/>
  <c r="L198" i="44"/>
  <c r="J198" i="44"/>
  <c r="L197" i="44"/>
  <c r="J197" i="44"/>
  <c r="L196" i="44"/>
  <c r="J196" i="44"/>
  <c r="L195" i="44"/>
  <c r="J195" i="44"/>
  <c r="L194" i="44"/>
  <c r="J194" i="44"/>
  <c r="L193" i="44"/>
  <c r="J193" i="44"/>
  <c r="L192" i="44"/>
  <c r="J192" i="44"/>
  <c r="L191" i="44"/>
  <c r="J191" i="44"/>
  <c r="L653" i="43"/>
  <c r="J653" i="43"/>
  <c r="L652" i="43"/>
  <c r="J652" i="43"/>
  <c r="L651" i="43"/>
  <c r="J651" i="43"/>
  <c r="L650" i="43"/>
  <c r="J650" i="43"/>
  <c r="L649" i="43"/>
  <c r="J649" i="43"/>
  <c r="L648" i="43"/>
  <c r="J648" i="43"/>
  <c r="L647" i="43"/>
  <c r="J647" i="43"/>
  <c r="L646" i="43"/>
  <c r="J646" i="43"/>
  <c r="L645" i="43"/>
  <c r="J645" i="43"/>
  <c r="L644" i="43"/>
  <c r="J644" i="43"/>
  <c r="L643" i="43"/>
  <c r="J643" i="43"/>
  <c r="L642" i="43"/>
  <c r="J642" i="43"/>
  <c r="L641" i="43"/>
  <c r="J641" i="43"/>
  <c r="L640" i="43"/>
  <c r="J640" i="43"/>
  <c r="L639" i="43"/>
  <c r="J639" i="43"/>
  <c r="L638" i="43"/>
  <c r="J638" i="43"/>
  <c r="L637" i="43"/>
  <c r="J637" i="43"/>
  <c r="L636" i="43"/>
  <c r="J636" i="43"/>
  <c r="L635" i="43"/>
  <c r="J635" i="43"/>
  <c r="L634" i="43"/>
  <c r="J634" i="43"/>
  <c r="L633" i="43"/>
  <c r="J633" i="43"/>
  <c r="L632" i="43"/>
  <c r="J632" i="43"/>
  <c r="L631" i="43"/>
  <c r="J631" i="43"/>
  <c r="L630" i="43"/>
  <c r="J630" i="43"/>
  <c r="L629" i="43"/>
  <c r="J629" i="43"/>
  <c r="L628" i="43"/>
  <c r="J628" i="43"/>
  <c r="L627" i="43"/>
  <c r="J627" i="43"/>
  <c r="L626" i="43"/>
  <c r="J626" i="43"/>
  <c r="L625" i="43"/>
  <c r="J625" i="43"/>
  <c r="L624" i="43"/>
  <c r="J624" i="43"/>
  <c r="L623" i="43"/>
  <c r="J623" i="43"/>
  <c r="L338" i="39"/>
  <c r="J338" i="39"/>
  <c r="L337" i="39"/>
  <c r="J337" i="39"/>
  <c r="L336" i="39"/>
  <c r="J336" i="39"/>
  <c r="L335" i="39"/>
  <c r="J335" i="39"/>
  <c r="L334" i="39"/>
  <c r="J334" i="39"/>
  <c r="L333" i="39"/>
  <c r="J333" i="39"/>
  <c r="L332" i="39"/>
  <c r="J332" i="39"/>
  <c r="L331" i="39"/>
  <c r="J331" i="39"/>
  <c r="L330" i="39"/>
  <c r="J330" i="39"/>
  <c r="L329" i="39"/>
  <c r="J329" i="39"/>
  <c r="L328" i="39"/>
  <c r="J328" i="39"/>
  <c r="J327" i="39"/>
  <c r="L326" i="39"/>
  <c r="J326" i="39"/>
  <c r="L325" i="39"/>
  <c r="J325" i="39"/>
  <c r="L324" i="39"/>
  <c r="J324" i="39"/>
  <c r="L323" i="39"/>
  <c r="J323" i="39"/>
  <c r="L322" i="39"/>
  <c r="J322" i="39"/>
  <c r="L321" i="39"/>
  <c r="J321" i="39"/>
  <c r="L320" i="39"/>
  <c r="J320" i="39"/>
  <c r="L319" i="39"/>
  <c r="J319" i="39"/>
  <c r="L318" i="39"/>
  <c r="J318" i="39"/>
  <c r="L317" i="39"/>
  <c r="J317" i="39"/>
  <c r="L316" i="39"/>
  <c r="J316" i="39"/>
  <c r="L315" i="39"/>
  <c r="J315" i="39"/>
  <c r="L314" i="39"/>
  <c r="J314" i="39"/>
  <c r="L313" i="39"/>
  <c r="J313" i="39"/>
  <c r="L312" i="39"/>
  <c r="J312" i="39"/>
  <c r="L311" i="39"/>
  <c r="J311" i="39"/>
  <c r="L310" i="39"/>
  <c r="J310" i="39"/>
  <c r="L309" i="39"/>
  <c r="J309" i="39"/>
  <c r="L308" i="39"/>
  <c r="J308" i="39"/>
  <c r="L307" i="39"/>
  <c r="J307" i="39"/>
  <c r="L306" i="39"/>
  <c r="J306" i="39"/>
  <c r="L305" i="39"/>
  <c r="J305" i="39"/>
  <c r="L304" i="39"/>
  <c r="J304" i="39"/>
  <c r="L303" i="39"/>
  <c r="J303" i="39"/>
  <c r="L302" i="39"/>
  <c r="J302" i="39"/>
  <c r="L301" i="39"/>
  <c r="J301" i="39"/>
  <c r="L300" i="39"/>
  <c r="J300" i="39"/>
  <c r="L299" i="39"/>
  <c r="J299" i="39"/>
  <c r="L298" i="39"/>
  <c r="L297" i="39"/>
  <c r="J297" i="39"/>
  <c r="L296" i="39"/>
  <c r="J296" i="39"/>
  <c r="L295" i="39"/>
  <c r="J295" i="39"/>
  <c r="L294" i="39"/>
  <c r="J294" i="39"/>
  <c r="L293" i="39"/>
  <c r="J293" i="39"/>
  <c r="L292" i="39"/>
  <c r="J292" i="39"/>
  <c r="L291" i="39"/>
  <c r="J291" i="39"/>
  <c r="L290" i="39"/>
  <c r="J290" i="39"/>
  <c r="L289" i="39"/>
  <c r="J289" i="39"/>
  <c r="L288" i="39"/>
  <c r="J288" i="39"/>
  <c r="J287" i="39"/>
  <c r="L286" i="39"/>
  <c r="J286" i="39"/>
  <c r="L285" i="39"/>
  <c r="J285" i="39"/>
  <c r="L284" i="39"/>
  <c r="J284" i="39"/>
  <c r="L283" i="39"/>
  <c r="J283" i="39"/>
  <c r="L282" i="39"/>
  <c r="J282" i="39"/>
  <c r="L281" i="39"/>
  <c r="J281" i="39"/>
  <c r="L280" i="39"/>
  <c r="J280" i="39"/>
  <c r="L279" i="39"/>
  <c r="J279" i="39"/>
  <c r="L278" i="39"/>
  <c r="J278" i="39"/>
  <c r="L277" i="39"/>
  <c r="J277" i="39"/>
  <c r="L276" i="39"/>
  <c r="J276" i="39"/>
  <c r="L275" i="39"/>
  <c r="J275" i="39"/>
  <c r="L274" i="39"/>
  <c r="J274" i="39"/>
  <c r="L273" i="39"/>
  <c r="J273" i="39"/>
  <c r="L272" i="39"/>
  <c r="J272" i="39"/>
  <c r="L271" i="39"/>
  <c r="J271" i="39"/>
  <c r="L270" i="39"/>
  <c r="J270" i="39"/>
  <c r="L269" i="39"/>
  <c r="J269" i="39"/>
  <c r="L268" i="39"/>
  <c r="J268" i="39"/>
  <c r="L267" i="39"/>
  <c r="J267" i="39"/>
  <c r="L266" i="39"/>
  <c r="J266" i="39"/>
  <c r="L265" i="39"/>
  <c r="J265" i="39"/>
  <c r="L264" i="39"/>
  <c r="J264" i="39"/>
  <c r="L263" i="39"/>
  <c r="J263" i="39"/>
  <c r="M262" i="39"/>
  <c r="L262" i="39"/>
  <c r="J262" i="39"/>
  <c r="L261" i="39"/>
  <c r="J261" i="39"/>
  <c r="L260" i="39"/>
  <c r="J260" i="39"/>
  <c r="L259" i="39"/>
  <c r="J259" i="39"/>
  <c r="L258" i="39"/>
  <c r="J258" i="39"/>
  <c r="L257" i="39"/>
  <c r="J257" i="39"/>
  <c r="L256" i="39"/>
  <c r="J256" i="39"/>
  <c r="L255" i="39"/>
  <c r="J255" i="39"/>
  <c r="L254" i="39"/>
  <c r="J254" i="39"/>
  <c r="L253" i="39"/>
  <c r="J253" i="39"/>
  <c r="L252" i="39"/>
  <c r="J252" i="39"/>
  <c r="L251" i="39"/>
  <c r="J251" i="39"/>
  <c r="L250" i="39"/>
  <c r="J250" i="39"/>
  <c r="L249" i="39"/>
  <c r="J249" i="39"/>
  <c r="L248" i="39"/>
  <c r="J248" i="39"/>
  <c r="L247" i="39"/>
  <c r="J247" i="39"/>
  <c r="L246" i="39"/>
  <c r="J246" i="39"/>
  <c r="L245" i="39"/>
  <c r="J245" i="39"/>
  <c r="L244" i="39"/>
  <c r="J244" i="39"/>
  <c r="L243" i="39"/>
  <c r="J243" i="39"/>
  <c r="L242" i="39"/>
  <c r="J242" i="39"/>
  <c r="L241" i="39"/>
  <c r="J241" i="39"/>
  <c r="L240" i="39"/>
  <c r="J240" i="39"/>
  <c r="L239" i="39"/>
  <c r="J239" i="39"/>
  <c r="L238" i="39"/>
  <c r="J238" i="39"/>
  <c r="L237" i="39"/>
  <c r="J237" i="39"/>
  <c r="L236" i="39"/>
  <c r="J236" i="39"/>
  <c r="L235" i="39"/>
  <c r="J235" i="39"/>
  <c r="L234" i="39"/>
  <c r="J234" i="39"/>
  <c r="L233" i="39"/>
  <c r="J233" i="39"/>
  <c r="L232" i="39"/>
  <c r="J232" i="39"/>
  <c r="L231" i="39"/>
  <c r="J231" i="39"/>
  <c r="L230" i="39"/>
  <c r="J230" i="39"/>
  <c r="L229" i="39"/>
  <c r="J229" i="39"/>
  <c r="L228" i="39"/>
  <c r="J228" i="39"/>
  <c r="L227" i="39"/>
  <c r="J227" i="39"/>
  <c r="L226" i="39"/>
  <c r="J226" i="39"/>
  <c r="L225" i="39"/>
  <c r="J225" i="39"/>
  <c r="L224" i="39"/>
  <c r="J224" i="39"/>
  <c r="L223" i="39"/>
  <c r="J223" i="39"/>
  <c r="L222" i="39"/>
  <c r="J222" i="39"/>
  <c r="L221" i="39"/>
  <c r="J221" i="39"/>
  <c r="L220" i="39"/>
  <c r="J220" i="39"/>
  <c r="L219" i="39"/>
  <c r="J219" i="39"/>
  <c r="L218" i="39"/>
  <c r="J218" i="39"/>
  <c r="L217" i="39"/>
  <c r="J217" i="39"/>
  <c r="L216" i="39"/>
  <c r="J216" i="39"/>
  <c r="L215" i="39"/>
  <c r="J215" i="39"/>
  <c r="L214" i="39"/>
  <c r="J214" i="39"/>
  <c r="L213" i="39"/>
  <c r="J213" i="39"/>
  <c r="L212" i="39"/>
  <c r="J212" i="39"/>
  <c r="L211" i="39"/>
  <c r="J211" i="39"/>
  <c r="L210" i="39"/>
  <c r="J210" i="39"/>
  <c r="L209" i="39"/>
  <c r="J209" i="39"/>
  <c r="L208" i="39"/>
  <c r="J208" i="39"/>
  <c r="L207" i="39"/>
  <c r="J207" i="39"/>
  <c r="L206" i="39"/>
  <c r="J206" i="39"/>
  <c r="L205" i="39"/>
  <c r="J205" i="39"/>
  <c r="L204" i="39"/>
  <c r="J204" i="39"/>
  <c r="L203" i="39"/>
  <c r="J203" i="39"/>
  <c r="L202" i="39"/>
  <c r="J202" i="39"/>
  <c r="L201" i="39"/>
  <c r="J201" i="39"/>
  <c r="L200" i="39"/>
  <c r="J200" i="39"/>
  <c r="L199" i="39"/>
  <c r="J199" i="39"/>
  <c r="L198" i="39"/>
  <c r="J198" i="39"/>
  <c r="L197" i="39"/>
  <c r="J197" i="39"/>
  <c r="L196" i="39"/>
  <c r="J196" i="39"/>
  <c r="L195" i="39"/>
  <c r="J195" i="39"/>
  <c r="L194" i="39"/>
  <c r="J194" i="39"/>
  <c r="L193" i="39"/>
  <c r="J193" i="39"/>
  <c r="L192" i="39"/>
  <c r="J192" i="39"/>
  <c r="L191" i="39"/>
  <c r="J191" i="39"/>
  <c r="L190" i="39"/>
  <c r="J190" i="39"/>
  <c r="L189" i="39"/>
  <c r="J189" i="39"/>
  <c r="L188" i="39"/>
  <c r="J188" i="39"/>
  <c r="L156" i="41"/>
  <c r="J156" i="41"/>
  <c r="L155" i="41"/>
  <c r="J155" i="41"/>
  <c r="L154" i="41"/>
  <c r="J154" i="41"/>
  <c r="L153" i="41"/>
  <c r="J153" i="41"/>
  <c r="L152" i="41"/>
  <c r="J152" i="41"/>
  <c r="L151" i="41"/>
  <c r="J151" i="41"/>
  <c r="L150" i="41"/>
  <c r="J150" i="41"/>
  <c r="L149" i="41"/>
  <c r="J149" i="41"/>
  <c r="L148" i="41"/>
  <c r="J148" i="41"/>
  <c r="L147" i="41"/>
  <c r="J147" i="41"/>
  <c r="L146" i="41"/>
  <c r="J146" i="41"/>
  <c r="L145" i="41"/>
  <c r="J145" i="41"/>
  <c r="L144" i="41"/>
  <c r="J144" i="41"/>
  <c r="L143" i="41"/>
  <c r="J143" i="41"/>
  <c r="L142" i="41"/>
  <c r="J142" i="41"/>
  <c r="L141" i="41"/>
  <c r="J141" i="41"/>
  <c r="L140" i="41"/>
  <c r="J140" i="41"/>
  <c r="L139" i="41"/>
  <c r="J139" i="41"/>
  <c r="L138" i="41"/>
  <c r="J138" i="41"/>
  <c r="L137" i="41"/>
  <c r="J137" i="41"/>
  <c r="L136" i="41"/>
  <c r="J136" i="41"/>
  <c r="L135" i="41"/>
  <c r="J135" i="41"/>
  <c r="L134" i="41"/>
  <c r="J134" i="41"/>
  <c r="L133" i="41"/>
  <c r="J133" i="41"/>
  <c r="L132" i="41"/>
  <c r="J132" i="41"/>
  <c r="L131" i="41"/>
  <c r="J131" i="41"/>
  <c r="L130" i="41"/>
  <c r="J130" i="41"/>
  <c r="L129" i="41"/>
  <c r="J129" i="41"/>
  <c r="L128" i="41"/>
  <c r="J128" i="41"/>
  <c r="L127" i="41"/>
  <c r="J127" i="41"/>
  <c r="L126" i="41"/>
  <c r="J126" i="41"/>
  <c r="L125" i="41"/>
  <c r="J125" i="41"/>
  <c r="L124" i="41"/>
  <c r="J124" i="41"/>
  <c r="L123" i="41"/>
  <c r="J123" i="41"/>
  <c r="L122" i="41"/>
  <c r="J122" i="41"/>
  <c r="L121" i="41"/>
  <c r="J121" i="41"/>
  <c r="L120" i="41"/>
  <c r="J120" i="41"/>
  <c r="L119" i="41"/>
  <c r="J119" i="41"/>
  <c r="L118" i="41"/>
  <c r="J118" i="41"/>
  <c r="L117" i="41"/>
  <c r="J117" i="41"/>
  <c r="L116" i="41"/>
  <c r="J116" i="41"/>
  <c r="L115" i="41"/>
  <c r="J115" i="41"/>
  <c r="L114" i="41"/>
  <c r="J114" i="41"/>
  <c r="L113" i="41"/>
  <c r="J113" i="41"/>
  <c r="L112" i="41"/>
  <c r="J112" i="41"/>
  <c r="L111" i="41"/>
  <c r="J111" i="41"/>
  <c r="L110" i="41"/>
  <c r="J110" i="41"/>
  <c r="L109" i="41"/>
  <c r="J109" i="41"/>
  <c r="L108" i="41"/>
  <c r="J108" i="41"/>
  <c r="L107" i="41"/>
  <c r="J107" i="41"/>
  <c r="L106" i="41"/>
  <c r="J106" i="41"/>
  <c r="L105" i="41"/>
  <c r="J105" i="41"/>
  <c r="L104" i="41"/>
  <c r="J104" i="41"/>
  <c r="L103" i="41"/>
  <c r="J103" i="41"/>
  <c r="L102" i="41"/>
  <c r="J102" i="41"/>
  <c r="L101" i="41"/>
  <c r="J101" i="41"/>
  <c r="L100" i="41"/>
  <c r="J100" i="41"/>
  <c r="L99" i="41"/>
  <c r="J99" i="41"/>
  <c r="L98" i="41"/>
  <c r="J98" i="41"/>
  <c r="L97" i="41"/>
  <c r="J97" i="41"/>
  <c r="L96" i="41"/>
  <c r="J96" i="41"/>
  <c r="L95" i="41"/>
  <c r="J95" i="41"/>
  <c r="L94" i="41"/>
  <c r="J94" i="41"/>
  <c r="L93" i="41"/>
  <c r="J93" i="41"/>
  <c r="L92" i="41"/>
  <c r="J92" i="41"/>
  <c r="L91" i="41"/>
  <c r="J91" i="41"/>
  <c r="L90" i="41"/>
  <c r="J90" i="41"/>
  <c r="L89" i="41"/>
  <c r="J89" i="41"/>
  <c r="L88" i="41"/>
  <c r="J88" i="41"/>
  <c r="L87" i="41"/>
  <c r="J87" i="41"/>
  <c r="L86" i="41"/>
  <c r="J86" i="41"/>
  <c r="L85" i="41"/>
  <c r="J85" i="41"/>
  <c r="L84" i="41"/>
  <c r="J84" i="41"/>
  <c r="L83" i="41"/>
  <c r="J83" i="41"/>
  <c r="L82" i="41"/>
  <c r="J82" i="41"/>
  <c r="L81" i="41"/>
  <c r="J81" i="41"/>
  <c r="L80" i="41"/>
  <c r="J80" i="41"/>
  <c r="L79" i="41"/>
  <c r="J79" i="41"/>
  <c r="L78" i="41"/>
  <c r="J78" i="41"/>
  <c r="L77" i="41"/>
  <c r="J77" i="41"/>
  <c r="L76" i="41"/>
  <c r="J76" i="41"/>
  <c r="L75" i="41"/>
  <c r="J75" i="41"/>
  <c r="L74" i="41"/>
  <c r="J74" i="41"/>
  <c r="L73" i="41"/>
  <c r="J73" i="41"/>
  <c r="L72" i="41"/>
  <c r="J72" i="41"/>
  <c r="L71" i="41"/>
  <c r="J71" i="41"/>
  <c r="L70" i="41"/>
  <c r="J70" i="41"/>
  <c r="L69" i="41"/>
  <c r="J69" i="41"/>
  <c r="L68" i="41"/>
  <c r="J68" i="41"/>
  <c r="L67" i="41"/>
  <c r="J67" i="41"/>
  <c r="L66" i="41"/>
  <c r="J66" i="41"/>
  <c r="L65" i="41"/>
  <c r="J65" i="41"/>
  <c r="L64" i="41"/>
  <c r="J64" i="41"/>
  <c r="L63" i="41"/>
  <c r="J63" i="41"/>
  <c r="L62" i="41"/>
  <c r="J62" i="41"/>
  <c r="L61" i="41"/>
  <c r="J61" i="41"/>
  <c r="L60" i="41"/>
  <c r="J60" i="41"/>
  <c r="L59" i="41"/>
  <c r="J59" i="41"/>
  <c r="L58" i="41"/>
  <c r="J58" i="41"/>
  <c r="L57" i="41"/>
  <c r="J57" i="41"/>
  <c r="L56" i="41"/>
  <c r="J56" i="41"/>
  <c r="L55" i="41"/>
  <c r="J55" i="41"/>
  <c r="L54" i="41"/>
  <c r="J54" i="41"/>
  <c r="L53" i="41"/>
  <c r="J53" i="41"/>
  <c r="L52" i="41"/>
  <c r="J52" i="41"/>
  <c r="L51" i="41"/>
  <c r="J51" i="41"/>
  <c r="L50" i="41"/>
  <c r="J50" i="41"/>
  <c r="L49" i="41"/>
  <c r="J49" i="41"/>
  <c r="L48" i="41"/>
  <c r="J48" i="41"/>
  <c r="L47" i="41"/>
  <c r="J47" i="41"/>
  <c r="L46" i="41"/>
  <c r="J46" i="41"/>
  <c r="L45" i="41"/>
  <c r="J45" i="41"/>
  <c r="L44" i="41"/>
  <c r="J44" i="41"/>
  <c r="L43" i="41"/>
  <c r="J43" i="41"/>
  <c r="L42" i="41"/>
  <c r="J42" i="41"/>
  <c r="L41" i="41"/>
  <c r="J41" i="41"/>
  <c r="L40" i="41"/>
  <c r="J40" i="41"/>
  <c r="L39" i="41"/>
  <c r="J39" i="41"/>
  <c r="L38" i="41"/>
  <c r="J38" i="41"/>
  <c r="L37" i="41"/>
  <c r="J37" i="41"/>
  <c r="L36" i="41"/>
  <c r="J36" i="41"/>
  <c r="L35" i="41"/>
  <c r="J35" i="41"/>
  <c r="L34" i="41"/>
  <c r="J34" i="41"/>
  <c r="L33" i="41"/>
  <c r="J33" i="41"/>
  <c r="L32" i="41"/>
  <c r="J32" i="41"/>
  <c r="L31" i="41"/>
  <c r="J31" i="41"/>
  <c r="L30" i="41"/>
  <c r="J30" i="41"/>
  <c r="L29" i="41"/>
  <c r="J29" i="41"/>
  <c r="L28" i="41"/>
  <c r="J28" i="41"/>
  <c r="L27" i="41"/>
  <c r="J27" i="41"/>
  <c r="L26" i="41"/>
  <c r="J26" i="41"/>
  <c r="L25" i="41"/>
  <c r="J25" i="41"/>
  <c r="L24" i="41"/>
  <c r="J24" i="41"/>
  <c r="L23" i="41"/>
  <c r="J23" i="41"/>
  <c r="T1247" i="11"/>
  <c r="T1246" i="11"/>
  <c r="T1244" i="11"/>
  <c r="T1243" i="11"/>
  <c r="T1242" i="11"/>
  <c r="T1241" i="11"/>
  <c r="T1240" i="11"/>
  <c r="T1239" i="11"/>
  <c r="T1238" i="11"/>
  <c r="T1237" i="11"/>
  <c r="T1236" i="11"/>
  <c r="T1235" i="11"/>
  <c r="T1234" i="11"/>
  <c r="T1233" i="11"/>
  <c r="T1232" i="11"/>
  <c r="T1231" i="11"/>
  <c r="T1230" i="11"/>
  <c r="T1229" i="11"/>
  <c r="T1228" i="11"/>
  <c r="T1227" i="11"/>
  <c r="T1226" i="11"/>
  <c r="T1225" i="11"/>
  <c r="T1224" i="11"/>
  <c r="T1223" i="11"/>
  <c r="T1222" i="11"/>
  <c r="T1221" i="11"/>
  <c r="T1220" i="11"/>
  <c r="O1220" i="11"/>
  <c r="T1219" i="11"/>
  <c r="O1219" i="11"/>
  <c r="T1218" i="11"/>
  <c r="O1218" i="11"/>
  <c r="T1217" i="11"/>
  <c r="O1217" i="11"/>
  <c r="T1216" i="11"/>
  <c r="O1216" i="11"/>
  <c r="T1215" i="11"/>
  <c r="O1215" i="11"/>
  <c r="T1214" i="11"/>
  <c r="O1214" i="11"/>
  <c r="T1213" i="11"/>
  <c r="O1213" i="11"/>
  <c r="T1212" i="11"/>
  <c r="O1212" i="11"/>
  <c r="T1211" i="11"/>
  <c r="O1211" i="11"/>
  <c r="T1210" i="11"/>
  <c r="O1210" i="11"/>
  <c r="T1209" i="11"/>
  <c r="O1209" i="11"/>
  <c r="T1208" i="11"/>
  <c r="O1208" i="11"/>
  <c r="T1207" i="11"/>
  <c r="O1207" i="11"/>
  <c r="T1206" i="11"/>
  <c r="O1206" i="11"/>
  <c r="T1205" i="11"/>
  <c r="O1205" i="11"/>
  <c r="U1204" i="11"/>
  <c r="T1204" i="11"/>
  <c r="O1204" i="11"/>
  <c r="T1203" i="11"/>
  <c r="O1203" i="11"/>
  <c r="T1202" i="11"/>
  <c r="O1202" i="11"/>
  <c r="T1201" i="11"/>
  <c r="O1201" i="11"/>
  <c r="T1200" i="11"/>
  <c r="O1200" i="11"/>
  <c r="T1199" i="11"/>
  <c r="O1199" i="11"/>
  <c r="T1198" i="11"/>
  <c r="O1198" i="11"/>
  <c r="T1197" i="11"/>
  <c r="O1197" i="11"/>
  <c r="T1196" i="11"/>
  <c r="O1196" i="11"/>
  <c r="T1195" i="11"/>
  <c r="O1195" i="11"/>
  <c r="U1194" i="11"/>
  <c r="T1194" i="11"/>
  <c r="O1194" i="11"/>
  <c r="T1193" i="11"/>
  <c r="O1193" i="11"/>
  <c r="T1192" i="11"/>
  <c r="O1192" i="11"/>
  <c r="T1191" i="11"/>
  <c r="T1190" i="11"/>
  <c r="T1189" i="11"/>
  <c r="T1188" i="11"/>
  <c r="U1187" i="11"/>
  <c r="T1187" i="11"/>
  <c r="O1187" i="11"/>
  <c r="T1186" i="11"/>
  <c r="O1186" i="11"/>
  <c r="T1185" i="11"/>
  <c r="O1185" i="11"/>
  <c r="T1184" i="11"/>
  <c r="O1184" i="11"/>
  <c r="T1183" i="11"/>
  <c r="O1183" i="11"/>
  <c r="T1182" i="11"/>
  <c r="O1182" i="11"/>
  <c r="T1181" i="11"/>
  <c r="O1181" i="11"/>
  <c r="T1180" i="11"/>
  <c r="O1180" i="11"/>
  <c r="T1179" i="11"/>
  <c r="O1179" i="11"/>
  <c r="T1178" i="11"/>
  <c r="O1178" i="11"/>
  <c r="T1177" i="11"/>
  <c r="O1177" i="11"/>
  <c r="T1176" i="11"/>
  <c r="O1176" i="11"/>
  <c r="T1174" i="11"/>
  <c r="O1174" i="11"/>
  <c r="T1173" i="11"/>
  <c r="O1173" i="11"/>
  <c r="T1172" i="11"/>
  <c r="O1172" i="11"/>
  <c r="T1171" i="11"/>
  <c r="O1171" i="11"/>
  <c r="T1170" i="11"/>
  <c r="O1170" i="11"/>
  <c r="T1169" i="11"/>
  <c r="O1169" i="11"/>
  <c r="T1168" i="11"/>
  <c r="O1168" i="11"/>
  <c r="T1167" i="11"/>
  <c r="O1167" i="11"/>
  <c r="T1166" i="11"/>
  <c r="O1166" i="11"/>
  <c r="T1165" i="11"/>
  <c r="O1165" i="11"/>
  <c r="T1164" i="11"/>
  <c r="O1164" i="11"/>
  <c r="T800" i="7"/>
  <c r="T799" i="7"/>
  <c r="T798" i="7"/>
  <c r="T797" i="7"/>
  <c r="T796" i="7"/>
  <c r="T795" i="7"/>
  <c r="T793" i="7"/>
  <c r="T792" i="7"/>
  <c r="T791" i="7"/>
  <c r="T790" i="7"/>
  <c r="T789" i="7"/>
  <c r="T788" i="7"/>
  <c r="T787" i="7"/>
  <c r="T786" i="7"/>
  <c r="T785" i="7"/>
  <c r="T784" i="7"/>
  <c r="T783" i="7"/>
  <c r="T782" i="7"/>
  <c r="O782" i="7"/>
  <c r="T781" i="7"/>
  <c r="O781" i="7"/>
  <c r="T780" i="7"/>
  <c r="O780" i="7"/>
  <c r="T779" i="7"/>
  <c r="O779" i="7"/>
  <c r="O778" i="7"/>
  <c r="T777" i="7"/>
  <c r="O777" i="7"/>
  <c r="T776" i="7"/>
  <c r="O776" i="7"/>
  <c r="T775" i="7"/>
  <c r="O775" i="7"/>
  <c r="U774" i="7"/>
  <c r="T774" i="7"/>
  <c r="O774" i="7"/>
  <c r="T773" i="7"/>
  <c r="O773" i="7"/>
  <c r="T772" i="7"/>
  <c r="T771" i="7"/>
  <c r="O771" i="7"/>
  <c r="T770" i="7"/>
  <c r="O770" i="7"/>
  <c r="T769" i="7"/>
  <c r="O769" i="7"/>
  <c r="T768" i="7"/>
  <c r="O768" i="7"/>
  <c r="T767" i="7"/>
  <c r="O767" i="7"/>
  <c r="T766" i="7"/>
  <c r="O766" i="7"/>
  <c r="T765" i="7"/>
  <c r="O765" i="7"/>
  <c r="T764" i="7"/>
  <c r="O764" i="7"/>
  <c r="T763" i="7"/>
  <c r="T762" i="7"/>
  <c r="T761" i="7"/>
  <c r="T760" i="7"/>
  <c r="T759" i="7"/>
  <c r="T758" i="7"/>
  <c r="T757" i="7"/>
  <c r="O757" i="7"/>
  <c r="T756" i="7"/>
  <c r="O756" i="7"/>
  <c r="T755" i="7"/>
  <c r="O755" i="7"/>
  <c r="T754" i="7"/>
  <c r="O754" i="7"/>
  <c r="U753" i="7"/>
  <c r="T753" i="7"/>
  <c r="O753" i="7"/>
  <c r="T752" i="7"/>
  <c r="O752" i="7"/>
  <c r="T751" i="7"/>
  <c r="O751" i="7"/>
  <c r="T750" i="7"/>
  <c r="O750" i="7"/>
  <c r="T749" i="7"/>
  <c r="O749" i="7"/>
  <c r="U748" i="7"/>
  <c r="T748" i="7"/>
  <c r="O748" i="7"/>
  <c r="U747" i="7"/>
  <c r="T747" i="7"/>
  <c r="O747" i="7"/>
  <c r="T746" i="7"/>
  <c r="O746" i="7"/>
  <c r="T745" i="7"/>
  <c r="O745" i="7"/>
  <c r="T744" i="7"/>
  <c r="O744" i="7"/>
  <c r="T743" i="7"/>
  <c r="O743" i="7"/>
  <c r="T742" i="7"/>
  <c r="O742" i="7"/>
  <c r="T741" i="7"/>
  <c r="O741" i="7"/>
  <c r="U740" i="7"/>
  <c r="T740" i="7"/>
  <c r="O740" i="7"/>
  <c r="T739" i="7"/>
  <c r="O739" i="7"/>
  <c r="T738" i="7"/>
  <c r="O738" i="7"/>
  <c r="T737" i="7"/>
  <c r="O737" i="7"/>
  <c r="T736" i="7"/>
  <c r="O736" i="7"/>
  <c r="T735" i="7"/>
  <c r="O735" i="7"/>
  <c r="T734" i="7"/>
  <c r="O734" i="7"/>
  <c r="T733" i="7"/>
  <c r="O733" i="7"/>
  <c r="U732" i="7"/>
  <c r="T732" i="7"/>
  <c r="O732" i="7"/>
  <c r="U731" i="7"/>
  <c r="T731" i="7"/>
  <c r="O731" i="7"/>
  <c r="T730" i="7"/>
  <c r="O730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yyy</author>
    <author>Administrator</author>
  </authors>
  <commentList>
    <comment ref="L275" authorId="0" shapeId="0" xr:uid="{00000000-0006-0000-0200-000003000000}">
      <text>
        <r>
          <rPr>
            <b/>
            <sz val="9"/>
            <rFont val="宋体"/>
            <family val="3"/>
            <charset val="134"/>
          </rPr>
          <t>yyy:</t>
        </r>
        <r>
          <rPr>
            <sz val="9"/>
            <rFont val="宋体"/>
            <family val="3"/>
            <charset val="134"/>
          </rPr>
          <t xml:space="preserve">
3、4井总瞬</t>
        </r>
      </text>
    </comment>
    <comment ref="L276" authorId="0" shapeId="0" xr:uid="{00000000-0006-0000-0200-000004000000}">
      <text>
        <r>
          <rPr>
            <b/>
            <sz val="9"/>
            <rFont val="宋体"/>
            <family val="3"/>
            <charset val="134"/>
          </rPr>
          <t>yyy:</t>
        </r>
        <r>
          <rPr>
            <sz val="9"/>
            <rFont val="宋体"/>
            <family val="3"/>
            <charset val="134"/>
          </rPr>
          <t xml:space="preserve">
3、4井总瞬量</t>
        </r>
      </text>
    </comment>
    <comment ref="L279" authorId="0" shapeId="0" xr:uid="{00000000-0006-0000-0200-000005000000}">
      <text>
        <r>
          <rPr>
            <b/>
            <sz val="9"/>
            <rFont val="宋体"/>
            <family val="3"/>
            <charset val="134"/>
          </rPr>
          <t>yyy:</t>
        </r>
        <r>
          <rPr>
            <sz val="9"/>
            <rFont val="宋体"/>
            <family val="3"/>
            <charset val="134"/>
          </rPr>
          <t xml:space="preserve">
4口井总瞬</t>
        </r>
      </text>
    </comment>
    <comment ref="S304" authorId="0" shapeId="0" xr:uid="{00000000-0006-0000-0200-000006000000}">
      <text>
        <r>
          <rPr>
            <b/>
            <sz val="9"/>
            <rFont val="宋体"/>
            <family val="3"/>
            <charset val="134"/>
          </rPr>
          <t>yyy:</t>
        </r>
        <r>
          <rPr>
            <sz val="9"/>
            <rFont val="宋体"/>
            <family val="3"/>
            <charset val="134"/>
          </rPr>
          <t xml:space="preserve">
先考虑为12天，如不能长期有效再修改为5天</t>
        </r>
      </text>
    </comment>
    <comment ref="W309" authorId="0" shapeId="0" xr:uid="{00000000-0006-0000-0200-000007000000}">
      <text>
        <r>
          <rPr>
            <b/>
            <sz val="9"/>
            <rFont val="宋体"/>
            <family val="3"/>
            <charset val="134"/>
          </rPr>
          <t>yyy:</t>
        </r>
        <r>
          <rPr>
            <sz val="9"/>
            <rFont val="宋体"/>
            <family val="3"/>
            <charset val="134"/>
          </rPr>
          <t xml:space="preserve">
（9：30-10：40、15：35-17：35、18：25-19：15）</t>
        </r>
      </text>
    </comment>
    <comment ref="W1244" authorId="1" shapeId="0" xr:uid="{F2EFBD2B-1F98-4732-98AA-9ADEF77FA6E5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中途停1小时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F371" authorId="0" shapeId="0" xr:uid="{7E28A7AA-0C59-423D-88DA-FA27D1D280BB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停机2小时</t>
        </r>
      </text>
    </comment>
    <comment ref="F372" authorId="0" shapeId="0" xr:uid="{61DC630C-2DA3-4E48-A2EC-C70FA2A8B42C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停机2小时</t>
        </r>
      </text>
    </comment>
    <comment ref="F373" authorId="0" shapeId="0" xr:uid="{B30A88C6-4A92-4A9D-BE89-379DAB02409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停机2小时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yyy</author>
  </authors>
  <commentList>
    <comment ref="L1" authorId="0" shapeId="0" xr:uid="{8ED8B99E-E7FA-4822-8CF9-48C09EE7A0B1}">
      <text>
        <r>
          <rPr>
            <b/>
            <sz val="9"/>
            <rFont val="宋体"/>
            <family val="3"/>
            <charset val="134"/>
          </rPr>
          <t>yyy:</t>
        </r>
        <r>
          <rPr>
            <sz val="9"/>
            <rFont val="宋体"/>
            <family val="3"/>
            <charset val="134"/>
          </rPr>
          <t xml:space="preserve">
气举无效0天
气举有效但停举后不能维持1天
气举后气量递减5天
气举效果能够长期维持12天
转油管生产气举算12天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F553" authorId="0" shapeId="0" xr:uid="{3B7DF172-D373-48C8-B4AB-0ACAD4AF333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停机1小时</t>
        </r>
      </text>
    </comment>
    <comment ref="F557" authorId="0" shapeId="0" xr:uid="{6874B82D-F22A-4B61-89D0-34B99213715C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中途停机</t>
        </r>
      </text>
    </comment>
    <comment ref="F559" authorId="0" shapeId="0" xr:uid="{9833CB80-C5A6-40C5-BF8F-BD6B7B72DD8A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中途停机</t>
        </r>
      </text>
    </comment>
    <comment ref="F561" authorId="0" shapeId="0" xr:uid="{3A81F37D-57D3-4A36-86C8-34178B514397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中途停机</t>
        </r>
      </text>
    </comment>
    <comment ref="F565" authorId="0" shapeId="0" xr:uid="{E1C65493-99B0-442C-AB95-7C5740133A97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中途停机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yyy</author>
    <author>youxianyong</author>
  </authors>
  <commentList>
    <comment ref="E8" authorId="0" shapeId="0" xr:uid="{7E9D77D6-0D03-4240-823F-BFD5A9337F8F}">
      <text>
        <r>
          <rPr>
            <b/>
            <sz val="9"/>
            <rFont val="宋体"/>
            <family val="3"/>
            <charset val="134"/>
          </rPr>
          <t>yyy:</t>
        </r>
        <r>
          <rPr>
            <sz val="9"/>
            <rFont val="宋体"/>
            <family val="3"/>
            <charset val="134"/>
          </rPr>
          <t xml:space="preserve">
3、4井油套窜试压作业10分钟</t>
        </r>
      </text>
    </comment>
    <comment ref="E37" authorId="1" shapeId="0" xr:uid="{2743109E-BCA1-4152-B576-1440D8AE5594}">
      <text>
        <r>
          <rPr>
            <b/>
            <sz val="9"/>
            <rFont val="宋体"/>
            <family val="3"/>
            <charset val="134"/>
          </rPr>
          <t>youxianyong:</t>
        </r>
        <r>
          <rPr>
            <sz val="9"/>
            <rFont val="宋体"/>
            <family val="3"/>
            <charset val="134"/>
          </rPr>
          <t xml:space="preserve">
设备规格：MZD12005/350C
作业井号：202H14-4
施工日期：2020/9/1
施工前瞬量（万方/天）:0.0（关井）
施工开始时间:   14:10
施工排量（方/小时）：1200
施工结束时间:   18:10
施工后瞬量（万方/天）：0(关井)
排液量（方）:  0
作业时间（小时）: 4小时（14:10-16:05打破裂盘）
目前情况：停机套压4.72MPa，油压18.37MPa，本井作业结束。</t>
        </r>
      </text>
    </comment>
    <comment ref="E38" authorId="1" shapeId="0" xr:uid="{01753AA5-C36C-457E-B7CA-27C5B109ADA0}">
      <text>
        <r>
          <rPr>
            <b/>
            <sz val="9"/>
            <rFont val="宋体"/>
            <family val="3"/>
            <charset val="134"/>
          </rPr>
          <t>youxianyong:</t>
        </r>
        <r>
          <rPr>
            <sz val="9"/>
            <rFont val="宋体"/>
            <family val="3"/>
            <charset val="134"/>
          </rPr>
          <t xml:space="preserve">
设备规格：MZD12005/350C
作业井号：202H14-3
施工日期：2020/9/1
施工前瞬量（万方/天）:0.0（关井）
施工开始时间:   9:50
施工排量（方/小时）：1200
施工结束时间:   13:50
施工后瞬量（万方/天）：0(关井)
排液量（方）:  0
作业时间（小时）: 4小时（9:50-11:40打破裂盘）
目前情况：停机套压8.35MPa，油压18.73MPa，本井作业结束。</t>
        </r>
      </text>
    </comment>
  </commentList>
</comments>
</file>

<file path=xl/sharedStrings.xml><?xml version="1.0" encoding="utf-8"?>
<sst xmlns="http://schemas.openxmlformats.org/spreadsheetml/2006/main" count="88492" uniqueCount="5371">
  <si>
    <t>序号</t>
  </si>
  <si>
    <t>设备规格</t>
  </si>
  <si>
    <t>作业井号</t>
  </si>
  <si>
    <t>施工日期</t>
  </si>
  <si>
    <t>施工开始时间</t>
  </si>
  <si>
    <t>施工结束时间</t>
  </si>
  <si>
    <t>施工排量
（方/小时）</t>
  </si>
  <si>
    <t>气举方式</t>
  </si>
  <si>
    <t>施工前压力
（兆帕）</t>
  </si>
  <si>
    <t>施工最高压力（兆帕）</t>
  </si>
  <si>
    <t>施工后压力
（兆帕）</t>
  </si>
  <si>
    <t>施工前瞬产
（万方/天）</t>
  </si>
  <si>
    <t>施工最高瞬产
（万方/天）</t>
  </si>
  <si>
    <t>施工后瞬产
（万方）</t>
  </si>
  <si>
    <t>注气量
（万方）</t>
  </si>
  <si>
    <t>施工前日产
（万方）</t>
  </si>
  <si>
    <t>施工后日产
（万方）</t>
  </si>
  <si>
    <t xml:space="preserve"> 排液量
（方）</t>
  </si>
  <si>
    <t>考虑天数</t>
  </si>
  <si>
    <t>增产气量
(万方）</t>
  </si>
  <si>
    <t>新算法增产量（万方）</t>
  </si>
  <si>
    <t xml:space="preserve">  作业时间
（小时）</t>
  </si>
  <si>
    <t>备注</t>
  </si>
  <si>
    <t>CFA3408-298-1800</t>
  </si>
  <si>
    <t>204H34-7</t>
  </si>
  <si>
    <t>开井反举</t>
  </si>
  <si>
    <t>设备规格：CFA3408-298-1800
作业井号：威204H34-7
施工日期：2023/1.1
施工方式：开井反举
施工开始时间：10:15
施工结束时间：20:15
施工排量（方/小时）：1200
施工前瞬量（万方/天）：0.19
施工最高瞬量（万方/天）：4.41
施工后瞬量（万方/天）：2.88
排液量（方）：0.5
作业时间（小时）：10
备注：
针阀开度及流程情况：针阀全开，走直输流程
施工前套压/油压：4.01/0.62MPa
气举最高套压/油压：4.57/2.26MPa
停气举时套压/油压：4.0/2.16MPa
气举举通时间：
异常或特殊情况:无</t>
  </si>
  <si>
    <t>204H39-2</t>
  </si>
  <si>
    <t>设备规格：CFA3408-298-1800
作业井号：威204H39-2
施工日期：2023/1/2
施工方式:开井反举
施工开始时间：11:15
施工结束时间：15:45
施工排量（方/小时）：1200
施工前瞬量（万方/天）：1.14
施工最高瞬量（万方/天）：1.16
施工后瞬量（万方/天）：0.80
排液量（方）：0.2
作业时间（小时）：4.5小时
备注：
针阀开度及流程情况：针阀全开，走增压流程
施工前套压/油压: 7.38/1.18MPa
出液时套压/油压:17.42 /1.20Mpa
气举最高套压/油压: 28.11/1.20MPa
停气举时套压/油压: 28.11/1.14MPa
气举举通时间 : 11:55
异常或特殊情况:无</t>
  </si>
  <si>
    <t>204H33-3</t>
  </si>
  <si>
    <t>开井反举-关井反举-开井反举</t>
  </si>
  <si>
    <t>设备规格：CFA3408-298-1800
作业井号：威204H33-3
施工日期：2023.1.2
施工方式：开井反举-关井反举
                    开井反举
施工开始时间：13:25
施工结束时间：20:25
施工排量（方/小时）：1000
施工前瞬量（万方/天）：0
施工最高瞬量（万方/天）：3.3
施工后瞬量（万方/天）：2.75
排液量（方）：0.5
作业时间（小时）：7
备注：
针阀开度及流程情况：针阀全开、走增压流程
施工前套压/油压：1.75/0.63MPa
出液时套压/油压：2.37/1.53MPa
气举最高套压/油压：2.52/2.15MPa
停举时套压/油压：2.15/0.73MPa
气举举通时间：18:50
异常或特殊情况:无</t>
  </si>
  <si>
    <t>关井正举-关井反举-开井反举</t>
  </si>
  <si>
    <t>设备规格：CFA3408-298-1800
作业井号：威204H34-7
施工日期：2023/1/3
施工方式:关井正举-关井反举-开井反举
施工开始时间: 9:40
施工结束时间: 20:00
施工排量（方/小时）：1200
施工前瞬量（万方/天）：0
施工最高瞬量（万方/天）：4.24
施工后瞬量（万方/天）：3.45
排液量（方）：0.3
作业时间（小时）：10小时
备注：
针阀开度及流程情况：针阀开2.5圈，走增压流程
施工前套压/油压: 4.16/3.35MPa
出液时套压/油压:4.79/4.20Mpa
气举最高套压/油压: 5.04/5.31MPa
停气举时套压/油压: 4.20/3.32MPa
气举举通时间 : 15:20
异常或特殊情况:无</t>
  </si>
  <si>
    <t>204H33-4</t>
  </si>
  <si>
    <t>关井反举-开井反举-关井正举-关井反举-开井反举</t>
  </si>
  <si>
    <t>设备规格：CFA3408-298-1800
作业井号：威204H33-4
施工日期：2023.1.2
施工方式：关井反举-开井反举
                    关井正举-关井反举
                    开井反举
施工开始时间：09:50
施工结束时间：20:30
施工排量（方/小时）：1000
施工前瞬量（万方/天）：0
施工最高瞬量（万方/天）：3.1
施工后瞬量（万方/天）：2.7
排液量（方）：0
作业时间（小时）：8小时40分
备注：
针阀开度及流程情况：针阀开2圈、走增压流程
施工前套压/油压：1.78/1.73MPa
气举最高套压/油压：3.77/3.17MPa
停气举时套压/油压：2.17/1.87MPa
气举举通时间：
异常或特殊情况:无</t>
  </si>
  <si>
    <t>204H40-4</t>
  </si>
  <si>
    <t>设备规格：CFA3408-298-1800
作业井号：威204H40-4
施工日期：2023/1.4
施工方式:开井反举
施工开始时间: 13:30
施工结束时间: 16:40
施工排量（方/小时）：1200
施工前瞬量（万方/天）：1.24
施工最高瞬量（万方/天）：4.08
施工后瞬量（万方/天）：3.75
排液量（方）：2.4
作业时间（小时）：3小时10分
备注：
针阀开度及流程情况：针阀全开，走增压流程
施工前套压/油压: 2.74/0.80MPa
出液时套压/油压:3.25/0.90Mpa
气举最高套压/油压: 3.31/1.12MPa
停气举时套压/油压: 3.27/1.02MPa
气举举通时间 : 14:00
异常或特殊情况:无</t>
  </si>
  <si>
    <t>204H40-8</t>
  </si>
  <si>
    <t>设备规格：CFA3408-298-1800
作业井号：威204H40-8
施工日期：2023.1.4
施工方式:开井反举
施工开始时间: 17:00
施工结束时间: 20:00
施工排量（方/小时）：1200
施工前瞬量（万方/天）：0.60
施工最高瞬量（万方/天）：3.63
施工后瞬量（万方/天）：3.46
排液量（方）：0.5
作业时间（小时）：3
备注：
针阀开度及流程情况：针阀开1圈，走增压流程
施工前套压/油压: 3.24/0.79MPa
出液时套压/油压:4.28/0.80Mpa
气举最高套压/油压: 4.50/2.35MPa
停气举时套压/油压: 4.30/2.32MPa
气举举通时间 : 18:00
异常或特殊情况:无</t>
  </si>
  <si>
    <t>204H54-8</t>
  </si>
  <si>
    <t>开井正举-关井反举-开井反举</t>
  </si>
  <si>
    <t>设备规格：CFA3408-298-1800
作业井号：威204H54-8
施工日期：2023.1.4
施工方式：开井正举-关井反举
                    开井反举
施工开始时间：12:05
施工结束时间：20:20
施工排量（方/小时）：1200
施工前瞬量（万方/天）：3.95
施工最高瞬量（万方/天）：5.22
施工后瞬量（万方/天）：3.03
排液量（方）：3.1
作业时间（小时）：8
备注：
针阀开度及流程情况：针阀全开、走直输流程
施工前套压/油压：1.20/1.78MPa
出液时套压/油压：1.44/2.78MPa
气举最高套压/油压：3.37/3.19MPa
停气举时套压/油压：3.23/1.20MPa
气举举通时间：12:40
异常或特殊情况:无</t>
  </si>
  <si>
    <t>设备规格：CFA3408-298-1800
作业井号：威204H40-8
施工日期：2023/1/5
施工方式:开井反举
施工开始时间: 9:00
施工结束时间: 15:00
施工排量（方/小时）：1200
施工前瞬量（万方/天）：0.44
施工最高瞬量（万方/天）：3.80
施工后瞬量（万方/天）：3.12
排液量（方）：0.4
作业时间（小时）：6小时
备注：
针阀开度及流程情况：针阀开2圈，走增压流程
施工前套压/油压: 3.79/0.76MPa
出液时套压/油压:4.69/0.82Mpa
气举最高套压/油压: 4.70/2.84MPa
停气举时套压/油压: 4.50/2.84MPa
气举举通时间 : 10:20
异常或特殊情况:无</t>
  </si>
  <si>
    <t>设备规格：CFA3408-298-1800
作业井号：威204H40-4
施工日期：2023.1.5
施工方式:开井反举
施工开始时间: 15:30
施工结束时间: 19:30
施工排量（方/小时）：1200
施工前瞬量（万方/天）：0.67
施工最高瞬量（万方/天）：3.74
施工后瞬量（万方/天）：3.29
排液量（方）：1.5
作业时间（小时）：4小时
备注：
针阀开度及流程情况：针阀开1.5圈，走增压流程
施工前套压/油压: 3.05/0.82MPa
出液时套压/油压:3.76/0.86Mpa
气举最高套压/油压: 3.77/2.26MPa
停气举时套压/油压: 3.35/1.70MPa
气举举通时间 : 16:30
异常或特殊情况:无</t>
  </si>
  <si>
    <t>设备规格：CFA3408-298-1800
作业井号：威204H39-2
施工日期：2023.1.6
施工方式: 开井反举
施工开始时间：10:20
施工结束时间：15:20
施工排量（方/小时）：1200
施工前瞬量（万方/天）：1.89
施工最高瞬量（万方/天）：2.12
施工后瞬量（万方/天）：2.05
排液量（方）：0.2
作业时间（小时）：5
备注：
针阀开度及流程情况：针阀全开，走增压流程
施工前套压/油压：5.96/1.26MPa
出液时套压/油压：8.87/1.27Mpa
气举最高套压/油压：28.01/1.28MPa
停气举时套压/油压：28.01/1.27MPa
气举举通时间：11:00
异常或特殊情况:无</t>
  </si>
  <si>
    <t>设备规格：CFA3408-298-1800
作业井号：威204H40-4
施工日期：2023.1.6
施工方式:开井反举
施工开始时间: 9:10
施工结束时间: 15:30
施工排量（方/小时）：1200
施工前瞬量（万方/天）：0.50
施工最高瞬量（万方/天）：3.97
施工后瞬量（万方/天）：3.85
排液量（方）：2
作业时间（小时）：6小时20分
备注：
针阀开度及流程情况：针阀全开，走直输流程
施工前套压/油压: 3.28/0.68MPa
出液时套压/油压:3.79/1.15Mpa
气举最高套压/油压: 3.79/1.38MPa
停气举时套压/油压: 3.37/1.35MPa
气举举通时间 : 10:10
异常或特殊情况:无</t>
  </si>
  <si>
    <t>设备规格：CFA3408-298-1800
作业井号：威204H40-8
施工日期：2023/1/6
施工方式:开井反举
施工开始时间: 16:00
施工结束时间: 20:00
施工排量（方/小时）：1200
施工前瞬量（万方/天): 1.28
施工最高瞬量(万方/天) :4.60
施工后瞬量（万方/天): 4.56
排液量（方）：0.7
作业时间（小时）：4小时
备注：
针阀开度及流程情况：针阀全开，走直输流程
施工前套压/油压: 4.24/1.95MPa
出液时套压/油压:5.50/1.33Mpa
气举最高套压/油压: 5.50/1.95MPa
停气举时套压/油压: 4.92/1.50MPa
气举举通时间 : 18:20
异常或特殊情况:无</t>
  </si>
  <si>
    <t>204H48-3</t>
  </si>
  <si>
    <t>关井正举</t>
  </si>
  <si>
    <t>设备规格：CFA3408-298-1800
作业井号：威204H48-3
施工日期：2023.1.7
施工方式：关井正举
施工开始时间：11:25
施工结束时间：15:25
施工排量（方/小时）：1200
施工前瞬量（万方/天）：0
施工最高瞬量（万方/天）：0
施工后瞬量（万方/天）：0
排液量（方）：0
作业时间（小时）：4
备注：
针阀开度及流程情况：针阀全关
施工前套压/油压：2.05/1.82MPa
气举最高套压/油压：2.36/3.15MPa
停气举时套压/油压：2.36/3.10MPa
气举举通时间：
异常或特殊情况:无</t>
  </si>
  <si>
    <t>设备规格：CFA3408-298-1800
作业井号：威204H40-8
施工日期：2023.1.7
施工方式:开井反举
施工开始时间: 8:45
施工结束时间: 14:45
施工排量（方/小时）：1200
施工前瞬量（万方/天): 0.27
施工最高瞬量(万方/天) :5.20
施工后瞬量（万方/天): 4.39
排液量（方）：0.5
作业时间（小时）：6小时
备注：
针阀开度及流程情况：针阀全开，走直输流程
施工前套压/油压: 4.48/0.74MPa
出液时套压/油压:5.33/1.22Mpa
气举最高套压/油压: 5.37/1.40MPa
停气举时套压/油压: 4.40/1.35MPa
气举举通时间 : 10:30
异常或特殊情况:无</t>
  </si>
  <si>
    <t>设备规格：CFA3408-298-1800
作业井号：威204H40-4
施工日期：2023.1.7
施工方式:开井反举
施工开始时间: 15:20
施工结束时间: 19:20
施工排量（方/小时）：1200
施工前瞬量（万方/天): 0.30
施工最高瞬量(万方/天) :3.86
施工后瞬量（万方/天): 3.50
排液量（方）：1.2
作业时间（小时）：4小时
备注：
针阀开度及流程情况：针阀全开，走直输流程
施工前套压/油压: 3.30/1.30MPa
出液时套压/油压:3.88/1.25Mpa
气举最高套压/油压: 3.88/1.42MPa
停气举时套压/油压: 3.52/1.40MPa
气举举通时间 : 16:20
异常或特殊情况:无</t>
  </si>
  <si>
    <t>204H54-2</t>
  </si>
  <si>
    <t>设备规格：CFA3408-298-1800
作业井号：威204H54-2
施工日期：2023.1.8
施工方式: 开井反举
施工开始时间：10:15
施工结束时间：20:15
施工排量（方/小时）：1200
施工前瞬量（万方/天）：3.77
施工最高瞬量（万方/天）：5.50
施工后瞬量（万方/天）：4.55
排液量（方）：0.41
作业时间（小时）：10
备注：
针阀开度及流程情况：针阀全开，走增压流程
施工前套压/油压：1.93/1.47MPa
出液时套压/油压：2.12/1.61Mpa
气举最高套压/油压：2.12/1.66MPa
停气举时套压/油压：1.68/1.27MPa
气举举通时间：12:05
异常或特殊情况:无</t>
  </si>
  <si>
    <t>关井反举-开井反举</t>
  </si>
  <si>
    <t>设备规格：CFA3408-298-1800
作业井号：威204H40-4
施工日期：2023.1.8
施工方式:关井反举-开井反举
施工开始时间: 8:30
施工结束时间: 16:30
施工排量（方/小时）：1200
施工前瞬量（万方/天): 0
施工最高瞬量(万方/天) :5.50
施工后瞬量（万方/天): 3.56
排液量（方）：1.0
作业时间（小时）：8小时
备注：
针阀开度及流程情况：针阀开1圈，走直输流程
施工前套压/油压: 3.53/0.81MPa
出液时套压/油压:3.98/3.32Mpa
气举最高套压/油压:4.39/4.35MPa
停气举时套压/油压:3.74/2.82MPa
气举举通时间 : 12:10
异常或特殊情况:无</t>
  </si>
  <si>
    <t>设备规格：CFA3408-298-1800
作业井号：威204H54-2
施工日期：2023.1.9
施工方式: 关井正举-关井反举
                  开井反举
施工开始时间：10:00
施工结束时间：19:15
施工排量（方/小时）：1200
施工前瞬量（万方/天）：0
施工最高瞬量（万方/天）：7.37
施工后瞬量（万方/天）：5.77
排液量（方）：0.45
作业时间（小时）：9
备注：
针阀开度及流程情况：针阀开1/2圈，走直输流程
施工前套压/油压：1.47/1.23MPa
出液时套压/油压：5.40/5.27Mpa
气举最高套压/油压：6.05/6.11MPa
停气举时套压/油压：2.89/2.45MPa
气举举通时间：15:00
异常或特殊情况:无</t>
  </si>
  <si>
    <t>设备规格：CFA3408-298-1800
作业井号：威204H40-8
施工日期：2023.1.9
施工方式:关井正举-关井反举-开井反举
施工开始时间: 10:05
施工结束时间: 19:05
施工排量（方/小时）：1200
施工前瞬量（万方/天): 0
施工最高瞬量(万方/天) :3.60
施工后瞬量（万方/天): 3.52
排液量（方）：0
作业时间（小时）：9小时
备注：
针阀开度及流程情况：针阀开1圈，走直输流程
施工前套压/油压: 5.08/1.25MPa
出液时套压/油压:/Mpa
气举最高套压/油压:7.88/6.80MPa
停气举时套压/油压:5.54/3.92MPa
气举举通时间 : 14:30
异常或特殊情况:无</t>
  </si>
  <si>
    <t>204H34-8</t>
  </si>
  <si>
    <t>设备规格：CFA3408-298-1800
作业井号：威204H34-8
施工日期：2023/1.10
施工方式:关井正举-关井反举
                 开井反举
施工开始时间：09:20
施工结束时间：19:30
施工排量（方/小时）：1200
施工前瞬量（万方/天）：0
施工最高瞬量（万方/天）：5.12
施工后瞬量（万方/天）：3.44
排液量（方）：1.73
作业时间（小时）：10
备注：
针阀开度及流程情况：针阀开1.5圈，走直输流程
施工前套压/油压：7.50/3.31MPa
出液时套压/油压：8.45/4.02MPa
气举最高套压/油压：
9.07/9.35MPa
停气举时套压/油压：6.71/2.96MPa
气举举通时间：14:30
异常或特殊情况:无</t>
  </si>
  <si>
    <t>设备规格：CFA3408-298-1800
作业井号：威204H40-4
施工日期：2023.1.10
施工方式:关井正举-关井反举-开井反举
施工开始时间: 9:20
施工结束时间: 19:40
施工排量（方/小时）：1200
施工前瞬量（万方/天): 0
施工最高瞬量(万方/天) :4.55
施工后瞬量（万方/天): 3.58
排液量（方）：1.8
作业时间（小时）：10小时
备注：
针阀开度及流程情况：针阀开1圈，走直输流程
施工前套压/油压: 3.60/1.91MPa
出液时套压/油压:4.16/3.18Mpa
气举最高套压/油压:4.42/4.54MPa
停气举时套压/油压:3.68/2.40MPa
气举举通时间 : 14:20
异常或特殊情况:无</t>
  </si>
  <si>
    <t>关井反举</t>
  </si>
  <si>
    <t>设备规格：CFA3408-298-1800
作业井号：威204H39-2
施工日期：2023.1.11
施工方式: 关井反举
施工开始时间：13:40
施工结束时间：19:20
施工排量（方/小时）：1200
施工前瞬量（万方/天）：0
施工最高瞬量（万方/天）：0
施工后瞬量（万方/天）：0
排液量（方）：0
作业时间（小时）：5小时40分
备注：
针阀开度及流程情况：针阀全关
施工前套压/油压：5.13/4.35MPa
气举最高套压/油压：28.11/4.72MPa
停气举时套压/油压：28.11/4.72MPa
气举举通时间：
异常或特殊情况:无</t>
  </si>
  <si>
    <t>202H23-7</t>
  </si>
  <si>
    <t>关井正举-关井反举- 开井反举</t>
  </si>
  <si>
    <t>设备规格：CFA3408-298-1800
作业井号：威202H23-7
施工日期：2023.1.12
施工方式: 关井正举-关井反举
                  开井反举
施工开始时间：13:15
施工结束时间：22:30
施工排量（方/小时）：1200
施工前瞬量（万方/天）：0
施工最高瞬量（万方/天）：3.86
施工后瞬量（万方/天）：1.41
排液量（方）：2.95
作业时间（小时）：10
备注：
针阀开度及流程情况：针阀全开、走增压流程
施工前套压/油压：2.25/0MPa
出液时套压/油压：4.521.89/MPa
气举最高套压/油压：4.98/4.68MPa
停气举时套压/油压：4.26/0.52MPa
气举举通时间：18:00
异常或特殊情况:无</t>
  </si>
  <si>
    <t>202H23-6</t>
  </si>
  <si>
    <t>设备规格：CFA3408-298-1800
作业井号：威202H23-6
施工日期：2023.1.13
施工方式: 关井正举-关井反举
                  开井反举
施工开始时间：10:40
施工结束时间：18:20
施工排量（方/小时）：1200
施工前瞬量（万方/天）：0
施工最高瞬量（万方/天）：4.95
施工后瞬量（万方/天）：0.29
排液量（方）：0.3
作业时间（小时）：7
备注：
针阀开度及流程情况：针阀全开、走增压流程
施工前套压/油压：3.25/0.14MPa
出液时套压/油压：4.02/0.58MPa
气举最高套压/油压：4.09/3.92MPa
停气举时套压/油压：4.09/0.46MPa
气举举通时间：15:55
异常或特殊情况:无</t>
  </si>
  <si>
    <t>204H39-1</t>
  </si>
  <si>
    <t>设备规格：CFA3408-298-1800
作业井号：威204H39-1
施工日期：2023.1.14
施工方式: 开井反举
施工开始时间：09:45
施工结束时间：17:45
施工排量（方/小时）：1200
施工前瞬量（万方/天）：2.1
施工最高瞬量（万方/天）：3.85
施工后瞬量（万方/天）：2.76
排液量（方）：0.1
作业时间（小时）：8
备注：
针阀开度及流程情况：针阀全开、走增压流程
施工前套压/油压：2.83/2.34MPa
出液时套压/油压：3.01/1.28MPa
气举最高套压/油压：3.01/2.34MPa
停气举时套压/油压：2.91/1.35MPa
气举举通时间：10:10
异常或特殊情况:无</t>
  </si>
  <si>
    <t>设备规格：CFA3408-298-1800
作业井号：威204H39-1
施工日期：2023.1.15
施工方式: 关井正举-关井反举
                  开井反举
施工开始时间：10:40
施工结束时间：19:00
施工排量（方/小时）：1200
施工前瞬量（万方/天）：0
施工最高瞬量（万方/天）：3.67
施工后瞬量（万方/天）：2.59
排液量（方）：0.3
作业时间（小时）：8
备注：
针阀开度及流程情况：针阀开1.5圈、走增压流程
施工前套压/油压：2.98/2.44MPa
出液时套压/油压：3.37/3.11MPa
气举最高套压/油压：3.41/4.17MPa
停气举时套压/油压：3.25/2.10MPa
气举举通时间：15:10
异常或特殊情况:无</t>
  </si>
  <si>
    <t>设备规格：CFA3408-298-1800
作业井号：威202H23-7
施工日期：2023.1.16
施工方式: 开井反举
施工开始时间：12:05
施工结束时间：20:05
施工排量（方/小时）：1200
施工前瞬量（万方/天）：0
施工最高瞬量（万方/天）：4.59
施工后瞬量（万方/天）：2.31
排液量（方）：6.6
作业时间（小时）：8
备注：
针阀开度及流程情况：针阀全开、走增压流程
施工前套压/油压：2.22/0.50MPa
出液时套压/油压：5.66/0.70MPa
气举最高套压/油压：5.92/0.70MPa
停气举时套压/油压：4.77/0.70MPa
气举举通时间：13:45
异常或特殊情况:无</t>
  </si>
  <si>
    <t>204H1-3</t>
  </si>
  <si>
    <t>设备规格：CFA3408-298-1800
作业井号：威204H1-3
施工日期：2023.1.18
施工方式: 开井反举
施工开始时间：10:35
施工结束时间：20:15
施工排量（方/小时）：1200
施工前瞬量（万方/天）：0
施工最高瞬量（万方/天）：8.52
施工后瞬量（万方/天）：3.12
排液量（方）：9.5
作业时间（小时）：9
备注：
针阀开度及流程情况：针阀开2.5圈、走增压流程
施工前套压/油压：12.29/0.83MPa
出液时套压/油压：13.72/1.23MPa
气举最高套压/油压：13.72/11.16MPa
停气举时套压/油压：7.45/4.62MPa
气举举通时间：11:45
异常或特殊</t>
  </si>
  <si>
    <t>设备规格：CFA3408-298-1800
作业井号：威204H39-2
施工日期：2023.1.19
施工方式: 开井反举
施工开始时间：11:15
施工结束时间：16:50
施工排量（方/小时）：1200
施工前瞬量（万方/天）：1.78
施工最高瞬量（万方/天）：1.89
施工后瞬量（万方/天）：1.78
排液量（方）：0.16
作业时间（小时）：5小时25分
备注：
针阀开度及流程情况：针阀全开，走增压流程
施工前套压/油压：3.23/1.02MPa
出液时套压/油压：4.88/1.11Mpa
气举最高套压/油压：28.01/1.13MPa
停气举时套压/油压：28.01/1.12MPa
气举举通时间：11:35
异常或特殊情况:无</t>
  </si>
  <si>
    <t>设备规格：CFA3408-298-1800
作业井号：威204H39-1
施工日期：2023.1.19
施工方式: 关井反举-开井反举
施工开始时间：17:35
施工结束时间：22:10
施工排量（方/小时）：1200
施工前瞬量（万方/天）：0
施工最高瞬量（万方/天）：4.21
施工后瞬量（万方/天）：2.68
排液量（方）：0.89
作业时间（小时）：4小时35分
备注：
针阀开度及流程情况：针阀开3圈、走增压流程
施工前套压/油压：3.41/3.14MPa
出液时套压/油压：3.72/1.36MPa
气举最高套压/油压：3.72/3.37MPa
停气举时套压/油压：3.45/2.35MPa
气举举通时间：19:05
异常或特殊情况:无</t>
  </si>
  <si>
    <t>设备规格：CFA3408-298-1800
作业井号：威204H39-1
施工日期：2023.1.20
施工方式: 关井反举-开井反举
施工开始时间：11:45
施工结束时间：21:45
施工排量（方/小时）：1200
施工前瞬量（万方/天）：0
施工最高瞬量（万方/天）：3.34
施工后瞬量（万方/天）：2.57
排液量（方）：0.5
作业时间（小时）：10
备注：
针阀开度及流程情况：针阀开2圈、走直输流程
施工前套压/油压：3.50/3.37MPa
出液时套压/油压：3.75/2.23MPa
气举最高套压/油压：3.83/3.67MPa
停气举时套压/油压：3.47/1.96MPa
气举举通时间：14:30
异常或特殊情况:无</t>
  </si>
  <si>
    <t>202H21-7</t>
  </si>
  <si>
    <t>设备规格：CFA3408-298-1800
作业井号：威202H21-7
施工日期：2023.1.24
施工方式:关井正举-关井反举
                 开井反举
施工开始时间：12:45
施工结束时间：20:00
施工排量（方/小时）：1200
施工前瞬量（万方/天）：0
施工最高瞬量（万方/天）：3.43
施工后瞬量（万方/天）：3.0
排液量（方）：0.2
作业时间（小时）：5
备注：
针阀开度及流程情况：针阀开1圈，走增压流程
施工前套压/油压：3.55/3.22MPa
气举最高套压/油压：4.18/4.19MPa
停气举时套压/油压：4.08/3.22MPa
气举举通时间：
异常或特殊情况:无</t>
  </si>
  <si>
    <t>204H41-4</t>
  </si>
  <si>
    <t>设备规格：CFA3408-298-1800
作业井号：威204H41-4
施工日期：2023.1.25
施工方式:开井反举
施工开始时间：11:10
施工结束时间：20:10
施工排量（方/小时）：1000
施工前瞬量（万方/天）：0.6
施工最高瞬量（万方/天）：3.45
施工后瞬量（万方/天）：3.2
排液量（方）：0.35
作业时间（小时）：9
备注：
针阀开度及流程情况：针阀全开，走增压流程
施工前套压/油压：2.28/1.03MPa
出液时套压/油压：2.40/1.10MPa
气举最高套压/油压：2.47/1.10MPa
停气举时套压/油压：2.09/1.10MPa
气举举通时间：12:30
异常或特殊情况:无</t>
  </si>
  <si>
    <t>设备规格：CFA3408-298-1800
作业井号：威204H54-2
施工日期：2023.1.26
施工方式: 关井正举-关井反举
                  开井反举
施工开始时间：10:50
施工结束时间：20:35
施工排量（方/小时）：1200
施工前瞬量（万方/天）：0
施工最高瞬量（万方/天）：6.22
施工后瞬量（万方/天）：5.35
排液量（方）：0.4
作业时间（小时）：8
备注：
针阀开度及流程情况：针阀开1/2圈，走直输流程
施工前套压/油压：1.23/1.01MPa
出液时套压/油压：4.70/4.48Mpa
气举最高套压/油压：6.05/6.02MPa
停气举时套压/油压：3.88/3.51MPa
气举举通时间：18:00
异常或特殊情况:无</t>
  </si>
  <si>
    <t>202H21-5</t>
  </si>
  <si>
    <t>设备规格：CFA3408-298-1800
作业井号：威202H21-5
施工日期：2023.1.27
施工方式: 关井正举-关井反举
                  开井反举
施工开始时间：11:45
施工结束时间：20:15
施工排量（方/小时）：1200
施工前瞬量（万方/天）：0
施工最高瞬量（万方/天）：4.23
施工后瞬量（万方/天）：3.12
排液量（方）：0.9
作业时间（小时）：8
备注：
针阀开度及流程情况：针阀开1/2圈，走增压流程
施工前套压/油压：4.38/1.15MPa
出液时套压/油压：4.67/4.38Mpa
气举最高套压/油压：4.72/5.01MPa
停气举时套压/油压：4.43/4.05MPa
气举举通时间：15:25
异常或特殊情况:无</t>
  </si>
  <si>
    <t>设备规格：CFA3408-298-1800
作业井号：威204H54-2
施工日期：2023.1.28
施工方式: 关井正举-关井反举
                  开井反举
施工开始时间：10:55
施工结束时间：20:35
施工排量（方/小时）：1200
施工前瞬量（万方/天）：0
施工最高瞬量（万方/天）：6.35
施工后瞬量（万方/天）：5.78
排液量（方）：0.7
作业时间（小时）：9
备注：
针阀开度及流程情况：针阀开1/2圈，走直输流程
施工前套压/油压：2.48/2.38MPa
出液时套压/油压：5.62/5.27Mpa
气举最高套压/油压：6.10/6.04MPa
停气举时套压/油压：3.69/3.29MPa
气举举通时间：16:25
异常或特殊情况:无</t>
  </si>
  <si>
    <t>204H62-1</t>
  </si>
  <si>
    <t>设备规格：CFA3408-298-1800
作业井号：威204H62-1
施工日期：2023.1.29
施工方式：开井反举
施工开始时间：10:55
施工结束时间：18:55
施工排量（方/小时）：1200
施工前瞬量（万方/天）：0
施工最高瞬量（万方/天）：12.32
施工后瞬量（万方/天）：5.55
排液量（方）：4.25
作业时间（小时）：8小时
备注：
针阀开度及流程情况：针阀开1.5圈、走增压流程
施工前套压/油压：8.20/1.13MPa
气举最高套压/油压：8.78/5.37MPa
出液时套压/油压：8.78/2.14MPa
停气举时套压/油压：7.38/5.37MPa
气举举通时间：13:20
异常或特殊情况:无</t>
  </si>
  <si>
    <t>设备规格：CFA3408-298-1800
作业井号：威204H39-2
施工日期：2023.1.30
施工方式: 关井反举
施工开始时间：10:35
施工结束时间：15:35
施工排量（方/小时）：1200
施工前瞬量（万方/天）：0
施工最高瞬量（万方/天）：0
施工后瞬量（万方/天）：0
排液量（方）：0
作业时间（小时）：5
备注：
针阀开度及流程情况：针阀全关
施工前套压/油压：4.52/2.59MPa
气举最高套压/油压：28.01/5.08MPa
停气举时套压/油压：28.01/5.08MPa
气举举通时间：
异常或特殊情况:无</t>
  </si>
  <si>
    <t>204H10-4</t>
  </si>
  <si>
    <t>设备规格：CFA3408-298-1800
作业井号：威204H10-4
施工日期：2023.1.31
施工方式: 关井正举-关井反举-开井反举
施工开始时间：9:50
施工结束时间：19:15
施工排量（方/小时）：1200
施工前瞬量（万方/天）：0
施工最高瞬量（万方/天）：5.23
施工后瞬量（万方/天）：1.76
排液量（方）：7
作业时间（小时）：9
备注：
针阀开度及流程情况：针阀全开，走增压流程
施工前套压/油压：8.99/7.17MPa
出液时套压/油压：12.00/11.12Mpa
气举最高套压/油压：12.53/12.50MPa
停气举时套压/油压：6.27/1.63MPa
气举举通时间：12:45
异常或特殊情况:无</t>
  </si>
  <si>
    <t>204H54-9</t>
  </si>
  <si>
    <t>(转油管)设备规格：CFA3408-298-1800
作业井号：威204H54-9
施工日期：2023.2.5
施工方式: 开井正举-关井反举-开井反举
施工开始时间：9:50
施工结束时间：19:10
施工排量（方/小时）：1200
施工前瞬量（万方/天）：5.82
施工最高瞬量（万方/天）：6.85
施工后瞬量（万方/天）：4.03
排液量（方）：2.8
作业时间（小时）：9
备注：
针阀开度及流程情况：针阀全开，走增压流程
施工前套压/油压：1.37/2.22MPa
出液时套压/油压：2.92/2.61Mpa
气举最高套压/油压：3.25/3.80MPa
停气举时套压/油压：2.76/1.25MPa
气举举通时间：无
异常或特殊情况:无</t>
  </si>
  <si>
    <t>设备规格：CFA3408-298-1800
作业井号：威204H39-2
施工日期：2023.2.6
施工方式: 关井反举
施工开始时间：11:00
施工结束时间：17:20
施工排量（方/小时）：1200
施工前瞬量（万方/天）：0
施工最高瞬量（万方/天）：0
施工后瞬量（万方/天）：0
排液量（方）：0
作业时间（小时）：6
备注：
针阀开度及流程情况：针阀全关
施工前套压/油压：3.99/2.44MPa
气举最高套压/油压：28.10/4.78MPa
停气举时套压/油压：28.10/4.64MPa
气举举通时间：
异常或特殊情况:无</t>
  </si>
  <si>
    <t>设备规格：CFA3408-298-1800
作业井号：威204H54-2
施工日期：2023.2.8
施工方式: 关井正举-关井反举-开井反举
施工开始时间：10:40
施工结束时间：19:00
施工排量（方/小时）：1200
施工前瞬量（万方/天）：0
施工最高瞬量（万方/天）：6.85
施工后瞬量（万方/天）：5.20
排液量（方）：1
作业时间（小时）：8
备注：
针阀开度及流程情况：针阀全开，走增压流程
施工前套压/油压：1.42/1.18MPa
出液时套压/油压：6.05/5.80Mpa
气举最高套压/油压：6.10/5.99MPa
停气举时套压/油压：3.86/3.49MPa
气举举通时间：16：00
异常或特殊情况:无</t>
  </si>
  <si>
    <t>204H10-5</t>
  </si>
  <si>
    <t>设备规格：CFA3408-298-1800
作业井号：威204H10-5
施工日期：2023.2.12
施工方式: 开井反举
施工开始时间：17:00
施工结束时间：24:00
施工排量（方/小时）：1200
施工前瞬量（万方/天）：0
施工最高瞬量（万方/天）：6.30
施工后瞬量（万方/天）：0
排液量（方）：9.5
作业时间（小时）：7
备注：
针阀开度及流程情况：针阀全关，
施工前套压/油压：16.79/2.89MPa
出液时套压/油压：18.52/7.73Mpa
气举最高套压/油压：18.55/11.16MPa
停气举时套压/油压：8.12/2.77MPa
气举举通时间：18:35
异常或特殊情况:无</t>
  </si>
  <si>
    <t>设备规格：CFA3408-298-1800
作业井号：威204H33-3
施工日期：2023.2.13
施工方式: 关井正举-关井反举-开井反举
施工开始时间：12:35
施工结束时间：18:50
施工排量（方/小时）：1200
施工前瞬量（万方/天）：0
施工最高瞬量（万方/天）：2.30
施工后瞬量（万方/天）：2.04
排液量（方）：4.5
作业时间（小时）：6
备注：
针阀开度及流程情况：针阀全开，走增压流程
施工前套压/油压：1.90/1.67MPa
出液时套压/油压：2.79/2.53Mpa
气举最高套压/油压：2.96/2.94MPa
停气举时套压/油压：2.55/1.85MPa
气举举通时间：16：05
异常或特殊情况:无</t>
  </si>
  <si>
    <t>202H3-1</t>
  </si>
  <si>
    <t>开井正举</t>
  </si>
  <si>
    <t>设备规格：CFA3408-298-1800
作业井号：威202H3-1
施工日期：2023.2.18
施工方式: 开井正举
施工开始时间：08:45
施工结束时间：16:45
施工排量（方/小时）：1200
施工前瞬量（万方/天）：5.72
施工最高瞬量（万方/天）：10.12
施工后瞬量（万方/天）：3.47
排液量（方）：17.75
作业时间（小时）：8
备注：
针阀开度及流程情况：针阀开2圈、走直输流程
施工前套压/油压：14.20/4.50MPa
出液时套压/油压：2.31/17.05MPa
气举最高套压/油压：14.20/17.05MPa
停气举时套压/油压：3.0/10.99MPa
气举举通时间：10:25
异常或特殊情况:无</t>
  </si>
  <si>
    <t>设备规格：CFA3408-298-1800
作业井号：威204H33-4
施工日期：2023.2.19
施工方式：开井反举
施工开始时间：13:50
施工结束时间：18:50
施工排量（方/小时）：1000
施工前瞬量（万方/天）：0.89
施工最高瞬量（万方/天）：4.32
施工后瞬量（万方/天）：2.48
排液量（方）：0.22
作业时间（小时）：5
备注：
针阀开度及流程情况：针阀开2.5圈、走增压流程
施工前套压/油压：1.77/0.76MPa
出液时套压/油压：2.32/1.17MPa
气举最高套压/油压：3.72/1.22MPa
停气举时套压/油压：2.21/1.12MPa
气举举通时间：17:30
异常或特殊情况:无</t>
  </si>
  <si>
    <t>设备规格：CFA3408-298-1800
作业井号：威204H33-3
施工日期：2023.2.20
施工方式：关井正举-关井反举
                    开井反举
施工开始时间：13:25
施工结束时间：18:40
施工排量（方/小时）：1000
施工前瞬量（万方/天）：0
施工最高瞬量（万方/天）：2.12
施工后瞬量（万方/天）：1.86
排液量（方）：0.5
作业时间（小时）：5
备注：
针阀开度及流程情况：针阀开1.5圈、走增压流程
施工前套压/油压：1.92/1.22MPa
出液时套压/油压：2.74/2.38MPa
气举最高套压/油压：3.73/3.15MPa
停气举时套压/油压：2.43/1.66MPa
气举举通时间：16:55
异常或特殊情况:无</t>
  </si>
  <si>
    <t>204H41-3</t>
  </si>
  <si>
    <t>设备规格：CFA3408-298-1800
作业井号：威204H41-3
施工日期：2023.2.23
施工方式: 关井正举-关井反举-开井反举
施工开始时间：9:50
施工结束时间：18:50
施工排量（方/小时）：1200
施工前瞬量（万方/天）：0
施工最高瞬量（万方/天）：3.45
施工后瞬量（万方/天）：3.23
排液量（方）：0.3
作业时间（小时）：9
备注：
针阀开度及流程情况：针阀全开，走增压流程
施工前套压/油压：2.01/1.75MPa
出液时套压/油压：2.12/0.72Mpa
气举最高套压/油压：2.45/2.56MPa
停气举时套压/油压：2.03/0.76MPa
气举举通时间：16：00
异常或特殊情况:无</t>
  </si>
  <si>
    <t>设备规格：CFA3408-298-1800
作业井号：威204H62-1
施工日期：2023.2.24
施工方式：开井反举
施工开始时间：11:50
施工结束时间：17:50
施工排量（方/小时）：1200
施工前瞬量（万方/天）：0
施工最高瞬量（万方/天）：7.35
施工后瞬量（万方/天）：3.98
排液量（方）：1.2
作业时间（小时）：6
备注：
针阀开度及流程情况：针阀开3圈、走增压流程
施工前套压/油压：3.52/0.70MPa
气举最高套压/油压：6.0/2.07MPa
出液时套压/油压：5.04/0.65MPa
停气举时套压/油压：4.03/1.91MPa
气举举通时间：12:50
异常或特殊情况:无</t>
  </si>
  <si>
    <t>设备规格：CFA3408-298-1800
作业井号：威204H39-2
施工日期：2023.2.26
施工方式:开井反举
施工开始时间：13:55
施工结束时间：18:55
施工排量（方/小时）：1200
施工前瞬量（万方/天）：0
施工最高瞬量（万方/天）：5.53
施工后瞬量（万方/天）：2.15
排液量（方）：0.4
作业时间（小时）：5
备注：
针阀开度及流程情况：针阀全开，走直输流程
施工前套压/油压：3.12/1.07MPa
出液时套压/油压：4.32/1.03Mpa
气举最高套压/油压：4.32/2.27MPa
停气举时套压/油压：4.0/2.22MPa
气举举通时间：15:05
异常或特殊情况:无</t>
  </si>
  <si>
    <t>设备规格：CFA3408-298-1800
作业井号：威204H33-3
施工日期：2023.2.27
施工方式：关井正举-关井反举
                    开井反举
施工开始时间：11:45
施工结束时间：19:00
施工排量（方/小时）：1000
施工前瞬量（万方/天）：0
施工最高瞬量（万方/天）：3.23
施工后瞬量（万方/天）：1.97
排液量（方）：2.1
作业时间（小时）：7
备注：
针阀开度及流程情况：针阀开1/3圈、走增压流程
施工前套压/油压：1.95/1.98MPa
出液时套压/油压：2.49/1.91MPa
气举最高套压/油压：4.12/2.85MPa
停气举时套压/油压：2.31/1.91MPa
气举举通时间：16:10
异常或特殊情况:无</t>
  </si>
  <si>
    <t>设备规格：CFA3408-298-1800
作业井号：威204H10-5
施工日期：2023.3.2
施工方式：开井反举
施工开始时间：15:50
施工结束时间：21:50
施工排量（方/小时）：1200
施工前瞬量（万方/天）：5.34
施工最高瞬量（万方/天）：7.51
施工后瞬量（万方/天）：3.45
排液量（方）：7.7
作业时间（小时）：6
备注：
针阀开度及流程情况：针阀全开、走增压流程
施工前套压/油压：16.92/10.58MPa
出液时套压/油压：15.21/11.01MPa
气举最高套压/油压：16.92/11.01MPa
停气举时套压/油压：6.45/1.46MPa
气举举通时间：16:20
异常或特殊情况:无</t>
  </si>
  <si>
    <t>施工最高压力
（兆帕）</t>
  </si>
  <si>
    <t>NPU12006/350C</t>
  </si>
  <si>
    <t>204H10-1</t>
  </si>
  <si>
    <t>2023年1月1日
15:10:00</t>
  </si>
  <si>
    <t>开井正举-关井正举</t>
  </si>
  <si>
    <t>设备规格：NPU12006/350C
作业井号：威204H10-1
施工开始日期：2022/12/30
施工方式：开井正举-关井正举
开始时间：23：10
施工结束日期和时间:
2023年1月1日15：10
施工排量（方/小时）：1200
施工前瞬量（万方/天）：0
施工最高瞬量（万方/天）：5.2
施工后瞬量（万方/天）：0
排液量（方）：23
作业时间（小时）：40小时
施工前套压/油压：0.63/12.68MPa
气举最高套压/油压：14.14/14.81MPa
施工后套压/油压：14.14/14.81Mpa</t>
  </si>
  <si>
    <t>NPU12003/350C</t>
  </si>
  <si>
    <t>设备规格：NPU12003/350C
作业井号：威204H40－8
施工日期：2023/1/2
施工方式：开井反举走增压流程。
开始时间：13:10
施工结束时间:21:10
施工排量（方/小时）：1200
施工前瞬量（万方/天）：0.3
施工最高瞬量（万方/天）：4.2
施工后瞬量（万方/天）：4
排液量（方）：1.3
作业时间（小时）：8
施工前套压/油压：4.41/0.83MPa
气举最高套压/油压：4.77/1.11MPa
施工后套压/油压：3.77/1.1Mpa。</t>
  </si>
  <si>
    <t>204H52-1</t>
  </si>
  <si>
    <t>(开井打破裂盘)破裂盘通继续正举</t>
  </si>
  <si>
    <t>（打破裂盘）设备规格：NPU12003/350C
作业井号：威204H52-1
施工日期：2023/1/3
施工方式：(开井打破裂盘)破裂盘通继续正举、
开始时间：15:30
施工结束时间:19:30
施工排量（方/小时）：1200
施工前瞬量（万方/天）：4.3
施工最高瞬量（万方/天）：5.8
施工后瞬量（万方/天）：5.2
排液量（方）：27.6
作业时间（小时）：4
施工前套压/油压：1.80/0.0MPa
气举最高套压/油压：2.1/7.02MPa
施工后套压/油压1.8/4.9Mpa。</t>
  </si>
  <si>
    <t>NPU12005/350C</t>
  </si>
  <si>
    <t>设备规格：NPU12005/350C
作业井号：威204H33-3
施工日期：2023/1/10
施工方式：关井正举-关井反举-开井反举
开始时间：11:00
施工结束时间：18：35
施工排量（方/小时）：1200
施工前瞬量（万方/天）：0
施工最高瞬量（万方/天）：2.8
施工后瞬量（万方/天）：2.8
排液量（方）：1
作业时间（小时）：7
施工前套压/油压：2.1/1.57MPa
气举最高套压/油压：2.5/2.98MPa
施工后套压/油压：2.21/1.4Mpa
备注：15：00-15：35停机转反举</t>
  </si>
  <si>
    <t>NPU12004/350C</t>
  </si>
  <si>
    <t>设备规格：NPU12004/350C
作业井号：威204H34-7井
施工日期：2023/1/15
施工方式：关井正举-关井反举-开井反举
开始时间：10:00
施工结束时间：20:40
施工排量（方/小时）：1200
施工前瞬量（万方/天）：0
施工最高瞬量（万方/天）：3.8
施工后瞬量（万方/天）：2.88
排液量（方）：0
作业时间（小时）：10
施工前套压/油压：2.1/1.57MPa
气举最高套压/油压：4.23/3.76MPa
施工后套压/油压：3.45/2.18Mpa
备注：
10:00-14:10关井正举
14:50-15:30关井反举
15:30-20:40开井反举</t>
  </si>
  <si>
    <t>设备规格：NPU12005/350C
作业井号：威204H1-3井
施工日期：2023/1/16
施工方式：开井反举
开始时间：7：10
施工结束时间：23：00
施工排量（方/小时）：1200
施工前瞬量（万方/天）：2.7
施工最高瞬量（万方/天）：3.8
施工后瞬量（万方/天）：3.2
排液量（方）：26
作业时间（小时）：15小时50分钟
施工前套压/油压：6.64/2.69MPa
气举最高套压/油压：6.78/3.51MPa
施工后套压/油压：5.63/2.94Mpa</t>
  </si>
  <si>
    <t>202H15-7</t>
  </si>
  <si>
    <t>设备规格：NPU12004/350C
作业井号：威202H15-7井
施工日期：2023/1/16
施工方式：开井反举
开始时间：13:30
施工结束时间：20:30
施工排量（方/小时）：1200
施工前瞬量（万方/天）：2.6
施工最高瞬量（万方/天）：2.6
施工后瞬量（万方/天）：1.88
排液量（方）：1.92
作业时间（小时）：7
施工前套压/油压：3.10/2.72MPa
气举最高套压/油压：3.10/2.72MPa
施工后套压/油压：2.60/1.45Mpa</t>
  </si>
  <si>
    <t>设备规格：NPU12004/350C
作业井号：威204H1-3井
施工日期：2023/1/20
施工方式：开井反举
开始时间：16：50
施工结束时间：22：50
施工排量（方/小时）：1200
施工前瞬量（万方/天）：3.1
施工最高瞬量（万方/天）：3.4
施工后瞬量（万方/天）：3.4
排液量（方）：3
作业时间（小时）：6小时
施工前套压/油压：9.89/1.54MPa
气举最高套压/油压：9.89/5.31MPa
施工后套压/油压：4.62/1.26Mpa</t>
  </si>
  <si>
    <t>开井反举+关井反举+关井正举</t>
  </si>
  <si>
    <t>设备规格：NPU12004/350C
作业井号：
威202H23-6井
施工日期：2023/1/23
施工方式：开井反举+关井反举+关井正举
开始时间：12:40
施工结束时间：
施工排量（方/小时）：1200
施工前瞬量（万方/天）：0
施工最高瞬量（万方/天）：0
施工后瞬量（万方/天）：0
排液量（方）：0
作业时间（小时）：7小时
施工前套压/油压：2.96/0.41MPa
气举最高套压/油压：3.13/3.88MPa
施工后套压/油压：3.13/3.68Mpa
备注:
12:40-15:25开井反举
15:25-15:45关井反举
16:40-20:35关井正举</t>
  </si>
  <si>
    <t>202H23-5</t>
  </si>
  <si>
    <t>设备规格：NPU12004/350C
作业井号：
威202H23-5井
施工日期：2023/1/24
施工方式：开井反举
开始时间：18:30
施工结束时间：23:00
施工排量（方/小时）：1200
施工前瞬量（万方/天）：0.74
施工最高瞬量（万方/天）:4.1
施工后瞬量（万方/天）:2.3
排液量（方）：1
作业时间（小时）：4小时30分钟
施工前套压/油压：2.61/0.53MPa
气举最高套压/油压：2.73/0.58MPa
施工后套压/油压：2.68/0.53Mpa</t>
  </si>
  <si>
    <t>设备规格：NPU12004/350C
作业井号：威202H23-5井
施工日期：2023/1/25
施工方式：开井反举
开始时间：9：15
施工结束时间：20：15
施工排量（方/小时）：1200
施工前瞬量（万方/天）：0.8
施工最高瞬量（万方/天）:4
施工后瞬量（万方/天）:3
排液量（方）：5
作业时间（小时）：11
施工前套压/油压：2.72/0.53MPa
气举最高套压/油压：2.73/0.58MPa
施工后套压/油压：2.73/0.53Mpa</t>
  </si>
  <si>
    <t>设备规格：NPU12004/350C
作业井号：威202H23-5井
施工日期：2023/1/26
施工方式：开井反举
开始时间：10:20
施工结束时间：21：20
施工排量（方/小时）：1200
施工前瞬量（万方/天）：0.8
施工最高瞬量（万方/天）:4.3
施工后瞬量（万方/天）:3.2
排液量（方）：11.6
作业时间（小时）：11
施工前套压/油压：2.68/0.53MPa
气举最高套压/油压：3.16/0.58MPa
施工后套压/油压：3.15/0.53Mpa</t>
  </si>
  <si>
    <t>关井正举+关井反举+开井反举+敞井反举+开井反举</t>
  </si>
  <si>
    <t>设备规格：NPU12004/350C
作业井号：
威202H23-7井
施工日期：2023/1/27
施工方式：关井正举+关井反举+开井反举+敞井反举+开井反举
开始时间：11:50
施工结束时间:20:50
施工排量（方/小时）：1200
施工前瞬量（万方/天）：0
施工最高瞬量（万方/天）:3.5
施工后瞬量（万方/天）:0.57
排液量（方）：1
作业时间（小时）:9
施工前套压/油压：5.41/1.34MPa
气举最高套压/油压：6.38/5.99MPa
施工后套压/油压：4.79/0.57Mpa
备注:
11:50-15:00关井正举
15:00-15:35关井反举
15:35-17:10开井反举
17:10-17:25敞井反举
17:25-20:50导回开井反举</t>
  </si>
  <si>
    <t>NPU12002/350C</t>
  </si>
  <si>
    <t>设备规格：NPU12002/350C
作业井号：威202H23-5井
施工日期：2023/1/28
施工方式：开井反举
开始时间：10：45
施工结束时间：19：45
施工排量（方/小时）：1200
施工前瞬量（万方/天）：0.8
施工最高瞬量（万方/天）:3.6
施工后瞬量（万方/天）:2.6
排液量（方）：6.5
作业时间（小时）：9
施工前套压/油压：2.75/0.67MPa
气举最高套压/油压：2.8/0.72MPa
施工后套压/油压：2.75/0.72Mpa</t>
  </si>
  <si>
    <t>设备规格：NPU12004/350C
作业井号：威202H23-5井
施工日期：2023/1/29
施工方式：开井反举
开始时间：10：40
施工结束时间：20：40
施工排量（方/小时）：1200
施工前瞬量（万方/天）：0.7
施工最高瞬量（万方/天）:3.8
施工后瞬量（万方/天）:3.2
排液量（方）：9
作业时间（小时）：10
施工前套压/油压：2.75/0.67MPa
气举最高套压/油压：2.82/0.72MPa
施工后套压/油压：2.75/0.72Mpa</t>
  </si>
  <si>
    <t>设备规格：NPU12004/350C
作业井号：威202H23-5井
施工日期：2023/1/30
施工方式：开井反举
开始时间：9：20
施工结束时间：19：20
施工排量（方/小时）：1200
施工前瞬量（万方/天）：0.8
施工最高瞬量（万方/天）:4.2
施工后瞬量（万方/天）:3.2
排液量（方）：9
作业时间（小时）：10
施工前套压/油压：2.75/0.67MPa
气举最高套压/油压：2.94/0.72MPa
施工后套压/油压：2.75/0.72Mpa</t>
  </si>
  <si>
    <t>设备规格：NPU12004/350C
作业井号：威202H23-5井
施工日期：2023/1/31
施工方式：开井反举
开始时间：9：30
施工结束时间：19：30
施工排量（方/小时）：1200
施工前瞬量（万方/天）：0.9
施工最高瞬量（万方/天）:4.6
施工后瞬量（万方/天）:3.6
排液量（方）：9
作业时间（小时）：10
施工前套压/油压：2.75/0.53MPa
气举最高套压/油压：2.94/0.72MPa
施工后套压/油压：2.75/0.72Mpa</t>
  </si>
  <si>
    <t>设备规格：NPU12004/350C
作业井号：威202H23-5井
施工日期：2023/2/1
施工方式：开井反举
开始时间：9：00
施工结束时间：19：00
施工排量（方/小时）：1200
施工前瞬量（万方/天）：0.9
施工最高瞬量（万方/天）:4.4
施工后瞬量（万方/天）:3.2
排液量（方）：9
作业时间（小时）：10
施工前套压/油压：2.75/0.53MPa
气举最高套压/油压：2.94/0.72MPa
施工后套压/油压：2.74/0.7Mpa</t>
  </si>
  <si>
    <t>（转油管）关井正举-关井反举-开井反举</t>
  </si>
  <si>
    <t>（转油管）设备规格：NPU12002/350C
作业井号：威204H52-1井
施工日期：2023/2/2
施工方式：关井正举-关井反举-开井反举
开始时间：11：40
施工结束时间：19：50
施工排量（方/小时）：1200
施工前瞬量（万方/天）：0
施工最高瞬量（万方/天）:6
施工后瞬量（万方/天）:5.2
排液量（方）：3.5
作业时间（小时）：7
施工前套压/油压：3.05/5.13MPa
气举最高套压/油压：8.05/7.21MPa
施工后套压/油压：6.3/1.71Mpa
备注：14：10-15：20停机转反举</t>
  </si>
  <si>
    <t>204H52-4</t>
  </si>
  <si>
    <t>（打破裂盘）开井正举-关井反举-开井反举</t>
  </si>
  <si>
    <t>（打破裂盘转油管）设备规格：NPU12002/350C
作业井号：威204H52-4井
施工日期：2023/2/3
施工方式：开井正举-关井反举-开井反举
开始时间：9：30
施工结束时间：18：30
施工排量（方/小时）：1200
施工前瞬量（万方/天）：6.9
施工最高瞬量（万方/天）:10
施工后瞬量（万方/天）:7.4
排液量（方）：5
作业时间（小时）：7
施工前套压/油压：1.74/0MPa
气举最高套压/油压：7.39/10.21MPa
施工后套压/油压：6.44/1.98Mpa
备注：12：30-13：40停机转反举，17：20-18：10设备故障停机</t>
  </si>
  <si>
    <t>204H52-2</t>
  </si>
  <si>
    <t>（打破裂盘转油管）设备规格：NPU12002/350C
作业井号：威204H52-2井
施工日期：2023/2/4
施工方式：开井正举-关井反举-开井反举
开始时间：9：40
施工结束时间：18：30
施工排量（方/小时）：1200
施工前瞬量（万方/天）：6.2
施工最高瞬量（万方/天）:7.3
施工后瞬量（万方/天）:6.9
排液量（方）：10
作业时间（小时）：8
施工前套压/油压：2.11/0MPa
气举最高套压/油压：8.94/12.11MPa
施工后套压/油压：7.59/3.18Mpa
备注：13：00-13：50停机转反举</t>
  </si>
  <si>
    <t>204H5-5</t>
  </si>
  <si>
    <t>设备规格：NPU12006/350C
作业井号：威204H5－5井
施工日期：2023/2/7
施工方式：开井正举-关井反举-开井反举
开始时间：11:02
施工结束时间：20:02
施工排量（方/小时）：1200
施工前瞬量（万方/天）：0
施工最高瞬量（万方/天）:6
施工后瞬量（万方/天）:2.1
排液量（方）：1
作业时间（小时）：9
施工前套压/油压：7.07/1.72MPa
气举最高套压/油压：14.24/4.36MPa
施工后套压/油压：14.24/0.98Mpa</t>
  </si>
  <si>
    <t>204H6-6</t>
  </si>
  <si>
    <t>设备规格：NPU12006/350C
作业井号：威204H6－6井
施工日期：2023/2/8
施工方式：关井正举-关井反举-开井反举
开始时间：10:00
施工结束时间：20:45
施工排量（方/小时）：1200
施工前瞬量（万方/天）：0
施工最高瞬量（万方/天）:3.2(控)
施工后瞬量（万方/天）:2.3
排液量（方）：1.5
作业时间（小时）：10
施工前套压/油压：4.45/1.75MPa
气举最高套压/油压：5.45/5.23MPa
施工后套压/油压：3.04/1.78Mpa
备注:12:20－13:05停机转反举</t>
  </si>
  <si>
    <t>设备规格：NPU12005/350C
作业井号：威202H23-5井
施工日期：2023/2/9
施工方式：开井反举
开始时间：8：35
施工结束时间：20：35
施工排量（方/小时）：1200
施工前瞬量（万方/天）：0.7
施工最高瞬量（万方/天）:3.9
施工后瞬量（万方/天）:3.8
排液量（方）：11.5
作业时间（小时）：12
施工前套压/油压：2.96/0.65MPa
气举最高套压/油压：3.15/0.72MPa
施工后套压/油压：2.96/0.7Mpa</t>
  </si>
  <si>
    <t>204H62-4</t>
  </si>
  <si>
    <t>（打破裂盘转油管）开井正举-关井反举-开井反举</t>
  </si>
  <si>
    <t>设备规格：NPU12006/350C
作业井号：威204H62－4井
施工日期：2023/2/9
施工方式：开井正举-关井反举-开井反举
开始时间：14:50
施工结束时间：21:50
施工排量（方/小时）：1200
施工前瞬量（万方/天）：4.6
施工最高瞬量（万方/天）:6.9
施工后瞬量（万方/天）:6.9
排液量（方）：12
作业时间（小时）：6
施工前套压/油压：1.01/0.00MPa
气举最高套压/油压5.76/10.78MPa
施工后套压/油压：5.15/1.21Mpa
备注:16:50－17:50停机转反举</t>
  </si>
  <si>
    <t>设备规格：NPU12005/350C
作业井号：威202H23-5井
施工日期：2023/2/10
施工方式：开井反举
开始时间：8：50
施工结束时间：20：50
施工排量（方/小时）：1200
施工前瞬量（万方/天）：0.9
施工最高瞬量（万方/天）:4
施工后瞬量（万方/天）:3.2
排液量（方）：12.5
作业时间（小时）：12
施工前套压/油压：2.96/0.65MPa
气举最高套压/油压：3.15/0.7MPa
施工后套压/油压：2.96/0.7Mpa</t>
  </si>
  <si>
    <t>设备规格：NPU12005/350C
作业井号：威202H23-5井
施工日期：2023/2/11
施工方式：开井反举
开始时间：8：00
施工结束时间：22：00
施工排量（方/小时）：1200
施工前瞬量（万方/天）：1.4
施工最高瞬量（万方/天）:4.3
施工后瞬量（万方/天）:3.3
排液量（方）：3
作业时间（小时）：14
施工前套压/油压：2.96/0.7MPa
气举最高套压/油压：3.15/0.7MPa
施工后套压/油压：3.08/0.7Mpa</t>
  </si>
  <si>
    <t>设备规格：NPU12006/350C
作业井号：威204H41－4井
施工日期：2023/2/11
施工方式：开井反举
开始时间：13:00
施工结束时间：21:00
施工排量（方/小时）：1200
施工前瞬量（万方/天）：0
施工最高瞬量（万方/天）:3.2
施工后瞬量（万方/天）:2.5
排液量（方）：3.4
作业时间（小时）：8
施工前套压/油压：2.11/2.64MPa
气举最高套压/油压4.61/2.64MPa
施工后套压/油压：1.92/1.10Mpa</t>
  </si>
  <si>
    <t>13日00:30</t>
  </si>
  <si>
    <t>设备规格：NPU12004/350C
作业井号：威204H39-2井
施工日期：2023/2/12
施工方式：关井反举
开始时间：16:30
施工结束时间：13日0:30
施工排量（方/小时）：1200
施工前瞬量（万方/天）：0
施工最高瞬量（万方/天）:0
施工后瞬量（万方/天）:0
排液量（方）：0
作业时间（小时）：8
施工前套压/油压：4.41/0.19MPa
气举最高套压/油压：26.78/4.47MPa
施工后套压/油压：26.78/4.47Mpa</t>
  </si>
  <si>
    <t>204H69-4</t>
  </si>
  <si>
    <t>设备规格：NPU12006/350C
作业井号：威204H69－4井
施工日期：2023/2/12
施工方式：开井反举
开始时间：10:30
施工结束时间：24:00
施工排量（方/小时）：1200
施工前瞬量（万方/天）：0
施工最高瞬量（万方/天）:6
施工后瞬量（万方/天）:4.2
排液量（方）：3
作业时间（小时）：13小时30分钟
施工前套压/油压:7.011/2.24MPa
气举最高套压/油压10.30/7.02MPa
施工后套压/油压：6.05/5.73Mpa</t>
  </si>
  <si>
    <t>设备规格：NPU12005/350C
作业井号：威202H23-5井
施工日期：2023/2/12
施工方式：开井反举
开始时间：7：50
施工结束时间：24：00（连续作业）
施工排量（方/小时）：1200
施工前瞬量（万方/天）：1.8
施工最高瞬量（万方/天）:4.5
施工后瞬量（万方/天）:4.3
排液量（方）：4
作业时间（小时）：16小时10分钟
施工前套压/油压：2.96/0.7MPa
气举最高套压/油压：3.01/0.74MPa
施工后套压/油压：3.01/0.74Mpa</t>
  </si>
  <si>
    <t>设备规格：NPU12006/350C
作业井号：威204H69－4井
施工日期：2023/2/13
施工方式：开井反举
开始时间：0:00
施工结束时间：12:00
施工排量（方/小时）：1200
施工前瞬量（万方/天）：4.2
施工最高瞬量（万方/天）:4.5
施工后瞬量（万方/天）:3.8
排液量（方）：1
作业时间（小时）：12小时
施工前套压/油压:6.05/5.73MPa
气举最高套压/油压6.05/5.73MPa
施工后套压/油压：4.90/2.87Mpa</t>
  </si>
  <si>
    <t>204H39-8</t>
  </si>
  <si>
    <t>设备规格：NPU12004/350C
作业井号：威204H39-8井
施工日期：2023/2/13
施工方式：开井反举
开始时间：10:50
施工结束时间：14:50
施工排量（方/小时）：1200
施工前瞬量（万方/天）：1.48
施工最高瞬量（万方/天）:2.36
施工后瞬量（万方/天）:1.69
排液量（方）：1.1
作业时间（小时）：4
施工前套压/油压：2.72/1.09MPa
气举最高套压/油压：3.06/1.11MPa
施工后套压/油压：2.86/1.24Mpa</t>
  </si>
  <si>
    <t>设备规格：NPU12005/350C
作业井号：威202H23-5井
施工日期：2023/2/13
施工方式：开井反举
开始时间：0：00（连续作业）
施工结束时间：21：00
施工排量（方/小时）：1200
施工前瞬量（万方/天）：4.3
施工最高瞬量（万方/天）:4.5
施工后瞬量（万方/天）:4.3
排液量（方）：4.9
作业时间（小时）：21小时
施工前套压/油压：3.01/0.74MPa
气举最高套压/油压：3.08/0.77MPa
施工后套压/油压：3.03/0.74Mpa</t>
  </si>
  <si>
    <t>设备规格：NPU12005/350C
作业井号：威204H5-5井
施工日期：2023/2/14
施工方式：关井反举-开井反举
开始时间：10：40
施工结束时间：19：00
施工排量（方/小时）：1200
施工前瞬量（万方/天）：0
施工最高瞬量（万方/天）:3.1
施工后瞬量（万方/天）:0.4
排液量（方）：2
作业时间（小时）：8小时20分钟
施工前套压/油压：6.77/4.05MPa
气举最高套压/油压：28/6.87MPa
施工后套压/油压：28/0.76Mpa</t>
  </si>
  <si>
    <t>204H62-3</t>
  </si>
  <si>
    <t>（打破裂盘转油管）开井正举、关井反举、开井反举</t>
  </si>
  <si>
    <t>设备规格：NPU12004/350C
作业井号：威204H62－3井
施工日期：2023/2/14
施工方式：开井正举、关井反举、开井反举
开始时间：16:00
施工结束时间：23:00(18:00－19:00停机转反举)
施工排量（方/小时）：1200
施工前瞬量（万方/天）：5.5
施工最高瞬量（万方/天）:7.5
施工后瞬量（万方/天）:7.5
排液量（方）：7
作业时间（小时）：6小时
施工前套压/油压:3.28/0.00MPa
气举最高套压/油压7.45/12.50MPa
施工后套压/油压：6.50/2.15Mpa</t>
  </si>
  <si>
    <t>204H47-6</t>
  </si>
  <si>
    <t>（打破裂盘转油管不顺利，油套压同升同降）开井正举-关井反举-开井反举</t>
  </si>
  <si>
    <t>设备规格：NPU12005/350C
作业井号：威204H47-6井
施工日期：2023/2/15
施工方式：开井正举-关井反举-开井反举
开始时间：10：00
施工结束时间：20：10
施工排量（方/小时）：1200
施工前瞬量（万方/天）：5.8（5+6井）
施工最高瞬量（万方/天）:10.7（5+6井）
施工后瞬量（万方/天）:8.9（5+6井）
排液量（方）：1
作业时间（小时）：9小时
施工前套压/油压：1.05/0MPa
气举最高套压/油压：6.06/5.71MPa
施工后套压/油压：4.05/1.54Mpa
备注：13：00-14：10停机转反举</t>
  </si>
  <si>
    <t>设备规格：NPU12005/350C
作业井号：威204H47-6井
施工日期：2023/2/16
施工方式：关井正举-关井反举-开井反举
开始时间：8：45
施工结束时间：17：10
施工排量（方/小时）：1200
施工前瞬量（万方/天）：0
施工最高瞬量（万方/天）:10.4（5+6井）
施工后瞬量（万方/天）:9.8（5+6井）
排液量（方）：1
作业时间（小时）：7小时
施工前套压/油压：1.26/1.18MPa
气举最高套压/油压：6.26/6.06MPa
施工后套压/油压：5.15/2.81Mpa
备注：11：30-12：20停机等待压队测试，13：35-14：10停机转反举</t>
  </si>
  <si>
    <t>设备规格：NPU12004/350C
作业井号：威204H62－1井
施工日期：2023/2/16
施工方式：开井反举
开始时间：13:30
施工结束时间：19:30
施工排量（方/小时）：1200
施工前瞬量（万方/天）：0
施工最高瞬量（万方/天）:5
施工后瞬量（万方/天）:3.3
排液量（方）：2.9
作业时间（小时）：6小时
施工前套压/油压:4.12/0.63MPa
气举最高套压/油压5.37/1.20MPa
施工后套压/油压：3.35/1.13Mpa</t>
  </si>
  <si>
    <t>204H47-3</t>
  </si>
  <si>
    <t>设备规格：NPU12005/350C
作业井号：威204H47-3井
施工日期：2023/2/17
施工方式：开井正举
开始时间：9：45
施工结束时间：11：15
施工排量（方/小时）：1200
施工前瞬量（万方/天）：13.7（3+4井）
施工最高瞬量（万方/天）:14.7（3+4井）
施工后瞬量（万方/天）:14.7（3+4井）
排液量（方）：0.5
作业时间（小时）：1小时30分钟
施工前套压/油压：3.02/0MPa
气举最高套压/油压：3.32/9.05MPa
施工后套压/油压：3.32/4.8Mpa</t>
  </si>
  <si>
    <t>204H47-5</t>
  </si>
  <si>
    <t>设备规格：NPU12005/350C
作业井号：威204H47-5井
施工日期：2023/2/17
施工方式：开井正举
开始时间：13：00
施工结束时间：14：30
施工排量（方/小时）：1200
施工前瞬量（万方/天）：13.1（5+7井）
施工最高瞬量（万方/天）:13.5（5+7井）
施工后瞬量（万方/天）:13.5（5+7井）
排液量（方）：0.5
作业时间（小时）：1小时30分钟
施工前套压/油压：2.49/0MPa
气举最高套压/油压：2.52/6.56MPa
施工后套压/油压：2.52/3.22Mpa</t>
  </si>
  <si>
    <t>204H47-7</t>
  </si>
  <si>
    <t>设备规格：NPU12005/350C
作业井号：威204H47-7井
施工日期：2023/2/17
施工方式：开井正举
开始时间：15：40
施工结束时间：17：10
施工排量（方/小时）：1200
施工前瞬量（万方/天）：13.3（5+7井）
施工最高瞬量（万方/天）:13.6（5+7井）
施工后瞬量（万方/天）:13.6（5+7井）
排液量（方）：0.5
作业时间（小时）：1小时30分钟
施工前套压/油压：2.7/0MPa
气举最高套压/油压：2.8/8.89MPa
施工后套压/油压：2.8/4.19Mpa</t>
  </si>
  <si>
    <t>204H47-9</t>
  </si>
  <si>
    <t>设备规格：NPU12005/350C
作业井号：威204H47-9井
施工日期：2023/2/18
施工方式：开井正举
开始时间：9：50
施工结束时间：11：10
施工排量（方/小时）：1200
施工前瞬量（万方/天）：25.7（9+11井）
施工最高瞬量（万方/天）:27.1（9+11井）
施工后瞬量（万方/天）:27.1（9+11井）
排液量（方）：0.5
作业时间（小时）：1小时20分钟
施工前套压/油压：3.45/0MPa
气举最高套压/油压：4/9.53MPa
施工后套压/油压：4/5.72Mpa</t>
  </si>
  <si>
    <t>204H47-10</t>
  </si>
  <si>
    <t>设备规格：NPU12005/350C
作业井号：威204H47-10井
施工日期：2023/2/18
施工方式：开井正举
开始时间：12：40
施工结束时间：14：00
施工排量（方/小时）：1200
施工前瞬量（万方/天）：18（4+10井）
施工最高瞬量（万方/天）:18.4（4+10井）
施工后瞬量（万方/天）:18.4（4+10井）
排液量（方）：0.5
作业时间（小时）：1小时20分钟
施工前套压/油压：3.67/0MPa
气举最高套压/油压：3.72/7.48MPa
施工后套压/油压：3.72/4.29Mpa</t>
  </si>
  <si>
    <t>204H47-11</t>
  </si>
  <si>
    <t>设备规格：NPU12005/350C
作业井号：威204H47-11井
施工日期：2023/2/18
施工方式：开井正举
开始时间：15：40
施工结束时间：17：00
施工排量（方/小时）：1200
施工前瞬量（万方/天）：25.8（9+11井）
施工最高瞬量（万方/天）:26.2（9+11井）
施工后瞬量（万方/天）:26.2（9+11井）
排液量（方）：0.5
作业时间（小时）：1小时20分钟
施工前套压/油压：4.29/0MPa
气举最高套压/油压：4.36/9.27MPa
施工后套压/油压：4.28/4.79Mpa</t>
  </si>
  <si>
    <t>关井反举、开井反举、关井反举</t>
  </si>
  <si>
    <t>设备规格：NPU12004/350C
作业井号：威204H39－2井
施工日期：2023/2/20
施工方式：关井反举、开井反举、关井反举
开始时间：10:00
施工结束时间：20:00
施工排量（方/小时）：1200
施工前瞬量（万方/天）：0
施工最高瞬量（万方/天）:3
施工后瞬量（万方/天）:
排液量（方）：0.9
作业时间（小时）：10小时
施工前套压/油压:3.74/1.76MPa
气举最高套压/油压26.90/4.10MPa
施工后套压/油压：4.63/0.31Mpa</t>
  </si>
  <si>
    <t>关井正举、关井反举、开井反举</t>
  </si>
  <si>
    <t>设备规格：NPU12004/350C
作业井号：威204H39－2井
施工日期：2023/2/21
施工方式：关井正举、关井反举、开井反举
开始时间：10:10
(11:50－12:40停机转反举)
施工结束时间：19:00
施工排量（方/小时）：1200
施工前瞬量（万方/天）：0
施工最高瞬量（万方/天）:3
施工后瞬量（万方/天）:2.8
排液量（方）：0.1
作业时间（小时）：8小时
施工前套压/油压4.05/0.90MPa
气举最高套压/油压4.75/19.50MPa
施工后套压/油压3.91/2.73Mpa</t>
  </si>
  <si>
    <t>设备规格：NPU12005/350C
作业井号：威204H41-3井
施工日期：2023/2/22
施工方式：开井反举
开始时间：11：50
施工结束时间：19：50
施工排量（方/小时）：1200
施工前瞬量（万方/天）：0
施工最高瞬量（万方/天）:2.2
施工后瞬量（万方/天）:2.1
排液量（方）：3.5
作业时间（小时）：8
施工前套压/油压：1.88/0.53MPa
气举最高套压/油压：2.03/0.83MPa
施工后套压/油压：1.77/0.83Mpa</t>
  </si>
  <si>
    <t>202H13-6</t>
  </si>
  <si>
    <t>开井反举-关井正举-关井反举-开井反举</t>
  </si>
  <si>
    <t>设备规格：NPU12005/350C
作业井号：威202H13-6井
施工日期：2023/2/23
施工方式：开井反举-关井正举-关井反举-开井反举
开始时间：12：30
施工结束时间：20：30
施工排量（方/小时）：1200
施工前瞬量（万方/天）：1.5
施工最高瞬量（万方/天）:2.8
施工后瞬量（万方/天）:0
排液量（方）：0.2
作业时间（小时）：8
施工前套压/油压：4.55/3.03MPa
气举最高套压/油压：4.55/4.49MPa
施工后套压/油压：4.38/0.9Mpa</t>
  </si>
  <si>
    <t>（转油管）关井正举、关井反举、开井反举</t>
  </si>
  <si>
    <t>设备规格：NPU12004/350C
作业井号：威204H47－9井
施工日期：2023/2/23
施工方式：关井正举、关井反举、开井反举
开始时间：14:50
施工结束时间：21:50
施工排量（方/小时）：1200
施工前瞬量（万方/天）：0
施工最高瞬量（万方/天）:26(9、11井合输)
施工后瞬量（万方/天）:25(9、11井合输)
排液量（方）：1
作业时间（小时）：7小时
施工前套压/油压7.25/7.01MPa
气举最高套压/油压8.30/7.16MPa
施工后套压/油压6.36/3.63Mpa</t>
  </si>
  <si>
    <t>关井正举-关井反举-开井正举</t>
  </si>
  <si>
    <t>设备规格：NPU12005/350C
作业井号：威202H13-6井
施工日期：2023/2/24
施工方式：关井正举-关井反举-开井正举
开始时间：8：50
施工结束时间：18：50
施工排量（方/小时）：1200
施工前瞬量（万方/天）：0
施工最高瞬量（万方/天）:3
施工后瞬量（万方/天）:0
排液量（方）：0.2
作业时间（小时）：10
施工前套压/油压：4.27/1.61MPa
气举最高套压/油压：4.43/4.52MPa
施工后套压/油压：0.91/4.34Mpa</t>
  </si>
  <si>
    <t>设备规格：NPU12004/350C
作业井号：威204H47－3井
施工日期：2023/2/24
施工方式：关井正举、关井反举、开井反举
开始时间：14:30
施工结束时间：21:30
施工排量（方/小时）：1200
施工前瞬量（万方/天）：0
施工最高瞬量（万方/天）:8.0(3、6井合输)
施工后瞬量（万方/天）:8.0(3、6井合输)
排液量（方）：1.3
作业时间（小时）：7小时
施工前套压/油压6.0/5.39MPa
气举最高套压/油压6.7/5.55MPa
施工后套压/油压5.23/2.42Mpa</t>
  </si>
  <si>
    <t>202H13-5</t>
  </si>
  <si>
    <t>设备规格：NPU12004/350C
作业井号：威202H13－5井
施工日期：2023/2/28
施工方式：关井正举
开始时间：11:10
施工结束时间：21:10
施工排量（方/小时）：1200
施工前瞬量（万方/天）：0
施工最高瞬量（万方/天）:0
施工后瞬量（万方/天）:0
排液量（方）：0
作业时间（小时）：10小时
施工前套压/油压10.26/1.29MPa
气举最高套压/油压11.76/11.76MPa
施工后套压/油压11.36/10.71Mpa</t>
  </si>
  <si>
    <t>更正：
设备规格：NPU12004/350C
作业井号：威204H34－8井
施工日期：2023/3/2
施工方式：关井正举-关井反举-开井反举
开始时间：14:10
施工结束时间：22:20(转反举停举10分钟)
施工排量（方/小时）：1200
施工前瞬量（万方/天）：0
施工最高瞬量（万方/天）:2.5
施工后瞬量（万方/天）:2.5
针阀开度:2.5圈
排液量（方）：1.7
作业时间（小时）：8小时
施工前套压/油压3.65/2.77MPa
气举最高套压/油压4.29/4.50MPa
施工后套压/油压3.35/1.12Mpa</t>
  </si>
  <si>
    <t>设备规格：NPU12004/350C
作业井号：威204H34－7井
施工日期：2023/3/3
施工方式：关井正举-关井反举-开井反举
开始时间：9:40
施工结束时间：17:40
施工排量（方/小时）：1200
施工前瞬量（万方/天）：0
施工最高瞬量（万方/天）:3.6
施工后瞬量（万方/天）:3.3
针阀开度:全开
排液量（方）：0
作业时间（小时）：8小时
施工前套压/油压3.85/3.63MPa
气举最高套压/油压4.28/4.33MPa
施工后套压/油压3.51/2.36Mpa</t>
  </si>
  <si>
    <t>施工时段</t>
  </si>
  <si>
    <t>产气量
（万方）</t>
  </si>
  <si>
    <t>实际产气量（万方）</t>
  </si>
  <si>
    <t>新算法增产气量
(万方）</t>
  </si>
  <si>
    <t>202H3-2</t>
  </si>
  <si>
    <t>8:00-8:00</t>
  </si>
  <si>
    <t>202H3-6</t>
  </si>
  <si>
    <t>8:00-4:00
6:00-8:00</t>
  </si>
  <si>
    <t>17:00-8:00</t>
  </si>
  <si>
    <t>8:00-17:00</t>
  </si>
  <si>
    <t>08:00-08:00</t>
  </si>
  <si>
    <t>202H13-4</t>
  </si>
  <si>
    <t>8:00-9:30</t>
  </si>
  <si>
    <t>8:00-13:00</t>
  </si>
  <si>
    <t>13:00-8:00</t>
  </si>
  <si>
    <t>15:00-8:00</t>
  </si>
  <si>
    <t>202H13-7</t>
  </si>
  <si>
    <t>9:40-14:40</t>
  </si>
  <si>
    <t>8:00-19:00</t>
  </si>
  <si>
    <t>8:00-16:30</t>
  </si>
  <si>
    <t>18:00-8:00</t>
  </si>
  <si>
    <t>8:00-21:30</t>
  </si>
  <si>
    <t>21:30-8:00</t>
  </si>
  <si>
    <t>16:00-8:00</t>
  </si>
  <si>
    <t>8:00-15:40</t>
  </si>
  <si>
    <t>8:00-14:00</t>
  </si>
  <si>
    <t>202H16-3</t>
  </si>
  <si>
    <t>202H16-8</t>
  </si>
  <si>
    <t>15:00-16:50</t>
  </si>
  <si>
    <t>9:00-10:30
14:50-15:30</t>
  </si>
  <si>
    <t>9:00-11:30</t>
  </si>
  <si>
    <t>9:00-11:00</t>
  </si>
  <si>
    <t>202H16-4</t>
  </si>
  <si>
    <t>12:30-17:00</t>
  </si>
  <si>
    <t>202H16-5</t>
  </si>
  <si>
    <t>12:30-8:00</t>
  </si>
  <si>
    <t>11:40-8:00</t>
  </si>
  <si>
    <t>8:00-11:40</t>
  </si>
  <si>
    <t>8:00-11:50</t>
  </si>
  <si>
    <t>8:00-23:30</t>
  </si>
  <si>
    <t>14:00-8:00</t>
  </si>
  <si>
    <t>202H22-5</t>
  </si>
  <si>
    <t>202H22-7</t>
  </si>
  <si>
    <t>12:45-15:15</t>
  </si>
  <si>
    <t>20:00-8:00</t>
  </si>
  <si>
    <t>16:40-8:00</t>
  </si>
  <si>
    <t>10:00-8:00</t>
  </si>
  <si>
    <t>8:00-11:00
18:00-8:00</t>
  </si>
  <si>
    <t>204H11-1</t>
  </si>
  <si>
    <t>11:00-15:00</t>
  </si>
  <si>
    <t>204H11-3</t>
  </si>
  <si>
    <t xml:space="preserve">8:00-11:00
15:00-18:00
1:30-8:00 </t>
  </si>
  <si>
    <t>8:00-11:00
15:00-8:00</t>
  </si>
  <si>
    <t>8:00-11:00
15:00-5:00</t>
  </si>
  <si>
    <t>8:00-11:00
15:00-18:10
19:10-8:00</t>
  </si>
  <si>
    <t xml:space="preserve">8:00-11:00
 15:00-8:00 </t>
  </si>
  <si>
    <t xml:space="preserve">8:00-11:00
15:00-8:00 </t>
  </si>
  <si>
    <t>204H12-3</t>
  </si>
  <si>
    <t>204H12-4</t>
  </si>
  <si>
    <t>8:00-12:30
16:30-8:00</t>
  </si>
  <si>
    <t>8:00-12:30
15:00-8:00</t>
  </si>
  <si>
    <t>204H12-6</t>
  </si>
  <si>
    <t>9:20-15:20</t>
  </si>
  <si>
    <t>15:20-17:20</t>
  </si>
  <si>
    <t>9:40-11:30</t>
  </si>
  <si>
    <t>20:05-21:00</t>
  </si>
  <si>
    <t>204H12-8</t>
  </si>
  <si>
    <t>20:05-23:00</t>
  </si>
  <si>
    <t>204H36-6</t>
  </si>
  <si>
    <t>204H36-7</t>
  </si>
  <si>
    <t>8:00-9:00</t>
  </si>
  <si>
    <t>204H45-4</t>
  </si>
  <si>
    <t>10:00-14:00
20:30-01:50</t>
  </si>
  <si>
    <t>14:30-18:55</t>
  </si>
  <si>
    <t>1:20-7:00</t>
  </si>
  <si>
    <t>204H45-5</t>
  </si>
  <si>
    <t>21:20-0:55</t>
  </si>
  <si>
    <t>204H45-8</t>
  </si>
  <si>
    <t>9:00-16:55</t>
  </si>
  <si>
    <t>17:50-21:58</t>
  </si>
  <si>
    <t>204H35-5</t>
  </si>
  <si>
    <t>8:00-8:30
14:30-8:00</t>
  </si>
  <si>
    <t>204H37-5</t>
  </si>
  <si>
    <t>204H37-8</t>
  </si>
  <si>
    <t>08:00-15:00</t>
  </si>
  <si>
    <t>204H37-7</t>
  </si>
  <si>
    <t>15:00-08:00</t>
  </si>
  <si>
    <t>08:00-08:30</t>
  </si>
  <si>
    <t>08:30-08:00</t>
  </si>
  <si>
    <t>08:00-09:30</t>
  </si>
  <si>
    <t>09:30-08:00</t>
  </si>
  <si>
    <t>204H37-3</t>
  </si>
  <si>
    <t>19:05-23:00</t>
  </si>
  <si>
    <t>11:34-20:10</t>
  </si>
  <si>
    <t>10:00-20:10</t>
  </si>
  <si>
    <t>8:00-8:25</t>
  </si>
  <si>
    <t>8:25-8:00</t>
  </si>
  <si>
    <t>10:20-13:00</t>
  </si>
  <si>
    <t>08:00-09:00</t>
  </si>
  <si>
    <t>09:00-15:00</t>
  </si>
  <si>
    <t>204H42-2</t>
  </si>
  <si>
    <t>08:00-15:00
16:00-08:00</t>
  </si>
  <si>
    <t>08:00-11:00
16:00-08:00</t>
  </si>
  <si>
    <t>204H42-6</t>
  </si>
  <si>
    <t>11:00-16:00</t>
  </si>
  <si>
    <t>204H42-8</t>
  </si>
  <si>
    <t>204H42-1</t>
  </si>
  <si>
    <t>10:00-15:00</t>
  </si>
  <si>
    <t>08:00-10:00
15:00-08:00</t>
  </si>
  <si>
    <t>10:00-15:00
19:00-21:30</t>
  </si>
  <si>
    <t>204H42-4</t>
  </si>
  <si>
    <t>09:30-14:30</t>
  </si>
  <si>
    <t>204H42-3</t>
  </si>
  <si>
    <t>14:30-18:30</t>
  </si>
  <si>
    <t>18:30-08:00</t>
  </si>
  <si>
    <t>08:00-09:30
14:30-08:00</t>
  </si>
  <si>
    <t>14:30-19:00</t>
  </si>
  <si>
    <t>16:30-20:00</t>
  </si>
  <si>
    <t>08:00-10:30
20:00-08:00</t>
  </si>
  <si>
    <t>08:30-10:30</t>
  </si>
  <si>
    <t>10:30-16:30</t>
  </si>
  <si>
    <t>09:30-13:00</t>
  </si>
  <si>
    <t>08:00-09:30
13:00-08:00</t>
  </si>
  <si>
    <t>16:30-22:00</t>
  </si>
  <si>
    <t>08:30-14:30</t>
  </si>
  <si>
    <t>08:00-08:30
14:30-08:00</t>
  </si>
  <si>
    <t>08:00-14:30
18:30-08:00</t>
  </si>
  <si>
    <t>09:00-18:30</t>
  </si>
  <si>
    <t>204H42-5</t>
  </si>
  <si>
    <t>09:30-14:00</t>
  </si>
  <si>
    <t>12:00-16:00</t>
  </si>
  <si>
    <t>08:30-12:00</t>
  </si>
  <si>
    <t>16:00-21:00</t>
  </si>
  <si>
    <t>12:00-17:00</t>
  </si>
  <si>
    <t>09:00-14:30</t>
  </si>
  <si>
    <t>08:30-14:00</t>
  </si>
  <si>
    <t>8:00-11:00
13:00-8:00</t>
  </si>
  <si>
    <t>08:00-07:00</t>
  </si>
  <si>
    <t>2:00-8:00</t>
  </si>
  <si>
    <t>23:30-02:00</t>
  </si>
  <si>
    <t>00:00-02:00</t>
  </si>
  <si>
    <t>08:00-09:00
10:30-08:00</t>
  </si>
  <si>
    <t>09:00-10:30</t>
  </si>
  <si>
    <t>8:00-14:30
19:30-8:00</t>
  </si>
  <si>
    <t>14:30-19:30</t>
  </si>
  <si>
    <t>204H50-2</t>
  </si>
  <si>
    <t>204H50-5</t>
  </si>
  <si>
    <t>08:00-16:30
19:00-08:00</t>
  </si>
  <si>
    <t>204H50-1</t>
  </si>
  <si>
    <t>16:30-19:00</t>
  </si>
  <si>
    <t>16:10-18:30</t>
  </si>
  <si>
    <t>08:00-16:10
18:30-08:00</t>
  </si>
  <si>
    <t>14:20-17:00</t>
  </si>
  <si>
    <t>08:00-14:20
17:00-08:00</t>
  </si>
  <si>
    <t>14:50-17:20</t>
  </si>
  <si>
    <t>08:00-14:50
17:20-08:00</t>
  </si>
  <si>
    <t>14:20-17:20</t>
  </si>
  <si>
    <t>08:00-14:20
17:20-08:00</t>
  </si>
  <si>
    <t>08:00-09:00
11:30-02:20</t>
  </si>
  <si>
    <t>12:00-08:00</t>
  </si>
  <si>
    <t>8:00-15:12</t>
  </si>
  <si>
    <t>8:00-15:12
19:12-8:00</t>
  </si>
  <si>
    <t>08:30-12:00
15:30-08:00</t>
  </si>
  <si>
    <t>08:00-12:00
15:30-08:00</t>
  </si>
  <si>
    <t>8:00-14:10
15:10-8:00</t>
  </si>
  <si>
    <t>设备规格：CFA3408-298-1800
作业井号：威204H33-3
施工日期：2023.3.4
施工方式：关井正举-关井反举
                    开井反举
施工开始时间：13:35
施工结束时间：18:45
施工排量（方/小时）：1000
施工前瞬量（万方/天）：0
施工最高瞬量（万方/天）：2.35
施工后瞬量（万方/天）：1.81
排液量（方）：1.9
作业时间（小时）：5
备注：
针阀开度及流程情况：针阀开1.5圈、走增压流程
施工前套压/油压：1.93/1.69MPa
出液时套压/油压：2.57/2.28MPa
气举最高套压/油压：3.31/3.31MPa
停气举时套压/油压：2.32/1.70MPa
气举举通时间：16:00
异常或特殊情况:无</t>
    <phoneticPr fontId="7" type="noConversion"/>
  </si>
  <si>
    <t>关井正举-关井反举-开井反举</t>
    <phoneticPr fontId="7" type="noConversion"/>
  </si>
  <si>
    <t>NPU12005/350C</t>
    <phoneticPr fontId="7" type="noConversion"/>
  </si>
  <si>
    <t>202H13-5</t>
    <phoneticPr fontId="7" type="noConversion"/>
  </si>
  <si>
    <t>关井正举</t>
    <phoneticPr fontId="7" type="noConversion"/>
  </si>
  <si>
    <t>设备规格：NPU12005/350C
作业井号：威202H13-5井
施工日期：2023/3/3
施工方式：关井正举
开始时间：6：00
施工结束时间：14：00
施工排量（方/小时）：1200
施工前瞬量（万方/天）：0
施工最高瞬量（万方/天）:0
施工后瞬量（万方/天）:0
排液量（方）：0
作业时间（小时）：8
施工前套压/油压：9.29/1.15MPa
气举最高套压/油压：10.82/10.55MPa
施工后套压/油压：10.82/10.17Mpa</t>
    <phoneticPr fontId="7" type="noConversion"/>
  </si>
  <si>
    <t>设备规格：NPU12005/350C
作业井号：威202H13-6井
施工日期：2023/3/3
施工方式：关井正举
开始时间：15：00
施工结束时间：19：00
施工排量（方/小时）：1200
施工前瞬量（万方/天）：0
施工最高瞬量（万方/天）:0
施工后瞬量（万方/天）:0
排液量（方）：0
作业时间（小时）：4
施工前套压/油压：4.68/1.53MPa
气举最高套压/油压：6.03/5.88MPa
施工后套压/油压：6.03/5.88Mpa</t>
    <phoneticPr fontId="7" type="noConversion"/>
  </si>
  <si>
    <t>202H13-6</t>
    <phoneticPr fontId="7" type="noConversion"/>
  </si>
  <si>
    <t>关井反举-开井反举</t>
    <phoneticPr fontId="7" type="noConversion"/>
  </si>
  <si>
    <t>设备规格：NPU12005/350C
作业井号：威202H13-6井
施工日期：2023/3/4
施工方式：关井反举-开井反举
开始时间：9：00
施工结束时间：20：00
施工排量（方/小时）：1200
施工前瞬量（万方/天）：0
施工最高瞬量（万方/天）:3.7
施工后瞬量（万方/天）:2.3
排液量（方）：10
作业时间（小时）：11
施工前套压/油压：5.07/4.68MPa
气举最高套压/油压：5.36/5.17MPa
施工后套压/油压：3.92/0.98Mpa</t>
    <phoneticPr fontId="7" type="noConversion"/>
  </si>
  <si>
    <t>设备规格：NPU12005/350C
作业井号：威202H13-6井
施工日期：2023/3/5
施工方式：关井反举-开井反举
开始时间：8：30
施工结束时间：19：30
施工排量（方/小时）：1200
施工前瞬量（万方/天）：0
施工最高瞬量（万方/天）:2.9
施工后瞬量（万方/天）:1.9
排液量（方）：12
作业时间（小时）：11
施工前套压/油压：4.5/1.2MPa
气举最高套压/油压：5.01/2.88MPa
施工后套压/油压：4.14/1.1Mpa</t>
    <phoneticPr fontId="7" type="noConversion"/>
  </si>
  <si>
    <t>204H62-1</t>
    <phoneticPr fontId="7" type="noConversion"/>
  </si>
  <si>
    <t>开井反举</t>
    <phoneticPr fontId="7" type="noConversion"/>
  </si>
  <si>
    <t>设备规格：NPU12004/350C
作业井号：威204H62－1井
施工日期：2023/3/5
施工方式：开井反举
开始时间：10:00
施工结束时间：18:00
施工排量（方/小时）：1200
施工前瞬量（万方/天）：0
施工最高瞬量（万方/天）:5.0
施工后瞬量（万方/天）:4.0
针阀开度:全开
排液量（方）：3.9
作业时间（小时）：8小时
施工前套压/油压3.93/0.00MPa
气举最高套压/油压4.51/2.56MPa
施工后套压/油压3.33/1.40Mpa</t>
    <phoneticPr fontId="7" type="noConversion"/>
  </si>
  <si>
    <t>设备规格：NPU12005/350C
作业井号：威202H13-6井
施工日期：2023/3/6
施工方式：开井反举
开始时间：8：30
施工结束时间：18：30
施工排量（方/小时）：1200
施工前瞬量（万方/天）：1.2
施工最高瞬量（万方/天）:3.8
施工后瞬量（万方/天）:1.9
排液量（方）：11.5
作业时间（小时）：10
施工前套压/油压：4.35/1.24MPa
气举最高套压/油压：5.05/1.89MPa
施工后套压/油压：4.13/1.15Mpa</t>
    <phoneticPr fontId="7" type="noConversion"/>
  </si>
  <si>
    <t xml:space="preserve">8:00-11:00
14:00-8:00 </t>
    <phoneticPr fontId="7" type="noConversion"/>
  </si>
  <si>
    <t>8:00-10:30
11:15-8:00</t>
    <phoneticPr fontId="7" type="noConversion"/>
  </si>
  <si>
    <t>8:00-10:30
12:00-8:00</t>
    <phoneticPr fontId="7" type="noConversion"/>
  </si>
  <si>
    <t xml:space="preserve">8:00-8:00 </t>
    <phoneticPr fontId="7" type="noConversion"/>
  </si>
  <si>
    <t>12:00-17:20</t>
  </si>
  <si>
    <t>10:50-14:20</t>
  </si>
  <si>
    <t xml:space="preserve">8:00-3:00 </t>
    <phoneticPr fontId="7" type="noConversion"/>
  </si>
  <si>
    <t>204H34-2</t>
    <phoneticPr fontId="7" type="noConversion"/>
  </si>
  <si>
    <t>设备规格：CFA3408-298-1800
作业井号：威204H34-2
施工日期：2023.3.9
施工方式:开井反举
施工开始时间：09:45
施工结束时间：14:25
施工排量（方/小时）：1200
施工前瞬量（万方/天）：0.72
施工最高瞬量（万方/天）：2.32
施工后瞬量（万方/天）：2.25
排液量（方）：0.23
作业时间（小时）：4小时40分
备注：
针阀开度及流程情况：针阀全开，走增压流程
施工前套压/油压：2.24/0.81MPa
出液时套压/油压：2.45/0.86MPa
气举最高套压/油压：
2.46/1.07MPa
停气举时套压/油压：2.45/1.0MPa
气举举通时间：11:25
异常或特殊情况:无</t>
    <phoneticPr fontId="7" type="noConversion"/>
  </si>
  <si>
    <t>204H10-5</t>
    <phoneticPr fontId="7" type="noConversion"/>
  </si>
  <si>
    <t>设备规格：NPU12004/350C
作业井号：威204H10-5井
施工日期：2023/3/9
施工方式：开井反举
开始时间：12：45
施工结束时间：16：45
施工排量（方/小时）：1200
施工前瞬量（万方/天）：0
施工最高瞬量（万方/天）:10
施工后瞬量（万方/天）:10
排液量（方）：3.5
作业时间（小时）：4
施工前套压/油压：14.45/0MPa
气举最高套压/油压：21.01/12.75MPa
施工后套压/油压：13.29/12.75Mpa</t>
    <phoneticPr fontId="7" type="noConversion"/>
  </si>
  <si>
    <t>更正
设备规格：NPU12004/350C
作业井号：威204H62-1井
施工日期：2023/3/9
施工方式：开井反举
开始时间：19：40
施工结束时间：23：40
施工排量（方/小时）：1200
施工前瞬量（万方/天）：0
施工最高瞬量（万方/天）:4.7
施工后瞬量（万方/天）:4.2
排液量（方）：2
作业时间（小时）：4
施工前套压/油压：4.22/1.37MPa
气举最高套压/油压：4.22/1.57MPa
施工后套压/油压：3.26/1.25Mpa</t>
    <phoneticPr fontId="7" type="noConversion"/>
  </si>
  <si>
    <t>14:20-8:00</t>
  </si>
  <si>
    <t>204H34-8</t>
    <phoneticPr fontId="7" type="noConversion"/>
  </si>
  <si>
    <t>设备规格：CFA3408-298-1800
作业井号：威204H34-8
施工日期：2023.3.10
施工方式:关井正举-关井反举
                 开井反举
施工开始时间：09:45
施工结束时间：18:00
施工排量（方/小时）：1200
施工前瞬量（万方/天）：0
施工最高瞬量（万方/天）：3.56
施工后瞬量（万方/天）：2.45
排液量（方）：0.7
作业时间（小时）：7
备注：
针阀开度及流程情况：针阀开1圈，走增压流程
施工前套压/油压：3.30/2.29MPa
出液时套压/油压：4.55/1.77MPa
气举最高套压/油压：
4.59/4.87MPa
停气举时套压/油压：4.07/1.97MPa
气举举通时间：15:35
异常或特殊情况:无</t>
    <phoneticPr fontId="7" type="noConversion"/>
  </si>
  <si>
    <t>设备规格：CFA3408-298-1800
作业井号：威204H34-2
施工日期：2023.3.10
施工方式:开井反举
施工开始时间：18:40
施工结束时间：22:40
施工排量（方/小时）：1200
施工前瞬量（万方/天）：0.64
施工最高瞬量（万方/天）：1.52
施工后瞬量（万方/天）：1.45
排液量（方）：0.2
作业时间（小时）：4
备注：
针阀开度及流程情况：针阀全开，走增压流程
施工前套压/油压：2.22/0.97MPa
气举最高套压/油压：2.49/1.02MPa
停气举时套压/油压：2.49/1.0MPa
气举举通时间：
异常或特殊情况:无</t>
    <phoneticPr fontId="7" type="noConversion"/>
  </si>
  <si>
    <t>202H13-1</t>
    <phoneticPr fontId="7" type="noConversion"/>
  </si>
  <si>
    <t>设备规格：NPU12004/350C
作业井号：威202H13-1井
施工日期：2023/3/10
施工方式：开井反举
开始时间：13：30
施工结束时间：20：30
施工排量（方/小时）：1200
施工前瞬量（万方/天）：0.8
施工最高瞬量（万方/天）:1.8
施工后瞬量（万方/天）:1
排液量（方）：0.5
作业时间（小时）：7
施工前套压/油压：1.82/1.8MPa
气举最高套压/油压：2.56/1.8MPa
施工后套压/油压：1.54/0.94Mpa</t>
    <phoneticPr fontId="7" type="noConversion"/>
  </si>
  <si>
    <t xml:space="preserve">11:30-8:00 </t>
    <phoneticPr fontId="7" type="noConversion"/>
  </si>
  <si>
    <t>08:00-08:00</t>
    <phoneticPr fontId="7" type="noConversion"/>
  </si>
  <si>
    <t>202H15-2</t>
    <phoneticPr fontId="7" type="noConversion"/>
  </si>
  <si>
    <t>设备规格：CFA3408-298-1800
作业井号：威202H15-2
施工日期：2023.3.11
施工方式：关井正举-关井反举
                    开井反举
施工开始时间：10:50
施工结束时间：19:50
施工排量（方/小时）：1200
施工前瞬量（万方/天）：0
施工最高瞬量（万方/天）：2.78
施工后瞬量（万方/天）:2.65
排液量（方）：0.6
作业时间（小时）：9
备注：
针阀开度及流程情况：针阀开3圈、走增压流程
施工前套压/油压：2.46/2.46MPa
气举最高套压/油压：2.97/3.05MPa
出液时套压/油压：2.88/2.50Mpa
停气举时套压/油压：2.76/2.31MPa
气举举通时间：15:30
异常或特殊情况:无</t>
    <phoneticPr fontId="7" type="noConversion"/>
  </si>
  <si>
    <t>08:00-23:20</t>
  </si>
  <si>
    <t>08:00-23:50</t>
  </si>
  <si>
    <t>设备规格：CFA3408-298-1800
作业井号：威204H34-8
施工日期：2023.3.12
施工方式:关井正举-关井反举
                 开井反举
施工开始时间：11:05
施工结束时间：19:25
施工排量（方/小时）：1200
施工前瞬量（万方/天）：0
施工最高瞬量（万方/天）：3.45
施工后瞬量（万方/天）：2.79
排液量（方）：1.2
作业时间（小时）：8
备注：
针阀开度及流程情况：针阀开3圈，走增压流程
施工前套压/油压：3.73/3.02MPa
出液时套压/油压：4.43/3.3.62MPa
气举最高套压/油压：
4.80/5.58MPa
停气举时套压/油压：3.87/2.09MPa
气举举通时间：16:20
异常或特殊情况:无</t>
    <phoneticPr fontId="7" type="noConversion"/>
  </si>
  <si>
    <t>更正：
设备规格：NPU12004/350C
作业井号：威204H62-1井
施工日期：2023/3/12
施工方式：开井反举
开始时间：9:40
施工结束时间：19:40
施工排量（方/小时）：1200
施工前瞬量（万方/天）：0.6
施工最高瞬量（万方/天）:5.1
施工后瞬量（万方/天）:2.8
排液量（方）：4.4
作业时间（小时）：10
施工前套压/油压：3.42/0.74MPa
气举最高套压/油压：3.98/1.28MPa
施工后套压/油压：3.07/0.86Mpa</t>
    <phoneticPr fontId="7" type="noConversion"/>
  </si>
  <si>
    <t>23:50-08:00</t>
  </si>
  <si>
    <t>23:05-08:00</t>
  </si>
  <si>
    <t>19:20-08:00</t>
  </si>
  <si>
    <t>204H36-2</t>
    <phoneticPr fontId="7" type="noConversion"/>
  </si>
  <si>
    <t>17:17-22:00</t>
  </si>
  <si>
    <t>204H33-3</t>
    <phoneticPr fontId="7" type="noConversion"/>
  </si>
  <si>
    <t>设备规格：NPU12004/350C
作业井号：威204H33-3井
施工日期：2023/3/14
施工方式：关井正举-关井反举-开井反举
开始时间：11：45
施工结束时间：19：00
施工排量（方/小时）：1200
施工前瞬量（万方/天）：0
施工最高瞬量（万方/天）:1.8
施工后瞬量（万方/天）:1.8
排液量（方）：1
作业时间（小时）：6小时35分钟
施工前套压/油压：2.02/1.57MPa
气举最高套压/油压：2.3/2.61MPa
施工后套压/油压：2.04/1.47Mpa
备注：14：45-15：25停机转反举</t>
    <phoneticPr fontId="7" type="noConversion"/>
  </si>
  <si>
    <t>8:00-12:30</t>
  </si>
  <si>
    <t>19:00-8:00</t>
  </si>
  <si>
    <t>21:00-8:00</t>
  </si>
  <si>
    <t>204H42-2</t>
    <phoneticPr fontId="7" type="noConversion"/>
  </si>
  <si>
    <t>缺失</t>
    <phoneticPr fontId="7" type="noConversion"/>
  </si>
  <si>
    <t>关井反举+开井反举</t>
    <phoneticPr fontId="7" type="noConversion"/>
  </si>
  <si>
    <t>设备规格：NPU12004/350C
作业井号：威202H13-5井
施工日期：2023/3/16
施工方式：开井反举
开始时间：11：40
施工结束时间：17：40
施工排量（方/小时）：1200
施工前瞬量（万方/天）：0.3
施工最高瞬量（万方/天）:5.3
施工后瞬量（万方/天）:5.1
排液量（方）：1.4
作业时间（小时）：6
施工前套压/油压：8.35/0.89MPa
气举最高套压/油压：8.5/5.51MPa
施工后套压/油压：7.12/4.44Mpa</t>
    <phoneticPr fontId="7" type="noConversion"/>
  </si>
  <si>
    <t>8:00-8:00</t>
    <phoneticPr fontId="7" type="noConversion"/>
  </si>
  <si>
    <t>202H21-5</t>
    <phoneticPr fontId="7" type="noConversion"/>
  </si>
  <si>
    <t>9:00-11:10</t>
  </si>
  <si>
    <t>设备规格：NPU12004/350C
作业井号：威202H13-6井
施工日期：2023/3/17
施工方式：开井反举
开始时间：9：10
施工结束时间：13：00
施工排量（方/小时）：1200
施工前瞬量（万方/天）：0
施工最高瞬量（万方/天）:3.9
施工后瞬量（万方/天）:3.9
排液量（方）：2.5
作业时间（小时）：3小时50分钟
施工前套压/油压：4.3/0.9MPa
气举最高套压/油压：4.89/1.19MPa
施工后套压/油压：3.97/1.19Mpa</t>
    <phoneticPr fontId="7" type="noConversion"/>
  </si>
  <si>
    <t>202H13-4</t>
    <phoneticPr fontId="7" type="noConversion"/>
  </si>
  <si>
    <t>设备规格：NPU12004/350C
作业井号：威202H13-4井
施工日期：2023/3/18
施工方式：开井反举
开始时间：11：00
施工结束时间：20：00
施工排量（方/小时）：1200
施工前瞬量（万方/天）：0
施工最高瞬量（万方/天）:2.4
施工后瞬量（万方/天）:2.3
排液量（方）：4
作业时间（小时）：9
施工前套压/油压：4.57/0.91MPa
气举最高套压/油压：4.6/1.28MPa
施工后套压/油压：4.4/0.98Mpa</t>
    <phoneticPr fontId="7" type="noConversion"/>
  </si>
  <si>
    <t>9:00-15:00</t>
  </si>
  <si>
    <t>设备规格：NPU12004/350C
作业井号：威202H13-6井
施工日期：2023/3/20
施工方式：开井反举
开始时间：9：50
施工结束时间：12：50
施工排量（方/小时）：1200
施工前瞬量（万方/天）：0
施工最高瞬量（万方/天）:0.9
施工后瞬量（万方/天）:无显示（平台停电）
排液量（方）：1.5
作业时间（小时）：3
施工前套压/油压：4.14/0.87MPa
气举最高套压/油压：4.85/0.91MPa
施工后套压/油压：4.61/1.12Mpa</t>
    <phoneticPr fontId="7" type="noConversion"/>
  </si>
  <si>
    <t>设备规格：NPU12004/350C
作业井号：威202H13-6井
施工日期：2023/3/19
施工方式：开井反举
开始时间：9：00
施工结束时间：15：00
施工排量（方/小时）：1200
施工前瞬量（万方/天）：0
施工最高瞬量（万方/天）:3.9
施工后瞬量（万方/天）:0.7
排液量（方）：3.7
作业时间（小时）：6
施工前套压/油压：4.26/0.86MPa
气举最高套压/油压：4.91/1.15MPa
施工后套压/油压：4.13/0.93Mpa</t>
    <phoneticPr fontId="7" type="noConversion"/>
  </si>
  <si>
    <t>无显示（平台停电）</t>
  </si>
  <si>
    <t>设备规格：NPU12004/350C
作业井号：威202H13-5井
施工日期：2023/3/20
施工方式：开井反举
开始时间：12：50
施工结束时间：17：50
施工排量（方/小时）：1200
施工前瞬量（万方/天）：无显示（平台停电）
施工最高瞬量（万方/天）:6.5
施工后瞬量（万方/天）:6.2
排液量（方）：1
作业时间（小时）：5
施工前套压/油压：5.45/2.06MPa
气举最高套压/油压：6.06/3.04MPa
施工后套压/油压：6.06/3.04Mpa</t>
    <phoneticPr fontId="7" type="noConversion"/>
  </si>
  <si>
    <t>8:00-12:30
 16:30-8:00</t>
    <phoneticPr fontId="7" type="noConversion"/>
  </si>
  <si>
    <t>204H79-1</t>
    <phoneticPr fontId="7" type="noConversion"/>
  </si>
  <si>
    <t>设备规格：NPU12004/350C
作业井号：威204H79-1井
施工日期：2023/3/21
施工方式：开井正举打破裂盘
开始时间：18：20
施工结束时间：20：00
施工排量（方/小时）：1200
施工前瞬量（万方/天）：18（1+3井）
施工最高瞬量（万方/天）:19.5（1+3井）
施工后瞬量（万方/天）:19.5（1+3井）
排液量（方）：0.5
作业时间（小时）：1小时40分钟
施工前套压/油压：3.58/0MPa
气举最高套压/油压：3.98/8.82MPa
施工后套压/油压：3.98/6.43Mpa</t>
    <phoneticPr fontId="7" type="noConversion"/>
  </si>
  <si>
    <t>202H13-5</t>
    <phoneticPr fontId="7" type="noConversion"/>
  </si>
  <si>
    <t>19:30-8:00</t>
  </si>
  <si>
    <t>13:40-16:00</t>
  </si>
  <si>
    <t>204H10-1</t>
    <phoneticPr fontId="7" type="noConversion"/>
  </si>
  <si>
    <t>204H79-2</t>
  </si>
  <si>
    <t>204H79-3</t>
  </si>
  <si>
    <t>204H79-4</t>
  </si>
  <si>
    <t>设备规格：NPU12004/350C
作业井号：威204H79-3井
施工日期：2023/3/22
施工方式：开井正举打破裂盘
开始时间：13：20
施工结束时间：14：30
施工排量（方/小时）：1200
施工前瞬量（万方/天）：17.8（1+3井）
施工最高瞬量（万方/天）:18（1+3井）
施工后瞬量（万方/天）:18（1+3井）
排液量（方）：0.2
作业时间（小时）：1小时10分钟
施工前套压/油压：3.78/0MPa
气举最高套压/油压：3.88/8.23MPa
施工后套压/油压：3.8/6.51Mpa</t>
    <phoneticPr fontId="7" type="noConversion"/>
  </si>
  <si>
    <t>设备规格：NPU12004/350C
作业井号：威204H79-4井
施工日期：2023/3/22
施工方式：开井正举打破裂盘
开始时间：15：30
施工结束时间：16：50
施工排量（方/小时）：1200
施工前瞬量（万方/天）：21.7（2+4+5井）
施工最高瞬量（万方/天）:22（2+4+5井）
施工后瞬量（万方/天）:22（2+4+5井）
排液量（方）：0.2
作业时间（小时）：1小时20分钟
施工前套压/油压：3.22/0MPa
气举最高套压/油压：3.49/10.78MPa
施工后套压/油压：3.32/6.27Mpa</t>
    <phoneticPr fontId="7" type="noConversion"/>
  </si>
  <si>
    <t>设备规格：NPU12004/350C
作业井号：威204H79-2井
施工日期：2023/3/22
施工方式：开井正举打破裂盘
开始时间：10：45
施工结束时间：12：15
施工排量（方/小时）：1200
施工前瞬量（万方/天）：21.8（2+4+5井）
施工最高瞬量（万方/天）:22.3（2+4+5井）
施工后瞬量（万方/天）:22.3（2+4+5井）
排液量（方）：0.5
作业时间（小时）：1小时30分钟
施工前套压/油压：2.96/0MPa
气举最高套压/油压：3.22/6.7MPa
施工后套压/油压：3.22/4.93Mpa</t>
    <phoneticPr fontId="7" type="noConversion"/>
  </si>
  <si>
    <t>设备规格：NPU12004/350C
作业井号：威204H47-6井
施工开始日期：2023/3/22
施工方式：关井正举-开井正举
开始时间：19：50
施工结束时间：3月23日0：50
施工排量（方/小时）：1200
施工前瞬量（万方/天）：0
施工最高瞬量（万方/天）:12.3（4+5+6井）
施工后瞬量（万方/天）:10.7（4+5+6井）
排液量（方）：1
作业时间（小时）：5
施工前套压/油压：0.15/0MPa
气举最高套压/油压：7.18/11.02MPa
施工后套压/油压：2.16/8.22Mpa</t>
    <phoneticPr fontId="7" type="noConversion"/>
  </si>
  <si>
    <t>202H11-5</t>
    <phoneticPr fontId="7" type="noConversion"/>
  </si>
  <si>
    <t>设备规格：CFA3408-298-1800
作业井号：威202H11-5
施工日期：2023.3.23
施工方式:开井反举
施工开始时间：12:10
施工结束时间：18:10
施工排量（方/小时）：1000
施工前瞬量（万方/天）：0.30
施工最高瞬量（万方/天）：2.24
施工后瞬量（万方/天）：2.13
排液量（方）：2.55
作业时间（小时）：6
备注：
针阀开度及流程情况：针阀全开，走增压流程
施工前套压/油压：1.51/0.34MPa
出液时套压/油压：2.02/0.51MPa
气举最高套压/油压：2.02/0.52MPa
停气举时套压/油压：1.55/0.45MPa
气举举通时间：12:50
异常或特殊情况:无</t>
    <phoneticPr fontId="7" type="noConversion"/>
  </si>
  <si>
    <t>开井正举-关井反举-开井反举</t>
    <phoneticPr fontId="7" type="noConversion"/>
  </si>
  <si>
    <t>设备规格：NPU12004/350C
作业井号：威204H47-6井
施工开始日期：2023/3/23
施工方式：开井正举-关井反举-开井反举
开始时间：8：50
施工结束时间：20：50
施工排量（方/小时）：1200
施工前瞬量（万方/天）：10.5（4+5+6井）
施工最高瞬量（万方/天）:14.4（4+5+6井）
施工后瞬量（万方/天）:12.3（4+5+6井）
排液量（方）：10
作业时间（小时）：11
施工前套压/油压：1.89/7.01MPa
气举最高套压/油压：8.18/7.32MPa
施工后套压/油压：5.97/2.15Mpa
备注：14：30-15：30停机转反举</t>
    <phoneticPr fontId="7" type="noConversion"/>
  </si>
  <si>
    <t>202H3-4</t>
    <phoneticPr fontId="7" type="noConversion"/>
  </si>
  <si>
    <t>8:00-15:00</t>
  </si>
  <si>
    <t>11:30-14:30</t>
  </si>
  <si>
    <t>8:00-10:30</t>
  </si>
  <si>
    <t>设备规格：NPU12004/350C
作业井号：威204H47-6井
施工开始日期：2023/3/24
施工方式：开井反举
开始时间：8：40
施工结束时间：12：40
施工排量（方/小时）：1200
施工前瞬量（万方/天）：9.5（4+5+6井）
施工最高瞬量（万方/天）:9.9（4+5+6井）
施工后瞬量（万方/天）:8.5（4+6井）
排液量（方）：2.5
作业时间（小时）：4
施工前套压/油压：5.04/1.58MPa
气举最高套压/油压：5.25/2.45MPa
施工后套压/油压：5.18/1.51Mpa</t>
    <phoneticPr fontId="7" type="noConversion"/>
  </si>
  <si>
    <t>204H47-5</t>
    <phoneticPr fontId="7" type="noConversion"/>
  </si>
  <si>
    <t>设备规格：NPU12004/350C
作业井号：威204H47-5井
施工开始日期：2023/3/24
施工方式：关井正举-关井反举-开井反举
开始时间：14：00
施工结束时间：21：00
施工排量（方/小时）：1200
施工前瞬量（万方/天）：0
施工最高瞬量（万方/天）：10.9（4+5+6井）
施工后瞬量（万方/天）:9.8（4+5+6井）
排液量（方）：1.5
作业时间（小时）：7
施工前套压/油压：4.03/3.71MPa
气举最高套压/油压：4.11/3.78MPa
施工后套压/油压：3.58/1.83Mpa</t>
    <phoneticPr fontId="7" type="noConversion"/>
  </si>
  <si>
    <t>8:00-16:00</t>
  </si>
  <si>
    <t>202H22-6</t>
  </si>
  <si>
    <t>8:30-8:00</t>
  </si>
  <si>
    <t>8:50-8:00</t>
  </si>
  <si>
    <t>11:40-19:30</t>
  </si>
  <si>
    <t>18:00-08:00</t>
  </si>
  <si>
    <t>设备规格：CFA3408-298-1800
作业井号：威204H33-3
施工日期：2023.3.26
施工方式:关井正举-关井反举-开井反举
施工开始时间：15:55
施工结束时间：19:00
施工排量（方/小时）：1000
施工前瞬量（万方/天）：0
施工最高瞬量（万方/天）：1.81
施工后瞬量（万方/天）：1.78
排液量（方）：1.0
作业时间（小时）：2小时50分
备注：
针阀开度及流程情况：针阀开1.5圈
施工前套压/油压：1.90/1.68MPa
气举最高套压/油压：
2.21/2.51MPa
停气举时套压/油压：2.07/1.85MPa
气举举通时间：18:30
异常或特殊情况:无</t>
    <phoneticPr fontId="7" type="noConversion"/>
  </si>
  <si>
    <t>202H13-7</t>
    <phoneticPr fontId="7" type="noConversion"/>
  </si>
  <si>
    <t>设备规格：NPU12004/350C
作业井号：威202H13-7井
施工开始日期：2023/3/26
施工方式：开井反举
开始时间：10：40
施工结束时间：20：40
施工排量（方/小时）：1200
施工前瞬量（万方/天）：2.7
施工最高瞬量（万方/天）：2.7
施工后瞬量（万方/天）:0.6
排液量（方）：1.5
作业时间（小时）：10
施工前套压/油压：3.03/2.81MPa
气举最高套压/油压：3.03/2.81MPa
施工后套压/油压：2.41/0.9Mpa</t>
    <phoneticPr fontId="7" type="noConversion"/>
  </si>
  <si>
    <t>202H21-7</t>
    <phoneticPr fontId="7" type="noConversion"/>
  </si>
  <si>
    <t>15:00-18:00
 3:20-8:00</t>
    <phoneticPr fontId="7" type="noConversion"/>
  </si>
  <si>
    <t>8:00-13:00
3:00-8:00</t>
    <phoneticPr fontId="7" type="noConversion"/>
  </si>
  <si>
    <t>8:00-7:00</t>
  </si>
  <si>
    <t>204H54-2</t>
    <phoneticPr fontId="7" type="noConversion"/>
  </si>
  <si>
    <t>关井正举-关井反举-开井反举</t>
    <phoneticPr fontId="7" type="noConversion"/>
  </si>
  <si>
    <t>设备规格：CFA3408-298-1800
作业井号：威204H54-2
施工日期：2023.3.29
施工方式: 关井正举-关井反举
                  开井反举
施工开始时间：12:15
施工结束时间：19:35
施工排量（方/小时）：1200
施工前瞬量（万方/天）：0
施工最高瞬量（万方/天）：6.32
施工后瞬量（万方/天）：5.78
排液量（方）：0.37
作业时间（小时）：7
备注：
针阀开度及流程情况：针阀开2圈，走增压流程
施工前套压/油压：2.31/2.26MPa
出液时套压/油压：4.82/4.59Mpa
气举最高套压/油压：5.12/5.21MPa
停气举时套压/油压：3.01/2.67MPa
气举举通时间：16:35
异常或特殊情况:无</t>
    <phoneticPr fontId="7" type="noConversion"/>
  </si>
  <si>
    <t>1:20-8:00</t>
  </si>
  <si>
    <t>1:00-4:30</t>
  </si>
  <si>
    <t>4:30-8:00</t>
  </si>
  <si>
    <t>（打破裂盘）开井正举</t>
    <phoneticPr fontId="7" type="noConversion"/>
  </si>
  <si>
    <t>（转油管）关井正举-关井反举-开井反举</t>
    <phoneticPr fontId="7" type="noConversion"/>
  </si>
  <si>
    <t>202H13-1</t>
    <phoneticPr fontId="7" type="noConversion"/>
  </si>
  <si>
    <t>11:30-14:15</t>
  </si>
  <si>
    <t>8:00-11:30
14:10-8:00</t>
    <phoneticPr fontId="7" type="noConversion"/>
  </si>
  <si>
    <t>202H21-6</t>
  </si>
  <si>
    <t>9:00-8:00</t>
  </si>
  <si>
    <t>10:00-16:00</t>
  </si>
  <si>
    <t>204H34-1</t>
    <phoneticPr fontId="7" type="noConversion"/>
  </si>
  <si>
    <t>16:35-21:40</t>
  </si>
  <si>
    <t>8:00-10:00
11:30-08:00</t>
    <phoneticPr fontId="7" type="noConversion"/>
  </si>
  <si>
    <t>204H62-1</t>
    <phoneticPr fontId="7" type="noConversion"/>
  </si>
  <si>
    <t>开井反举</t>
    <phoneticPr fontId="7" type="noConversion"/>
  </si>
  <si>
    <t>设备规格：CFA3408-298-1800
作业井号：威204H62-1
施工日期：2023.3.31
施工方式：开井反举
施工开始时间：19:20
施工结束时间：23:20
施工排量（方/小时）：1000
施工前瞬量（万方/天）：0
施工最高瞬量（万方/天）：5.45
施工后瞬量（万方/天）：3.79
排液量（方）：1.1
作业时间（小时）：4
备注：
针阀开度及流程情况：针阀全开、走增压流程
施工前套压/油压：3.28/0.65MPa
气举最高套压/油压：3.86/1.05MPa
出液时套压/油压：3.86/0.89MPa
停气举时套压/油压：3.47/0.82MPa
气举举通时间：20:15
异常或特殊情况:无</t>
    <phoneticPr fontId="7" type="noConversion"/>
  </si>
  <si>
    <t>设备规格：CFA3408-298-1800
作业井号：威204H54-2
施工日期：2023.3.30
施工方式: 关井正举-关井反举
                  开井反举
施工开始时间：10:25
施工结束时间：18:50
施工排量（方/小时）：1200
施工前瞬量（万方/天）：0
施工最高瞬量（万方/天）：6.5
施工后瞬量（万方/天）：5.65
排液量（方）：0.4
作业时间（小时）：8
备注：
针阀开度及流程情况：针阀开1圈，走增压流程
施工前套压/油压：1.81/1.71MPa
出液时套压/油压：4.77/4.59Mpa
气举最高套压/油压：5.36/5.40MPa
停气举时套压/油压：3.08/2.86MPa
气举举通时间：16:10
异常或特殊情况:无</t>
    <phoneticPr fontId="7" type="noConversion"/>
  </si>
  <si>
    <t>204H47-11</t>
    <phoneticPr fontId="7" type="noConversion"/>
  </si>
  <si>
    <t>设备规格：NPU12004/350C
作业井号：威204H47-11井
施工开始日期：2023/3/31
施工方式：关井正举-关井反举-开井反举-开井正举
开始时间：12：20
施工结束时间：23：20
施工排量（方/小时）：1200
施工前瞬量（万方/天）：0
施工最高瞬量（万方/天）：13.6
施工后瞬量（万方/天）:13.6
排液量（方）：1.2
作业时间（小时）：11
施工前套压/油压：5.07/4.51MPa
气举最高套压/油压：5.26/4.82MPa
施工后套压/油压：3.92/4.31Mpa</t>
    <phoneticPr fontId="7" type="noConversion"/>
  </si>
  <si>
    <t>（转油管）关井正举-关井反举-开井反举-开井正举</t>
    <phoneticPr fontId="7" type="noConversion"/>
  </si>
  <si>
    <t>204H34-4</t>
    <phoneticPr fontId="7" type="noConversion"/>
  </si>
  <si>
    <t>204H34-8</t>
    <phoneticPr fontId="7" type="noConversion"/>
  </si>
  <si>
    <t>18:00-22:00</t>
  </si>
  <si>
    <t>10:00-13:10</t>
  </si>
  <si>
    <t>204H54-2</t>
    <phoneticPr fontId="7" type="noConversion"/>
  </si>
  <si>
    <t>关井正举-关井反举-开井反举</t>
    <phoneticPr fontId="7" type="noConversion"/>
  </si>
  <si>
    <t>设备规格：NPU12004/350C
作业井号：威204H54-2井
施工开始日期：2023/4/1
施工方式：关井正举-关井反举-开井反举
开始时间：12：00
施工结束时间：21：50
施工排量（方/小时）：1200
施工前瞬量（万方/天）：0
施工最高瞬量（万方/天）：5.5
施工后瞬量（万方/天）:4.4
排液量（方）：0.8
作业时间（小时）：9
施工前套压/油压：1.42/1.49MPa
气举最高套压/油压：5.4/5.36MPa
施工后套压/油压：2.89/2..67Mpa
备注：16：00-16：50停机转反举</t>
    <phoneticPr fontId="7" type="noConversion"/>
  </si>
  <si>
    <t>9:10-20:00</t>
  </si>
  <si>
    <t>8:00-12:00
15:00-8:00</t>
    <phoneticPr fontId="7" type="noConversion"/>
  </si>
  <si>
    <t>设备规格：NPU12004/350C
作业井号：威204H54-2井
施工开始日期：2023/4/2
施工方式：关井正举-关井反举-开井反举
开始时间：10：00
施工结束时间：21：00
施工排量（方/小时）：1200
施工前瞬量（万方/天）：0
施工最高瞬量（万方/天）：5.1
施工后瞬量（万方/天）:4.6
排液量（方）：1
作业时间（小时）：11
施工前套压/油压：1.35/1.13MPa
气举最高套压/油压：5.4/5.36MPa
施工后套压/油压：3.08/2.84Mpa</t>
    <phoneticPr fontId="7" type="noConversion"/>
  </si>
  <si>
    <t>204H37-4</t>
  </si>
  <si>
    <t>开井反举-关井正举-关井反举-开井反举</t>
    <phoneticPr fontId="7" type="noConversion"/>
  </si>
  <si>
    <t>设备规格：CFA3408-298-1800
作业井号：威204H37-4
施工日期：2023.4.2
施工方式：开井反举-关井正举
                    关井反举-开井反举
施工开始时间：11:10
施工结束时间：21:10
施工排量（方/小时）：1200
施工前瞬量（万方/天）：0.56
施工最高瞬量（万方/天）：5.4
施工后瞬量（万方/天）：4.89
排液量（方）：0.55
作业时间（小时）：10
备注：
针阀开度及流程情况：针阀全开、走增压流程
施工前套压/油压：3.03/0.95MPa
气举最高套压/油压：3.84/3.95MPa
出液时套压/油压：3.69/1.05MPa
停气举时套压/油压：3.40/1.24MPa
气举举通时间：19:30
异常或特殊情况:无</t>
    <phoneticPr fontId="7" type="noConversion"/>
  </si>
  <si>
    <t>17:40-7:00</t>
  </si>
  <si>
    <t>204H42-5</t>
    <phoneticPr fontId="7" type="noConversion"/>
  </si>
  <si>
    <t>204H6-2</t>
    <phoneticPr fontId="7" type="noConversion"/>
  </si>
  <si>
    <t>设备规格：NPU12004/350C
作业井号：威204H6-2井
施工开始日期：2023/4/4
施工方式：关井正举-关井反举-开井反举
开始时间：16：50
施工结束时间：22：50
施工排量（方/小时）：1200
施工前瞬量（万方/天）：0
施工最高瞬量（万方/天）：3.2
施工后瞬量（万方/天）:2.4
排液量（方）：0.8
作业时间（小时）：6
施工前套压/油压：3.44/0.76MPa
气举最高套压/油压：4.16/3.78MPa
施工后套压/油压：3.24/2.16Mpa</t>
    <phoneticPr fontId="7" type="noConversion"/>
  </si>
  <si>
    <t>9:10-18:05</t>
  </si>
  <si>
    <t xml:space="preserve">8:00-8:00 </t>
  </si>
  <si>
    <t>204H41-5</t>
    <phoneticPr fontId="7" type="noConversion"/>
  </si>
  <si>
    <t>设备规格：NPU12004/350C
作业井号：威204H41-5井
施工开始日期：2023/4/6
施工方式：关井正举-关井反举-开井反举
开始时间：10：00
施工结束时间：18：00
施工排量（方/小时）：1200
施工前瞬量（万方/天）：0
施工最高瞬量（万方/天）：2.5
施工后瞬量（万方/天）:2.3
排液量（方）：5.5
作业时间（小时）：8
施工前套压/油压：3.43/1.18MPa
气举最高套压/油压：4.88/4.11MPa
施工后套压/油压：3.08/1.14Mpa</t>
    <phoneticPr fontId="7" type="noConversion"/>
  </si>
  <si>
    <t>204H10-2</t>
  </si>
  <si>
    <t>8:00-20:00</t>
  </si>
  <si>
    <t>9:00-16:00</t>
  </si>
  <si>
    <t>9:10-19:20</t>
  </si>
  <si>
    <t>204H41-3</t>
    <phoneticPr fontId="7" type="noConversion"/>
  </si>
  <si>
    <t>21:10-23:20</t>
  </si>
  <si>
    <t>15:10-23:10</t>
  </si>
  <si>
    <t>202H22-5</t>
    <phoneticPr fontId="7" type="noConversion"/>
  </si>
  <si>
    <t>关井正举</t>
    <phoneticPr fontId="7" type="noConversion"/>
  </si>
  <si>
    <t>设备规格：NPU12004/350C
作业井号：威204H41-3井
施工开始日期：2023/4/8
施工方式：关井正举-关井反举-开井反举
开始时间：11：00
施工结束时间：20：00
施工排量（方/小时）：1200
施工前瞬量（万方/天）：0
施工最高瞬量（万方/天）：2
施工后瞬量（万方/天）:1.8
排液量（方）：2.5
作业时间（小时）：9
施工前套压/油压：1.77/0.63MPa
气举最高套压/油压：2.29/2.23MPa
施工后套压/油压：1.68/0.76Mpa</t>
    <phoneticPr fontId="7" type="noConversion"/>
  </si>
  <si>
    <t>设备规格：NPU12004/350C
作业井号:威202H22-5
施工日期：2023/4/9
施工方式：关井正举
开始时间:14：25
施工结束时间：19：25
施工排量（方/小时）：1200
施工前瞬量（万方/天）：0
施工最高瞬量（万方/天）：0
施工后瞬量（万方/天）：0
排液量（方）：0
作业时间（小时）：5
备注:施工前套压/油压：5.29/2.1MPa
气举最高套压/油压：6.33/5.91MPa
施工后套压/油压：6.33/5.72Mpa。</t>
    <phoneticPr fontId="7" type="noConversion"/>
  </si>
  <si>
    <t>202H22-5</t>
    <phoneticPr fontId="7" type="noConversion"/>
  </si>
  <si>
    <t>16:00-19:00</t>
  </si>
  <si>
    <t>设备规格：NPU12004/350C
作业井号：威204H41-3井
施工开始日期：2023/4/10
施工方式：关井正举-关井反举-开井反举
开始时间：9：10
施工结束时间：18：10
施工排量（方/小时）：1200
施工前瞬量（万方/天）：0
施工最高瞬量（万方/天）：3
施工后瞬量（万方/天）:2
排液量（方）：4.5
作业时间（小时）：9
施工前套压/油压：2.03/1.99MPa
气举最高套压/油压：2.27/2.38MPa
施工后套压/油压：1.83/0.81Mpa</t>
    <phoneticPr fontId="7" type="noConversion"/>
  </si>
  <si>
    <t>9:45-14:45</t>
  </si>
  <si>
    <t>204H35-8</t>
    <phoneticPr fontId="7" type="noConversion"/>
  </si>
  <si>
    <t>10:10-17:40</t>
  </si>
  <si>
    <t>204H48-3</t>
    <phoneticPr fontId="7" type="noConversion"/>
  </si>
  <si>
    <t>设备规格：NPU12004/350C
作业井号：威204H48-3井
施工开始日期：2023/4/12
施工方式：关井正举-关井反举-开井反举
开始时间：9：50
施工结束时间：17：50
施工排量（方/小时）：1200
施工前瞬量（万方/天）：0
施工最高瞬量（万方/天）：2.2
施工后瞬量（万方/天）:2
排液量（方）：1.5
作业时间（小时）：8
施工前套压/油压：1.77/1.83MPa
气举最高套压/油压：2.01/2.03MPa
施工后套压/油压：1.76/0.61Mpa</t>
    <phoneticPr fontId="7" type="noConversion"/>
  </si>
  <si>
    <t>202H18-1</t>
    <phoneticPr fontId="7" type="noConversion"/>
  </si>
  <si>
    <t>11:00-8:00</t>
  </si>
  <si>
    <t>204H10-5</t>
    <phoneticPr fontId="7" type="noConversion"/>
  </si>
  <si>
    <t>设备规格：NPU12004/350C
作业井号：威204H10-5井
施工开始日期：2023/4/13
施工方式：关井正举-关井反举-开井反举
开始时间：11：25
施工结束时间：19：25
施工排量（方/小时）：1200
施工前瞬量（万方/天）：0
施工最高瞬量（万方/天）：3
施工后瞬量（万方/天）:0
排液量（方）：9
作业时间（小时）：8
施工前套压/油压：17.26/9.82MPa
气举最高套压/油压：22.11/20.98MPa
施工后套压/油压：8.85/2.3Mpa</t>
    <phoneticPr fontId="7" type="noConversion"/>
  </si>
  <si>
    <t>措施建议小组</t>
    <phoneticPr fontId="7" type="noConversion"/>
  </si>
  <si>
    <t>第4组</t>
    <phoneticPr fontId="7" type="noConversion"/>
  </si>
  <si>
    <t>第3组</t>
    <phoneticPr fontId="7" type="noConversion"/>
  </si>
  <si>
    <t>8:00-1：30</t>
  </si>
  <si>
    <t>8:00-1:30</t>
  </si>
  <si>
    <t>13:30-8:00</t>
  </si>
  <si>
    <t>11:30-8:00</t>
  </si>
  <si>
    <t>16:30-8:00</t>
  </si>
  <si>
    <t xml:space="preserve">16:00-8：00 </t>
  </si>
  <si>
    <t>16:00-18:30</t>
  </si>
  <si>
    <t>202H21-6</t>
    <phoneticPr fontId="7" type="noConversion"/>
  </si>
  <si>
    <t>202H21-7</t>
    <phoneticPr fontId="7" type="noConversion"/>
  </si>
  <si>
    <t>设备规格：NPU12004/350C
作业井号：威204H79-4井
施工开始日期：2023/4/15
施工方式：开井正举-关井反举-开井反举
开始时间：9：00
施工结束时间：20：05
施工排量（方/小时）：1200
施工前瞬量（万方/天）：20.9（2+4+5井）
施工最高瞬量（万方/天）：23.7（2+4+5井）
施工后瞬量（万方/天）:20（2+4+5井）
排液量（方）：2
作业时间（小时）：10
施工前套压/油压：2.65/2.87MPa
气举最高套压/油压：5.8/5.25MPa
施工后套压/油压：5.24/2.29Mpa
备注：11：00-12：05停机转反举</t>
    <phoneticPr fontId="7" type="noConversion"/>
  </si>
  <si>
    <t>（转油管）开井正举-关井反举-开井反举</t>
    <phoneticPr fontId="7" type="noConversion"/>
  </si>
  <si>
    <t>204H79-5</t>
  </si>
  <si>
    <t>设备规格：NPU12004/350C
作业井号：威204H79-5井
施工开始日期：2023/4/16
施工方式：开井正举
开始时间：8：45
施工结束时间：10：00
施工排量（方/小时）：1200
施工前瞬量（万方/天）：18.9（2+4+5井）
施工最高瞬量（万方/天）：19.1（2+4+5井）
施工后瞬量（万方/天）:18.9（2+4+5井）
排液量（方）：0.2
作业时间（小时）：1小时15分钟
施工前套压/油压：2.51/0MPa
气举最高套压/油压：2.51/7.99MPa
施工后套压/油压：2.37/5.65Mpa
备注：9：35破裂盘确认打开，油压：0↑7.99↓5.77Mpa</t>
    <phoneticPr fontId="7" type="noConversion"/>
  </si>
  <si>
    <t>(打破裂盘)开井正举</t>
    <phoneticPr fontId="7" type="noConversion"/>
  </si>
  <si>
    <t>204H79-6</t>
    <phoneticPr fontId="7" type="noConversion"/>
  </si>
  <si>
    <t>设备规格：NPU12004/350C
作业井号：威204H79-6井
施工开始日期：2023/4/16
施工方式：开井正举
开始时间：11：10
施工结束时间：12：35
施工排量（方/小时）：1200
施工前瞬量（万方/天）：6.2
施工最高瞬量（万方/天）：6.2
施工后瞬量（万方/天）:5.9
排液量（方）：0.2
作业时间（小时）：1小时25分钟
施工前套压/油压：2.98/0MPa
气举最高套压/油压：3.02/8.18MPa
施工后套压/油压：2.92/6.49Mpa
备注：12：15破裂盘确认打开，油压：0↑8.18↓6.88Mpa</t>
    <phoneticPr fontId="7" type="noConversion"/>
  </si>
  <si>
    <t>204H79-7</t>
  </si>
  <si>
    <t>设备规格：NPU12004/350C
作业井号：威204H79-7井
施工开始日期：2023/4/16
施工方式：开井正举
开始时间：13：55
施工结束时间：15：10
施工排量（方/小时）：1200
施工前瞬量（万方/天）：13（7+9井）
施工最高瞬量（万方/天）：13.4（7+9井）
施工后瞬量（万方/天）:12.2（7+9井）
排液量（方）：0.2
作业时间（小时）：1小时15分钟
施工前套压/油压：3.11/0MPa
气举最高套压/油压：3.19/6.88MPa
施工后套压/油压：2.97/4.43Mpa
备注：14：50破裂盘确认打开，油压：0↑6.88↓4.79Mpa</t>
    <phoneticPr fontId="7" type="noConversion"/>
  </si>
  <si>
    <t>204H79-8</t>
  </si>
  <si>
    <t>设备规格：NPU12004/350C
作业井号：威204H79-8井
施工开始日期：2023/4/16
施工方式：开井正举
开始时间：16：35
施工结束时间：18：40
施工排量（方/小时）：1200
施工前瞬量（万方/天）：8.7
施工最高瞬量（万方/天）：9.4
施工后瞬量（万方/天）:6.4
排液量（方）：0.4
作业时间（小时）：2小时5分钟
施工前套压/油压：3.04/0MPa
气举最高套压/油压：3.15/12.85MPa
施工后套压/油压：2.65/5.03Mpa
备注：18：10破裂盘确认打开，油压：0↑12.85↓7.41Mpa</t>
    <phoneticPr fontId="7" type="noConversion"/>
  </si>
  <si>
    <t>204H79-9</t>
  </si>
  <si>
    <t>设备规格：NPU12004/350C
作业井号：威204H79-9井
施工开始日期：2023/4/17
施工方式：开井正举
开始时间：8：45
施工结束时间：14：15
施工排量（方/小时）：1200
施工前瞬量（万方/天）：13.3（7+9井）
施工最高瞬量（万方/天）：14.9（7+9井）
施工后瞬量（万方/天）:13.7（7+9井）
排液量（方）：1
作业时间（小时）：5小时30分钟
施工前套压/油压：3.11/0MPa
气举最高套压/油压：3.36/17.82MPa
施工后套压/油压：3.26/8.03Mpa
备注：11：40破裂盘确认打开，油压：0↑17.82↓11.84Mpa</t>
    <phoneticPr fontId="7" type="noConversion"/>
  </si>
  <si>
    <t>204H79-10</t>
  </si>
  <si>
    <t>设备规格：NPU12004/350C
作业井号：威204H79-10井
施工开始日期：2023/4/17
施工方式：开井正举
开始时间：15：40
施工结束时间：19：10
施工排量（方/小时）：1200
施工前瞬量（万方/天）：11.3
施工最高瞬量（万方/天）：12.1
施工后瞬量（万方/天）:11.3
排液量（方）：0.6
作业时间（小时）：3小时30分钟
施工前套压/油压：3.28/0MPa
气举最高套压/油压：3.39/10MPa
施工后套压/油压：3.28/5.41Mpa
备注：17：40破裂盘确认打开，油压：0↑10↓6.18Mpa</t>
    <phoneticPr fontId="7" type="noConversion"/>
  </si>
  <si>
    <t>204H79-11</t>
  </si>
  <si>
    <t>设备规格：NPU12004/350C
作业井号：威204H79-11井
施工开始日期：2023/4/18
施工方式：开井正举
开始时间：9：10
施工结束时间：11：10
施工排量（方/小时）：1200
施工前瞬量（万方/天）：17.6
施工最高瞬量（万方/天）：17.9
施工后瞬量（万方/天）:17.5
排液量（方）：0.5
作业时间（小时）：2
施工前套压/油压：4.09/0MPa
气举最高套压/油压：4.18/6.96MPa
施工后套压/油压：4.18/5.51Mpa
备注：10：12破裂盘确认打开，油压：0↑6.96↓5.53Mpa</t>
    <phoneticPr fontId="7" type="noConversion"/>
  </si>
  <si>
    <t>204H6-3</t>
  </si>
  <si>
    <t>8:00-14:40 16:40-8:00</t>
    <phoneticPr fontId="7" type="noConversion"/>
  </si>
  <si>
    <t xml:space="preserve">
设备规格：NPU12004/350C
作业井号：威204H6-3井
施工开始日期：2023/4/18
施工方式：关井正举-关井反举-开井反举
开始时间：17：25
施工结束时间：21：25
施工排量（方/小时）：1200
施工前瞬量（万方/天）：0
施工最高瞬量（万方/天）：3.2
施工后瞬量（万方/天）:0.2
排液量（方）：1
作业时间（小时）：4
施工前套压/油压：6.23/0.14MPa
气举最高套压/油压：7.72/7.01MPa
施工后套压/油压：5.07/0.89Mpa
蒲林刚 4-19 08:41:00
@空钻移动气举17608112048 到威204H79待命
空钻移动气举17608112048 4-19 08:42:22
收到。</t>
    <phoneticPr fontId="7" type="noConversion"/>
  </si>
  <si>
    <t>（打破裂盘）关井正举-开井正举</t>
    <phoneticPr fontId="7" type="noConversion"/>
  </si>
  <si>
    <t>开井正举</t>
    <phoneticPr fontId="7" type="noConversion"/>
  </si>
  <si>
    <t>设备规格：NPU12004/350C
作业井号：威204H79-9井
施工开始日期：2023/4/19
施工方式：开井正举
开始时间：11：55
施工结束时间：18：55
施工排量（方/小时）：1200
施工前瞬量（万方/天）：0
施工最高瞬量（万方/天）：16.2
施工后瞬量（万方/天）:12.9
排液量（方）：15
作业时间（小时）：7
施工前套压/油压：1.07/8.45MPa
气举最高套压/油压：4.63/8.45MPa
施工后套压/油压：4.32/5.79Mpa</t>
    <phoneticPr fontId="7" type="noConversion"/>
  </si>
  <si>
    <t>9:30-8:00</t>
  </si>
  <si>
    <t>204H34-7</t>
    <phoneticPr fontId="7" type="noConversion"/>
  </si>
  <si>
    <t>8:00-10:40
18:00-8:00</t>
  </si>
  <si>
    <t>10:40-18:00</t>
  </si>
  <si>
    <t>204H79-1</t>
    <phoneticPr fontId="7" type="noConversion"/>
  </si>
  <si>
    <t>设备规格：NPU12004/350C
作业井号：威204H79-1井
施工开始日期：2023/4/21
施工方式：关井正举-关井反举-开井正举
开始时间：11：10
施工结束时间：20：10
施工排量（方/小时）：1200
施工前瞬量（万方/天）：0
施工最高瞬量（万方/天）：18.6（1+3井）
施工后瞬量（万方/天）:15.9（1+3井）
排液量（方）：0.8
作业时间（小时）：9
施工前套压/油压：6.07/8.36MPa
气举最高套压/油压：10.57/9.91MPa
施工后套压/油压：7.96/4Mpa</t>
    <phoneticPr fontId="7" type="noConversion"/>
  </si>
  <si>
    <t>16:30-23:30</t>
  </si>
  <si>
    <t>16:00-20:30</t>
  </si>
  <si>
    <t>17:00-20:30</t>
  </si>
  <si>
    <t>18:00-20:30</t>
  </si>
  <si>
    <t>8:00-21:40
1:00-8:00</t>
  </si>
  <si>
    <t>9:00-21:00
2:51-8:00</t>
  </si>
  <si>
    <t>8:00-21:50
22:50-23:15 23:45-8:00</t>
  </si>
  <si>
    <t>8:00-22:00
23:30-8:00</t>
  </si>
  <si>
    <t>（转油管）关井正举-关井反举-开井正举</t>
    <phoneticPr fontId="7" type="noConversion"/>
  </si>
  <si>
    <t>204H6-4</t>
    <phoneticPr fontId="7" type="noConversion"/>
  </si>
  <si>
    <t>设备规格：NPU12004/350C
作业井号：威204H6-4井
施工开始日期：2023/4/22
施工方式：开井正举
开始时间：16：00
施工结束时间：22：00
施工排量（方/小时）：1200
施工前瞬量（万方/天）：0
施工最高瞬量（万方/天）：0
施工后瞬量（万方/天）:0
排液量（方）：0.1
作业时间（小时）：6
施工前套压/油压：0/0MPa
气举最高套压/油压：0/17.1MPa
施工后套压/油压：0/17.1Mpa</t>
    <phoneticPr fontId="7" type="noConversion"/>
  </si>
  <si>
    <t>16:45-8:00</t>
  </si>
  <si>
    <t>20:15-8:00</t>
  </si>
  <si>
    <t>17:10-8:00</t>
  </si>
  <si>
    <t>设备规格：NPU12004/350C
作业井号：威204H6-4井
施工开始日期：2023/4/23
施工方式：开井正举-关井反举-开井反举
开始时间：8：50
施工结束时间：20：50
施工排量（方/小时）：1200
施工前瞬量（万方/天）：5
施工最高瞬量（万方/天）：9
施工后瞬量（万方/天）:0
排液量（方）：12
作业时间（小时）：11
施工前套压/油压：0.48/14.83MPa
气举最高套压/油压：13.16/14.83MPa
施工后套压/油压：13.16/0.68Mpa
备注：15：15-16：15停机转反举</t>
    <phoneticPr fontId="7" type="noConversion"/>
  </si>
  <si>
    <t>202H13-3</t>
    <phoneticPr fontId="7" type="noConversion"/>
  </si>
  <si>
    <t>22:00-8:00</t>
  </si>
  <si>
    <t>202H13-3</t>
  </si>
  <si>
    <t>开井正举-开井反举</t>
    <phoneticPr fontId="7" type="noConversion"/>
  </si>
  <si>
    <t>设备规格：NPU12003/350C
作业井号：威202H13-3井
施工开始日期：2023/4/23
施工方式：开井正举-开井反举
开始时间:9:50
施工结束时间:22:00
施工排量（方/小时）:1200
施工前瞬量（万方/天):0
施工最高瞬量（万方/天）:0
施工后瞬量（万方/天）:0
排液量（方）:10.3
作业时间（小时）:11
施工前套压/油压：0.0/0.0MPa
气举最高套压/油压：4.53/4.67MPa
施工后套压/油压：4.22/1.04Mpa
备注:14:50-16:00停机正举转反举。</t>
    <phoneticPr fontId="7" type="noConversion"/>
  </si>
  <si>
    <t>设备规格：NPU12004/350C
作业井号：威204H6-4井
施工开始日期：2023/4/24
施工方式：开井反举
开始时间：8：55
施工结束时间：20：55
施工排量（方/小时）：1200
施工前瞬量（万方/天）：0
施工最高瞬量（万方/天）：0
施工后瞬量（万方/天）:0
排液量（方）：0
作业时间（小时）：12
施工前套压/油压：13.05/0MPa
气举最高套压/油压：18.22/0MPa
施工后套压/油压：18.1/0Mpa</t>
    <phoneticPr fontId="7" type="noConversion"/>
  </si>
  <si>
    <t>设备规格：NPU12003/350C
作业井号：威204H54-2井
施工开始日期：2023/4/24
施工方式：开井正举
开始时间:11:50
施工结束时间:20:50
施工排量（方/小时）:1200
施工前瞬量（万方/天):0
施工最高瞬量（万方/天）:9.0
施工后瞬量（万方/天）:8.1
排液量（方）:16.5
作业时间（小时）:9
施工前套压/油压：7.0/1.67MPa
气举最高套压/油压：7.0/7.48MPa
施工后套压/油压：2.0/5.41Mpa</t>
    <phoneticPr fontId="7" type="noConversion"/>
  </si>
  <si>
    <t>202H13-4</t>
    <phoneticPr fontId="7" type="noConversion"/>
  </si>
  <si>
    <t>202H13-5</t>
    <phoneticPr fontId="7" type="noConversion"/>
  </si>
  <si>
    <t>15:20-22:30</t>
  </si>
  <si>
    <t>开井正举-关井反举-开井反举</t>
    <phoneticPr fontId="7" type="noConversion"/>
  </si>
  <si>
    <t>设备规格：NPU12003/350C
作业井号：威204H54-2井
施工开始日期：2023/4/25
施工方式：开井正举-关井反举-开井反举
开始时间:11:45
施工结束时间:17:15
施工排量（方/小时）:1200
施工前瞬量（万方/天):8.1
施工最高瞬量（万方/天）:9.0
施工后瞬量（万方/天）:6.1
排液量（方）:7.4
作业时间（小时）:5.5小时
施工前套压/油压：1.8/4.30MPa
气举最高套压/油压：6.84/5.34MPa
施工后套压/油压：6.84/2.98Mpa</t>
    <phoneticPr fontId="7" type="noConversion"/>
  </si>
  <si>
    <t>204H79-5</t>
    <phoneticPr fontId="7" type="noConversion"/>
  </si>
  <si>
    <t>（转油管）关井正举-关井反举-开井反举</t>
    <phoneticPr fontId="7" type="noConversion"/>
  </si>
  <si>
    <t>设备规格：NPU12004/350C
作业井号：威204H79-5井
施工开始日期：2023/4/25
施工方式：关井正举-关井反举-开井反举
开始时间：9：40
施工结束时间：19：10
施工排量（方/小时）：1200
施工前瞬量（万方/天）：0
施工最高瞬量（万方/天）：21.9（2+4+5井）
施工后瞬量（万方/天）:19.6（2+4+5井）
排液量（方）：2
作业时间（小时）：8
施工前套压/油压：2.41/4.31MPa
气举最高套压/油压：6.96/6.05MPa
施工后套压/油压：5.71/2.53Mpa
备注：11：40-13：10停机转反举</t>
    <phoneticPr fontId="7" type="noConversion"/>
  </si>
  <si>
    <t>09:00-08:00</t>
  </si>
  <si>
    <t>08:00-09:00 10:00-8:00</t>
  </si>
  <si>
    <t>204H36-8</t>
    <phoneticPr fontId="7" type="noConversion"/>
  </si>
  <si>
    <t>设备规格：NPU12003/350C
作业井号：威204H36-8井
施工开始日期：2023/4/25
施工方式：关井正举-关井反举-开井反举
开始时间:8:45
施工结束时间:17:45
施工排量（方/小时）:1200
施工前瞬量（万方/天):2.6
施工最高瞬量（万方/天）:3.2
施工后瞬量（万方/天）:2.4
排液量（方）:2.8
作业时间（小时）:9小时
施工前套压/油压：3.29/3.14MPa
气举最高套压/油压：3.70/3.97MPa
施工后套压/油压：3.20/1.25Mpa</t>
    <phoneticPr fontId="7" type="noConversion"/>
  </si>
  <si>
    <t>开井正举-关井反举-开井反举</t>
    <phoneticPr fontId="7" type="noConversion"/>
  </si>
  <si>
    <t>设备规格：NPU12004/350C
作业井号：威204H6-4井
施工开始日期：2023/4/26
施工方式：开井正举-关井反举-开井反举
开始时间：11：20
施工结束时间：20：10
施工排量（方/小时）：1200
施工前瞬量（万方/天）：5.2
施工最高瞬量（万方/天）：8
施工后瞬量（万方/天）:0
排液量（方）：9
作业时间（小时）：8
施工前套压/油压：2.97/8.12MPa
气举最高套压/油压：9.58/8.12MPa
施工后套压/油压：9.58/0Mpa
备注：16：20-17：10停机转反举</t>
    <phoneticPr fontId="7" type="noConversion"/>
  </si>
  <si>
    <t>204H6-6</t>
    <phoneticPr fontId="7" type="noConversion"/>
  </si>
  <si>
    <t>设备规格：NPU12004/350C
作业井号：威204H6-6井
施工开始日期：2023/4/27
施工方式：关井正举-关井反举-开井反举
开始时间：9：50
施工结束时间：17：50
施工排量（方/小时）：1200
施工前瞬量（万方/天）：0
施工最高瞬量（万方/天）：2.7
施工后瞬量（万方/天）:2.2
排液量（方）：2
作业时间（小时）：8
施工前套压/油压：3.68/0.98MPa
气举最高套压/油压：4.42/4.37MPa
施工后套压/油压：2.81/0.95Mpa</t>
    <phoneticPr fontId="7" type="noConversion"/>
  </si>
  <si>
    <t>（转油管）开井正举-关井反举-开井反举</t>
    <phoneticPr fontId="7" type="noConversion"/>
  </si>
  <si>
    <t>设备规格：NPU12003/350C
作业井号：威204H47-7井
施工开始日期：2023/4/27
施工方式：开井正举-关井反举-开井反举
开始时间:16:00
施工结束时间:21:55
施工排量（方/小时）:1200
施工前瞬量（万方/天):2.1
施工最高瞬量（万方/天）:6.9
施工后瞬量（万方/天）:6.7
排液量（方）:1.8
作业时间（小时）:5小时
施工前套压/油压：0.55/4.31MPa
气举最高套压/油压：4.97/4.38MPa
施工后套压/油压：4.15/1.27Mpa
18:20-19:15停机由正举导反举。</t>
    <phoneticPr fontId="7" type="noConversion"/>
  </si>
  <si>
    <t>08:00-09:50 11:35-08:00</t>
  </si>
  <si>
    <t>08:00-15:30</t>
  </si>
  <si>
    <t>08:00-22:00</t>
  </si>
  <si>
    <t>关井正举-开井反举</t>
  </si>
  <si>
    <t>设备规格：NPU12004/350C
作业井号：威204H6-4井
施工开始日期：2023/4/28
施工方式：关井正举-开井反举
开始时间：10：15
施工结束时间：21：20
施工排量（方/小时）：1200
施工前瞬量（万方/天）：0
施工最高瞬量（万方/天）：8.5
施工后瞬量（万方/天）:0
排液量（方）：0
作业时间（小时）：10
施工前套压/油压：11.69/0.26MPa
气举最高套压/油压：17.82/18.69MPa
施工后套压/油压：17.82/0Mpa
备注：14：30-14：50停机配合泡排注液，16：30-17：15停机转反举</t>
    <phoneticPr fontId="7" type="noConversion"/>
  </si>
  <si>
    <t>08:00-09:00 10:00-08:00</t>
  </si>
  <si>
    <t>开井正举</t>
    <phoneticPr fontId="7" type="noConversion"/>
  </si>
  <si>
    <t>设备规格：NPU12002/350C
作业井号：威204H6-4井
施工开始日期：2023/4/29
施工方式：开井正举
开始时间：10：05
施工结束时间：20：05
施工排量（方/小时）：1200
施工前瞬量（万方/天）：9.6
施工最高瞬量（万方/天）：9.6
施工后瞬量（万方/天）:2
排液量（方）：16
作业时间（小时）：10
施工前套压/油压：2.69/8.12MPa
气举最高套压/油压：2.69/8.12MPa
施工后套压/油压：1.03/4.79Mpa</t>
    <phoneticPr fontId="7" type="noConversion"/>
  </si>
  <si>
    <t>202H16-3</t>
    <phoneticPr fontId="7" type="noConversion"/>
  </si>
  <si>
    <t>204H41-2</t>
    <phoneticPr fontId="7" type="noConversion"/>
  </si>
  <si>
    <t>关井正举+关井反举+开井反举</t>
    <phoneticPr fontId="7" type="noConversion"/>
  </si>
  <si>
    <t>设备规格：NPU12002/350C
作业井号：威204H41-2井
施工开始日期：2023/4/30
施工方式：关井正举+关井反举+开井反举
开始时间：12:10
施工结束时间：20:10
施工排量（方/小时）：1200
施工前瞬量（万方/天）：0
施工最高瞬量（万方/天）：2.5
施工后瞬量（万方/天）:1.8
排液量（方）：3.4
作业时间（小时）：8
施工前套压/油压：1.94/0.94MPa
气举最高套压/油压：2.64/2.38MPa
施工后套压/油压：1.94/0.71Mpa</t>
    <phoneticPr fontId="7" type="noConversion"/>
  </si>
  <si>
    <t>开井正举-开井反举</t>
  </si>
  <si>
    <t>设备规格：NPU12002/350C
作业井号：威204H6-4井
施工开始日期：2023/4/30
施工方式：开井正举-开井反举
开始时间：8：40
施工结束时间：20：35
施工排量（方/小时）：1200
施工前瞬量（万方/天）：5.5
施工最高瞬量（万方/天）：6.3
施工后瞬量（万方/天）:0
排液量（方）：12.5
作业时间（小时）：11
施工前套压/油压：5.45/6.02MPa
气举最高套压/油压：13.61/12.97MPa
施工后套压/油压：13.61/0Mpa
备注：15：00-15：55停机转反举</t>
    <phoneticPr fontId="7" type="noConversion"/>
  </si>
  <si>
    <t>11:00-08:00</t>
  </si>
  <si>
    <t>设备规格：NPU12002/350C
作业井号：威204H6-4井
施工开始日期：2023/5/1
施工方式：开井反举
开始时间：8：45
施工结束时间：20：45
施工排量（方/小时）：1200
施工前瞬量（万方/天）：0
施工最高瞬量（万方/天）：7.5
施工后瞬量（万方/天）:2
排液量（方）：11.5
作业时间（小时）：12
施工前套压/油压：13.61/0.55MPa
气举最高套压/油压：17.24/9.23MPa
施工后套压/油压：5.42/1.35Mpa</t>
    <phoneticPr fontId="7" type="noConversion"/>
  </si>
  <si>
    <t>设备规格：NPU12002/350C
作业井号：威204H6-4井
施工开始日期：2023/5/2
施工方式：开井反举
开始时间：8：50
施工结束时间：20：50
施工排量（方/小时）：1200
施工前瞬量（万方/天）：5
施工最高瞬量（万方/天）：0
施工后瞬量（万方/天）:0
排液量（方）：0
作业时间（小时）：12
施工前套压/油压：9.82/3.87MPa
气举最高套压/油压：17.36/3.87MPa
施工后套压/油压：17.09/0.61Mpa</t>
    <phoneticPr fontId="7" type="noConversion"/>
  </si>
  <si>
    <t>5月4日20:50</t>
  </si>
  <si>
    <t>设备规格：NPU12002/350C
作业井号：威204H6-4井
施工开始日期：2023/5/3日
施工方式：开井反举
开始时间：8:50
施工结束时间：5月4日20:50
施工排量（方/小时）：1200
施工前瞬量（万方/天）：0
施工最高瞬量（万方/天）：2.5
施工后瞬量（万方/天）:2.3
排液量（方）：45.6
作业时间（小时）：36
施工前套压/油压：14.64/0.49MPa
气举最高套压/油压：16.61/9.08MPa
施工后套压/油压：4.94/1.11Mpa</t>
    <phoneticPr fontId="7" type="noConversion"/>
  </si>
  <si>
    <t>设备规格：CFA3408-298-1800
作业井号：威204H37-4
施工日期：2023/5/5
施工方式：关井正举-关井反举-开井反举
施工开始时间：10:30
施工结束时间：19:30
施工排量（方/小时）：1200
施工前瞬量（万方/天）：0
施工最高瞬量（万方/天）：3.95
施工后瞬量（万方/天）:2.92
排液量（方）：0.8
作业时间（小时）：9小时
备注：
针阀开度及流程情况：针阀全开
施工前套压/油压： 3.11/1.44MPa
气举最高套压/油压：3.47/3.82MPa
出液时套压/油压：3.46/0.40Mpa
停气举时套压/油压：3.15/0.99MPa
气举举通时间：15:33
异常或特殊情况:无</t>
    <phoneticPr fontId="7" type="noConversion"/>
  </si>
  <si>
    <t>NPU12002/350C</t>
    <phoneticPr fontId="7" type="noConversion"/>
  </si>
  <si>
    <t>NPU12003/350C</t>
    <phoneticPr fontId="7" type="noConversion"/>
  </si>
  <si>
    <t>开井反举</t>
    <phoneticPr fontId="7" type="noConversion"/>
  </si>
  <si>
    <t>设备规格：NPU12002/350C
作业井号：威204H6-4井
施工开始日期：2023/5/5
施工方式：开井反举
开始时间：8：45
施工结束时间：19：45
施工排量（方/小时）：1200
施工前瞬量（万方/天）：2
施工最高瞬量（万方/天）：9.5
施工后瞬量（万方/天）:5.5
排液量（方）：4.5
作业时间（小时）：11
施工前套压/油压：10.51/3.28MPa
气举最高套压/油压：15.98/8.76MPa
施工后套压/油压：6.52/4.53Mpa</t>
    <phoneticPr fontId="7" type="noConversion"/>
  </si>
  <si>
    <t>22:30-08:00</t>
  </si>
  <si>
    <t>NPU12002/350C</t>
    <phoneticPr fontId="7" type="noConversion"/>
  </si>
  <si>
    <t>202H1-2</t>
    <phoneticPr fontId="7" type="noConversion"/>
  </si>
  <si>
    <t>开井正举</t>
    <phoneticPr fontId="7" type="noConversion"/>
  </si>
  <si>
    <t>设备规格：NPU12002/350C
作业井号：威202H1-2井
施工日期：2023/5/6
施工方式：开井正举
开始时间：11：05
施工结束时间：20：05
施工排量（方/小时）：1200
施工前瞬量（万方/天）：0
施工最高瞬量（万方/天）:3.3
施工后瞬量（万方/天）:1.5
排液量（方）：4.8
作业时间（小时）：9
施工前套压/油压：0/0MPa
气举最高套压/油压：4.09/16.28MPa
施工后套压/油压：1.89/7.82Mpa</t>
    <phoneticPr fontId="7" type="noConversion"/>
  </si>
  <si>
    <t>NPU12002/350C</t>
    <phoneticPr fontId="7" type="noConversion"/>
  </si>
  <si>
    <t>设备规格：NPU12002/350C
作业井号：威202H1-2井
施工日期：2023/5/7
施工方式：开井正举
开始时间：9：30
施工结束时间：20：30
施工排量（方/小时）：1200
施工前瞬量（万方/天）：1.4
施工最高瞬量（万方/天）:3.6
施工后瞬量（万方/天）:1.8
排液量（方）：6.6
作业时间（小时）：11
施工前套压/油压：1.5/3.75MPa
气举最高套压/油压：2.25/10.27MPa
施工后套压/油压：1.56/5.43Mpa</t>
    <phoneticPr fontId="7" type="noConversion"/>
  </si>
  <si>
    <t>NPU12004/350C</t>
    <phoneticPr fontId="7" type="noConversion"/>
  </si>
  <si>
    <t>202H28-7</t>
    <phoneticPr fontId="7" type="noConversion"/>
  </si>
  <si>
    <t>(打破裂盘)开井正举+关井反举+开井反举</t>
    <phoneticPr fontId="7" type="noConversion"/>
  </si>
  <si>
    <t>设备规格：NPU12004/350C
作业井号：威202H28-7井
施工开始日期：2023/5/7
施工方式：开井正举+关井反举+开井反举
开始时间：12:20-14:30
15:50-21:40
施工结束时间：21:40
施工排量（方/小时）：1200
施工前瞬量（万方/天）：0
施工最高瞬量（万方/天）：6,7井合采14万方/天
施工后瞬量万方/天）:13.7(1,3,7井合采）
排液量（方）：1.2
作业时间（小时）：8
施工前套压/油压：2.21/0MPa
气举最高套压/油压：9.26/11.56MPa
施工后套压/油压：6.01/2.47Mpa
备注：13:37破裂盘确认打开，油压：0↑11.56↓7.95Mpa</t>
    <phoneticPr fontId="7" type="noConversion"/>
  </si>
  <si>
    <t>开井正举-关井反举-开井反举</t>
    <phoneticPr fontId="7" type="noConversion"/>
  </si>
  <si>
    <t>设备规格：NPU12002/350C
作业井号：威202H1-2井
施工日期：2023/5/8
施工方式：开井正举-关井反举-开井反举
开始时间：8：35
施工结束时间：20：00
施工排量（方/小时）：1200
施工前瞬量（万方/天）：1.2
施工最高瞬量（万方/天）:4.5
施工后瞬量（万方/天）:2.7
排液量（方）：7
作业时间（小时）：10
施工前套压/油压：1.36/3.35MPa
气举最高套压/油压：9.07/9.72MPa
施工后套压/油压：5.89/1.98Mpa
备注：13：00-14：25停机转反举</t>
    <phoneticPr fontId="7" type="noConversion"/>
  </si>
  <si>
    <t>202H28-8</t>
    <phoneticPr fontId="7" type="noConversion"/>
  </si>
  <si>
    <t>/</t>
    <phoneticPr fontId="7" type="noConversion"/>
  </si>
  <si>
    <t>设备规格：NPU12004/350C
作业井号：威202H28-8井
施工开始日期：2023/5/8
施工方式：开井正举打破裂盘+关井反举+开井反举
开始时间：11:00-14:50
16:25-20:35
21：00-22：00
施工结束时间：22:00
施工排量（方/小时）：1200
施工前瞬量（万方/天）：7.3(2,8井合采)
施工最高瞬量（万方/天）：2,8井合采(数采故障无法采集）
施工后瞬量（万方/天）:7.8
排液量（方）：1.8
作业时间（小时）：9
施工前套压/油压：1.92/0MPa
气举最高套压/油压：10.23/16.83MPa
施工后套压/油压：10.0/1.67Mpa
备注：12:44破裂盘确认打开，油压：0↑16.83↓14.41Mpa</t>
    <phoneticPr fontId="7" type="noConversion"/>
  </si>
  <si>
    <t>204H6-3</t>
    <phoneticPr fontId="7" type="noConversion"/>
  </si>
  <si>
    <t>开井反举</t>
    <phoneticPr fontId="7" type="noConversion"/>
  </si>
  <si>
    <t>设备规格：NPU12002/350C
作业井号：威204H6-3井
施工日期：2023/5/9
施工方式：开井反举
开始时间：10：00
施工结束时间：17：00
施工排量（方/小时）：1200
施工前瞬量（万方/天）：0
施工最高瞬量（万方/天）:4
施工后瞬量（万方/天）:2.5
排液量（方）：4.5
作业时间（小时）：7
施工前套压/油压：6.71/0.59MPa
气举最高套压/油压：7.65/3.52MPa
施工后套压/油压：4.39/1.02Mpa</t>
    <phoneticPr fontId="7" type="noConversion"/>
  </si>
  <si>
    <t>202H28-6</t>
    <phoneticPr fontId="7" type="noConversion"/>
  </si>
  <si>
    <t>设备规格：NPU12004/350C
作业井号：威202H28-6井
施工开始日期：2023/5/9
施工方式：开井正举打破裂盘+关井反举+开井反举
开始时间：11:50-14:35
15:40-21:55
施工结束时间：21:55
施工排量（方/小时）：1200
施工前瞬量（万方/天）：12.2(6,7井合采)
施工最高瞬量（万方/天）：7.3(6井单采)
施工后瞬量（万方/天）:15.0
(3,6,7井合采）
排液量（方）：2
作业时间（小时）：9
施工前套压/油压：3.26/0MPa
气举最高套压/油压：8.10/11.98MPa
施工后套压/油压：3.32/6.79Mpa
备注：13:12破裂盘确认打开，油压：0↑11.98↓9.33Mpa</t>
    <phoneticPr fontId="7" type="noConversion"/>
  </si>
  <si>
    <t>204H40-4</t>
    <phoneticPr fontId="7" type="noConversion"/>
  </si>
  <si>
    <t>关井正举+关井反举+开井反举</t>
    <phoneticPr fontId="7" type="noConversion"/>
  </si>
  <si>
    <t>设备规格：NPU12004/350C
作业井号：威204H40-4井
施工开始日期：2023/5/10
施工方式：关井正举+关井反举+开井反举
开始时间：12:20
施工结束时间：19:20
施工排量（方/小时）：1200
施工前瞬量（万方/天）：0
施工最高瞬量3（万方/天）：
施工后瞬量（万方/天）:2.7
排液量（方）：3.2
作业时间（小时）：7
施工前套压/油压：3.0/2.25MPa
气举最高套压/油压：3.40/3.60MPa
施工后套压/油压：2.59/1.61Mpa</t>
    <phoneticPr fontId="7" type="noConversion"/>
  </si>
  <si>
    <t>19:00-08:00</t>
  </si>
  <si>
    <t>202H3-6</t>
    <phoneticPr fontId="7" type="noConversion"/>
  </si>
  <si>
    <t>8:00-11:00 13:30-17:50 20:15-8:00</t>
  </si>
  <si>
    <t>11:50-19:50</t>
  </si>
  <si>
    <t>8:00-18:15 20:55-8:00</t>
  </si>
  <si>
    <t>204H50-4</t>
    <phoneticPr fontId="7" type="noConversion"/>
  </si>
  <si>
    <t>204H50-5</t>
    <phoneticPr fontId="7" type="noConversion"/>
  </si>
  <si>
    <t>8:00-11:00
19:00-8:00</t>
  </si>
  <si>
    <t>202H13-3</t>
    <phoneticPr fontId="7" type="noConversion"/>
  </si>
  <si>
    <t>关井正举+敞井反举</t>
    <phoneticPr fontId="7" type="noConversion"/>
  </si>
  <si>
    <t>设备规格：NPU12004/350C
作业井号：威202H13-3井
施工开始日期：2023/5/11
施工方式：关井正举+敞井反举
开始时间：11:10
施工结束时间：19:10
施工排量（方/小时）：1200
施工前瞬量（万方/天）：0
施工最高瞬量0（万方/天）：
施工后瞬量（万方/天）:0
排液量（方）：0.5左右
作业时间（小时）：8
施工前套压/油压：3.94/2.30MPa
气举最高套压/油压：4.76/4.78MPa
施工后套压/油压0.21/3.55Mpa</t>
    <phoneticPr fontId="7" type="noConversion"/>
  </si>
  <si>
    <t>NPU12006/350C</t>
    <phoneticPr fontId="7" type="noConversion"/>
  </si>
  <si>
    <t>开井反举</t>
    <phoneticPr fontId="7" type="noConversion"/>
  </si>
  <si>
    <t>设备规格：NPU12006/350C
作业井号：威204H6－4井
施工开始日期：2023/5/11
施工方式：开井反举
开始时间：8:00
施工结束时间：20:00
施工排量（方/小时）：1200
施工前瞬量（万方/天）：0.6
施工最高瞬量8（万方/天）：
施工后瞬量（万方/天）:2
排液量（方）：12.5
作业时间（小时）：12
施工前套压/油压：13.67/0.63MPa
气举最高套压/油压：15.60/8.62MPa
施工后套压/油压4.67/1.14Mpa</t>
    <phoneticPr fontId="7" type="noConversion"/>
  </si>
  <si>
    <t>NPU12002/350C</t>
    <phoneticPr fontId="7" type="noConversion"/>
  </si>
  <si>
    <t>204H6-4</t>
    <phoneticPr fontId="7" type="noConversion"/>
  </si>
  <si>
    <t>204H48-3</t>
    <phoneticPr fontId="7" type="noConversion"/>
  </si>
  <si>
    <t>设备规格：NPU12002/350C
作业井号：威204H48-3井
施工开始日期：2023/5/11
施工方式：关井正举-关井反举-开井反举
开始时间：10：20
施工结束时间：20：20
施工排量（方/小时）：1200
施工前瞬量（万方/天）：0
施工最高瞬量（万方/天）：2
施工后瞬量（万方/天）:1.4
排液量（方）：2.5
作业时间（小时）：10
施工前套压/油压：1.69/1.2MPa
气举最高套压/油压：2.1/2.3MPa
施工后套压/油压：1.82/0.58Mpa</t>
    <phoneticPr fontId="7" type="noConversion"/>
  </si>
  <si>
    <t>第1组</t>
    <phoneticPr fontId="7" type="noConversion"/>
  </si>
  <si>
    <t>202H21-5</t>
    <phoneticPr fontId="7" type="noConversion"/>
  </si>
  <si>
    <t>设备规格：NPU12006/350C
作业井号：威202H21－5井
施工开始日期：2023/5/12
施工方式：关井正举
开始时间：12:00
施工结束时间：16:00
施工排量（方/小时）：1200
施工前瞬量（万方/天）：0
施工最高瞬量0（万方/天）：
施工后瞬量（万方/天）:0
排液量（方）：0
作业时间（小时）：4
施工前套压/油压：7.74/0.2MPa
气举最高套压/油压：8.41/7.69MPa
施工后套压/油压8.41/7.69Mpa</t>
    <phoneticPr fontId="7" type="noConversion"/>
  </si>
  <si>
    <t>关井正举+关井反举+开井反举</t>
  </si>
  <si>
    <t>设备规格：NPU12004/350C
作业井号：威204H33-4井
施工开始日期：2023/5/12
施工方式：关井正举+关井反举+开井反举
开始时间：11:30
施工结束时间：18:30
施工排量（方/小时）：1200
施工前瞬量（万方/天）：0
施工最高瞬量2.4（万方/天）：
施工后瞬量（万方/天）:2.4
排液量（方）：0.15
作业时间（小时）：
7小时
施工前套压/油压：1.63/1.46MPa
气举最高套压/油压：
2.74/2.0MPa
施工后套压/油压0.63/1.68Mpa</t>
    <phoneticPr fontId="7" type="noConversion"/>
  </si>
  <si>
    <t>8:00-11:00</t>
  </si>
  <si>
    <t>4:00-8:00</t>
  </si>
  <si>
    <t>10:30-8:00</t>
  </si>
  <si>
    <t>8:00-20:00
22:00-8:00</t>
  </si>
  <si>
    <t>20:00-22:00</t>
  </si>
  <si>
    <t>NPU12006/350C</t>
    <phoneticPr fontId="7" type="noConversion"/>
  </si>
  <si>
    <t>开井正举</t>
    <phoneticPr fontId="7" type="noConversion"/>
  </si>
  <si>
    <t>设备规格：NPU12006/350C
作业井号：威204H79－3井
施工开始日期：2023/5/14
施工方式：开井正举
开始时间：12:30
施工结束时间：19:30
施工排量（方/小时）：1200
施工前瞬量（万方/天）：5.5
施工最高瞬量（万方/天）：13
施工后瞬量（万方/天）:12
排液量（方）：4
作业时间（小时）：7
施工前套压/油压：2.75/5.15MPa
气举最高套压/油压：3.60/5.70MPa
施工后套压/油压:3.13/3.94Mpa</t>
    <phoneticPr fontId="7" type="noConversion"/>
  </si>
  <si>
    <t>202H1-2</t>
    <phoneticPr fontId="7" type="noConversion"/>
  </si>
  <si>
    <t>NPU12002/350C</t>
    <phoneticPr fontId="7" type="noConversion"/>
  </si>
  <si>
    <t>设备规格：NPU12002/350C
作业井号：威202H1-2井
施工日期：2023/5/14
施工方式：开井反举
开始时间：9：25
施工结束时间：19：25
施工排量（方/小时）：1200
施工前瞬量（万方/天）：0
施工最高瞬量（万方/天）:5.5
施工后瞬量（万方/天）:1.6
排液量（方）：5.5
作业时间（小时）：10
施工前套压/油压：5.57/0.65MPa
气举最高套压/油压：10.06/6.58MPa
施工后套压/油压：5.45/1.75Mpa</t>
    <phoneticPr fontId="7" type="noConversion"/>
  </si>
  <si>
    <t>204H79-3</t>
    <phoneticPr fontId="7" type="noConversion"/>
  </si>
  <si>
    <t>204H42-7</t>
    <phoneticPr fontId="7" type="noConversion"/>
  </si>
  <si>
    <t>9:30-14:00</t>
  </si>
  <si>
    <t>08:00-10:40
11:40-08:00</t>
    <phoneticPr fontId="7" type="noConversion"/>
  </si>
  <si>
    <t>NPU12002/350C</t>
    <phoneticPr fontId="7" type="noConversion"/>
  </si>
  <si>
    <t>202H1-6</t>
    <phoneticPr fontId="7" type="noConversion"/>
  </si>
  <si>
    <t>开井反举-关井正举</t>
    <phoneticPr fontId="7" type="noConversion"/>
  </si>
  <si>
    <t>设备规格：NPU12002/350C
作业井号：威202H1-6井
施工日期：2023/5/15
施工方式：开井反举-关井正举
开始时间：10：00
施工结束时间：18：50
施工排量（方/小时）：1200
施工前瞬量（万方/天）：1.8
施工最高瞬量（万方/天）:1.8
施工后瞬量（万方/天）:0
排液量（方）：0.5
作业时间（小时）：8
施工前套压/油压：1.37/1.14MPa
气举最高套压/油压：10.9/3.62MPa
施工后套压/油压：4.82/3.61Mpa
备注：14：20-15：10停机转正举</t>
    <phoneticPr fontId="7" type="noConversion"/>
  </si>
  <si>
    <t>16:30-22:10</t>
  </si>
  <si>
    <t>204H34-7</t>
    <phoneticPr fontId="7" type="noConversion"/>
  </si>
  <si>
    <t>10:25-18:10</t>
  </si>
  <si>
    <t>202H16-5</t>
    <phoneticPr fontId="7" type="noConversion"/>
  </si>
  <si>
    <t>23:15-3:15</t>
  </si>
  <si>
    <t>11:00-19:05</t>
  </si>
  <si>
    <t>8:00-18:00</t>
  </si>
  <si>
    <t>204H6-4</t>
    <phoneticPr fontId="7" type="noConversion"/>
  </si>
  <si>
    <t>设备规格：NPU12006/350C
作业井号：威204H6－4井
施工开始日期：2023/5/17
施工方式：开井反举
开始时间：10:20
施工结束时间：20:20
施工排量（方/小时）：1200
施工前瞬量（万方/天）：0
施工最高瞬量（万方/天）：10
施工后瞬量（万方/天）:2.4
排液量（方）：6.5
作业时间（小时）：10
施工前套压/油压：13.77/1.02MPa
气举最高套压/油压：15.86/7.02MPa
施工后套压/油压:4.57/1.07Mpa</t>
    <phoneticPr fontId="7" type="noConversion"/>
  </si>
  <si>
    <t>设备规格：NPU12002/350C
作业井号：威204H37-4井
施工日期：2023/5/17
施工方式：关井正举-关井反举-开井反举
开始时间：12：25
施工结束时间：20：25
施工排量（方/小时）：1200
施工前瞬量（万方/天）：0
施工最高瞬量（万方/天）:2.7
施工后瞬量（万方/天）:2.7
排液量（方）：1.4
作业时间（小时）：8
施工前套压/油压：2.8/1.4MPa
气举最高套压/油压：3.19/2.96MPa
施工后套压/油压：2.71/1.04Mpa</t>
    <phoneticPr fontId="7" type="noConversion"/>
  </si>
  <si>
    <t>202H21-5</t>
    <phoneticPr fontId="7" type="noConversion"/>
  </si>
  <si>
    <t>19:00-5:52</t>
  </si>
  <si>
    <t>设备规格：NPU12006/350C
作业井号：威204H6－3井
施工开始日期：2023/5/18
施工方式：开井反举
开始时间：8:45
施工结束时间：12:45
施工排量（方/小时）：1200
施工前瞬量（万方/天）：3
施工最高瞬量（万方/天）：4
施工后瞬量（万方/天）:2.3
排液量（方）：2
作业时间（小时）：4
施工前套压/油压：5.06/4.27MPa
气举最高套压/油压：5.60/4.27MPa
施工后套压/油压:3.43/0.93Mpa</t>
    <phoneticPr fontId="7" type="noConversion"/>
  </si>
  <si>
    <t>204H37-7</t>
    <phoneticPr fontId="7" type="noConversion"/>
  </si>
  <si>
    <t>设备规格：NPU12004/350C
作业井号：威204H37－7井
施工开始日期：2023/5/18
施工方式：关井正举+关井反举+开井反举
开始时间：10:10
施工结束时间：16:10
施工排量（方/小时）：1200
施工前瞬量（万方/天）：0
施工最高瞬量（万方/天）：2.5
施工后瞬量（万方/天）:1.1
排液量（方）：1.7
作业时间（小时）：6
施工前套压/油压：1.49/1.65MPa
气举最高套压/油压：2.39/2.28MPa
施工后套压/油压:1.93/1.06Mpa</t>
    <phoneticPr fontId="7" type="noConversion"/>
  </si>
  <si>
    <t>202H13-1</t>
    <phoneticPr fontId="7" type="noConversion"/>
  </si>
  <si>
    <t>15:30-8:00</t>
  </si>
  <si>
    <t>9:40-16:40</t>
  </si>
  <si>
    <t>204H10-3</t>
    <phoneticPr fontId="7" type="noConversion"/>
  </si>
  <si>
    <t>8:00-11:00  17:00-8:00</t>
  </si>
  <si>
    <t>08:30-20:00</t>
  </si>
  <si>
    <t>204H54-3</t>
  </si>
  <si>
    <t>14:00-16:50</t>
  </si>
  <si>
    <t>202H13-2</t>
    <phoneticPr fontId="7" type="noConversion"/>
  </si>
  <si>
    <t>8:00-16:40</t>
  </si>
  <si>
    <t xml:space="preserve">10:00-16:00 </t>
  </si>
  <si>
    <t>08:00-13:30
15:00-08:00</t>
  </si>
  <si>
    <t>NPU12002/350C</t>
    <phoneticPr fontId="7" type="noConversion"/>
  </si>
  <si>
    <t>204H79-6</t>
  </si>
  <si>
    <t>设备规格：NPU12002/350C
作业井号：威204H79-6井
施工日期：2023/5/20
施工方式：开井正举-关井反举-开井反举
开始时间：14：10
施工结束时间：20：45
施工排量（方/小时）：1200
施工前瞬量（万方/天）：13.7（6+7井）
施工最高瞬量（万方/天）:18.6（6+7井）
施工后瞬量（万方/天）:14.5（6+7井）
排液量（方）：2
作业时间（小时）：6
施工前套压/油压：2.84/4.46MPa
气举最高套压/油压：6.43/6.21MPa
施工后套压/油压：5.64/2.96Mpa
备注：16：10-16：45停机转反举</t>
    <phoneticPr fontId="7" type="noConversion"/>
  </si>
  <si>
    <t>（转油管）开井正举-关井反举-开井反举</t>
    <phoneticPr fontId="7" type="noConversion"/>
  </si>
  <si>
    <t>204H41-1</t>
  </si>
  <si>
    <t>设备规格：NPU12002/350C
作业井号：威204H41-1井
施工日期：2023/5/21
施工方式：关井正举-关井反举-开井反举
开始时间：10：25
施工结束时间：18：25
施工排量（方/小时）：1200
施工前瞬量（万方/天）：0
施工最高瞬量（万方/天）:2.5
施工后瞬量（万方/天）:2.5
排液量（方）：2
作业时间（小时）：8
施工前套压/油压：1.9/1.75MPa
气举最高套压/油压：2.49/2.42MPa
施工后套压/油压：1.86/1Mpa</t>
    <phoneticPr fontId="7" type="noConversion"/>
  </si>
  <si>
    <t>202H23-3</t>
    <phoneticPr fontId="7" type="noConversion"/>
  </si>
  <si>
    <t>设备规格：NPU12006/350C
作业井号：威202H23－3井
施工日期：2023/5/21
施工方式：开井正举
开始时间：15：25
施工结束时间：19：25
施工排量（方/小时）：1200
施工前瞬量（万方/天）：1.7
施工最高瞬量（万方/天）:12.5
施工后瞬量（万方/天）:12
排液量（方）：2
作业时间（小时）：4
施工前套压/油压：4.22/0.00MPa
气举最高套压/油压：5.60/16.50MPa
施工后套压/油压：5.46/7.49Mpa</t>
    <phoneticPr fontId="7" type="noConversion"/>
  </si>
  <si>
    <t>（打破裂盘）开井正举</t>
    <phoneticPr fontId="7" type="noConversion"/>
  </si>
  <si>
    <t xml:space="preserve">10:30-8：00 </t>
    <phoneticPr fontId="7" type="noConversion"/>
  </si>
  <si>
    <t>NPU12006/350C</t>
    <phoneticPr fontId="7" type="noConversion"/>
  </si>
  <si>
    <t>202H23-4</t>
    <phoneticPr fontId="7" type="noConversion"/>
  </si>
  <si>
    <t>设备规格：NPU12006/350C
作业井号：威202H23－4井
施工日期：2023/5/22
施工方式：开井正举
开始时间：9:30
施工结束时间：13:30
施工排量（方/小时）：1200
施工前瞬量（万方/天）：9.4
施工最高瞬量（万方/天）:13
施工后瞬量（万方/天）:11.6
排液量（方）：2
作业时间（小时）：4
施工前套压/油压：6.67/0.00MPa
气举最高套压/油压：7.80/17.80MPa
施工后套压/油压：7.30/9.60Mpa</t>
    <phoneticPr fontId="7" type="noConversion"/>
  </si>
  <si>
    <t>设备规格：NPU12006/350C
作业井号：威202H23－3井
施工日期：2023/5/22
施工方式：开井正举
开始时间：18:10
施工结束时间：22:10
施工排量（方/小时）：1200
施工前瞬量（万方/天）：0
施工最高瞬量（万方/天）:13
施工后瞬量（万方/天）:11.4
措施期间排液量（方）：12
作业时间（小时）：4
施工前套压/油压：4.30/8.15MPa
气举最高套压/油压：5.60/8.25MPa
施工后套压/油压：5.39/7.32Mpa</t>
    <phoneticPr fontId="7" type="noConversion"/>
  </si>
  <si>
    <t>（转油管）开井正举、关井反举、开井反举</t>
    <phoneticPr fontId="7" type="noConversion"/>
  </si>
  <si>
    <t>设备规格：NPU12006/350C
作业井号：威202H23－3井
施工日期：2023/5/23
施工方式：开井正举、关井反举、开井反举
开始时间：8:00
施工结束时间：18:00
施工排量（方/小时）：1200
施工前瞬量（万方/天）:6.9
施工最高瞬量（万方/天）:13
施工后瞬量（万方/天）:8.1
措施期间排液量（方）：13
作业时间（小时）：10
施工前套压/油压：4.71/7.66MPa
气举最高套压/油压：8.93/7.96MPa
施工后套压/油压：7.93/4.75Mpa</t>
    <phoneticPr fontId="7" type="noConversion"/>
  </si>
  <si>
    <t>设备规格：NPU12002/350C
作业井号：威204H37-4井
施工日期：2023/5/23
施工方式：开井反举
开始时间：16：40
施工结束时间：20：40
施工排量（方/小时）：1200
施工前瞬量（万方/天）：0
施工最高瞬量（万方/天）:1.3
施工后瞬量（万方/天）:1.3
排液量（方）：0.4
作业时间（小时）：4
施工前套压/油压：2.24/0.08MPa
气举最高套压/油压：2.64/0.99MPa
施工后套压/油压：2.61/0.99Mpa</t>
    <phoneticPr fontId="7" type="noConversion"/>
  </si>
  <si>
    <t>10:00-08:00</t>
  </si>
  <si>
    <t>202H18-2</t>
  </si>
  <si>
    <t>202H18-2</t>
    <phoneticPr fontId="7" type="noConversion"/>
  </si>
  <si>
    <t>设备规格：NPU12006/350C
作业井号：威202H18－2井
施工日期：2023/5/24
施工方式：关井正举
开始时间：11:50
施工结束时间：15:50
施工排量（方/小时）：1200
施工前瞬量（万方/天）:0
施工最高瞬量（万方/天）:0
施工后瞬量（万方/天）:0
措施期间排液量（方）：0
作业时间（小时）：4
施工前套压/油压：4.43/1.44MPa
气举最高套压/油压：6.12/6.54MPa
施工后套压/油压：6.12/6.54Mpa</t>
    <phoneticPr fontId="7" type="noConversion"/>
  </si>
  <si>
    <t>设备规格：NPU12002/350C
作业井号：威204H37-4井
施工日期：2023/5/24
施工方式：关井正举-关井反举-开井反举
开始时间：8：50
施工结束时间：16：50
施工排量（方/小时）：1200
施工前瞬量（万方/天）：0
施工最高瞬量（万方/天）:2.5
施工后瞬量（万方/天）:2.1
排液量（方）：1.5
作业时间（小时）：8
施工前套压/油压：2.54/0.92MPa
气举最高套压/油压：3.04/3.2MPa
施工后套压/油压：2.79/1.06Mpa</t>
    <phoneticPr fontId="7" type="noConversion"/>
  </si>
  <si>
    <t>8:00-22:00</t>
  </si>
  <si>
    <t>8:00-15:30</t>
  </si>
  <si>
    <t>8:00-20:10
21:40-08:00</t>
  </si>
  <si>
    <t>10:00-15:00</t>
    <phoneticPr fontId="7" type="noConversion"/>
  </si>
  <si>
    <t>204H6-4</t>
  </si>
  <si>
    <t>设备规格：NPU12002/350C
作业井号：威204H6-4井
施工日期：2023/5/25
施工方式：开井反举
开始时间：9：30
施工结束时间：18：00
施工排量（方/小时）：1200
施工前瞬量（万方/天）：0
施工最高瞬量（万方/天）:8.1
施工后瞬量（万方/天）:3.5
排液量（方）：7.5
作业时间（小时）：8小时30分钟
施工前套压/油压：15.06/0.83MPa
气举最高套压/油压：16.38/9.34MPa
施工后套压/油压：5.79/3.53Mpa</t>
    <phoneticPr fontId="7" type="noConversion"/>
  </si>
  <si>
    <t>202H18-1</t>
  </si>
  <si>
    <t>8:00-13:00 14:00-16:00</t>
  </si>
  <si>
    <t>设备规格：NPU12002/350C
作业井号：威204H79-3井
施工日期：2023/5/26
施工方式：开井正举
开始时间：15：30
施工结束时间：18：30
施工排量（方/小时）：1200
施工前瞬量（万方/天）：7
施工最高瞬量（万方/天）:13.7
施工后瞬量（万方/天）:13.2
排液量（方）：2
作业时间（小时）：3
施工前套压/油压：2.31/2.59MPa
气举最高套压/油压：2.83/3.34MPa
施工后套压/油压：2.64/3.14Mpa</t>
    <phoneticPr fontId="7" type="noConversion"/>
  </si>
  <si>
    <t>202H13-3</t>
    <phoneticPr fontId="7" type="noConversion"/>
  </si>
  <si>
    <t>10:30-18:30</t>
  </si>
  <si>
    <t>18:30-8:00</t>
  </si>
  <si>
    <t>设备规格：NPU12002/350C
作业井号：威204H37-4井
施工日期：2023/5/27
施工方式：关井正举-关井反举-开井反举
开始时间：9：20
施工结束时间：17：20
施工排量（方/小时）：1200
施工前瞬量（万方/天）：0
施工最高瞬量（万方/天）:3
施工后瞬量（万方/天）:2.3
排液量（方）：1.5
作业时间（小时）：8
施工前套压/油压：2.78/2.17MPa
气举最高套压/油压：3.26/3.55MPa
施工后套压/油压：2.94/0.99Mpa</t>
    <phoneticPr fontId="7" type="noConversion"/>
  </si>
  <si>
    <t>NPU12004/350C</t>
    <phoneticPr fontId="7" type="noConversion"/>
  </si>
  <si>
    <t>204H4-4</t>
    <phoneticPr fontId="7" type="noConversion"/>
  </si>
  <si>
    <t>开井正举</t>
    <phoneticPr fontId="7" type="noConversion"/>
  </si>
  <si>
    <t>设备规格：NPU12004/350C
作业井号：威204H4-4井
施工日期：2023/5/27
施工方式：开井正举
开始时间：17:00
施工结束时间：21:00
施工排量（方/小时）：1200
施工前瞬量（万方/天）：1.8
施工最高瞬量（万方/天）:1.8
施工后瞬量（万方/天）:1.6
排液量（方）：1.9
作业时间（小时）：4
施工前套压/油压：7.60/2.15MPa
气举最高套压/油压：7.60/16.45MPa
施工后套压/油压：4.88/14.07Mpa</t>
    <phoneticPr fontId="7" type="noConversion"/>
  </si>
  <si>
    <t>8:00-10:50
16:00-8:00</t>
  </si>
  <si>
    <t>8:00-10:50
16:50-8:00</t>
  </si>
  <si>
    <t>NPU12002/350C</t>
    <phoneticPr fontId="7" type="noConversion"/>
  </si>
  <si>
    <t>202H22-8</t>
    <phoneticPr fontId="7" type="noConversion"/>
  </si>
  <si>
    <t>设备规格：NPU12002/350C
作业井号：威202H22-8井
施工日期：2023/5/28
施工方式：开井正举
开始时间：9：50
施工结束时间：14：50
施工排量（方/小时）：1200
施工前瞬量（万方/天）：0
施工最高瞬量（万方/天）:4.2
施工后瞬量（万方/天）:1.5
排液量（方）：7.5
作业时间（小时）：5
施工前套压/油压：0/0MPa
气举最高套压/油压：8.68/2.14MPa
施工后套压/油压：3.64/0.93Mpa</t>
    <phoneticPr fontId="7" type="noConversion"/>
  </si>
  <si>
    <t>204H4-4</t>
    <phoneticPr fontId="7" type="noConversion"/>
  </si>
  <si>
    <t>NPU12006/350C</t>
    <phoneticPr fontId="7" type="noConversion"/>
  </si>
  <si>
    <t>开井正举</t>
    <phoneticPr fontId="7" type="noConversion"/>
  </si>
  <si>
    <t>设备规格：NPU12006/350C
作业井号：威204H4－4井
施工日期：2023/5/28
施工方式：开井正举
开始时间：9：50
施工结束时间：19：50
施工排量（方/小时）：1200
施工前瞬量（万方/天）：0
施工最高瞬量（万方/天）:3.5
施工后瞬量（万方/天）:1.6
排液量（方）：17.5
作业时间（小时）：10
施工前套压/油压：0.58/10.82MPa
气举最高套压/油压：3.00/13.20MPa
施工后套压/油压：6.59/1.30Mpa</t>
    <phoneticPr fontId="7" type="noConversion"/>
  </si>
  <si>
    <t>8:00-15:00
2:00-4:00</t>
  </si>
  <si>
    <t>204H42-6</t>
    <phoneticPr fontId="7" type="noConversion"/>
  </si>
  <si>
    <t>10:00-16:10</t>
  </si>
  <si>
    <t>NPU12006/350C</t>
    <phoneticPr fontId="7" type="noConversion"/>
  </si>
  <si>
    <t>开井正举</t>
    <phoneticPr fontId="7" type="noConversion"/>
  </si>
  <si>
    <t>设备规格：NPU12006/350C
作业井号：威204H4－4井
施工日期：2023/5/29
施工方式：开井正举
开始时间：8:25
施工结束时间：19：35
施工排量（方/小时）：1200
施工前瞬量（万方/天）：2.2
施工最高瞬量（万方/天）:8
施工后瞬量（万方/天）:1.27
排液量（方）：23.5
作业时间（小时）：11小时10分钟
施工前套压/油压：4.93/7.86MPa
气举最高套压/油压：4.93/9.85MPa
施工后套压/油压：1.06/5.37Mpa</t>
    <phoneticPr fontId="7" type="noConversion"/>
  </si>
  <si>
    <t>NPU12002/350C</t>
    <phoneticPr fontId="7" type="noConversion"/>
  </si>
  <si>
    <t>204H54-6</t>
    <phoneticPr fontId="7" type="noConversion"/>
  </si>
  <si>
    <t>关井正举</t>
    <phoneticPr fontId="7" type="noConversion"/>
  </si>
  <si>
    <t>设备规格：NPU12002/350C
作业井号：威204H54-6井
施工开始日期：2023/5/29
施工方式：关井正举
开始时间：13：15
施工结束时间：19：15
施工排量（方/小时）：1200
施工前瞬量（万方/天）：0
施工最高瞬量（万方/天）：0
施工后瞬量（万方/天）:0
排液量（方）：0
作业时间（小时）：6
施工前套压/油压：2.17/2.12MPa
气举最高套压/油压：3.33/3.27MPa
施工后套压/油压：3.33/3.27Mpa</t>
    <phoneticPr fontId="7" type="noConversion"/>
  </si>
  <si>
    <t>202H1-1</t>
    <phoneticPr fontId="7" type="noConversion"/>
  </si>
  <si>
    <t>202H1-2</t>
  </si>
  <si>
    <t>10:10-12:10 14:30-8:00</t>
  </si>
  <si>
    <t>8:00-10:00 22:00-8:00</t>
  </si>
  <si>
    <t>NPU12006/350C</t>
    <phoneticPr fontId="7" type="noConversion"/>
  </si>
  <si>
    <t>开井正举+关井反举+开井反举</t>
    <phoneticPr fontId="7" type="noConversion"/>
  </si>
  <si>
    <t>设备规格：NPU12006/350C
作业井号：威204H4－4井
施工日期：2023/5/30
施工方式：开井正举、关井反举、开井反举
开始时间：8:30
施工结束时间：20:30
施工排量（方/小时）：1200
施工前瞬量（万方/天）：2.3
施工最高瞬量（万方/天）:10
施工后瞬量（万方/天）:0.1
排液量（方）：15.5
作业时间（小时）：12小时
施工前套压/油压：4.94/6.36MPa
气举最高套压/油压：9.35/8.255MPa
施工后套压/油压：6.54/0.65Mpa</t>
    <phoneticPr fontId="7" type="noConversion"/>
  </si>
  <si>
    <t>8:00-10:00 11:00-8:00</t>
  </si>
  <si>
    <t>设备规格：NPU12006/350C
作业井号：威204H4－4井
施工日期：2023/5/31
施工方式：开井反举
开始时间：8:30
施工结束时间：18:30
施工排量（方/小时）：1200
施工前瞬量（万方/天）：0
施工最高瞬量（万方/天）:8
施工后瞬量（万方/天）:1.5
排液量（方）：13
作业时间（小时）：10小时
施工前套压/油压：8.62/0.62MPa
气举最高套压/油压：10.75/7.65MPa
施工后套压/油压：5.74/1.07Mpa</t>
    <phoneticPr fontId="7" type="noConversion"/>
  </si>
  <si>
    <t>14:30-18:00</t>
  </si>
  <si>
    <t>NPU12006/350C</t>
    <phoneticPr fontId="7" type="noConversion"/>
  </si>
  <si>
    <t>设备规格：NPU12006/350C
作业井号：威204H6－4井
施工日期：2023/6/1
施工方式：开井反举
开始时间：10:30
施工结束时间：18:30
施工排量（方/小时）：1200
施工前瞬量（万方/天）：4.2(开井)
施工最高瞬量（万方/天）:6
施工后瞬量（万方/天）:2.8
排液量（方）：7.5
作业时间（小时）：8小时
施工前套压/油压：14.64/6.73MPa
气举最高套压/油压：13.75/10.10MPa
施工后套压/油压：5.39/2.16Mpa</t>
    <phoneticPr fontId="7" type="noConversion"/>
  </si>
  <si>
    <t>NPU12006/350C</t>
    <phoneticPr fontId="7" type="noConversion"/>
  </si>
  <si>
    <t>202H28-1</t>
    <phoneticPr fontId="7" type="noConversion"/>
  </si>
  <si>
    <t>（打破裂盘+转油管）开井正举+关井反举+开井反举</t>
    <phoneticPr fontId="7" type="noConversion"/>
  </si>
  <si>
    <t>设备规格：NPU12006/350C
作业井号：威202H28－1井
施工日期：2023/6/2
施工方式：开井正举、关井反举、开井反举
开始时间：12:10
施工结束时间：21:50(15:10－16:50转接流程、试压)
施工排量（方/小时）：1200
施工前瞬量（万方/天）：14.5(1、2、5混输)
施工最高瞬量（万方/天）:20(混输)
施工后瞬量（万方/天）:17.1(混输)
排液量（方）：2
作业时间（小时）：8小时
施工前套压/油压：3.96/0.00MPa
气举最高套压/油压：7.52/9.50MPa
施工后套压/油压：6.26/3.81Mpa</t>
    <phoneticPr fontId="7" type="noConversion"/>
  </si>
  <si>
    <t>8:000-9:00</t>
  </si>
  <si>
    <t>NPU12002/350C</t>
    <phoneticPr fontId="7" type="noConversion"/>
  </si>
  <si>
    <t>204H39-4</t>
    <phoneticPr fontId="7" type="noConversion"/>
  </si>
  <si>
    <t>开井反举</t>
    <phoneticPr fontId="7" type="noConversion"/>
  </si>
  <si>
    <t>设备规格：NPU12002/350C
作业井号：威204H39-4井
施工开始日期：2023/6/3
施工方式：开井反举
开始时间：8：50
施工结束时间：16：50
施工排量（方/小时）：1200
施工前瞬量（万方/天）：2.7
施工最高瞬量（万方/天）：3
施工后瞬量（万方/天）:3
排液量（方）：1.8
作业时间（小时）：8
施工前套压/油压：2.18/1.03MPa
气举最高套压/油压：2.18/1.05MPa
施工后套压/油压：1.91/1.05Mpa</t>
    <phoneticPr fontId="7" type="noConversion"/>
  </si>
  <si>
    <t>NPU12006/350C</t>
    <phoneticPr fontId="7" type="noConversion"/>
  </si>
  <si>
    <t>204H79-3</t>
    <phoneticPr fontId="7" type="noConversion"/>
  </si>
  <si>
    <t>（转油管）关井正举+关井反举+开井反举</t>
    <phoneticPr fontId="7" type="noConversion"/>
  </si>
  <si>
    <t>设备规格：NPU12006/350C
作业井号：威204H79－3井
施工开始日期：2023/6/3
施工方式：关井正举、关井反举、开井反举
开始时间：10：50
施工结束时间：18：50
施工排量（方/小时）：1200
施工前瞬量（万方/天）：0
施工最高瞬量（万方/天）：10
施工后瞬量（万方/天）:8.6
排液量（方）：0.5
作业时间（小时）：8
施工前套压/油压：2.60/3.20MPa
气举最高套压/油压：6.90/7.255MPa
施工后套压/油压：2.64/2.61Mpa</t>
    <phoneticPr fontId="7" type="noConversion"/>
  </si>
  <si>
    <t>202H13-4</t>
    <phoneticPr fontId="7" type="noConversion"/>
  </si>
  <si>
    <t>NPU12006/350C</t>
    <phoneticPr fontId="7" type="noConversion"/>
  </si>
  <si>
    <t>202H11-6</t>
    <phoneticPr fontId="7" type="noConversion"/>
  </si>
  <si>
    <t>开井正举+开井反举</t>
    <phoneticPr fontId="7" type="noConversion"/>
  </si>
  <si>
    <t>设备规格：NPU12006/350C
作业井号：威202H11－6井
施工开始日期：2023/6/4
施工方式：开井正举、开井反举
开始时间：14:30
施工结束时间：21:30
施工排量（方/小时）：1200
施工前瞬量（万方/天）：6(开井)
施工最高瞬量（万方/天）：6
施工后瞬量（万方/天）:1.8
排液量（方）：1.5
作业时间（小时）：7
施工前套压/油压：2.00/2.00MPa
气举最高套压/油压：2.00/2.00MPa
施工后套压/油压：1.10/0.4Mpa</t>
    <phoneticPr fontId="7" type="noConversion"/>
  </si>
  <si>
    <t>NPU12005/350C</t>
    <phoneticPr fontId="7" type="noConversion"/>
  </si>
  <si>
    <t>202H23-4</t>
    <phoneticPr fontId="7" type="noConversion"/>
  </si>
  <si>
    <t>（转油管）关井正举-关井反举-开井反举</t>
    <phoneticPr fontId="7" type="noConversion"/>
  </si>
  <si>
    <t>设备规格：NPU12005/350C
作业井号：威202H23-4井
施工开始日期：2023/6/4
施工方式：关井正举-关井反举-开井反举
开始时间：15：00
施工结束时间：21：30
施工排量（方/小时）：1200
施工前瞬量（万方/天）：0
施工最高瞬量（万方/天）：10.2
施工后瞬量（万方/天）:7.9
排液量（方）：1
作业时间（小时）：6小时30分钟
施工前套压/油压：10.07/10.14MPa
气举最高套压/油压：10.91/10.63MPa
施工后套压/油压：9.38/7.34Mpa</t>
    <phoneticPr fontId="7" type="noConversion"/>
  </si>
  <si>
    <t>备注2</t>
    <phoneticPr fontId="7" type="noConversion"/>
  </si>
  <si>
    <t>备注1</t>
    <phoneticPr fontId="7" type="noConversion"/>
  </si>
  <si>
    <t>修井复产</t>
  </si>
  <si>
    <t>修井复产</t>
    <phoneticPr fontId="7" type="noConversion"/>
  </si>
  <si>
    <t>8:00-15:20</t>
  </si>
  <si>
    <t>CFA3408-298-1800</t>
    <phoneticPr fontId="7" type="noConversion"/>
  </si>
  <si>
    <t>204H33-4</t>
    <phoneticPr fontId="7" type="noConversion"/>
  </si>
  <si>
    <t>关井正举-关井反举-开井反举</t>
    <phoneticPr fontId="7" type="noConversion"/>
  </si>
  <si>
    <t>设备规格：CFA3408-298-1800
作业井号：威204H33-4
施工日期：2023.6.8
施工方式: 关井正举-关井反举
                  开井反举
施工开始时间：12:15
施工结束时间：18:40
施工排量（方/小时）：800
施工前瞬量（万方/天）：0
施工最高瞬量（万方/天）：2.85
施工后瞬量（万方/天）：1.76
排液量（方）：0.3
作业时间（小时）：6
备注：
针阀开度及流程情况：针阀全开，走增压流程
施工前套压/油压：1.39/1.36MPa
出液时套压/油压：2.38/0.95Mpa
气举最高套压/油压：4.04/2.88MPa
停气举时套压/油压：1.95/0.77MPa
气举举通时间：17:20
异常或特殊情况:无</t>
    <phoneticPr fontId="7" type="noConversion"/>
  </si>
  <si>
    <t>NPU12005/350C</t>
    <phoneticPr fontId="7" type="noConversion"/>
  </si>
  <si>
    <t>204H54-6</t>
  </si>
  <si>
    <t>开井反举</t>
    <phoneticPr fontId="7" type="noConversion"/>
  </si>
  <si>
    <t>设备规格：NPU12005/350C
作业井号：威204H54-6井
施工开始日期：2023/6/5
施工方式：开井反举
开始时间：9：30
施工结束时间：17：30
施工排量（方/小时）：1200
施工前瞬量（万方/天）：0
施工最高瞬量（万方/天）：1.8
施工后瞬量（万方/天）:1.7
排液量（方）：3
作业时间（小时）：8
施工前套压/油压：1.28/1.03MPa
气举最高套压/油压：2.82/1.32MPa
施工后套压/油压：2.62/1.3Mpa</t>
    <phoneticPr fontId="7" type="noConversion"/>
  </si>
  <si>
    <t>NPU12006/350C</t>
    <phoneticPr fontId="7" type="noConversion"/>
  </si>
  <si>
    <t>202H11-6</t>
    <phoneticPr fontId="7" type="noConversion"/>
  </si>
  <si>
    <t>设备规格：NPU12006/350C
作业井号：威202H11－6井
施工开始日期：2023/6/5
施工方式：开井反举
开始时间：8:50
施工结束时间：18:50
施工排量（方/小时）：1200
施工前瞬量（万方/天）：6.6(开井)
施工最高瞬量（万方/天）：6.6
施工后瞬量（万方/天）:1.4
排液量（方）：0
作业时间（小时）：10
施工前套压/油压：1.80/1.90MPa
气举最高套压/油压：1.80/1.90MPa
施工后套压/油压：1.09/0.35Mpa</t>
    <phoneticPr fontId="7" type="noConversion"/>
  </si>
  <si>
    <t>204H4-4</t>
  </si>
  <si>
    <t>设备规格：NPU12002/350C
作业井号：威204H4-4井
施工开始日期：2023/6/5
施工方式：开井反举
开始时间：15:15
施工结束时间：20:15
施工排量（方/小时）：1200
施工前瞬量（万方/天）：0
施工最高瞬量（万方/天）:3.2
施工后瞬量（万方/天）:2.4
排液量（方）：7.1
作业时间（小时）：5小时
施工前套压/油压：12.08/0.79MPa
气举最高套压/油压：12.61/10.27MPa
施工后套压/油压：7.73/4.47Mpa</t>
    <phoneticPr fontId="7" type="noConversion"/>
  </si>
  <si>
    <t>设备规格：NPU12005/350C
作业井号：威204H54-3井
施工开始日期：2023/6/5
施工方式：关井反举-开井反举
开始时间：18：50
施工结束时间：20：50
施工排量（方/小时）：1200
施工前瞬量（万方/天）：0
施工最高瞬量（万方/天）：3.7
施工后瞬量（万方/天）:0.7
排液量（方）：0.5
作业时间（小时）：2
施工前套压/油压：4.46/3.16MPa
气举最高套压/油压：4.46/3.67MPa
施工后套压/油压：4.07/1.15Mpa</t>
    <phoneticPr fontId="7" type="noConversion"/>
  </si>
  <si>
    <t>204H37-1</t>
  </si>
  <si>
    <t>设备规格：NPU12005/350C
作业井号：威204H37-1井
施工日期：2023/6/6
施工方式：关井正举-关井反举-开井反举
开始时间：10：30
施工结束时间：15：50
施工排量（方/小时）：1200
施工前瞬量（万方/天）：0
施工最高瞬量（万方/天）:3.1
施工后瞬量（万方/天）:3
排液量（方）：1.1
作业时间（小时）：5小时20分钟
施工前套压/油压：4.37/1.41MPa
气举最高套压/油压：4.7/4.32MPa
施工后套压/油压：3.83/1.28Mpa</t>
    <phoneticPr fontId="7" type="noConversion"/>
  </si>
  <si>
    <t>202H11-4</t>
    <phoneticPr fontId="7" type="noConversion"/>
  </si>
  <si>
    <t>开井正举+开井反举</t>
    <phoneticPr fontId="7" type="noConversion"/>
  </si>
  <si>
    <t>设备规格：NPU12006/350C
作业井号：威202H11－4井
施工开始日期：2023/6/6
施工方式：开井正举、开井反举
开始时间：9:55
施工结束时间：19:55
施工排量（方/小时）：1200
施工前瞬量（万方/天）：1.5(开井)
施工最高瞬量（万方/天）：2.5
施工后瞬量（万方/天）:1.4
排液量（方）：1
作业时间（小时）：10
施工前套压/油压：3.11/3.07MPa
气举最高套压/油压：3.11/3.07MPa
施工后套压/油压：1.58/0.36Mpa</t>
    <phoneticPr fontId="7" type="noConversion"/>
  </si>
  <si>
    <t>204H37-4</t>
    <phoneticPr fontId="7" type="noConversion"/>
  </si>
  <si>
    <t>设备规格：NPU12005/350C
作业井号：威204H37-4井
施工日期：2023/6/6
施工方式：关井正举-关井反举-开井反举
开始时间：17：00
施工结束时间：21：20
施工排量（方/小时）：1200
施工前瞬量（万方/天）：0
施工最高瞬量（万方/天）:3.1
施工后瞬量（万方/天）:0
排液量（方）：0
作业时间（小时）：4小时20分钟
施工前套压/油压：3.13/2.39MPa
气举最高套压/油压：3.59/3.81MPa
施工后套压/油压：3.58/0Mpa</t>
    <phoneticPr fontId="7" type="noConversion"/>
  </si>
  <si>
    <t>设备规格：NPU12005/350C
作业井号：威204H37-4井
施工日期：2023/6/7
施工方式：关井正举-关井反举-开井反举
开始时间：8：20
施工结束时间：16：20
施工排量（方/小时）：1200
施工前瞬量（万方/天）：0
施工最高瞬量（万方/天）:3.6
施工后瞬量（万方/天）:3.4
排液量（方）：2.1
作业时间（小时）：8
施工前套压/油压：3.25/1.93MPa
气举最高套压/油压：3.63/4.22MPa
施工后套压/油压：3.24/1.24Mpa</t>
    <phoneticPr fontId="7" type="noConversion"/>
  </si>
  <si>
    <t>关井正举+关井反举+开井反举</t>
    <phoneticPr fontId="7" type="noConversion"/>
  </si>
  <si>
    <t>204H54-6</t>
    <phoneticPr fontId="7" type="noConversion"/>
  </si>
  <si>
    <t>设备规格：NPU12006/350C
作业井号：威204H54－6井
施工开始日期：2023/6/7
施工方式：关井正举、关井反举、开井反举
开始时间：12:10
施工结束时间：19:00(15:10－16:00转反举)
施工排量（方/小时）：1200
施工前瞬量（万方/天）：0
施工最高瞬量（万方/天）：3
施工后瞬量（万方/天）:2.1
排液量（方）：0
作业时间（小时）：6
施工前套压/油压：1.71/1.37MPa
气举最高套压/油压：3.78/3.88MPa
施工后套压/油压：3.01/1.40Mpa</t>
    <phoneticPr fontId="7" type="noConversion"/>
  </si>
  <si>
    <t>202H28-3</t>
  </si>
  <si>
    <t>（打破裂盘+转油管）开井正举-关井反举-开井反举</t>
    <phoneticPr fontId="7" type="noConversion"/>
  </si>
  <si>
    <t>设备规格：NPU12005/350C
作业井号：威202H28-3井
施工日期：2023/6/8
施工方式：开井正举-关井反举-开井反举
开始时间：13：30
施工结束时间：20：30
施工排量（方/小时）：1200
施工前瞬量（万方/天）：18.3（3+6+7+8井）
施工最高瞬量（万方/天）:21.9（3+6+7+8井）
施工后瞬量（万方/天）:20.8（3+6+7+8井）
排液量（方）：1.2
作业时间（小时）：7
施工前套压/油压：3.88/0MPa
气举最高套压/油压：10.92/13.67MPa
施工后套压/油压：8.84/6.54Mpa
备注：14：40油压0↑13.67↓9.91，破裂盘确认打开</t>
    <phoneticPr fontId="7" type="noConversion"/>
  </si>
  <si>
    <t>20:50-8:00</t>
  </si>
  <si>
    <t>202H3-4</t>
  </si>
  <si>
    <t>202H3-4</t>
    <phoneticPr fontId="7" type="noConversion"/>
  </si>
  <si>
    <t>8:00-16:00 20:40-8:00</t>
  </si>
  <si>
    <t>204H10-3</t>
    <phoneticPr fontId="7" type="noConversion"/>
  </si>
  <si>
    <t xml:space="preserve">8:00-14:30 21:30-8:00 </t>
  </si>
  <si>
    <t xml:space="preserve">14:30-15:30 17:40-21:30 </t>
  </si>
  <si>
    <t xml:space="preserve">21:00-8:00 </t>
  </si>
  <si>
    <t>9:25-8:00</t>
  </si>
  <si>
    <t>8:00-13:45 14:35-8:00</t>
  </si>
  <si>
    <t>8:00-14:35</t>
  </si>
  <si>
    <t>8:00-21:00 22:30-8:00</t>
  </si>
  <si>
    <t>11:00-15:05 20:00-8:00</t>
  </si>
  <si>
    <t>8:00-15:05 20:00-8:00</t>
  </si>
  <si>
    <t>CFA3408-298-1800</t>
    <phoneticPr fontId="7" type="noConversion"/>
  </si>
  <si>
    <t>204H33-3</t>
    <phoneticPr fontId="7" type="noConversion"/>
  </si>
  <si>
    <t>设备规格：CFA3408-298-1800
作业井号：威204H33-3
施工日期：2023.6.9
施工方式: 关井正举-关井反举
                  开井反举
施工开始时间：09:15
施工结束时间：17:40
施工排量（方/小时）：800
施工前瞬量（万方/天）：0
施工最高瞬量（万方/天）：2.85
施工后瞬量（万方/天）：2.25
排液量（方）：3.75
作业时间（小时）：8
备注：
针阀开度及流程情况：针阀开3圈，走增压流程
施工前套压/油压：1.82/2.03MPa
出液时套压/油压：3.62/2.14Mpa
气举最高套压/油压：4.05/2.32MPa
停气举时套压/油压：1.99/1.02MPa
气举举通时间：14:35
异常或特殊情况:无</t>
    <phoneticPr fontId="7" type="noConversion"/>
  </si>
  <si>
    <t>关井正举-关井反举-开井反举</t>
    <phoneticPr fontId="7" type="noConversion"/>
  </si>
  <si>
    <t>设备规格：NPU12005/350C
作业井号：威204H41-1井
施工日期：2023/6/9
施工方式：关井正举-关井反举-开井反举
开始时间：9：35
施工结束时间：17：35
施工排量（方/小时）：1200
施工前瞬量（万方/天）：0
施工最高瞬量（万方/天）:2.6
施工后瞬量（万方/天）:2.5
排液量（方）：2
作业时间（小时）：8
施工前套压/油压：1.75/0.48MPa
气举最高套压/油压：2.36/2.51MPa
施工后套压/油压：1.88/1.01Mpa</t>
    <phoneticPr fontId="7" type="noConversion"/>
  </si>
  <si>
    <t>204H51-2</t>
    <phoneticPr fontId="7" type="noConversion"/>
  </si>
  <si>
    <t>开井反举-关井反举-开井反举</t>
    <phoneticPr fontId="7" type="noConversion"/>
  </si>
  <si>
    <t>设备规格：CFA3408-298-1800
作业井号：威204H51-2
施工日期：2023.6.10
施工方式: 开井反举-关井反举
                  开井反举
施工开始时间：12:10
施工结束时间：21:10
施工排量（方/小时）：1200
施工前瞬量（万方/天）：1.32
施工最高瞬量（万方/天）：2.54
施工后瞬量（万方/天）：2.32
排液量（方）：1.6
作业时间（小时）：9
备注：
针阀开度及流程情况：针阀全开，走增压流程
施工前套压/油压：1.84/0.59MPa
出液时套压/油压：2.0/0.66Mpa
气举最高套压/油压：2.51/2.44MPa
停气举时套压/油压：2.37/0.75MPa
气举举通时间：12:35
异常或特殊情况:无</t>
    <phoneticPr fontId="7" type="noConversion"/>
  </si>
  <si>
    <t>设备规格：NPU12005/350C
作业井号：威204H33-4井
施工日期：2023/6/10
施工方式：关井正举-关井反举-开井反举
开始时间：10：30
施工结束时间：18：30
施工排量（方/小时）：1200
施工前瞬量（万方/天）：0
施工最高瞬量（万方/天）:2.4
施工后瞬量（万方/天）:2.4
排液量（方）：0.1
作业时间（小时）：8
施工前套压/油压：1.68/1.32MPa
气举最高套压/油压：3.02/2.28MPa
施工后套压/油压：1.76/0.98Mpa</t>
    <phoneticPr fontId="7" type="noConversion"/>
  </si>
  <si>
    <t>204H34-4</t>
    <phoneticPr fontId="7" type="noConversion"/>
  </si>
  <si>
    <t>14:30-20:00</t>
  </si>
  <si>
    <t>关井正举-关井反举- 开井反举</t>
    <phoneticPr fontId="7" type="noConversion"/>
  </si>
  <si>
    <t>设备规格：CFA3408-298-1800
作业井号：威204H6-6
施工日期：2023.6.11
施工方式: 关井正举-关井反举
                  开井反举
施工开始时间：11:30
施工结束时间：19:50
施工排量（方/小时）：1000
施工前瞬量（万方/天）：0
施工最高瞬量（万方/天）：3.5
施工后瞬量（万方/天）：2.76
排液量（方）：0.3
作业时间（小时）：8
备注：
针阀开度及流程情况：针阀全开，走直输流程
施工前套压/油压：3.28/3.09MPa
出液时套压/油压：3.57/1.82Mpa
气举最高套压/油压：5.41/5.39MPa
停气举时套压/油压：2.86/1.0MPa
气举举通时间：17:10
异常或特殊情况:无</t>
    <phoneticPr fontId="7" type="noConversion"/>
  </si>
  <si>
    <t>204H41-2</t>
  </si>
  <si>
    <t>关井正举-关井反举-开井反举</t>
    <phoneticPr fontId="7" type="noConversion"/>
  </si>
  <si>
    <t>设备规格：NPU12005/350C
作业井号：威204H41-2井
施工日期：2023/6/11
施工方式：关井正举-关井反举-开井反举
开始时间：9：40
施工结束时间：17：40
施工排量（方/小时）：1200
施工前瞬量（万方/天）：0
施工最高瞬量（万方/天）:2.5
施工后瞬量（万方/天）:2
排液量（方）：3.5
作业时间（小时）：8
施工前套压/油压：1.44/0.52MPa
气举最高套压/油压：2.16/2.2MPa
施工后套压/油压：1.72/0.72Mpa</t>
    <phoneticPr fontId="7" type="noConversion"/>
  </si>
  <si>
    <t>202H11-4</t>
    <phoneticPr fontId="7" type="noConversion"/>
  </si>
  <si>
    <t>设备规格：NPU12006/350C
作业井号：威202H11－4井
施工日期：2023/6/11
施工方式：关井正举-关井反举-开井反举
开始时间：11:00
施工结束时间：19:00
施工排量（方/小时）：1200
施工前瞬量（万方/天）：0
施工最高瞬量（万方/天）:2.2
施工后瞬量（万方/天）:2
排液量（方）：1
作业时间（小时）：8
施工前套压/油压：2.14/0.55MPa
气举最高套压/油压：3.68/3.67MPa
施工后套压/油压：1.56/0.47Mpa</t>
    <phoneticPr fontId="7" type="noConversion"/>
  </si>
  <si>
    <t>8:00-10:10 15:25-8:00</t>
  </si>
  <si>
    <t>202H22-6</t>
    <phoneticPr fontId="7" type="noConversion"/>
  </si>
  <si>
    <t>8:00-14:30</t>
  </si>
  <si>
    <t>204H42-1</t>
    <phoneticPr fontId="7" type="noConversion"/>
  </si>
  <si>
    <t>9:30-15:30</t>
  </si>
  <si>
    <t>204H40-7</t>
  </si>
  <si>
    <t>关井正举-关井反举-开井反举</t>
    <phoneticPr fontId="7" type="noConversion"/>
  </si>
  <si>
    <t>设备规格：CFA3408-298-1800
作业井号：威204H40-7
施工日期：2023.6.12
施工方式: 关井正举-关井反举
                  开井反举
施工开始时间：09:45
施工结束时间：17:45
施工排量（方/小时）：1200
施工前瞬量（万方/天）：0
施工最高瞬量（万方/天）：3.5
施工后瞬量（万方/天）：2.46
排液量（方）：0.1
作业时间（小时）：8
备注：
针阀开度及流程情况：针阀开3圈，走增压流程
施工前套压/油压：1.97/1.60MPa
出液时套压/油压：2.55/1.92Mpa
气举最高套压/油压：2.59/3.30MPa
停气举时套压/油压：2.19/1.03MPa
气举举通时间：14:25
异常或特殊情况:无</t>
    <phoneticPr fontId="7" type="noConversion"/>
  </si>
  <si>
    <t>202H28-2</t>
  </si>
  <si>
    <t>设备规格：NPU12005/350C
作业井号：威202H28-2井
施工日期：2023/6/12
施工方式：开井正举-关井反举-开井反举
开始时间：10：20
施工结束时间：18：20
施工排量（方/小时）：1200
施工前瞬量（万方/天）：13.1（1+2+5井）
施工最高瞬量（万方/天）:19.8（1+2+5井）
施工后瞬量（万方/天）:16.7（1+2+5井）
排液量（方）：1.5
作业时间（小时）：8
施工前套压/油压：2.09/0MPa
气举最高套压/油压：8.91/13.82MPa
施工后套压/油压：7.64/4.1Mpa
备注：11：25油压0↑13.82↓8.09，破裂盘确认打开。</t>
    <phoneticPr fontId="7" type="noConversion"/>
  </si>
  <si>
    <t>202H3-1</t>
    <phoneticPr fontId="7" type="noConversion"/>
  </si>
  <si>
    <t>9:10-8:00</t>
  </si>
  <si>
    <t>8:00-9:10</t>
  </si>
  <si>
    <t>204H36-8</t>
  </si>
  <si>
    <t>关井正举-关井反举-开井反举</t>
    <phoneticPr fontId="7" type="noConversion"/>
  </si>
  <si>
    <t>设备规格：CFA3408-298-1800
作业井号：威204H36-8
施工日期：2023.6.13
施工方式: 关井正举-关井反举
                  开井反举
施工开始时间：09:00
施工结束时间：17:00
施工排量（方/小时）：1200
施工前瞬量（万方/天）：0
施工最高瞬量（万方/天）：4.0
施工后瞬量（万方/天）：3.9
排液量（方）：1.1
作业时间（小时）：8
备注：
针阀开度及流程情况：针阀全开，走直输流程
施工前套压/油压：3.20/1.64MPa
出液时套压/油压：3.57/2.62Mpa
气举最高套压/油压：3.68/4.63MPa
停气举时套压/油压：3.36/1.22MPa
气举举通时间：13:40
异常或特殊情况:无</t>
    <phoneticPr fontId="7" type="noConversion"/>
  </si>
  <si>
    <t>202H28-5</t>
    <phoneticPr fontId="7" type="noConversion"/>
  </si>
  <si>
    <t>设备规格：NPU12005/350C
作业井号：威202H28-5井
施工日期：2023/6/13
施工方式：开井正举-关井反举-开井反举
开始时间：9：30
施工结束时间：17：30
施工排量（方/小时）：1200
施工前瞬量（万方/天）：13.2（1+2+5井）
施工最高瞬量（万方/天）:14.5
施工后瞬量（万方/天）:8.5
排液量（方）：2
作业时间（小时）：8
施工前套压/油压：6.11/0MPa
气举最高套压/油压：10.47/12.13MPa
施工后套压/油压：7.67/5.84Mpa
备注：10：35油压0↑12.13↓8.08，破裂盘确认打开。</t>
    <phoneticPr fontId="7" type="noConversion"/>
  </si>
  <si>
    <t>202H28-4</t>
    <phoneticPr fontId="7" type="noConversion"/>
  </si>
  <si>
    <t>（打破裂盘）开井正举-关井反举-开井反举</t>
    <phoneticPr fontId="7" type="noConversion"/>
  </si>
  <si>
    <t>设备规格：NPU12005/350C
作业井号：威202H28-4井
施工日期：2023/6/13
施工方式：开井正举
开始时间：18：20
施工结束时间：20：20
施工排量（方/小时）：1200
施工前瞬量（万方/天）：15.7（4+5井）
施工最高瞬量（万方/天）:17.7（4+5井）
施工后瞬量（万方/天）:17.7（4+5井）
排液量（方）：0.5
作业时间（小时）：2
施工前套压/油压：5.57/0MPa
气举最高套压/油压：6.54/12.45MPa
施工后套压/油压：6.54/8.83Mpa
备注：19：25油压0↑12.45↓9.38，破裂盘确认打开。</t>
    <phoneticPr fontId="7" type="noConversion"/>
  </si>
  <si>
    <t xml:space="preserve"> 8:00-9:10</t>
  </si>
  <si>
    <t>8:00-15:40 19:20-8:00</t>
  </si>
  <si>
    <t>15:40-8:00</t>
  </si>
  <si>
    <t>204H42-8</t>
    <phoneticPr fontId="7" type="noConversion"/>
  </si>
  <si>
    <t>204H51-7</t>
  </si>
  <si>
    <t>设备规格：CFA3408-298-1800
作业井号：威204H51-7
施工日期：2023.6.14
施工方式: 开井反举
施工开始时间：10:15
施工结束时间：14:15
施工排量（方/小时）：1200
施工前瞬量（万方/天）：2.5
施工最高瞬量（万方/天）：3.25
施工后瞬量（万方/天）：1.73
排液量（方）：1.57
作业时间（小时）：4
备注：
针阀开度及流程情况：针阀全开，走增压流程
施工前套压/油压：3.26/2.77MPa
出液时套压/油压：3.28/0.74Mpa
气举最高套压/油压：3.57/2.77MPa
停气举时套压/油压：2.73/0.77MPa
气举举通时间：10:55
异常或特殊情况:无</t>
    <phoneticPr fontId="7" type="noConversion"/>
  </si>
  <si>
    <t>设备规格：NPU12005/350C
作业井号：威204H79-9井
施工日期：2023/6/14
施工方式：开井正举-关井正举-关井反举-开井反举
开始时间：9：15
施工结束时间：20：05
施工排量（方/小时）：1200
施工前瞬量（万方/天）：11.7（6+9井）
施工最高瞬量（万方/天）:11.7（6+9井）
施工后瞬量（万方/天）:9.9（6+9井）
排液量（方）：1
作业时间（小时）：10
施工前套压/油压：3.08/3.63MPa
气举最高套压/油压：5.32/5.04MPa
施工后套压/油压：4.72/2.65Mpa
备注：11：15-12：05停机转反举</t>
    <phoneticPr fontId="7" type="noConversion"/>
  </si>
  <si>
    <t>（转油管）开井正举-关井正举-关井反举-开井反举</t>
    <phoneticPr fontId="7" type="noConversion"/>
  </si>
  <si>
    <t>204H34-5</t>
  </si>
  <si>
    <t>11:00-18:30</t>
  </si>
  <si>
    <t>204H42-3</t>
    <phoneticPr fontId="7" type="noConversion"/>
  </si>
  <si>
    <t>12:00-16:30</t>
  </si>
  <si>
    <t>14:00-19:00</t>
  </si>
  <si>
    <t>204H54-10</t>
    <phoneticPr fontId="7" type="noConversion"/>
  </si>
  <si>
    <t>202H10-4</t>
  </si>
  <si>
    <t>关井正举-关井反举-开井反举</t>
    <phoneticPr fontId="7" type="noConversion"/>
  </si>
  <si>
    <t>设备规格：NPU12005/350C
作业井号：威202H10-4井
施工日期：2023/6/15
施工方式：关井正举-关井反举-开井反举
开始时间：11：30
施工结束时间：18：30
施工排量（方/小时）：1200
施工前瞬量（万方/天）：0
施工最高瞬量（万方/天）:2.1
施工后瞬量（万方/天）:2
排液量（方）：0.5
作业时间（小时）：7
施工前套压/油压：1.86/1.76MPa
气举最高套压/油压：2.04/2.49MPa
施工后套压/油压：1.75/0.9Mpa</t>
    <phoneticPr fontId="7" type="noConversion"/>
  </si>
  <si>
    <t>15:40-08:00</t>
  </si>
  <si>
    <t>204H42-4</t>
    <phoneticPr fontId="7" type="noConversion"/>
  </si>
  <si>
    <t>09:30-16:30</t>
  </si>
  <si>
    <t>NPU12005/350C</t>
    <phoneticPr fontId="7" type="noConversion"/>
  </si>
  <si>
    <t>202H11-6</t>
    <phoneticPr fontId="7" type="noConversion"/>
  </si>
  <si>
    <t>关井正举-关井反举-开井反举</t>
    <phoneticPr fontId="7" type="noConversion"/>
  </si>
  <si>
    <t>设备规格：NPU12005/350C
作业井号：威202H11-6井
施工日期：2023/6/16
施工方式：关井正举-关井反举-开井反举
开始时间：10：10
施工结束时间：18：10
施工排量（方/小时）：1200
施工前瞬量（万方/天）：0
施工最高瞬量（万方/天）:3.2
施工后瞬量（万方/天）:2.6
排液量（方）：1
作业时间（小时）：8
施工前套压/油压：1.78/1.75MPa
气举最高套压/油压：4.34/4.33MPa
施工后套压/油压：1.51/0.55Mpa</t>
    <phoneticPr fontId="7" type="noConversion"/>
  </si>
  <si>
    <t>202H22-8</t>
    <phoneticPr fontId="7" type="noConversion"/>
  </si>
  <si>
    <t>14:30-08:00</t>
  </si>
  <si>
    <t>08:00-15:20</t>
  </si>
  <si>
    <t>204H79-8</t>
    <phoneticPr fontId="7" type="noConversion"/>
  </si>
  <si>
    <t>NPU12005/350C</t>
    <phoneticPr fontId="7" type="noConversion"/>
  </si>
  <si>
    <t>设备规格：NPU12005/350C
作业井号：威204H79-8井
施工日期：2023/6/17
施工方式：关井正举-关井反举-开井反举
开始时间：10：25
施工结束时间：20：15
施工排量（方/小时）：1200
施工前瞬量（万方/天）：0
施工最高瞬量（万方/天）:14.6（7+8井）
施工后瞬量（万方/天）:13.5（7+8井）
排液量（方）：1
作业时间（小时）：9
施工前套压/油压：2.82/3.49MPa
气举最高套压/油压：5.01/4.81MPa
施工后套压/油压：4.22/2.89Mpa
备注：12：55-13：45停机转反举</t>
    <phoneticPr fontId="7" type="noConversion"/>
  </si>
  <si>
    <t>09:00-17:00</t>
  </si>
  <si>
    <t>设备规格：CFA3408-298-1800
作业井号：威204H51-7
施工日期：2023.6.18
施工方式: 开井反举-关井反举
                  开井反举
施工开始时间：10:55
施工结束时间：18:55
施工排量（方/小时）：1200
施工前瞬量（万方/天）：0
施工最高瞬量（万方/天）：3.95
施工后瞬量（万方/天）：3.88
排液量（方）：0.45
作业时间（小时）：8
备注：
针阀开度及流程情况：针阀开3圈，走增压流程
施工前套压/油压：4.02/2.98MPa
出液时套压/油压：5.29/4.65Mpa
气举最高套压/油压：5.72/5.61MPa
停气举时套压/油压：4.11/2.78MPa
气举举通时间：15:15
异常或特殊情况:无</t>
    <phoneticPr fontId="7" type="noConversion"/>
  </si>
  <si>
    <t>NPU12005/350C</t>
    <phoneticPr fontId="7" type="noConversion"/>
  </si>
  <si>
    <t>202H11-6</t>
    <phoneticPr fontId="7" type="noConversion"/>
  </si>
  <si>
    <t>关井正举-关井反举-开井反举</t>
    <phoneticPr fontId="7" type="noConversion"/>
  </si>
  <si>
    <t>设备规格：NPU12005/350C
作业井号：威202H11-6井
施工日期：2023/6/18
施工方式：关井正举-关井反举-开井反举
开始时间：11：15
施工结束时间：19：15
施工排量（方/小时）：1200
施工前瞬量（万方/天）：0
施工最高瞬量（万方/天）：3
施工后瞬量（万方/天）:2.6
排液量（方）：1.5
作业时间（小时）：8
施工前套压/油压：1.78/1.54MPa
气举最高套压/油压：4.26/4.22MPa
施工后套压/油压：1.33/0.52Mpa</t>
    <phoneticPr fontId="7" type="noConversion"/>
  </si>
  <si>
    <t>13:30-20:30</t>
  </si>
  <si>
    <t>CFA3408-298-1800</t>
    <phoneticPr fontId="7" type="noConversion"/>
  </si>
  <si>
    <t>开井反举-关井反举-开井反举</t>
    <phoneticPr fontId="7" type="noConversion"/>
  </si>
  <si>
    <t>设备规格：CFA3408-298-1800
作业井号：威204H37-1
施工日期：2023.6.19
施工方式: 开井反举-关井反举
                  开井反举
施工开始时间：10:05
施工结束时间：18:05
施工排量（方/小时）：1200
施工前瞬量（万方/天）：0
施工最高瞬量（万方/天）：3.53
施工后瞬量（万方/天）：2.6
排液量（方）：1.4
作业时间（小时）：8
备注：
针阀开度及流程情况：针阀全开，走增压流程
施工前套压/油压：3.56/1.66MPa
出液时套压/油压：4.16/1.93Mpa
气举最高套压/油压：4.41/4.73MPa
停气举时套压/油压：4.0/1.18MPa
气举举通时间：14:50
异常或特殊情况:无</t>
    <phoneticPr fontId="7" type="noConversion"/>
  </si>
  <si>
    <t>NPU12005/350C</t>
    <phoneticPr fontId="7" type="noConversion"/>
  </si>
  <si>
    <t>关井正举-关井反举-开井反举</t>
    <phoneticPr fontId="7" type="noConversion"/>
  </si>
  <si>
    <t>设备规格：NPU12005/350C
作业井号：威204H40-4井
施工日期：2023/6/19
施工方式：关井正举-关井反举-开井反举
开始时间：15：10
施工结束时间：20：10
施工排量（方/小时）：1200
施工前瞬量（万方/天）：0
施工最高瞬量（万方/天）：3
施工后瞬量（万方/天）:2.2
排液量（方）：2
作业时间（小时）：5
施工前套压/油压：2.32/1.78MPa
气举最高套压/油压：2.92/2.87MPa
施工后套压/油压：2.2/0.81Mpa</t>
    <phoneticPr fontId="7" type="noConversion"/>
  </si>
  <si>
    <t>11:30-18:30</t>
  </si>
  <si>
    <t>204H54-2</t>
    <phoneticPr fontId="7" type="noConversion"/>
  </si>
  <si>
    <t>202H14-7</t>
  </si>
  <si>
    <t>开井反举-关井反举- 开井反举</t>
    <phoneticPr fontId="7" type="noConversion"/>
  </si>
  <si>
    <t>设备规格：CFA3408-298-1800
作业井号：威202H14-7
施工日期：2023.6.20
施工方式: 开井反举-关井反举
                  开井反举
施工开始时间：10:10
施工结束时间：18:10
施工排量（方/小时）：1200
施工前瞬量（万方/天）：0
施工最高瞬量（万方/天）：3.35
施工后瞬量（万方/天）：3.12
排液量（方）：0.3
作业时间（小时）：8
备注：
针阀开度及流程情况：针阀全开，走增压流程
施工前套压/油压：2.87/2.59MPa
出液时套压/油压：3.10/1.89Mpa
气举最高套压/油压：4.78/3.34MPa
停气举时套压/油压：3.07/1.60MPa
气举举通时间：14:40
异常或特殊情况:无</t>
    <phoneticPr fontId="7" type="noConversion"/>
  </si>
  <si>
    <t>202H16-5</t>
    <phoneticPr fontId="7" type="noConversion"/>
  </si>
  <si>
    <t>15:00-20:00</t>
  </si>
  <si>
    <t>关井正举-关井反举-开井反举</t>
    <phoneticPr fontId="7" type="noConversion"/>
  </si>
  <si>
    <t>设备规格：CFA3408-298-1800
作业井号：威204H41-1
施工日期：2023.6.21
施工方式: 关井正举-关井反举
                  开井反举
施工开始时间：09:10
施工结束时间：17:40
施工排量（方/小时）：1200
施工前瞬量（万方/天）：0
施工最高瞬量（万方/天）：2.89
施工后瞬量（万方/天）：2.35
排液量（方）：6.3
作业时间（小时）：8
备注：
针阀开度及流程情况：针阀全开，走增压流程
施工前套压/油压：1.92/0.54MPa
出液时套压/油压：2.62/2.01Mpa
气举最高套压/油压：2.82/3.10MPa
停气举时套压/油压：2.34/1.04MPa
气举举通时间：13:45
异常或特殊情况:无</t>
    <phoneticPr fontId="7" type="noConversion"/>
  </si>
  <si>
    <t>6:00-8:00</t>
  </si>
  <si>
    <t>CFA3408-298-1800</t>
    <phoneticPr fontId="7" type="noConversion"/>
  </si>
  <si>
    <t>204H40-4</t>
    <phoneticPr fontId="7" type="noConversion"/>
  </si>
  <si>
    <t>设备规格：CFA3408-298-1800
作业井号：威204H40-4
施工日期：2023.6.22
施工方式: 关井正举-关井反举
                  开井反举
施工开始时间：11:15
施工结束时间：18:50
施工排量（方/小时）：1200
施工前瞬量（万方/天）：0
施工最高瞬量（万方/天）：3.78
施工后瞬量（万方/天）：2.98
排液量（方）：0.82
作业时间（小时）：7
备注：
针阀开度及流程情况：针阀全开，走增压流程
施工前套压/油压：2.76/2.97MPa
出液时套压/油压：3.28/2.55Mpa
气举最高套压/油压：3.28/3.92MPa
停气举时套压/油压：2.62/1.10MPa
气举举通时间：15:50
异常或特殊情况:无</t>
    <phoneticPr fontId="7" type="noConversion"/>
  </si>
  <si>
    <t>202H28-4</t>
    <phoneticPr fontId="7" type="noConversion"/>
  </si>
  <si>
    <t>（转油管）关井正举+关井反举+开井反举</t>
    <phoneticPr fontId="7" type="noConversion"/>
  </si>
  <si>
    <t>设备规格：NPU12004/350C
作业井号：
威202H28-4井
施工开始日期：2023/6/22
施工方式：关井正举+关井反举+开井反举
开始时间：10:30
施工结束时间：19:30
施工排量（方/小时）：1200
施工前瞬量（万方/天）：0
施工最高瞬量（万方/天）：25(4井5井合采)
施工后瞬量（万方/天）:16.2(4井5井合采)
排液量（方）：0.5(4，5井混排)
作业时间（小时）：9
施工前套压/油压：10.68/10.40MPa
气举最高套压/油压：12.72/11.61MPa
施工后套压/油压：9.01/5.27Mpa</t>
    <phoneticPr fontId="7" type="noConversion"/>
  </si>
  <si>
    <t>12:20-22:40</t>
  </si>
  <si>
    <t>关井正举-关井反举-开井反举</t>
    <phoneticPr fontId="7" type="noConversion"/>
  </si>
  <si>
    <t>设备规格：CFA3408-298-1800
作业井号：威204H40-4
施工日期：2023.6.24
施工方式: 关井正举-关井反举
                  开井反举
施工开始时间：09:20
施工结束时间：19:10
施工排量（方/小时）：1200
施工前瞬量（万方/天）：0
施工最高瞬量（万方/天）：3.85
施工后瞬量（万方/天）：3.1
排液量（方）：0.25
作业时间（小时）：9
备注：
针阀开度及流程情况：针阀全开，走增压流程
施工前套压/油压：2.97/2.77MPa
出液时套压/油压：2.94/1.46Mpa
气举最高套压/油压：3.44/3.68MPa
停气举时套压/油压：2.76/1.25MPa
气举举通时间：16:40
异常或特殊情况:无</t>
    <phoneticPr fontId="7" type="noConversion"/>
  </si>
  <si>
    <t>202H22-1</t>
    <phoneticPr fontId="7" type="noConversion"/>
  </si>
  <si>
    <t>设备规格：NPU12004/350C
作业井号：
威202H22－1井
施工开始日期：2023/6/24
施工方式：开井正举+关井反举+开井反举
开始时间：11:00
施工结束时间：19:00
施工排量（方/小时）：1200
施工前瞬量（万方/天）：16(1、3井合输)
施工后瞬量（万方/天）:18(1、2井合输)
措施期间排液（方）：7
作业时间（小时）：8
施工前套压/油压：7.62/0.00MPa
气举最高套压/油压：10.80/16.60MPa
施工后套压/油压：10.03/7.24Mpa</t>
    <phoneticPr fontId="7" type="noConversion"/>
  </si>
  <si>
    <t>CFA3408-298-1800</t>
    <phoneticPr fontId="7" type="noConversion"/>
  </si>
  <si>
    <t>关井正举-关井反举-开井反举</t>
    <phoneticPr fontId="7" type="noConversion"/>
  </si>
  <si>
    <t>设备规格：CFA3408-298-1800
作业井号：威204H40-7
施工日期：2023.6.25
施工方式: 关井正举-关井反举
                  开井反举
施工开始时间：11:20
施工结束时间：18:20
施工排量（方/小时）：1200
施工前瞬量（万方/天）：0
施工最高瞬量（万方/天）：3.9
施工后瞬量（万方/天）：3.32
排液量（方）：0
作业时间（小时）：7
备注：
针阀开度及流程情况：针阀全开，走增压流程
施工前套压/油压：1.89/1.86MPa
气举最高套压/油压：2.47/2.60MPa
停气举时套压/油压：2.01/0.81MPa
气举举通时间：
异常或特殊情况:无</t>
    <phoneticPr fontId="7" type="noConversion"/>
  </si>
  <si>
    <t>202H22-2</t>
  </si>
  <si>
    <t>设备规格：NPU12004/350C
作业井号：
威202H22－2井
施工开始日期：2023/6/25
施工方式：开井正举+关井反举+开井反举
开始时间9:30
施工结束时间：19:30
施工排量（方/小时）：1200
施工前瞬量（万方/天）:20.5(1、2,3井合输)
施工后瞬量（万方/天）:24.9(1、2,4井合输)
措施期间排液（方）：7
作业时间（小时）：10
施工前套压/油压：6.10/0.00MPa
气举最高套压/油压：11.89/11.81MPa
施工后套压/油压：11.25/8.50Mpa</t>
    <phoneticPr fontId="7" type="noConversion"/>
  </si>
  <si>
    <t>9：30-14：40</t>
  </si>
  <si>
    <t>202H1-4</t>
    <phoneticPr fontId="7" type="noConversion"/>
  </si>
  <si>
    <t>8:00-9:10 18:00-8:00</t>
  </si>
  <si>
    <t>8:00-9:10 17:00-8:00</t>
  </si>
  <si>
    <t>设备规格：CFA3408-298-1800
作业井号：威204H47-10
施工日期：2023.6.26
施工方式: 关井正举-关井反举
                  开井反举
施工开始时间：10:55
施工结束时间：19:25
施工排量（方/小时）：1200
施工前瞬量（万方/天）：0
施工最高瞬量（万方/天）：8.5
施工后瞬量（万方/天）：6.6
排液量（方）：0
作业时间（小时）：8
备注：
针阀开度及流程情况：针阀开1/4圈，走增压流程
施工前套压/油压：4.08/4.18MPa
气举最高套压/油压：4.62/5.14MPa
停气举时套压/油压：4.40/2.20MPa
气举举通时间：
异常或特殊情况:无</t>
    <phoneticPr fontId="7" type="noConversion"/>
  </si>
  <si>
    <t>（转油管）关井正举-关井反举-开井反举</t>
    <phoneticPr fontId="7" type="noConversion"/>
  </si>
  <si>
    <t>202H13-1</t>
    <phoneticPr fontId="7" type="noConversion"/>
  </si>
  <si>
    <t>8:00-20:40</t>
  </si>
  <si>
    <t xml:space="preserve">8:00-7:00 </t>
  </si>
  <si>
    <t>（打破裂盘）关井正举-关井反举-开井反举</t>
    <phoneticPr fontId="7" type="noConversion"/>
  </si>
  <si>
    <t>设备规格：CFA3408-298-1800
作业井号：威204H47-11
施工日期：2023.6.27
施工方式: 关井正举-关井反举
                  开井反举
施工开始时间：09:50
施工结束时间：18:20
施工排量（方/小时）：1200
施工前瞬量（万方/天）：0
施工最高瞬量（万方/天）：4.9
施工后瞬量（万方/天）：3.8
排液量（方）：0
作业时间（小时）：8
备注：
针阀开度及流程情况：针阀全开，走增压流程
施工前套压/油压：3.70/4.30MPa
气举最高套压/油压：4.66/5.52MPa
停气举时套压/油压：4.65/3.56MPa
气举举通时间：
异常或特殊情况:无</t>
    <phoneticPr fontId="7" type="noConversion"/>
  </si>
  <si>
    <t>8:00-23:20
4:30-8:00</t>
  </si>
  <si>
    <t>17:00-3:50
5:00-8:00</t>
  </si>
  <si>
    <t>21:30-00:30</t>
  </si>
  <si>
    <t>15:00-23:00</t>
  </si>
  <si>
    <t>关井正举-关井反举-开井反举</t>
    <phoneticPr fontId="7" type="noConversion"/>
  </si>
  <si>
    <t>设备规格：CFA3408-298-1800
作业井号：威204H12-8
施工日期：2023.6.28
施工方式: 关井正举-关井反举
                  开井反举
施工开始时间：09:05
施工结束时间：16:30
施工排量（方/小时）：1200
施工前瞬量（万方/天）：0
施工最高瞬量（万方/天）：3.5
施工后瞬量（万方/天）：3.05
排液量（方）：0.3
作业时间（小时）：7
备注：
针阀开度及流程情况：针阀全开，走增压流程
施工前套压/油压：2.35/2.13MPa
出液时套压/油压：2.42/1.93Mpa
气举最高套压/油压：2.46/3.0MPa
停气举时套压/油压：2.23/1.30MPa
气举举通时间：12:35
异常或特殊情况:无</t>
    <phoneticPr fontId="7" type="noConversion"/>
  </si>
  <si>
    <t>202H13-6</t>
    <phoneticPr fontId="7" type="noConversion"/>
  </si>
  <si>
    <t>08:00-15:30
19:30-08:00</t>
  </si>
  <si>
    <t>15:30-19:30</t>
  </si>
  <si>
    <t>202H10-1</t>
    <phoneticPr fontId="7" type="noConversion"/>
  </si>
  <si>
    <t>设备规格：NPU12004/350C
作业井号：
威202H10－1井
施工开始日期：2023/6/29
施工方式：开井正举
开始时间14:50
施工结束时间：19:50
施工排量（方/小时）：1200
施工前瞬量（万方/天）:无计量
施工后瞬量（万方/天）:无计量
措施期间排液（方）：5.8
作业时间（小时）：5
施工前套压/油压：0.00/0.00MPa
气举最高套压/油压：6.40/15.0MPa
施工后套压/油压：6.40/14.10Mpa</t>
    <phoneticPr fontId="7" type="noConversion"/>
  </si>
  <si>
    <t>7月1日11：15</t>
  </si>
  <si>
    <t>/</t>
    <phoneticPr fontId="7" type="noConversion"/>
  </si>
  <si>
    <t>设备规格：NPU12005/350C
作业井号：威202H10-1井
施工开始日期：2023/6/30
施工方式：开井正举
开始时间：10：15
施工结束时间：7月1日11：15
施工排量（方/小时）：1200
施工前瞬量（万方/天）:0
施工后瞬量（万方/天）:无计量
措施期间排液（方）：39
作业时间（小时）：25
施工前套压/油压：0.00/0.00MPa
气举最高套压/油压：5.64/13.22MPa
施工后套压/油压：1.15/6.51Mpa</t>
    <phoneticPr fontId="7" type="noConversion"/>
  </si>
  <si>
    <t>关井反举-开井反举</t>
    <phoneticPr fontId="7" type="noConversion"/>
  </si>
  <si>
    <t>/</t>
    <phoneticPr fontId="7" type="noConversion"/>
  </si>
  <si>
    <t>202H16-3</t>
    <phoneticPr fontId="7" type="noConversion"/>
  </si>
  <si>
    <t>18:30-20:30</t>
  </si>
  <si>
    <t>8:00-13:00
14:00-8:00</t>
  </si>
  <si>
    <t>16:50-22:50</t>
  </si>
  <si>
    <t>21:05-8:00</t>
  </si>
  <si>
    <t>8:00-17:30
18:30-8:00</t>
  </si>
  <si>
    <t>11:00-17:00</t>
  </si>
  <si>
    <t>8:00-2:00</t>
  </si>
  <si>
    <t>7月3日10：30</t>
    <phoneticPr fontId="7" type="noConversion"/>
  </si>
  <si>
    <t>设备规格：NPU12005/350C
作业井号：威202H10-1井
施工开始日期：2023/7/1
施工方式：关井反举-开井反举
开始时间：17：30
施工结束时间：7月3日10：30
施工排量（方/小时）：1200
施工前瞬量（万方/天）:0
施工后瞬量（万方/天）:无计量
措施期间排液（方）：47
作业时间（小时）：41
施工前套压/油压：4.68/7.05MPa
施工敢高套压/油压：10.4/8.6Mpa
施工后套压/油压：5.3/0.2Mpa</t>
    <phoneticPr fontId="7" type="noConversion"/>
  </si>
  <si>
    <t>202H11-3</t>
  </si>
  <si>
    <t>设备规格：NPU12005/350C
作业井号：威202H11-3井
施工日期：2023/7/4
施工方式：关井正举-关井反举-开井反举
开始时间：12：25
施工结束时间：18：25
施工排量（方/小时）：1200
施工前瞬量（万方/天）：0
施工最高瞬量（万方/天）:2.4
施工后瞬量（万方/天）:1.7
排液量（方）：0.5
作业时间（小时）：6
施工前套压/油压：1.34/0.34MPa
气举最高套压/油压：3.24/2.23MPa
施工后套压/油压：1.7/0.45Mpa</t>
    <phoneticPr fontId="7" type="noConversion"/>
  </si>
  <si>
    <t>8:00-4:30</t>
  </si>
  <si>
    <t>NPU12005/350C</t>
    <phoneticPr fontId="7" type="noConversion"/>
  </si>
  <si>
    <t>202H22-4</t>
  </si>
  <si>
    <t>（破裂盘）开井正举</t>
    <phoneticPr fontId="7" type="noConversion"/>
  </si>
  <si>
    <t>设备规格：NPU12005/350C
作业井号：威202H22-4井
施工日期：2023/7/5
施工方式：开井正举
开始时间：10：00
施工结束时间：16：00
施工排量（方/小时）：1200
施工前瞬量（万方/天）：0
施工最高瞬量（万方/天）:12
施工后瞬量（万方/天）:9.5
排液量（方）：7
作业时间（小时）：6
施工前套压/油压：0/0MPa
气举最高套压/油压：7.66/20.38MPa
施工后套压/油压：6.93/10.65Mpa
备注：11：31油压0↑20.38↓12.56，破裂盘确认打开</t>
    <phoneticPr fontId="7" type="noConversion"/>
  </si>
  <si>
    <t>202H16-6</t>
    <phoneticPr fontId="7" type="noConversion"/>
  </si>
  <si>
    <t>19:40-21:10</t>
  </si>
  <si>
    <t>8:00-  20:00 22：30- 8：00</t>
    <phoneticPr fontId="7" type="noConversion"/>
  </si>
  <si>
    <t>8:00-21:00
22:30-8:00</t>
  </si>
  <si>
    <t xml:space="preserve"> 8：00-6：00</t>
  </si>
  <si>
    <t>设备规格：CFA3408-298-1800
作业井号：威202H22-4
施工日期：2023.7.6
施工方式: 开井正举-关井正举
                  关井反举-开井反举
施工开始时间：11:05
施工结束时间：18:30
施工排量（方/小时）：1200
施工前瞬量（万方/天）：0
施工最高瞬量（万方/天）：20.15
施工后瞬量（万方/天）：10.2
排液量（方）：7.5
作业时间（小时）：7
备注：
针阀开度及流程情况：12.5毫米油嘴生产，走直输流程
施工前套压/油压：3.78/11.32MPa
出液时套压/油压：4.11/11.48Mpa
气举最高套压/油压：12.76/12.76MPa
停气举时套压/油压：10.80/6.18MPa
气举举通时间：11:25
异常或特殊情况:无</t>
    <phoneticPr fontId="7" type="noConversion"/>
  </si>
  <si>
    <t>22:45-1:45</t>
  </si>
  <si>
    <t>7月7日9：40</t>
  </si>
  <si>
    <t>设备规格：NPU12005/350C
作业井号：威202H10-1井
施工开始日期：2023/7/6
施工方式：开井反举
开始时间：8：25
施工结束时间：7月7日9：40
施工排量（方/小时）：1200
施工前瞬量（万方/天）:0
施工后瞬量（万方/天）:无计量
措施期间排液（方）：27
作业时间（小时）：17小时50分钟
施工前套压/油压：5.46/0MPa
施工后套压/油压：5.82/0.15Mpa
备注：7月6日9：00-10：05，10：15-16：35设备故障停机抢修</t>
    <phoneticPr fontId="7" type="noConversion"/>
  </si>
  <si>
    <t>关井正举-关井反举-开井反举</t>
    <phoneticPr fontId="7" type="noConversion"/>
  </si>
  <si>
    <t>设备规格：CFA3408-298-1800
作业井号：威204H36-8
施工日期：2023.7.7
施工方式: 关井正举-关井反举
                  开井反举
施工开始时间：09:10
施工结束时间：18:15
施工排量（方/小时）：1200
施工前瞬量（万方/天）：0
施工最高瞬量（万方/天）：4.2
施工后瞬量（万方/天）：3.71
排液量（方）：1.1
作业时间（小时）：9
备注：
针阀开度及流程情况：针阀全开，走直输流程
施工前套压/油压：3.31/3.01MPa
出液时套压/油压：3.52/2.98Mpa
气举最高套压/油压：3.30/4.42MPa
停气举时套压/油压：3.31/1.35MPa
气举举通时间：13:20
异常或特殊情况:无</t>
    <phoneticPr fontId="7" type="noConversion"/>
  </si>
  <si>
    <t>设备规格：NPU12005/350C
作业井号：威204H41-1井
施工日期：2023/7/7
施工方式：关井正举-关井反举-开井反举
开始时间：13：40
施工结束时间：20：40
施工排量（方/小时）：1200
施工前瞬量（万方/天）：0
施工最高瞬量（万方/天）:2.4
施工后瞬量（万方/天）:2.2
排液量（方）：2
作业时间（小时）：7
施工前套压/油压：1.72/1.86MPa
气举最高套压/油压：2.42/2.55MPa
施工后套压/油压：1.81/0.89Mpa</t>
    <phoneticPr fontId="7" type="noConversion"/>
  </si>
  <si>
    <t xml:space="preserve"> 8:00-18:30 21:30-8:00</t>
  </si>
  <si>
    <t>18:30-21:00</t>
  </si>
  <si>
    <t>10:15-8:00</t>
    <phoneticPr fontId="7" type="noConversion"/>
  </si>
  <si>
    <t>204H51-5</t>
  </si>
  <si>
    <t>设备规格：NPU12005/350C
作业井号：威204H51-5井
施工日期：2023/7/8
施工方式：关井正举-关井反举-开井反举
开始时间：13：15
施工结束时间：20：15
施工排量（方/小时）：1200
施工前瞬量（万方/天）：0
施工最高瞬量（万方/天）:2.5
施工后瞬量（万方/天）:1.7
排液量（方）：2
作业时间（小时）：7
施工前套压/油压：1.48/1.46MPa
气举最高套压/油压：1.95/2.24MPa
施工后套压/油压：1.73/0.63Mpa</t>
    <phoneticPr fontId="7" type="noConversion"/>
  </si>
  <si>
    <t>15:45-16:45 17:15-8:00</t>
  </si>
  <si>
    <t xml:space="preserve">8:00-9:00 </t>
  </si>
  <si>
    <t>202H22-7</t>
    <phoneticPr fontId="7" type="noConversion"/>
  </si>
  <si>
    <t>8:00-21:00</t>
  </si>
  <si>
    <t>21:00-08:00</t>
  </si>
  <si>
    <t>设备规格：NPU12005/350C
作业井号：威204H40-4井
施工日期：2023/7/11
施工方式：关井正举-关井反举-开井反举
开始时间：11：15
施工结束时间：19：15
施工排量（方/小时）：1200
施工前瞬量（万方/天）：0
施工最高瞬量（万方/天）:2.9
施工后瞬量（万方/天）:2
排液量（方）：4.5
作业时间（小时）：8
施工前套压/油压：2.63/2.52MPa
气举最高套压/油压：3.16/3.15MPa
施工后套压/油压：2.22/0.74Mpa</t>
    <phoneticPr fontId="7" type="noConversion"/>
  </si>
  <si>
    <t>关井正举-关井反举-开井反举</t>
    <phoneticPr fontId="7" type="noConversion"/>
  </si>
  <si>
    <t>设备规格：CFA3408-298-1800
作业井号：威204H36-8
施工日期：2023.7.11
施工方式: 关井正举-关井反举
                  开井反举
施工开始时间：11:05
施工结束时间：18:05
施工排量（方/小时）：1200
施工前瞬量（万方/天）：0
施工最高瞬量（万方/天）：4.2
施工后瞬量（万方/天）：3.4
排液量（方）：1.6
作业时间（小时）：7
备注：
针阀开度及流程情况：针阀全开，走直输流程
施工前套压/油压：3.1/0.88MPa
出液时套压/油压：3.52/2.98Mpa
气举最高套压/油压：3.65/3.62MPa
停气举时套压/油压：3.26/1.28MPa
气举举通时间：15:15
异常或特殊情况:无</t>
    <phoneticPr fontId="7" type="noConversion"/>
  </si>
  <si>
    <t>8:00-22:45  23:15-8:00</t>
  </si>
  <si>
    <t>8:00-19:40 21:40-8:00</t>
  </si>
  <si>
    <t>设备规格：CFA3408-298-1800
作业井号：威204H37-3
施工日期：2023.7.12
施工方式: 关井正举-关井反举-开井反举
施工开始时间：10:00
施工结束时间：18:00
施工排量（方/小时）：1200
施工前瞬量（万方/天）：0
施工最高瞬量（万方/天）：3.87
施工后瞬量（万方/天）：2.60
排液量（方）：1.2
作业时间（小时）：8
备注：
针阀开度及流程情况：针阀全开，走增压流程
施工前套压/油压：2.10/2.03MPa
出液时套压/油压：2.91/2.26Mpa
气举最高套压/油压：3.02/3.12MPa
停气举时套压/油压：2.60/0.93MPa
气举举通时间：14:05
异常或特殊情况:无</t>
    <phoneticPr fontId="7" type="noConversion"/>
  </si>
  <si>
    <t>204H40-3</t>
    <phoneticPr fontId="7" type="noConversion"/>
  </si>
  <si>
    <t>关井正举-关井反举-开井反举</t>
    <phoneticPr fontId="7" type="noConversion"/>
  </si>
  <si>
    <t>设备规格：NPU12005/350C
作业井号：威204H40-3井
施工日期：2023/7/12
施工方式：关井正举-关井反举-开井反举
开始时间：10：45
施工结束时间：18：45
施工排量（方/小时）：1200
施工前瞬量（万方/天）：0
施工最高瞬量（万方/天）:3
施工后瞬量（万方/天）:2.3
排液量（方）：4
作业时间（小时）：8
施工前套压/油压：3.13/2.87MPa
气举最高套压/油压：3.44/3.63MPa
施工后套压/油压：2.69/1.31Mpa</t>
    <phoneticPr fontId="7" type="noConversion"/>
  </si>
  <si>
    <t xml:space="preserve"> 8：00-18:00</t>
  </si>
  <si>
    <t>10:30-13:30 23:00-8:00</t>
  </si>
  <si>
    <t>关井正举-关井反举-开井反举</t>
    <phoneticPr fontId="7" type="noConversion"/>
  </si>
  <si>
    <t>设备规格：NPU12005/350C
作业井号：威204H36-8井
施工日期：2023/7/13
施工方式：关井正举-关井反举-开井反举
开始时间：9：30
施工结束时间：17：50
施工排量（方/小时）：1200
施工前瞬量（万方/天）：0
施工最高瞬量（万方/天）:3.6
施工后瞬量（万方/天）:2.5
排液量（方）：3
作业时间（小时）：8小时20分钟
施工前套压/油压：3.45/3.53MPa
气举最高套压/油压：3.71/4.01MPa
施工后套压/油压：3.11/1.29Mpa</t>
    <phoneticPr fontId="7" type="noConversion"/>
  </si>
  <si>
    <t>202H1-4</t>
    <phoneticPr fontId="7" type="noConversion"/>
  </si>
  <si>
    <t>8:00-11:05 14:30-8:00</t>
  </si>
  <si>
    <t>8:00-10:05 14:30-8:00</t>
  </si>
  <si>
    <t>10:05-13:37</t>
  </si>
  <si>
    <t>204H36-5</t>
    <phoneticPr fontId="7" type="noConversion"/>
  </si>
  <si>
    <t>关井正举-关井反举-开井反举</t>
    <phoneticPr fontId="7" type="noConversion"/>
  </si>
  <si>
    <t>设备规格：NPU12005/350C
作业井号：威204H36-5井
施工日期：2023/7/14
施工方式：关井正举-关井反举-开井反举
开始时间：9：15
施工结束时间：17：15
施工排量（方/小时）：1200
施工前瞬量（万方/天）：0
施工最高瞬量（万方/天）:4.3
施工后瞬量（万方/天）:4.3
排液量（方）：2.5
作业时间（小时）：8
施工前套压/油压：2.92/2.71MPa
气举最高套压/油压：3.06/3.49MPa
施工后套压/油压：2.65/1.38Mpa</t>
    <phoneticPr fontId="7" type="noConversion"/>
  </si>
  <si>
    <t>8:00-11:05
14:30-8:00</t>
  </si>
  <si>
    <t>8:00-10:05
14:30-8:00</t>
  </si>
  <si>
    <t>204H54-4</t>
  </si>
  <si>
    <t>10:50-16:30</t>
  </si>
  <si>
    <t>CFA3408-298-1800</t>
    <phoneticPr fontId="7" type="noConversion"/>
  </si>
  <si>
    <t>204H42-4</t>
    <phoneticPr fontId="7" type="noConversion"/>
  </si>
  <si>
    <t>关井正举-关井反举-开井反举</t>
    <phoneticPr fontId="7" type="noConversion"/>
  </si>
  <si>
    <t>设备规格：CFA3408-298-1800
作业井号：威204H42-4
施工日期：2023.7.15
施工方式: 关井正举-关井反举-开井反举
施工开始时间：9:50
施工结束时间：17:50
施工排量（方/小时）：1200
施工前瞬量（万方/天）：0
施工最高瞬量（万方/天）：3.62
施工后瞬量（万方/天）：3.05
排液量（方）：0.65
作业时间（小时）：8
备注：
针阀开度及流程情况：针阀全1/2圈，走增压流程
施工前套压/油压：3.86/3.39MPa
出液时套压/油压：4.32/3.98Mpa
气举最高套压/油压：4.63/4.42MPa
停气举时套压/油压：3.66/1.73MPa
气举举通时间：13:00
异常或特殊情况:无</t>
    <phoneticPr fontId="7" type="noConversion"/>
  </si>
  <si>
    <t>NPU12003/350C</t>
    <phoneticPr fontId="7" type="noConversion"/>
  </si>
  <si>
    <t>204H79-7</t>
    <phoneticPr fontId="7" type="noConversion"/>
  </si>
  <si>
    <t>关井正举</t>
    <phoneticPr fontId="7" type="noConversion"/>
  </si>
  <si>
    <t>设备规格：NPU12003/350C
作业井号：威204H79-7井
施工日期：2023/7/15
施工方式：关井正举
开始时间：12:50
施工结束时间：14:40
施工排量（方/小时）：1200
施工前瞬量（万方/天）：0
施工最高瞬量（万方/天）:0
施工后瞬量（万方/天）:0
排液量（方）：0
作业时间（小时）：1小时50分钟
施工前套压/油压：3.42/2.00MPa
气举最高套压/油压：4.22/28.00MPa
施工后套压/油压：4.22/28.00Mpa</t>
    <phoneticPr fontId="7" type="noConversion"/>
  </si>
  <si>
    <t>NPU12005/350C</t>
    <phoneticPr fontId="7" type="noConversion"/>
  </si>
  <si>
    <t>开井反举</t>
    <phoneticPr fontId="7" type="noConversion"/>
  </si>
  <si>
    <t>设备规格：NPU12005/350C
作业井号：威204H79-8井
施工日期：2023/7/15
施工方式：开井反举
开始时间：12：45
施工结束时间：19：45
施工排量（方/小时）：1200
施工前瞬量（万方/天）：0
施工最高瞬量（万方/天）:4.7
施工后瞬量（万方/天）:2.6
排液量（方）：3
作业时间（小时）：7
施工前套压/油压：4.65/2.44MPa
气举最高套压/油压：5.59/2.74MPa
施工后套压/油压：5.17/2.36Mpa</t>
    <phoneticPr fontId="7" type="noConversion"/>
  </si>
  <si>
    <t>设备规格：NPU12003/350C
作业井号：威204H79-9井
施工日期：2023/7/15
施工方式：开井反举
开始时间：17:10
施工结束时间：20:10
施工排量（方/小时）：1200
施工前瞬量（万方/天）：2
施工最高瞬量（万方/天）:8.1(6、9合排)
施工后瞬量（万方/天）:7.3(6、9合排)
排液量（方）：0
作业时间（小时）：3小时
施工前套压/油压：5.34/2.73MPa
气举最高套压/油压：5.60/2.73MPa
施工后套压/油压：5.13/2.50Mpa</t>
    <phoneticPr fontId="7" type="noConversion"/>
  </si>
  <si>
    <t>开井正举</t>
    <phoneticPr fontId="7" type="noConversion"/>
  </si>
  <si>
    <t>设备规格：NPU12005/350C
作业井号：威204H79-10井
施工日期：2023/7/15
施工方式：开井正举
开始时间：9：20
施工结束时间：11：30
施工排量（方/小时）：1200
施工前瞬量（万方/天）：18
施工最高瞬量（万方/天）:18
施工后瞬量（万方/天）:10
排液量（方）：0.1
作业时间（小时）：2小时10分钟
施工前套压/油压：4.29/4.41MPa
气举最高套压/油压：4.29/4.41MPa
施工后套压/油压：2.81/4.32Mpa</t>
    <phoneticPr fontId="7" type="noConversion"/>
  </si>
  <si>
    <t>204H40-3</t>
  </si>
  <si>
    <t xml:space="preserve"> 关井正举-关井反举-开井反举</t>
    <phoneticPr fontId="7" type="noConversion"/>
  </si>
  <si>
    <t>设备规格：CFA3408-298-1800
作业井号：威204H40-3
施工日期：2023.7.16
施工方式: 关井正举-关井反举-开井反举
施工开始时间：10:10
施工结束时间：18:35
施工排量（方/小时）：1200
施工前瞬量（万方/天）：0
施工最高瞬量（万方/天）：3.25
施工后瞬量（万方/天）：3.22
排液量（方）：1.5
作业时间（小时）：8
备注：
针阀开度及流程情况：针阀全开，走增压流程
施工前套压/油压：3.06/3.35MPa
出液时套压/油压：3.50/2.26Mpa
气举最高套压/油压：3.65/4.07MPa
停气举时套压/油压：3.21/1.42MPa
气举举通时间：14:50
异常或特殊情况:无</t>
    <phoneticPr fontId="7" type="noConversion"/>
  </si>
  <si>
    <t>关井正举-开井正举</t>
    <phoneticPr fontId="7" type="noConversion"/>
  </si>
  <si>
    <t>设备规格：NPU12005/350C
作业井号：威204H79-11井
施工日期：2023/7/16
施工方式：关井正举-开井正举
开始时间：11：00
施工结束时间：13：40
施工排量（方/小时）：1200
施工前瞬量（万方/天）：0
施工最高瞬量（万方/天）:12.5
施工后瞬量（万方/天）:1.8
排液量（方）：0.1
作业时间（小时）：2小时20分钟
施工前套压/油压：7.18/5.09MPa
气举最高套压/油压：7.25/28MPa
施工后套压/油压：2.42/28Mpa
备注：13：00-13：20暂停注气</t>
    <phoneticPr fontId="7" type="noConversion"/>
  </si>
  <si>
    <t>NPU12005/350C</t>
    <phoneticPr fontId="7" type="noConversion"/>
  </si>
  <si>
    <t>204H79-7</t>
    <phoneticPr fontId="7" type="noConversion"/>
  </si>
  <si>
    <t>开井正举</t>
    <phoneticPr fontId="7" type="noConversion"/>
  </si>
  <si>
    <t>设备规格：NPU12005/350C
作业井号：威204H79-7井
施工日期：2023/7/16
施工方式：开井正举
开始时间：15：40
施工结束时间：19：40
施工排量（方/小时）：1200
施工前瞬量（万方/天）：4.7（7+8井）
施工最高瞬量（万方/天）:6.3（7+8井）
施工后瞬量（万方/天）:5.7（7+8井）
排液量（方）：0.7
作业时间（小时）：4
施工前套压/油压：2.33/2.83MPa
气举最高套压/油压：2.43/3.88MPa
施工后套压/油压：2.37/3.86Mpa</t>
    <phoneticPr fontId="7" type="noConversion"/>
  </si>
  <si>
    <t>08:00-16:00</t>
  </si>
  <si>
    <t>16:10-20:05</t>
  </si>
  <si>
    <t>关井正举-关井反举-开井反举</t>
    <phoneticPr fontId="7" type="noConversion"/>
  </si>
  <si>
    <t>设备规格：CFA3408-298-1800
作业井号：威204H41-3
施工日期：2023.7.17
施工方式: 关井正举-关井反举-开井反举
施工开始时间：10:55
施工结束时间：17:55
施工排量（方/小时）：1200
施工前瞬量（万方/天）：0
施工最高瞬量（万方/天）：3.60
施工后瞬量（万方/天）：2.80
排液量（方）：1.7
作业时间（小时）：7
备注：
针阀开度及流程情况：针阀全开，走增压流程
施工前套压/油压：1.64/1.44MPa
出液时套压/油压：2.16/1.68Mpa
气举最高套压/油压：2.49/2.08MPa
停气举时套压/油压：1.96/0.95MPa
气举举通时间：14:10
异常或特殊情况:无</t>
    <phoneticPr fontId="7" type="noConversion"/>
  </si>
  <si>
    <t>NPU12005/350C</t>
    <phoneticPr fontId="7" type="noConversion"/>
  </si>
  <si>
    <t>204H79-7</t>
    <phoneticPr fontId="7" type="noConversion"/>
  </si>
  <si>
    <t>设备规格：NPU12005/350C
作业井号：威204H79-7井
施工日期：2023/7/17
施工方式：关井正举-关井反举-开井反举
开始时间：8：35
施工结束时间：20：00
施工排量（方/小时）：1200
施工前瞬量（万方/天）：0
施工最高瞬量（万方/天）:6.5
施工后瞬量（万方/天）:3.4
排液量（方）：0.7
作业时间（小时）：10小时40分钟
施工前套压/油压：2.47/2.96MPa
气举最高套压/油压：4.57/4.97MPa
施工后套压/油压：3.95/1.82Mpa
备注：10：35-11：20停机转反举</t>
    <phoneticPr fontId="7" type="noConversion"/>
  </si>
  <si>
    <t>08:00-14:30 17:30-06:00</t>
  </si>
  <si>
    <t>21:50-01:50</t>
  </si>
  <si>
    <t>CFA3408-298-1800</t>
    <phoneticPr fontId="7" type="noConversion"/>
  </si>
  <si>
    <t>202H28-5</t>
    <phoneticPr fontId="7" type="noConversion"/>
  </si>
  <si>
    <t>NPU12003/350C</t>
    <phoneticPr fontId="7" type="noConversion"/>
  </si>
  <si>
    <t>开井正举-关井反举-开井反举</t>
    <phoneticPr fontId="7" type="noConversion"/>
  </si>
  <si>
    <t>设备规格：NPU12003/350C
作业井号：威204H79-10井
施工日期：2023/7/18
施工方式：开井正举-关井反举-开井反举
开始时间：7:40
施工结束时间：15:30
施工排量（方/小时）：1200
施工前瞬量（万方/天）：1
施工最高瞬量（万方/天）:12.1
施工后瞬量（万方/天）:0
排液量（方）：0.8
作业时间（小时）：7小时10分钟
施工前套压/油压：1.74/5.22MPa
气举最高套压/油压：6.52/6.22MPa
施工后套压/油压：6.05/0Mpa</t>
    <phoneticPr fontId="7" type="noConversion"/>
  </si>
  <si>
    <t>204H79-9</t>
    <phoneticPr fontId="7" type="noConversion"/>
  </si>
  <si>
    <t>开井反举</t>
    <phoneticPr fontId="7" type="noConversion"/>
  </si>
  <si>
    <t>设备规格：NPU12005/350C
作业井号：威204H79-9井
施工日期：2023/7/18
施工方式：开井反举
开始时间：7：40
施工结束时间：15：30
施工排量（方/小时）：1200
施工前瞬量（万方/天）：3（6+9井）
施工最高瞬量（万方/天）:7.1
施工后瞬量（万方/天）:2.7
排液量（方）：1
作业时间（小时）：7小时50分钟
施工前套压/油压：6.35/2.01MPa
气举最高套压/油压：7.01/2.71MPa
施工后套压/油压：6.1/2.19Mpa</t>
    <phoneticPr fontId="7" type="noConversion"/>
  </si>
  <si>
    <t>204H79-8</t>
    <phoneticPr fontId="7" type="noConversion"/>
  </si>
  <si>
    <t>设备规格：NPU12005/350C
作业井号：威204H79-8井
施工日期：2023/7/18
施工方式：开井反举
开始时间：16：20
施工结束时间：19：20
施工排量（方/小时）：1200
施工前瞬量（万方/天）：5.2（7+8井）
施工最高瞬量（万方/天）:5.2（7+8井）
施工后瞬量（万方/天）:0
排液量（方）：0.2
作业时间（小时）：3
施工前套压/油压：5.29/2.49MPa
气举最高套压/油压：5.78/2.49MPa
施工后套压/油压：5.78/0.64Mpa</t>
    <phoneticPr fontId="7" type="noConversion"/>
  </si>
  <si>
    <t>开井正举</t>
    <phoneticPr fontId="7" type="noConversion"/>
  </si>
  <si>
    <t>设备规格：NPU12003/350C
作业井号：威204H79-11井
施工日期：2023/7/18
施工方式：开井正举
开始时间：16:30
施工结束时间：19:30
施工排量（方/小时）：1200
施工前瞬量（万方/天）：0.8
施工最高瞬量（万方/天）:4.7
施工后瞬量（万方/天）:1.9－2.2
排液量（方）：0
作业时间（小时）：3小时
施工前套压/油压：2.04/6.40MPa
气举最高套压/油压：2.32/6.88MPa
施工后套压/油压：1.98/6.79Mpa</t>
    <phoneticPr fontId="7" type="noConversion"/>
  </si>
  <si>
    <t>设备规格：CFA3408-298-1800
作业井号：威202H28-5
施工日期：2023.7.18
施工方式: 关井正举-关井反举
                  开井反举
施工开始时间：10:30
施工结束时间：17:20
施工排量（方/小时）：1200
施工前瞬量（万方/天）：0
施工最高瞬量（万方/天）：7.8
施工后瞬量（万方/天）：7.4
排液量（方）：0.5
作业时间（小时）：6小时20分
备注：
针阀开度及流程情况：针阀开1/3圈，走直输流程
施工前套压/油压：9.54/2.34MPa
出液时套压/油压：9.62/9.09Mpa
气举最高套压/油压：10.09/10.66MPa
停气举时套压/油压：9.0/7.63MPa
气举举通时间：14:30
异常或特殊情况:无</t>
    <phoneticPr fontId="7" type="noConversion"/>
  </si>
  <si>
    <t>202H1-4</t>
    <phoneticPr fontId="7" type="noConversion"/>
  </si>
  <si>
    <t>202H13-3</t>
    <phoneticPr fontId="7" type="noConversion"/>
  </si>
  <si>
    <t>12:00-06:00</t>
  </si>
  <si>
    <t>204H34-2</t>
    <phoneticPr fontId="7" type="noConversion"/>
  </si>
  <si>
    <t>09:30-18:30</t>
  </si>
  <si>
    <t>10:25-14:05 20:30-0:30</t>
  </si>
  <si>
    <t>CFA3408-298-1800</t>
    <phoneticPr fontId="7" type="noConversion"/>
  </si>
  <si>
    <t>202H11-3</t>
    <phoneticPr fontId="7" type="noConversion"/>
  </si>
  <si>
    <t>关井正举-关井反举-开井反举</t>
    <phoneticPr fontId="7" type="noConversion"/>
  </si>
  <si>
    <t>设备规格：CFA3408-298-1800
作业井号：威202H11-3
施工日期：2023.7.19
施工方式: 关井正举-关井反举-开井反举
施工开始时间：12:10
施工结束时间：19:10
施工排量（方/小时）：1200
施工前瞬量（万方/天）：0
施工最高瞬量（万方/天）：3.23
施工后瞬量（万方/天）：2.80
排液量（方）：1
作业时间（小时）：7
备注：
针阀开度及流程情况：针阀全开，走增压流程
施工前套压/油压：1.27/0.65MPa
出液时套压/油压：3.34/1.02Mpa
气举最高套压/油压：3.14/4.03MPa
停气举时套压/油压：2.16/0.71MPa
气举举通时间：16:18
异常或特殊情况:无</t>
    <phoneticPr fontId="7" type="noConversion"/>
  </si>
  <si>
    <t>11:15-15:40 03:45-07:15</t>
  </si>
  <si>
    <t>NPU12008/350C</t>
    <phoneticPr fontId="7" type="noConversion"/>
  </si>
  <si>
    <t>204H4-1</t>
    <phoneticPr fontId="7" type="noConversion"/>
  </si>
  <si>
    <t>开井反举</t>
    <phoneticPr fontId="7" type="noConversion"/>
  </si>
  <si>
    <t>设备规格：NPU12008/350C
作业井号：威204H4-1井
施工日期：2023/7/20
施工方式：开井反举
开始时间：18:15
施工结束时间：22:15
施工排量（方/小时）：1200
施工前瞬量（万方/天）：0
施工最高瞬量（万方/天）:2.5
施工后瞬量（万方/天）:0.4
排液量（方）：2.6
作业时间（小时）：4
施工前套压/油压：2.1/0MPa
气举最高套压/油压：10.43/0.50MPa
施工后套压/油压：10.43/0.43Mpa</t>
    <phoneticPr fontId="7" type="noConversion"/>
  </si>
  <si>
    <t>11:50-16:00 07:10-08:00</t>
  </si>
  <si>
    <t>CFA3408-298-1800</t>
    <phoneticPr fontId="7" type="noConversion"/>
  </si>
  <si>
    <t>204H37-3</t>
    <phoneticPr fontId="7" type="noConversion"/>
  </si>
  <si>
    <t>关井正举-关井反举-开井反举</t>
    <phoneticPr fontId="7" type="noConversion"/>
  </si>
  <si>
    <t>设备规格：CFA3408-298-1800
作业井号：威204H37-3
施工日期：2023.7.21
施工方式: 关井正举-关井反举
                  开井反举
施工开始时间：11:55
施工结束时间：17:55
施工排量（方/小时）：1200
施工前瞬量（万方/天）：0
施工最高瞬量（万方/天）：4.58
施工后瞬量（万方/天）：3.8
排液量（方）：0.7
作业时间（小时）：6
备注：
针阀开度及流程情况：针阀全开，走增压流程
施工前套压/油压：2.90/0.90MPa
出液时套压/油压：3.34/2.38Mpa
气举最高套压/油压：3.44/3.75MPa
停气举时套压/油压：2.95/1.14MPa
气举举通时间：15:35
异常或特殊情况:无</t>
    <phoneticPr fontId="7" type="noConversion"/>
  </si>
  <si>
    <t>NPU12008/350C</t>
    <phoneticPr fontId="7" type="noConversion"/>
  </si>
  <si>
    <t>开井反举</t>
    <phoneticPr fontId="7" type="noConversion"/>
  </si>
  <si>
    <t>设备规格：NPU12008/350C
作业井号：威204H4-1井
施工日期：2023/7/21
施工方式：开井反举
开始时间：9:50
施工结束时间：19:50
施工排量（方/小时）：1200
施工前瞬量（万方/天）：0
施工最高瞬量（万方/天）:1.9
施工后瞬量（万方/天）:1.8
排液量（方）：28.75
作业时间（小时）：10
施工前套压/油压：9.2/8.28MPa
气举最高套压/油压：13.75/8.28MPa
施工后套压/油压：13.64/1.37MPa</t>
    <phoneticPr fontId="7" type="noConversion"/>
  </si>
  <si>
    <t>NPU12005/350C</t>
    <phoneticPr fontId="7" type="noConversion"/>
  </si>
  <si>
    <t>204H51-2</t>
    <phoneticPr fontId="7" type="noConversion"/>
  </si>
  <si>
    <t>设备规格：NPU12005/350C
作业井号：威204H51-2井
施工日期：2023/7/21
施工方式：关井正举-关井反举-开井反举
开始时间：15：30
施工结束时间：20：30
施工排量（方/小时）：1200
施工前瞬量（万方/天）：0
施工最高瞬量（万方/天）:2.5
施工后瞬量（万方/天）:0
排液量（方）：0.1
作业时间（小时）：5
施工前套压/油压：2.42/0MPa
气举最高套压/油压：2.73/2.77MPa
施工后套压/油压：2.72/0.02Mpa</t>
    <phoneticPr fontId="7" type="noConversion"/>
  </si>
  <si>
    <t>NPU12003/350C</t>
    <phoneticPr fontId="7" type="noConversion"/>
  </si>
  <si>
    <t>关井正举+关井反举+开井反举</t>
    <phoneticPr fontId="7" type="noConversion"/>
  </si>
  <si>
    <t>204H40-3</t>
    <phoneticPr fontId="7" type="noConversion"/>
  </si>
  <si>
    <t>设备规格：NPU12003/350C
作业井号：威204H40－3井
施工日期：2023/7/21
施工方式：关井正举+关井反举+开井反举
开始时间：14:10－16:10
16:20－20:20
施工结束时间：20:20
施工排量（方/小时）：1200
施工前瞬量（万方/天）：0
施工最高瞬量（万方/天）:2.4
施工后瞬量（万方/天）:2.4
排液量（方）：3.4
作业时间（小时）：6小时
施工前套压/油压：3.52/1.26MPa
气举最高套压/油压：3.86/4.11MPa
施工后套压/油压：3.0/0.79Mpa</t>
    <phoneticPr fontId="7" type="noConversion"/>
  </si>
  <si>
    <t>12:40-8:00</t>
  </si>
  <si>
    <t>3:00-8:00</t>
  </si>
  <si>
    <t>11:55-15:55
3:40-8:00</t>
  </si>
  <si>
    <t>CFA3408-298-1800</t>
    <phoneticPr fontId="7" type="noConversion"/>
  </si>
  <si>
    <t>204H37-4</t>
    <phoneticPr fontId="7" type="noConversion"/>
  </si>
  <si>
    <t>关井正举-关井反举-开井反举</t>
    <phoneticPr fontId="7" type="noConversion"/>
  </si>
  <si>
    <t>设备规格：CFA3408-298-1800
作业井号：威204H37-4
施工日期：2023.7.22
施工方式: 关井正举-关井反举-开井反举
施工开始时间：7:40
施工结束时间：14:25
施工排量（方/小时）：1200
施工前瞬量（万方/天）：0
施工最高瞬量（万方/天）：3.12
施工后瞬量（万方/天）：0
排液量（方）：0.3
作业时间（小时）：6小时40分钟
备注：
针阀开度及流程情况：针阀全关。
施工前套压/油压：3.16/0.01MPa
出液时套压/油压：4.17/1.87Mpa
气举最高套压/油压：3.37/4.43MPa
停气举时套压/油压：4.08/0.0MPa
异常或特殊情况:无</t>
    <phoneticPr fontId="7" type="noConversion"/>
  </si>
  <si>
    <t>204H37-1</t>
    <phoneticPr fontId="7" type="noConversion"/>
  </si>
  <si>
    <t>设备规格：CFA3408-298-1800
作业井号：威204H37-1
施工日期：2023.7.22
施工方式: 关井正举-关井反举-开井反举
施工开始时间：15:15
施工结束时间：20:35
施工排量（方/小时）：1200
施工前瞬量（万方/天）：0
施工最高瞬量（万方/天）：4.35
施工后瞬量（万方/天）：4.13
排液量（方）：0.5
作业时间（小时）：5小时20分钟
备注：
针阀开度及流程情况：针阀全关，走增压流程
施工前套压/油压：4.87/0.01MPa
出液时套压/油压：5.25/0.37Mpa
气举最高套压/油压：5.30/5.32MPa
停气举时套压/油压：4.70/1.66MPa
气举举通时间：19：30
异常或特殊情况:无</t>
    <phoneticPr fontId="7" type="noConversion"/>
  </si>
  <si>
    <t>NPU12003/350C</t>
    <phoneticPr fontId="7" type="noConversion"/>
  </si>
  <si>
    <t>关井正举+关井反举+开井反举</t>
    <phoneticPr fontId="7" type="noConversion"/>
  </si>
  <si>
    <t>204H40-1</t>
    <phoneticPr fontId="7" type="noConversion"/>
  </si>
  <si>
    <t>设备规格：NPU12003/350C
作业井号：威204H40－1井
施工日期：2023/7/22
施工方式：关井正举+关井反举+开井反举
开始时间：8:40－10:40
10:50－17:50
施工结束时间：17:50
施工排量（方/小时）：1200
施工前瞬量（万方/天）：0
施工最高瞬量（万方/天）:2.6
施工后瞬量（万方/天）:1.5
排液量（方）：3.6
作业时间（小时）：9小时
施工前套压/油压：2.97/2.56MPa
气举最高套压/油压：7.05/3.28MPa
施工后套压/油压：7.12/0.74Mpa</t>
    <phoneticPr fontId="7" type="noConversion"/>
  </si>
  <si>
    <t>NPU12005/350C</t>
    <phoneticPr fontId="7" type="noConversion"/>
  </si>
  <si>
    <t>204H51-3</t>
    <phoneticPr fontId="7" type="noConversion"/>
  </si>
  <si>
    <t>设备规格：NPU12005/350C
作业井号：威204H51-3井
施工日期：2023/7/22
施工方式：关井正举-关井反举-开井反举
开始时间：9：00
施工结束时间：18：00
施工排量（方/小时）：1200
施工前瞬量（万方/天）：0
施工最高瞬量（万方/天）:3.4
施工后瞬量（万方/天）:3.4
排液量（方）：2.5
作业时间（小时）：9
施工前套压/油压：2.5/2.49MPa
气举最高套压/油压：2.79/2.65MPa
施工后套压/油压：2.24/0.68Mpa</t>
    <phoneticPr fontId="7" type="noConversion"/>
  </si>
  <si>
    <t>204H79-10</t>
    <phoneticPr fontId="7" type="noConversion"/>
  </si>
  <si>
    <t>8:00-14:00 
16:30-0:30</t>
  </si>
  <si>
    <t>204H50-1</t>
    <phoneticPr fontId="7" type="noConversion"/>
  </si>
  <si>
    <t>10:00-17:30</t>
  </si>
  <si>
    <t>17:30-08:00</t>
  </si>
  <si>
    <t>08:00-16:00
17:30-08:00</t>
  </si>
  <si>
    <t>10:40-14:40
19:50-23:45
5:30-8:00</t>
  </si>
  <si>
    <t>开井反举</t>
    <phoneticPr fontId="7" type="noConversion"/>
  </si>
  <si>
    <t>CFA3408-298-1800</t>
    <phoneticPr fontId="7" type="noConversion"/>
  </si>
  <si>
    <t>关井正举-关井反举-开井反举</t>
    <phoneticPr fontId="7" type="noConversion"/>
  </si>
  <si>
    <t>设备规格：CFA3408-298-1800
作业井号：威204H37-4
施工日期：2023.7.23
施工方式: 关井正举-关井反举-开井反举
施工开始时间：9:10
施工结束时间：18:10
施工排量（方/小时）：1200
施工前瞬量（万方/天）：0
施工最高瞬量（万方/天）：4.85
施工后瞬量（万方/天）：4.07
排液量（方）：0.7
作业时间（小时）：9
备注：
针阀开度及流程情况：针阀全开，走增压流程。
施工前套压/油压：3.72/2.23MPa
出液时套压/油压：4.27/0.32Mpa
气举最高套压/油压：4.38/4.43MPa
停气举时套压/油压：3.74/1.59MPa
气举举通时间：14:50
异常或特殊情况:无</t>
    <phoneticPr fontId="7" type="noConversion"/>
  </si>
  <si>
    <t>204H79-7</t>
    <phoneticPr fontId="7" type="noConversion"/>
  </si>
  <si>
    <t>关井反举-开井反举</t>
    <phoneticPr fontId="7" type="noConversion"/>
  </si>
  <si>
    <t>NPU12005/350C</t>
    <phoneticPr fontId="7" type="noConversion"/>
  </si>
  <si>
    <t>204H51-2</t>
    <phoneticPr fontId="7" type="noConversion"/>
  </si>
  <si>
    <t>设备规格：NPU12005/350C
作业井号：威204H51-2井
施工日期：2023/7/23
施工方式：关井正举-关井反举-开井反举
开始时间：8：40
施工结束时间：19：40
施工排量（方/小时）：1200
施工前瞬量（万方/天）：0
施工最高瞬量（万方/天）:3
施工后瞬量（万方/天）:2.6
排液量（方）：2
作业时间（小时）：11
施工前套压/油压：2.39/1.39MPa
气举最高套压/油压：3.18/3.17MPa
施工后套压/油压：2.75/0.8Mpa</t>
    <phoneticPr fontId="7" type="noConversion"/>
  </si>
  <si>
    <t>NPU12003/350C</t>
    <phoneticPr fontId="7" type="noConversion"/>
  </si>
  <si>
    <t>204H40-4</t>
    <phoneticPr fontId="7" type="noConversion"/>
  </si>
  <si>
    <t>关井正举+关井反举+开井反举</t>
    <phoneticPr fontId="7" type="noConversion"/>
  </si>
  <si>
    <t>设备规格：NPU12003/350C
作业井号：威204H40－4井
施工日期：2023/7/23
施工方式：关井正举+关井反举+开井反举
开始时间：9:00－11:30
11:40－16:10
施工结束时间：16:10
施工排量（方/小时）：1200
施工前瞬量（万方/天）：0
施工最高瞬量（万方/天）:2.9
施工后瞬量（万方/天）:2.5
排液量（方）：4.4
作业时间（小时）：7小时
施工前套压/油压：3.07/2.71MPa
气举最高套压/油压：3.57/3.41MPa
施工后套压/油压：2.79/1.0Mpa</t>
    <phoneticPr fontId="7" type="noConversion"/>
  </si>
  <si>
    <t>08:00-16:00 18:00-08:00</t>
  </si>
  <si>
    <t>204H11-1</t>
    <phoneticPr fontId="7" type="noConversion"/>
  </si>
  <si>
    <t>12:00-15:00</t>
  </si>
  <si>
    <t>08:00-09:30 11:40-15:40 21:55-02:05</t>
  </si>
  <si>
    <t>CFA3408-298-1800</t>
    <phoneticPr fontId="7" type="noConversion"/>
  </si>
  <si>
    <t>204H41-1</t>
    <phoneticPr fontId="7" type="noConversion"/>
  </si>
  <si>
    <t>关井正举-关井反举-开井反举</t>
    <phoneticPr fontId="7" type="noConversion"/>
  </si>
  <si>
    <t>设备规格：CFA3408-298-1800
作业井号：威204H41-1
施工日期：2023.7.24
施工方式: 关井正举-关井反举-开井反举
施工开始时间：14:25
施工结束时间：21:25
施工排量（方/小时）：1200
施工前瞬量（万方/天）：0
施工最高瞬量（万方/天）：4.20
施工后瞬量（万方/天）：2.57
排液量（方）：7
作业时间（小时）：7小时
备注：
针阀开度及流程情况：针阀全开，走增压流程。
施工前套压/油压：2.25/1.97MPa
出液时套压/油压：2.88/1.40Mpa
气举最高套压/油压：2.92/3.34MPa
停气举时套压/油压：2.53/1.05MPa
气举举通时间：19：05
异常或特殊情况:无</t>
    <phoneticPr fontId="7" type="noConversion"/>
  </si>
  <si>
    <t>204H62-1</t>
    <phoneticPr fontId="7" type="noConversion"/>
  </si>
  <si>
    <t>NPU12005/350C</t>
    <phoneticPr fontId="7" type="noConversion"/>
  </si>
  <si>
    <t>开井反举</t>
    <phoneticPr fontId="7" type="noConversion"/>
  </si>
  <si>
    <t>设备规格：NPU12005/350C
作业井号：威204H62-1井
施工日期：2023/7/24
施工方式：开井反举
开始时间：10：30
施工结束时间：19：30
施工排量（方/小时）：1200
施工前瞬量（万方/天）：0
施工最高瞬量（万方/天）:4.2
施工后瞬量（万方/天）:3
排液量（方）：4
作业时间（小时）：9
施工前套压/油压：3.57/0.6MPa
气举最高套压/油压：3.81/1.11MPa
施工后套压/油压：3.16/0.96Mpa</t>
    <phoneticPr fontId="7" type="noConversion"/>
  </si>
  <si>
    <t>NPU12003/350C</t>
    <phoneticPr fontId="7" type="noConversion"/>
  </si>
  <si>
    <t>关井正举+关井反举+开井反举</t>
    <phoneticPr fontId="7" type="noConversion"/>
  </si>
  <si>
    <t>204H36-8</t>
    <phoneticPr fontId="7" type="noConversion"/>
  </si>
  <si>
    <t>设备规格：NPU12003/350C
作业井号：威204H36－8井
施工日期：2023/7/24
施工方式：关井正举+关井反举+开井反举
开始时间：9:10－12:40
12:50－19:20
施工结束时间：19:20
施工排量（方/小时）：1200
施工前瞬量（万方/天）：0
施工最高瞬量（万方/天）:2.5
施工后瞬量（万方/天）:1.7
排液量（方）：3.2
作业时间（小时）：10小时
施工前套压/油压：3.22/2.66MPa
气举最高套压/油压：3.49/3.63MPa
施工后套压/油压：3.28/1.24Mpa</t>
    <phoneticPr fontId="7" type="noConversion"/>
  </si>
  <si>
    <t>关井反举-开井反举</t>
    <phoneticPr fontId="7" type="noConversion"/>
  </si>
  <si>
    <t>9:50-15:50 1:50-6:50</t>
  </si>
  <si>
    <t>204H79-11</t>
    <phoneticPr fontId="7" type="noConversion"/>
  </si>
  <si>
    <t>204H4-2</t>
    <phoneticPr fontId="7" type="noConversion"/>
  </si>
  <si>
    <t>204H39-2</t>
    <phoneticPr fontId="7" type="noConversion"/>
  </si>
  <si>
    <t>CFA3408-298-1800</t>
    <phoneticPr fontId="7" type="noConversion"/>
  </si>
  <si>
    <t>关井正举-关井反举-开井反举</t>
    <phoneticPr fontId="7" type="noConversion"/>
  </si>
  <si>
    <t>设备规格：CFA3408-298-1800
作业井号：威204H39-2
施工日期：2023.7.25
施工方式: 关井正举-关井反举-开井反举
施工开始时间：9:20
施工结束时间：17:40
施工排量（方/小时）：1200
施工前瞬量（万方/天）：0
施工最高瞬量（万方/天）：3.58
施工后瞬量（万方/天）：2.68
排液量（方）：1
作业时间（小时）：8小时00分钟
备注：
针阀开度及流程情况：针阀全开，走增压流程。
施工前套压/油压：2.93/1.04MPa
出液时套压/油压：4.29/2.76Mpa
气举最高套压/油压：4.59/4.48MPa
停气举时套压/油压：3.46/1.47MPa
气举举通时间：14：40
异常或特殊情况:无</t>
    <phoneticPr fontId="7" type="noConversion"/>
  </si>
  <si>
    <t>204H40-8</t>
    <phoneticPr fontId="7" type="noConversion"/>
  </si>
  <si>
    <t>设备规格：CFA3408-298-1800
作业井号：威204H40-8
施工日期：2023.7.26
施工方式: 关井正举-关井反举-开井反举
施工开始时间：10:55
施工结束时间：18:55
施工排量（方/小时）：1200
施工前瞬量（万方/天）：0
施工最高瞬量（万方/天）：4.53
施工后瞬量（万方/天）：3.14
排液量（方）：0
作业时间（小时）：8
备注：
针阀开度及流程情况：针阀全开，走增压流程。
施工前套压/油压：3.34/2.29MPa
出液时套压/油压：4.29/2.76Mpa
气举最高套压/油压：4.93/4.53MPa
停气举时套压/油压：4.93/1.26MPa
气举举通时间：15：20
异常或特殊情况:无</t>
    <phoneticPr fontId="7" type="noConversion"/>
  </si>
  <si>
    <t>关井正举+关井反举+开井反举</t>
    <phoneticPr fontId="7" type="noConversion"/>
  </si>
  <si>
    <t>NPU12003/350C</t>
    <phoneticPr fontId="7" type="noConversion"/>
  </si>
  <si>
    <t>设备规格：NPU12003/350C
作业井号：威204H4－2井
施工日期：2023/7/25
施工方式：关井正举+关井反举+开井反举
开始时间：11:00－12:10
12:20－19:10
施工结束时间：19:10
施工排量（方/小时）：1200
施工前瞬量（万方/天）：0
施工最高瞬量（万方/天）:3.7
施工后瞬量（万方/天）:1.7
排液量（方）：3.4
作业时间（小时）：8小时
施工前套压/油压：0/0MPa
气举最高套压/油压：4.13/4.06MPa
施工后套压/油压：2.91/1.0Mpa</t>
    <phoneticPr fontId="7" type="noConversion"/>
  </si>
  <si>
    <t>NPU12005/350C</t>
    <phoneticPr fontId="7" type="noConversion"/>
  </si>
  <si>
    <t>设备规格：NPU12005/350C
作业井号：威204H79-11井
施工日期：2023/7/25
施工方式：开井正举-关井反举-开井反举
开始时间：9：50
施工结束时间：20：00
施工排量（方/小时）：1200
施工前瞬量（万方/天）：0
施工最高瞬量（万方/天）:15
施工后瞬量（万方/天）:2.5
排液量（方）：3
作业时间（小时）：9小时10分钟
施工前套压/油压：3.53/7.87MPa
气举最高套压/油压：8.91/8.16MPa
施工后套压/油压：8.26/3.01Mpa
备注：12：20-13：20停机转反举</t>
    <phoneticPr fontId="7" type="noConversion"/>
  </si>
  <si>
    <t>（转油管）开井正举-关井反举-开井反举</t>
    <phoneticPr fontId="7" type="noConversion"/>
  </si>
  <si>
    <t>开井反举</t>
    <phoneticPr fontId="7" type="noConversion"/>
  </si>
  <si>
    <t>NPU12008/350C</t>
    <phoneticPr fontId="7" type="noConversion"/>
  </si>
  <si>
    <t>设备规格：NPU12008/350C
作业井号：威204H4-2井
施工日期：2023/7/26
施工方式：开井反举
开始时间：11：20
施工结束时间：17：20
施工排量（方/小时）：1200
施工前瞬量（万方/天）：2.0
施工最高瞬量（万方/天）:2.4
施工后瞬量（万方/天）:1.40
排液量（方）：3.6
作业时间（小时）：6小时
施工前套压/油压：3.02/1.00MPa
气举最高套压/油压：3.03/1.02MPa
施工后套压/油压：2.76/0.89Mpa</t>
    <phoneticPr fontId="7" type="noConversion"/>
  </si>
  <si>
    <t>204H79-6</t>
    <phoneticPr fontId="7" type="noConversion"/>
  </si>
  <si>
    <t>设备规格：NPU12003/350C
作业井号：威204H79－6井
施工日期：2023/7/26
施工方式：关井正举+关井反举+开井反举
开始时间：9:30－12:30
13:10－20:00
施工结束时间：20:00
施工排量（方/小时）：1200
施工前瞬量（万方/天）：0
施工最高瞬量（万方/天）:17.2
施工后瞬量（万方/天）:3.6
排液量（方）：1.6
作业时间（小时）：9小时50分
施工前套压/油压：12.31/2.31MPa
气举最高套压/油压：13.41/13.30MPa
施工后套压/油压：9.61/1.92Mpa</t>
    <phoneticPr fontId="7" type="noConversion"/>
  </si>
  <si>
    <t>设备规格：NPU12005/350C
作业井号：威204H79-11井
施工日期：2023/7/26
施工方式：开井反举
开始时间：9：00
施工结束时间：20：00
施工排量（方/小时）：1200
施工前瞬量（万方/天）：10.5
施工最高瞬量（万方/天）:10.5
施工后瞬量（万方/天）:0
排液量（方）：2
作业时间（小时）：11
施工前套压/油压：8.32/3.61MPa
气举最高套压/油压：8.9/3.61MPa
施工后套压/油压：7.63/5.61Mpa（关井）</t>
    <phoneticPr fontId="7" type="noConversion"/>
  </si>
  <si>
    <t>备注</t>
    <phoneticPr fontId="7" type="noConversion"/>
  </si>
  <si>
    <t>202H1-4</t>
    <phoneticPr fontId="7" type="noConversion"/>
  </si>
  <si>
    <t>12:25-16:55</t>
  </si>
  <si>
    <t>09:00-16:00</t>
  </si>
  <si>
    <t>11:50-15:40
05:30-08:00</t>
  </si>
  <si>
    <t>202H3-2</t>
    <phoneticPr fontId="7" type="noConversion"/>
  </si>
  <si>
    <t>18:20-08:00</t>
  </si>
  <si>
    <t>17:40-18:20</t>
  </si>
  <si>
    <t xml:space="preserve"> 08:00-16:00
 19:00-08:00</t>
  </si>
  <si>
    <t>8:00-16:10 19:10-8:00</t>
  </si>
  <si>
    <t>8:00-16:10 19:10-08:00</t>
    <phoneticPr fontId="7" type="noConversion"/>
  </si>
  <si>
    <t>08:00-16:00 21:00-08:00</t>
  </si>
  <si>
    <t>204H42-8</t>
    <phoneticPr fontId="7" type="noConversion"/>
  </si>
  <si>
    <t>08:00-11:30</t>
  </si>
  <si>
    <t>NPU12008/350C</t>
    <phoneticPr fontId="7" type="noConversion"/>
  </si>
  <si>
    <t>204H40-5</t>
    <phoneticPr fontId="7" type="noConversion"/>
  </si>
  <si>
    <t>设备规格：NPU12008/350C
作业井号：威204H40－5井
施工日期：2023/7/27
施工方式：关井正举+关井反举+开井反举
开始时间：12:00－14:30
14:40－18:10
施工结束时间：18:10
施工排量（方/小时）：1200
施工前瞬量（万方/天）：0
施工最高瞬量（万方/天）:5.3
施工后瞬量（万方/天）:5.3
排液量（方）：2.0
作业时间（小时）：6小时
施工前套压/油压：7.71/5.70MPa
气举最高套压/油压：9.23/8.57MPa
施工后套压/油压：5.13/2.98Mpa</t>
    <phoneticPr fontId="7" type="noConversion"/>
  </si>
  <si>
    <t>NPU12005/350C</t>
    <phoneticPr fontId="7" type="noConversion"/>
  </si>
  <si>
    <t>设备规格：NPU12005/350C
作业井号：威204H79-11井
施工日期：2023/7/27
施工方式：关井反举-开井反举
开始时间：9：00
施工结束时间：20：00
施工排量（方/小时）：1200
施工前瞬量（万方/天）：0
施工最高瞬量（万方/天）:10
施工后瞬量（万方/天）:0
排液量（方）：4.5
作业时间（小时）：11
施工前套压/油压：8.44/7.83MPa
气举最高套压/油压：8.88/7.83MPa
施工后套压/油压：7.57/4.92Mpa</t>
    <phoneticPr fontId="7" type="noConversion"/>
  </si>
  <si>
    <t>NPU12003/350C</t>
    <phoneticPr fontId="7" type="noConversion"/>
  </si>
  <si>
    <t>关井反举-开井反举-开井正举</t>
    <phoneticPr fontId="7" type="noConversion"/>
  </si>
  <si>
    <t>设备规格：NPU12003/350C
作业井号：威204H79-6井
施工日期：2023/7/27
施工方式：关井反举-开井反举-开井正举
开始时间：8：30
施工结束时间：20：10
施工排量（方/小时）：1200
施工前瞬量0万方/天，
施工最高瞬量11万方/天，
施工后瞬量2.5万方/天，
排液量0.2方。
作业时间（小时）：11小时（备注:17:00一17:40停机转正举），
施工前套压/油压：12.1/7.50MPa
气举最高套压/油压：13.06/11.72MPa
施工后套压/油压：2.71/11.72</t>
    <phoneticPr fontId="7" type="noConversion"/>
  </si>
  <si>
    <t>8:00-14:57 15:52-8:00</t>
  </si>
  <si>
    <t>11:00-18:00</t>
  </si>
  <si>
    <t>15:00-16:00
17:00-17:30
18:30-19:30</t>
  </si>
  <si>
    <t>8:00-15:00
16:00-17:00
19:30-08:00</t>
  </si>
  <si>
    <t>CFA3408-298-1800</t>
    <phoneticPr fontId="7" type="noConversion"/>
  </si>
  <si>
    <t>204H69-4</t>
    <phoneticPr fontId="7" type="noConversion"/>
  </si>
  <si>
    <t>开井反举</t>
    <phoneticPr fontId="7" type="noConversion"/>
  </si>
  <si>
    <t>设备规格：CFA3408-298-1800
作业井号：威204H69-4
施工日期：2023.7.28
施工方式: 开井反举
施工开始时间：14:20
施工结束时间：18:20
施工排量（方/小时）：1200
施工前瞬量（万方/天）：0
施工最高瞬量（万方/天）：3.6
施工后瞬量（万方/天）：3.2
排液量（方）：0
作业时间（小时）：4小时00分钟
备注：
针阀开度及流程情况：针阀全开，走增压流程。
施工前套压/油压：1.99/0.64MPa
出液时套压/油压：2.68/0.76Mpa
气举最高套压/油压：2.76/0.88MPa
停气举时套压/油压：2.75/0.84MPa
气举举通时间：15：30
异常或特殊情况:无</t>
    <phoneticPr fontId="7" type="noConversion"/>
  </si>
  <si>
    <t>NPU12008/350C</t>
    <phoneticPr fontId="7" type="noConversion"/>
  </si>
  <si>
    <t>开井正举</t>
    <phoneticPr fontId="7" type="noConversion"/>
  </si>
  <si>
    <t>设备规格：NPU12008/350C
作业井号：威204H79－6井
施工日期：2023/7/28
施工方式：开井正举
开始时间：8:00－20:00
施工结束时间：20:00
施工排量（方/小时）：1200
施工前瞬量（万方/天）：0
施工最高瞬量（万方/天）:7.4
施工后瞬量（万方/天）:3.8
排液量（方）：19.5
作业时间（小时）：12小时
施工前套压/油压：1.46/11.08MPa
气举最高套压/油压：1.89/13.61MPa
施工后套压/油压：1.61/9.12Mpa</t>
    <phoneticPr fontId="7" type="noConversion"/>
  </si>
  <si>
    <t>NPU12005/350C</t>
    <phoneticPr fontId="7" type="noConversion"/>
  </si>
  <si>
    <t>关井反举-开井反举</t>
    <phoneticPr fontId="7" type="noConversion"/>
  </si>
  <si>
    <t>设备规格：NPU12005/350C
作业井号：威204H79-11井
施工日期：2023/7/28
施工方式：关井反举-开井反举
开始时间：7：50
施工结束时间：19：50
施工排量（方/小时）：1200
施工前瞬量（万方/天）：0
施工最高瞬量（万方/天）:8.5
施工后瞬量（万方/天）:5.2
排液量（方）：9
作业时间（小时）：12
施工前套压/油压：8.46/8.1MPa
气举最高套压/油压：8.88/8.1MPa
施工后套压/油压：7.53/1.95Mpa</t>
    <phoneticPr fontId="7" type="noConversion"/>
  </si>
  <si>
    <t>8:00-16:30
20:10-6:10</t>
  </si>
  <si>
    <t>8:00-22:00
2:00-8:00</t>
  </si>
  <si>
    <t>204H42-1</t>
    <phoneticPr fontId="7" type="noConversion"/>
  </si>
  <si>
    <t>9:30-17:30</t>
  </si>
  <si>
    <t>8:00-08:00</t>
  </si>
  <si>
    <t>9:00-14:00 16:35-21:35 01:00-07:00</t>
  </si>
  <si>
    <t>204H40-3</t>
    <phoneticPr fontId="7" type="noConversion"/>
  </si>
  <si>
    <t>CFA3408-298-1800</t>
    <phoneticPr fontId="7" type="noConversion"/>
  </si>
  <si>
    <t>关井正举-关井反举-开井反举</t>
    <phoneticPr fontId="7" type="noConversion"/>
  </si>
  <si>
    <t>设备规格：CFA3408-298-1800
作业井号：威204H40-3
施工日期：2023.7.29
施工方式: 关井正举-关井反举-开井反举
施工开始时间：9:40
施工结束时间：18:00
施工排量（方/小时）：1200
施工前瞬量（万方/天）：0
施工最高瞬量（万方/天）：3.68
施工后瞬量（万方/天）：3.02
排液量（方）：2.5
作业时间（小时）：8小时
备注：
针阀开度及流程情况：针阀全开，走增压流程。
施工前套压/油压：3.62/3.75MPa
出液时套压/油压：4.04/1.33Mpa
气举最高套压/油压：4.43/4.38MPa
停气举时套压/油压：3.53/1.18MPa
气举举通时间：14：05
异常或特殊情况:无</t>
    <phoneticPr fontId="7" type="noConversion"/>
  </si>
  <si>
    <t>NPU12005/350C</t>
    <phoneticPr fontId="7" type="noConversion"/>
  </si>
  <si>
    <t>204H79-11</t>
    <phoneticPr fontId="7" type="noConversion"/>
  </si>
  <si>
    <t>关井反举-开井反举</t>
    <phoneticPr fontId="7" type="noConversion"/>
  </si>
  <si>
    <t>设备规格：NPU12005/350C
作业井号：威204H79-11井
施工开始日期：2023/7/29
施工方式：关井反举-开井反举
开始时间：7：50
施工截止时间：2023/7/30   8：00（连续作业）
施工排量（方/小时）：1200
施工前瞬量（万方/天）：0
施工最高瞬量（万方/天）:8.5
施工后瞬量（万方/天）:5.1
排液量（方）：28
作业时间（小时）：24小时10分钟
施工前套压/油压：8.53/7.88MPa
气举最高套压/油压：9.05/7.89MPa
施工后套压/油压：7.36/1.73Mpa</t>
    <phoneticPr fontId="7" type="noConversion"/>
  </si>
  <si>
    <t>NPU12008/350C</t>
    <phoneticPr fontId="7" type="noConversion"/>
  </si>
  <si>
    <t>开井正举</t>
    <phoneticPr fontId="7" type="noConversion"/>
  </si>
  <si>
    <t>设备规格：NPU12008/350C
作业井号：威204H79－6井
施工日期：2023/7/29
施工方式：开井正举
开始时间：2023年7月29日7:50－2023年7月30日8:00
施工结束时间：7月30日8:00(连续气举作业)
施工排量（方/小时）：1200
施工前瞬量（万方/天）：4.6
施工最高瞬量（万方/天）:7.5
施工后瞬量（万方/天）:2.6
排液量（方）：91
作业时间（小时）：24小时10分
施工前套压/油压：7.76/11.08MPa
气举最高套压/油压:7.76/13.12MPa
施工后套压/油压：1.49/9.20Mpa</t>
    <phoneticPr fontId="7" type="noConversion"/>
  </si>
  <si>
    <t>10:00-15:50 19:23-01:25 06:10-08:00</t>
  </si>
  <si>
    <t>CFA3408-298-1800</t>
    <phoneticPr fontId="7" type="noConversion"/>
  </si>
  <si>
    <t>开井反举</t>
    <phoneticPr fontId="7" type="noConversion"/>
  </si>
  <si>
    <t>设备规格：CFA3408-298-1800
作业井号：威204H4-1
施工日期：2023.7.30
施工方式: 开井反举
施工开始时间：12:15
施工结束时间：20:15
施工排量（方/小时）：1200
施工前瞬量（万方/天）：0
施工最高瞬量（万方/天）：6.53
施工后瞬量（万方/天）：2.23
排液量（方）：7.5
作业时间（小时）：8
备注：
针阀开度及流程情况：针阀全开，走增压流程。
施工前套压/油压：4.55/0.14MPa
出液时套压/油压：6.45/0.17Mpa
气举最高套压/油压：11.37/6.43MPa
停气举时套压/油压：10.56/1.86MPa
气举举通时间：12：55
异常或特殊情况:无</t>
    <phoneticPr fontId="7" type="noConversion"/>
  </si>
  <si>
    <t>204H4-1</t>
    <phoneticPr fontId="7" type="noConversion"/>
  </si>
  <si>
    <t>NPU12003/350C</t>
    <phoneticPr fontId="7" type="noConversion"/>
  </si>
  <si>
    <t>开井正举</t>
    <phoneticPr fontId="7" type="noConversion"/>
  </si>
  <si>
    <t>设备规格：NPU12003/350C
作业井号：威204H79－6井
施工日期：2023/7/30
施工方式：开井正举
开始时间：2023年7月30日8:00－2023年7月31日8:00
施工结束时间：7月31日8:00(连续气举作业)
施工排量（方/小时）：1200
施工前瞬量（万方/天）：2.6
施工最高瞬量（万方/天）:5.6
施工后瞬量（万方/天）:3.1
排液量（方）：(累积排液167)
作业时间（小时）：24小时
施工前套压/油压：1.49/9.20MPa
气举最高套压/油压:1.64/9.24MPa
施工后套压/油压：1.51/8.53Mpa</t>
    <phoneticPr fontId="7" type="noConversion"/>
  </si>
  <si>
    <t>NPU12005/350C</t>
    <phoneticPr fontId="7" type="noConversion"/>
  </si>
  <si>
    <t>设备规格：NPU12005/350C
作业井号：威204H79-11井
施工开始日期：2023/7/30
施工方式：开井反举
开始时间：8：00
施工截止时间：2023/7/31 8：00（连续作业）
施工排量（方/小时）：1200
施工前瞬量（万方/天）：5.1
施工最高瞬量（万方/天）:5.4
施工后瞬量（万方/天）:5.4
排液量（方）：26.5
作业时间（小时）：24
施工前套压/油压：7.36/1.73MPa
气举最高套压/油压：7.38/1.92MPa
施工后套压/油压：7.25/1.66Mpa</t>
    <phoneticPr fontId="7" type="noConversion"/>
  </si>
  <si>
    <t>08:00-11:50 21:50-03:10</t>
  </si>
  <si>
    <t>CFA3408-298-1800</t>
    <phoneticPr fontId="7" type="noConversion"/>
  </si>
  <si>
    <t>202H15-7</t>
    <phoneticPr fontId="7" type="noConversion"/>
  </si>
  <si>
    <t>关井正举-关井反举-开井反举</t>
    <phoneticPr fontId="7" type="noConversion"/>
  </si>
  <si>
    <t>设备规格：CFA3408-298-1800
作业井号：威202H15-7
施工日期：2023.7.31
施工方式: 关井正举-关井反举-开井反举
施工开始时间：16:35
施工结束时间：21:45
施工排量（方/小时）：1200
施工前瞬量（万方/天）：0
施工最高瞬量（万方/天）：3.40
施工后瞬量（万方/天）：2.49
排液量（方）：0
作业时间（小时）：5
备注：
针阀开度及流程情况：针阀全开，走增压流程。
施工前套压/油压：2.20/2.24MPa
出液时套压/油压：无
气举最高套压/油压：3.46/3.53MPa
停气举时套压/油压：2.55/1.26MPa
气举举通时间：19：36
异常或特殊情况:无</t>
    <phoneticPr fontId="7" type="noConversion"/>
  </si>
  <si>
    <t>NPU12003/350C</t>
    <phoneticPr fontId="7" type="noConversion"/>
  </si>
  <si>
    <t>开井正举</t>
    <phoneticPr fontId="7" type="noConversion"/>
  </si>
  <si>
    <t>设备规格：NPU12003/350C
作业井号：威204H79－6井
施工日期：2023/7/31
施工方式：开井正举
开始时间：8:00
施工截止时间：17:50
施工排量（方/小时）：1200
施工前瞬量（万方/天）：3.1
施工最高瞬量（万方/天）:5.7
施工后瞬量（万方/天）:1.9
排液量（方）：40
作业时间（小时）：9小时50分
施工前套压/油压：1.51/8.53MPa
气举最高套压/油压:1.78/9.01MPa
施工后套压/油压：1.37/8.66Mpa</t>
    <phoneticPr fontId="7" type="noConversion"/>
  </si>
  <si>
    <t>21:50:00（转9井关井正举）</t>
    <phoneticPr fontId="7" type="noConversion"/>
  </si>
  <si>
    <t>开井反举</t>
    <phoneticPr fontId="7" type="noConversion"/>
  </si>
  <si>
    <t>204H79-5</t>
    <phoneticPr fontId="7" type="noConversion"/>
  </si>
  <si>
    <t>关井正举+开井反举</t>
    <phoneticPr fontId="7" type="noConversion"/>
  </si>
  <si>
    <t>设备规格：NPU12003/350C
作业井号：威204H79－5井
施工日期：2023/7/31
施工方式：关井正举+开井反举
开始时间：20:30
施工截止时间：8/1(8:00)
施工排量（方/小时）：1200
施工前瞬量（万方/天）：0
施工最高瞬量（万方/天）:1+2+3+4+5共19.6
施工后瞬量（万方/天）:1+2+3+4+5共23.5
排液量（方）：17.5
作业时间（小时）：11小时30分
施工前套压/油压：9.6/3.38MPa
气举最高套压/油压:9.55/8.69MPa
施工后套压/油压：6.39/3.38Mpa</t>
    <phoneticPr fontId="7" type="noConversion"/>
  </si>
  <si>
    <t>NPU12005/350C</t>
    <phoneticPr fontId="7" type="noConversion"/>
  </si>
  <si>
    <t>204H79-11</t>
    <phoneticPr fontId="7" type="noConversion"/>
  </si>
  <si>
    <t>设备规格：NPU12005/350C
作业井号：威204H79-11井
施工开始日期：2023/7/31
施工方式：开井反举
开始时间：8：00
施工截止时间：2023/8/1 8：00（连续作业）
施工排量（方/小时）：1200
施工前瞬量（万方/天）：5.4
施工最高瞬量（万方/天）:5.6
施工后瞬量（万方/天）:5.6
排液量（方）：23
作业时间（小时）：24
施工前套压/油压：7.25/1.66MPa
气举最高套压/油压：7.3/1.93MPa
施工后套压/油压：7.2/1.7Mpa</t>
    <phoneticPr fontId="7" type="noConversion"/>
  </si>
  <si>
    <t>204H79-9</t>
    <phoneticPr fontId="7" type="noConversion"/>
  </si>
  <si>
    <t>08:00-03:20 04:30-08:00</t>
  </si>
  <si>
    <t>09:50-17:50 23:30-05:30</t>
  </si>
  <si>
    <t>NPU12003/350C</t>
    <phoneticPr fontId="7" type="noConversion"/>
  </si>
  <si>
    <t>开井正举</t>
    <phoneticPr fontId="7" type="noConversion"/>
  </si>
  <si>
    <t>204H79-6</t>
    <phoneticPr fontId="7" type="noConversion"/>
  </si>
  <si>
    <t>设备规格：NPU12003/350C
作业井号：威204H79－6井
施工日期：2023/8/1
施工方式：开井正举
开始时间：12:30
施工截止时间：8/2(8:00)(连续气举作业)
施工排量（方/小时）：1200
施工前瞬量（万方/天）：0
施工最高瞬量（万方/天）:5.6
施工后瞬量（万方/天）:2.1
排液量（方）：47
作业时间（小时）：19小时30分
施工前套压/油压：7.56/10.75MPa
气举最高套压/油压:7.67/13.25MPa
施工后套压/油压：1.65/9.56Mpa</t>
    <phoneticPr fontId="7" type="noConversion"/>
  </si>
  <si>
    <t>NPU12005/350C</t>
    <phoneticPr fontId="7" type="noConversion"/>
  </si>
  <si>
    <t>204H79-11</t>
    <phoneticPr fontId="7" type="noConversion"/>
  </si>
  <si>
    <t>开井反举</t>
    <phoneticPr fontId="7" type="noConversion"/>
  </si>
  <si>
    <t>设备规格：NPU12005/350C
作业井号：威204H79-11井
施工开始日期：2023/8/1
施工方式：开井反举
开始时间：8：00
施工截止时间：2023/8/2    8：00（连续作业）
施工排量（方/小时）：1200
施工前瞬量（万方/天）：5.4
施工最高瞬量（万方/天）:5.8
施工后瞬量（万方/天）:5.3
排液量（方）：38
作业时间（小时）：24
施工前套压/油压：7.2/1.7MPa
气举最高套压/油压：7.24/1.91MPa
施工后套压/油压：7.21/1.83Mpa</t>
    <phoneticPr fontId="7" type="noConversion"/>
  </si>
  <si>
    <t>NPU12006/350C</t>
    <phoneticPr fontId="7" type="noConversion"/>
  </si>
  <si>
    <t>202H22-3</t>
    <phoneticPr fontId="7" type="noConversion"/>
  </si>
  <si>
    <t>设备规格：NPU12006/350C
作业井号：威202H22－3井
施工日期：2023/8/1
施工方式：开井正举、关井反举、开井反举
开始时间：10:20
施工截止时间：20:20
施工排量（方/小时）：1200
施工前瞬量（万方/天）：0
施工最高瞬量（万方/天）:7.5
施工后瞬量（万方/天）:5.5
排液量（方）：23
作业时间（小时）：10小时
施工前套压/油压：4.00/0.00MPa
气举最高套压/油压:10.00/18.10MPa
施工后套压/油压：9.08/4.38Mpa</t>
    <phoneticPr fontId="7" type="noConversion"/>
  </si>
  <si>
    <t>（打破裂盘+转油管）开井正举-关井反举-开井反举</t>
    <phoneticPr fontId="7" type="noConversion"/>
  </si>
  <si>
    <t>08:00-10:30 20:00-08:00</t>
  </si>
  <si>
    <t>开井反举</t>
    <phoneticPr fontId="7" type="noConversion"/>
  </si>
  <si>
    <t>NPU12005/350C</t>
    <phoneticPr fontId="7" type="noConversion"/>
  </si>
  <si>
    <t>204H79-11</t>
    <phoneticPr fontId="7" type="noConversion"/>
  </si>
  <si>
    <t>设备规格：NPU12005/350C
作业井号：威204H79-11井
施工开始日期：2023/8/2
施工方式：开井反举
开始时间：8：00
施工截止时间：2023/8/3    8：00（连续作业）
施工排量（方/小时）：1200
施工前瞬量（万方/天）：5.3
施工最高瞬量（万方/天）:6.1
施工后瞬量（万方/天）:5.8
排液量（方）：37.5
作业时间（小时）：24
施工前套压/油压：7.21/1.83MPa
气举最高套压/油压：7.28/2.1MPa
施工后套压/油压：7.19/1.85Mpa</t>
    <phoneticPr fontId="7" type="noConversion"/>
  </si>
  <si>
    <t>NPU12003/350C</t>
    <phoneticPr fontId="7" type="noConversion"/>
  </si>
  <si>
    <t>开井正举</t>
    <phoneticPr fontId="7" type="noConversion"/>
  </si>
  <si>
    <t>设备规格：NPU12003/350C
作业井号：威204H79－6井
施工日期：2023/8/2
施工方式：开井正举
开始时间：8:00
施工截止时间：8/3(8:00)(连续气举作业)
施工排量（方/小时）：1200
施工前瞬量（万方/天）：2.1
施工最高瞬量（万方/天）:7.4
施工后瞬量（万方/天）:5.2
排液量（方）：105
作业时间（小时）：24小时
施工前套压/油压：1.65/9.56MPa
气举最高套压/油压:7.67/13.25MPa
施工后套压/油压：1.79/8.67Mpa</t>
    <phoneticPr fontId="7" type="noConversion"/>
  </si>
  <si>
    <t>202H1-4</t>
    <phoneticPr fontId="7" type="noConversion"/>
  </si>
  <si>
    <t>NPU12005/350C</t>
    <phoneticPr fontId="7" type="noConversion"/>
  </si>
  <si>
    <t>开井反举</t>
    <phoneticPr fontId="7" type="noConversion"/>
  </si>
  <si>
    <t>设备规格：NPU12005/350C
作业井号：威204H79-11井
施工开始日期：2023/8/3
施工方式：开井反举
开始时间：8：00
施工截止时间：2023/8/4    8：00（连续作业）
施工排量（方/小时）：1200
施工前瞬量（万方/天）：5.8
施工最高瞬量（万方/天）:6.3
施工后瞬量（万方/天）:6.3
排液量（方）：37
作业时间（小时）：24
施工前套压/油压：7.19/1.85MPa
气举最高套压/油压：8.06/2.11MPa
施工后套压/油压：7.15/1.85Mpa</t>
    <phoneticPr fontId="7" type="noConversion"/>
  </si>
  <si>
    <t>NPU12003/350C</t>
    <phoneticPr fontId="7" type="noConversion"/>
  </si>
  <si>
    <t>开井正举</t>
    <phoneticPr fontId="7" type="noConversion"/>
  </si>
  <si>
    <t>设备规格：NPU12003/350C
作业井号：威204H79－6井
施工日期：2023/8/3
施工方式：开井正举
开始时间：8:00
施工截止时间：8/3(8:00)(连续气举作业)
施工排量（方/小时）：1200
施工前瞬量（万方/天）：5.2
施工最高瞬量（万方/天）:6.3
施工后瞬量（万方/天）:2.7
排液量（方）：84
作业时间（小时）：24小时
施工前套压/油压：1.79/8.67MPa
气举最高套压/油压:2.06/9.14MPa
施工后套压/油压：1.60/8.56Mpa</t>
    <phoneticPr fontId="7" type="noConversion"/>
  </si>
  <si>
    <t>关井正举+开井正举+关井反举+开井反举</t>
    <phoneticPr fontId="7" type="noConversion"/>
  </si>
  <si>
    <t>设备规格：NPU12003/350C
作业井号：威204H79－6井
施工日期：2023/8/4
施工方式：关井正举+开井正举+关井反举+开井反举
开始时间：14:10－15:10
15:50－22:00
23:00－8:00
施工截止时间：8/5(8:00)(连续气举作业)
施工排量（方/小时）：1200
施工前瞬量（万方/天）：0
施工最高瞬量（万方/天）:6.3
施工后瞬量（万方/天）:2.7
排液量（方）：24.5
作业时间（小时）：16小时10分
施工前套压/油压：7.25/10.05MPa
气举最高套压/油压:12.57/11.93MPa
施工后套压/油压：1.56/9.08Mpa</t>
    <phoneticPr fontId="7" type="noConversion"/>
  </si>
  <si>
    <t>NPU12005/350C</t>
    <phoneticPr fontId="7" type="noConversion"/>
  </si>
  <si>
    <t>开井反举</t>
    <phoneticPr fontId="7" type="noConversion"/>
  </si>
  <si>
    <t>设备规格：NPU12005/350C
作业井号：威204H79-11井
施工开始日期：2023/8/4
施工方式：开井反举
开始时间：8：00
施工截止时间：2023/8/5   8：00（连续作业）
施工排量（方/小时）：1200
施工前瞬量（万方/天）：6.3
施工最高瞬量（万方/天）:6.7
施工后瞬量（万方/天）:6.6
排液量（方）：33
作业时间（小时）：24
施工前套压/油压：7.15/1.85MPa
气举最高套压/油压：7.21/2.09MPa
施工后套压/油压：7.14/1.79Mpa</t>
    <phoneticPr fontId="7" type="noConversion"/>
  </si>
  <si>
    <t>NPU12005/350C</t>
    <phoneticPr fontId="7" type="noConversion"/>
  </si>
  <si>
    <t>开井反举</t>
    <phoneticPr fontId="7" type="noConversion"/>
  </si>
  <si>
    <t>设备规格：NPU12005/350C
作业井号：威204H79-11井
施工开始日期：2023/8/5
施工方式：开井反举
开始时间：8：00
施工截止时间：2023/8/6    8：00（连续作业）
施工排量（方/小时）：1200
施工前瞬量（万方/天）：6.6
施工最高瞬量（万方/天）:6.8
施工后瞬量（万方/天）:5.6
排液量（方）：35.5
作业时间（小时）：24
施工前套压/油压：7.14/1.79MPa
气举最高套压/油压：7.22/2.15MPa
施工后套压/油压：7.13/1.8Mpa</t>
    <phoneticPr fontId="7" type="noConversion"/>
  </si>
  <si>
    <t>NPU12003/350C</t>
    <phoneticPr fontId="7" type="noConversion"/>
  </si>
  <si>
    <t>设备规格：NPU12003/350C
作业井号：威204H79－10井
施工日期：2023/8/5
施工方式：关井正举+关井反举+开井反举
开始时间：10:00－13:00
14:00－8:00
施工截止时间：8/6(8:00)(连续气举作业)
施工排量（方/小时）：1200
施工前瞬量（万方/天）：0
施工最高瞬量（万方/天）:11.9
施工后瞬量（万方/天）:5
排液量（方）：4.8
作业时间（小时）：21小时
施工前套压/油压：8.04/3.65MPa
气举最高套压/油压:8.84/11.21MPa
施工后套压/油压：6.52/1.73Mpa</t>
    <phoneticPr fontId="7" type="noConversion"/>
  </si>
  <si>
    <t>（转油管）关井正举+关井反举+开井反举</t>
    <phoneticPr fontId="7" type="noConversion"/>
  </si>
  <si>
    <t>8:45-14:09
15:00-8:00</t>
  </si>
  <si>
    <t>NPU12005/350C</t>
    <phoneticPr fontId="7" type="noConversion"/>
  </si>
  <si>
    <t>开井反举</t>
    <phoneticPr fontId="7" type="noConversion"/>
  </si>
  <si>
    <t>设备规格：NPU12005/350C
作业井号：威204H79-11井
施工开始日期：2023/8/6
施工方式：开井反举
开始时间：8：00
施工截止时间：2023/8/7   8：00（连续作业）
施工排量（方/小时）：1200
施工前瞬量（万方/天）：5.6
施工最高瞬量（万方/天）:5.6
施工后瞬量（万方/天）:5.5
排液量（方）：32.5
作业时间（小时）：24
施工前套压/油压：7.13/1.8MPa
气举最高套压/油压：7.16/1.96MPa
施工后套压/油压：7.13/1.8Mpa</t>
    <phoneticPr fontId="7" type="noConversion"/>
  </si>
  <si>
    <t>NPU12003/350C</t>
    <phoneticPr fontId="7" type="noConversion"/>
  </si>
  <si>
    <t>设备规格：NPU12003/350C
作业井号：威204H79－10井
施工日期：2023/8/6
施工方式：开井反举
开始时间：8:00
施工截止时间：8/7(8:00)(连续气举作业)
施工排量（方/小时）：1200
施工前瞬量（万方/天）：5
施工最高瞬量（万方/天）:5.2
施工后瞬量（万方/天）:4.8
排液量（方）：15
作业时间（小时）：24小时
施工前套压/油压：6.52/1.73MPa
气举最高套压/油压:6.52/1.83MPa
施工后套压/油压：6.47/1.76Mpa/</t>
    <phoneticPr fontId="7" type="noConversion"/>
  </si>
  <si>
    <t>202H1-1</t>
  </si>
  <si>
    <t>9:05-14:35</t>
  </si>
  <si>
    <t>14:00-20:00</t>
  </si>
  <si>
    <t>NPU12005/350C</t>
    <phoneticPr fontId="7" type="noConversion"/>
  </si>
  <si>
    <t>204H79-8</t>
    <phoneticPr fontId="7" type="noConversion"/>
  </si>
  <si>
    <t>关井正举-关井反举-开井反举</t>
    <phoneticPr fontId="7" type="noConversion"/>
  </si>
  <si>
    <t>设备规格：NPU12005/350C
作业井号：威204H79-8井
施工开始日期：2023/8/7
施工方式：关井正举/关井反举/开井反举
开始时间：20：00
施工截止时间：2023/8/8    8：00（连续作业）
施工排量（方/小时）：1200
施工前瞬量（万方/天）：0
施工最高瞬量（万方/天）:9.5
施工后瞬量（万方/天）:4.7
排液量（方）：14.3
作业时间（小时）：11
施工前套压/油压：7.51/2.34MPa
气举最高套压/油压：8.31/8.51MPa
施工后套压/油压：6.49/2.43Mpa
备注：21：30-22：30停机转反举</t>
    <phoneticPr fontId="7" type="noConversion"/>
  </si>
  <si>
    <t>NPU12003/350C</t>
    <phoneticPr fontId="7" type="noConversion"/>
  </si>
  <si>
    <t>开井反举</t>
    <phoneticPr fontId="7" type="noConversion"/>
  </si>
  <si>
    <t>设备规格：NPU12003/350C
作业井号：威204H79－10井
施工日期：2023/8/7
施工方式：开井反举
开始时间：8:00
施工截止时间：8/8(8:00)(连续气举作业)
施工排量（方/小时）：1200
施工前瞬量（万方/天）：5
施工最高瞬量（万方/天）:9.76（9、10井合输）
施工后瞬量（万方/天）:9.6（9、10井合输）
措施期间累计排液量（方）：39.5
作业时间（小时）：24小时
施工前套压/油压：6.47MPa/1.72MPa
气举最高套压/油压:6.47Mpa/2.23MPa
施工后套压/油压：6.40Mpa/2.08Mpa</t>
    <phoneticPr fontId="7" type="noConversion"/>
  </si>
  <si>
    <t>204H79-3</t>
    <phoneticPr fontId="7" type="noConversion"/>
  </si>
  <si>
    <t>开井正举</t>
    <phoneticPr fontId="7" type="noConversion"/>
  </si>
  <si>
    <t>设备规格：NPU12005/350C
作业井号：威204H79-3井
施工日期：2023/8/7
施工方式：开井正举
开始时间：15：15
施工结束时间：18：45
施工排量（方/小时）：1200
施工前瞬量（万方/天）：26（1+2+3+4+5井）
施工最高瞬量（万方/天）:31（1+2+3+4+5井）
施工后瞬量（万方/天）:31（1+2+3+4+5井）
排液量（方）：3
作业时间（小时）：3小时30分钟
施工前套压/油压：7.98/0MPa
气举最高套压/油压：8.04/11.23MPa
施工后套压/油压：8.04/8.25Mpa</t>
    <phoneticPr fontId="7" type="noConversion"/>
  </si>
  <si>
    <t>设备规格：NPU12005/350C
作业井号：威204H79-11井
施工开始日期：2023/8/7
施工方式：开井反举
开始时间：8：00
施工结束时间：13：15
施工排量（方/小时）：1200
施工前瞬量（万方/天）：5.5
施工最高瞬量（万方/天）:5.6
施工后瞬量（万方/天）:5.2
排液量（方）：7
作业时间（小时）：5小时15分钟
施工前套压/油压：7.13/1.8MPa
气举最高套压/油压：7.15/1.88MPa
施工后套压/油压：7.15/1.81Mpa</t>
    <phoneticPr fontId="7" type="noConversion"/>
  </si>
  <si>
    <t>NPU12003/350C</t>
    <phoneticPr fontId="7" type="noConversion"/>
  </si>
  <si>
    <t>204H79-10</t>
    <phoneticPr fontId="7" type="noConversion"/>
  </si>
  <si>
    <t>开井反举</t>
    <phoneticPr fontId="7" type="noConversion"/>
  </si>
  <si>
    <t>设备规格：NPU12003/350C
作业井号：威204H79－10井
施工日期：2023/8/8
施工方式：开井反举
开始时间：8:00
施工结束时间：9：40
施工排量（方/小时）：1200
施工前瞬量（万方/天）：9.6（9，10井合输）
施工最高瞬量（万方/天）:4.6
施工后瞬量（万方/天）：4.6
措施期间累计排液量（方）：2
作业时间（小时）：1小时40分钟
施工前套压/油压：6.4MPa/2.08MPa
气举最高套压/油压:6.4Mpa/2.13MPa
施工后套压/油压：6.3Mpa/2.02Mpa</t>
    <phoneticPr fontId="7" type="noConversion"/>
  </si>
  <si>
    <t>204H79-7</t>
    <phoneticPr fontId="7" type="noConversion"/>
  </si>
  <si>
    <t>关井反举-开井反举</t>
    <phoneticPr fontId="7" type="noConversion"/>
  </si>
  <si>
    <t>设备规格：NPU12003/350C
作业井号：威204H79－7井
施工日期：2023/8/8
施工方式：关井反举-开井反举
开始时间：12:15
施工结束时间：15:30
施工排量（方/小时）：1200
施工前瞬量（万方/天）：0
施工最高瞬量（万方/天）:9.4（8，9井合输）
施工后瞬量（万方/天）：9.2（8，9井合输）
措施期间累计排液量（方）：1.5
作业时间（小时）：3小时15分钟
施工前套压/油压：7.89MPa/3.34MPa
气举最高套压/油压:7.96Mpa/5.52MPa
施工后套压/油压：7.29Mpa/3.88Mpa</t>
    <phoneticPr fontId="7" type="noConversion"/>
  </si>
  <si>
    <t>204H79-6</t>
    <phoneticPr fontId="7" type="noConversion"/>
  </si>
  <si>
    <t>关井正举-关井反举-开井反举</t>
    <phoneticPr fontId="7" type="noConversion"/>
  </si>
  <si>
    <t>NPU12005/350C</t>
    <phoneticPr fontId="7" type="noConversion"/>
  </si>
  <si>
    <t>设备规格：NPU12005/350C
作业井号：威204H79-8井
施工开始日期：2023/8/8
施工方式：开井反举
开始时间：8：00
施工截止时间：2023/8/9        8：00（连续作业）
施工排量（方/小时）：1200
施工前瞬量（万方/天）：4.7
施工最高瞬量（万方/天）:9.8（8+9井）
施工后瞬量（万方/天）:8（7+8井）
排液量（方）：19
作业时间（小时）：24
施工前套压/油压：6.49/2.43MPa
气举最高套压/油压：6.49/2.88MPa
施工后套压/油压：6.17/2.74Mpa</t>
    <phoneticPr fontId="7" type="noConversion"/>
  </si>
  <si>
    <t>设备规格：NPU12003/350C
作业井号：威204H79-6井
施工日期：2023/8/8
施工方式：关井正举-关井反举-开井反举
开始时间：20:00
施工截止时间：8/9(8:00)(连续气举作业)
施工排量（方/小时）：1200
施工前瞬量（万方/天）：0
施工最高瞬量（万方/天）:8.6（6，9井合输）
施工后瞬量（万方/天）:8.6（6，9井合输）
排液量（方）：4.75
作业时间（小时）：11小时
施工前套压/油压：14.51/2.97MPa
气举最高套压/油压:15.46/14.17MPa
施工后套压/油压：10.82/2.56Mpa备注23:00-24:00停机转关井反举</t>
    <phoneticPr fontId="7" type="noConversion"/>
  </si>
  <si>
    <t>204H11-6</t>
    <phoneticPr fontId="7" type="noConversion"/>
  </si>
  <si>
    <t>204H42-6</t>
    <phoneticPr fontId="7" type="noConversion"/>
  </si>
  <si>
    <t>08:30-16:00</t>
  </si>
  <si>
    <t>NPU12005/350C</t>
    <phoneticPr fontId="7" type="noConversion"/>
  </si>
  <si>
    <t>设备规格：NPU12005/350C
作业井号：威204H79-8井
施工开始日期：2023/8/8
施工方式：开井反举
开始时间：8：00
施工结束时间：15：00
施工排量（方/小时）：1200
施工前瞬量（万方/天）：8（7+8井）
施工最高瞬量（万方/天）:8.2（7+8井）
施工后瞬量（万方/天）:7.8（7+8井）
排液量（方）：4.5
作业时间（小时）：7
施工前套压/油压：6.17/2.74MPa
气举最高套压/油压：6.17/2.85MPa
施工后套压/油压：5.85/2.85Mpa</t>
    <phoneticPr fontId="7" type="noConversion"/>
  </si>
  <si>
    <t>NPU12003/350C</t>
    <phoneticPr fontId="7" type="noConversion"/>
  </si>
  <si>
    <t>设备规格：NPU12003/350C
作业井号：威204H79－6井
施工日期：2023/8/9
施工方式：开井反举
开始时间：8:00
施工截止时间：8/10(8:00)(连续气举作业)
施工排量（方/小时）：1200
施工前瞬量（万方/天）：8.6
施工最高瞬量（万方/天）:8.6(6井9井合输)
施工后瞬量（万方/天）:7.3(6井9井合输)
排液量（方）：62
作业时间（小时）：24小时
施工前套压/油压：10.82/2.56MPa
气举最高套压/油压:10.82/2.75MPa
施工后套压/油压：9.51/2.28Mpa/</t>
    <phoneticPr fontId="7" type="noConversion"/>
  </si>
  <si>
    <t>开井反举</t>
    <phoneticPr fontId="7" type="noConversion"/>
  </si>
  <si>
    <t>设备规格：NPU12005/350C
作业井号：威204H79-8井
施工开始日期：2023/8/9
施工方式：开井反举
开始时间：18：30
施工截止时间：2023/8/10    8：00（连续作业）
施工排量（方/小时）：1200
施工前瞬量（万方/天）：5.7（7+8井）
施工最高瞬量（万方/天）:8（7+8井）
施工后瞬量（万方/天）:7.7（7+8井）
排液量（方）：13.5
作业时间（小时）：13小时30分钟
施工前套压/油压：5.89/2.59MPa
气举最高套压/油压：6.11/2.83MPa
施工后套压/油压：6.05/2.66Mpa</t>
    <phoneticPr fontId="7" type="noConversion"/>
  </si>
  <si>
    <t>202H1-5</t>
    <phoneticPr fontId="7" type="noConversion"/>
  </si>
  <si>
    <t>10:15-19:00</t>
  </si>
  <si>
    <t>13:50-08:00</t>
  </si>
  <si>
    <t>08:00-10:00
17:00-08:00</t>
  </si>
  <si>
    <t>10;00-17:00</t>
  </si>
  <si>
    <t>NPU12005/350C</t>
    <phoneticPr fontId="7" type="noConversion"/>
  </si>
  <si>
    <t>开井反举</t>
    <phoneticPr fontId="7" type="noConversion"/>
  </si>
  <si>
    <t>设备规格：NPU12005/350C
作业井号：威204H79-8井
施工开始日期：2023/8/10
施工方式：开井反举
开始时间：8：00
施工结束时间：2023/8/11    7：00
施工排量（方/小时）：1200
施工前瞬量（万方/天）：7.7（7+8井）
施工最高瞬量（万方/天）:8.2（7+8井）
施工后瞬量（万方/天）:8（7+8井）
排液量（方）：15.5
作业时间（小时）：23
施工前套压/油压：6.05/2.66MPa
气举最高套压/油压：6.05/2.79MPa
施工后套压/油压：5.93/2.62Mpa</t>
    <phoneticPr fontId="7" type="noConversion"/>
  </si>
  <si>
    <t>NPU12003/350C</t>
    <phoneticPr fontId="7" type="noConversion"/>
  </si>
  <si>
    <t>设备规格：NPU12003/350C
作业井号：威204H79－6井
施工日期：2023/8/10
施工方式：开井反举
开始时间：8:00
施工截止时间：8/11(7:00)(连续气举作业)
施工排量（方/小时）：1200
施工前瞬量（万方/天）：7.3
施工最高瞬量（万方/天）:8.3(6井9井合输)
施工后瞬量（万方/天）:8.2(6+9井合输)
排液量（方）：71
作业时间（小时）：23小时
施工前套压/油压：9.51/2.28MPa
气举最高套压/油压:10.82/2.75MPa
施工后套压/油压：9.11/2.41Mpa/</t>
    <phoneticPr fontId="7" type="noConversion"/>
  </si>
  <si>
    <t>16:30-08:00</t>
  </si>
  <si>
    <t>11:30-08:00</t>
  </si>
  <si>
    <t>CFA3408-298-1800</t>
    <phoneticPr fontId="7" type="noConversion"/>
  </si>
  <si>
    <t>204H37-1</t>
    <phoneticPr fontId="7" type="noConversion"/>
  </si>
  <si>
    <t>关井正举-关井反举-开井反举</t>
    <phoneticPr fontId="7" type="noConversion"/>
  </si>
  <si>
    <t>设备规格：CFA3408-298-1800
作业井号：威204H37-1
施工日期：2023.8.11
施工方式: 关井正举-关井反举
                  开井反举
施工开始时间：8:55
施工结束时间：17:55
施工排量（方/小时）：1200
施工前瞬量（万方/天）：0
施工最高瞬量（万方/天）：4.53
施工后瞬量（万方/天）：3.53
排液量（方）：1.2
作业时间（小时）：9
备注：
针阀开度及流程情况：针阀全开，走增压流程
施工前套压/油压：3.89/0.87MPa
出液时套压/油压：4.34/1.05Mpa
气举最高套压/油压：4.53/4.51MPa
停气举时套压/油压：3.74/1.21MPa
气举举通时间：13:30
异常或特殊情况:无</t>
    <phoneticPr fontId="7" type="noConversion"/>
  </si>
  <si>
    <t>204H4-1</t>
    <phoneticPr fontId="7" type="noConversion"/>
  </si>
  <si>
    <t>开井反举</t>
    <phoneticPr fontId="7" type="noConversion"/>
  </si>
  <si>
    <t>设备规格：CFA3408-298-1800
作业井号：威204H4-1
施工日期：2023.8.12
施工方式: 开井反举
施工开始时间：9:10
施工结束时间：20:10
施工排量（方/小时）：1200
施工前瞬量（万方/天）：0
施工最高瞬量（万方/天）：5.89
施工后瞬量（万方/天）：4.25
排液量（方）：7.9
作业时间（小时）：11
备注：
针阀开度及流程情况：针阀开1.5圈，走直输流程
施工前套压/油压：3.89/0.87MPa
出液时套压/油压：9.50/1.04Mpa
气举最高套压/油压：9.55/4.12MPa
停气举时套压/油压：6.56/4.39MPa
气举举通时间：13:40
异常或特殊情况:无</t>
    <phoneticPr fontId="7" type="noConversion"/>
  </si>
  <si>
    <t>NPU12003/350C</t>
    <phoneticPr fontId="7" type="noConversion"/>
  </si>
  <si>
    <t>202H21-1</t>
    <phoneticPr fontId="7" type="noConversion"/>
  </si>
  <si>
    <t>设备规格：NPU12003/350C
作业井号：威202H21-1
施工日期：2023/8/11
施工方式：开井正举+关井反举+开井反举、
开始时间：10:50－13:10
14:20－21:00
施工结束时间:21:00
施工排量（方/小时）：1200
施工前瞬量（万方/天）：0
施工最高瞬量（万方/天）：8.6
施工后瞬量（万方/天）：8.4
排液量（方）：6.9
作业时间（小时）：9
施工前套压/油压：4.46/0MPa
气举最高套压/油压：9.88/15.9MPa
施工后套压/油压：8.98/6.1Mpa。</t>
    <phoneticPr fontId="7" type="noConversion"/>
  </si>
  <si>
    <t>204H79-6/7/9</t>
    <phoneticPr fontId="7" type="noConversion"/>
  </si>
  <si>
    <t>NPU12005/350C</t>
    <phoneticPr fontId="7" type="noConversion"/>
  </si>
  <si>
    <t>204H79-8</t>
    <phoneticPr fontId="7" type="noConversion"/>
  </si>
  <si>
    <t>设备规格：NPU12005/350C
作业井号：威204H79-8井
施工开始日期：2023/8/11
施工方式：开井反举
开始时间：23：40
施工截止时间：2023/8/12    8：00
施工排量（方/小时）：1200
施工前瞬量（万方/天）：0
施工最高瞬量（万方/天）:3.8
施工后瞬量（万方/天）:3.8
排液量（方）：5
作业时间（小时）：8小时20分钟
施工前套压/油压：0.04/1.37MPa
气举最高套压/油压：6.57/1.42MPa
施工后套压/油压：6.57/1.41Mpa</t>
    <phoneticPr fontId="7" type="noConversion"/>
  </si>
  <si>
    <t>204H79-9</t>
    <phoneticPr fontId="7" type="noConversion"/>
  </si>
  <si>
    <t>设备规格：NPU12005/350C
作业井号：威204H79-9井
施工日期：2023/8/12
施工方式：开井反举
开始时间：10：50
施工结束时间：14：50
施工排量（方/小时）：1200
施工前瞬量（万方/天）：0
施工最高瞬量（万方/天）:6.1
施工后瞬量（万方/天）:3.5
排液量（方）：3.5
作业时间（小时）：4
施工前套压/油压：7.28/1.89MPa
气举最高套压/油压：8.21/2.25MPa
施工后套压/油压：6.66/2.16Mpa</t>
    <phoneticPr fontId="7" type="noConversion"/>
  </si>
  <si>
    <t>设备规格：NPU12005/350C
作业井号：威204H79-8井
施工日期：2023/8/12
施工方式：开井反举
开始时间：8：00
施工结束时间：8：40
施工排量（方/小时）：1200
施工前瞬量（万方/天）：3.8
施工最高瞬量（万方/天）:3.8
施工后瞬量（万方/天）:3.8
排液量（方）：0.4
作业时间（小时）：40分钟
施工前套压/油压：6.57/1.41MPa
气举最高套压/油压：6.57/1.54MPa
施工后套压/油压：6.28/1.54Mpa</t>
    <phoneticPr fontId="7" type="noConversion"/>
  </si>
  <si>
    <t>202H21-4</t>
    <phoneticPr fontId="7" type="noConversion"/>
  </si>
  <si>
    <t>设备规格：NPU12003/350C
作业井号：威202H21-4
施工日期：2023/8/12
施工方式：开井正举+关井反举+开井反举、
开始时间:
9:10－13:00
13:50－19:30
施工结束时间:19:30
施工排量（方/小时）：1200
施工前瞬量（万方/天）：10.5
施工最高瞬量（万方/天）：10.5
施工后瞬量（万方/天）：7.7
排液量（方）：1.3
作业时间（小时）：9.5
施工前套压/油压：5.08/0.0MPa
气举最高套压/油压：8.78/14.8MPa
施工后套压/油压：8.17/4.9Mpa。</t>
    <phoneticPr fontId="7" type="noConversion"/>
  </si>
  <si>
    <t>关井正举</t>
    <phoneticPr fontId="7" type="noConversion"/>
  </si>
  <si>
    <t>设备规格：NPU12005/350C
作业井号：威204H79-6井
施工日期：2023/8/12
施工方式：关井正举
开始时间：16：10
施工结束时间：19：00
施工排量（方/小时）：1200
施工前瞬量（万方/天）：0
施工最高瞬量（万方/天）:0
施工后瞬量（万方/天）:0
排液量（方）：0
作业时间（小时）：2小时50分钟
施工前套压/油压：13.46/1.98MPa
气举最高套压/油压：14.58/15.19MPa
施工后套压/油压：14.58/15.19Mpa</t>
    <phoneticPr fontId="7" type="noConversion"/>
  </si>
  <si>
    <t>204H79-6/7</t>
    <phoneticPr fontId="7" type="noConversion"/>
  </si>
  <si>
    <t>设备规格：NPU12005/350C
作业井号：威204H79-8井
施工日期：2023/8/12
施工方式：开井反举
开始时间：20：00
施工截止时间：2023/8/13    8：00
施工排量（方/小时）：1200
施工前瞬量（万方/天）：1.5
施工最高瞬量（万方/天）:3.8
施工后瞬量（万方/天）:3.8
排液量（方）：15.5
作业时间（小时）：12
施工前套压/油压：5.84/1.34MPa
气举最高套压/油压：5.93/1.97MPa
施工后套压/油压：5.9/1.9Mpa</t>
    <phoneticPr fontId="7" type="noConversion"/>
  </si>
  <si>
    <t>CFA3408-298-1800</t>
    <phoneticPr fontId="7" type="noConversion"/>
  </si>
  <si>
    <t>202H10-1</t>
    <phoneticPr fontId="7" type="noConversion"/>
  </si>
  <si>
    <t>开井反举</t>
    <phoneticPr fontId="7" type="noConversion"/>
  </si>
  <si>
    <t>设备规格：CFA3408-298-1800
作业井号：威202H10-1
施工日期：2023.8.13
施工方式: 开井反举
施工开始时间：13:00
施工结束时间：20:00
施工排量（方/小时）：1200
施工前瞬量（万方/天）：0
施工最高瞬量（万方/天）：10.3
施工后瞬量（万方/天）：4.15
排液量（方）：0.2
作业时间（小时）：7
备注：
针阀开度及流程情况：针阀开1/3圈，走增压流程
施工前套压/油压：3.62/3.55MPa
出液时套压/油压：10.8/1.05Mpa
气举最高套压/油压：11.12/7.40MPa
停气举时套压/油压：10.07/8.44MPa
气举举通时间：18:30
异常或特殊情况:无</t>
    <phoneticPr fontId="7" type="noConversion"/>
  </si>
  <si>
    <t>NPU12005/350C</t>
    <phoneticPr fontId="7" type="noConversion"/>
  </si>
  <si>
    <t>设备规格：NPU12005/350C
作业井号：威204H79-8井
施工日期：2023/8/13
施工方式：开井反举
开始时间：8：00（连续作业）
施工截止时间：2023/8/14    8：00（连续作业）
施工排量（方/小时）：1200
施工前瞬量（万方/天）：3.8
施工最高瞬量（万方/天）:3.8
施工后瞬量（万方/天）:3.6
排液量（方）：41
作业时间（小时）：24
施工前套压/油压：5.9/1.9MPa
气举最高套压/油压：6.76/3.07MPa
施工后套压/油压：6.08/1.56Mpa</t>
    <phoneticPr fontId="7" type="noConversion"/>
  </si>
  <si>
    <t>设备规格：NPU12501/99/35
作业井号：威204H79-6井
施工开始日期：2023/8/13
施工方式：开井反举
开始时间：8:00
施工截止时间：2023/8/14
8：00
开始时氮气数值:550369方
结束时氮气数值:578345方
本次作业注入气量:27976方
施工排量（方/小时）：1200
施工前瞬量（万方/天）：5.5
施工最高瞬量（万方/天）:9.8
施工后瞬量（万方/天）:8.3
排液量（方）：12
作业时间（小时）：24
施工前套压/油压：13.2MPa/7.2MPa
气举最高套压/油压：13.2MPa/7.2MPa
施工后套压/油压：10.18Mpa/3.52Mpa</t>
    <phoneticPr fontId="7" type="noConversion"/>
  </si>
  <si>
    <t>NPU12003/350C</t>
    <phoneticPr fontId="7" type="noConversion"/>
  </si>
  <si>
    <t>202H21-3</t>
    <phoneticPr fontId="7" type="noConversion"/>
  </si>
  <si>
    <t>（打破裂盘）关井正举</t>
    <phoneticPr fontId="7" type="noConversion"/>
  </si>
  <si>
    <t>设备规格：NPU12003/350C
作业井号：威202H21-3
施工日期：2023/8/13
施工方式：开井正举(打破裂盘)
开始时间:
15:00
施工结束时间:17:00
施工排量（方/小时）：1200
施工前瞬量（万方/天）：10.9
施工最高瞬量（万方/天）：12.7
施工后瞬量（万方/天）：12.7
排液量（方）：1.5
作业时间（小时）：2
施工前套压/油压：5.08/0.0MPa
气举最高套压/油压：6.13/15.25MPa
施工后套压/油压：6.20/7.63Mpa。</t>
    <phoneticPr fontId="7" type="noConversion"/>
  </si>
  <si>
    <t>202H21-2</t>
    <phoneticPr fontId="7" type="noConversion"/>
  </si>
  <si>
    <t>设备规格：NPU12003/350C
作业井号：威202H21-2
施工日期：2023/8/13
施工方式：开井正举(打破裂盘)
开始时间:
11:50
施工结束时间:13:50
施工排量（方/小时）：1200
施工前瞬量（万方/天）：11.2
施工最高瞬量（万方/天）：14
施工后瞬量（万方/天）：13.3
排液量（方）：1.5
作业时间（小时）：2
施工前套压/油压：5.08/0.0MPa
气举最高套压/油压：6.06/15.1MPa
施工后套压/油压：6.74/7.75Mpa。</t>
    <phoneticPr fontId="7" type="noConversion"/>
  </si>
  <si>
    <t>8:00-8:00</t>
    <phoneticPr fontId="7" type="noConversion"/>
  </si>
  <si>
    <t>开井反举</t>
    <phoneticPr fontId="7" type="noConversion"/>
  </si>
  <si>
    <t>设备规格：NPU12501/99/35
作业井号：威204H79-6井
施工开始日期：2023/8/14
施工方式：开井反举
开始时间：8:00
施工截止时间：2023/8/15
8：00
开始时氮气数值:578345方
结束时氮气数值:607891方
本次作业注入气量:29546方
施工排量（方/小时）：1200
施工前瞬量（万方/天）：8.3
施工最高瞬量（万方/天）:8.8
施工后瞬量（万方/天）:8.5
排液量（方）：57
作业时间（小时）：24
施工前套压/油压：10.18MPa/3.52MPa
气举最高套压/油压：10.18MPa/3.57MPa
施工后套压/油压：
9.80Mpa/3.26Mpa</t>
    <phoneticPr fontId="7" type="noConversion"/>
  </si>
  <si>
    <t>NPU12005/350C</t>
    <phoneticPr fontId="7" type="noConversion"/>
  </si>
  <si>
    <t>204H79-8</t>
    <phoneticPr fontId="7" type="noConversion"/>
  </si>
  <si>
    <t>设备规格：NPU12005/350C
作业井号：威204H79-8井
施工日期：2023/8/14
施工方式：开井反举
开始时间：8：00（连续作业）
施工结束时间：2023/8/15    8：00
施工排量（方/小时）：1200
施工前瞬量（万方/天）：3.6
施工最高瞬量（万方/天）:3.6
施工后瞬量（万方/天）:3.5
排液量（方）：47
作业时间（小时）：24
施工前套压/油压：6.08/1.56MPa
气举最高套压/油压：6.08/2.06MPa
施工后套压/油压：6.08/1.49Mpa</t>
    <phoneticPr fontId="7" type="noConversion"/>
  </si>
  <si>
    <t>204H54-6</t>
    <phoneticPr fontId="7" type="noConversion"/>
  </si>
  <si>
    <t xml:space="preserve"> 17:25 -22:30
23:15-8:00</t>
    <phoneticPr fontId="7" type="noConversion"/>
  </si>
  <si>
    <t xml:space="preserve"> 8:00－ 15:30
0:20- 8:00</t>
    <phoneticPr fontId="7" type="noConversion"/>
  </si>
  <si>
    <t>8:00－15:30</t>
    <phoneticPr fontId="7" type="noConversion"/>
  </si>
  <si>
    <t>NPU12005/350C</t>
    <phoneticPr fontId="7" type="noConversion"/>
  </si>
  <si>
    <t>关井正举-关井反举-开井反举</t>
    <phoneticPr fontId="7" type="noConversion"/>
  </si>
  <si>
    <t>设备规格：NPU12005/350C
作业井号：威204H79-8井
施工日期：2023/8/15
施工方式：关井正举/关井反举/开井反举
开始时间：17：50
施工截止时间：2023/8/16      8：00（连续作业）
施工排量（方/小时）：1200
施工前瞬量（万方/天）： 0
施工最高瞬量（万方/天）:5
施工后瞬量（万方/天）:2.6
排液量（方）：27
作业时间（小时）：15小时30分钟
施工前套压/油压：6.84/4.08MPa
气举最高套压/油压：7.61/7.61MPa
施工后套压/油压：6.46/1.41Mpa
备注：19：20-20：00停机转反举</t>
    <phoneticPr fontId="7" type="noConversion"/>
  </si>
  <si>
    <t>NPU12501/99/35</t>
    <phoneticPr fontId="7" type="noConversion"/>
  </si>
  <si>
    <t>204H79-6</t>
    <phoneticPr fontId="7" type="noConversion"/>
  </si>
  <si>
    <t>开井反举</t>
    <phoneticPr fontId="7" type="noConversion"/>
  </si>
  <si>
    <t>设备规格：NPU12501/99/35
作业井号：威204H79-6井
施工开始日期：2023/8/15
施工方式：开井反举
开始时间：8:00
施工截止时间：2023/8/16
8：00
开始时氮气数值:607891方
结束时氮气数值:634913方
本次作业注入气量:27022方
施工排量（方/小时）：1200
施工前瞬量（万方/天）：8.5
施工最高瞬量（万方/天）:8.8
施工后瞬量（万方/天）:8.5
排液量（方）：74
作业时间（小时）：24
施工前套压/油压：
9.80MPa/3.26MPa
气举最高套压/油压：10.04MPa/3.74MPa
施工后套压/油压：
9.99Mpa/3.41Mpa</t>
    <phoneticPr fontId="7" type="noConversion"/>
  </si>
  <si>
    <t>204H79-9</t>
    <phoneticPr fontId="7" type="noConversion"/>
  </si>
  <si>
    <t>关井正举</t>
    <phoneticPr fontId="7" type="noConversion"/>
  </si>
  <si>
    <t>设备规格：NPU12005/350C
作业井号：威204H79-9井
施工日期：2023/8/15
施工方式：关井正举
开始时间：15：00
施工结束时间：16：10
施工排量（方/小时）：1200
施工前瞬量（万方/天）：0
施工最高瞬量（万方/天）:0
施工后瞬量（万方/天）:0
排液量（方）：0
作业时间（小时）：1小时10分钟
施工前套压/油压：8.93/5.49MPa
气举最高套压/油压：9.55/8.83MPa
施工后套压/油压：9.55/8.83Mpa</t>
    <phoneticPr fontId="7" type="noConversion"/>
  </si>
  <si>
    <t>设备规格：NPU12005/350C
作业井号：威204H79-8井
施工日期：2023/8/15
施工方式：关井正举
开始时间：12：30
施工结束时间：13：45
施工排量（方/小时）：1200
施工前瞬量（万方/天）：0
施工最高瞬量（万方/天）:0
施工后瞬量（万方/天）:0
排液量（方）：0
作业时间（小时）：1小时15分钟
施工前套压/油压：6.65/1.68MPa
气举最高套压/油压：7.15/1.68MPa
施工后套压/油压：7.15/1.29Mpa</t>
    <phoneticPr fontId="7" type="noConversion"/>
  </si>
  <si>
    <t>设备规格：NPU12005/350C
作业井号：威204H79-9井
施工日期：2023/8/15
施工方式：关井正举
开始时间：9：30
施工结束时间：11：30
施工排量（方/小时）：1200
施工前瞬量（万方/天）：0
施工最高瞬量（万方/天）:0
施工后瞬量（万方/天）:0
排液量（方）：0
作业时间（小时）：2
施工前套压/油压：7.25/1.72MPa
气举最高套压/油压：8.78/8.92MPa
施工后套压/油压：8.78/8.92Mpa</t>
    <phoneticPr fontId="7" type="noConversion"/>
  </si>
  <si>
    <t>202H18-4</t>
    <phoneticPr fontId="7" type="noConversion"/>
  </si>
  <si>
    <t>8:00-14:00
16：30-8：00</t>
  </si>
  <si>
    <t>9:00-16:25</t>
  </si>
  <si>
    <t>CFA3408-298-1800</t>
    <phoneticPr fontId="7" type="noConversion"/>
  </si>
  <si>
    <t>204H40-3</t>
    <phoneticPr fontId="7" type="noConversion"/>
  </si>
  <si>
    <t>开井反举</t>
    <phoneticPr fontId="7" type="noConversion"/>
  </si>
  <si>
    <t>设备规格：CFA3408-298-1800
作业井号：威204H40-3
施工日期：2023.8.16
施工方式: 开井反举
施工开始时间：8:45
施工结束时间：17:00
施工排量（方/小时）：1200
施工前瞬量（万方/天）：0
施工最高瞬量（万方/天）：4.5
施工后瞬量（万方/天）：3.35
排液量（方）：1.88
作业时间（小时）：8
备注：
针阀开度及流程情况：针阀全开，走增压流程
施工前套压/油压：3.17/3.15MPa
出液时套压/油压：3.33/1.96Mpa
气举最高套压/油压：3.61/3.57MPa
停气举时套压/油压：3.04/0.90MPa
气举举通时间：12:30
异常或特殊情况:无</t>
    <phoneticPr fontId="7" type="noConversion"/>
  </si>
  <si>
    <t>设备规格：NPU12501/99/35
作业井号：威204H79-6井
施工开始日期：2023/8/16
施工方式：开井反举
开始时间：8:00
施工截止时间：2023/8/17
8：00
开始时氮气数值:634913方
结束时氮气数值:662669方
本次作业注入气量:27756方
施工排量（方/小时）：1200
施工前瞬量（万方/天）：8.5
施工最高瞬量（万方/天）:8.6
施工后瞬量（万方/天）:8.4
排液量（方）：72
作业时间（小时）：24
施工前套压/油压：
9.99MPa/3.41MPa
气举最高套压/油压：10.19MPa/3.41MPa
施工后套压/油压：
10.19Mpa/3.22Mpa</t>
    <phoneticPr fontId="7" type="noConversion"/>
  </si>
  <si>
    <t>NPU12005/350C</t>
    <phoneticPr fontId="7" type="noConversion"/>
  </si>
  <si>
    <t>设备规格：NPU12005/350C
作业井号：威204H79-8井
施工日期：2023/8/16
施工方式：开井反举
开始时间：8：00（连续作业）
施工截止时间：2023/8/17      8：00（连续作业）
施工排量（方/小时）：1200
施工前瞬量（万方/天）： 2.6
施工最高瞬量（万方/天）:2.9
施工后瞬量（万方/天）:2.9
排液量（方）：50
作业时间（小时）：24
施工前套压/油压：6.46/1.41MPa
气举最高套压/油压：6.46/1.43MPa
施工后套压/油压：6.39/1.41Mpa</t>
    <phoneticPr fontId="7" type="noConversion"/>
  </si>
  <si>
    <t>204H42-7</t>
  </si>
  <si>
    <t>08:00-18:00
19:00-08:00</t>
  </si>
  <si>
    <t>08:00-18:00</t>
  </si>
  <si>
    <t>CFA3408-298-1800</t>
    <phoneticPr fontId="7" type="noConversion"/>
  </si>
  <si>
    <t>204H40-5</t>
    <phoneticPr fontId="7" type="noConversion"/>
  </si>
  <si>
    <t>关井正举-关井反举-开井反举</t>
    <phoneticPr fontId="7" type="noConversion"/>
  </si>
  <si>
    <t>设备规格：CFA3408-298-1800
作业井号：威204H40-5
施工日期：2023.8.17
施工方式: 关井正举-关井反举-开井反举
施工开始时间：8:45
施工结束时间：16:45
施工排量（方/小时）：1200
施工前瞬量（万方/天）：0
施工最高瞬量（万方/天）：4.93
施工后瞬量（万方/天）：3.61
排液量（方）：3.19
作业时间（小时）：8
备注：
针阀开度及流程情况：针阀全开，走增压流程
施工前套压/油压：6.67/1.22MPa
出液时套压/油压：8.35/8.44Mpa
气举最高套压/油压：8.85/9.22MPa
停气举时套压/油压：5.88/1.34MPa
气举举通时间：12:05
异常或特殊情况:无</t>
    <phoneticPr fontId="7" type="noConversion"/>
  </si>
  <si>
    <t>204H79-8</t>
    <phoneticPr fontId="7" type="noConversion"/>
  </si>
  <si>
    <t>开井反举</t>
    <phoneticPr fontId="7" type="noConversion"/>
  </si>
  <si>
    <t>设备规格：NPU12005/350C
作业井号：威204H79-8井
施工日期：2023/8/17
施工方式：开井反举
开始时间：8：00（连续作业）
施工截止时间：2023/8/18     8：00（连续作业）
施工排量（方/小时）：1200
施工前瞬量（万方/天）： 2.9
施工最高瞬量（万方/天）:2.9
施工后瞬量（万方/天）:2.8
排液量（方）：49
作业时间（小时）：24
施工前套压/油压：6.39/1.41MPa
气举最高套压/油压：6.44/1.42MPa
施工后套压/油压：6.44/1.42Mpa</t>
    <phoneticPr fontId="7" type="noConversion"/>
  </si>
  <si>
    <t>设备规格：NPU12501/99/35
作业井号：威204H79-6井
施工开始日期：2023/8/17
施工方式：开井反举
开始时间：8:00
施工截止时间：2023/8/18
8：00
开始时氮气数值:662669方
结束时氮气数值:690156方
本次作业注入气量:27487方
施工排量（方/小时）：1200
施工前瞬量（万方/天）：8.4
施工最高瞬量（万方/天）:8.3
施工后瞬量（万方/天）:8.2
排液量（方）：71
作业时间（小时）：24
施工前套压/油压：
10.19MPa/3.22MPa
气举最高套压/油压：11.34MPa/3.22MPa
施工后套压/油压：
11.33Mpa/2.52Mpa</t>
    <phoneticPr fontId="7" type="noConversion"/>
  </si>
  <si>
    <t>202H1-5</t>
    <phoneticPr fontId="7" type="noConversion"/>
  </si>
  <si>
    <t>8:00-9:00  16:30-8:00</t>
  </si>
  <si>
    <t>9:00-16:30</t>
  </si>
  <si>
    <t>204H42-1</t>
    <phoneticPr fontId="7" type="noConversion"/>
  </si>
  <si>
    <t>8:00-9:00
11:00-12:30</t>
  </si>
  <si>
    <t>NPU12501/99/35</t>
    <phoneticPr fontId="7" type="noConversion"/>
  </si>
  <si>
    <t>204H79-7</t>
    <phoneticPr fontId="7" type="noConversion"/>
  </si>
  <si>
    <t>设备规格：NPU12005/350C
作业井号：威204H79-8井
施工日期：2023/8/18
施工方式：开井反举
开始时间：8：00（连续作业）
施工截止时间：2023/8/19    8：00（连续作业）
施工排量（方/小时）：1200
施工前瞬量（万方/天）： 2.8
施工最高瞬量（万方/天）:3.8
施工后瞬量（万方/天）:3
排液量（方）：50
作业时间（小时）：24
施工前套压/油压：6.44/1.42MPa
气举最高套压/油压：6.72/2.16MPa
施工后套压/油压：6.65/1.44Mpa</t>
    <phoneticPr fontId="7" type="noConversion"/>
  </si>
  <si>
    <t>202H1-4</t>
    <phoneticPr fontId="7" type="noConversion"/>
  </si>
  <si>
    <t>8:00-14:00
18:00-8:00</t>
  </si>
  <si>
    <t>14:00-18:00</t>
  </si>
  <si>
    <t>08:00-11:00
12:30-08:00</t>
  </si>
  <si>
    <t>NPU12005/350C</t>
    <phoneticPr fontId="7" type="noConversion"/>
  </si>
  <si>
    <t>开井反举</t>
    <phoneticPr fontId="7" type="noConversion"/>
  </si>
  <si>
    <t>设备规格：NPU12005/350C
作业井号：威204H79-8井
施工日期：2023/8/19
施工方式：开井反举
开始时间：8：00（连续作业）
施工截止时间：2023/8/20    8：00（连续作业）
施工排量（方/小时）：1200
施工前瞬量（万方/天）： 3
施工最高瞬量（万方/天）:3
施工后瞬量（万方/天）:2.9
排液量（方）：52
作业时间（小时）：24
施工前套压/油压：6.65/1.44MPa
气举最高套压/油压：6.74/1.44MPa
施工后套压/油压：6.63/1.39Mpa</t>
    <phoneticPr fontId="7" type="noConversion"/>
  </si>
  <si>
    <t>设备规格：NPU12501/99/35
作业井号：威204H79-6井
施工开始日期：2023/8/19
施工方式：开井反举
开始时间：8：00
施工截止时间：2023/8/20
8：00
开始时氮气数值：715409方
结束时氮气数值：742111方
本次作业注入气量：26702方
施工排量（方/小时）：1200
施工前瞬量（万方/天）：8.2
施工最高瞬量（万方/天）:8.6
施工后瞬量（万方/天）:8
排液量（方）：81
作业时间（小时）：24
施工前套压/油压：
11.74MPa/3.98MPa
气举最高套压/油压：12.75MPa/4.10MPa
施工后套压/油压：
10.55Mpa/3.6Mpa</t>
    <phoneticPr fontId="7" type="noConversion"/>
  </si>
  <si>
    <t>8:00-13:00
15:30-8:00</t>
  </si>
  <si>
    <t>204H42-3</t>
    <phoneticPr fontId="7" type="noConversion"/>
  </si>
  <si>
    <t>08:00-11:30
15:10-08:00</t>
  </si>
  <si>
    <t>设备规格：NPU12005/350C
作业井号：威204H79-8井
施工日期：2023/8/20
施工方式：开井反举
开始时间：8：00（连续作业）
施工截止时间：2023/8/21    8：00（连续作业）
施工排量（方/小时）：1200
施工前瞬量（万方/天）： 2.9
施工最高瞬量（万方/天）:3
施工后瞬量（万方/天）:2.9
排液量（方）：53
作业时间（小时）：24
施工前套压/油压：6.63/1.39MPa
气举最高套压/油压：6.63/1.44MPa
施工后套压/油压：6.63/1.39Mpa</t>
    <phoneticPr fontId="7" type="noConversion"/>
  </si>
  <si>
    <t>设备规格：NPU12501/99/35
作业井号：威204H79-6井
施工开始日期：2023/8/20
施工方式：开井反举
开始时间：8：00
施工截止时间：2023/8/21
8：00
开始时氮气数值：742111方
结束时氮气数值：770187方
本次作业注入气量：28076方
施工排量（方/小时）：1200
施工前瞬量（万方/天）：8
施工最高瞬量（万方/天）:9.5
施工后瞬量（万方/天）:9.3
排液量（方）:78
作业时间（小时）：24
施工前套压/油压：
10.55MPa/3.6MPa
气举最高套压/油压：12.88MPa/3.6MPa
施工后套压/油压：
9.92Mpa/2.66Mpa</t>
    <phoneticPr fontId="7" type="noConversion"/>
  </si>
  <si>
    <t>10:30-08:00</t>
  </si>
  <si>
    <t>08:00-10:30</t>
  </si>
  <si>
    <t>关井正举-关井反举-开井反举</t>
    <phoneticPr fontId="7" type="noConversion"/>
  </si>
  <si>
    <t>设备规格：CFA3408-298-1800
作业井号：威204H40-3
施工日期：2023.8.21
施工方式: 关井正举-关井反举-开井反举
施工开始时间：10:50
施工结束时间：18:00
施工排量（方/小时）：1200
施工前瞬量（万方/天）：0
施工最高瞬量（万方/天）：5.92
施工后瞬量（万方/天）：3.41
排液量（方）：1.78
作业时间（小时）：7
备注：
针阀开度及流程情况：针阀全开，走增压流程
施工前套压/油压：3.16/2.81MPa
出液时套压/油压：3.31/1.86Mpa
气举最高套压/油压：3.58/4.43MPa
停气举时套压/油压：3.10/0.89MPa
气举举通时间：14:20
异常或特殊情况:无</t>
    <phoneticPr fontId="7" type="noConversion"/>
  </si>
  <si>
    <t>设备规格：NPU12005/350C
作业井号：威204H79-8井
施工日期：2023/8/21
施工方式：开井反举
开始时间：8：00（连续作业）
施工截止时间：2023/8/22    8：00（连续作业）
施工排量（方/小时）：1200
施工前瞬量（万方/天）： 2.9
施工最高瞬量（万方/天）:4
施工后瞬量（万方/天）:2.9
排液量（方）：24
作业时间（小时）：16小时55分钟
施工前套压/油压：6.63/1.39MPa
气举最高套压/油压：7.59/8.02MPa
施工后套压/油压：6.94/1.49Mpa
备注：15：50-19：45设备故障停机，3：40-4：40设备故障停机，21：50-23：00停机转正举，1：00-2：00停机转反举。</t>
    <phoneticPr fontId="7" type="noConversion"/>
  </si>
  <si>
    <t>设备规格：NPU12501/99/35
作业井号：威204H79-6井
施工开始日期：2023/8/21
施工方式：开井反举
开始时间：8：00
施工截止时间：2023/8/22
8：00
开始时氮气数值：770187方
结束时氮气数值：798563方
本次作业注入气量：28376方
施工排量（方/小时）：1200
施工前瞬量（万方/天）：9.3
施工最高瞬量（万方/天）:9.2
施工后瞬量（万方/天）:8.3
排液量（方）:81
作业时间（小时）：24
施工前套压/油压：
9.92MPa/2.66MPa
气举最高套压/油压：11.77MPa/2.69MPa
施工后套压/油压：
11.77Mpa/2.18Mpa</t>
    <phoneticPr fontId="7" type="noConversion"/>
  </si>
  <si>
    <t>202H1-5</t>
    <phoneticPr fontId="7" type="noConversion"/>
  </si>
  <si>
    <t>08:00-10:30
19:00-08:00</t>
  </si>
  <si>
    <t>10:30-19:00</t>
  </si>
  <si>
    <t>204H34-5</t>
    <phoneticPr fontId="7" type="noConversion"/>
  </si>
  <si>
    <t>09:15-08:00</t>
  </si>
  <si>
    <t>开井反举</t>
    <phoneticPr fontId="7" type="noConversion"/>
  </si>
  <si>
    <t>设备规格：NPU12501/99/35
作业井号：威204H79-6井
施工开始日期：2023/8/23
施工方式：开井反举
开始时间：8：00
施工结束时间：8：45
开始时氮气数值：826620方
结束时氮气数值：827514方
本次作业注入气量：894方
施工排量（方/小时）：1200
施工前瞬量（万方/天）：8.8
施工最高瞬量（万方/天）:9.1
施工后瞬量（万方/天）:9.1
排液量（方）:6
作业时间（小时）：45分钟
施工前套压/油压：
15.45MPa/1.82MPa
气举最高套压/油压：16.14MPa/1.82MPa
施工后套压/油压：
16.14Mpa/1.82Mpa</t>
    <phoneticPr fontId="7" type="noConversion"/>
  </si>
  <si>
    <t>NPU12005/350C</t>
    <phoneticPr fontId="7" type="noConversion"/>
  </si>
  <si>
    <t>设备规格：NPU12005/350C
作业井号：威204H79-8井
施工日期：2023/8/22
施工方式：开井反举
开始时间：8：00（连续作业）
施工截止时间：2023/8/23    8：00（连续作业）
施工排量（方/小时）：1200
施工前瞬量（万方/天）： 2.9
施工最高瞬量（万方/天）:2.9
施工后瞬量（万方/天）:2.8
排液量（方）：56
作业时间（小时）：24
施工前套压/油压：6.94/1.40MPa
气举最高套压/油压：6.94/1.40MPa
施工后套压/油压：6.7/1.49Mpa</t>
    <phoneticPr fontId="7" type="noConversion"/>
  </si>
  <si>
    <t>设备规格：NPU12501/99/35
作业井号：威204H79-6井
施工开始日期：2023/8/22
施工方式：开井反举
开始时间：8：00
施工截止时间：2023/8/23
8：00
开始时氮气数值：798563方
结束时氮气数值：826620方
本次作业注入气量：28057方
施工排量（方/小时）：1200
施工前瞬量（万方/天）：8.3
施工最高瞬量（万方/天）:9.2
施工后瞬量（万方/天）:8.8
排液量（方）:80
作业时间（小时）：24
施工前套压/油压：
11.77MPa/2.18MPa
气举最高套压/油压：15.78MPa/2.38MPa
施工后套压/油压：
15.45Mpa/1.82Mpa</t>
    <phoneticPr fontId="7" type="noConversion"/>
  </si>
  <si>
    <t>204H42-2</t>
    <phoneticPr fontId="7" type="noConversion"/>
  </si>
  <si>
    <t>204H42-5</t>
    <phoneticPr fontId="7" type="noConversion"/>
  </si>
  <si>
    <t>22:00-08:00</t>
  </si>
  <si>
    <t>08:00-09:00
17:00-22:00</t>
  </si>
  <si>
    <t>08:00-09:00
17:00-08:00</t>
  </si>
  <si>
    <t>关井正举-关井反举-开井反举</t>
    <phoneticPr fontId="7" type="noConversion"/>
  </si>
  <si>
    <t>设备规格：CFA3408-298-1800
作业井号：威204H37-1
施工日期：2023.8.23
施工方式: 关井正举-关井反举-开井反举
施工开始时间：11:00
施工结束时间：19:00
施工排量（方/小时）：1200
施工前瞬量（万方/天）：0
施工最高瞬量（万方/天）：3.47
施工后瞬量（万方/天）：2.36
排液量（方）：0.71
作业时间（小时）：8
备注：
针阀开度及流程情况：针阀全开，走增压流程
施工前套压/油压：3.63/0.81MPa
出液时套压/油压：4.24/2.64Mpa
气举最高套压/油压：4.42/4.51MPa
停气举时套压/油压：3.95/1.21MPa
气举举通时间：16:20
异常或特殊情况:无</t>
    <phoneticPr fontId="7" type="noConversion"/>
  </si>
  <si>
    <t>设备规格：NPU12501/99/35
作业井号：威204H79-6井
施工开始日期：2023/8/23
施工方式：开井反举
开始时间：12:30
施工截止时间：2023/8/24
8：00
开始时氮气数值:831864方
结束时氮气数值:855091方
本次作业注入气量:23227方
施工排量（方/小时）：1200
施工前瞬量（万方/天）：7.5
施工最高瞬量（万方/天）:9.4
施工后瞬量（万方/天）:9.1
排液量（方）：74
作业时间（小时）：19小时30分钟
施工前套压/油压：
9.68MPa/1.78MPa
气举最高套压/油压：9.82MPa/2.28MPa
施工后套压/油压：
9.44Mpa/1.82Mpa</t>
    <phoneticPr fontId="7" type="noConversion"/>
  </si>
  <si>
    <t>设备规格：NPU12005/350C
作业井号：威204H79-8井
施工日期：2023/8/23
施工方式：开井反举
开始时间：8：00（连续作业）
施工截止时间：2023/8/24   8：00（连续作业）
施工排量（方/小时）：1200
施工前瞬量（万方/天）： 2.8
施工最高瞬量（万方/天）:2.8
施工后瞬量（万方/天）:2.8
排液量（方）：54
作业时间（小时）：24
施工前套压/油压：6.7/1.49MPa
气举最高套压/油压：6.84/1.49MPa
施工后套压/油压：6.84/1.49Mpa</t>
    <phoneticPr fontId="7" type="noConversion"/>
  </si>
  <si>
    <t>204H79-7</t>
    <phoneticPr fontId="7" type="noConversion"/>
  </si>
  <si>
    <t>设备规格：NPU12501/99/35
作业井号：威204H79-7井
施工开始日期：2023/8/23
施工方式：开井反举
开始时间：8：45
施工结束时间：12：30
开始时氮气数值：827514方
结束时氮气数值：831864方
本次作业注入气量：4350方
施工排量（方/小时）：1200
施工前瞬量（万方/天）：3.1
施工最高瞬量（万方/天）:3.6
施工后瞬量（万方/天）:3.6
排液量（方）:4
作业时间（小时）：3小时45分钟
施工前套压/油压：
5.81MPa/1.47MPa
气举最高套压/油压：6.29MPa/1.47MPa
施工后套压/油压：
6.22Mpa/1.47Mpa</t>
    <phoneticPr fontId="7" type="noConversion"/>
  </si>
  <si>
    <t>204H42-4</t>
    <phoneticPr fontId="7" type="noConversion"/>
  </si>
  <si>
    <t>23:00-08:00</t>
  </si>
  <si>
    <t>8:00-15:25 20:05-8:00</t>
  </si>
  <si>
    <t>设备规格：NPU12501/99/35
作业井号：威204H79-6井
施工开始日期：2023/8/24
施工方式：开井反举
开始时间：8：00
施工结束时间：2023/8/24
11：45（平台停电）
开始时氮气数值:855091方
结束时氮气数值:方（平台停电无法显示）
本次作业注入气量:方（平台停电无法显示）
施工排量（方/小时）：1200
施工前瞬量（万方/天）：9.1
施工最高瞬量（万方/天）:9.5
施工后瞬量（万方/天）:9.0
排液量（方）：10
作业时间（小时）：3小时45分钟
施工前套压/油压：
9.44MPa/1.82MPa
气举最高套压/油压：9.75MPa/2.08MPa
施工后套压/油压：
9.35Mpa/2.08Mpa</t>
    <phoneticPr fontId="7" type="noConversion"/>
  </si>
  <si>
    <t>井场停电无显示</t>
    <phoneticPr fontId="7" type="noConversion"/>
  </si>
  <si>
    <t>设备规格：NPU12005/350C
作业井号：威204H79-8井
施工日期：2023/8/24
施工方式：开井反举
开始时间：8：00（连续作业）
施工截止时间：2023/8/25   8：00（连续作业）
施工排量（方/小时）：1200
施工前瞬量（万方/天）： 2.8
施工最高瞬量（万方/天）:2.8
施工后瞬量（万方/天）:（井场停电无显示）
排液量（方）：（井场停电无显示）
作业时间（小时）：24
施工前套压/油压：6.84/1.49MPa
气举最高套压/油压：6.97/1.84MPa
施工后套压/油压：6.91/1.74Mpa
备注：11：45平台停电</t>
    <phoneticPr fontId="7" type="noConversion"/>
  </si>
  <si>
    <t>NPU12004/350C</t>
    <phoneticPr fontId="7" type="noConversion"/>
  </si>
  <si>
    <t>202H24-2</t>
    <phoneticPr fontId="7" type="noConversion"/>
  </si>
  <si>
    <t>(打破裂盘)开井正举</t>
    <phoneticPr fontId="7" type="noConversion"/>
  </si>
  <si>
    <t>设备规格：NPU12004/350C
作业井号：威202H24-2井
施工日期：2023/8/24
施工方式：开井正举(打破裂盘)
开始时间:
16:00
施工结束时间:19:10
施工排量（方/小时）：1200
施工前瞬量（万方/天）：26.1(1,2井合采)
施工最高瞬量（万方/天）：26.2(1,2井合采)
施工后瞬量（万方/天）：25.8(1,2井合采)
排液量（方）：9(1,2井合排)
作业时间（小时）：3小时10分钟
施工前套压/油压：8.34/0.0MPa
气举最高套压/油压：8.62/19.62MPa
施工后套压/油压：8.57/10.41Mpa。</t>
    <phoneticPr fontId="7" type="noConversion"/>
  </si>
  <si>
    <t>202H24-1</t>
    <phoneticPr fontId="7" type="noConversion"/>
  </si>
  <si>
    <t>设备规格：NPU12004/350C
作业井号：威202H24-1井
施工日期：2023/8/24
施工方式：开井正举(打破裂盘)
开始时间:
12:00
施工结束时间:15:00
施工排量（方/小时）：1200
施工前瞬量（万方/天）：25.3
施工最高瞬量（万方/天）：26.2
施工后瞬量（万方/天）：26.2
排液量（方）：6.8
作业时间（小时）：3
施工前套压/油压：7.63/0.0MPa
气举最高套压/油压：7.90/10.54MPa
施工后套压/油压：7.87/10.52Mpa。</t>
    <phoneticPr fontId="7" type="noConversion"/>
  </si>
  <si>
    <t>8:00-12:00
23:00-8:00</t>
  </si>
  <si>
    <t>8:00-12:00
23:40-8:00</t>
  </si>
  <si>
    <t>8:00-12:00
1:00-8:00</t>
  </si>
  <si>
    <t>8:00-12:00</t>
  </si>
  <si>
    <t>204H11-6</t>
    <phoneticPr fontId="7" type="noConversion"/>
  </si>
  <si>
    <t>8:00-10:00 13:00-8:00</t>
  </si>
  <si>
    <t>10:00-13:00</t>
  </si>
  <si>
    <t>10:00-13:30</t>
  </si>
  <si>
    <t>08:00-10:00
13:30-08:00</t>
  </si>
  <si>
    <t>NPU12005/350C</t>
    <phoneticPr fontId="7" type="noConversion"/>
  </si>
  <si>
    <t>开井反举</t>
    <phoneticPr fontId="7" type="noConversion"/>
  </si>
  <si>
    <t>井场停电无显示</t>
  </si>
  <si>
    <t>井场停电无显示</t>
    <phoneticPr fontId="7" type="noConversion"/>
  </si>
  <si>
    <t>/</t>
    <phoneticPr fontId="7" type="noConversion"/>
  </si>
  <si>
    <t>设备规格：NPU12005/350C
作业井号：威204H79-8井
施工日期：2023/8/25
施工方式：开井反举
开始时间：8：00（连续作业）
施工结束时间：10：30
施工排量（方/小时）：1200
施工前瞬量（万方/天）： （井场停电无显示）
施工最高瞬量（万方/天）:（井场停电无显示）
施工后瞬量（万方/天）:（井场停电无显示）
排液量（方）：（井场停电无显示）
作业时间（小时）：2小时30分钟
施工前套压/油压：6.91/1.74MPa
气举最高套压/油压：6.91/1.74MPa
施工后套压/油压：6.82/1.72Mpa</t>
    <phoneticPr fontId="7" type="noConversion"/>
  </si>
  <si>
    <t>NPU12004/350C</t>
    <phoneticPr fontId="7" type="noConversion"/>
  </si>
  <si>
    <t>202H24-3</t>
    <phoneticPr fontId="7" type="noConversion"/>
  </si>
  <si>
    <t>设备规格：NPU12004/350C
作业井号：威202H24-3井
施工日期：2023/8/25
施工方式：开井正举(打破裂盘)
开始时间:
10:30
施工结束时间:14:30
施工排量（方/小时）：1200
施工前瞬量（万方/天）：19.2(3,4井合采)
施工最高瞬量（万方/天）：23(3,4井合采)
施工后瞬量（万方/天）：22.8(3,4井合采)
排液量（方）:11.5(3,4井合排)
作业时间（小时）：4小时
施工前套压/油压：9.10/0.0MPa
气举最高套压/油压：9.57/11.82MPa
施工后套压/油压：9.46/11.73Mpa。</t>
    <phoneticPr fontId="7" type="noConversion"/>
  </si>
  <si>
    <t>204H79-6</t>
    <phoneticPr fontId="7" type="noConversion"/>
  </si>
  <si>
    <t>关井正举</t>
    <phoneticPr fontId="7" type="noConversion"/>
  </si>
  <si>
    <t>设备规格：NPU12005/350C
作业井号：威204H79-6井
施工日期：2023/8/25
施工方式：关井正举
开始时间：13：20
施工结束时间：15：20
施工排量（方/小时）：1200
施工前瞬量（万方/天）： 0
施工最高瞬量（万方/天）:0
施工后瞬量（万方/天）:0
排液量（方）：0
作业时间（小时）：2
施工前套压/油压：12.62/1.35MPa
气举最高套压/油压：14.02/14.36MPa
施工后套压/油压：14.02/14.36Mpa</t>
    <phoneticPr fontId="7" type="noConversion"/>
  </si>
  <si>
    <t>NPU12009/350C</t>
    <phoneticPr fontId="7" type="noConversion"/>
  </si>
  <si>
    <t>202H24-4</t>
  </si>
  <si>
    <t>设备规格：NPU12009/350C
作业井号：威202H24-4井
施工日期：2023/8/25
施工方式：开井正举(打破裂盘)
开始时间:
16:00
施工结束时间:19:30
施工排量（方/小时）：1200
施工前瞬量（万方/天）：22.2(3,4井合采)
施工最高瞬量（万方/天）22.5(3,4井合采)
施工后瞬量（万方/天）：23.9(3,4井合采)
排液量（方）:11(3,4井合排)
作业时间（小时）：3.5小时
施工前套压/油压：7.23MPa
气举最高套压/油压：7.86/10.11MPa
施工后套压/油压：7.62/9.99Mpa。</t>
    <phoneticPr fontId="7" type="noConversion"/>
  </si>
  <si>
    <t>204H79-9</t>
    <phoneticPr fontId="7" type="noConversion"/>
  </si>
  <si>
    <t>设备规格：NPU12005/350C
作业井号：威202H79-9井
施工日期：2023/8/25
施工方式：关井正举
开始时间:
16:00
施工结束时间:2023/8/26
1:50
施工排量（方/小时）：1200
施工前瞬量（万方/天）：0
施工最高瞬量（万方/天）:0
施工后瞬量（万方/天）：0
排液量（方）:0
作业时间（小时）：9小时50分钟
施工前套压/油：9.15MPa/4.56MPa
气举最高套压/油压：10.79MPa/10.04MPa
施工后套压/油压：10.79MPa/ 9.77Mpa。</t>
    <phoneticPr fontId="7" type="noConversion"/>
  </si>
  <si>
    <t>设备规格：NPU12501/99/35
作业井号：威204H79-7井
施工开始日期：2023/8/26
施工方式：开井反举
开始时间：2:30
施工截止时间：2023/8/26
6:30
开始时氮气数值:858844方
结束时氮气数值:863157方
本次作业注入气量:4313方
施工排量（方/小时）：1200
施工前瞬量（万方/天）：0
施工最高瞬量（万方/天）:4
施工后瞬量（万方/天）:3.4
排液量（方）：24
作业时间（小时）：4小时
施工前套压/油压：
7.76MPa/3.53MPa
气举最高套压/油压：8.14MPa/3.53MPa
施工后套压/油压：</t>
    <phoneticPr fontId="7" type="noConversion"/>
  </si>
  <si>
    <t>关井正举-关井反举-开井反举</t>
    <phoneticPr fontId="7" type="noConversion"/>
  </si>
  <si>
    <t>设备规格：NPU12005/350C
作业井号：威202H79-8井
施工日期：2023/8/26
施工方式：关井正举-关井反举-开井反举
开始时间：3:00
施工截止时间：8：00
施工排量（方/小时）：1200
施工前瞬量（万方/天）：0
施工最高瞬量（万方/天）:5.8
施工后瞬量（万方/天）：5.8
排液量（方）:10
作业时间（小时）：4
施工前套压/油：7.47/5.55MPa
气举最高套压/油压：8.24/8.12MPa
施工后套压/油压：7.21/3.63Mpa
备注：5：00-6：00停机转反举</t>
    <phoneticPr fontId="7" type="noConversion"/>
  </si>
  <si>
    <t>关井反举-开井反举</t>
    <phoneticPr fontId="7" type="noConversion"/>
  </si>
  <si>
    <t>设备规格：NPU12501/99/35
作业井号：威204H79-6井
施工开始日期：2023/8/26
施工方式：关井反举-开井反举
开始时间：7:00
施工截止时间：2023/8/26
8:00
开始时氮气数值:863157方
结束时氮气数值:864275方
本次作业注入气量:1118方
施工排量（方/小时）：1200
施工前瞬量（万方/天）：0
施工最高瞬量（万方/天）:0
施工后瞬量（万方/天）:0
排液量（方）：0
作业时间（小时）：1小时
施工前套压/油压：
13.98MPa/13.03MPa
气举最高套压/油压：15.13MPa/14.56MPa
施工后套压/油压：
15.13Mpa/14.56Mpa
备注:8点开井反举</t>
    <phoneticPr fontId="7" type="noConversion"/>
  </si>
  <si>
    <t>204H41-6</t>
    <phoneticPr fontId="7" type="noConversion"/>
  </si>
  <si>
    <t>关井正举-关井反举-开井反举</t>
    <phoneticPr fontId="7" type="noConversion"/>
  </si>
  <si>
    <t>设备规格：CFA3408-298-1800
作业井号：威204H41-6
施工日期：2023.8.26
施工方式: 关井正举-关井反举-开井反举
施工开始时间：10:00
施工结束时间：18:10
施工排量（方/小时）：1200
施工前瞬量（万方/天）：0
施工最高瞬量（万方/天）：6.82
施工后瞬量（万方/天）：3.15
排液量（方）：0.64
作业时间（小时）：8
备注：
针阀开度及流程情况：针阀全开，走增压流程
施工前套压/油压：2.93/2.30MPa
出液时套压/油压：4.40/4.38Mpa
气举最高套压/油压：4.40/4.48MPa
停气举时套压/油压：2.97/2.32MPa
气举举通时间：14:15
异常或特殊情况:无</t>
    <phoneticPr fontId="7" type="noConversion"/>
  </si>
  <si>
    <t>NPU12009/350C</t>
    <phoneticPr fontId="7" type="noConversion"/>
  </si>
  <si>
    <t>204H79-10</t>
    <phoneticPr fontId="7" type="noConversion"/>
  </si>
  <si>
    <t>关井正举</t>
    <phoneticPr fontId="7" type="noConversion"/>
  </si>
  <si>
    <t>设备规格：NPU12009/350C
作业井号：威204H79-10井
施工日期：2023/8/26
施工方式：关井正举
开始时间:
16:00
施工结束时间:18:30
作业时间（小时）：2.5小时
施工前套压/油压:9.06/3.71MPa
气举最高套压/油压：9.72/8.71MPa
施工后套压/油压：9.71/8.71Mpa。</t>
    <phoneticPr fontId="7" type="noConversion"/>
  </si>
  <si>
    <t>204H79-9</t>
    <phoneticPr fontId="7" type="noConversion"/>
  </si>
  <si>
    <t>设备规格：NPU12009/350C
作业井号：威204H79-9井
施工日期：2023/8/26
施工方式：关井正举
开始时间:
19:10
施工结束时间:21:40
作业时间（小时）：2.5小时
施工前套压/油压:9.10/5.28MPa
气举最高套压/油压:10.70/9.65MPa
施工后套压/油压：10.70/9.65Mpa</t>
    <phoneticPr fontId="7" type="noConversion"/>
  </si>
  <si>
    <t>NPU12005/350C</t>
    <phoneticPr fontId="7" type="noConversion"/>
  </si>
  <si>
    <t>204H79-8</t>
    <phoneticPr fontId="7" type="noConversion"/>
  </si>
  <si>
    <t>开井反举</t>
    <phoneticPr fontId="7" type="noConversion"/>
  </si>
  <si>
    <t>设备规格：NPU12005/350C
作业井号：威202H79-8井
施工日期：2023/8/26
施工方式：开井反举
开始时间：8:00（连续作业）
施工截止时间：2023/8/27    8：00
施工排量（方/小时）：1200
施工前瞬量（万方/天）：5.8
施工最高瞬量（万方/天）:5.8
施工后瞬量（万方/天）：2.4
排液量（方）:51
作业时间（小时）：24
施工前套压/油：7.21/3.63MPa
气举最高套压/油压：7.28/3.63MPa
施工后套压/油压：7.08/1.51Mpa</t>
    <phoneticPr fontId="7" type="noConversion"/>
  </si>
  <si>
    <t>关井反举-开井反举</t>
    <phoneticPr fontId="7" type="noConversion"/>
  </si>
  <si>
    <t>设备规格：NPU12501/99/35
作业井号：威204H79-6井
施工开始日期：2023/8/26
施工方式：关井反举-开井反举
开始时间：8:00
施工截止时间：2023/8/27
8:00
开始时氮气数值:864275方
结束时氮气数值:892473方
本次作业注入气量:28198方
施工排量（方/小时）：1200
施工前瞬量（万方/天）：0
施工最高瞬量（万方/天）:9.4
施工后瞬量（万方/天）:8.2
排液量（方）：104
作业时间（小时）：24小时
施工前套压/油压：
15.13MPa/14.56MPa
气举最高套压/油压：15.13MPa/14.56MPa
施工后套压/油压：
11.05Mpa/3.31Mpa</t>
    <phoneticPr fontId="7" type="noConversion"/>
  </si>
  <si>
    <t>204H39-7</t>
    <phoneticPr fontId="7" type="noConversion"/>
  </si>
  <si>
    <t>关井正举-关井反举-开井反举</t>
    <phoneticPr fontId="7" type="noConversion"/>
  </si>
  <si>
    <t>设备规格：CFA3408-298-1800
作业井号：威204H39-7
施工日期：2023.8.27
施工方式: 关井正举-关井反举-开井反举
施工开始时间：9:50
施工结束时间：18:10
施工排量（方/小时）：1200
施工前瞬量（万方/天）：0
施工最高瞬量（万方/天）：2.86
施工后瞬量（万方/天）：2.76
排液量（方）：0
作业时间（小时）：8
备注：
针阀开度及流程情况：针阀全开，走增压流程
施工前套压/油压：2.15/1.69MPa
气举最高套压/油压：2.76/3.36MPa
停气举时套压/油压：2.17/1.12MPa
气举举通时间：13:20
异常或特殊情况:无</t>
    <phoneticPr fontId="7" type="noConversion"/>
  </si>
  <si>
    <t>204H37-1</t>
    <phoneticPr fontId="7" type="noConversion"/>
  </si>
  <si>
    <t>NPU12005/350C</t>
    <phoneticPr fontId="7" type="noConversion"/>
  </si>
  <si>
    <t>设备规格：NPU12005/350C
作业井号：威202H79-8井
施工日期：2023/8/27
施工方式：开井反举
开始时间：8:00（连续作业）
施工截止时间：2023/8/28    8：00
施工排量（方/小时）：1200
施工前瞬量（万方/天）：2.4
施工最高瞬量（万方/天）:2.4
施工后瞬量（万方/天）：2.2
排液量（方）:47
作业时间（小时）：24
施工前套压/油：7.08/1.51MPa
气举最高套压/油压：7.08/1.51MPa
施工后套压/油压：7.08/1.46Mpa</t>
    <phoneticPr fontId="7" type="noConversion"/>
  </si>
  <si>
    <t>设备规格：NPU12501/99/35
作业井号：威204H79-6井
施工开始日期：2023/8/27
施工方式：开井反举
开始时间：8：00
施工截止时间：2023/8/28
开始时氮气数值:892473方
结束时氮气数值:921140方
本次作业注入气量:28667方
施工排量（方/小时）：1200
施工前瞬量（万方/天）：8.2
施工最高瞬量（万方/天）:8.4
施工后瞬量（万方/天）:7.7
排液量（方）：91
作业时间（小时）：24小时
施工前套压/油压：
11.05MPa/3.31MPa
气举最高套压/油压：11.05MPa/3.31MPa
施工后套压/油压：
10.06Mpa/2.16Mpa</t>
    <phoneticPr fontId="7" type="noConversion"/>
  </si>
  <si>
    <t>CFA3408-298-1800</t>
    <phoneticPr fontId="7" type="noConversion"/>
  </si>
  <si>
    <t>关井正举-关井反举-开井反举</t>
    <phoneticPr fontId="7" type="noConversion"/>
  </si>
  <si>
    <t>设备规格：CFA3408-298-1800
作业井号：威204H37-1
施工日期：2023.8.28
施工方式: 关井正举-关井反举-开井反举
施工开始时间：8:45
施工结束时间：16:45
施工排量（方/小时）：1200
施工前瞬量（万方/天）：0
施工最高瞬量（万方/天）：6.42
施工后瞬量（万方/天）：3.15
排液量（方）：1.21
作业时间（小时）：8
备注：
针阀开度及流程情况：针阀全开，走增压流程
施工前套压/油压： 4.16/0MPa
出液时套压/油压：5.04/3.65Mpa
气举最高套压/油压：5.16/4.85MPa
停气举时套压/油压：4.41/1.13MPa
气举举通时间：13:00
异常或特殊情况:无</t>
    <phoneticPr fontId="7" type="noConversion"/>
  </si>
  <si>
    <t>204H41-2</t>
    <phoneticPr fontId="7" type="noConversion"/>
  </si>
  <si>
    <t>设备规格：NPU12501/99/35
作业井号：威204H79-6井
施工开始日期：2023/8/28
施工方式：开井反举
开始时间：8：00
施工截止时间：2023/8/29
开始时氮气数值:921140方
结束时氮气数值:949760方
本次作业注入气量:28620方
施工排量（方/小时）：1200
施工前瞬量（万方/天）：7.7
施工最高瞬量（万方/天）:8.8
施工后瞬量（万方/天）:8.6
排液量（方）：91
作业时间（小时）：24小时
施工前套压/油压：
10.06MPa/2.16MPa
气举最高套压/油压：10.09MPa/2.16MPa
施工后套压/油压：
9.56Mpa/1.63Mpa</t>
    <phoneticPr fontId="7" type="noConversion"/>
  </si>
  <si>
    <t>设备规格：NPU12005/350C
作业井号：威202H79-8井
施工日期：2023/8/28
施工方式：开井反举
开始时间：8:00（连续作业）
施工截止时间：2023/8/29    8：00（连续作业）
施工排量（方/小时）：1200
施工前瞬量（万方/天）：2.2
施工最高瞬量（万方/天）:2.4
施工后瞬量（万方/天）：2.4
排液量（方）:54
作业时间（小时）：24
施工前套压/油：7.08/1.46MPa
气举最高套压/油压：7.08/1.46MPa
施工后套压/油压：7.03/1.32Mpa</t>
    <phoneticPr fontId="7" type="noConversion"/>
  </si>
  <si>
    <t>关井正举-关井反举-开井反举</t>
    <phoneticPr fontId="7" type="noConversion"/>
  </si>
  <si>
    <t>设备规格：CFA3408-298-1800
作业井号：威204H41-2
施工日期：2023.8.29
施工方式: 关井正举-关井反举-开井反举
施工开始时间：9:50
施工结束时间：18:50
施工排量（方/小时）：1200
施工前瞬量（万方/天）：0
施工最高瞬量（万方/天）：4.37
施工后瞬量（万方/天）：4.37
排液量（方）：0.83
作业时间（小时）：8
备注：
针阀开度及流程情况：针阀全开，走增压流程
施工前套压/油压： 1.81/1.55MPa
出液时套压/油压：1.90/2.46Mpa
气举最高套压/油压：2.51/2.97MPa
停气举时套压/油压：2.14/0.79MPa
气举举通时间：14:25
异常或特殊情况:无</t>
    <phoneticPr fontId="7" type="noConversion"/>
  </si>
  <si>
    <t>设备规格：NPU12501/99/35
作业井号：威204H79-6井
施工开始日期：2023/8/29
施工方式：开井反举
开始时间：8：00
施工截止时间：2023/8/30
开始时氮气数值:949760方
结束时氮气数值:978526方
本次作业注入气量:28766方
施工排量（方/小时）：1200
施工前瞬量（万方/天）：8.6
施工最高瞬量（万方/天）:8.6
施工后瞬量（万方/天）:8.2
排液量（方）：96
作业时间（小时）：24小时
施工前套压/油压：
9.56MPa/1.63MPa
气举最高套压/油压：9.56MPa/1.63MPa
施工后套压/油压：
9.37Mpa/1.41Mpa</t>
    <phoneticPr fontId="7" type="noConversion"/>
  </si>
  <si>
    <t>设备规格：NPU12005/350C
作业井号：威202H79-8井
施工日期：2023/8/29
施工方式：开井反举
开始时间：8:00（连续作业）
施工截止时间：2023/8/30    8：00（连续作业）
施工排量（方/小时）：1200
施工前瞬量（万方/天）：2.4
施工最高瞬量（万方/天）:2.4
施工后瞬量（万方/天）：2
排液量（方）:59
作业时间（小时）：24
施工前套压/油：7.03/1.32MPa
气举最高套压/油压：7.08/1.32MPa
施工后套压/油压：7.08/1.32Mpa</t>
    <phoneticPr fontId="7" type="noConversion"/>
  </si>
  <si>
    <t>204H42-3</t>
    <phoneticPr fontId="7" type="noConversion"/>
  </si>
  <si>
    <t>09:00-14:00</t>
  </si>
  <si>
    <t>202H11-3</t>
    <phoneticPr fontId="7" type="noConversion"/>
  </si>
  <si>
    <t>关井正举-关井反举-开井反举</t>
    <phoneticPr fontId="7" type="noConversion"/>
  </si>
  <si>
    <t>设备规格：CFA3408-298-1800
作业井号：威202H11-3
施工日期：2023.8.30
施工方式: 关井正举-关井反举-开井反举
施工开始时间：9:45
施工结束时间：17:45
施工排量（方/小时）：1200
施工前瞬量（万方/天）：0
施工最高瞬量（万方/天）：3.27
施工后瞬量（万方/天）：1.92
排液量（方）：1.13
作业时间（小时）：8
备注：
针阀开度及流程情况：针阀全开，走增压流程
施工前套压/油压： 0.83/1.56MPa
出液时套压/油压：2.82/2.77Mpa
气举最高套压/油压：3.76/2.79MPa
停气举时套压/油压：2.02/0.49MPa
气举举通时间：13:10
异常或特殊情况:无</t>
    <phoneticPr fontId="7" type="noConversion"/>
  </si>
  <si>
    <t>设备规格：NPU12501/99/35
作业井号：威204H79-6井
施工开始日期：2023/8/30
施工方式：开井反举
开始时间：8：00
施工截止时间：2023/8/31/8：00
开始时氮气数值:978526方
结束时氮气数值: 1006886方
本次作业注入气量: 28360方
施工排量（方/小时）：1200
施工前瞬量（万方/天）：8.2
施工最高瞬量（万方/天）:8.4
施工后瞬量（万方/天）:8.4
排液量（方）：84
作业时间（小时）：24小时
施工前套压/油压：
9.37MPa/1.41MPa
气举最高套压/油压：9.63MPa/1.41MPa
施工后套压/油压：
9.63Mpa/1.41Mpa</t>
    <phoneticPr fontId="7" type="noConversion"/>
  </si>
  <si>
    <t>设备规格：NPU12005/350C
作业井号：威202H79-8井
施工日期：2023/8/30
施工方式：开井反举
开始时间：8:00（连续作业）
施工截止时间：2023/8/31    8：00（连续作业）
施工排量（方/小时）：1200
施工前瞬量（万方/天）：2
施工最高瞬量（万方/天）:2.2
施工后瞬量（万方/天）：2.1
排液量（方）:55
作业时间（小时）：24
施工前套压/油：7.08/1.32MPa
气举最高套压/油压：7.08/1.32MPa
施工后套压/油压：7.08/1.32Mpa</t>
    <phoneticPr fontId="7" type="noConversion"/>
  </si>
  <si>
    <t>13:10-20:50</t>
  </si>
  <si>
    <t>设备规格：NPU12501/99/35
作业井号：威204H79-6井
施工开始日期：2023/8/31
施工方式：开井反举
开始时间：8：00
施工截止时间：2023/9/1/8：00
开始时氮气数值:1006886方
结束时氮气数值: 1035574方
本次作业注入气量: 28688方
施工排量（方/小时）：1200
施工前瞬量（万方/天）：8.4
施工最高瞬量（万方/天）:8.6
施工后瞬量（万方/天）:7.5
排液量（方）：91
作业时间（小时）：24小时
施工前套压/油压：
9.63MPa/1.41MPa
气举最高套压/油压：11.91MPa/1.41MPa
施工后套压/油压：
11.91Mpa/1.37Mpa</t>
    <phoneticPr fontId="7" type="noConversion"/>
  </si>
  <si>
    <t>设备规格：NPU12005/350C
作业井号：威202H79-8井
施工日期：2023/8/31
施工方式：开井反举
开始时间：8:00（连续作业）
施工截止时间：2023/9/1    8：00（连续作业）
施工排量（方/小时）：1200
施工前瞬量（万方/天）：2.1
施工最高瞬量（万方/天）:2.2
施工后瞬量（万方/天）：2.1
排液量（方）:56
作业时间（小时）：24
施工前套压/油：7.08/1.32MPa
气举最高套压/油压：7.08/1.32MPa
施工后套压/油压：7.08/1.32Mpa</t>
    <phoneticPr fontId="7" type="noConversion"/>
  </si>
  <si>
    <t>204H10-4</t>
    <phoneticPr fontId="7" type="noConversion"/>
  </si>
  <si>
    <t>8:00-9:45
14:38-8:00</t>
  </si>
  <si>
    <t>9:44-14:38</t>
  </si>
  <si>
    <t>11:00-14:00
17:00-08:00</t>
  </si>
  <si>
    <t>14:00-17:00</t>
  </si>
  <si>
    <t>关井正举-关井反举-开井反举</t>
    <phoneticPr fontId="7" type="noConversion"/>
  </si>
  <si>
    <t>设备规格：CFA3408-298-1800
作业井号：威204H40-3
施工日期：2023.9.1
施工方式: 关井正举-关井反举
                  开井反举
施工开始时间：9:30
施工结束时间：17:45
施工排量（方/小时）：1200
施工前瞬量（万方/天）：0
施工最高瞬量（万方/天）：3.45
施工后瞬量（万方/天）：2.74
排液量（方）：1.1
作业时间（小时）：8
备注：
针阀开度及流程情况：针阀全开，走增压流程
施工前套压/油压：3.36/3.08MPa
出液时套压/油压：3.50/1.83Mpa
气举最高套压/油压：3.65/3.93MPa
停气举时套压/油压：3.27/0.78MPa
气举举通时间：14:35
异常或特殊情况:无</t>
    <phoneticPr fontId="7" type="noConversion"/>
  </si>
  <si>
    <t>NPU12005/350C</t>
    <phoneticPr fontId="7" type="noConversion"/>
  </si>
  <si>
    <t>设备规格：NPU12005/350C
作业井号：威202H79-8井
施工日期：2023/9/1
施工方式：开井反举
开始时间：8:00（连续作业）
施工截止时间：2023/9/2    8：00（连续作业）
施工排量（方/小时）：1200
施工前瞬量（万方/天）：2.1
施工最高瞬量（万方/天）:2.2
施工后瞬量（万方/天）：2.2
排液量（方）:56
作业时间（小时）：24
施工前套压/油：7.08/1.32MPa
气举最高套压/油压：7.08/1.32MPa
施工后套压/油压：7.08/1.32Mpa</t>
    <phoneticPr fontId="7" type="noConversion"/>
  </si>
  <si>
    <t>设备规格：NPU12501/99/35
作业井号：威204H79-6井
施工开始日期：2023/9/1
施工方式：开井反举
开始时间：8：00
施工截止时间：2023/9/2/8：00
开始时氮气数值:1035574方
结束时氮气数值: 1066383方
本次作业注入气量: 30809方
施工排量（方/小时）：1200
施工前瞬量（万方/天）：7.5
施工最高瞬量（万方/天）:8.5
施工后瞬量（万方/天）:7.8
排液量（方）：95
作业时间（小时）：24小时
施工前套压/油压：
11.91MPa/1.37MPa
气举最高套压/油压：14.36MPa/1.41MPa
施工后套压/油压：
14.36Mpa/1.22Mpa</t>
    <phoneticPr fontId="7" type="noConversion"/>
  </si>
  <si>
    <t>NPU12009/350C</t>
    <phoneticPr fontId="7" type="noConversion"/>
  </si>
  <si>
    <t>202H21-2</t>
    <phoneticPr fontId="7" type="noConversion"/>
  </si>
  <si>
    <t>（转油管）关井正举-关井反举-开井反举</t>
    <phoneticPr fontId="7" type="noConversion"/>
  </si>
  <si>
    <t>设备规格：NPU12009/350C
作业井号：威202H21-2井
施工日期：2023/9/2
施工方式：关井正举-关井反举-开井反举
开始时间：10:05
施工截止时间：19:00
施工排量（方/小时）：1200
施工前瞬量（万方/天）：0
施工最高瞬量（万方/天）:8.3
施工后瞬量（万方/天）：7.7
排液量（方）:16
作业时间（小时）：8小时5分钟
施工前套压/油：5.03/7.15MPa
气举最高套压/油压：7.99/7.73MPa
施工后套压/油压：7.03/4.76Mpa
备注：12:10-13:00停机转反举</t>
    <phoneticPr fontId="7" type="noConversion"/>
  </si>
  <si>
    <t>设备规格：NPU12005/350C
作业井号：威202H79-8井
施工日期：2023/9/2
施工方式：开井反举
开始时间：8:00（连续作业）
施工截止时间：2023/9/3    8：00（连续作业）
施工排量（方/小时）：1200
施工前瞬量（万方/天）：2.2
施工最高瞬量（万方/天）:2.2
施工后瞬量（万方/天）：2
排液量（方）:58
作业时间（小时）：24
施工前套压/油：7.08/1.32MPa
气举最高套压/油压：7.08/1.32MPa
施工后套压/油压：7.08/1.32Mpa</t>
    <phoneticPr fontId="7" type="noConversion"/>
  </si>
  <si>
    <t>设备规格：NPU12501/99/35
作业井号：威204H79-6井
施工开始日期：2023/9/2
施工方式：开井反举
开始时间：8：00
施工截止时间：2023/9/3/8：00
开始时氮气数值:1066383方
结束时氮气数值: 1096189方
本次作业注入气量: 29806方
施工排量（方/小时）：1200
施工前瞬量（万方/天）：7.8
施工最高瞬量（万方/天）:8.2
施工后瞬量（万方/天）:7.4
排液量（方）：93
作业时间（小时）：24小时
施工前套压/油压：
14.36MPa/1.22MPa
气举最高套压/油压：15.71MPa/1.17MPa
施工后套压/油压：
15.71Mpa/1.17Mpa</t>
    <phoneticPr fontId="7" type="noConversion"/>
  </si>
  <si>
    <t>22:30-01:30</t>
  </si>
  <si>
    <t>CFA3408-298-1800</t>
    <phoneticPr fontId="7" type="noConversion"/>
  </si>
  <si>
    <t>202H10-7</t>
    <phoneticPr fontId="7" type="noConversion"/>
  </si>
  <si>
    <t>开井反举</t>
    <phoneticPr fontId="7" type="noConversion"/>
  </si>
  <si>
    <t>设备规格：CFA3408-298-1800
作业井号：威202H10-7
施工日期：2023.9.3
施工方式: 开井反举
施工开始时间：15:15
施工结束时间：19:15
施工排量（方/小时）：800
施工前瞬量（万方/天）：0
施工最高瞬量（万方/天）：1.52
施工后瞬量（万方/天）：1.43
排液量（方）：0.96
作业时间（小时）：4
备注：
针阀开度及流程情况：针阀全开，走增压流程
施工前套压/油压： 2.30/1.88MPa
出液时套压/油压：3.34/0.82Mpa
气举最高套压/油压：3.40/1.88MPa
停气举时套压/油压：3.40/0.73MPa
气举举通时间：15:50
异常或特殊情况:无</t>
    <phoneticPr fontId="7" type="noConversion"/>
  </si>
  <si>
    <t>NPU12501/99/35</t>
    <phoneticPr fontId="7" type="noConversion"/>
  </si>
  <si>
    <t>设备规格：NPU12501/99/35
作业井号：威204H79-6井
施工开始日期：2023/9/3
施工方式：开井反举
开始时间：8：00
施工截止时间：2023/9/4/8：00
开始时氮气数值:1096189方
结束时氮气数值: 1125712方
本次作业注入气量: 29523方
施工排量（方/小时）：1200
施工前瞬量（万方/天）：7.4
施工最高瞬量（万方/天）:8.3
施工后瞬量（万方/天）:7.5
排液量（方）：90
作业时间（小时）：24小时
施工前套压/油压：
15.71MPa/1.17MPa
气举最高套压/油压：17.29MPa/1.15MPa
施工后套压/油压：
17.29Mpa/1.15Mpa</t>
    <phoneticPr fontId="7" type="noConversion"/>
  </si>
  <si>
    <t>设备规格：NPU12005/350C
作业井号：威202H79-8井
施工日期：2023/9/3
施工方式：开井反举
开始时间：8:00（连续作业）
施工截止时间：2023/9/4   8：00（连续作业）
施工排量（方/小时）：1200
施工前瞬量（万方/天）：2
施工最高瞬量（万方/天）:2.2
施工后瞬量（万方/天）：2
排液量（方）:58
作业时间（小时）：24
施工前套压/油：7.08/1.32MPa
气举最高套压/油压：7.08/1.32MPa
施工后套压/油压：7.08/1.32Mpa</t>
    <phoneticPr fontId="7" type="noConversion"/>
  </si>
  <si>
    <t>NPU12009/350C</t>
    <phoneticPr fontId="7" type="noConversion"/>
  </si>
  <si>
    <t>204H5-5</t>
    <phoneticPr fontId="7" type="noConversion"/>
  </si>
  <si>
    <t>关井反举-开井反举</t>
    <phoneticPr fontId="7" type="noConversion"/>
  </si>
  <si>
    <t>设备规格：NPU12009/350C
作业井号：威204H5-5井
施工日期：2023/9/3
施工方式：关井反举-开井反举
开始时间：10:20
施工截止时间：18:20
施工排量（方/小时）：1200
施工前瞬量（万方/天）：0
施工最高瞬量（万方/天）:5.3
施工后瞬量（万方/天）：3.9
排液量（方）:1
作业时间（小时）：8
施工前套压/油：7.58/5.51MPa
气举最高套压/油压23.42/5.72MPa
施工后套压/油压：23.42/1.18Mpa</t>
    <phoneticPr fontId="7" type="noConversion"/>
  </si>
  <si>
    <t>设备规格：CFA3408-298-1800
作业井号：威202H37-2
施工日期：2023.9.4
施工方式: 开井反举
施工开始时间：9:45
施工结束时间：17:45
施工排量（方/小时）：1200
施工前瞬量（万方/天）：2.36
施工最高瞬量（万方/天）：3.99
施工后瞬量（万方/天）：3.79
排液量（方）：2.15
作业时间（小时）：8
备注：
针阀开度及流程情况：针阀全开，走增压流程
施工前套压/油压： 2.69/0.96MPa
出液时套压/油压：2.98/0.96Mpa
气举最高套压/油压：3.65/1.65MPa
停气举时套压/油压:3.17/1.31MPa
气举举通时间：10:00
异常或特殊情况:无</t>
    <phoneticPr fontId="7" type="noConversion"/>
  </si>
  <si>
    <t xml:space="preserve">  10:30</t>
    <phoneticPr fontId="7" type="noConversion"/>
  </si>
  <si>
    <t>设备规格：NPU12501/99/35
作业井号：威204H79-6井
施工开始日期：2023/9/4
施工方式：开井反举
开始时间：8:00
施工结束时间：2023/9/4                10:30
开始时氮气数值:1125712方
结束时氮气数值: 1128998方
本次作业注入气量: 3286方
施工排量（方/小时）：1200
施工前瞬量（万方/天）：7.5
施工最高瞬量（万方/天）:8.1
施工后瞬量（万方/天）:8.1
排液量（方）：10
作业时间（小时）：2小时30分
施工前套压/油压：
17.29MPa/1.15MPa
气举最高套压/油压：17.51MPa/1.15MPa
施工后套压/油压：
17.51Mpa/1.15Mpa</t>
    <phoneticPr fontId="7" type="noConversion"/>
  </si>
  <si>
    <t>NPU12501/99/35</t>
    <phoneticPr fontId="7" type="noConversion"/>
  </si>
  <si>
    <t>204H79-8</t>
    <phoneticPr fontId="7" type="noConversion"/>
  </si>
  <si>
    <t>设备规格：NPU12501/99/35
作业井号：威204H79-8井
施工开始日期：2023/9/4
施工方式：开井反举
开始时间：10:30
施工结束时间：14:45
开始时氮气数值:1128998方
结束时氮气数值: 1134421方
本次作业注入气量: 5423方
施工排量（方/小时）：1200
施工前瞬量（万方/天）：2
施工最高瞬量（万方/天）:4.6
施工后瞬量（万方/天）:4.6
排液量（方）：13
作业时间（小时）：4.小时15分钟
施工前套压/油压：
7.49MPa/1.32MPa
气举最高套压/油压：7.49MPa/1.51MPa
施工后套压/油压：
7.30Mpa/1.51Mpa</t>
    <phoneticPr fontId="7" type="noConversion"/>
  </si>
  <si>
    <t>204H79-7</t>
    <phoneticPr fontId="7" type="noConversion"/>
  </si>
  <si>
    <t>设备规格：NPU12501/99/35
作业井号：威204H79-7井
施工开始日期：2023/9/4
施工方式：开井反举
开始时间:  14:45
施工结束时间：16:10
开始时氮气数值:1134421方
结束时氮气数值: 1136186方
本次作业注入气量: 1765方
施工排量（方/小时）：1200
施工前瞬量（万方/天）：3
施工最高瞬量（万方/天）:3.9
施工后瞬量（万方/天）:3.9
排液量（方）：1
作业时间（小时）：1小时25分
施工前套压/油压：
5.91MPa/1.42MPa
气举最高套压/油压：6.22MPa/1.42MPa
施工后套压/油压：
6.22Mpa/1.42Mpa</t>
    <phoneticPr fontId="7" type="noConversion"/>
  </si>
  <si>
    <t>设备规格：NPU12005/350C
作业井号：威202H79-8井
施工日期：2023/9/4
施工方式：开井反举
开始时间：8:00（连续作业）
施工截止时间：2023/9/5  8：00（连续作业）
施工排量（方/小时）：1200
施工前瞬量（万方/天）：2.2
施工最高瞬量（万方/天）:4.6
施工后瞬量（万方/天）：2
排液量（方）:63
作业时间（小时）：24
施工前套压/油：7.08/1.32MPa
气举最高套压/油压：7.49/1.51MPa
施工后套压/油压：7.11/1.32Mpa</t>
    <phoneticPr fontId="7" type="noConversion"/>
  </si>
  <si>
    <t>设备规格：NPU12501/99/35
作业井号：威204H79-6井
施工开始日期：2023/9/4
施工方式：开井反举
开始时间：16：10
施工截止时间：2023/9/5/8：00
开始时氮气数值:1136186方
结束时氮气数值: 1154577方
本次作业注入气量: 18391方
施工排量（方/小时）：1200
施工前瞬量（万方/天）：4.4
施工最高瞬量（万方/天）:9.2
施工后瞬量（万方/天）:7.9
排液量（方）：98
作业时间（小时）：15小时50分钟
施工前套压/油压：
8.74MPa/0.77MPa
气举最高套压/油压：10.98MPa/1.34MPa
施工后套压/油压：
10.98Mpa/1.34Mpa</t>
    <phoneticPr fontId="7" type="noConversion"/>
  </si>
  <si>
    <t>12:00-19:00</t>
  </si>
  <si>
    <t>NPU12005/350C</t>
    <phoneticPr fontId="7" type="noConversion"/>
  </si>
  <si>
    <t>设备规格：NPU12005/350C
作业井号：威202H79-8井
施工日期：2023/9/5
施工方式：开井反举
开始时间：8:00（连续作业）
施工截止时间：2023/9/6       8：00（连续作业）
施工排量（方/小时）：1200
施工前瞬量（万方/天）：2
施工最高瞬量（万方/天）:2.2
施工后瞬量（万方/天）：2
排液量（方）:62
作业时间（小时）：24
施工前套压/油：7.11/1.32MPa
气举最高套压/油压：7.11/1.32MPa
施工后套压/油压：7.11/1.32Mpa</t>
    <phoneticPr fontId="7" type="noConversion"/>
  </si>
  <si>
    <t>204H79-6</t>
    <phoneticPr fontId="7" type="noConversion"/>
  </si>
  <si>
    <t>设备规格：NPU12501/99/35
作业井号：威204H79-6井
施工开始日期：2023/9/5
施工方式：开井反举
开始时间：8:00 连续作业
施工截止时间：2023/9/6/8：00
开始时氮气数值:1154577方
结束时氮气数值: 1182753方
本次作业注入气量: 28176方
施工排量（方/小时）：1200
施工前瞬量（万方/天）：7.9
施工最高瞬量（万方/天）:8.4
施工后瞬量（万方/天）:6.6
排液量（方）：91
作业时间（小时）：24小时
施工前套压/油压：
10.98MPa/1.34MPa
气举最高套压/油压：13.59MPa/1.34MPa
施工后套压/油压：
13.59Mpa/1.34Mpa</t>
    <phoneticPr fontId="7" type="noConversion"/>
  </si>
  <si>
    <t>/</t>
    <phoneticPr fontId="7" type="noConversion"/>
  </si>
  <si>
    <t>设备规格：NPU12501/99/35
作业井号：威204H79-7井
施工开始日期：2023/9/5
施工方式：开井反举
开始时间：9:00 
施工截止时间：2023/9/6/8：00
注: 一举双井，注气量以6井为准
施工排量（方/小时）：1200
施工前瞬量（万方/天）：3
施工最高瞬量（万方/天）:4.4
施工后瞬量（万方/天）:3
排液量（方）：23
作业时间（小时）：23小时
施工前套压/油压：
5.89MPa/1.37MPa
气举最高套压/油压：6.08MPa/1.42MPa
施工后套压/油压：
5.84Mpa/1.37Mpa</t>
    <phoneticPr fontId="7" type="noConversion"/>
  </si>
  <si>
    <t>204H37-2</t>
    <phoneticPr fontId="7" type="noConversion"/>
  </si>
  <si>
    <t>204H39-4</t>
    <phoneticPr fontId="7" type="noConversion"/>
  </si>
  <si>
    <t>设备规格：CFA3408-298-1800
作业井号：威204H39-4
施工日期：2023.9.6
施工方式:开井反举
施工开始时间：09:20
施工结束时间：13:20
施工排量（方/小时）：1200
施工前瞬量（万方/天）：1.15
施工最高瞬量（万方/天）：2.32
施工后瞬量（万方/天）：2.20
排液量（方）：0.42
作业时间（小时）：4
备注：
针阀开度及流程情况：针阀全开，走增压流程
施工前套压/油压：1.52/0.76MPa
出液时套压/油压：2.07/0.79Mpa
气举最高套压/油压：2.11/0.82MPa
停气举时套压/油压：2.11/0.82MPa
气举举通时间：10:40
异常或特殊情况:无</t>
    <phoneticPr fontId="7" type="noConversion"/>
  </si>
  <si>
    <t>设备规格：NPU12005/350C
作业井号：威202H79-8井
施工日期：2023/9/6
施工方式：开井反举
开始时间：8:00（连续作业）
施工截止时间：2023/9/7       8：00（连续作业）
施工排量（方/小时）：1200
施工前瞬量（万方/天）：2
施工最高瞬量（万方/天）:2.4
施工后瞬量（万方/天）：2.4
排液量（方）:45
作业时间（小时）：24
施工前套压/油：7.11/1.32MPa
气举最高套压/油压：7.11/1.32MPa
施工后套压/油压：7.11/1.32Mpa</t>
    <phoneticPr fontId="7" type="noConversion"/>
  </si>
  <si>
    <t>14:00-21:00</t>
  </si>
  <si>
    <t>204H34-4</t>
    <phoneticPr fontId="7" type="noConversion"/>
  </si>
  <si>
    <t>15:30-08:00</t>
  </si>
  <si>
    <t>204H52-4</t>
    <phoneticPr fontId="7" type="noConversion"/>
  </si>
  <si>
    <t>/</t>
    <phoneticPr fontId="7" type="noConversion"/>
  </si>
  <si>
    <r>
      <t xml:space="preserve">设备规格：NPU12501/99/35
作业井号：威204H79-7井
施工开始日期：2023/9/6
施工方式：开井反举
开始时间：8:00 
施工截止时间：2023/9/7/8：00
注: 一举双井，注气量以6井为准
施工排量（方/小时）：1200
施工前瞬量（万方/天）：3
施工最高瞬量（万方/天）:3.2
施工后瞬量（万方/天）:3
排液量（方）：25
作业时间（小时）：23小时35分钟
施工前套压/油压：
5.84MPa/1.37MPa
气举最高套压/油压：5.84MPa/1.42MPa
施工后套压/油压：
5.84Mpa/1.42Mpa
</t>
    </r>
    <r>
      <rPr>
        <sz val="11"/>
        <color rgb="FFFF0000"/>
        <rFont val="微软雅黑"/>
        <family val="2"/>
        <charset val="134"/>
      </rPr>
      <t>备注：14：50一15：20因设备故障处理停机40分钟。</t>
    </r>
    <phoneticPr fontId="7" type="noConversion"/>
  </si>
  <si>
    <t>设备规格：NPU12501/99/35
作业井号：威204H79-6井
施工开始日期：2023/9/6
施工方式：开井反举
开始时间：8:00 连续作业
施工截止时间：2023/9/7/8：00
开始时氮气数值:1182753方
结束时氮气数值: 1210707方
本次作业注入气量: 27954方
施工排量（方/小时）：1200
施工前瞬量（万方/天）：6.6
施工最高瞬量（万方/天）:7.9
施工后瞬量（万方/天）:6.3
排液量（方）：84
作业时间（小时）：23小时35分钟
施工前套压/油压：
13.59MPa/1.34MPa
气举最高套压/油压：17.51MPa/1.34MPa
施工后套压/油压：
17.51Mpa/1.34Mpa
备注：14：50一15：20因设备故障处理停机40分钟。</t>
    <phoneticPr fontId="7" type="noConversion"/>
  </si>
  <si>
    <t>204H36-8</t>
    <phoneticPr fontId="7" type="noConversion"/>
  </si>
  <si>
    <t>关井正举-关井反举-开井反举</t>
    <phoneticPr fontId="7" type="noConversion"/>
  </si>
  <si>
    <t>设备规格：CFA3408-298-1800
作业井号：威204H36-8
施工日期：2023.9.7
施工方式: 关井正举-关井反举
                  开井反举
施工开始时间：10:25
施工结束时间：18:25
施工排量（方/小时）：1200
施工前瞬量（万方/天）：0
施工最高瞬量（万方/天）：4.89
施工后瞬量（万方/天）：2.78
排液量（方）：1.4
作业时间（小时）：8
备注：
针阀开度及流程情况：针阀全开，走直输流程
施工前套压/油压：2.89/2.28MPa
出液时套压/油压：3.57/2.73Mpa
气举最高套压/油压：3.82/3.99MPa
停气举时套压/油压：3.45/1.18MPa
气举举通时间：15:05
异常或特殊情况:无</t>
    <phoneticPr fontId="7" type="noConversion"/>
  </si>
  <si>
    <t>设备规格：NPU12005/350C
作业井号：威202H79-8井
施工日期：2023/9/7
施工方式：开井反举
开始时间：8:00（连续作业）
施工截止时间：2023/9/8       8：00（连续作业）
施工排量（方/小时）：1200
施工前瞬量（万方/天）：2.4
施工最高瞬量（万方/天）:2.4
施工后瞬量（万方/天）：2.2
排液量（方）:32
作业时间（小时）：24
施工前套压/油：7.11/1.32MPa
气举最高套压/油压：7.11/1.32MPa
施工后套压/油压：7.06/1.32Mpa</t>
    <phoneticPr fontId="7" type="noConversion"/>
  </si>
  <si>
    <t>/</t>
    <phoneticPr fontId="7" type="noConversion"/>
  </si>
  <si>
    <t>更正设备规格：NPU12501/99/35
作业井号：威204H79-7井
施工开始日期：2023/9/7
施工方式：开井反举
开始时间：8:00 
施工截止时间：2023/9/8          8：00
备注: 一举双井，注气量以6井为准
施工排量（方/小时）：1200
施工前瞬量（万方/天）：3
施工最高瞬量（万方/天）:3.1
施工后瞬量（万方/天）:2.6
排液量（方）：12
作业时间（小时）：9
施工前套压/油压：
5.84MPa/1.37MPa
气举最高套压/油压：5.84MPa/1.42MPa
施工后套压/油压：
5.84Mpa/1.37Mpa
备注：9月7日15：30-9月8日6：30接指令暂停作业</t>
    <phoneticPr fontId="7" type="noConversion"/>
  </si>
  <si>
    <t>设备规格：NPU12501/99/35
作业井号：威204H79-6井
施工开始日期：2023/9/7
施工方式：开井反举
开始时间：8:00 连续作业
施工截止时间：2023/9/8/8：00
开始时氮气数值: 1210707方
结束时氮气数值: 1238454方
本次作业注入气量: 27747方
施工排量（方/小时）：1200
施工前瞬量（万方/天）：6.3
施工最高瞬量（万方/天）:7.0
施工后瞬量（万方/天）:5.7
排液量（方）：98
作业时间（小时）：24小时
施工前套压/油压：
17.51MPa/1.34MPa
气举最高套压/油压：20.71MPa/1.15MPa
施工后套压/油压：
20.27Mpa/1.15Mpa</t>
    <phoneticPr fontId="7" type="noConversion"/>
  </si>
  <si>
    <t>202H1-4</t>
    <phoneticPr fontId="7" type="noConversion"/>
  </si>
  <si>
    <t>202H1-5</t>
  </si>
  <si>
    <t>16:00-18:00</t>
  </si>
  <si>
    <t>18:00-19:00</t>
  </si>
  <si>
    <t>204H10-4</t>
    <phoneticPr fontId="7" type="noConversion"/>
  </si>
  <si>
    <t>设备规格：NPU12501/99/35
作业井号：威204H79一6井
施工开始日期：2023/9/8
施工方式：开井反举
开始时间：8:00 
施工截止时间：2023/9/9/8：00
注: 一举双井，注气量以6井为准
开始时氮气量（方）：1238454
结束后氮气量（方）：1267244
本次注入氮气总量（方）：28790
施工排量（方/小时）：1200
施工前瞬量（万方/天）：5.7
施工最高瞬量（万方/天）:6.5
施工后瞬量（万方/天）:5.8
排液量（方）：107
作业时间（小时）：24小时
施工前套压/油压：
20.27MPa/1.15MPa
气举最高套压/油压：20.27MPa/1.15MPa
施工后套压/油压：
15.71Mpa/1.29Mpa</t>
    <phoneticPr fontId="7" type="noConversion"/>
  </si>
  <si>
    <t>设备规格：NPU12501/99/35
作业井号：威204H79-7井
施工开始日期：2023/9/8
施工方式：开井反举
开始时间：8:00 
施工截止时间：2023/9/9/8：00
注: 一举双井，注气量以6井为准
施工排量（方/小时）：1200
施工前瞬量（万方/天）：2.6
施工最高瞬量（万方/天）:3.0
施工后瞬量（万方/天）:2.7
排液量（方）：41
作业时间（小时）：24小时
施工前套压/油压：
5.84MPa/1.37MPa
气举最高套压/油压：5.84MPa/1.42MPa
施工后套压/油压：
5.84Mpa/1.42Mpa</t>
    <phoneticPr fontId="7" type="noConversion"/>
  </si>
  <si>
    <t>设备规格：NPU12005/350C
作业井号：威202H79-8井
施工日期：2023/9/8
施工方式：开井反举
开始时间：8:00（连续作业）
施工截止时间：2023/9/9       8：00（连续作业）
施工排量（方/小时）：1200
施工前瞬量（万方/天）：2.2
施工最高瞬量（万方/天）:2.2
施工后瞬量（万方/天）：2.2
排液量（方）:30
作业时间（小时）：24
施工前套压/油：7.06/1.32MPa
气举最高套压/油压：7.11/1.32MPa
施工后套压/油压：7.06/1.32Mpa</t>
    <phoneticPr fontId="7" type="noConversion"/>
  </si>
  <si>
    <t>22:50-6:40</t>
  </si>
  <si>
    <t>12:00-8:00</t>
  </si>
  <si>
    <t>/</t>
    <phoneticPr fontId="7" type="noConversion"/>
  </si>
  <si>
    <t>设备规格：NPU12501/99/35
作业井号：威204H79-7井
施工开始日期：2023/9/9
施工方式：开井反举
开始时间：8:00 
施工截止时间：2023/9/10/8：00
注: 一举双井，注气量以6井为准
施工排量（方/小时）：1200
施工前瞬量（万方/天）：2.7
施工最高瞬量（万方/天）:3.0
施工后瞬量（万方/天）:2.8
排液量（方）：40
作业时间（小时）：24小时
施工前套压/油压：
5.84MPa/1.42MPa
气举最高套压/油压：5.88MPa/1.42MPa
施工后套压/油压：
5.88Mpa/1.42Mpa</t>
    <phoneticPr fontId="7" type="noConversion"/>
  </si>
  <si>
    <t>设备规格：NPU12501/99/35
作业井号：威204H79一6井
施工开始日期：2023/9/9
施工方式：开井反举
开始时间：8:00 
施工截止时间：2023/9/10/8：00
注: 一举双井，注气量以6井为准
开始时氮气量（方）：1267244
结束后氮气量（方）：1294325
本次注入氮气总量（方）：27081
施工排量（方/小时）：1200
施工前瞬量（万方/天）：5.8
施工最高瞬量（万方/天）:6.2
施工后瞬量（万方/天）:5.1
排液量（方）：93
作业时间（小时）：24小时
施工前套压/油压：
15.71MPa/1.29MPa
气举最高套压/油压：18.02MPa/1.15MPa
施工后套压/油压：
18.02Mpa/1.15Mpa</t>
    <phoneticPr fontId="7" type="noConversion"/>
  </si>
  <si>
    <t>设备规格：NPU12005/350C
作业井号：威202H79-8井
施工日期：2023/9/9
施工方式：开井反举
开始时间：8:00（连续作业）
施工截止时间：2023/9/10       8：00（连续作业）
施工排量（方/小时）：1200
施工前瞬量（万方/天）：2.2
施工最高瞬量（万方/天）:2.3
施工后瞬量（万方/天）：2.2
排液量（方）:30
作业时间（小时）：24
施工前套压/油：7.06/1.32MPa
气举最高套压/油压：7.06/1.32MPa
施工后套压/油压：7.06/1.32Mpa</t>
    <phoneticPr fontId="7" type="noConversion"/>
  </si>
  <si>
    <t>15:50-21:50</t>
  </si>
  <si>
    <t>204H42-6</t>
    <phoneticPr fontId="7" type="noConversion"/>
  </si>
  <si>
    <t>204H42-7</t>
    <phoneticPr fontId="7" type="noConversion"/>
  </si>
  <si>
    <t>204H42-8</t>
    <phoneticPr fontId="7" type="noConversion"/>
  </si>
  <si>
    <t>20:00-21:30</t>
  </si>
  <si>
    <t>09:00-10:30
16:30-20:00</t>
  </si>
  <si>
    <t>21:30-08:00</t>
  </si>
  <si>
    <t>204H37-6</t>
  </si>
  <si>
    <t>设备规格：CFA3408-298-1800
作业井号：威204H69-4
施工日期：2022/1/10
施工前瞬量（万方/天):0万方
施工开始时间:14:30
施工方式：开井反举
施工排量（方/小时）：1200
施工结束时间:  18:30
施工后瞬量（万方/天) :4.97万方
排液量（方):2方
作业时间（小时）:4小时
备注：施工前套压/油压:4.0/1.31MPa，
施工后套压/油压：3.73/1.05MPa，
最高套压/油压：5.46/1.19MPa,
出液时套压/油压5.26/0.28Mpa。
（备注：针阀全开）</t>
  </si>
  <si>
    <t>设备规格：CFA3408-298-1800
作业井号：威204H51-7
施工日期：2022/1/13
施工前瞬量（万方/天):0万方
施工开始时间:10:20
施工方式：开井反举
施工排量（方/小时）：1200
施工结束时间:  18:20
施工后瞬量（万方/天) :5.7万方
排液量（方):10方
作业时间（小时）:8小时
备注：施工前套压/油压:13.28/4.04MPa，
施工后套压/油压：8.89/4.29MPa，
最高套压/油压：14.78/8.21MPa,
出液时套压/油压14.78/8.21Mpa。
（备注：针阀全开）</t>
  </si>
  <si>
    <t>设备规格：CFA3408-298-1800
作业井号：威204H37-6
施工日期：2022/1/15
施工前瞬量（万方/天):0万方
施工开始时间:12:30
施工方式：开井反举
施工排量（方/小时）：1200
施工结束时间:  20:30
施工后瞬量（万方/天) :3.01万方
排液量（方):15方
作业时间（小时）:8小时
备注：施工前套压/油压:16.99/3.6MPa，
施工后套压/油压：5.02/2.15MPa，
最高套压/油压：17.74/6.44MPa,
出液时套压/油压17.74/5.36Mpa。
（备注：针阀全开）</t>
  </si>
  <si>
    <t>设备规格：CFA3408-298-1800
作业井号：威204H51-7
施工日期：2022/1/16
施工前瞬量（万方/天):0万方
施工开始时间:8:20
施工方式：开井反举
施工排量（方/小时）：1200
施工结束时间:  19:20
施工后瞬量（万方/天) :5.4万方
排液量（方):15方
作业时间（小时）:11小时
备注：施工前套压/油压:14.25/5.18MPa，
施工后套压/油压：9.37/4.36MPa，
最高套压/油压：17.53/10.91MPa,
出液时套压/油压17.53/4.24Mpa。
（备注：针阀全开）</t>
  </si>
  <si>
    <t>204H5-2</t>
  </si>
  <si>
    <t>设备规格：CFA3408-298-1800
作业井号：威204H5-2
施工日期：2022/1/16
施工前瞬量（万方/天):1.5万方
施工开始时间13:50
施工方式：开井反举
施工排量（方/小时）：800
施工结束时间:  19:50
施工后瞬量（万方/天) :2.7万方
排液量（方):4.5方
作业时间（小时）:6小时
备注：施工前套压/油压:4.43/1.07MPa，
施工后套压/油压：2.35/0.89MPa，
最高套压/油压：4.43/1.62MPa
（备注：针阀全开）</t>
  </si>
  <si>
    <t>设备规格：CFA3408-298-1800
作业井号：威204H6-3
施工日期：2022/1/17
施工前瞬量（万方/天):0万方
施工开始时间10:30
施工方式：开井反举
施工排量（方/小时）：800
施工结束时间:  18:30
施工后瞬量（万方/天) :3.8万方
排液量（方):1.5方
作业时间（小时）:8小时
备注：施工前套压/油压:4.39/1.45MPa，
施工后套压/油压：4.16/1.1MPa，
最高套压/油压：6.39/2.04MPa
（备注：针阀全开）</t>
  </si>
  <si>
    <t>设备规格：CFA3408-298-1800
作业井号：威204H6-4
施工日期：2022/1/18
施工前瞬量（万方/天):0万方
施工开始时间：8:50
施工方式：开井反举
施工排量（方/小时）：800
施工结束时间:  16:50
施工后瞬量（万方/天) :0万方
排液量（方):0方
作业时间（小时）:8小时
备注：施工前套压/油压:2.68/1.08MPa，
施工后套压/油压：13.23/0.82MPa，
最高套压/油压：13.23/1.08MPa
（备注：针阀开2圈）</t>
  </si>
  <si>
    <t>设备规格：CFA3408-298-1800
作业井号：威204H39-2
施工日期：2022/1/18
施工前瞬量（万方/天):0万方
施工开始时间：12:30
施工方式：开井反举
施工排量（方/小时）：1200
施工结束时间:  18:20
施工后瞬量（万方/天) :0万方
排液量（方):0方
作业时间（小时）:6小时
备注：施工前套压/油压:3.87/1.1MPa，
施工后套压/油压：28.01/1.14MPa，
最高套压/油压：28.01/1.15MPa
（备注：针阀全开）</t>
  </si>
  <si>
    <t>设备规格：CFA3408-298-1800
作业井号：威204H39-2
施工日期：2022/1/19
施工前瞬量（万方/天):3.4万方
施工开始时间：9:30
施工方式：开井反举
施工排量（方/小时）：1200
施工结束时间:  12:50
施工后瞬量（万方/天) :3.6万方
排液量（方):1.6方
作业时间（小时）:3小时20分钟
备注：施工前套压/油压:14.86/4.6MPa
施工后套压/油压：28.03/1.32MPa
出液时套压/油压：18.4/1.26MPa
最高套压/油压：28.03/1.34MPa
（备注：针阀全开）</t>
  </si>
  <si>
    <t>204H6-5</t>
  </si>
  <si>
    <t>设备规格：CFA3408-298-1800
作业井号：威204H6-5
施工日期：2022/1/19
施工前瞬量（万方/天):0.6万方
施工开始时间：8:50
施工方式：开井反举
施工排量（方/小时）：800
施工结束时间:  16:50
施工后瞬量（万方/天) :2.8万方
排液量（方):2方
作业时间（小时）:8小时
备注：施工前套压/油压:4.97/1.06MPa
施工后套压/油压：3.59/0.95MPa
出液时套压/油压：5.16/1.24MPa
最高套压/油压：5.16/1.28MPa
（备注：针阀全开）</t>
  </si>
  <si>
    <t>204H6-2</t>
  </si>
  <si>
    <t>设备规格：CFA3408-298-1800
作业井号：威204H6-2
施工日期：2022/1/20
施工前瞬量（万方/天):2.6万方
施工开始时间：8:40
施工方式：开井反举
施工排量（方/小时）：800
施工结束时间:  16:40
施工后瞬量（万方/天) :3.1万方
排液量（方):1.5方
作业时间（小时）:8小时
备注：施工前套压/油压:3.54/1.23MPa
施工后套压/油压：2.66/1.02MPa
出液时套压/油压：3.51/1.24MPa
最高套压/油压：3.57/1.26MPa
（备注：针阀全开）</t>
  </si>
  <si>
    <t>设备规格：CFA3408-298-1800
作业井号：威204H51-7
施工日期：2022/1/20
施工前瞬量（万方/天):0万方
施工开始时间：10:40
施工方式：开井反举
施工排量（方/小时）：1200
施工结束时间:  19:40
施工后瞬量（万方/天) :5.3万方
排液量（方):10方
作业时间（小时）:9小时
备注：施工前套压/油压:14.61/3.33MPa
施工后套压/油压：9.54/4.31MPa
出液时套压/油压：18.86/3.99MPa
最高套压/油压：18.86/11.71MPa
（备注：针阀全开）</t>
  </si>
  <si>
    <t>204H6-1</t>
  </si>
  <si>
    <t>设备规格：CFA3408-298-1800
作业井号：威204H6-1
施工日期：2022/1/21
施工前瞬量（万方/天):2.4万方
施工开始时间：9:00
施工方式：开井反举
施工排量（方/小时）：800
施工结束时间:  17:00
施工后瞬量（万方/天) :2.78万方
排液量（方):2方
作业时间（小时）:8小时
备注：施工前套压/油压:5.18/1.36MPa
施工后套压/油压：2.68/0.93MPa
出液时套压/油压：5.17/1.49MPa
最高套压/油压：5.21/1.59MPa
（备注：针阀全开）</t>
  </si>
  <si>
    <t>设备规格：CFA3408-298-1800
作业井号：威204H6-6
施工日期：2022/1/22
施工前瞬量（万方/天):2.3万方
施工开始时间：9:00
施工方式：开井反举
施工排量（方/小时）：800
施工结束时间:  17:00
施工后瞬量（万方/天) :2.8万方
排液量（方):1方
作业时间（小时）:8小时
备注：施工前套压/油压:3.96/1.9MPa
施工后套压/油压：2.73/1.02MPa
最高套压/油压：3.96/1.59MPa
（备注：针阀全开）</t>
  </si>
  <si>
    <t>设备规格：CFA3408-298-1800
作业井号：威204H69-4
施工日期：2022/1/26
施工前瞬量（万方/天):0万方
施工开始时间:11:00
施工方式：开井反举
施工排量（方/小时）：1200
施工结束时间:  19:00
施工后瞬量（万方/天) :6.2万方
排液量（方):3方
作业时间（小时）:8小时
备注：施工前套压/油压:6.61/0.04MPa
施工后套压/油压：4.8/2.27MPa
出液时套压/油压：6.80/1.53MPa
最高套压/油压：6.80/2.34MPa
（备注：针阀全开）</t>
  </si>
  <si>
    <t>设备规格：CFA3408-298-1800
作业井号：威204H51-7
施工日期：2022/1/29
施工前瞬量（万方/天):0万方
施工开始时间:10:20
施工方式：开井反举
施工排量（方/小时）：1200
施工结束时间:  18:20
施工后瞬量（万方/天) :8.5万方
排液量（方):9方
作业时间（小时）:8小时
备注：施工前套压/油压:15.46/5.22MPa
施工后套压/油压：10.5/5.35MPa
出液时套压/油压：22.15/4.19MPa
最高套压/油压：22.19/12.86MPa
（备注：针阀开3圈）</t>
  </si>
  <si>
    <t>设备规格：CFA3408-298-1800
作业井号：威204H39-1
施工日期：2022/2/6
施工前瞬量（万方/天):1.2万方
施工开始时间:10:00
施工方式：开井反举
施工排量（方/小时）：1200
施工结束时间:  15:40
施工后瞬量（万方/天) :2.49万方
排液量（方):2方
作业时间（小时）:5小时40分钟
备注：施工前套压/油压:3.58/1.84MPa
施工后套压/油压：3.63/1.38MPa
出液时套压/油压：3.89/1.44MPa
最高套压/油压：3.93/1.44MPa
（备注：针阀全开）</t>
  </si>
  <si>
    <t>设备规格：CFA3408-298-1800
作业井号：威204H39-2
施工日期：2022/2/6
施工前瞬量（万方/天):0万方
施工开始时间:16:30
施工方式：关井反举
施工排量（方/小时）：1200
施工结束时间:  20:00
施工后瞬量（万方/天) :0万方
排液量（方):0方
作业时间（小时）:3小时20分钟
备注：施工前套压/油压:4.23/1.28MPa
施工后套压/油压：23.61/1.28MPa
最高套压/油压：23.61/1.28MPa
（备注：针阀全关）</t>
  </si>
  <si>
    <t>设备规格：CFA3408-298-1800
作业井号：威204H39-2
施工日期：2022/2/7
施工前瞬量（万方/天):0万方
施工开始时间:8:50
施工方式：关井反举
施工排量（方/小时）：1200
施工结束时间:  10:30
施工后瞬量（万方/天) :0万方
排液量（方):0方
作业时间（小时）:1小时40分钟
备注：施工前套压/油压:18.19/6.41MPa
施工后套压/油压：28.04/6.45MPa
最高套压/油压：28.04/6.45MPa
（备注：针阀关）</t>
  </si>
  <si>
    <t>设备规格：CFA3408-298-1800
作业井号：威204H39-8
施工日期：2022/2/7
施工前瞬量（万方/天):1.6万方
施工开始时间:12:30
施工方式：开井反举
施工排量（方/小时）：1200
施工结束时间:  15:50
施工后瞬量（万方/天) :5.08万方
排液量（方):1.5方
作业时间（小时）:3小时20分钟
备注：施工前套压/油压:7.01/1.71MPa
施工后套压/油压：7.35/4.39MPa
出液时套压/油压：7.30/3.4MPa
最高套压/油压：7.3/4.39MPa
（备注：针阀全开）</t>
  </si>
  <si>
    <t>设备规格：CFA3408-298-1800
作业井号：威204H51-7
施工日期：2022/2/9
施工前瞬量（万方/天):0万方
施工开始时间:9:40
施工方式：开井反举
施工排量（方/小时）：1200
施工结束时间:  17:40
施工后瞬量（万方/天) :6.08万方
排液量（方):14方
作业时间（小时）:8小时
备注：施工前套压/油压:19.32/3.22MPa
施工后套压/油压：13.26/4.89MPa
出液时套压/油压：21.37/4.36MPa
最高套压/油压:21.76/13.25MPa
（备注：针阀开3全）</t>
  </si>
  <si>
    <t>设备规格：CFA3408-298-1800
作业井号：威204H51-7
施工日期：2022/2/13
施工前瞬量（万方/天):0万方
施工开始时间:10:00
施工方式：开井反举
施工排量（方/小时）：1200
施工结束时间:  18:00
施工后瞬量（万方/天) :6.1万方
排液量（方):8方
作业时间（小时）:8小时
备注：施工前套压/油压:14.68/3.22MPa
施工后套压/油压：8.02/4.31MPa
出液时套压/油压：16.35/4.36MPa
最高套压/油压:16.35/8.82MPa
（备注：针阀开2全）</t>
  </si>
  <si>
    <t>设备规格：CFA3408-298-1800
作业井号：威204H51-7
施工日期：2022/2/14
施工前瞬量（万方/天):0万方
施工开始时间:8:30
施工方式：开井反举
施工排量（方/小时）：1200
施工结束时间:  17:30
施工后瞬量（万方/天) :6.2万方
排液量（方):6.5方
作业时间（小时）:9小时
备注：施工前套压/油压:11.76/3.03MPa
施工后套压/油压：8.82/4.14MPa
出液时套压/油压：13.69/4.42MPa
最高套压/油压:13.69/7.15MPa
（备注：针阀全开）</t>
  </si>
  <si>
    <t>204H40-5</t>
  </si>
  <si>
    <t>设备规格：CFA3408-298-1800
作业井号：威204H40-5
施工日期：2022/2/16
施工前瞬量（万方/天):0万方
施工开始时间:10:30
施工方式：开井反举
施工排量（方/小时）：1200
施工结束时间:  19:30
施工后瞬量（万方/天) :6.2万方
排液量（方):23方
作业时间（小时）:9小时
备注：施工前套压/油压:20.51/3.03MPa
施工后套压/油压：3.56/17.04MPa
出液时套压/油压24.72/19.82MPa
最高套压/油压:24.72/MPa/4.24 
（备注：针阀全开）</t>
  </si>
  <si>
    <t>204H33-1</t>
  </si>
  <si>
    <t>设备规格：CFA3408-298-1800
作业井号：威204H33-1
施工日期：2022/2/17
施工前瞬量（万方/天):0万方
施工开始时间:10:50
施工方式：关井反举转开井反举
施工排量（方/小时）：800
施工结束时间:  19:50
施工后瞬量（万方/天) :0.2万方
排液量（方):0方
作业时间（小时）:8小时
备注：施工前套压/油压:3.76/0.98MPa
施工后套压/油压：0.62/17.04MPa
最高套压/油压:17.04/3.13MPa
（备注：针阀全开）</t>
  </si>
  <si>
    <t>设备规格：CFA3408-298-1800
作业井号：威204H33-1
施工日期：2022/2/18
施工前瞬量（万方/天):1万方
施工开始时间:8:50
施工方式：开井反举
施工排量（方/小时）：800
施工结束时间:  18:50
施工后瞬量（万方/天) :0.7万方
排液量（方):0.2方
作业时间（小时）:10小时
备注：施工前套压/油压:8.57/0.71MPa
施工后套压/油压：20.23/0.62MPa
最高套压/油压:20.23/0.72MPa
（备注：针阀全开）</t>
  </si>
  <si>
    <t>设备规格：CFA3408-298-1800
作业井号：威204H39-2
施工日期：2022/2/19
施工前瞬量（万方/天):0万方
施工开始时间:12:10
施工方式：关井反举转开井反举
施工排量（方/小时）：1200
施工结束时间:  17:20
施工后瞬量（万方/天) :0.38万方
排液量（方):0方
作业时间（小时）:5小时10分钟
备注：施工前套压/油压:3.93/1.28MPa
施工后套压/油压：28.06/2.41MPa
最高套压/油压:28.06/4.45MPa
（备注：针阀全关转全开）</t>
  </si>
  <si>
    <t>设备规格：CFA3408-298-1800
作业井号：威204H39-1
施工日期：2022/2/20
施工前瞬量（万方/天):3.2万方
施工开始时间:13:00
施工方式：开井反举
施工排量（方/小时）：1200
施工结束时间:  16:50
施工后瞬量（万方/天) :1.8万方
排液量（方):1.2方
作业时间（小时）:3小时50分钟
备注：施工前套压/油压:1.42/2.33MPa
施工后套压/油压：2.44/1.33MPa
出液时套压/油压:2.48/1.28MPa
最高套压/油压:2.48/1.47MPa
（备注：针阀全开）</t>
  </si>
  <si>
    <t>设备规格：CFA3408-298-1800
作业井号：威204H39-2
施工日期：2022/2/20
施工前瞬量（万方/天):2.7万方
施工开始时间:9:20
施工方式：开井反举
施工排量（方/小时）：1200
施工结束时间:  11:30
施工后瞬量（万方/天) :1.8万方
排液量（方):0.3方
作业时间（小时）:2小时10分钟
备注：施工前套压/油压:2.56/16.91MPa
施工后套压/油压：28.06/2.41MPa
出液时套压/油压:19.87/1.26MPa
最高套压/油压:28.07/2.56MPa
（备注：针阀全开）</t>
  </si>
  <si>
    <t>设备规格：CFA3408-298-1800
作业井号：威204H51-7
施工日期：2022/2/21
施工前瞬量（万方/天):0万方
施工开始时间:11:30
施工方式：开井反举
施工排量（方/小时）：1200
施工结束时间:  19:30
施工后瞬量（万方/天) :3.9万方
排液量（方):8方
作业时间（小时）:8小时
备注：施工前套压/油压:17.9/3.03MPa
施工后套压/油压：9.98/6.09MPa
出液时套压/油压:21.23/4.75MPa
最高套压/油压:21.23/13.7MPa
（备注：用10mm油嘴控制）</t>
  </si>
  <si>
    <t>202H10-9</t>
  </si>
  <si>
    <t>泡排井，气举开井，只算1天增产；设备规格：CFA3408-298-1800
作业井号：威202H10-9
施工日期：2022/2/22
施工前瞬量（万方/天):0万方
施工开始时间:10:00
施工方式：开井反举
施工排量（方/小时）：1200
施工结束时间:  19:00
施工后瞬量（万方/天) :4.3万方
排液量（方):4.1方
作业时间（小时）:9小时
备注：施工前套压/油压:1.79/0.97MPa
施工后套压/油压：3.67/1.47MPa
出液时套压/油压:4.75/0.92MPa
最高套压/油压:4.75/2.31MPa
（备注：针阀开5.5圈）</t>
  </si>
  <si>
    <t>设备规格：CFA3408-298-1800
作业井号：威204H40-5
施工日期：2022/2/23
施工前瞬量（万方/天):0万方
施工开始时间:10:40
施工方式：开井反举
施工排量（方/小时）：1200
施工结束时间:  19:40
施工后瞬量（万方/天) :3.5万方
排液量（方):35方
作业时间（小时）:9小时
备注：施工前套压/油压:20.82/3.19MPa
施工后套压/油压：16.61/3.54MPa
出液时套压/油压:25.27/3.2MPa
最高套压/油压:25.27/14.79MPa
（备注：针阀全开）</t>
  </si>
  <si>
    <t>设备规格：CFA3408-298-1800
作业井号：威204H51-7
施工日期：2022/2/28
施工前瞬量（万方/天):0万方
施工开始时间:9:30
施工方式：开井反举
施工排量（方/小时）：1200
施工结束时间:  18:30
施工后瞬量（万方/天) :6.4万方
排液量（方):11方
作业时间（小时）:9小时
备注：施工前套压/油压:16.52/3.23MPa
施工后套压/油压：9.83/5.68MPa
出液时套压/油压:19.92/3.95MPa
最高套压/油压:19.92/11.67MPa
（备注：用10mm油嘴控制）</t>
  </si>
  <si>
    <t>202H10-3</t>
  </si>
  <si>
    <t>泡排井，气举开井，只算1天增产；设备规格：CFA3408-298-1800
作业井号：威202H10-3
施工日期：2022/3/2
施工前瞬量（万方/天):0万方
施工开始时间:10:00
施工方式：开井反举
施工排量（方/小时）：1200
施工结束时间:  18:00
施工后瞬量（万方/天) :2.8万方
排液量（方):1.7方
作业时间（小时）:8小时
备注：施工前套压/油压:3.09/1.03MPa
施工后套压/油压：3.16/1.25MPa
出液时套压/油压:4.63/1.12MPa
最高套压/油压:4.63/2.11MPa
（备注：针阀全开）</t>
  </si>
  <si>
    <t>204H41-5</t>
  </si>
  <si>
    <t>设备规格：CFA3408-298-1800
作业井号：威204H41-5
施工日期：2022/3/6
施工前瞬量（万方/天):0万方
施工开始时间:9:40
施工方式：开井反举
施工排量（方/小时）：1200
施工结束时间:  17:40
施工后瞬量（万方/天) :5.2万方
排液量（方):3.5方
作业时间（小时）:8小时
备注：施工前套压/油压:4.93/1.44MPa
施工后套压/油压：4.69/2.01MPa
出液时套压/油压：5.79/1.87MPa
最高套压/油压:5.84/2.01MPa
（备注：针阀全开）</t>
  </si>
  <si>
    <t>204H41-8</t>
  </si>
  <si>
    <t>设备规格：CFA3408-298-1800
作业井号：威204H41-8
施工日期：2022/3/7
施工前瞬量（万方/天):0万方
施工开始时间:9:20
施工方式：开井反举
施工排量（方/小时）：1200
施工结束时间:  17:20
施工后瞬量（万方/天) :5.12万方
排液量（方):6方
作业时间（小时）:8小时
备注：
施工前套压/油压:7.81/2.11MPa
施工后套压/油压：5.36/2.12MPa
出液时套压/油压：8.44/2.16MPa
最高套压/油压:8.44/2.31MPa
（备注：针阀全开）</t>
  </si>
  <si>
    <t>设备规格：CFA3408-298-1800
作业井号：威204H51-7
施工日期：2022/3/14
施工前瞬量（万方/天):0万方
施工开始时间:9:40
施工方式：开井反举
施工排量（方/小时）：1200
施工结束时间:  17:40
施工后瞬量（万方/天) :10.1万方
排液量（方):8方
作业时间（小时）:8小时
备注：
施工前套压/油压:18.96/2.84MPa
施工后套压/油压：13.55/9.68MPa
出液时套压/油压：22.24/3.03MPa
最高套压/油压:22.24/17.78MPa
（备注：针阀开3.5圈）</t>
  </si>
  <si>
    <t>/</t>
  </si>
  <si>
    <t>转油管成功；设备规格：CFA3408-298-1800
作业井号：威204H37-4
施工日期：2022/3/17
施工前瞬量（万方/天):6万方
施工时间:
9:30-12:00开井正举
12:50-19:20开井反举
施工排量（方/小时）：1200
施工结束时间:  19:20
施工后瞬量（万方/天) :8.09万方
排液量（方):16方
作业时间（小时）:9小时
备注：
施工前套压/油压:6.0/5.4MPa
施工后套压/油压：8.0/3.2MPa
出液时套压/油压：8.8/1.2MPa
最高套压/油压:8.8/7.6MPa
（备注：针阀开2圈）</t>
  </si>
  <si>
    <t>设备规格：CFA3408-298-1800
作业井号：威204H51-7
施工日期：2022/3/30
施工前瞬量（万方/天):8.1万方
施工开始时间:11:40
施工方式：开井反举
施工排量（方/小时）：1200
施工结束时间:  19:40
施工后瞬量（万方/天) :6.82万方
排液量（方):9方
作业时间（小时）:8小时
备注：施工前套压/油压:20.19/3.99MPa
施工后套压/油压：8.43/2.91MPa
最高套压/油压:20.19/13.32MPa
（备注：针阀全开）</t>
  </si>
  <si>
    <t>设备规格：CFA3408-298-1800
作业井号：威204H40-3
施工日期：2022/4/11
施工前瞬量（万方/天):0万方
施工开始时间:8:40
施工方式：开井反举
施工排量（方/小时）：1200
施工结束时间:  16:40
施工后瞬量（万方/天) :5.2万方
排液量（方):4.5方
作业时间（小时）:8小时
备注：
施工前套压/油压:7.7/3.0MPa
施工后套压/油压：7.6/3.2MPa
出液时套压/油压：8.27/2.5MPa
最高套压/油压:8.27/3.3MPa
（备注：针阀全开）</t>
  </si>
  <si>
    <t>设备规格：CFA3408-298-1800
作业井号：威204H6-6
施工日期：2022/4/17
施工前瞬量（万方/天):0.61万方
施工开始时间:11:30
施工方式：开井反举
施工排量（方/小时）：800
施工结束时间:  19:30
施工后瞬量（万方/天) :0.98万方
排液量（方):0方
作业时间（小时）:8小时
备注：施工前套压/油压:2.58/0.33MPa
施工后套压/油压：3.04/0.28MPa
最高套压/油压:3.14/1.03MPa
（备注：针阀全开）</t>
  </si>
  <si>
    <t>设备规格：CFA3408-298-1800
作业井号：威204H33-1
施工日期：2022/4/19
施工前瞬量（万方/天):0万方
施工开始时间:12:50
施工方式：关井反举
施工排量（方/小时）：600
施工结束时间:  18:50
施工后瞬量（万方/天) :0万方
排液量（方):0方
作业时间（小时）:6小时
备注：施工前套压/油压:2.65/1.46MPa
施工后套压/油压：14.40/2.86
MPa
最高套压/油压:19.58/2.86MPa
（备注：针阀全关）</t>
  </si>
  <si>
    <t>开井反举-关井正举-开井反举</t>
  </si>
  <si>
    <t>设备规格：CFA3408-298-1800
作业井号：威204H37-4
施工日期：2022/4/22
施工前瞬量（万方/天):0万方
施工时间:
9:30-11:30开井反举
11:50-14:20关井正举
14:30-19:00开井反举
施工排量（方/小时）：1200
施工结束时间:  19:00
施工后瞬量（万方/天) :0万方
排液量（方):0方
作业时间（小时）:9小时
备注：
施工前套压/油压:9.3/0MPa
施工后套压/油压：9.8/0MPa
最高套压/油压:9.8/10.0MPa
（备注：针阀全开）</t>
  </si>
  <si>
    <t>204H38-1</t>
  </si>
  <si>
    <t>设备规格：CFA3408-298-1800
作业井号：威204H38-1
施工日期：2022/4/23
施工前瞬量（万方/天):6万方
施工开始时间:11:50
施工方式：开井反举
施工排量（方/小时）：1200
施工结束时间:  19:50
施工后瞬量（万方/天) :8.35万方
排液量（方):6方
作业时间（小时）:8小时
备注：
施工前套压/油压:8.17/7.81MPa
施工后套压/油压：6.82/2.80MPa
出液时套压/油压：8.07/2.87MPa
最高套压/油压:8.17/7.81MPa
（备注：针阀开4圈）</t>
  </si>
  <si>
    <t>204H40-1</t>
  </si>
  <si>
    <t>设备规格：CFA3408-298-1800
作业井号：威204H40-1
施工日期：2022/4/24
施工前瞬量（万方/天):2.6万方
施工开始时间:9:00
施工方式：开井反举
施工排量（方/小时）：1200
施工结束时间:  17:00
施工后瞬量（万方/天) :5.62万方
排液量（方):6方
作业时间（小时）:8小时
备注：施工前套压/油压:7.67/3.45MPa
施工后套压/油压：7.28/3.18MPa
出液时套压/油压：7.74/3.23MPa
最高套压/油压:7.74/3.45MPa
（备注：针阀全开）</t>
  </si>
  <si>
    <t>202H10-6</t>
  </si>
  <si>
    <t>设备规格：CFA3408-298-1800
作业井号：威202H10-6
施工日期：2022/4/25
施工前瞬量（万方/天):0.29万方
施工开始时间:10:10
施工方式：开井反举
施工排量（方/小时）：1200
施工结束时间:  14:10
施工后瞬量（万方/天) :2.62万方
排液量（方):0.6方
作业时间（小时）:4小时
备注：施工前套压/油压:2.4/1.05MPa
施工后套压/油压：2.42/1.13MPa
出液时套压/油压：3.43/1.32MPa
最高套压/油压:3.43/1.35MPa
（备注：针阀全开）</t>
  </si>
  <si>
    <t>202H10-5</t>
  </si>
  <si>
    <t>设备规格：CFA3408-298-1800
作业井号：威202H10-5
施工日期：2022/4/25
施工前瞬量（万方/天):0.25万方
施工开始时间:15:00
施工方式：开井反举
施工排量（方/小时）：1200
施工结束时间:  19:00
施工后瞬量（万方/天) :1.64万方
排液量（方):3方
作业时间（小时）:4小时
备注：施工前套压/油压:4.32/0.94MPa
施工后套压/油压：3.89/1.07MPa
出液时套压/油压：4.79/1.01MPa
最高套压/油压:4.80/1.35MPa
（备注：针阀全开）</t>
  </si>
  <si>
    <t>204H1-2</t>
  </si>
  <si>
    <t>设备规格：CFA3408-298-1800
作业井号：威204H1-2
施工日期：2022/4/23
施工前瞬量（万方/天):0万方
施工开始时间:9:30
施工方式：开井反举
施工排量（方/小时）：1200
施工结束时间:  13:30
施工后瞬量（万方/天) :2.81万方
排液量（方):0.5方
作业时间（小时）:4小时
备注：施工前套压/油压:1.15/2.98MPa
施工后套压/油压：1.02/1.88MPa
出液时套压/油压：0.98/1.62MPa
最高套压/油压:1.15/2.98MPa
（备注：针阀开4圈）</t>
  </si>
  <si>
    <t>设备规格：CFA3408-298-1800
作业井号：威204H1-3
施工日期：2022/4/26
施工前瞬量（万方/天):0.88万方
施工开始时间:14:20
施工方式：开井反举
施工排量（方/小时）：1200
施工结束时间:  20:20
施工后瞬量（万方/天) :1.73万方
排液量（方):0方
作业时间（小时）:6小时
备注：
施工前套压/油压:3.48/0.81MPa
施工后套压/油压：6.56/0.86MPa
最高套压/油压:6.71/0.87MPa
（备注：针阀全开）</t>
  </si>
  <si>
    <t>设备规格：CFA3408-298-1800
作业井号：威204H62-1
施工日期：2022/4/27
施工前瞬量（万方/天):0万方
施工开始时间:10:30
施工方式：开井反举
施工排量（方/小时）：1200
施工结束时间:  19:30
施工后瞬量（万方/天) :7.85万方
排液量（方):13方
作业时间（小时）:9小时
备注：施工前套压/油压:9.0/0.1MPa
施工后套压/油压：8.5/2.87MPa
出液时套压/油压：11.57/3.76MPa
最高套压/油压:16.1/3.76MPa
（备注：针阀全开）</t>
  </si>
  <si>
    <t>204H66-4</t>
  </si>
  <si>
    <t>14:20-14:50设备停机。设备规格：CFA3408-298-1800
作业井号：威204H66-4
施工日期：2022/4/28
施工前瞬量（万方/天):0万方
施工开始时间:11:10
施工方式：开井反举
施工排量（方/小时）：1200
施工结束时间:  19:40
施工后瞬量（万方/天) :7.84万方
排液量（方):8方
作业时间（小时）:8小时
备注：
施工前套压/油压:9.1/0.70MPa
施工后套压/油压：7.5/2.7MPa
出液时套压/油压：12.62/2.56MPa
最高套压/油压:12.62/3.4MPa
（备注：针阀全开）</t>
  </si>
  <si>
    <t>设备规格：CFA3408-298-1800
作业井号：威204H4-4
施工日期：2022/4/29
施工前瞬量（万方/天):0.74万方
施工开始时间:14:20
施工方式：开井反举
施工排量（方/小时）：1200
施工结束时间:  19:20
施工后瞬量（万方/天) :1.52万方
排液量（方):1方
作业时间（小时）:5小时
备注：
施工前套压/油压:7.84/0.81MPa
施工后套压/油压：9.65/0.78MPa
出液时套压/油压：8.84/1.10MPa
最高套压/油压:9.65/1.10MPa
（备注：针阀全开）</t>
  </si>
  <si>
    <t>204H4-5</t>
  </si>
  <si>
    <t>设备规格：CFA3408-298-1800
作业井号：威204H4-5
施工日期：2022/4/29
施工前瞬量（万方/天):1.1万方
施工开始时间:10:20
施工方式：开井反举
施工排量（方/小时）：1200
施工结束时间:  13:20
施工后瞬量（万方/天) :3.15万方
排液量（方):4.3方
作业时间（小时）:3小时
备注：
施工前套压/油压: 3.88/0.53MPa
施工后套压/油压：3.89/1.39MPa
出液时套压/油压：4.64/1.06MPa
最高套压/油压: 4.64/1.54MPa
（备注：针阀全开）</t>
  </si>
  <si>
    <t>204H4-2</t>
  </si>
  <si>
    <t>设备规格：CFA3408-298-1800
作业井号：威204H4-2
施工日期：2022/4/30
施工前瞬量（万方/天):1.84万方
施工开始时间:9:30
施工方式：开井反举
施工排量（方/小时）：1200
施工结束时间:  12:30
施工后瞬量（万方/天) :3.14万方
排液量（方):0.5方
作业时间（小时）:3小时
备注：
施工前套压/油压:2.39/1.09MPa
施工后套压/油压：2.85/1.56MPa
出液时套压/油压：2.85/1.10MPa
最高套压/油压:2.88/1.58MPa
（备注：针阀全开）</t>
  </si>
  <si>
    <t>204H4-1</t>
  </si>
  <si>
    <t>设备规格：CFA3408-298-1800
作业井号：威204H4-1
施工日期：2022/4/30
施工前瞬量（万方/天):1.27万方
施工开始时间:13:20
施工方式：开井反举
施工排量（方/小时）：1200
施工结束时间:  17:20
施工后瞬量（万方/天) :3.15万方
排液量（方):0.5方
作业时间（小时）:4小时
备注：
施工前套压/油压:3.73/1.08MPa
施工后套压/油压：3.15/1.47MPa
出液时套压/油压：4.03/1.11MPa
最高套压/油压:4.03/1.52MPa
（备注：针阀全开）</t>
  </si>
  <si>
    <t>设备规格：CFA3408-298-1800
作业井号：威204H40-3
施工日期：2022/5/1
施工前瞬量（万方/天):0万方
施工开始时间:9:30
施工方式：开井反举
施工排量（方/小时）：1200
施工结束时间:  16:30
施工后瞬量（万方/天) :4.72万方
排液量（方):9方
作业时间（小时）:7小时
备注：
施工前套压/油压:7.5/3.0MPa
施工后套压/油压：7.23/3.2MPa
出液时套压/油压：8.23/3.10MPa
最高套压/油压:8.25/3.2MPa
（备注：针阀全开）</t>
  </si>
  <si>
    <t>设备规格：CFA3408-298-1800
作业井号：威204H40-5
施工日期：2022/5/2
施工前瞬量（万方/天):0万方
施工开始时间:9:40
施工方式：开井反举
施工排量（方/小时）：1200
施工结束时间:  15:40
施工后瞬量（万方/天) :3.6万方
排液量（方):15方
作业时间（小时）:6小时
备注：
施工前套压/油压:22.4/3.01MPa
施工后套压/油压：16.46/3.49MPa
出液时套压/油压:23.98/2.89MPa
最高套压/油压:23.98/17.56MPa
（备注：针阀全开）</t>
  </si>
  <si>
    <t>设备规格：CFA3408-298-1800
作业井号：威204H40-1
施工日期：2022/5/2
施工前瞬量（万方/天):0万方
施工开始时间:17:10
施工方式：开井反举
施工排量（方/小时）：1200
施工结束时间:  22:10
施工后瞬量（万方/天) :3.84万方
排液量（方):4方
作业时间（小时）:5小时
备注：
施工前套压/油压:6.75/2.84MPa
施工后套压/油压：6.85/3.01MPa
出液时套压/油压:7.12/0.37MPa
最高套压/油压:7.12/3.06MPa
（备注：针阀全开）</t>
  </si>
  <si>
    <t>设备规格：CFA3408-298-1800
作业井号：威204H4-4
施工日期：2022/5/3
施工前瞬量（万方/天):0.8万方
施工开始时间:10:50
施工方式：开井反举
施工排量（方/小时）：1200
施工结束时间:  18:50
施工后瞬量（万方/天) :1.47万方
排液量（方):0方
作业时间（小时）:8小时
备注：
施工前套压/油压:7.68/0.51MPa
施工后套压/油压：9.44/0.78MPa
最高套压/油压:9.44/0.86MPa
（备注：针阀全开）</t>
  </si>
  <si>
    <t>204H4-6</t>
  </si>
  <si>
    <t>设备规格：CFA3408-298-1800
作业井号：威204H4-6
施工日期：2022/5/4
施工前瞬量（万方/天):0万方
施工开始时间:8:50
施工方式：开井反举
施工排量（方/小时）：1200
施工结束时间:  17:50
施工后瞬量（万方/天) :2.66万方
排液量（方):6.5方
作业时间（小时）:8小时
备注：
施工前套压/油压:14.99/0.96MPa
施工后套压/油压：5.95/1.08MPa
出液时套压/油压:16.62/1.18MPa
最高套压/油压:16.62/13.96MPa
（备注：针阀全开）</t>
  </si>
  <si>
    <t>设备规格：CFA3408-298-1800
作业井号：威204H5-5
施工日期：2022/5/5
施工前瞬量（万方/天):0.8万方
施工开始时间:13:00
施工方式：开井反举
施工排量（方/小时）：850
施工结束时间:  20:00
施工后瞬量（万方/天) :2.27万方
排液量（方):6方
作业时间（小时）:7小时
备注：
施工前套压/油压:5.59/1.0MPa
施工后套压/油压：11.57/0.78MPa
出液时套压/油压:5.99/1.12MPa
最高套压/油压:11.58/1.24MPa
（备注：针阀全开）</t>
  </si>
  <si>
    <t>设备规格：CFA3408-298-1800
作业井号：威204H40-1
施工日期：2022/5/5
施工前瞬量（万方/天):0万方
施工开始时间:8:50
施工方式：开井反举
施工排量（方/小时）：1200
施工结束时间:  16:50
施工后瞬量（万方/天) :4.18万方
排液量（方):3方
作业时间（小时）:8小时
备注：
施工前套压/油压:7.14/3.3MPa
施工后套压/油压：7.21/3.23MPa
出液时套压/油压:8.10/3.20MPa
最高套压/油压:8.37/3.30MPa
（备注：针阀全开）</t>
  </si>
  <si>
    <t>设备规格：CFA3408-298-1800
作业井号：威204H5-2
施工日期：2022/5/5
施工前瞬量（万方/天):2.23万方
施工开始时间:8:10
施工方式：开井反举
施工排量（方/小时）：850
施工结束时间:  12:50
施工后瞬量（万方/天) :4.04万方
排液量（方):1方
作业时间（小时）:4小时40分钟
备注：
施工前套压/油压:4.09/1.23MPa
施工后套压/油压：2.57/1.06MPa
出液时套压/油压:2.90/1.30MPa
最高套压/油压:4.09/1.61MPa
（备注：针阀全开）</t>
  </si>
  <si>
    <t>204H5-3</t>
  </si>
  <si>
    <t>设备规格：CFA3408-298-1800
作业井号：威204H5-3
施工日期：2022/5/6
施工前瞬量（万方/天):2.12万方
施工开始时间:13:00
施工方式：开井反举
施工排量（方/小时）：850
施工结束时间:  18:00
施工后瞬量（万方/天) :2.31万方
排液量（方):0.5方
作业时间（小时）:5小时00分钟
备注：
施工前套压/油压:2.50/0.80MPa
施工后套压/油压：2.06/0.85MPa
出液时套压/油压:2.93/0.95MPa
最高套压/油压:2.93/0.95MPa
（备注：针阀全开）</t>
  </si>
  <si>
    <t>设备规格：CFA3408-298-1800
作业井号：威204H34-8
施工日期：2022/5/7
施工前瞬量（万方/天):0.41万方
施工开始时间:10:10
施工方式：开井反举
施工排量（方/小时）：1000
施工结束时间:  20:10
施工后瞬量（万方/天) :0.68万方
排液量（方):2.5方
作业时间（小时）:10小时00分钟
备注：
施工前套压/油压:4.91/0.94MPa
施工后套压/油压：5.72/0.94MPa
出液时套压/油压:5.44/0.88MPa
最高套压/油压:5.73/0.89MPa
（备注：针阀全开）</t>
  </si>
  <si>
    <t>202H11-6</t>
  </si>
  <si>
    <t>辅助泡排气举；设备规格：CFA3408-298-1800
作业井号：威202H11-6
施工日期：2022/5/10
施工前瞬量（万方/天):0.45万方
施工开始时间:9:40
施工方式：开井反举
施工排量（方/小时）：800
施工结束时间:  19:40
施工后瞬量（万方/天) :4.05万方
排液量（方):4.5方
作业时间（小时）:10小时00分钟
备注：
施工前套压/油压:3.59/0.54MPa
施工后套压/油压：5.37/0.67MPa
出液时套压/油压:4.53/0.52MPa
最高套压/油压:5.37/0.72MPa
（备注：针阀全开）</t>
  </si>
  <si>
    <t>设备规格：CFA3408-298-1800
作业井号：威202H11-3
施工日期：2022/5/11
施工前瞬量（万方/天):0.31万方
施工开始时间:10:50
施工方式：开井反举
施工排量（方/小时）：800
施工结束时间:  18:50
施工后瞬量（万方/天) :0.40万方
排液量（方):1.5方
作业时间（小时）:8小时00分钟
备注：
施工前套压/油压:1.70/0.52MPa
施工后套压/油压：2.57/0.38MPa
出液时套压/油压:2.51/0.40MPa
最高套压/油压:2.57/0.52MPa
（备注：针阀全开）</t>
  </si>
  <si>
    <t>设备规格：CFA3408-298-1800
作业井号：威204H62-1
施工日期：2022/5/12
施工前瞬量（万方/天):0万方
施工开始时间:12:50
施工方式：开井反举
施工排量（方/小时）：800
施工结束时间:  19:50
施工后瞬量（万方/天) :2.47万方
排液量（方):5方
作业时间（小时）:7小时00分钟
备注：
施工前套压/油压:5.22/2.96MPa
施工后套压/油压：7.49/2.77MPa
出液时套压/油压:7.90/2.91MPa
最高套压/油压:7.90/2.96MPa
（备注：针阀全开）</t>
  </si>
  <si>
    <t>设备规格：CFA3408-298-1800
作业井号：威204H62-1
施工日期：2022/5/13
施工前瞬量（万方/天):0万方
施工开始时间:9:40
施工方式：开井反举
施工排量（方/小时）：1200
施工结束时间:  17:40
施工后瞬量（万方/天) :6.92万方
排液量（方):7方
作业时间（小时）:8小时
备注：
施工前套压/油压:7.42/2.63MPa
施工后套压/油压：6.38/2.96MPa
出液时套压/油压:7.79/2.77MPa
最高套压/油压:7.94/3.01MPa
（备注：针阀全开）</t>
  </si>
  <si>
    <t>202H11-5</t>
  </si>
  <si>
    <t>辅助泡排气举；设备规格：CFA3408-298-1800
作业井号：威202H11-5
施工日期：2022/5/14
施工前瞬量（万方/天):0.77万方
施工开始时间:11:30
施工方式：开井反举
施工排量（方/小时）：800
施工结束时间:  19:30
施工后瞬量（万方/天) :1.77万方
排液量（方):25方
作业时间（小时）:8小时
备注：
施工前套压/油压:1.68/0.54MPa
施工后套压/油压：1.68/0.65MPa
出液时套压/油压:2.23/0.60MPa
最高套压/油压:2.23/0.65MPa
（备注：针阀全开）</t>
  </si>
  <si>
    <t>辅助泡排气举；设备规格：CFA3408-298-1800
作业井号：威202H11-3
施工日期：2022/5/15
施工前瞬量（万方/天):0万方
施工开始时间:10:50
施工方式：关井反举转开井反举
施工排量（方/小时）：800
施工结束时间:  18:50
施工后瞬量（万方/天) :3.03万方
排液量（方):5.5方
作业时间（小时）:8小时
备注：
施工前套压/油压:2.23/1.33MPa
施工后套压/油压：2.38/0.85MPa
出液时套压/油压:2.86/1.86MPa
最高套压/油压:2.97/2.29MPa
（备注：针阀全开）</t>
  </si>
  <si>
    <t>202H10-7</t>
  </si>
  <si>
    <t>辅助泡排气举；设备规格：CFA3408-298-1800
作业井号：威202H10-7
施工日期：2022/5/17
施工前瞬量（万方/天):0.27万方
施工开始时间:12:10
施工方式：开井反举
施工排量（方/小时）：1000
施工结束时间:  17:10
施工后瞬量（万方/天) :2.15万方
排液量（方):3.8方
作业时间（小时）:5小时
备注：
施工前套压/油压:3.58/0.92MPa
施工后套压/油压：3.54/1.15MPa
出液时套压/油压:5.03/1.14MPa
最高套压/油压:5.03/1.66MPa
（备注：针阀全开）</t>
  </si>
  <si>
    <t>设备规格：CFA3408-298-1800
作业井号：威204H66-4
施工日期：2022/5/18
施工前瞬量（万方/天):0万方
施工开始时间:12:10
施工方式：开井反举
施工排量（方/小时）：1000
施工结束时间:  19:10
施工后瞬量（万方/天) :6.12万方
排液量（方):9方
作业时间（小时）:7小时
备注：
施工前套压/油压:6.25/2.20MPa
施工后套压/油压：5.64/3.10MPa
出液时套压/油压:7.62/2.50MPa
最高套压/油压:7.62/3.12MPa
（备注：针阀全开）</t>
  </si>
  <si>
    <t>设备规格：CFA3408-298-1800
作业井号：威204H62-1
施工日期：2022/5/19
施工前瞬量（万方/天):0万方
施工开始时间:11:00
施工方式：开井反举
施工排量（方/小时）：1200
施工结束时间:  19:00
施工后瞬量（万方/天) :5.85万方
排液量（方):7方
作业时间（小时）:8小时
备注：
施工前套压/油压:5.57/2.65MPa
施工后套压/油压：5.85/2.75MPa
出液时套压/油压:6.84/2.75MPa
最高套压/油压:7.24/3.20MPa
（备注：针阀全开）</t>
  </si>
  <si>
    <t>辅助泡排气举；设备规格：CFA3408-298-1800
作业井号：威202H11-3
施工日期：2022/5/20
施工前瞬量（万方/天):0万方
施工开始时间:9:50
施工方式：关井反举转开井反举
施工排量（方/小时）：800
施工结束时间:  18:50
施工后瞬量（万方/天) :2.88万方
排液量（方):2.8方
作业时间（小时）:9小时
备注：
施工前套压/油压:2.33/0.49MPa
施工后套压/油压：2.51/0.79MPa
出液时套压/油压：2.92/0.50MPa
最高套压/油压:3.13/3.14MPa
（备注：针阀全开）</t>
  </si>
  <si>
    <t>202H15-3</t>
  </si>
  <si>
    <t>设备规格：CFA3408-298-1800
作业井号：威202H15-3
施工日期：2022/5/21
施工前瞬量（万方/天):0万方
施工开始时间:10:30
施工方式：开井反举
施工排量（方/小时）：1200
施工结束时间:  19:30
施工后瞬量（万方/天) :4.48万方
排液量（方):2方
作业时间（小时）:9小时
备注：
施工前套压/油压:4.41/3.38MPa
施工后套压/油压：4.36/1.98MPa
出液时套压/油压：4.60/3.39MPa
最高套压/油压:4.66/3.39MPa
（备注：针阀最后开3圈）</t>
  </si>
  <si>
    <t>204H9-1</t>
  </si>
  <si>
    <t>辅助泡排气举；设备规格：CFA3408-298-1800
作业井号：威204H9-1
施工日期：2022/5/22
施工前瞬量（万方/天):3.21万方
施工开始时间:10:50
施工方式：开井反举
施工排量（方/小时）：1200
施工结束时间:  19:50
施工后瞬量（万方/天) :2.44万方
排液量（方):2方
作业时间（小时）:9小时
备注：
施工前套压/油压:8.18/1.97MPa
施工后套压/油压：7.97/0.96MPa
出液时套压/油压：8.16/1.94MPa
最高套压/油压:8.37/1.97MPa
（备注：针阀全开）</t>
  </si>
  <si>
    <t>设备规格：CFA3408-298-1800
作业井号：威204H34-8
施工日期：2022/5/22
施工前瞬量（万方/天):0万方
施工开始时间:9:10
施工方式：关井正举转开井反举
施工排量（方/小时）：1000
施工结束时间:  18:30
施工后瞬量（万方/天) :2.48万方
排液量（方):1方
作业时间（小时）:9小时
备注：
施工前套压/油压:5.77/3.91MPa
施工后套压/油压：6.0/0.98MPa
出液时套压/油压：6.05/1.03MPa
最高套压/油压:6.06/7.94MPa
（备注：针阀全开）</t>
  </si>
  <si>
    <t>辅助泡排气举；设备规格：CFA3408-298-1800
作业井号：威202H10-6
施工日期：2022/5/23
施工前瞬量（万方/天):0.56万方
施工开始时间:10:50
施工方式：开井反举
施工排量（方/小时）：1200
施工结束时间:  18:50
施工后瞬量（万方/天) :3.09万方
排液量（方):2.6方
作业时间（小时）:8小时
备注：
施工前套压/油压:1.97/0.90MPa
施工后套压/油压：3.25/1.19MPa
出液时套压/油压：3.44/1.42MPa
最高套压/油压:4.76/1.42MPa
（备注：针阀全开）</t>
  </si>
  <si>
    <t>设备规格：CFA3408-298-1800
作业井号：威202H62-1
施工日期：2022/5/23
施工前瞬量（万方/天):0万方
施工开始时间:12:00
施工方式：开井反举
施工排量（方/小时）：1200
施工结束时间:  20:00
施工后瞬量（万方/天) :5.83万方
排液量（方):6方
作业时间（小时）:8小时
备注：
施工前套压/油压:5.33/2.75MPa
施工后套压/油压:5.52/2.94MPa
出液时套压/油压:6.49/3.06MPa
最高套压/油压:6.49/3.08MPa
（备注：针阀全开）</t>
  </si>
  <si>
    <t>设备规格：CFA3408-298-1800
作业井号：威204H66-4
施工日期：2022/5/24
施工前瞬量（万方/天):0万方
施工开始时间:12:50
施工方式：开井反举
施工排量（方/小时）：1200
施工结束时间:  19:50
施工后瞬量（万方/天) :6.04万方
排液量（方):6方
作业时间（小时）:7小时
备注：
施工前套压/油压:7.19/2.0MPa
施工后套压/油压：6.07/3.05MPa
出液时套压/油压：9.04/2.80MPa
最高套压/油压:9.04/3.20MPa
（备注：针阀全开）</t>
  </si>
  <si>
    <t>设备规格：CFA3408-298-1800
作业井号：威204H6-4
施工日期：2022/5/25
施工前瞬量（万方/天):0.34万方
施工开始时间:10:20
施工方式：开井反举
施工排量（方/小时）：1200
施工结束时间:  19:20
施工后瞬量（万方/天) :2.61万方
排液量（方):0.5方
作业时间（小时）:9小时
备注：
施工前套压/油压:2.70/0.98MPa
施工后套压/油压：13.92/0.8MPa
出液时套压/油压：14.25/1.05MPa
最高套压/油压:14.25/1.37MPa
（备注：针阀全开）</t>
  </si>
  <si>
    <t>设备规格：CFA3408-298-1800
作业井号：威204H6-4
施工日期：2022/5/26
施工前瞬量（万方/天):0万方
施工开始时间:10:20
施工方式：关井正举
施工排量（方/小时）：1000
施工结束时间:  14:50
施工后瞬量（万方/天) :0万方
排液量（方):0方
作业时间（小时）:3.5小时
备注：
施工前套压/油压:10.94/11.08MPa
施工后套压/油压:17.05/17.44MPa
最高套压/油压:17.05/17.44MPa
（备注：针阀全关）</t>
  </si>
  <si>
    <t>辅助泡排气举；设备规格：CFA3408-298-1800
作业井号：威202H11-3
施工日期：2022/5/26
施工前瞬量（万方/天):0万方
施工开始时间:10:40
施工方式：关井反举转开井反举
施工排量（方/小时）：800
施工结束时间:  18:40
施工后瞬量（万方/天) :1.8万方
排液量（方):4.5方
作业时间（小时）:8小时
备注：
施工前套压/油压:2.21/2.25MPa
施工后套压/油压：2.47/0.54MPa
出液时套压/油压：2.78/2.40MPa
最高套压/油压:2.78/2.82MPa
（备注：针阀全开）</t>
  </si>
  <si>
    <t>设备规格：CFA3408-298-1800
作业井号：威204H62-1
施工日期：2022/5/28
施工前瞬量（万方/天):0万方
施工开始时间:11:00
施工方式：开井反举
施工排量（方/小时）：1200
施工结束时间:  19:00
施工后瞬量（万方/天) :2.35万方
排液量（方):5方
作业时间（小时）:8小时
备注：
施工前套压/油压:5.18/3.39MPa
施工后套压/油压：6.44/3.13MPa
出液时套压/油压：6.70/3.47MPa
最高套压/油压:6.70/3.47MPa
（备注：针阀全开）</t>
  </si>
  <si>
    <t>辅助泡排气举；设备规格：CFA3408-298-1800
作业井号：威204H9-1
施工日期：2022/5/29
施工前瞬量（万方/天):0.28万方
施工开始时间:9:20
施工方式：开井反举
施工排量（方/小时）：1200
施工结束时间:  18:20
施工后瞬量（万方/天) :2.82万方
排液量（方):1.6方
作业时间（小时）:9小时
备注：
施工前套压/油压:9.38/0.46MPa
施工后套压/油压：9.49/1.03MPa
出液时套压/油压：10.57/0.84MPa
最高套压/油压:10.59/1.80MPa
（备注：针阀全开）</t>
  </si>
  <si>
    <t>204H9-6</t>
  </si>
  <si>
    <t>辅助泡排气举；设备规格：CFA3408-298-1800
作业井号：威204H9-6
施工日期：2022/5/30
施工前瞬量（万方/天):1.25万方
施工开始时间:9:10
施工方式：开井反举
施工排量（方/小时）：1200
施工结束时间:  17:10
施工后瞬量（万方/天) :2.02万方
排液量（方):6.2方
作业时间（小时）:8小时
备注：
施工前套压/油压:3.22/1.12MPa
施工后套压/油压：2.96/0.65MPa
出液时套压/油压：4.35/0.85MPa
最高套压/油压:4.50/1.51MPa
（备注：针阀全开）</t>
  </si>
  <si>
    <t>设备规格：CFA3408-298-1800
作业井号：威204H66-4
施工日期：2022/5/31
施工前瞬量（万方/天):0万方
施工开始时间:10:00
施工方式：开井反举
施工排量（方/小时）：1200
施工结束时间:  18:00
施工后瞬量（万方/天) :4.57万方
排液量（方):6方
作业时间（小时）:8小时
备注：
施工前套压/油压:5.78/2.50MPa
施工后套压/油压：5.08/2.45MPa
出液时套压/油压：7.45/3.20MPa
最高套压/油压:7.52/3.20MPa
（备注：针阀全开）</t>
  </si>
  <si>
    <t>设备规格：CFA3408-298-1800
作业井号：威204H62-1
施工日期：2022/6/1
施工前瞬量（万方/天):0万方
施工开始时间:10:00
施工方式：开井反举
施工排量（方/小时）：1200
施工结束时间:  18:00
施工后瞬量（万方/天) :5.97万方
排液量（方):6方
作业时间（小时）:8小时
备注：
施工前套压/油压:6.08/2.36MPa
施工后套压/油压：5.62/2.75MPa
出液时套压/油压：6.99/2.56MPa
最高套压/油压:7.04/2.99MPa
（备注：针阀全开）</t>
  </si>
  <si>
    <t>204H51-8</t>
  </si>
  <si>
    <t>辅助泡排气举；设备规格：CFA3408-298-1800
作业井号：威204H51-8
施工日期：2022/6/2
施工前瞬量（万方/天):2.04万方
施工开始时间:9:00
施工方式：开井反举
施工排量（方/小时）：1200
施工结束时间:  17:00
施工后瞬量（万方/天) :4.52万方
排液量（方):6方
作业时间（小时）:8小时
备注：
施工前套压/油压:4.37/1.83MPa
施工后套压/油压：4.95/1.88MPa
出液时套压/油压：4.90/2.08MPa
最高套压/油压:5.0/2.22MPa
（备注：针阀全开）</t>
  </si>
  <si>
    <t>辅助泡排气举；设备规格：CFA3408-298-1800
作业井号：威204H51-7
施工日期：2022/6/3
施工前瞬量（万方/天):2.2万方
施工开始时间:8:30
施工方式：开井反举
施工排量（方/小时）：1200
施工结束时间:  18:30
施工后瞬量（万方/天) :6.68万方
排液量（方):10方
作业时间（小时）:10小时
备注：
施工前套压/油压:10.24/1.54MPa
施工后套压/油压：7.10/1.90MPa
出液时套压/油压：14.30/1.97MPa
最高套压/油压:14.37/10.07MPa
（备注：针阀全开）</t>
  </si>
  <si>
    <t>设备规格：CFA3408-298-1800
作业井号：威204H66-4
施工日期：2022/6/6
施工前瞬量（万方/天):0.3万方
施工开始时间:10:10
施工方式：开井反举
施工排量（方/小时）：1200
施工结束时间:  19:10
施工后瞬量（万方/天) :8.72万方
排液量（方):8方
作业时间（小时）:9小时
备注：
施工前套压/油压:8.10/2.20MPa
施工后套压/油压：5.73/2.45MPa
出液时套压/油压：9.49/2.22MPa
最高套压/油压:10.25/2.90MPa
（备注：针阀全开）</t>
  </si>
  <si>
    <t>设备规格：CFA3408-298-1800
作业井号：威204H62-1
施工日期：2022/6/7
施工前瞬量（万方/天):0万方
施工开始时间:10:40
施工方式：开井反举
施工排量（方/小时）：1200
施工结束时间:  18:40
施工后瞬量（万方/天) :5.12万方
排液量（方):6方
作业时间（小时）:8小时
备注：
施工前套压/油压:4.99/2.31MPa
施工后套压/油压：4.98/2.45MPa
出液时套压/油压：6.15/2.31MPa
最高套压/油压:6.15/2.51MPa
（备注：针阀全开）</t>
  </si>
  <si>
    <t>辅助泡排气举；设备规格：CFA3408-298-1800
作业井号：威204H9-1
施工日期：2022/6/8
施工前瞬量（万方/天):0万方
施工开始时间:9:30
施工方式：开井反举
施工排量（方/小时）：1200
施工结束时间:  17:30
施工后瞬量（万方/天) :0.37万方
排液量（方):0.2方
作业时间（小时）:8小时
备注：
施工前套压/油压:8.68/0.58MPa
施工后套压/油压：11.91/0.44MPa
出液时套压/油压：11.50/0.46MPa
最高套压/油压:11.91/0.66MPa
（备注：针阀全开）</t>
  </si>
  <si>
    <t>设备规格：CFA3408-298-1800
作业井号：威204H66-4
施工日期：2022/6/13
施工前瞬量（万方/天):0万方
施工开始时间:10:30
施工方式：开井反举
施工排量（方/小时）：1200
施工结束时间:  18:30
施工后瞬量（万方/天) :5.76万方
排液量（方):6方
作业时间（小时）:8小时
备注：
施工前套压/油压:5.83/1.83MPa
施工后套压/油压：5.20/2.0MPa
出液时套压/油压：7.53/2.0MPa
最高套压/油压:7.53/2.30MPa
（备注：针阀全开）</t>
  </si>
  <si>
    <t>关井正举-转开井反举</t>
  </si>
  <si>
    <t>辅助泡排气举；设备规格：CFA3408-298-1800
作业井号：威204H9-1
施工日期：2022/6/14
施工前瞬量（万方/天):0万方
施工开始时间:9:30
施工方式：9:30开始关井正举-11:30转开井反举
施工排量（方/小时）：1200
施工结束时间:  17:30
施工后瞬量（万方/天) :4.8万方
排液量（方):1.2方
作业时间（小时）:8小时
备注：
施工前套压/油压:10.52/7.39MPa
施工后套压/油压：8.60/7.21MPa
出液时套压/油压：10.93/4.13MPa
最高套压/油压:11.82/11.93MPa
（备注：针阀开2圈）</t>
  </si>
  <si>
    <t>设备规格：CFA3408-298-1800
作业井号：威204H36-7
施工日期：2022/6/16
施工前瞬量（万方/天):0万方
施工开始时间:10:00
施工方式：关井正举10:00-12:00/开井反举12:30-19:30
施工排量（方/小时）：1200
施工结束时间:  19:30
施工后瞬量（万方/天) :3.14万方
排液量（方):1.2方
作业时间（小时）:9小时
备注：
施工前套压/油压:4.75/4.58MPa
施工后套压/油压：4.77/2.53MPa
出液时套压/油压：4.92/1.83MPa
最高套压/油压:5.04/5.49MPa
（备注：针阀全开）</t>
  </si>
  <si>
    <t>设备规格：CFA3408-298-1800
作业井号：威204H62-1
施工日期：2022/6/17
施工前瞬量（万方/天):0万方
施工开始时间:11:30
施工方式：开井反举
施工排量（方/小时）：1200
施工结束时间:  20:30
施工后瞬量（万方/天) :4.76万方
排液量（方):7方
作业时间（小时）:9小时
备注：
施工前套压/油压:4.80/2.0MPa
施工后套压/油压：4.77/2.0MPa
出液时套压/油压：5.73/2.15MPa
最高套压/油压:6.14/2.15MPa
（备注：针阀全开）</t>
  </si>
  <si>
    <t>设备规格：CFA3408-298-1800
作业井号：威204H66-4
施工日期：2022/6/18
施工前瞬量（万方/天):0万方
施工开始时间:11:20
施工方式：开井反举
施工排量（方/小时）：1200
施工结束时间:  19:20
施工后瞬量（万方/天) :5.11万方
排液量（方):6方
作业时间（小时）:8小时
备注：
施工前套压/油压:7.12/0.15MPa
施工后套压/油压：5.22/2.0MPa
出液时套压/油压：77.81/2.02MPa
最高套压/油压:7.85/2.30MPa
（备注：针阀全开）</t>
  </si>
  <si>
    <t>设备规格：CFA3408-298-1800
作业井号：威204H62-1
施工日期：2022/6/19
施工前瞬量（万方/天):0万方
施工开始时间:10:40
施工方式：开井反举
施工排量（方/小时）：1200
施工结束时间:  18:40
施工后瞬量（万方/天) :5.07万方
排液量（方):7方
作业时间（小时）:8小时
备注：
施工前套压/油压:5.30/1.83MPa
施工后套压/油压：4.68/2.14MPa
出液时套压/油压：5.88/2.0MPa
最高套压/油压:5.88/2.34MPa
（备注：针阀全开）</t>
  </si>
  <si>
    <t>辅助泡排气举；设备规格：CFA3408-298-1800
作业井号：威204H4-4
施工日期：2022/6/28
施工前瞬量（万方/天):0.42万方
施工开始时间:9:50
施工方式：开井反举
施工排量（方/小时）：1200
施工结束时间:  18:50
施工后瞬量（万方/天) :3.02万方
排液量（方):1.2方
作业时间（小时）:9小时
备注：
施工前套压/油压:9.07/1.12MPa
施工后套压/油压：10.22/1.21MPa
出液时套压/油压：10.09/1.23MPa
最高套压/油压:设备规格：CFA3408-298-1800
作业井号：威204H51-7
施工日期：2022/6/20
施工前瞬量（万方/天):0万方
施工开始时间:10:10
施工方式：开井反举
施工排量（方/小时）：1200
施工结束时间:  18:10
施工后瞬量（万方/天) :5.87万方
排液量（方):8方
作业时间（小时）:8小时
备注：
施工前套压/油压:7.15/2.04MPa
施工后套压/油压：5.6/2.21MPa
出液时套压/油压：10.58/2.6MPa
最高套压/油压:10.58/2.81MPa
（备注：针阀全开）</t>
  </si>
  <si>
    <t>设备规格：CFA3408-298-1800
作业井号：威204H34-8
施工日期：2022/6/21
施工前瞬量（万方/天):0万方
施工开始时间:9:20
施工方式：
关井正举:9:20-11:30
关井反举:12:00-14:40
开井反举:14:40-17:50
施工排量（方/小时）：1200
施工结束时间:  17:50
施工后瞬量（万方/天) :3.3万方
排液量（方):2.5方
作业时间（小时）:8小时
备注：
施工前套压/油压:4.29/3.05MPa
施工后套压/油压：4.07/1.01MPa
出液时套压/油压：4.54/0.94MPa
最高套压/油压:4.90/5.57MPa
（备注：针阀全开）</t>
  </si>
  <si>
    <t>设备规格：CFA3408-298-1800
作业井号：威204H62-1
施工日期：2022/6/23
施工前瞬量（万方/天):0万方
施工开始时间:11:20
施工方式：开井反举
施工排量（方/小时）：1200
施工结束时间:  19:20
施工后瞬量（万方/天) :5.57万方
排液量（方):7方
作业时间（小时）:8小时
备注：
施工前套压/油压:4.72/2.07MPa
施工后套压/油压：4.73/2.14MPa
出液时套压/油压：5.76/1.95MPa
最高套压/油压:5.76/2.16MPa
（备注：针阀全开）</t>
  </si>
  <si>
    <t>设备规格：CFA3408-298-1800
作业井号：威204H66-4
施工日期：2022/6/24
施工前瞬量（万方/天):0万方
施工开始时间:10:50
施工方式：开井反举
施工排量（方/小时）：1200
施工结束时间:  18:50
施工后瞬量（万方/天) :4.83万方
排液量（方):7方
作业时间（小时）:8小时
备注：
施工前套压/油压:7.96/3.02MPa
施工后套压/油压：5.50/2.0MPa
出液时套压/油压：9.97/2.20MPa
最高套压/油压:9.98/3.02MPa
（备注：针阀全开）</t>
  </si>
  <si>
    <t>设备规格：CFA3408-298-1800
作业井号：威204H34-8
施工日期：2022/6/25
施工前瞬量（万方/天):0万方
施工开始时间:9:00
施工方式：
关井正举:9:00-11:30
关井反举:11:50-13:00
开井反举:13:00-19:20
施工排量（方/小时）：1200
施工结束时间:  19:20
施工后瞬量（万方/天) :3.35万方
排液量（方):3方
作业时间（小时）:10小时
备注：
施工前套压/油压:4.60/2.98MPa
施工后套压/油压：4.18/1.0MPa
出液时套压/油压：4.90/0.91MPa
最高套压/油压:5.29/5.65MPa
（备注：针阀全开）</t>
  </si>
  <si>
    <t>设备规格：CFA3408-298-1800
作业井号：威204H62-1
施工日期：2022/6/27
施工前瞬量（万方/天):0万方
施工开始时间:10:20
施工方式：开井反举
施工排量（方/小时）：1200
施工结束时间:  18:20
施工后瞬量（万方/天) :6.23万方
排液量（方):7方
作业时间（小时）:8小时
备注：
施工前套压/油压:6.27/1.72MPa
施工后套压/油压：5.11/2.14MPa
出液时套压/油压：6.80/1.95MPa
最高套压/油压:6.80/2.39MPa
（备注：针阀全开）</t>
  </si>
  <si>
    <t>辅助泡排气举；设备规格：CFA3408-298-1800
作业井号：威204H4-4
施工日期：2022/6/28
施工前瞬量（万方/天):0.42万方
施工开始时间:9:50
施工方式：开井反举
施工排量（方/小时）：1200
施工结束时间:  18:50
施工后瞬量（万方/天) :3.02万方
排液量（方):1.2方
作业时间（小时）:9小时
备注：
施工前套压/油压:9.07/1.12MPa
施工后套压/油压：10.22/1.21MPa
出液时套压/油压：10.09/1.23MPa
最高套压/油压:10.81/1.42MPa
（备注：针阀全开）</t>
  </si>
  <si>
    <t>设备规格：CFA3408-298-1800
作业井号：威204H66-4
施工日期：2022/7/1
施工前瞬量（万方/天):0万方
施工开始时间:10:00
施工方式：开井反举
施工排量（方/小时）：1200
施工结束时间:  18:00
施工后瞬量（万方/天) :5.19万方
排液量（方):7方
作业时间（小时）:8小时
备注：
施工前套压/油压:6.69/2.38MPa
施工后套压/油压：5.29/2.19MPa
出液时套压/油压：8.82/2.0MPa
最高套压/油压:9.59/2.45MPa
（备注：针阀全开）</t>
  </si>
  <si>
    <t>设备规格：CFA3408-298-1800
作业井号：威204H34-8
施工日期：2022/7/7
施工前瞬量（万方/天):0万方
施工开始时间:11:50
施工方式：
关井正举:11:50-14:10
关井反举:14:40-15:10
开井反举:15:10-21:20
施工排量（方/小时）：1200
施工结束时间:  21:20
施工后瞬量（万方/天) :3.29万方
排液量（方):3.5方
作业时间（小时）:9小时
备注：
施工前套压/油压:5.14/2.98MPa
施工后套压/油压：4.62/0.93MPa
出液时套压/油压：5.26/1.14MPa
最高套压/油压:5.88/6.23MPa
（备注：针阀全开）</t>
  </si>
  <si>
    <t>设备规格：CFA3408-298-1800
作业井号：威204H66-4
施工日期：2022/7/8
施工前瞬量（万方/天):0万方
施工开始时间:9:50
施工方式：开井反举
施工排量（方/小时）：1200
施工结束时间:  18:50
施工后瞬量（万方/天) :5.34万方
排液量（方):8方
作业时间（小时）:9小时
备注：
施工前套压/油压:7.85/1.30MPa
施工后套压/油压：5.31/2.0MPa
出液时套压/油压：10.20/2.20MPa
最高套压/油压:10.20/2.70MPa
（备注：针阀全开）</t>
  </si>
  <si>
    <t>设备规格：CFA3408-298-1800
作业井号：威204H40-1
施工日期：2022/7/10
施工前瞬量（万方/天):0万方
施工开始时间:18:10
施工方式：开井反举
施工排量（方/小时）：1200
施工结束时间:  21:10
施工后瞬量（万方/天) :4.09万方
排液量（方):1.25方
作业时间（小时）:3小时
备注：
施工前套压/油压:5.35/0.53MPa
施工后套压/油压：5.38/0.93MPa
出液时套压/油压：5.62/0.61MPa
最高套压/油压:5.62/1.25MPa
（备注：针阀全开）</t>
  </si>
  <si>
    <t>设备规格：CFA3408-298-1800
作业井号：威204H40-3
施工日期：2022/7/10
施工前瞬量（万方/天):0万方
施工开始时间:22:30
施工方式：关井反举
施工排量（方/小时）：1200
施工结束时间:  23:20
施工后瞬量（万方/天) :0万方
排液量（方):0方
作业时间（小时）:50分钟
备注：
施工前套压/油压:6.03/6.04MPa
施工后套压/油压：6.22/6.24MPa
最高套压/油压:6.22/6.24MPa
（备注：关井气举）</t>
  </si>
  <si>
    <t>设备规格：CFA3408-298-1800
作业井号：威204H40-4
施工日期：2022/7/11
施工前瞬量（万方/天):0万方
施工方式:
10:00-17:00关井反举
17:00-20:00开井反举
施工排量（方/小时）：1200
施工结束时间:  20:00
施工后瞬量（万方/天) :4.5万方
排液量（方):0.5方
作业时间（小时）:10小时
备注：
施工前套压/油压:6.48/0.59MPa
施工后套压/油压：6.12/3.78MPa
出液时套压/油压：6.72/1.32MPa
最高套压/油压:7.22/6.48MPa
（备注：针阀全开）</t>
  </si>
  <si>
    <t>设备规格：CFA3408-298-1800
作业井号：威204H40-8
施工日期：2022/7/12
施工前瞬量（万方/天):0万方
施工方式:
09:20-9:50关井反举
09:50-12:00开井反举
施工排量（方/小时）：1200
施工结束时间:  12:00
施工后瞬量（万方/天) :4.8万方
排液量（方):1方
作业时间（小时）:2小时40分钟
备注：
施工前套压/油压:9.25/8.29MPa
施工后套压/油压：9.29/4.7MPa
出液时套压/油压：9.34/2.38MPa
最高套压/油压:9.64/9.13MPa
（备注：针阀开3.5圈）</t>
  </si>
  <si>
    <t>设备规格：CFA3408-298-1800
作业井号：威204H40-1
施工日期：2022/7/14
施工前瞬量（万方/天):2.70万方
施工方式:开井反举
开始时间:14:30
施工排量（方/小时）：1200
施工结束时间:  20:30
施工后瞬量（万方/天) :3.72万方
排液量（方):3.7方
作业时间（小时）:6小时
备注：
施工前套压/油压：6.11/2.93MPa
施工后套压/油压：5.81/1.33MPa
出液时套压/油压：6.07/1.73MPa
最高套压/油压:6.34/2.93MPa
（备注：针阀开5圈）</t>
  </si>
  <si>
    <t>设备规格：CFA3408-298-1800
作业井号：威204H66-4
施工日期：2022/7/15
施工前瞬量（万方/天):0万方
施工方式:开井反举
开始时间:11:30
施工排量（方/小时）：1200
施工结束时间:  19:30
施工后瞬量（万方/天) :5.98万方
排液量（方):9方
作业时间（小时）:8小时
备注：
施工前套压/油压：8.10/1.30MPa
施工后套压/油压：5.73/2.20MPa
出液时套压/油压：10.49/2.4MPa
最高套压/油压:10.49/3.0MPa
（备注：针阀全开）</t>
  </si>
  <si>
    <t>204H51-2</t>
  </si>
  <si>
    <t>关井正举
关井反举
开井反举</t>
  </si>
  <si>
    <t>设备规格：CFA3408-298-1800
作业井号：威204H51-2
施工日期：2022/7/16
施工前瞬量（万方/天):0万方
施工方式:
关井正举：10:30-14:00
关井反举：14:00-14:40
开井反举：14:40-18:30
施工排量（方/小时）：1200
施工结束时间:  18:30
施工后瞬量（万方/天) :0万方
排液量（方):0方
作业时间（小时）:8小时
备注：
施工前套压/油压：5.2/1.8MPa
施工后套压/油压：6.0/0MPa
最高套压/油压:6.0/6.5MPa
（备注：针阀开4圈）</t>
  </si>
  <si>
    <t>204H43-3</t>
  </si>
  <si>
    <t>设备规格：CFA3408-298-1800
作业井号：威204H43-3
施工日期：2022/7/17
施工前瞬量（万方/天):7.6万方
施工方式:开井反举
开始时间:12:20
施工排量（方/小时）：1200
施工结束时间:  20:20
施工后瞬量（万方/天) :3.55万方
排液量（方):5方
作业时间（小时）:8小时
备注：
施工前套压/油压：2.70/2.69MPa
施工后套压/油压：2.61/1.15MPa
出液时套压/油压：2.70/1.12MPa
最高套压/油压:3.0/2.82MPa
（备注：针阀全开）</t>
  </si>
  <si>
    <t>设备规格：CFA3408-298-1800
作业井号：威202H15-3
施工日期：2022/7/18
施工方式：开井反举
开始时间：10:20
施工结束时间：18:20
施工排量（方/小时）：1200
施工前瞬量（万方/天）：0
施工最高瞬量（万方/天）：5.98
施工后瞬量（万方/天）：5.60
排液量（方）：1.65
作业时间（小时）：8小时
备注：
针阀开度及流程情况：针阀全开，走增压流程
施工前套压/油压：4.53/1.42MPa
气举最高套压/油压：4.69/1.73MPa
出液时套压/油压：4.69/1.33MPa
停气举时套压/油压：4.22/1.73MPa
气举举通时间：11:10
异常或特殊情况:无</t>
  </si>
  <si>
    <t>关井正举-开井正举-转开井反举</t>
  </si>
  <si>
    <t>设备规格：CFA3408-298-1800
作业井号：威204H40-1
施工日期：2022/7/19
施工方式：关井正举转开井正举，转开井反举
施工开始时间：10:10
施工结束时间：19:10
施工排量（方/小时）：1200
施工前瞬量（万方/天）：0
施工最高瞬量（万方/天）：5.39
施工后瞬量（万方/天）：3.39
排液量（方）：1.3
作业时间（小时）：9
备注：
针阀开度及流程情况：针阀开2圈、走增压流程
施工前套压/油压：4.06/1.14MPa
气举最高套压/油压：6.90/7.61MPa
出液时套压/油压：6.70/7.21MPa
停气举时套压/油压：6.24/3.98MPa
气举举通时间：12:20
异常或特殊情况:无</t>
  </si>
  <si>
    <t>设备规格：CFA3408-298-1800
作业井号：威204H62-1
施工日期：2022/7/20
施工方式：开井反举
施工开始时间：11:50
施工结束时间：19:50
施工排量（方/小时）：1200
施工前瞬量（万方/天）：0
施工最高瞬量（万方/天）：7.82
施工后瞬量（万方/天）：7.34
排液量（方）：6
作业时间（小时）：8小时
备注：
针阀开度及流程情况：针阀全开、走直输流程
施工前套压/油压：5.88/0.29MPa
气举最高套压/油压：7.28/2.24MPa
出液时套压/油压：7.28/2.0MPa
停气举时套压/油压：5.50/2.24MPa
气举举通时间：13:10
异常或特殊情况:无</t>
  </si>
  <si>
    <t>设备规格：CFA3408-298-1800
作业井号：威204H66-4
施工日期：2022/7/23
施工方式：开井反举
施工开始时间：11:50
施工结束时间：18:50
施工排量（方/小时）：1200
施工前瞬量（万方/天）：0
施工最高瞬量（万方/天）：9.1
施工后瞬量（万方/天）：6.70
排液量（方）：9
作业时间（小时）：7小时
备注：
针阀开度及流程情况：针阀全开、走直输流程
施工前套压/油压：8.12/1.50MPa
气举最高套压/油压：10.94/2.60MPa
出液时套压/油压：10.94/2.10MPa
停气举时套压/油压：5.82/2.60MPa
气举举通时间：13:05
异常或特殊情况:无</t>
  </si>
  <si>
    <t>设备规格：CFA3408-298-1800
作业井号：威202H11-5
施工日期：2022/7/24
施工方式：开井反举
施工开始时间：10:20
施工结束时间：18:20
施工排量（方/小时）：1200
施工前瞬量（万方/天）：0
施工最高瞬量（万方/天）：1.47
施工后瞬量（万方/天）：1.36
排液量（方）：5.2
作业时间（小时）：8小时
备注：
针阀开度及流程情况：针阀全开、走增压流程
施工前套压/油压：2.60/0.64MPa
气举最高套压/油压：2.72/0.77MPa
出液时套压/油压：2.72/0.77MPa
停气举时套压/油压：1.95/0.59MPa
气举举通时间：10:38
异常或特殊情况:无</t>
  </si>
  <si>
    <t>设备规格：CFA3408-298-1800
作业井号：威202H10-3
施工日期：2022/7/25
施工方式：开井反举
施工开始时间：11:00
施工结束时间：19:00
施工排量（方/小时）：1200
施工前瞬量（万方/天）：1.56
施工最高瞬量（万方/天）：3.98
施工后瞬量（万方/天）：2.95
排液量（方）：1.9
作业时间（小时）：8小时
备注：
针阀开度及流程情况：针阀全开、走增压流程
施工前套压/油压：2.58/1.38MPa
气举最高套压/油压：3.64/1.57MPa
出液时套压/油压：3.65/1.51MPa
停气举时套压/油压：2.70/1.48MPa
气举举通时间：11:55
异常或特殊情况:无</t>
  </si>
  <si>
    <t>202H10-2</t>
  </si>
  <si>
    <t>设备规格：CFA3408-298-1800
作业井号：威202H10-2
施工日期：2022/7/26
施工方式：开井反举
施工开始时间：10:40
施工结束时间：17:40
施工排量（方/小时）：1200
施工前瞬量（万方/天）：0
施工最高瞬量（万方/天）：2.95
施工后瞬量（万方/天）：0.16
排液量（方）：8.3
作业时间（小时）：7小时
备注：
针阀开度及流程情况：针阀全开、走增压流程
施工前套压/油压：0.5/1.11MPa
气举最高套压/油压：16.58/1.98MPa
出液时套压/油压：13.32/1.69MPa
停气举时套压/油压：16.58/1.34MPa
气举举通时间：11:50
异常或特殊情况:11:50套压至13.32Mpa开始出液，但是套压慢慢上涨，到12:30套压骤降到8.47Mpa（气举设备故障停机，10分钟内恢复），然后套压缓慢上涨，下午17:40时套压16.58mpa油压1.34，因压缩机故障停机。</t>
  </si>
  <si>
    <t>设备规格：CFA3408-298-1800
作业井号：威204H39-2
施工日期：2022/7/29
施工方式：开井反举
施工开始时间：13:20
施工结束时间：19:40
施工排量（方/小时）：1000
施工前瞬量（万方/天）：0
施工最高瞬量（万方/天）：0.19
施工后瞬量（万方/天）：0
排液量（方）：0
作业时间（小时）：6小时20分钟
备注：
针阀开度及流程情况：针阀全开、走直输流程
施工前套压/油压：0.78/1.97MPa
气举最高套压/油压：28.03/1.50MPa
停气举时套压/油压：28.03/0.55MPa
异常或特殊情况:套压涨至28.03MPa时停止气举。</t>
  </si>
  <si>
    <t>设备规格：CFA3408-298-1800
作业井号：威204H39-2
施工日期：2022/7/30
施工方式：开井反举
施工开始时间：9:30
施工结束时间：10:30
施工排量（方/小时）：1000
施工前瞬量（万方/天）：0
施工最高瞬量（万方/天）：0
施工后瞬量（万方/天）：0
排液量（方）：0
作业时间（小时）：1小时
备注：
针阀开度及流程情况：针阀全开、走直输流程
施工前套压/油压：23.36/2.72MPa
气举最高套压/油压：28.03/2.72MPa
停气举时套压/油压：28.01/0.10MPa
异常或特殊情况:套压涨至28.01MPa时停止气举。</t>
  </si>
  <si>
    <t>设备规格：CFA3408-298-1800
作业井号：威204H39-1
施工日期：2022/7/30
施工方式：开井反举
施工开始时间：16:10
施工结束时间：20:10
施工排量（方/小时）：1000
施工前瞬量（万方/天）：0
施工最高瞬量（万方/天）：3.05
施工后瞬量（万方/天）：2.44
排液量（方）：2.52
作业时间（小时）：4小时
备注：
针阀开度及流程情况：针阀全开、走直输流程
施工前套压/油压：3.32/2.70MPa
气举最高套压/油压：3.52/2.70MPa
出液时套压/油压：
3.52/1.70Mpa
停气举时套压/油压：3.21/1.17MPa
气举举通时间：16:55
异常或特殊情况:无</t>
  </si>
  <si>
    <t>204H39-5</t>
  </si>
  <si>
    <t>设备规格：CFA3408-298-1800
作业井号：威204H39-5
施工日期：2022/7/31
施工方式：开井反举
施工开始时间：10:30
施工结束时间：16:30
施工排量（方/小时）：1000
施工前瞬量（万方/天）：2.20
施工最高瞬量（万方/天）：5.60
施工后瞬量（万方/天）：3.93
排液量（方）：1.37
作业时间（小时）：6小时
备注：
针阀开度及流程情况：针阀开两圈半、走增压流程
施工前套压/油压：3.53/3.49MPa
气举最高套压/油压：3.62/3.49MPa
出液时套压/油压：
3.48/1.66Mpa
停气举时套压/油压：3.25/1.91MPa
气举举通时间：10:45
异常或特殊情况:无</t>
  </si>
  <si>
    <t>204H33-2</t>
  </si>
  <si>
    <t>设备规格：CFA3408-298-1800
作业井号：威204H33-2
施工日期：2022/8/1
施工方式：关井反举12:10-14:30
                开井反举14:30-19:30
施工开始时间：12:10
施工结束时间：19:30
施工排量（方/小时）：1000
施工前瞬量（万方/天）：0
施工最高瞬量（万方/天）：5.12
施工后瞬量（万方/天）:0.55
排液量（方）：10
作业时间（小时）：7小时20分钟
备注：
针阀开度及流程情况：针阀全开、走增压流程
施工前套压/油压：3.55/2.03MPa
气举最高套压/油压：3.81/3.96MPa
出液时套压/油压：
3.61/0.68Mpa
停气举时套压/油压：3.36/0.76MPa
气举举通时间：16:00
异常或特殊情况:无</t>
  </si>
  <si>
    <t>设备规格：CFA3408-298-1800
作业井号：威204H62-1
施工日期：2022/8/2
施工方式：开井反举
施工开始时间：12:20
施工结束时间：19:20
施工排量（方/小时）：1200
施工前瞬量（万方/天）：0
施工最高瞬量（万方/天）：7.98
施工后瞬量（万方/天）:7.94
排液量（方）：8
作业时间（小时）：7小时
备注：
针阀开度及流程情况：针阀全开、走直输流程
施工前套压/油压：6.73/2.12MPa
气举最高套压/油压：7.82/3.0MPa
出液时套压/油压：
7.78/2.12Mpa
停气举时套压/油压：6.15/2.31MPa
气举举通时间：13:25
异常或特殊情况:无</t>
  </si>
  <si>
    <t>设备规格：CFA3408-298-1800
作业井号：威204H66-4
施工日期：2022/8/3
施工方式：开井反举
施工开始时间：10:30
施工结束时间：18:30
施工排量（方/小时）：1200
施工前瞬量（万方/天）：0
施工最高瞬量（万方/天）：9.2
施工后瞬量（万方/天）:6.1
排液量（方）：8
作业时间（小时）：8小时
备注：
针阀开度及流程情况：针阀全开、走直输流程
施工前套压/油压：8.81/1.65MPa
气举最高套压/油压：12.51/3.1MPa
出液时套压/油压：
12.51/2.2Mpa
停气举时套压/油压：6.49/2.4MPa
气举举通时间：12:30
异常或特殊情况:无</t>
  </si>
  <si>
    <t>设备规格：CFA3408-298-1800
作业井号：威202H10-2
施工日期：2022/8/4
施工方式：开井反举
施工开始时间：11:50
施工结束时间：13:30
施工排量（方/小时）：1200
施工前瞬量（万方/天）：2.63
施工最高瞬量（万方/天）：2.63
施工后瞬量（万方/天）:0.2
作业时间（小时）：1小时40分
备注：
针阀开度及流程情况：针阀开两圈、走增压流程
施工前套压/油压：11:14/5.26MPa
气举最高套压/油压：28.03/5.26MPa
停气举时套压/油压：28.03/1.01MPa
异常或特殊情况:13:32套压28.03Mpa停机</t>
  </si>
  <si>
    <t>设备规格：CFA3408-298-1800
作业井号：威204H34-8
施工日期：2022/8/5
施工方式：关井正举10:50-14:50
                开井反举15:20-20:20
施工开始时间：10:50
施工结束时间：20:20
施工排量（方/小时）：1000
施工前瞬量（万方/天）：0
施工最高瞬量（万方/天）：5.51
施工后瞬量（万方/天）:3.32
排液量（方）：3.85
作业时间（小时）：9小时
备注：
针阀开度及流程情况：针阀全开、走增压流程
施工前套压/油压：5.78/2.52MPa
气举最高套压/油压：6.73/7.05MPa
出液时套压/油压：
5.86/1.05Mpa
停气举时套压/油压：5.10/0.96MPa
气举举通时间：15:35
异常或特殊情况:无</t>
  </si>
  <si>
    <t>设备规格：CFA3408-298-1800
作业井号：威202H15-3
施工日期：2022/8/6
施工方式：开井反举
施工开始时间：11:40
施工结束时间：19:40
施工排量（方/小时）：1000
施工前瞬量（万方/天）：5.32
施工最高瞬量（万方/天）：5.32
施工后瞬量（万方/天）:4.41
排液量（方）：1.2
作业时间（小时）：8小时
备注：
针阀开度及流程情况：针阀全开、走增压流程
施工前套压/油压：5.32/3.54MPa
气举最高套压/油压：5.32/3.54MPa
出液时套压/油压：
3.58/1.75Mpa
停气举时套压/油压：3.41/1.79MPa
气举举通时间：12:10
异常或特殊情况:无</t>
  </si>
  <si>
    <t>设备规格：CFA3408-298-1800
作业井号：威204H62-1
施工日期：2022/8/8
施工方式：开井反举
施工开始时间：10:20
施工结束时间：19:40
施工排量（方/小时）：1200
施工前瞬量（万方/天）：0
施工最高瞬量（万方/天）：7.28
施工后瞬量（万方/天）:5.45
排液量（方）：5
作业时间（小时）：8小时
备注：
针阀开度及流程情况：针阀全开、走直输流程
施工前套压/油压：6.59/0.07MPa
气举最高套压/油压：7.33/3.23MPa
出液时套压/油压：
7.21/3.23Mpa
停气举时套压/油压：5.58/2.26MPa
气举举通时间：11:20
异常或特殊情况:15:00-16:20设备故障停机</t>
  </si>
  <si>
    <t>设备规格：CFA3408-298-1800
作业井号：威204H51-2
施工日期：2022/8/12
施工方式：
关井正举:8:00-11:40
关井反举:11:40-14:30
开井反举:14:30-18:00
施工开始时间：08:00
施工结束时间：18:00
施工排量（方/小时）：1200
施工前瞬量（万方/天）：0
施工最高瞬量（万方/天）：6.20
施工后瞬量（万方/天）:0
作业时间（小时）：10小时
备注：
针阀开度及流程情况：针阀全开、走直输流程
施工前套压/油压：7.41/7.0MPa
气举最高套压/油压：7.74/7.72MPa
停气举时套压/油压：7.72/0MPa
异常或特殊情况:无</t>
  </si>
  <si>
    <t>设备规格：CFA3408-298-1800
作业井号：威204H39-2
施工日期：2022/8/13
施工方式：开井反举
施工开始时间：10:00
施工结束时间：15:00
施工排量（方/小时）：1200
施工前瞬量（万方/天）：4.2
施工最高瞬量（万方/天）：7.14
施工后瞬量（万方/天）:4.8
排液量（方）：1
作业时间（小时）：5小时
备注：
针阀开度及流程情况：针阀全开、走直输流程
施工前套压/油压：8.9/2.86MPa
气举最高套压/油压：27.38/8.9MPa
出液时套压/油压：
6.4/3.74Mpa
停气举时套压/油压：27.38/2.78MPa
气举举通时间：10:30
异常或特殊情况:无</t>
  </si>
  <si>
    <t>设备规格：CFA3408-298-1800
作业井号：威204H40-3
施工日期：2022/8/14
施工方式：开井反举
施工开始时间：10:00
施工结束时间：18:00
施工排量（方/小时）：1200
施工前瞬量（万方/天）：3.1
施工最高瞬量（万方/天）：7.14
施工后瞬量（万方/天）:5.4
排液量（方）：4.4
作业时间（小时）：8
备注：
针阀开度及流程情况：针阀全开、走增压流程
施工前套压/油压：5.83/3.47MPa
气举最高套压/油压：6.16/3.47MPa
出液时套压/油压：
6.04/2.88Mpa
停气举时套压/油压：5.42/1.53MPa
气举举通时间：10:50
异常或特殊情况:无</t>
  </si>
  <si>
    <t>设备规格：CFA3408-298-1800
作业井号：威204H66-4
施工日期：2022/8/15
施工方式：开井反举
施工开始时间：11:00
施工结束时间：19:00
施工排量（方/小时）：1200
施工前瞬量（万方/天）：0
施工最高瞬量（万方/天）：8.15
施工后瞬量（万方/天）:5.82
排液量（方）：8
作业时间（小时）：8
备注：
针阀开度及流程情况：针阀全开、走直输流程
施工前套压/油压：8.7/1.75MPa
气举最高套压/油压：12.81/4.30MPa
出液时套压/油压：12.81
/2.23Mpa
停气举时套压/油压：6.64/3.41MPa
气举举通时间：13:30
异常或特殊情况:无</t>
  </si>
  <si>
    <t>设备规格：CFA3408-298-1800
作业井号：威202H15-3
施工日期：2022/8/29
施工方式：开井反举
施工开始时间：14:50
施工结束时间：17:25
施工排量（方/小时）：1200
施工前瞬量（万方/天）：0
施工最高瞬量（万方/天）：2.89
施工后瞬量（万方/天）:2.46
排液量（方）：0.7方
作业时间（小时）：2小时35分钟
备注：
针阀开度及流程情况：针阀全开、走增压流程
施工前套压/油压：5.30/2.17MPa
气举最高套压/油压：5.42/2.41MPa
出液时套压/油压：
5.42/2.30Mpa
停气举时套压/油压：5.32/2.12MPa
气举举通时间：15:25
异常或特殊情况:无</t>
  </si>
  <si>
    <t>202H15-2</t>
  </si>
  <si>
    <t>设备规格：CFA3408-298-1800
作业井号：威202H15-2
施工日期：2022/8/29
施工方式：开井反举
施工开始时间：17:25
施工结束时间：21:25
施工排量（方/小时）：1200
施工前瞬量（万方/天）：0
施工最高瞬量（万方/天）：1.08
施工后瞬量（万方/天）:1.07
排液量（方）：0.15方
作业时间（小时）：4小时
备注：
针阀开度及流程情况：针阀全开、走增压流程
施工前套压/油压：5.50/2.10MPa
气举最高套压/油压：5.77/2.10MPa
出液时套压/油压：5.70
/1.93Mpa
停气举时套压/油压：5.77/1.90MPa
气举举通时间：19:40
异常或特殊情况:无</t>
  </si>
  <si>
    <t>设备规格：CFA3408-298-1800
作业井号：威202H15-3
施工日期：2022/8/30
施工方式：开井反举
施工开始时间：10:50
施工结束时间：19:50
施工排量（方/小时）：1200
施工前瞬量（万方/天）：1.96
施工最高瞬量（万方/天）：6.82
施工后瞬量（万方/天）:6.62
排液量（方）：2.25方
作业时间（小时）：9小时
备注：
针阀开度及流程情况：针阀全开、走增压流程
施工前套压/油压：5.44/5.39MPa
气举最高套压/油压：5.46/5.39MPa
出液时套压/油压：5.46
/2.04Mpa
停气举时套压/油压：4.81/2.34MPa
气举举通时间：11:10
异常或特殊情况:无</t>
  </si>
  <si>
    <t>设备规格：CFA3408-298-1800
作业井号：威202H15-2
施工日期：2022/8/31
施工方式：开井反举
施工开始时间：9:30
施工结束时间：17:30
施工排量（方/小时）：1200
施工前瞬量（万方/天）：5.59
施工最高瞬量（万方/天）：5.59
施工后瞬量（万方/天）:4.61
排液量（方）：1.82方
作业时间（小时）：8小时
备注：
针阀开度及流程情况：针阀开两圈、走增压流程
施工前套压/油压：5.66/4.88MPa
气举最高套压/油压：5.69/4.88MPa
出液时套压/油压：5.55/1.67Mpa
停气举时套压/油压：5.13/4.62MPa
气举举通时间：10:10
异常或特殊情况:无</t>
  </si>
  <si>
    <t>设备规格：CFA3408-298-1800
作业井号：威204H38-1
施工日期：2022/8/31
施工方式：开井反举
施工开始时间：13:50
施工结束时间：19:50
施工排量（方/小时）：1200
施工前瞬量（万方/天）：4.22
施工最高瞬量（万方/天）：7.66
施工后瞬量（万方/天）:7.46
排液量（方）：5.7
作业时间（小时）：6小时
备注：
针阀开度及流程情况：针阀全开，走直输流程
施工前套压/油压： 7.33/7.05MPa
气举最高套压/油压：7.34/7.05MPa
出液时套压/油压：7.28/3.09Mpa
停气举时套压/油压：6.47/3.03MPa
气举举通时间：15:05
异常或特殊情况:无</t>
  </si>
  <si>
    <t>204H38-3</t>
  </si>
  <si>
    <t>设备规格：CFA3408-298-1800
作业井号：威204H38-3
施工日期：2022/9/1
施工方式：开井反举
施工开始时间：10:00
施工结束时间：18:00
施工排量（方/小时）：1200
施工前瞬量（万方/天）：0
施工最高瞬量（万方/天）：4.78
施工后瞬量（万方/天）:4.51
排液量（方）：1.6
作业时间（小时）：8小时
备注：
针阀开度及流程情况：针阀全开
施工前套压/油压： 4.05/2.90MPa
气举最高套压/油压：4.44/2.90MPa
出液时套压/油压：4.43/2.85Mpa
停气举时套压/油压：3.99/1.01MPa
气举举通时间：12:36
异常或特殊情况:无</t>
  </si>
  <si>
    <t>204H51-3</t>
  </si>
  <si>
    <t>设备规格：CFA3408-298-1800
作业井号：威204H51-3
施工日期：2022/9/1
施工方式：开井反举
施工开始时间：11:00
施工结束时间：19:00
施工排量（方/小时）：1200
施工前瞬量（万方/天）：4.21
施工最高瞬量（万方/天）：9.07
施工后瞬量（万方/天）:6.92
排液量（方）：10.65方
作业时间（小时）：8小时
备注：
针阀开度及流程情况：针阀开3圈、走增压流程
施工前套压/油压：7.86/7.76MPa
气举最高套压/油压：7.86/7.76MPa
出液时套压/油压：7.72/1.68Mpa
停气举时套压/油压：6.79/3.54MPa
气举举通时间：11:55
异常或特殊情况:无</t>
  </si>
  <si>
    <t>设备规格：CFA3408-298-1800
作业井号：威204H69-4
施工日期：2022/9/2
施工方式：开井反举
施工开始时间：10:40
施工结束时间：18:40
施工排量（方/小时）：1200
施工前瞬量（万方/天）：1.1
施工最高瞬量（万方/天）：8.98
施工后瞬量（万方/天）:6.59
排液量（方）：4
作业时间（小时）：8小时
备注：
针阀开度及流程情况：针阀全开，走增压流程。
施工前套压/油压： 9.67/1.50MPa
气举最高套压/油压：11.60/6.11MPa
出液时套压/油压：11.60/0.88Mpa
停气举时套压/油压：5.19/4.13MPa
气举举通时间：13:45
异常或特殊情况:无</t>
  </si>
  <si>
    <t>开井正举转开井反举</t>
  </si>
  <si>
    <t>设备规格：CFA3408-298-1800
作业井号：威204H51-2
施工日期：2022/9/2
施工方式：开井正举转开井反举
施工开始时间：09:00
施工结束时间：19:00
施工排量（方/小时）：1200
施工前瞬量（万方/天）：4.34
施工最高瞬量（万方/天）：21.55
施工后瞬量（万方/天）:6.35
排液量（方）：11.9
作业时间（小时）：10小时
备注：
针阀开度及流程情况：针阀开3圈、走直输流程
施工前套压/油压：8.71/4.19MPa
气举最高套压/油压：8.71/8.19MPa
出液时套压/油压：5.28/8.19MPa
停气举时套压/油压：1.91/7.22MPa
异常或特殊情况:无</t>
  </si>
  <si>
    <t>设备规格：CFA3408-298-1800
作业井号：威204H66-4
施工日期：2022/9/3
施工方式：开井反举
施工开始时间：10:40
施工结束时间：18:40
施工排量（方/小时）：1200
施工前瞬量（万方/天）：0
施工最高瞬量（万方/天）：9.5
施工后瞬量（万方/天）:6.38
排液量（方）：12
作业时间（小时）：8小时
备注：
针阀开度及流程情况：针阀全开
施工前套压/油压： 10.05/1.91MPa
气举最高套压/油压：15.09/3.50MPa
出液时套压/油压：14.77/3.10Mpa
停气举时套压/油压：8.06/2.60MPa
气举举通时间：13:40
异常或特殊情况:无</t>
  </si>
  <si>
    <t>设备规格：CFA3408-298-1800
作业井号：威202H11-3
施工日期：2022/9/4
施工方式：关井反举-开井反举
施工开始时间：11:30
施工结束时间：19:30
施工排量（方/小时）：1000
施工前瞬量（万方/天）：0
施工最高瞬量（万方/天）：2.24
施工后瞬量（万方/天）:1.79
排液量（方）：4.8
作业时间（小时）：8小时
备注：
针阀开度及流程情况：针阀全开、走增压流程
施工前套压/油压：2.42/0.37MPa
气举最高套压/油压：3.65/1.08MPa
出液时套压/油压：3.25/0.56MPa
停气举时套压/油压：2.79/0.64MPa
异常或特殊情况:无</t>
  </si>
  <si>
    <t>设备规格：CFA3408-298-1800
作业井号：威204H62-1
施工日期：2022/9/4
施工方式：开井反举
施工开始时间：10:10
施工结束时间：19:10
施工排量（方/小时）：1200
施工前瞬量（万方/天）：0
施工最高瞬量（万方/天）：12.5
施工后瞬量（万方/天）:9.39
排液量（方）：12
作业时间（小时）：9小时
备注：
针阀开度及流程情况：针阀全开
施工前套压/油压： 8.30/3.23MPa
气举最高套压/油压：9.52/3.23MPa
出液时套压/油压：9.54/2.51Mpa
停气举时套压/油压：7.28/1.71MPa
气举举通时间：11:05
异常或特殊情况:无</t>
  </si>
  <si>
    <t>设备规格：CFA3408-298-1800
作业井号：威204H33-4
施工日期：2022/9/5
施工方式：开井反举
施工开始时间：10:00
施工结束时间：14:00
施工排量（方/小时）：700
施工前瞬量（万方/天）：2.82
施工最高瞬量（万方/天）：3.28
施工后瞬量（万方/天）:3.15
排液量（方）：0.8
作业时间（小时）：4小时
备注：
针阀开度及流程情况：针阀全开、走增压流程
施工前套压/油压：1.77/0.96MPa
气举最高套压/油压：1.91MPa
出液时套压/油压：1.91/0.79MPa
停气举时套压/油压：1.83/0.8MPa
异常或特殊情况:无</t>
  </si>
  <si>
    <t>204H33-5</t>
  </si>
  <si>
    <t>设备规格：CFA3408-298-1800
作业井号：威204H33-5
施工日期：2022/9/5
施工方式：开井反举
施工开始时间：15:00
施工结束时间：19:00
施工排量（方/小时）：700
施工前瞬量（万方/天）：1.86
施工最高瞬量（万方/天）：2.75
施工后瞬量（万方/天）:2.59
排液量（方）：0.83
作业时间（小时）：4小时
备注：
针阀开度及流程情况：针阀全开、走增压流程
施工前套压/油压：1.62/0.66MPa
气举最高套压/油压：1.80/0.74MPa
停气举时套压/油压：1.64/0.72MPa
异常或特殊情况:无</t>
  </si>
  <si>
    <t>设备规格：CFA3408-298-1800
作业井号：威204H39-1
施工日期：2022/9/5
施工方式：开井反举
施工开始时间：11:40
施工结束时间：19:40
施工排量（方/小时）：1200
施工前瞬量（万方/天）：2.21
施工最高瞬量（万方/天）：4.67
施工后瞬量（万方/天）:4.17
排液量（方）：0.8
作业时间（小时）：8小时
备注：
针阀开度及流程情况：针阀全开、走增压流程
施工前套压/油压：4.26/3.47MPa
气举最高套压/油压：4.39/3.25MPa
停气举时套压/油压：3.95/1.78MPa
异常或特殊情况:无</t>
  </si>
  <si>
    <t>设备规格：CFA3408-298-1800
作业井号：威204H33-3
施工日期：2022/9/6
施工方式：开井反举
施工开始时间：09:50
施工结束时间：13:50
施工排量（方/小时）：700
施工前瞬量（万方/天）：3.03
施工最高瞬量（万方/天）：3.32
施工后瞬量（万方/天）:3.28
排液量（方）：6
作业时间（小时）：4小时
备注：
针阀开度及流程情况：针阀全开、走增压流程
施工前套压/油压：1.88/0.69MPa
出液时套压/油压：1.98/0.67MPa
气举最高套压/油压：2.0/0.74MPa
停气举时套压/油压：1.93/0.73MPa
异常或特殊情况:无</t>
  </si>
  <si>
    <t>204H39-7</t>
  </si>
  <si>
    <t>设备规格：CFA3408-298-1800
作业井号：威204H39-7
施工日期：2022/9/6
施工方式：开井反举
施工开始时间：9:40
施工结束时间：17:40
施工排量（方/小时）：1200
施工前瞬量（万方/天）：2.44
施工最高瞬量（万方/天）：3.07
施工后瞬量（万方/天）:2.94
排液量（方）：2.4
作业时间（小时）：8小时
备注：
针阀开度及流程情况：针阀全开、走增压流程
施工前套压/油压：3.35/1.69MPa
气举最高套压/油压：3.55/1.96MPa
停气举时套压/油压：3.39/1.80MPa
异常或特殊情况:无</t>
  </si>
  <si>
    <t>设备规格：CFA3408-298-1800
作业井号：威204H39-5
施工日期：2022/9/7
施工方式：开井反举
施工开始时间：11:00
施工结束时间：15:00
施工排量（方/小时）：1200
施工前瞬量（万方/天）：2.6
施工最高瞬量（万方/天）：4.33
施工后瞬量（万方/天）:3.65
排液量（方）：0.8
作业时间（小时）：4
备注：
针阀开度及流程情况：针阀全开、走增压流程
施工前套压/油压：3.16/1.8MPa
气举最高套压/油压：3.41/2.02MPa
停气举时套压/油压：3.2/1.92MPa
异常或特殊情况:无</t>
  </si>
  <si>
    <t>204H39-6</t>
  </si>
  <si>
    <t>设备规格：CFA3408-298-1800
作业井号：威204H39-6
施工日期：2022/9/7
施工方式：开井反举
施工开始时间：15:20
施工结束时间：19:20
施工排量（方/小时）：1200
施工前瞬量（万方/天）：2.5
施工最高瞬量（万方/天）：3.12
施工后瞬量（万方/天）:2.34
排液量（方）：0.5
作业时间（小时）：4
备注：
针阀开度及流程情况：针阀全开、走增压流程
施工前套压/油压：3.23/2.58MPa
气举最高套压/油压：3.44/2.58MPa
停气举时套压/油压：3.44/1.89MPa
异常或特殊情况:无</t>
  </si>
  <si>
    <t>设备规格：CFA3408-298-1800
作业井号：威204H40-3
施工日期：2022/9/18
施工方式：开井反举
施工开始时间：19:15
施工结束时间：23:15
施工排量（方/小时）：1200
施工前瞬量（万方/天）：3.35
施工最高瞬量（万方/天）：6.02
施工后瞬量（万方/天）:5.33
排液量（方）：4.1
作业时间（小时）：4小时
备注：
针阀开度及流程情况：针阀全开、走直输流程
施工前套压/油压：6.51/4.12MPa
出液时套压/油压：6.64/1.57MPa
气举最高套压/油压：6.54/4.12MPa
停气举时套压/油压：5.99/1.91MPa
异常或特殊情况:无</t>
  </si>
  <si>
    <t>设备规格：CFA3408-298-1800
作业井号：威204H62-1
施工日期：2022/9/19
施工方式：开井反举
施工开始时间：13:00
施工结束时间：19:00
施工排量（方/小时）：1200
施工前瞬量（万方/天）：0.13
施工最高瞬量（万方/天）：10.96
施工后瞬量（万方/天）:7.67
排液量（方）：5.5
作业时间（小时）：6小时
备注：
针阀开度及流程情况：针阀全开、走增压流程
施工前套压/油压：7.48/1.88MPa
出液时套压/油压：7.72/1.85MPa
气举最高套压/油压：8.32/2.02MPa
停气举时套压/油压：6.51/1.73MPa
异常或特殊情况:无</t>
  </si>
  <si>
    <t>设备规格：CFA3408-298-1800
作业井号：威204H34-7
施工日期：2022/9/20
施工方式：开井反举
施工开始时间：11:10
施工结束时间：19:10
施工排量（方/小时）：800
施工前瞬量（万方/天）：0.4
施工最高瞬量（万方/天）：2.63
施工后瞬量（万方/天）:2.39
排液量（方）：0.5
作业时间（小时）：8小时
备注：
针阀开度及流程情况：针阀全开、走增压流程
施工前套压/油压：3.11/2.03MPa
出液时套压/油压：2.94/0.81MPa
气举最高套压/油压：3.11/2.03MPa
停气举时套压/油压：2.94/0.82MPa
异常或特殊情况:无</t>
  </si>
  <si>
    <t>202H15-5</t>
  </si>
  <si>
    <t>设备规格：CFA3408-298-1800
作业井号：威202H15-5
施工日期：2022/9/21
施工方式：开井反举
施工开始时间：11:30
施工结束时间：19:30
施工排量（方/小时）：1200
施工前瞬量（万方/天）：0
施工最高瞬量（万方/天）：4.68
施工后瞬量（万方/天）:4.05
排液量（方）：3.3
作业时间（小时）：8小时
备注：
针阀开度及流程情况：针阀全开、走增压流程
施工前套压/油压：5.42/1.66MPa
出液时套压/油压：5.87/1.59MPa
气举最高套压/油压：5.87/1.84MPa
停气举时套压/油压：5.16/1.79MPa
异常或特殊情况:无</t>
  </si>
  <si>
    <t>设备规格：CFA3408-298-1800
作业井号：威204H40-5
施工日期：2022/9/22
施工方式：开井反举
施工开始时间：15:10
施工结束时间：20:10
施工排量（方/小时）：1200
施工前瞬量（万方/天）：0.72
施工最高瞬量（万方/天）：5.77
施工后瞬量（万方/天）:3.32
排液量（方）：49
作业时间（小时）：5小时
备注：
针阀开度及流程情况：针阀全开、走直输流程
施工前套压/油压：13.10/1.83MPa
气举最高套压/油压：13.24/2.32MPa
停气举时套压/油压：11.59/1.92MPa
异常或特殊情况:无</t>
  </si>
  <si>
    <t>204H43-1</t>
  </si>
  <si>
    <t>设备规格：CFA3408-298-1800
作业井号：威204H43-1
施工日期：2022/9/23
施工方式：开井反举
施工开始时间：11:00
施工结束时间：19:00
施工排量（方/小时）：1200
施工前瞬量（万方/天）：1.1
施工最高瞬量（万方/天）：5.25
施工后瞬量（万方/天）:4.56
排液量（方）：6
作业时间（小时）：8
备注：
针阀开度及流程情况：针阀全开、走直输流程
施工前套压/油压：4.92/1.37MPa
出液时套压/油压：5.53/2.11MPa
气举最高套压/油压：5.59/2.11MPa
停气举时套压/油压：4.67/1.55MPa
异常或特殊情况:无</t>
  </si>
  <si>
    <t>设备规格：CFA3408-298-1800
作业井号：威204H66-4
施工日期：2022/9/24
施工方式：开井反举
施工开始时间：13:20
施工结束时间：19:20
施工排量（方/小时）：1200
施工前瞬量（万方/天）：0
施工最高瞬量（万方/天）：9.5
施工后瞬量（万方/天）:6.5
排液量（方）：6
作业时间（小时）：6小时
备注：
针阀开度及流程情况：针阀全开、走直输流程
施工前套压/油压：8.03/1.20MPa
气举最高套压/油压：10.12/2.72MPa
出液时套压/油压：10.12
/2.06Mpa
停气举时套压/油压：6.39/2.30MPa
气举举通时间：14:45
异常或特殊情况:无</t>
  </si>
  <si>
    <t>202H15-8</t>
  </si>
  <si>
    <t>设备规格：CFA3408-298-1800
作业井号：威202H15-8
施工日期：2022/9/25
施工方式：开井反举
施工开始时间：10:00
施工结束时间：14:00
施工排量（方/小时）：1200
施工前瞬量（万方/天）：0.82
施工最高瞬量（万方/天）：3.85
施工后瞬量（万方/天）：3.62
排液量（方）：0.6
作业时间（小时）：4
备注：
针阀开度及流程情况：针阀全开、走增压流程
施工前套压/油压：2.63/1.69MPa
气举最高套压/油压：3.06/1.72MPa
出液时套压/油压：3.06
/1.53Mpa
停气举时套压/油压：2.68/1.71MPa
气举举通时间：10:50
异常或特殊情况:无</t>
  </si>
  <si>
    <t>设备规格：CFA3408-298-1800
作业井号：威202H15-5
施工日期：2022/9/25
施工方式：开井反举
施工开始时间：14:00
施工结束时间：19:00
施工排量（方/小时）：1200
施工前瞬量（万方/天）：0
施工最高瞬量（万方/天）：7.08
施工后瞬量（万方/天）：3.72
排液量（方）：2.2
作业时间（小时）：5
备注：
针阀开度及流程情况：针阀全开、走增压流程
施工前套压/油压：5.31/171MPa
气举最高套压/油压：6.01/2.0MPa
出液时套压/油压：5.91/1.68Mpa
停气举时套压/油压:5.14/1.88MPa
气举举通时间：14:20
异常或特殊情况:无</t>
  </si>
  <si>
    <t>设备规格：CFA3408-298-1800
作业井号：威204H43-1
施工日期：2022/9/26
施工方式：开井反举
施工开始时间：11:40
施工结束时间：19:40
施工排量（方/小时）：1200
施工前瞬量（万方/天）：1.04
施工最高瞬量（万方/天）：6.72
施工后瞬量（万方/天）：4.11
排液量（方）：5
作业时间（小时）：8小时
备注：
针阀开度及流程情况：针阀全开、走直输流程
施工前套压/油压：5.56/1.38MPa
气举最高套压/油压：6.02/2.99MPa
出液时套压/油压：6.02
/1.58Mpa
停气举时套压/油压：4.73/1.45MPa
气举举通时间：12:00
异常或特殊情况:无</t>
  </si>
  <si>
    <t>设备规格：CFA3408-298-1800
作业井号：威204H62-1
施工日期：2022/9/27
施工方式：开井反举
施工开始时间：10:30
施工结束时间：18:30
施工排量（方/小时）：1000
施工前瞬量（万方/天）：0.2
施工最高瞬量（万方/天）：8.58
施工后瞬量（万方/天）:6.70
排液量（方）：6
作业时间（小时）：8小时
备注：
针阀开度及流程情况：针阀全开、走增压流程
施工前套压/油压：5.81/0.84MPa
出液时套压/油压：7.20/2.07MPa
气举最高套压/油压：7.20/2.17MPa
停气举时套压/油压：5.23/1.37MPa
异常或特殊情况:无</t>
  </si>
  <si>
    <t>设备规格：CFA3408-298-1800
作业井号：威202H18-1
施工日期：2022/10/3
施工方式：开井反举
施工开始时间：9:40
施工结束时间：17:40
施工排量（方/小时）：1000
施工前瞬量（万方/天）：0
施工最高瞬量（万方/天）：1.14
施工后瞬量（万方/天）:0.82
排液量（方）：20.5
作业时间（小时）：8小时
备注：
针阀开度及流程情况：针阀全开、走增压流程
施工前套压/油压：6.83/0.78MPa
出液时套压/油压：6.97/1.71MPa
气举最高套压/油压：6.97/3.50MPa
停气举时套压/油压：5.70/1.23MPa
异常或特殊情况:无</t>
  </si>
  <si>
    <t>设备规格：CFA3408-298-1800
作业井号：威202H18-2
施工日期：2022/10/4
施工方式：开井反举
施工开始时间：9:10
施工结束时间：17:10
施工排量（方/小时）：1000
施工前瞬量（万方/天）：0
施工最高瞬量（万方/天）：4.39
施工后瞬量（万方/天）:3.80
排液量（方）：5
作业时间（小时）：8小时
备注：
针阀开度及流程情况：针阀全开、走增压流程
施工前套压/油压：4.75/1.01MPa
出液时套压/油压：4.77/1.38MPa
气举最高套压/油压：4.77/1.77MPa
停气举时套压/油压：3.70/1.17MPa
异常或特殊情况:无</t>
  </si>
  <si>
    <t>设备规格：CFA3408-298-1800
作业井号：威204H43-1
施工日期：2022/10/6
施工方式：开井反举
施工开始时间：9:50
施工结束时间：18:50
施工排量（方/小时）：1200
施工前瞬量（万方/天）：0
施工最高瞬量（万方/天）：8.96
施工后瞬量（万方/天）:4.99
排液量（方）：4.5
作业时间（小时）：9小时
备注：
针阀开度及流程情况：针阀全开、走直输流程
施工前套压/油压：6.38/0.09MPa
出液时套压/油压：6.90/0.11MPa
气举最高套压/油压：8.10/2.30MPa
停气举时套压/油压：5.04/1.65MPa
异常或特殊情况:停举后走增压流程</t>
  </si>
  <si>
    <t>设备规格：CFA3408-298-1800
作业井号：威204H66-4
施工日期：2022/10/8
施工方式：开井反举
施工开始时间：10:30
施工结束时间：19:30
施工排量（方/小时）：1200
施工前瞬量（万方/天）：0
施工最高瞬量（万方/天）：7.53
施工后瞬量（万方/天）:4.25
排液量（方）：7
作业时间（小时）：9小时
备注：
针阀开度及流程情况：针阀全开、走直输流程
施工前套压/油压：6.5/1.45MPa
出液时套压/油压：9.5/2.0MPa
气举最高套压/油压：9.5/2.33MPa
停气举时套压/油压：5.1/1.96MPa
异常或特殊情况:无</t>
  </si>
  <si>
    <t>设备规格：CFA3408-298-1800
作业井号：威204H5-5
施工日期：2022/10/9
施工方式：开井反举
施工开始时间：10:00
施工结束时间：18:00
施工排量（方/小时）：1000
施工前瞬量（万方/天）：0
施工最高瞬量（万方/天）：8.22
施工后瞬量（万方/天）：3.49
排液量（方）：2.8
作业时间（小时）：8小时
备注：
针阀开度及流程情况：针阀全开、走直输流程
施工前套压/油压：8.67/0.6MPa
气举最高套压/油压：15.60/3.13MPa
出液时套压/油压：15.14
/1.26Mpa
停气举时套压/油压：13.85/0.94MPa
气举举通时间：14:33
异常或特殊情况:无</t>
  </si>
  <si>
    <t>设备规格：CFA3408-298-1800
作业井号：威204H54-2
施工日期：2022/10/12
施工方式：
10:20-14:20关井正举
15:10-16:10关井反举
16:10-20:10开井反举
施工排量（方/小时）：1200
施工前瞬量（万方/天）：0
施工最高瞬量（万方/天）：5.8
施工后瞬量（万方/天）:5.12
排液量（方）：0
作业时间（小时）：9小时
备注：
针阀开度及流程情况：针阀全开、走直输流程
施工前套压/油压：1.40/1.15MPa
气举最高套压/油压：8.31/8.36MPa
停气举时套压/油压：3.72/3.20MPa
异常或特殊情况:无</t>
  </si>
  <si>
    <t>204H54-5</t>
  </si>
  <si>
    <t>开井正举
开井反举</t>
  </si>
  <si>
    <t>设备规格：CFA3408-298-1800
作业井号：威204H54-5
施工日期：2022/10/13
施工方式：
9:30-13:30开井正举
13:50-19:50开井反举
施工排量（方/小时）：1200
施工前瞬量（万方/天）：0
施工最高瞬量（万方/天）：7.2
施工后瞬量（万方/天）:无显示
排液量（方）：6
作业时间（小时）：10小时
备注：
针阀开度及流程情况：针阀开2.5圈、走增压流程
施工前套压/油压：2.5/6.2MPa
气举最高套压/油压：6.08/6.6MPa
停气举时套压/油压：5.5/2.17MPa
异常或特殊情况:无</t>
  </si>
  <si>
    <t>设备规格：CFA3408-298-1800
作业井号：威204H66-4
施工日期：2022/10/14
施工方式:开井反举
施工开始时间:10:10
施工结束时间:18:10
施工排量（方/小时）：1200
施工前瞬量（万方/天）：0
施工最高瞬量（万方/天）：7.9
施工后瞬量（万方/天）:4.2
排液量（方）：6.2
作业时间（小时）：8小时
备注：
针阀开度及流程情况：针阀全开、走直输流程
施工前套压/油压：6.82/1.51MPa
出液时套压/油压:9.86/2.25MPa
气举最高套压/油压：9.86/3.57MPa
停气举时套压/油压：4.42/2.1MPa
异常或特殊情况:无</t>
  </si>
  <si>
    <t>设备规格：CFA3408-298-1800
作业井号：威202H10-2
施工日期：2022/10/15
施工方式：关井反举
施工时间段：11:00-11:16 、11:40-12:09、 17:45-17:50
施工排量（方/小时）：1200
施工前瞬量（万方/天）：0
施工最高瞬量（万方/天）：0
施工后瞬量（万方/天）：0
排液量（方）：0
作业时间（分钟）：50
备注：
针阀开度及流程情况：针阀全关
施工前套压/油压：0.01/0MPa
气举最高套压/油压：28.30/4.62MPa
停气举时套压/油压：28.24/0.12MPa
异常或特殊情况:无</t>
  </si>
  <si>
    <t>设备规格：CFA3408-298-1800
作业井号：威204H33-2
施工日期：2022/10/18
施工方式：开井反举-关井反举-开井反举
施工开始时间：10:30
施工结束时间：19:30
施工排量（方/小时）：800
施工前瞬量（万方/天）：0.04
施工最高瞬量（万方/天）：3.3
施工后瞬量（万方/天）：1.8
排液量（方）：0
作业时间（小时）：9小时
备注：
针阀开度及流程情况：针阀全开、走增压流程
施工前套压/油压：1.97/0.63MPa
气举最高套压/油压：2.35/2.49MPa
停气举时套压/油压：2.22/0.6MPa
异常或特殊情况:无</t>
  </si>
  <si>
    <t>设备规格：CFA3408-298-1800
作业井号：威204H33-2
施工日期：2022/10/19
施工方式：关井反举-开井反举
施工开始时间：08:40
施工结束时间：18:40
施工排量（方/小时）：800
施工前瞬量（万方/天）：0
施工最高瞬量（万方/天）：3.93
施工后瞬量（万方/天）：3.31
排液量（方）：0.5
作业时间（小时）：10小时
备注：
针阀开度及流程情况：针阀全开、走增压流程
施工前套压/油压：2.09/1.09MPa
气举最高套压/油压：2.49/2.64MPa
出液时套压/油压：2.49/1.06MPa
停气举时套压/油压：2.17/0.69MPa
异常或特殊情况:无</t>
  </si>
  <si>
    <t>设备规格：CFA3408-298-1800
作业井号：威204H54-2
施工日期：2022/10/20
施工方式：关井正举-关井反举-开井反举
施工开始时间：09:30
施工结束时间：19:40
施工排量（方/小时）：1200
施工前瞬量（万方/天）：0
施工最高瞬量（万方/天）：8.13
施工后瞬量（万方/天）：7.82
排液量（方）：0.25
作业时间（小时）：10小时
备注：
针阀开度及流程情况：针阀开两圈、走增压流程
施工前套压/油压：1.73/1.61MPa
气举最高套压/油压：8.18/8.17MPa
出液时套压/油压：4.95/4.53MPa
停气举时套压/油压：4.05/3.15MPa
异常或特殊情况:无</t>
  </si>
  <si>
    <t>设备规格：CFA3408-298-1800
作业井号：威204H43-3
施工日期：2022/10/21
施工方式：开井反举
施工开始时间：10:20
施工结束时间：20:20
施工排量（方/小时）：1000
施工前瞬量（万方/天）：0.78
施工最高瞬量（万方/天）：2.94
施工后瞬量（万方/天）：2.98
排液量（方）：1.7
作业时间（小时）：10小时
备注：
针阀开度及流程情况：针阀全开、走增压流程
施工前套压/油压：2.18/1.48MPa
气举最高套压/油压：2.20/1.48MPa
出液时套压/油压：2.19/0.88MPa
停气举时套压/油压：2.03/0.99MPa
异常或特殊情况:无</t>
  </si>
  <si>
    <t>设备规格：CFA3408-298-1800
作业井号：威204H62-1
施工日期：2022/10/22
施工方式：开井反举
施工开始时间：11:40
施工结束时间：20:40
施工排量（方/小时）：1200
施工前瞬量（万方/天）：1.2
施工最高瞬量（万方/天）：8.17
施工后瞬量（万方/天）：5.28
排液量（方）：1.6
作业时间（小时）：9小时
备注：
针阀开度及流程情况：针阀全开、走增压流程
施工前套压/油压：5.76/1.13MPa
气举最高套压/油压：6.47/1.40MPa
出液时套压/油压：6.47/1.33MPa
停气举时套压/油压：4.80/1.13MPa
异常或特殊情况:无</t>
  </si>
  <si>
    <t>设备规格：CFA3408-298-1800
作业井号：威204H66-4
施工日期：2022/10/23
施工方式：开井反举
施工开始时间：10:10
施工结束时间：19:10
施工排量（方/小时）：1200
施工前瞬量（万方/天）：0
施工最高瞬量（万方/天）：8
施工后瞬量（万方/天）：5.5
排液量（方）：6.6
作业时间（小时）：9小时
备注：
针阀开度及流程情况：针阀全开、走直输流程
施工前套压/油压：7.92/1.30MPa
气举最高套压/油压：11.45/3.20MPa
出液时套压/油压：11.45/1.65MPa
停气举时套压/油压：5.40/2.0MPa
异常或特殊情况:无</t>
  </si>
  <si>
    <t>设备规格：CFA3408-298-1800
作业井号：威204H54-2
施工日期：2022/10/24
施工方式：关井正举-关井反举-开井反举
施工开始时间：10:00
施工结束时间：20:20
施工排量（方/小时）：1200
施工前瞬量（万方/天）：0
施工最高瞬量（万方/天）：6.82
施工后瞬量（万方/天）：4.75
排液量（方）：0.46
作业时间（小时）：10小时
备注：
针阀开度及流程情况：针阀开两圈、走增压流程
施工前套压/油压：2.0/2.12MPa
气举最高套压/油压：8.51/8.54MPa
出液时套压/油压：5.13/4.72MPa
停气举时套压/油压：3.51/3.86MPa
异常或特殊情况:无</t>
  </si>
  <si>
    <t>设备规格：CFA3408-298-1800
作业井号：威202H3-1
施工日期：2022/10/25
施工方式：开井反举
施工开始时间：11:30
施工结束时间：20:30
施工排量（方/小时）：1200
施工前瞬量（万方/天）：0
施工最高瞬量（万方/天）：6.32
施工后瞬量（万方/天）：4.77
排液量（方）：10.1
作业时间（小时）：9小时
备注：
针阀开度及流程情况：针阀开3圈、走增压流程
施工前套压/油压：9.50/1.16MPa
气举最高套压/油压：12.87/9.63MPa
出液时套压/油压：12.71/1.43MPa
停气举时套压/油压：4.07/6.11MPa
异常或特殊情况:无</t>
  </si>
  <si>
    <t>设备规格：CFA3408-298-1800
作业井号：威202H3-2
施工日期：2022/10/26
施工方式：开井反举
施工开始时间：10:00
施工结束时间：20:00
施工排量（方/小时）：1200
施工前瞬量（万方/天）：0
施工最高瞬量（万方/天）：5.25
施工后瞬量（万方/天）：3.61
排液量（方）：18
作业时间（小时）：10小时
备注：
针阀开度及流程情况：针阀开3圈、走增压流程
施工前套压/油压：7.45/1.32MPa
气举最高套压/油压：13.31/10.97MPa
出液时套压/油压：12.95/2.16MPa
停气举时套压/油压：7.03/3.0MPa
异常或特殊情况:无</t>
  </si>
  <si>
    <t>设备规格：CFA3408-298-1800
作业井号：威202H3-4
施工日期：2022/10/27
施工方式：开井反举
施工开始时间：10:50
施工结束时间：19:50
施工排量（方/小时）：1000
施工前瞬量（万方/天）：0
施工最高瞬量（万方/天）：3.34
施工后瞬量（万方/天）：2.05
排液量（方）：5
作业时间（小时）：9小时
备注：
针阀开度及流程情况：针阀全开、走增压流程
施工前套压/油压：5.43/1.22MPa
出液时套压/油压：5.56/2.38MPa
气举最高套压/油压：5.56/2.48MPa
停气举时套压/油压：4.26/1.06MPa
异常或特殊情况:无</t>
  </si>
  <si>
    <t>设备规格：CFA3408-298-1800
作业井号：威202H3-4
施工日期：2022/10/28
施工方式：开井反举
施工开始时间：10:00
施工结束时间：19:00
施工排量（方/小时）：1000
施工前瞬量（万方/天）：0.85
施工最高瞬量（万方/天）：4.15
施工后瞬量（万方/天）：2.15
排液量（方）：4
作业时间（小时）：9小时
备注：
针阀开度及流程情况：针阀全开、走增压流程
施工前套压/油压：7.45/5.86MPa
出液时套压/油压：7.37/3.32MPa
气举最高套压/油压：7.45/5.86MPa
停气举时套压/油压：4.34/1.13MPa
异常或特殊情况:无</t>
  </si>
  <si>
    <t>202H3-3</t>
  </si>
  <si>
    <t>设备规格：CFA3408-298-1800
作业井号：威202H3-3
施工日期：2022/10/29
施工方式：开井反举
施工开始时间：10:50
施工结束时间：19:50
施工排量（方/小时）：1000
施工前瞬量（万方/天）：0
施工最高瞬量（万方/天）：6.31
施工后瞬量（万方/天）：4.28
排液量（方）：8.4
作业时间（小时）：9小时
备注：
针阀开度及流程情况：针阀全开、走增压流程
施工前套压/油压：7.12/1.80MPa
出液时套压/油压：15.60/1.13MPa
气举最高套压/油压：15.60/7.67MPa
停气举时套压/油压：5.29/2.27MPa
气举举通时间：13:40
异常或特殊情况:无</t>
  </si>
  <si>
    <t>202H3-5</t>
  </si>
  <si>
    <t>设备规格：CFA3408-298-1800
作业井号：威202H3-5
施工日期：2022/10/30
施工方式：开井反举
施工开始时间：11:20
施工结束时间：19:20
施工排量（方/小时）：1200
施工前瞬量（万方/天）：1.02
施工最高瞬量（万方/天）：6.68
施工后瞬量（万方/天）：2.88
排液量（方）：24
作业时间（小时）：8小时
备注：
针阀开度及流程情况：针阀全开、走增压流程
施工前套压/油压：6.73/3.63MPa
出液时套压/油压：7.16/2.97MPa
气举最高套压/油压：7.29/4.98MPa
停气举时套压/油压：5.19/1.21MPa
气举举通时间：11:50
异常或特殊情况:无</t>
  </si>
  <si>
    <t>设备规格：CFA3408-298-1800
作业井号：威202H3-6
施工日期：2022/10/31
施工方式：开井反举
施工开始时间：09:40
施工结束时间：19:40
施工排量（方/小时）：1200
施工前瞬量（万方/天）：1.94
施工最高瞬量（万方/天）：2.03
施工后瞬量（万方/天）：1.82
排液量（方）：13.1
作业时间（小时）：10小时
备注：
针阀开度及流程情况：针阀全开、走增压流程
施工前套压/油压：5.0/3.84MPa
出液时套压/油压：4.69/1.47MPa
气举最高套压/油压：5.0/4.64MPa
停气举时套压/油压：4.34/1.82MPa
气举举通时间：10:30
异常或特殊情况:无</t>
  </si>
  <si>
    <t>设备规格：CFA3408-298-1800
作业井号：威204H62-1
施工日期：2022/11.1
施工方式：开井反举
施工开始时间：10:50
施工结束时间：18:50
施工排量（方/小时）：1200
施工前瞬量（万方/天）：0.3
施工最高瞬量（万方/天）：9.58
施工后瞬量（万方/天）：6.42
排液量（方）：3.8
作业时间（小时）：8小时
备注：
针阀开度及流程情况：针阀全开、走增压流程
施工前套压/油压：6.08/0.74MPa
出液时套压/油压：8.20/1.37MPa
气举最高套压/油压：8.20/2.10MPa
停气举时套压/油压：5.50/1.35MPa
气举举通时间：12:30
异常或特殊情况:无</t>
  </si>
  <si>
    <t>设备规格：CFA3408-298-1800
作业井号：威202H3-4
施工日期：2022/11.2
施工方式：开井反举
施工开始时间：10:20
施工结束时间：19:20
施工排量（方/小时）：1200
施工前瞬量（万方/天）：2.68
施工最高瞬量（万方/天）：4.78
施工后瞬量（万方/天）：1.52
排液量（方）：8.6
作业时间（小时）：9小时
备注：
针阀开度及流程情况：针阀全开、走增压流程
施工前套压/油压：7.46/3.32MPa
出液时套压/油压：7.37/2.49MPa
气举最高套压/油压：7.48/3.32MPa
停气举时套压/油压：4.05/0.65MPa
气举举通时间：10:50
异常或特殊情况:无</t>
  </si>
  <si>
    <t>设备规格：CFA3408-298-1800
作业井号：威204H33-2
施工日期：2022/11.5
施工方式：关井反举-开井反举
施工开始时间：13:00
施工结束时间：19:00
施工排量（方/小时）：1000
施工前瞬量（万方/天）：0
施工最高瞬量（万方/天）：2.55
施工后瞬量（万方/天）：1.89
排液量（方）：0.37
作业时间（小时）：6小时
备注：
针阀开度及流程情况：针阀全开、走增压流程
施工前套压/油压：1.65/0.67MPa
出液时套压/油压：2.09/1.53MPa
气举最高套压/油压：2.13/2.33MPa
停气举时套压/油压：1.98/0.60MPa
气举举通时间：16:50
异常或特殊情况:无</t>
  </si>
  <si>
    <t>设备规格：CFA3408-298-1800
作业井号：威204H40-3
施工日期：2022/11.6
施工方式：开井反举
施工开始时间：09:50
施工结束时间：17:50
施工排量（方/小时）：1200
施工前瞬量（万方/天）：1.81
施工最高瞬量（万方/天）：4.10
施工后瞬量（万方/天）：3.89
排液量（方）：4.1
作业时间（小时）：8小时
备注：
针阀开度及流程情况：针阀全开、走增压流程
施工前套压/油压：4.20/1.89MPa
出液时套压/油压：4.27/1.12MPa
气举最高套压/油压：4.26/1.89MPa
停气举时套压/油压：3.88/1.28MPa
气举举通时间：10:10
异常或特殊情况:无</t>
  </si>
  <si>
    <t>设备规格：CFA3408-298-1800
作业井号：威202H3-3
施工日期：2022/11.7
施工方式：开井反举
施工开始时间：10:40
施工结束时间：19:40
施工排量（方/小时）：1200
施工前瞬量（万方/天）：0.3
施工最高瞬量（万方/天）：5.78
施工后瞬量（万方/天）：3.74
排液量（方）：1.78
作业时间（小时）：9小时
备注：
针阀开度及流程情况：针阀开半圈、走增压流程
施工前套压/油压：11.67/0.53MPa
出液时套压/油压：12.72/1.21MPa
气举最高套压/油压：12.72/9.58MPa
停止气举时套压/油压：6.66/4.66MPa
气举举通时间：11:35
异常或特殊情况:无</t>
  </si>
  <si>
    <t>设备规格：CFA3408-298-1800
作业井号：威204H40-3
施工日期：2022/11.9
施工方式：开井反举
施工开始时间：10:00
施工结束时间：18:00
施工排量（方/小时）：1200
施工前瞬量（万方/天）：0.8
施工最高瞬量（万方/天）：4.21
施工后瞬量（万方/天）：3.18
排液量（方）：5.3
作业时间（小时）：8小时
备注：
针阀开度及流程情况：针阀全开、走增压流程
施工前套压/油压：4.46/1.70MPa
出液时套压/油压：4.57/1.18MPa
气举最高套压/油压：4.57/1.70MPa
停气举时套压/油压：3.93/1.34MPa
气举举通时间：10:30
异常或特殊情况:无</t>
  </si>
  <si>
    <t>设备规格：CFA3408-298-1800
作业井号：威204H43-3
施工日期：2022/11.10
施工方式：开井反举
施工开始时间：10:20
施工结束时间：19:20
施工排量（方/小时）：1200
施工前瞬量（万方/天）：0
施工最高瞬量（万方/天）：3.32
施工后瞬量（万方/天）：2.64
排液量（方）：2.8
作业时间（小时）：9小时
备注：
针阀开度及流程情况：针阀全开、走增压流程
施工前套压/油压：2.19/0.75MPa
出液时套压/油压：2.50/1.27MPa
气举最高套压/油压：2.51/1.27MPa
停气举时套压/油压：2.26/1.0MPa
气举举通时间：11:00
异常或特殊情况:无</t>
  </si>
  <si>
    <t>设备规格：CFA3408-298-1800
作业井号：威204H43-3
施工日期：2022/11.12
施工方式：开井反举
施工开始时间：09:50
施工结束时间：19:50
施工排量（方/小时）：1200
施工前瞬量（万方/天）：0
施工最高瞬量（万方/天）：3.25
施工后瞬量（万方/天）：2.82
排液量（方）：3
作业时间（小时）：10
备注：
针阀开度及流程情况：针阀全开、走增压流程
施工前套压/油压：2.14/0.03MPa
出液时套压/油压：2.52/0.97MPa
气举最高套压/油压：2.58/1.13MPa
停气举时套压/油压：2.32/1.09MPa
气举举通时间：11:30
异常或特殊情况:无</t>
    <phoneticPr fontId="7" type="noConversion"/>
  </si>
  <si>
    <t>设备规格：CFA3408-298-1800
作业井号：威204H54-10
施工日期：2022/11.13
施工方式：开井正举
施工开始时间：10:40
施工结束时间：18:40
施工排量（方/小时）：1200
施工前瞬量（万方/天）：4.15
施工最高瞬量（万方/天）：14.78
施工后瞬量（万方/天）：13.37
排液量（方）：2.9
作业时间（小时）：8小时
备注：
针阀开度及流程情况：针阀开1/2圈、走增压流程
施工前套压/油压：1.0/3.62MPa
出液时套压/油压：1.64/5.20MPa
气举最高套压/油压：3.18/5.20MPa
停气举时套压/油压：3.18/4.74MPa
气举举通时间：11:20
异常或特殊情况:无</t>
    <phoneticPr fontId="7" type="noConversion"/>
  </si>
  <si>
    <t>设备规格：CFA3408-298-1800
作业井号：威204H48-3
施工日期：2022/11.14
施工方式：关井正举-关井反举-开井反举
施工开始时间：11:30
施工结束时间：19:30
施工排量（方/小时）：1200
施工前瞬量（万方/天）：0
施工最高瞬量（万方/天）：3.45
施工后瞬量（万方/天）：3.07
排液量（方）：0.48
作业时间（小时）：8小时
备注：
针阀开度及流程情况：针阀开1/2圈、走增压流程
施工前套压/油压：2.51/2.43MPa
出液时套压/油压：2.70/1.95MPa
气举最高套压/油压：2.77/2.87MPa
停气举时套压/油压：2.51/1.71MPa
气举举通时间：15:40
异常或特殊情况:无</t>
    <phoneticPr fontId="7" type="noConversion"/>
  </si>
  <si>
    <t>204H54-9</t>
    <phoneticPr fontId="7" type="noConversion"/>
  </si>
  <si>
    <t>设备规格：CFA3408-298-1800
作业井号：威204H54-9
施工日期：2022/11.15
施工方式：开井正举
施工开始时间：09:10
施工结束时间：14:10
施工排量（方/小时）：1200
施工前瞬量（万方/天）：2.54
施工最高瞬量（万方/天）：8.82
施工后瞬量（万方/天）：7.52
排液量（方）：5
作业时间（小时）：5小时
备注：
针阀开度及流程情况：针阀开1/2圈、走增压流程
施工前套压/油压：4.05/5.32MPa
出液时套压/油压：2.75/5.65MPa
气举最高套压/油压：5.45/5.73MPa
停气举时套压/油压：5.40/5.58MPa
气举举通时间：10:10
异常或特殊情况:无</t>
    <phoneticPr fontId="7" type="noConversion"/>
  </si>
  <si>
    <t>204H54-10</t>
  </si>
  <si>
    <t>设备规格：CFA3408-298-1800
作业井号：威204H54-10
施工日期：2022/11.15
施工方式：开井正举
施工开始时间：14:45
施工结束时间：19:45
施工排量（方/小时）：1200
施工前瞬量（万方/天）：2.58
施工最高瞬量（万方/天）：9.13
施工后瞬量（万方/天）：8.53
排液量（方）：3
作业时间（小时）：5小时
备注：
针阀开度及流程情况：针阀全开、走增压流程
施工前套压/油压：1.44/4.34MPa
出液时套压/油压：1.44/4.65MPa
气举最高套压/油压：2.03/4.91MPa
停气举时套压/油压：2.03/4.42MPa
气举举通时间：15:10
异常或特殊情况:无</t>
    <phoneticPr fontId="7" type="noConversion"/>
  </si>
  <si>
    <t>设备规格：CFA3408-298-1800
作业井号：威204H34-8
施工日期：2022/11/15
施工方式：开井反举
施工开始时间：12:50
施工结束时间：16:50
施工排量（方/小时）：1200
施工前瞬量（万方/天）：0
施工最高瞬量（万方/天）：0
施工后瞬量（万方/天）:0
排液量（方）：0
作业时间（小时）：4
备注：
针阀开度及流程情况：针阀全开
施工前套压/油压：8.50/0.56MPa
气举最高套压/油压：9.18/0.88MPa
停气举时套压/油压：9.10/0.56MPa
异常或特殊情况:无</t>
    <phoneticPr fontId="7" type="noConversion"/>
  </si>
  <si>
    <t>设备规格：CFA3408-298-1800
作业井号：威204H34-8
施工日期：2022/11.16
施工方式：关井正举-关井反举-开井反举
施工开始时间：9:10
施工结束时间：19:25
施工排量（方/小时）：1200
施工前瞬量（万方/天）：0
施工最高瞬量（万方/天）：4.77
施工后瞬量（万方/天）：1.98
排液量（方）：6.2
作业时间（小时）：10小时
备注：
针阀开度及流程情况：针阀全开
施工前套压/油压：8.56/0.58MPa
出液时套压/油压：8.76/2.33MPa
气举最高套压/油压：9.44/9.56MPa
停气举时套压/油压：8.56/0.72MPa
气举举通时间：14:20
异常或特殊情况:无</t>
    <phoneticPr fontId="7" type="noConversion"/>
  </si>
  <si>
    <t>设备规格：CFA3408-298-1800
作业井号：威204H34-8
施工日期：2022/11.17
施工方式：关井正举-关井反举-开井反举
施工开始时间：9:20
施工结束时间：19:30
施工排量（方/小时）：1200
施工前瞬量（万方/天）：0
施工最高瞬量（万方/天）：8.71
施工后瞬量（万方/天）：2.18
排液量（方）：7
作业时间（小时）：10小时
备注：
针阀开度及流程情况：针阀全开
施工前套压/油压：8.31/1.38MPa
出液时套压/油压：8.81/1.96MPa
气举最高套压/油压：9.38/9.35MPa
停气举时套压/油压：6.76/0.89MPa
气举举通时间：14:05
异常或特殊情况:无</t>
    <phoneticPr fontId="7" type="noConversion"/>
  </si>
  <si>
    <t>204H39-1</t>
    <phoneticPr fontId="7" type="noConversion"/>
  </si>
  <si>
    <t>设备规格：CFA3408-298-1800
作业井号：威204H39-1
施工日期：2022/11.17
施工方式：开井反举
施工开始时间：10:00
施工结束时间：19:00
施工排量（方/小时）：1200
施工前瞬量（万方/天）：0
施工最高瞬量（万方/天）：4.80
施工后瞬量（万方/天）：4.06
排液量（方）：1
作业时间（小时）：9小时
备注：
针阀开度及流程情况：针阀全开、走增压流程
施工前套压/油压：4.23/1.28MPa
出液时套压/油压：4.39/1.53MPa
气举最高套压/油压：4.39/2.56MPa
停气举时套压/油压：3.81/1.59MPa
气举举通时间：10:50
异常或特殊情况:无</t>
    <phoneticPr fontId="7" type="noConversion"/>
  </si>
  <si>
    <t>204H39-5</t>
    <phoneticPr fontId="7" type="noConversion"/>
  </si>
  <si>
    <t>设备规格：CFA3408-298-1800
作业井号：威204H39-5
施工日期：2022/11.18
施工方式：开井反举
施工开始时间：10:10
施工结束时间：14:10
施工排量（方/小时）：1200
施工前瞬量（万方/天）：0.94
施工最高瞬量（万方/天）：3.25
施工后瞬量（万方/天）：2.97
排液量（方）：0.8
作业时间（小时）：4小时
备注：
针阀开度及流程情况：针阀全开、走增压流程
施工前套压/油压：2.32/1.11MPa
出液时套压/油压：2.64/1.17MPa
气举最高套压/油压：2.64/1.34MPa
停气举时套压/油压：2.42/1.39MPa
气举举通时间：10:40
异常或特殊情况:无</t>
    <phoneticPr fontId="7" type="noConversion"/>
  </si>
  <si>
    <t>204H39-8</t>
    <phoneticPr fontId="7" type="noConversion"/>
  </si>
  <si>
    <t>设备规格：CFA3408-298-1800
作业井号：威204H39-8
施工日期：2022/11.18
施工方式：开井反举
施工开始时间：16:30
施工结束时间：20:30
施工排量（方/小时）：1200
施工前瞬量（万方/天）：0
施工最高瞬量（万方/天）：4.51
施工后瞬量（万方/天）：3.17
排液量（方）：1.95
作业时间（小时）：4小时
备注：
针阀开度及流程情况：针阀全开、走增压流程
施工前套压/油压：4.61/1.01MPa
出液时套压/油压：4.87/1.52MPa
气举最高套压/油压：4.87/1.90MPa
停气举时套压/油压：4.42/1.37MPa
气举举通时间：16:40
异常或特殊情况:无</t>
    <phoneticPr fontId="7" type="noConversion"/>
  </si>
  <si>
    <t>202H3-5</t>
    <phoneticPr fontId="7" type="noConversion"/>
  </si>
  <si>
    <t>设备规格：CFA3408-298-1800
作业井号：威202H3-5
施工日期：2022/11.18
施工方式:开井反举
施工开始时间：10:40
施工结束时间：18:40
施工排量（方/小时）：1200
施工前瞬量（万方/天）：3.0
施工最高瞬量（万方/天）：4.97
施工后瞬量（万方/天）：3.50
排液量（方）：8.2
作业时间（小时）：8小时
备注：
针阀开度及流程情况：针阀全开，走直输流程
施工前套压/油压：7.37/6.60MPa
出液时套压/油压：7.25/4.98MPa
气举最高套压/油压：7.29/5.11MPa
停气举时套压/油压：6.54/2.59MPa
气举举通时间：11:02
异常或特殊情况:无</t>
    <phoneticPr fontId="7" type="noConversion"/>
  </si>
  <si>
    <t>9:50-14:20
关井反举
15:00-15:50关井反举
15:50-17:40开井反举</t>
    <phoneticPr fontId="7" type="noConversion"/>
  </si>
  <si>
    <t>设备规格：CFA3408-298-1800
作业井号：威204H39-2
施工日期：2022/11.19
施工方式：9:50-14:20关井反举
15:00-15:50关井反举
15:50-17:40开井反举
施工开始时间：9:50
施工结束时间：17:40
施工排量（方/小时）：1200
施工前瞬量（万方/天）：0
施工最高瞬量（万方/天）：4.25
施工后瞬量（万方/天）：0
排液量（方）：0
作业时间（小时）：7小时
备注：
针阀开度及流程情况：针阀全关、
施工前套压/油压：5.63/1.44MPa
气举最高套压/油压：16.14/8.80MPa
停气举时套压/油压：16.14/1.21MPa
气举举通时间：
异常或特殊情况:无</t>
    <phoneticPr fontId="7" type="noConversion"/>
  </si>
  <si>
    <t>设备规格：CFA3408-298-1800
作业井号：威204H43-3
施工日期：2022/11.19
施工方式:关井反举-开井反举
施工开始时间：11:20
施工结束时间：20:20
施工排量（方/小时）：1200
施工前瞬量（万方/天）：0
施工最高瞬量（万方/天）：3.18
施工后瞬量（万方/天）：2.98
排液量（方）：1
作业时间（小时）：9小时
备注：
针阀开度及流程情况：针阀全开
施工前套压/油压：2.60/2.58MPa
出液时套压/油压：3.05/1.10MPa
气举最高套压/油压：3.05/3.00MPa
停气举时套压/油压：1.04/2.50MPa
气举举通时间：14:20
异常或特殊情况:无</t>
    <phoneticPr fontId="7" type="noConversion"/>
  </si>
  <si>
    <t>设备规格：CFA3408-298-1800
作业井号：威204H34-8
施工日期：2022/11.20
施工方式:关井正举-关井反举-开井反举
施工开始时间：11:00
施工结束时间：19:15
施工排量（方/小时）：1200
施工前瞬量（万方/天）：0
施工最高瞬量（万方/天）：5.49
施工后瞬量（万方/天）：3.89
排液量（方）：3.5
作业时间（小时）：8小时
备注：
针阀开度及流程情况：针阀全开
施工前套压/油压：8.25/0.95MPa
出液时套压/油压：8.76/4.59MPa
气举最高套压/油压：9.18/9.16MPa
停气举时套压/油压：7.13/1.10MPa
气举举通时间：15:45
异常或特殊情况:无</t>
    <phoneticPr fontId="7" type="noConversion"/>
  </si>
  <si>
    <t>设备规格：CFA3408-298-1800
作业井号：威204H34-7
施工日期：2022/11.21
施工方式:关井正举
施工开始时间：9:10
施工结束时间：13:10
施工排量（方/小时）：1200
施工前瞬量（万方/天）：0
施工最高瞬量（万方/天）：0
施工后瞬量（万方/天）：0
排液量（方）：0
作业时间（小时）：4小时
备注：
针阀开度及流程情况：针阀全关
施工前套压/油压：4.05/4.03MPa
气举最高套压/油压：4.39/4.43MPa
停气举时套压/油压：4.39/4.43MPa
异常或特殊情况:无</t>
    <phoneticPr fontId="7" type="noConversion"/>
  </si>
  <si>
    <t>设备规格：CFA3408-298-1800
作业井号：威204H34-5
施工日期：2022/11.21
施工方式:开井反举
施工开始时间：13:40
施工结束时间：19:40
施工排量（方/小时）：1000
施工前瞬量（万方/天）：1.40
施工最高瞬量（万方/天）：2.57
施工后瞬量（万方/天）：2.55
排液量（方）：0.3
作业时间（小时）：6
备注：
针阀开度及流程情况：针阀全开
施工前套压/油压：2.12/0.83MPa
出液时套压/油压：2.23/0.82Mpa
气举最高套压/油压：2.26/0.84MPa
停气举时套压/油压：2.25/0.69MPa
气举举通时间：14:10
异常或特殊情况:无</t>
    <phoneticPr fontId="7" type="noConversion"/>
  </si>
  <si>
    <t>设备规格：CFA3408-298-1800
作业井号：威204H39-2
施工日期：2022/11.22
施工方式:开井反举
施工开始时间：10:40
施工结束时间：13:00
施工排量（方/小时）：1200
施工前瞬量（万方/天）：0
施工最高瞬量（万方/天）：5.85
施工后瞬量（万方/天）：5.07
排液量（方）：1.1
作业时间（小时）：2小时20分
备注：
针阀开度及流程情况：针阀全开
施工前套压/油压：12.72/8.10MPa
出液时套压/油压：16.71/3.01Mpa
气举最高套压/油压：20.0/3.22MPa
停气举时套压/油压：20.0/2.08MPa
气举举通时间：11:40
异常或特殊情况:无</t>
    <phoneticPr fontId="7" type="noConversion"/>
  </si>
  <si>
    <t>设备规格：CFA3408-298-1800
作业井号：威204H39-8
施工日期：2022/11.22
施工方式:开井反举
施工开始时间：14:50
施工结束时间：18:50
施工排量（方/小时）：1200
施工前瞬量（万方/天）：2.34
施工最高瞬量（万方/天）：9.1
施工后瞬量（万方/天）：3.30
排液量（方）：1.5
作业时间（小时）：4
备注：
针阀开度及流程情况：针阀全开，走直输
施工前套压/油压：5.11/1.45MPa
出液时套压/油压：6.70/2.33Mpa
气举最高套压/油压：6.73/2.87MPa
停气举时套压/油压：4.10/2.02MPa
气举举通时间：16:07
异常或特殊情况:无</t>
    <phoneticPr fontId="7" type="noConversion"/>
  </si>
  <si>
    <t>设备规格：CFA3408-298-1800
作业井号：威204H4-4
施工日期：2022/11.22
施工方式：开井反举
施工开始时间：11:40
施工结束时间：19:40
施工排量（方/小时）：1000
施工前瞬量（万方/天）：0.41
施工最高瞬量（万方/天）：0.78
施工后瞬量（万方/天）：0.75
排液量（方）：1.55
作业时间（小时）：8
备注：
针阀开度及流程情况：针阀全开、走直输流程
施工前套压/油压：13.21/0.77MPa
出液时套压/油压：13.85/0.69MPa
气举最高套压/油压：14.33/0.77MPa
停气举时套压/油压：14.33/0.68MPa
气举举通时间：14:10
异常或特殊情况:无</t>
    <phoneticPr fontId="7" type="noConversion"/>
  </si>
  <si>
    <t>设备规格：CFA3408-298-1800
作业井号：威204H5-5
施工日期：2022/11.23
施工方式：关井反举-开井反举
施工开始时间：10:30
施工结束时间：19:30
施工排量（方/小时）：1000
施工前瞬量（万方/天）：0
施工最高瞬量（万方/天）：7.65
施工后瞬量（万方/天）：3.94
排液量（方）：4.65
作业时间（小时）：9小时
备注：
针阀开度及流程情况：针阀全开、走直输流程
施工前套压/油压：10.29/4.24MPa
出液时套压/油压：15.35/1.08MPa
气举最高套压/油压：15.35/5.89MPa
停气举时套压/油压：13.12/1.02MPa
气举举通时间：14:48
异常或特殊情况:无</t>
    <phoneticPr fontId="7" type="noConversion"/>
  </si>
  <si>
    <t>设备规格：CFA3408-298-1800
作业井号：威204H39-2
施工日期：2022/11.24
施工方式:开井反举
施工开始时间：9:40
施工结束时间：11:40
施工排量（方/小时）：1200
施工前瞬量（万方/天）：2.02
施工最高瞬量（万方/天）：3.12
施工后瞬量（万方/天）：3.08
排液量（方）：0.5
作业时间（小时）：2小时00分
备注：
针阀开度及流程情况：针阀全开，走直输
施工前套压/油压：12.03/1.85MPa
出液时套压/油压：16.87/1.86Mpa
气举最高套压/油压：18.15/1.87MPa
停气举时套压/油压：18.15/1.87MPa
气举举通时间：11:06
异常或特殊情况:无</t>
    <phoneticPr fontId="7" type="noConversion"/>
  </si>
  <si>
    <t>设备规格：CFA3408-298-1800
作业井号：威204H39-2
施工日期：2022/11.25
施工方式:开井反举
施工开始时间：11:00
施工结束时间：13:00
施工排量（方/小时）：1200
施工前瞬量（万方/天）：1.88
施工最高瞬量（万方/天）：3.26
施工后瞬量（万方/天）：3.25
排液量（方）：0.6
作业时间（小时）：2
备注：
针阀开度及流程情况：针阀全开，走增压流程
施工前套压/油压：13.27/1.87MPa
出液时套压/油压：16.67/1.37Mpa
气举最高套压/油压：20.0/1.41MPa
停气举时套压/油压：20.0/1.41MPa
气举举通时间：12:00
异常或特殊情况:无</t>
    <phoneticPr fontId="7" type="noConversion"/>
  </si>
  <si>
    <t>设备规格：CFA3408-298-1800
作业井号：威204H39-8
施工日期：2022/11.25
施工方式:开井反举
施工开始时间：13:30
施工结束时间：17:30
施工排量（方/小时）：1200
施工前瞬量（万方/天）：0
施工最高瞬量（万方/天）：6.50
施工后瞬量（万方/天）：3.40
排液量（方）：0.6
作业时间（小时）：4
备注：
针阀开度及流程情况：针阀全开，走增压流程
施工前套压/油压：4.76/1.24MPa
出液时套压/油压：6.13/2.30Mpa
气举最高套压/油压：6.27/3.58MPa
停气举时套压/油压：4.42/2.64MPa
气举举通时间：14:25
异常或特殊情况:无</t>
    <phoneticPr fontId="7" type="noConversion"/>
  </si>
  <si>
    <t>设备规格：CFA3408-298-1800
作业井号：威204H34-8
施工日期：2022/11.25
施工方式：开井反举
施工开始时间：12:30
施工结束时间：18:30
施工排量（方/小时）：1000
施工前瞬量（万方/天）：0.67
施工最高瞬量（万方/天）：6.64
施工后瞬量（万方/天）：2.86
排液量（方）：9.5
作业时间（小时）：6
备注：
针阀开度及流程情况：针阀全开、走增压流程
施工前套压/油压：5.96/0.67
气举最高套压/油压：6.45/1.23MPa
停气举时套压/油压：5.76/0.72MPa
异常或特殊情况:无</t>
    <phoneticPr fontId="7" type="noConversion"/>
  </si>
  <si>
    <t>设备规格：CFA3408-298-1800
作业井号：威204H39-7
施工日期：2022/11.26
施工方式:开井反举
施工开始时间：11:10
施工结束时间：15:10
施工排量（方/小时）：1200
施工前瞬量（万方/天）：0
施工最高瞬量（万方/天）：2.66
施工后瞬量（万方/天）：2.48
排液量（方）：0.2
作业时间（小时）：4
备注：
针阀开度及流程情况：针阀全开，走增压流程
施工前套压/油压：2.68/1.32MPa
出液时套压/油压：3.38/1.35Mpa
气举最高套压/油压：3.39/1.55MPa
停气举时套压/油压：2.76/1.38MPa
气举举通时间：11:30
异常或特殊情况:无</t>
    <phoneticPr fontId="7" type="noConversion"/>
  </si>
  <si>
    <t>设备规格：CFA3408-298-1800
作业井号：威204H39-2
施工日期：2022/11.26
施工方式:开井反举
施工开始时间：15:50
施工结束时间：17:30
施工排量（方/小时）：1200
施工前瞬量（万方/天）：2.07
施工最高瞬量（万方/天）：2.80
施工后瞬量（万方/天）：2.79
排液量（方）：0.7
作业时间（小时）：1小时40分
备注：
针阀开度及流程情况：针阀全开，走增压流程
施工前套压/油压：13.55/1.50MPa
出液时套压/油压：16.13/1.49Mpa
气举最高套压/油压：20.02/1.50MPa
停气举时套压/油压：20.02/1.47MPa
气举举通时间：16:30
异常或特殊情况:无</t>
    <phoneticPr fontId="7" type="noConversion"/>
  </si>
  <si>
    <t>设备规格：CFA3408-298-1800
作业井号：威204H34-8
施工日期：2022/11.26
施工方式：关井正举-关井反举
                    开井反举
施工开始时间：10:20
施工结束时间：19:40
施工排量（方/小时）：1000
施工前瞬量（万方/天）：0
施工最高瞬量（万方/天）：6.15
施工后瞬量（万方/天）：3.37
排液量（方）：4.5
作业时间（小时）：9
备注：
针阀开度及流程情况：针阀全开、走增压流程
施工前套压/油压：6.63/1.59MPa
出液时套压/油压：7.34/1.99MPa
气举最高套压/油压：7.67/7.86MPa
停气举时套压/油压：5.81/0.73MPa
异常或特殊情况:无
气举举通时间：15:00</t>
    <phoneticPr fontId="7" type="noConversion"/>
  </si>
  <si>
    <t>设备规格：CFA3408-298-1800
作业井号：威202H3-5
施工日期：2022/11.27
施工方式:开井反举
施工开始时间：11:25
施工结束时间：19:25
施工排量（方/小时）：1200
施工前瞬量（万方/天）：0
施工最高瞬量（万方/天）：5.46
施工后瞬量（万方/天）：1.76
排液量（方）：19
作业时间（小时）：8
备注：
针阀开度及流程情况：针阀全开，走直输流程
施工前套压/油压：7.59/2.11MPa
出液时套压/油压：8.35/4.22Mpa
气举最高套压/油压：8.82/5.86MPa
停气举时套压/油压：6.15/0.90MPa
气举举通时间：12:20
异常或特殊情况:无</t>
    <phoneticPr fontId="7" type="noConversion"/>
  </si>
  <si>
    <t>204H51-6</t>
    <phoneticPr fontId="7" type="noConversion"/>
  </si>
  <si>
    <t>设备规格：CFA3408-298-1800
作业井号：威204H51-6
施工日期：2022/11.27
施工方式：开井反举-关井正举
                    关井反举-开井反举
施工开始时间：10:00
施工结束时间：19:40
施工排量（方/小时）：1000
施工前瞬量（万方/天）：0.87
施工最高瞬量（万方/天）：5.58
施工后瞬量（万方/天）：3.78
排液量（方）：0.7
作业时间（小时）：9
备注：
针阀开度及流程情况：针阀开2圈、走直输流程
施工前套压/油压：5.14/1.22MPa
出液时套压/油压：5.82/4.89MPa
气举最高套压/油压：5.87/4.89MPa
停气举时套压/油压：5.17/4.15MPa
异常或特殊情况:无
气举举通时间：15:25</t>
    <phoneticPr fontId="7" type="noConversion"/>
  </si>
  <si>
    <t>设备规格：CFA3408-298-1800
作业井号：威204H39-2
施工日期：2022/11.28
施工方式:关井反举-开井反举
施工开始时间：11:20
施工结束时间：13:50
施工排量（方/小时）：1200
施工前瞬量（万方/天）：0
施工最高瞬量（万方/天）：3.37
施工后瞬量（万方/天）：3.15
排液量（方）：0.2
作业时间（小时）：2小时30分
备注：
针阀开度及流程情况：针阀全开，走增压流程
施工前套压/油压：11.16/5.03MPa
出液时套压/油压：19.68/3.19Mpa
气举最高套压/油压：20.04/5.22MPa
停气举时套压/油压：20.04/1.63MPa
气举举通时间：13:35
异常或特殊情况:无</t>
    <phoneticPr fontId="7" type="noConversion"/>
  </si>
  <si>
    <t>设备规格：CFA3408-298-1800
作业井号：威204H39-1
施工日期：2022/11.28
施工方式:开井反举
施工开始时间：14:20
施工结束时间：18:20
施工排量（方/小时）：1200
施工前瞬量（万方/天）：0
施工最高瞬量（万方/天）：2.70
施工后瞬量（万方/天）：2.42
排液量（方）：0.5
作业时间（小时）：4
备注：
针阀开度及流程情况：针阀全开，走增压流程
施工前套压/油压：2.71/1.18MPa
出液时套压/油压：2.89/1.39Mpa
气举最高套压/油压：2.89/1.71MPa
停气举时套压/油压：2.82/1.34MPa
气举举通时间：14:50
异常或特殊情况:无</t>
    <phoneticPr fontId="7" type="noConversion"/>
  </si>
  <si>
    <t>设备规格：CFA3408-298-1800
作业井号：威204H40-3
施工日期：2022/11.28
施工方式：开井反举-关井反举
                    开井反举
施工开始时间：14:40
施工结束时间：19:40
施工排量（方/小时）：1200
施工前瞬量（万方/天）：0.42
施工最高瞬量（万方/天）：3.58
施工后瞬量（万方/天）：3.45
排液量（方）：0.62
作业时间（小时）：5
备注：
针阀开度及流程情况：针阀开2圈走增压流程
施工前套压/油压：3.47/1.0MPa
出液时套压/油压：3.73/1.02MPa
气举最高套压/油压：4.20/4.21MPa
停气举时套压/油压：3.97/1.46MPa
气举举通时间：15:10
异常或特殊情况:无</t>
    <phoneticPr fontId="7" type="noConversion"/>
  </si>
  <si>
    <t>设备规格：CFA3408-298-1800
作业井号：威204H34-8
施工日期：2022/11.29
施工方式：关井正举-关井反举
                    开井反举
施工开始时间：13:45
施工结束时间：20:05
施工排量（方/小时）：1000
施工前瞬量（万方/天）：0
施工最高瞬量（万方/天）：5.45
施工后瞬量（万方/天）：3.97
排液量（方）：1.7
作业时间（小时）：6
备注：
针阀开度及流程情况：针阀全开走增压流程
施工前套压/油压：7.42/1.0MPa
出液时套压/油压：7.82/2.27MPa
气举最高套压/油压：8.43/8.41MPa
停气举时套压/油压：6.58/0.74MPa
气举举通时间：18:00
异常或特殊情况:无</t>
    <phoneticPr fontId="7" type="noConversion"/>
  </si>
  <si>
    <t>设备规格：CFA3408-298-1800
作业井号：威204H39-2
施工日期：2022/11.30
施工方式:开井反举
施工开始时间：11:00
施工结束时间：14:00
施工排量（方/小时）：1200
施工前瞬量（万方/天）：2.01
施工最高瞬量（万方/天）：2.46
施工后瞬量（万方/天）：2.38
排液量（方）：0.6
作业时间（小时）：3小时00分
备注：
针阀开度及流程情况：针阀全开，走增压流程
施工前套压/油压：10.99/1.38MPa
出液时套压/油压：12.11/1.44Mpa
气举最高套压/油压：23.06/1.51MPa
停气举时套压/油压：23.06/1.35MPa
气举举通时间：11:20
异常或特殊情况:无</t>
    <phoneticPr fontId="7" type="noConversion"/>
  </si>
  <si>
    <t>设备规格：CFA3408-298-1800
作业井号：威204H39-8
施工日期：2022/11.30
施工方式:开井反举
施工开始时间：14:40
施工结束时间：19:20
施工排量（方/小时）：1200
施工前瞬量（万方/天）：0
施工最高瞬量（万方/天）：10.2
施工后瞬量（万方/天）：4.26
排液量（方）：0.5
作业时间（小时）：4
备注：
针阀开度及流程情况：针阀全开，走直输流程
施工前套压/油压：5.50/1.20MPa
出液时套压/油压：8.81/1.43Mpa
气举最高套压/油压：10.26/2.43MPa
停气举时套压/油压：4.19/2.12MPa
气举举通时间：17:30
异常或特殊情况:无</t>
    <phoneticPr fontId="7" type="noConversion"/>
  </si>
  <si>
    <t>设备规格：CFA3408-298-1800
作业井号：威204H40-4
施工日期：2022/11.30
施工方式：开井反举
施工开始时间：10:50
施工结束时间：18:50
施工排量（方/小时）：1000
施工前瞬量（万方/天）：3.12
施工最高瞬量（万方/天）：4.59
施工后瞬量（万方/天）：3.47
排液量（方）：1.77
作业时间（小时）：8
备注：
针阀开度及流程情况：针阀开3圈走增压流程
施工前套压/油压：3.91/3.41MPa
出液时套压/油压：3.95/1.12MPa
气举最高套压/油压：3.95/3.41MPa
停气举时套压/油压：3.72/1.37MPa
气举举通时间：11:10
异常或特殊情况:无</t>
    <phoneticPr fontId="7" type="noConversion"/>
  </si>
  <si>
    <t>设备规格：CFA3408-298-1800
作业井号：威202H3-4
施工日期：2022/12.1
施工方式:开井反举
施工开始时间：9:30
施工结束时间：17:30
施工排量（方/小时）：1200
施工前瞬量（万方/天）：2.42
施工最高瞬量（万方/天）：7.46
施工后瞬量（万方/天）：3.6
排液量（方）：1.1
作业时间（小时）：8
备注：
针阀开度及流程情况：针阀开三圈，走直输流程
施工前套压/油压：8.76/6.28MPa
出液时套压/油压：8.68/5.86Mpa
气举最高套压/油压：10.29/7.07MPa
停气举时套压/油压：4.85/3.04MPa
气举举通时间：10:40
异常或特殊情况:无</t>
    <phoneticPr fontId="7" type="noConversion"/>
  </si>
  <si>
    <t>设备规格：CFA3408-298-1800
作业井号：威204H34-5
施工日期：2022/12.1
施工方式：开井反举
施工开始时间：09:30
施工结束时间：18:30
施工排量（方/小时）：1000
施工前瞬量（万方/天）：1.89
施工最高瞬量（万方/天）：3.50
施工后瞬量（万方/天）：3.43
排液量（方）：0.77
作业时间（小时）：9
备注：
针阀开度及流程情况：针阀全开走增压流程
施工前套压/油压：2.26/0.74MPa
出液时套压/油压：2.43/0.76MPa
气举最高套压/油压：2.46/0.80MPa
停气举时套压/油压：2.36/0.75MPa
气举举通时间：11:10
异常或特殊情况:无</t>
    <phoneticPr fontId="7" type="noConversion"/>
  </si>
  <si>
    <t>202H10-2</t>
    <phoneticPr fontId="7" type="noConversion"/>
  </si>
  <si>
    <t>设备规格：CFA3408-298-1800
作业井号：威202H10-2
施工日期：2022/12.2
施工方式：关井正举
施工开始时间：11:45
施工结束时间：16:45
施工排量（方/小时）：1200
施工前瞬量（万方/天）：0
施工最高瞬量（万方/天）：0
施工后瞬量（万方/天）：0
排液量（方）：0
作业时间（小时）：5
备注：
针阀开度及流程情况：针阀全关
施工前套压/油压：21.0/2.88MPa
气举最高套压/油压：21.0/5.48MPa
停气举时套压/油压：20.69/5.48MPa
异常或特殊情况:无</t>
    <phoneticPr fontId="7" type="noConversion"/>
  </si>
  <si>
    <t>设备规格：CFA3408-298-1800
作业井号：威202H3-5
施工日期：2022/12.2
施工方式:开井正举-开井反举
施工开始时间：12:35
施工结束时间：19:50
施工排量（方/小时）：1200
施工前瞬量（万方/天）：1.24
施工最高瞬量（万方/天）：5.78
施工后瞬量（万方/天）：4.60
排液量（方）：6.0
作业时间（小时）：7
备注：
针阀开度及流程情况：针阀开二圈，走直输流程
施工前套压/油压：7.81/5.41MPa
出液时套压/油压：3.20/7.48Mpa
气举最高套压/油压：8.17/7.56MPa
停气举时套压/油压：7.10/5.80MPa
气举举通时间：13:25
异常或特殊情况:无</t>
    <phoneticPr fontId="7" type="noConversion"/>
  </si>
  <si>
    <t>204H48-1</t>
    <phoneticPr fontId="7" type="noConversion"/>
  </si>
  <si>
    <t>关井正举-开井反举</t>
    <phoneticPr fontId="7" type="noConversion"/>
  </si>
  <si>
    <t>设备规格：CFA3408-298-1800
作业井号：威204H48-1
施工日期：2022/12.3
施工方式：关井正举-开井反举
施工开始时间：09:50
施工结束时间：17:50
施工排量（方/小时）：1200
施工前瞬量（万方/天）：0
施工最高瞬量（万方/天）：3.77
施工后瞬量（万方/天）：3.62
排液量（方）：0.75
作业时间（小时）：8
备注：
针阀开度及流程情况：针阀全开、走增压流程
施工前套压/油压：3.13/3.20MPa
出液时套压/油压：3.30/2.87MPa
气举最高套压/油压：3.50/3.51MPa
停气举时套压/油压：3.13/1.34MPa
气举举通时间：12:00
异常或特殊情况:无</t>
    <phoneticPr fontId="7" type="noConversion"/>
  </si>
  <si>
    <t>设备规格：CFA3408-298-1800
作业井号：威204H39-2
施工日期：2022/12.3
施工方式:开井反举
施工开始时间：13:50
施工结束时间：17:50
施工排量（方/小时）：1200
施工前瞬量（万方/天）：2.0
施工最高瞬量（万方/天）：2.40
施工后瞬量（万方/天）：2.38
排液量（方）：0.6
作业时间（小时）：4
备注：
针阀开度及流程情况：针阀全开，走增压流程
施工前套压/油压：8.79/1.22MPa
出液时套压/油压：23.26/1.33Mpa
气举最高套压/油压：27.80/1.33MPa
停气举时套压/油压：27.80/1.09MPa
气举举通时间：15:50
异常或特殊情况:无</t>
    <phoneticPr fontId="7" type="noConversion"/>
  </si>
  <si>
    <t>设备规格：CFA3408-298-1800
作业井号：威204H39-1
施工日期：2022/12.4
施工方式:开井反举
施工开始时间：10:50
施工结束时间：16:50
施工排量（方/小时）：1200
施工前瞬量（万方/天）：1.16
施工最高瞬量（万方/天）：4.40
施工后瞬量（万方/天）：2.82
排液量（方）：1.4
作业时间（小时）：6
备注：
针阀开度及流程情况：针阀全开，走增压流程
施工前套压/油压：2.81/1.36MPa
出液时套压/油压：3.09/1.19Mpa
气举最高套压/油压：3.09/1.50MPa
停气举时套压/油压：2.83/1.39MPa
气举举通时间：11:40
异常或特殊情况:无</t>
    <phoneticPr fontId="7" type="noConversion"/>
  </si>
  <si>
    <t>设备规格：CFA3408-298-1800
作业井号：威204H34-8
施工日期：2022/12.4
施工方式：关井正举-关井反举
                    开井反举
施工开始时间：10:40
施工结束时间：19:55
施工排量（方/小时）：1000
施工前瞬量（万方/天）：0
施工最高瞬量（万方/天）：4.05
施工后瞬量（万方/天）：2.89
排液量（方）：3.34
作业时间（小时）：9
备注：
针阀开度及流程情况：针阀开两圈、走增压流程
施工前套压/油压：8.08/3.27MPa
出液时套压/油压：8.46/5.31MPa
气举最高套压/油压：8.78/8.99MPa
停气举时套压/油压：6.99/1.82MPa
气举举通时间：14:45
异常或特殊情况:无</t>
    <phoneticPr fontId="7" type="noConversion"/>
  </si>
  <si>
    <t>设备规格：CFA3408-298-1800
作业井号：威204H34-7
施工日期：2022/12.5
施工方式：开井反举
施工开始时间：9:40
施工结束时间：17:40
施工排量（方/小时）：1000
施工前瞬量（万方/天）：1.2
施工最高瞬量（万方/天）：2.51
施工后瞬量（万方/天）：2.03
排液量（方）：0.3
作业时间（小时）：8
备注：
针阀开度及流程情况：针阀全开、走增压流程
施工前套压/油压：1.20/4.03MPa
出液时套压/油压：0.70/3.99MPa
气举最高套压/油压：4.09/1.20MPa
停气举时套压/油压：3.99/0.65MPa
气举举通时间：无
异常或特殊情况:无</t>
    <phoneticPr fontId="7" type="noConversion"/>
  </si>
  <si>
    <t>设备规格：CFA3408-298-1800
作业井号：威204H39-2
施工日期：2022/12.6
施工方式:开井反举
施工开始时间：11:35
施工结束时间：15:35
施工排量（方/小时）：1200
施工前瞬量（万方/天）：1.89
施工最高瞬量（万方/天）：2.40
施工后瞬量（万方/天）：2.06
排液量（方）：0.4
作业时间（小时）：4
备注：
针阀开度及流程情况：针阀全开，走增压流程
施工前套压/油压：9.24/1.37MPa
出液时套压/油压：17.33/1.54Mpa
气举最高套压/油压：27.84/1.54MPa
停气举时套压/油压：27.84/1.25MPa
气举举通时间：13:25
异常或特殊情况:无</t>
    <phoneticPr fontId="7" type="noConversion"/>
  </si>
  <si>
    <t>设备规格：CFA3408-298-1800
作业井号：威204H10-5
施工日期：2022/12.7
施工方式:开井反举
施工开始时间：9:05
施工结束时间：19:05
施工排量（方/小时）：1000
施工前瞬量（万方/天）：1.52
施工最高瞬量（万方/天）：9.4
施工后瞬量（万方/天）：0
排液量（方）：9.3
作业时间（小时）：10
备注：
针阀开度及流程情况：针阀全开，走直输流程
施工前套压/油压：17.41/4.79MPa
出液时套压/油压：17.25/13.96Mpa
气举最高套压/油压：20.23/13.96MPa
停气举时套压/油压：11.17/3.22MPa
气举举通时间：11:35
异常或特殊情况:无</t>
    <phoneticPr fontId="7" type="noConversion"/>
  </si>
  <si>
    <t>设备规格：CFA3408-298-1800
作业井号：威204H34-7
施工日期：2022/12.8
施工方式：开井反举
施工开始时间：10:40
施工结束时间：18:40
施工排量（方/小时）：1000
施工前瞬量（万方/天）：2.5
施工最高瞬量（万方/天）：2.52
施工后瞬量（万方/天）：1.82
排液量（方）：0.3
作业时间（小时）：8
备注：
针阀开度及流程情况：针阀全开、走增压流程
施工前套压/油压：4.05/2.35MPa
出液时套压/油压：4.06/0.69MPa
气举最高套压/油压：4.14/2.35MPa
停气举时套压/油压：3.97/0.65MPa
气举举通时间：12:00
异常或特殊情况:无</t>
    <phoneticPr fontId="7" type="noConversion"/>
  </si>
  <si>
    <t>设备规格：CFA3408-298-1800
作业井号：威204H10-5
施工日期：2022/12.8
施工方式:开井反举
施工开始时间：9:20
施工结束时间：18:20
施工排量（方/小时）：1200
施工前瞬量（万方/天）：0
施工最高瞬量（万方/天）：8.87
施工后瞬量（万方/天）：3.66
排液量（方）：8.4
作业时间（小时）：9
备注：
针阀开度及流程情况：针阀全开，走增压流程
施工前套压/油压：11.25/4.09MPa
出液时套压/油压：18.14/1.40Mpa
气举最高套压/油压：18.45/12.49MPa
停气举时套压/油压：7.36/2.50MPa
气举举通时间：13:30
异常或特殊情况:无</t>
    <phoneticPr fontId="7" type="noConversion"/>
  </si>
  <si>
    <t>设备规格：CFA3408-298-1800
作业井号：威204H40-3
施工日期：2022/12.9
施工方式:关井反举-开井反举
施工开始时间：13:50
施工结束时间：19:50
施工排量（方/小时）：1200
施工前瞬量（万方/天）：0
施工最高瞬量（万方/天）：3.38
施工后瞬量（万方/天）：2.80
排液量（方）：1.2
作业时间（小时）：6
备注：
针阀开度及流程情况：针阀全开，走增压流程
施工前套压/油压：3.88/2.59MPa
出液时套压/油压：4.39/3.77Mpa
气举最高套压/油压：4.40/4.38MPa
停气举时套压/油压：4.06/1.22MPa
气举举通时间：16:30
异常或特殊情况:无</t>
    <phoneticPr fontId="7" type="noConversion"/>
  </si>
  <si>
    <t>204H1-2</t>
    <phoneticPr fontId="7" type="noConversion"/>
  </si>
  <si>
    <t>设备规格：CFA3408-298-1800
作业井号：威204H1-2
施工日期：2022/12.9
施工方式：开井反举
施工开始时间：10:30
施工结束时间：22:10
施工排量（方/小时）：1200
施工前瞬量（万方/天）：2.5
施工最高瞬量（万方/天）：9.53
施工后瞬量（万方/天）：3.13
排液量（方）：9.5
作业时间（小时）：11
备注：
针阀开度及流程情况：针阀开两圈、走增压流程
施工前套压/油压：10.67/4.04MPa
出液时套压/油压：18.98/1.45MPa
气举最高套压/油压：18.98/13.7MPa
停气举时套压/油压：7.70/3.10MPa
气举举通时间：15:00
异常或特殊情况:无</t>
    <phoneticPr fontId="7" type="noConversion"/>
  </si>
  <si>
    <t>设备规格：CFA3408-298-1800
作业井号：威204H39-2
施工日期：2022/12.10
施工方式:开井反举
施工开始时间：9:35
施工结束时间：14:35
施工排量（方/小时）：1200
施工前瞬量（万方/天）：1.53
施工最高瞬量（万方/天）：2.04
施工后瞬量（万方/天）：2.02
排液量（方）：0.6
作业时间（小时）：5
备注：
针阀开度及流程情况：针阀全开，走增压流程
施工前套压/油压：6.86/1.15MPa
出液时套压/油压：14.18/1.37Mpa
气举最高套压/油压：25.03/1.37MPa
停气举时套压/油压：25.03/1.25MPa
气举举通时间：11:45
异常或特殊情况:无</t>
    <phoneticPr fontId="7" type="noConversion"/>
  </si>
  <si>
    <t>设备规格：CFA3408-298-1800
作业井号：威204H40-4
施工日期：2022/12.10
施工方式:开井反举
施工开始时间：16:50
施工结束时间：20:50
施工排量（方/小时）：1200
施工前瞬量（万方/天）：0.51
施工最高瞬量（万方/天）：4.16
施工后瞬量（万方/天）：3.52
排液量（方）：2.9
作业时间（小时）：4
备注：
针阀开度及流程情况：针阀全开，走增压流程
施工前套压/油压：3.31/0.86MPa
出液时套压/油压：3.90/1.09Mpa
气举最高套压/油压：3.91/1.87MPa
停气举时套压/油压：3.54/1.13MPa
气举举通时间：17:50
异常或特殊情况:无</t>
    <phoneticPr fontId="7" type="noConversion"/>
  </si>
  <si>
    <t>设备规格：CFA3408-298-1800
作业井号：威204H1-2
施工日期：2022/12.10
施工方式：开井反举
施工开始时间：8:05
施工结束时间：21:05
施工排量（方/小时）：1200
施工前瞬量（万方/天）：0
施工最高瞬量（万方/天）：7.64
施工后瞬量（万方/天）：3.45
排液量（方）：17
作业时间（小时）：13
备注：
针阀开度及流程情况：针阀开1圈、走增压流程
施工前套压/油压：10.18/1.0MPa
出液时套压/油压：15.75/1.80MPa
气举最高套压/油压：15.75/12.20MPa
停气举时套压/油压：6.49/2.1MPa
气举举通时间：11:20
异常或特殊情况:无</t>
    <phoneticPr fontId="7" type="noConversion"/>
  </si>
  <si>
    <t>设备规格：CFA3408-298-1800
作业井号：威202H3-1
施工日期：2022/12.11
施工方式：开井反举
施工开始时间：10:50
施工结束时间：18:50
施工排量（方/小时）：1200
施工前瞬量（万方/天）：0
施工最高瞬量（万方/天）：6.45
施工后瞬量（万方/天）：3.43
排液量（方）：7.7
作业时间（小时）：8
备注：
针阀开度及流程情况：针阀开3圈、走增压流程
施工前套压/油压：7.38/0.84MPa
出液时套压/油压：10.23/1.12MPa
气举最高套压/油压：10.23/8.37MPa
停气举时套压/油压：6.60/3.07MPa
气举举通时间：12:05
异常或特殊情况:无</t>
    <phoneticPr fontId="7" type="noConversion"/>
  </si>
  <si>
    <t>设备规格：CFA3408-298-1800
作业井号：威204H10-4
施工日期：2022/12.11
施工方式:开井反举
施工开始时间：10:05
施工结束时间：21:05
施工排量（方/小时）：1200
施工前瞬量（万方/天）：1.12
施工最高瞬量（万方/天）：5.09
施工后瞬量（万方/天）：2.84
排液量（方）：11.6
作业时间（小时）：11
备注：
针阀开度及流程情况：针阀全开，走增压流程
施工前套压/油压：9.59/6.14MPa
出液时套压/油压：8.53/3.40Mpa
气举最高套压/油压：9.60/6.14MPa
停气举时套压/油压：5.28/1.36MPa
气举举通时间：10:35
异常或特殊情况:无</t>
    <phoneticPr fontId="7" type="noConversion"/>
  </si>
  <si>
    <t>设备规格：CFA3408-298-1800
作业井号：威204H54-10
施工日期：2022/12.12
施工方式：开井正举
施工开始时间：10:25
施工结束时间：20:25
施工排量（方/小时）：1200
施工前瞬量（万方/天）：3.22
施工最高瞬量（万方/天）：6.60
施工后瞬量（万方/天）：5.72
排液量（方）：4.7
作业时间（小时）：10
备注：
针阀开度及流程情况：针阀全开、走增压流程
施工前套压/油压：0.91/3.80MPa
出液时套压/油压：1.49/4.07MPa
气举最高套压/油压：1.84/4.10MPa
停气举时套压/油压：1.82/3.30MPa
气举举通时间：11:00
异常或特殊情况:无</t>
    <phoneticPr fontId="7" type="noConversion"/>
  </si>
  <si>
    <t>设备规格：CFA3408-298-1800
作业井号：威204H10-4
施工日期：2022/12.12
施工方式:开井反举
施工开始时间：8:10
施工结束时间：21:10
施工排量（方/小时）：1200
施工前瞬量（万方/天）：1.55
施工最高瞬量（万方/天）：5.09
施工后瞬量（万方/天）：4.20
排液量（方）：2.6
作业时间（小时）：13
备注：
针阀开度及流程情况：针阀全开，走直输流程
施工前套压/油压：8.41/2.53MPa
出液时套压/油压：8.63/3.14Mpa
气举最高套压/油压：8.63/3.38MPa
停气举时套压/油压：6.16/3.11MPa
气举举通时间 : 8:52
异常或特殊情况:无</t>
    <phoneticPr fontId="7" type="noConversion"/>
  </si>
  <si>
    <t>设备规格：CFA3408-298-1800
作业井号：威204H10-4
施工日期：2022/12.13
施工方式:开井反举
施工开始时间：8:30
施工结束时间：19:30
施工排量（方/小时）：1200
施工前瞬量（万方/天）：2.04
施工最高瞬量（万方/天）：4.53
施工后瞬量（万方/天）：2.52
排液量（方）：21.5
作业时间（小时）：11
备注：
针阀开度及流程情况：针阀全开，走增压流程
施工前套压/油压：8.20/3.80MPa
出液时套压/油压：7.70/3.26Mpa
气举最高套压/油压：8.20/3.80MPa
停气举时套压/油压：4.72/1.70MPa
气举举通时间 : 8:56
异常或特殊情况:无</t>
    <phoneticPr fontId="7" type="noConversion"/>
  </si>
  <si>
    <t>设备规格：CFA3408-298-1800
作业井号：威204H39-2
施工日期：2022/12.13
施工方式:开井反举
施工开始时间：11:50
施工结束时间：17:00
施工排量（方/小时）：1200
施工前瞬量（万方/天）：1.70
施工最高瞬量（万方/天）：1.94
施工后瞬量（万方/天）：1.90
排液量（方）：0.5
作业时间（小时）：5
备注：
针阀开度及流程情况：针阀全开，走增压流程
施工前套压/油压：7.27/1.25MPa
出液时套压/油压：15.97/1.29Mpa
气举最高套压/油压：27.98/1.31MPa
停气举时套压/油压：27.98/1.31MPa
气举举通时间：14:10
异常或特殊情况:无</t>
    <phoneticPr fontId="7" type="noConversion"/>
  </si>
  <si>
    <t>设备规格：CFA3408-298-1800
作业井号：威204H10-5
施工日期：2022/12.14
施工方式:开井反举
施工开始时间：8:40
施工结束时间：19:40
施工排量（方/小时）：1200
施工前瞬量（万方/天）：0.98
施工最高瞬量（万方/天）：6.84
施工后瞬量（万方/天）：2.89
排液量（方）：12.4
作业时间（小时）：11
备注：
针阀开度及流程情况：针阀全开，走增压流程
施工前套压/油压: 16.73/0.87MPa
出液时套压/油压：16.96/9.79Mpa
气举最高套压/油压：16.96/10.19MPa
停气举时套压/油压：6.08/1.14MPa
气举举通时间 : 8:50
异常或特殊情况:无</t>
    <phoneticPr fontId="7" type="noConversion"/>
  </si>
  <si>
    <t>设备规格：CFA3408-298-1800
作业井号：威204H34-7
施工日期：2022/12.14
施工方式：关井反举-开井反举
施工开始时间：09:40
施工结束时间：19:40
施工排量（方/小时）：1000
施工前瞬量（万方/天）：0
施工最高瞬量（万方/天）：4.38
施工后瞬量（万方/天）：1.98
排液量（方）：0.4
作业时间（小时）：10
备注：
针阀开度及流程情况：针阀全开、走增压流程
施工前套压/油压：4.17/4.11MPa
出液时套压/油压：3.98/1.83MPa
气举最高套压/油压：4.56/4.55MPa
停气举时套压/油压：3.96/0.68MPa
气举举通时间：12:10
异常或特殊情况:无</t>
    <phoneticPr fontId="7" type="noConversion"/>
  </si>
  <si>
    <t>设备规格：CFA3408-298-1800
作业井号：威204H34-8
施工日期：2022/12.15
施工方式：关井正举-关井反举
                    开井反举
施工开始时间：09:10
施工结束时间：19:50
施工排量（方/小时）：1000
施工前瞬量（万方/天）：0
施工最高瞬量（万方/天）：4.52
施工后瞬量（万方/天）：4.08
排液量（方）：5.65
作业时间（小时）：10
备注：
针阀开度及流程情况：针阀全开、走增压流程
施工前套压/油压：8.05/2.33MPa
出液时套压/油压：8.58/8.61MPa
气举最高套压/油压：8.62/9.01MPa
停气举时套压/油压：6.70/0.80MPa
气举举通时间：13:25
异常或特殊情况:无</t>
    <phoneticPr fontId="7" type="noConversion"/>
  </si>
  <si>
    <t>设备规格：CFA3408-298-1800
作业井号：威204H10-1
施工日期：2022/12.15
施工方式:开井正举
施工开始时间：9:40
施工结束时间：21:50
施工排量（方/小时）：1200
施工前瞬量（万方/天）：3.9
施工最高瞬量（万方/天）：10.76
施工后瞬量（万方/天）：1.48
排液量（方）：15.5
作业时间（小时）：11
备注：
针阀开度及流程情况：针阀开4圈，走直输流程
施工前套压/油压: 4.36/9.07MPa
出液时套压/油压：1.82/24.28Mpa
气举最高套压/油压：8.46/24.65MPa
停气举时套压/油压：2.96/12.12MPa
气举举通时间 : 13:30
异常或特殊情况:无</t>
    <phoneticPr fontId="7" type="noConversion"/>
  </si>
  <si>
    <t>设备规格：CFA3408-298-1800
作业井号：威204H10-1
施工日期：2022/12.16
施工方式:开井正举
施工开始时间：8:30
施工结束时间：22:30
施工排量（方/小时）：1200
施工前瞬量（万方/天）：2.16
施工最高瞬量（万方/天）：9.87
施工后瞬量（万方/天）：1.48
排液量（方）：12.5
作业时间（小时）：14
备注：
针阀开度及流程情况：针阀全开，走直输流程
施工前套压/油压: 5.32/14.47MPa
出液时套压/油压：1.30/20.73Mpa
气举最高套压/油压：7.94/22.59MPa
停气举时套压/油压：2.86/13.20.MPa
气举举通时间 : 11:05
异常或特殊情况:无</t>
    <phoneticPr fontId="7" type="noConversion"/>
  </si>
  <si>
    <t>设备规格：CFA3408-298-1800
作业井号：威204H39-2
施工日期：2022/12.16
施工方式:开井反举
施工开始时间：13:35
施工结束时间：18:15
施工排量（方/小时）：1200
施工前瞬量（万方/天）：1.77
施工最高瞬量（万方/天）：1.95
施工后瞬量（万方/天）：1.93
排液量（方）：0.3
作业时间（小时）：4小时40分
备注：
针阀开度及流程情况：针阀全开，走增压流程
施工前套压/油压：7.48/1.23MPa
出液时套压/油压：12.54/1.18Mpa
气举最高套压/油压：28.01/1.33MPa
停气举时套压/油压：28.01/1.93MPa
气举举通时间：14:45
异常或特殊情况:无</t>
    <phoneticPr fontId="7" type="noConversion"/>
  </si>
  <si>
    <t>设备规格：CFA3408-298-1800
作业井号：威204H10-1
施工日期：2022/12.17
施工方式:开井正举
施工开始时间：7:20
施工结束时间：22:20
施工排量（方/小时）：1200
施工前瞬量（万方/天）：2.26
施工最高瞬量（万方/天）：9.68
施工后瞬量（万方/天）：3.38
排液量（方）：9.5
作业时间（小时）：15
备注：
针阀开度及流程情况：针阀全开，走增压流程
施工前套压/油压: 4.70/12.46MPa
出液时套压/油压：1.50/18.75Mpa
气举最高套压/油压:  8.58/18.89MPa
停气举时套压/油压：3.34/14.26MPa
气举举通时间 : 10:00
异常或特殊情况:无</t>
    <phoneticPr fontId="7" type="noConversion"/>
  </si>
  <si>
    <t>设备规格：CFA3408-298-1800
作业井号：威204H34-7
施工日期：2022/12.17
施工方式：开井反举
施工开始时间：09:20
施工结束时间：20:20
施工排量（方/小时）：1200
施工前瞬量（万方/天）：2.27
施工最高瞬量（万方/天）：3.47
施工后瞬量（万方/天）：2.51
排液量（方）：0.74
作业时间（小时）：11
备注：
针阀开度及流程情况：针阀全开、走增压流程
施工前套压/油压：4.18/3.85MPa
出液时套压/油压：4.19/0.63MPa
气举最高套压/油压：4.35/3.85MPa
停气举时套压/油压：4.07/0.86MPa
气举举通时间：10:20
异常或特殊情况:无</t>
    <phoneticPr fontId="7" type="noConversion"/>
  </si>
  <si>
    <t>开井正举-关井正举</t>
    <phoneticPr fontId="7" type="noConversion"/>
  </si>
  <si>
    <t>设备规格：CFA3408-298-1800
作业井号：威204H10-1
施工日期：2022/12.18
施工方式:开井正举-关井正举
施工开始时间：7:20
施工结束时间：22:20
施工排量（方/小时）：1200
施工前瞬量（万方/天）：2.09
施工最高瞬量（万方/天）：9.84
施工后瞬量（万方/天）：0
排液量（方）：10.2
作业时间（小时）：15
备注：
针阀开度及流程情况：针阀关闭，走增压流程
施工前套压/油压: 4.35/12.40MPa
出液时套压/油压：1.20/17.36Mpa
气举最高套压/油压:  9./17.36MPa
停气举时套压/油压：9.72/14.90MPa
气举举通时间 : 9:45
异常或特殊情况:无
（备注:20:30关井气举）</t>
    <phoneticPr fontId="7" type="noConversion"/>
  </si>
  <si>
    <t>设备规格：CFA3408-298-1800
作业井号：威204H34-7
施工日期：2022/12.18
施工方式：开井反举
施工开始时间：08:10
施工结束时间：19:10
施工排量（方/小时）：1200
施工前瞬量（万方/天）：0.14
施工最高瞬量（万方/天）：3.02
施工后瞬量（万方/天）：2.59
排液量（方）：1
作业时间（小时）：11
备注：
针阀开度及流程情况：针阀全开、走增压流程
施工前套压/油压：4.14/0.61MPa
出液时套压/油压：4.47/0.78MPa
气举最高套压/油压：4.48/1.15MPa
停气举时套压/油压：4.06/0.89MPa
气举举通时间：无
异常或特殊情况:无</t>
    <phoneticPr fontId="7" type="noConversion"/>
  </si>
  <si>
    <t>设备规格：CFA3408-298-1800
作业井号：威204H39-2
施工日期：2022/12.19
施工方式:开井反举
施工开始时间：10:10
施工结束时间：15:10
施工排量（方/小时）：1200
施工前瞬量（万方/天）：0.81
施工最高瞬量（万方/天）：1.13
施工后瞬量（万方/天）：0.67
排液量（方）：0.5
作业时间（小时）：5小时
备注：
针阀开度及流程情况：针阀全开，走增压流程
施工前套压/油压：7.92/1.15MPa
出液时套压/油压：16.07/1.17Mpa
气举最高套压/油压：28.05/1.19MPa
停气举时套压/油压：28.05/1.19MPa
气举举通时间：12:20
异常或特殊情况:无</t>
    <phoneticPr fontId="7" type="noConversion"/>
  </si>
  <si>
    <t>设备规格：CFA3408-298-1800
作业井号：威204H10-5
施工日期：2022/12.19
施工方式:开井反举
施工开始时间：9:10
施工结束时间：21:10
施工排量（方/小时）：1200
施工前瞬量（万方/天）：4.09
施工最高瞬量（万方/天）：6.60
施工后瞬量（万方/天）：1.93
排液量（方）：11.4
作业时间（小时）：12
备注：
针阀开度及流程情况：针阀全开，走增压流程
施工前套压/油压: 16.62/4.64MPa
出液时套压/油压：18.34/14.20Mpa
气举最高套压/油压:  19.28/14.20MPa
停气举时套压/油压：6.09/0.97MPa
气举举通时间 : 11:30
异常或特殊情况:无</t>
    <phoneticPr fontId="7" type="noConversion"/>
  </si>
  <si>
    <t>204H48-4</t>
    <phoneticPr fontId="7" type="noConversion"/>
  </si>
  <si>
    <t>设备规格：CFA3408-298-1800
作业井号：威204H48-4
施工日期：2022/12.20
施工方式:开井反举
施工开始时间：10:40
施工结束时间：19:40
施工排量（方/小时）：1200
施工前瞬量（万方/天）：0
施工最高瞬量（万方/天）：3.85
施工后瞬量（万方/天）：2.67
排液量（方）：1.6
作业时间（小时）：9小时
备注：
针阀开度及流程情况：针阀全开，走增压流程
施工前套压/油压：2.43/2.72MPa
出液时套压/油压：2.50/1.18Mpa
气举最高套压/油压：4.48/2.72MPa
停气举时套压/油压：2.38/1.18MPa
气举举通时间：12:10
异常或特殊情况:无</t>
    <phoneticPr fontId="7" type="noConversion"/>
  </si>
  <si>
    <t>设备规格：CFA3408-298-1800
作业井号：威204H10-4
施工日期：2022/12.20
施工方式:开井反举
施工开始时间：8:40
施工结束时间：20:40
施工排量（方/小时）：1200
施工前瞬量（万方/天）：2.27
施工最高瞬量（万方/天）：6.23
施工后瞬量（万方/天）：1.38
排液量（方）：15.2
作业时间（小时）：12
备注：
针阀开度及流程情况：针阀全开，走增压流程
施工前套压/油压: 9.02/3.96MPa
出液时套压/油压：8.54/3.57Mpa
气举最高套压/油压:  9.12/3.96MPa
停气举时套压/油压：4.75/0.93MPa
气举举通时间 : 9:10
异常或特殊情况:无</t>
    <phoneticPr fontId="7" type="noConversion"/>
  </si>
  <si>
    <t>设备规格：CFA3408-298-1800
作业井号：威204H39-2
施工日期：2022/12.21
施工方式:关井正举-关井反举
                - 开井反举
施工开始时间：11:20
施工结束时间：19:30
施工排量（方/小时）：1200
施工前瞬量（万方/天）：0
施工最高瞬量（万方/天）：3.46
施工后瞬量（万方/天）：2.97
排液量（方）：0.7
作业时间（小时）：7小时50分
备注：
针阀开度及流程情况：针阀全开，走直输流程
施工前套压/油压：10.76/4.89MPa
出液时套压/油压：11.71/1.86Mpa
气举最高套压/油压：28.01/6.18MPa
停气举时套压/油压：28.01/2.07MPa
气举举通时间：16:05
异常或特殊情况:无</t>
    <phoneticPr fontId="7" type="noConversion"/>
  </si>
  <si>
    <t>设备规格：CFA3408-298-1800
作业井号：威204H10-5
施工日期：2022/12.21
施工方式:开井反举
施工开始时间：7:40
施工结束时间：20:40
施工排量（方/小时）：1200
施工前瞬量（万方/天）：0
施工最高瞬量（万方/天）：6.60
施工后瞬量（万方/天）：2.59
排液量（方）：10.6
作业时间（小时）：13
备注：
针阀开度及流程情况：针阀全开，走增压流程
施工前套压/油压: 12.78/3.06MPa
出液时套压/油压: 19.29/4.69Mpa
气举最高套压/油压:  19.55/14.40MPa
停气举时套压/油压：6.00/1.09MPa
气举举通时间 : 11:50
异常或特殊情况:无</t>
    <phoneticPr fontId="7" type="noConversion"/>
  </si>
  <si>
    <t>设备规格：CFA3408-298-1800
作业井号：威202H3-2
施工日期：2022/12.22
施工方式： 开井反举
施工开始时间：11:35
施工结束时间：18:45
施工排量（方/小时）：1200
施工前瞬量（万方/天）：0
施工最高瞬量（万方/天）：6.48
施工后瞬量（万方/天）：4.16
排液量（方）：11
作业时间（小时）：5小时20分
备注：
针阀开度及流程情况：针阀开3圈，走增压流程
施工前套压/油压：7.29/2.07MPa
出液时套压/油压：9.12/2.15Mpa
气举最高套压/油压：9.12/7.53MPa
停气举时套压/油压：4.72/2.23MPa
气举举通时间：12:55
异常或特殊情况:无</t>
    <phoneticPr fontId="7" type="noConversion"/>
  </si>
  <si>
    <t>设备规格：CFA3408-298-1800
作业井号：威202H3-1
施工日期：2022/12.22
施工方式： 开井反举
施工开始时间：14:35
施工结束时间：16:25
施工排量（方/小时）：1200
施工前瞬量（万方/天）：0
施工最高瞬量（万方/天）：0
施工后瞬量（万方/天）：0
排液量（方）：0
作业时间（小时）：1小时50分
备注：
针阀开度及流程情况：针阀开两圈，走直输流程
施工前套压/油压：6.54/2.06MPa
气举最高套压/油压：16.76/2.15MPa
停气举时套压/油压：16.76/2.08MPa
气举举通时间：
异常或特殊情况:无</t>
    <phoneticPr fontId="7" type="noConversion"/>
  </si>
  <si>
    <t>设备规格：CFA3408-298-1800
作业井号：威202H3-5
施工日期：2022/12.22
施工方式： 开井反举
施工开始时间：18:45
施工结束时间：21:35
施工排量（方/小时）：1200
施工前瞬量（万方/天）：0
施工最高瞬量（万方/天）：11.12
施工后瞬量（万方/天）：2.47
排液量（方）：24.7
作业时间（小时）：2小时50分
备注：
针阀开度及流程情况：针阀全开、走增压流程
施工前套压/油压：7.64/0.48MPa
出液时套压/油压：8.79/0.62Mpa
气举最高套压/油压：8.79/2.88MPa
停气举时套压/油压：6.62/1.24MPa
气举举通时间：19:10
异常或特殊情况:无</t>
    <phoneticPr fontId="7" type="noConversion"/>
  </si>
  <si>
    <t>设备规格：CFA3408-298-1800
作业井号：威204H10-5
施工日期：2022/12.22
施工方式:开井反举
施工开始时间：7:20
施工结束时间：21:20
施工排量（方/小时）：1200
施工前瞬量（万方/天）：2.06
施工最高瞬量（万方/天）：9.79
施工后瞬量（万方/天）：2.80
排液量（方）：10.1
作业时间（小时）：14
备注：
针阀开度及流程情况：针阀全开，走增压流程
施工前套压/油压: 10.15/3.63MPa
出液时套压/油压: 16.56/12.75Mpa
气举最高套压/油压:  17.65/12.75MPa
停气举时套压/油压：5.85/1.29MPa
气举举通时间 : 12:00
异常或特殊情况:无</t>
    <phoneticPr fontId="7" type="noConversion"/>
  </si>
  <si>
    <t>设备规格：CFA3408-298-1800
作业井号：威204H39-2
施工日期：2022/12.23
施工方式:开井反举
施工开始时间：13:05
施工结束时间：16:30
施工排量（方/小时）：1200
施工前瞬量（万方/天）：2.22
施工最高瞬量（万方/天）：2.37
施工后瞬量（万方/天）：2.29
排液量（方）：0.36
作业时间（小时）：3小时25分
备注：
针阀开度及流程情况：针阀全开，走增压流程
施工前套压/油压：11.02/1.31MPa
出液时套压/油压：16.08/1.33Mpa
气举最高套压/油压：28.02/1.37MPa
停气举时套压/油压：28.02/1.36MPa
气举举通时间：14:15
异常或特殊情况:无</t>
    <phoneticPr fontId="7" type="noConversion"/>
  </si>
  <si>
    <t>设备规格：CFA3408-298-1800
作业井号：威204H10-5
施工日期：2022/12.23
施工方式:开井反举
施工开始时间：7:20
施工结束时间：21:20
施工排量（方/小时）：1200
施工前瞬量（万方/天）：0
施工最高瞬量（万方/天）：5.49
施工后瞬量（万方/天）：2.10
排液量（方）：10.7
作业时间（小时）：14
备注：
针阀开度及流程情况：针阀全开，走增压流程
施工前套压/油压: 9.64/3.11MPa
出液时套压/油压: 16.73/3.75Mpa
气举最高套压/油压:  16.73/11.68MPa
停气举时套压/油压：5.42/0.87MPa
气举举通时间 : 11:25
异常或特殊情况:无</t>
    <phoneticPr fontId="7" type="noConversion"/>
  </si>
  <si>
    <t>设备规格：CFA3408-298-1800
作业井号：威204H41-5
施工日期：2022/12.24
施工方式:开井反举
施工开始时间：11:10
施工结束时间：15:10
施工排量（方/小时）：1000
施工前瞬量（万方/天）：0
施工最高瞬量（万方/天）：2.7
施工后瞬量（万方/天）：2.1
排液量（方）：0.5
作业时间（小时）：4
备注：
针阀开度及流程情况：针阀全开，走增压流程
施工前套压/油压：3.41/1.12MPa
气举最高套压/油压：3.85/1.17MPa
停气举时套压/油压：3.85/1.12MPa
气举举通时间：
异常或特殊情况:无</t>
    <phoneticPr fontId="7" type="noConversion"/>
  </si>
  <si>
    <t>设备规格：CFA3408-298-1800
作业井号：威204H34-8
施工日期：2022/12.25
施工方式:关井正举-关井反举
                 开井反举
施工开始时间：11:55
施工结束时间：20:05
施工排量（方/小时）：1200
施工前瞬量（万方/天）：0
施工最高瞬量（万方/天）：6.68
施工后瞬量（万方/天）：5.54
排液量（方）：2.64
作业时间（小时）：8
备注：
针阀开度及流程情况：针阀全开，走直输流程
施工前套压/油压：8.16/3.13MPa
出液时套压/油压：9.60/9.76MPa
气举最高套压/油压：
9.64/10.37MPa
停气举时套压/油压：7.84/3.04MPa
气举举通时间：16:05
异常或特殊情况:无</t>
    <phoneticPr fontId="7" type="noConversion"/>
  </si>
  <si>
    <t>设备规格：CFA3408-298-1800
作业井号：威204H34-7
施工日期：2022/12.26
施工方式:关井正举-关井反举-开井反举
施工开始时间：9:55
施工结束时间：18:05
施工排量（方/小时）：1200
施工前瞬量（万方/天）：0
施工最高瞬量（万方/天）：4.50
施工后瞬量（万方/天）：3.34
排液量（方）：0.2
作业时间（小时）：8
备注：
针阀开度及流程情况：针阀开2.5圈，走增压流程
施工前套压/油压: 3.77/4.14MPa
出液时套压/油压: 4.52/3.29Mpa
气举最高套压/油压:  5.15/5.27MPa
停气举时套压/油压：4.08/1.94MPa
气举举通时间 : 15:45
异常或特殊情况:无</t>
    <phoneticPr fontId="7" type="noConversion"/>
  </si>
  <si>
    <t>设备规格：CFA3408-298-1800
作业井号：威202H21-5
施工日期：2022/12.27
施工方式:关井正举-关井反举
                 开井反举
施工开始时间：12:50
施工结束时间：19:10
施工排量（方/小时）：1200
施工前瞬量（万方/天）：0
施工最高瞬量（万方/天）：4.45
施工后瞬量（万方/天）：2.12
排液量（方）：3.1
作业时间（小时）：6
备注：
针阀开度及流程情况：针阀全开，走增压流程
施工前套压/油压：4.29/0.60MPa
出液时套压/油压：4.77/1.68MPa
气举最高套压/油压：
4.82/5.08MPa
停气举时套压/油压：4.43/1.52MPa
气举举通时间：16:40
异常或特殊情况:无</t>
    <phoneticPr fontId="7" type="noConversion"/>
  </si>
  <si>
    <t>设备规格：CFA3408-298-1800
作业井号：威204H39-2
施工日期：2022/12.27
施工方式:开井反举
施工开始时间：10:30
施工结束时间：15:10
施工排量（方/小时）：1200
施工前瞬量（万方/天）：1.83
施工最高瞬量（万方/天）：2.04
施工后瞬量（万方/天）：2.02
排液量（方）：0.2
作业时间（小时）：4小时40分
备注：
针阀开度及流程情况：针阀全开，走增压流程
施工前套压/油压: 5.87/1.17MPa
出液时套压/油压: 27.80/1.25Mpa
气举最高套压/油压:  28.0/1.27MPa
停气举时套压/油压: 28.0/1.24MPa
气举举通时间 : 11:30
异常或特殊情况:无</t>
    <phoneticPr fontId="7" type="noConversion"/>
  </si>
  <si>
    <t>设备规格：CFA3408-298-1800
作业井号：威204H34-8
施工日期：2022/12.28
施工方式:开井反举
施工开始时间：15:10
施工结束时间：19:10
施工排量（方/小时）：1200
施工前瞬量（万方/天）：0.3
施工最高瞬量（万方/天）：4.33
施工后瞬量（万方/天）：4.04
排液量（方）：2.3
作业时间（小时）：4小时
备注：
针阀开度及流程情况：针阀开1.5圈，走增压流程
施工前套压/油压: 6.41/0.63MPa
出液时套压/油压: 7.46/0.70Mpa
气举最高套压/油压: 7.51/5.04MPa
停气举时套压/油压: 6.68/4.77MPa
气举举通时间 : 16:10
异常或特殊情况:无</t>
    <phoneticPr fontId="7" type="noConversion"/>
  </si>
  <si>
    <t>204H33-1</t>
    <phoneticPr fontId="7" type="noConversion"/>
  </si>
  <si>
    <t>关井正举-关井反举</t>
    <phoneticPr fontId="7" type="noConversion"/>
  </si>
  <si>
    <t>设备规格：CFA3408-298-1800
作业井号：威202H33-1
施工日期：2022/12.28
施工方式:关井正举-关井反举
施工开始时间：10:40
施工结束时间：17:15
施工排量（方/小时）：1000
施工前瞬量（万方/天）：0
施工最高瞬量（万方/天）：0
施工后瞬量（万方/天）：0
排液量（方）：0
作业时间（小时）：6小时15分
备注：
针阀开度及流程情况：针阀全关
施工前套压/油压：7.95/4.03MPa
气举最高套压/油压：27.98/4.97MPa
停气举时套压/油压：27.98/4.77MPa
气举举通时间：
异常或特殊情况:无</t>
    <phoneticPr fontId="7" type="noConversion"/>
  </si>
  <si>
    <t>设备规格：CFA3408-298-1800
作业井号：威204H34-7
施工日期：2022/12.28
施工方式:开井反举
施工开始时间：10:40
施工结束时间：14:40
施工排量（方/小时）：1200
施工前瞬量（万方/天）：2.6
施工最高瞬量（万方/天）：2.97
施工后瞬量（万方/天）：2.73
排液量（方）：0.4
作业时间（小时）：4小时
备注：
针阀开度及流程情况：针阀全开，走增压流程
施工前套压/油压: 4.02/3.03MPa
出液时套压/油压: 4.11/1.04Mpa
气举最高套压/油压: 4.33/3.03MPa
停气举时套压/油压: 3.99/0.96MPa
气举举通时间 : 12:00
异常或特殊情况:无</t>
    <phoneticPr fontId="7" type="noConversion"/>
  </si>
  <si>
    <t>设备规格：CFA3408-298-1800
作业井号：威204H50-1
施工日期：2022/12.29
施工方式:关井正举
施工开始时间：11:40
施工结束时间：15:40
施工排量（方/小时）：1200
施工前瞬量（万方/天）：0
施工最高瞬量（万方/天）：0
施工后瞬量（万方/天）：0
排液量（方）：0
作业时间（小时）：4
备注：
针阀开度及流程情况：针阀全关
施工前套压/油压: 
14.86/2.80MPa
气举最高套压/油压：14.86/6.29MPa
停气举时套压/油压:
13.85 /6.29MPa
气举举通时间 : 
异常或特殊情况:无</t>
    <phoneticPr fontId="7" type="noConversion"/>
  </si>
  <si>
    <t>204H4-6</t>
    <phoneticPr fontId="7" type="noConversion"/>
  </si>
  <si>
    <t>设备规格：CFA3408-298-1800
作业井号：威204H4-6
施工日期：2022/12.29
施工方式:开井反举
施工开始时间：12:10
施工结束时间：14:10
施工排量（方/小时）：1200
施工前瞬量（万方/天）：0
施工最高瞬量（万方/天）：0
施工后瞬量（万方/天）：0
排液量（方）：0
作业时间（小时）：2
备注：
针阀开度及流程情况：针阀全开
施工前套压/油压: 
16.23/0.90MPa
气举最高套压/油压：19.31/0.90MPa
停气举时套压/油压:
19.31 /0.00MPa
气举举通时间 : 
异常或特殊情况:无</t>
    <phoneticPr fontId="7" type="noConversion"/>
  </si>
  <si>
    <t>设备规格：CFA3408-298-1800
作业井号：威204H39-2
施工日期：2022/12.30
施工方式:开井反举
施工开始时间：9:50
施工结束时间：14:20
施工排量（方/小时）：1200
施工前瞬量（万方/天）：1.27
施工最高瞬量（万方/天）：1.94
施工后瞬量（万方/天）：1.92
排液量（方）：0.2
作业时间（小时）：4.5小时
备注：
针阀开度及流程情况：针阀全开，走增压流程
施工前套压/油压: 7.63/1.17MPa
出液时套压/油压:17.66 /1.24Mpa
气举最高套压/油压: 28.10/1.27MPa
停气举时套压/油压: 28.10/1.26MPa
气举举通时间 : 12:00
异常或特殊情况:无</t>
    <phoneticPr fontId="7" type="noConversion"/>
  </si>
  <si>
    <t>设备规格：CFA3408-298-1800
作业井号：威204H34-7
施工日期：2022/12.30
施工方式:关井正举-关井反举
                 开井反举
施工开始时间：10:15
施工结束时间：21:35
施工排量（方/小时）：1200
施工前瞬量（万方/天）：0
施工最高瞬量（万方/天）：4.35
施工后瞬量（万方/天）：3.21
排液量（方）：0
作业时间（小时）：11
备注：
针阀开度及流程情况：针阀全开，走直输流程
施工前套压/油压：4.20/3.58MPa
气举最高套压/油压：4.98/5.95MPa
停气举时套压/油压：3.88/2.17MPa
气举举通时间：
异常或特殊情况:无</t>
    <phoneticPr fontId="7" type="noConversion"/>
  </si>
  <si>
    <t>设备规格：CFA3408-298-1800
作业井号：威204H34-8
施工日期：2022/12.31
施工方式:关井正举-关井反举
                 开井反举
施工开始时间：11:35
施工结束时间：20:55
施工排量（方/小时）：1200
施工前瞬量（万方/天）：0
施工最高瞬量（万方/天）：5.58
施工后瞬量（万方/天）：3.7
排液量（方）：1.3
作业时间（小时）：9
备注：
针阀开度及流程情况：针阀全开，走直输流程
施工前套压/油压：7.09/2.30MPa
出液时套压/油压：8.03/3.40MPa
气举最高套压/油压：
8.16/8.58MPa
停气举时套压/油压：7.42/2.21MPa
气举举通时间：16:40
异常或特殊情况:无</t>
    <phoneticPr fontId="7" type="noConversion"/>
  </si>
  <si>
    <t>MZD12002/350C</t>
  </si>
  <si>
    <t>204H51-1</t>
  </si>
  <si>
    <t>打破裂盘，13:40-15:00停机转反举流程，含油套窜试压</t>
  </si>
  <si>
    <t>204H36-2</t>
  </si>
  <si>
    <t>试压</t>
  </si>
  <si>
    <t>MZD12001/350C</t>
  </si>
  <si>
    <t>202H1-4</t>
  </si>
  <si>
    <t>204H36-3</t>
  </si>
  <si>
    <t>正注-开井反举</t>
  </si>
  <si>
    <t>含油套窜试压，打破裂盘，中途由正举转反举接管线；空钻移动式移动式气举12001
作业井号：204H23-6
施工日期：2022/1/13
施工前瞬量（万方/天）：10
施工开始时间: 9：50
施工排量（方/小时）：1200
施工结束时间:17：10
施工后瞬量（万方/天）：8
排液量（方）:  5
作业时间（台班）:6小时（含打破裂盘）
备注：施工前套压/油压：7.23/0.00MPa，施工后套压/油压：7.44/5.22MPa，最高套压/油压：8.80/16.20MPa，本次作业结束。</t>
  </si>
  <si>
    <t>含油套窜试压，打破裂盘，中途由正举转反举接管线；空钻移动式气举12001
作业井号：204H51-3
施工日期：2022/1/15
施工前瞬量（万方/天）：9
施工开始时间: 9：05
施工排量（方/小时）：1200
施工结束时间:18：30
施工后瞬量（万方/天）：11
排液量（方）:  6
作业时间（台班）:8小时（含试压、打破裂盘正举）
备注：施工前套压/油压：5.30/0.00MPa，施工后套压/油压：7.98/4.14MPa，最高套压/油压：9.10/14.10MPa，本次作业结束。</t>
  </si>
  <si>
    <t>空钻移动式气举12001
作业井号：202H11-3
施工日期：2022/1/16
施工前瞬量（万方/天）：0
施工开始时间: 11：40
施工排量（方/小时）：1200
施工结束时间:19：40
施工后瞬量（万方/天）：3.7
排液量（方）:  1.3
作业时间（台班）:8小时
备注：施工前套压/油压：2.03/0.92MPa，施工后套压/油压：2.02/0.59MPa，最高套压/油压：4.05/2.61MPa，本次作业结束。（11：40分开始关井反举，16：30分开井）</t>
  </si>
  <si>
    <t>转油管生产，空钻移动式气举12002
作业井号：204H41-1
施工日期：2022/1/18
施工前瞬量（万方/天）：6.6
施工开始时间: 10：15
施工排量（方/小时）：1200
施工结束时间:19：15
施工后瞬量（万方/天）：5.0
排液量（方）:  5.0
作业时间（台班）:1个台班
备注：施工前套压/油压：1.58/3.26MPa，施工后套压/油压：4.47/1.78MPa，最高套压/油压：4.80/3.55MPa，12：50-13：50停机由正举导反举，本次作业结束。</t>
  </si>
  <si>
    <t>正注</t>
  </si>
  <si>
    <t>打破裂盘；空钻移动式气举12001
作业井号：202H22-5
施工日期：2022/1/20
施工前瞬量（万方/天）：26（合排）
施工开始时间: 12：05
施工排量（方/小时）：1200
施工结束时间:15：40
施工后瞬量（万方/天）：27.4（合排）
排液量（方）:  0
作业时间（台班）:3小时35分钟
备注：施工前套压/油压：6.19/0.00MPa，施工后套压/油压：6.45/8.89MPa，最高套压/油压：6.50/8.91MPa，本次作业结束。</t>
  </si>
  <si>
    <t>202H22-8</t>
  </si>
  <si>
    <t>打破裂盘；空钻移动式气举12001
作业井号：202H22-8
施工日期：2022/1/20
施工前瞬量（万方/天）：30（合排）
施工开始时间: 17：05
施工排量（方/小时）：1200
施工结束时间:19：30
施工后瞬量（万方/天）：27（合排）
排液量（方）:  0
作业时间（台班）:2小时25分钟
备注：施工前套压/油压：6.21/0.00MPa，施工后套压/油压：5.65/7.52MPa，最高套压/油压：6.50/15.93MPa，本次作业结束。</t>
  </si>
  <si>
    <t>202H19-1</t>
  </si>
  <si>
    <t>正举打破裂盘，反举转油管，7小时40分钟</t>
  </si>
  <si>
    <t>打破裂盘；空钻移动式气举1200
作业井号：202H22-6
施工日期：2022/1/26
施工前瞬量（万方/天）：12.5
施工开始时间: 11：15
施工排量（方/小时）：1200
施工结束时间:13：15
施工后瞬量（万方/天）：13.0
排液量（方）:  0
作业时间（台班）:2小时
备注：憋破裂盘，施工前套压/油压：5.72/0.00MPa，施工后套压/油压：5.97/6.81MPa，最高套压/油压：5.97/6.81MPa，本次作业结束。</t>
  </si>
  <si>
    <t>打破裂盘；空钻移动式气举12002
作业井号：202H22-7
施工日期：2022/1/26
施工前瞬量（万方/天）：13.0
施工开始时间: 14：30
施工排量（方/小时）：1200
施工结束时间:16：30
施工后瞬量（万方/天）：13.0
排液量（方）:  0
作业时间（台班）:2小时
备注：憋破裂盘，施工前套压/油压：5.60/0.00MPa，施工后套压/油压：5.64/7.32MPa，最高套压/油压：5.64/8.65MPa，本次作业结束。</t>
  </si>
  <si>
    <t>空钻移动式气举12002
作业井号：204H66-4
施工日期：2022/1/27
施工前瞬量（万方/天）：0.0
施工开始时间: 12：50
施工排量（方/小时）：1200
施工结束时间:19：50
施工后瞬量（万方/天）：5.5
排液量（方）:  8.0
作业时间（台班）:7小时
备注：施工前套压/油压：7.86/1.40MPa，施工后套压/油压：4.63/1.33MPa，最高套压/油压：9.04/2.40MPa，本次作业结束。</t>
  </si>
  <si>
    <t>正注-开井反举0</t>
  </si>
  <si>
    <t>正注打破裂盘后转开井反举，反举7小时，套压缓慢上涨至10.79MPa，油管未出气，转油管未成功。空钻移动式气举12001
作业井号：204H37-1
施工日期：2022/2/7
施工前瞬量（万方/天）：9
施工开始时间: 10：40
施工排量（方/小时）：1200
施工结束时间:21：55
施工后瞬量（万方/天）：0
排液量（方）:  0
作业时间（台班）:9小时10：40-12：40、13：55-20：55）
备注：施工前套压/油压：4.28/0.00MPa，施工后套压/油压：10.79/0.00MPa，最高套压/油压：10.80/10.45MPa，本次作业结束。</t>
  </si>
  <si>
    <t>204H37-2</t>
  </si>
  <si>
    <t>正注打破裂盘后转开井反举，成功转油管生产。空钻移动式气举12001
作业井号：204H37-2
施工日期：2022/2/8
施工前瞬量（万方/天）：9
施工开始时间: 9：40
施工排量（方/小时）：1200
施工结束时间:18：45
施工后瞬量（万方/天）：9
排液量（方）:  10
作业时间（台班）:8小时（9：40-12：40、13：45-18：45）
备注：施工前套压/油压：4.30/0.00MPa，施工后套压/油压：8.92/4.37MPa，最高套压/油压：10.00/13.80MPa，本次作业结束。</t>
  </si>
  <si>
    <t>202H19-2</t>
  </si>
  <si>
    <t>正注打破裂盘后转开井反举，成功转油管生产。空钻移动式气举12001
作业井号：202H19-2
施工日期：2022/2/9
施工前瞬量（万方/天）：9
施工开始时间: 9：55
施工排量（方/小时）：1200
施工结束时间:17：55
施工后瞬量（万方/天）：9
排液量（方）:  2.5
作业时间（台班）:7小时（9：55-11：55、12：55-17：55）
备注：施工前套压/油压：2.50/0.00MPa，施工后套压/油压：6.92/2.6MPa，最高套压/油压：9.25/7.98MPa，本次作业结束。</t>
  </si>
  <si>
    <t>空钻移动式气举12001
作业井号：204H40-5
施工日期：2022/2/10
施工前瞬量（万方/天）：0
施工开始时间: 11：40
施工排量（方/小时）：1200
施工结束时间:20：40
施工后瞬量（万方/天）：3.5
排液量（方）:  35
作业时间（台班）:9小时
备注：施工前套压/油压：24.5/0.00MPa，施工后套压/油压：16.20/3.75MPa，最高套压/油压：25.50/12.80MPa，本次作业结束。</t>
  </si>
  <si>
    <t>空钻移动式气举12001</t>
  </si>
  <si>
    <t>正注打破裂盘后转开井反举，成功转油管生产。空钻移动式气举12001
作业井号：204H37-3
施工日期：2022/2/26
施工前瞬量（万方/天）：套管生产
施工开始时间: 10：00
施工排量（方/小时）：1200
施工结束时间:18：00
施工后瞬量（万方/天）：油管生产8万
排液量（方）:  1
作业时间（台班）:8小时
备注：施工前套压/油压：2.8/0.00MPa，施工后套压/油压：7.8/3.7MPa，最高套压/油压：8.3/11.90MPa，本次作业结束。</t>
  </si>
  <si>
    <t>正注打破裂盘后转开井反举，转油管生产未成功。空钻移动式气举12001
作业井号：204H37-4
施工日期：2022/2/27
施工前瞬量（万方/天）：5套管生产
施工开始时间: 10：00
施工排量（方/小时）：1200
施工结束时间:18：30
施工后瞬量（万方/天）：油管生产0万
排液量（方）:  0
作业时间（台班）:8.5小时
备注：施工前套压/油压：3.5/0.00MPa，施工后套压/油压：9.55/0.34MPa，最高套压/油压：9.55/12.40MPa，本次作业结束。</t>
  </si>
  <si>
    <t>空钻移动式气举9001</t>
  </si>
  <si>
    <t>正注-开井正举</t>
  </si>
  <si>
    <t>正注打破裂盘，正举排液；空钻移动式气举9001
作业井号：威207
施工日期：2022/3/3
施工前瞬量（万方/天）：0
施工开始时间: 9:30
施工排量（方/小时）：900
施工结束时间:16:50
施工后瞬量（万方/天）：走放空点火流程
排液量（方）:  12方
作业时间（台班）:7小时20分钟
备注：施工前套压/油压：0.8/0.00MPa，施工后套压/油压：7.7/11.4MPa，最高套压/油压：9.37/22.60MPa，本次作业结束。</t>
  </si>
  <si>
    <t>空钻移动式气举9001
作业井号：威207
施工日期：2022/3/4
施工前瞬量（万方/天）：0
施工开始时间: 8:30
施工排量（方/小时）：900
施工结束时间:17:30
施工后瞬量（万方/天）：走放空点火流程
排液量（方）:  17.5方
作业时间（台班）:8小时
备注：施工前套压/油压：0/11MPa，施工后套压/油压：9.8/6.1MPa，最高套压/油压：14.7/14.50MPa，本次作业结束（11:20-12:20正举改反举停1小时）。</t>
  </si>
  <si>
    <t>空钻移动式气举9001
作业井号：威207
施工日期：2022/3/5
施工前瞬量（万方/天）：0
施工开始时间: 9:10
施工排量（方/小时）：900
施工结束时间:17:10
施工后瞬量（万方/天）：走放空点火流程
排液量（方）:  8
作业时间（台班）:1
备注：施工前套压/油压：12.55/0.07MPa，施工后套压/油压：11.05/7.31MPa，最高套压/油压：14.9/12.07MPa，本次作业结束。</t>
  </si>
  <si>
    <t>空钻移动式气举12002：
作业井号：威207
施工日期：2022/3/7
施工前瞬量（万方/天）：0
施工开始时间: 9:35
施工排量（方/小时）：1200
施工结束时间:17:35
施工后瞬量（万方/天）：走放空点火流程
排液量（方）:  5
作业时间（台班）:8小时
备注：施工前套压/油压：12.5/0.14MPa，施工后套压/油压：10.9/6.8MPa，最高套压/油压：15.68/11.68MPa，本次作业结束。</t>
  </si>
  <si>
    <t>空钻移动式气举12002队
作业井号：威207
施工日期：2022/3/8
施工前瞬量（万方/天）：0
施工开始时间: 9:15
施工排量（方/小时）：1200
施工结束时间:18：15
施工后瞬量（万方/天）：走放空点火流程
排液量（方）:  8
作业时间（台班）:1
备注：施工前套压/油压：12.37/0.13MPa，施工后套压/油压：10.26/6.59MPa，最高套压/油压：14.66/10.66MPa，本次作业结束。（11：25-12：25停机观察）</t>
  </si>
  <si>
    <t>空钻移动式气举12002队
作业井号：威207
施工日期：2022/3/9
施工前瞬量（万方/天）：0
施工开始时间: 9:00
施工排量（方/小时）：1200
施工结束时间:17：00
施工后瞬量（万方/天）：走放空点火流程
排液量（方）:  6
作业时间（台班）:8小时
备注：施工前套压/油压：8.62/2.38MPa，施工后套压/油压：9.37/5.89MPa，最高套压/油压：9.73/6.47MPa，本次作业结束。</t>
  </si>
  <si>
    <t>空钻移动式气举12002</t>
  </si>
  <si>
    <t>空钻移动式气举12002队
作业井号：威207
施工日期：2022/3/11
施工前瞬量（万方/天）：0
施工开始时间: 9:40
施工排量（方/小时）：1200
施工结束时间:14：20
施工后瞬量（万方/天）：走放空点火流程
排液量（方）:  4.5
作业时间（台班）:4小时40分钟
备注：施工前套压/油压：12.33/0.08MPa，施工后套压/油压：10.82/7.12MPa，最高套压/油压：14.9/11.28MPa，本次作业结束。</t>
  </si>
  <si>
    <t>空钻移动式气举12002队
作业井号：威207
施工日期：2022/3/12
施工前瞬量（万方/天）：0
施工开始时间: 10：10
施工排量（方/小时）：1200
施工结束时间:15：00
施工后瞬量（万方/天）：走直排流程
排液量（方）:  2
作业时间（台班）:4小时50分钟
备注：施工前套压/油压：3.06/0.22MPa，施工后套压/油压：11.87/10.29MPa，最高套压/油压：13.65/10.29MPa，本次作业结束。</t>
  </si>
  <si>
    <t>空钻移动式气举12005</t>
  </si>
  <si>
    <t>空钻移动式气举12005
作业井号：威207
施工日期：2022/3/18
施工前瞬量（万方/天）：0
施工开始时间: 11：15
施工排量（方/小时）：1200
施工结束时间:15：55
施工后瞬量（万方/天）：走直排流程
排液量（方）:  17
作业时间（台班）:4小时40分钟
备注：施工前套压/油压：0/0.0MPa，施工后套压/油压：2.7/6.55MPa，最高套压/油压：6.34/14.36MPa，本次作业结束。</t>
  </si>
  <si>
    <t>11:40-12:30油套串试压，正注打破裂盘，15:20-16:15停机转反举，转油管成功。空钻移动式气举12005队
作业井号：威204H54-3
施工日期：2022/3/23
施工前瞬量（万方/天）：4
施工开始时间: 13：00
施工排量（方/小时）：1200
施工结束时间:21：05
施工后瞬量（万方/天）：7
排液量（方）:  1
作业时间（台班）:8小时（11:40-12:30油套串试压）
备注：施工前套压/油压：4.19/0MPa，施工后套压/油压：7.94/6.02MPa，最高套压/油压：10.35/17.33MPa，本次作业结束。（15：20-16：15停机转反举</t>
  </si>
  <si>
    <t>空钻移动式气举12005队
作业井号：威202H11-3
施工日期：2022/3/26
施工前瞬量（万方/天）：0
施工开始时间: 10：20
施工排量（方/小时）：1200
施工结束时间:21：20
施工后瞬量（万方/天）：0
排液量（方）:  1
作业时间（台班）:11小时
备注：施工前套压/油压：1.92/0.56MPa，施工后套压/油压：3.39/2.85MPa，最高套压/油压：3.49/2.85MPa，本次作业结束。</t>
  </si>
  <si>
    <t>空钻移动式气举12005队
作业井号：威207井
施工日期：2022/3/30
施工前瞬量（万方/天）：0（走放空点火）
施工开始时间: 8：20
施工排量（方/小时）：1200
施工结束时间:16：20
施工后瞬量（万方/天）：0（走放空点火）
排液量（方）:  15.5
作业时间（台班）:8小时
备注：施工前套压/油压：3.64/1.12MPa，施工后套压/油压：4.03/8.08MPa，最高套压/油压：5.63/14.82MPa，本次作业结束。</t>
  </si>
  <si>
    <t>空钻移动式气举12005队
作业井号：威207井
施工日期：2022/4/2
施工前瞬量（万方/天）：0（走放空）
施工开始时间: 8：10
施工排量（方/小时）：1200
施工结束时间:17：10
施工后瞬量（万方/天）：0（走放空）
排液量（方）:  15.4
作业时间（台班）:9小时
备注：施工前套压/油压：3.47/1.56MPa，施工后套压/油压：4.31/8.39MPa，最高套压/油压：6.48/14.83MPa，本次作业结束。</t>
  </si>
  <si>
    <t>空钻移动式气举12005队
作业井号：威204H66-4井
施工日期：2022/4/3
施工前瞬量（万方/天）：0
施工开始时间: 12：00
施工排量（方/小时）：1200
施工结束时间:16：00
施工后瞬量（万方/天）：6
排液量（方）:  7
作业时间（台班）:0.5
备注：施工前套压/油压：8.05/1.28MPa，施工后套压/油压：6.94/2.6MPa，最高套压/油压：8.51/2.65MPa，本次作业结束。</t>
  </si>
  <si>
    <t>空钻移动式气举12005队
作业井号：威207井
施工日期：2022/4/5
施工前瞬量（万方/天）：0（走放空）
施工开始时间: 8：20
施工排量（方/小时）：1200
施工结束时间:16：20
施工后瞬量（万方/天）：0（走放空）
排液量（方）:  15.2
作业时间（台班）:8小时
备注：施工前套压/油压：1.63/1.01MPa，施工后套压/油压：4.29/8.39MPa，最高套压/油压：6.49/14.31MPa，本次作业结束。</t>
  </si>
  <si>
    <t>套管生产产量降低，气举尝试转油管生产未成功；11：20-13：00油压过高停机，14：30-14：40停机由正举导反举；空钻移动式气举12005队
作业井号：威202H22-8井
施工日期：2022/4/5
施工前瞬量（万方/天）：11.0(7、8井合输)
施工开始时间: 9：40
施工排量（方/小时）：1200
施工结束时间:19：30
施工后瞬量（万方/天）：0（走直排流程）
排液量（方）:  1.0
作业时间（台班）:8小时
备注：施工前套压/油压：3.14/3.39MPa，施工后套压/油压：4.98/0.00MPa，最高套压/油压：4.98/26.00MPa，11：20-13：00油压过高停机，14：30-14：40停机由正举导反举，本次作业结束。</t>
  </si>
  <si>
    <t>空钻移动式气举12005队
作业井号：威207井
施工日期：2022/4/9
施工前瞬量（万方/天）：0（走放空）
施工开始时间: 8：10
施工排量（方/小时）：1200
施工结束时间:16：10
施工后瞬量（万方/天）：0（走放空）
排液量（方）:  15.0
作业时间（台班）:8小时
备注：施工前套压/油压：4.74/1.74MPa，施工后套压/油压：3.33/7.32MPa，最高套压/油压：5.95/14.10MPa，本次作业结束。</t>
  </si>
  <si>
    <t>正注打破裂盘，反举成功转油管生产；空钻移动式气举12005队
作业井号：威204H54-6井
施工日期：2022/4/10
施工前瞬量（万方/天）：20.0(2、3、6井合输)
施工开始时间: 10：40
施工排量（方/小时）：1200
施工结束时间:20：35
施工后瞬量（万方/天）：23.0（2、3、6井合输）
排液量（方）:  4.6
作业时间（台班）:9小时
备注：施工前套压/油压：4.66/0.00MPa，施工后套压/油压：7.56/5.01MPa，最高套压/油压：9.21/15.67MPa，13：45-14：40停机由正举导反举，本次作业结束。</t>
  </si>
  <si>
    <t>空钻移动式气举12005队
作业井号：威204H66-4井
施工日期：2022/4/13
施工前瞬量（万方/天）：0.0
施工开始时间: 10：05
施工排量（方/小时）：1200
施工结束时间:14：45
施工后瞬量（万方/天）：6.2
排液量（方）:  5.0
作业时间（台班）:4小时
备注：施工前套压/油压：6.94/2.60MPa，施工后套压/油压：6.06/3.55MPa，最高套压/油压：8.84/4.52MPa，10：20-11：00设备故障停机，本次作业结束。</t>
  </si>
  <si>
    <t>空钻移动式气举12005队
作业井号：威207井
施工日期：2022/4/14
施工前瞬量（万方/天）：0.0（放空）
施工开始时间: 8：20
施工排量（方/小时）：1200
施工结束时间:12：20
施工后瞬量（万方/天）：0.0（放空）
排液量（方）:  12.0
作业时间（台班）:4小时
备注：施工前套压/油压：3.25/1.70MPa，施工后套压/油压：3.03/6.86MPa，最高套压/油压：5.95/13.57MPa，本次作业结束。</t>
  </si>
  <si>
    <t>空钻移动式气举12005队
作业井号：威202H23-5井
施工日期：2022/4/15
施工前瞬量（万方/天）：9.5（5、6井合输）
施工开始时间: 11：30
施工排量（方/小时）：1200
施工结束时间:20：40
施工后瞬量（万方/天）：11.6（5、6井合输）
排液量（方）:  7.1
作业时间（台班）:8小时
备注：施工前套压/油压：：2.74/0.00MPa，施工后套压/油压：4.85/2.73MPa，最高套压/油压：5.12/10.82MPa，13：30-14：40停机由正举导反举，本次作业结束。</t>
  </si>
  <si>
    <t>空钻移动式气举12005队
作业井号：威204H66-4井
施工日期：2022/4/16
施工前瞬量（万方/天）：0.0
施工开始时间: 11：40
施工排量（方/小时）：1200
施工结束时间:18：40
施工后瞬量（万方/天）：5.0
排液量（方）:  4.8
作业时间（台班）:7小时
备注：施工前套压/油压：：7.81/0.26MPa，施工后套压/油压：4.38/1.48MPa，最高套压/油压：8.62/4.32MPa，本次作业结束。</t>
  </si>
  <si>
    <t>空钻移动式气举12005队
作业井号：威207井
施工日期：2022/4/17
施工前瞬量（万方/天）：0.0（放空）
施工开始时间: 11：00
施工排量（方/小时）：1200
施工结束时间:19：00
施工后瞬量（万方/天）：0.0（放空）
排液量（方）:  12.6
作业时间（台班）:8小时
备注：施工前套压/油压：：1.03/1.07MPa，施工后套压/油压：4.01/7.98MPa，最高套压/油压：6.36/14.24MPa，本次作业结束。</t>
  </si>
  <si>
    <t>空钻移动式气举12006</t>
  </si>
  <si>
    <t>空钻移动式气举12006队
作业井号：威207井
施工日期：2022/4/22
施工前瞬量（万方/天）：0.0（放空）
施工开始时间: 11：50
施工排量（方/小时）：1200
施工结束时间:15：50
施工后瞬量（万方/天）：0.0（放空）
排液量（方）:  11
作业时间（台班）:4小时
备注：施工前套压/油压：：0.68/1.64MPa，施工后套压/油压：3.20/7.40MPa，最高套压/油压：3.60/11.76MPa，本次作业结束。</t>
  </si>
  <si>
    <t>空钻移动式气举12004队
作业井号：威207井
施工日期：2022/5/14
施工前瞬量（万方/天）：0(放空点火）
施工开始时间: 9:00
施工排量（方/小时）：1200
施工结束时间:16:20
施工后瞬量（万方/天）：0(放空点火）
排液量（方）:  13.5
作业时间（台班）:8小时
9:00-13:05分正举
14:25-16:20分反举
备注：
施工前套压/油压：：9.9/0.00MPa，
施工后套压/油压：10.40/7.43MPa，
最高套压/油压：14.47/13.22MPa，
本次作业结束。</t>
  </si>
  <si>
    <t>空钻移动式气举12004</t>
  </si>
  <si>
    <t>空钻移动式气举12004队
作业井号：威202H23-7井
施工日期：2022/5/19
施工前瞬量（万方/天）：0关井
施工开始时间: 11:50
施工排量（方/小时）：1200
施工结束时间:15:50
施工后瞬量（万方/天）：0(关井）
排液量（方）:  0
作业时间（台班）:4小时
备注：
施工前套压/油压：：5.43/5.51MPa，
施工后套压/油压：5.64/5.51MPa，
最高套压/油压：5.64/5.51MPa，
本次作业结束。</t>
  </si>
  <si>
    <t>空钻移动式气举12002队
作业井号：威207井
施工日期：2022/5/20
施工前瞬量（万方/天）：0(放空点火）
施工开始时间: 11:00
施工排量（方/小时）：1200
施工结束时间:19:00
施工后瞬量（万方/天）：0(放空点火）
排液量（方）:  13
作业时间（台班）:8小时
备注：
施工前套压/油压：：3.7/3.26MPa，
施工后套压/油压：5.57/9.50MPa，
最高套压/油压：6.60/12.94MPa，
本次作业结束。</t>
  </si>
  <si>
    <t>空钻移动式气举12004队
作业井号：威207井
施工日期：2022/5/26
施工前瞬量（万方/天）：0(放空点火）
施工开始时间: 9:20
施工排量（方/小时）：1200
施工结束时间:17:20
施工后瞬量（万方/天）：0(放空点火）
排液量（方）:  15.2
作业时间（台班）:8小时
备注：
施工前套压/油压：：5.52/0.14MPa，
施工后套压/油压：5.73/2.89MPa，
最高套压/油压：14.28/5.85MPa，
本次作业结束。</t>
  </si>
  <si>
    <t>空钻移动式气举12004队
作业井号：威207井
施工日期：2022/6/4
施工前瞬量（万方/天）：0(放空点火）
施工开始时间: 9:20
施工排量（方/小时）：1200
施工结束时间:18:30
施工后瞬量（万方/天）：0(放空点火）
排液量（方）:  16.8
作业时间（台班）:8小时
9:20-12:20正举
13:30-18:30反举
备注：
施工前套压/油压：：2.72/6.20MPa，
施工后套压/油压：5.40/2.31MPa，
最高套压/油压：9.42/13.03MPa，
本次作业结束。</t>
  </si>
  <si>
    <t>空钻移动式气举12002队
作业井号：威202H207井
施工日期：2022/6/13
施工前瞬量（万方/天）：0(放空点火）
施工开始时间: 11：45
施工排量（方/小时）：1200
施工结束时间:20:30
施工后瞬量（万方/天）：0(放空点火）
排液量（方）:  9
作业时间（台班）:1
备注：施工前套压/油压：：2.49/3.92MPa，
施工后套压/油压：12.1/0.08MPa，
最高套压/油压：12.1/9.38MPa，
本次作业结束。（14：45-15：30停机转反举）</t>
  </si>
  <si>
    <t>204H40-6</t>
  </si>
  <si>
    <t>空钻移动式气举12004队
作业井号：威204H40-6井
施工日期：2022/6/16
施工前瞬量0（万方/天）
施工开始时间: 8:30
施工排量（方/小时）：1200
施工结束时间:17:30
施工后瞬量（万方/天）：1.6
排液量（方）:  4.0
作业时间（台班）:9小时(含8:30-9:30油套串试压)
备注：施工前套压/油压：：7.70/7.30MPa，
施工后套压/油压：2.0/1.9MPa，
最高套压/油压：7.7/7.3MPa，(8:30-9:30油套串试压）本次作业结束。9:30分开始开井反举，14:30-15:30敞井反举，15:30恢复开井反举。</t>
  </si>
  <si>
    <t>空钻移动式气举12004队
作业井号:威204H40-8井
施工日期:2022/6/17
施工前瞬量:0（万方/天）
施工开始时间: 8:00
施工排量（方/小时）：1200
施工结束时间:18:00
施工后瞬量（万方/天）:5.16
排液量（方）:  4.0
作业时间（台班）:10小时(含8:00-9:00油套串试压)
备注：施工前套压/油压：：11.0/11.30MPa，
施工后套压/油压：8.2/6.4MPa，
最高套压/油压：11.50/11.30MPa，(8:00-9:00油套串试压）本次作业结束。9:00开始关井正举，11:00开井反举。</t>
  </si>
  <si>
    <t>空钻移动式气举12004队
作业井号：威207井
施工日期：2022/6/21
施工前瞬量（万方/天）：0(放空点火）
施工开始时间: 9:30
施工排量（方/小时）：1200
施工结束时间:18:30
施工后瞬量（万方/天）：0(放空点火）
排液量（方）:  13
作业时间（台班）:8小时
9:30-13:00正举
14:00-18:30反举
备注：
施工前套压/油压：：4.1/2.40MPa，
施工后套压/油压：9.64/6.22MPa，
最高套压/油压：13.49/12.64MPa，
本次作业结束。</t>
  </si>
  <si>
    <t>空钻移动式气举12004队
作业井号：威204H54-4井
施工日期：2022/6/28
施工前瞬量(万方/天）6.5
施工开始时间: 13:00
施工排量（方/小时）：1200
施工结束时间:20:40
施工后瞬量（万方/天）：7.0
排液量（方）:  3
作业时间（台班）:7小时
13:00-15:00正举打破裂盘
15:40-20:40开井反举
备注：
施工前套压/油压：2.9/0MPa，
施工后套压/油压：6.06/3.60MPa，
最高套压/油压：7.18/13.30MPa，
本次作业结束。</t>
  </si>
  <si>
    <t>NPU1200/350C</t>
  </si>
  <si>
    <t>设备规格：NPU1200/350C
作业井号：威204H51-2
施工日期：2022/7/19
施工方式：开井反举-关井正举-开井反举
开始时间：10：30
施工结束时间：21：45
施工排量（方/小时）：1200
施工前瞬量（万方/天）：0
施工最高瞬量（万方/天）：4.5（开井反举时）
施工后瞬量（万方/天）：0
排液量（方）：0
作业时间（小时）：11
备注：（15：15-15：25，19：25-19：30）停机转气举方式
施工前套压/油压：5.21/0MPa
气举最高套压/油压：5.88/5.83MPa
施工后套压/油压：5.8/0Mpa。</t>
  </si>
  <si>
    <t>204H51-6</t>
  </si>
  <si>
    <t>反注氮气验证油管穿孔位置；设备规格：NPU1200/350C
作业井号：威204H51-6
施工日期：2022/7/28
施工方式：开井反举
开始时间：12：00
施工结束时间：16：00
施工排量（方/小时）：1200
施工前瞬量（万方/天）：3.5（5井+6井）
施工最高瞬量（万方/天）：6.5（5井+6井）
施工后瞬量（万方/天）：6.1（5井+6井）
排液量（方）：0
作业时间（小时）：4
备注：施工前套压/油压：1.59/1.52MPa
气举最高套压/油压：1.86/1.76MPa
施工后套压/油压：1.83/1.71Mpa。</t>
  </si>
  <si>
    <t>设备规格：NPU1200/350C
作业井号：威204H51-7
施工日期：2022/7/29
施工方式：开井反举
开始时间：13：20
施工结束时间：20：20
施工排量（方/小时）：1200
施工前瞬量（万方/天）：14.5（7井+8井）
施工最高瞬量（万方/天）：14.5（7井+8井）
施工后瞬量（万方/天）：4.7（7井+8井）
排液量（方）：10
作业时间（小时）：7
备注：施工前套压/油压：9.44/2.68MPa
气举最高套压/油压：9.44/2.68MPa
施工后套压/油压：4.98/2Mpa。</t>
  </si>
  <si>
    <t>设备规格：NPU1200/350C
作业井号：威204H51-2
施工日期：2022/7/30
施工方式：关井正举-关井反举-开井反举
开始时间：9：50
施工结束时间：20：00
施工排量（方/小时）：1200
施工前瞬量（万方/天）：0
施工最高瞬量（万方/天）：4.5（开井反举时）
施工后瞬量（万方/天）：0
排液量（方）：0
作业时间（小时）：10
备注：（13：50-14：00）停机反举
施工前套压/油压：5.05/0.9MPa
气举最高套压/油压：6.64/6.59MPa
施工后套压/油压：6.64/0Mpa。</t>
  </si>
  <si>
    <t>设备规格：NPU12004/350C
作业井号:威204H33-1
施工日期：2022/8/2
施工方式：开井反举
开始时间:10:40
施工结束时间：15:35
施工排量（方/小时）：1200
施工前瞬量（万方/天）：3.0万方/天
施工最高瞬量（万方/天）：3.0（开井反举时）
施工后瞬量（万方/天）：0
排液量（方）：0
作业时间（小时）：4小时55分
备注:
针阀开度及流程情况：全开/生产流程
施工前套压/油压：5.98/4.73MPa
气举最高套压/油压：28.5/4.73MPa
出液时套压/油压：未出液
气举举通时间：无
施工后套压/油压：28.5/0.71Mpa
异常或特殊情况：套压升至28.5MPa未通，作业区通知停机观察。</t>
  </si>
  <si>
    <t>设备规格：NPU12004/350C
作业井号:威204H6-4
施工日期：2022/8/10
施工方式：开井反举
开始时间:10:40
施工结束时间：12：40
施工排量（方/小时）：1200
施工前瞬量（万方/天）：0万方/天
施工最高瞬量（万方/天）：0（开井反举时）
施工后瞬量（万方/天）：0
排液量（方）：0
作业时间（小时）：1小时
备注:
针阀开度及流程情况：全开/生产流程
施工前套压/油压：5.24/5.23MPa
气举最高套压/油压：6.21/6.08MPa
出液时套压/油压：未出液
气举举通时间：无
施工后套压/油压：6.05/2.41Mpa
异常或特殊情况：11：10～12：10设备停机维修。</t>
  </si>
  <si>
    <t>设备规格：NPU12002/350C
作业井号:威204H43-1
施工日期：2022/8/30
施工方式：开井反举
开始时间:11：00
施工结束时间：16：15
施工排量（方/小时）：1200
施工前瞬量（万方/天）：5
施工最高瞬量（万方/天）：8
施工后瞬量（万方/天）：6
排液量（方）：5
作业时间（小时）：5小时15分
针阀开度及流程情况：0.5圈-全开/直输-放空-直输
备注:
施工前套压/油压：6.72/6.84MPa
气举最高套压/油压：7.83/6.84MPa
施工后套压/油压：5.49/3.58Mpa。
出液时套压/油压：6.6/0.51Map</t>
  </si>
  <si>
    <t>204H43-2</t>
  </si>
  <si>
    <t>设备规格：NPU12002/350C
作业井号:威204H43-2
施工日期：2022/8/30
施工方式：开井反举
开始时间:17：00
施工结束时间：19：45
施工排量（方/小时）：1200
施工前瞬量（万方/天）：0
施工最高瞬量（万方/天）：3.5
施工后瞬量（万方/天）：3.5
排液量（方）：1
作业时间（小时）：2小时45分
针阀开度及流程情况：全开/放空-直输
备注:
施工前套压/油压：4.75/2.84MPa
气举最高套压/油压：4.75/2.84MPa
施工后套压/油压：4.32/2.08Mpa。
出液时套压/油压：4.62/2.13Map</t>
  </si>
  <si>
    <t>设备规格：NPU12002/350C
作业井号:威204H54-2
施工日期：2022/9/8
施工方式：开井正举
开始时间:12：00
施工结束时间：14：20
施工排量（方/小时）：1200
施工前瞬量（万方/天）：8
施工最高瞬量（万方/天）：8.5
施工后瞬量（万方/天）：7.5
排液量（方）：1
作业时间（小时）：2小时20分
备注:
施工前套压/油压：2.82/0.00MPa
气举最高套压/油压：3.01/3.55MPa
施工后套压/油压：2.94/2.91Mpa。
12：30分烈盘被打破，油压从0.00↑3.55↓3.40MPa，套压从2.82↑3.01MPa，瞬量从8万↑8.5万。</t>
  </si>
  <si>
    <t>设备规格：NPU12002/350C
作业井号:威204H54-5
施工日期：2022/9/8
施工方式：开井正举
开始时间:16：00
施工结束时间：18：40
施工排量（方/小时）：1200
施工前瞬量（万方/天）：7.6
施工最高瞬量（万方/天）：8.3
施工后瞬量（万方/天）：7.7
排液量（方）：4
作业时间（小时）：2小时40分
备注:
施工前套压/油压：3.57/0.00MPa
气举最高套压/油压：3.95/11.80MPa
施工后套压/油压：3.91/5.70Mpa。
17：05分烈盘被打破，油压从0.00↑11.80↓7.98MPa，套压从3.57↑3.76MPa，瞬量从7.6万↑8万。</t>
  </si>
  <si>
    <t>设备规格：NPU12004/350C
作业井号:威204H54-2
施工日期：2022/9/18
施工方式：关井正举
开始时间:19:10
施工结束时间:22:15
施工排量（方/小时）：1200
施工前瞬量（万方/天）：0
施工最高瞬量（万方/天）：0
施工后瞬量（万方/天）：0
排液量（方）：0
作业时间（小时）：3小时5分钟
备注:
施工前套压/油压：3.21/3.08MPa
气举最高套压/油压：7.36/7.59MPa
施工后套压/油压：7.36/7.59Mpa。</t>
  </si>
  <si>
    <t>设备规格：NPU12004/350C
作业井号:威204H43-1
施工日期：2022/9/19
施工方式：开井反举
开始时间:13：50
施工结束时间：19：50
施工排量（方/小时）：1200
施工前瞬量（万方/天）：0.3
施工最高瞬量（万方/天）：3.6
施工后瞬量（万方/天）：2.8
排液量（方）：5.5
作业时间（小时）：6小时
针阀开度及流程情况：0.5圈-3圈
备注:
施工前套压/油压：4.97/5.24MPa
气举最高套压/油压：4.97/5.24MPa
施工后套压/油压：3.99/1.31Mpa。
出液时套压/油压：4.76/2.68Map</t>
  </si>
  <si>
    <t>204H10-3</t>
  </si>
  <si>
    <t>设备规格：NPU12004/350C
作业井号:威204H10-3
施工日期：2022/9/20
施工方式：开井正举
开始时间:13：50
施工结束时间：19：50
施工排量（方/小时）：1200
施工前瞬量（万方/天）：0
施工最高瞬量（万方/天）：0
施工后瞬量（万方/天）：0
排液量（方）：0
作业时间（小时）：6小时
针阀开度及流程情况：全开-放空流程
备注:
施工前套压/油压：0/0MPa
气举最高套压/油压：0/23.24MPa
施工后套压/油压：0/23.24Mpa。</t>
  </si>
  <si>
    <t>设备规格：NPU12004/350C
作业井号:威204H10-3
施工日期：2022/9/21
施工方式：开井正举
开始时间:12：35
施工结束时间：20：35
施工排量（方/小时）：1200
施工前瞬量（万方/天）：0
施工最高瞬量（万方/天）：5.9
施工后瞬量（万方/天）：2.6
排液量（方）：40
作业时间（小时）：8小时
针阀开度及流程情况：全开/1圈-放空/直输流程
备注:
施工前套压/油压：0/23.12MPa
气举最高套压/油压10.66/23.54MPa
施工后套压/油压：10.58/17.91Mpa。
备注：13：10开始出液，套压/油压：0.11/23.54Mpa
14：10开始走直输生产，套压/油压：3.66/20.44Mpa</t>
  </si>
  <si>
    <t>202H18-4</t>
  </si>
  <si>
    <t>设备规格：NPU12004/350C
作业井号:威202H18-4
施工日期：2022/9/22
施工方式：开井反举
开始时间:16：10
施工结束时间：20：10
施工排量（方/小时）：1200
施工前瞬量（万方/天）：3
施工最高瞬量（万方/天）：6.5
施工后瞬量（万方/天）：6.2
排液量（方）：2.5
作业时间（小时）：4小时
针阀开度及流程情况：0.5圈-生产流程
备注:
施工前套压/油压：10.51/3.5MPa
气举最高套压/油压：10.77/8.84MPa
施工后套压/油压：9.13/8.49Mpa。
备注：17：00开始出液，套压/油压：10.93/1.64Mpa</t>
  </si>
  <si>
    <t>设备规格：NPU12004/350C
作业井号:威202H18-1
施工日期：2022/9/23
施工方式：开井反举
开始时间:10：15
施工结束时间：16：15
施工排量（方/小时）：1200
施工前瞬量（万方/天）：3
施工最高瞬量（万方/天）：6.5
施工后瞬量（万方/天）：5
排液量（方）：5.5
作业时间（小时）：6小时
针阀开度及流程情况：1-0.5圈/生产流程
备注:
施工前套压/油压：8.05/3.7MPa
气举最高套压/油压：8.89/6.02MPa
施工后套压/油压：7.4275.61Mpa。
备注：11：35开始出液，套压/油压：8.53/1.61Mpa</t>
  </si>
  <si>
    <t>设备规格：NPU12004/350C
作业井号:威204H39-2
施工日期：2022/9/24
施工方式：开井反举
开始时间:10：55
施工结束时间：18：55
施工排量（方/小时）：1200
施工前瞬量（万方/天）：0
施工最高瞬量（万方/天）：1.8
施工后瞬量（万方/天）：1.2
排液量（方）：1
作业时间（小时）：8小时
针阀开度及流程情况：全开/生产流程
备注:
施工前套压/油压：2.75/0MPa
气举最高套压/油压：21.85/3.05MPa
施工后套压/油压：21.85/2.91Mpa。</t>
  </si>
  <si>
    <t>设备规格：NPU12004/350C
作业井号:威204H39-2
施工日期：2022/9/25
施工方式：开井反举
开始时间:9：00
施工结束时间：11：05
施工排量（方/小时）：1200
施工前瞬量（万方/天）：0
施工最高瞬量（万方/天）：0
施工后瞬量（万方/天）：0
排液量（方）：0
作业时间（小时）：2小时5分钟
针阀开度及流程情况：全开/放空流程
备注:
施工前套压/油压：21.62/0MPa
气举最高套压/油压：28/0.03MPa
施工后套压/油压：28/0.03Mpa。</t>
  </si>
  <si>
    <t>设备规格：NPU12004/350C
作业井号：威204H51-6
施工日期：2022/9/28
施工方式：开井正举-开井反举
开始时间：9：35
施工结束时间：21：00
施工排量（方/小时）：1200
施工前瞬量（万方/天）：3.0
施工最高瞬量（万方/天）：10
施工后瞬量（万方/天）：4.2
排液量（方）：42
作业时间（小时）：10（13：35-15：00）停机转反举
施工前套压/油压：12.55/12.67MPa
气举最高套压/油压：12.55/12.67MPa
施工后套压/油压：8.42/1.76Mpa。
备注：10：30开始出液，套压/油压：3.41/8.72Mpa</t>
  </si>
  <si>
    <t>设备规格：NPU12004/350C
作业井号：威204H51-6
施工日期：2022/9/29
施工方式：开井反举
开始时间：9：45
施工结束时间：17：45
施工排量（方/小时）：1200
施工前瞬量（万方/天）：4.5
施工最高瞬量（万方/天）：4.5
施工后瞬量（万方/天）：3.9
排液量（方）：24
作业时间（小时）：8小时
施工前套压/油压：7.83/1.63MPa
气举最高套压/油压：7.84/1.76MPa
施工后套压/油压：7.61/1.61Mpa。</t>
  </si>
  <si>
    <t>开井反举-关井反举</t>
  </si>
  <si>
    <t>设备规格：NPU12004/350C
作业井号：威202H1-2
施工日期：2022/10/7
施工方式：开井反举-关井反举
开始时间：12：05
施工结束时间：18：15
施工排量（方/小时）：1200
施工前瞬量（万方/天）：0
施工最高瞬量（万方/天）：0
施工后瞬量（万方/天）：0
排液量（方）：0
作业时间（小时）：6小时10分钟
施工前套压/油压：0/0MPa
气举最高套压/油压：8.81/8.6MPa
施工后套压/油压：8.81/8.6Mpa。
15:00转关井反举。</t>
  </si>
  <si>
    <t>打破裂盘-开井反举</t>
  </si>
  <si>
    <t>设备规格：NPU12004/350C
作业井号：威202H21-5
施工日期：2022/10/12
施工方式：打破裂盘-开井反举
开始时间：11：30
施工结束时间：20：10
施工排量（方/小时）：1200
施工前瞬量（万方/天）：3.5
施工最高瞬量（万方/天）：3.1
施工后瞬量（万方/天）：2.9
排液量（方）：5
作业时间（小时）：7（13：30-15：10）停机转反举
施工前套压/油压：2/0MPa
气举最高套压/油压：5.2/1.76MPa
施工后套压/油压：4.77/1.70Mpa。
备注：12:45破裂盘打开，15:30开始反举，15：40开始出液，套压/油压：5.22/1.3Mpa
16：40开始走直输生产，套压/油压：4.8/1.76Mpa</t>
  </si>
  <si>
    <t>(打破裂盘)开井正、反举</t>
  </si>
  <si>
    <t>设备规格：NPU12004/350C
作业井号：威202H21-6
施工日期：2022/10/13
施工方式：(打破裂盘)开井正、反举
开始时间：11：15
施工结束时间：19:30
施工排量（方/小时）：1200
施工前瞬量（万方/天）：8.3
施工最高瞬量（万方/天）：8.6
施工后瞬量（万方/天）：5.4
排液量（方）：7
作业时间（小时）：7（13：15-14:30分停机转反举)
施工前套压/油压：2.38/0MPa
气举最高套压/油压：3.86/10.25MPa
施工后套压/油压：3.85/1.30Mpa。
备注：12:15分破裂盘打开，14:30开始反举，15：00开始出液。</t>
  </si>
  <si>
    <t>设备规格：NPU12004/350C
作业井号：威202H21-7
施工日期：2022/10/15
施工方式：(打破裂盘)开井正、反举
开始时间：9：40
施工结束时间：20:10
施工排量（方/小时）：1200
施工前瞬量（万方/天）：8.1
施工最高瞬量（万方/天）：4.6
施工后瞬量（万方/天）：8.6
排液量（方）：5
作业时间（小时）：9（12：10-13:40分停机转反举)
施工前套压/油压：3.96/0MPa
气举最高套压/油压：5.88/13.10MPa
施工后套压/油压：5.45/1.40Mpa。
备注：11:00分破裂盘打开，13:40开始反举，14：10开始出液。</t>
  </si>
  <si>
    <t>(打破裂盘)开井正举</t>
  </si>
  <si>
    <t>设备规格：NPU12003/350C
作业井号：威204H54-8
施工日期：2022/10/27
施工方式：(打破裂盘)开井正举、
开始时间：11:20
施工结束时间:13:20
施工排量（方/小时）：1200
施工前瞬量（万方/天）：5－6
施工最高瞬量（万方/天）：6
施工后瞬量（万方/天）：5.2
排液量（方）：0.5
作业时间（小时）：2
施工前套压/油压：5.1/0MPa
气举最高套压/油压：6.8/8.86MPa
施工后套压/油压：6.8/7.79Mpa。
备注:接指令13:20停机转打9井破裂盘。</t>
  </si>
  <si>
    <t>设备规格：NPU12003/350C
作业井号：威204H54-9
施工日期：2022/10/27
施工方式：(打破裂盘)开井正举、
开始时间：14:10
施工结束时间:16:10
施工排量（方/小时）：1200
施工前瞬量（万方/天）：7.1
施工最高瞬量（万方/天）：7.4
施工后瞬量（万方/天）：7.1
排液量（方）：0
作业时间（小时）：2
施工前套压/油压：4.8/0MPa
气举最高套压/油压：6.1/11.25MPa
施工后套压/油压：6.4/6.95Mpa。
备注:接指令16:10停机转打10井破裂盘。</t>
  </si>
  <si>
    <t>设备规格：NPU12003/350C
作业井号：威204H54-10
施工日期：2022/10/27
施工方式：(打破裂盘)开井正举、
开始时间：17:30
施工结束时间:19:30
施工排量（方/小时）：1200
施工前瞬量（万方/天）：12.1
施工最高瞬量（万方/天）：13.6
施工后瞬量（万方/天）：9.2
排液量（方）：0
作业时间（小时）：2
施工前套压/油压：2.6/0MPa
气举最高套压/油压：2.6/10.12MPa
施工后套压/油压：2.4/5.36Mpa。</t>
  </si>
  <si>
    <t>204H47-4</t>
    <phoneticPr fontId="7" type="noConversion"/>
  </si>
  <si>
    <t>(打破裂盘)开井正举-开井反举</t>
    <phoneticPr fontId="7" type="noConversion"/>
  </si>
  <si>
    <t>设备规格：NPU12003/350C
作业井号：威204H47-4
施工日期：2022/11/28
施工方式：(打破裂盘)开井正举、
开始时间：10:40
施工结束时间:21:30
施工排量（方/小时）：1200
施工前瞬量（万方/天）：4.5.7井合采总瞬量16.5
施工最高瞬量（万方/天）：4.5.7井合采总产19.6
施工后瞬量（万方/天）：3.4井合采总产量:18.6
排液量（方）：6
作业时间（小时）：正举10:40－16:40，反举:17:30－21:30共10小时。
施工前套压/油压：2.42/0MPa
气举最高套压/油压：2.98/14.1MPa
施工后套压/油压：9.15/6.89Mpa。</t>
    <phoneticPr fontId="7" type="noConversion"/>
  </si>
  <si>
    <t>204H43-1</t>
    <phoneticPr fontId="7" type="noConversion"/>
  </si>
  <si>
    <t>设备规格：NPU12003/350C
作业井号：威204H43-1
施工日期：2022/12/3
施工方式：开井反举、
开始时间：15:50
施工结束时间:19:50
施工排量（方/小时）：1200
施工前瞬量（万方/天）：走直排
施工最高瞬量（万方/天）：3.6
施工后瞬量（万方/天）：3.1
排液量（方）：2
作业时间（小时）：4
施工前套压/油压：2.91/0.16MPa
气举最高套压/油压：2.91/0.96MPa
施工后套压/油压：2.22/0.87Mpa。
备注:空压机累积运行时间:6943
膜制氮累积运行时间:4782
增压机累积运行时间:6825</t>
    <phoneticPr fontId="7" type="noConversion"/>
  </si>
  <si>
    <t>204H36-6</t>
    <phoneticPr fontId="7" type="noConversion"/>
  </si>
  <si>
    <t>设备规格：NPU12003/350C
作业井号：威204H36－6
施工日期：2022/12/4
施工方式：关井正举、
开始时间：12:20
施工结束时间:18:20
施工排量（方/小时）：1200
施工前瞬量（万方/天）：0
施工最高瞬量（万方/天）：0
施工后瞬量（万方/天）：0
排液量（方）：0
作业时间（小时）：6
施工前套压/油压：5.65/2.25MPa
气举最高套压/油压：6.04/5.84MPa
施工后套压/油压：6.04/5.72Mpa。
备注:空压机累积运行时间:6950
膜制氮累积运行时间:4788
增压机累积运行时间:6831</t>
    <phoneticPr fontId="7" type="noConversion"/>
  </si>
  <si>
    <t>设备规格：NPU12003/350C
作业井号：威204H4－4
施工日期：2022/12/5
施工方式：开井反举走生产流程。
开始时间：13:50
施工结束时间:19:50
施工排量（方/小时）：1200
施工前瞬量（万方/天）：0.3
施工最高瞬量（万方/天）：0.33
施工后瞬量（万方/天）：0.32
排液量（方）：0
作业时间（小时）：6
施工前套压/油压：4.17/0.87MPa
气举最高套压/油压：5.87/0.99MPa
施工后套压/油压：5.87/0.61Mpa。</t>
    <phoneticPr fontId="7" type="noConversion"/>
  </si>
  <si>
    <t>设备规格：NPU12003/350C
作业井号：威204H1－2
施工日期：2022/12/6
施工方式：开井反举走生产流程。
开始时间：13:30
施工结束时间:21:30
施工排量（方/小时）：1200
施工前瞬量（万方/天）：0
施工最高瞬量（万方/天）：0
施工后瞬量（万方/天）：0
排液量（方）：(量空高计量29.5)
作业时间（小时）：8
施工前套压/油压：1.86/1.35MPa
气举最高套压/油压：24.4/1.35MPa
施工后套压/油压：24.4/0.6Mpa。
备注:</t>
    <phoneticPr fontId="7" type="noConversion"/>
  </si>
  <si>
    <t>设备规格：NPU12003/350C
作业井号：威204H1－2
施工日期：2022/12/7
施工方式：开井反举走生产流程。
开始时间：9:00
施工结束时间:21:00
施工排量（方/小时）：1200
施工前瞬量（万方/天）：0
施工最高瞬量（万方/天）：9.9
施工后瞬量（万方/天）：3.3
排液量（方）：(措施期间累积排液117方)
作业时间（小时）：12
施工前套压/油压：23.7/0.8MPa
气举最高套压/油压：26.37/13.5MPa
施工后套压/油压：6.55/1.5Mpa。</t>
    <phoneticPr fontId="7" type="noConversion"/>
  </si>
  <si>
    <t>设备规格：NPU12003/350C
作业井号：威204H1－2
施工日期：2022/12/8
施工方式：开井反举走生产流程。
开始时间：9:30
施工结束时间:20:10
施工排量（方/小时）：1200
施工前瞬量（万方/天）：0
施工最高瞬量（万方/天）：8.9
施工后瞬量（万方/天）：3.4
排液量（方）：(措施期间累积排液165方)
作业时间（小时）：10小时40分
施工前套压/油压：23.7/0.8MPa
气举最高套压/油压：18.27/10.5MPa
施工后套压/油压：7.49/2.7Mpa。
备注：</t>
    <phoneticPr fontId="7" type="noConversion"/>
  </si>
  <si>
    <t>4..43</t>
    <phoneticPr fontId="7" type="noConversion"/>
  </si>
  <si>
    <t>更正：
设备规格：NPU12005/350C
作业井号：威204H37-2
施工日期：2022/12/9
施工方式：开井反举走生产流程。
开始时间：11:10
施工结束时间:19:10
施工排量（方/小时）：1200
施工前瞬量（万方/天）：0.8
施工最高瞬量（万方/天）：3.9
施工后瞬量（万方/天）：3.2
排液量（方）：5
作业时间（小时）：8小时
施工前套压/油压：4.26/2.72MPa
气举最高套压/油压：4.43/2.93MPa
施工后套压/油压：4/2.93</t>
    <phoneticPr fontId="7" type="noConversion"/>
  </si>
  <si>
    <t>设备规格：NPU12003/350C
作业井号：威204H37－4
施工日期：2022/12/9
施工方式：开井反举走生产流程。
开始时间：12:00
施工结束时间:20:00
施工排量（方/小时）：1200
施工前瞬量（万方/天）：0.7
施工最高瞬量（万方/天）：4.4
施工后瞬量（万方/天）：3.6
排液量（方）：2
作业时间（小时）：8
施工前套压/油压：4.19/2.69MPa
气举最高套压/油压：4.19/2.71MPa
施工后套压/油压：3.83/2.30Mpa。
备注:</t>
    <phoneticPr fontId="7" type="noConversion"/>
  </si>
  <si>
    <t>设备规格：NPU12005/350C
作业井号：威204H62-1
施工日期：2022/12/10
施工方式：开井反举走生产流程。
开始时间：11:50
施工结束时间:19:50
施工排量（方/小时）：1200
施工前瞬量（万方/天）：0
施工最高瞬量（万方/天）：5.4
施工后瞬量（万方/天）：2.9
排液量（方）：2.5
作业时间（小时）：8小时
施工前套压/油压：3.93/1.4MPa
气举最高套压/油压：5.09/1.59MPa
施工后套压/油压：3.3/1.23Mpa</t>
    <phoneticPr fontId="7" type="noConversion"/>
  </si>
  <si>
    <t>204H66-4</t>
    <phoneticPr fontId="7" type="noConversion"/>
  </si>
  <si>
    <t>设备规格：NPU12003/350C
作业井号：威204H66－4
施工日期：2022/12/10
施工方式：开井反举走直输流程。
开始时间：10:30
施工结束时间:18:30
施工排量（方/小时）：1200
施工前瞬量（万方/天）：0
施工最高瞬量（万方/天）：10.2
施工后瞬量（万方/天）：3
排液量（方）：5
作业时间（小时）：8
施工前套压/油压：5.2/1.6MPa
气举最高套压/油压：5.8/2.3MPa
施工后套压/油压：3.73/2.0Mpa。
备注:</t>
    <phoneticPr fontId="7" type="noConversion"/>
  </si>
  <si>
    <t>设备规格：NPU12005/350C
作业井号：威204H40-4
施工日期：2022/12/11
施工方式：开井反举走直输流程。
开始时间：10:45
施工结束时间:19:45
施工排量（方/小时）：1200
施工前瞬量（万方/天）：0
施工最高瞬量（万方/天）：2.6
施工后瞬量（万方/天）：2.6
排液量（方）：6
作业时间（小时）：9小时
施工前套压/油压：3.53/1.29MPa
气举最高套压/油压：3.53/1.49MPa
施工后套压/油压：3.08/1.46Mpa</t>
    <phoneticPr fontId="7" type="noConversion"/>
  </si>
  <si>
    <t>设备规格：NPU12003/350C
作业井号：威204H1－2
施工日期：2022/12/11
施工方式：开井反举走生产流程。
开始时间：13:00
施工结束时间:22:00
施工排量（方/小时）：1200
施工前瞬量（万方/天）：0
施工最高瞬量（万方/天）：10.5
施工后瞬量（万方/天）：3.1
排液量（方）：(措施期间累积排液16方)
作业时间（小时）：9
施工前套压/油压：10.24/1.1MPa
气举最高套压/油压：13.83/6.5MPa
施工后套压/油压：6.25/3.0Mpa。
备注:</t>
    <phoneticPr fontId="7" type="noConversion"/>
  </si>
  <si>
    <t>204H5-2</t>
    <phoneticPr fontId="7" type="noConversion"/>
  </si>
  <si>
    <t>设备规格：NPU12005/350C
作业井号：威204H5-2
施工日期：2022/12/12
施工方式：开井反举走直输流程。
开始时间：11:15
施工结束时间:19:15
施工排量（方/小时）：1200
施工前瞬量（万方/天）：0.5
施工最高瞬量（万方/天）：3.2
施工后瞬量（万方/天）：3
排液量（方）：6
作业时间（小时）：8
施工前套压/油压：5.09/0.83MPa
气举最高套压/油压：5.09/1.65MPa
施工后套压/油压：2.99/1.22Mpa</t>
    <phoneticPr fontId="7" type="noConversion"/>
  </si>
  <si>
    <t>设备规格：NPU12003/350C
作业井号：威204H1－2
施工日期：2022/12/12
施工方式：开井反举走生产流程。
开始时间：9:30
施工结束时间:21:30
施工排量（方/小时）：1200
施工前瞬量（万方/天）：0
施工最高瞬量（万方/天）：9.6
施工后瞬量（万方/天）：3
排液量（方）：(本井累积排液230.5方)
今日排液:23方
作业时间（小时）：12
施工前套压/油压：8.9/0.9MPa
气举最高套压/油压：11.39/5.6MPa
施工后套压/油压：4.60/1.2Mpa。</t>
    <phoneticPr fontId="7" type="noConversion"/>
  </si>
  <si>
    <t>设备规格：NPU12003/350C
作业井号：威204H1－2
施工日期：2022/12/13
施工方式：开井反举走生产流程。
开始时间：11:30
施工结束时间:21:30
施工排量（方/小时）：1200
施工前瞬量（万方/天）：0
施工最高瞬量（万方/天）：8.2
施工后瞬量（万方/天）：3
排液量（方）：(本井累积排液249方)
今日排液:19方
作业时间（小时）：10
施工前套压/油压：8.82/1.7MPa
气举最高套压/油压：11.39/3.8MPa
施工后套压/油压：4.39/1.02Mpa。</t>
    <phoneticPr fontId="7" type="noConversion"/>
  </si>
  <si>
    <t>设备规格：NPU12005/350C
作业井号：威204H33-1
施工日期：2022/12/13
施工方式：关井正举-关井反举-开井反举
开始时间：12：50
施工结束时间:18：45
施工排量（方/小时）：1200
施工前瞬量（万方/天）：0
施工最高瞬量（万方/天）：2.5
施工后瞬量（万方/天）：0
排液量（方）：0
作业时间（小时）：5小时
施工前套压/油压：3.2/4.43MPa
气举最高套压/油压：15.89/4.43MPa
施工后套压/油压：15.89/0.61Mpa
备注：15：45-16：40停机转反举</t>
    <phoneticPr fontId="7" type="noConversion"/>
  </si>
  <si>
    <t>设备规格：NPU12005/350C
作业井号：威204H48-4
施工日期：2022/12/14
施工方式：关井正举-关井反举-开井反举
开始时间：10：50
施工结束时间:18：55
施工排量（方/小时）：1200
施工前瞬量（万方/天）：0
施工最高瞬量（万方/天）：3.1
施工后瞬量（万方/天）：2.1
排液量（方）：0.5
作业时间（小时）：8小时
施工前套压/油压：2.19/1.81MPa
气举最高套压/油压：2.57/2.38MPa
施工后套压/油压：2/1.35Mpa
备注：14：50-14：55停机转反举</t>
    <phoneticPr fontId="7" type="noConversion"/>
  </si>
  <si>
    <t>设备规格：NPU12003/350C
作业井号：威204H1－2
施工日期：2022/12/14
施工方式：开井反举走生产流程。
开始时间：9:20
施工结束时间:21:20
施工排量（方/小时）：1200
施工前瞬量（万方/天）：0
施工最高瞬量（万方/天）：6.4
施工后瞬量（万方/天）：2.7
排液量（方）：(本井累积排液308.2方)
今日排液:59.2方
作业时间（小时）：12
施工前套压/油压：8.0/0.72MPa
气举最高套压/油压：9.19/3.08MPa
施工后套压/油压：4.13/0.89Mpa。</t>
    <phoneticPr fontId="7" type="noConversion"/>
  </si>
  <si>
    <t>设备规格：NPU12005/350C
作业井号：威204H48-4
施工日期：2022/12/15
施工方式：开井反举
开始时间：11：50
施工结束时间:19：50
施工排量（方/小时）：1200
施工前瞬量（万方/天）：1.2
施工最高瞬量（万方/天）：2.2
施工后瞬量（万方/天）：2.2
排液量（方）：1
作业时间（小时）：8小时
施工前套压/油压：1.8/1.11MPa
气举最高套压/油压：2/1.15MPa
施工后套压/油压：2/1.15Mpa</t>
    <phoneticPr fontId="7" type="noConversion"/>
  </si>
  <si>
    <t>设备规格：NPU12003/350C
作业井号：威204H1－2
施工日期：2022/12/15
施工方式：开井反举走生产流程。
开始时间：19:10
施工结束时间:23:10
施工排量（方/小时）：1200
施工前瞬量（万方/天）：4.2
施工最高瞬量（万方/天）：4.4
施工后瞬量（万方/天）：2.8
排液量（方）：(本井累积排液314.1方)
今日排液:6.1方
作业时间（小时）：4
施工前套压/油压：5.49/1.46MPa
气举最高套压/油压：5.469/1.46MPa
施工后套压/油压：3.87/1.0Mpa。</t>
    <phoneticPr fontId="7" type="noConversion"/>
  </si>
  <si>
    <t>设备规格：NPU12003/350C
作业井号：威204H1－2
施工日期：2022/12/16
施工方式：开井反举走生产流程。
开始时间：9:50
施工结束时间:21:50
施工排量（方/小时）：1200
施工前瞬量（万方/天）：0
施工最高瞬量（万方/天）：3.6
施工后瞬量（万方/天）：2.8
排液量（方）：(本井累积排液328.1方)
今日排液:14方
作业时间（小时）：12
施工前套压/油压：6.90/0.59MPa
气举最高套压/油压：6.90/2.19MPa
施工后套压/油压：3.85/1.01Mpa。</t>
    <phoneticPr fontId="7" type="noConversion"/>
  </si>
  <si>
    <t>（转油管）设备规格：NPU12005/350C
作业井号：威204H54-10
施工日期：2022/12/16
施工方式：开井正举-关井反举-开井反举
开始时间：11：50
施工结束时间:20：40
施工排量（方/小时）：1200
施工前瞬量（万方/天）：2.2
施工最高瞬量（万方/天）：5.5
施工后瞬量（万方/天）：3
排液量（方）：2
作业时间（小时）：8小时
施工前套压/油压：1.37/4.07MPa
气举最高套压/油压：4.07/4.07MPa
施工后套压/油压：3.88/1.42Mpa
备注：13：50-14：40停机转反举</t>
    <phoneticPr fontId="7" type="noConversion"/>
  </si>
  <si>
    <t>设备规格：NPU12003/350C
作业井号：威204H1－2
施工日期：2022/12/17
施工方式：开井反举走生产流程。
开始时间：8:50
施工结束时间:22：00
施工排量（方/小时）：1200
施工前瞬量（万方/天）：0
施工最高瞬量（万方/天）：6.2
施工后瞬量（万方/天）：2.7
排液量（方）：(本井累积排液334方)
今日排液:6方
作业时间（小时）：8
施工前套压/油压：6.65/0.83MPa
气举最高套压/油压：7.58/4.12MPa
施工后套压/油压：4.82/1.15Mpa。
备注：15：10-20：20设备故障，更换12005队设备接替作业。</t>
    <phoneticPr fontId="7" type="noConversion"/>
  </si>
  <si>
    <t>设备规格：NPU12005/350C
作业井号：威202H21-5
施工日期：2022/12/17
施工方式：关井正举
开始时间：10：40
施工结束时间:14：40
施工排量（方/小时）：1200
施工前瞬量（万方/天）：0
施工最高瞬量（万方/天）：0
施工后瞬量（万方/天）：0
排液量（方）：0
作业时间（小时）：4小时
施工前套压/油压：4.62/1.78MPa
气举最高套压/油压：4.82/5.25MPa
施工后套压/油压：4.82/5.25Mpa</t>
    <phoneticPr fontId="7" type="noConversion"/>
  </si>
  <si>
    <t>设备规格：NPU12005/350C
作业井号：威204H1-2
施工日期：2022/12/18
施工方式：开井反举走生产流程。
开始时间：8:50
施工结束时间:20：50
施工排量（方/小时）：1200
施工前瞬量（万方/天）：1
施工最高瞬量（万方/天）：4.5
施工后瞬量（万方/天）：2.6
排液量（方）：(本井累积排液339方)
今日排液:5方
作业时间（小时）：12
施工前套压/油压：6.59/1.01MPa
气举最高套压/油压：6.59/2.48MPa
施工后套压/油压：3.66/1.15Mpa。</t>
    <phoneticPr fontId="7" type="noConversion"/>
  </si>
  <si>
    <t>设备规格：NPU12005/350C
作业井号：威204H5-5
施工日期：2022/12/19
施工方式：开井反举走直输流程。
开始时间：14:30
施工结束时间:20:30
施工排量（方/小时）：1200
施工前瞬量（万方/天）：4
施工最高瞬量（万方/天）：4
施工后瞬量（万方/天）：2
排液量（方）：2
作业时间（小时）：6
施工前套压/油压：6.25/1.49MPa
气举最高套压/油压：10.76/1.49MPa
施工后套压/油压：10.76/1.26Mpa</t>
    <phoneticPr fontId="7" type="noConversion"/>
  </si>
  <si>
    <t>设备规格：NPU12005/350C
作业井号：
威204H48-1井
施工日期：2022/12/21
施工方式：关井正举后开井反举走增压流程。
开始时间：16:00
施工结束时间:21:00
施工排量（方/小时）：1200
施工前瞬量（万方/天）：0
施工最高瞬量（万方/天）：3.1
施工后瞬量（万方/天）：3.0
排液量（方）：1.5
作业时间（小时）：5
施工前套压/油压：2.75/2.79MPa
气举最高套压/油压：2.94/2.91MPa
施工后套压/油压：2.51/1.18Mpa</t>
    <phoneticPr fontId="7" type="noConversion"/>
  </si>
  <si>
    <t>设备规格：NPU12003/350C
作业井号：威204H34－7
施工日期：2022/12/23
施工方式：开井反举走生产流程。
开始时间：10:40
施工结束时间:20:40
施工排量（方/小时）：1200
施工前瞬量（万方/天）：2.2
施工最高瞬量（万方/天）：2.4
施工后瞬量（万方/天）：2.1
排液量（方）：0.49
作业时间（小时）：10
施工前套压/油压：4.0/0.73MPa
气举最高套压/油压：4.0/0.84MPa
施工后套压/油压：3.53/0.71Mpa。</t>
    <phoneticPr fontId="7" type="noConversion"/>
  </si>
  <si>
    <t>关井正举，关井反举，开井油管走增压流程</t>
    <phoneticPr fontId="7" type="noConversion"/>
  </si>
  <si>
    <t>设备规格：NPU12003/350C
作业井号：威204H34－7
施工日期：2022/12/24
施工方式：关井正举，关井反举，开井油管走增压流程。
开始时间：9:20
施工结束时间:20:00
施工排量（方/小时）：1200
施工前瞬量（万方/天）：0
施工最高瞬量（万方/天）：4.1
施工后瞬量（万方/天）：2
排液量（方）：0.68
作业时间（小时）：10小时40分
施工前套压/油压：3.65/1.43MPa
气举最高套压/油压：4.16/4.16MPa
施工后套压/油压：3.51/0.70Mpa。
备注:气举注气管线串连，并试压合格，正举导反举未停机，</t>
    <phoneticPr fontId="7" type="noConversion"/>
  </si>
  <si>
    <t>关井正举，关井反举，开井油管</t>
    <phoneticPr fontId="7" type="noConversion"/>
  </si>
  <si>
    <t>设备规格：NPU12003/350C
作业井号：威202H1－1
施工日期：2022/12/25
施工方式：关井正举，关井反举，开井油管走生产流程。
开始时间：正举:12:20－16:40
反举:17:50－21:30
施工结束时间:21:30
施工排量（方/小时）：1200
施工前瞬量（万方/天）：0
施工最高瞬量（万方/天）：4.2
施工后瞬量（万方/天）：1.4
排液量（方）：0.53
作业时间（小时）：8
施工前套压/油压：50.6/1.4MPa
气举最高套压/油压：15.14/8.59MPa
施工后套压/油压：15.13/0.22Mpa。</t>
    <phoneticPr fontId="7" type="noConversion"/>
  </si>
  <si>
    <t>12月31日5:00</t>
    <phoneticPr fontId="7" type="noConversion"/>
  </si>
  <si>
    <t>设备规格：NPU12003/350C
作业井号：威204H1-2
施工开始日期：2022/12/26
施工方式：开井反举
开始时间：13：50
施工结束日期和时间:
12月31日5：00
施工排量（方/小时）：1200
施工前瞬量（万方/天）：0
施工最高瞬量（万方/天）：4.2
施工后瞬量（万方/天）：2.6
排液量（方）：49.3
作业时间（小时）：111小时10分钟
施工前套压/油压：3.45/1.0MPa
气举最高套压/油压：4.45/1.27MPa
施工后套压/油压：2.53/0.95Mpa</t>
    <phoneticPr fontId="7" type="noConversion"/>
  </si>
  <si>
    <t>12月30日16:00</t>
    <phoneticPr fontId="7" type="noConversion"/>
  </si>
  <si>
    <t>设备规格：NPU12005/350C
作业井号：威204H10-1
施工开始日期：2022/12/26
施工方式：开井正举
开始时间：10：30
施工结束日期和时间:
12月30日16：00
施工排量（方/小时）：1200
施工前瞬量（万方/天）：0
施工最高瞬量（万方/天）：9
施工后瞬量（万方/天）：1.2
排液量（方）：38
作业时间（小时）：101小时30分钟
施工前套压/油压：0/2.26MPa
气举最高套压/油压：4.27/12.22MPa
施工后套压/油压：3.17/12.04Mpa</t>
    <phoneticPr fontId="7" type="noConversion"/>
  </si>
  <si>
    <t>设备规格：NPU12006/350C
作业井号：威204H4－6
施工开始日期：2022/12/30
施工方式：开井反举
开始时间：10：40
施工结束日期和时间:
12月30日19：40
施工排量（方/小时）：1200
施工前瞬量（万方/天）：6(开井)
施工最高瞬量（万方/天）：10
施工后瞬量（万方/天）：2.7
排液量（方）：5
作业时间（小时）：9小时
施工前套压/油压：18.80/8.72MPa
气举最高套压/油压：24.80/21.80MPa
施工后套压/油压：15.24/1.12Mpa</t>
    <phoneticPr fontId="7" type="noConversion"/>
  </si>
  <si>
    <t>设备规格：NPU12004/350C
作业井号：威204H40－8
施工日期：2022/12/30
施工方式：开井反举(增压流程）。
开始时间:12:30
施工结束时间:23:30
施工排量（方/小时）：1200
施工前瞬量（万方/天）：0
施工最高瞬量（万方/天）：4.2
施工后瞬量（万方/天）：3.2
排液量（方）：1.6
作业时间（小时）:11
施工前套压/油压：5.45/0.79MPa
气举最高套压/油压：5.45/2.22MPa
施工后套压/油压：4.28/2.18Mpa。</t>
    <phoneticPr fontId="7" type="noConversion"/>
  </si>
  <si>
    <t>1200型固定气举</t>
  </si>
  <si>
    <t>空钻1200固定式气举
威204H43一1井，
施工日期：2022/1/11
工前：瞬量（万方／天）0
施工开始时间:  8：00
施工排量（方/小时）:1200
施工结束时间：18：00
施工后瞬量（万方/天）: 5.7
排液量（方）：73
作业时间（小时） 10：00
备注：施工前套压/油压：15.62／3.42Mpa，
施工后套压/油压：18.62
/4.19MPa，
最高套压/油压：18.62／4.19MPa：反举：最高油压18.62Mpa。</t>
  </si>
  <si>
    <t>空钻1200固定式气举，威204H43一1井，施工日期：2022/1/12工前：瞬量（万方／天）0
施工开始时间:  7：40
施工排量（方/小时）:1200
施工结束时间：19：40
施工后瞬量（万方/天）: 5.7
排液量（方）：99
作业时间（小时） 12：00
备注：施工前套压/油压：15.21／4.45Mpa，施工后套压/油压：12.46
/3.57MPa，最高套压/油压：16.16／3.45MPa：反举：最高油压16.16Mpa。</t>
  </si>
  <si>
    <t>204H45-6</t>
  </si>
  <si>
    <t>泵注洗井液焖井后转油管；空钻公司裴昆 1-14 17:15:05
空钻1200固定式气举，威204H45一6井，施工日期：2022/1/14施工前：瞬量（万方／天）0
施工开始时间:  7：40
施工排量（方/小时）:1200
施工结束时间：9：40
施工后瞬量（万方/天）: 0
排液量（方）：0
作业时间（小时） 2：00
备注：施工前套压/油压：10.94／11.23Mpa，施工后套压/油压：11.13
/10.58MPa，最高套压/油压：11.23／10.58MPa：关井正举：最高油压10.58Mpa。
空钻1200固定式气举，威204H45一6井，施工日期：2022/1/14施工前：瞬量（万方／天）0
施工开始时间:  9：40
施工排量（方/小时）:1200
施工结束时间：16：40
施工后瞬量（万方/天）: 6.5
排液量（方）：6
作业时间（小时） 7：00
备注：施工前套压/油压：11.13／10.40Mpa，施工后套压/油压：9.35
/6.33MPa，最高套压/油压：11.52／6.92MPa：反举：最高油压11.52Mpa。</t>
  </si>
  <si>
    <t>空钻1200固定式气举，威204H43一1井，施工日期：2022/1/17施工前：瞬量（万方／天）9.8
施工开始时间:  7：50
施工排量（方/小时）:1200
施工结束时间：19：50
施工后瞬量（万方/天）: 4.1
排液量（方）93
作业时间（小时） 12：00
备注：施工前套压/油压：16.63／15.26Mpa，施工后套压/油压：12.36
/3.45MPa，最高套压/油压：16.70／3.53MPa：反举：最高套压16.70Mpa。</t>
  </si>
  <si>
    <t>13:00正转反。转油管未成功；空钻-郑小宇 1-17 20:21:58
空钻1200固定式气举，威204H45一8井，施工日期：2022/1/17施工前：瞬量（万方／天）3.1
施工开始时间:  10：00
施工排量（方/小时）:1200
施工结束时间：13：00
施工后瞬量（万方/天）: 3.0
排液量（方）2
作业时间（小时） 3：00
备注：施工前套压/油压：2.67／6.47Mpa，施工后套压/油压：2.62
/6.00MPa，最高套压/油压：2.62／6.02MPa：正举：最高油压6.02Mpa。
空钻1200固定式气举，威204H45一8井，施工日期：2022/1/17施工前：瞬量（万方／天）3.1
施工开始时间:  13：00
施工排量（方/小时）:1200
施工结束时间：19：00
施工后瞬量（万方/天）: 0
排液量（方）0
作业时间（小时） 6：00
备注：施工前套压/油压：5.79／3.87Mpa，施工后套压/油压：6.02
/0.17MPa，最高套压/油压：6.02／0.21MPa：反举：最高套压6.02Mpa。</t>
  </si>
  <si>
    <t>空钻1200固定式气举，威204H43-2井，施工日期：2022/1/22施工前：瞬量（万方／天）0
施工开始时间:  7：50
施工排量（方/小时）:1200
施工结束时间：17：50
施工后瞬量（万方/天）: 4.7
排液量（方）：8
作业时间（小时）：10
备注：施工前套压/油压：6.59/0.97Mpa，施工后套压/油压：5.63/3.31MPa，最高套压/油压：6.95/3.94MPa，反举：最高套压6.95Mpa。</t>
  </si>
  <si>
    <t>空钻1200固定式气举，威204H43-1井，施工日期：2022/1/25施工前：瞬量（万方／天）0
施工开始时间:  7：45
施工排量（方/小时）:1200
施工结束时间：18：45
施工后瞬量（万方/天）: 5.1
排液量（方）：90
作业时间（小时） ：11
备注：施工前套压/油压：16.34/4.26Mpa，施工后套压/油压：12.17/3.45MPa，最高套压/油压：17.48/3.69MPa，反举：最高套压17.48Mpa。</t>
  </si>
  <si>
    <t>泵注洗井液焖井后，开井气举转油管成功；空钻1200固定式气举，威204H45-8井，施工日期：2022/1/28，施工前：瞬量（万方／天）0
施工开始时间:  8:10
施工排量（方/小时）：1200
施工结束时间：10:30
施工后瞬量（万方/天）: 0
排液量（方）：0
作业时间（小时） 2小时20分
备注：施工前套压/油压：7.39／6.74Mpa，施工后套压/油压：7.46
/7.12MPa，最高套压/油压：7.46／7.12MPa，关井正举：最高油压：7.12Mpa。                  空钻1200固定式气举，威204H45-8井，施工日期：2022/1/28施工前：瞬量（万方／天）0.86
施工开始时间:  10:30
施工排量（方/小时）:1200
施工结束时间：19:10
施工后瞬量（万方/天）: 7.25
排液量（方）：2.5
作业时间（小时） 8小时40分
备注：施工前套压/油压：7.39／6.04Mpa，施工后套压/油压：6.52
/4.83MPa，最高套压/油压：7.39／4.50MPa，反举：最高套压7.39Mpa。</t>
  </si>
  <si>
    <t xml:space="preserve">空钻1200固定式气举
作业井号：威204H43-2井
施工日期：2022/2/2
施工前：瞬量（万方／天）0
施工开始时间:  8:30
施工排量（方/小时）：1200
施工结束时间：13:30
施工后瞬量（万方/天）: 6.6
排液量（方）：3
作业时间（小时） :5小时
备注：施工前套压/油压:6.32/2.71Mpa，施工后套压/油压:5.72/2.25MPa，最高套压/油压:6.71/1.15MPa，反举：最高套压:6.71Mpa。       </t>
  </si>
  <si>
    <t>空钻1200固定式气举
作业井号：威204H43-1井
施工日期：2022/2/2
施工前：瞬量（万方／天）0
施工开始时间:  13:30
施工排量（方/小时）:1200
施工结束时间：19:30
施工后瞬量（万方/天）: 4.2
排液量（方）：19
作业时间（小时)：6小时
备注：施工前套压/油压:11.62/1.73Mpa，施工后套压/油压:9.71/4.92MPa，最高套压/油压:11.85/2.79MPa，反举:最高套压:11.85Mpa。</t>
  </si>
  <si>
    <t xml:space="preserve">正注打破裂盘后转开井反举，成功转油管生产。空钻1200固定式气举
作业井号：威204H45-5井
施工日期：2022/2/12
施工前：瞬量（万方／天）6.3
施工开始时间:  8:15
施工排量（方/小时）：1200
施工结束时间：12:15
施工后瞬量（万方/天）: 6.48
排液量（方）：3
作业时间（小时） :4小时
备注：施工前套压/油压:4.5/0Mpa，施工后套压/油压:4.42/6.0MPa，最高油压/9.75MPa，正举。                          空钻1200固定式气举
作业井号：威204H45-5井
施工日期：2022/2/12
施工前：瞬量（万方／天）6.07
施工开始时间:  12:15
施工排量（方/小时）：1200
施工结束时间：19:15
施工后瞬量（万方/天）: 5.5
排液量（方）：5
作业时间（小时） :7小时
备注：施工前套压/油压:4.18/6.14Mpa，施工后套压/油压:4.35/6.14MPa，最高套压6.14MPa，反举。                          </t>
  </si>
  <si>
    <t xml:space="preserve">正注打破裂盘后转开井反举，成功转油管生产。空钻1200固定式气举
作业井号：威204H45-4井
施工日期：2022/2/14
施工前：瞬量（万方／天）2.7
施工开始时间:  8:35
施工排量（方/小时）：1200
施工结束时间：12:35
施工后瞬量（万方/天）: 0.75
排液量（方）：1
作业时间（小时） :4小时
备注：施工前套压/油压:4.5/0Mpa，施工后套压/油压:4.34/4.59MPa，最高油压/7.64MPa，正举。                          空钻1200固定式气举
作业井号：威204H45-4井
施工日期：2022/2/14
施工前：瞬量（万方／天）0.75
施工开始时间:  12:35
施工排量（方/小时）：1200
施工结束时间：20:35
施工后瞬量（万方/天）: 8.2
排液量（方）：1.5
作业时间（小时） :8小时
备注：施工前套压/油压:4.35/4.59Mpa，施工后套压/油压:9.70/4.26MPa，最高压力：11.56MPa，反举。                          </t>
  </si>
  <si>
    <t>204H45-1</t>
  </si>
  <si>
    <t>洗井后气举复产，只计算一天增产；空钻1200固定式气举
作业井号：威204H45-1井
施工日期：2022/2/23
施工前：瞬量（万方／天）0
施工开始时间:  8:10
施工排量（方/小时）：1200
施工结束时间：19:10
施工后瞬量（万方/天）: 6.0
排液量（方）：38
作业时间（小时） :11小时
备注：施工前套压/油压:0.63/0.10Mpa，施工后套压/油压:8.41/3.72MPa，最高油压/16.54MPa，正举。</t>
  </si>
  <si>
    <t>正举→反举，转油管生产未成功。空钻1200固定式气举
作业井号：威204H45-1井
施工日期：2022/2/24
施工前：瞬量（万方／天）1.8
施工开始时间:  8:10
施工排量（方/小时）：1200
施工结束时间：10:10
施工后瞬量（万方/天）: 5.2
排液量（方）：2
作业时间（小时） :2小时
备注：施工前套压/油压:3.92/9.19Mpa，施工后套压/油压:4.11/9.54MPa，最高油压:9.54MPa，正举。  
10:10转反举，                 
空钻1200固定式气举
作业井号：威204H45-1井
施工日期：2022/2/24
施工前：瞬量（万方／天）5.2
施工开始时间:  10:10
施工排量（方/小时）:1200
施工结束时间：19:10
施工后瞬量（万方/天）: 0
排液量（方）：0.5
作业时间（小时)：9小时
备注：施工前套压/油压:5.43/4.55Mpa，施工后套压/油压:12.14/0.12MPa，最高套:12.14MPa，反举。</t>
  </si>
  <si>
    <t>204H45-9</t>
  </si>
  <si>
    <t xml:space="preserve">微泡洗井后正举排液；空钻1200固定式气举
作业井号：威204H45-9井
施工日期：2022/2/28
施工前：瞬量（万方／天）0
施工开始时间:  18:30
施工排量（方/小时）：1200
施工结束时间：3.1日，9:30
施工后瞬量（万方/天）: 0
排液量（方）：28
作业时间（小时） :15小时
备注：施工前套压/油压:0/1.76Mpa，施工后套压/油压:1.09/5.75MPa，最高油压:11.91MPa，正举。  </t>
  </si>
  <si>
    <t>微泡洗井后10:50正举→反举，尝试转油管未成功；空钻1200固定式气举
作业井号：威204H45-9井
施工日期：2022/3/2
施工前：瞬量（万方／天）0
施工开始时间:  8:20
施工排量（方/小时）：1200
施工结束时间：10:50
施工后瞬量（万方/天）: 0
排液量（方）：0
作业时间（小时） :2.5小时
备注：施工前套压/油压:5.5/7.5Mpa，施工后套压/油压:5.5/8.46MPa，最高油压:10.42MPa，关井正举。  
10:50转反举，                 
空钻1200固定式气举
作业井号：威204H45-9井
施工日期：2022/3/2
施工前：瞬量（万方／天）0
施工开始时间:  10:50
施工排量（方/小时）:1200
施工结束时间：19:50
施工后瞬量（万方/天）: 0
排液量（方）：5
作业时间（小时)：9小时
备注：施工前套压/油压:6.12/8.2Mpa，施工后套压/油压:7.99/0.23MPa，最高套压:16.45MPa，反举。</t>
  </si>
  <si>
    <t>注起泡剂后，8:20-9:30正举，9:30-18:20反举，尝试转油管未成功；空钻1200固定式气举
作业井号：威204H45-1井
施工日期：2022/3/4
施工前：瞬量（万方／天）0
施工开始时间:  8:20
施工排量（方/小时）：1200
施工结束时间：9:30
施工后瞬量（万方/天）: 0
排液量（方）：0
作业时间（小时） :1小时10分钟
备注：施工前套压/油压:13.93/0.38Mpa，施工后套压/油压:14.07/10.06MPa，最高油压:10.06MPa，关井正举。  
9:30转反举，                 
空钻1200固定式气举
作业井号：威204H45-1井
施工日期：2022/3/4
施工前：瞬量（万方／天）0
施工开始时间:  9:30
施工排量（方/小时）:1200
施工结束时间：18:20
施工后瞬量（万方/天）: 0
排液量（方）：0
作业时间（小时)：8小时50分钟
备注：施工前套压/油压:13.93/12.19Mpa，施工后套压/油压:13.35/0.02MPa，最高套压:13.93MPa，反举。</t>
  </si>
  <si>
    <t>正注起泡剂后，正举排液；空钻1200固定式气举
作业井号：威204H45-1井
施工日期：2022/3/5
施工前：瞬量（万方／天）6
施工开始时间:  8:30
施工排量（方/小时）：1200
施工结束时间：19:30
施工后瞬量（万方/天）: 8.1
排液量（方）：46.5
作业时间（小时） :11小时
备注：施工前套压/油压:13.16/0.21Mpa，施工后套压/油压:9.02/11.05MPa，最高油压:12.48MPa，正举。本次作业结束。</t>
  </si>
  <si>
    <t>空钻1200固定式气举
作业井号：威204H43-1井
施工日期：2022/3/6
施工前：0瞬量（万方／天）
施工开始时间:  7:45
施工排量（方/小时）：1200
施工结束时间：11:45
施工后瞬量（万方/天）: 3.4
排液量（方）：16
作业时间（小时） :4小时
备注：施工前套压/油压:7.2/2.04Mpa，施工后套压/油压:6.45/4.86MPa，最高压:7.5MPa，反举。本次作业结束。</t>
  </si>
  <si>
    <t>13:30正举倒反举，转油管生产成功。空钻1200固定式气举
作业井号：威204H45-1井
施工日期：2022/3/6
施工前：瞬量（万方／天）7.2
施工开始时间:  8:10
施工排量（方/小时）：1200
施工结束时间：13:30
施工后瞬量（万方/天）: 9.2
排液量（方）：3
作业时间（小时） :5小时20分钟
备注：施工前套压/油压:13.5/12.4Mpa，施工后套压/油压:8.86/11.68MPa，最高油压:11.68MPa，正举。  
13:30转反举，                 
空钻1200固定式气举
作业井号：威204H45-1井
施工日期：2022/3/6
施工前：瞬量（万方／天）8.2
施工开始时间:  13:30
施工排量（方/小时）:1200
施工结束时间：19:10
施工后瞬量（万方/天）: 6.8
排液量（方）：18
作业时间（小时)：5小时40分钟
备注：施工前套压/油压:11.56/9.58Mpa，施工后套压/油压:10.18/5.73MPa，最高套压:11.85MPa，反举。</t>
  </si>
  <si>
    <t>微泡洗井后，正注起泡剂、解堵剂，正举排液复产。空钻1200固定式气举
作业井号：威204H45-9井
施工日期：2022/3/9
施工前：瞬量（万方／天）6
施工开始时间:  8:40
施工排量（方/小时）：1200
施工结束时间：20:40
施工后瞬量（万方/天）: 7.7
排液量（方）：9
作业时间（小时） :12小时
备注：施工前套压/油压:8.07/5.8Mpa，施工后套压/油压:6.75/7.33MPa，最高油压:16.02MPa，正举。</t>
  </si>
  <si>
    <t>11:55正举转反举，成功转油管生产；空钻1200固定式气举
作业井号：威204H45-9井
施工日期：2022/3/10
施工前：瞬量（万方／天）7
施工开始时间:  8:45
施工排量（方/小时）：1200
施工结束时间：11:55
施工后瞬量（万方/天）: 6.89
排液量（方）：1
作业时间（小时） :3小时10分钟
备注：施工前套压/油压:8.53/8.02Mpa，施工后套压/油压:7.56/7.56MPa，最高油压:8.02MPa，正举。  
11:55转反举，                 
空钻1200固定式气举
作业井号：威204H45-9井
施工日期：2022/3/10
施工前：瞬量（万方／天）8.0
施工开始时间:  11:55
施工排量（方/小时）:1200
施工结束时间：20:45
施工后瞬量（万方/天）: 6.1
排液量（方）：7
作业时间（小时)：8小时50分钟
备注：施工前套压/油压:8.19/6.98Mpa，施工后套压/油压:7.32/4.09MPa，最高套压:8.43MPa，反举。</t>
  </si>
  <si>
    <t>204H45-3</t>
  </si>
  <si>
    <t>正注打破裂盘；空钻1200固定式气举
作业井号：威204H45-3井
施工日期：2022/3/16
施工前：瞬量（万方／天）8.4
施工开始时间:  8:15
施工排量（方/小时）：1200
施工结束时间：11:15
施工后瞬量（万方/天）: 9.0
排液量（方）：2.5
作业时间（小时） :3小时
备注：施工前套压/油压:5.03/0.1Mpa，施工后套压/油压:5.28/7.06MPa，最高油压:8.1MPa，正举。</t>
  </si>
  <si>
    <t>204H45-7</t>
  </si>
  <si>
    <t>11:15-13:30正注打破裂盘，13:30-19:15反举成功转油管生产。作业井号：威204H45-7井
施工日期：2022/3/16
施工前：瞬量（万方／天）8.0
施工开始时间:  11:15
施工排量（方/小时）:1200
施工结束时间：13:30
施工后瞬量（万方/天）: 8.2
排液量（方）：0.2
作业时间（小时)：2小时15分钟
备注：施工前套压/油压:1.92/0.09Mpa，施工后套压/油压:2.12/3.56MPa，最高油压:9.68MPa，正举
13:30转反举
空钻1200固定式气举
作业井号：威204H45-7井
施工日期：2022/3/16
施工前：瞬量（万方／天）8.2
施工开始时间:  13:30
施工排量（方/小时）：1200
施工结束时间：19:15
施工后瞬量（万方/天）: 6.3
排液量（方）：1.6
作业时间（小时） :5小时45分钟
备注：施工前套压/油压:2.17/3.41Mpa，施工后套压/油压:3.68/1.10MPa，最高套压:3.82MPa，反举。</t>
  </si>
  <si>
    <t xml:space="preserve">空钻1200固定式气举
作业井号：威204H43-1井
施工日期：2022/3/24
施工前：瞬量（万方／天）0
施工开始时间:  17:15
施工排量（方/小时）：1200
施工结束时间：19:05
施工后瞬量（万方/天）: 5.7
排液量（方）：3
作业时间（小时） :1小时50分钟
备注：施工前套压/油压:5.5/3.8Mpa，施工后套压/油压:5.99/2.42MPa，最高套压:6.82MPa，反举。  </t>
  </si>
  <si>
    <t>空钻1200固定式气举
作业井号：威204H43-2井
施工日期：2022/3/24
施工前：瞬量（万方／天）0
施工开始时间:  19:05
施工排量（方/小时）:1200
施工结束时间：22:15
施工后瞬量（万方/天）: 0.99
排液量（方）：0
作业时间（小时)：3小时10分钟
备注：施工前套压/油压:4.4/1.28Mpa，施工后套压/油压:4.59/1.15MPa，最高套压:4.59MPa，反举</t>
  </si>
  <si>
    <t>空钻1200固定式气举
作业井号：威204H43-2井
施工日期：2022/3/25
施工前：瞬量（万方／天）0
施工开始时间:  8:00
施工排量（方/小时）:1200
施工结束时间：14:00
施工后瞬量（万方/天）:3.76
排液量（方）:4
作业时间（小时）：6小时
备注：施工前套压/油压：4.70/2.30Mpa，施工后套压/油压：4.25
/2.96MPa，最高套压:4.81Mpa，反举。</t>
  </si>
  <si>
    <t>空钻1200固定式气举
作业井号：威204H43-1井
施工日期：2022/4/20
施工前：瞬量（万方／天）0
施工开始时间:  9:55
施工排量（方/小时）：1200
施工结束时间：14:55
施工后瞬量（万方/天）: 4.32
排液量（方）：4.5
作业时间（小时） :5小时
备注：施工前套压/油压:6.08/2.28Mpa，施工后套压/油压:5.62/3.02MPa，最高套压:6.22MPa，反举。</t>
  </si>
  <si>
    <t>空钻1200固定式气举
作业井号：威204H43-2井
施工日期：2022/4/21
施工前：瞬量（万方／天）0
施工开始时间:  11:30
施工排量（方/小时）：1200
施工结束时间：16:30
施工后瞬量（万方/天）: 3.6
排液量（方）：2.1
作业时间（小时） :5小时
备注：施工前套压/油压:4.16/0.93Mpa，施工后套压/油压:3.98/2.89MPa，最高套压:4.41MPa，反举。</t>
  </si>
  <si>
    <t>空钻1200固定式气举
作业井号：威204H43-1井
施工日期：2022/4/26
施工前：瞬量（万方／天）0
施工开始时间:  8:30
施工排量（方/小时）：1200
施工结束时间：15:30
施工后瞬量（万方/天）: 5.5
排液量（方）：1.9
作业时间（小时） :7小时
备注：施工前套压/油压:7.83/2.85Mpa，施工后套压/油压:7.0/3.1MPa，最高套压:7.96MPa，反举。</t>
  </si>
  <si>
    <t>空钻1200固定式气举
作业井号：威204H43-2井
施工日期：2022/4/26
施工前：瞬量（万方／天）1.98
施工开始时间:  16:30
施工排量（方/小时）：1200
施工结束时间：19:30
施工后瞬量（万方/天）: 2.55
排液量（方）：1.1
作业时间（小时） :3小时
备注：施工前套压/油压:2.89/1.22Mpa，施工后套压/油压:3.12/1.85MPa，最高套压:3.12MPa，反举。</t>
  </si>
  <si>
    <t>空钻1200固定式气举
作业井号：威204H43-1井
施工日期：2022/5/13
施工前：瞬量：0（万方／天）
施工开始时间:  9：00
施工排量（方/小时）：1200
施工结束时间：17：00
施工后瞬量（万方/天）: 5.93
排液量（方）：15
作业时间（小时） 8小时
备注：施工前套压/油压:9.28/9.72Mpa，施工后套压/油压:7.23/1.96MPa，最高套压:9.34MPa，反举。</t>
  </si>
  <si>
    <t>空钻1200固定式气举，威204H43一1井                             施工日期：2022/5/20施工前：瞬量（万方／天）0
施工开始时间: 12：40
施工排量（方/小时）:1200
施工结束时间：20：40
施工后瞬量（万方/天）: 6.11
排液量（方）13
作业时间（小时） 8：00
备注：                                           施工前套压/油压：8.09／0.002Mpa，                                  施工后套压/油压：6.81
/1.98MPa                                       最高套压/油压：8.31／1.91MPa反举：最高套压8.31Mpa。</t>
  </si>
  <si>
    <t>空钻1200固定式气举。             威204H43一2井。                      施工日期：2022/5/23。               施工前：瞬量（万方／天）0
施工开始时间: 8：10
施工排量（方/小时）:1200
施工结束时间：20：10
施工后瞬量（万方/天）: 4.78
排液量（方）11
作业时间（小时） 12：00
备注：施工前套压/油压：4.08/1.58Mpa。                                     施工后套压/油压：3.55/1.22MPa。                                    最高套压/油压：4.28/1.64MPa：。                                 反举：最高套压4.28Mpa。</t>
  </si>
  <si>
    <t>空钻1200固定式气举
威204H43一1井
施工日期：2022/5/24
施工前：瞬量（万方／天）0
施工开始时间: 7:40
施工排量（方/小时）:1200
施工结束时间：16:40
施工后瞬量（万方/天）: 4.91
排液量（方）6
作业时间（小时） 9：00
备注：
施工前套压/油压：7.95／1.72Mpa，
施工后套压/油压：6.29/1.82MPa，
最高套压7.98Mpa 反举</t>
  </si>
  <si>
    <t>11:30-20:00</t>
  </si>
  <si>
    <t>20:30-8:00</t>
    <phoneticPr fontId="7" type="noConversion"/>
  </si>
  <si>
    <t>15:00-16:00
20:30-8:00</t>
    <phoneticPr fontId="7" type="noConversion"/>
  </si>
  <si>
    <t>8:00-15:55</t>
    <phoneticPr fontId="7" type="noConversion"/>
  </si>
  <si>
    <t>15:00-8:00</t>
    <phoneticPr fontId="7" type="noConversion"/>
  </si>
  <si>
    <t>14:30-17:00</t>
  </si>
  <si>
    <t>10:50-8:00</t>
  </si>
  <si>
    <t>8:00-19:10</t>
  </si>
  <si>
    <t>19:10-8:00</t>
  </si>
  <si>
    <t>202H13-1</t>
  </si>
  <si>
    <t>10:20-14:10</t>
  </si>
  <si>
    <t>关井气举验证油管是否解堵</t>
  </si>
  <si>
    <t>10:40-15:40</t>
  </si>
  <si>
    <t>12:10-19:00</t>
  </si>
  <si>
    <t>15:35-8:00</t>
  </si>
  <si>
    <t>8:00-9:30
14:30-8:00</t>
  </si>
  <si>
    <t>9:30-14:30</t>
  </si>
  <si>
    <t>8:00-3:00</t>
  </si>
  <si>
    <t>23:30-8:00</t>
  </si>
  <si>
    <t>202H13-2</t>
  </si>
  <si>
    <t>9:00-17:00</t>
  </si>
  <si>
    <t>11:00-21:00</t>
  </si>
  <si>
    <t>9:30-18:30</t>
  </si>
  <si>
    <t>16:30-21:00</t>
  </si>
  <si>
    <t>8:00-15:15</t>
  </si>
  <si>
    <t>15:15-17:15</t>
  </si>
  <si>
    <t>13:35-14:40</t>
  </si>
  <si>
    <t>14:40-8:00</t>
  </si>
  <si>
    <t>9:20-15:00</t>
  </si>
  <si>
    <t>8:00-9:20</t>
  </si>
  <si>
    <t>202H13-8</t>
  </si>
  <si>
    <t>12:20-18:30</t>
  </si>
  <si>
    <t>10:55-22:05</t>
  </si>
  <si>
    <t>停举后无气，目前间歇气举中</t>
  </si>
  <si>
    <t>8:00-19:30</t>
  </si>
  <si>
    <t>10:00-15:20</t>
  </si>
  <si>
    <t>10:30-17:20</t>
  </si>
  <si>
    <t>9:50-8:00</t>
  </si>
  <si>
    <t>9:25-20:30</t>
  </si>
  <si>
    <t>9:35-17:15</t>
  </si>
  <si>
    <t>8:00-7:40</t>
  </si>
  <si>
    <t>23:00-8:00</t>
  </si>
  <si>
    <t>8:00-10:00</t>
  </si>
  <si>
    <t>202H14-1</t>
  </si>
  <si>
    <t>202H14-6</t>
  </si>
  <si>
    <t>202H14-3</t>
  </si>
  <si>
    <t>8:00-12:00
18:00-8:00</t>
  </si>
  <si>
    <t>12:00-18:00</t>
  </si>
  <si>
    <t>8:00-9:00
15:30-8:00</t>
  </si>
  <si>
    <t>202H14-8</t>
  </si>
  <si>
    <t>9:00-15:30</t>
  </si>
  <si>
    <t>8:00-8:30</t>
  </si>
  <si>
    <t>202H14-4</t>
  </si>
  <si>
    <t>202H14-2</t>
  </si>
  <si>
    <t>8:0-12:00</t>
  </si>
  <si>
    <t>8:00-14:20</t>
  </si>
  <si>
    <t>8:00-14:40</t>
  </si>
  <si>
    <t>8:00-9:00 
19:00-8:00</t>
  </si>
  <si>
    <t>8:00-9:25</t>
  </si>
  <si>
    <t>8:00-14:30
20:00-8:00</t>
  </si>
  <si>
    <t xml:space="preserve">8:00-16:00
17:00-8:00
</t>
  </si>
  <si>
    <t>8:00-16:00
18:00-8:00</t>
  </si>
  <si>
    <t>8:00-16:10</t>
  </si>
  <si>
    <t>16:10-8:00</t>
  </si>
  <si>
    <t>8:00-12:20
17:00-8:00</t>
  </si>
  <si>
    <t>因进气温度高停机，进气调节阀阀位偏差故障停机，总共停机4小时。</t>
  </si>
  <si>
    <t>8:00-17:10
18:10-8:00</t>
  </si>
  <si>
    <t>202H14-5</t>
  </si>
  <si>
    <t>3井持续气举中。受压窜影响，出液较大，连续气举；近期轮换气举3、5、6井</t>
  </si>
  <si>
    <t>3井受压窜影响，连续气举复产；下步轮换气举3、5、6井</t>
  </si>
  <si>
    <t>9:40-8:00</t>
  </si>
  <si>
    <t>16:30-3:15</t>
  </si>
  <si>
    <t>14:10-18:05</t>
  </si>
  <si>
    <t>9:45-16:15</t>
  </si>
  <si>
    <t>9:40-16:25</t>
  </si>
  <si>
    <t>8:45-17:40</t>
  </si>
  <si>
    <t>10:22-8:00</t>
  </si>
  <si>
    <t>11:20-8:00</t>
  </si>
  <si>
    <t>9:00-20:30</t>
  </si>
  <si>
    <t>9:45-18:55</t>
  </si>
  <si>
    <t>10:40-8:00</t>
  </si>
  <si>
    <t>8:00-9:35</t>
  </si>
  <si>
    <t>9:35-15:30</t>
  </si>
  <si>
    <t>9:15-18:10</t>
  </si>
  <si>
    <t>13:15-8:00</t>
  </si>
  <si>
    <t>10:25-15:50</t>
  </si>
  <si>
    <t>11:00-16:20</t>
  </si>
  <si>
    <t>202H14-8</t>
    <phoneticPr fontId="7" type="noConversion"/>
  </si>
  <si>
    <t>10:25-15:30</t>
  </si>
  <si>
    <t>9:35-15:10</t>
  </si>
  <si>
    <t>202H14-6</t>
    <phoneticPr fontId="7" type="noConversion"/>
  </si>
  <si>
    <t>9:50-17:50</t>
  </si>
  <si>
    <t>202H15-1</t>
  </si>
  <si>
    <t>8:00-19:30
22:00-8:00</t>
  </si>
  <si>
    <t>19:30-22:00</t>
  </si>
  <si>
    <t>8:00-20:30</t>
  </si>
  <si>
    <t>20:30-8:00</t>
  </si>
  <si>
    <t>8:00-18:30</t>
  </si>
  <si>
    <t>8:00-8:30
14:30-19:00</t>
  </si>
  <si>
    <t>8:30-14:30</t>
  </si>
  <si>
    <t>202H15-4</t>
  </si>
  <si>
    <t>14:30-8:00</t>
  </si>
  <si>
    <t>17:30-04:00（10.5小时）处于卸载停举状态</t>
  </si>
  <si>
    <t>202H15-6</t>
  </si>
  <si>
    <t>8:00-17:30</t>
  </si>
  <si>
    <t>17:30-20:50</t>
  </si>
  <si>
    <t>17:25-8:00</t>
  </si>
  <si>
    <t>8:50-17:10</t>
  </si>
  <si>
    <t>8:00-8:40</t>
  </si>
  <si>
    <t>8:00—9:15</t>
  </si>
  <si>
    <t>9:20-8:00</t>
  </si>
  <si>
    <t>8:00-7:30</t>
  </si>
  <si>
    <t>13:20-14:20</t>
  </si>
  <si>
    <t>17:00-4:00</t>
  </si>
  <si>
    <t>0:30-8:00</t>
  </si>
  <si>
    <t>10:20-8:00</t>
  </si>
  <si>
    <t>8:00-10:20</t>
  </si>
  <si>
    <t>10:30-20:25</t>
  </si>
  <si>
    <t>202H16-2</t>
  </si>
  <si>
    <t>202H16-1</t>
  </si>
  <si>
    <t>202H16-6</t>
  </si>
  <si>
    <t>19:30-6:30</t>
  </si>
  <si>
    <t>6:30-8:00</t>
  </si>
  <si>
    <t>8:00-15:30
2:30-3:40</t>
  </si>
  <si>
    <t>15:30-2:30
3:40-8:30</t>
  </si>
  <si>
    <t>8:00-4:00</t>
  </si>
  <si>
    <t>19:30-20:40</t>
  </si>
  <si>
    <t>8:00-19:30
20:40-8:00</t>
  </si>
  <si>
    <t>8:00-11:30</t>
  </si>
  <si>
    <t>8:00-15:10</t>
  </si>
  <si>
    <t>15:10-8:00</t>
  </si>
  <si>
    <t>8:00-12:40</t>
  </si>
  <si>
    <t>8:00-23:10</t>
  </si>
  <si>
    <t>23:10-8:00</t>
  </si>
  <si>
    <t>8:00-22:40</t>
  </si>
  <si>
    <t>22:40-8:00</t>
  </si>
  <si>
    <t>17:30-8:00</t>
  </si>
  <si>
    <t>10:30-8：00</t>
  </si>
  <si>
    <t>9:00-12:30</t>
  </si>
  <si>
    <t>8:00-16:00
7:00-8:00</t>
  </si>
  <si>
    <t>16:00-7:00</t>
  </si>
  <si>
    <t>9:00-5:30</t>
  </si>
  <si>
    <t>08:00-9:00
5:30-08:00</t>
  </si>
  <si>
    <t>16:30-20:30</t>
  </si>
  <si>
    <t>20:40-8:00</t>
  </si>
  <si>
    <t>8:00-21:50</t>
  </si>
  <si>
    <t>8:00-13:30</t>
  </si>
  <si>
    <t>23:20-8:00</t>
  </si>
  <si>
    <t>18:00-8;00</t>
  </si>
  <si>
    <t>8:00-9:00
0:30-8:00</t>
  </si>
  <si>
    <t>9:00-00:30</t>
  </si>
  <si>
    <t>20:20-8:00</t>
  </si>
  <si>
    <t>08:00-20:20</t>
  </si>
  <si>
    <t>8:00-12:50</t>
  </si>
  <si>
    <t>8:00-19:40</t>
  </si>
  <si>
    <t>8:00-11:10 
18:00-22:30</t>
  </si>
  <si>
    <t>22:15-8:00</t>
  </si>
  <si>
    <t>11:00-17:50</t>
  </si>
  <si>
    <t>11:50-8:00</t>
  </si>
  <si>
    <t>8:00-20:10</t>
  </si>
  <si>
    <t>20:20-7:30</t>
  </si>
  <si>
    <t>11:50-14:50</t>
  </si>
  <si>
    <t>08:00-17:00</t>
  </si>
  <si>
    <t>12:40-19:10</t>
  </si>
  <si>
    <t>8:00-22:30</t>
  </si>
  <si>
    <t>22:30-8:00</t>
  </si>
  <si>
    <t>8:00-17:20</t>
  </si>
  <si>
    <t>8:00-16:20</t>
  </si>
  <si>
    <t xml:space="preserve">16:20-8:00 </t>
  </si>
  <si>
    <t>8:00-14:50</t>
  </si>
  <si>
    <t>18:40-8:00</t>
  </si>
  <si>
    <t>9:30-2:20</t>
  </si>
  <si>
    <t>8:00-9:30
2:20-8:00</t>
  </si>
  <si>
    <t>8:00-2:30</t>
  </si>
  <si>
    <t>8:00-11:00 
17：00-8：00</t>
  </si>
  <si>
    <t>15:00-23:20</t>
  </si>
  <si>
    <t>16:20-8:00</t>
  </si>
  <si>
    <t>17:00-08:00</t>
  </si>
  <si>
    <t>202H16-7</t>
  </si>
  <si>
    <t>19:30-23:30</t>
  </si>
  <si>
    <t>9:20-19:30</t>
  </si>
  <si>
    <t>8:30-4:00</t>
  </si>
  <si>
    <t>9:00-20:00</t>
  </si>
  <si>
    <t>8:00-10:00
21:00-8:00</t>
  </si>
  <si>
    <t>10:00-20:30</t>
  </si>
  <si>
    <t>8:00-14:30
21:00-8:00</t>
  </si>
  <si>
    <t>14:30-21:00</t>
  </si>
  <si>
    <t>8:00-13:30
18:00-8:00</t>
  </si>
  <si>
    <t>18:10-8:00</t>
  </si>
  <si>
    <t>8:00-18:10</t>
  </si>
  <si>
    <t>8:00-11:30
16:50-18:00</t>
  </si>
  <si>
    <t>19:30-23:00</t>
  </si>
  <si>
    <t>18:00-19:30
23:00-8:00</t>
  </si>
  <si>
    <t>8:00-10:30
18:00-23:00</t>
  </si>
  <si>
    <t>10:30-18:00</t>
  </si>
  <si>
    <t>18:00-21:00</t>
  </si>
  <si>
    <t>11:30-23:30</t>
  </si>
  <si>
    <t>下步计划轮换气举H16-4井</t>
  </si>
  <si>
    <t>轮换气举H16-1、2、4、6井</t>
  </si>
  <si>
    <t>8:00-12:00
23:30-8:00</t>
  </si>
  <si>
    <t>18:00-22:25</t>
  </si>
  <si>
    <t>15:00-21:00</t>
  </si>
  <si>
    <t>8:40-8:00</t>
  </si>
  <si>
    <t>8:00-9:00
18:20-8:00</t>
  </si>
  <si>
    <t>8:00-4:40</t>
  </si>
  <si>
    <t>11:20-17:00</t>
  </si>
  <si>
    <t>8:00-9:30
11:30-8:00</t>
  </si>
  <si>
    <t>10:40-20:40</t>
  </si>
  <si>
    <t>21:20-8:00</t>
  </si>
  <si>
    <t>14:45-20:30</t>
  </si>
  <si>
    <t>13:00-15:50</t>
  </si>
  <si>
    <t>8:50-12:50</t>
  </si>
  <si>
    <t>16:40-21:20</t>
  </si>
  <si>
    <t>10:30-0:20</t>
  </si>
  <si>
    <t>13:00-19:30
21:00-8:00</t>
  </si>
  <si>
    <t>8:20-18:15</t>
  </si>
  <si>
    <t>9:00-13:00</t>
  </si>
  <si>
    <t>14:50-18:00</t>
  </si>
  <si>
    <t>9:00-12:50</t>
  </si>
  <si>
    <t>10:50-15:00</t>
  </si>
  <si>
    <t>9:00-12:30
22:30-4:30</t>
    <phoneticPr fontId="7" type="noConversion"/>
  </si>
  <si>
    <t>15:05-19:45</t>
  </si>
  <si>
    <t>21:15-0:35</t>
  </si>
  <si>
    <t>14:40-20:30</t>
  </si>
  <si>
    <t>10:55-16:10</t>
  </si>
  <si>
    <t>23:30-4:30</t>
  </si>
  <si>
    <t>14:00-19:30</t>
  </si>
  <si>
    <t>16:15-21:00</t>
  </si>
  <si>
    <t>1:20-5:50</t>
  </si>
  <si>
    <t>202H16-7</t>
    <phoneticPr fontId="7" type="noConversion"/>
  </si>
  <si>
    <t>18:20-22:30</t>
    <phoneticPr fontId="7" type="noConversion"/>
  </si>
  <si>
    <t>11:30-15:00
1:30-8:00</t>
    <phoneticPr fontId="7" type="noConversion"/>
  </si>
  <si>
    <t>11:30-15:00</t>
  </si>
  <si>
    <t>15:15-18:30</t>
  </si>
  <si>
    <t>13:00-20:30</t>
  </si>
  <si>
    <t>202H18-3</t>
  </si>
  <si>
    <t>13:30-01:40</t>
  </si>
  <si>
    <t>13:20-8:00</t>
  </si>
  <si>
    <t>202H18-5</t>
  </si>
  <si>
    <t xml:space="preserve">8:00-13:20
17:45-8:00 </t>
  </si>
  <si>
    <t>08:00-13:24
19:30-08:00</t>
  </si>
  <si>
    <t>202H18-7</t>
  </si>
  <si>
    <t>13:30-19:30</t>
  </si>
  <si>
    <t>8:00-15:25
20:00-22:35
23:15-00:40
01:15-05:20</t>
  </si>
  <si>
    <t>10:45-8:00</t>
  </si>
  <si>
    <t>8:00-11:21
16:17-8:00</t>
  </si>
  <si>
    <t>气举压缩机进气压力低停机</t>
  </si>
  <si>
    <t>外电故障停机</t>
  </si>
  <si>
    <t>8:00-9:30 
18:30-8:00</t>
  </si>
  <si>
    <t>成功转油管生产</t>
  </si>
  <si>
    <t>8:00-20:20</t>
  </si>
  <si>
    <t>8:00-16:00
17:00-8:00</t>
  </si>
  <si>
    <t>8:00-22:15</t>
  </si>
  <si>
    <t>8:00-17:00
20:50-22:30
0:00-8:00</t>
  </si>
  <si>
    <t>8:00-12:00
20:00-8:00</t>
  </si>
  <si>
    <t>8:00-15:00
17:30-8:00</t>
  </si>
  <si>
    <t>8;00-8:00</t>
  </si>
  <si>
    <t>供电局限电停机</t>
  </si>
  <si>
    <t>持续气举中。受压窜影响，出液较大，连续气举</t>
  </si>
  <si>
    <t>1井压窜井已气举复产，转举H18-7井</t>
  </si>
  <si>
    <t>受压窜影响，连续气举复产中</t>
  </si>
  <si>
    <t>202H18-6</t>
  </si>
  <si>
    <t>11:50-15:00
19:30-22:25</t>
  </si>
  <si>
    <t>8:00-15:00
21:00-8:00</t>
  </si>
  <si>
    <t xml:space="preserve">8:00-12:20
15:20-8:00 </t>
  </si>
  <si>
    <t>11:30-17:00</t>
  </si>
  <si>
    <t>16:05-20:31</t>
  </si>
  <si>
    <t>10:10-14:10</t>
  </si>
  <si>
    <t>202H18-3</t>
    <phoneticPr fontId="7" type="noConversion"/>
  </si>
  <si>
    <t>10:00-14:30</t>
  </si>
  <si>
    <t>10:20-16:20</t>
  </si>
  <si>
    <t>15:00-19:00</t>
  </si>
  <si>
    <t>12:10-16:10</t>
  </si>
  <si>
    <t>8:00-9:00
10:00-8:00</t>
  </si>
  <si>
    <t>8:00-16:50</t>
  </si>
  <si>
    <t>16:50-8:00</t>
  </si>
  <si>
    <t>8:00-16:40
 23:30-08:00</t>
  </si>
  <si>
    <t>9:15-8:00</t>
  </si>
  <si>
    <t>8:00-13:40
16:15-8:00</t>
  </si>
  <si>
    <t>转油管成功</t>
  </si>
  <si>
    <t>8:00-9:00
14:30-2:30</t>
  </si>
  <si>
    <t>9:00-14:30</t>
  </si>
  <si>
    <t>15:20-19:10</t>
  </si>
  <si>
    <t>15:30-8:09</t>
  </si>
  <si>
    <t>转油管生产</t>
  </si>
  <si>
    <t>8:00-10:00
13:30-8:00</t>
  </si>
  <si>
    <t>15:20-19:00限电影响</t>
  </si>
  <si>
    <t>近期轮换气举5、7井，7井目前生产稳定，待5井气举生产稳定后停止气举</t>
  </si>
  <si>
    <t>13:30-20:10</t>
  </si>
  <si>
    <t>14:00-20:10</t>
  </si>
  <si>
    <t>8:00-24:00</t>
  </si>
  <si>
    <t>21:40-8:00</t>
  </si>
  <si>
    <t>8:00-13:00 16:30-08:00</t>
  </si>
  <si>
    <t>8:00-5:00</t>
  </si>
  <si>
    <t>8:00-5:30</t>
  </si>
  <si>
    <t>8:00-10:30
13:30-8:00</t>
  </si>
  <si>
    <t>8:00-9:30
17:30-8:00</t>
  </si>
  <si>
    <t>9:30-16:30
19:00-8:00</t>
  </si>
  <si>
    <t>8:00-13:00
20:00-22:00</t>
  </si>
  <si>
    <t>积液严重，连续气举助排中</t>
  </si>
  <si>
    <t>8:00-1:00</t>
  </si>
  <si>
    <t>22:00-6:00</t>
  </si>
  <si>
    <t>0:00-8:00</t>
  </si>
  <si>
    <t>16:30-2:30</t>
  </si>
  <si>
    <t>21:25-2:45</t>
  </si>
  <si>
    <t>8:00—8:00</t>
  </si>
  <si>
    <t>8:00-17:30
18:20-8:00</t>
  </si>
  <si>
    <t>16:30-8:00</t>
    <phoneticPr fontId="7" type="noConversion"/>
  </si>
  <si>
    <t>204H10-2</t>
    <phoneticPr fontId="7" type="noConversion"/>
  </si>
  <si>
    <t>14:30-16:30</t>
  </si>
  <si>
    <t>10:00-7:20</t>
  </si>
  <si>
    <t>17:00-20:00停电停机</t>
  </si>
  <si>
    <t>平台小型压缩机故障，关井</t>
  </si>
  <si>
    <t>204H11-6</t>
  </si>
  <si>
    <t>204H11-4</t>
  </si>
  <si>
    <t>13:00-23:00</t>
  </si>
  <si>
    <t>204H11-5</t>
  </si>
  <si>
    <t>16:00-08:00</t>
  </si>
  <si>
    <t>204H11-2</t>
  </si>
  <si>
    <t>8:00-9:00
16:00-23:00</t>
  </si>
  <si>
    <t>近期轮换气举1、4、6井</t>
  </si>
  <si>
    <t>15:30-4:00</t>
  </si>
  <si>
    <t>8:00-15:00 21:30-6:00</t>
  </si>
  <si>
    <t>8:00-13:30  16:30-4:00</t>
  </si>
  <si>
    <t>轮换气举1、2、4、6井</t>
  </si>
  <si>
    <t>8:00-9:20
11:20-8:00</t>
  </si>
  <si>
    <t>132压缩机油压低停机3小时，无气量停机8小时</t>
  </si>
  <si>
    <t>8:00-9:46</t>
  </si>
  <si>
    <t>8:00-9:15</t>
  </si>
  <si>
    <t>8:00-19:35</t>
  </si>
  <si>
    <t>19:45-8:00</t>
  </si>
  <si>
    <t>10:50-1:30</t>
  </si>
  <si>
    <t>12:20-8:00</t>
  </si>
  <si>
    <t>8:00-15:05</t>
  </si>
  <si>
    <t>15:50-8:00</t>
  </si>
  <si>
    <t>8:00-10:25</t>
  </si>
  <si>
    <t>8:00-14:45</t>
  </si>
  <si>
    <t>14:45-8:00</t>
  </si>
  <si>
    <t>8:00-10：50</t>
  </si>
  <si>
    <t>15:20-8:00</t>
  </si>
  <si>
    <t>9:45-8:00</t>
  </si>
  <si>
    <t>8:00-00:00</t>
  </si>
  <si>
    <t>10:00-6:00</t>
  </si>
  <si>
    <t>8:00-9:30 
16:30-8:00</t>
    <phoneticPr fontId="7" type="noConversion"/>
  </si>
  <si>
    <t>9:30-15:30 
18:30-0:30</t>
    <phoneticPr fontId="7" type="noConversion"/>
  </si>
  <si>
    <t>9:30-21:30</t>
  </si>
  <si>
    <t>8:00-11:00
15:00-8:00</t>
    <phoneticPr fontId="7" type="noConversion"/>
  </si>
  <si>
    <t>8:00-11:0 
11:00-8:00</t>
    <phoneticPr fontId="7" type="noConversion"/>
  </si>
  <si>
    <t>8:00-11:00
20:00-8:00</t>
    <phoneticPr fontId="7" type="noConversion"/>
  </si>
  <si>
    <t>8:00-11:00
16:00-8:00</t>
    <phoneticPr fontId="7" type="noConversion"/>
  </si>
  <si>
    <t>11:00-14:00</t>
  </si>
  <si>
    <t>11:00-15:00</t>
    <phoneticPr fontId="7" type="noConversion"/>
  </si>
  <si>
    <t>8:00-11:00
15：00-8:00</t>
    <phoneticPr fontId="7" type="noConversion"/>
  </si>
  <si>
    <t>204H12-2</t>
  </si>
  <si>
    <t>16:47-23:11</t>
  </si>
  <si>
    <t>11:00～8:00</t>
  </si>
  <si>
    <t>204H12-1</t>
  </si>
  <si>
    <t>16:52-8:00</t>
  </si>
  <si>
    <t>8:56-16:50</t>
  </si>
  <si>
    <t>8:00-10:11</t>
  </si>
  <si>
    <t>10:11-8:00</t>
  </si>
  <si>
    <t>8:00-15:44</t>
  </si>
  <si>
    <t>15:44-8:00</t>
  </si>
  <si>
    <t>8:00-13:00
22:05-8:00</t>
  </si>
  <si>
    <t>13:00-22:05</t>
  </si>
  <si>
    <t>9:17-8:00</t>
  </si>
  <si>
    <t>8:00-11:20</t>
  </si>
  <si>
    <t>8:00-6:00</t>
  </si>
  <si>
    <t>8:00-10:00
24:00-8:00</t>
  </si>
  <si>
    <t>近期轮换气举1、2、3、4井</t>
  </si>
  <si>
    <t>204H12-5</t>
  </si>
  <si>
    <t>8:00-2:45</t>
  </si>
  <si>
    <t>8:00-11:30
12:30-8:00</t>
  </si>
  <si>
    <t>9:30-1:10</t>
  </si>
  <si>
    <t>15:00-1:10</t>
  </si>
  <si>
    <t>12:05-8:00</t>
  </si>
  <si>
    <t>17:31-8:00</t>
  </si>
  <si>
    <t>8:00-14:55</t>
  </si>
  <si>
    <t>14:55-8:00</t>
  </si>
  <si>
    <t>8:50-3:35</t>
  </si>
  <si>
    <t>8:00-3:35</t>
  </si>
  <si>
    <t>8:00-8:50</t>
  </si>
  <si>
    <t>9:55-6:40</t>
  </si>
  <si>
    <t>8:00-6:40</t>
  </si>
  <si>
    <t>10:42-8:00</t>
  </si>
  <si>
    <t>8:00-10:42</t>
  </si>
  <si>
    <t>8:00-6:24</t>
  </si>
  <si>
    <t>8:45-8:00</t>
  </si>
  <si>
    <t>8:00-9:32</t>
  </si>
  <si>
    <t>9:32-8:00</t>
  </si>
  <si>
    <t>14:49-8:00</t>
  </si>
  <si>
    <t>8:00-14:49</t>
  </si>
  <si>
    <t>8:00-11:17</t>
  </si>
  <si>
    <t>8:00-5:10</t>
  </si>
  <si>
    <t>13:50-4:30</t>
  </si>
  <si>
    <t xml:space="preserve"> 9:10-3:55</t>
  </si>
  <si>
    <t>10:10-8:00</t>
  </si>
  <si>
    <t>8:00-5:25</t>
  </si>
  <si>
    <t>11:20-01:00</t>
  </si>
  <si>
    <t>12:30-08:00</t>
  </si>
  <si>
    <t>12:15-07:05</t>
  </si>
  <si>
    <t>12:00-6:33</t>
  </si>
  <si>
    <t>14:43-08:00</t>
  </si>
  <si>
    <t>8:00-06:00</t>
  </si>
  <si>
    <t>12:15-7:20</t>
  </si>
  <si>
    <t>16:10-6:05</t>
  </si>
  <si>
    <t>11:25-6:05</t>
  </si>
  <si>
    <t xml:space="preserve"> 12:53-6:10</t>
  </si>
  <si>
    <t>12:30-5:00</t>
  </si>
  <si>
    <t>11:25-5:40</t>
  </si>
  <si>
    <t>11:04-08:00</t>
  </si>
  <si>
    <t>8:00-1:25</t>
  </si>
  <si>
    <t>8:00-1:15</t>
  </si>
  <si>
    <t>21:15-8:00</t>
  </si>
  <si>
    <t>11:44-8:00</t>
  </si>
  <si>
    <t>13:56-8:00</t>
  </si>
  <si>
    <t>204H36-1</t>
  </si>
  <si>
    <t>204H36-4</t>
  </si>
  <si>
    <t xml:space="preserve"> 22:00-8:00</t>
  </si>
  <si>
    <t>204H36-5</t>
  </si>
  <si>
    <t>21:30-2:10</t>
  </si>
  <si>
    <t>9:30-13:30</t>
  </si>
  <si>
    <t>8:00-23:50</t>
  </si>
  <si>
    <t>8:00-18:40</t>
  </si>
  <si>
    <t>08:00-8:00</t>
  </si>
  <si>
    <t>注清洗剂焖井</t>
  </si>
  <si>
    <t>13:00-6:00</t>
  </si>
  <si>
    <t>10:00－8:00</t>
  </si>
  <si>
    <t>11:58-14:50
16:52-8:00</t>
  </si>
  <si>
    <t>9:00-10:00
17:58-8:00</t>
  </si>
  <si>
    <t>11:46-8:00</t>
  </si>
  <si>
    <t>08:00-10:00</t>
  </si>
  <si>
    <t>204H38-4</t>
  </si>
  <si>
    <t>8:00-4:45</t>
  </si>
  <si>
    <t>11:50正举转反举</t>
  </si>
  <si>
    <t>204H45-2</t>
  </si>
  <si>
    <t>8:00-12:00
2:00-8:00</t>
  </si>
  <si>
    <t>8:00-21:25</t>
  </si>
  <si>
    <t>4井积液气举助排，下步气举0井</t>
  </si>
  <si>
    <t>4井积液气举助排，下步气举1井</t>
  </si>
  <si>
    <t>H45-1井昨日气举未通，今日连续气举，目前出气出液情况良好</t>
  </si>
  <si>
    <t>限电停电1小时</t>
  </si>
  <si>
    <t>8:00-19:00
20:30-8:00</t>
  </si>
  <si>
    <t>19:00-20:30</t>
  </si>
  <si>
    <t>15:30-23:20
2:00-8:00</t>
  </si>
  <si>
    <t>8:00-19:45</t>
  </si>
  <si>
    <t>8:00-16:05</t>
  </si>
  <si>
    <t>8:00-6:30</t>
  </si>
  <si>
    <t>8:00-9:50</t>
  </si>
  <si>
    <t>9:22-17:45</t>
  </si>
  <si>
    <t>21:57-23:54</t>
  </si>
  <si>
    <t>204H45-4</t>
    <phoneticPr fontId="7" type="noConversion"/>
  </si>
  <si>
    <t>204H48-1</t>
  </si>
  <si>
    <t>204H48-4</t>
  </si>
  <si>
    <t>204H35-2</t>
  </si>
  <si>
    <t>0:00-24:00</t>
  </si>
  <si>
    <t>0:00-12:00</t>
  </si>
  <si>
    <t>204H35-6</t>
  </si>
  <si>
    <t>19:30-24:00</t>
  </si>
  <si>
    <t>8:00-12:00
13:30-18:30
19:00-8:00</t>
  </si>
  <si>
    <t>204H35-1</t>
  </si>
  <si>
    <t>10:00-18:00</t>
  </si>
  <si>
    <t>8:45-19:00</t>
  </si>
  <si>
    <t>12:15-21:00</t>
  </si>
  <si>
    <t>204H35-8</t>
  </si>
  <si>
    <t>204H35-3</t>
  </si>
  <si>
    <t>204H35-4</t>
  </si>
  <si>
    <t>8:00-16:00
20:30-8:00</t>
  </si>
  <si>
    <t>8:00-18:30
2:00-8:00</t>
  </si>
  <si>
    <t>8:00-6:45</t>
  </si>
  <si>
    <t>8:00-13:30
16:00-8:00</t>
  </si>
  <si>
    <t>13:30-16:00</t>
  </si>
  <si>
    <t>08:00-01:00</t>
  </si>
  <si>
    <t>08:00-19:00</t>
  </si>
  <si>
    <t>11:00-12:30</t>
  </si>
  <si>
    <t>204H35-5</t>
    <phoneticPr fontId="7" type="noConversion"/>
  </si>
  <si>
    <t>204H35-1</t>
    <phoneticPr fontId="7" type="noConversion"/>
  </si>
  <si>
    <t>17:00-19:00</t>
  </si>
  <si>
    <t>10:00-17:00</t>
  </si>
  <si>
    <t>8:30-21:00</t>
  </si>
  <si>
    <t>11:30-21:30</t>
  </si>
  <si>
    <t>08:00-21:00</t>
  </si>
  <si>
    <t>转油管</t>
  </si>
  <si>
    <t>11:00-24:00</t>
  </si>
  <si>
    <t>9:30-16:30</t>
  </si>
  <si>
    <t>15:30-24:00</t>
  </si>
  <si>
    <t>16:30-18:00</t>
  </si>
  <si>
    <t>10:30-16:00</t>
  </si>
  <si>
    <t>19:00-22:00</t>
  </si>
  <si>
    <t>16:30-21:30</t>
  </si>
  <si>
    <t>13:30-16:30</t>
  </si>
  <si>
    <t>15:00-19:30</t>
  </si>
  <si>
    <t>19:30-00:30</t>
  </si>
  <si>
    <t>11:00-21:30</t>
  </si>
  <si>
    <t>21:30-07:00</t>
  </si>
  <si>
    <t>08:00-21:30</t>
  </si>
  <si>
    <t>12:00-14:00</t>
  </si>
  <si>
    <t>14:00-23:30</t>
  </si>
  <si>
    <t>08:00-06:30</t>
  </si>
  <si>
    <t>16:00-06:30</t>
  </si>
  <si>
    <t>08:00-09:00
20:00-08:00</t>
  </si>
  <si>
    <t>09:00-20:00</t>
  </si>
  <si>
    <t>1:00-8:00</t>
  </si>
  <si>
    <t>8:00-14:00
19:30-8:00</t>
    <phoneticPr fontId="7" type="noConversion"/>
  </si>
  <si>
    <t>8:00-10:00
13:00-7:00</t>
    <phoneticPr fontId="7" type="noConversion"/>
  </si>
  <si>
    <t>204H37-8</t>
    <phoneticPr fontId="7" type="noConversion"/>
  </si>
  <si>
    <t>8:00-11:00</t>
    <phoneticPr fontId="7" type="noConversion"/>
  </si>
  <si>
    <t>0:00-15:00</t>
  </si>
  <si>
    <t>15:00-24:00</t>
  </si>
  <si>
    <t>9:00-24:00</t>
  </si>
  <si>
    <t>0:00-9:00</t>
  </si>
  <si>
    <t>00:00－24:00</t>
  </si>
  <si>
    <t>11:30-16:00</t>
  </si>
  <si>
    <t>0:00-11:30
16:00-24:00</t>
  </si>
  <si>
    <t>14:30-24:00</t>
  </si>
  <si>
    <t>0:00-14:30</t>
  </si>
  <si>
    <t>11:30-15:30</t>
  </si>
  <si>
    <t>0:00-11:30
15:30-24:00</t>
  </si>
  <si>
    <t>0:00-15:30</t>
  </si>
  <si>
    <t>18:00-24:00</t>
  </si>
  <si>
    <t>0:00-18:00</t>
  </si>
  <si>
    <t>00:00-16:30
20:00-24:00</t>
  </si>
  <si>
    <t>00:00-20:00</t>
  </si>
  <si>
    <t>20:00-24:00</t>
  </si>
  <si>
    <t>0:00-16:30</t>
  </si>
  <si>
    <t>16:30-19:30</t>
  </si>
  <si>
    <t>00:00-09:00</t>
  </si>
  <si>
    <t>09:00-24:00</t>
  </si>
  <si>
    <t>09:00-19:00</t>
  </si>
  <si>
    <t>19:00-24:00</t>
  </si>
  <si>
    <t>8:00-8:30
12:30-8:00</t>
  </si>
  <si>
    <t>8:30-12:30</t>
  </si>
  <si>
    <t>8:00-14:30
18:30-8:00</t>
  </si>
  <si>
    <t>08:00-11:00</t>
  </si>
  <si>
    <t xml:space="preserve">8:00-8:30
21:00-8:00   </t>
  </si>
  <si>
    <t>8:30-15:30</t>
  </si>
  <si>
    <t>15:30-21:00</t>
  </si>
  <si>
    <t>16:00-18:00注气管线漏气，停机</t>
  </si>
  <si>
    <t>08:00－08:00</t>
  </si>
  <si>
    <t>15:00-21:30</t>
  </si>
  <si>
    <t>12:00-21:00</t>
  </si>
  <si>
    <t>08:00-12:00</t>
  </si>
  <si>
    <t>08:00-14:30</t>
  </si>
  <si>
    <t>09:00-13:00</t>
  </si>
  <si>
    <t xml:space="preserve">08:00-09:00
13:00-08:00                                                                                                                                                                                                                   </t>
  </si>
  <si>
    <t>08:-09:00
13:00-08:00</t>
  </si>
  <si>
    <t>08:00-23:00</t>
  </si>
  <si>
    <t>08:00-16:30</t>
  </si>
  <si>
    <t>10:00-21:00</t>
  </si>
  <si>
    <t>08:00-10:00
10:30-08:00</t>
  </si>
  <si>
    <t>08:00-09:30
17:30-08:00</t>
  </si>
  <si>
    <t>18:30-23:00</t>
  </si>
  <si>
    <t>8:00-18:30
23:00-8:00</t>
  </si>
  <si>
    <t>9:00-23:00</t>
  </si>
  <si>
    <t>8:00-9:00
23:00-8:00</t>
  </si>
  <si>
    <t>08:00-08:30
10:30-08:00</t>
  </si>
  <si>
    <t>08:00-14:20 15:20-08:00</t>
  </si>
  <si>
    <t>11:00-14:20 15:20-08:00</t>
  </si>
  <si>
    <t>10:00-23:00</t>
  </si>
  <si>
    <t>8:00-8:30
24:00-8:00</t>
  </si>
  <si>
    <t>8:30-18:00</t>
  </si>
  <si>
    <t>08:00-17:00
20:30-8:00</t>
  </si>
  <si>
    <t>20:30-08:00</t>
  </si>
  <si>
    <t>08:00-11:10
14:10-08:00</t>
  </si>
  <si>
    <t>13:00-08:00</t>
  </si>
  <si>
    <t>14:30-20:30</t>
  </si>
  <si>
    <t>09:30-11:00</t>
  </si>
  <si>
    <t>11:00-22:00</t>
  </si>
  <si>
    <t>8:00-9:00
20:00-8:00</t>
  </si>
  <si>
    <t>11:30-21:00</t>
  </si>
  <si>
    <t>21:00-4:30</t>
  </si>
  <si>
    <t>14:00-17:00因控制面板升级停机3小时</t>
  </si>
  <si>
    <t>9:00-21:00</t>
  </si>
  <si>
    <t>11:00-20:00</t>
  </si>
  <si>
    <t>10:30-20:00</t>
  </si>
  <si>
    <t>20:00-08:00</t>
  </si>
  <si>
    <t>08:00-14:30
19:00-08:00</t>
  </si>
  <si>
    <t>08:00-11:00
21:00-08:00</t>
  </si>
  <si>
    <t>08:00-09:00
12:00-08:00</t>
  </si>
  <si>
    <t>09:00-12:00</t>
  </si>
  <si>
    <t>08:00-16:30
17:30-08:00</t>
  </si>
  <si>
    <t>08:00-20:30</t>
  </si>
  <si>
    <t>8:00-9:00
14:30-8:00</t>
  </si>
  <si>
    <t>08:00-12:30</t>
  </si>
  <si>
    <t>08:00-15:00
17:00-08:00</t>
  </si>
  <si>
    <t>15:00-17:00</t>
  </si>
  <si>
    <t>08:00-09:00
21:00-08:00</t>
  </si>
  <si>
    <t>09:00-21:00</t>
  </si>
  <si>
    <t>08:00-20:00
01:00-08:00</t>
  </si>
  <si>
    <t>20:00-1:00，供电局停电停机关井</t>
  </si>
  <si>
    <t>10:30-22:30</t>
  </si>
  <si>
    <t>近期轮换气举2、3、8井</t>
  </si>
  <si>
    <t>近期轮换气举2、3、5、8井</t>
  </si>
  <si>
    <t>09:00-8:00</t>
  </si>
  <si>
    <t>本平台下步计划轮换气举1,2,3,4,5,6,7,8</t>
  </si>
  <si>
    <t>08:00-13:30
17:30-21:30</t>
  </si>
  <si>
    <t>08:00-20:00</t>
  </si>
  <si>
    <t>08:00-14:00</t>
  </si>
  <si>
    <t>14:00-08:00</t>
  </si>
  <si>
    <t>8:00-12:00
21:00-08:00</t>
  </si>
  <si>
    <t>8:00-10:30
21:00-8:00</t>
  </si>
  <si>
    <t>10:30-21:00</t>
  </si>
  <si>
    <t>10:00-4:00
7:30-8:00</t>
  </si>
  <si>
    <t>9:00-10:00
13:30-8:00</t>
  </si>
  <si>
    <t>08:00-05:30</t>
  </si>
  <si>
    <t>17:00-05:00</t>
  </si>
  <si>
    <t>13:00-04:00</t>
  </si>
  <si>
    <t>08:00-12:00
14:30-08:00</t>
  </si>
  <si>
    <t>08:00-08:30
13:00-08:00</t>
  </si>
  <si>
    <t>11:30-05:00</t>
  </si>
  <si>
    <t>12:00-05:00</t>
  </si>
  <si>
    <t>13:00-19:00</t>
  </si>
  <si>
    <t>08:00-08:30
16:00-08:00</t>
  </si>
  <si>
    <t>08:00-08:30
11:30-08:00</t>
  </si>
  <si>
    <t>08:30-11:30</t>
  </si>
  <si>
    <t>8:00-17:00
19:30-08:00</t>
  </si>
  <si>
    <t>08:00-10:30
14:30-08:00</t>
  </si>
  <si>
    <t>08:00-08:30
12:00-07:30</t>
  </si>
  <si>
    <t>12:30-16:00
20:00-08:00</t>
  </si>
  <si>
    <t>16:00-20:00</t>
  </si>
  <si>
    <t>08:00-08:30
12:00-08:00</t>
  </si>
  <si>
    <t>22:30-7:00</t>
  </si>
  <si>
    <t>8:00-9:30
 18:00-08:00</t>
  </si>
  <si>
    <t>8:00-11:30
14:30-1:30</t>
  </si>
  <si>
    <t>11:30-14:30</t>
    <phoneticPr fontId="7" type="noConversion"/>
  </si>
  <si>
    <t>08:00-08:30
12:00-08:00</t>
    <phoneticPr fontId="7" type="noConversion"/>
  </si>
  <si>
    <t>8:00-14:16
17:15-8:00</t>
    <phoneticPr fontId="7" type="noConversion"/>
  </si>
  <si>
    <t>14:16-17:15</t>
  </si>
  <si>
    <t>08:00-10:10
18:04-08:00</t>
    <phoneticPr fontId="7" type="noConversion"/>
  </si>
  <si>
    <t>10:10-18:04</t>
  </si>
  <si>
    <t>08:00-11:40
14:50-04:24</t>
    <phoneticPr fontId="7" type="noConversion"/>
  </si>
  <si>
    <t>13:36-03:38</t>
  </si>
  <si>
    <t>08:50-12:00</t>
  </si>
  <si>
    <t>08:00-08:50
12:00-08:00</t>
    <phoneticPr fontId="7" type="noConversion"/>
  </si>
  <si>
    <t>12:00-15:22</t>
  </si>
  <si>
    <t>08:00-12:03
15:40-08:00</t>
    <phoneticPr fontId="7" type="noConversion"/>
  </si>
  <si>
    <t>08:40-11:00</t>
  </si>
  <si>
    <t>14:10-15:40</t>
  </si>
  <si>
    <t>11:00-14:10</t>
  </si>
  <si>
    <t>15:40-19:00</t>
  </si>
  <si>
    <t>12:42-15:40</t>
  </si>
  <si>
    <t>08:00-16:10
19:00-08:00</t>
    <phoneticPr fontId="7" type="noConversion"/>
  </si>
  <si>
    <t>09:00-11:07</t>
  </si>
  <si>
    <t>11:07-14:22</t>
  </si>
  <si>
    <t>16:10-19:00</t>
  </si>
  <si>
    <t>10:00-14:02</t>
  </si>
  <si>
    <t>09:19-15:10</t>
  </si>
  <si>
    <t>204H50-8</t>
  </si>
  <si>
    <t>00:00-9:00
14:30-15:30
21:00-24:00</t>
  </si>
  <si>
    <t>9:00-14:30停机</t>
  </si>
  <si>
    <t>9:00-19:00</t>
  </si>
  <si>
    <t>0:00-9:00
19:00-24:00</t>
  </si>
  <si>
    <t>17:00-21:00</t>
  </si>
  <si>
    <t>204H50-4</t>
  </si>
  <si>
    <t>0:00-9:00
21:00-24:00</t>
  </si>
  <si>
    <t>17:00-24:00</t>
  </si>
  <si>
    <t>0:00-17:00</t>
  </si>
  <si>
    <t>0:00-10:00</t>
  </si>
  <si>
    <t>10:00-24:00</t>
  </si>
  <si>
    <t>9:00-14:00</t>
  </si>
  <si>
    <t>0:00-9:00
16:00-24:00</t>
  </si>
  <si>
    <t>14:00-16:00带压队拆除临时气举管线</t>
  </si>
  <si>
    <t>0:00-14:00</t>
  </si>
  <si>
    <t>8:30-13:00
14:00-18:00</t>
  </si>
  <si>
    <t>13:00-14:00安装双举流量计</t>
  </si>
  <si>
    <t>0:00-8:30
18:00-24:00</t>
  </si>
  <si>
    <t>0:00-8:00
14:00-24:00</t>
  </si>
  <si>
    <t>0:00-11:00
16:00-24:00</t>
  </si>
  <si>
    <t>0:00-8:00
18:00-24:00</t>
  </si>
  <si>
    <t>0:00-11:00
17:00-24:00</t>
  </si>
  <si>
    <t>0:00-10:00
 21:00-24:00</t>
  </si>
  <si>
    <t>00:00-08:30</t>
  </si>
  <si>
    <t>08:30-24:00</t>
  </si>
  <si>
    <t>00:00-24:00</t>
  </si>
  <si>
    <t>00:00-22:00</t>
  </si>
  <si>
    <t>22:00-24:00</t>
  </si>
  <si>
    <t>10:30-08：00</t>
  </si>
  <si>
    <t>8:30-15:00</t>
  </si>
  <si>
    <t>8:00-8:30
15:00-8:00</t>
  </si>
  <si>
    <t>08:00-15:00
21:30-08:00</t>
  </si>
  <si>
    <t>09:00-14:30
21:00-08:00</t>
  </si>
  <si>
    <t>08:00-09:00
14:30-21:00</t>
  </si>
  <si>
    <t>8:00-9:00
16:00-8:00</t>
  </si>
  <si>
    <t>17:00-18:30停电停机</t>
  </si>
  <si>
    <t>8:00-8:30
14:30-17:00
18:30-22:00</t>
  </si>
  <si>
    <t>8:00-8:30
14:30-17:00
18:30-8:00</t>
  </si>
  <si>
    <t>10:30-18:00
00:00-8:00</t>
  </si>
  <si>
    <t>8:00-18:00
00:00-8:00</t>
  </si>
  <si>
    <t>16:30-22:30</t>
  </si>
  <si>
    <t>8:00-16:30
22:30-8:00</t>
  </si>
  <si>
    <t>8:00-14:30
22:30-8:00</t>
  </si>
  <si>
    <t>14:30-22:30</t>
  </si>
  <si>
    <t>8:30-14:00</t>
  </si>
  <si>
    <t>00:00-8:30
14:00-8:00</t>
  </si>
  <si>
    <t>8:00-8:30
15:00-22:00</t>
  </si>
  <si>
    <t>8:00-16:30
23:30-8:00</t>
  </si>
  <si>
    <t>8:00-8:30
21:30-8:00</t>
  </si>
  <si>
    <t>8:30-21:30</t>
  </si>
  <si>
    <t>8:00-9:00
17:00-23:00</t>
  </si>
  <si>
    <t>8:00-9:00
17:00-8:00</t>
  </si>
  <si>
    <t>11:00-17:00
24:00-8:00</t>
  </si>
  <si>
    <t>8:00-17:00
24:00-8:00</t>
  </si>
  <si>
    <t>8:30-16:30</t>
  </si>
  <si>
    <t>8:00-8:30
16:30-8:00</t>
  </si>
  <si>
    <t>10:00-19:00</t>
  </si>
  <si>
    <t>8:00-10:00
19:00-8:00</t>
  </si>
  <si>
    <t>8:00-9:00
15:00-8:00</t>
  </si>
  <si>
    <t>8:30-16:00</t>
  </si>
  <si>
    <t>8:00-8:30
16:00-17:00
21:00-8:00</t>
  </si>
  <si>
    <t>8:00-8:30
20:00-8:00</t>
  </si>
  <si>
    <t>8:30-20:00</t>
  </si>
  <si>
    <t>8:00-10:00
17:00-8:00</t>
  </si>
  <si>
    <t>8:00-8:30
15:30-8:00</t>
  </si>
  <si>
    <t>8:00-10:00
18:00-8:00</t>
  </si>
  <si>
    <t>15:30-20:00</t>
  </si>
  <si>
    <t>8:00-10:00          18:00-8:00</t>
  </si>
  <si>
    <t>8:00-8:30
16:00-8:00</t>
  </si>
  <si>
    <t>8:00-8:30
20:30-8:00</t>
  </si>
  <si>
    <t>8:30-20:30</t>
  </si>
  <si>
    <t>8:00-9:00
16:00-22:30</t>
  </si>
  <si>
    <t>9:00-14:30
21:00-8:00</t>
  </si>
  <si>
    <t>8:00-10:30
21:30-8:00</t>
  </si>
  <si>
    <t>08:00-17:30  
18:00-08:00</t>
  </si>
  <si>
    <t>08:00-17:30
18:00-08:00</t>
  </si>
  <si>
    <t>8:00-19:30
24:00-8:00</t>
  </si>
  <si>
    <t>8:00-24:00
5:00-8:00</t>
  </si>
  <si>
    <t>24:00-5:00</t>
  </si>
  <si>
    <t>8:00-15:00
22:30-8:00</t>
  </si>
  <si>
    <t>8:00-15:30
22:30-8:00</t>
  </si>
  <si>
    <t>08:00-11:00
18:00-08:00</t>
  </si>
  <si>
    <t>204H50-7</t>
  </si>
  <si>
    <t>16：30-17：30因无油流停机1小时</t>
  </si>
  <si>
    <t>08:00-09:00
16:00-16:30
17:30-08:00</t>
  </si>
  <si>
    <t>8:30-22:00</t>
  </si>
  <si>
    <t>8:00-8:30
22:00-8:00</t>
  </si>
  <si>
    <t>8:00-13:00
13:30-8:00</t>
  </si>
  <si>
    <t>8:00-10:30
16:00-8:00</t>
  </si>
  <si>
    <t>8:00-18:00
21:00-8:00</t>
  </si>
  <si>
    <t>8:00-16:00
19:00-8:00</t>
  </si>
  <si>
    <t>地方停电3小时</t>
  </si>
  <si>
    <t>10:30-15:30</t>
  </si>
  <si>
    <t>8:00-10:30
15:30-8:00</t>
  </si>
  <si>
    <t>8:00-5:35</t>
  </si>
  <si>
    <t>8:00-10:30
15:00-8:00</t>
  </si>
  <si>
    <t>8:00-19:00
21:30-8:00</t>
  </si>
  <si>
    <t>8:00-14:30
20:30-8:00</t>
  </si>
  <si>
    <t>8:00-11:00
16:00-8:00</t>
  </si>
  <si>
    <t>20:00供电局停电停机关井</t>
  </si>
  <si>
    <t>9:30-16:00</t>
  </si>
  <si>
    <t>配合泡排，间歇气举排液</t>
  </si>
  <si>
    <t>H50-7井配合泡排，间歇气举排液，下步轮换气举</t>
  </si>
  <si>
    <t>8:00-22:00
24:00-8:00</t>
  </si>
  <si>
    <t>10:30-20:30</t>
  </si>
  <si>
    <t>9:30-12:30</t>
  </si>
  <si>
    <t>14:30-7:00</t>
  </si>
  <si>
    <t>10:00-14:00
20:30-08:00</t>
  </si>
  <si>
    <t>9:30-10:00</t>
  </si>
  <si>
    <t>8:00-3:30</t>
  </si>
  <si>
    <t>15:00-16:30</t>
  </si>
  <si>
    <t>8:00-15:30
20:30-8:00</t>
  </si>
  <si>
    <t>15:30-20:30</t>
  </si>
  <si>
    <t>8:00-9:00
20:00-08:00</t>
  </si>
  <si>
    <t>8:00-11:00
20:00-08:00</t>
  </si>
  <si>
    <t>8:00-10:00
20:30-8:00</t>
  </si>
  <si>
    <t>15:00-20:30</t>
  </si>
  <si>
    <t>8:00-9:00
19:00-8:00</t>
  </si>
  <si>
    <t>8:00-9:00
19:30-8:00</t>
  </si>
  <si>
    <t>9:00-19:30</t>
  </si>
  <si>
    <t>8:00-8:30
19:30-8:00</t>
  </si>
  <si>
    <t>8:00-14:30
17:00-8:00</t>
  </si>
  <si>
    <t>15:00-17:30</t>
  </si>
  <si>
    <t>13:00-15:30</t>
  </si>
  <si>
    <t>8:30-11:30
1:00-3:30</t>
  </si>
  <si>
    <t>8:00-8:30
11:30-1:00
3:30-8:00</t>
  </si>
  <si>
    <t>8:00-16:30
22:00-8:00</t>
  </si>
  <si>
    <t>8:00-16:30
19:00-8:00</t>
  </si>
  <si>
    <t>9:30-12:00
7:30-8:00</t>
  </si>
  <si>
    <t>8:00-9:30
17:00-7:30</t>
  </si>
  <si>
    <t>8:00-9:30
12:00-7:30</t>
  </si>
  <si>
    <t>8:00-10:30
00:30-3:00</t>
  </si>
  <si>
    <t>10:30-20:30
3:00-7:00</t>
  </si>
  <si>
    <t>10:30-00:30
3:00-7:00</t>
  </si>
  <si>
    <t>8:00-10:00
21:00-23:00</t>
  </si>
  <si>
    <t>17:00-21:00
23:00-8:00</t>
  </si>
  <si>
    <t>11:00-21:00
23:00-8:00</t>
  </si>
  <si>
    <t>12:00-14:30
04:00-06:30</t>
  </si>
  <si>
    <t>08:00-12:00
14:30-04:00
06:30-08:00</t>
  </si>
  <si>
    <t>08:00-19:30
22:00-08:00</t>
  </si>
  <si>
    <t>11:00-13:30
1:30-4:00</t>
  </si>
  <si>
    <t>8:00-11:00
16:00-1:30
4:00-8:00</t>
  </si>
  <si>
    <t>8:00-11:00
13:30-1:30
4:00-8:00</t>
  </si>
  <si>
    <t>16:30-19:00
6:30-8:08</t>
  </si>
  <si>
    <t>8:00-16:30
19:00-3:00</t>
  </si>
  <si>
    <t>8:00-8:50
21:40-24:00</t>
  </si>
  <si>
    <t>8:50-21:40
00:00-8:00</t>
  </si>
  <si>
    <t>12:55-15:30
3:10-5:15</t>
  </si>
  <si>
    <t>8:00-12:55
15:30-3:10
5:15-8:00</t>
  </si>
  <si>
    <t>8:00-18:00
20:30-8:00</t>
  </si>
  <si>
    <t>9:20-11:55
00:10-2:20</t>
  </si>
  <si>
    <t>8:00-9:20
11:55-00:10
02:20-8:00</t>
  </si>
  <si>
    <t>14:40-17:15
05:30-08:00</t>
  </si>
  <si>
    <t>08:00-14:40
17:15-05:30</t>
  </si>
  <si>
    <t>20:35-23:00</t>
  </si>
  <si>
    <t>8:00-20:35
23:00-8:08</t>
  </si>
  <si>
    <t>12:15-14:45
02:50-05:20</t>
  </si>
  <si>
    <t>08:00-12:15
14:45-02:50
05:20-08:00</t>
  </si>
  <si>
    <t>08:00-18:30
21:00-08:00</t>
  </si>
  <si>
    <t>10:00-12:30
00:40-03:00</t>
  </si>
  <si>
    <t>08:00-10:00
12:30-00:40
03:00-08:00</t>
  </si>
  <si>
    <t>16:15-18:45
06:50-08:00</t>
  </si>
  <si>
    <t>08:00-16:15
18:45-06:50</t>
  </si>
  <si>
    <t>08:00-09:30
23:40-02:00</t>
  </si>
  <si>
    <t>09:30-23:40
02:00-08:00</t>
  </si>
  <si>
    <t>14:50-17:20
05:05-07:20</t>
  </si>
  <si>
    <t>08:00-14:50
17:20-05:05
07:20-08:00</t>
  </si>
  <si>
    <t>20:00-22:40</t>
  </si>
  <si>
    <t>08:00-20:00
22:40-08:00</t>
  </si>
  <si>
    <t>2:00-5:15</t>
  </si>
  <si>
    <t>08:00-9:00
5:15-08:00</t>
  </si>
  <si>
    <t>18:40-21:05</t>
  </si>
  <si>
    <t>08:00-18:40
21:05-08:00</t>
  </si>
  <si>
    <t>09:50-12:20
00:10-02:30</t>
  </si>
  <si>
    <t>08:00-09:50
12:20-00:10
02:30-08:00</t>
  </si>
  <si>
    <t>15:00-17:30
06:30-08:00</t>
  </si>
  <si>
    <t>08:00-15:00
17:30-06:30</t>
  </si>
  <si>
    <t>08:00-09:00
21:30-23:40</t>
  </si>
  <si>
    <t>08:00-21:00
23:40-08:00</t>
  </si>
  <si>
    <t>13:10-15:40
03:20-05:40</t>
  </si>
  <si>
    <t>08:00-13:10
15:40-03:20
05:40-08:00</t>
  </si>
  <si>
    <t>16:50-19:10
07:00-08:00</t>
  </si>
  <si>
    <t>08:00-16:50
19:10-07:00</t>
  </si>
  <si>
    <t>08:00-09:30
20:40-23:00</t>
  </si>
  <si>
    <t>09:30-20:40
23:00-08:00</t>
  </si>
  <si>
    <t>10:30-12:50
00:10-02:30</t>
    <phoneticPr fontId="7" type="noConversion"/>
  </si>
  <si>
    <t>08:00-10:30
12:50-00:10
02:30-08:00</t>
    <phoneticPr fontId="7" type="noConversion"/>
  </si>
  <si>
    <t>13:40-16:10
3:30-5:55</t>
    <phoneticPr fontId="7" type="noConversion"/>
  </si>
  <si>
    <t>08:00-13:40
16:10-03:30
05:55-08:00</t>
    <phoneticPr fontId="7" type="noConversion"/>
  </si>
  <si>
    <t>17:10-19:40
7:00-8:00</t>
    <phoneticPr fontId="7" type="noConversion"/>
  </si>
  <si>
    <t>08:00-17:10
19:40-07:00</t>
    <phoneticPr fontId="7" type="noConversion"/>
  </si>
  <si>
    <t>08:00-09:20
20:20-22:20</t>
    <phoneticPr fontId="7" type="noConversion"/>
  </si>
  <si>
    <t>09:20-20:20
22:50-08:00</t>
    <phoneticPr fontId="7" type="noConversion"/>
  </si>
  <si>
    <t>09:50-12:20
23:20-01:50</t>
    <phoneticPr fontId="7" type="noConversion"/>
  </si>
  <si>
    <t>08:00-09:50
12:20-23:20
01:50-08:00</t>
    <phoneticPr fontId="7" type="noConversion"/>
  </si>
  <si>
    <t>13:10-15:40
03:30-06:00</t>
    <phoneticPr fontId="7" type="noConversion"/>
  </si>
  <si>
    <t>08:00-13:10
15:40-03:30
06:00-08:00</t>
    <phoneticPr fontId="7" type="noConversion"/>
  </si>
  <si>
    <t>17:10-19:40
06:40-08:00</t>
    <phoneticPr fontId="7" type="noConversion"/>
  </si>
  <si>
    <t>08:00-17:10
19:40-06:40</t>
    <phoneticPr fontId="7" type="noConversion"/>
  </si>
  <si>
    <t>08:00-09:00
20:40-23:10</t>
    <phoneticPr fontId="7" type="noConversion"/>
  </si>
  <si>
    <t>09:00-20:40
23:10-08:00</t>
    <phoneticPr fontId="7" type="noConversion"/>
  </si>
  <si>
    <t>10:00-12.35
23:40-02:10</t>
    <phoneticPr fontId="7" type="noConversion"/>
  </si>
  <si>
    <t>08:00-10:00
12:35-23:40
02:10-08:00</t>
    <phoneticPr fontId="7" type="noConversion"/>
  </si>
  <si>
    <t>13:10-15:45
03:00-05:20</t>
    <phoneticPr fontId="7" type="noConversion"/>
  </si>
  <si>
    <t>08:00-13:10
15:45-03:00
05:20-08:00</t>
    <phoneticPr fontId="7" type="noConversion"/>
  </si>
  <si>
    <t>16:30-19:00
06:00-08:00</t>
    <phoneticPr fontId="7" type="noConversion"/>
  </si>
  <si>
    <t>08:00-16:30
19:00-06:00</t>
    <phoneticPr fontId="7" type="noConversion"/>
  </si>
  <si>
    <t>08:00-08:35
20:00-22:30</t>
    <phoneticPr fontId="7" type="noConversion"/>
  </si>
  <si>
    <t>08:35-20:00
22:30-08:00</t>
    <phoneticPr fontId="7" type="noConversion"/>
  </si>
  <si>
    <t>09:30-12:00
23:00-01:30</t>
    <phoneticPr fontId="7" type="noConversion"/>
  </si>
  <si>
    <t>08:00-09:30
12:00-23:00
01:30-08:00</t>
    <phoneticPr fontId="7" type="noConversion"/>
  </si>
  <si>
    <t>14:00-16:35
03:30-06:00</t>
    <phoneticPr fontId="7" type="noConversion"/>
  </si>
  <si>
    <t>08:00-14:00
16:35-03:30
06:00-08:00</t>
    <phoneticPr fontId="7" type="noConversion"/>
  </si>
  <si>
    <t>17:00-19:40
06:50-08:00</t>
    <phoneticPr fontId="7" type="noConversion"/>
  </si>
  <si>
    <t>08:00-17:00
19:40-06:50</t>
    <phoneticPr fontId="7" type="noConversion"/>
  </si>
  <si>
    <t>08:00-09:30
20:40-23:00</t>
    <phoneticPr fontId="7" type="noConversion"/>
  </si>
  <si>
    <t>09:30-20:40
23:00-08:00</t>
    <phoneticPr fontId="7" type="noConversion"/>
  </si>
  <si>
    <t>10:40-13:10
00:30-03:00</t>
    <phoneticPr fontId="7" type="noConversion"/>
  </si>
  <si>
    <t>08:00-10:40
13:10-00:30
03:00-08:00</t>
    <phoneticPr fontId="7" type="noConversion"/>
  </si>
  <si>
    <t>15:00-17:30
04:30-07:00</t>
    <phoneticPr fontId="7" type="noConversion"/>
  </si>
  <si>
    <t>08:00-15:00
17:30-04:30
07:00-08:00</t>
    <phoneticPr fontId="7" type="noConversion"/>
  </si>
  <si>
    <t>8:00-18:30
21:00-8:00</t>
    <phoneticPr fontId="7" type="noConversion"/>
  </si>
  <si>
    <t>08:40-11:10
22:30-01:00</t>
    <phoneticPr fontId="7" type="noConversion"/>
  </si>
  <si>
    <t>08:00-08:40
11:10-22:30
01:00-08:00</t>
    <phoneticPr fontId="7" type="noConversion"/>
  </si>
  <si>
    <t>12:10-14:40
01:30-04:00</t>
    <phoneticPr fontId="7" type="noConversion"/>
  </si>
  <si>
    <t>08:00-12:10
14:40-01:30
04:00-08:00</t>
    <phoneticPr fontId="7" type="noConversion"/>
  </si>
  <si>
    <t>15:10-17:40
04:30-07:00</t>
    <phoneticPr fontId="7" type="noConversion"/>
  </si>
  <si>
    <t>08:00-15:10
17:40-04:30
07:00-08:00</t>
    <phoneticPr fontId="7" type="noConversion"/>
  </si>
  <si>
    <t>18:10-20:50</t>
  </si>
  <si>
    <t>8:00-18:10
20:50-8:00</t>
    <phoneticPr fontId="7" type="noConversion"/>
  </si>
  <si>
    <t>10:10-12:40
23:35-02:05</t>
    <phoneticPr fontId="7" type="noConversion"/>
  </si>
  <si>
    <t>08:00-10:10
12:40-23:35
02:05-08:00</t>
    <phoneticPr fontId="7" type="noConversion"/>
  </si>
  <si>
    <t>13:10-15:40
2:20-04:50</t>
    <phoneticPr fontId="7" type="noConversion"/>
  </si>
  <si>
    <t>8:00-13:10
15:40-2:20
4:50-8:00</t>
    <phoneticPr fontId="7" type="noConversion"/>
  </si>
  <si>
    <t>08:00-13:10
15:40-2:20
4:50-8:00</t>
    <phoneticPr fontId="7" type="noConversion"/>
  </si>
  <si>
    <t>16:30-19:00
06:00-07:06</t>
    <phoneticPr fontId="7" type="noConversion"/>
  </si>
  <si>
    <t>20:10-23:00</t>
  </si>
  <si>
    <t>10:00-12:30
00:10-2:40</t>
    <phoneticPr fontId="7" type="noConversion"/>
  </si>
  <si>
    <t>8:00-10:00
15:20-00:10
2:40-8:00</t>
    <phoneticPr fontId="7" type="noConversion"/>
  </si>
  <si>
    <t>8:00-10:00
12:30-00:10
2:40-8:00</t>
    <phoneticPr fontId="7" type="noConversion"/>
  </si>
  <si>
    <t>14:00-16:30
04:00-06:30</t>
    <phoneticPr fontId="7" type="noConversion"/>
  </si>
  <si>
    <t>08:00-14:00
16:30-04:00
06:30-08:00</t>
    <phoneticPr fontId="7" type="noConversion"/>
  </si>
  <si>
    <t>17:30-20:00
06:30-08:00</t>
    <phoneticPr fontId="7" type="noConversion"/>
  </si>
  <si>
    <t>08:00-17:30
20:00-06:30</t>
    <phoneticPr fontId="7" type="noConversion"/>
  </si>
  <si>
    <t>08:30-09:00
20:00-22:30</t>
    <phoneticPr fontId="7" type="noConversion"/>
  </si>
  <si>
    <t>09:00-20:00
22:30-08:00</t>
    <phoneticPr fontId="7" type="noConversion"/>
  </si>
  <si>
    <t>09:20-12:00
23:30-02:00</t>
    <phoneticPr fontId="7" type="noConversion"/>
  </si>
  <si>
    <t>08:00-09:20
12:00-23:30
02:00-08:00</t>
    <phoneticPr fontId="7" type="noConversion"/>
  </si>
  <si>
    <t>12:50-15:10
02:10-04:30</t>
    <phoneticPr fontId="7" type="noConversion"/>
  </si>
  <si>
    <t>08:00-12:50
15:10-02:10
04:30-08:00</t>
    <phoneticPr fontId="7" type="noConversion"/>
  </si>
  <si>
    <t>15:30-18:00
05:05-07:30</t>
    <phoneticPr fontId="7" type="noConversion"/>
  </si>
  <si>
    <t>08:00-15:30
18:00-05:05
07:30-08:00</t>
    <phoneticPr fontId="7" type="noConversion"/>
  </si>
  <si>
    <t xml:space="preserve">18:00-20:00
</t>
  </si>
  <si>
    <t>08:00-15:30
18:00-05:05</t>
    <phoneticPr fontId="7" type="noConversion"/>
  </si>
  <si>
    <t>08:00-18:00
20:00-08:00</t>
    <phoneticPr fontId="7" type="noConversion"/>
  </si>
  <si>
    <t>14:10-17:30
04:20-07:00</t>
    <phoneticPr fontId="7" type="noConversion"/>
  </si>
  <si>
    <t>08:00-14:10
17:30-04:20
07:00-08:00</t>
    <phoneticPr fontId="7" type="noConversion"/>
  </si>
  <si>
    <t>08:00-18:30
21:00-08:00</t>
    <phoneticPr fontId="7" type="noConversion"/>
  </si>
  <si>
    <t>08:00-10:30
21:30-24:00</t>
    <phoneticPr fontId="7" type="noConversion"/>
  </si>
  <si>
    <t>10:30-21:30
24:00-08:00</t>
    <phoneticPr fontId="7" type="noConversion"/>
  </si>
  <si>
    <t>11:50-14:30
01:50-04:25</t>
    <phoneticPr fontId="7" type="noConversion"/>
  </si>
  <si>
    <t>08:00-11:50
14:30-01:50
04:25-08:00</t>
    <phoneticPr fontId="7" type="noConversion"/>
  </si>
  <si>
    <t>20:30-22:50</t>
    <phoneticPr fontId="7" type="noConversion"/>
  </si>
  <si>
    <t>08:00-20:30
22:50-08:00</t>
    <phoneticPr fontId="7" type="noConversion"/>
  </si>
  <si>
    <t>16:30-19:05</t>
    <phoneticPr fontId="7" type="noConversion"/>
  </si>
  <si>
    <t>08:00-16:30
19:05-08:00</t>
    <phoneticPr fontId="7" type="noConversion"/>
  </si>
  <si>
    <t>10:30-13:30
00:10-03:10</t>
    <phoneticPr fontId="7" type="noConversion"/>
  </si>
  <si>
    <t>08:00-10:30
13:30-00:10
03:10-08:00</t>
    <phoneticPr fontId="7" type="noConversion"/>
  </si>
  <si>
    <t>14:30-17:00
20:00-21:40</t>
    <phoneticPr fontId="7" type="noConversion"/>
  </si>
  <si>
    <t>08:00-14:30
17:00-17:25
21:40-08:00</t>
    <phoneticPr fontId="7" type="noConversion"/>
  </si>
  <si>
    <t>10:00-12:35
23:40-02:20</t>
    <phoneticPr fontId="7" type="noConversion"/>
  </si>
  <si>
    <t>08:00-10:00
12:35-23:40
02:20-08:00</t>
    <phoneticPr fontId="7" type="noConversion"/>
  </si>
  <si>
    <t>13:30-16:00
02:40-05:30</t>
    <phoneticPr fontId="7" type="noConversion"/>
  </si>
  <si>
    <t>08:00-13:30
16:00-02:40
05:30-08:00</t>
    <phoneticPr fontId="7" type="noConversion"/>
  </si>
  <si>
    <t>16:30-19:10</t>
    <phoneticPr fontId="7" type="noConversion"/>
  </si>
  <si>
    <t>08:00-16:30
19:10-08:00</t>
    <phoneticPr fontId="7" type="noConversion"/>
  </si>
  <si>
    <t>16:10-18:00</t>
  </si>
  <si>
    <t>08:00-16:10
18:00-08:00</t>
    <phoneticPr fontId="7" type="noConversion"/>
  </si>
  <si>
    <t>08:00-16:10
22:30-08:00</t>
    <phoneticPr fontId="7" type="noConversion"/>
  </si>
  <si>
    <t>实际产气量
（万方）</t>
    <phoneticPr fontId="7" type="noConversion"/>
  </si>
  <si>
    <t>实际产气量
（万方）</t>
    <phoneticPr fontId="10" type="noConversion"/>
  </si>
  <si>
    <t>/</t>
    <phoneticPr fontId="7" type="noConversion"/>
  </si>
  <si>
    <t>设备规格：NPU12501/99/35
作业井号：威204H79-7井
施工开始日期：2023/9/10
施工方式：开井反举
开始时间：8:00 
施工截止时间：2023/9/11/8：00
注: 一举双井，注气量以6井为准
施工排量（方/小时）：1200
施工前瞬量（万方/天）：2.7
施工最高瞬量（万方/天）:3.6
施工后瞬量（万方/天）:3.3
排液量（方）：44
作业时间（小时）：24小时
施工前套压/油压：
5.88MPa/1.42MPa
气举最高套压/油压：5.91MPa/1.42MPa
施工后套压/油压：
5.88Mpa/1.42Mpa</t>
    <phoneticPr fontId="7" type="noConversion"/>
  </si>
  <si>
    <t>设备规格：NPU12501/99/35
作业井号：威204H79一6井
施工开始日期：2023/9/10
施工方式：开井反举
开始时间：8:00 
施工结束时间：2023/9/11/8：00
注: 一举双井，注气量以6井为准
开始时氮气量（方）：1294325
结束后氮气量（方）：1322679
本次注入氮气总量（方）：28354
施工排量（方/小时）：1200
施工前瞬量（万方/天）：5.1
施工最高瞬量（万方/天）:5.4
施工后瞬量（万方/天）:5.2
排液量（方）：89
作业时间（小时）：24小时
施工前套压/油压：
18.02MPa/1.15MPa
气举最高套压/油压：18.4MPa/1.22MPa
施工后套压/油压：
18.25Mpa/1.15Mpa</t>
    <phoneticPr fontId="7" type="noConversion"/>
  </si>
  <si>
    <t>设备规格：NPU12005/350C
作业井号：威202H79-8井
施工日期：2023/9/10
施工方式：开井反举
开始时间：8:00（连续作业）
施工截止时间：2023/9/11       8：00（连续作业）
施工排量（方/小时）：1200
施工前瞬量（万方/天）：2.2
施工最高瞬量（万方/天）:2.5
施工后瞬量（万方/天）：2.2
排液量（方）:28
作业时间（小时）：24
施工前套压/油：7.06/1.32MPa
气举最高套压/油压：7.06/1.32MPa
施工后套压/油压：6.92/1.32Mpa</t>
    <phoneticPr fontId="7" type="noConversion"/>
  </si>
  <si>
    <t>14:30-17:30</t>
  </si>
  <si>
    <t>实际产气量
（万方）</t>
    <phoneticPr fontId="7" type="noConversion"/>
  </si>
  <si>
    <t>CFA3408-298-1800</t>
    <phoneticPr fontId="7" type="noConversion"/>
  </si>
  <si>
    <t>204H36-7</t>
    <phoneticPr fontId="7" type="noConversion"/>
  </si>
  <si>
    <t xml:space="preserve"> 开井反举</t>
    <phoneticPr fontId="7" type="noConversion"/>
  </si>
  <si>
    <t>设备规格：CFA3408-298-1800
作业井号：威204H36-7
施工日期：2023.9.11
施工方式: 开井反举
施工开始时间：13:15
施工结束时间：18:15
施工排量（方/小时）：1200
施工前瞬量（万方/天）：0.7
施工最高瞬量（万方/天）：3.85
施工后瞬量（万方/天）：3.3
排液量（方）：1.95
作业时间（小时）：5
备注：
针阀开度及流程情况：针阀全开，走直输流程
施工前套压/油压：2.79/1.15MPa
出液时套压/油压：3.14/1.18Mpa
气举最高套压/油压：3.20/1.21MPa
停气举时套压/油压：3.0/1.15MPa
气举举通时间：13:55
异常或特殊情况:无</t>
    <phoneticPr fontId="7" type="noConversion"/>
  </si>
  <si>
    <t>设备规格：NPU12005/350C
作业井号：威202H79-8井
施工日期：2023/9/11
施工方式：开井反举
开始时间：8:00（连续作业）
施工结束时间：11：20
施工排量（方/小时）：1200
施工前瞬量（万方/天）：2.2
施工最高瞬量（万方/天）:2.5
施工后瞬量（万方/天）：2.3
排液量（方）:4
作业时间（小时）：3小时20分钟
施工前套压/油：6.92/1.32MPa
气举最高套压/油压：6.92/1.44MPa
施工后套压/油压：6.92/1.32Mpa</t>
    <phoneticPr fontId="7" type="noConversion"/>
  </si>
  <si>
    <t>设备规格：NPU12501/99/35
作业井号：威204H79一8井
施工开始日期：2023/9/11
施工方式：开井反举
开始时间：12:00 
施工截止时间：2023/9/12/8：00
开始时氮气量（方）：1322702
结束后氮气量（方）：1342633
本次注入氮气总量（方）：19897
施工排量（方/小时）：1200
施工前瞬量（万方/天）：1.5
施工最高瞬量（万方/天）:6.0
施工后瞬量（万方/天）:3.5
排液量（方）：33
作业时间（小时）：15小时50分钟
施工前套压/油压：
6.87MPa/1.27MPa
气举最高套压/油压：
8.28MPa/4.98MPa
施工后套压/油压：
7.13Mpa/1.29Mpa
备注: 16:30-20:40设备故障停机</t>
    <phoneticPr fontId="7" type="noConversion"/>
  </si>
  <si>
    <t>204H40-3</t>
    <phoneticPr fontId="7" type="noConversion"/>
  </si>
  <si>
    <t>关井正举-关井反举-开井反举</t>
    <phoneticPr fontId="7" type="noConversion"/>
  </si>
  <si>
    <t>设备规格：CFA3408-298-1800
作业井号：威204H40-3
施工日期：2023.9.12
施工方式: 关井正举-关井反举
                  开井反举
施工开始时间：09:15
施工结束时间：17:35
施工排量（方/小时）：1200
施工前瞬量（万方/天）：0
施工最高瞬量（万方/天）：3.85
施工后瞬量（万方/天）：3.45
排液量（方）：1.38
作业时间（小时）：8
备注：
针阀开度及流程情况：针阀全开，走增压流程
施工前套压/油压：3.07/2.87MPa
出液时套压/油压：3.31/1.46Mpa
气举最高套压/油压：3.49/4.11MPa
停气举时套压/油压：2.96/0.79MPa
气举举通时间：14:00
异常或特殊情况:无</t>
    <phoneticPr fontId="7" type="noConversion"/>
  </si>
  <si>
    <t>设备规格：NPU12501/99/35
作业井号：威204H79-8井
施工开始日期：2023/9/12
施工方式：开井反举
开始时间：8：00
施工截止时间：2023/9/13/8：00
开始时氮气数值:1342633方
结束时氮气数值: 1372443方
本次作业注入气量: 29810方
施工排量（方/小时）：1250
施工前瞬量（万方/天）：3.7
施工最高瞬量（万方/天）:3.8
施工后瞬量（万方/天）:3.8
排液量（方）：30
作业时间（小时）：24小时
施工前套压/油压：
7.13MPa/1.29MPa
气举最高套压/油压：7.13MPa/1.34MPa
施工后套压/油压：
7.08Mpa/1.34Mpa</t>
    <phoneticPr fontId="7" type="noConversion"/>
  </si>
  <si>
    <t>8:00-16:40 20:00-8:00</t>
  </si>
  <si>
    <t>CFA34-242-1200</t>
  </si>
  <si>
    <t>204H9-2</t>
  </si>
  <si>
    <t>CFA3408-242-1800</t>
  </si>
  <si>
    <t>204H9-3</t>
  </si>
  <si>
    <t>202H1-3</t>
  </si>
  <si>
    <t>202H10-1</t>
  </si>
  <si>
    <t>202H10-8</t>
  </si>
  <si>
    <t>204H10-4、5</t>
  </si>
  <si>
    <t xml:space="preserve">202H10-1 </t>
  </si>
  <si>
    <t>204H16-6</t>
  </si>
  <si>
    <t>202H11-4</t>
  </si>
  <si>
    <t xml:space="preserve"> 19:35</t>
  </si>
  <si>
    <t>202H13-2/5</t>
  </si>
  <si>
    <t xml:space="preserve"> 18：40</t>
  </si>
  <si>
    <t xml:space="preserve"> 16：50</t>
    <phoneticPr fontId="7" type="noConversion"/>
  </si>
  <si>
    <t xml:space="preserve"> 17：05</t>
  </si>
  <si>
    <t xml:space="preserve"> 8：20</t>
  </si>
  <si>
    <t xml:space="preserve"> 9:25</t>
  </si>
  <si>
    <t xml:space="preserve"> 19：40</t>
  </si>
  <si>
    <t xml:space="preserve"> 14：15</t>
  </si>
  <si>
    <t>204H39-5、6</t>
  </si>
  <si>
    <t xml:space="preserve"> 20:15</t>
  </si>
  <si>
    <t xml:space="preserve"> 13:08</t>
  </si>
  <si>
    <t>204H62（209）</t>
  </si>
  <si>
    <t xml:space="preserve"> 17:35</t>
  </si>
  <si>
    <t xml:space="preserve"> 18：05</t>
  </si>
  <si>
    <t xml:space="preserve"> 12:25</t>
  </si>
  <si>
    <t xml:space="preserve"> 20:00</t>
  </si>
  <si>
    <t>202H13-7、8</t>
    <phoneticPr fontId="7" type="noConversion"/>
  </si>
  <si>
    <t xml:space="preserve"> 16:30</t>
  </si>
  <si>
    <t xml:space="preserve"> 12:40</t>
  </si>
  <si>
    <t xml:space="preserve"> 18:20</t>
  </si>
  <si>
    <t xml:space="preserve"> 17:15</t>
  </si>
  <si>
    <t>204H33-1、2</t>
  </si>
  <si>
    <t xml:space="preserve"> 19:15</t>
  </si>
  <si>
    <t>202H4-2</t>
  </si>
  <si>
    <t xml:space="preserve">  20:10</t>
  </si>
  <si>
    <t>8;40</t>
  </si>
  <si>
    <t xml:space="preserve"> 22：50</t>
  </si>
  <si>
    <t>CFA3406-1600</t>
  </si>
  <si>
    <t>CFA34-4-298-1800</t>
  </si>
  <si>
    <t>CFA3408-289-1800</t>
  </si>
  <si>
    <t>CFA3408-242-1801</t>
  </si>
  <si>
    <t xml:space="preserve"> 16:40</t>
  </si>
  <si>
    <t>13:00-16:40设备故障维修</t>
  </si>
  <si>
    <t>11:00-14:00设备故障维修</t>
  </si>
  <si>
    <t>套压升至28MPa，停止气举</t>
  </si>
  <si>
    <t>针阀全开</t>
  </si>
  <si>
    <t>针阀全开，走压缩机</t>
  </si>
  <si>
    <t>针阀全开，8:50开始起居走直输流程17:10导入压缩机流程</t>
  </si>
  <si>
    <t>反举，针阀全开，停机后走增压流程</t>
  </si>
  <si>
    <t>中途因出氮气停机30分钟</t>
  </si>
  <si>
    <t>设备故障，中途停机</t>
  </si>
  <si>
    <t>配合安检院气举复产</t>
  </si>
  <si>
    <t>配合安检院气举复产，中途换流程</t>
  </si>
  <si>
    <t>中途设备故障停机40分钟</t>
  </si>
  <si>
    <t>中途平台重启压缩机，停机待命</t>
  </si>
  <si>
    <t>18:13设备故障1小时</t>
  </si>
  <si>
    <t>配合安检院顶替解堵液，中途停机多次</t>
  </si>
  <si>
    <t>因分离器管线渗漏停止气举</t>
  </si>
  <si>
    <t>反举后油压/套压0.69/3.53Mpa开始出液。</t>
  </si>
  <si>
    <t>反举油压/套压0.39/3.58MPa开始出液</t>
  </si>
  <si>
    <t>反举油压/套压21.81/3.15MPa开始出液</t>
  </si>
  <si>
    <t>反举油压/套压3.91/7.42MPa开始出液</t>
  </si>
  <si>
    <t>反举油压1.61MPa套压6.39MPa开始出液</t>
  </si>
  <si>
    <t>反举油压3.40MPa套压7.27MPa开始出液</t>
  </si>
  <si>
    <t>反举油压4.00MPa套压4.37MPa开始出液</t>
  </si>
  <si>
    <t>反举油压0.63MPa套压4.02MPa开始出液</t>
  </si>
  <si>
    <t>反举油压1.06MPa套压4.64MPa开始出液</t>
  </si>
  <si>
    <t>反举油压0.81MPa套压4.02MPa开始出液</t>
  </si>
  <si>
    <t>反举油压1.03MPa套压3.82MPa开始出液</t>
  </si>
  <si>
    <t>反举油压3.56MPa套压5.65MPa开始出液</t>
  </si>
  <si>
    <t>反举油压3.52MPa套压3.75MPa开始出液</t>
  </si>
  <si>
    <t>反举油压0.84MPa套压3.91MPa开始出液</t>
  </si>
  <si>
    <t>反举油压0.45MPa套压3.33MPa开始出液</t>
  </si>
  <si>
    <t>反举油压1.30MPa套压4.06MPa开始出液</t>
  </si>
  <si>
    <t>反举油压3.76MPa套压4.06MPa开始出液</t>
  </si>
  <si>
    <t>反举油压1.24MPa套压8.80MPa开始出液</t>
  </si>
  <si>
    <t>反举油压1.04MPa套压10.01MPa开始出液</t>
  </si>
  <si>
    <t>反举油压1.34MPa套压6.66MPa开始出液</t>
  </si>
  <si>
    <t>反举油压1.25MPa套压7.24MPa开始出液</t>
  </si>
  <si>
    <t>反举油压2.17MPa套压7.34MPa开始出液</t>
  </si>
  <si>
    <t>反举油压1.16MPa套压7.69MPa开始出液</t>
  </si>
  <si>
    <t>反举套压8.13MPa，油压1.19MPa开始出液</t>
  </si>
  <si>
    <t>排液量无法计量</t>
  </si>
  <si>
    <t>反举套压10.6MPa，油压1.12MPa开始出液</t>
  </si>
  <si>
    <t>反举油压1.5MPa套压7.11MPa开始出液</t>
  </si>
  <si>
    <t>反举油压1.1MPa套压7.45MPa开始出液</t>
  </si>
  <si>
    <t>反举油压2.49MPa套压7.73MPa开始出液</t>
  </si>
  <si>
    <t>反举，针阀开2圈。11平台水罐车拉水，无法计量出液量</t>
  </si>
  <si>
    <t>针阀开2圈</t>
  </si>
  <si>
    <t>井安中途无法开启，15:25解决，15:30出液</t>
  </si>
  <si>
    <t>（针阀开2.5圈）</t>
  </si>
  <si>
    <t>反举</t>
  </si>
  <si>
    <t>6.2小时，井安阀跳停举，算8小时</t>
  </si>
  <si>
    <t>施工前套压/油压：11.53/11.08MPa，施工后套压/油压：9.08/4.58MPa，最高套压/油压：11.58/6.27MPa,开始反举后油压5.89MPa套压11.55Mpa开始出液</t>
  </si>
  <si>
    <t>施工前套压/油压：5.22/4.18MPa，施工后套压/油压：10.33/5.54MPa，最高套压/油压：12.62/7.22MPa,开始反举后油压4.49MPa套压12.6Mpa开始出液。</t>
  </si>
  <si>
    <t>5.07/4.41MPa，施工后套压/油压：10.42/5.46MPa，最高套压/油压：12.33/7.46MPa,开始反举后油压4.42MPa套压12.33开始出液。</t>
  </si>
  <si>
    <t>施工前套压/油压：9.72/11.67MPa，施工后套压/油压：11.19/7.01MPa，最高套压/油压：13.22/9.14MPa,开始反举后油压6.59MPa套压13.08开始出液。</t>
  </si>
  <si>
    <t>施工前套压/油压：10.96/4.2MPa，施工后套压/油压：8.65/4.5MPa，最高套压/油压：11.12/5.55MPa,开始反举后油压4.81MPa套压11.12开始出液。</t>
  </si>
  <si>
    <t>施工前套压/油压：8.16/1.59MPa，施工后套压/油压：4.73/2.01MPa，最高套压/油压：8.30/3.07MPa,开始反举后油压2.25MPa套压8.30开始出液。</t>
  </si>
  <si>
    <t>施工前套压/油压：10.69/1.80MPa，施工后套压/油压：8.19/1.45MPa，最高套压/油压：14.94/6.27MPa,开始反举后油压1.71MPa套压14.94开始出液。</t>
  </si>
  <si>
    <t>施工前套压/油压：14.81/4.56MPa，施工后套压/油压：12.56/8.23MPa，最高套压/油压:14.95/9.02MPa,开始反举后油压4.56MPa开始出液</t>
  </si>
  <si>
    <t>施工前套压/油压：12.2/4.4MPa，施工后套压/油压：10.66/5.52MPa，最高套压/油压：12.38/6.52MPa,开始反举后油压4.49MPa开始出液</t>
  </si>
  <si>
    <t>施工前套压/油压：5.12/13.3MPa，施工后套压/油压：1.54/10.83MPa，最高套压/油压：10.3/19.48MPa,开始正举后油压19.0MPa开始出液。</t>
  </si>
  <si>
    <t>施工前套压/油压：8.23/7.81MPa，施工后套压/油压：8.46/4.93MPa，最高套压/油压：9.47/7.81MPa,开始正举后油压4.21MPa开始出液</t>
  </si>
  <si>
    <t>施工前套压/油压：10.29/13.21MPa，施工后套压/油压：2.42/11.81MPa，最高套压/油压：10.5/18.36MPa,开始正举后油压18.36MPa开始出液</t>
  </si>
  <si>
    <t>施工前套压/油压：3.91/5.81MPa，施工后套压/油压：2.5/9.78 MPa，最高套压/油压：4.6/12.46MPa,开始正举后油压7.97MPa开始出液</t>
  </si>
  <si>
    <t>13.78/7.39MPa，施工后套压/油压：8.71/1.63MPa，最高套压/油压：23.70/16.02 MPa</t>
  </si>
  <si>
    <t>施工前套压/油压：12.46/1.70MPa，施工后套压/油压：10.89/3.31MPa，最高套压/油压：24.93/16.36 Mpa</t>
  </si>
  <si>
    <t>因设备故障14点至18：30停机检修</t>
  </si>
  <si>
    <t>21:03分出液未报，汇报发错</t>
  </si>
  <si>
    <t>先43-1、后43-2</t>
  </si>
  <si>
    <t>204H43-4</t>
  </si>
  <si>
    <t>204H48-2</t>
  </si>
  <si>
    <t>204H39-3</t>
  </si>
  <si>
    <t>204H39-4</t>
  </si>
  <si>
    <t>21;35</t>
  </si>
  <si>
    <t>(26日)20:30:00</t>
  </si>
  <si>
    <t>(24日)10:30</t>
  </si>
  <si>
    <t>（20日）20:30</t>
  </si>
  <si>
    <t>24日10：00</t>
  </si>
  <si>
    <t>202H14一2</t>
  </si>
  <si>
    <t xml:space="preserve"> 08：20</t>
  </si>
  <si>
    <t>威202H14-4</t>
  </si>
  <si>
    <t>204H39-7、8</t>
  </si>
  <si>
    <t>8:35-9:35正举，9:35-19:35反举</t>
  </si>
  <si>
    <t>12:30正转反</t>
  </si>
  <si>
    <t xml:space="preserve">反举 </t>
  </si>
  <si>
    <t>正举</t>
  </si>
  <si>
    <t>反举/流量计</t>
  </si>
  <si>
    <t>14:30正→反举，转油管</t>
  </si>
  <si>
    <t>正→反举，转油管</t>
  </si>
  <si>
    <t>反举反举压力至28MPa停举</t>
  </si>
  <si>
    <t>正→反举，转油管未成功</t>
  </si>
  <si>
    <t>关井反举→开井反举</t>
  </si>
  <si>
    <t>正举→反举</t>
  </si>
  <si>
    <t>打破裂盘</t>
  </si>
  <si>
    <t>12:50正→反</t>
  </si>
  <si>
    <t>反举8:10-15:10气举50-1</t>
  </si>
  <si>
    <t>12:40正→反</t>
  </si>
  <si>
    <t>14:10正→反</t>
  </si>
  <si>
    <t>正举打破裂盘</t>
  </si>
  <si>
    <t>正→反13:50转油管生产未成功</t>
  </si>
  <si>
    <t>正举中途停机检查设备1小时20分</t>
  </si>
  <si>
    <t>14:30关井正举→开井反举</t>
  </si>
  <si>
    <t>反举12:00-14:00中途雷雨天停电停机</t>
  </si>
  <si>
    <t>12:00正举转反举</t>
  </si>
  <si>
    <t>反举11:00正举转反举</t>
  </si>
  <si>
    <t>反举15:00正举转反举</t>
  </si>
  <si>
    <t>反举正举转反举</t>
  </si>
  <si>
    <t>正举平台停电，中途停举</t>
  </si>
  <si>
    <t>反举举5小时，算4小时，多的1小时算在次日</t>
  </si>
  <si>
    <t>先正举后反举</t>
  </si>
  <si>
    <t>反举中间停电4小时</t>
  </si>
  <si>
    <t>反举中间停电3小时</t>
  </si>
  <si>
    <t>正举转反举</t>
  </si>
  <si>
    <t>14-2转14-4</t>
  </si>
  <si>
    <t>正举最高套压/油压：5.7/14.98MPa，开井正举（8：20-14：20气举，17：10-22：10气举）</t>
  </si>
  <si>
    <t>正举最高套压/油压：5.4/14.95MPa</t>
  </si>
  <si>
    <t>反举最高套压/油压：16.50/5.1MPa</t>
  </si>
  <si>
    <t>反举最高套压/油压：16.20/5.5MPa</t>
  </si>
  <si>
    <t>反举最高套压/油压：17.1/5.6MPa</t>
  </si>
  <si>
    <t>反举最高套压/油压：14.43/4.00MPa</t>
  </si>
  <si>
    <t>正举最高套压/油压：9.1/13.95MPa，开井正举</t>
  </si>
  <si>
    <t>正举最高套压/油压：10.00/13.65MPa，正举</t>
  </si>
  <si>
    <t>正举最高套压/油压：10.2/15.89MPa，开井正举</t>
  </si>
  <si>
    <t>反举最高套压/油压：15.08/4.00MPa</t>
  </si>
  <si>
    <t>反举最高套压/油压：16.88/5.3MPa</t>
  </si>
  <si>
    <t>反举最高套压/油压：14.07/4.00MPa</t>
  </si>
  <si>
    <t>正举最高套压/油压：8.9/14.69MPa，开井正举</t>
  </si>
  <si>
    <t>正举最高套压/油压：4.00/19.53MPa，正举</t>
  </si>
  <si>
    <t>反举最高套压/油压：3.98/4.39MPa</t>
  </si>
  <si>
    <t>正举最高套压/油压：8.7/15.45MPa，开井正举</t>
  </si>
  <si>
    <t>反举最高套压/油压：3.0/3.24MPa，反举</t>
  </si>
  <si>
    <t>正举最高套压/油压：4.00/19.74MPa，正举</t>
  </si>
  <si>
    <t>正举最高套压/油压：8.5/15.91MPa，开井正举</t>
  </si>
  <si>
    <t>正举最高套压/油压：4.10/20.66MPa，正举</t>
  </si>
  <si>
    <t>正举最高套压/油压：6.8/17.10MPa，开井正举</t>
  </si>
  <si>
    <t>正举最高套压/油压：4.00/19.10MPa，正举</t>
  </si>
  <si>
    <t>反举最高套压/油压：18.54/5.2MPa，反举</t>
  </si>
  <si>
    <t>正举最高套压/油压：4.20/20.32MPa，正举</t>
  </si>
  <si>
    <t>正举最高套压/油压：7.4/16.48MPa，开井正举</t>
  </si>
  <si>
    <t>反举最高套压/油压：19.57/4.20MPa，反举</t>
  </si>
  <si>
    <t>正举最高套压/油压：12.5/19.41MPa，正举</t>
  </si>
  <si>
    <t>反举最高套压/油压：19.61/4.01MPa，反举</t>
  </si>
  <si>
    <t>反举最高套压/油压：19.65/4.00MPa，反举</t>
  </si>
  <si>
    <t>反举最高套压/油压：11.70/4.4MPa，开井反举</t>
  </si>
  <si>
    <t>正举最高套压/油压：4.90/16.29MPa，正举</t>
  </si>
  <si>
    <t>正举正举最高套压/油压：9.1/19.6MPa</t>
  </si>
  <si>
    <t>反举正举最高油压19.47MPa</t>
  </si>
  <si>
    <t>反举正举最高油压23.27MPa</t>
  </si>
  <si>
    <t>反举正举最高油压22.63MPa</t>
  </si>
  <si>
    <t>反举正举最高油压22.34MPa</t>
  </si>
  <si>
    <t>反举反举最高套压17.54Mpa</t>
  </si>
  <si>
    <t>反举反举最高套压7.01Mpa</t>
  </si>
  <si>
    <t>反举反举最高套压14.76Mpa</t>
  </si>
  <si>
    <t>反举反举最高套压17.2Mpa。设备故障，工作量不算数</t>
  </si>
  <si>
    <t>反举反举最高套压17.50Mpa</t>
  </si>
  <si>
    <t>反举反举最高套压8.0Mpa</t>
  </si>
  <si>
    <t>反举反举最高套压17.2Mpa</t>
  </si>
  <si>
    <t>反举反举最高套压3.09Mpa</t>
  </si>
  <si>
    <t>反举反举最高套压19.45Mpa</t>
  </si>
  <si>
    <t>反举反举最高套压3.88Mpa</t>
  </si>
  <si>
    <t>反举反举最高套压19.86Mpa</t>
  </si>
  <si>
    <t>反举反举最高套压7.27Mpa</t>
  </si>
  <si>
    <t>反举反举最高套压20.08Mpa</t>
  </si>
  <si>
    <t>反举反举最高套压18.81Mpa</t>
  </si>
  <si>
    <t>反举反举最高套压19.20Mpa</t>
  </si>
  <si>
    <t>反举反举最高套压17.01Mpa</t>
  </si>
  <si>
    <t>反举反举最高套压19.12Mpa</t>
  </si>
  <si>
    <t>反举反举最高套压16.41Mpa</t>
  </si>
  <si>
    <t>反举反举最高套压18.97Mpa</t>
  </si>
  <si>
    <t>反举反举最高套压3.30Mpa</t>
  </si>
  <si>
    <t>反举反举最高套压16.70Mpa</t>
  </si>
  <si>
    <t>反举反举最高套压16.59Mpa</t>
  </si>
  <si>
    <t>反举反举最高套压16.06Mpa</t>
  </si>
  <si>
    <t>反举反举最高套压2.41Mpa</t>
  </si>
  <si>
    <t>反举反举最高套压16.54Mpa</t>
  </si>
  <si>
    <t>反举反举最高套压16.20Mpa</t>
  </si>
  <si>
    <t>反举反举最高套压16.67Mpa</t>
  </si>
  <si>
    <t>反举反举最高套压18.11Mpa</t>
  </si>
  <si>
    <t>反举反举最高套压16.12Mpa</t>
  </si>
  <si>
    <t>反举反举最高套压3.60Mpa</t>
  </si>
  <si>
    <t>反举反举最高套压17.92Mpa</t>
  </si>
  <si>
    <t>反举反举最高套压2.21Mpa</t>
  </si>
  <si>
    <t>反举反举最高套压17.77Mpa</t>
  </si>
  <si>
    <t>反举反举最高套压16.57Mpa</t>
  </si>
  <si>
    <t>反举反举最高套压17.74Mpa</t>
  </si>
  <si>
    <t>反举反举最高套压8.11Mpa</t>
  </si>
  <si>
    <t>反举反举最高套压16.81Mpa</t>
  </si>
  <si>
    <t>反举反举最高套压17.55Mpa</t>
  </si>
  <si>
    <t>反举反举最高套压3.54Mpa</t>
  </si>
  <si>
    <t>反举反举最高套压16.93Mpa</t>
  </si>
  <si>
    <t>反举反举最高套压17.16Mpa</t>
  </si>
  <si>
    <t>反举反举最高套压8.12Mpa</t>
  </si>
  <si>
    <t>反举反举最高套压16.48Mpa</t>
  </si>
  <si>
    <t>正举正举最高套压3.70Mpa。其中，36平台25日17：30-19：30停电2小时</t>
  </si>
  <si>
    <t>反举反举最高套压16.13Mpa</t>
  </si>
  <si>
    <t>反举反举最高套压7.71Mpa</t>
  </si>
  <si>
    <t>反举反举最高套压17.0Mpa</t>
  </si>
  <si>
    <t>反举反举最高套压12.86Mpa</t>
  </si>
  <si>
    <t>反举反举最高套压17.34Mpa</t>
  </si>
  <si>
    <t>反举反举最高套压7.65Mpa</t>
  </si>
  <si>
    <t>反举反举最高套压7.98Mpa，13：10-14：10威202H14-5-6油套串施压</t>
  </si>
  <si>
    <t>反举反举最高套压5.9Mpa</t>
  </si>
  <si>
    <t>反举反举最高套压16.47Mpa</t>
  </si>
  <si>
    <t>反举反举最高套压16.28Mpa</t>
  </si>
  <si>
    <t>反举反举最高套压2.93Mpa</t>
  </si>
  <si>
    <t>反举反举最高套压16.36Mpa</t>
  </si>
  <si>
    <t>反举反举最高套压16.61Mpa</t>
  </si>
  <si>
    <t>反举反举最高套压3.14Mpa</t>
  </si>
  <si>
    <t>反举反举最高套压16.27Mpa</t>
  </si>
  <si>
    <t>反举最高套压16.50Mpa</t>
  </si>
  <si>
    <t>反举最高套压7.73Mpa</t>
  </si>
  <si>
    <t>反举最高套压7.66Mpa</t>
  </si>
  <si>
    <t>反举最高套压16.35Mpa</t>
  </si>
  <si>
    <t>反举最高套压3.35Mpa</t>
  </si>
  <si>
    <t>反举最高套压2.48Mpa</t>
  </si>
  <si>
    <t>202H 14-3施工前套压/油压11.1/6.8MPa，施工后套压/油压：6.0/20.92MPa，最高套压/油压：6.8/20.95MPa，正举最高油压20.95Mpa。</t>
  </si>
  <si>
    <t>反举最高套压2.99Mpa</t>
  </si>
  <si>
    <t>反举最高套压3.02Mpa</t>
  </si>
  <si>
    <t>反举最高套压15.35Mpa</t>
  </si>
  <si>
    <t>反举反举最高套压2.43Mpa</t>
  </si>
  <si>
    <t>反举最高套压15.13Mpa</t>
  </si>
  <si>
    <t>反举反举最高套压2.94MPa</t>
  </si>
  <si>
    <t>反举反举最高套压14.21MPa</t>
  </si>
  <si>
    <t>反举反举最高套压13.64MPa</t>
  </si>
  <si>
    <t>反举反举最高套压13.26MPa</t>
  </si>
  <si>
    <t>反举反举最高套压7.81MPa</t>
  </si>
  <si>
    <t>反举反举最高套压2.72MPa</t>
  </si>
  <si>
    <t>反举反举最高套压7.93MPa</t>
  </si>
  <si>
    <t>反举反举最高套压2.58MPa</t>
  </si>
  <si>
    <t>反举反举最高套压8.15MPa</t>
  </si>
  <si>
    <t>反举施工前套/油压1.09MPa/0.70MPa，施工后套/油压2.15MPa/1.30MPa，最高套/油压2.50MPa/1.80MPa</t>
  </si>
  <si>
    <t>反举2h50min，施工前套/油压12.3MPa/7.0MPa，施工后套/油压23.12MPa/6.6MPa，最高套/油压23.12MPa/7MPa</t>
  </si>
  <si>
    <t>反举套压3.77↑7.89，油压1.34不变</t>
  </si>
  <si>
    <t>反举，转举14-2套压12.3↑23.12MPa，油压7MPa不变</t>
  </si>
  <si>
    <t>反举8:45min</t>
  </si>
  <si>
    <t>转10-223h15min</t>
  </si>
  <si>
    <t>反举施工前套压/油压：2.91/2.18MPa，施工后套压/油压：12.24/1.39MPa，最高套压/油压：3.18/1.51MPa，反举最高3.18Mpa。</t>
  </si>
  <si>
    <t>反举施工前套压/油压：8.8/5.9MPa，施工后套压/油压：12.81/6.5MPa，最高套压/油压：19.18/6.6MPa，反举最高套压19.18Mpa。</t>
  </si>
  <si>
    <t>反举反举最高至28Mpa，油压未涨</t>
  </si>
  <si>
    <t>反举4小时套压28MPa</t>
  </si>
  <si>
    <t>反举反举至27.12MPa未通</t>
  </si>
  <si>
    <t>反举施工前套压/油压：7/6.8MPa，施工后套压/油压：12/6.8MPa，最高套压/油压：12/6.8MPa，反举最高12Mpa</t>
  </si>
  <si>
    <t>反举施工前套压/油压：8/7.3MPa，施工后套压/油压：9/6.8MPa，最高套压/油压：11/7MPa，反举最高11Mpa。</t>
  </si>
  <si>
    <t>反举施工前套压/油压：8/7.5MPa，施工后套压/油压：10/7.8MPa，最高套压/油压：12.8/7.8MPa，反举最高12.8Mpa。</t>
  </si>
  <si>
    <t>施工前套压/油压：8.5/0MPa，施工后套压/油压：8.4/12MPa，最高套压/油压：8.5/17MPa。打破裂盘，正举最高17Mpa。</t>
  </si>
  <si>
    <t>正举施工前套压/油压：10/0MPa，施工后套压/油压：10/13MPa，最高套压/油压：10/18MPa。打破裂盘，正举最高18Mpa。</t>
  </si>
  <si>
    <t>反举施工前套压/油压：7.2/8.6MPa，施工后套压/油压：12.5/6.8MPa，最高套压/油压：17/7MPa，开始反举后油压16MPa开始出液）反举最高17Mpa</t>
  </si>
  <si>
    <t>正举施工前套压/油压：14/16MPa，施工后套压/油压：16/12MPa，最高套压/油压：14/16MPa，正举后油压：16Mpa出液，正举最高16Mpa</t>
  </si>
  <si>
    <t>反举施工前套压/油压：18/7MPa，施工后套压/油压：16/7MPa，最高套压/油压：21.46/7MPa，开始反举后套压21MPa开始出液）正举最高21.46Mpa。</t>
  </si>
  <si>
    <t>反举施工前套压/油压：18/6MPa，施工后套压/油压：21/7MPa，最高套压/油压：21/7MPa，反举最高21Mpa。</t>
  </si>
  <si>
    <t>正举施工前套压/油压：16/17MPa，施工后套压/油压：14/15MPa，最高套压/油压：16/17.8MPa，开始正举举后油压17MPa开始出液）正举最高17.8Mpa。</t>
  </si>
  <si>
    <t>正举6.5/18MPa，施工后套压/油压：16/17.5MPa，最高套压/油压：16/19MPa，开始正举举后油压19MPa开始出液）正举最高19.5Mpa。气举时间8:40到13:10 15:30到19:00</t>
  </si>
  <si>
    <t>反举转油管生产/施工前套压/油压8/13.5MPa，施工后套压/油压：17/6.2MPa，最高套压/油压：18.8/12MPa，开始反举后油压12MPa开始出液）反举最高18.8Mpa。（时间：8:00-9:00,13:00-20:00)</t>
    <phoneticPr fontId="7" type="noConversion"/>
  </si>
  <si>
    <t>反举转油管生产/施工前套压/油压：7/9MPa，施工后套压/油压：13.8/6.8MPa，最高套压/油压：19/6.2MPa，开始反举后油压19MPa开始出液）反举最高19.9Mpa。</t>
    <phoneticPr fontId="7" type="noConversion"/>
  </si>
  <si>
    <t>反举转油管生产/施工前套压/油压：10 /12MPa，施工后套压/油压：14.6/8.5MPa，最高套压/油压：17.8/9MPa，开始反举后油压17.MPa开始出液）反举最高17.80Mpa。</t>
    <phoneticPr fontId="7" type="noConversion"/>
  </si>
  <si>
    <t>打破裂盘加正举/施工前套压/油压：0 /0MPa，施工后套压/油压：18.3/14.MPa，最高套压/油压：18.88/15MPa，开始正举后油压18.5MPa开始出液）正举打破裂盘最高23.80Mpa。</t>
    <phoneticPr fontId="7" type="noConversion"/>
  </si>
  <si>
    <t>打破裂盘加正举</t>
  </si>
  <si>
    <t>洗井</t>
  </si>
  <si>
    <t>MZD12004/350C</t>
  </si>
  <si>
    <t>MZD12006/350C</t>
  </si>
  <si>
    <t>204H40-2</t>
  </si>
  <si>
    <t>MZD12005/350C</t>
  </si>
  <si>
    <t>MZD9001/350C</t>
  </si>
  <si>
    <t>MZD12003/350C</t>
  </si>
  <si>
    <t>204H34-6</t>
  </si>
  <si>
    <t>204H34-3</t>
  </si>
  <si>
    <t>204H38-2</t>
  </si>
  <si>
    <t>204H34-4</t>
  </si>
  <si>
    <t>10日12：20</t>
  </si>
  <si>
    <t>9日22：20</t>
  </si>
  <si>
    <t>10;50</t>
  </si>
  <si>
    <t>204H34-1</t>
  </si>
  <si>
    <t>204H34-2</t>
  </si>
  <si>
    <t>18;20</t>
  </si>
  <si>
    <t>204H4-3</t>
  </si>
  <si>
    <t>31日8：00</t>
  </si>
  <si>
    <t>204H38-7</t>
  </si>
  <si>
    <t>28日19:50</t>
  </si>
  <si>
    <t>28日8:00</t>
  </si>
  <si>
    <t> 26日18:20</t>
  </si>
  <si>
    <t>28日12:15</t>
  </si>
  <si>
    <t>26日12：10</t>
  </si>
  <si>
    <t>24日22：10</t>
  </si>
  <si>
    <t>25日19：30</t>
  </si>
  <si>
    <t>24日11:20:00</t>
  </si>
  <si>
    <t> 22:30</t>
  </si>
  <si>
    <t> 21:10</t>
  </si>
  <si>
    <t> 20:50</t>
  </si>
  <si>
    <t> 9:30</t>
  </si>
  <si>
    <t xml:space="preserve"> </t>
  </si>
  <si>
    <t>202H19-7</t>
  </si>
  <si>
    <t>202H19-8</t>
  </si>
  <si>
    <t>202H19-6</t>
  </si>
  <si>
    <t xml:space="preserve"> 9:30</t>
  </si>
  <si>
    <t xml:space="preserve"> 9:50</t>
  </si>
  <si>
    <t xml:space="preserve"> 8:50</t>
  </si>
  <si>
    <t xml:space="preserve"> 18：50</t>
  </si>
  <si>
    <t xml:space="preserve"> 8：50</t>
  </si>
  <si>
    <t>204H66</t>
  </si>
  <si>
    <t xml:space="preserve">  9:30</t>
  </si>
  <si>
    <t>204H41-7</t>
  </si>
  <si>
    <t>204H5-4</t>
  </si>
  <si>
    <t xml:space="preserve"> 8:40</t>
  </si>
  <si>
    <t>MZD1200/350C</t>
  </si>
  <si>
    <t>威208</t>
  </si>
  <si>
    <t>204H41-6</t>
  </si>
  <si>
    <t>MZD900/350C</t>
  </si>
  <si>
    <t>防空</t>
  </si>
  <si>
    <t>1井，2井混输:8.5</t>
  </si>
  <si>
    <t>1井，2井混输:5.3</t>
  </si>
  <si>
    <t>(2井3井）6.5－7.6</t>
  </si>
  <si>
    <t>4.6-5.2</t>
  </si>
  <si>
    <t>41(1/2/3总)</t>
  </si>
  <si>
    <t>40(1/2/3总)</t>
  </si>
  <si>
    <t>0.5（表显）</t>
  </si>
  <si>
    <t>1(自带页)</t>
  </si>
  <si>
    <t>10min</t>
  </si>
  <si>
    <t>10:40-12:40关井正举
13:50-19:50开井反举</t>
  </si>
  <si>
    <t>8:35-9:35油套串试压
9:40-14:10打破裂盘正举
15:40-22:10开井反举</t>
  </si>
  <si>
    <t>10:00-13:15关井正举3小时15分钟    14:40-22:25开井反举7小时45分钟</t>
  </si>
  <si>
    <t>出砂严重</t>
  </si>
  <si>
    <t>11：40套压10.12MPa开始出液，8：51-9：39对井口油套窜试压作业48分钟</t>
  </si>
  <si>
    <t>15:35确认破裂盘打开</t>
  </si>
  <si>
    <t>作业时间含油套串试压、正举打破裂盘、反举作业</t>
  </si>
  <si>
    <t>先正举打破裂盘，15:36开始转反举油管生产</t>
  </si>
  <si>
    <t>13:05-15:50停机转反举（转油管）</t>
  </si>
  <si>
    <t>14:30-15:45停机转反举</t>
  </si>
  <si>
    <t>14:20-15:20正举→反举</t>
  </si>
  <si>
    <t>16:00-17:10设备故障停机</t>
  </si>
  <si>
    <t>正举至油压27MPa，未通</t>
  </si>
  <si>
    <t>更换油管后气举复产</t>
  </si>
  <si>
    <t>13:15-14-15停机转反举</t>
  </si>
  <si>
    <t>13:00-14:30停机转反举</t>
  </si>
  <si>
    <t>14:00-15:30试修连接管线，停机</t>
  </si>
  <si>
    <t>12:00-13:15停机转反举</t>
  </si>
  <si>
    <t>13:05-14:30停机转反举</t>
  </si>
  <si>
    <t>12:30-13:30停机转反举</t>
  </si>
  <si>
    <t>11:40-13:10停机转反举</t>
  </si>
  <si>
    <t>11:45-13:00停机转反举</t>
  </si>
  <si>
    <t>氮气，泵车混注洗井冲砂复产</t>
  </si>
  <si>
    <t>瞬量为6/7/8井合输</t>
  </si>
  <si>
    <t>15:00-17:50停机配合H10站控系统测试</t>
  </si>
  <si>
    <t>16:25-17:35设备故障停机</t>
  </si>
  <si>
    <t>13：20-16:45设备故障停机</t>
  </si>
  <si>
    <t>瞬量为1/2/3井合计量</t>
  </si>
  <si>
    <t>流量计故障，施工后瞬量无显示</t>
  </si>
  <si>
    <t>中途由正举改反举</t>
  </si>
  <si>
    <t>13:40-15:40设备故障停机</t>
  </si>
  <si>
    <t>（13:55-14:40停机由正举导反举）</t>
  </si>
  <si>
    <t>14:15-15:15停机由正举导反举</t>
  </si>
  <si>
    <t>9：50-12：50，14：00-20：00气举</t>
  </si>
  <si>
    <t>13：30-14：00，15：10-20：40气举</t>
  </si>
  <si>
    <t>瞬量为5、8井总瞬量</t>
  </si>
  <si>
    <t>瞬量为1、2井总瞬量</t>
  </si>
  <si>
    <t>9：40-10：35，12：10-19：15气举</t>
  </si>
  <si>
    <t>瞬量为5、8井总瞬量/举4.5小时，补0.5小时，算4小时。</t>
    <phoneticPr fontId="7" type="noConversion"/>
  </si>
  <si>
    <t>举6.5小时，算8小时，欠1.5小时。</t>
  </si>
  <si>
    <t>11：30-14：30，15：40-20：40气举</t>
  </si>
  <si>
    <t>作业时间：9：40-11：40，13：10-19：10</t>
  </si>
  <si>
    <t>10：50-14：10停机由正举导反举</t>
  </si>
  <si>
    <t>12：00停机正举导反举</t>
  </si>
  <si>
    <t>14：25-15：30停机由正举导反举</t>
  </si>
  <si>
    <t>瞬量为1、井合输瞬量</t>
  </si>
  <si>
    <t>最高套/油压4.0/10.80MPa</t>
  </si>
  <si>
    <t>最高套/油压7.2/15.63MPa</t>
  </si>
  <si>
    <t>最高套/油压6.85/21.20MPa</t>
  </si>
  <si>
    <t>最高套/油压8.21/4.24MPa（瞬量为7、8井合输）</t>
  </si>
  <si>
    <t>最高套/油压6.2/14.96MPa</t>
  </si>
  <si>
    <t>最高套/油压9.9/2.0MPa（瞬量和出水量为1、井合输）</t>
  </si>
  <si>
    <t>最高套/油压6.00/22.70MPa</t>
  </si>
  <si>
    <t>最高套/油压8.58/2.83MPa</t>
  </si>
  <si>
    <t>最高套/油压5.2/2.18MPa</t>
  </si>
  <si>
    <t>最高套/油压8.00/24.30MPa</t>
  </si>
  <si>
    <t>最高套/油压8.03/6.08MPa</t>
  </si>
  <si>
    <t>最高套/油压7.46/5.83MPa</t>
  </si>
  <si>
    <t>最高套/油压2.5/4.66MPa</t>
  </si>
  <si>
    <t>最高套/油压8.0/4.16MPa</t>
  </si>
  <si>
    <t>最高套/油压5.20/10.56MPa</t>
  </si>
  <si>
    <t>最高套/油压5.94/4.11MPa</t>
  </si>
  <si>
    <t>最高套/油压8.57/15.14MPa</t>
  </si>
  <si>
    <t>最高套/油压7.6/9.6MPa</t>
  </si>
  <si>
    <t>最高套/油压7.10/16.47MPa</t>
  </si>
  <si>
    <t>最高套/油压6.4/22.96MPa</t>
  </si>
  <si>
    <t>最高套/油压8.31/0.012MPa</t>
  </si>
  <si>
    <t>最高套/油压4.60/8.40MPa</t>
  </si>
  <si>
    <t>最高套/油压9.91/2.3MPa，施工后瞬量为1、2井合输瞬量</t>
  </si>
  <si>
    <t>最高套/油压6.0/17.26MPa</t>
  </si>
  <si>
    <t>最高套/油压4.80/8.00MPa</t>
  </si>
  <si>
    <t>最高套/油压7.21/23.8MPa</t>
  </si>
  <si>
    <t>最高套/油压4.50/9.20MPa</t>
  </si>
  <si>
    <t>最高套/油压9.2/23.67MPa</t>
  </si>
  <si>
    <t>最高套/油压7.88/3.96MPa</t>
  </si>
  <si>
    <t>最高套/油压6.10/15.49MPa</t>
  </si>
  <si>
    <t>最高套/油压6.42/4.37MPa</t>
  </si>
  <si>
    <t>最高套/油压23.14/6.94MPa</t>
  </si>
  <si>
    <t>最高套/油压3.3/5.74MPa</t>
  </si>
  <si>
    <t>最高套/油压5.74/9.72MPa</t>
  </si>
  <si>
    <t>最高套/油压2.63/5.93MPa</t>
  </si>
  <si>
    <t>最高套/油压10.60/4.70MPa</t>
  </si>
  <si>
    <t>最高套/油压5.8/2.59MPa</t>
  </si>
  <si>
    <t>最高套/油压8.16/4.18MPa</t>
  </si>
  <si>
    <t>最高套/油压9.21/5.50MPa</t>
  </si>
  <si>
    <t>最高套/油压11.18/0.53MPa</t>
  </si>
  <si>
    <t>最高套/油压10.90/10.70MPa</t>
  </si>
  <si>
    <t>最高套/油压2.24/10.15MPa</t>
  </si>
  <si>
    <t>最高套/油压19.15/13.34MPa</t>
  </si>
  <si>
    <t>最高套/油压10.80/4.60MPa</t>
  </si>
  <si>
    <t>最高套/油压5.97/0.01MPa</t>
  </si>
  <si>
    <t>开始反举后套压10.90MPa开始出液</t>
  </si>
  <si>
    <t>开始反举后套压11.68MPa开始出液</t>
  </si>
  <si>
    <t>开始反举后套压7.39MPa开始出液</t>
  </si>
  <si>
    <t>开始反举后套压9.60MPa开始出液</t>
  </si>
  <si>
    <t>开始反举后套压14.96MPa开始出液</t>
  </si>
  <si>
    <t>最高套/油压8.41/4.12MPa</t>
  </si>
  <si>
    <t>最高套/油压25.98/15MPa</t>
  </si>
  <si>
    <t>最高套/油压5/17.5MPa</t>
  </si>
  <si>
    <t>最高套/油压17.5/4.9MPa</t>
  </si>
  <si>
    <t>最高套/油压9.4/4.15MPa</t>
  </si>
  <si>
    <t>最高套/油压8/3.4MPa</t>
  </si>
  <si>
    <t>最高套/油压9.4/4.13MPa</t>
  </si>
  <si>
    <t>最高套/油压9.4/4.12MPa</t>
  </si>
  <si>
    <t>最高套/油压17.9/5.1MPa</t>
  </si>
  <si>
    <t>最高套/油压11.50/4.70MPa</t>
  </si>
  <si>
    <t>最高套/油压9.4/4.9MPa</t>
  </si>
  <si>
    <t>最高套/油压6.46/4.05MPa</t>
  </si>
  <si>
    <t>最高套/油压11.60/6.30MPa</t>
  </si>
  <si>
    <t>最高套/油压9.21/6.34MPa</t>
  </si>
  <si>
    <t>最高套/油压9.57/2.70MPa</t>
  </si>
  <si>
    <t>最高套/油压5.75/3.94MPa</t>
  </si>
  <si>
    <t>最高套/油压10.1/4.6MPa</t>
  </si>
  <si>
    <t>最高套/油压12.80/7.00MPa</t>
  </si>
  <si>
    <t>最高套/油压19.10/15.50MPa</t>
  </si>
  <si>
    <t>最高套/油压11.85/9.48MPa</t>
  </si>
  <si>
    <t>最高套/油压6.5/5.8MPa</t>
  </si>
  <si>
    <t>最高套/油压9.74/4.29MPa</t>
  </si>
  <si>
    <t>最高套/油压11.2/7.5MPa</t>
  </si>
  <si>
    <t>最高套/油压10.3/3.0MPa/转油管没成功</t>
    <phoneticPr fontId="7" type="noConversion"/>
  </si>
  <si>
    <t>最高套/油压9.46/3.50MPa/转油管没成功</t>
    <phoneticPr fontId="7" type="noConversion"/>
  </si>
  <si>
    <t>最高套/油压4.10/11.25MPa，一直在出液，17：40-18：40打破裂盘</t>
  </si>
  <si>
    <t>最高套/油压6.36/4.05MPa，一直在出液，13：15-14：20停机由正举导反举/转油管</t>
    <phoneticPr fontId="7" type="noConversion"/>
  </si>
  <si>
    <t>最高套/油压9.50/6.50MPa，开始反举后套压9.30MPa开始出液</t>
  </si>
  <si>
    <t>最高套/油压9.00/6.70MPa，开始反举后套压8.70MPa开始出液</t>
  </si>
  <si>
    <t>最高套/油压8.77/4.11MPa，开始反举后套压8.65MPa开始出液</t>
  </si>
  <si>
    <t>最高套/油压8.61/5.09MPa，开始反举后套压8.37MPa开始出液</t>
  </si>
  <si>
    <t>最高套/油压8.66/4.53MPa，开始反举后套压8.39MPa开始出液</t>
  </si>
  <si>
    <t>最高套/油压19.50/16.00MPa，开始反举后套压14.35MPa开始出液</t>
  </si>
  <si>
    <t>最高套/油压7.50/8.00MPa，开始正举后套压5.50MPa开始出液</t>
  </si>
  <si>
    <t>最高套/油压11.84/8.70MPa，开始反举后套压11.84MPa开始出液</t>
  </si>
  <si>
    <t>最高套/油压8.52/3.99MPa，开始反举后套压7.89MPa开始出液</t>
  </si>
  <si>
    <t>最高套/油压11.4/28MPa，施工时间包含4井20分钟</t>
  </si>
  <si>
    <t>最高套/油压15.71/9.5MPa，开始反举后套压15.71MPa开始出液</t>
  </si>
  <si>
    <t>最高套/油压11.63/5.92MPa</t>
  </si>
  <si>
    <t>最高套/油压8.93/18.59MPa，开始反举后套压18.16MPa开始出液</t>
  </si>
  <si>
    <t>最高套/油压18.35/8.72MPa，开始反举后套压17.26MPa开始出液</t>
  </si>
  <si>
    <t>最高套/油压9.8/3.9MPa，开始反举后套压9.2MPa开始出液</t>
  </si>
  <si>
    <t>最高套/油压8.9/7.8MPa</t>
  </si>
  <si>
    <t>最高套/油压12.81/10.89MPa，开始反举后套压12.35MPa开始出液</t>
  </si>
  <si>
    <t>最高套/油压10.0/10.1MPa</t>
  </si>
  <si>
    <t>最高套/油压12.26/4.18MPa</t>
  </si>
  <si>
    <t>最高套/油压10.3/6.0MPa，15：50停机反举导正举</t>
  </si>
  <si>
    <t>最高套/油压9.14/4.41MPa，开始反举后套压8.87MPa开始出液</t>
  </si>
  <si>
    <t>最高套压/油压7.6/9.99MPa；开始正举后14：30，油压9.74MPa破裂盘打开</t>
  </si>
  <si>
    <t>最高套压/油压10.7/5.3MPa</t>
  </si>
  <si>
    <t>反举套压9.89MPa开始出液</t>
  </si>
  <si>
    <t>最高套压/油压10.9/5.20MPa</t>
  </si>
  <si>
    <t>反举套压9.37MPa开始出液</t>
  </si>
  <si>
    <t>最高套压/油压9.20/4.90，施工后瞬量为1、2井合输</t>
  </si>
  <si>
    <t>最高套压/油压9.42/3.50MPa</t>
  </si>
  <si>
    <t>最高套压/油压11.4/5.5MPa</t>
  </si>
  <si>
    <t>最高套压/油压11.52/6.0MPa</t>
  </si>
  <si>
    <t>最高套压/油压12.74/6.20MPa</t>
  </si>
  <si>
    <t>最高套/油压4.41/9.50MPa，瞬量为6、8井合输</t>
  </si>
  <si>
    <t>最高套压/油压11.68/6.0MPa</t>
  </si>
  <si>
    <t>最高套/油压4.88/5.70MPa，瞬量为6、8井合输</t>
  </si>
  <si>
    <t>反举套压12.5MPa开始出液</t>
  </si>
  <si>
    <t>反举后套压10.31MPa开始出液，14:05-15:00停机由正举导反举</t>
  </si>
  <si>
    <t>开始正举后油压14.33MPa开始出液</t>
  </si>
  <si>
    <t>开始正举后油压15.62MPa开始出液。</t>
  </si>
  <si>
    <t>最高套压/油压9.02/3.80MPa</t>
  </si>
  <si>
    <t>最高套压/油压：7.71/4.3MPa</t>
  </si>
  <si>
    <t>最高套压/油压：9.0/4.3MPa</t>
  </si>
  <si>
    <t>最高套压/油压：12.53MPa/1.78MPa</t>
  </si>
  <si>
    <t>13:10-13:40停机转反举</t>
  </si>
  <si>
    <t>1.2混输</t>
  </si>
  <si>
    <t>17:10开始(关井)反举，18:20开井，走生产流程</t>
  </si>
  <si>
    <t>最高套压/油压：6.85/2.95MPa。</t>
  </si>
  <si>
    <t>15:45开始关井正举</t>
  </si>
  <si>
    <t>13:20开始(开井)正举</t>
  </si>
  <si>
    <t>8：40开始反举，走生产流程，9：20开始出液</t>
  </si>
  <si>
    <t>10：50开始反举，关井，16：15开井，走生产流程</t>
  </si>
  <si>
    <t>13：50开始反举，关井，15：30开井，走生产流程，16：30开始出液，套压11.42MPa，油压5.30MPa</t>
  </si>
  <si>
    <t>正举油压10.48MPa开始出液</t>
  </si>
  <si>
    <t>反举套压10.40MPa开始出液</t>
  </si>
  <si>
    <t>反举套压11MPa开始出液</t>
  </si>
  <si>
    <t>反举套压12.01MPa开始出液</t>
  </si>
  <si>
    <t>最高套压/油压：5.50/10.65MPa</t>
  </si>
  <si>
    <t>反举套压8.75MPa开始出液</t>
  </si>
  <si>
    <t>反举套压7.88MPa开始出液</t>
  </si>
  <si>
    <t>反举后套压12.01MPa9:50开始出液。</t>
  </si>
  <si>
    <t>9:00分开始注气打破裂盘，破裂盘在10:05分打开后连续气举作业。</t>
  </si>
  <si>
    <t>12:00开始注气打破裂盘，破裂盘在13:10分打开后连续气举作业。</t>
  </si>
  <si>
    <t>反举后套压11.06MPa10:40开始出液。</t>
  </si>
  <si>
    <t>开始反举后套压8.58MPa开始出液。</t>
  </si>
  <si>
    <t>13:10分开始注气打破裂盘，破裂盘在14:30分打开后连续气举作业。</t>
  </si>
  <si>
    <t>7小时20分钟，反举后套压12.01MPa15:00开始出液。</t>
  </si>
  <si>
    <t>开始反举后套压6.40MPa开始出液。</t>
  </si>
  <si>
    <t>开始反举后套压9.05MPa开始出液。停举转41-5</t>
  </si>
  <si>
    <t>16:00-17:30打破裂盘，正举后油压10.38MPa开始出液</t>
  </si>
  <si>
    <t>开始反举后套压9.74MPa13:50开始出液。</t>
  </si>
  <si>
    <t>开始正举后油压11.4MPa开始出液，钻采院改反举生产流程，接通知停机</t>
  </si>
  <si>
    <t>正举，故障停机</t>
  </si>
  <si>
    <t xml:space="preserve">11h30min，施工前套/油压6.72MPa/4.36MPa，施工后套/油压6.81MPa/4.46MPa，最高套/油压8.10MPa/4.46MPa，0：55开始出液
</t>
  </si>
  <si>
    <t xml:space="preserve">施工前套/油压7.91MPa/4.72MPa，施工后套/油压8.25MPa/4.67MPa，最高套/油压8.10MPa/4.72MPa，16：40开始出液
</t>
  </si>
  <si>
    <t xml:space="preserve">施工前套/油压8.54MPa/4.90MPa，施工后套/油压4.95MPa/8.15MPa，最高套/油压8.54MPa/4.90MPa，开始反举后套压8.47MPa17：50开始出液
</t>
  </si>
  <si>
    <t xml:space="preserve">32h10min，施工前套/油压9.57MPa/4.37MPa，施工后套/油压8.76MPa/4.42MPa，最高套/油压9.59MPa/4.95MPa，开始反举后套压9.48MPa开始出液
</t>
  </si>
  <si>
    <t xml:space="preserve">计量器无法观察排液量，施工前套/油压7.07MPa/5.30MPa，施工后套/油压7.07MPa/5.35MPa，最高套/油压7.11MPa/5.35MPa
</t>
  </si>
  <si>
    <t>10h50min</t>
  </si>
  <si>
    <t>31h20min</t>
  </si>
  <si>
    <t>23h20min</t>
  </si>
  <si>
    <t>14h50min</t>
  </si>
  <si>
    <t>18h10min</t>
  </si>
  <si>
    <t>14h5min</t>
  </si>
  <si>
    <t>反举30min，停机待命转正举。正举23小时，导反举（中途故障停机），21:10出液</t>
  </si>
  <si>
    <t>4h10m</t>
  </si>
  <si>
    <t>6h50m，9:10正举，9:20出液，2.6方</t>
  </si>
  <si>
    <t>4.5小时</t>
  </si>
  <si>
    <t>3.5小时</t>
  </si>
  <si>
    <t>施工前套压/油压：7.19/12.25MPa，施工后套压/油压：5.82/8.23MPa，最高套压/油压：9.40/12.25MPa，开始正举后套压4.93MPa开始出液。</t>
  </si>
  <si>
    <t>施工前套压/油压：4.73/10.73MPa，施工后套压/油压：5.34/12.29MPa，最高套压/油压：5.34/12.29MPa，开始正举后套压3.45MPa开始出液。</t>
  </si>
  <si>
    <t>施工前套压/油压：4.69Mpa/9.5MPa，施工后套压/油压：7.0/4.5MPa，最高套压/油压：7.48/7.04MPa，开始反举后油压3.0MPa开始出液。</t>
  </si>
  <si>
    <t>施工前套压/油压：15.32/6.70MPa，施工后套压/油压：13.86/7.20MPa，最高套压/油压:15.96/8.60，开始反举后套压15.96MPa开始出液</t>
  </si>
  <si>
    <t>施工前套压/油压：15.30/6.40MPa，施工后套压/油压：15.08/6.10MPa，最高套压/油压：16.15/6.60MPa，开始反举后套压16.15MPa开始出液</t>
  </si>
  <si>
    <t>施工前套压/油压：6.61/20.74MPa，施工后套压/油压：7.69/20.05MPa，最高套压/油压：9.03/21.49MPa，开始正举后油压20.84MPa开始出液</t>
  </si>
  <si>
    <t>施工前套压/油压：3.92/9.80MPa，施工后套压/油压：/3.95MPa/10.48MPa，最高套压/油压：4.01MPa/10.48MPa</t>
  </si>
  <si>
    <t>施工前套压/油压：15.00/7.50MPa，施工后套压/油压：14.90/10.30MPa，最高套压/油压：16.20/10.30MPa，开始反举后套压16.20MPa开始出液。</t>
  </si>
  <si>
    <t>施工前套压/油压：3.71/3.05MPa，施工后套压/油压：9.23/2.51MPa，最高套压/油压：10.73/5.08MPa，开始反举后套压10.21MPa开始出液。</t>
  </si>
  <si>
    <t>施工前套压/油压：4.66/4.23MPa，施工后套压/油压：12.17/4.61MPa，最高套压/油压：14.14/7.52MPa，开始反举后套压13.65MPa开始出液。</t>
  </si>
  <si>
    <t>施工前套压/油压：15.23Mpa/5.90MPa，施工后套压/油压：14.36/6.70MPa，最高套压/油压：16.15/6.70MPa，开始反举后套压15.89MPa开始出液</t>
  </si>
  <si>
    <t>施工前套压/油压：6.30Mpa/15.03MPa，施工后套压/油压：8.80/17.33MPa，最高套压/油压：8.80/17.65MPa，开始正举后油压17.58MPa开始出液</t>
  </si>
  <si>
    <t>施工前套压/油压：15.20Mpa/9.91MPa，施工后套压/油压：7.30/16.09MPa，最高套压/油压：15.20/17.69MPa，开始正举后油压17.69MPa开始出液</t>
  </si>
  <si>
    <t>施工前套压/油压：15.29Mpa/6.90MPa，施工后套压/油压：14.48/6.30MPa，最高套压/油压：16.20/7.30MPa，开始反举后套压16.15MPa开始出液</t>
  </si>
  <si>
    <t>施工前套压/油压：10.96/5.5MPa，施工后套压/油压：9.35/5.54MPa，最高套压/油压：11.34/6.65MPa，开始反举后套压10.72MPa开始出液。</t>
  </si>
  <si>
    <t>施工前套压/油压：11.52Mpa/6.20MPa，施工后套压/油压：15.12/6.30MPa，最高套压/油压：16.78/7.70MPa，开始反举后套压16.35MPa开始出液</t>
  </si>
  <si>
    <t>4.69Mpa/9.5MPa，施工后套压/油压：5.25/7.18MPa，最高套压/油压：6.30/11.34MPa，开始正举后油压11.25MPa开始出液。</t>
  </si>
  <si>
    <t>施工前套压/油压：3.5Mpa/9.0MPa，施工后套压/油压：9..35/4.0MPa，最高套压/油压：11.68/5.0MPa，开始开井反举后油压3.0MPa，套压11.58Mpa，开始出液，持续排液。</t>
  </si>
  <si>
    <t>施工前套压/油压：8.14/12.76MPa，施工后套压/油压：4.54/9.61MPa，最高套压/油压：6.95/15.24MPa，开始正举后油压14.13MPa开始出液。</t>
  </si>
  <si>
    <t>施工前套压/油压：10.25/5.53MPa，施工后套压/油压：9.67/6.98MPa，最高套压/油压：10.39/7.45MPa。</t>
  </si>
  <si>
    <t>施工前套压/油压：10.08Mpa/11.43MPa，施工后套压/油压：10.11MPa/9.1MPa，最高套压/油压：10.14/11.43MPa，开始反举后油压8.60MPa，套压10.11Mpa开始出液（排液量小）。</t>
  </si>
  <si>
    <t>施工前套压/油压：13.89/4.82MPa，施工后套压/油压：13.05/12.69MPa，最高套压/油压：13.89/12.74MPa，开始反举后套压13.70MPa开始出液</t>
  </si>
  <si>
    <t>施工前套压/油压：5.24/10.02MPa，施工后套压/油压：4.3/10.75MPa，最高套压/油压：10.30/12.40MPa，开始正举后油压12.31MPa开始出液。</t>
  </si>
  <si>
    <t>施工前套压/油压：5.24/10.02MPa，施工后套压/油压：5.76/8.92MPa，最高套压/油压：8.49/16.78MPa，开始正举后油压15.51MPa开始出液。</t>
  </si>
  <si>
    <t>施工前套压/油压：13.20/6.02MPa，施工后套压/油压：5.90/11.76MPa，最高套压/油压：13.20/14.98 MPa，开始正举后油压14.79MPa开始出液</t>
  </si>
  <si>
    <t>施工前套压/油压：18.2Mpa/2.5MPa，施工后套压/油压：12.40/4.0MPa，最高套压/油压：18.35/5.80MPa，9:30开始开井反举后套压18.35MPa，10:00开始出液，持续排液。</t>
  </si>
  <si>
    <t>施工前套压/油压：9.32/4.41MPa，施工后套压/油压：7.36/5.28MPa，最高套压/油压：9.32/5.45MPa，开始反举后套压9.03MPa开始出液。</t>
  </si>
  <si>
    <t>施工前套压/油压：12.14/4.28MPa，施工后套压/油压：10.01/5.87MPa，最高套压/油压：12.14/7.05MPa，开始反举后套压11.54MPa开始出液。</t>
  </si>
  <si>
    <t>施工前套压/油压：13.72/7.20MPa，施工后套压/油压：9.75/5.50MPa，最高套压/油压：13.72/7.20 MPa，开始正举后套压13.41MPa开始出液</t>
  </si>
  <si>
    <t>施工前套压/油压：5.71/11.75MPa，施工后套压/油压：6.03/7.69MPa，最高套压/油压：6.52/19.53MPa，开始正举后油压17.81MPa开始出液。</t>
  </si>
  <si>
    <t>施工前套压/油压：7.84/8.42MPa，施工后套压/油压：5.41/7.78MPa，最高套压/油压：8.46/10.38MPa，开始正举后油压10.05MPa开始出液。</t>
  </si>
  <si>
    <t>施工前套压/油压：7.8/17.06MPa，施工后套压/油压：5.40/16.63MPa，最高套压/油压：7.80/18.47 MPa，开始正举后油压18.25MPa开始出液，16:25由于分离器排污管线失效停止气举。</t>
  </si>
  <si>
    <t>施工前套压/油压：9.20/10.26MPa，施工后套压/油压：5.50/11.53MPa，最高套压/油压：9.20/15.39 MPa，开始正举后油压15.23MPa开始出液。</t>
  </si>
  <si>
    <t>施工前套压/油压：9.10/16.12MPa，施工后套压/油压：5.40/16.53MPa，最高套压/油压：9.10/18.89 MPa，开始正举后油压18.89MPa开始出液。</t>
  </si>
  <si>
    <t>13.90/12.50MPa，施工后套压/油压：11.10/8.70MPa，最高套压/油压：13.90/12.50 MPa，开始反举后（13：15～16：10分暂停气举）套压分别在13.10MPa和11.90MPa开始出液。
作业时间10：55～13：15、16：10～17：55</t>
  </si>
  <si>
    <t>施工前套压/油压：10.50/5.25MPa，施工后套压/油压：5.50/13.80MPa，最高套压/油压：10.50/14.80 MPa，开始正举后油压14.80MPa开始出液。</t>
  </si>
  <si>
    <t>施工前套压/油压：5.75/17.50MPa，施工后套压/油压：5.70/17.35MPa，最高套压/油压：8.50/19.50 MPa，开始正举后油压19.45MPa开始出液。</t>
  </si>
  <si>
    <t>施工前套压/油压：5.6/12.89MPa，施工后套压/油压：5.60/11.36MPa，最高套压/油压：5.8/13.81 MPa，开始正举后油压13.81MPa开始出液。</t>
  </si>
  <si>
    <t>施工前套压/油压：17.00/6.80 MPa，施工后套压/油压：5.70/12.56 MPa，最高套压/油压：17.00/15.61 MPa，开始正举后油压15.61MPa开始出液。</t>
  </si>
  <si>
    <t>另对51-8气举4小时</t>
  </si>
  <si>
    <t>H36-2转油管后，反举H36-1</t>
  </si>
  <si>
    <t>另对43-1气举9小时</t>
  </si>
  <si>
    <t>正举9小时后出液量较大</t>
  </si>
  <si>
    <t>关井反举后开井，出液量大，停举后2小时瞬量涨至9万</t>
  </si>
  <si>
    <t>正举出液，反举未通</t>
  </si>
  <si>
    <t>作业6小时55分钟，套压28MPa停止气举</t>
  </si>
  <si>
    <t>另对11-3、50-1气举共12小时</t>
  </si>
  <si>
    <t>试压+两次气举共计12小时</t>
  </si>
  <si>
    <t>13:50-15:40设备故障停机</t>
  </si>
  <si>
    <t>14:10-14:40停机由正举导反举</t>
  </si>
  <si>
    <t>配合连油气举</t>
  </si>
  <si>
    <t>14:40-14:50停机由正举导反举</t>
  </si>
  <si>
    <t>老乡要求停机</t>
  </si>
  <si>
    <t>含油套串试压10分钟</t>
  </si>
  <si>
    <t>含油套串试压10分钟，中间停机导反举，反举转油管</t>
  </si>
  <si>
    <t>15:00-15:25停机导反举，加上油套窜试压时间15分钟，共计作业1个台班，气举转油管</t>
  </si>
  <si>
    <t>（15：20到16：40设备故障维修）</t>
  </si>
  <si>
    <t>13：40到15：30设备故障维修</t>
  </si>
  <si>
    <t>（包括油套窜试压作业15分钟）</t>
  </si>
  <si>
    <t>外输防腐推药</t>
  </si>
  <si>
    <t>16:40-17:20；18:10-21:40</t>
  </si>
  <si>
    <t>含油套串试压10分钟，关井反举</t>
  </si>
  <si>
    <t>7小时20分钟（加上1、2井油套窜试压40分钟共计8小时）</t>
  </si>
  <si>
    <t>3小时50分钟（加上1井油套窜试压10分钟共计4小时）</t>
  </si>
  <si>
    <t>（含油套串试压10分钟）</t>
  </si>
  <si>
    <t>12:45-13:15停机导反举，转油管生产</t>
  </si>
  <si>
    <t>（含油套串试压10分钟，打破裂盘1.5小时）</t>
  </si>
  <si>
    <t>（含油套串试压10分钟）关井反举</t>
  </si>
  <si>
    <t>15:05-15:40停机导反举，转油管生产</t>
  </si>
  <si>
    <t>已转油管</t>
  </si>
  <si>
    <t>油套串试压（4/6日试压20分钟，4/7日试压35分钟4/8日试压15分钟）</t>
  </si>
  <si>
    <t>关井反举，转油管</t>
  </si>
  <si>
    <t>包括打破裂盘作业时间</t>
  </si>
  <si>
    <t>打破裂盘+正举共4小时</t>
  </si>
  <si>
    <t>9：00-9：30油串套试压</t>
  </si>
  <si>
    <t>加上油套窜试压10分钟</t>
  </si>
  <si>
    <t>15:40-16:05停机转反举</t>
  </si>
  <si>
    <t>4:05-15:45打破裂盘</t>
  </si>
  <si>
    <t>13:55-14:20关井正举；14:20-15:00停机由正举导反举</t>
  </si>
  <si>
    <t>10：55-15：35正举，16：35-22：00反举</t>
  </si>
  <si>
    <t>10:35-11:00停机由正举导反举，气举转油管生产</t>
  </si>
  <si>
    <t>关井正举半小时</t>
  </si>
  <si>
    <t>加上18-4打破裂盘1.5小时共4小时</t>
  </si>
  <si>
    <t>打破裂盘+试压2小时25分钟，共8小时</t>
  </si>
  <si>
    <t>1、2井合排；关井正举</t>
  </si>
  <si>
    <t>13:40-14:00停机转反举</t>
  </si>
  <si>
    <t xml:space="preserve">12:50-14：12正举；15:00-17:53反举 </t>
  </si>
  <si>
    <t>先关井正举后关井反举</t>
  </si>
  <si>
    <t>作业时间</t>
  </si>
  <si>
    <t>2小时</t>
  </si>
  <si>
    <t>1小时25分钟</t>
  </si>
  <si>
    <t>1.5小时</t>
  </si>
  <si>
    <t>2小时25分钟</t>
  </si>
  <si>
    <t>1小时</t>
  </si>
  <si>
    <t>1小时10分钟</t>
  </si>
  <si>
    <t>1小时30分钟</t>
  </si>
  <si>
    <t>1小时05分钟</t>
  </si>
  <si>
    <t>1小时45分钟</t>
  </si>
  <si>
    <t>1小时40分钟</t>
  </si>
  <si>
    <t>2小时40分钟</t>
  </si>
  <si>
    <t>1小时42分钟</t>
  </si>
  <si>
    <t>2小时20分</t>
  </si>
  <si>
    <t>2小时10分</t>
  </si>
  <si>
    <t>1小时50分钟</t>
  </si>
  <si>
    <t>2小时20分钟</t>
  </si>
  <si>
    <t>5小时13分钟</t>
  </si>
  <si>
    <t>6.12打破裂盘</t>
  </si>
  <si>
    <t>4小时20分钟</t>
  </si>
  <si>
    <t>202H19-5</t>
  </si>
  <si>
    <t>4小时</t>
  </si>
  <si>
    <t>202H14-7/8</t>
    <phoneticPr fontId="7" type="noConversion"/>
  </si>
  <si>
    <t>已记录进空钻台账</t>
  </si>
  <si>
    <t>1小时35分钟</t>
  </si>
  <si>
    <t>1小时55分钟</t>
  </si>
  <si>
    <r>
      <t>MZD1200</t>
    </r>
    <r>
      <rPr>
        <sz val="11"/>
        <color theme="1"/>
        <rFont val="微软雅黑"/>
        <family val="2"/>
        <charset val="134"/>
      </rPr>
      <t>3/350C</t>
    </r>
  </si>
  <si>
    <t>已计入制氮台账，可忽略</t>
  </si>
  <si>
    <t>1小时20分钟</t>
  </si>
  <si>
    <t>1小时5分钟</t>
  </si>
  <si>
    <r>
      <t>MZD12001</t>
    </r>
    <r>
      <rPr>
        <sz val="11"/>
        <color theme="1"/>
        <rFont val="微软雅黑"/>
        <family val="2"/>
        <charset val="134"/>
      </rPr>
      <t>/350C</t>
    </r>
  </si>
  <si>
    <t>2小时10分钟</t>
  </si>
  <si>
    <t>2小时15分钟</t>
  </si>
  <si>
    <t>55分钟</t>
  </si>
  <si>
    <t>2个小时40分钟</t>
  </si>
  <si>
    <t>3个小时20分钟</t>
  </si>
  <si>
    <t>4个小时</t>
  </si>
  <si>
    <t>3个小时</t>
  </si>
  <si>
    <t>2.5个小时</t>
  </si>
  <si>
    <t>5.5小时</t>
  </si>
  <si>
    <t>3小时</t>
  </si>
  <si>
    <t>2.5小时</t>
  </si>
  <si>
    <t>8:00-12:00</t>
    <phoneticPr fontId="10" type="noConversion"/>
  </si>
  <si>
    <t>8:00-8:00</t>
    <phoneticPr fontId="10" type="noConversion"/>
  </si>
  <si>
    <t>15:00-8:00</t>
    <phoneticPr fontId="10" type="noConversion"/>
  </si>
  <si>
    <t>9:00-14:40</t>
    <phoneticPr fontId="10" type="noConversion"/>
  </si>
  <si>
    <t>8:00-9:00</t>
    <phoneticPr fontId="10" type="noConversion"/>
  </si>
  <si>
    <t>22:40-8:00</t>
    <phoneticPr fontId="10" type="noConversion"/>
  </si>
  <si>
    <t>17:00-24:00</t>
    <phoneticPr fontId="10" type="noConversion"/>
  </si>
  <si>
    <t>13:00-17:00</t>
  </si>
  <si>
    <t>13:00-17:00</t>
    <phoneticPr fontId="10" type="noConversion"/>
  </si>
  <si>
    <t>8:00-13:00</t>
    <phoneticPr fontId="10" type="noConversion"/>
  </si>
  <si>
    <t>17:55-08:00</t>
  </si>
  <si>
    <t>中间处理机房接地排线停机4小时</t>
  </si>
  <si>
    <t>气举管线整改停机2个小时</t>
  </si>
  <si>
    <t>12：30停机配合整改管线，19：45加载成功</t>
  </si>
  <si>
    <t>增压机三级进气排污阀故障，停机检修2个小时</t>
  </si>
  <si>
    <t>空钻整改地面管线，实际日产气量5.1609</t>
  </si>
  <si>
    <t>8:00-23:00</t>
  </si>
  <si>
    <t>11:00-14:40举15-2</t>
  </si>
  <si>
    <t>11:00-14:40</t>
  </si>
  <si>
    <t>22:25-0:25中控通知停机关井，16集气站出站气动截止阀故障</t>
  </si>
  <si>
    <t>10:00因气举管线法兰泄露停机</t>
  </si>
  <si>
    <t>18:05-8:00</t>
  </si>
  <si>
    <t>8:00-12:10</t>
  </si>
  <si>
    <t>12:10-8:00</t>
  </si>
  <si>
    <t>8:00-9:05</t>
  </si>
  <si>
    <t>9:05-8:00</t>
  </si>
  <si>
    <t>8:00-8:45</t>
  </si>
  <si>
    <t>8:45-15:00</t>
  </si>
  <si>
    <t>10:30-16:30排气管线检测，停机</t>
  </si>
  <si>
    <t>20:00-21:30更换循环水泵电机，停机</t>
  </si>
  <si>
    <t>11:00-14:30举2井，14:30-18:00水箱液位低停机</t>
  </si>
  <si>
    <t>11:00-14:30</t>
  </si>
  <si>
    <t>11:30-17:30</t>
  </si>
  <si>
    <t>13:00-16:30</t>
  </si>
  <si>
    <t>12:30-20:00</t>
  </si>
  <si>
    <t>14:40-16:50</t>
  </si>
  <si>
    <t>20:25-23:30</t>
  </si>
  <si>
    <t>12:00-16:40</t>
  </si>
  <si>
    <t>8:00-10:40</t>
  </si>
  <si>
    <t>10:40-21:20</t>
  </si>
  <si>
    <t>9:50-16:20</t>
  </si>
  <si>
    <t>16:20-17:50</t>
  </si>
  <si>
    <t>17:50-20:30</t>
  </si>
  <si>
    <t>10:00-12:00</t>
  </si>
  <si>
    <t>4号早上7:30停电停机</t>
  </si>
  <si>
    <t>7号早上7:30停电停机</t>
  </si>
  <si>
    <t>9/8  18:30~9/9  0:00电驱压缩机冷却泵故障，停机维修</t>
  </si>
  <si>
    <t>11:11-8:00</t>
  </si>
  <si>
    <t>8:00-11:11</t>
  </si>
  <si>
    <t>9:10-12:10检测排气管线</t>
  </si>
  <si>
    <t>12:30-16:30气举16-2井</t>
  </si>
  <si>
    <t>12:30-16:30</t>
  </si>
  <si>
    <t>18:00~21:00气举16-2井</t>
  </si>
  <si>
    <t>14:17-8:00</t>
  </si>
  <si>
    <t>10:38-14:17</t>
  </si>
  <si>
    <t>21:00~5:30气举16-2井</t>
  </si>
  <si>
    <t>21:00-5:30</t>
  </si>
  <si>
    <t>9:00~21:00,23:45~6:15气举16-2井</t>
  </si>
  <si>
    <t>9:00-6:15</t>
  </si>
  <si>
    <t>8:00~9:00,21:00~23:45,6:15~8:00气举16-1井</t>
  </si>
  <si>
    <t>夜间压缩机空冷机散热风机故障停机</t>
  </si>
  <si>
    <t>11/1配合204脱水站扩建关井</t>
  </si>
  <si>
    <t>14:10-8:00</t>
  </si>
  <si>
    <t>12:00-21:15</t>
  </si>
  <si>
    <t>17:00-20:00</t>
  </si>
  <si>
    <t>10:30-19:30停电停机</t>
  </si>
  <si>
    <t>14:50-8:00</t>
  </si>
  <si>
    <t>停电停机2.5小时</t>
  </si>
  <si>
    <t>14:00-1:00</t>
  </si>
  <si>
    <t>11:30-2:00</t>
  </si>
  <si>
    <t>施工时间：12/26  11:30-14：30；12/27  0:00-2:00</t>
  </si>
  <si>
    <t>施工时间：12/26  10:00:00~11：30，14:30-24:00，12/27  2:00-8:00</t>
  </si>
  <si>
    <t>10:25-20:25</t>
  </si>
  <si>
    <t>停电停压缩机2小时</t>
  </si>
  <si>
    <t>反举，11:00-14:00外电闪停，数控屏黑停机</t>
  </si>
  <si>
    <t>13:00-22:00</t>
  </si>
  <si>
    <t>13:00-22:00举2井</t>
  </si>
  <si>
    <t>14:30-15:30停电</t>
  </si>
  <si>
    <t>15:25-8:00</t>
  </si>
  <si>
    <t>11:25-8:00</t>
  </si>
  <si>
    <t>8:00-11:25设备首保</t>
  </si>
  <si>
    <t>14:42-17:55
38平台运维更换电流互感器，气举压缩机卸载停机</t>
  </si>
  <si>
    <t>14:30-20:30停电</t>
  </si>
  <si>
    <t>进气分离器液位高停机0.5h</t>
  </si>
  <si>
    <t>10:07-8:00</t>
  </si>
  <si>
    <t>设备故障停机10小时</t>
  </si>
  <si>
    <t>实际产气量
（万方）</t>
    <phoneticPr fontId="10" type="noConversion"/>
  </si>
  <si>
    <t>产气量
（万方）</t>
    <phoneticPr fontId="7" type="noConversion"/>
  </si>
  <si>
    <t>注气量
（万方）</t>
    <phoneticPr fontId="7" type="noConversion"/>
  </si>
  <si>
    <t>9:30-14:40</t>
  </si>
  <si>
    <t>9:00-18:45</t>
  </si>
  <si>
    <t>9:00-18:00</t>
  </si>
  <si>
    <t>压缩机二级洗涤罐液位高停机</t>
  </si>
  <si>
    <t>8:50-19:50</t>
  </si>
  <si>
    <t>手动注油泵弹簧卡导致停机，当日仅气举1.5小时</t>
  </si>
  <si>
    <t>8:45-19:45</t>
  </si>
  <si>
    <t>8:20-20:00</t>
  </si>
  <si>
    <t>8:15-20:00</t>
  </si>
  <si>
    <t>8:30-0:00</t>
  </si>
  <si>
    <t>0:00-0:00</t>
  </si>
  <si>
    <t>0:00-8:45</t>
  </si>
  <si>
    <t>11:45-0:00</t>
  </si>
  <si>
    <t>10:30-0:00</t>
  </si>
  <si>
    <t>11:15-0:00</t>
  </si>
  <si>
    <t>0:00-10:10</t>
  </si>
  <si>
    <t>排液量无法分开计算，共同气举无法分开计算注入量和产气量</t>
  </si>
  <si>
    <t>10:10-15:20</t>
  </si>
  <si>
    <t>15:20-0:00</t>
  </si>
  <si>
    <t>0:00-15:20</t>
  </si>
  <si>
    <t>15:20-18:10</t>
  </si>
  <si>
    <t>18:10-20:30</t>
  </si>
  <si>
    <t>共同气举无法分开计算注入量及产气量</t>
  </si>
  <si>
    <t>20:30-0:00</t>
  </si>
  <si>
    <t>0:00-12:15;12:15-14:35（停机待命）;14:35-24:00</t>
  </si>
  <si>
    <t>0:00:00/16：4013：00/24：00</t>
  </si>
  <si>
    <t>1、2、3井共有4、5号分离器，无法分开计算。因没有举通，施工后瞬量为0</t>
  </si>
  <si>
    <t>13:00-16:40</t>
  </si>
  <si>
    <t>1井2井公用4、5号分离器，无法分开计算出水量和瞬量</t>
  </si>
  <si>
    <t>0:00-13:10</t>
  </si>
  <si>
    <t>1、2、3井共用4、5号分离器</t>
  </si>
  <si>
    <t>19:40-0:00</t>
  </si>
  <si>
    <t>10:00-15:15</t>
  </si>
  <si>
    <t>15:15-0:00</t>
  </si>
  <si>
    <t>2井3井共用4号5号分离器，无法分开计算出水量及瞬量</t>
  </si>
  <si>
    <t>1井2井3井4井共用4号5号分离器</t>
  </si>
  <si>
    <t>13:00-0:00</t>
  </si>
  <si>
    <t>0:00-10:20</t>
  </si>
  <si>
    <t>10:20-0:00</t>
  </si>
  <si>
    <t>0:00-9:25</t>
  </si>
  <si>
    <t>9:25-0:00</t>
  </si>
  <si>
    <t>1、2、3、4井共用4、5号分离器，无法分开计算出水量和瞬量</t>
  </si>
  <si>
    <t>0:00-9:15</t>
  </si>
  <si>
    <t>1、2井共用4、5号分离器，无法分开计算出水量和瞬量</t>
  </si>
  <si>
    <t>9:15-0:00</t>
  </si>
  <si>
    <t>1、2、4、5井共用4、5号分离器，无法分开计算出水量和瞬量</t>
  </si>
  <si>
    <t>1、2、4井共用4、5号分离器，无法分开计算出水量和瞬量</t>
  </si>
  <si>
    <t>1、2、4井共用4、5号分离器，无法分开计算，10：25-10：30停电5分钟，来电后正常气举、20：05-21：00停电55分钟，来电后正常气举</t>
  </si>
  <si>
    <t>1、4井共用4、5号分离器，无法分开计算出水量和瞬量</t>
  </si>
  <si>
    <t>1、2、4井共用4、5号分离器，无法分开计算出水量</t>
  </si>
  <si>
    <t>10:10-0:00</t>
  </si>
  <si>
    <t>0:00-9:30</t>
  </si>
  <si>
    <t>1、2、3、4井共用4、6号分离器，无法分开计算出水量.13：00-14：20接作业区指令清理管线，14：20启机气举3井</t>
  </si>
  <si>
    <t>9:30-0:00</t>
  </si>
  <si>
    <t>2、3、5井共用4、5号分离器，无法分开计算出水量和瞬量</t>
  </si>
  <si>
    <t>8:50-0:00</t>
  </si>
  <si>
    <t>1、4井共用4、5号分离器，无法分开计算出水量和瞬量，8：50接作业区指令，气举1井</t>
  </si>
  <si>
    <t>1、2、4井共用4、5号分离器，无法分开计算出水量和瞬量，23：36关闭2井，所以施工后瞬量为1井单独瞬量</t>
  </si>
  <si>
    <t>1、2、4井共用4、5号分离器，无法分开计算出水量和瞬量，施工前瞬量为1井单独瞬量，施工后瞬量为1、2井共同瞬量</t>
  </si>
  <si>
    <t>10:45-0:00</t>
  </si>
  <si>
    <t>3、5井共用4、5号分离器，无法分开计算出水量和瞬量</t>
  </si>
  <si>
    <t>0:00-10:45</t>
  </si>
  <si>
    <t>2、3、4井共用4、5号分离器，无法分开计算出水量和瞬量</t>
  </si>
  <si>
    <t>2、3、4、5井共用4、5号分离器，无法分开计算出水量和瞬量</t>
  </si>
  <si>
    <t>2、3井共用4、5号分离器，无法分开计算出水量和瞬量</t>
  </si>
  <si>
    <t>1、2、3、4井共用4、5号分离器，无法分开计算出水量和瞬量。总站16：58分停电设备保养0.65小时</t>
  </si>
  <si>
    <t>1井2井4井共用4号5号分离器，无法分开计算出水量及瞬量</t>
  </si>
  <si>
    <t>0:00-11:30</t>
  </si>
  <si>
    <t>1井2井3井5井共用4号5号分离器，无法分开计算出水量及瞬量</t>
  </si>
  <si>
    <t>11:30-0:00</t>
  </si>
  <si>
    <t>2、3、4、5井共用4、5、6号分离器，无法分开计算出水量和瞬量</t>
  </si>
  <si>
    <t>2、3井共用4、5、6号分离器，无法分开计算出水量和瞬量</t>
  </si>
  <si>
    <t>16:00-0:00</t>
  </si>
  <si>
    <t>0:00-13:00</t>
  </si>
  <si>
    <t>出水量是以撬上的累计水量相减得出</t>
  </si>
  <si>
    <t>11：00/17：0014：30/0：00</t>
  </si>
  <si>
    <t>0:00-11:00</t>
  </si>
  <si>
    <t>出水量是以撬上的累计水量相减（11：30开始一机两举）</t>
  </si>
  <si>
    <t>出水量是以撬上的累计水量相减（5：35压缩机二级洗涤罐液位高报警停机，5：45正常加载）</t>
  </si>
  <si>
    <t>11：20-12：40因井场增压机电压不稳停机</t>
  </si>
  <si>
    <t>7：40-9：25井场停电停机</t>
  </si>
  <si>
    <t>17:00-0:00</t>
  </si>
  <si>
    <t>0:00-16:00</t>
  </si>
  <si>
    <t>16:30-0:00</t>
  </si>
  <si>
    <t>15:00-0:00</t>
  </si>
  <si>
    <t>0:00-22:50</t>
  </si>
  <si>
    <t>9:00-0:00</t>
  </si>
  <si>
    <t>0:00-16:25</t>
  </si>
  <si>
    <t>0:00-23:12</t>
  </si>
  <si>
    <t>配合204H9平台至204H1集气站清管作业停举48分钟</t>
  </si>
  <si>
    <t>0:00-10:44</t>
  </si>
  <si>
    <t>11:00-0:00</t>
  </si>
  <si>
    <t>10:00-0:00</t>
  </si>
  <si>
    <t>排液量不准，实际估计只有10多方</t>
  </si>
  <si>
    <t>0:00-22:48</t>
  </si>
  <si>
    <t>0:00-10:35</t>
  </si>
  <si>
    <t>外输管线更换闸门关井停举</t>
  </si>
  <si>
    <t>9:40-0:00</t>
  </si>
  <si>
    <t>9:16-0:00</t>
  </si>
  <si>
    <t>16:38-0:00</t>
  </si>
  <si>
    <t>井间连通性测试</t>
  </si>
  <si>
    <t>井间连通性测试，设备故障停机6.3小时（2:00-8:20）</t>
  </si>
  <si>
    <t>井间连通性测试（连接1机3举管线停机2.75小时）</t>
  </si>
  <si>
    <t>井间连通性测试（中途停电停机1.5h；进气压力低停机1h）</t>
  </si>
  <si>
    <t>0:00-8:50</t>
  </si>
  <si>
    <t>20:15-0:00</t>
  </si>
  <si>
    <t>0:00-10:30</t>
  </si>
  <si>
    <t>高压流量计接电2.5小时</t>
  </si>
  <si>
    <t>17:20-0:00</t>
  </si>
  <si>
    <t>9:20-0:00</t>
  </si>
  <si>
    <t>8:25-8:55排气管线冰堵</t>
  </si>
  <si>
    <t>（2:13因打雷断电停机；14:18正常加载气举3井 6井；14:35正常加载气举1井）</t>
  </si>
  <si>
    <t>15:30-16:00清管停机30分钟</t>
  </si>
  <si>
    <t>9:15-11:05 清管。15:40-16:15 停电。19:05-21:10 接通知停机</t>
  </si>
  <si>
    <t>4:28-14:45停电待令</t>
  </si>
  <si>
    <t>0:30-14:40空压机故障，停机</t>
  </si>
  <si>
    <t>15:30-0:00</t>
  </si>
  <si>
    <t>5:00-7:00井场压缩机故障停机</t>
  </si>
  <si>
    <t>20:30-21:00井次压缩机故障报警</t>
  </si>
  <si>
    <t>19:30-20:30压缩机故障停机</t>
  </si>
  <si>
    <t>12:20-13:20井场压缩机校验安全阀，停机1小时</t>
  </si>
  <si>
    <t>12:20-13:20井场压缩机校验安全阀，停机1小时；今日6井气举压力与出液有异常，详见井筒异常台账</t>
  </si>
  <si>
    <t>15:10-17:10清管停机2h</t>
  </si>
  <si>
    <t>0:00-5:00</t>
  </si>
  <si>
    <t>11:10-0:00</t>
  </si>
  <si>
    <t>8:30-16:30压缩机首保；20:30-21:00空冷器故障停机</t>
  </si>
  <si>
    <t>15:10-0:00</t>
  </si>
  <si>
    <t>13:50-15:10，平台关井停止气举。</t>
  </si>
  <si>
    <t>13:30-0:00</t>
  </si>
  <si>
    <t>18:50分流撬垫圈损坏，泄漏停机；19:50修复（不可一机双举），气举1井。</t>
    <phoneticPr fontId="7" type="noConversion"/>
  </si>
  <si>
    <t>15:00-18:00</t>
  </si>
  <si>
    <t>12:00-0:00</t>
  </si>
  <si>
    <t>0:00-13:50</t>
  </si>
  <si>
    <t>13:50-0:00</t>
  </si>
  <si>
    <t>8：00-20：00进气阀门调节失效停机检修</t>
  </si>
  <si>
    <t>10:20—16:00举42-3井</t>
  </si>
  <si>
    <t>10:20-16:00</t>
  </si>
  <si>
    <t>11:00-17:00举42-3井</t>
  </si>
  <si>
    <t>15:20-18:20</t>
  </si>
  <si>
    <t>11:00-16:30</t>
  </si>
  <si>
    <t>10:40-14:20</t>
  </si>
  <si>
    <t>0:00-20:20</t>
  </si>
  <si>
    <t>20:20-0:00</t>
  </si>
  <si>
    <t>0:00-3:00</t>
  </si>
  <si>
    <t>0:00-19:00</t>
  </si>
  <si>
    <t>12:25-14:55雷雨天气停电停机</t>
  </si>
  <si>
    <t>19:00-0:00</t>
  </si>
  <si>
    <t>22:40-0:00</t>
  </si>
  <si>
    <t>0:00-22:40</t>
  </si>
  <si>
    <t>井间连通性测试（调压阀故障）</t>
  </si>
  <si>
    <t>井间连通性测试（10:40-11:10平台维修分离器，到流程后造成设备停机）</t>
  </si>
  <si>
    <t>18:00-0:00</t>
  </si>
  <si>
    <t>0:00-5:45</t>
  </si>
  <si>
    <t>16:00-18:00停电，停机待令</t>
  </si>
  <si>
    <t>13:00-19:00举42-2井</t>
  </si>
  <si>
    <t>8:00-11:00停电停机待令</t>
  </si>
  <si>
    <t>3:30-4:00打雷停机</t>
  </si>
  <si>
    <t>(42-2) 09:30一16:00；(42-6)00:00-09:30；(42-2/6)16:00一24:00</t>
  </si>
  <si>
    <t>0:00-15:00，一机双举；02:00-04:00打雷停机，15:00因进气压力不足，开始一机一举。</t>
  </si>
  <si>
    <t>9:30-15:00</t>
  </si>
  <si>
    <t>12:00-18:00平台停电停机</t>
  </si>
  <si>
    <t>10:00-14:00</t>
  </si>
  <si>
    <t>0:00-8:30</t>
  </si>
  <si>
    <t>8:30-10:30处理分流撬针阀</t>
  </si>
  <si>
    <t>10:30-15:00</t>
  </si>
  <si>
    <t>15:00-18:00举42-3井</t>
  </si>
  <si>
    <t>14:30-18:30举42-3井</t>
  </si>
  <si>
    <t>14:00-18:30</t>
  </si>
  <si>
    <t>作业时间：00:00-11:45；13:15-14:00；18:30-24:00</t>
  </si>
  <si>
    <t>5:02-6:00停电停机</t>
  </si>
  <si>
    <t>13:00-14:00压缩机停机</t>
  </si>
  <si>
    <t>0:00-13:30</t>
  </si>
  <si>
    <t>13:30-16:30检修设备</t>
  </si>
  <si>
    <t>17:30-0:00</t>
  </si>
  <si>
    <t>10:00-16:30井场管线刷油漆</t>
  </si>
  <si>
    <t>14:00-0:00</t>
  </si>
  <si>
    <t>10:00-14:00停举6井，单举2井</t>
  </si>
  <si>
    <t>0:00-21:36</t>
  </si>
  <si>
    <t>13:00-15:00维修设备停机2小时</t>
  </si>
  <si>
    <t>13:00-15:00维修设备停机2小时；15:00-19:00单举2井</t>
  </si>
  <si>
    <t>0:00-6:00</t>
  </si>
  <si>
    <t>停电停机关井</t>
  </si>
  <si>
    <t>21:00-0:00</t>
  </si>
  <si>
    <t>14:30-0:00</t>
  </si>
  <si>
    <t>22:00-0:00</t>
  </si>
  <si>
    <t>10:30-14:30</t>
  </si>
  <si>
    <t>12:30-18:00</t>
  </si>
  <si>
    <t>0:00-12:30</t>
  </si>
  <si>
    <t>12:30-0:00</t>
  </si>
  <si>
    <t>0:00-21:00</t>
  </si>
  <si>
    <t>00:00~08:30 12:30~14:30</t>
  </si>
  <si>
    <t>08:30~12: 30 14:30~24:00</t>
  </si>
  <si>
    <t>17:00-18:00停电停机1小时</t>
  </si>
  <si>
    <t>20:00-0:00</t>
  </si>
  <si>
    <t>10:30-19:30</t>
  </si>
  <si>
    <t>12:30-23:00</t>
  </si>
  <si>
    <t>19:30-0:00</t>
  </si>
  <si>
    <t>8:30-12:00</t>
  </si>
  <si>
    <t>0:00-19:30</t>
  </si>
  <si>
    <t>0:00~08:30 12:00~19:30</t>
  </si>
  <si>
    <t>08:30~16:00 22:00~24:00</t>
  </si>
  <si>
    <t>202H34-8</t>
  </si>
  <si>
    <t>204H39-2</t>
    <phoneticPr fontId="7" type="noConversion"/>
  </si>
  <si>
    <t>204H39-3</t>
    <phoneticPr fontId="7" type="noConversion"/>
  </si>
  <si>
    <t>202H14-2</t>
    <phoneticPr fontId="7" type="noConversion"/>
  </si>
  <si>
    <t>202H14-3</t>
    <phoneticPr fontId="7" type="noConversion"/>
  </si>
  <si>
    <t>202H10-2</t>
    <phoneticPr fontId="7" type="noConversion"/>
  </si>
  <si>
    <t>202H10-3</t>
    <phoneticPr fontId="7" type="noConversion"/>
  </si>
  <si>
    <t xml:space="preserve">
8:00-9:30
15:30-8:00
</t>
    <phoneticPr fontId="7" type="noConversion"/>
  </si>
  <si>
    <t>8:20-08:00</t>
    <phoneticPr fontId="7" type="noConversion"/>
  </si>
  <si>
    <t>8:00-10:30
19:00-8:00</t>
    <phoneticPr fontId="7" type="noConversion"/>
  </si>
  <si>
    <t>8:00-8:00</t>
    <phoneticPr fontId="7" type="noConversion"/>
  </si>
  <si>
    <t>10:30-8:00</t>
    <phoneticPr fontId="7" type="noConversion"/>
  </si>
  <si>
    <t xml:space="preserve">8:00-9:50 
19:20-8:00  </t>
    <phoneticPr fontId="7" type="noConversion"/>
  </si>
  <si>
    <t>8:00-9:50 
20:15-8:00</t>
    <phoneticPr fontId="7" type="noConversion"/>
  </si>
  <si>
    <t>8:00-06:25</t>
    <phoneticPr fontId="7" type="noConversion"/>
  </si>
  <si>
    <t>8:50-10:00</t>
    <phoneticPr fontId="7" type="noConversion"/>
  </si>
  <si>
    <t>8:00-8:50
10:00-08:00</t>
    <phoneticPr fontId="7" type="noConversion"/>
  </si>
  <si>
    <t>8:00-3:20 4:3008:00</t>
    <phoneticPr fontId="7" type="noConversion"/>
  </si>
  <si>
    <t>8:00-12:15
17:25-08:00</t>
    <phoneticPr fontId="7" type="noConversion"/>
  </si>
  <si>
    <t>8:00-12:15
18:10-20:45</t>
    <phoneticPr fontId="7" type="noConversion"/>
  </si>
  <si>
    <t>9:10-19:10</t>
    <phoneticPr fontId="7" type="noConversion"/>
  </si>
  <si>
    <t>8:00-9:00 19:20-8:00</t>
    <phoneticPr fontId="7" type="noConversion"/>
  </si>
  <si>
    <t>8:00-9:00 19:20-08:00</t>
    <phoneticPr fontId="7" type="noConversion"/>
  </si>
  <si>
    <t>8:00-23:20</t>
    <phoneticPr fontId="7" type="noConversion"/>
  </si>
  <si>
    <t>1:40-08:00</t>
    <phoneticPr fontId="7" type="noConversion"/>
  </si>
  <si>
    <t>9:00-8:00</t>
    <phoneticPr fontId="7" type="noConversion"/>
  </si>
  <si>
    <t>8:00-12:50</t>
    <phoneticPr fontId="7" type="noConversion"/>
  </si>
  <si>
    <t>实际产气量
（万方）</t>
    <phoneticPr fontId="7" type="noConversion"/>
  </si>
  <si>
    <t>14:30-19：20</t>
    <phoneticPr fontId="7" type="noConversion"/>
  </si>
  <si>
    <t>8:00-13:00
18:00-8:00</t>
    <phoneticPr fontId="7" type="noConversion"/>
  </si>
  <si>
    <t>8:00-13:30</t>
    <phoneticPr fontId="7" type="noConversion"/>
  </si>
  <si>
    <t>8:00-15:30
19:30-8:00</t>
    <phoneticPr fontId="7" type="noConversion"/>
  </si>
  <si>
    <t>8:00-9:00
10:20-17:30
18:05-8:00</t>
    <phoneticPr fontId="7" type="noConversion"/>
  </si>
  <si>
    <t>9:10-17:00</t>
    <phoneticPr fontId="7" type="noConversion"/>
  </si>
  <si>
    <t>8:00-9:10</t>
    <phoneticPr fontId="7" type="noConversion"/>
  </si>
  <si>
    <t>8:00-12:50 17:10-8:00</t>
    <phoneticPr fontId="7" type="noConversion"/>
  </si>
  <si>
    <t>8:00-16:00</t>
    <phoneticPr fontId="7" type="noConversion"/>
  </si>
  <si>
    <t>8:00-15:40</t>
    <phoneticPr fontId="7" type="noConversion"/>
  </si>
  <si>
    <t>00:30-8:00</t>
    <phoneticPr fontId="7" type="noConversion"/>
  </si>
  <si>
    <t>8:00-17:30 19:00-8:00</t>
    <phoneticPr fontId="7" type="noConversion"/>
  </si>
  <si>
    <t>8:00-17:00 17:30-8:00</t>
    <phoneticPr fontId="7" type="noConversion"/>
  </si>
  <si>
    <t>2:15-04:15</t>
    <phoneticPr fontId="7" type="noConversion"/>
  </si>
  <si>
    <t>18:45-23:15
 1:30-08:00</t>
    <phoneticPr fontId="7" type="noConversion"/>
  </si>
  <si>
    <t>8:00-15:00</t>
    <phoneticPr fontId="7" type="noConversion"/>
  </si>
  <si>
    <t>204H9-1、6</t>
  </si>
  <si>
    <t>204H9-1、3</t>
  </si>
  <si>
    <t>204H9-4</t>
  </si>
  <si>
    <t>8:00-9:00
 10:00-8:00</t>
    <phoneticPr fontId="7" type="noConversion"/>
  </si>
  <si>
    <t>8:00－9:00</t>
    <phoneticPr fontId="7" type="noConversion"/>
  </si>
  <si>
    <t>9:00－8:00</t>
    <phoneticPr fontId="7" type="noConversion"/>
  </si>
  <si>
    <t>8:00－12:00</t>
    <phoneticPr fontId="7" type="noConversion"/>
  </si>
  <si>
    <t>8:00-5:00</t>
    <phoneticPr fontId="7" type="noConversion"/>
  </si>
  <si>
    <t>8:00-9:00</t>
    <phoneticPr fontId="7" type="noConversion"/>
  </si>
  <si>
    <t>8:00-15:30</t>
    <phoneticPr fontId="7" type="noConversion"/>
  </si>
  <si>
    <t>8:00-9:30
 18:30-8:00</t>
    <phoneticPr fontId="7" type="noConversion"/>
  </si>
  <si>
    <t>00:00-08:00</t>
    <phoneticPr fontId="7" type="noConversion"/>
  </si>
  <si>
    <t>8:00-18:30
20:00-08:00</t>
    <phoneticPr fontId="7" type="noConversion"/>
  </si>
  <si>
    <t>8:00-10:00</t>
    <phoneticPr fontId="7" type="noConversion"/>
  </si>
  <si>
    <t>/</t>
    <phoneticPr fontId="10" type="noConversion"/>
  </si>
  <si>
    <t>/</t>
    <phoneticPr fontId="7" type="noConversion"/>
  </si>
  <si>
    <t>12:00-8:00</t>
    <phoneticPr fontId="7" type="noConversion"/>
  </si>
  <si>
    <t>8:00-14:00
16:00-8:00</t>
    <phoneticPr fontId="7" type="noConversion"/>
  </si>
  <si>
    <t>7:00-8:00</t>
    <phoneticPr fontId="7" type="noConversion"/>
  </si>
  <si>
    <t>8:00-16:30
17:00-8:00</t>
    <phoneticPr fontId="7" type="noConversion"/>
  </si>
  <si>
    <t>8:00-16:30
22:10-8:00</t>
    <phoneticPr fontId="7" type="noConversion"/>
  </si>
  <si>
    <t>8:00-21:50</t>
    <phoneticPr fontId="7" type="noConversion"/>
  </si>
  <si>
    <t>9:50-8:00</t>
    <phoneticPr fontId="7" type="noConversion"/>
  </si>
  <si>
    <t>8:00-9:50</t>
    <phoneticPr fontId="7" type="noConversion"/>
  </si>
  <si>
    <t>8:00-2:00
6:00-8:00</t>
    <phoneticPr fontId="7" type="noConversion"/>
  </si>
  <si>
    <t>8:00-10:50</t>
    <phoneticPr fontId="7" type="noConversion"/>
  </si>
  <si>
    <t>8:00-11:30</t>
    <phoneticPr fontId="7" type="noConversion"/>
  </si>
  <si>
    <t>8:00-15:30
16:30-8:00</t>
    <phoneticPr fontId="7" type="noConversion"/>
  </si>
  <si>
    <t>1:46-8:00</t>
    <phoneticPr fontId="7" type="noConversion"/>
  </si>
  <si>
    <t>8:00-09:00
19:00-8:00</t>
    <phoneticPr fontId="7" type="noConversion"/>
  </si>
  <si>
    <t>8:00-11:30                  
22:30-8:00</t>
    <phoneticPr fontId="7" type="noConversion"/>
  </si>
  <si>
    <t>8:30-18:00</t>
    <phoneticPr fontId="7" type="noConversion"/>
  </si>
  <si>
    <t>8:00-6:00</t>
    <phoneticPr fontId="7" type="noConversion"/>
  </si>
  <si>
    <t>8:00-17:00</t>
    <phoneticPr fontId="7" type="noConversion"/>
  </si>
  <si>
    <t>8:00-19:00</t>
    <phoneticPr fontId="7" type="noConversion"/>
  </si>
  <si>
    <t>8:00-18:30</t>
    <phoneticPr fontId="7" type="noConversion"/>
  </si>
  <si>
    <t>8:00-11:30
16:00-8:00</t>
    <phoneticPr fontId="7" type="noConversion"/>
  </si>
  <si>
    <t>8:00-15:15
15:45-8:00</t>
    <phoneticPr fontId="7" type="noConversion"/>
  </si>
  <si>
    <t>8:00-13:00
13:30-8:00</t>
    <phoneticPr fontId="7" type="noConversion"/>
  </si>
  <si>
    <t>8:00-15:00
23:00-8:00</t>
    <phoneticPr fontId="7" type="noConversion"/>
  </si>
  <si>
    <t>8:05-17:35
19:00-8:00</t>
    <phoneticPr fontId="7" type="noConversion"/>
  </si>
  <si>
    <t>8:00-9:00
 15:30-8:00</t>
    <phoneticPr fontId="7" type="noConversion"/>
  </si>
  <si>
    <t>17:00-22:00
1:30-08:00</t>
    <phoneticPr fontId="7" type="noConversion"/>
  </si>
  <si>
    <t>8:00-21:00</t>
    <phoneticPr fontId="7" type="noConversion"/>
  </si>
  <si>
    <t>8:00-22:20</t>
    <phoneticPr fontId="7" type="noConversion"/>
  </si>
  <si>
    <t>8:30-20:00</t>
    <phoneticPr fontId="7" type="noConversion"/>
  </si>
  <si>
    <t>9:00-19:30</t>
    <phoneticPr fontId="7" type="noConversion"/>
  </si>
  <si>
    <t>9:30-20:30</t>
    <phoneticPr fontId="7" type="noConversion"/>
  </si>
  <si>
    <t>9:00-16:30</t>
    <phoneticPr fontId="7" type="noConversion"/>
  </si>
  <si>
    <t>9:00-22:00
23:00-08:00</t>
    <phoneticPr fontId="7" type="noConversion"/>
  </si>
  <si>
    <t>8:00-8:30</t>
    <phoneticPr fontId="7" type="noConversion"/>
  </si>
  <si>
    <t>9:00-22:30</t>
    <phoneticPr fontId="7" type="noConversion"/>
  </si>
  <si>
    <t>8:00-22:00
23:30-6:30</t>
    <phoneticPr fontId="7" type="noConversion"/>
  </si>
  <si>
    <t>8:00-21:30</t>
    <phoneticPr fontId="7" type="noConversion"/>
  </si>
  <si>
    <t>8:00-06:30</t>
    <phoneticPr fontId="7" type="noConversion"/>
  </si>
  <si>
    <t>9:30-8:00</t>
    <phoneticPr fontId="7" type="noConversion"/>
  </si>
  <si>
    <t>8:00-21:00
22:30-8:00</t>
    <phoneticPr fontId="7" type="noConversion"/>
  </si>
  <si>
    <t>15:30-21:00
22:30-8:00</t>
    <phoneticPr fontId="7" type="noConversion"/>
  </si>
  <si>
    <t>8:00-9:00
20:00-8:00</t>
    <phoneticPr fontId="7" type="noConversion"/>
  </si>
  <si>
    <t>9:00-20:00</t>
    <phoneticPr fontId="7" type="noConversion"/>
  </si>
  <si>
    <t>8:00-7:00</t>
    <phoneticPr fontId="7" type="noConversion"/>
  </si>
  <si>
    <t>8:00-9:30</t>
    <phoneticPr fontId="7" type="noConversion"/>
  </si>
  <si>
    <t>10:00-8:00</t>
    <phoneticPr fontId="7" type="noConversion"/>
  </si>
  <si>
    <t>15:00-8:00</t>
    <phoneticPr fontId="7" type="noConversion"/>
  </si>
  <si>
    <t>8:30-8:00</t>
    <phoneticPr fontId="7" type="noConversion"/>
  </si>
  <si>
    <t>9:00-15:00</t>
    <phoneticPr fontId="7" type="noConversion"/>
  </si>
  <si>
    <t>8:00-10:20</t>
    <phoneticPr fontId="7" type="noConversion"/>
  </si>
  <si>
    <t>8:00-13:00</t>
    <phoneticPr fontId="7" type="noConversion"/>
  </si>
  <si>
    <t>8:00-11:34
20:10-8:00</t>
    <phoneticPr fontId="7" type="noConversion"/>
  </si>
  <si>
    <t>8:00-19:05</t>
    <phoneticPr fontId="7" type="noConversion"/>
  </si>
  <si>
    <t>8:00-19:05
23:00-8:00</t>
    <phoneticPr fontId="7" type="noConversion"/>
  </si>
  <si>
    <t>0:00:00/15:20
18:20:00/0：00</t>
    <phoneticPr fontId="7" type="noConversion"/>
  </si>
  <si>
    <t>0:00:00/10:40
14:20/00:00</t>
    <phoneticPr fontId="7" type="noConversion"/>
  </si>
  <si>
    <t>8:00-10:20
11:50-8:00</t>
    <phoneticPr fontId="7" type="noConversion"/>
  </si>
  <si>
    <t>8:00-10:00    
 18:00-8:00</t>
    <phoneticPr fontId="7" type="noConversion"/>
  </si>
  <si>
    <t>08:00-09:00  
16:00-16:30
 17:30-08:00</t>
    <phoneticPr fontId="7" type="noConversion"/>
  </si>
  <si>
    <t>实际产气量
（万方）</t>
    <phoneticPr fontId="7" type="noConversion"/>
  </si>
  <si>
    <t>8:00-9:00
 15:25-8:00</t>
    <phoneticPr fontId="7" type="noConversion"/>
  </si>
  <si>
    <t>8:00-9:00
17：35-8：00</t>
    <phoneticPr fontId="7" type="noConversion"/>
  </si>
  <si>
    <t>8:00-6:00</t>
    <phoneticPr fontId="7" type="noConversion"/>
  </si>
  <si>
    <t>8:00-8:00</t>
    <phoneticPr fontId="7" type="noConversion"/>
  </si>
  <si>
    <t xml:space="preserve">8:50-8:00 </t>
    <phoneticPr fontId="7" type="noConversion"/>
  </si>
  <si>
    <t>8:00-9:40
 10:40-8:00</t>
    <phoneticPr fontId="7" type="noConversion"/>
  </si>
  <si>
    <t>8:00-9:40 
10:40-8:00</t>
    <phoneticPr fontId="7" type="noConversion"/>
  </si>
  <si>
    <t>8:00-12:00 
14:00-8:00</t>
    <phoneticPr fontId="7" type="noConversion"/>
  </si>
  <si>
    <t>8:00-12:00
 14:00-8:00</t>
    <phoneticPr fontId="7" type="noConversion"/>
  </si>
  <si>
    <t>8:00-8:30
10:30-8:00</t>
    <phoneticPr fontId="7" type="noConversion"/>
  </si>
  <si>
    <t>8:00-22:00</t>
    <phoneticPr fontId="7" type="noConversion"/>
  </si>
  <si>
    <t>8:00-09:30
13:00-08:00</t>
    <phoneticPr fontId="7" type="noConversion"/>
  </si>
  <si>
    <t>8:00-23:00
1:30-08:00</t>
    <phoneticPr fontId="7" type="noConversion"/>
  </si>
  <si>
    <t>8:00-23:00
1:30-8:00</t>
    <phoneticPr fontId="7" type="noConversion"/>
  </si>
  <si>
    <t>8:00-17:30
21:30-8:00</t>
    <phoneticPr fontId="7" type="noConversion"/>
  </si>
  <si>
    <t>9:00-16:00</t>
    <phoneticPr fontId="7" type="noConversion"/>
  </si>
  <si>
    <t>8:00-9:00
16:00-8:00</t>
    <phoneticPr fontId="7" type="noConversion"/>
  </si>
  <si>
    <t>/</t>
    <phoneticPr fontId="7" type="noConversion"/>
  </si>
  <si>
    <t>设备规格：NPU12501/99/35
作业井号：威204H79-6井
施工开始日期：2023/9/13
施工方式：开井反举
开始时间：9：15
施工截止时间：2023/9/13/12：30
开始时氮气数值:1373821方
本次作业注入气量: 以8井注气量为准
施工排量（方/小时）：1250
施工前瞬量（万方/天）：3.4
施工最高瞬量（万方/天）:8.6
施工后瞬量（万方/天）:3.5
排液量（方）：13
作业时间（小时）：3小时15分钟小时
施工前套压/油压：
8.50MPa/1.17MPa
气举最高套压/油压：8.89MPa/1.37MPa
施工后套压/油压：
8.09Mpa/1.17Mpa</t>
    <phoneticPr fontId="7" type="noConversion"/>
  </si>
  <si>
    <t>设备规格：NPU12501/99/35
作业井号：威204H79-8井
施工开始日期：2023/9/13
施工方式：开井反举
开始时间：8：00
施工截止时间：2023/9/14/8：00
开始时氮气数值: 1372443方
结束时氮气数值: 1401762方
本次作业注入气量: 29319方
施工排量（方/小时）：1250
施工前瞬量（万方/天）：3.7
施工最高瞬量（万方/天）:8.07
施工后瞬量（万方/天）:4.2
排液量（方）：22
作业时间（小时）：24小时
施工前套压/油压：
7.08MPa/1.34MPa
气举最高套压/油压：8.07MPa/1.25MPa
施工后套压/油压：
6.92Mpa/1.44Mpa</t>
    <phoneticPr fontId="7" type="noConversion"/>
  </si>
  <si>
    <t>关井正举-关井反举-开井反举</t>
    <phoneticPr fontId="7" type="noConversion"/>
  </si>
  <si>
    <t>设备规格：CFA3408-298-1800
作业井号：威204H36-8
施工日期：2023.9.14
施工方式: 关井正举-关井反举
                  开井反举
施工开始时间：09:40
施工结束时间：17:40
施工排量（方/小时）：1200
施工前瞬量（万方/天）：0
施工最高瞬量（万方/天）：4.52
施工后瞬量（万方/天）：3.1
排液量（方）：1.1
作业时间（小时）：8
备注：
针阀开度及流程情况：针阀全开，走直输流程
施工前套压/油压：3.24/2.26MPa
出液时套压/油压：3.56/3.12Mpa
气举最高套压/油压：3.68/4.68MPa
停气举时套压/油压：3.31/1.16MPa
气举举通时间：14:00
异常或特殊情况:无</t>
    <phoneticPr fontId="7" type="noConversion"/>
  </si>
  <si>
    <t>开井反举</t>
    <phoneticPr fontId="7" type="noConversion"/>
  </si>
  <si>
    <t>设备规格：NPU12003/350C
作业井号：威204H79-8井
施工日期：2023/9/14
施工方式：开井反举
开始时间：12：10
施工截止时间：14：20
施工排量（方/小时）：1200
施工前瞬量（万方/天）：1
施工最高瞬量（万方/天）:3.2
施工后瞬量（万方/天）：3
排液量（方）:2
作业时间（小时）：2小时10分钟
施工前套压/油：6.58/1.29MPa
气举最高套压/油压：6.87/1.29MPa
施工后套压/油压：6.72/1.29Mpa</t>
    <phoneticPr fontId="7" type="noConversion"/>
  </si>
  <si>
    <t>NPU12003/350C</t>
    <phoneticPr fontId="7" type="noConversion"/>
  </si>
  <si>
    <t>204H79-6</t>
    <phoneticPr fontId="7" type="noConversion"/>
  </si>
  <si>
    <t>关井正举</t>
    <phoneticPr fontId="7" type="noConversion"/>
  </si>
  <si>
    <t>设备规格：NPU12003/350C
作业井号：威204H79-6井
施工日期：2023/9/14
施工方式：关井正举
开始时间：15：00
施工截止时间：17：00
施工排量（方/小时）：1200
施工前瞬量（万方/天）：0
施工最高瞬量（万方/天）:0
施工后瞬量（万方/天）：0
排液量（方）:0
作业时间（小时）：2
施工前套压/油：12.73/1.25MPa
气举最高套压/油压：13.88/13.66MPa
施工后套压/油压：13.88/13.66Mpa</t>
    <phoneticPr fontId="7" type="noConversion"/>
  </si>
  <si>
    <t>NPU12501/99/35</t>
    <phoneticPr fontId="7" type="noConversion"/>
  </si>
  <si>
    <t>/</t>
    <phoneticPr fontId="7" type="noConversion"/>
  </si>
  <si>
    <t>设备规格：NPU12501/99/35
作业井号：威204H79-8井
施工开始日期：2023/9/14
施工方式：开井反举
开始时间：8：00
施工截止时间：2023/9/14
开始时氮气数值:1401762方
结束时氮气数值:1405452方
本次作业注入气量:3690方
施工排量（方/小时）：1200
施工前瞬量（万方/天）：4.2
施工最高瞬量（万方/天）:4.2
施工后瞬量（万方/天）:3.2
排液量（方）：6
作业时间（小时）：3小时
施工前套压/油压：
6.92MPa/1.44MPa
气举最高套压/油压：6.92MPa/1.29MPa
施工后套压/油压：
6.72Mpa/1.29Mpa
备注：一举双井，6井部份注气量以8井为准</t>
    <phoneticPr fontId="7" type="noConversion"/>
  </si>
  <si>
    <t>设备规格：NPU12501/99/35
作业井号：威204H79-6井
施工开始日期：2023/9/14
施工方式：开井反举
开始时间：8:30
施工截止时间：2023/9/15/8:00
开始时氮气数值: 1401762方
结束时氮气数值: 1430920方
本次作业注入气量: 29158方
施工排量（方/小时）：1250
施工前瞬量（万方/天）：0
施工最高瞬量（万方/天）:7.9
施工后瞬量（万方/天）:7.3
排液量（方）：45
作业时间（小时）：23小时30分钟
施工前套压/油压：
9.66MPa/1.01MPa
气举最高套压/油压13.88MPa/13.66MPa
施工后套压/油压：
10.40Mpa/3.26Mpa</t>
    <phoneticPr fontId="7" type="noConversion"/>
  </si>
  <si>
    <t>202H3-2</t>
    <phoneticPr fontId="7" type="noConversion"/>
  </si>
  <si>
    <t>10:00-20:00</t>
  </si>
  <si>
    <t>204H79-8</t>
    <phoneticPr fontId="7" type="noConversion"/>
  </si>
  <si>
    <t>设备规格：NPU12003/350C
作业井号：威204H39-4井
施工日期：2023/9/15
施工方式：开井反举
开始时间：15：50
施工截止时间：19：50
施工排量（方/小时）：1200
施工前瞬量（万方/天）：3
施工最高瞬量（万方/天）:3.2
施工后瞬量（万方/天）：3.2
排液量（方）:1
作业时间（小时）：4
施工前套压/油：2.15/2.11MPa
气举最高套压/油压：2.15/2.11MPa
施工后套压/油压：1.94/1Mpa</t>
    <phoneticPr fontId="7" type="noConversion"/>
  </si>
  <si>
    <t>设备规格：NPU12501/99/35
作业井号：威204H79-6井
施工开始日期：2023/9/15
施工方式：开井反举
开始时间：8：00
施工截止时间：2023/9/16/8：00
开始时氮气数值:1430920方
结束时氮气数值: 1459686方
本次作业注入气量: 28766方
施工排量（方/小时）：1250
施工前瞬量（万方/天）：7.3
施工最高瞬量（万方/天）:8.5
施工后瞬量（万方/天）:7.5
排液量（方）：68
作业时间（小时）：24小时
施工前套压/油压：
10.40MPa/3.26MPa
气举最高套压/油压：10.40MPa/3.26MPa
施工后套压/油压：
9.41Mpa/1.92Mpa</t>
    <phoneticPr fontId="7" type="noConversion"/>
  </si>
  <si>
    <t>202H28-6</t>
    <phoneticPr fontId="7" type="noConversion"/>
  </si>
  <si>
    <t>202H28-8</t>
    <phoneticPr fontId="7" type="noConversion"/>
  </si>
  <si>
    <t>204H41-2</t>
    <phoneticPr fontId="7" type="noConversion"/>
  </si>
  <si>
    <t>关井正举-关井反举-开井反举</t>
    <phoneticPr fontId="7" type="noConversion"/>
  </si>
  <si>
    <t>设备规格：CFA3408-298-1800
作业井号：威204H41-2
施工日期：2023.9.16
施工方式: 关井正举-关井反举
                  开井反举
施工开始时间：09:05
施工结束时间：17:05
施工排量（方/小时）：1200
施工前瞬量（万方/天）：0
施工最高瞬量（万方/天）：3.5
施工后瞬量（万方/天）：2.44
排液量（方）：0.87
作业时间（小时）：8
备注：
针阀开度及流程情况：针阀全开，走增压流程
施工前套压/油压：1.70/1.53MPa
出液时套压/油压：2.20/1.72Mpa
气举最高套压/油压：2.44/3.10MPa
停气举时套压/油压：2.10/0.68MPa
气举举通时间：12:25
异常或特殊情况:无</t>
    <phoneticPr fontId="7" type="noConversion"/>
  </si>
  <si>
    <t>NPU12003/350C</t>
    <phoneticPr fontId="7" type="noConversion"/>
  </si>
  <si>
    <t>202H28-6</t>
    <phoneticPr fontId="7" type="noConversion"/>
  </si>
  <si>
    <t>关井正举</t>
    <phoneticPr fontId="7" type="noConversion"/>
  </si>
  <si>
    <t>设备规格：NPU12003/350C
作业井号：威202H28-6井
施工日期：2023/9/16
施工方式：关井正举
开始时间：9：30
施工截止时间：12：30
施工排量（方/小时）：1200
施工前瞬量（万方/天）：0
施工最高瞬量（万方/天）:0
施工后瞬量（万方/天）：0
排液量（方）:0
作业时间（小时）：3
施工前套压/油：5.84/1.47MPa
气举最高套压/油压：6.51/6.41MPa
施工后套压/油压：6.51/6.41
Mpa</t>
    <phoneticPr fontId="7" type="noConversion"/>
  </si>
  <si>
    <t>NPU12501/99/35</t>
    <phoneticPr fontId="7" type="noConversion"/>
  </si>
  <si>
    <t>设备规格：NPU12501/99/35
作业井号：威204H79-6井
施工开始日期：2023/9/16
施工方式：开井反举
开始时间：8:00
施工截止时间：2023/9/17/8:00
开始时氮气数值: 1459686方
结束时氮气数值: 1488428方
本次作业注入气量: 28742方
施工排量（方/小时）：1250
施工前瞬量（万方/天）：7.5
施工最高瞬量（万方/天）:7.9
施工后瞬量（万方/天）:7.5
排液量（方）：66
作业时间（小时）：24小时
施工前套压/油压：
9.41MPa/1.92MPa
气举最高套压/油压9.41MPa/2.11MPa
施工后套压/油压：
9.37Mpa/2.11Mpa</t>
    <phoneticPr fontId="7" type="noConversion"/>
  </si>
  <si>
    <t>202H1-5</t>
    <phoneticPr fontId="7" type="noConversion"/>
  </si>
  <si>
    <t>21:30-23:30</t>
  </si>
  <si>
    <t>12:00-17:30</t>
  </si>
  <si>
    <t>18:00-21:30</t>
  </si>
  <si>
    <t>204H40-3</t>
    <phoneticPr fontId="7" type="noConversion"/>
  </si>
  <si>
    <t>关井正举-关井反举-开井反举</t>
    <phoneticPr fontId="7" type="noConversion"/>
  </si>
  <si>
    <t>设备规格：NPU12003/350C
作业井号：威204H40－3井
施工日期：2023/9/17
施工方式：关井正举、关井反举、开井反举
开始时间：10:20
施工截止时间：18:20
施工排量（方/小时）：1200
施工前瞬量（万方/天）：0
施工最高瞬量（万方/天）:3.8
施工后瞬量（万方/天）：2.4
排液量（方）:6
作业时间（小时）：8
施工前套压/油：3.18/2.99MPa
气举最高套压/油压：3.51/4.60MPa
施工后套压/油压：2.67/0.79Mpa</t>
    <phoneticPr fontId="7" type="noConversion"/>
  </si>
  <si>
    <t>202H28-2</t>
    <phoneticPr fontId="7" type="noConversion"/>
  </si>
  <si>
    <t>关井正举-关井反举-开井反举</t>
    <phoneticPr fontId="7" type="noConversion"/>
  </si>
  <si>
    <t>设备规格：NPU12003/350C
作业井号：威202H28-2井
施工日期：2023/9/18
施工方式：关井正举、关井反举、开井反举
开始时间：9:35
施工截止时间：17:35
施工排量（方/小时）：1200
施工前瞬量（万方/天）：0
施工最高瞬量（万方/天）:4.1
施工后瞬量（万方/天）：2.3
排液量（方）:0
作业时间（小时）：8
施工前套压/油：8.36/1.92MPa
气举最高套压/油压：8.99/12.84MPa
施工后套压/油压：8.48/1.12Mpa</t>
    <phoneticPr fontId="7" type="noConversion"/>
  </si>
  <si>
    <t>NPU12501/99/35</t>
    <phoneticPr fontId="7" type="noConversion"/>
  </si>
  <si>
    <t>设备规格：NPU12501/99/35
作业井号：威204H79-6井
施工开始日期：2023/9/18
施工方式：开井反举
开始时间：8：00
施工截止时间：2023/9/19/8：00
开始时氮气数值:1516717方
结束时氮气数值:1545441方
本次作业注入气量: 28724方
施工排量（方/小时）：1250
施工前瞬量（万方/天）：7.1
施工最高瞬量（万方/天）:7.8
施工后瞬量（万方/天）:7.0
排液量（方）：64
作业时间（小时）：24小时
施工前套压/油压：
10.4MPa/1.34MPa
气举最高套压/油压：12.88MPa/1.34MPa
施工后套压/油压：
12.83Mpa/1.34Mpa</t>
    <phoneticPr fontId="7" type="noConversion"/>
  </si>
  <si>
    <t>202H15-1</t>
    <phoneticPr fontId="7" type="noConversion"/>
  </si>
  <si>
    <t>NPU12003/350C</t>
    <phoneticPr fontId="7" type="noConversion"/>
  </si>
  <si>
    <t>关井正举-关井反举-开井反举</t>
    <phoneticPr fontId="7" type="noConversion"/>
  </si>
  <si>
    <t>设备规格：NPU12003/350C
作业井号：威202H15－1井
施工日期：2023/9/19
施工方式：关井正举、关井反举、开井反举
开始时间：10:35
施工截止时间：18:35
施工排量（方/小时）：1200
施工前瞬量（万方/天）：0
施工最高瞬量（万方/天）:4
施工后瞬量（万方/天）：3.4
排液量（方）:1
作业时间（小时）：8
施工前套压/油：3.16/3.18MPa
气举最高套压/油压：3.82/3.43MPa
施工后套压/油压：2.53/1.23Mpa</t>
    <phoneticPr fontId="7" type="noConversion"/>
  </si>
  <si>
    <t>设备规格：NPU12501/99/35
作业井号：威204H79-6井
施工开始日期：2023/9/19
施工方式：开井反举
开始时间：8：00
施工截止时间：2023/9/20/8：00
开始时氮气数值:1545441方
结束时氮气数值:1574882方
本次作业注入气量: 29441方
施工排量（方/小时）：1226
施工前瞬量（万方/天）：7.0
施工最高瞬量（万方/天）:7.5施工后瞬量（万方/天）:6.6
排液量（方）：59
作业时间（小时）：24小时
施工前套压/油压：
12.83MPa/1.34MPa
气举最高套压/油压：13.25MPa/1.92MPa
施工后套压/油压：
13.25Mpa/1.92Mpa</t>
    <phoneticPr fontId="7" type="noConversion"/>
  </si>
  <si>
    <t>08:00-18:00
23:00-08:00</t>
  </si>
  <si>
    <t>08:00-18:00
03:30-08:00</t>
  </si>
  <si>
    <t>NPU12003/350C</t>
    <phoneticPr fontId="7" type="noConversion"/>
  </si>
  <si>
    <t>202H10-8</t>
    <phoneticPr fontId="7" type="noConversion"/>
  </si>
  <si>
    <t>关井正举-关井反举-开井反举</t>
    <phoneticPr fontId="7" type="noConversion"/>
  </si>
  <si>
    <t>设备规格：NPU12003/350C
作业井号：威202H10－8井
施工日期：2023/9/20
施工方式：关井正举、关井反举、开井反举
开始时间：10:55
施工截止时间：18:55
施工排量（方/小时）：1200
施工前瞬量（万方/天）：0
施工最高瞬量（万方/天）:5.5
施工后瞬量（万方/天）：2
排液量（方）:3
作业时间（小时）：8
施工前套压/油：1.86/1.68MPa
气举最高套压/油压：7.20/6.71MPa
施工后套压/油压：2.02/0.85Mpa</t>
    <phoneticPr fontId="7" type="noConversion"/>
  </si>
  <si>
    <t>设备规格：NPU12501/99/35
作业井号：威204H79-6井
施工开始日期：2023/9/20
施工方式：开井反举
开始时间：8：00
施工截止时间：2023/9/21/8：00
开始时氮气数值:1574882方
结束时氮气数值:1604097方
本次作业注入气量: 29215方
施工排量（方/小时）：1217
施工前瞬量（万方/天）：6.6
施工最高瞬量（万方/天）:7.4
施工后瞬量（万方/天）:6.8
排液量（方）：57
作业时间（小时）：24小时
施工前套压/油压：
13.25MPa/1.92MPa
气举最高套压/油压：14.37MPa/1.96MPa
施工后套压/油压：
14.37Mpa/1.87Mpa</t>
    <phoneticPr fontId="7" type="noConversion"/>
  </si>
  <si>
    <t>8:00-15:00
16:30-08:00</t>
  </si>
  <si>
    <t>17:00-8：00</t>
  </si>
  <si>
    <t>NPU12501/99/35</t>
    <phoneticPr fontId="7" type="noConversion"/>
  </si>
  <si>
    <t>204H79-6</t>
    <phoneticPr fontId="7" type="noConversion"/>
  </si>
  <si>
    <t>设备规格：NPU12501/99/35
作业井号：威204H79-6井
施工开始日期：2023/9/21
施工方式：开井反举
开始时间：8：00
施工截止时间：2023/9/22   8：00
开始时氮气数值:1604097方
结束时氮气数值:1632682方本次作业注入气量:28585方
施工排量（方/小时）：1250
施工前瞬量（万方/天）：6.8
施工最高瞬量（万方/天）:7.6
施工后瞬量（万方/天）:7
排液量（方）：57
作业时间（小时）：24小时
施工前套压/油压：
14.37MPa/1.87MPa
气举最高套压/油压：14.44MPa/1.92MPa
施工后套压/油压：
14.37Mpa/1.92Mpa</t>
    <phoneticPr fontId="7" type="noConversion"/>
  </si>
  <si>
    <t>202H18-4</t>
    <phoneticPr fontId="7" type="noConversion"/>
  </si>
  <si>
    <t>204H10-5</t>
    <phoneticPr fontId="7" type="noConversion"/>
  </si>
  <si>
    <t>204H34-8</t>
    <phoneticPr fontId="7" type="noConversion"/>
  </si>
  <si>
    <t>NPU12003/350C</t>
    <phoneticPr fontId="7" type="noConversion"/>
  </si>
  <si>
    <t>204H39-8</t>
    <phoneticPr fontId="7" type="noConversion"/>
  </si>
  <si>
    <t>开井反举</t>
    <phoneticPr fontId="7" type="noConversion"/>
  </si>
  <si>
    <t>设备规格：NPU12003/350C
作业井号：威204H39－8井
施工日期：2023/9/22
施工方式：开井反举
开始时间：9:50
施工截止时间：19:50
施工排量（方/小时）：1200
施工前瞬量（万方/天）：0.39
施工最高瞬量（万方/天）:2
施工后瞬量（万方/天）：1.9
排液量（方）:3
作业时间（小时）：10
施工前套压/油：2.54/0.71MPa
气举最高套压/油压：3.60/1.21MPa
施工后套压/油压：2.53/0.94Mpa</t>
    <phoneticPr fontId="7" type="noConversion"/>
  </si>
  <si>
    <t>204H40-3</t>
    <phoneticPr fontId="7" type="noConversion"/>
  </si>
  <si>
    <t>关井正举+关井反举+开井正举</t>
    <phoneticPr fontId="7" type="noConversion"/>
  </si>
  <si>
    <t>设备规格：NPU12003/350C
作业井号：威204H40－3井
施工日期：2023/9/23
施工方式:关井正举+关井反举+开井正举
开始时间:11:30
施工截止时间：19:30
施工排量（方/小时）：1200
施工前瞬量（万方/天）：0
施工最高瞬量（万方/天）:3
施工后瞬量（万方/天）：2.3
排液量（方）:5.60
作业时间（小时）：8
施工前套压/油：2.88/2.21MPa
气举最高套压/油压：3.22/3.65MPa
施工后套压/油压：2.66/0.81Mpa</t>
    <phoneticPr fontId="7" type="noConversion"/>
  </si>
  <si>
    <t>设备规格：NPU12501/99/35
作业井号：威204H79-6井
施工开始日期：2023/9/22
施工方式：开井反举
开始时间：8：00
施工截止时间：2023/9/23    8：00
开始时氮气数值:1632682方
结束时氮气数值:1663993方本次作业注入气量:31311方
施工排量（方/小时）：1250
施工前瞬量（万方/天）：7
施工最高瞬量（万方/天）:7.6
施工后瞬量（万方/天）:7.3
排液量（方）：54
作业时间（小时）：24小时
施工前套压/油压：
14.37MPa/1.92MPa
气举最高套压/油压：14.37MPa/1.92MPa
施工后套压/油压：
14.37Mpa/1.92Mpa</t>
    <phoneticPr fontId="7" type="noConversion"/>
  </si>
  <si>
    <t>设备规格：NPU12501/99/35
作业井号：威204H79-6井
施工开始日期：2023/9/23
施工方式：开井反举
开始时间：8：00
施工截止时间：2023/9/24   8：00
开始时氮气数值:1663993方
结束时氮气数值:1693812方
本次作业注入气量:29819方
施工排量（方/小时）：1250
施工前瞬量（万方/天）：7.3
施工最高瞬量（万方/天）:7.5
施工后瞬量（万方/天）:7.2
排液量（方）：55
作业时间（小时）：24小时
施工前套压/油压：
14.37MPa/1.92MPa
气举最高套压/油压：16.12MPa/1.34MPa
施工后套压/油压：
15.82Mpa/1.34Mpa</t>
    <phoneticPr fontId="7" type="noConversion"/>
  </si>
  <si>
    <t>202H1-4</t>
    <phoneticPr fontId="7" type="noConversion"/>
  </si>
  <si>
    <t>8:00-9:00
12:30-8:00</t>
  </si>
  <si>
    <t>204H52-1</t>
    <phoneticPr fontId="7" type="noConversion"/>
  </si>
  <si>
    <t>10:40-15:30</t>
  </si>
  <si>
    <t>8:00-10:30
15:30-8:00</t>
    <phoneticPr fontId="7" type="noConversion"/>
  </si>
  <si>
    <t>8:00-16:00
20:00-8:00</t>
    <phoneticPr fontId="7" type="noConversion"/>
  </si>
  <si>
    <t>设备规格：NPU12501/99/35
作业井号：威204H79-6井
施工开始日期：2023/9/24
施工方式：开井反举
开始时间：8：00
施工截止时间：2023/9/25   8：00
开始时氮气数值:1693812方
结束时氮气数值:1722602方
本次作业注入气量:28790方
施工排量（方/小时）：1250
施工前瞬量（万方/天）：7.2
施工最高瞬量（万方/天）:7.5
施工后瞬量（万方/天）:7.1
排液量（方）：54
作业时间（小时）：24小时
施工前套压/油压：
15.82MPa/1.34MPa
气举最高套压/油压：15.96MPa/1.34MPa
施工后套压/油压：
15.96Mpa/1.34Mpa</t>
    <phoneticPr fontId="7" type="noConversion"/>
  </si>
  <si>
    <t>8:00-17:00
20:30-8:00</t>
  </si>
  <si>
    <t>11:00-20:30</t>
  </si>
  <si>
    <t>CFA3408-298-1800</t>
    <phoneticPr fontId="7" type="noConversion"/>
  </si>
  <si>
    <t>204H4-2</t>
    <phoneticPr fontId="7" type="noConversion"/>
  </si>
  <si>
    <t>开井反举</t>
    <phoneticPr fontId="7" type="noConversion"/>
  </si>
  <si>
    <t>设备规格：CFA3408-298-1800
作业井号：威204H4-2
施工日期：2023.9.25
施工方式: 开井反举
施工开始时间：10:10
施工结束时间：18:10
施工排量（方/小时）：1200
施工前瞬量（万方/天）：0
施工最高瞬量（万方/天）：5.54
施工后瞬量（万方/天）：2.78
排液量（方）：4
作业时间（小时）：7
备注：
针阀开度及流程情况：针阀全开，走直输流程
施工前套压/油压：2.76/0MPa
出液时套压/油压：8.57/2.13Mpa
气举最高套压/油压：9.35/2.22MPa
停气举时套压/油压：9.35/1.26MPa
气举举通时间：13:10
异常或特殊情况:无</t>
    <phoneticPr fontId="7" type="noConversion"/>
  </si>
  <si>
    <t>设备规格：NPU12501/99/35
作业井号：威204H79-6井
施工开始日期：2023/9/25
施工方式：开井反举
开始时间：8：00
施工截止时间：2023/9/26   8：00
开始时氮气数值:1722602方
结束时氮气数值:1753525方
本次作业注入气量:30923方
施工排量（方/小时）：1250
施工前瞬量（万方/天）：7.1
施工最高瞬量（万方/天）:7.6
施工后瞬量（万方/天）:7.3
排液量（方）：52
作业时间（小时）：24小时
施工前套压/油压：
15.96MPa/1.34MPa
气举最高套压/油压：16.08MPa/1.39MPa
施工后套压/油压：
15.89Mpa/1.34Mpa</t>
    <phoneticPr fontId="7" type="noConversion"/>
  </si>
  <si>
    <t>202H1-1</t>
    <phoneticPr fontId="7" type="noConversion"/>
  </si>
  <si>
    <t>8:00-9:00  14:00-8:00</t>
  </si>
  <si>
    <t>停电，更正注气量</t>
    <phoneticPr fontId="7" type="noConversion"/>
  </si>
  <si>
    <t>202H28-8</t>
    <phoneticPr fontId="7" type="noConversion"/>
  </si>
  <si>
    <t>14:30-15:00</t>
  </si>
  <si>
    <t xml:space="preserve">9:30-16:00
18:00-8:00
</t>
    <phoneticPr fontId="7" type="noConversion"/>
  </si>
  <si>
    <t>NPU12003/350C</t>
    <phoneticPr fontId="7" type="noConversion"/>
  </si>
  <si>
    <t>202H28-2</t>
    <phoneticPr fontId="7" type="noConversion"/>
  </si>
  <si>
    <t>关井正举+开井反举</t>
    <phoneticPr fontId="7" type="noConversion"/>
  </si>
  <si>
    <t>设备规格：NPU12501/99/35
作业井号：威204H79-6井
施工开始日期：2023/9/26
施工方式：开井反举
开始时间：8：00
15：00暂停作业，试修队更换平板阀
16：00再次开始注气
施工截止时间：2023/9/27   8：00
开始时氮气数值:1753525方
结束时氮气数值:1782429方
本次作业注入气量:28904方
施工排量（方/小时）：1250
施工前瞬量（万方/天）：7.3
施工最高瞬量（万方/天）:7.8
施工后瞬量（万方/天）:5.2
排液量（方）：57
作业时间（小时）：23小时
施工前套压/油压：
15.89MPa/1.34MPa
气举最高套压/油压：15.89MPa/1.39MPa
施工后套压/油压：
15.71Mpa/1.34Mpa</t>
    <phoneticPr fontId="7" type="noConversion"/>
  </si>
  <si>
    <t>设备规格：NPU12003/350C
作业井号：威202H28－2井
施工日期：2023/9/26
施工方式:关井正举+开井反举
开始时间:13:30
施工截止时间：20:30
施工排量（方/小时）：1200
施工前瞬量（万方/天）：0
施工最高瞬量（万方/天）:7
施工后瞬量（万方/天）：6
排液量（方）:4.5
作业时间（小时）：6
施工前套压/油：8.80/4.60MPa
气举最高套压/油压：9.20/14.80MPa
施工后套压/油压：7.90/2.0Mpa
备注：16:00暂停注气，转关井反举
17:00开始开井反举</t>
    <phoneticPr fontId="7" type="noConversion"/>
  </si>
  <si>
    <t>备注2</t>
    <phoneticPr fontId="7" type="noConversion"/>
  </si>
  <si>
    <t>备注1</t>
    <phoneticPr fontId="7" type="noConversion"/>
  </si>
  <si>
    <t>修井复产</t>
    <phoneticPr fontId="7" type="noConversion"/>
  </si>
  <si>
    <t>/</t>
    <phoneticPr fontId="7" type="noConversion"/>
  </si>
  <si>
    <t>设备规格：NPU12501/99/35
作业井号：威204H79-6井
施工开始日期：2023/9/27
施工方式：开井反举
开始时间：8：00
施工截止时间：2023/9/27/14：30
开始时氮气数值:1782429方
结束时氮气数值: 1790396方
本次作业注入气量: 7967方
施工排量（方/小时）：1250
施工前瞬量（万方/天）：5.2
施工最高瞬量（万方/天）:5.6
施工后瞬量（万方/天）:5.6
排液量（方）：59
作业时间（小时）：6小时30分
施工前套压/油压：
15.71MPa/1.34MPa
气举最高套压/油压：17.08MPa/1.34MPa
施工后套压/油压：
14.82Mpa/1.34Mpa
备注:14:30转8,9注气</t>
    <phoneticPr fontId="7" type="noConversion"/>
  </si>
  <si>
    <t>204H79-8</t>
    <phoneticPr fontId="7" type="noConversion"/>
  </si>
  <si>
    <t>设备规格：NPU12501/99/35
作业井号：威204H79-8井
施工开始日期：2023/9/27
施工方式：开井反举
开始时间：14:30
施工截止时间：2023/9/27/       17：30
注:一举双井以8井注气量为准
开始时氮气数值:1790396方
结束时氮气数值: 1794038方
本次作业注入气量: 3642方
施工排量（方/小时）：1250
施工前瞬量（万方/天）：6.5
施工最高瞬量（万方/天）:6.5
施工后瞬量（万方/天）:3.8
排液量（方）：16
作业时间（小时）：3小时
施工前套压/油压：
6.05MPa/1.58MPa
气举最高套压/油压：6.05MPa/1.58MPa
施工后套压/油压：
5.86Mpa/1.39Mpa
备注:17:30转6井注气</t>
    <phoneticPr fontId="7" type="noConversion"/>
  </si>
  <si>
    <t>设备规格：NPU12501/99/35
作业井号：威204H79-9井
施工开始日期：2023/9/27
施工方式：开井反举
开始时间：14:30
施工截止时间：2023/9/27/       17：30
注:一举双井以8井注气量为准
施工排量（方/小时）：1250
施工前瞬量（万方/天）：5.2
施工最高瞬量（万方/天:5.3
施工后瞬量（万方/天）:5.1
排液量（方）：19
作业时间（小时）：3小时
施工前套压/油压：
6.54MPa/1.42MPa
气举最高套压/油压：6.54MPa/1.42MPa
施工后套压/油压：
6.50Mpa/1.42Mpa
备注:17:30转6井注气</t>
    <phoneticPr fontId="7" type="noConversion"/>
  </si>
  <si>
    <t>设备规格：NPU12501/99/35
作业井号：威204H79-6井
施工开始日期：2023/9/27
施工方式：开井反举
开始时间：17：30
施工截止时间：2023/9/28   8：00
开始时氮气数值:1794038方
结束时氮气数值:1811458方
本次作业注入气量:17420方
施工排量（方/小时）：1250
施工前瞬量（万方/天）：2.9
施工最高瞬量（万方/天）:8.2
施工后瞬量（万方/天）:6.8
排液量（方）：32
作业时间（小时）：14小时30分
施工前套压/油压：
14.16MPa/1.15MPa
气举最高套压/油压：18.08MPa/5.69MPa
施工后套压/油压：
7.96Mpa/1.63Mpa</t>
    <phoneticPr fontId="7" type="noConversion"/>
  </si>
  <si>
    <t>202H1-5</t>
    <phoneticPr fontId="7" type="noConversion"/>
  </si>
  <si>
    <t>11：30-14：00</t>
  </si>
  <si>
    <t xml:space="preserve">9:30-16:00
18:00-8:00
</t>
  </si>
  <si>
    <t>8:00-11:15
13:40-8:00</t>
  </si>
  <si>
    <t>/</t>
    <phoneticPr fontId="7" type="noConversion"/>
  </si>
  <si>
    <t>设备规格：NPU12501/99/35
作业井号：威204H79-6井
施工开始日期：2023/9/28
施工方式：开井反举
开始时间：8：00
施工截止时间：2023/9/29  8：00
开始时氮气数值:1811458方
结束时氮气数值:1841570方
本次作业注入气量:30112方
施工排量（方/小时）：1250
施工前瞬量（万方/天）：6.8
施工最高瞬量（万方/天）:7.2
施工后瞬量（万方/天）:6.8
排液量（方）：37
作业时间（小时）：24小时
施工前套压/油压：
7.96MPa/1.63MPa
气举最高套压/油压：7.96MPa/1.63MPa
施工后套压/油压：
7.91Mpa/1.44Mpa</t>
    <phoneticPr fontId="7" type="noConversion"/>
  </si>
  <si>
    <t>9：00-12：00</t>
  </si>
  <si>
    <t>CFA3408-298-1800</t>
    <phoneticPr fontId="7" type="noConversion"/>
  </si>
  <si>
    <t>202H11-3</t>
    <phoneticPr fontId="7" type="noConversion"/>
  </si>
  <si>
    <t>关井正举-关井反举-开井反举</t>
    <phoneticPr fontId="7" type="noConversion"/>
  </si>
  <si>
    <t>设备规格：CFA3408-298-1800
作业井号：威202H11-3
施工日期：2023.9.29
施工方式: 关井正举-关井反举
                  开井反举
施工开始时间：11:35
施工结束时间：19:35
施工排量（方/小时）：1000
施工前瞬量（万方/天）：0
施工最高瞬量（万方/天）：3.5
施工后瞬量（万方/天）：1.55
排液量（方）：0.66
作业时间（小时）：8
备注：
针阀开度及流程情况：针阀全开，走增压流程
施工前套压/油压：1.61/1.02MPa
出液时套压/油压：1.94/0.35Mpa
气举最高套压/油压：2.86/2.60MPa
停气举时套压/油压：1.84/0.39MPa
气举举通时间：16:15
异常或特殊情况:无</t>
    <phoneticPr fontId="7" type="noConversion"/>
  </si>
  <si>
    <t>NPU12003/350C</t>
    <phoneticPr fontId="7" type="noConversion"/>
  </si>
  <si>
    <t>204H41-4</t>
    <phoneticPr fontId="7" type="noConversion"/>
  </si>
  <si>
    <t>设备规格：NPU12003/350C
作业井号：威204H41－4井
施工日期：2023/9/29
施工方式：关井正举、关井反举、开井反举
开始时间：13:10
施工截止时间：20:10
施工排量（方/小时）：1200
施工前瞬量（万方/天）：0
施工最高瞬量（万方/天）:1.5
施工后瞬量（万方/天）：0
排液量（方）:3.5
作业时间（小时）：7
施工前套压/油：1.66/1.24MPa
气举最高套压/油压：2.27/2.36MPa
施工后套压/油压：1.58/0.69Mpa</t>
    <phoneticPr fontId="7" type="noConversion"/>
  </si>
  <si>
    <t>设备规格：NPU12501/99/35
作业井号：威204H79-6井
施工开始日期：2023/9/29
施工方式：开井反举
开始时间：8：00
施工截止时间：2023/9/30  8：00
开始时氮气数值:1841570方
结束时氮气数值:1871648方
本次作业注入气量:30078方
施工排量（方/小时）：1250
施工前瞬量（万方/天）：6.8
施工最高瞬量（万方/天）:6.9
施工后瞬量（万方/天）:6.6
排液量（方）：33
作业时间（小时）：24小时
施工前套压/油压：
7.91MPa/1.44MPa
气举最高套压/油压：7.91MPa/1.44MPa
施工后套压/油压：
7.77Mpa/1.44Mpa</t>
    <phoneticPr fontId="7" type="noConversion"/>
  </si>
  <si>
    <t>8：00-9：00
12：00-  8：00</t>
    <phoneticPr fontId="7" type="noConversion"/>
  </si>
  <si>
    <t>CFA3408-298-1800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</si>
  <si>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</si>
  <si>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</si>
  <si>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作业井号：威204H40-3
施工日期：2023.9.30
施工方式: 关井正举-关井反举
                  开井反举
施工开始时间：10:15
施工结束时间：18:40
施工排量（方/小时）：1200
施工前瞬量（万方/天）：0
施工最高瞬量（万方/天）：3.35
施工后瞬量（万方/天）：2.9
排液量（方）：1.97
作业时间（小时）：8
备注：
针阀开度及流程情况：针阀全开，走直输流程
施工前套压/油压：2.65/2.26MPa
出液时套压/油压：3.19/1.32Mpa
气举最高套压/油压：3.80/3.36MPa
停气举时套压/油压：2.93/1.21MPa
气举举通时间：14:25
异常或特殊情况:无</t>
    <phoneticPr fontId="7" type="noConversion"/>
  </si>
  <si>
    <t>204H41-3</t>
    <phoneticPr fontId="7" type="noConversion"/>
  </si>
  <si>
    <t>设备规格：NPU12003/350C
作业井号：威204H41－3井
施工日期：2023/9/30
施工方式：关井正举、关井反举、开井反举
开始时间：10:30
施工截止时间：18:30
施工排量（方/小时）：1200
施工前瞬量（万方/天）：0
施工最高瞬量（万方/天）:2.6
施工后瞬量（万方/天）：1.5
排液量（方）:1.5
作业时间（小时）：8
施工前套压/油：1.70/0.50MPa
气举最高套压/油压：2.20/2.38MPa
施工后套压/油压：1.64/0.59Mpa</t>
    <phoneticPr fontId="7" type="noConversion"/>
  </si>
  <si>
    <t>设备规格：NPU12501/99/35
作业井号：威204H79-6井
施工开始日期：2023/9/30
施工方式：开井反举
开始时间：8：00
施工截止时间：2023/10/01  8：00
开始时氮气数值:1871648方
结束时氮气数值:1901716方
本次作业注入气量:30068方
施工排量（方/小时）：1250
施工前瞬量（万方/天）：6.6
施工最高瞬量（万方/天）:6.8
施工后瞬量（万方/天）:6.5
排液量（方）：21
作业时间（小时）：24小时
施工前套压/油压：
7.77MPa/1.44MPa
气举最高套压/油压：7.77MPa/1.44MPa
施工后套压/油压：
7.77Mpa/1.44Mpa</t>
    <phoneticPr fontId="7" type="noConversion"/>
  </si>
  <si>
    <t>8:00-8:00</t>
    <phoneticPr fontId="7" type="noConversion"/>
  </si>
  <si>
    <t>设备规格：NPU12501/99/35
作业井号：威204H79-6井
施工开始日期：2023/10/1
施工方式：开井反举
开始时间：8：00
施工截止时间：2023/10/2 8：00
开始时氮气数值:1901716方
结束时氮气数值:1931738方
本次作业注入气量:30022方
施工排量（方/小时）：1250
施工前瞬量（万方/天）：6.5
施工最高瞬量（万方/天）:6.7
施工后瞬量（万方/天）:6.5
排液量（方）：17
作业时间（小时）：24小时
施工前套压/油压：
7.77MPa/1.44MPa
气举最高套压/油压：7.77MPa/2.20MPa
施工后套压/油压：
7.72Mpa/1.44Mpa</t>
    <phoneticPr fontId="7" type="noConversion"/>
  </si>
  <si>
    <t>/</t>
    <phoneticPr fontId="7" type="noConversion"/>
  </si>
  <si>
    <t>设备规格：CFA3408-298-1800
作业井号：威204H40-4
施工日期：2023.10.3
施工方式: 开井反举
施工开始时间：09:55
施工结束时间：17:55
施工排量（方/小时）：1200
施工前瞬量（万方/天）：3.2
施工最高瞬量（万方/天）：4.15
施工后瞬量（万方/天）：3.45
排液量（方）：2
作业时间（小时）：8
备注：
针阀开度及流程情况：针阀全开，走直输流程
施工前套压/油压：3.71/3.96MPa
出液时套压/油压：3.62/1.14Mpa
气举最高套压/油压：3.72/3.96MPa
停气举时套压/油压：3.42/1.27MPa
气举举通时间：10:30
异常或特殊情况:无</t>
    <phoneticPr fontId="7" type="noConversion"/>
  </si>
  <si>
    <t>CFA3408-298-1800</t>
    <phoneticPr fontId="7" type="noConversion"/>
  </si>
  <si>
    <t>关井反举-开井反举</t>
    <phoneticPr fontId="7" type="noConversion"/>
  </si>
  <si>
    <t>设备规格：CFA3408-298-1800
作业井号：威204H40-3
施工日期：2023.10.4
施工方式: 关井反举-开井反举
施工开始时间：10:10
施工结束时间：18:10
施工排量（方/小时）：1200
施工前瞬量（万方/天）：0
施工最高瞬量（万方/天）：3.5
施工后瞬量（万方/天）：3.1
排液量（方）：2.1
作业时间（小时）：8
备注：
针阀开度及流程情况：针阀全开，走增压流程
施工前套压/油压：3.19/3.16MPa
出液时套压/油压：3.35/1.85Mpa
气举最高套压/油压：3.48/3.48MPa
停气举时套压/油压：3.09/0.85MPa
气举举通时间：11:50
异常或特殊情况:无</t>
    <phoneticPr fontId="7" type="noConversion"/>
  </si>
  <si>
    <t>204H41-3</t>
    <phoneticPr fontId="7" type="noConversion"/>
  </si>
  <si>
    <t>关井正举-关井反举-开井反举</t>
    <phoneticPr fontId="7" type="noConversion"/>
  </si>
  <si>
    <t>设备规格：CFA3408-298-1800
作业井号：威204H41-3
施工日期：2023.10.5
施工方式: 关井正举-关井反举
                  开井反举
施工开始时间：12:50
施工结束时间：20:50
施工排量（方/小时）：1200
施工前瞬量（万方/天）：0
施工最高瞬量（万方/天）：3.6
施工后瞬量（万方/天）：2.9
排液量（方）：0.8
作业时间（小时）：8
备注：
针阀开度及流程情况：针阀全开，走增压流程
施工前套压/油压：1.86/1.70MPa
出液时套压/油压：2.51/2.14Mpa
气举最高套压/油压：2.64/3.45MPa
停气举时套压/油压：2.05/0.61MPa
气举举通时间：16:20
异常或特殊情况:无</t>
    <phoneticPr fontId="7" type="noConversion"/>
  </si>
  <si>
    <t>NPU12003/350C</t>
    <phoneticPr fontId="7" type="noConversion"/>
  </si>
  <si>
    <t>204H41-2</t>
    <phoneticPr fontId="7" type="noConversion"/>
  </si>
  <si>
    <t>设备规格：NPU12003/350C
作业井号：威204H41－2井
施工日期：2023/10/2
施工方式：关井正举、关井反举、开井反举
开始时间：12:00
施工截止时间：20:00
施工排量（方/小时）：1200
施工前瞬量（万方/天）：0
施工最高瞬量（万方/天）:2.5
施工后瞬量（万方/天）：1.9
排液量（方）:3.67
作业时间（小时）：8
施工前套压/油：1.96/1.66MPa
气举最高套压/油压：2.28/2.27MPa
施工后套压/油压：1.67/0.54Mpa</t>
    <phoneticPr fontId="7" type="noConversion"/>
  </si>
  <si>
    <t>开井反举</t>
    <phoneticPr fontId="7" type="noConversion"/>
  </si>
  <si>
    <t>设备规格：NPU12003/350C
作业井号：威204H41－4井
施工日期：2023/10/3
施工方式：开井反举
开始时间：11:45
施工截止时间：19:45
施工排量（方/小时）：1200
施工前瞬量（万方/天）：0.6
施工最高瞬量（万方/天）:1.3
施工后瞬量（万方/天）：0.8
排液量（方）:4
作业时间（小时）：8
施工前套压/油：1.64/0.57MPa
气举最高套压/油压：1.95/0.78MPa
施工后套压/油压：1.68/0.65Mpa</t>
    <phoneticPr fontId="7" type="noConversion"/>
  </si>
  <si>
    <t>202H11-3</t>
    <phoneticPr fontId="7" type="noConversion"/>
  </si>
  <si>
    <t>设备规格：NPU12003/350C
作业井号：威202H11－3井
施工日期：2023/10/4
施工方式：关井反举、开井反举
开始时间：13:25
施工截止时间：20:25
施工排量（方/小时）：1200
施工前瞬量（万方/天）：0
施工最高瞬量（万方/天）:2.2
施工后瞬量（万方/天）：1.5
排液量（方）:0
作业时间（小时）：7
施工前套压/油：1.76/1.71MPa
气举最高套压/油压：2.46/2.45MPa
施工后套压/油压：1.68/0.41Mpa</t>
    <phoneticPr fontId="7" type="noConversion"/>
  </si>
  <si>
    <t>设备规格：NPU12501/99/35
作业井号：威204H79-6井
施工开始日期：2023/10/02
施工方式：开井反举
开始时间：8：00
施工截止时间：2023/10/03 8：00
开始时氮气数值:1931738方
结束时氮气数值:1960080方
本次作业注入气量:28342方
施工排量（方/小时）：1250
施工前瞬量（万方/天）：6.5
施工最高瞬量（万方/天）:6.9
施工后瞬量（万方/天）:6.9
排液量（方）：12
作业时间（小时）：24小时
施工前套压/油压：
7.72MPa/1.44MPa
气举最高套压/油压：7.77MPa/1.46MPa
施工后套压/油压：
7.56Mpa/1.27Mpa</t>
    <phoneticPr fontId="7" type="noConversion"/>
  </si>
  <si>
    <t>设备规格：NPU12501/99/35
作业井号：威204H79-6井
施工开始日期：2023/10/03
施工方式：开井反举
开始时间：8：00
施工截止时间：2023/10/04 8：00
开始时氮气数值:1960080方
结束时氮气数值:1989749方
本次作业注入气量:29669方
施工排量（方/小时）：1250
施工前瞬量（万方/天）：6.9
施工最高瞬量（万方/天）:6.9
施工后瞬量（万方/天）:6.9
排液量（方）：8
作业时间（小时）：24小时
施工前套压/油压：
7.56MPa/1.27MPa
气举最高套压/油压：7.56MPa/1.27MPa
施工后套压/油压：
7.56Mpa/1.27Mpa</t>
    <phoneticPr fontId="7" type="noConversion"/>
  </si>
  <si>
    <t>设备规格：NPU12501/99/35
作业井号：威204H79-6井
施工开始日期：2023/10/04
施工方式：开井反举
开始时间：8：00
施工截止时间：2023/10/05 8：00
开始时氮气数值:1989749方
结束时氮气数值:2019678方
本次作业注入气量:29929方
施工排量（方/小时）：1250
施工前瞬量（万方/天）：6.9
施工最高瞬量（万方/天）:6.9
施工后瞬量（万方/天）:6.9
排液量（方）：9
作业时间（小时）：24小时
施工前套压/油压：
7.56MPa/1.27MPa
气举最高套压/油压：7.56MPa/1.27MPa
施工后套压/油压：
7.56Mpa/1.27Mpa</t>
    <phoneticPr fontId="7" type="noConversion"/>
  </si>
  <si>
    <t>设备规格：NPU12501/99/35
作业井号：威204H79-6井
施工开始日期：2023/10/05
施工方式：开井反举
开始时间：8：00
施工截止时间：2023/10/06 8：00
开始时氮气数值:2019678方
结束时氮气数值:2049649方
本次作业注入气量:29971方
施工排量（方/小时）：1250
施工前瞬量（万方/天）：6.9
施工最高瞬量（万方/天）:7.0
施工后瞬量（万方/天）:6.7
排液量（方）：13
作业时间（小时）：24小时
施工前套压/油压：
7.56MPa/1.27MPa
气举最高套压/油压：7.56MPa/1.27MPa
施工后套压/油压：
7.56Mpa/1.27Mpa</t>
    <phoneticPr fontId="7" type="noConversion"/>
  </si>
  <si>
    <t>设备规格：NPU12501/99/35
作业井号：威204H79-6井
施工开始日期：2023/10/06
施工方式：开井反举
开始时间：8：00
施工截止时间：2023/10/06 23：00
开始时氮气数值:2049649方
结束时氮气数值:2067896方
本次作业注入气量:18247方
施工排量（方/小时）：1250
施工前瞬量（万方/天）：6.7
施工最高瞬量（万方/天）:6.9
施工后瞬量（万方/天）:6.3
排液量（方）：9
作业时间（小时）：15小时
施工前套压/油压：
7.56MPa/1.27MPa
气举最高套压/油压：7.60MPa/1.27MPa
施工后套压/油压：
7.56Mpa/1.27Mpa</t>
    <phoneticPr fontId="7" type="noConversion"/>
  </si>
  <si>
    <t>08:00-08:50
09:20-08:00</t>
    <phoneticPr fontId="7" type="noConversion"/>
  </si>
  <si>
    <t>202H28-1</t>
    <phoneticPr fontId="7" type="noConversion"/>
  </si>
  <si>
    <t>8:00-15:30 15:50-8:00</t>
  </si>
  <si>
    <t>15:30-15:50</t>
  </si>
  <si>
    <t>设备规格：NPU12501/99/35
作业井号：威204H79-6井
施工开始日期：2023/10/07
施工方式：关井反举-开井反举
开始时间：10：00
施工截止时间：2023/10/08 8：00
开始时氮气数值:2068287方
结束时氮气数值:2095983方
本次作业注入气量:27696方
施工排量（方/小时）：1250
施工前瞬量（万方/天）：0
施工最高瞬量（万方/天）:9.2
施工后瞬量（万方/天）:7.9
排液量（方）：21
作业时间（小时）：22小时
施工前套压/油压：
11.11MPa/3.48MPa
气举最高套压/油压：11.48MPa/3.98MPa
施工后套压/油压：
7.98Mpa/1.22Mpa</t>
    <phoneticPr fontId="7" type="noConversion"/>
  </si>
  <si>
    <t>204H69-4</t>
    <phoneticPr fontId="7" type="noConversion"/>
  </si>
  <si>
    <t>开井反举</t>
    <phoneticPr fontId="7" type="noConversion"/>
  </si>
  <si>
    <t>设备规格：NPU12003/350C
作业井号：威204H69－4井
施工日期：2023/10/8
施工方式：开井反举
开始时间：9:00
施工截止时间：17:00
施工排量（方/小时）：1200
施工前瞬量（万方/天）：0.15
施工最高瞬量（万方/天）:5.5
施工后瞬量（万方/天）：5
排液量（方）:2
作业时间（小时）：8
施工前套压/油：4.33/0.26MPa
气举最高套压/油压：5.48/3.80MPa
施工后套压/油压：4.33/3.14Mpa</t>
    <phoneticPr fontId="7" type="noConversion"/>
  </si>
  <si>
    <t>设备规格：NPU12501/99/35
作业井号：威204H79-6井
施工开始日期：2023/10/08
施工方式：开井反举
开始时间：8：00
施工截止时间：2023/10/09 8：00
开始时氮气数值:2095983方
结束时氮气数值:2125769方
本次作业注入气量:29786方
施工排量（方/小时）：1250
施工前瞬量（万方/天）：7.9
施工最高瞬量（万方/天）:7.7
施工后瞬量（万方/天）:7.5
排液量（方）：24
作业时间（小时）：24小时
施工前套压/油压：
7.98MPa/1.22MPa
气举最高套压/油压：8.12MPa/1.34MPa
施工后套压/油压：
8.07Mpa/1.34Mpa</t>
    <phoneticPr fontId="7" type="noConversion"/>
  </si>
  <si>
    <t>CFA3408-298-1800</t>
    <phoneticPr fontId="7" type="noConversion"/>
  </si>
  <si>
    <t>202H10-7</t>
    <phoneticPr fontId="7" type="noConversion"/>
  </si>
  <si>
    <t>开井反举-关井反举-开井反举</t>
    <phoneticPr fontId="7" type="noConversion"/>
  </si>
  <si>
    <t>/</t>
    <phoneticPr fontId="7" type="noConversion"/>
  </si>
  <si>
    <t>设备规格：CFA3408-298-1800
作业井号：威202H10-7
施工日期：2023.10.9
施工方式: 开井反举-关井反举
                  开井反举
施工开始时间：10:25
施工结束时间：18:25
施工排量（方/小时）：1200
施工前瞬量（万方/天）：0.37
施工最高瞬量（万方/天）：2.1
施工后瞬量（万方/天）：0.81
排液量（方）：0.5
作业时间（小时）：8
备注：
针阀开度及流程情况：针阀全开，走增压流程
施工前套压/油压：2.0/0.67MPa
出液时套压/油压：3.36/0.70Mpa
气举最高套压/油压：4.09/4.02MPa
停气举时套压/油压：4.0/0.70MPa
气举举通时间：11:05
异常或特殊情况:无</t>
    <phoneticPr fontId="7" type="noConversion"/>
  </si>
  <si>
    <t>NPU12003/350C</t>
    <phoneticPr fontId="7" type="noConversion"/>
  </si>
  <si>
    <t>关井正举-关井反举-开井反举</t>
    <phoneticPr fontId="7" type="noConversion"/>
  </si>
  <si>
    <t>204H43-4</t>
    <phoneticPr fontId="7" type="noConversion"/>
  </si>
  <si>
    <t>设备规格：NPU12003/350C
作业井号：威204H43－4井
施工日期：2023/10/9
施工方式：关井正举、关井反举、开井反举
开始时间：9:50
施工截止时间：17:50
施工排量（方/小时）：1200
施工前瞬量（万方/天）：0
施工最高瞬量（万方/天）:2.6
施工后瞬量（万方/天）：1.63
排液量（方）:0.5
作业时间（小时）：8
施工前套压/油：1.55/1.27MPa
气举最高套压/油压：1.93/2.60MPa
施工后套压/油压：1.73/0.57Mpa</t>
    <phoneticPr fontId="7" type="noConversion"/>
  </si>
  <si>
    <t>设备规格：NPU12501/99/35
作业井号：威204H79-6井
施工开始日期：2023/10/09
施工方式：开井反举
开始时间：8：00
施工截止时间：2023/10/10 8：00
开始时氮气数值:2125769方
结束时氮气数值:2155606方
本次作业注入气量:29837方
施工排量（方/小时）：1250
施工前瞬量（万方/天）：7.5
施工最高瞬量（万方/天）:7.6
施工后瞬量（万方/天）:7.5
排液量（方）：23
作业时间（小时）：24小时
施工前套压/油压：
8.07MPa/1.34MPa
气举最高套压/油压：8.30MPa/1.34MPa
施工后套压/油压：
8.30Mpa/1.34Mpa</t>
    <phoneticPr fontId="7" type="noConversion"/>
  </si>
  <si>
    <t>202H16-3</t>
    <phoneticPr fontId="7" type="noConversion"/>
  </si>
  <si>
    <t>2:00-8:00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</si>
  <si>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</si>
  <si>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</si>
  <si>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作业井号：威204H40-3
施工日期：2023.10.10
施工方式: 关井正举-关井反举
                  开井反举
施工开始时间：9:20
施工结束时间：17:35
施工排量（方/小时）：1200
施工前瞬量（万方/天）：0
施工最高瞬量（万方/天）：3.65
施工后瞬量（万方/天）：3.15
排液量（方）：1.27
作业时间（小时）：8
备注：
针阀开度及流程情况：针阀全开，走增压流程
施工前套压/油压：2.99/3.02MPa
出液时套压/油压：3.22/2.30Mpa
气举最高套压/油压：3.41/4.07MPa
停气举时套压/油压：2.95/0.83MPa
气举举通时间：13:35
异常或特殊情况:无</t>
    <phoneticPr fontId="7" type="noConversion"/>
  </si>
  <si>
    <t>204H79-6</t>
    <phoneticPr fontId="7" type="noConversion"/>
  </si>
  <si>
    <t>设备规格：NPU12501/99/35
作业井号：威204H79-6井
施工开始日期：2023/10/10
施工方式：开井反举
开始时间：8：00
施工截止时间：2023/10/11 8：00
开始时氮气数值:2155606方
结束时氮气数值:2184857方
本次作业注入气量:29251方
施工排量（方/小时）：1250
施工前瞬量（万方/天）：7.5
施工最高瞬量（万方/天）:7.5
施工后瞬量（万方/天）:7.2
排液量（方）：23
作业时间（小时）：24小时
施工前套压/油压：
8.07MPa/1.34MPa
气举最高套压/油压：8.35MPa/1.34MPa
施工后套压/油压：
8.35Mpa/1.34Mpa</t>
    <phoneticPr fontId="7" type="noConversion"/>
  </si>
  <si>
    <t>204H42-4</t>
    <phoneticPr fontId="7" type="noConversion"/>
  </si>
  <si>
    <t>204H39-4</t>
    <phoneticPr fontId="7" type="noConversion"/>
  </si>
  <si>
    <t>关井反举-关井正举</t>
    <phoneticPr fontId="7" type="noConversion"/>
  </si>
  <si>
    <t>设备规格：NPU12003/350C
作业井号：威204H39－4井
施工日期：2023/10/11
施工方式：关井反举、关井正举、
开始时间：16:20－19:20
19:30－22:30
施工截止时间：22:30
施工排量（方/小时）：1200
施工前瞬量（万方/天）：0
施工最高瞬量（万方/天）:0
施工后瞬量（万方/天）：0
排液量（方）:0
作业时间（小时）：6
施工前套压/油：0.00/0.00MPa
气举最高套压/油压：2.80/3.41MPa
施工后套压/油压：2.81/3.28Mpa</t>
    <phoneticPr fontId="7" type="noConversion"/>
  </si>
  <si>
    <t>设备规格：NPU12501/99/35
作业井号：威204H79-6井
施工开始日期：2023/10/11
施工方式：开井反举
开始时间：8：00
施工截止时间：2023/10/12 8：00
开始时氮气数值:2184857方
结束时氮气数值:2213781方
本次作业注入气量:28924方
施工排量（方/小时）：1250
施工前瞬量（万方/天）：7.2
施工最高瞬量（万方/天）:7.3
施工后瞬量（万方/天）:7.0
排液量（方）：22
作业时间（小时）：24小时
施工前套压/油压：
8.35MPa/1.34MPa
气举最高套压/油压：8.70MPa/1.34MPa
施工后套压/油压：
8.70Mpa/1.27Mpa</t>
    <phoneticPr fontId="7" type="noConversion"/>
  </si>
  <si>
    <t>204H10-4</t>
    <phoneticPr fontId="7" type="noConversion"/>
  </si>
  <si>
    <t>204H38-3</t>
    <phoneticPr fontId="7" type="noConversion"/>
  </si>
  <si>
    <t>关井正举-关井反举-开井反举</t>
    <phoneticPr fontId="7" type="noConversion"/>
  </si>
  <si>
    <t>设备规格：NPU12003/350C
作业井号：威204H38-3井
施工日期：2023/10/12
施工方式：关井正举、关井反举、开井反举
开始时间：10:40-13:10     
13:20-18:50
施工截止时间：18:50
施工排量（方/小时）：1200
施工前瞬量（万方/天）：0
施工最高瞬量（万方/天）:2
施工后瞬量（万方/天）：1.6
排液量（方）:2.9
作业时间（小时）：8
施工前套压/油：1.54/1.52MPa
气举最高套压/油压：1.74/1.70MPa
施工后套压/油压：1.36/0.54Mpa</t>
    <phoneticPr fontId="7" type="noConversion"/>
  </si>
  <si>
    <t>设备规格：NPU12501/99/35
作业井号：威204H79-6井
施工开始日期：2023/10/12
施工方式：开井反举
开始时间：8：00
施工截止时间：2023/10/13 8：00
开始时氮气数值:2213781方
结束时氮气数值:2241718方
本次作业注入气量:27937
施工排量（方/小时）：1250
施工前瞬量（万方/天）：7.0
施工最高瞬量（万方/天）:7.1
施工后瞬量（万方/天）:6.9
排液量（方）：22
作业时间（小时）：24小时
施工前套压/油压：
8.70MPa/1.27MPa
气举最高套压/油压：9.75MPa/1.27MPa
施工后套压/油压：
9.75Mpa/1.27Mpa</t>
    <phoneticPr fontId="7" type="noConversion"/>
  </si>
  <si>
    <t>9:00-8:00</t>
    <phoneticPr fontId="7" type="noConversion"/>
  </si>
  <si>
    <t>开井反举</t>
    <phoneticPr fontId="7" type="noConversion"/>
  </si>
  <si>
    <t>设备规格：NPU12003/350C
作业井号：威204H39－4井
施工日期：2023/10/13
施工方式：开井反举、
开始时间：10:10－18:10
施工截止时间：18:10
施工排量（方/小时）：1200
施工前瞬量（万方/天）：2.3
施工最高瞬量（万方/天）:4.1
施工后瞬量（万方/天）：3.1
排液量（方）:2.5
作业时间（小时）：8
施工前套压/油：2.47/2.72MPa
气举最高套压/油压：2.47/2.72MPa
施工后套压/油压：2.33/0.95Mpa</t>
    <phoneticPr fontId="7" type="noConversion"/>
  </si>
  <si>
    <t>设备规格：NPU12501/99/35
作业井号：威204H79-6井
施工开始日期：2023/10/13
施工方式：开井反举
开始时间：8：00
施工截止时间：2023/10/14 8：00
开始时氮气数值:2241718方
结束时氮气数值:2270507方
本次作业注入气量:28789
施工排量（方/小时）：1250
施工前瞬量（万方/天）：6.9
施工最高瞬量（万方/天）:6.9
施工后瞬量（万方/天）:6.3
排液量（方）：21
作业时间（小时）：24小时
施工前套压/油压：
9.75MPa/1.27MPa
气举最高套压/油压：14.42MPa/1.27MPa
施工后套压/油压：
14.42Mpa/1.27Mpa</t>
    <phoneticPr fontId="7" type="noConversion"/>
  </si>
  <si>
    <t>204H39-4</t>
    <phoneticPr fontId="7" type="noConversion"/>
  </si>
  <si>
    <t>开井反举</t>
    <phoneticPr fontId="7" type="noConversion"/>
  </si>
  <si>
    <t>/</t>
    <phoneticPr fontId="7" type="noConversion"/>
  </si>
  <si>
    <t>设备规格：CFA3408-298-1800
作业井号：威204H39-4
施工日期：2023.10.14
施工方式: 开井反举
施工开始时间：10:45
施工结束时间：18:45
施工排量（方/小时）：1200
施工前瞬量（万方/天）：3
施工最高瞬量（万方/天）：4.15
施工后瞬量（万方/天）：3.44
排液量（方）：1.55
作业时间（小时）：8
备注：
针阀开度及流程情况：针阀全开，走增压流程
施工前套压/油压：2.34/2.96MPa
出液时套压/油压：2.79/1.03Mpa
气举最高套压/油压：2.84/2.96MPa
停气举时套压/油压：2.73/0.91MPa
气举举通时间：11:35
异常或特殊情况:无</t>
    <phoneticPr fontId="7" type="noConversion"/>
  </si>
  <si>
    <t>NPU12003/350C</t>
    <phoneticPr fontId="7" type="noConversion"/>
  </si>
  <si>
    <t>202H18-3</t>
    <phoneticPr fontId="7" type="noConversion"/>
  </si>
  <si>
    <t>开井正举</t>
    <phoneticPr fontId="7" type="noConversion"/>
  </si>
  <si>
    <t>设备规格：NPU12003/350C
作业井号：威202H18－3井
施工日期：2023/10/14
施工方式：开井正举、
开始时间：9:40
施工截止时间：20:40
施工排量（方/小时）：1200
施工前瞬量（万方/天）：0
施工最高瞬量（万方/天）:3.3
施工后瞬量（万方/天）：1.8
排液量（方）:16.8
作业时间（小时）：11
施工前套压/油：0.00/0.00MPa
气举最高套压/油压：9.81/25.31MPa
施工后套压/油压：1.32/3.57Mpa</t>
    <phoneticPr fontId="7" type="noConversion"/>
  </si>
  <si>
    <t>设备规格：NPU12501/99/35
作业井号：威204H79-6井
施工开始日期：2023/10/14
施工方式：开井反举
开始时间：8：00
施工截止时间：2023/10/15 8：00
开始时氮气数值:2270507方
结束时氮气数值:2294384方
本次作业注入气量:23877
施工排量（方/小时）：1250
施工前瞬量（万方/天）：6.3
施工最高瞬量（万方/天）:7.5
施工后瞬量（万方/天）:6.0
排液量（方）：21
作业时间（小时）：20小时50分钟
施工前套压/油压：
14.42MPa/1.27MPa
气举最高套压/油压：14.42MPa/1.27MPa
施工后套压/油压：
7.33Mpa/1.27Mpa
备注:13:30-16:40设备故障停机。</t>
    <phoneticPr fontId="7" type="noConversion"/>
  </si>
  <si>
    <t>关井正举-关井反举-开井反举</t>
    <phoneticPr fontId="7" type="noConversion"/>
  </si>
  <si>
    <t>/</t>
    <phoneticPr fontId="7" type="noConversion"/>
  </si>
  <si>
    <t>202H18-3</t>
    <phoneticPr fontId="7" type="noConversion"/>
  </si>
  <si>
    <t>修井复产</t>
    <phoneticPr fontId="7" type="noConversion"/>
  </si>
  <si>
    <t>设备规格：NPU12003/350C
作业井号：威202H18－3井
施工日期：2023/10/15
施工方式：开井正举、
开始时间：8:50
施工截止时间：19:50
施工排量（方/小时）：1200
施工前瞬量（万方/天）：1.3
施工最高瞬量（万方/天）:3.5
施工后瞬量（万方/天）：0.6
排液量（方）:6.3
作业时间（小时）：11
施工前套压/油：2.20/3.56MPa
气举最高套压/油压：4.2/6.72MPa
施工后套压/油压：1.08/3.31Mpa</t>
    <phoneticPr fontId="7" type="noConversion"/>
  </si>
  <si>
    <t>设备规格：NPU12501/99/35
作业井号：威204H79-6井
施工开始日期：2023/10/15
施工方式：开井反举
开始时间：8：00
施工截止时间：2023/10/16 8：00
开始时氮气数值:2294384方
结束时氮气数值:2322666方
本次作业注入气量:28282
施工排量（方/小时）：1250
施工前瞬量（万方/天）：6.0
施工最高瞬量（万方/天）:6.3
施工后瞬量（万方/天）:6.0
排液量（方）：21
作业时间（小时）：24
施工前套压/油压：
7.33MPa/1.27MPa
气举最高套压/油压：7.58MPa/1.27MPa
施工后套压/油压：
7.58Mpa/1.27Mpa</t>
    <phoneticPr fontId="7" type="noConversion"/>
  </si>
  <si>
    <t>204H41-3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</si>
  <si>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</si>
  <si>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</si>
  <si>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作业井号：威204H41-3
施工日期：2023.10.16
施工方式: 关井正举-关井反举
                  开井反举
施工开始时间：10:15
施工结束时间：18:15
施工排量（方/小时）：1200
施工前瞬量（万方/天）：0
施工最高瞬量（万方/天）：3.8
施工后瞬量（万方/天）：2.9
排液量（方）：0.6
作业时间（小时）：8
备注：
针阀开度及流程情况：针阀全开，走增压流程
施工前套压/油压：2.14/2.0MPa
出液时套压/油压：3.52/2.30Mpa
气举最高套压/油压：2.57/3.02MPa
停气举时套压/油压：2.1/0.6MPa
气举举通时间：14:35
异常或特殊情况:无</t>
    <phoneticPr fontId="7" type="noConversion"/>
  </si>
  <si>
    <t>设备规格：CFA3408-298-1800
作业井号：威204H40-3
施工日期：2023.10.15
施工方式: 关井正举-关井反举
                  开井反举
施工开始时间：9:05
施工结束时间：17:25
施工排量（方/小时）：1200
施工前瞬量（万方/天）：0
施工最高瞬量（万方/天）：3.45
施工后瞬量（万方/天）：2.8
排液量（方）：1.71
作业时间（小时）：8
备注：
针阀开度及流程情况：针阀全开，走直输流程
施工前套压/油压：2.96/2.63MPa
出液时套压/油压：3.22/2.52Mpa
气举最高套压/油压：3.39/4.01MPa
停气举时套压/油压：2.89/1.17MPa
气举举通时间：12:45
异常或特殊情况:无</t>
    <phoneticPr fontId="7" type="noConversion"/>
  </si>
  <si>
    <t>开井正举-关井反举-开井反举</t>
    <phoneticPr fontId="7" type="noConversion"/>
  </si>
  <si>
    <t>设备规格：NPU12003/350C
作业井号：威202H18－3井
施工日期：2023/10/16
施工方式：开井正举、
关井反举、
开井反举、
开始时间：8:40－11:40
11:50－18:50
施工截止时间：18:50
施工排量（方/小时）：1200
施工前瞬量（万方/天）：3.1
施工最高瞬量（万方/天）:4.2
施工后瞬量（万方/天）：1.1
排液量（方）:5.1
作业时间（小时）：10
施工前套压/油：2.50/3.42MPa
气举最高套压/油压：5.46/5.21MPa
施工后套压/油压：2.22/1.12Mpa</t>
    <phoneticPr fontId="7" type="noConversion"/>
  </si>
  <si>
    <t>设备规格：NPU12501/99/35
作业井号：威204H79-6井
施工开始日期：2023/10/16
施工方式：开井反举
开始时间：8：00
施工截止时间：2023/10/17 8：00
开始时氮气数值:2322666方
结束时氮气数值:2351097方
本次作业注入气量:28431
施工排量（方/小时）：1250
施工前瞬量（万方/天）：6.0
施工最高瞬量（万方/天）:6.1
施工后瞬量（万方/天）:5.9
排液量（方）：20
作业时间（小时）：24
施工前套压/油压：
7.58MPa/1.27MPa
气举最高套压/油压：7.70MPa/1.27MPa
施工后套压/油压：
7.70Mpa/1.27Mpa</t>
    <phoneticPr fontId="7" type="noConversion"/>
  </si>
  <si>
    <t>CFA3408-298-1800</t>
    <phoneticPr fontId="7" type="noConversion"/>
  </si>
  <si>
    <t>204H43-4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</si>
  <si>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</si>
  <si>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</si>
  <si>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作业井号：威204H43-4
施工日期：2023.10.17
施工方式: 关井正举-关井反举
                  开井反举
施工开始时间：09:25
施工结束时间：17:40
施工排量（方/小时）：1000
施工前瞬量（万方/天）：0
施工最高瞬量（万方/天）：2.58
施工后瞬量（万方/天）：1.73
排液量（方）：0.72
作业时间（小时）：8
备注：
针阀开度及流程情况：针阀全开，走增压流程
施工前套压/油压：1.47/1.11MPa
出液时套压/油压：2.17/1.35Mpa
气举最高套压/油压：2.39/2.45MPa
停气举时套压/油压：2.01/0.57MPa
气举举通时间：14:00
异常或特殊情况:（11:05-12:10倒反举流程停机15分钟）</t>
    <phoneticPr fontId="7" type="noConversion"/>
  </si>
  <si>
    <t>NPU12003/350C</t>
    <phoneticPr fontId="7" type="noConversion"/>
  </si>
  <si>
    <t>202H28-2</t>
    <phoneticPr fontId="7" type="noConversion"/>
  </si>
  <si>
    <t>关井正举-开井反举</t>
    <phoneticPr fontId="7" type="noConversion"/>
  </si>
  <si>
    <t>设备规格：NPU12003/350C
作业井号：威202H28－2井
施工日期：2023/10/17
施工方式：关井正举、
开井反举、
开始时间：11:30－13:10
14:20－
20:40
施工截止时间：20:40
施工排量（方/小时）：1200
施工前瞬量（万方/天）：0
施工最高瞬量（万方/天）:7.3
施工后瞬量（万方/天）：7.3
排液量（方）:3.4
作业时间（小时）：8小时
施工前套压/油：9.30/4.60MPa
气举最高套压/油压：9.60/30.0MPa
施工后套压/油压：7.8/5.7Mpa</t>
    <phoneticPr fontId="7" type="noConversion"/>
  </si>
  <si>
    <t>设备规格：NPU12501/99/35
作业井号：威204H79-6井
施工开始日期：2023/10/17
施工方式：开井反举
开始时间：8：00
施工截止时间：2023/10/18 8：00
开始时氮气数值:2351097方
结束时氮气数值:2375745方
本次作业注入气量:24648方
施工排量（方/小时）：1250
施工前瞬量（万方/天）：5.9
施工最高瞬量（万方/天）:7.3
施工后瞬量（万方/天）:6.6
排液量（方）：16
作业时间（小时）：20小时20分钟
施工前套压/油压：
7.70MPa/1.27MPa
气举最高套压/油压：9.67MPa/10.36MPa
施工后套压/油压：
7.88Mpa/1.22Mpa
（备注: 14:15-17:55 期间3小时40分钟，因井场电线路改造停举）</t>
    <phoneticPr fontId="7" type="noConversion"/>
  </si>
  <si>
    <t>204H34-6</t>
    <phoneticPr fontId="7" type="noConversion"/>
  </si>
  <si>
    <t>8:00-14:00 17:00-8:00</t>
  </si>
  <si>
    <t>8:00-14:00 17:00-8:00</t>
    <phoneticPr fontId="7" type="noConversion"/>
  </si>
  <si>
    <t>204H40-3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</si>
  <si>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</si>
  <si>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</si>
  <si>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作业井号：威204H40-3
施工日期：2023.10.18
施工方式: 关井正举-关井反举
                  开井反举
施工开始时间：09:10
施工结束时间：17:25
施工排量（方/小时）：1200
施工前瞬量（万方/天）：0
施工最高瞬量（万方/天）：3.9
施工后瞬量（万方/天）：3.2
排液量（方）：1.4
作业时间（小时）：8
备注：
针阀开度及流程情况：针阀全开，走直输流程
施工前套压/油压：3.05/2.84MPa
出液时套压/油压：3.38/3.07Mpa
气举最高套压/油压：3.50/4.01MPa
停气举时套压/油压：3.03/1.34MPa
气举举通时间：13:35
异常或特殊情况:（12:10-12:25倒反举流程停机15分钟）</t>
    <phoneticPr fontId="7" type="noConversion"/>
  </si>
  <si>
    <t>开井反举</t>
    <phoneticPr fontId="7" type="noConversion"/>
  </si>
  <si>
    <t>设备规格：NPU12003/350C
作业井号：威202H18－3井
施工日期：2023/10/18
施工方式：
开井反举、
开始时间：9:30
施工截止时间：17:30
施工排量（方/小时）：1200
施工前瞬量（万方/天）：0
施工最高瞬量（万方/天）:1.7
施工后瞬量（万方/天）：1.1
排液量（方）:3.1
作业时间（小时）：8小时
施工前套压/油：3.55/0.0MPa
气举最高套压/油压：5.88/1.67MPa
施工后套压/油压：2.60/1.36Mpa</t>
    <phoneticPr fontId="7" type="noConversion"/>
  </si>
  <si>
    <t>设备规格：NPU12501/99/35
作业井号：威204H79-6井
施工开始日期：2023/10/18
施工方式：开井反举
开始时间：8：00
施工截止时间：2023/10/19 8：00
开始时氮气数值:2375745方
结束时氮气数值:2405456方
本次作业注入气量:29711方
施工排量（方/小时）：1250
施工前瞬量（万方/天）：6.6
施工最高瞬量（万方/天）: 6.6
施工后瞬量（万方/天）:6.3
排液量（方）：20
作业时间（小时）：24
施工前套压/油压：
7.88MPa/1.22MPa
气举最高套压/油压：7.88MPa/1.22MPa
施工后套压/油压：
7.88Mpa/1.22Mpa</t>
    <phoneticPr fontId="7" type="noConversion"/>
  </si>
  <si>
    <t>CFA3408-298-1800</t>
    <phoneticPr fontId="7" type="noConversion"/>
  </si>
  <si>
    <t>204H39-2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</si>
  <si>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</si>
  <si>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</si>
  <si>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作业井号：威204H39-2
施工日期：2023.10.19
施工方式: 关井正举-关井反举
                  开井反举
施工开始时间：10:20
施工结束时间：17:50
施工排量（方/小时）：1200
施工前瞬量（万方/天）：0
施工最高瞬量（万方/天）：3.8
施工后瞬量（万方/天）：2.45
排液量（方）：0.2
作业时间（小时）：7
备注：
针阀开度及流程情况：针阀全开，走直输流程
施工前套压/油压：2.6/0MPa
出液时套压/油压：4.20/2.33Mpa
气举最高套压/油压：4.49/4.96MPa
停气举时套压/油压：3.65/2.18MPa
气举举通时间：14:30
异常或特殊情况:（12:20-12:50倒反举流程停机30分钟）</t>
    <phoneticPr fontId="7" type="noConversion"/>
  </si>
  <si>
    <t>关井正举-关井反举- 开井反举</t>
    <phoneticPr fontId="7" type="noConversion"/>
  </si>
  <si>
    <t>设备规格：CFA3408-298-1800
作业井号：威204H41-3
施工日期：2023.10.19
施工方式: 关井正举-关井反举
                  开井反举
施工开始时间：10:00
施工结束时间：18:00
施工排量（方/小时）：1200
施工前瞬量（万方/天）：0
施工最高瞬量（万方/天）：4.31
施工后瞬量（万方/天）：3.75
排液量（方）：0.81
作业时间（小时）：8
备注：
针阀开度及流程情况：针阀全开，走增压流程
施工前套压/油压：2.14/1.80MPa
出液时套压/油压：2.51/2.14Mpa
气举最高套压/油压：2.62/2.82MPa
停气举时套压/油压：0.63/2.07MPa
气举举通时间：14:10
异常或特殊情况:（无）</t>
    <phoneticPr fontId="7" type="noConversion"/>
  </si>
  <si>
    <t>NPU12003/350C</t>
    <phoneticPr fontId="7" type="noConversion"/>
  </si>
  <si>
    <t>开井反举</t>
    <phoneticPr fontId="7" type="noConversion"/>
  </si>
  <si>
    <t>设备规格：NPU12003/350C
作业井号：威207井
施工日期：2023/10/19
施工方式：
开井反举(走直排)
开始时间：10:00
施工截止时间：14:00
施工排量（方/小时）：1200
施工前瞬量（万方/天）：0
施工最高瞬量（万方/天）:0
施工后瞬量（万方/天）：0
排液量（方）:10.6
作业时间（小时）：4小时
施工前套压/油：11.45/0.0MPa
气举最高套压/油压：14.57/9.30MPa
施工后套压/油压：4.49/2.18Mpa</t>
    <phoneticPr fontId="7" type="noConversion"/>
  </si>
  <si>
    <t>设备规格：NPU12501/99/35
作业井号：威204H79-6井
施工开始日期：2023/10/19
施工方式：开井反举
开始时间：8：00
施工截止时间：2023/10/20 8：00
开始时氮气数值:2405456方
结束时氮气数值:2435557方
本次作业注入气量:30101方
施工排量（方/小时）：1250
施工前瞬量（万方/天）：6.3
施工最高瞬量（万方/天）: 6.4
施工后瞬量（万方/天）:6.0
排液量（方）：20
作业时间（小时）：24
施工前套压/油压：
7.88MPa/1.22MPa
气举最高套压/油压：8.07MPa/1.27MPa
施工后套压/油压：
8.07Mpa/1.22Mpa</t>
    <phoneticPr fontId="7" type="noConversion"/>
  </si>
  <si>
    <t>204H40-8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</si>
  <si>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</si>
  <si>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</si>
  <si>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作业井号：威204H40-8
施工日期：2023.10.20
施工方式: 关井正举-关井反举
                  开井反举
施工开始时间：09:05
施工结束时间：17:05
施工排量（方/小时）：1200
施工前瞬量（万方/天）：0
施工最高瞬量（万方/天）：4.5
施工后瞬量（万方/天）：4.1
排液量（方）：0
作业时间（小时）：8
备注：
针阀开度及流程情况：针阀全开，走直输流程
施工前套压/油压：3.84/0.33MPa
气举最高套压/油压：4.98/5.08MPa
停气举时套压/油压：3.73/1.41MPa
气举举通时间：
异常或特殊情况:</t>
    <phoneticPr fontId="7" type="noConversion"/>
  </si>
  <si>
    <t>CFA3408-298-1800</t>
    <phoneticPr fontId="7" type="noConversion"/>
  </si>
  <si>
    <t>204H39-2</t>
    <phoneticPr fontId="7" type="noConversion"/>
  </si>
  <si>
    <t>设备规格：CFA3408-298-1800
作业井号：威204H39-2
施工日期：2023.10.20
施工方式: 关井正举-关井反举
                  开井反举
施工开始时间：11:40
施工结束时间：17:40
施工排量（方/小时）：1200
施工前瞬量（万方/天）：0
施工最高瞬量（万方/天）：3.67
施工后瞬量（万方/天）：2.71
排液量（方）：0.3
作业时间（小时）：6
备注：
针阀开度及流程情况：针阀全开，走增压流程
施工前套压/油压：3.29/0MPa
出液时套压/油压：4.43/2.97Mpa
气举最高套压/油压：4.51/5.02MPa
停气举时套压/油压：3.68/2.28MPa
气举举通时间：15:40
异常或特殊情况:（13:40-14:00倒反举流程停机20分钟）</t>
    <phoneticPr fontId="7" type="noConversion"/>
  </si>
  <si>
    <t>NPU12003/350C</t>
    <phoneticPr fontId="7" type="noConversion"/>
  </si>
  <si>
    <t>202H28-8</t>
    <phoneticPr fontId="7" type="noConversion"/>
  </si>
  <si>
    <t>关井正举</t>
    <phoneticPr fontId="7" type="noConversion"/>
  </si>
  <si>
    <t>设备规格：NPU12003/350C
作业井号：威202H28－8井
施工日期：2023/10/20
施工方式：关井正举
开始时间：11:30
施工截止时间：15:30
施工排量（方/小时）：1200
施工前瞬量（万方/天）：0
施工最高瞬量（万方/天）:0
施工后瞬量（万方/天）：0
排液量（方）:0
作业时间（小时）：4小时
施工前套压/油：
4.51/4.34MPa
气举最高套压/油压：4.71/4.66MPa
施工后套压/油压：
4.71/4.66Mpa</t>
    <phoneticPr fontId="7" type="noConversion"/>
  </si>
  <si>
    <t>设备规格：NPU12501/99/35
作业井号：威204H79-6井
施工开始日期：2023/10/20
施工方式：开井反举
开始时间：8：00
施工截止时间：2023/10/21 8：00
开始时氮气数值:2435557方
结束时氮气数值:2465712方
本次作业注入气量:30155方
施工排量（方/小时）：1250
施工前瞬量（万方/天）：6
施工最高瞬量（万方/天）: 6.3
施工后瞬量（万方/天）:6.2
排液量（方）：20
作业时间（小时）：24
施工前套压/油压：
8.07MPa/1.22MPa
气举最高套压/油压：8.26MPa/1.27MPa
施工后套压/油压：
8.26Mpa/1.22Mpa</t>
    <phoneticPr fontId="7" type="noConversion"/>
  </si>
  <si>
    <t>8:00- 9:00 16:30-8:00</t>
    <phoneticPr fontId="7" type="noConversion"/>
  </si>
  <si>
    <t xml:space="preserve"> 8:00 -11:30 13:30-19:30 21:30-8:00</t>
    <phoneticPr fontId="7" type="noConversion"/>
  </si>
  <si>
    <t>204H41-6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</si>
  <si>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</si>
  <si>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</si>
  <si>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作业井号：威204H41-6
施工日期：2023.10.21
施工方式: 关井正举-关井反举
                  开井反举
施工开始时间：09:55
施工结束时间：18:20
施工排量（方/小时）：1200
施工前瞬量（万方/天）：0
施工最高瞬量（万方/天）：2.5
施工后瞬量（万方/天）：1.5
排液量（方）：15.63
作业时间（小时）：8
备注：
针阀开度及流程情况：针阀全开，走增压流程
施工前套压/油压：2.25/1.25MPa
出液时套压/油压：3.41/2.80Mpa
气举最高套压/油压：3.56/3.81MPa
停气举时套压/油压：2.40/0.72MPa
气举举通时间：14:20
异常或特殊情况:（12:25-12:50倒反举流程停机25分钟）</t>
    <phoneticPr fontId="7" type="noConversion"/>
  </si>
  <si>
    <t>NPU12003/350C</t>
    <phoneticPr fontId="7" type="noConversion"/>
  </si>
  <si>
    <t>202H11-3</t>
    <phoneticPr fontId="7" type="noConversion"/>
  </si>
  <si>
    <t>关井正举（转关井反举在开井反举）</t>
    <phoneticPr fontId="7" type="noConversion"/>
  </si>
  <si>
    <t>设备规格：NPU12003/350C
作业井号：威202H11－3井
施工日期：2023/10/21
施工方式：关井正举（转关井反举在开井反举）
开始时间：16：00
施工截止时间：22：00
施工排量（方/小时）：1200
施工前瞬量（万方/天）：0
施工最高瞬量（万方/天）:2.5
施工后瞬量（万方/天）：1.4
排液量（方）:1
作业时间（小时）：6小时
施工前套压/油：
1.61/0.66MPa
气举最高套压/油压：
2.94/3.00MPa
施工后套压/油压：
2.14/0.51Mpa</t>
    <phoneticPr fontId="7" type="noConversion"/>
  </si>
  <si>
    <t>设备规格：NPU12501/99/35
作业井号：威204H79-6井
施工开始日期：2023/10/21
施工方式：开井反举
开始时间：8：00
施工截止时间：2023/10/22 8：00
开始时氮气数值:2465712方
结束时氮气数值:2495156方
本次作业注入气量:29444方
施工排量（方/小时）：1250
施工前瞬量（万方/天）：6.2
施工最高瞬量（万方/天）: 6.3
施工后瞬量（万方/天）:6
排液量（方）：19
作业时间（小时）：24
施工前套压/油压：
8.26MPa/1.22MPa
气举最高套压/油压：8.49MPa/1.27MPa
施工后套压/油压：
8.49Mpa/1.22Mpa</t>
    <phoneticPr fontId="7" type="noConversion"/>
  </si>
  <si>
    <t>202H1-5</t>
    <phoneticPr fontId="7" type="noConversion"/>
  </si>
  <si>
    <t>8:00-14:00  15:30-8:00</t>
  </si>
  <si>
    <t>14:00-15:30</t>
  </si>
  <si>
    <t xml:space="preserve"> 8：00- 9：19
14：12-16：10</t>
    <phoneticPr fontId="7" type="noConversion"/>
  </si>
  <si>
    <t>8:00-10:30</t>
    <phoneticPr fontId="7" type="noConversion"/>
  </si>
  <si>
    <t>CFA3408-298-1800</t>
    <phoneticPr fontId="7" type="noConversion"/>
  </si>
  <si>
    <t>204H41-1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</si>
  <si>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</si>
  <si>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</si>
  <si>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作业井号：威204H41-1
施工日期：2023.10.22
施工方式: 关井正举-关井反举
                  开井反举
施工开始时间：09:00
施工结束时间：17:00
施工排量（方/小时）：1200
施工前瞬量（万方/天）：0
施工最高瞬量（万方/天）：5
施工后瞬量（万方/天）：1.5
排液量（方）：7.4
作业时间（小时）：8
备注：
针阀开度及流程情况：针阀全开，走增压流程
施工前套压/油压：2.42/2.18MPa
出液时套压/油压：2.92/2.15Mpa
气举最高套压/油压：3.08/3.85MPa
停气举时套压/油压：2.49/0.74MPa
气举举通时间：13:40
异常或特殊情况:无</t>
    <phoneticPr fontId="7" type="noConversion"/>
  </si>
  <si>
    <t>08:00-09:40</t>
  </si>
  <si>
    <t>08:00-08:40
14:10-08:00</t>
  </si>
  <si>
    <t>202H13-2</t>
    <phoneticPr fontId="7" type="noConversion"/>
  </si>
  <si>
    <t>202H13-7</t>
    <phoneticPr fontId="7" type="noConversion"/>
  </si>
  <si>
    <t>17:40-19:30</t>
  </si>
  <si>
    <t>17:55-19:30</t>
  </si>
  <si>
    <t>设备规格：NPU12501/99/35
作业井号：威204H79-6井
施工开始日期：2023/10/22
施工方式：开井反举
开始时间：8：00
施工截止时间：2023/10/23 8：00
开始时氮气数值:2495156方
结束时氮气数值:2524723方
本次作业注入气量:29567方
施工排量（方/小时）：1250
施工前瞬量（万方/天）：6
施工最高瞬量（万方/天）: 6.2
施工后瞬量（万方/天）:6
排液量（方）：18
作业时间（小时）：24
施工前套压/油压：
8.49MPa/1.22MPa
气举最高套压/油压：8.86MPa/1.27MPa
施工后套压/油压：
8.82Mpa/1.22Mpa</t>
    <phoneticPr fontId="7" type="noConversion"/>
  </si>
  <si>
    <t>NPU12006/350C</t>
    <phoneticPr fontId="7" type="noConversion"/>
  </si>
  <si>
    <t>204H33-1</t>
    <phoneticPr fontId="7" type="noConversion"/>
  </si>
  <si>
    <t>关井反举-开井反举</t>
    <phoneticPr fontId="7" type="noConversion"/>
  </si>
  <si>
    <t>设备规格：NPU12006/350C
作业井号：威204H33－1井
施工日期：2023/10/22
施工方式：关井反举、开井反举
开始时间：10:30
施工截止时间：18:30
施工排量（方/小时）：1200
施工前瞬量（万方/天）：0
施工最高瞬量（万方/天）:2
施工后瞬量（万方/天）：0.7
排液量（方）:0.5
作业时间（小时）：8
施工前套压/油：1.34/1.50MPa
气举最高套压/油压：26.35/12.60MPa
施工后套压/油压：4.11/1.63Mpa</t>
    <phoneticPr fontId="7" type="noConversion"/>
  </si>
  <si>
    <t>CFA3408-298-1800</t>
    <phoneticPr fontId="7" type="noConversion"/>
  </si>
  <si>
    <t>204H40-8</t>
    <phoneticPr fontId="7" type="noConversion"/>
  </si>
  <si>
    <t>开井反举</t>
    <phoneticPr fontId="7" type="noConversion"/>
  </si>
  <si>
    <t>设备规格：CFA3408-298-1800
作业井号：威204H40-8
施工日期：2023.10.23
施工方式: 开井反举
施工开始时间：09:00
施工结束时间：17:00
施工排量（方/小时）：1200
施工前瞬量（万方/天）：0.6
施工最高瞬量（万方/天）：4.6
施工后瞬量（万方/天）：3.65
排液量（方）：1
作业时间（小时）：8
备注：
针阀开度及流程情况：针阀全开，走直输流程
施工前套压/油压：3.75/0.48MPa
出液时套压/油压：4.31/0.64Mpa
气举最高套压/油压：4.31/1.65MPa
停气举时套压/油压：3.15/1.41MPa
气举举通时间：10:20
异常或特殊情况:无</t>
    <phoneticPr fontId="7" type="noConversion"/>
  </si>
  <si>
    <t>/</t>
    <phoneticPr fontId="7" type="noConversion"/>
  </si>
  <si>
    <t>NPU12006/350C</t>
    <phoneticPr fontId="7" type="noConversion"/>
  </si>
  <si>
    <t>204H48-1</t>
    <phoneticPr fontId="7" type="noConversion"/>
  </si>
  <si>
    <t>设备规格：NPU12006/350C
作业井号：威204H48－1井
施工日期：2023/10/23
施工方式：开井反举
开始时间：14:20
施工截止时间：16:00
施工排量（方/小时）：1200
施工前瞬量（万方/天）：1.5
施工最高瞬量（万方/天）:1.6
施工后瞬量（万方/天）：1.6
排液量（方）:0
作业时间（小时）：1小时40分钟
施工前套压/油：5.39/0.52MPa
气举最高套压/油压：8.60/0.53MPa
施工后套压/油压：8.54/0.52Mpa</t>
    <phoneticPr fontId="7" type="noConversion"/>
  </si>
  <si>
    <t>204H48-4</t>
    <phoneticPr fontId="7" type="noConversion"/>
  </si>
  <si>
    <t>关井正举</t>
    <phoneticPr fontId="7" type="noConversion"/>
  </si>
  <si>
    <t>设备规格：NPU12006/350C
作业井号：威204H48－4井
施工日期：2023/10/23
施工方式：关井正举
开始时间：17:20
施工截止时间：19:40
施工排量（方/小时）：1200
施工前瞬量（万方/天）：0
施工最高瞬量（万方/天）:0
施工后瞬量（万方/天）：0
排液量（方）:0
作业时间（小时）：2小时20分钟
施工前套压/油：2.06/0.00MPa
气举最高套压/油压：2.08/2.70MPa
施工后套压/油压：2.08/1.80Mpa</t>
    <phoneticPr fontId="7" type="noConversion"/>
  </si>
  <si>
    <t>NPU12501/99/35</t>
    <phoneticPr fontId="7" type="noConversion"/>
  </si>
  <si>
    <t>设备规格：NPU12501/99/35
作业井号：威204H79-6井
施工开始日期：2023/10/23
施工方式：开井反举
开始时间：8：00
施工截止时间：2023/10/24 8：00
开始时氮气数值:2524723方
结束时氮气数值:2554255方
本次作业注入气量:29532方
施工排量（方/小时）：1250
施工前瞬量（万方/天）：6
施工最高瞬量（万方/天）: 6
施工后瞬量（万方/天）:6
排液量（方）：18
作业时间（小时）：24
施工前套压/油压：
8.82MPa/1.22MPa
气举最高套压/油压：9.38MPa/1.27MPa
施工后套压/油压：
9.38Mpa/1.22Mpa</t>
    <phoneticPr fontId="7" type="noConversion"/>
  </si>
  <si>
    <t>9:55-12:00 13:00-8:00</t>
    <phoneticPr fontId="7" type="noConversion"/>
  </si>
  <si>
    <t>202H18-3</t>
    <phoneticPr fontId="7" type="noConversion"/>
  </si>
  <si>
    <t>8:00-8:30
17:30-8:00</t>
  </si>
  <si>
    <t>8:00-10:00
16:00-8:00</t>
  </si>
  <si>
    <t>204H34-6</t>
    <phoneticPr fontId="7" type="noConversion"/>
  </si>
  <si>
    <t>08:00-08:50
11:50-08:00</t>
  </si>
  <si>
    <t>NPU12006/350C</t>
    <phoneticPr fontId="7" type="noConversion"/>
  </si>
  <si>
    <t>202H28-2</t>
    <phoneticPr fontId="7" type="noConversion"/>
  </si>
  <si>
    <t>关井正举</t>
    <phoneticPr fontId="7" type="noConversion"/>
  </si>
  <si>
    <t>设备规格：NPU12006/350C
作业井号：威202H28－2井
施工日期：2023/10/24
施工方式：关井正举
开始时间：16:30
施工截止时间：20:00
施工排量（方/小时）：1200
施工前瞬量（万方/天）：0
施工最高瞬量（万方/天）:0
施工后瞬量（万方/天）：0
排液量（方）:0
作业时间（小时）：3小时30分钟
施工前套压/油：7.62/2.44MPa
气举最高套压/油压：8.74/8.37MPa
施工后套压/油压：8.74/8.37Mpa</t>
    <phoneticPr fontId="7" type="noConversion"/>
  </si>
  <si>
    <t>NPU12005/350C</t>
    <phoneticPr fontId="7" type="noConversion"/>
  </si>
  <si>
    <t>设备规格：NPU12005/350C
作业井号：威207井
施工日期：2023/10/24
施工方式：开井反举
开始时间：12：30
施工截止时间：19：50
施工排量（方/小时）：1200
施工前瞬量（万方/天）：0
施工最高瞬量（万方/天）:0
施工后瞬量（万方/天）：0
排液量（方）:6.6
作业时间（小时）：7小时20分
施工前套压/油：
10.3/0MPa
气举最高套压/油压：
13.54/4.94MPa
施工后套压/油压：
3.42/1.63Mpa</t>
    <phoneticPr fontId="7" type="noConversion"/>
  </si>
  <si>
    <t>设备规格：NPU12501/99/35
作业井号：威204H79-6井
施工开始日期：2023/10/24
施工方式：开井反举
开始时间：8：00
施工截止时间：2023/10/25 8：00
开始时氮气数值:2554255方
结束时氮气数值:2583933方
本次作业注入气量:29678方
施工排量（方/小时）：1250
施工前瞬量（万方/天）：6
施工最高瞬量（万方/天）: 6
施工后瞬量（万方/天）:5.8
排液量（方）：17
作业时间（小时）：24
施工前套压/油压：
9.38MPa/1.22MPa
气举最高套压/油压：9.45MPa/1.27MPa
施工后套压/油压：
9.45Mpa/1.22Mpa</t>
    <phoneticPr fontId="7" type="noConversion"/>
  </si>
  <si>
    <t>14:10-22:00</t>
  </si>
  <si>
    <t>20:00-21:00</t>
  </si>
  <si>
    <t>204H42-8</t>
    <phoneticPr fontId="7" type="noConversion"/>
  </si>
  <si>
    <t>8:00-17:50
21:50-8:00</t>
  </si>
  <si>
    <t>8:00-17:50</t>
  </si>
  <si>
    <t>CFA3408-298-1800</t>
    <phoneticPr fontId="7" type="noConversion"/>
  </si>
  <si>
    <t>204H41-2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</si>
  <si>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</si>
  <si>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</si>
  <si>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作业井号：威204H41-2
施工日期：2023.10.25
施工方式: 关井正举-关井反举
                  开井反举
施工开始时间：09:20
施工结束时间：17:20
施工排量（方/小时）：1200
施工前瞬量（万方/天）：0
施工最高瞬量（万方/天）：4.1
施工后瞬量（万方/天）：3.12
排液量（方）：1.17
作业时间（小时）：8
备注：
针阀开度及流程情况：针阀全开，走增压流程
施工前套压/油压：1.83/1.70MPa
出液时套压/油压：2.49/2.18Mpa
气举最高套压/油压：2.57/3.14MPa
停气举时套压/油压：2.05/0.61MPa
气举举通时间：13:20
异常或特殊情况:无</t>
    <phoneticPr fontId="7" type="noConversion"/>
  </si>
  <si>
    <t>NPU12005/350C</t>
    <phoneticPr fontId="7" type="noConversion"/>
  </si>
  <si>
    <t>204H40-3</t>
    <phoneticPr fontId="7" type="noConversion"/>
  </si>
  <si>
    <t>关井反举-开井反举</t>
    <phoneticPr fontId="7" type="noConversion"/>
  </si>
  <si>
    <t>设备规格：NPU12005/350C
作业井号：威204H40-3井
施工日期：2023/10/25
施工方式：关井反举转开井反举
开始时间：14：20
施工截止时间：21：20
施工排量（方/小时）：1200
施工前瞬量（万方/天）：0
施工最高瞬量（万方/天）:3.1
施工后瞬量（万方/天）：2.3
排液量（方）:3.5
作业时间（小时）：7小时
施工前套压/油：
3.44/2.13MPa
气举最高套压/油压：
3.44/3.85MPa
施工后套压/油压：
2.94/0.81Mpa</t>
    <phoneticPr fontId="7" type="noConversion"/>
  </si>
  <si>
    <t>202H15-1</t>
    <phoneticPr fontId="7" type="noConversion"/>
  </si>
  <si>
    <t>设备规格：NPU12006/350C
作业井号：威202H15－1井
施工日期：2023/10/25
施工方式：关井正举、关井反举、开井反举
开始时间：12:15
施工截止时间：20:30
施工排量（方/小时）：1200
施工前瞬量（万方/天）：0
施工最高瞬量（万方/天）:2
施工后瞬量（万方/天）：1.9
排液量（方）:1
作业时间（小时）：8小时15分钟
施工前套压/油：2.07/2.20MPa
气举最高套压/油压：2.50/2.46MPa
施工后套压/油压：1.91/1.16Mpa</t>
    <phoneticPr fontId="7" type="noConversion"/>
  </si>
  <si>
    <t>设备规格：NPU12501/99/35
作业井号：威204H79-6井
施工开始日期：2023/10/25
施工方式：开井反举
开始时间：8：00
施工截止时间：2023/10/26 8：00
开始时氮气数值:2583933方
结束时氮气数值:2614999方
本次作业注入气量:31066方
施工排量（方/小时）：1250
施工前瞬量（万方/天）：5.8
施工最高瞬量（万方/天）: 5.9
施工后瞬量（万方/天）:5.7
排液量（方）：17
作业时间（小时）：24
施工前套压/油压：
9.45MPa/1.22MPa
气举最高套压/油压：10.12MPa/1.22MPa
施工后套压/油压：
10.12Mpa/1.22Mpa</t>
    <phoneticPr fontId="7" type="noConversion"/>
  </si>
  <si>
    <t>8:35-18:00</t>
  </si>
  <si>
    <t>204H34-7</t>
    <phoneticPr fontId="7" type="noConversion"/>
  </si>
  <si>
    <t>NPU12005/350C</t>
    <phoneticPr fontId="7" type="noConversion"/>
  </si>
  <si>
    <t>202H28-4</t>
  </si>
  <si>
    <t>202H28-4</t>
    <phoneticPr fontId="7" type="noConversion"/>
  </si>
  <si>
    <t>关井正举</t>
    <phoneticPr fontId="7" type="noConversion"/>
  </si>
  <si>
    <t>设备规格：NPU12005/350C
作业井号：威202H28-4井
施工日期：2023/10/26
施工方式：关井正举
开始时间：11：30
施工截止时间：15：30
施工排量（方/小时）：1200
施工前瞬量（万方/天）：0
施工最高瞬量（万方/天）:0
施工后瞬量（万方/天）：0
排液量（方）:0
作业时间（小时）：4小时
施工前套压/油：
8.08/2.00MPa
气举最高套压/油压：
8.89/8.78MPa
施工后套压/油压：
8.89/8.78Mpa</t>
    <phoneticPr fontId="7" type="noConversion"/>
  </si>
  <si>
    <t>NPU12006/350C</t>
    <phoneticPr fontId="7" type="noConversion"/>
  </si>
  <si>
    <t>204H41-6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</si>
  <si>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</si>
  <si>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</si>
  <si>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设备规格：NPU12006/350C
作业井号：威204H41－6井
施工日期：2023/10/26
施工方式：关井正举、关井反举、开井反举
开始时间：11:05
施工截止时间：19:05
施工排量（方/小时）：1200
施工前瞬量（万方/天）：0
施工最高瞬量（万方/天）:2
施工后瞬量（万方/天）：1.4
排液量（方）:2.5
作业时间（小时）：8小时
施工前套压/油：2.06/0.96MPa
气举最高套压/油压：2.73/2.65MPa
施工后套压/油压：1.64/0.63Mpa</t>
    <phoneticPr fontId="7" type="noConversion"/>
  </si>
  <si>
    <t>设备规格：NPU12501/99/35
作业井号：威204H79-6井
施工开始日期：2023/10/26
施工方式：开井反举
开始时间：8：00
施工截止时间：2023/10/27 8：00
开始时氮气数值:2614999方
结束时氮气数值:2647888方
本次作业注入气量:32889方
施工排量（方/小时）：1250
施工前瞬量（万方/天）：5.7
施工最高瞬量（万方/天）: 5.9
施工后瞬量（万方/天）:5.7
排液量（方）：17
作业时间（小时）：24
施工前套压/油压：
10.12MPa/1.22MPa
气举最高套压/油压：10.31MPa/1.32MPa
施工后套压/油压：
10.31Mpa/1.32Mpa</t>
    <phoneticPr fontId="7" type="noConversion"/>
  </si>
  <si>
    <t>17:00-19:30</t>
  </si>
  <si>
    <t>16:00-19:30</t>
  </si>
  <si>
    <t>CFA3408-298-1800</t>
    <phoneticPr fontId="7" type="noConversion"/>
  </si>
  <si>
    <t>204H41-1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</si>
  <si>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</si>
  <si>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</si>
  <si>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作业井号：威204H41-1
施工日期：2023.10.27
施工方式: 关井正举-关井反举
                  开井反举
施工开始时间：10:45
施工结束时间：18:45
施工排量（方/小时）：1200
施工前瞬量（万方/天）：0
施工最高瞬量（万方/天）：5
施工后瞬量（万方/天）：1.1
排液量（方）：19.2
作业时间（小时）：8
备注：
针阀开度及流程情况：针阀全开，走增压流程
施工前套压/油压：2.40/2.23MPa
出液时套压/油压：2.92/2.27Mpa
气举最高套压/油压：3.10/3.54MPa
停气举时套压/油压：0.74/2.35MPa
气举举通时间：14:20
异常或特殊情况:无</t>
    <phoneticPr fontId="7" type="noConversion"/>
  </si>
  <si>
    <t>NPU12005/350C</t>
    <phoneticPr fontId="7" type="noConversion"/>
  </si>
  <si>
    <t>204H33-2</t>
    <phoneticPr fontId="7" type="noConversion"/>
  </si>
  <si>
    <t>设备规格：NPU12005/350C
作业井号：威204H33-2井
施工日期：2023/10/27
施工方式：关井正举转关井反举（转开井反举）
开始时间：11：00-11：40暂停气举（13：00恢复气举）
施工截止时间：18：00
施工排量（方/小时）：1200
施工前瞬量（万方/天）：0
施工最高瞬量（万方/天）:2.5
施工后瞬量（万方/天）：2.5
排液量（方）:0
作业时间（小时）：5小时40分
施工前套压/油：
2.55/0.33MPa
气举最高套压/油压：
2.77/4.32MPa
施工后套压/油压：
2.46/0.68Mpa</t>
    <phoneticPr fontId="7" type="noConversion"/>
  </si>
  <si>
    <t>204H41-3</t>
    <phoneticPr fontId="7" type="noConversion"/>
  </si>
  <si>
    <t>关井正举转关井反举（转开井反举）</t>
    <phoneticPr fontId="7" type="noConversion"/>
  </si>
  <si>
    <t>设备规格：NPU12005/350C
作业井号：威204H41-3井
施工日期：2023/10/28
施工方式：关井正举转关井反举（转开井反举）
开始时间：10：00
施工截止时间：18：00
施工排量（方/小时）：1200
施工前瞬量（万方/天）：0
施工最高瞬量（万方/天）:2
施工后瞬量（万方/天）：1.7
排液量（方）:3
作业时间（小时）：8小时
施工前套压/油：
1.75/1.11MPa
气举最高套压/油压：
2.31/2.51MPa
施工后套压/油压：
1.75/0.58Mpa</t>
    <phoneticPr fontId="7" type="noConversion"/>
  </si>
  <si>
    <t>NPU12006/350C</t>
    <phoneticPr fontId="7" type="noConversion"/>
  </si>
  <si>
    <t>202H28-2</t>
    <phoneticPr fontId="7" type="noConversion"/>
  </si>
  <si>
    <t>关井正举</t>
    <phoneticPr fontId="7" type="noConversion"/>
  </si>
  <si>
    <t>设备规格：NPU12006/350C
作业井号：威202H28－2井
施工日期：2023/10/29
施工方式：关井正举
开始时间：11:00
施工截止时间：15:00
施工排量（方/小时）：1200
施工前瞬量（万方/天）：0
施工最高瞬量（万方/天）:0
施工后瞬量（万方/天）：0
排液量（方）:0
作业时间（小时）：4小时
施工前套压/油：9.12/3.88MPa
气举最高套压/油压：9.50/8.50MPa
施工后套压/油压：9.50/8.33Mpa</t>
    <phoneticPr fontId="7" type="noConversion"/>
  </si>
  <si>
    <t>设备规格：NPU12501/99/35
作业井号：威204H79-6井
施工开始日期：2023/10/27
施工方式：开井反举
开始时间：8：00
施工截止时间：2023/10/28 8：00
开始时氮气数值:2647888方
结束时氮气数值:2680888方
本次作业注入气量:33000方
施工排量（方/小时）：1350
施工前瞬量（万方/天）：5.7
施工最高瞬量（万方/天）: 5.9
施工后瞬量（万方/天）:5.6
排液量（方）：16
作业时间（小时）：24
施工前套压/油压：
10.31MPa/1.32MPa
气举最高套压/油压：10.31MPa/1.32MPa
施工后套压/油压：
10.31Mpa/1.25Mpa</t>
    <phoneticPr fontId="7" type="noConversion"/>
  </si>
  <si>
    <t>NPU12501/99/35</t>
    <phoneticPr fontId="7" type="noConversion"/>
  </si>
  <si>
    <t>设备规格：NPU12501/99/35
作业井号：威204H79-6井
施工开始日期：2023/10/28
施工方式：开井反举
开始时间：8：00
施工截止时间：2023/10/29 8：00
开始时氮气数值:2680888方
结束时氮气数值:2713777方
本次作业注入气量:32889方
施工排量（方/小时）：1350
施工前瞬量（万方/天）：5.6
施工最高瞬量（万方/天）: 5.9
施工后瞬量（万方/天）:5.6
排液量（方）：16
作业时间（小时）：24
施工前套压/油压：
10.31MPa/1.25MPa
气举最高套压/油压：10.68MPa/1.25MPa
施工后套压/油压：
10.68Mpa/1.25Mpa</t>
    <phoneticPr fontId="7" type="noConversion"/>
  </si>
  <si>
    <t>设备规格：NPU12501/99/35
作业井号：威204H79-6井
施工开始日期：2023/10/29
施工方式：开井反举
开始时间：8：00
施工截止时间：2023/10/29 15：30
开始时氮气数值:2713777方
结束时氮气数值:2723998方
本次作业注入气量:10221方
施工排量（方/小时）：1250
施工前瞬量（万方/天）：5.6
施工最高瞬量（万方/天）: 5.7
施工后瞬量（万方/天）:5.7
排液量（方）：5.8
作业时间（小时）：7小时30分钟
施工前套压/油压：
10.68MPa/1.25MPa
气举最高套压/油压：10.73MPa/1.39MPa
施工后套压/油压：
10.73Mpa/1.39Mpa</t>
    <phoneticPr fontId="7" type="noConversion"/>
  </si>
  <si>
    <t>204H79-8/9</t>
    <phoneticPr fontId="7" type="noConversion"/>
  </si>
  <si>
    <t xml:space="preserve"> 19：30</t>
    <phoneticPr fontId="7" type="noConversion"/>
  </si>
  <si>
    <t>设备规格：NPU12501/99/35
作业井号：威204H79-8井9井一举双井  以8井为准
施工开始日期：2023/10/29
施工方式：开井反举
开始时间：15：30
施工截止时间：2023/10/29 19：30
开始时氮气数值:2723998方
结束时氮气数值:2729385方
本次作业注入气量:5387方
施工排量（方/小时）：1250
施工前瞬量（万方/天）：4
施工最高瞬量（万方/天）: 4.7
施工后瞬量（万方/天）:4.5
排液量（方）：1
作业时间（小时）：4小时
施工前套压/油压：
5.36MPa/1.49MPa
气举最高套压/油压：5.79MPa/1.49MPa
施工后套压/油压：
5.79Mpa/1.49Mpa</t>
    <phoneticPr fontId="7" type="noConversion"/>
  </si>
  <si>
    <t>/</t>
    <phoneticPr fontId="7" type="noConversion"/>
  </si>
  <si>
    <t>设备规格：NPU12501/99/35
作业井号：威204H79-6井
施工开始日期：2023/10/29
施工方式：开井反举
开始时间：19:30
施工截止时间：2023/10/30 8：00
开始时氮气数值:2729385方
结束时氮气数值:2745445方
本次作业注入气量:16060方
施工排量（方/小时）：1250
施工前瞬量（万方/天）：4.5
施工最高瞬量（万方/天）: 5.5
施工后瞬量（万方/天）:4.8
排液量（方）：8
作业时间（小时）：12.5
施工前套压/油压：
7.84MPa/1.34MPa
气举最高套压/油压：23.33MPa/1.34MPa
施工后套压/油压：
23.33Mpa/1.27Mpa</t>
    <phoneticPr fontId="7" type="noConversion"/>
  </si>
  <si>
    <t>12:00-14:30</t>
  </si>
  <si>
    <t>关井正举-关井反举-开井反举</t>
    <phoneticPr fontId="7" type="noConversion"/>
  </si>
  <si>
    <t>/</t>
    <phoneticPr fontId="7" type="noConversion"/>
  </si>
  <si>
    <t>设备规格：NPU12006/350C
作业井号：威204H38－3井
施工日期：2023/10/30
施工方式：关井正举、关井反举、开井反举
开始时间：10:40
施工截止时间：18:40
施工排量（方/小时）：1200
施工前瞬量（万方/天）：0
施工最高瞬量（万方/天）:1.9
施工后瞬量（万方/天）：1.48
排液量（方）:0.5
作业时间（小时）：8小时
施工前套压/油1.24/1.35MPa
气举最高套压/油压：1.38/1.47MPa
施工后套压/油压：1.17/0.52Mpa</t>
    <phoneticPr fontId="7" type="noConversion"/>
  </si>
  <si>
    <t>设备规格：NPU12501/99/35
作业井号：威204H79-6井
施工开始日期：2023/10/30
施工方式：开井反举
开始时间：8：00
施工截止时间：2023/10/29 9：30
开始时氮气数值:2745445方
结束时氮气数值:2747350方
本次作业注入气量:1905方
施工排量（方/小时）：1250
施工前瞬量（万方/天）：4.8
施工最高瞬量（万方/天）: 4.9
施工后瞬量（万方/天）:4.9
排液量（方）：1.5
作业时间（小时）：1小时30分钟
施工前套压/油压：
23.33MPa/1.27MPa
气举最高套压/油压：23.64MPa/1.37MPa
施工后套压/油压：
23.64Mpa/1.37Mpa</t>
    <phoneticPr fontId="7" type="noConversion"/>
  </si>
  <si>
    <t>设备规格：NPU12501/99/35
作业井号：威204H79-8井
施工开始日期：2023/10/30
施工方式：开井反举
开始时间：9:30
施工截止时间：2023/10/31 8：00
开始时氮气数值:2747350方
结束时氮气数值:2776450方
本次作业注入气量:29100方
施工排量（方/小时）：1290
施工前瞬量（万方/天）：4.2
施工最高瞬量（万方/天）: 4.8
施工后瞬量（万方/天）:4.5
排液量（方）：10
作业时间（小时）：22小时30分
施工前套压/油压：
5.55MPa/1.49MPa
气举最高套压/油压：19.64MPa/1.49MPa
施工后套压/油压：
5.98Mpa/1.49Mpa
（备注:作业期间（9:30-14:50 ）8、9 井 为同时气举。</t>
    <phoneticPr fontId="7" type="noConversion"/>
  </si>
  <si>
    <t>NPU12006/350C</t>
    <phoneticPr fontId="7" type="noConversion"/>
  </si>
  <si>
    <t>204H41-6</t>
    <phoneticPr fontId="7" type="noConversion"/>
  </si>
  <si>
    <t>关井反举-开井反举-关井反举</t>
    <phoneticPr fontId="7" type="noConversion"/>
  </si>
  <si>
    <t>/</t>
    <phoneticPr fontId="7" type="noConversion"/>
  </si>
  <si>
    <t>设备规格：NPU12006/350C
作业井号：威204H41－6井
施工日期：2023/10/31
施工方式：关井反举、开井反举、关井反举
开始时间：15:10
施工截止时间：19:10
施工排量（方/小时）：1200
施工前瞬量（万方/天）：0
施工最高瞬量（万方/天）:0.2
施工后瞬量（万方/天）：0
排液量（方）:0
作业时间（小时）：4小时
施工前套压/油2.19/1.95MPa
气举最高套压/油压：2.70/2.76MPa
施工后套压/油压：2.70/2.76Mpa</t>
    <phoneticPr fontId="7" type="noConversion"/>
  </si>
  <si>
    <t>设备规格：NPU12501/99/35
作业井号：威204H79-8井
施工开始日期：2023/10/31
施工方式：开井反举
开始时间：8：00
施工截止时间：2023/10/31 12：00
开始时氮气数值:2776450方
结束时氮气数值:2781456方
本次作业注入气量:5006方
施工排量（方/小时）：1250
施工前瞬量（万方/天）：4.5
施工最高瞬量（万方/天）: 4.7
施工后瞬量（万方/天）:4.4
排液量（方）：2
作业时间（小时）：4小时
施工前套压/油压：
5.98MPa/1.49MPa
气举最高套压/油压：5.98MPa/1.49MPa
施工后套压/油压：
5.98Mpa/1.49Mpa</t>
    <phoneticPr fontId="7" type="noConversion"/>
  </si>
  <si>
    <t>NPU12501/99/35</t>
    <phoneticPr fontId="7" type="noConversion"/>
  </si>
  <si>
    <t>设备规格：NPU12501/99/35
作业井号：威204H79-6井
施工开始日期：2023/10/31
施工方式：开井反举
开始时间：12：00
施工截止时间：2023/10/31 13：00
开始时氮气数值:2781456方
结束时氮气数值:2782710方
本次作业注入气量:1254方
施工排量（方/小时）：1250
施工前瞬量（万方/天）：4.3
施工最高瞬量（万方/天）: 4.5
施工后瞬量（万方/天）:4.4
排液量（方）：0.6方/天
作业时间（小时）：1小时
施工前套压/油压：
14.50MPa/1.37MPa
气举最高套压/油压：19.97MPa/1.37MPa
施工后套压/油压：
19.97Mpa/1.37Mpa</t>
    <phoneticPr fontId="7" type="noConversion"/>
  </si>
  <si>
    <t>设备规格：NPU12501/99/35
作业井号：威204H79-8井
施工开始日期：2023/10/31
施工方式：开井反举
开始时间：13:00
施工截止时间：2023/11/01 8：00
开始时氮气数值:2782710方
结束时氮气数值:2807878方
本次作业注入气量:25168方
施工排量（方/小时）：1300
施工前瞬量（万方/天）：4.5
施工最高瞬量（万方/天）: 4.5
施工后瞬量（万方/天）:3.9
排液量（方）：5
作业时间（小时）：19
施工前套压/油压：
5.96MPa/1.49MPa
气举最高套压/油压：5.96MPa/1.49MPa
施工后套压/油压：
5.18Mpa/1.49Mpa
备注:一举双井8、9井同时注气，以8井注气量为准。</t>
    <phoneticPr fontId="7" type="noConversion"/>
  </si>
  <si>
    <t>设备规格：NPU12501/99/35
作业井号：威204H79-9井
施工开始日期：2023/10/31
施工方式：开井反举
开始时间：13:00
施工截止时间：2023/11/01 8：00
开始时氮气数值:2782710方
结束时氮气数值:2807878方
本次作业注入气量:25168方
施工排量（方/小时）：1300
施工前瞬量（万方/天）：4
施工最高瞬量（万方/天）: 5.4
施工后瞬量（万方/天）:5.4
排液量（方）：5.6
作业时间（小时）：19
施工前套压/油压：
4.87MPa/1.50MPa
气举最高套压/油压：5.48MPa/1.54MPa
施工后套压/油压：
5.41Mpa/1.54Mpa
备注:一举双井8、9井同时注气，以8井注气量为准。</t>
    <phoneticPr fontId="7" type="noConversion"/>
  </si>
  <si>
    <t>21:00-22:00</t>
  </si>
  <si>
    <t>NPU12006/350C</t>
    <phoneticPr fontId="7" type="noConversion"/>
  </si>
  <si>
    <t>关井反举-开井反举</t>
    <phoneticPr fontId="7" type="noConversion"/>
  </si>
  <si>
    <t>/</t>
    <phoneticPr fontId="7" type="noConversion"/>
  </si>
  <si>
    <t>设备规格：NPU12006/350C
作业井号：威204H41－3井
施工日期：2023/11/1
施工方式：关井反举、开井反举
开始时间：8:40
施工截止时间：16:00
施工排量（方/小时）：1200
施工前瞬量（万方/天）：0
施工最高瞬量（万方/天）:2.3
施工后瞬量（万方/天）：1.1
排液量（方）:0.5
作业时间（小时）：7小时20分钟
施工前套压/油2.19/2.20MPa
气举最高套压/油压：2.19/2.31MPa
施工后套压/油压：1.72/0.52Mpa</t>
    <phoneticPr fontId="7" type="noConversion"/>
  </si>
  <si>
    <t>NPU12003/350C</t>
    <phoneticPr fontId="7" type="noConversion"/>
  </si>
  <si>
    <t>202H19-7</t>
    <phoneticPr fontId="7" type="noConversion"/>
  </si>
  <si>
    <t>关井正举-关井反举-开井反举</t>
    <phoneticPr fontId="7" type="noConversion"/>
  </si>
  <si>
    <t>设备规格：NPU12003/350C
作业井号：威202H19-7井
施工日期：2023/11/1
施工方式：关井正举/关井反举/开井反举
开始时间：12：15
施工截止时间：20：15
施工排量（方/小时）：1200
施工前瞬量（万方/天）：0
施工最高瞬量（万方/天）:2.3
施工后瞬量（万方/天）：2.3
排液量（方）:2.5
作业时间（小时）：8
施工前套压/油压：1.69/1.64MPa
气举最高套压/油压：2.76/2.43MPa
施工后套压/油压：1.91/0.93Mpa</t>
    <phoneticPr fontId="7" type="noConversion"/>
  </si>
  <si>
    <t>设备规格：NPU12006/350C
作业井号：威204H41－1井
施工日期：2023/11/1
施工方式：开井反举
开始时间：17:00
施工截止时间：21:00
施工排量（方/小时）：1200
施工前瞬量（万方/天）：0.4
施工最高瞬量（万方/天）:1.6
施工后瞬量（万方/天）：1.6
排液量（方）:1
作业时间（小时）：4小时
施工前套压/油2.29/0.48MPa
气举最高套压/油压：2.30/0.61MPa
施工后套压/油压：2.03/0.61Mpa</t>
    <phoneticPr fontId="7" type="noConversion"/>
  </si>
  <si>
    <t>NPU12501/99/35</t>
    <phoneticPr fontId="7" type="noConversion"/>
  </si>
  <si>
    <t>设备规格：NPU12501/99/35
作业井号：威204H79-8井、9井合举
施工开始日期：2023/11/01
施工方式：开井反举
开始时间：8:00
施工截止时间：2023/11/02 8：00
开始时氮气数值:2807878方
结束时氮气数值:2839191方
本次作业注入气量:31313方
施工排量（方/小时）：1300
8井↓
施工前瞬量（万方/天）：3.9
施工最高瞬量（万方/天）: 4.1
施工后瞬量（万方/天）:3.9
排液量（方）：7
作业时间（小时）：24
施工前套压/油压：
5.18MPa/1.49MPa
气举最高套压/油压：5.18MPa/1.49MPa
施工后套压/油压：
5.18Mpa/1.49Mpa
9井↓
施工前瞬量（万方/天）：5.4
施工最高瞬量（万方/天）: 5.4
施工后瞬量（万方/天）:5.3
排液量（方）：8
作业时间（小时）：24
施工前套压/油压：
5.41MPa/1.54MPa
气举最高套压/油压：5.41MPa/1.54MPa
施工后套压/油压：
5.41Mpa/1.54Mpa</t>
    <phoneticPr fontId="7" type="noConversion"/>
  </si>
  <si>
    <t>202H16-6</t>
    <phoneticPr fontId="7" type="noConversion"/>
  </si>
  <si>
    <t>18:00-20:00</t>
  </si>
  <si>
    <t>12:10-13:10</t>
  </si>
  <si>
    <t>204H39-4</t>
    <phoneticPr fontId="7" type="noConversion"/>
  </si>
  <si>
    <t>关井反举-开井反举</t>
    <phoneticPr fontId="7" type="noConversion"/>
  </si>
  <si>
    <t>/</t>
    <phoneticPr fontId="7" type="noConversion"/>
  </si>
  <si>
    <t>设备规格：CFA3408-298-1800
作业井号：威204H39-4
施工日期：2023.11.2
施工方式: 关井反举-开井反举
施工开始时间：09:45
施工结束时间：17:45
施工排量（方/小时）：1200
施工前瞬量（万方/天）：0
施工最高瞬量（万方/天）：3.1
施工后瞬量（万方/天）：2.95
排液量（方）：0.35
作业时间（小时）：8
备注：
针阀开度及流程情况：针阀全开，走增压流程
施工前套压/油压：2.64/3.01MPa
出液时套压/油压：3.0/2.85Mpa
气举最高套压/油压：3.33/3.31MPa
停气举时套压/油压：2.89/2.29MPa
气举举通时间：11:05
异常或特殊情况:无</t>
    <phoneticPr fontId="7" type="noConversion"/>
  </si>
  <si>
    <t>设备规格：NPU12003/350C
作业井号：威202H28-8井
施工日期：2023/11/2
施工方式：关井正举
开始时间：9：30
施工截止时间：13：30
施工排量（方/小时）：1200
施工前瞬量（万方/天）：0
施工最高瞬量（万方/天）:0
施工后瞬量（万方/天）：0
排液量（方）:0
作业时间（小时）：4
施工前套压/油压：4.12/4.47MPa
气举最高套压/油压：4.67/4.66MPa
施工后套压/油压：4.67/4.66Mpa</t>
    <phoneticPr fontId="7" type="noConversion"/>
  </si>
  <si>
    <t>设备规格：NPU12006/350C
作业井号：威204H41－3井
施工日期：2023/11/2
施工方式：关井正举、关井反举、开井反举
开始时间：9:30
施工截止时间：17:30
施工排量（方/小时）：1200
施工前瞬量（万方/天）：0
施工最高瞬量（万方/天）:2.2
施工后瞬量（万方/天）：1.7
排液量（方）:2
作业时间（小时）：8小时
施工前套压/油2.01/1.90MPa
气举最高套压/油压：2.30/2.70MPa
施工后套压/油压：1.75/0.61Mpa</t>
    <phoneticPr fontId="7" type="noConversion"/>
  </si>
  <si>
    <t>设备规格：NPU12501/99/35
作业井号：威204H79-8井、9井合举
施工开始日期：2023/11/02
施工方式：开井反举
开始时间：8:00
施工截止时间：2023/11/03 8：00
开始时氮气数值:2839191方
结束时氮气数值:2869999方
本次作业注入气量:30808方
施工排量（方/小时）：1280
8井↓
施工前瞬量（万方/天）：3.9
施工最高瞬量（万方/天）:3.9
施工后瞬量（万方/天）:3.7
排液量（方）：6
作业时间（小时）：24
施工前套压/油压：
5.18MPa/1.49MPa
气举最高套压/油压：5.18MPa/1.49MPa
施工后套压/油压：
5.18Mpa/1.49Mpa
9井↓
施工前瞬量（万方/天）：5.3
施工最高瞬量（万方/天）: 5.3
施工后瞬量（万方/天）:5.2
排液量（方）：10
作业时间（小时）：24
施工前套压/油压：
5.41MPa/1.54MPa
气举最高套压/油压：5.41MPa/1.54MPa
施工后套压/油压：
5.41Mpa/1.54Mpa</t>
    <phoneticPr fontId="7" type="noConversion"/>
  </si>
  <si>
    <t>202H28-8</t>
    <phoneticPr fontId="7" type="noConversion"/>
  </si>
  <si>
    <t>设备规格：NPU12501/99/35
作业井号：威204H79-8井、9井合举
施工开始日期：2023/11/03
施工方式：开井反举
开始时间：8:00
施工截止时间：2023/11/04 8：00
开始时氮气数值:2869999方
结束时氮气数值:2900168方
本次作业注入气量:30169方
施工排量（方/小时）：1260
8井↓
施工前瞬量（万方/天）：3.9
施工最高瞬量（万方/天）:4.0
施工后瞬量（万方/天）:3.8
排液量（方）：6
作业时间（小时）：24
施工前套压/油压：
5.18MPa/1.49MPa
气举最高套压/油压：5.18MPa/1.49MPa
施工后套压/油压：
5.18Mpa/1.49Mpa
9井↓
施工前瞬量（万方/天）：5.2
施工最高瞬量（万方/天）: 5.2
施工后瞬量（万方/天）:5.2
排液量（方）：8
作业时间（小时）：24
施工前套压/油压：
5.41MPa/1.54MPa
气举最高套压/油压：5.41MPa/1.54MPa
施工后套压/油压：
5.41Mpa/1.54Mpa</t>
    <phoneticPr fontId="7" type="noConversion"/>
  </si>
  <si>
    <t>18:00- 23:00
  4:20- 5:20</t>
    <phoneticPr fontId="7" type="noConversion"/>
  </si>
  <si>
    <t>18:00-23:00</t>
  </si>
  <si>
    <t>NPU12501/99/35</t>
    <phoneticPr fontId="7" type="noConversion"/>
  </si>
  <si>
    <t xml:space="preserve"> 9：50</t>
    <phoneticPr fontId="7" type="noConversion"/>
  </si>
  <si>
    <t>设备规格：NPU12501/99/35
作业井号：威204H79-8井、9井合举
施工开始日期：2023/11/04
施工方式：开井反举
开始时间：8:00
施工截止时间：2023/11/04 9：50
开始时氮气数值:2900168方
结束时氮气数值:2902269方
本次作业注入气量:2101方
施工排量（方/小时）：1299
8井↓
施工前瞬量（万方/天）：3.8
施工最高瞬量（万方/天）:3.8
施工后瞬量（万方/天）:3.8
排液量（方）：0.6
作业时间（小时）：1小时50分
施工前套压/油压：
5.18MPa/1.49MPa
气举最高套压/油压：5.18MPa/1.49MPa
施工后套压/油压：
5.18Mpa/1.49Mpa
9井↓
施工前瞬量（万方/天）：5.2
施工最高瞬量（万方/天）: 5.2
施工后瞬量（万方/天）:5.1
排液量（方）：0.8
作业时间（小时）：1小时50分
施工前套压/油压：
5.41MPa/1.54MPa
气举最高套压/油压：5.41MPa/1.54MPa
施工后套压/油压：
5.41Mpa/1.54Mpa</t>
    <phoneticPr fontId="7" type="noConversion"/>
  </si>
  <si>
    <t>设备规格：NPU12501/99/35
作业井号：威204H79-6井
施工开始日期：2023/11/04
施工方式：开井反举
开始时间：9：50
施工截止时间：2023/11/04 11：00
开始时氮气数值:2902269方
结束时氮气数值:2903694方
本次作业注入气量:1425方
施工排量（方/小时）：1298
施工前瞬量（万方/天）：4.3
施工最高瞬量（万方/天）: 4.4
施工后瞬量（万方/天）:4.3
排液量（方）：1
作业时间（小时）：1小时10分
施工前套压/油压：
13.79MPa/1.34MPa
气举最高套压/油压：19.87MPa/1.34MPa
施工后套压/油压：
19.87Mpa/1.34Mpa</t>
    <phoneticPr fontId="7" type="noConversion"/>
  </si>
  <si>
    <t>/</t>
    <phoneticPr fontId="7" type="noConversion"/>
  </si>
  <si>
    <t>16:20-19:00</t>
  </si>
  <si>
    <t>NPU12005/350C</t>
    <phoneticPr fontId="7" type="noConversion"/>
  </si>
  <si>
    <t>204H40-3</t>
    <phoneticPr fontId="7" type="noConversion"/>
  </si>
  <si>
    <t>关井正举-关井反举-开井反举</t>
    <phoneticPr fontId="7" type="noConversion"/>
  </si>
  <si>
    <t>设备规格：NPU12005/350C
作业井号：威204H40-3井
施工日期：2023/11/5
施工方式：关井正举/关井反举/开井反举
开始时间：9：40
施工截止时间：17：40
施工排量（方/小时）：1200
施工前瞬量（万方/天）：0
施工最高瞬量（万方/天）:2.6
施工后瞬量（万方/天）：2.3
排液量（方）:3.2
作业时间（小时）：8
施工前套压/油压：3.39/3.52MPa
气举最高套压/油压：3.68/4.09MPa
施工后套压/油压：3.09/0.82Mpa</t>
    <phoneticPr fontId="7" type="noConversion"/>
  </si>
  <si>
    <t>设备规格：NPU12501/99/35
作业井号：威204H79-8井、9井合举
施工开始日期：2023/11/05
施工方式：开井反举
开始时间：8:00
施工截止时间：2023/11/06 8：00
开始时氮气数值:2930388方
结束时氮气数值:2960988方
本次作业注入气量:30600方
施工排量（方/小时）：1280
8井↓
施工前瞬量（万方/天）：3.7
施工最高瞬量（万方/天）:3.8
施工后瞬量（万方/天）:3.8
排液量（方）：6
作业时间（小时）：24
施工前套压/油压：
5.07MPa/1.49MPa
气举最高套压/油压：5.07MPa/1.49MPa
施工后套压/油压：
5.04Mpa/1.49Mpa
9井↓
施工前瞬量（万方/天）：5.1
施工最高瞬量（万方/天）: 5.3
施工后瞬量（万方/天）:5.1
排液量（方）：8
作业时间（小时）：24
施工前套压/油压：
5.30MPa/1.54MPa
气举最高套压/油压：5.30MPa/1.54MPa
施工后套压/油压：
5.30Mpa/1.54Mpa</t>
    <phoneticPr fontId="7" type="noConversion"/>
  </si>
  <si>
    <t>204H52-1</t>
    <phoneticPr fontId="7" type="noConversion"/>
  </si>
  <si>
    <t>204H52-4</t>
    <phoneticPr fontId="7" type="noConversion"/>
  </si>
  <si>
    <t>10:55-15:25</t>
  </si>
  <si>
    <t>8:00-11:55 15:25-8:00</t>
  </si>
  <si>
    <t>08:00-10:30</t>
    <phoneticPr fontId="7" type="noConversion"/>
  </si>
  <si>
    <t>08:00-08:00</t>
    <phoneticPr fontId="7" type="noConversion"/>
  </si>
  <si>
    <t>8:00-13:30
15:30-08:00</t>
    <phoneticPr fontId="7" type="noConversion"/>
  </si>
  <si>
    <t xml:space="preserve">  08:00-09:20
10:50 -08:00</t>
    <phoneticPr fontId="7" type="noConversion"/>
  </si>
  <si>
    <t xml:space="preserve">  08:00-10:15
11:15 -08:00</t>
    <phoneticPr fontId="7" type="noConversion"/>
  </si>
  <si>
    <t>已核对</t>
    <phoneticPr fontId="7" type="noConversion"/>
  </si>
  <si>
    <t>关井正举-关井反举-开井反举</t>
    <phoneticPr fontId="7" type="noConversion"/>
  </si>
  <si>
    <t>设备规格：NPU12005/350C
作业井号：威204H41-3井
施工日期：2023/11/6
施工方式：关井正举/关井反举/开井反举
开始时间：9：40
施工截止时间：17：40
施工排量（方/小时）：1200
施工前瞬量（万方/天）：0
施工最高瞬量（万方/天）:2.6
施工后瞬量（万方/天）：1.8
排液量（方）:3
作业时间（小时）：8
施工前套压/油压：1.81/1.7MPa
气举最高套压/油压：2.51/2.16MPa
施工后套压/油压：1.72/0.63Mpa</t>
    <phoneticPr fontId="7" type="noConversion"/>
  </si>
  <si>
    <t>/</t>
    <phoneticPr fontId="7" type="noConversion"/>
  </si>
  <si>
    <t>设备规格：NPU12501/99/35
作业井号：威204H79-8井、9井合举
施工开始日期：2023/11/06
施工方式：开井反举
开始时间：8:00
施工截止时间：2023/11/07 8：00
开始时氮气数值:2960988方
结束时氮气数值:2991777方
本次作业注入气量:30789方
施工排量（方/小时）:1280
8井↓
施工前瞬量（万方/天）：3.8
施工最高瞬量（万方/天）:3.8
施工后瞬量（万方/天）:3.7
排液量（方）：6
作业时间（小时）：24
施工前套压/油压：
5.04MPa/1.49MPa
气举最高套压/油压：5.04MPa/1.54MPa
施工后套压/油压：
5.04Mpa/1.54Mpa
9井↓
施工前瞬量（万方/天）：5.1
施工最高瞬量（万方/天）: 5.3
施工后瞬量（万方/天）:5.2
排液量（方）：8
作业时间（小时）：24
施工前套压/油压：
5.30MPa/1.54MPa
气举最高套压/油压：5.30MPa/1.58MPa
施工后套压/油压：
5.30Mpa/1.54Mpa</t>
    <phoneticPr fontId="7" type="noConversion"/>
  </si>
  <si>
    <t>8:00-9：45</t>
  </si>
  <si>
    <t>8:00-9：45</t>
    <phoneticPr fontId="7" type="noConversion"/>
  </si>
  <si>
    <t>8:10-10:10
18:00-8:00</t>
  </si>
  <si>
    <t>NPU12006/350C</t>
    <phoneticPr fontId="7" type="noConversion"/>
  </si>
  <si>
    <t>关井正举-开井正举</t>
    <phoneticPr fontId="7" type="noConversion"/>
  </si>
  <si>
    <t>204H66-4</t>
    <phoneticPr fontId="7" type="noConversion"/>
  </si>
  <si>
    <t>设备规格：NPU12006/350C
作业井号：威204H66－4井
施工日期：2023/11/7
施工方式：关井正举、开井正举
开始时间：11:40
施工截止时间：20:40
施工排量（方/小时）：1200
施工前瞬量（万方/天）：0
施工最高瞬量（万方/天）:5
施工后瞬量（万方/天）：1.2
排液量（方）:4.5
作业时间（小时）：9小时
施工前套压/油7.38/2.89MPa
气举最高套压/油压：8.30/18.30MPa
施工后套压/油压：4.25/15.20Mpa</t>
    <phoneticPr fontId="7" type="noConversion"/>
  </si>
  <si>
    <t>设备规格：NPU12501/99/35
作业井号：威204H79-8井、9井合举
施工开始日期：2023/11/07
施工方式：开井反举
开始时间：8:00
施工截止时间：2023/11/08 8：00
开始时氮气数值:2991777方
结束时氮气数值:3020985方
本次作业注入气量:29208方
施工排量（方/小时）:1270
8井↓
施工前瞬量（万方/天）：3.7
施工最高瞬量（万方/天）:4.0
施工后瞬量（万方/天）:3.6
排液量（方）：6
作业时间（小时）：22小时50分钟
施工前套压/油压：
5.04MPa/1.54MPa
气举最高套压/油压：5.38MPa/1.56MPa
施工后套压/油压：
5.38Mpa/1.49Mpa
9井↓
施工前瞬量（万方/天）：5.2
施工最高瞬量（万方/天）: 5.3
施工后瞬量（万方/天）:5.0
排液量（方）：8
作业时间（小时）：22小时50分钟
施工前套压/油压：
5.30MPa/1.54MPa
气举最高套压/油压：5.64MPa/1.58MPa
施工后套压/油压：
5.64Mpa/1.54Mpa
备注:7日上午（10:40-11:50 ）期间停举，设备检修1小时10分钟，后继续气举。</t>
    <phoneticPr fontId="7" type="noConversion"/>
  </si>
  <si>
    <t>设备规格：NPU12501/99/35
作业井号：威204H79-8井、9井合举
施工开始日期：2023/11/04
施工方式：开井反举
开始时间：11:00
施工截止时间：2023/11/05 8：00
开始时氮气数值:2903694方
结束时氮气数值:2930388方
本次作业注入气量:26694方
施工排量（方/小时）：1270
8井↓
施工前瞬量（万方/天）：3.8
施工最高瞬量（万方/天）:4.2
施工后瞬量（万方/天）:3.7
排液量（方）：6
作业时间（小时）：21
施工前套压/油压：
4.80MPa/1.49MPa
气举最高套压/油压：5.07MPa/1.49MPa
施工后套压/油压：
5.07Mpa/1.49Mpa
9井↓
施工前瞬量（万方/天）：5.2
施工最高瞬量（万方/天）: 5.7
施工后瞬量（万方/天）:5.1
排液量（方）：8
作业时间（小时）：21
施工前套压/油压：
5.05MPa/1.54MPa
气举最高套压/油压：5.30MPa/1.54MPa
施工后套压/油压：
5.30Mpa/1.54Mpa</t>
    <phoneticPr fontId="7" type="noConversion"/>
  </si>
  <si>
    <t>关井正举-开井正举-关井反举-开井反举</t>
    <phoneticPr fontId="7" type="noConversion"/>
  </si>
  <si>
    <t>更正设备规格：NPU12006/350C
作业井号：威204H66－4井
施工日期：2023/11/8
施工方式：关井正举、开井正举、关井反举、开井反举
开始时间：8:30
施工截止时间：18:30
施工排量（方/小时）：1200
施工前瞬量（万方/天）：0
施工最高瞬量（万方/天）:9
施工后瞬量（万方/天）：0
排液量（方）:2
作业时间（小时）：9小时40分钟(13:10－13:30倒流程暂停注气)
施工前套压/油xx/15.50MPa
气举最高套压/油压：15.40/16.15MPa
施工后套压/油压：15.40/0.00Mpa</t>
    <phoneticPr fontId="7" type="noConversion"/>
  </si>
  <si>
    <t>NPU12005/350C</t>
    <phoneticPr fontId="7" type="noConversion"/>
  </si>
  <si>
    <t>204H38-3</t>
    <phoneticPr fontId="7" type="noConversion"/>
  </si>
  <si>
    <t>关井正举-关井反举-开井反举</t>
    <phoneticPr fontId="7" type="noConversion"/>
  </si>
  <si>
    <t>设备规格：NPU12005/350C
作业井号：威204H38-3井
施工日期：2023/11/8
施工方式：关井正举/关井反举/开井反举
开始时间：10：35
施工截止时间：18：35
施工排量（方/小时）：1200
施工前瞬量（万方/天）：0
施工最高瞬量（万方/天）:1.8
施工后瞬量（万方/天）：1.6
排液量（方）:1.5
作业时间（小时）：8
施工前套压/油压：1.38/1.47MPa
气举最高套压/油压：1.57/1.71MPa
施工后套压/油压：1.32/0.54Mpa</t>
    <phoneticPr fontId="7" type="noConversion"/>
  </si>
  <si>
    <t>设备规格：NPU12501/99/35
作业井号：威204H79-8井、9井合举
施工开始日期：2023/11/08
施工方式：开井反举
开始时间：8:00
施工截止时间：2023/11/09 8：00
开始时氮气数值:3020985方
结束时氮气数值:3051342方
本次作业注入气量:30357方
施工排量（方/小时）:1265
8井↓
施工前瞬量（万方/天）：3.6
施工最高瞬量（万方/天）:3.8
施工后瞬量（万方/天）:3.6
排液量（方）：6
作业时间（小时）：24
施工前套压/油压：
5.38MPa/1.49MPa
气举最高套压/油压：6.19MPa/1.54MPa
施工后套压/油压：
5.95Mpa/1.54Mpa
9井↓
施工前瞬量（万方/天）：5.0
施工最高瞬量（万方/天）: 5.5
施工后瞬量（万方/天）:4.6
排液量（方）：8
作业时间（小时）：24
施工前套压/油压：
5.64MPa/1.54MPa
气举最高套压/油压：6.38MPa/1.58MPa
施工后套压/油压：
6.13Mpa/1.54Mpa</t>
    <phoneticPr fontId="7" type="noConversion"/>
  </si>
  <si>
    <t>14:40-23:00</t>
  </si>
  <si>
    <t>16:50-23:00</t>
  </si>
  <si>
    <t>8:00-14:30
16:30-8:00</t>
  </si>
  <si>
    <t>8:00-9:00
11:30-08:00</t>
    <phoneticPr fontId="7" type="noConversion"/>
  </si>
  <si>
    <t>NPU12004/350C</t>
    <phoneticPr fontId="7" type="noConversion"/>
  </si>
  <si>
    <t>204H12-1</t>
    <phoneticPr fontId="7" type="noConversion"/>
  </si>
  <si>
    <t>关井正举-关井反举-开井反举</t>
    <phoneticPr fontId="7" type="noConversion"/>
  </si>
  <si>
    <t>设备规格：NPU12004/350C
作业井号：威204H12-1井
施工日期：2023/11/9
施工方式：关井正举/关井反举/开井反举
开始时间：11：10
施工截止时间：19：10
施工排量（方/小时）：1200
施工前瞬量（万方/天）：0
施工最高瞬量（万方/天）:5
施工后瞬量（万方/天）：4.7
排液量（方）:0.6
作业时间（小时）：8
施工前套压/油压：2.88/2.81MPa
气举最高套压/油压：3.89/3.41MPa
施工后套压/油压：2.79/1.22Mpa</t>
    <phoneticPr fontId="7" type="noConversion"/>
  </si>
  <si>
    <t>NPU12006/350C</t>
    <phoneticPr fontId="7" type="noConversion"/>
  </si>
  <si>
    <t>204H66-4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</si>
  <si>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</si>
  <si>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</si>
  <si>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设备规格：NPU12006/350C
作业井号：威204H66－4井
施工日期：2023/11/9
施工方式：关井正举、关井反举、开井反举
开始时间：8:30
施工截止时间：22:30
施工排量（方/小时）：1200
施工前瞬量（万方/天）：0
施工最高瞬量（万方/天）:10
施工后瞬量（万方/天）：8.2
排液量（方）:9
作业时间（小时）：14小时
施工前套压/油xx/0.00MPa
气举最高套压/油压：16.80/17.35MPa
施工后套压/油压：8.58/3.50Mpa</t>
    <phoneticPr fontId="7" type="noConversion"/>
  </si>
  <si>
    <t>设备规格：NPU12501/99/35
作业井号：威204H79-8井、9井合举
施工开始日期：2023/11/09
施工方式：开井反举
开始时间：8:00
施工截止时间：2023/11/10 8：00
开始时氮气数值:3051342方
结束时氮气数值:3081699方
本次作业注入气量:30357方
施工排量（方/小时）:1265
8井↓
施工前瞬量（万方/天）：3.6
施工最高瞬量（万方/天）:4.2
施工后瞬量（万方/天）:3.5
排液量（方）：9
作业时间（小时）：24
施工前套压/油压：
5.95MPa/1.54MPa
气举最高套压/油压：6.43MPa/1.68MPa
施工后套压/油压：
6.08Mpa/1.63Mpa
9井↓
施工前瞬量（万方/天）：4.6
施工最高瞬量（万方/天）: 5.8
施工后瞬量（万方/天）:4.6
排液量（方）：9
作业时间（小时）：24
施工前套压/油压：
6.13MPa/1.54MPa
气举最高套压/油压：6.59MPa/1.58MPa
施工后套压/油压：
6.27Mpa/1.54Mpa</t>
    <phoneticPr fontId="7" type="noConversion"/>
  </si>
  <si>
    <t>CFA3408-298-1800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</si>
  <si>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</si>
  <si>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</si>
  <si>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作业井号：威204H41-1
施工日期：2023.11.10
施工方式: 关井正举-关井反举
                  开井反举
施工开始时间：09:05
施工结束时间：17:05
施工排量（方/小时）：1200
施工前瞬量（万方/天）：0
施工最高瞬量（万方/天）：3.2
施工后瞬量（万方/天）：1.75
排液量（方）：12.8
作业时间（小时）：8
备注：
针阀开度及流程情况：针阀全开，走增压流程
施工前套压/油压：2.01/2.16MPa
出液时套压/油压：2.92/2.31Mpa
气举最高套压/油压：3.77/3.75MPa
停气举时套压/油压：2.36/0.83MPa
气举举通时间：13:15
异常或特殊情况:无</t>
    <phoneticPr fontId="7" type="noConversion"/>
  </si>
  <si>
    <t>204H40-3</t>
    <phoneticPr fontId="7" type="noConversion"/>
  </si>
  <si>
    <t>设备规格：CFA3408-298-1800
作业井号：威204H40-3
施工日期：2023.11.11
施工方式: 关井正举-关井反举
                  开井反举
施工开始时间：08:50
施工结束时间：17:45
施工排量（方/小时）：1200
施工前瞬量（万方/天）：0
施工最高瞬量（万方/天）：3.4
施工后瞬量（万方/天）：3.15
排液量（方）：1.8
作业时间（小时）：8
备注：
针阀开度及流程情况：针阀全开，走直输流程
施工前套压/油压：2.74/2.71MPa
出液时套压/油压：3.27/2.82Mpa
气举最高套压/油压：3.42/3.92MPa
停气举时套压/油压：2.93/1.18MPa
气举举通时间：13:25
异常或特殊情况:（11:10-12:05倒反举流程停机55分钟）</t>
    <phoneticPr fontId="7" type="noConversion"/>
  </si>
  <si>
    <t>NPU12003/350C</t>
    <phoneticPr fontId="7" type="noConversion"/>
  </si>
  <si>
    <t>202H28-1</t>
    <phoneticPr fontId="7" type="noConversion"/>
  </si>
  <si>
    <t>设备规格：NPU12003/350C
作业井号：威202H28-1井
施工日期：2023/11/10
施工方式：关井正举/关井反举/开井反举
开始时间：13：30
施工截止时间：21：30
施工排量（方/小时）：1200
施工前瞬量（万方/天）：0
施工最高瞬量（万方/天）:4
施工后瞬量（万方/天）：3
排液量（方）:1
作业时间（小时）：8
施工前套压/油压：10.92/0.28MPa
气举最高套压/油压：11.84/11.39MPa
施工后套压/油压：7.98/1.88Mpa</t>
    <phoneticPr fontId="7" type="noConversion"/>
  </si>
  <si>
    <t>NPU12006/350C</t>
    <phoneticPr fontId="7" type="noConversion"/>
  </si>
  <si>
    <t>开井反举</t>
    <phoneticPr fontId="7" type="noConversion"/>
  </si>
  <si>
    <t>设备规格：NPU12006/350C
作业井号：威204H66－4井
施工日期：2023/11/10
施工方式：开井反举
开始时间：9:00
施工截止时间：22:30
施工排量（方/小时）：1200
施工前瞬量（万方/天）：0
施工最高瞬量（万方/天）:10
施工后瞬量（万方/天）：3.5
排液量（方）:10
作业时间（小时）：13小时30分钟
施工前套压/油11.79/0.00MPa
气举最高套压/油压：15.80/12.35MPa
施工后套压/油压：7.07/1.10Mpa</t>
    <phoneticPr fontId="7" type="noConversion"/>
  </si>
  <si>
    <t>设备规格：NPU12003/350C
作业井号：威202H28-1井
施工日期：2023/11/11
施工方式：关井正举/关井反举/开井反举
开始时间：8：30
施工截止时间：22：30
施工排量（方/小时）：1200
施工前瞬量（万方/天）：0
施工最高瞬量（万方/天）:4
施工后瞬量（万方/天）：2.6
排液量（方）:2.7
作业时间（小时）：14
施工前套压/油压：9.26/3.78MPa
气举最高套压/油压：10.54/10.29MPa
施工后套压/油压：6.49/1.66Mpa</t>
    <phoneticPr fontId="7" type="noConversion"/>
  </si>
  <si>
    <t>设备规格：NPU12006/350C
作业井号：威204H66－4井
施工日期：2023/11/11
施工方式：开井反举
开始时间：9:20
施工截止时间：22:30
施工排量（方/小时）：1200
施工前瞬量（万方/天）：0
施工最高瞬量（万方/天）:10
施工后瞬量（万方/天）：3.1
排液量（方）:9
作业时间（小时）：13小时10分钟
施工前套压/油9.16/2.80MPa
气举最高套压/油压：12.99/8.35MPa
施工后套压/油压：6.43/0.70Mpa</t>
    <phoneticPr fontId="7" type="noConversion"/>
  </si>
  <si>
    <t>关井正举</t>
    <phoneticPr fontId="7" type="noConversion"/>
  </si>
  <si>
    <t>设备规格：NPU12003/350C
作业井号：威202H28-1井
施工日期：2023/11/12
施工方式：关井正举
开始时间：8：40
施工截止时间：10：40
施工排量（方/小时）：1200
施工前瞬量（万方/天）：0
施工最高瞬量（万方/天）:0
施工后瞬量（万方/天）：0
排液量（方）:0
作业时间（小时）：2
施工前套压/油压：8.85/3.37MPa
气举最高套压/油压：9.65/9.91MPa
施工后套压/油压：9.65/9.91Mpa</t>
    <phoneticPr fontId="7" type="noConversion"/>
  </si>
  <si>
    <t>设备规格：NPU12006/350C
作业井号：威204H66－4井
施工日期：2023/11/12
施工方式：开井反举
开始时间：9:20
施工截止时间：22:20
施工排量（方/小时）：1200
施工前瞬量（万方/天）：0
施工最高瞬量（万方/天）:10
施工后瞬量（万方/天）：2.8
排液量（方）:9.2
作业时间（小时）：13小时
施工前套压/油9.1/0.70MPa
气举最高套压/油压：12.88/7.85MPa
施工后套压/油压：6.06/0.65Mpa</t>
    <phoneticPr fontId="7" type="noConversion"/>
  </si>
  <si>
    <t>设备规格：NPU12501/99/35
作业井号：威204H79-8井、9井合举
施工开始日期：2023/11/10
施工方式：开井反举
开始时间：8:00
施工截止时间：2023/11/11 8：00
开始时氮气数值:3081699方
结束时氮气数值:3112369方
本次作业注入气量:30670方
施工排量（方/小时）:1275
8井↓
施工前瞬量（万方/天）：3.5
施工最高瞬量（万方/天）:3.5
施工后瞬量（万方/天）:3.3
排液量（方）：8
作业时间（小时）：24
施工前套压/油压：
6.08MPa/1.63MPa
气举最高套压/油压：6.53MPa/1.68MPa
施工后套压/油压：
5.81Mpa/1.63Mpa
9井↓
施工前瞬量（万方/天）：4.6
施工最高瞬量（万方/天）: 5.5
施工后瞬量（万方/天）:4.3
排液量（方）：8
作业时间（小时）：24
施工前套压/油压：
6.27MPa/1.54MPa
气举最高套压/油压：6.68MPa/1.58MPa
施工后套压/油压：
6.02Mpa/1.54Mpa</t>
    <phoneticPr fontId="7" type="noConversion"/>
  </si>
  <si>
    <t>设备规格：NPU12501/99/35
作业井号：威204H79-8井、9井合举
施工开始日期：2023/11/11
施工方式：开井反举
开始时间：8:00
施工截止时间：2023/11/12 8：00
开始时氮气数值:3112369方
结束时氮气数值:3143513方
本次作业注入气量:31144方
施工排量（方/小时）:1295
8井↓
施工前瞬量（万方/天）：3.3
施工最高瞬量（万方/天）:3.4
施工后瞬量（万方/天）:3.3
排液量（方）：9
作业时间（小时）：24
施工前套压/油压：
5.81MPa/1.63MPa
气举最高套压/油压：6.88MPa/1.69MPa
施工后套压/油压：
6.15Mpa/1.69Mpa
9井↓
施工前瞬量（万方/天）：4.3
施工最高瞬量（万方/天）: 5.7
施工后瞬量（万方/天）:4.6
排液量（方）：9
作业时间（小时）：24
施工前套压/油压：
6.02MPa/1.54MPa
气举最高套压/油压：7.02MPa/1.58MPa
施工后套压/油压：
6.50Mpa/1.54Mpa</t>
    <phoneticPr fontId="7" type="noConversion"/>
  </si>
  <si>
    <t>设备规格：NPU12501/99/35
作业井号：威204H79-8井、9井合举
施工开始日期：2023/11/12
施工方式：开井反举
开始时间：8:00
施工截止时间：2023/11/13 8：00
开始时氮气数值:3143513方
结束时氮气数值:3175074方
本次作业注入气量:31561方
施工排量（方/小时）:1315
8井↓
施工前瞬量（万方/天）：3.3
施工最高瞬量（万方/天）:3.6
施工后瞬量（万方/天）:3.5
排液量（方）：8
作业时间（小时）：24
施工前套压/油压：
6.15MPa/1.69MPa
气举最高套压/油压：7.23MPa/1.69MPa
施工后套压/油压：
6.53Mpa/1.63Mpa
9井↓
施工前瞬量（万方/天）：4.3
施工最高瞬量（万方/天）: 6.2
施工后瞬量（万方/天）:4.6
排液量（方）：9
作业时间（小时）：24
施工前套压/油压：
6.50MPa/1.54MPa
气举最高套压/油压：7.45MPa/1.58MPa
施工后套压/油压：
6.72Mpa/1.58Mpa</t>
    <phoneticPr fontId="7" type="noConversion"/>
  </si>
  <si>
    <t>16:40-20：05</t>
  </si>
  <si>
    <t>15:15-21:20</t>
  </si>
  <si>
    <t>12:25-15：10</t>
  </si>
  <si>
    <t xml:space="preserve"> 8:00—10：10
15:50—8：00</t>
  </si>
  <si>
    <t>10：10—15：50</t>
    <phoneticPr fontId="7" type="noConversion"/>
  </si>
  <si>
    <t>202H28-2</t>
    <phoneticPr fontId="7" type="noConversion"/>
  </si>
  <si>
    <t>202H28-8</t>
    <phoneticPr fontId="7" type="noConversion"/>
  </si>
  <si>
    <t>11:20-17:30</t>
  </si>
  <si>
    <t>17:43-00:45</t>
  </si>
  <si>
    <t>17:55-1:45</t>
  </si>
  <si>
    <t>204H10-1</t>
    <phoneticPr fontId="7" type="noConversion"/>
  </si>
  <si>
    <t xml:space="preserve"> 10:02一8:00</t>
  </si>
  <si>
    <t>8:00-8:55</t>
  </si>
  <si>
    <t>17:00-23:30</t>
    <phoneticPr fontId="7" type="noConversion"/>
  </si>
  <si>
    <t>18:00-23:30</t>
    <phoneticPr fontId="7" type="noConversion"/>
  </si>
  <si>
    <t>8:00- 8:40
  15:30-8:00</t>
    <phoneticPr fontId="7" type="noConversion"/>
  </si>
  <si>
    <t>8:00- 8:40
  15:55-8:00</t>
    <phoneticPr fontId="7" type="noConversion"/>
  </si>
  <si>
    <t>NPU12006/350C</t>
    <phoneticPr fontId="7" type="noConversion"/>
  </si>
  <si>
    <t>设备规格：NPU12006/350C
作业井号：威204H66－4井
施工日期：2023/11/13
施工方式：开井反举
开始时间：9:00
施工截止时间：21:20
施工排量（方/小时）：1200
施工前瞬量（万方/天）：0
施工最高瞬量（万方/天）:10
施工后瞬量（万方/天）：3
排液量（方）:8.5
作业时间（小时）：12小时20分钟
施工前套压/油8.62/0.70MPa
气举最高套压/油压：12.28/6.50MPa
施工后套压/油压：5.75/1.20Mpa</t>
    <phoneticPr fontId="7" type="noConversion"/>
  </si>
  <si>
    <t>设备规格：NPU12501/99/35
作业井号：威204H79-8井、9井合举
施工开始日期：2023/11/13
施工方式：开井反举
开始时间：8:00
施工截止时间：2023/11/14 8：00
开始时氮气数值:3175074方
结束时氮气数值:3206012方
本次作业注入气量:30938方
施工排量（方/小时）:1289
8井↓
施工前瞬量（万方/天）：3.4
施工最高瞬量（万方/天）:3.5
施工后瞬量（万方/天）:3.4
排液量（方）：8
作业时间（小时）：24
施工前套压/油压：
6.92MPa/1.69MPa
气举最高套压/油压：7.49MPa/1.69MPa
施工后套压/油压：
7.49Mpa/1.63Mpa
9井↓
施工前瞬量（万方/天）：4.6
施工最高瞬量（万方/天）: 4.9
施工后瞬量（万方/天）:4
排液量（方）：9
作业时间（小时）：24
施工前套压/油压：
6.72MPa/1.54MPa
气举最高套压/油压：7.63MPa/1.58MPa
施工后套压/油压：
7.63Mpa/1.54Mpa</t>
    <phoneticPr fontId="7" type="noConversion"/>
  </si>
  <si>
    <t>15:48-8:00</t>
  </si>
  <si>
    <t>9:47-15:35
17:15-8:00</t>
  </si>
  <si>
    <t xml:space="preserve"> 9:30-22:00</t>
  </si>
  <si>
    <t>204H50-1</t>
    <phoneticPr fontId="7" type="noConversion"/>
  </si>
  <si>
    <t>16:38-8:00</t>
    <phoneticPr fontId="7" type="noConversion"/>
  </si>
  <si>
    <t>8:00- 10:00  15:30- 8:00</t>
    <phoneticPr fontId="7" type="noConversion"/>
  </si>
  <si>
    <t>8:00- 2:30
  6:30–8:00</t>
    <phoneticPr fontId="7" type="noConversion"/>
  </si>
  <si>
    <t>停机2小时</t>
  </si>
  <si>
    <t>8:00-9:40</t>
  </si>
  <si>
    <t>8:00-18:30
22:00-8:00</t>
    <phoneticPr fontId="7" type="noConversion"/>
  </si>
  <si>
    <t>18:30-22:00</t>
    <phoneticPr fontId="7" type="noConversion"/>
  </si>
  <si>
    <t>14:30-8:00</t>
    <phoneticPr fontId="7" type="noConversion"/>
  </si>
  <si>
    <t>12:50-18:00</t>
    <phoneticPr fontId="7" type="noConversion"/>
  </si>
  <si>
    <t>11:30-16:30 
 0:00- 08:00</t>
    <phoneticPr fontId="7" type="noConversion"/>
  </si>
  <si>
    <t>8:50-16:50</t>
    <phoneticPr fontId="7" type="noConversion"/>
  </si>
  <si>
    <t xml:space="preserve">8:00-8:50 16:50-8:00 </t>
    <phoneticPr fontId="7" type="noConversion"/>
  </si>
  <si>
    <t>NPU12005/350C</t>
    <phoneticPr fontId="7" type="noConversion"/>
  </si>
  <si>
    <t>204H41-1</t>
    <phoneticPr fontId="7" type="noConversion"/>
  </si>
  <si>
    <t>设备规格：NPU12005/350C
作业井号：威204H41-1井
施工日期：2023/11/14
施工方式：开井反举
注气时间：11:15-17:15
施工排量（方/小时）：1200
施工前瞬量（万方/天）：0
施工最高瞬量（万方/天）:2
施工后瞬量（万方/天）：1.6
排液量（方）:5.5
作业时间（小时）：6小时
施工前套压/油压2.20/0.60MPa
气举最高套压/油压：2.07/0.54MPa
施工后套压/油压：1.90MPa/0.57MPa</t>
    <phoneticPr fontId="7" type="noConversion"/>
  </si>
  <si>
    <t xml:space="preserve"> 8:00- 16:10 17:40- 8:00</t>
    <phoneticPr fontId="7" type="noConversion"/>
  </si>
  <si>
    <t>8:46-18:50</t>
    <phoneticPr fontId="7" type="noConversion"/>
  </si>
  <si>
    <t>8:00- 8:40
  14:00- 8:00</t>
    <phoneticPr fontId="7" type="noConversion"/>
  </si>
  <si>
    <t>20:00-8:00</t>
    <phoneticPr fontId="7" type="noConversion"/>
  </si>
  <si>
    <t>8:00- 4:00</t>
    <phoneticPr fontId="7" type="noConversion"/>
  </si>
  <si>
    <t>中途故障停机二次</t>
    <phoneticPr fontId="7" type="noConversion"/>
  </si>
  <si>
    <t>压缩机维修停机一小时</t>
    <phoneticPr fontId="7" type="noConversion"/>
  </si>
  <si>
    <t>维修压缩机停机一小时</t>
    <phoneticPr fontId="7" type="noConversion"/>
  </si>
  <si>
    <t>16：00-8:00</t>
    <phoneticPr fontId="7" type="noConversion"/>
  </si>
  <si>
    <t>8:00－11: 00 12:00－15:00 17:00－ 8:00</t>
    <phoneticPr fontId="7" type="noConversion"/>
  </si>
  <si>
    <t>15：00-17:00</t>
    <phoneticPr fontId="7" type="noConversion"/>
  </si>
  <si>
    <t>10:00-8:00</t>
    <phoneticPr fontId="7" type="noConversion"/>
  </si>
  <si>
    <t>8:00-6:00</t>
    <phoneticPr fontId="7" type="noConversion"/>
  </si>
  <si>
    <t>停电一小时</t>
    <phoneticPr fontId="7" type="noConversion"/>
  </si>
  <si>
    <t>8:00-17:30
18:30-8:00</t>
    <phoneticPr fontId="7" type="noConversion"/>
  </si>
  <si>
    <t>8:00－ 20:00 23:00－ 8:00</t>
    <phoneticPr fontId="7" type="noConversion"/>
  </si>
  <si>
    <t>8:00-7:00</t>
    <phoneticPr fontId="7" type="noConversion"/>
  </si>
  <si>
    <t>08:00-09:00
16：00-08:00</t>
    <phoneticPr fontId="7" type="noConversion"/>
  </si>
  <si>
    <t>9：00-8:00</t>
    <phoneticPr fontId="7" type="noConversion"/>
  </si>
  <si>
    <t>NPU12006/350C</t>
    <phoneticPr fontId="7" type="noConversion"/>
  </si>
  <si>
    <t>204H40-3</t>
    <phoneticPr fontId="7" type="noConversion"/>
  </si>
  <si>
    <t>关井正举-关井反举-开井反举</t>
    <phoneticPr fontId="7" type="noConversion"/>
  </si>
  <si>
    <t>设备规格：NPU12006/350C
作业井号：威204H40－3井
施工日期：2023/11/15
施工方式：关井正举、关井反举、开井反举
开始时间：10:50
施工截止时间：19:50
施工排量（方/小时）：1200
施工前瞬量（万方/天）：0
施工最高瞬量（万方/天）:3
施工后瞬量（万方/天）：2
排液量（方）:1
作业时间（小时）：9小时
施工前套压/油2.60/1.66MPa
气举最高套压/油压：2.99/3.15MPa
施工后套压/油压：2.37/0.73Mpa</t>
    <phoneticPr fontId="7" type="noConversion"/>
  </si>
  <si>
    <t>设备规格：NPU12501/99/35
作业井号：威204H79-8井、9井合举
施工开始日期：2023/11/15
施工方式：开井反举
开始时间：8:00
施工截止时间：2023/11/16 8：00
开始时氮气数值:3237109方
结束时氮气数值:3268490方
本次作业注入气量:31381方
施工排量（方/小时）:1307
8井↓
施工前瞬量（万方/天）：3.3
施工最高瞬量（万方/天）:3.6
施工后瞬量（万方/天）:3.4
排液量（方）：8
作业时间（小时）：24
施工前套压/油压：
7.11MPa/1.63MPa
气举最高套压/油压：7.69MPa/2.64MPa
施工后套压/油压：
7.16Mpa/1.49Mpa
9井↓
施工前瞬量（万方/天）：4.2
施工最高瞬量（万方/天）: 4.5
施工后瞬量（万方/天）:4.4
排液量（方）：9
作业时间（小时）：24
施工前套压/油压：
7.27MPa/1.54MPa
气举最高套压/油压：7.81MPa/2.53MPa
施工后套压/油压：
7.27Mpa/1.54Mpa</t>
    <phoneticPr fontId="7" type="noConversion"/>
  </si>
  <si>
    <t>16:50-20:50</t>
  </si>
  <si>
    <t>204H52-1</t>
    <phoneticPr fontId="7" type="noConversion"/>
  </si>
  <si>
    <t>19:34-23:16</t>
  </si>
  <si>
    <t>08:00-19:34 23:16-08:00</t>
  </si>
  <si>
    <t>关井正举-关井反举-开井反举</t>
    <phoneticPr fontId="7" type="noConversion"/>
  </si>
  <si>
    <t>/</t>
    <phoneticPr fontId="7" type="noConversion"/>
  </si>
  <si>
    <t>设备规格：CFA3408-298-1800
作业井号：威204H41-1
施工日期：2023.11.16
施工方式: 关井正举-关井反举
                  开井反举
施工开始时间：14:45
施工结束时间：21:45
施工排量（方/小时）：1200
施工前瞬量（万方/天）：0
施工最高瞬量（万方/天）：2.2
施工后瞬量（万方/天）：1.5
排液量（方）：14.3
作业时间（小时）：7
备注：
针阀开度及流程情况：针阀全开，走增压流程
施工前套压/油压：2.25/2.40MPa
出液时套压/油压：3.08/2.60Mpa
气举最高套压/油压：3.19/3.40MPa
停气举时套压/油压：2.51/0.79MPa
气举举通时间：18:20
异常或特殊情况:无</t>
    <phoneticPr fontId="7" type="noConversion"/>
  </si>
  <si>
    <t>设备规格：NPU12501/99/35
作业井号：威204H79-8井、9井合举
施工开始日期：2023/11/16
施工方式：开井反举
开始时间：8:00
施工截止时间：2023/11/17 8：00
开始时氮气数值:3268490方
结束时氮气数值:3299922方
本次作业注入气量:31432方
施工排量（方/小时）:1310
8井↓
施工前瞬量（万方/天）：3.4
施工最高瞬量（万方/天）:3.7
施工后瞬量（万方/天）:3.7
排液量（方）：7
作业时间（小时）：24
施工前套压/油压：
7.16MPa/1.49MPa
气举最高套压/油压：7.64MPa/2.76MPa
施工后套压/油压：
7.25Mpa/1.41Mpa
9井↓
施工前瞬量（万方/天）：4.4
施工最高瞬量（万方/天）: 4.6
施工后瞬量（万方/天）:4.4
排液量（方）：10
作业时间（小时）：24
施工前套压/油压：
7.27MPa/1.54MPa
气举最高套压/油压：7.81MPa/2.63MPa
施工后套压/油压：
7.45Mpa/1.48Mpa</t>
    <phoneticPr fontId="7" type="noConversion"/>
  </si>
  <si>
    <t>12:30-20:30</t>
  </si>
  <si>
    <t>NPU12008/350C</t>
    <phoneticPr fontId="7" type="noConversion"/>
  </si>
  <si>
    <t>204H40-3</t>
    <phoneticPr fontId="7" type="noConversion"/>
  </si>
  <si>
    <t>关井正举+关井反举+开井反举</t>
    <phoneticPr fontId="7" type="noConversion"/>
  </si>
  <si>
    <t>设备规格：NPU12008/350C
作业井号：威204H40-3井
施工日期：2023/11/17
施工方式：关井正举+关井反举+开井反举
开始时间：15:40
施工截止时间：21:40
作业时间:6小时
施工排量（方/小时）：1200
施工前瞬量（万方/天）：0
施工最高瞬量（万方/天）:2.2
施工后瞬量（万方/天）：2.2
排液量（方）:3.5
施工前套压/油压：2.86MPa/2.92MPa
气举最高套压/油压：3.02MPa/3.52MPa
施工后套压/油压：2.57MPa/0.76Mpa</t>
    <phoneticPr fontId="7" type="noConversion"/>
  </si>
  <si>
    <t>NPU12005/350C</t>
    <phoneticPr fontId="7" type="noConversion"/>
  </si>
  <si>
    <t>202H19-7</t>
    <phoneticPr fontId="7" type="noConversion"/>
  </si>
  <si>
    <t>设备规格：NPU12005/350C
作业井号：威202H19-7井
施工日期：2023/11/17
施工方式：关井正举+关井反举+开井反举
开始时间：11：00
施工截止时间：19：00
作业时间:8小时
施工排量（方/小时）：1200
施工前瞬量（万方/天）：0
施工最高瞬量（万方/天）:2
施工后瞬量（万方/天）：1.8
排液量（方）:2.7
施工前套压/油压：1.81MPa/1.81MPa
气举最高套压/油压：2.51MPa/2.84MPa
施工后套压/油压：2.07MPa/0.90Mpa</t>
    <phoneticPr fontId="7" type="noConversion"/>
  </si>
  <si>
    <t>设备规格：NPU12005/350C
作业井号：威202H19-7井
施工日期：2023/11/17
施工方式：关井正举+关井反举+开井反举
开始时间：11：00
施工截止时间：19：00
作业时间:8小时
施工排量（方/小时）：1200
施工前瞬量（万方/天）：0
施工最高瞬量（万方/天）:2
施工后瞬量（万方/天）：1.8
排液量（方）:2.7
施工前套压/油压：1.81MPa/1.81MPa
气举最高套压/油压：2.51MPa/2.84MPa
施工后套压/油压：2.07MPa/0.90Mpa</t>
    <phoneticPr fontId="7" type="noConversion"/>
  </si>
  <si>
    <t>设备规格：NPU12501/99/35
作业井号：威204H79-8井、9井合举
施工开始日期：2023/11/17
施工方式：开井反举
开始时间：8:00
施工截止时间：2023/11/18 8：00
开始时氮气数值:3299922方
结束时氮气数值:3331205方
本次作业注入气量:31283方
施工排量（方/小时）:1300
8井↓
施工前瞬量（万方/天）：3.7
施工最高瞬量（万方/天）:3.7
施工后瞬量（万方/天）:3.6
排液量（方）：9
作业时间（小时）：24
施工前套压/油压：
7.25MPa/1.41MPa
气举最高套压/油压：7.89MPa/1.41MPa
施工后套压/油压：
6.58Mpa/1.41Mpa
9井↓
施工前瞬量（万方/天）：4.4
施工最高瞬量（万方/天）: 5.8
施工后瞬量（万方/天）:5.4
排液量（方）：7
作业时间（小时）：24
施工前套压/油压：
7.45MPa/1.48MPa
气举最高套压/油压：7.98MPa/1.48MPa
施工后套压/油压：
6.77Mpa/1.44Mpa</t>
    <phoneticPr fontId="7" type="noConversion"/>
  </si>
  <si>
    <t>23:10-7:40</t>
  </si>
  <si>
    <t>8:00-10：00</t>
  </si>
  <si>
    <t>8:00-9；00  12:00-8:00</t>
  </si>
  <si>
    <t>NPU12008/350C</t>
    <phoneticPr fontId="7" type="noConversion"/>
  </si>
  <si>
    <t>204H38-3</t>
    <phoneticPr fontId="7" type="noConversion"/>
  </si>
  <si>
    <t>关井正举+关井反举+开井反举</t>
    <phoneticPr fontId="7" type="noConversion"/>
  </si>
  <si>
    <t>设备规格：NPU12008/350C
作业井号：威204H38-3井
施工日期：2023/11/18
施工方式：关井正举+关井反举+开井反举
开始时间：11:40
施工截止时间：19:40
作业时间:8小时
施工排量（方/小时）：1200
施工前瞬量（万方/天）：0
施工最高瞬量（万方/天）:1.9
施工后瞬量（万方/天）：1.3
排液量（方）:2.6
施工前套压/油压：1.39MPa/1.35MPa
气举最高套压/油压：1.52MPa/1.69MPa
施工后套压/油压：1.38MPa/0.50Mpa</t>
    <phoneticPr fontId="7" type="noConversion"/>
  </si>
  <si>
    <t>NPU12005/350C</t>
    <phoneticPr fontId="7" type="noConversion"/>
  </si>
  <si>
    <t>204H51-5</t>
    <phoneticPr fontId="7" type="noConversion"/>
  </si>
  <si>
    <t>开井反举</t>
    <phoneticPr fontId="7" type="noConversion"/>
  </si>
  <si>
    <t>设备规格：NPU12005/350C
作业井号：威204H51-5井
施工日期：2023/11/18
施工方式：开井反举
开始时间：15:20
施工截止时间：21:20
作业时间:6小时
施工排量（方/小时）：1200
施工前瞬量（万方/天）：0.4
施工最高瞬量（万方/天）:1.2
施工后瞬量（万方/天）：0.9
排液量（方）:2.2
施工前套压/油压：1.25MPa/0.45MPa
气举最高套压/油压：1.90MPa/0.47MPa
施工后套压/油压：1.90MPa/0.46Mpa</t>
    <phoneticPr fontId="7" type="noConversion"/>
  </si>
  <si>
    <t>设备规格：NPU12501/99/35
作业井号：威204H79-8井、9井合举
施工开始日期：2023/11/18
施工方式：开井反举
开始时间：8:00
施工截止时间：2023/11/19 8：00
开始时氮气数值:3331205方
结束时氮气数值:3362478方
本次作业注入气量:31273方
施工排量（方/小时）:1300
8井↓
施工前瞬量（万方/天）：3.6
施工最高瞬量（万方/天）:3.7
施工后瞬量（万方/天）:3.5
排液量（方）：8
作业时间（小时）：24
施工前套压/油压：
6.58MPa/1.41MPa
气举最高套压/油压：7.21MPa/1.41MPa
施工后套压/油压：
7.08Mpa/1.41Mpa
9井↓
施工前瞬量（万方/天）：5.4
施工最高瞬量（万方/天）:5.4
施工后瞬量（万方/天）:4.8
排液量（方）：9
作业时间（小时）：24
施工前套压/油压：
6.77MPa/1.44MPa
气举最高套压/油压：7.36MPa/1.44MPa
施工后套压/油压：
7.18Mpa/1.44Mpa</t>
    <phoneticPr fontId="7" type="noConversion"/>
  </si>
  <si>
    <t xml:space="preserve"> 8:00- 21:40 23:40- 8:00</t>
  </si>
  <si>
    <t>NPU12008/350C</t>
    <phoneticPr fontId="7" type="noConversion"/>
  </si>
  <si>
    <t>204H41-4</t>
    <phoneticPr fontId="7" type="noConversion"/>
  </si>
  <si>
    <t>关井正举+关井反举+开井反举</t>
    <phoneticPr fontId="7" type="noConversion"/>
  </si>
  <si>
    <t>设备规格：NPU12008/350C
作业井号：威204H41-4井
施工日期：2023/11/19
施工方式：关井正举+关井反举+开井反举
开始时间：13:00
施工截止时间：21:00
作业时间:8小时
施工排量（方/小时）：1200
施工前瞬量（万方/天）：0
施工最高瞬量（万方/天）:1.7
施工后瞬量（万方/天）：1.3
排液量（方）:9
施工前套压/油压：2.16MPa/2.01MPa
气举最高套压/油压：2.38MPa/2.71MPa
施工后套压/油压：1.92MPa/0.68Mpa</t>
    <phoneticPr fontId="7" type="noConversion"/>
  </si>
  <si>
    <t>NPU12005/350C</t>
    <phoneticPr fontId="7" type="noConversion"/>
  </si>
  <si>
    <t>204H51-5</t>
    <phoneticPr fontId="7" type="noConversion"/>
  </si>
  <si>
    <t>开井反举</t>
    <phoneticPr fontId="7" type="noConversion"/>
  </si>
  <si>
    <t>设备规格：NPU12005/350C
作业井号：威204H51-5井
施工日期：2023/11/19
施工方式：开井反举
开始时间：10:40
施工截止时间：19:40
作业时间:9小时
施工排量（方/小时）：1200
施工前瞬量（万方/天）：0.3
施工最高瞬量（万方/天）:1.4
施工后瞬量（万方/天）：1
排液量（方）:3.4
施工前套压/油压：1.50MPa/0.42MPa
气举最高套压/油压：2.32MPa/0.57MPa
施工后套压/油压：1.44MPa/0.53Mpa</t>
    <phoneticPr fontId="7" type="noConversion"/>
  </si>
  <si>
    <t>设备规格：NPU12501/99/35
作业井号：威204H79-8井、9井合举
施工开始日期：2023/11/19
施工方式：开井反举
开始时间：8:00
施工截止时间：2023/11/20 8：00
开始时氮气数值:3362478方
结束时氮气数值:3393451方
本次作业注入气量:30973方
施工排量（方/小时）:1290
8井↓
施工前瞬量（万方/天）：3.5
施工最高瞬量（万方/天）:3.7
施工后瞬量（万方/天）:3.5
排液量（方）：7
作业时间（小时）：24
施工前套压/油压：
7.08MPa/1.41MPa
气举最高套压/油压：7.66MPa/1.41MPa
施工后套压/油压：
7.66Mpa/1.41Mpa
9井↓
施工前瞬量（万方/天）：4.8
施工最高瞬量（万方/天）:5.6
施工后瞬量（万方/天）:4.1
排液量（方）：10
作业时间（小时）：24
施工前套压/油压：
7.18MPa/1.44MPa
气举最高套压/油压：7.88MPa/1.44MPa
施工后套压/油压：
7.72Mpa/1.44Mpa</t>
    <phoneticPr fontId="7" type="noConversion"/>
  </si>
  <si>
    <t>NPU12008/350C</t>
    <phoneticPr fontId="7" type="noConversion"/>
  </si>
  <si>
    <t>204H41-3</t>
    <phoneticPr fontId="7" type="noConversion"/>
  </si>
  <si>
    <t>关井正举+关井反举+开井反举</t>
    <phoneticPr fontId="7" type="noConversion"/>
  </si>
  <si>
    <t>设备规格：NPU12008/350C
作业井号：威204H41-3井
施工日期：2023/11/20
施工方式：关井正举+关井反举+开井反举
开始时间：9:20
施工截止时间：17:20
作业时间:8小时
施工排量（方/小时）：1200
施工前瞬量（万方/天）：0
施工最高瞬量（万方/天）:1.5
施工后瞬量（万方/天）：1.5
排液量（方）:3
施工前套压/油压：1.88MPa/1.77MPa
气举最高套压/油压：2.05MPa/2.45MPa
施工后套压/油压：1.68MPa/0.61Mpa</t>
    <phoneticPr fontId="7" type="noConversion"/>
  </si>
  <si>
    <t>NPU12005/350C</t>
    <phoneticPr fontId="7" type="noConversion"/>
  </si>
  <si>
    <t>关井反举+开井反举</t>
    <phoneticPr fontId="7" type="noConversion"/>
  </si>
  <si>
    <t>设备规格：NPU12005/350C
作业井号：威204H51-5井
施工日期：2023/11/20
施工方式：关井反举+开井反举
开始时间：10:00
施工截止时间：18:00
作业时间:8小时
施工排量（方/小时）：1200
施工前瞬量（万方/天）：0
施工最高瞬量（万方/天）:2.6
施工后瞬量（万方/天）：1.4
排液量（方）:3.4
施工前套压/油压：1.32MPa/1.42MPa
气举最高套压/油压：3.22MPa/3.43MPa
施工后套压/油压：1.51MPa/0.53Mpa</t>
    <phoneticPr fontId="7" type="noConversion"/>
  </si>
  <si>
    <t>设备规格：NPU12501/99/35
作业井号：威204H79-8井、9井合举
施工开始日期：2023/11/20
施工方式：开井反举
开始时间：8:00
施工截止时间：2023/11/21 8：00
开始时氮气数值:3393451方
结束时氮气数值:3423865方
本次作业注入气量:30414方
施工排量（方/小时）:1265
8井↓
施工前瞬量（万方/天）：3.5
施工最高瞬量（万方/天）:3.7
施工后瞬量（万方/天）:3.3
排液量（方）：8
作业时间（小时）：24
施工前套压/油压：
7.66MPa/1.41MPa
气举最高套压/油压：7.97MPa/1.41MPa
施工后套压/油压：
5.76Mpa/1.41Mpa
9井↓
施工前瞬量（万方/天）：4.1
施工最高瞬量（万方/天）:6.5
施工后瞬量（万方/天）:6.5
排液量（方）：6
作业时间（小时）：24
施工前套压/油压：
7.72MPa/1.44MPa
气举最高套压/油压：8.13MPa/1.44MPa
施工后套压/油压：
5.91Mpa/1.44Mpa</t>
    <phoneticPr fontId="7" type="noConversion"/>
  </si>
  <si>
    <t>204H52-1</t>
    <phoneticPr fontId="7" type="noConversion"/>
  </si>
  <si>
    <t xml:space="preserve">12:26-15:33 </t>
  </si>
  <si>
    <t>8:00-12:26 15:33-8:00</t>
  </si>
  <si>
    <t>关井正举-关井反举-开井反举</t>
    <phoneticPr fontId="7" type="noConversion"/>
  </si>
  <si>
    <t>/</t>
    <phoneticPr fontId="7" type="noConversion"/>
  </si>
  <si>
    <t>设备规格：CFA3408-298-1800
作业井号：威204H41-1
施工日期：2023.11.21
施工方式: 关井正举-关井反举
                  开井反举
施工开始时间：08:50
施工结束时间：16:50
施工排量（方/小时）：1200
施工前瞬量（万方/天）：0
施工最高瞬量（万方/天）：4.2
施工后瞬量（万方/天）：3.98
排液量（方）：0.67
作业时间（小时）：8
备注：
针阀开度及流程情况：针阀全开，走增压流程
施工前套压/油压：2.40/2.16MPa
出液时套压/油压：3.01/2.77Mpa
气举最高套压/油压：3.17/3.3.43MPa
停气举时套压/油压：2.62/1.14MPa
气举举通时间：13:10
异常或特殊情况:无</t>
    <phoneticPr fontId="7" type="noConversion"/>
  </si>
  <si>
    <t>NPU12008/350C</t>
    <phoneticPr fontId="7" type="noConversion"/>
  </si>
  <si>
    <t>204H36-7</t>
    <phoneticPr fontId="7" type="noConversion"/>
  </si>
  <si>
    <t>关井正举+关井反举+开井反举</t>
    <phoneticPr fontId="7" type="noConversion"/>
  </si>
  <si>
    <t>设备规格：NPU12008/350C
作业井号：威204H36-7井
施工日期：2023/11/21
施工方式：关井正举+关井反举+开井反举
开始时间：10:00
施工截止时间：18:00
作业时间:8小时
施工排量（方/小时）：1200
施工前瞬量（万方/天）：0
施工最高瞬量（万方/天）:2.6
施工后瞬量（万方/天）：1
排液量（方）:0.8
施工前套压/油压：1.88MPa/1.77MPa
气举最高套压/油压：3.45MPa/3.96MPa
施工后套压/油压：2.89MPa/0.93Mpa</t>
    <phoneticPr fontId="7" type="noConversion"/>
  </si>
  <si>
    <t>NPU12005/350C</t>
    <phoneticPr fontId="7" type="noConversion"/>
  </si>
  <si>
    <t>204H66-4</t>
    <phoneticPr fontId="7" type="noConversion"/>
  </si>
  <si>
    <t>开井反举</t>
    <phoneticPr fontId="7" type="noConversion"/>
  </si>
  <si>
    <t>设备规格：NPU12005/350C
作业井号：威204H66-4井
施工日期：2023/11/21
施工方式：开井反举
开始时间：12:30
施工截止时间：21:30
作业时间:9小时
施工排量（方/小时）：1200
施工前瞬量（万方/天）：0
施工最高瞬量（万方/天）:6.5
施工后瞬量（万方/天）：6.5
排液量（方）:4.7
施工前套压/油压：9.80MPa/0.90MPa
气举最高套压/油压：17.36MPa/7.41MPa
施工后套压/油压：10.68MPa/6.18Mpa</t>
    <phoneticPr fontId="7" type="noConversion"/>
  </si>
  <si>
    <t>NPU12501/99/35</t>
    <phoneticPr fontId="7" type="noConversion"/>
  </si>
  <si>
    <t>设备规格：NPU12501/99/35
作业井号：威204H79-8井、9井合举
施工开始日期：2023/11/21
施工方式：开井反举
开始时间：8:00
施工截止时间：2023/11/22 8：00
开始时氮气数值:3423865方
结束时氮气数值:3455314方
本次作业注入气量:31449方
施工排量（方/小时）:1310
8井↓
施工前瞬量（万方/天）：3.3
施工最高瞬量（万方/天）:4.1
施工后瞬量（万方/天）:3.6
排液量（方）：5
作业时间（小时）：24
施工前套压/油压：
5.76MPa/1.41MPa
气举最高套压/油压：6.46MPa/1.41MPa
施工后套压/油压：
6.46Mpa/1.41Mpa
9井↓
施工前瞬量（万方/天）：6.5
施工最高瞬量（万方/天）: 6.6
施工后瞬量（万方/天）:4.8
排液量（方）：7
作业时间（小时）：24
施工前套压/油压：
5.91MPa/1.44MPa
气举最高套压/油压：6.68MPa/1.44MPa
施工后套压/油压：
6.68Mpa/1.44Mpa</t>
    <phoneticPr fontId="7" type="noConversion"/>
  </si>
  <si>
    <t>NPU12005/350C</t>
    <phoneticPr fontId="7" type="noConversion"/>
  </si>
  <si>
    <t>204H40-3</t>
    <phoneticPr fontId="7" type="noConversion"/>
  </si>
  <si>
    <t>关井正举+关井反举+开井反举</t>
    <phoneticPr fontId="7" type="noConversion"/>
  </si>
  <si>
    <t>设备规格：NPU12005/350C
作业井号：威204H40-3井
施工日期：2023/11/22
施工方式：关井正举+关井反举+开井反举
开始时间：9:30
施工截止时间：17:30
作业时间:8小时
施工排量（方/小时）：1200
施工前瞬量（万方/天）：0
施工最高瞬量（万方/天）:2.9
施工后瞬量（万方/天）：2.9
排液量（方）:5
施工前套压/油压：3.06MPa/3.06MPa
气举最高套压/油压：3.38MPa/3.82MPa
施工后套压/油压：2.75MPa/0.91Mpa</t>
    <phoneticPr fontId="7" type="noConversion"/>
  </si>
  <si>
    <t>NPU12008/350C</t>
    <phoneticPr fontId="7" type="noConversion"/>
  </si>
  <si>
    <t>204H41-4</t>
    <phoneticPr fontId="7" type="noConversion"/>
  </si>
  <si>
    <t>设备规格：NPU12008/350C
作业井号：威204H41-4井
施工日期：2023/11/22
施工方式：关井正举+关井反举+开井反举
开始时间：10:30
施工截止时间：18:30
作业时间:8小时
施工排量（方/小时）：1200
施工前瞬量（万方/天）：0
施工最高瞬量（万方/天）:2.5
施工后瞬量（万方/天）：1.6
排液量（方）:2.5
施工前套压/油压：1.70MPa/1.46MPa
气举最高套压/油压：2.20MPa/2.58MPa
施工后套压/油压：1.88MPa/0.68Mpa</t>
    <phoneticPr fontId="7" type="noConversion"/>
  </si>
  <si>
    <t>设备规格：NPU12501/99/35
作业井号：威204H79-8井、9井合举
施工开始日期：2023/11/22
施工方式：开井反举
开始时间：8:00
施工截止时间：2023/11/23 8：00
开始时氮气数值:3455314方
结束时氮气数值:3486407方
本次作业注入气量:31093方
施工排量（方/小时）:1295
8井↓
施工前瞬量（万方/天）：3.6
施工最高瞬量（万方/天）:4.0
施工后瞬量（万方/天）:3.4
排液量（方）：4
作业时间（小时）：24
施工前套压/油压：
6.46MPa/1.41MPa
气举最高套压/油压：7.16MPa/1.41MPa
施工后套压/油压：
6.00Mpa/1.41Mpa
9井↓
施工前瞬量（万方/天）：4.8
施工最高瞬量（万方/天）: 6.4
施工后瞬量（万方/天）:4.7
排液量（方）：7
作业时间（小时）：24
施工前套压/油压：
6.68MPa/1.44MPa
气举最高套压/油压：7.36MPa/1.44MPa
施工后套压/油压：
6.16Mpa/1.44Mpa</t>
    <phoneticPr fontId="7" type="noConversion"/>
  </si>
  <si>
    <t>19:00-21:45</t>
  </si>
  <si>
    <t xml:space="preserve">8:00-19:00 21:45-8:00  </t>
  </si>
  <si>
    <t>NPU12008/350C</t>
    <phoneticPr fontId="7" type="noConversion"/>
  </si>
  <si>
    <t>204H66-4</t>
    <phoneticPr fontId="7" type="noConversion"/>
  </si>
  <si>
    <t>开井反举</t>
    <phoneticPr fontId="7" type="noConversion"/>
  </si>
  <si>
    <t>设备规格：NPU12008/350C
作业井号：威204H66-4井
施工日期：2023/11/23
施工方式：开井反举
开始时间：11:10
施工截止时间：22:10
作业时间:11小时
施工排量（方/小时）：1200
施工前瞬量（万方/天）：0
施工最高瞬量（万方/天）:9.8
施工后瞬量（万方/天）：7.5
排液量（方）:3
施工前套压/油压：9.20MPa/1.20MPa
气举最高套压/油压：13.27MPa/0.00MPa
施工后套压/油压：7.62MPa/3.55Mpa</t>
    <phoneticPr fontId="7" type="noConversion"/>
  </si>
  <si>
    <t>设备规格：NPU12501/99/35
作业井号：威204H79-8井、9井合举
施工开始日期：2023/11/23
施工方式：开井反举
开始时间：8:00
施工截止时间：2023/11/24 8：00
开始时氮气数值:3486407方
结束时氮气数值:3517140方
本次作业注入气量:30733方
施工排量（方/小时）:1280
8井↓
施工前瞬量（万方/天）：3.4
施工最高瞬量（万方/天）:3.8
施工后瞬量（万方/天）:3.2
排液量（方）：6
作业时间（小时）：24
施工前套压/油压：
6.00MPa/1.41MPa
气举最高套压/油压：7.11MPa/1.41MPa
施工后套压/油压：
6.77Mpa/1.41Mpa
9井↓
施工前瞬量（万方/天）：4.7
施工最高瞬量（万方/天）:5.9
施工后瞬量（万方/天）:5.1
排液量（方）：7
作业时间（小时）：24
施工前套压/油压：
6.16MPa/1.44MPa
气举最高套压/油压：7.32MPa/1.44MPa
施工后套压/油压：
7.00Mpa/1.44Mpa</t>
    <phoneticPr fontId="7" type="noConversion"/>
  </si>
  <si>
    <t>9:17-15:49 20:15-21:10</t>
  </si>
  <si>
    <t>CFA3408-298-1800</t>
    <phoneticPr fontId="7" type="noConversion"/>
  </si>
  <si>
    <t>204H40-6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</si>
  <si>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</si>
  <si>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</si>
  <si>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作业井号：威204H40-6
施工日期：2023.11.25
施工方式: 关井正举-关井反举
                  开井反举
施工开始时间：10:55
施工结束时间：18:55
施工排量（方/小时）：1200
施工前瞬量（万方/天）：0
施工最高瞬量（万方/天）：3.0
施工后瞬量（万方/天）：2.85
排液量（方）：0
作业时间（小时）：8
备注：
针阀开度及流程情况：针阀全开，走增压流程
施工前套压/油压：2.90/3.36MPa
气举最高套压/油压：3.38/3.63MPa
停气举时套压/油压：2.57/0.75MPa
气举举通时间：14:20
异常或特殊情况:无</t>
    <phoneticPr fontId="7" type="noConversion"/>
  </si>
  <si>
    <t>NPU12008/350C</t>
    <phoneticPr fontId="7" type="noConversion"/>
  </si>
  <si>
    <t>202H11-3</t>
    <phoneticPr fontId="7" type="noConversion"/>
  </si>
  <si>
    <t>关井正举+关井反举+开井反举</t>
    <phoneticPr fontId="7" type="noConversion"/>
  </si>
  <si>
    <t>设备规格：NPU12008/350C
作业井号：威202H11-3井
施工日期：2023/11/24
施工方式：关井正举+关井反举+开井反举
开始时间：12:50
施工截止时间：20:50
作业时间:8小时
施工排量（方/小时）：1200
施工前瞬量（万方/天）：0
施工最高瞬量（万方/天）:2.2
施工后瞬量（万方/天）：1.1
排液量（方）:1.5
施工前套压/油压：1.66MPa/0.69MPa
气举最高套压/油压：2.95MPa/2.94MPa
施工后套压/油压：2.00MPa/0.39Mpa</t>
    <phoneticPr fontId="7" type="noConversion"/>
  </si>
  <si>
    <t>NPU12005/350C</t>
    <phoneticPr fontId="7" type="noConversion"/>
  </si>
  <si>
    <t>204H36-7</t>
    <phoneticPr fontId="7" type="noConversion"/>
  </si>
  <si>
    <t>设备规格：NPU12005/350C
作业井号：威204H36-7井
施工日期：2023/11/25
施工方式：关井正举+关井反举+开井反举
开始时间：12:00
施工截止时间：18:00
作业时间:6小时
施工排量（方/小时）：1200
施工前瞬量（万方/天）：0
施工最高瞬量（万方/天）:3
施工后瞬量（万方/天）：1.7
排液量（方）:1.5
施工前套压/油压：2.48MPa/2.34MPa
气举最高套压/油压：2.96MPa/3.17MPa
施工后套压/油压：2.59MPa/1.02Mpa</t>
    <phoneticPr fontId="7" type="noConversion"/>
  </si>
  <si>
    <t>NPU12003/350C</t>
    <phoneticPr fontId="7" type="noConversion"/>
  </si>
  <si>
    <t>204H41-3</t>
    <phoneticPr fontId="7" type="noConversion"/>
  </si>
  <si>
    <t>设备规格：NPU12003/350C
作业井号:威204H41-3
施工日期：2023/11/25
施工方式：关井正举-关井反举-开井反举
开始时间:11：15
施工结束时间：19：15
施工排量（方/小时）：1200
施工前瞬量（万方/天）：0
施工最高瞬量（万方/天）：2.1
施工后瞬量（万方/天）：1.6
排液量（方）：3.5
作业时间（小时）：8
施工前套压/油压：1.88/1.72MPa
气举最高套压/油压：2.05/2.14MPa
施工后套压/油压：1.61/0.61Mpa。</t>
    <phoneticPr fontId="7" type="noConversion"/>
  </si>
  <si>
    <t>202H18-7</t>
    <phoneticPr fontId="7" type="noConversion"/>
  </si>
  <si>
    <t>关井正举</t>
    <phoneticPr fontId="7" type="noConversion"/>
  </si>
  <si>
    <t>设备规格：NPU12005/350C
作业井号：威202H18-7井
施工日期：2023/11/26
施工方式：关井正举
开始时间：10:50
施工截止时间：15:50
作业时间:5小时
施工排量（方/小时）：1200
施工前瞬量（万方/天）：0
施工最高瞬量（万方/天）:0
施工后瞬量（万方/天）：0
排液量（方）:
施工前套压/油压：2.57MPa/1.26MPa
气举最高套压/油压：2.86MPa/2.73MPa
施工后套压/油压：2.86MPa/2.73Mpa</t>
    <phoneticPr fontId="7" type="noConversion"/>
  </si>
  <si>
    <t>202H18-6</t>
    <phoneticPr fontId="7" type="noConversion"/>
  </si>
  <si>
    <t>设备规格：NPU12005/350C
作业井号：威202H18-6井
施工日期：2023/11/26
施工方式：关井正举
开始时间：16:40
施工截止时间：19:40
作业时间:3小时
施工排量（方/小时）：1200
施工前瞬量（万方/天）：0
施工最高瞬量（万方/天）:0
施工后瞬量（万方/天）：0
排液量（方）:
施工前套压/油压：2.95MPa/2.53MPa
气举最高套压/油压：3.87MPa/4.02MPa
施工后套压/油压：3.83MPa/4.02Mpa</t>
    <phoneticPr fontId="7" type="noConversion"/>
  </si>
  <si>
    <t>204H41-1</t>
    <phoneticPr fontId="7" type="noConversion"/>
  </si>
  <si>
    <t>设备规格：NPU12003/350C
作业井号:威204H41-1
施工日期：2023/11/26
施工方式：关井正举-关井反举-开井反举
开始时间:12：25
施工结束时间：20：25
施工排量（方/小时）：1200
施工前瞬量（万方/天）：0
施工最高瞬量（万方/天）：3.6
施工后瞬量（万方/天）：3.4
排液量（方）：0.6
作业时间（小时）：8
施工前套压/油压：2.53/0.89MPa
气举最高套压/油压：3.03/2.9MPa
施工后套压/油压：2.29/0.61Mpa。</t>
    <phoneticPr fontId="7" type="noConversion"/>
  </si>
  <si>
    <t>设备规格：NPU12501/99/35
作业井号：威204H79-8井、9井合举
施工开始日期：2023/11/24
施工方式：开井反举
开始时间：8:00
施工截止时间：2023/11/25 8：00
开始时氮气数值:3517140方
结束时氮气数值:3548100方
本次作业注入气量:30960方
施工排量（方/小时）:1290
8井↓
施工前瞬量（万方/天）：3.2
施工最高瞬量（万方/天）:3.9
施工后瞬量（万方/天）:3.2
排液量（方）：5
作业时间（小时）：24
施工前套压/油压：
6.77MPa/1.41MPa
气举最高套压/油压：7.35MPa/1.41MPa
施工后套压/油压：
5.93Mpa/1.41Mpa
9井↓
施工前瞬量（万方/天）：5.1
施工最高瞬量（万方/天）:6.4
施工后瞬量（万方/天）:5.7
排液量（方）：7
作业时间（小时）：24
施工前套压/油压：
7.00MPa/1.44MPa
气举最高套压/油压：7.54MPa/1.44MPa
施工后套压/油压：
6.09Mpa/1.44Mpa</t>
    <phoneticPr fontId="7" type="noConversion"/>
  </si>
  <si>
    <t>设备规格：NPU12501/99/35
作业井号：威204H79-8井、9井合举
施工开始日期：2023/11/25
施工方式：开井反举
开始时间：8:00
施工截止时间：2023/11/26 8：00
开始时氮气数值:3548100方
结束时氮气数值:3579343方
本次作业注入气量:31243方
施工排量（方/小时）:1301
8井↓
施工前瞬量（万方/天）：3.2
施工最高瞬量（万方/天）:3.6
施工后瞬量（万方/天）:3.4
排液量（方）：6
作业时间（小时）：24
施工前套压/油压：
5.93MPa/1.41MPa
气举最高套压/油压：7.23MPa/1.41MPa
施工后套压/油压：
6.97Mpa/1.41Mpa
9井↓
施工前瞬量（万方/天）：5.7
施工最高瞬量（万方/天）:6.2
施工后瞬量（万方/天）:5.1
排液量（方）：7
作业时间（小时）：24
施工前套压/油压：
6.09MPa/1.44MPa
气举最高套压/油压：7.40MPa/1.44MPa
施工后套压/油压：
7.13Mpa/1.44Mpa</t>
    <phoneticPr fontId="7" type="noConversion"/>
  </si>
  <si>
    <t>设备规格：NPU12501/99/35
作业井号：威204H79-8井、9井合举
施工开始日期：2023/11/26
施工方式：开井反举
开始时间：8:00
施工截止时间：2023/11/27 8：00
开始时氮气数值:3579343方
结束时氮气数值:3610143方
本次作业注入气量:30800方
施工排量（方/小时）:1283
8井↓
施工前瞬量（万方/天）：3.4
施工最高瞬量（万方/天）:3.5
施工后瞬量（万方/天）:3.2
排液量（方）：6
作业时间（小时）：24
施工前套压/油压：
6.97MPa/1.41MPa
气举最高套压/油压：7.16MPa/1.41MPa
施工后套压/油压：
6.70Mpa/1.41Mpa
9井↓
施工前瞬量（万方/天）：5.1
施工最高瞬量（万方/天）:5.6
施工后瞬量（万方/天）:5.1
排液量（方）：7
作业时间（小时）：24
施工前套压/油压：
7.13MPa/1.44MPa
气举最高套压/油压：7.36MPa/1.44MPa
施工后套压/油压：
6.81Mpa/1.44Mpa</t>
    <phoneticPr fontId="7" type="noConversion"/>
  </si>
  <si>
    <t>设备规格：NPU12005/350C
作业井号：威202H28-2井
施工日期：2023/11/12
施工方式：关井正举
开始时间：15：00
施工截止时间：17：10
施工排量（方/小时）：1200
施工前瞬量（万方/天）：0
施工最高瞬量（万方/天）:0
施工后瞬量（万方/天）：0
排液量（方）:0
作业时间（小时）：2小时10分
施工前套压/油压：8.00MPa/5.50MPa
气举最高套压/油压：8.30MPa/8.03MPa
施工后套压/油压：8.30MPa/8.04Mpa</t>
    <phoneticPr fontId="7" type="noConversion"/>
  </si>
  <si>
    <t>已核对</t>
    <phoneticPr fontId="7" type="noConversion"/>
  </si>
  <si>
    <t>14:55-17:30</t>
  </si>
  <si>
    <t xml:space="preserve">08:00-13：07 15:58-08:00     </t>
  </si>
  <si>
    <t>08:38-16:35</t>
  </si>
  <si>
    <t>08:00-08:38 16:35-08:00</t>
  </si>
  <si>
    <t>0:10-6:00</t>
  </si>
  <si>
    <t>CFA3408-298-1800</t>
    <phoneticPr fontId="7" type="noConversion"/>
  </si>
  <si>
    <t>关井正举-关井反举- 开井反举</t>
    <phoneticPr fontId="7" type="noConversion"/>
  </si>
  <si>
    <t>/</t>
    <phoneticPr fontId="7" type="noConversion"/>
  </si>
  <si>
    <t>NPU12003/350C</t>
    <phoneticPr fontId="7" type="noConversion"/>
  </si>
  <si>
    <t>204H41-3</t>
    <phoneticPr fontId="7" type="noConversion"/>
  </si>
  <si>
    <t>关井正举-关井反举-开井反举</t>
    <phoneticPr fontId="7" type="noConversion"/>
  </si>
  <si>
    <t>设备规格：CFA3408-298-1800
作业井号：威204H40-3
施工日期：2023.11.27
施工方式: 关井正举-关井反举
                  开井反举
施工开始时间：08:50
施工结束时间：17:10
施工排量（方/小时）：1200
施工前瞬量（万方/天）：0
施工最高瞬量（万方/天）：3.3
施工后瞬量（万方/天）：3.1
排液量（方）：1.96
作业时间（小时）：8
备注：
针阀开度及流程情况：针阀全开，走直输流程
施工前套压/油压：2.67/2.63MPa
出液时套压/油压：3.27/2.38Mpa
气举最高套压/油压：3.41/3.88MPa
停气举时套压/油压：2.92/1.19MPa
气举举通时间：12:50
异常或特殊情况:（11:20-11:40倒反举流程停机20分钟）</t>
    <phoneticPr fontId="7" type="noConversion"/>
  </si>
  <si>
    <t>设备规格：NPU12003/350C
作业井号:威204H41-3
施工日期：2023/11/27
施工方式：关井正举-关井反举-开井反举
开始时间:9：40
施工结束时间：17：40
施工排量（方/小时）：1200
施工前瞬量（万方/天）：0
施工最高瞬量（万方/天）：1.9
施工后瞬量（万方/天）：1.8
排液量（方）：3.1
作业时间（小时）：8
施工前套压/油压：1.61/0.59MPa
气举最高套压/油压：2.14/2.25MPa
施工后套压/油压：1.68/0.61Mpa。</t>
    <phoneticPr fontId="7" type="noConversion"/>
  </si>
  <si>
    <t>设备规格：NPU12501/99/35
作业井号：威204H79-8井、9井合举
施工开始日期：2023/11/27
施工方式：开井反举
开始时间：8:00
施工截止时间：2023/11/28 8：00
开始时氮气数值:3610143方
结束时氮气数值:3641117方
本次作业注入气量:30974方
施工排量（方/小时）:1290
8井↓
施工前瞬量（万方/天）：3.2
施工最高瞬量（万方/天）:3.4
施工后瞬量（万方/天）:3.4
排液量（方）：5
作业时间（小时）：24
施工前套压/油压：
6.70MPa/1.41MPa
气举最高套压/油压：7.40MPa/1.41MPa
施工后套压/油压：
6.51Mpa/1.41Mpa
9井↓
施工前瞬量（万方/天）：5.1
施工最高瞬量（万方/天）: 5.8
施工后瞬量（万方/天）:5.1
排液量（方）：6
作业时间（小时）：24
施工前套压/油压：
6.81MPa/1.44MPa
气举最高套压/油压：7.59MPa/1.46MPa
施工后套压/油压：
6.63Mpa/1.46Mpa</t>
    <phoneticPr fontId="7" type="noConversion"/>
  </si>
  <si>
    <t>204H50-1</t>
    <phoneticPr fontId="7" type="noConversion"/>
  </si>
  <si>
    <t>11:00-13:00</t>
  </si>
  <si>
    <t>08:00-11:00
13:00-08:00</t>
  </si>
  <si>
    <t>NPU12003/350C</t>
    <phoneticPr fontId="7" type="noConversion"/>
  </si>
  <si>
    <t>204H51-5</t>
    <phoneticPr fontId="7" type="noConversion"/>
  </si>
  <si>
    <t>关井正举-关井反举-开井反举</t>
    <phoneticPr fontId="7" type="noConversion"/>
  </si>
  <si>
    <t>设备规格：NPU12003/350C
作业井号:威204H51--5
施工日期：2023/11/28
施工方式：关井正举-关井反举-开井反举
开始时间:9：10
施工结束时间：17：10
施工排量（方/小时）：1200
施工前瞬量（万方/天）：0
施工最高瞬量（万方/天）：2.5
施工后瞬量（万方/天）：1.8
排液量（方）：2.4
作业时间（小时）：8
施工前套压/油压：2.35/2.30MPa
气举最高套压/油压：3.51/3.59MPa
施工后套压/油压：1.48/0.56Mpa。</t>
    <phoneticPr fontId="7" type="noConversion"/>
  </si>
  <si>
    <t>设备规格：NPU12501/99/35
作业井号：威204H79-8井、9井合举
施工开始日期：2023/11/28
施工方式：开井反举
开始时间：8:00
施工截止时间：2023/11/29 8：00
开始时氮气数值:3641117方
结束时氮气数值:3671827方
本次作业注入气量:30710方
施工排量（方/小时）:1275
8井↓
施工前瞬量（万方/天）：3.4
施工最高瞬量（万方/天）:4.5
施工后瞬量（万方/天）:4.5
排液量（方）：6
作业时间（小时）：24
施工前套压/油压：
6.51MPa/1.41MPa
气举最高套压/油压：7.54MPa/1.41MPa
施工后套压/油压：
6.92Mpa/1.41Mpa
9井↓
施工前瞬量（万方/天）：5.1
施工最高瞬量（万方/天）: 5.2
施工后瞬量（万方/天）:4.7
排液量（方）：6
作业时间（小时）：24
施工前套压/油压：
6.63MPa/1.46MPa
气举最高套压/油压：7.72MPa/1.46MPa
施工后套压/油压：
7.00Mpa/1.46Mpa</t>
    <phoneticPr fontId="7" type="noConversion"/>
  </si>
  <si>
    <t>202H13-1</t>
    <phoneticPr fontId="7" type="noConversion"/>
  </si>
  <si>
    <t>设备规格：NPU12501/99/35
作业井号：威204H79-7井
施工开始日期：2023/8/18
施工方式：开井反举
开始时间：23：00
施工结束时间：2023/8/19
3：00
开始时氮气数值：705365方
结束时氮气数值：709919方
本次作业注入气量：4554方
施工排量（方/小时）：1200
施工前瞬量（万方/天）：0.9
施工最高瞬量（万方/天）:6.4
施工后瞬量（万方/天）:2.8
排液量（方）：5.5
作业时间（小时）：4
施工前套压/油压：
8.14MPa/1.27MPa
气举最高套压/油压：8.14MPa/1.66MPa
施工后套压/油压：
6.65Mpa/39Mpa</t>
    <phoneticPr fontId="7" type="noConversion"/>
  </si>
  <si>
    <t>设备规格：NPU12501/99/35
作业井号：威204H79-6井
施工开始日期：2023/8/18
施工方式：开井反举
开始时间：8:00
8:00（开井反举6井）
20:50（停电停机）
21:50（来电关井反举6井）
23:00（转开井反举7井）
3:00（转关井反举6井）
4:00（开井反举6井）
施工截止时间：2023/8/19
8：00
开始时氮气数值:690156方
结束时氮气数值:715409方
本次作业注入气量:20699方（6井）
施工排量（方/小时）：1200
施工前瞬量（万方/天）：8.2
施工最高瞬量（万方/天）:8.4
施工后瞬量（万方/天）:8.2
排液量（方）：57
作业时间（小时）：23
施工前套压/油压：
11.33MPa/2.52MPa
气举最高套压/油压：13.64MPa/10.29MPa
施工后套压/油压：
11.74Mpa/3.98Mpa</t>
    <phoneticPr fontId="7" type="noConversion"/>
  </si>
  <si>
    <t>设备规格：NPU12501/99/35
作业井号：威204H79-6井
施工开始日期：2023/9/17
施工方式：开井反举
开始时间：8：00
施工截止时间：2023/9/18/8：00
开始时氮气数值:1488428方
结束时氮气数值:1516717 方
本次作业注入气量: 28289方
施工排量（方/小时）：1250
施工前瞬量（万方/天）：7.5
施工最高瞬量（万方/天）:8.2
施工后瞬量（万方/天）:7.1
排液量（方）：64
作业时间（小时）：24小时
施工前套压/油压：
9.37MPa/2.11MPa
气举最高套压/油压：10.40MPa/1.34MPa
施工后套压/油压：
10.40Mpa/1.34Mpa</t>
    <phoneticPr fontId="7" type="noConversion"/>
  </si>
  <si>
    <t>设备规格：NPU12501/99/35
作业井号：威204H79-8井、9井合举
施工开始日期：2023/11/14
施工方式：开井反举
开始时间：8:00
施工截止时间：2023/11/15 8：00
开始时氮气数值:3206012方
结束时氮气数值:3237109方
本次作业注入气量:31097方
施工排量（方/小时）:1295
8井↓
施工前瞬量（万方/天）：3.4
施工最高瞬量（万方/天）:3.4
施工后瞬量（万方/天）:3.3
排液量（方）：8
作业时间（小时）：24
施工前套压/油压：
7.49MPa/1.63MPa
气举最高套压/油压：7.49MPa/1.68MPa
施工后套压/油压：
7.11Mpa/1.63Mpa
9井↓
施工前瞬量（万方/天）：4.0
施工最高瞬量（万方/天）: 4.7
施工后瞬量（万方/天）:4.2
排液量（方）：10
作业时间（小时）：24
施工前套压/油压：
7.63MPa/1.54MPa
气举最高套压/油压：7.63MPa/1.58MPa
施工后套压/油压：
7.27Mpa/1.54Mpa</t>
    <phoneticPr fontId="7" type="noConversion"/>
  </si>
  <si>
    <t xml:space="preserve"> 
3：00</t>
    <phoneticPr fontId="7" type="noConversion"/>
  </si>
  <si>
    <t>NPU12003/350C</t>
    <phoneticPr fontId="7" type="noConversion"/>
  </si>
  <si>
    <t>204H41-3</t>
    <phoneticPr fontId="7" type="noConversion"/>
  </si>
  <si>
    <t>关井正举-关井反举-开井反举</t>
    <phoneticPr fontId="7" type="noConversion"/>
  </si>
  <si>
    <t>设备规格：NPU12003/350C
作业井号:威204H41-3
施工日期：2023/11/29
施工方式：关井正举-关井反举-开井反举
开始时间:9：50
施工结束时间：17：50
施工排量（方/小时）：1200
施工前瞬量（万方/天）：0
施工最高瞬量（万方/天）：2.5
施工后瞬量（万方/天）：1.7
排液量（方）：3
作业时间（小时）：8
施工前套压/油压：1.57/1.38MPa
气举最高套压/油压：2.1/2.42MPa
施工后套压/油压：1.68/0.63Mpa。</t>
    <phoneticPr fontId="7" type="noConversion"/>
  </si>
  <si>
    <t>已核对</t>
    <phoneticPr fontId="7" type="noConversion"/>
  </si>
  <si>
    <t>NPU12501/99/35</t>
    <phoneticPr fontId="7" type="noConversion"/>
  </si>
  <si>
    <t>设备规格：NPU12501/99/35
作业井号：威204H79-8井、9井合举
施工开始日期：2023/11/29
施工方式：开井反举
开始时间：8:00
施工截止时间：2023/11/30 8：00
开始时氮气数值:3671827方
结束时氮气数值:3702915方
本次作业注入气量:31088方
施工排量（方/小时）:1295
8井↓
施工前瞬量（万方/天）：4.5
施工最高瞬量（万方/天）:4.5
施工后瞬量（万方/天）:4.1
排液量（方）：6
作业时间（小时）：24
施工前套压/油压：
6.92MPa/1.41MPa
气举最高套压/油压：7.16MPa/1.41MPa
施工后套压/油压：
6.97Mpa/1.41Mpa
9井↓
施工前瞬量（万方/天）：4.7
施工最高瞬量（万方/天）: 5.4
施工后瞬量（万方/天）:4.2
排液量（方）：8
作业时间（小时）：24
施工前套压/油压：
7.00MPa/1.46MPa
气举最高套压/油压：7.36MPa/1.50MPa
施工后套压/油压：
7.18Mpa/1.46Mpa</t>
    <phoneticPr fontId="7" type="noConversion"/>
  </si>
  <si>
    <t>9:13-17:15</t>
  </si>
  <si>
    <t>204H40-3</t>
    <phoneticPr fontId="7" type="noConversion"/>
  </si>
  <si>
    <t>关井正举+关井反举+开井反举</t>
    <phoneticPr fontId="7" type="noConversion"/>
  </si>
  <si>
    <t>设备规格：NPU12005/350C
作业井号:威204H40--3井
施工日期：2023/11/30
施工方式：关井正举+关井反举+开井反举
开始时间:9：30
施工结束时间：17：30
施工排量（方/小时）：1200
施工前瞬量（万方/天）：0
施工最高瞬量（万方/天）：2.5
施工后瞬量（万方/天）：2.2
排液量（方）：1.3
作业时间（小时）：8
施工前套压/油压：2.93/2.54MPa
气举最高套压/油压：3.29/3.45MPa
施工后套压/油压：2.50/0.73Mpa。</t>
    <phoneticPr fontId="7" type="noConversion"/>
  </si>
  <si>
    <t>NPU12501/99/35</t>
    <phoneticPr fontId="7" type="noConversion"/>
  </si>
  <si>
    <t>设备规格：NPU12501/99/35
作业井号：威204H79－10井
施工日期：2023/7/22
施工方式：开井反举
开始时间：20:10
施工结束时间：23日7：30(连续作业)
施工排量（方/小时）：1200
施工前瞬量（万方/天）：0
施工最高瞬量（万方/天）:0
施工后瞬量（万方/天）:0
排液量（方）：0
作业时间（小时）：11小时20分钟
起始氮气累计数值：4006方
结束氮气累积数值：15505方
本次注入氮气量：11499方
施工前套压/油压：6.45/0.00MPa
气举最高套压/油压：7.54/0.00MPa
施工后套压/油压：7.53/0.00Mpa</t>
    <phoneticPr fontId="7" type="noConversion"/>
  </si>
  <si>
    <t>设备规格：NPU12501/99/35
作业井号：威204H79－10井
施工日期：2023/7/23
施工方式：关井反举、开井反举
开始时间：10:15
施工结束时间：20:15(12:20－15:45暂停注气)
施工排量（方/小时）：1200
施工前瞬量（万方/天）：0
施工最高瞬量（万方/天）:10
施工后瞬量（万方/天）:8.2
排液量（方）：1.5
作业时间（小时）：6小时35分钟
起始氮气累计数值：15751方
结束氮气累积数值：22434方
本次注入氮气量：6683方
施工前套压/油压：6.88/6.83MPa
气举最高套压/油压：6.88/7.56MPa
施工后套压/油压：5.17/2.28Mpa</t>
    <phoneticPr fontId="7" type="noConversion"/>
  </si>
  <si>
    <t>设备规格：NPU12501/99/35
作业井号：威204H79－7井
施工日期：2023/7/24
施工方式：关井反举、开井反举
开始时间：16:10
施工结束时间：25日8:00(继续气举)
施工排量（方/小时）：1200
施工前瞬量（万方/天）：0
施工最高瞬量（万方/天）:9.5
施工后瞬量（万方/天）:5
排液量（方）：1.5
作业时间（小时）：15小时50分钟
起始氮气累计数值：22575方
结束氮气累积数值：40682方
本次注入氮气量：18107方
施工前套压/油压：6.68/2.23MPa
气举最高套压/油压：6.77/2.8MPa
施工后套压/油压：5.96/1.91Mpa</t>
    <phoneticPr fontId="7" type="noConversion"/>
  </si>
  <si>
    <t>设备规格：NPU12501/99/35
作业井号：威204H79－7井
施工日期：2023/7/25
施工方式：开井反举
开始时间：8:00
施工结束时间：26日8:00(继续气举)
施工排量（方/小时）：1200
施工前瞬量（万方/天）：5
施工最高瞬量（万方/天）:5
施工后瞬量（万方/天）:4.78
排液量（方）：2.8
作业时间（小时）：22小时30分钟（期间25日18:20-19:30停机检查；停机前氮气累计数值为52696方，恢复注气后氮气累计数值为52836方，此140方不计入注气量）
起始氮气累计数值：40682方
结束氮气累积数值：67233方
本次注入氮气量：26411方
施工前套压/油压：5.96/1.91MPa
气举最高套压/油压：6.02/2.01MPa
施工后套压/油压：6.02/1.98Mpa</t>
    <phoneticPr fontId="7" type="noConversion"/>
  </si>
  <si>
    <t>设备规格：NPU12501/99/35
作业井号：威204H79－7井
施工日期：2023/7/26
施工方式：开井反举
开始时间：8:00
施工结束时间：27日8:00(继续气举)
施工排量（方/小时）：1200
施工前瞬量（万方/天）：5
施工最高瞬量（万方/天）:5
施工后瞬量（万方/天）:4.6
排液量（方）：4.2
作业时间（小时）：22小时10分钟（期间26日16:35-18:50井场停电；停机前氮气累计数值为77505方，恢复注气后氮气累计数值为77505方）
起始氮气累计数值：67233方
结束氮气累积数值：93263方
本次注入氮气量：26030方
施工前套压/油压：5.96/1.91MPa
气举最高套压/油压：6.75/2.46MPa
施工后套压/油压：6.20/2.25Mpa</t>
    <phoneticPr fontId="7" type="noConversion"/>
  </si>
  <si>
    <t>设备规格：NPU12501/99/35
作业井号：威204H79－7井
施工日期：2023/7/27
施工方式：开井反举
开始时间：8:00
施工结束时间：28日8:00(继续气举)
施工排量（方/小时）：1200
施工前瞬量（万方/天）：4.6
施工最高瞬量（万方/天）:4.7
施工后瞬量（万方/天）:4.7
排液量（方）：3.8
作业时间（小时）：24小时
起始氮气累计数值：93263方
结束氮气累积数值：121963方
本次注入氮气量：28700方
施工前套压/油压：6.20/2.25MPa
气举最高套压/油压：6.28/2.38MPa
施工后套压/油压：6.23/1.91Mpa</t>
    <phoneticPr fontId="7" type="noConversion"/>
  </si>
  <si>
    <t>设备规格：NPU12501/99/35
作业井号：威204H79－7井
施工日期：2023/7/28
施工方式：开井反举
开始时间：8:00
施工结束时间：29日8:00(继续气举)
施工排量（方/小时）：1200
施工前瞬量（万方/天）：4.7
施工最高瞬量（万方/天）:4.95
施工后瞬量（万方/天）:4.32
排液量（方）：3.6
作业时间（小时）：24小时
起始氮气累计数值：121963方
结束氮气累积数值：150566方
本次注入氮气量：28603方
施工前套压/油压：6.23/1.91MPa
气举最高套压/油压：7.03/2.38MPa
施工后套压/油压：7.03/2.11Mpa</t>
    <phoneticPr fontId="7" type="noConversion"/>
  </si>
  <si>
    <t>设备规格：NPU12501/99/35
作业井号：威204H79－7井
施工日期：2023/7/29
施工方式：开井反举
开始时间：8:00
施工结束时间：30日8:00(继续气举)
施工排量（方/小时）：1200
施工前瞬量（万方/天）：4.32
施工最高瞬量（万方/天）:5.7
施工后瞬量（万方/天）:4.16
排液量（方）：4.3
作业时间（小时）：24小时
起始氮气累计数值：150566方
结束氮气累积数值：177424方
本次注入氮气量：26858方
施工前套压/油压：7.03/2.11MPa
气举最高套压/油压：8.21/2.13MPa
施工后套压/油压：8.21/1.96Mpa</t>
    <phoneticPr fontId="7" type="noConversion"/>
  </si>
  <si>
    <t>设备规格：NPU12501/99/35
作业井号：威204H79－7井
施工日期：2023/7/30
施工方式：开井反举
开始时间：8:00
施工结束时间：31日8:00(继续气举)
施工排量（方/小时）：1200
施工前瞬量（万方/天）：3.8
施工最高瞬量（万方/天）:5.32
施工后瞬量（万方/天）:4.3
排液量（方）：8.1
作业时间（小时）：24小时
起始氮气累计数值：177424方
结束氮气累积数值：202715方
本次注入氮气量：25291方
施工前套压/油压：8.21/1.96MPa
气举最高套压/油压：12.03/2.01MPa
施工后套压/油压：11.88/1.93Mpa</t>
    <phoneticPr fontId="7" type="noConversion"/>
  </si>
  <si>
    <t>设备规格：NPU12501/99/35
作业井号：威204H79－7井
施工日期：2023/7/31
施工方式：开井反举
开始时间：8:00
施工结束时间：
7月31日21:50 
7井停止注气。转9井关井正举
施工排量（方/小时）：
1200
施工前瞬量（万方/天）：
4.3
施工最高瞬量（万方/天）:
4.4
施工后瞬量（万方/天）:
4.4
排液量（方）：
9
作业时间（小时）：
13小时50分钟
起始氮气累计数值：
202715方
结束氮气累积数值：
217107方
本次注入氮气量：
14392方
施工前套压/油压11.88Mpa/1.93Mpa
气举最高
套压/油压：15.36Mpa/2.07Mpa
施工后套压/油压:15.78Mpa/1.93Mpa</t>
    <phoneticPr fontId="7" type="noConversion"/>
  </si>
  <si>
    <t>设备规格：NPU12501/99/35
作业井号：威204H79－9井
施工日期：2023/7/31
施工方式：开井正举
开始时间：2023年7月31日23:20－2023年8月1日8:00
施工结束时间：8月1日8:00(连续气举作业)
施工排量（方/小时）：1250
施工前瞬量（万方/天）：0
施工最高瞬量（万方/天）:9.3
施工后瞬量（万方/天）:3.9
排液量（方）：9.5
作业时间（小时）：9小时
起始氮气累计数值：217265
结束氮气累计数值：228097
本次注入氮气量：10832
施工前套压/油压：8.24/3.99MPa
气举最高套压/油压:10.33/10.31MPa
施工后套压/油压：1.92/6.88Mpa</t>
    <phoneticPr fontId="7" type="noConversion"/>
  </si>
  <si>
    <t>设备规格：NPU12501/99/35
作业井号：威204H79－9井
施工日期：2023/8/1
施工方式：开井正举
开始时间：2023年8月1日8:00－2023年8月2日8:00
施工结束时间：8月2日8:00(连续气举作业)
施工排量（方/小时）：1200
施工前瞬量（万方/天）：3.9
施工最高瞬量（万方/天）6.3
施工后瞬量（万方/天）:2.3
排液量（方）：23.5
作业时间（小时）：24小时
起始氮气累计数值：228097
结束氮气累计数值：257406
本次注入氮气量：29309
施工前套压/油压：1.92/6.88Map
气举最高套压/油压:2.12/8.11Mpa
施工后套压/油压:2.05/8.07Mpa</t>
    <phoneticPr fontId="7" type="noConversion"/>
  </si>
  <si>
    <t>设备规格：NPU12501/99/35
作业井号：威204H79－9井
施工日期：2023/8/2
施工方式：开井反举
开始时间：2023年8月2日8:00－2023年8月3日8:00
施工结束时间：8月3日8:00(连续气举作业)
施工排量（方/小时）：1200
施工前瞬量（万方/天）：2.3
施工最高瞬量（万方/天）9.2
施工后瞬量（万方/天）:3.12
排液量（方）：12.3
作业时间（小时）：23小时
起始氮气累计数值：257406
结束氮气累计数值:285899
本次注入氮气量：28493
施工前套压/油压：2.05/8.07Map
气举最高套压/油压:9.28/10.14Mpa
施工后套压/油压:6.74/2.02Mpa</t>
    <phoneticPr fontId="7" type="noConversion"/>
  </si>
  <si>
    <t>设备规格：NPU12501/99/35
作业井号：威204H79－9井
施工日期：2023/8/3
施工方式：开井反举
开始时间：2023年8月3日8:00－2023年8月4日8:00
施工结束时间：8月4日8:00(连续气举作业)
施工排量（方/小时）：1200
施工前瞬量（万方/天）：3.12
施工最高瞬量（万方/天）:4.5
施工后瞬量（万方/天）:3.92
排液量（方）：12.1
作业时间（小时）：24小时
起始氮气累计数值：285899
结束氮气累计数值:315099
本次注入氮气量：29200
施工前套压/油压：6.74/2.02Map
气举最高套压/油压:2.59/6.83Mpa
施工后套压/油压:6.58/1.92Mpa</t>
    <phoneticPr fontId="7" type="noConversion"/>
  </si>
  <si>
    <t>设备规格：NPU12501/99/35
作业井号：威204H79－9井
施工日期：2023/8/4
施工方式：开井反举
开始时间：2023年8月4日8:00－2023年8月5日8:00
施工结束时间：8月5日8:00(连续气举作业)
施工排量（方/小时）：1200
施工前瞬量（万方/天）：3.92
施工最高瞬量（万方/天）:5.7
施工后瞬量（万方/天）:4
排液量（方）：8.4
作业时间（小时）：24小时
起始氮气累计数值：315099
结束氮气累计数值:344058
本次注入氮气量：28959
施工前套压/油压：6.58/1.92Map
气举最高套压/油压:6.58/2.36Mpa
施工后套压/油压:6.41/1.91Mpa</t>
    <phoneticPr fontId="7" type="noConversion"/>
  </si>
  <si>
    <t>设备规格：NPU12501/99/35
作业井号：威204H79－9井
施工日期：2023/8/5
施工方式：开井反举
开始时间：2023年8月5日8:00－2023年8月6日8:00
施工结束时间：8月6日8:00(连续气举作业)
施工排量（方/小时）：1200
施工前瞬量（万方/天）：4
施工最高瞬量（万方/天）:5.2
施工后瞬量（万方/天）:5.1
排液量（方）：8.8
作业时间（小时）：24小时
起始氮气累计数值：344058
结束氮气累计数值:372589
本次注入氮气量：28531
施工前套压/油压：6.41/1.91Map
气举最高套压/油压:6.53/2.42Mpa
施工后套压/油压:6.36/1.99Mpa</t>
    <phoneticPr fontId="7" type="noConversion"/>
  </si>
  <si>
    <t>设备规格：NPU12501/99/35
作业井号：威204H79－9井
施工日期：2023/8/6
施工方式：开井反举
开始时间：2023年8月6日8:00－2023年8月7日8:00
施工结束时间：8月7日8:00(连续气举作业)
施工排量（方/小时）：1200
施工前瞬量（万方/天）：5.1
施工最高瞬量（万方/天）:5.2
施工后瞬量（万方/天）:5.2
排液量（方）：5.4
作业时间（小时）：24小时
起始氮气累计数值：372589
结束氮气累计数值:400567
本次注入氮气量：27978
施工前套压/油压：6.36/1.99Map
气举最高套压/油压:6.41/2.19Mpa
施工后套压/油压:6.33/2.02Mpa</t>
    <phoneticPr fontId="7" type="noConversion"/>
  </si>
  <si>
    <t>设备规格：NPU12501/99/35
作业井号：威204H79－9井
施工日期：2023/8/7
施工方式：开井反举
开始时间：2023年8月7日8:00－2023年8月8日8:00
施工结束时间：8月8日8:00(连续气举作业)
施工排量（方/小时）：1200
施工前瞬量（万方/天）：5.2
施工最高瞬量（万方/天）:5.3
施工后瞬量（万方/天）:4.8
排液量（方）：13.2
作业时间（小时）：24小时
起始氮气累计数值:400567
结束氮气累计数值:430548
本次注入氮气量：29981
施工前套压/油压：6.33/2.02Map
气举最高套压/油压:6.41/2.23Mpa
施工后套压/油压:6.39/2.08Mpa</t>
    <phoneticPr fontId="7" type="noConversion"/>
  </si>
  <si>
    <t>设备规格：NPU12501/99/35
作业井号：威204H79－9井
施工日期：2023/8/8
施工方式：开井反举
开始时间：2023年8月8日8:00－2023年8月9日8:00
施工结束时间：8月9日8:00(连续气举作业)
施工排量（方/小时）：1200
施工前瞬量（万方/天）：4.8
施工最高瞬量（万方/天）:5
施工后瞬量（万方/天）:4.2
排液量（方）：9.3
作业时间（小时）：24小时
起始氮气累计数值:430548
结束氮气累计数值:459286
本次注入氮气量：28738
施工前套压/油压：6.39/2.08Map
气举最高套压/油压:6.48/2.51Mpa
施工后套压/油压:6.48/2.43Mpa</t>
    <phoneticPr fontId="7" type="noConversion"/>
  </si>
  <si>
    <t>设备规格：NPU12501/99/35
作业井号：威204H79－9井
施工日期：2023/8/9
施工方式：开井反举
开始时间：2023年8月9日8:00－2023年8月10日8:00
施工结束时间：8月10日8:00(连续气举作业)
施工排量（方/小时）：1200
施工前瞬量（万方/天）：4.2
施工最高瞬量（万方/天）:4.3
施工后瞬量（万方/天）:4.15
排液量（方）：7.2
作业时间（小时）：24小时
起始氮气累计数值:459286
结束氮气累计数值:487965
本次注入氮气量：28679
施工前套压/油压：6.48/2.43Map
气举最高套压/油压:6.55/2.57Mpa
施工后套压/油压:6.48/2.39Mpa</t>
    <phoneticPr fontId="7" type="noConversion"/>
  </si>
  <si>
    <t>设备规格：NPU12501/99/35
作业井号：威204H79－9井
施工日期：2023/8/10
施工方式：开井反举
开始时间：2023年8月10日8:00－2023年8月11日8:00
施工结束时间：8月11日8:00(连续气举作业)
施工排量（方/小时）：1200
施工前瞬量（万方/天）：4.15
施工最高瞬量（万方/天）:4.3
施工后瞬量（万方/天）:4.2
排液量（方）：8.6
作业时间（小时）：21小时40分
起始氮气累计数值:487965
结束氮气累计数值:496446（8:00-15:10=8481 ）
起始氮气累计数值:496832
结束氮气累计数值:513218
（17:30-8:00=16386 ）
（期间设备故障停机检修2小时20分不作计量）
本次注入氮气量合计：24867
施工前套压/油压：6.48/2.39Map
气举最高套压/油压:7.49/2.58Mpa
施工后套压/油压:6.44/2.39Mpa</t>
    <phoneticPr fontId="7" type="noConversion"/>
  </si>
  <si>
    <t>设备规格：NPU12501/99/35
作业地点：威204H79平台
作业时间:2023年8月11日
施工方式:开井反举
开始时间：8月11日8:00
结束时间：8月12日8:00
(连续气举作业)
1、开井反举9井
开始与结束时间: 8:00-8:09
作业时长:9分钟
起始氮气小计数值:513218方
结束氮气小计数值:513372方
本次小计注氮气量:154方
9转7↓
2、开井反举7井
开始与结束时间: 23:20-次日1:00
作业时长:1小时40分钟
起始氮气小计数值:513560方
结束氮气小计数值:515643方
本次小计注氮气量:2083方
7转6↓
3、开井反举6井
开始与结束时间: 1:00-4:05
作业时长:3小时5分钟
起始氮气小计数值:515643方
结束氮气小计数值:519497方
本次小计注氮气量:3854方
6转7↓
4、开井反举7井
开始与结束时间: 4:05-8:00
起始氮气小计数值:519497方
结束氮气小计数值:524357方
本次小计注氮气量:4860方
8月11日8:00-8月12日8:00
期间施工注氮气总量合计:10951方
施工排量（方/小时）：1200
施工前瞬量（万方/天）：3.1
施工最高瞬量（万方/天）:5.5
施工后瞬量（万方/天）:5.5
排液量（方）：29
作业时间（合计小时）：8小时49分
施工前油压/套压：1.9/6.5Mpa
气举最高油压/套压:1.99/7.12Mpa
施工后油压/套压:1.98/7.11Mpa</t>
    <phoneticPr fontId="7" type="noConversion"/>
  </si>
  <si>
    <t>设备规格：NPU12501/99/35
作业地点：威204H79平台
作业时间:2023年8月12日
施工方式:开井反举
开始时间：8月12日8:00
结束时间：8月13日8:00
(连续气举作业)
1、开井反举7井
开始与结束时间: 8:00-19:00
作业时长:11小时
起始氮气小计数值:524357方
结束氮气小计数值:536051方
本次小计注氮气量:11694方
7转6↓
2、关井反举6井
备注:（21:40开井反举）
开始与结束时间: 
19:00-次日8:00
作业时长:13小时
起始氮气小计数值:536051方
结束氮气小计数值:550369方
本次小计注氮气量:14318方
8月12日8:00-8月13日8:00
期间施工注氮气总量合计:26012方
作业时间（合计小时）：24小时
施工排量（方/小时）：1200
施工前瞬量（万方/天）：5.5
施工最高瞬量（万方/天）:6.4
施工后瞬量（万方/天）:5.5
施工排液量（方）：3
施工前油压/套压：15.19/14.58Mpa
气举最高油压/套压:15.19/15.30Mpa
施工后油压/套压:7.2/13.2Mpa</t>
    <phoneticPr fontId="7" type="noConversion"/>
  </si>
  <si>
    <t>设备规格：NPU12501/99/35
作业井号：威204H79-8井、9井合举
施工开始日期：2023/11/30
施工方式：开井反举
开始时间：8:00
施工截止时间：2023/12/1 8：00
开始时氮气数值:3702915方
结束时氮气数值:3734358方
本次作业注入气量:31443方
施工排量（方/小时）:1310
8井↓
施工前瞬量（万方/天）：4.1
施工最高瞬量（万方/天）:4.4
施工后瞬量（万方/天）:4.2
排液量（方）：5
作业时间（小时）：24
施工前套压/油压：
6.97MPa/1.41MPa
气举最高套压/油压：7.35MPa/1.41MPa
施工后套压/油压：
6.58Mpa/1.41Mpa
9井↓
施工前瞬量（万方/天）：4.2
施工最高瞬量（万方/天）: 5.3
施工后瞬量（万方/天）:4.2
排液量（方）：7
作业时间（小时）：24
施工前套压/油压：
7.18MPa/1.46MPa
气举最高套压/油压：7.54MPa/1.46MPa
施工后套压/油压：
6.81Mpa/1.46Mpa</t>
    <phoneticPr fontId="7" type="noConversion"/>
  </si>
  <si>
    <t>NPU12005/350C</t>
    <phoneticPr fontId="7" type="noConversion"/>
  </si>
  <si>
    <t>204H66-4</t>
    <phoneticPr fontId="7" type="noConversion"/>
  </si>
  <si>
    <t>开井反举</t>
    <phoneticPr fontId="7" type="noConversion"/>
  </si>
  <si>
    <t>设备规格：NPU12005/350C
作业井号:威204H66--4井
施工日期：2023/12/1
施工方式：开井反举
开始时间:9：40
施工结束时间：20：40
施工排量（方/小时）：1200
施工前瞬量（万方/天）：0
施工最高瞬量（万方/天）：9.4
施工后瞬量（万方/天）：5.6
排液量（方）：8
作业时间（小时）：11
施工前套压/油压：9.80/1.20MPa
气举最高套压/油压：17.32/6.32MPa
施工后套压/油压：8.05/3.09Mpa。</t>
    <phoneticPr fontId="7" type="noConversion"/>
  </si>
  <si>
    <t>设备规格：NPU12501/99/35
作业井号：威204H79-8井、9井合举
施工开始日期：2023/12/1
施工方式：开井反举
开始时间：8:00
施工截止时间：2023/12/2 8：00
开始时氮气数值:3734358方
结束时氮气数值:3765585方
本次作业注入气量:31227方
施工排量（方/小时）:1301
8井↓
施工前瞬量（万方/天）：4.2
施工最高瞬量（万方/天）:4.2
施工后瞬量（万方/天）:3.9
排液量（方）：6
作业时间（小时）：24
施工前套压/油压：
6.58MPa/1.41MPa
气举最高套压/油压：7.74MPa/1.41MPa
施工后套压/油压：
7.74Mpa/1.41Mpa
9井↓
施工前瞬量（万方/天）：4.2
施工最高瞬量（万方/天）: 4.6
施工后瞬量（万方/天）:3.9
排液量（方）：6
作业时间（小时）：24
施工前套压/油压：
6.81MPa/1.46MPa
气举最高套压/油压：7.90MPa/1.46MPa
施工后套压/油压：
7.86Mpa/1.46Mpa</t>
    <phoneticPr fontId="7" type="noConversion"/>
  </si>
  <si>
    <t xml:space="preserve">11:20-16:00 </t>
  </si>
  <si>
    <t xml:space="preserve">8:00-9:49 </t>
  </si>
  <si>
    <t>8:00-9:49 19:48-8:00</t>
  </si>
  <si>
    <t>8:00-9:49 17:37-8:00</t>
  </si>
  <si>
    <t>8:00-9:49</t>
  </si>
  <si>
    <t>8:00-13.50
14:20-8:00</t>
    <phoneticPr fontId="7" type="noConversion"/>
  </si>
  <si>
    <t xml:space="preserve">8:00-21:00
22:00-23:00
2:00-8:00
</t>
    <phoneticPr fontId="7" type="noConversion"/>
  </si>
  <si>
    <t>8:00-8:00</t>
    <phoneticPr fontId="7" type="noConversion"/>
  </si>
  <si>
    <t>NPU12005/350C</t>
    <phoneticPr fontId="7" type="noConversion"/>
  </si>
  <si>
    <t>204H41-2</t>
    <phoneticPr fontId="7" type="noConversion"/>
  </si>
  <si>
    <t>设备规格：NPU12005/350C
作业井号:威204H41--2
施工日期：2023/12/2
施工方式：开井反举
开始时间：16:30
施工结束时间：21:30
施工排量（方/小时）：1200
施工前瞬量（万方/天）：0
施工最高瞬量（万方/天）：1.8
施工后瞬量（万方/天）：1.8
排液量（方）：1.2
作业时间（小时）：5
施工前套压/油压：1.92/0.50MPa
气举最高套压/油压：2.07/0.61MPa
施工后套压/油压：1.81/0.61Mpa。</t>
    <phoneticPr fontId="7" type="noConversion"/>
  </si>
  <si>
    <t>NPU12008/350C</t>
    <phoneticPr fontId="7" type="noConversion"/>
  </si>
  <si>
    <t>204H40-3</t>
    <phoneticPr fontId="7" type="noConversion"/>
  </si>
  <si>
    <t>设备规格：NPU12008/350C
作业井号:威204H40-3
施工日期：2023/12/2
施工方式：开井反举
开始时间：10：00
施工结束时间：19：00
施工排量（方/小时）：1200
施工前瞬量（万方/天）：1.8
施工最高瞬量（万方/天）：2.3
施工后瞬量（万方/天）：2.2
排液量（方）：6.8
作业时间（小时）：9
施工前套压/油压：2.62/1.49MPa
气举最高套压/油压：2.62/1.49MPa
施工后套压/油压：2.31/0.74Mpa。</t>
    <phoneticPr fontId="7" type="noConversion"/>
  </si>
  <si>
    <t>关井正举+关井反举+开井反举</t>
    <phoneticPr fontId="7" type="noConversion"/>
  </si>
  <si>
    <t>设备规格：NPU12005/350C
作业井号:威204H41--3井
施工日期：2023/12/2
施工方式：关井正举+关井反举+开井反举
开始时间:9：20
施工结束时间：15:40
施工排量（方/小时）：1200
施工前瞬量（万方/天）：0
施工最高瞬量（万方/天）：1.8
施工后瞬量（万方/天）：1.6
排液量（方）：1.1
作业时间（小时）：6小时20
施工前套压/油压：1.90/1.1.7MPa
气举最高套压/油压：2.25/2.69MPa
施工后套压/油压：1.81/0.61Mpa。</t>
    <phoneticPr fontId="7" type="noConversion"/>
  </si>
  <si>
    <t>设备规格：NPU12501/99/35
作业井号：威204H79-8井、9井合举
施工开始日期：2023/12/2
施工方式：开井反举
开始时间：8:00
施工截止时间：2023/12/3 8：00
开始时氮气数值:3765585方
结束时氮气数值:3796497方
本次作业注入气量:30912方
施工排量（方/小时）:1288
8井↓
施工前瞬量（万方/天）：3.9
施工最高瞬量（万方/天）:4.1
施工后瞬量（万方/天）:3.9
排液量（方）：8
作业时间（小时）：24
施工前套压/油压：
7.74MPa/1.41MPa
气举最高套压/油压：7.80MPa/1.41MPa
施工后套压/油压：
7.78Mpa/1.41Mpa
9井↓
施工前瞬量（万方/天）：3.6
施工最高瞬量（万方/天）: 3.8
施工后瞬量（万方/天）:3.6
排液量（方）：6
作业时间（小时）：24
施工前套压/油压：
7.86MPa/1.46MPa
气举最高套压/油压：7.97MPa/1.46MPa
施工后套压/油压：
7.95Mpa/1.46Mpa</t>
    <phoneticPr fontId="7" type="noConversion"/>
  </si>
  <si>
    <t>8:53-10：36 20:32-8:00</t>
  </si>
  <si>
    <t>8:00-10:00 10:36-8:00</t>
  </si>
  <si>
    <t>17:40-8:00</t>
  </si>
  <si>
    <t>8:00-9：49</t>
  </si>
  <si>
    <t>202H18-4</t>
    <phoneticPr fontId="7" type="noConversion"/>
  </si>
  <si>
    <t>202H28-8</t>
    <phoneticPr fontId="7" type="noConversion"/>
  </si>
  <si>
    <t>8:00-21:00
22:30-8:00</t>
    <phoneticPr fontId="7" type="noConversion"/>
  </si>
  <si>
    <t>停机1小时</t>
    <phoneticPr fontId="7" type="noConversion"/>
  </si>
  <si>
    <t>12:00-15:00</t>
    <phoneticPr fontId="7" type="noConversion"/>
  </si>
  <si>
    <t>08:00-12:00 15:00-08:00</t>
    <phoneticPr fontId="7" type="noConversion"/>
  </si>
  <si>
    <t>8:00-9:00
10：00-8:00</t>
    <phoneticPr fontId="7" type="noConversion"/>
  </si>
  <si>
    <t>8:00-9：53   
 10：46- 8:00</t>
    <phoneticPr fontId="7" type="noConversion"/>
  </si>
  <si>
    <t>NPU12008/350C</t>
    <phoneticPr fontId="7" type="noConversion"/>
  </si>
  <si>
    <t>204H66-4</t>
    <phoneticPr fontId="7" type="noConversion"/>
  </si>
  <si>
    <t>开井反举</t>
    <phoneticPr fontId="7" type="noConversion"/>
  </si>
  <si>
    <t>设备规格：NPU12008/350C
作业井号:威204H66-4
施工日期：2023/12/3
施工方式：开井反举
开始时间：9：30
施工结束时间：21：30
施工排量（方/小时）：1200
施工前瞬量（万方/天）：0
施工最高瞬量（万方/天）：6.8
施工后瞬量（万方/天）：5.9
排液量（方）：4
作业时间（小时）：12
施工前套压/油压：11.05/0.02MPa
气举最高套压/油压：15.27/10.64MPa
施工后套压/油压：7.74/3.24Mpa。</t>
    <phoneticPr fontId="7" type="noConversion"/>
  </si>
  <si>
    <t>NPU12005/350C</t>
    <phoneticPr fontId="7" type="noConversion"/>
  </si>
  <si>
    <t>204H41-1</t>
    <phoneticPr fontId="7" type="noConversion"/>
  </si>
  <si>
    <t>开井反举+关井反举+开井反举</t>
    <phoneticPr fontId="7" type="noConversion"/>
  </si>
  <si>
    <t>设备规格：NPU12005/350C
作业井号:威204H41--1
施工日期：2023/12/3
施工方式：开井反举+关井反举+开井反举
开始时间：9:20
施工结束时间：17:35
施工排量（方/小时）：1200
施工前瞬量（万方/天）：0
施工最高瞬量（万方/天）:3.4
施工后瞬量（万方/天）：3
排液量（方）：1.3
作业时间（小时）：（9:20--11:20，11:35--17:35）共计:8小时
施工前套压/油压：1.92/0.50MPa
气举最高套压/油压：2.29/2.03MPa
施工后套压/油压：1.94/0.63Mpa。</t>
    <phoneticPr fontId="7" type="noConversion"/>
  </si>
  <si>
    <t>202H3-6</t>
    <phoneticPr fontId="7" type="noConversion"/>
  </si>
  <si>
    <t>8:00-9:00</t>
    <phoneticPr fontId="7" type="noConversion"/>
  </si>
  <si>
    <t>设备规格：NPU12501/99/35
作业井号：威204H79-8井、9井合举
施工开始日期：2023/12/3
施工方式：开井反举
开始时间：8:00
施工截止时间：2023/12/4 8：00
开始时氮气数值:3796497方
结束时氮气数值:3827270方
本次作业注入气量:30773方
施工排量（方/小时）:1282
8井↓
施工前瞬量（万方/天）：3.9
施工最高瞬量（万方/天）:5.3
施工后瞬量（万方/天）:4.3
排液量（方）：7
作业时间（小时）：24
施工前套压/油压：
7.78MPa/1.41MPa
气举最高套压/油压：7.92MPa/1.41MPa
施工后套压/油压：
7.54Mpa/1.41Mpa
9井↓
施工前瞬量（万方/天）：3.6
施工最高瞬量（万方/天）: 3.7
施工后瞬量（万方/天）:
排液量（方）：6
作业时间（小时）：24
施工前套压/油压：
7.95MPa/1.46MPa
气举最高套压/油压：8.09MPa/1.46MPa
施工后套压/油压：
7.68Mpa/1.46Mpa</t>
    <phoneticPr fontId="7" type="noConversion"/>
  </si>
  <si>
    <t>已核对</t>
    <phoneticPr fontId="7" type="noConversion"/>
  </si>
  <si>
    <t>施工后瞬产
（万方）</t>
    <phoneticPr fontId="7" type="noConversion"/>
  </si>
  <si>
    <t>注气量
（万方）</t>
    <phoneticPr fontId="7" type="noConversion"/>
  </si>
  <si>
    <t>期间25日18:20-19:30停机检查；停机前氮气累计数值为52696方，恢复注气后氮气累计数值为52836方，此140方不计入注气量</t>
    <phoneticPr fontId="7" type="noConversion"/>
  </si>
  <si>
    <t>期间期间设备故障停机检修2小时20分不作计量；停机前氮气累计数值为496446方，恢复注气后氮气累计数值为496832方，此386方不计入注气量</t>
    <phoneticPr fontId="7" type="noConversion"/>
  </si>
  <si>
    <t>中途停机后转举7井；停机前氮气累计数值为513372方，恢复注气后氮气累计数值为513560方，此188方不计入注气量</t>
    <phoneticPr fontId="7" type="noConversion"/>
  </si>
  <si>
    <t>NPU12501/99/35</t>
    <phoneticPr fontId="7" type="noConversion"/>
  </si>
  <si>
    <t xml:space="preserve">设备规格：NPU12501/99/35
作业井号：威204H79-8井、9井合举
施工开始日期：2023/12/4
施工方式：开井反举
开始时间：8:00
施工截止时间：2023/12/5 8：00
开始时氮气数值:3827270方
结束时氮气数值:3858062方
本次作业注入气量:30792方
施工排量（方/小时）:1283
8井↓
施工前瞬量（万方/天）：4.3
施工最高瞬量（万方/天）:4.6
施工后瞬量（万方/天）:4.4
排液量（方）：8
作业时间（小时）：24
施工前套压/油压：
7.54MPa/1.41MPa
气举最高套压/油压：7.59MPa/1.41MPa
施工后套压/油压：
7.54Mpa/1.41Mpa
9井↓
施工前瞬量（万方/天）：3.6
施工最高瞬量（万方/天）: 3.6
施工后瞬量（万方/天）:3.5
排液量（方）：5
作业时间（小时）：24
施工前套压/油压：
7.68MPa/1.46MPa
气举最高套压/油压：7.79MPa/1.46MPa
施工后套压/油压：
7.70Mpa/1.46Mpa
温树理 12-5 09:01:24
四川丰度能源固定式气举12501队
威204H79-8、9井
9:00
8井
油压：1.41Mpa
套压：7.54Mpa  
瞬量：4.5方/天
瞬液:   9方/天
9井
油压:1.46Mpa
套压:7.70Mpa
瞬量:3.4万方/天
瞬液:5方/天
设备排量：1296方/h
氮气纯度：98.5%
</t>
    <phoneticPr fontId="7" type="noConversion"/>
  </si>
  <si>
    <t>9:45-17:45</t>
  </si>
  <si>
    <t>12:30-8：00</t>
  </si>
  <si>
    <t>已核对</t>
    <phoneticPr fontId="7" type="noConversion"/>
  </si>
  <si>
    <t>/</t>
    <phoneticPr fontId="7" type="noConversion"/>
  </si>
  <si>
    <t>NPU12005/350C</t>
    <phoneticPr fontId="7" type="noConversion"/>
  </si>
  <si>
    <t>204H40-3</t>
    <phoneticPr fontId="7" type="noConversion"/>
  </si>
  <si>
    <t>开井反举</t>
    <phoneticPr fontId="7" type="noConversion"/>
  </si>
  <si>
    <t>设备规格：NPU12005/350C
作业井号:威204H40-3
施工日期：2023/12/5
施工方式：开井反举
开始时间：10:00
施工结束时间：18:00
作业时间（小时）:8
施工排量（方/小时）：1200
施工前瞬量（万方/天）：2
施工最高瞬量（万方/天）:2.3
施工后瞬量（万方/天）：2.3
排液量（方）：4
施工前套压/油压：2.64/2.92MPa
气举最高套压/油压：2.64/2.92MPa
施工后套压/油压：2.36/0.73Mpa。</t>
    <phoneticPr fontId="7" type="noConversion"/>
  </si>
  <si>
    <t>NPU12009/350C</t>
    <phoneticPr fontId="7" type="noConversion"/>
  </si>
  <si>
    <t>204H48-3</t>
    <phoneticPr fontId="7" type="noConversion"/>
  </si>
  <si>
    <t>关井正举-关井反举-开井反举</t>
    <phoneticPr fontId="7" type="noConversion"/>
  </si>
  <si>
    <t>设备规格：NPU12009/350C
作业井号:威204H48-3
施工日期：2023/12/5
施工方式：关井正举-关井反举-开井反举
开始时间：12：30
施工结束时间：19：50
施工排量（方/小时）：1200
施工前瞬量（万方/天）：0
施工最高瞬量（万方/天）：2.9
施工后瞬量（万方/天）：0
排液量（方）：0.3
作业时间（小时）：7小时20分钟
施工前套压/油压：1.33/0.72MPa
气举最高套压/油压：2.38/2.13MPa
施工后套压/油压：1.87/0.47Mpa。</t>
    <phoneticPr fontId="7" type="noConversion"/>
  </si>
  <si>
    <t xml:space="preserve">设备规格：NPU12501/99/35
作业井号：威204H79-8井、9井合举
施工开始日期：2023/12/5
施工方式：开井反举
开始时间：8:00
施工截止时间：2023/12/6 8：00
开始时氮气数值:3858062方
结束时氮气数值:3889028方
本次作业注入气量:30966方
施工排量（方/小时）:1290
8井↓
施工前瞬量（万方/天）：4.4
施工最高瞬量（万方/天）:4.6
施工后瞬量（万方/天）:4.5
排液量（方）：7
作业时间（小时）：24
施工前套压/油压：
7.54MPa/1.41MPa
气举最高套压/油压：7.59MPa/1.41MPa
施工后套压/油压：
7.54Mpa/1.41Mpa
9井↓
施工前瞬量（万方/天）：3.5
施工最高瞬量（万方/天）: 3.5
施工后瞬量（万方/天）:3.4
排液量（方）：5
作业时间（小时）：24
施工前套压/油压：
7.70MPa/1.46MPa
气举最高套压/油压：7.79MPa/1.46MPa
施工后套压/油压：
7.74Mpa/1.46Mpa
温树理 12-6 09:00:39
四川丰度能源固定式气举12501队
威204H79-8、9井
9:00
8井
油压：1.41Mpa
套压：7.54Mpa  
瞬量：4.5万方/天
瞬液:  5方/天
9井
油压:1.46Mpa
套压:7.74Mpa
瞬量:3.2万方/天
瞬液:3方/天
设备排量：1287方/h
氮气纯度：98.5%
</t>
    <phoneticPr fontId="7" type="noConversion"/>
  </si>
  <si>
    <t>202H28-1</t>
    <phoneticPr fontId="7" type="noConversion"/>
  </si>
  <si>
    <t>202H28-4</t>
    <phoneticPr fontId="7" type="noConversion"/>
  </si>
  <si>
    <t>202H28-6</t>
    <phoneticPr fontId="7" type="noConversion"/>
  </si>
  <si>
    <t>202H28-8</t>
    <phoneticPr fontId="7" type="noConversion"/>
  </si>
  <si>
    <t>已核对</t>
    <phoneticPr fontId="7" type="noConversion"/>
  </si>
  <si>
    <t>中途转举7井</t>
    <phoneticPr fontId="7" type="noConversion"/>
  </si>
  <si>
    <t>起始时注气量
（万方）</t>
    <phoneticPr fontId="7" type="noConversion"/>
  </si>
  <si>
    <t>结束时注气量
（万方）</t>
    <phoneticPr fontId="7" type="noConversion"/>
  </si>
  <si>
    <t>/</t>
    <phoneticPr fontId="7" type="noConversion"/>
  </si>
  <si>
    <t>一举双井，注气量以6井为准</t>
    <phoneticPr fontId="7" type="noConversion"/>
  </si>
  <si>
    <t>16:30-20:40设备故障停机</t>
    <phoneticPr fontId="7" type="noConversion"/>
  </si>
  <si>
    <t>一举双井，注气量以8井为准</t>
    <phoneticPr fontId="7" type="noConversion"/>
  </si>
  <si>
    <t>一举双井以8井注气量为准</t>
    <phoneticPr fontId="7" type="noConversion"/>
  </si>
  <si>
    <t>设备故障停机</t>
    <phoneticPr fontId="7" type="noConversion"/>
  </si>
  <si>
    <t>一举双井8、9井同时注气，以8井注气量为准</t>
    <phoneticPr fontId="7" type="noConversion"/>
  </si>
  <si>
    <t>NPU12005/350C</t>
    <phoneticPr fontId="7" type="noConversion"/>
  </si>
  <si>
    <t>204H41-2</t>
    <phoneticPr fontId="7" type="noConversion"/>
  </si>
  <si>
    <t>关井正举+关井反举+开井反举</t>
    <phoneticPr fontId="7" type="noConversion"/>
  </si>
  <si>
    <t>设备规格：NPU12005/350C
作业井号:威204H41-2
施工日期：2023/12/6
施工方式：关井正举+关井反举+开井反举
开始时间：8:40
施工结束时间：15:40
作业时间（小时）:7
施工排量（方/小时）：1200
施工前瞬量（万方/天）：0
施工最高瞬量（万方/天）:2
施工后瞬量（万方/天）：1.8
排液量（方）：1.2
施工前套压/油压：1.94/2.14MPa
气举最高套压/油压：2.29/2.38MPa
施工后套压/油压：1.86/0.59Mpa。</t>
    <phoneticPr fontId="7" type="noConversion"/>
  </si>
  <si>
    <t>204H41-1</t>
    <phoneticPr fontId="7" type="noConversion"/>
  </si>
  <si>
    <t>开井反举</t>
    <phoneticPr fontId="7" type="noConversion"/>
  </si>
  <si>
    <t>设备规格：NPU12005/350C
作业井号:威204H41-1井
施工日期：2023/12/6
施工方式：开井反举
开始时间：16:25
施工结束时间：22:25
作业时间（小时）:6
施工排量（方/小时）：1200
施工前瞬量（万方/天）：0
施工最高瞬量（万方/天）:3.6
施工后瞬量（万方/天）：2
排液量（方）：1.4
施工前套压/油压：2.10/2.40MPa
气举最高套压/油压：2.20/2.40MPa
施工后套压/油压：2.05/0.63Mpa。</t>
    <phoneticPr fontId="7" type="noConversion"/>
  </si>
  <si>
    <t>NPU12009/350C</t>
    <phoneticPr fontId="7" type="noConversion"/>
  </si>
  <si>
    <t>202H14-1</t>
    <phoneticPr fontId="7" type="noConversion"/>
  </si>
  <si>
    <t>设备规格：NPU12009/350C
作业井号:威202H14-1
施工日期：2023/12/6
施工方式：开井反举
开始时间：12：35
施工结束时间：22：50
施工排量（方/小时）：1200
施工前瞬量（万方/天）：0.7
施工最高瞬量（万方/天）：2.6
施工后瞬量（万方/天）：2.6
排液量（方）：3
作业时间（小时）：10
施工前套压/油压：2.46/0.42MPa
气举最高套压/油压：2.46/1.32MPa
施工后套压/油压：1.92/1.29Mpa。
备注：16：10-16：25设备故障停机抢修。</t>
    <phoneticPr fontId="7" type="noConversion"/>
  </si>
  <si>
    <t>NPU12501/99/35</t>
    <phoneticPr fontId="7" type="noConversion"/>
  </si>
  <si>
    <t>设备规格：NPU12501/99/35
作业井号：威204H79-8井、9井合举
施工开始日期：2023/12/6
施工方式：开井反举
开始时间：8:00
施工截止时间：2023/12/7 8：00
开始时氮气数值:3889028方
结束时氮气数值:3920033方
本次作业注入气量:31005方
施工排量（方/小时）:1292
8井↓
施工前瞬量（万方/天）：4.5
施工最高瞬量（万方/天）:4.6
施工后瞬量（万方/天）:4.4
排液量（方）：7
作业时间（小时）：24
施工前套压/油压：
7.54MPa/1.41MPa
气举最高套压/油压：7.74MPa/1.41MPa
施工后套压/油压：
7.74Mpa/1.41Mpa
9井↓
施工前瞬量（万方/天）：3.4
施工最高瞬量（万方/天）: 4.1
施工后瞬量（万方/天）:2.9
排液量（方）：4
作业时间（小时）：24
施工前套压/油压：
7.74MPa/1.46MPa
气举最高套压/油压：7.92MPa/1.46MPa
施工后套压/油压：
7.81Mpa/1.46Mpa</t>
    <phoneticPr fontId="7" type="noConversion"/>
  </si>
  <si>
    <t>204H40-2</t>
    <phoneticPr fontId="7" type="noConversion"/>
  </si>
  <si>
    <t>NPU12005/350C</t>
    <phoneticPr fontId="7" type="noConversion"/>
  </si>
  <si>
    <t>关井正举+关井反举+开井反举</t>
    <phoneticPr fontId="7" type="noConversion"/>
  </si>
  <si>
    <t>设备规格：NPU12005/350C
作业井号:威204H40-2井
施工日期：2023/12/7
施工方式：关井正举+关井反举+开井反举
开始时间：10:20
施工结束时间：16:20
作业时间（小时）:6
施工排量（方/小时）：1200
施工前瞬量（万方/天）：0
施工最高瞬量（万方/天）:3
施工后瞬量（万方/天）：2.5
排液量（方）：0.6
施工前套压/油压：2.36/2.52MPa
气举最高套压/油压：2.8/2.52MPa
施工后套压/油压：2.08/0.69Mpa。</t>
    <phoneticPr fontId="7" type="noConversion"/>
  </si>
  <si>
    <t>NPU12003/350C</t>
    <phoneticPr fontId="7" type="noConversion"/>
  </si>
  <si>
    <t>204H48-3</t>
    <phoneticPr fontId="7" type="noConversion"/>
  </si>
  <si>
    <t>关井正举-关井反举-开井反举</t>
    <phoneticPr fontId="7" type="noConversion"/>
  </si>
  <si>
    <t>设备规格：NPU12003/350C
作业井号:威204H48-3
施工日期：2023/12/7
施工方式：关井正举-关井反举-开井反举
开始时间：11：00
施工结束时间：20：00
施工排量（方/小时）：1200
施工前瞬量（万方/天）：0
施工最高瞬量（万方/天）：2.3
施工后瞬量（万方/天）：1.2
排液量（方）：1.6
作业时间（小时）：9
施工前套压/油压：1.46/1.47MPa
气举最高套压/油压：1.86/1.78MPa
施工后套压/油压：1.65/0.54Mpa。</t>
    <phoneticPr fontId="7" type="noConversion"/>
  </si>
  <si>
    <t>204H40-3</t>
    <phoneticPr fontId="7" type="noConversion"/>
  </si>
  <si>
    <t>开井反举</t>
    <phoneticPr fontId="7" type="noConversion"/>
  </si>
  <si>
    <t>设备规格：NPU12005/350C
作业井号:威204H40-3井
施工日期：2023/12/7
施工方式：开井反举
开始时间：17:10
施工结束时间：23:10
作业时间（小时）:6
施工排量（方/小时）：1200
施工前瞬量（万方/天）：2.2
施工最高瞬量（万方/天）:2.4
施工后瞬量（万方/天）：2.4
排液量（方）：1.6
施工前套压/油压：3.09/3.25MPa
气举最高套压/油压：3.09/3.25MPa
施工后套压/油压：2.72/0.80Mpa。</t>
    <phoneticPr fontId="7" type="noConversion"/>
  </si>
  <si>
    <t>NPU12501/99/35</t>
    <phoneticPr fontId="7" type="noConversion"/>
  </si>
  <si>
    <t>/</t>
    <phoneticPr fontId="7" type="noConversion"/>
  </si>
  <si>
    <t>设备规格：NPU12501/99/35
作业井号：威204H79-8井、9井合举
施工开始日期：2023/12/7
施工方式：开井反举
开始时间：8:00
施工截止时间：2023/12/8 8：00
开始时氮气数值:3920033方
结束时氮气数值:3950856方
本次作业注入气量:30823方
施工排量（方/小时）:1284
8井↓
施工前瞬量（万方/天）：4.4
施工最高瞬量（万方/天）:4.6
施工后瞬量（万方/天）:4.4
排液量（方）：7
作业时间（小时）：24
施工前套压/油压：
7.74MPa/1.41MPa
气举最高套压/油压：7.74MPa/1.41MPa
施工后套压/油压：
7.40Mpa/1.41Mpa
9井↓
施工前瞬量（万方/天）：2.9
施工最高瞬量（万方/天）: 3.3
施工后瞬量（万方/天）:3.0
排液量（方）：4
作业时间（小时）：24
施工前套压/油压：
7.74MPa/1.46MPa
气举最高套压/油压：7.74MPa/1.46MPa
施工后套压/油压：
7.56Mpa/1.46Mpa</t>
    <phoneticPr fontId="7" type="noConversion"/>
  </si>
  <si>
    <t>202H16-6</t>
    <phoneticPr fontId="7" type="noConversion"/>
  </si>
  <si>
    <t>7:00-8:00</t>
  </si>
  <si>
    <t>20:50-0:50</t>
  </si>
  <si>
    <t>NPU12003/350C</t>
    <phoneticPr fontId="7" type="noConversion"/>
  </si>
  <si>
    <t>204H52-2</t>
    <phoneticPr fontId="7" type="noConversion"/>
  </si>
  <si>
    <t>关井正举</t>
    <phoneticPr fontId="7" type="noConversion"/>
  </si>
  <si>
    <t>设备规格：NPU12003/350C
作业井号:威204H52-2
施工日期：2023/12/8
施工方式：关井正举
开始时间：9：50
施工结束时间：14：10
施工排量（方/小时）：1200
施工前瞬量（万方/天）：0
施工最高瞬量（万方/天）：0
施工后瞬量（万方/天）：0
排液量（方）：0
作业时间（小时）：4小时20分钟
施工前套压/油压：4.18/3.96MPa
气举最高套压/油压：4.18/4.46MPa
施工后套压/油压：4.18/4.46Mpa。</t>
    <phoneticPr fontId="7" type="noConversion"/>
  </si>
  <si>
    <t>NPU12005/350C</t>
    <phoneticPr fontId="7" type="noConversion"/>
  </si>
  <si>
    <t>202H28-2</t>
    <phoneticPr fontId="7" type="noConversion"/>
  </si>
  <si>
    <t>设备规格：NPU12005/350C
作业井号:威202H28-2井
施工日期：2023/12/8
施工方式：关井正举
开始时间：11:30
施工结束时间：15:30
作业时间（小时）:4
施工排量（方/小时）：1200
施工前瞬量（万方/天）：0
施工最高瞬量（万方/天）:0
施工后瞬量（万方/天）：0
排液量（方）：0
施工前套压/油压：6.90/5.70MPa
气举最高套压/油压：7.98/7.06MPa
施工后套压/油压：7.98/7.06Mpa。</t>
    <phoneticPr fontId="7" type="noConversion"/>
  </si>
  <si>
    <t>204H66-4</t>
    <phoneticPr fontId="7" type="noConversion"/>
  </si>
  <si>
    <t>开井反举</t>
    <phoneticPr fontId="7" type="noConversion"/>
  </si>
  <si>
    <t>设备规格：NPU12003/350C
作业井号:威204H66-4
施工日期：2023/12/9
施工方式：开井反举
开始时间：8：30
施工结束时间：20：30
施工排量（方/小时）：1200
施工前瞬量（万方/天）：0
施工最高瞬量（万方/天）：7.2
施工后瞬量（万方/天）：5.9
排液量（方）：6
作业时间（小时）：12
施工前套压/油压：10.64/2.12MPa
气举最高套压/油压：16.42/8.79MPa
施工后套压/油压：6.97/1.63Mpa。</t>
    <phoneticPr fontId="7" type="noConversion"/>
  </si>
  <si>
    <t>202H19-7</t>
    <phoneticPr fontId="7" type="noConversion"/>
  </si>
  <si>
    <t>关井正举+关井反举+开井反举</t>
    <phoneticPr fontId="7" type="noConversion"/>
  </si>
  <si>
    <t>设备规格：NPU12005/350C
作业井号:威202H19-7井
施工日期：2023/12/9
施工方式：关井正举+关井反举+开井反举
开始时间：12:00
施工结束时间：20:00
作业时间（小时）:8
施工排量（方/小时）：1200
施工前瞬量（万方/天）：0
施工最高瞬量（万方/天）:2.4
施工后瞬量（万方/天）：1.9
排液量（方）：1.5
施工前套压/油压：1.88/2.26MPa
气举最高套压/油压：2.81/2.43MPa
施工后套压/油压：2.10/0.90Mpa。</t>
    <phoneticPr fontId="7" type="noConversion"/>
  </si>
  <si>
    <t>202H28-4</t>
    <phoneticPr fontId="7" type="noConversion"/>
  </si>
  <si>
    <t>设备规格：NPU12005/350C
作业井号:威202H28-4
施工日期：2023/12/10
施工方式：关井正举
开始时间：10:50
施工结束时间：14:50
施工排量（方/小时）：1200
施工前瞬量（万方/天）：0
施工最高瞬量（万方/天）：0
施工后瞬量（万方/天）：0
排液量（方）:0
作业时间（小时）：4
施工前套压/油压：7.26/2.20MPa
气举最高套压/油压：7.84/7.60MPa
施工后套压/油压：7.84/7.60Mpa。</t>
    <phoneticPr fontId="7" type="noConversion"/>
  </si>
  <si>
    <t>设备规格：NPU12003/350C
作业井号:威204H66-4
施工日期：2023/12/10
施工方式：开井反举
开始时间：9：40
施工结束时间：19：40
施工排量（方/小时）：1200
施工前瞬量（万方/天）：0
施工最高瞬量（万方/天）：7.7
施工后瞬量（万方/天）：3.6
排液量（方）：4.5
作业时间（小时）：10
施工前套压/油压：8.95/1.69MPa
气举最高套压/油压：11.21/3.61MPa
施工后套压/油压：5.81/1.09Mpa。</t>
    <phoneticPr fontId="7" type="noConversion"/>
  </si>
  <si>
    <t>204H41-4</t>
    <phoneticPr fontId="7" type="noConversion"/>
  </si>
  <si>
    <t>设备规格：NPU12005/350C
作业井号:威204H41-4井
施工日期：2023/12/10
施工方式：关井正举+关井反举+开井反举
开始时间：17:10
施工结束时间：22:10
作业时间（小时）:5
施工排量（方/小时）：1200
施工前瞬量（万方/天）：0
施工最高瞬量（万方/天）:2.5
施工后瞬量（万方/天）：2.5
排液量（方）：0
施工前套压/油压：2.34/2.51MPa
气举最高套压/油压：2.66/2.69MPa
施工后套压/油压：2.23/1.75Mpa。</t>
    <phoneticPr fontId="7" type="noConversion"/>
  </si>
  <si>
    <t>/</t>
    <phoneticPr fontId="7" type="noConversion"/>
  </si>
  <si>
    <t>设备规格：NPU12501/99/35
作业井号：威204H79-8井、9井合举
施工开始日期：2023/12/8
施工方式：开井反举
开始时间：8:00
施工截止时间：2023/12/9 8：00
开始时氮气数值:3950856方
结束时氮气数值:3981612方
本次作业注入气量:30756方
施工排量（方/小时）:1281
8井↓
施工前瞬量（万方/天）：4.6
施工最高瞬量（万方/天）:4.6
施工后瞬量（万方/天）:4.4
排液量（方）：7
作业时间（小时）：24
施工前套压/油压：
7.74MPa/1.41MPa
气举最高套压/油压：7.59MPa/1.41MPa
施工后套压/油压：
7.54Mpa/1.41Mpa
9井↓
施工前瞬量（万方/天）：2.9
施工最高瞬量（万方/天）: 3.0
施工后瞬量（万方/天）:2.7
排液量（方）：4
作业时间（小时）：24
施工前套压/油压：
7.81MPa/1.46MPa
气举最高套压/油压：7.79MPa/1.46MPa
施工后套压/油压：
7.74Mpa/1.46Mpa</t>
    <phoneticPr fontId="7" type="noConversion"/>
  </si>
  <si>
    <t>设备规格：NPU12501/99/35
作业井号：威204H79-8井、9井合举
施工开始日期：2023/12/9
施工方式：开井反举
开始时间：8:00
施工截止时间：2023/12/10 8：00
开始时氮气数值:3981612方
结束时氮气数值:4012127方
本次作业注入气量:30515方
施工排量（方/小时）:1271
8井↓
施工前瞬量（万方/天）：4.4
施工最高瞬量（万方/天）:5.3
施工后瞬量（万方/天）:5.2
排液量（方）：7
作业时间（小时）：24
施工前套压/油压：
7.54MPa/1.41MPa
气举最高套压/油压：7.54MPa/1.41MPa
施工后套压/油压：
7.30Mpa/1.41Mpa
9井↓
施工前瞬量（万方/天）：2.7
施工最高瞬量（万方/天）: 2.8
施工后瞬量（万方/天）:2.5
排液量（方）：4
作业时间（小时）：24
施工前套压/油压：
7.74MPa/1.46MPa
气举最高套压/油压：7.74MPa/1.46MPa
施工后套压/油压：
7.47Mpa/1.46Mpa</t>
    <phoneticPr fontId="7" type="noConversion"/>
  </si>
  <si>
    <t>设备规格：NPU12501/99/35
作业井号：威204H79-8井、9井合举
施工开始日期：2023/12/10
施工方式：开井反举
开始时间：8:00
施工截止时间：2023/12/11 8：00
开始时氮气数值:4012127方
结束时氮气数值:4042819方
本次作业注入气量:30692方
施工排量（方/小时）:1278
8井↓
施工前瞬量（万方/天）：5.2
施工最高瞬量（万方/天）:5.2
施工后瞬量（万方/天）:4.7
排液量（方）：6
作业时间（小时）：24
施工前套压/油压：
7.30MPa/1.41MPa
气举最高套压/油压：7.30MPa/1.41MPa
施工后套压/油压：
7.28Mpa/1.34Mpa
9井↓
施工前瞬量（万方/天）：2.5
施工最高瞬量（万方/天）: 2.6
施工后瞬量（万方/天）:2.3
排液量（方）：4
作业时间（小时）：24
施工前套压/油压：
7.47MPa/1.46MPa
气举最高套压/油压：7.48MPa/1.46MPa
施工后套压/油压：
7.47Mpa/1.38Mpa</t>
    <phoneticPr fontId="7" type="noConversion"/>
  </si>
  <si>
    <t>204H52-2</t>
    <phoneticPr fontId="7" type="noConversion"/>
  </si>
  <si>
    <t>14:40-19:40
 22：36-8：00</t>
    <phoneticPr fontId="7" type="noConversion"/>
  </si>
  <si>
    <t>8:00-8：00</t>
    <phoneticPr fontId="7" type="noConversion"/>
  </si>
  <si>
    <t>204H52-1</t>
    <phoneticPr fontId="7" type="noConversion"/>
  </si>
  <si>
    <t>9：04-14：33</t>
  </si>
  <si>
    <t>14:40-19:40
 22：36-8：00</t>
  </si>
  <si>
    <t>8:00-9:04
14：33-8：00</t>
  </si>
  <si>
    <t>8:45-16:30</t>
  </si>
  <si>
    <t>202H28-8</t>
    <phoneticPr fontId="7" type="noConversion"/>
  </si>
  <si>
    <t>NPU12005/350C</t>
    <phoneticPr fontId="7" type="noConversion"/>
  </si>
  <si>
    <t>204H42-4</t>
    <phoneticPr fontId="7" type="noConversion"/>
  </si>
  <si>
    <t>关井正举+关井反举+开井反举</t>
    <phoneticPr fontId="7" type="noConversion"/>
  </si>
  <si>
    <t>设备规格：NPU12005/350C
作业井号:威204H42-4井
施工日期：2023/12/11
施工方式：关井正举+关井反举+开井反举
开始时间：10:00
施工结束时间：15:00
作业时间（小时）:5
施工排量（方/小时）：1200
施工前瞬量（万方/天）：0
施工最高瞬量（万方/天）:1.5
施工后瞬量（万方/天）：0.6
排液量（方）：0.4
施工前套压/油压：4.60/4.35MPa
气举最高套压/油压：4.89/11.37MPa
施工后套压/油压：4.5/0.60Mpa。</t>
    <phoneticPr fontId="7" type="noConversion"/>
  </si>
  <si>
    <t>204H40-3</t>
    <phoneticPr fontId="7" type="noConversion"/>
  </si>
  <si>
    <t>关井正举-关井反举-开井反举</t>
    <phoneticPr fontId="7" type="noConversion"/>
  </si>
  <si>
    <t>设备规格：NPU12003/350C
作业井号：威204H40-3井
施工日期：2023/12/11
施工方式：关井正举-关井反举-开井反举
开始时间：11：50
施工结束时间：19：50
作业时间（小时）：8
施工排量（方/小时）：1200
施工前瞬量（万方/天）：0
施工最高瞬量（万方/天）：3.1
施工后瞬量（万方/天）：2.2
排液量（方）：6
施工前套压/油压：2.73/2.86MPa
气举最高套压/油压：3.04/3.52MPa
施工后套压/油压：2.51/0.76Mpa。</t>
    <phoneticPr fontId="7" type="noConversion"/>
  </si>
  <si>
    <t>/</t>
    <phoneticPr fontId="7" type="noConversion"/>
  </si>
  <si>
    <t>设备规格：NPU12501/99/35
作业井号：威204H79-8井、9井合举
施工开始日期：2023/12/11
施工方式：开井反举
开始时间：8:00
施工截止时间：2023/12/12 8：00
开始时氮气数值:4042819方
结束时氮气数值:4073738方
本次作业注入气量:30919方
施工排量（方/小时）:1288
8井↓
施工前瞬量（万方/天）：4.7
施工最高瞬量（万方/天）:5.1
施工后瞬量（万方/天）:5.1
排液量（方）：7
作业时间（小时）：24
施工前套压/油压：
7.28MPa/1.34MPa
气举最高套压/油压：7.28MPa/1.34MPa
施工后套压/油压：
7.23Mpa/1.34Mpa
9井↓
施工前瞬量（万方/天）：2.3
施工最高瞬量（万方/天）: 2.3
施工后瞬量（万方/天）:2.1
排液量（方）：3
作业时间（小时）：24
施工前套压/油压：
7.47MPa/1.38MPa
气举最高套压/油压：7.53MPa/1.38MPa
施工后套压/油压：
7.43Mpa/1.38Mpa</t>
    <phoneticPr fontId="7" type="noConversion"/>
  </si>
  <si>
    <t>9:30-8：00</t>
  </si>
  <si>
    <t>NPU12005/350C</t>
    <phoneticPr fontId="7" type="noConversion"/>
  </si>
  <si>
    <t>204H42-4</t>
    <phoneticPr fontId="7" type="noConversion"/>
  </si>
  <si>
    <t>关井正举+关井反举+开井反举</t>
    <phoneticPr fontId="7" type="noConversion"/>
  </si>
  <si>
    <t>设备规格：NPU12005/350C
作业井号:威204H42-4井
施工日期：2023/12/12
施工方式：关井正举+关井反举+开井反举
开始时间：12:00
施工结束时间：19:00
作业时间（小时）:7
施工排量（方/小时）：1200
施工前瞬量（万方/天）：0
施工最高瞬量（万方/天）:3.3
施工后瞬量（万方/天）：3.2
排液量（方）：1.8
施工前套压/油压：4.25/1.73MPa
气举最高套压/油压：4.82/4.86MPa
施工后套压/油压：3.67/1.77Mpa。</t>
    <phoneticPr fontId="7" type="noConversion"/>
  </si>
  <si>
    <t>设备规格：NPU12501/99/35
作业井号：威204H79-8井、9井合举
施工开始日期：2023/12/12
施工方式：开井反举
开始时间：8:00
施工截止时间：2023/12/13 8：00
开始时氮气数值:4073738方
结束时氮气数值:4104703方
本次作业注入气量:30965方
施工排量（方/小时）:1290
8井↓
施工前瞬量（万方/天）：5.1
施工最高瞬量（万方/天）:5.1
施工后瞬量（万方/天）:4.9
排液量（方）：6
作业时间（小时）：24
施工前套压/油压：
7.23MPa/1.34MPa
气举最高套压/油压：7.28MPa/1.34MPa
施工后套压/油压：
7.23Mpa/1.34Mpa
9井↓
施工前瞬量（万方/天）：2.1
施工最高瞬量（万方/天）: 2.2
施工后瞬量（万方/天）:2.1
排液量（方）：3
作业时间（小时）：24
施工前套压/油压：
7.43MPa/1.38MPa
气举最高套压/油压：7.47MPa/1.38MPa
施工后套压/油压：
7.40Mpa/1.38Mpa</t>
    <phoneticPr fontId="7" type="noConversion"/>
  </si>
  <si>
    <t>NPU12005/350C</t>
    <phoneticPr fontId="7" type="noConversion"/>
  </si>
  <si>
    <t>204H41-2</t>
    <phoneticPr fontId="7" type="noConversion"/>
  </si>
  <si>
    <t>关井正举+关井反举+开井反举</t>
    <phoneticPr fontId="7" type="noConversion"/>
  </si>
  <si>
    <t>204H41-1</t>
    <phoneticPr fontId="7" type="noConversion"/>
  </si>
  <si>
    <t>开井反举</t>
    <phoneticPr fontId="7" type="noConversion"/>
  </si>
  <si>
    <t>设备规格：NPU12005/350C
作业井号:威204H41--2井
施工日期：2023/12/13
施工方式：关井正举+关井反举+开井反举
开始时间：9:00
施工结束时间：16:10
作业时间（小时）:7小时10分钟
施工排量（方/小时）：1200
施工前瞬量（万方/天）：0
施工最高瞬量（万方/天）:2.5
施工后瞬量（万方/天）：1.8
排液量（方）：2.3
施工前套压/油压：2.27/2.1MPa
气举最高套压/油压：2.55/2.99MPa
施工后套压/油压：2.07/0.59Mpa。</t>
    <phoneticPr fontId="7" type="noConversion"/>
  </si>
  <si>
    <t>设备规格：NPU12005/350C
作业井号:威204H41--1井
施工日期：2023/12/13
施工方式:开井反举
开始时间：17:00
施工结束时间：21:00
作业时间（小时）:4小时
施工排量（方/小时）：1200
施工前瞬量（万方/天）：1.1
施工最高瞬量（万方/天）:1.9
施工后瞬量（万方/天）：1.9
排液量（方）：0.8
施工前套压/油压：1.50/0.54MPa
气举最高套压/油压：1.88/0.61MPa
施工后套压/油压：1.79/0.59Mpa。</t>
    <phoneticPr fontId="7" type="noConversion"/>
  </si>
  <si>
    <t>设备规格：NPU12501/99/35
作业井号：威204H79-8井、9井合举
施工开始日期：2023/12/12
施工方式：开井反举
开始时间：8:00
施工截止时间：2023/12/13 18：00
开始时氮气数值:4104703方
结束时氮气数值:4108361方
本次作业注入气量:3658方
施工排量（方/小时）:1219
8井↓
施工前瞬量（万方/天）：5.1
施工最高瞬量（万方/天）:5.0
施工后瞬量（万方/天）:4.9
排液量（方）：1.0
作业时间（小时）：3小时10分
施工前套压/油压：
7.23MPa/1.34MPa
气举最高套压/油压：7.23MPa/1.34MPa
施工后套压/油压：
5.79Mpa/1.34Mpa
9井↓
施工前瞬量（万方/天）：2.1
施工最高瞬量（万方/天）: 2.4
施工后瞬量（万方/天）:2.4
排液量（方）：0.8
作业时间（小时）：3小时10分
施工前套压/油压：
7.40MPa/1.38MPa
气举最高套压/油压：7.40MPa/1.38MPa
施工后套压/油压：
6.02Mpa/1.38Mpa
结束时累计氮气流量4108361方
（备注8：40—15：30暂停注气设备保养）</t>
    <phoneticPr fontId="7" type="noConversion"/>
  </si>
  <si>
    <t>8：40—15：30暂停注气设备保养</t>
    <phoneticPr fontId="7" type="noConversion"/>
  </si>
  <si>
    <t>/</t>
    <phoneticPr fontId="7" type="noConversion"/>
  </si>
  <si>
    <t>设备规格：NPU12501/99/35
作业井号：威204H79-9井
施工开始日期：2023/12/13
施工方式：开井反举
开始时间：18：00
施工截止时间：2023/12/14 8：00
开始时氮气数值:4108361方
结束时氮气数值:4126090方
本次作业注入气量:17729方
施工排量（方/小时）：1266
施工前瞬量（万方/天）：4.2
施工最高瞬量（万方/天）: 5.1
施工后瞬量（万方/天）:4.7
排液量（方）：4
作业时间（小时）：14小时
施工前套压/油压：
6.02MPa/1.38MPa
气举最高套压/油压：8.42MPa/1.38MPa
施工后套压/油压：
8.38Mpa/1.38Mpa</t>
    <phoneticPr fontId="7" type="noConversion"/>
  </si>
  <si>
    <t>设备规格：NPU12501/99/35
作业井号：威204H79-9井
施工开始日期：2023/12/14
施工方式：开井反举
开始时间：8：00
施工截止时间：2023/12/15 8：00
开始时氮气数值:4126090方
结束时氮气数值:4156634方
本次作业注入气量:30544方
施工排量（方/小时）：1272
施工前瞬量（万方/天）：4.7
施工最高瞬量（万方/天）: 5.0
施工后瞬量（万方/天）:4.6
排液量（方）：7
作业时间（小时）：24小时
施工前套压/油压：
8.38MPa/1.38MPa
气举最高套压/油压：17.48MPa/1.38MPa
施工后套压/油压：
17.44Mpa/1.38Mpa</t>
    <phoneticPr fontId="7" type="noConversion"/>
  </si>
  <si>
    <t>9:20-16:30</t>
  </si>
  <si>
    <t>15:45-21:00</t>
  </si>
  <si>
    <t>/</t>
    <phoneticPr fontId="7" type="noConversion"/>
  </si>
  <si>
    <t>设备规格：NPU12003/350C
作业井号：威204H79－5井
施工日期：2023/8/1
施工方式：关井正举+开井反举
开始时间：8:00
施工截止时间：8:20
施工排量（方/小时）：1200
施工前瞬量（万方/天）：1+2+3+4+5共23.5
施工最高瞬量（万方/天）:1+2+3+4+5共23.5
施工后瞬量（万方/天）:1+2+3+4+5共23.5
排液量（方）：0.5
作业时间（小时）：20分
施工前套压/油压：6.39/3.38MPa
气举最高套压/油压:6.39/3.38MPa
施工后套压/油压：6.38/3.39Mpa</t>
    <phoneticPr fontId="7" type="noConversion"/>
  </si>
  <si>
    <t>设备规格：NPU12003/350C
作业井号：威204H79－6井
施工日期：2023/8/5
施工方式：开井正举
开始时间：8:00
施工截止时间：8:50
施工排量（方/小时）：1200
施工前瞬量（万方/天）：2.7
施工最高瞬量（万方/天）:2.7
施工后瞬量（万方/天）:0
排液量（方）：25.5
作业时间（小时）：50分
施工前套压/油压：1.56/9.08MPa
气举最高套压/油压:1.56/9.30MPa
施工后套压/油压：1.46/9.30Mpa</t>
    <phoneticPr fontId="7" type="noConversion"/>
  </si>
  <si>
    <t>NPU12005/350C</t>
    <phoneticPr fontId="7" type="noConversion"/>
  </si>
  <si>
    <t>204H40-3</t>
    <phoneticPr fontId="7" type="noConversion"/>
  </si>
  <si>
    <t>关井正举+关井反举+开井反举</t>
    <phoneticPr fontId="7" type="noConversion"/>
  </si>
  <si>
    <t>设备规格：NPU12005/350C
作业井号:威204H40-3井
施工日期：2023/12/15
施工方式：关井正举+关井反举+开井反举
开始时间：12:00
施工结束时间：20:00
作业时间（小时）:8
施工排量（方/小时）：1200
施工前瞬量（万方/天）：0
施工最高瞬量（万方/天）:2.5
施工后瞬量（万方/天）：1.9
排液量（方）：5.3
施工前套压/油压：3.26/3.09MPa
气举最高套压/油压：3.36/3.37MPa
施工后套压/油压：2.79/0.73Mpa。</t>
    <phoneticPr fontId="7" type="noConversion"/>
  </si>
  <si>
    <t>/</t>
    <phoneticPr fontId="7" type="noConversion"/>
  </si>
  <si>
    <t>设备规格：NPU12501/99/35
作业井号：威204H79-9井
施工开始日期：2023/12/15
施工方式：开井反举
开始时间：8：00
施工截止时间：2023/12/16 8：00
开始时氮气数值:4156634方
结束时氮气数值:4188128方
本次作业注入气量:31494方
施工排量（方/小时）：1312
施工前瞬量（万方/天）：4.6
施工最高瞬量（万方/天）: 5.0
施工后瞬量（万方/天）:4.7
排液量（方）：7
作业时间（小时）：24小时
施工前套压/油压：
17.44MPa/1.38MPa
气举最高套压/油压：18.57MPa/1.38MPa
施工后套压/油压：
18.57Mpa/1.38Mpa</t>
    <phoneticPr fontId="7" type="noConversion"/>
  </si>
  <si>
    <t>8:00-16:00
20：00-8：00</t>
  </si>
  <si>
    <t>22:05-22:40 1:24:4:30</t>
  </si>
  <si>
    <t>202H19-5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</si>
  <si>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</si>
  <si>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</si>
  <si>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作业井号：威202H19-5
施工日期：2023.12.16
施工方式: 关井正举-关井反举
                  开井反举
施工开始时间：10:20
施工结束时间：19:05
施工排量（方/小时）：1200
施工前瞬量（万方/天）：0
施工最高瞬量（万方/天）：4.3
施工后瞬量（万方/天）：3
排液量（方）：0
作业时间（小时）：8
备注：
针阀开度及流程情况：针阀全开，走增压流程
施工前套压/油压：2.34/2.60MPa
气举最高套压/油压：2.69/3.31MPa
停气举时套压/油压：2.41/1.25MPa
气举举通时间：14:10
异常或特殊情况:（12:20-13:05倒反举流程停机45分钟）</t>
    <phoneticPr fontId="7" type="noConversion"/>
  </si>
  <si>
    <t>NPU12005/350C</t>
    <phoneticPr fontId="7" type="noConversion"/>
  </si>
  <si>
    <t>开井反举</t>
    <phoneticPr fontId="7" type="noConversion"/>
  </si>
  <si>
    <t>设备规格：NPU12005/350C
作业井号:威204H41--4井
施工日期：2023/12/16
施工方式：开井反举
开始时间：9:40
施工结束时间：15:40
作业时间（小时）:6
施工排量（方/小时）：1200
施工前瞬量（万方/天）：0.4
施工最高瞬量（万方/天）:3.3
施工后瞬量（万方/天）：1.6
排液量（方）：0.3
施工前套压/油压：2.01/0.52MPa
气举最高套压/油压：2.34/0.79MPa
施工后套压/油压：1.81/0.65Mpa。</t>
    <phoneticPr fontId="7" type="noConversion"/>
  </si>
  <si>
    <t>设备规格：NPU12005/350C
作业井号:威204H41--1井
施工日期：2023/12/16
施工方式：开井反举
开始时间：16:30
施工结束时间：21:30
作业时间（小时）:5
施工排量（方/小时）：1200
施工前瞬量（万方/天）：2.2
施工最高瞬量（万方/天）:2.4
施工后瞬量（万方/天）：1.8
排液量（方）：1.8
施工前套压/油压：2.05/2.23MPa
气举最高套压/油压：2.05/2.23MPa
施工后套压/油压：1.92/0.59Mpa。</t>
    <phoneticPr fontId="7" type="noConversion"/>
  </si>
  <si>
    <t>NPU12004/350C</t>
    <phoneticPr fontId="7" type="noConversion"/>
  </si>
  <si>
    <t>204H69-4</t>
    <phoneticPr fontId="7" type="noConversion"/>
  </si>
  <si>
    <t>设备规格：NPU12004/350C
作业井号:威204H69-4井
施工日期：2023/12/16
施工方式:开井反举
开始时间：12:40
施工结束时间：21:40
作业时间（小时）:9
施工排量（方/小时）：1200
施工前瞬量（万方/天）：0
施工最高瞬量（万方/天）:3.7
施工后瞬量（万方/天）：3.3
排液量（方）：1.6
施工前套压/油压：2.82/0.77MPa
气举最高套压/油压：3.54/1.47MPa
施工后套压/油压：2.35/0.89Mpa。</t>
    <phoneticPr fontId="7" type="noConversion"/>
  </si>
  <si>
    <t>设备规格：NPU12501/99/35
作业井号：威204H79-9井
施工开始日期：2023/12/16
施工方式：开井反举
开始时间：8：00
施工截止时间：2023/12/16 16：19
开始时氮气数值:4188128方
结束时氮气数值:4199057方
本次作业注入气量:10929方
施工排量（方/小时）：1314
施工前瞬量（万方/天）：4.7
施工最高瞬量（万方/天）: 5.6
施工后瞬量（万方/天）:5.3
排液量（方）：3
作业时间（小时）：8小时19分
施工前套压/油压：
18.57MPa/1.38MPa
气举最高套压/油压：19.30MPa/1.38MPa
施工后套压/油压：
19.21Mpa/1.38Mpa</t>
    <phoneticPr fontId="7" type="noConversion"/>
  </si>
  <si>
    <t xml:space="preserve"> 17：51</t>
    <phoneticPr fontId="7" type="noConversion"/>
  </si>
  <si>
    <t>设备规格：NPU12501/99/35
作业井号：威204H79-6井
施工开始日期：2023/12/15
施工方式：开井反举
开始时间：16：19
施工截止时间：2023/12/16 17：51
开始时氮气数值:4199057方
结束时氮气数值:4200818方
本次作业注入气量:1761方
施工排量（方/小时）：1287
施工前瞬量（万方/天）：4.0
施工最高瞬量（万方/天）: 4.0
施工后瞬量（万方/天）:4.0
排液量（方）：0.5
作业时间（小时）：1小时32分
施工前套压/油压：
10.17MPa/1.38MPa
气举最高套压/油压：17.66Pa/1.38MPa
施工后套压/油压：
17.66Mpa/1.38Mpa</t>
    <phoneticPr fontId="7" type="noConversion"/>
  </si>
  <si>
    <t>204H79-8</t>
    <phoneticPr fontId="7" type="noConversion"/>
  </si>
  <si>
    <t>设备规格NPU12501/99/35
作业井号：威204H79-8井
施工开始日期：2023/12/16
施工方式：开井反举
开始时间：17：51
施工截止时间：2023/12/17 08：00
开始时氮气数值:4200818方
结束时氮气数值:4220250方
本次作业注入气量:19432方
施工排量（方/小时）：1373
施工前瞬量（万方/天）：4.4
施工最高瞬量（万方/天）: 5.2
施工后瞬量（万方/天）:4.6
排液量（方）：4
作业时间（小时）：14小时09分
施工前套压/油压：
4.66MPa/1.34MPa
气举最高套压/油压：5.43Pa/1.34MPa
施工后套压/油压：
5.43Mpa/1.34Mpa</t>
    <phoneticPr fontId="7" type="noConversion"/>
  </si>
  <si>
    <t>8:00-22:05
 4:30-8:00</t>
    <phoneticPr fontId="7" type="noConversion"/>
  </si>
  <si>
    <t>设备规格：NPU12004/350C
作业井号:威204H40-8井
施工日期：2023/12/17
施工方式:开井反举
开始时间：10:30
施工结束时间：19:30
作业时间（小时）:9
施工排量（方/小时）：1200
施工前瞬量（万方/天）：0
施工最高瞬量（万方/天）:3.5
施工后瞬量（万方/天）：3.0
排液量（方）：0.15
施工前套压/油压：4.00/0.35MPa
气举最高套压/油压：4.46/4.11MPa
施工后套压/油压：2.85/1.22Mpa。</t>
    <phoneticPr fontId="7" type="noConversion"/>
  </si>
  <si>
    <t>设备规格：NPU12005/350C
作业井号:威204H41--4井
施工日期：2023/12/17
施工方式：开井反举
开始时间：15:40
施工结束时间：20:10
作业时间（小时）:4.5
施工排量（方/小时）：1200
施工前瞬量（万方/天）：0.3
施工最高瞬量（万方/天）:3.1
施工后瞬量（万方/天）：1.5
排液量（方）：0.3
施工前套压/油压：1.79/0.52MPa
气举最高套压/油压：2.23/0.72MPa
施工后套压/油压：1.70/0.52Mpa。</t>
    <phoneticPr fontId="7" type="noConversion"/>
  </si>
  <si>
    <t>设备规格：NPU12005/350C
作业井号:威204H41--1井
施工日期：2023/12/17
施工方式：开井反举
开始时间：20:50
施工结束时间：22:50
作业时间（小时）:2
施工排量（方/小时）：1200
施工前瞬量（万方/天）：0.2
施工最高瞬量（万方/天）:2.1
施工后瞬量（万方/天）：1.8
排液量（方）：0.3
施工前套压/油压：1.86/0.50MPa
气举最高套压/油压：2.16/0.59MPa
施工后套压/油压：2.05/0.59Mpa。</t>
    <phoneticPr fontId="7" type="noConversion"/>
  </si>
  <si>
    <t>/</t>
    <phoneticPr fontId="7" type="noConversion"/>
  </si>
  <si>
    <t>设备规格NPU12501/99/35
作业井号：威204H79-8井
施工开始日期：2023/12/17
施工方式：开井反举
开始时间：8：00
施工截止时间：2023/12/17 13：00
开始时氮气数值:4220250方
结束时氮气数值:4227025方
本次作业注入气量:6775方
施工排量（方/小时）：1355
施工前瞬量（万方/天）：4.6
施工最高瞬量（万方/天）: 5.0
施工后瞬量（万方/天）:4.6
排液量（方）：2
作业时间（小时）：5小时
施工前套压/油压：
5.43MPa/1.34MPa
气举最高套压/油压：5.55Pa/1.34MPa
施工后套压/油压：
4.08Mpa/1.34Mpa</t>
    <phoneticPr fontId="7" type="noConversion"/>
  </si>
  <si>
    <t>设备规格NPU12501/99/35
作业井号：威204H79-9井
施工开始日期：2023/12/17
施工方式：开井反举
开始时间：13：00
施工截止时间：2023/12/18 8：00
开始时氮气数值:4227025方
结束时氮气数值:4252898方
本次作业注入气量:25873方
施工排量（方/小时）：1361
施工前瞬量（万方/天）：3.4
施工最高瞬量（万方/天）: 5.4
施工后瞬量（万方/天）:5.4
排液量（方）：7
作业时间（小时）：19小时
施工前套压/油压：
4.30MPa/1.38MPa
气举最高套压/油压：5.32Pa/1.38MPa
施工后套压/油压：
5.32Mpa/1.38Mpa</t>
    <phoneticPr fontId="7" type="noConversion"/>
  </si>
  <si>
    <t>0：30-8:00</t>
  </si>
  <si>
    <t>204H52-1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</si>
  <si>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</si>
  <si>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</si>
  <si>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作业井号：威204H52-1
施工日期：2023.12.18
施工方式: 关井正举-关井反举
                  开井反举
施工开始时间：13:35
施工结束时间：19:30
施工排量（方/小时）：1200
施工前瞬量（万方/天）：0
施工最高瞬量（万方/天）：11.2
施工后瞬量（万方/天）：5.07
排液量（方）：5
作业时间（小时）：5小时55分
备注：
针阀开度及流程情况：针阀全开，走增压流程
施工前套压/油压：5.06/1.01MPa
气举最高套压/油压：6.23/6.36MPa
停气举时套压/油压：5.43/3.31MPa
气举举通时间：17:25
异常或特殊情况:</t>
    <phoneticPr fontId="7" type="noConversion"/>
  </si>
  <si>
    <t>设备规格NPU12501/99/35
作业井号：威204H79-9井
施工开始日期：2023/12/18
施工方式：开井反举
开始时间：8：00
施工截止时间：2023/12/19 8：00
开始时氮气数值:4252898方
结束时氮气数值:4285517方
本次作业注入气量:32619方
施工排量（方/小时）：1359
施工前瞬量（万方/天）：5.4
施工最高瞬量（万方/天）: 5.5
施工后瞬量（万方/天）:5.5
排液量（方）：8
作业时间（小时）：24小时
施工前套压/油压：
5.32MPa/1.38MPa
气举最高套压/油压：5.32Pa/1.38MPa
施工后套压/油压：
5.32Mpa/1.38Mpa</t>
    <phoneticPr fontId="7" type="noConversion"/>
  </si>
  <si>
    <t>8:00-16:00
21:00-8:00</t>
  </si>
  <si>
    <t>NPU12004/350C</t>
    <phoneticPr fontId="7" type="noConversion"/>
  </si>
  <si>
    <t>204H41-3</t>
    <phoneticPr fontId="7" type="noConversion"/>
  </si>
  <si>
    <t>关井正举+关井反举+开井反举</t>
    <phoneticPr fontId="7" type="noConversion"/>
  </si>
  <si>
    <t>/</t>
    <phoneticPr fontId="7" type="noConversion"/>
  </si>
  <si>
    <t>设备规格：NPU12004/350C
作业井号:威204H41-3井
施工日期：2023/12/19
施工方式:关井正举+关井反举+开井反举
开始时间：11:30
施工结束时间：19:30
作业时间（小时）:8
施工排量（方/小时）：1200
施工前瞬量（万方/天）：0
施工最高瞬量（万方/天）:1.68
施工后瞬量（万方/天）：1.60
排液量（方）：2.87
施工前套压/油压：1.41/1.09MPa
气举最高套压/油压：1.80/1.84MPa
施工后套压/油压：1.40/0.56Mpa。</t>
    <phoneticPr fontId="7" type="noConversion"/>
  </si>
  <si>
    <t>NPU12003/350C</t>
    <phoneticPr fontId="7" type="noConversion"/>
  </si>
  <si>
    <t>202H11-3</t>
    <phoneticPr fontId="7" type="noConversion"/>
  </si>
  <si>
    <t>关井正举-关井反举-开井反举</t>
    <phoneticPr fontId="7" type="noConversion"/>
  </si>
  <si>
    <t>设备规格：NPU12003/350C
作业井号:威202H11-3井
施工日期：2023/12/19
施工方式：关井正举-关井反举-开井反举
开始时间：10：25
施工结束时间：20：25
作业时间（小时）:10
施工排量（方/小时）：1200
施工前瞬量（万方/天）：0
施工最高瞬量（万方/天）：4
施工后瞬量（万方/天）：2.3
排液量（方）：2.5
施工前套压/油压：2.2/0.01MPa
气举最高套压/油压：3.44/3.53MPa
施工后套压/油压：2.45/0.41Mpa。</t>
    <phoneticPr fontId="7" type="noConversion"/>
  </si>
  <si>
    <t>设备规格NPU12501/99/35
作业井号：威204H79-9井
施工开始日期：2023/12/19
施工方式：开井反举
开始时间：8：00
施工截止时间：2023/12/20 8：00
开始时氮气数值:4285517方
结束时氮气数值:4317518方
本次作业注入气量:32001方
施工排量（方/小时）：1333
施工前瞬量（万方/天）：5.5
施工最高瞬量（万方/天）: 6.0
施工后瞬量（万方/天）:5.5
排液量（方）：8
作业时间（小时）：24小时
施工前套压/油压：
5.32MPa/1.38MPa
气举最高套压/油压：7.13MPa/1.38MPa
施工后套压/油压：
7.13Mpa/1.38Mpa</t>
    <phoneticPr fontId="7" type="noConversion"/>
  </si>
  <si>
    <t>9:30-11:30
15:30-8:00</t>
    <phoneticPr fontId="7" type="noConversion"/>
  </si>
  <si>
    <t>CFA3408-298-1800</t>
    <phoneticPr fontId="7" type="noConversion"/>
  </si>
  <si>
    <t>204H41-2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</si>
  <si>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</si>
  <si>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</si>
  <si>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作业井号：威204H41-2
施工日期：2023.12.20
施工方式: 关井正举-关井反举
                  开井反举
施工开始时间：09:10
施工结束时间：17:00
施工排量（方/小时）：1200
施工前瞬量（万方/天）：0
施工最高瞬量（万方/天）：4
施工后瞬量（万方/天）：3.3
排液量（方）：1.45
作业时间（小时）：7小时50分
备注：
针阀开度及流程情况：针阀全开，走增压流程
施工前套压/油压：2.40/2.55MPa
出液时套压/油压：2.84/2.10MPa
气举最高套压/油压：3.10/3.14MPa
停气举时套压/油压：2.51/0.63MPa
气举举通时间：12:50
异常或特殊情况:</t>
    <phoneticPr fontId="7" type="noConversion"/>
  </si>
  <si>
    <t>204H41-1</t>
    <phoneticPr fontId="7" type="noConversion"/>
  </si>
  <si>
    <t>开井反举</t>
    <phoneticPr fontId="7" type="noConversion"/>
  </si>
  <si>
    <t>设备规格：CFA3408-298-1800
作业井号：威204H41-1
施工日期：2023.12.20
施工方式: 开井反举
施工开始时间：17:15
施工结束时间：21:15
施工排量（方/小时）：1200
施工前瞬量（万方/天）：2.5
施工最高瞬量（万方/天）：3.56
施工后瞬量（万方/天）：3.1
排液量（方）：0.27
作业时间（小时）：4
备注：
针阀开度及流程情况：针阀全开，走增压流程
施工前套压/油压：2.31/2.55MPa
出液时套压/油压：2.53/1.68MPa
气举最高套压/油压：2.65/2.55MPa
停气举时套压/油压：2.40/0.63MPa
气举举通时间：17:35
异常或特殊情况:</t>
    <phoneticPr fontId="7" type="noConversion"/>
  </si>
  <si>
    <t>设备规格NPU12501/99/35
作业井号：威204H79-9井
施工开始日期：2023/12/20
施工方式：开井反举
开始时间：8：00
施工截止时间：2023/12/21 8：00
开始时氮气数值:4317518方
结束时氮气数值:4347508方
本次作业注入气量:29990方
施工排量（方/小时）：1249
施工前瞬量（万方/天）：5.5
施工最高瞬量（万方/天）: 5.4
施工后瞬量（万方/天）:4.9
排液量（方）：8
作业时间（小时）：24小时
施工前套压/油压：
7.13MPa/1.38MPa
气举最高套压/油压：9.17MPa/1.38MPa
施工后套压/油压：
9.17Mpa/1.38Mpa</t>
    <phoneticPr fontId="7" type="noConversion"/>
  </si>
  <si>
    <t>10:20-16:30</t>
  </si>
  <si>
    <t>23:20-4:10</t>
  </si>
  <si>
    <t>11:3-8:00</t>
  </si>
  <si>
    <t>CFA3408-298-1800</t>
    <phoneticPr fontId="7" type="noConversion"/>
  </si>
  <si>
    <t>204H39-2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</si>
  <si>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</si>
  <si>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</si>
  <si>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作业井号：威204H39-2
施工日期：2023.12.21
施工方式: 关井正举-关井反举
                  开井反举
施工开始时间：10:00
施工结束时间：18:30
施工排量（方/小时）：1200
施工前瞬量（万方/天）：0
施工最高瞬量（万方/天）：3.5
施工后瞬量（万方/天）：2.66
排液量（方）：0.27
作业时间（小时）：8
备注：
针阀开度及流程情况：针阀全开，走增压流程
施工前套压/油压：2.76/0.30MPa
出液时套压/油压：2.68/1.28MPa
气举最高套压/油压：4.11/4.55MPa
停气举时套压/油压：3.26/1.14MPa
气举举通时间：15:40
异常或特殊情况:（12:00-12:30倒反举流程停机30分钟）</t>
    <phoneticPr fontId="7" type="noConversion"/>
  </si>
  <si>
    <t>204H69-4</t>
    <phoneticPr fontId="7" type="noConversion"/>
  </si>
  <si>
    <t>设备规格：NPU12003/350C
作业井号:威204H69-4井
施工日期：2023/12/21
施工方式：关井正举-关井反举-开井反举
开始时间：10：50
施工结束时间：18：50
作业时间（小时）：8
施工排量（方/小时）：1200
施工前瞬量（万方/天）：0
施工最高瞬量（万方/天）：3.7
施工后瞬量（万方/天）：3.6
排液量（方）：3
施工前套压/油压：3.4/1.89MPa
气举最高套压/油压：4.35/4.42MPa
施工后套压/油压：3.26/1.3Mpa。</t>
    <phoneticPr fontId="7" type="noConversion"/>
  </si>
  <si>
    <t>设备规格NPU12501/99/35
作业井号：威204H79-9井
施工开始日期：2023/12/21
施工方式：开井反举
开始时间：8：00
施工截止时间：2023/12/21 17：00
开始时氮气数值:4347508方
结束时氮气数值:4358529方
本次作业注入气量:11021方
施工排量（方/小时）：1224
施工前瞬量（万方/天）：4.9
施工最高瞬量（万方/天）: 5.2
施工后瞬量（万方/天）:5.1
排液量（方）：3
作业时间（小时）：9小时
施工前套压/油压：
9.17MPa/1.38MPa
气举最高套压/油压：9.92MPa/1.38MPa
施工后套压/油压：
9.92Mpa/1.38Mpa</t>
    <phoneticPr fontId="7" type="noConversion"/>
  </si>
  <si>
    <t>8:00～12:00</t>
  </si>
  <si>
    <t>204H48-4</t>
    <phoneticPr fontId="7" type="noConversion"/>
  </si>
  <si>
    <t>关井正举-关井反举-开井反举</t>
    <phoneticPr fontId="7" type="noConversion"/>
  </si>
  <si>
    <t>/</t>
    <phoneticPr fontId="7" type="noConversion"/>
  </si>
  <si>
    <t>设备规格：CFA3408-298-1800
作业井号：威204H48-4
施工日期：2023.12.22
施工方式: 关井正举-关井反举
                  开井反举
施工开始时间：09:15
施工结束时间：17:25
施工排量（方/小时）：1200
施工前瞬量（万方/天）：0
施工最高瞬量（万方/天）：2.5
施工后瞬量（万方/天）：2.17
排液量（方）：1.53
作业时间（小时）：8
备注：
针阀开度及流程情况：针阀全开，走增压流程
施工前套压/油压：1.52/1.40MPa
出液时套压/油压：2.57/1.75MPa
气举最高套压/油压：3.67/2.10MPa
停气举时套压/油压：2.12/0.56MPa
气举举通时间：13:35
异常或特殊情况:（11:20-11:30倒反举流程停机10分钟）</t>
    <phoneticPr fontId="7" type="noConversion"/>
  </si>
  <si>
    <t>NPU12003/350C</t>
    <phoneticPr fontId="7" type="noConversion"/>
  </si>
  <si>
    <t>204H62-5</t>
    <phoneticPr fontId="7" type="noConversion"/>
  </si>
  <si>
    <t>打破裂盘（开井正举）</t>
    <phoneticPr fontId="7" type="noConversion"/>
  </si>
  <si>
    <t>设备规格：NPU12003/350C
作业井号:威204H62--5井
施工日期：2023/12/22
施工方式：打破裂盘
开始时间：12:50
施工结束时间：15:20
作业时间（小时）:2小时30分钟
施工排量（方/小时）：1200
施工前瞬量（万方/天）：16（5/6井合输）
施工最高瞬量（万方/天）:19（5/6井合输）
施工后瞬量（万方/天）：18（5/6井合输）
施工前套压/油压：9.35/0.00MPa
气举最高套压/油压：10.61/13.72MPa
施工后套压/油压：10.42/13.72Mpa。</t>
    <phoneticPr fontId="7" type="noConversion"/>
  </si>
  <si>
    <t>204H62-6</t>
  </si>
  <si>
    <t>设备规格：NPU12003/350C
作业井号:威204H62--6井
施工日期：2023/12/22
施工方式：打破裂盘
开始时间：15:40
施工结束时间：17:40
作业时间（小时）:2小时
施工排量（方/小时）：1200
施工前瞬量（万方/天）：13（5/6井合输）
施工最高瞬量（万方/天）:18（5/6井合输）
施工后瞬量（万方/天）：15（5/6井合输）
施工前套压/油压：7.42/0.00MPa
气举最高套压/油压：8.87/19.30MPa
施工后套压/油压：8.87/13.01Mpa。</t>
    <phoneticPr fontId="7" type="noConversion"/>
  </si>
  <si>
    <t>204H50-1</t>
    <phoneticPr fontId="7" type="noConversion"/>
  </si>
  <si>
    <t>10:00-12:30</t>
  </si>
  <si>
    <t>/</t>
    <phoneticPr fontId="7" type="noConversion"/>
  </si>
  <si>
    <t>设备规格NPU12501/99/35
作业井号：威204H79-9井
施工开始日期：2023/12/25
施工方式：开井反举
开始时间：18:27
施工截止时间：2023/12/26 8：00
开始时氮气数值:4358537方
结束时氮气数值:4377127方
本次作业注入气量:18590方
施工排量（方/小时）：1377
施工前瞬量（万方/天）：3.6
施工最高瞬量（万方/天）: 5.2
施工后瞬量（万方/天）:4.8
排液量（方）：6
作业时间（小时）：13小时33分钟
施工前套压/油压：
3.87MPa/1.38MPa
气举最高套压/油压：5.28MPa/1.38MPa
施工后套压/油压：
5.28Mpa/1.38Mpa</t>
    <phoneticPr fontId="7" type="noConversion"/>
  </si>
  <si>
    <t>CFA3408-298-1800</t>
    <phoneticPr fontId="7" type="noConversion"/>
  </si>
  <si>
    <t>204H41-3</t>
    <phoneticPr fontId="7" type="noConversion"/>
  </si>
  <si>
    <t>开井反举</t>
    <phoneticPr fontId="7" type="noConversion"/>
  </si>
  <si>
    <t>/</t>
    <phoneticPr fontId="7" type="noConversion"/>
  </si>
  <si>
    <t>设备规格：CFA3408-298-1800
作业井号：威204H41-3
施工日期：2023.12.26
施工方式: 开井反举
施工开始时间：15:35
施工结束时间：21:35
施工排量（方/小时）：1200
施工前瞬量（万方/天）：0.2
施工最高瞬量（万方/天）：3.3
施工后瞬量（万方/天）：2.75
排液量（方）：1.65
作业时间（小时）：6
备注：
针阀开度及流程情况：针阀全开，走增压流程
施工前套压/油压：1.77/0.63MPa
出液时套压/油压：2.44/0.52MPa
气举最高套压/油压：2.45/0.63MPa
停气举时套压/油压：2.03/0.59MPa
气举举通时间：16:15
异常或特殊情况:无</t>
    <phoneticPr fontId="7" type="noConversion"/>
  </si>
  <si>
    <t>NPU12005/350C</t>
    <phoneticPr fontId="7" type="noConversion"/>
  </si>
  <si>
    <t>202H11-6</t>
    <phoneticPr fontId="7" type="noConversion"/>
  </si>
  <si>
    <t>关井正举+关井反举+开井反举</t>
    <phoneticPr fontId="7" type="noConversion"/>
  </si>
  <si>
    <t>设备规格：NPU12005/350C
作业井号:威202H11-6井
施工日期：2023/12/26
施工方式：关井正举+关井反举+开井反举
开始时间：9:30
施工结束时间：17:30
作业时间（小时）:8
施工排量（方/小时）：1200
施工前瞬量（万方/天）：0
施工最高瞬量（万方/天）:2.9
施工后瞬量（万方/天）：1.9
排液量（方）：0.05
施工前套压/油压：1.66/1.71MPa
气举最高套压/油压：3.12/3.04MPa
施工后套压/油压：0.34/1.81Mpa。</t>
    <phoneticPr fontId="7" type="noConversion"/>
  </si>
  <si>
    <t>设备规格NPU12501/99/35
作业井号：威204H79-9井
施工开始日期：2023/12/26
施工方式：开井反举
开始时间：8:00
施工截止时间：2023/12/27 8：00
开始时氮气数值:4377127方
结束时氮气数值:4407970方
本次作业注入气量:30843方
施工排量（方/小时）：1285
施工前瞬量（万方/天）：4.8
施工最高瞬量（万方/天）: 5.2
施工后瞬量（万方/天）:5.1
排液量（方）：7
作业时间（小时）：24小时
施工前套压/油压：
5.28MPa/1.38MPa
气举最高套压/油压：7.72MPa/1.38MPa
施工后套压/油压：
7.72Mpa/1.38Mpa</t>
    <phoneticPr fontId="7" type="noConversion"/>
  </si>
  <si>
    <t>8:00-14:22</t>
  </si>
  <si>
    <t>CFA3408-298-1800</t>
    <phoneticPr fontId="7" type="noConversion"/>
  </si>
  <si>
    <t>204H42-3</t>
    <phoneticPr fontId="7" type="noConversion"/>
  </si>
  <si>
    <t>关井正举-关井反举-开井反举</t>
    <phoneticPr fontId="7" type="noConversion"/>
  </si>
  <si>
    <t>设备规格：CFA3408-298-1800
作业井号：威204H42-3
施工日期：2023.12.27
施工方式: 关井正举-关井反举
                 开井反举
施工开始时间：09:40
施工结束时间：17:45
施工排量（方/小时）：1200
施工前瞬量（万方/天）：0
施工最高瞬量（万方/天）：3.6
施工后瞬量（万方/天）：3
排液量（方）：1.2
作业时间（小时）：8
备注：
针阀开度及流程情况：针阀全开，走直输流程
施工前套压/油压：3.77/0.81MPa
出液时套压/油压：3.99/1.07MPa
气举最高套压/油压：4.23/4.29MPa
停气举时套压/油压：3.63/1.48MPa
气举举通时间：13:10
异常或特殊情况:11:40-11:45倒反举流程停机5分钟</t>
    <phoneticPr fontId="7" type="noConversion"/>
  </si>
  <si>
    <t>204H40-3</t>
    <phoneticPr fontId="7" type="noConversion"/>
  </si>
  <si>
    <t>204H69-4</t>
    <phoneticPr fontId="7" type="noConversion"/>
  </si>
  <si>
    <t>设备规格：NPU12003/350C
作业井号:威204H69-4井
施工日期：2023/12/27
施工方式：关井正举-关井反举-开井反举
开始时间：9：00
施工结束时间：17：00
作业时间（小时）：8
施工排量（方/小时）：1200
施工前瞬量（万方/天）：0
施工最高瞬量（万方/天）：5.3
施工后瞬量（万方/天）：5.3
排液量（方）：3
施工前套压/油压：3.73/0.32MPa
气举最高套压/油压：5.26/5.15MPa
施工后套压/油压：4.45/1.92Mpa。</t>
    <phoneticPr fontId="7" type="noConversion"/>
  </si>
  <si>
    <t>NPU12005/350C</t>
    <phoneticPr fontId="7" type="noConversion"/>
  </si>
  <si>
    <t>204H41-1</t>
    <phoneticPr fontId="7" type="noConversion"/>
  </si>
  <si>
    <t>开井反举</t>
    <phoneticPr fontId="7" type="noConversion"/>
  </si>
  <si>
    <t>设备规格：NPU12005/350C
作业井号:威204H41-1井
施工日期：2023/12/27
施工方式：开井反举
开始时间：9:40
施工结束时间：17:40
作业时间（小时）:8
施工排量（方/小时）：1200
施工前瞬量（万方/天）：0.6
施工最高瞬量（万方/天）:4.5
施工后瞬量（万方/天）：2.6
排液量（方）：0.25
施工前套压/油压：2.64/0.48MPa
气举最高套压/油压：2.64/0.74MPa
施工后套压/油压：2.05/0.59Mpa。</t>
    <phoneticPr fontId="7" type="noConversion"/>
  </si>
  <si>
    <t>/</t>
    <phoneticPr fontId="7" type="noConversion"/>
  </si>
  <si>
    <t>设备规格NPU12501/99/35
作业井号：威204H79-9井
施工开始日期：2023/12/27
施工方式：开井反举
开始时间：8:00
施工截止时间：2023/12/28 8：00
开始时氮气数值:4407970方
结束时氮气数值:4438914方
本次作业注入气量:30944方
施工排量（方/小时）：1289
施工前瞬量（万方/天）：5.1
施工最高瞬量（万方/天）: 5.3
施工后瞬量（万方/天）:4.9
排液量（方）：7
作业时间（小时）：24小时
施工前套压/油压：
7.72MPa/1.38MPa
气举最高套压/油压：10.76MPa/1.38MPa
施工后套压/油压：
10.76Mpa/1.38Mpa</t>
    <phoneticPr fontId="7" type="noConversion"/>
  </si>
  <si>
    <t>CFA3408-298-1800</t>
    <phoneticPr fontId="7" type="noConversion"/>
  </si>
  <si>
    <t>开井反举</t>
    <phoneticPr fontId="7" type="noConversion"/>
  </si>
  <si>
    <t>/</t>
    <phoneticPr fontId="7" type="noConversion"/>
  </si>
  <si>
    <t>设备规格：CFA3408-298-1800
作业井号：威204H40-3
施工日期：2023.12.28
施工方式: 开井反举
施工开始时间：09:55
施工结束时间：17:55
施工排量（方/小时）：1200
施工前瞬量（万方/天）：0
施工最高瞬量（万方/天）：4.5
施工后瞬量（万方/天）：3.3
排液量（方）：3.4
作业时间（小时）：8
备注：
针阀开度及流程情况：针阀全开，走直输流程
施工前套压/油压：3.83/0.46MPa
出液时套压/油压：4.26/0.50MPa
气举最高套压/油压：4.29/1.58MPa
停气举时套压/油压：3.74/1.31MPa
气举举通时间：11:00
异常或特殊情况:无</t>
    <phoneticPr fontId="7" type="noConversion"/>
  </si>
  <si>
    <t>204H41-3</t>
    <phoneticPr fontId="7" type="noConversion"/>
  </si>
  <si>
    <t>关井正举+关井反举+开井反举</t>
    <phoneticPr fontId="7" type="noConversion"/>
  </si>
  <si>
    <t>设备规格：NPU12005/350C
作业井号:威204H41-3井
施工日期：2023/12/28
施工方式：关井正举+关井反举+开井反举
开始时间：12:00
施工结束时间：21:00
作业时间（小时）:9
施工排量（方/小时）：1200
施工前瞬量（万方/天）：0
施工最高瞬量（万方/天）:1.6
施工后瞬量（万方/天）：1.4
排液量（方）：3.5
施工前套压/油压：2.33/2.36MPa
气举最高套压/油压：2.57/2.64MPa
施工后套压/油压：1.90/0.65Mpa。</t>
    <phoneticPr fontId="7" type="noConversion"/>
  </si>
  <si>
    <t>设备规格NPU12501/99/35
作业井号：威204H79-9井
施工开始日期：2023/12/28
施工方式：开井反举
开始时间：8:00
施工截止时间：2023/12/29 8：00
开始时氮气数值:4438914方
结束时氮气数值:4469478方
本次作业注入气量:30564方
施工排量（方/小时）：1273
施工前瞬量（万方/天）：4.9
施工最高瞬量（万方/天）: 5.2
施工后瞬量（万方/天）:5.0
排液量（方）：7
作业时间（小时）：24小时
施工前套压/油压：
10.76MPa/1.38MPa
气举最高套压/油压：11.30MPa/1.38MPa
施工后套压/油压：
11.30Mpa/1.38Mpa</t>
    <phoneticPr fontId="7" type="noConversion"/>
  </si>
  <si>
    <t>21：00-8:00</t>
  </si>
  <si>
    <t>10：00-14:20
15:40-17:00
19:10-8:00</t>
    <phoneticPr fontId="7" type="noConversion"/>
  </si>
  <si>
    <t>204H39-2</t>
    <phoneticPr fontId="7" type="noConversion"/>
  </si>
  <si>
    <t>/</t>
    <phoneticPr fontId="7" type="noConversion"/>
  </si>
  <si>
    <t>设备规格：CFA3408-298-1800
作业井号：威204H39-2
施工日期：2023.12.29
施工方式: 开井反举
施工开始时间：09:50
施工结束时间：17:50
施工排量（方/小时）：1200
施工前瞬量（万方/天）：0
施工最高瞬量（万方/天）：4.5
施工后瞬量（万方/天）：2.5
排液量（方）：0.84
作业时间（小时）：8
备注：
针阀开度及流程情况：针阀全开，走增压流程
施工前套压/油压：2.77/0.78MPa
出液时套压/油压：3.90/0.90MPa
气举最高套压/油压：4.0/2.32MPa
停气举时套压/油压：3.12/1.10MPa
气举举通时间：11:00
异常或特殊情况:无</t>
    <phoneticPr fontId="7" type="noConversion"/>
  </si>
  <si>
    <t>NPU12003/350C</t>
    <phoneticPr fontId="7" type="noConversion"/>
  </si>
  <si>
    <t>202H11-3</t>
    <phoneticPr fontId="7" type="noConversion"/>
  </si>
  <si>
    <t>关井反举-开井反举</t>
    <phoneticPr fontId="7" type="noConversion"/>
  </si>
  <si>
    <t>设备规格：NPU12003/350C
作业井号:威202H11-3井
施工日期：2023/12/29
施工方式：关井反举-开井反举
开始时间：10：00
施工结束时间：18：00
作业时间（小时）:8
施工排量（方/小时）：1200
施工前瞬量（万方/天）：0
施工最高瞬量（万方/天）：2.1
施工后瞬量（万方/天）：1.7
排液量（方）：1
施工前套压/油压：2.37/0.21MPa
气举最高套压/油压：3.27/1.64MPa
施工后套压/油压：2.61/0.51Mpa。</t>
    <phoneticPr fontId="7" type="noConversion"/>
  </si>
  <si>
    <t>NPU12005/350C</t>
    <phoneticPr fontId="7" type="noConversion"/>
  </si>
  <si>
    <t>204H41-3</t>
    <phoneticPr fontId="7" type="noConversion"/>
  </si>
  <si>
    <t>开井反举</t>
    <phoneticPr fontId="7" type="noConversion"/>
  </si>
  <si>
    <t>设备规格：NPU12005/350C
作业井号:威204H41-3井
施工日期：2023/12/29
施工方式：开井反举
开始时间：8:40
施工结束时间：17:40
作业时间（小时）:9
施工排量（方/小时）：1200
施工前瞬量（万方/天）：0.6
施工最高瞬量（万方/天）:1.5
施工后瞬量（万方/天）：1.4
排液量（方）：4.1
施工前套压/油压：1.79/059MPa
气举最高套压/油压：2.29/0.74MPa
施工后套压/油压：1.88/0.65Mpa。</t>
    <phoneticPr fontId="7" type="noConversion"/>
  </si>
  <si>
    <t>设备规格NPU12501/99/35
作业井号：威204H79-9井
施工开始日期：2023/12/29
施工方式：开井反举
开始时间：8:00
施工截止时间：2023/12/30 8：00
开始时氮气数值:4469478方
结束时氮气数值:4500428方
本次作业注入气量:30950方
施工排量（方/小时）：1289
施工前瞬量（万方/天）：5.0
施工最高瞬量（万方/天）: 5.2
施工后瞬量（万方/天）:5.2
排液量（方）：8
作业时间（小时）：24小时
施工前套压/油压：
11.30MPa/1.38MPa
气举最高套压/油压：11.55MPa/1.38MPa
施工后套压/油压：
11.55Mpa/1.38Mpa</t>
    <phoneticPr fontId="7" type="noConversion"/>
  </si>
  <si>
    <t>NPU12005/350C</t>
    <phoneticPr fontId="7" type="noConversion"/>
  </si>
  <si>
    <t>开井反举</t>
    <phoneticPr fontId="7" type="noConversion"/>
  </si>
  <si>
    <t>设备规格：NPU12005/350C
作业井号:威204H41-2井
施工日期：2023/12/30
施工方式：开井反举
开始时间：8:50
施工结束时间：15:50
作业时间（小时）:7
施工排量（方/小时）：1200
施工前瞬量（万方/天）：0
施工最高瞬量（万方/天）:2.1
施工后瞬量（万方/天）：1.5
排液量（方）：4
施工前套压/油压：1.90/0.54MPa
气举最高套压/油压：1.99/0.70MPa
施工后套压/油压：1.68/0.59Mpa。</t>
    <phoneticPr fontId="7" type="noConversion"/>
  </si>
  <si>
    <t>/</t>
    <phoneticPr fontId="7" type="noConversion"/>
  </si>
  <si>
    <t>设备规格：NPU12005/350C
作业井号:威204H41-4井
施工日期：2023/12/30
施工方式：开井反举
开始时间：16:40
施工结束时间：20:40
作业时间（小时）:4
施工排量（方/小时）：1200
施工前瞬量（万方/天）：0.7
施工最高瞬量（万方/天）:3
施工后瞬量（万方/天）：2.9
排液量（方）：0.1
施工前套压/油压：1.38/0.57MPa
气举最高套压/油压：1.86/0.74MPa
施工后套压/油压：1.64/0.74Mpa。</t>
    <phoneticPr fontId="7" type="noConversion"/>
  </si>
  <si>
    <t>NPU12003/350C</t>
    <phoneticPr fontId="7" type="noConversion"/>
  </si>
  <si>
    <t>关井正举-关井反举-开井反举</t>
    <phoneticPr fontId="7" type="noConversion"/>
  </si>
  <si>
    <t>204H69-4</t>
    <phoneticPr fontId="7" type="noConversion"/>
  </si>
  <si>
    <t>设备规格：NPU12003/350C
作业井号:威204H69-4井
施工日期：2023/12/30
施工方式：关井正举-关井反举-开井反举
开始时间：11：10
施工结束时间：19：10
作业时间（小时）：8
施工排量（方/小时）：1200
施工前瞬量（万方/天）：0
施工最高瞬量（万方/天）：3.9
施工后瞬量（万方/天）：3.2
排液量（方）：2.5
施工前套压/油压：2.92/0.52MPa
气举最高套压/油压：3.92/3.93MPa
施工后套压/油压：2.97/2.09Mpa。</t>
    <phoneticPr fontId="7" type="noConversion"/>
  </si>
  <si>
    <t>设备规格NPU12501/99/35
作业井号：威204H79-9井
施工开始日期：2023/12/30
施工方式：开井反举
开始时间：8:00
施工截止时间：2023/12/31 8：00
开始时氮气数值:4500428方
结束时氮气数值:4531277方
本次作业注入气量:30849方
施工排量（方/小时）：1285
施工前瞬量（万方/天）：5.2
施工最高瞬量（万方/天）: 5.2
施工后瞬量（万方/天）:5.0
排液量（方）：8
作业时间（小时）：24小时
施工前套压/油压：
11.66MPa/1.38MPa
气举最高套压/油压：11.71MPa/1.38MPa
施工后套压/油压：
11.66Mpa/1.38Mpa</t>
    <phoneticPr fontId="7" type="noConversion"/>
  </si>
  <si>
    <t>作业井号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</si>
</sst>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.0000_);[Red]\(0.0000\)"/>
    <numFmt numFmtId="177" formatCode="0.00_);[Red]\(0.00\)"/>
    <numFmt numFmtId="178" formatCode="0.0_);[Red]\(0.0\)"/>
    <numFmt numFmtId="179" formatCode="h:mm;@"/>
    <numFmt numFmtId="180" formatCode="0.0000_ "/>
    <numFmt numFmtId="181" formatCode="0_);[Red]\(0\)"/>
    <numFmt numFmtId="182" formatCode="0.0_ "/>
    <numFmt numFmtId="183" formatCode="0.0"/>
    <numFmt numFmtId="184" formatCode="0.00_ "/>
    <numFmt numFmtId="185" formatCode="0.0_ ;[Red]\-0.0\ "/>
  </numFmts>
  <fonts count="1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name val="宋体"/>
      <family val="3"/>
      <charset val="134"/>
      <scheme val="minor"/>
    </font>
    <font>
      <sz val="11"/>
      <color rgb="FFFF0000"/>
      <name val="微软雅黑"/>
      <family val="2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 tint="4.9989318521683403E-2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5">
    <xf numFmtId="0" fontId="0" fillId="0" borderId="0"/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0" fontId="5" fillId="0" borderId="0">
      <alignment vertical="center"/>
    </xf>
  </cellStyleXfs>
  <cellXfs count="192">
    <xf numFmtId="0" fontId="0" fillId="0" borderId="0" xfId="0"/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 wrapText="1"/>
    </xf>
    <xf numFmtId="179" fontId="1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 wrapText="1"/>
    </xf>
    <xf numFmtId="177" fontId="1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76" fontId="2" fillId="2" borderId="1" xfId="0" applyNumberFormat="1" applyFont="1" applyFill="1" applyBorder="1" applyAlignment="1">
      <alignment horizontal="center" vertical="center" wrapText="1"/>
    </xf>
    <xf numFmtId="178" fontId="1" fillId="2" borderId="1" xfId="0" applyNumberFormat="1" applyFont="1" applyFill="1" applyBorder="1" applyAlignment="1">
      <alignment horizontal="center" vertical="center" wrapText="1"/>
    </xf>
    <xf numFmtId="176" fontId="1" fillId="2" borderId="1" xfId="0" applyNumberFormat="1" applyFont="1" applyFill="1" applyBorder="1" applyAlignment="1">
      <alignment horizontal="center" vertical="center" wrapText="1"/>
    </xf>
    <xf numFmtId="178" fontId="1" fillId="0" borderId="1" xfId="0" applyNumberFormat="1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20" fontId="1" fillId="0" borderId="1" xfId="0" applyNumberFormat="1" applyFont="1" applyBorder="1" applyAlignment="1">
      <alignment horizontal="center" vertical="center"/>
    </xf>
    <xf numFmtId="20" fontId="1" fillId="0" borderId="1" xfId="0" applyNumberFormat="1" applyFont="1" applyBorder="1" applyAlignment="1">
      <alignment horizontal="center" vertical="center" wrapText="1"/>
    </xf>
    <xf numFmtId="180" fontId="1" fillId="2" borderId="1" xfId="0" applyNumberFormat="1" applyFont="1" applyFill="1" applyBorder="1" applyAlignment="1">
      <alignment horizontal="center" vertical="center"/>
    </xf>
    <xf numFmtId="180" fontId="1" fillId="2" borderId="1" xfId="0" applyNumberFormat="1" applyFont="1" applyFill="1" applyBorder="1" applyAlignment="1">
      <alignment horizontal="center" vertical="center" wrapText="1"/>
    </xf>
    <xf numFmtId="14" fontId="1" fillId="0" borderId="2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2" fontId="1" fillId="0" borderId="1" xfId="0" applyNumberFormat="1" applyFont="1" applyBorder="1" applyAlignment="1">
      <alignment horizontal="center" vertical="center"/>
    </xf>
    <xf numFmtId="178" fontId="1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79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 wrapText="1"/>
    </xf>
    <xf numFmtId="46" fontId="1" fillId="0" borderId="1" xfId="0" applyNumberFormat="1" applyFont="1" applyBorder="1" applyAlignment="1">
      <alignment horizontal="center" vertical="center"/>
    </xf>
    <xf numFmtId="182" fontId="2" fillId="0" borderId="1" xfId="0" applyNumberFormat="1" applyFont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 wrapText="1"/>
    </xf>
    <xf numFmtId="178" fontId="2" fillId="2" borderId="1" xfId="0" applyNumberFormat="1" applyFont="1" applyFill="1" applyBorder="1" applyAlignment="1">
      <alignment horizontal="center" vertical="center" wrapText="1"/>
    </xf>
    <xf numFmtId="178" fontId="2" fillId="0" borderId="1" xfId="2" applyNumberFormat="1" applyFont="1" applyBorder="1" applyAlignment="1">
      <alignment horizontal="center" vertical="center"/>
    </xf>
    <xf numFmtId="178" fontId="2" fillId="2" borderId="1" xfId="2" applyNumberFormat="1" applyFont="1" applyFill="1" applyBorder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4" fontId="2" fillId="0" borderId="1" xfId="2" applyNumberFormat="1" applyFont="1" applyBorder="1" applyAlignment="1">
      <alignment horizontal="center" vertical="center"/>
    </xf>
    <xf numFmtId="179" fontId="2" fillId="0" borderId="1" xfId="2" applyNumberFormat="1" applyFont="1" applyBorder="1" applyAlignment="1">
      <alignment horizontal="center" vertical="center"/>
    </xf>
    <xf numFmtId="181" fontId="2" fillId="0" borderId="1" xfId="2" applyNumberFormat="1" applyFont="1" applyBorder="1" applyAlignment="1">
      <alignment horizontal="center" vertical="center"/>
    </xf>
    <xf numFmtId="46" fontId="2" fillId="0" borderId="1" xfId="2" applyNumberFormat="1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79" fontId="1" fillId="2" borderId="1" xfId="0" applyNumberFormat="1" applyFont="1" applyFill="1" applyBorder="1" applyAlignment="1">
      <alignment horizontal="center" vertical="center"/>
    </xf>
    <xf numFmtId="181" fontId="1" fillId="2" borderId="1" xfId="0" applyNumberFormat="1" applyFont="1" applyFill="1" applyBorder="1" applyAlignment="1">
      <alignment horizontal="center" vertical="center"/>
    </xf>
    <xf numFmtId="18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178" fontId="1" fillId="3" borderId="1" xfId="0" applyNumberFormat="1" applyFont="1" applyFill="1" applyBorder="1" applyAlignment="1">
      <alignment horizontal="center" vertical="center"/>
    </xf>
    <xf numFmtId="14" fontId="2" fillId="2" borderId="1" xfId="2" applyNumberFormat="1" applyFont="1" applyFill="1" applyBorder="1" applyAlignment="1">
      <alignment horizontal="center" vertical="center"/>
    </xf>
    <xf numFmtId="181" fontId="2" fillId="2" borderId="1" xfId="2" applyNumberFormat="1" applyFont="1" applyFill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177" fontId="1" fillId="2" borderId="1" xfId="0" applyNumberFormat="1" applyFont="1" applyFill="1" applyBorder="1" applyAlignment="1">
      <alignment horizontal="center" vertical="center"/>
    </xf>
    <xf numFmtId="183" fontId="1" fillId="0" borderId="1" xfId="0" applyNumberFormat="1" applyFont="1" applyBorder="1" applyAlignment="1">
      <alignment horizontal="center" vertical="center"/>
    </xf>
    <xf numFmtId="182" fontId="1" fillId="0" borderId="1" xfId="0" applyNumberFormat="1" applyFont="1" applyBorder="1" applyAlignment="1">
      <alignment horizontal="center" vertical="center" wrapText="1"/>
    </xf>
    <xf numFmtId="181" fontId="2" fillId="0" borderId="1" xfId="2" applyNumberFormat="1" applyFont="1" applyBorder="1" applyAlignment="1">
      <alignment horizontal="center" vertical="center" wrapText="1"/>
    </xf>
    <xf numFmtId="179" fontId="2" fillId="0" borderId="1" xfId="2" applyNumberFormat="1" applyFont="1" applyBorder="1" applyAlignment="1">
      <alignment horizontal="center" vertical="center" wrapText="1"/>
    </xf>
    <xf numFmtId="182" fontId="2" fillId="0" borderId="1" xfId="2" applyNumberFormat="1" applyFont="1" applyBorder="1" applyAlignment="1">
      <alignment horizontal="center" vertical="center"/>
    </xf>
    <xf numFmtId="20" fontId="2" fillId="0" borderId="1" xfId="0" applyNumberFormat="1" applyFont="1" applyBorder="1" applyAlignment="1">
      <alignment horizontal="left" vertical="center"/>
    </xf>
    <xf numFmtId="21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77" fontId="1" fillId="0" borderId="0" xfId="0" applyNumberFormat="1" applyFont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/>
    </xf>
    <xf numFmtId="20" fontId="2" fillId="0" borderId="1" xfId="0" applyNumberFormat="1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84" fontId="1" fillId="0" borderId="1" xfId="0" applyNumberFormat="1" applyFont="1" applyBorder="1" applyAlignment="1">
      <alignment horizontal="center" vertical="center"/>
    </xf>
    <xf numFmtId="0" fontId="11" fillId="0" borderId="1" xfId="2" applyFont="1" applyBorder="1" applyAlignment="1">
      <alignment horizontal="center" vertical="center"/>
    </xf>
    <xf numFmtId="179" fontId="11" fillId="0" borderId="1" xfId="2" applyNumberFormat="1" applyFont="1" applyBorder="1" applyAlignment="1">
      <alignment horizontal="center" vertical="center"/>
    </xf>
    <xf numFmtId="181" fontId="11" fillId="0" borderId="1" xfId="2" applyNumberFormat="1" applyFont="1" applyBorder="1" applyAlignment="1">
      <alignment horizontal="center" vertical="center"/>
    </xf>
    <xf numFmtId="182" fontId="1" fillId="2" borderId="1" xfId="0" applyNumberFormat="1" applyFont="1" applyFill="1" applyBorder="1" applyAlignment="1">
      <alignment horizontal="center" vertical="center" wrapText="1"/>
    </xf>
    <xf numFmtId="0" fontId="1" fillId="0" borderId="1" xfId="2" applyFont="1" applyBorder="1" applyAlignment="1">
      <alignment horizontal="center" vertical="center"/>
    </xf>
    <xf numFmtId="14" fontId="1" fillId="0" borderId="1" xfId="2" applyNumberFormat="1" applyFont="1" applyBorder="1" applyAlignment="1">
      <alignment horizontal="center" vertical="center"/>
    </xf>
    <xf numFmtId="179" fontId="1" fillId="0" borderId="1" xfId="2" applyNumberFormat="1" applyFont="1" applyBorder="1" applyAlignment="1">
      <alignment horizontal="center" vertical="center"/>
    </xf>
    <xf numFmtId="181" fontId="1" fillId="0" borderId="1" xfId="2" applyNumberFormat="1" applyFont="1" applyBorder="1" applyAlignment="1">
      <alignment horizontal="center" vertical="center"/>
    </xf>
    <xf numFmtId="178" fontId="1" fillId="0" borderId="1" xfId="2" applyNumberFormat="1" applyFont="1" applyBorder="1" applyAlignment="1">
      <alignment horizontal="center" vertical="center"/>
    </xf>
    <xf numFmtId="20" fontId="2" fillId="0" borderId="1" xfId="2" applyNumberFormat="1" applyFont="1" applyBorder="1" applyAlignment="1">
      <alignment horizontal="center" vertical="center"/>
    </xf>
    <xf numFmtId="17" fontId="1" fillId="0" borderId="1" xfId="0" applyNumberFormat="1" applyFont="1" applyBorder="1" applyAlignment="1">
      <alignment horizontal="center" vertical="center"/>
    </xf>
    <xf numFmtId="0" fontId="1" fillId="0" borderId="1" xfId="2" applyFont="1" applyBorder="1" applyAlignment="1">
      <alignment horizontal="center" vertical="center" wrapText="1"/>
    </xf>
    <xf numFmtId="58" fontId="1" fillId="0" borderId="1" xfId="2" applyNumberFormat="1" applyFont="1" applyBorder="1" applyAlignment="1">
      <alignment horizontal="center" vertical="center"/>
    </xf>
    <xf numFmtId="0" fontId="14" fillId="0" borderId="1" xfId="2" applyFont="1" applyBorder="1" applyAlignment="1">
      <alignment horizontal="center" vertical="center"/>
    </xf>
    <xf numFmtId="14" fontId="14" fillId="0" borderId="1" xfId="2" applyNumberFormat="1" applyFont="1" applyBorder="1" applyAlignment="1">
      <alignment horizontal="center" vertical="center"/>
    </xf>
    <xf numFmtId="178" fontId="14" fillId="0" borderId="1" xfId="2" applyNumberFormat="1" applyFont="1" applyBorder="1" applyAlignment="1">
      <alignment horizontal="center" vertical="center" wrapText="1"/>
    </xf>
    <xf numFmtId="0" fontId="6" fillId="0" borderId="0" xfId="2"/>
    <xf numFmtId="0" fontId="6" fillId="0" borderId="0" xfId="2" applyAlignment="1">
      <alignment horizontal="center"/>
    </xf>
    <xf numFmtId="14" fontId="6" fillId="0" borderId="0" xfId="2" applyNumberFormat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176" fontId="1" fillId="0" borderId="1" xfId="0" applyNumberFormat="1" applyFont="1" applyBorder="1" applyAlignment="1">
      <alignment horizontal="center"/>
    </xf>
    <xf numFmtId="180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top"/>
    </xf>
    <xf numFmtId="178" fontId="2" fillId="0" borderId="1" xfId="2" applyNumberFormat="1" applyFont="1" applyBorder="1" applyAlignment="1">
      <alignment horizontal="center" vertical="center" wrapText="1"/>
    </xf>
    <xf numFmtId="177" fontId="2" fillId="0" borderId="1" xfId="2" applyNumberFormat="1" applyFont="1" applyBorder="1" applyAlignment="1">
      <alignment horizontal="center" vertical="center" wrapText="1"/>
    </xf>
    <xf numFmtId="176" fontId="2" fillId="0" borderId="1" xfId="2" applyNumberFormat="1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center" wrapText="1"/>
    </xf>
    <xf numFmtId="0" fontId="1" fillId="0" borderId="0" xfId="2" applyFont="1" applyAlignment="1">
      <alignment horizontal="center" vertical="center"/>
    </xf>
    <xf numFmtId="20" fontId="1" fillId="0" borderId="1" xfId="2" applyNumberFormat="1" applyFont="1" applyBorder="1" applyAlignment="1">
      <alignment horizontal="center" vertical="center"/>
    </xf>
    <xf numFmtId="177" fontId="1" fillId="0" borderId="1" xfId="2" applyNumberFormat="1" applyFont="1" applyBorder="1" applyAlignment="1">
      <alignment horizontal="center" vertical="center"/>
    </xf>
    <xf numFmtId="176" fontId="1" fillId="0" borderId="1" xfId="2" applyNumberFormat="1" applyFont="1" applyBorder="1" applyAlignment="1">
      <alignment horizontal="center" vertical="center"/>
    </xf>
    <xf numFmtId="178" fontId="1" fillId="0" borderId="0" xfId="2" applyNumberFormat="1" applyFont="1" applyAlignment="1">
      <alignment horizontal="center" vertical="center"/>
    </xf>
    <xf numFmtId="179" fontId="1" fillId="0" borderId="0" xfId="2" applyNumberFormat="1" applyFont="1" applyAlignment="1">
      <alignment horizontal="center" vertical="center"/>
    </xf>
    <xf numFmtId="177" fontId="1" fillId="0" borderId="0" xfId="2" applyNumberFormat="1" applyFont="1" applyAlignment="1">
      <alignment horizontal="center" vertical="center"/>
    </xf>
    <xf numFmtId="176" fontId="1" fillId="0" borderId="0" xfId="2" applyNumberFormat="1" applyFont="1" applyAlignment="1">
      <alignment horizontal="center" vertical="center"/>
    </xf>
    <xf numFmtId="178" fontId="2" fillId="0" borderId="0" xfId="2" applyNumberFormat="1" applyFont="1" applyAlignment="1">
      <alignment horizontal="center" vertical="center"/>
    </xf>
    <xf numFmtId="0" fontId="1" fillId="0" borderId="0" xfId="2" applyFont="1" applyAlignment="1">
      <alignment horizontal="center" vertical="center" wrapText="1"/>
    </xf>
    <xf numFmtId="14" fontId="2" fillId="0" borderId="0" xfId="2" applyNumberFormat="1" applyFont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78" fontId="1" fillId="0" borderId="1" xfId="2" applyNumberFormat="1" applyFont="1" applyBorder="1" applyAlignment="1">
      <alignment horizontal="left" vertical="center"/>
    </xf>
    <xf numFmtId="178" fontId="1" fillId="0" borderId="1" xfId="0" applyNumberFormat="1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178" fontId="1" fillId="2" borderId="1" xfId="2" applyNumberFormat="1" applyFont="1" applyFill="1" applyBorder="1" applyAlignment="1">
      <alignment horizontal="center" vertical="center"/>
    </xf>
    <xf numFmtId="0" fontId="1" fillId="2" borderId="1" xfId="2" applyFont="1" applyFill="1" applyBorder="1" applyAlignment="1">
      <alignment horizontal="center" vertical="center" wrapText="1"/>
    </xf>
    <xf numFmtId="185" fontId="1" fillId="2" borderId="1" xfId="2" applyNumberFormat="1" applyFont="1" applyFill="1" applyBorder="1" applyAlignment="1">
      <alignment horizontal="center" vertical="center"/>
    </xf>
    <xf numFmtId="181" fontId="1" fillId="2" borderId="1" xfId="2" applyNumberFormat="1" applyFont="1" applyFill="1" applyBorder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3" fillId="2" borderId="1" xfId="2" applyFont="1" applyFill="1" applyBorder="1" applyAlignment="1">
      <alignment horizontal="center" vertical="center"/>
    </xf>
    <xf numFmtId="0" fontId="3" fillId="2" borderId="0" xfId="2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/>
    </xf>
    <xf numFmtId="181" fontId="1" fillId="0" borderId="1" xfId="0" applyNumberFormat="1" applyFont="1" applyBorder="1" applyAlignment="1">
      <alignment horizontal="center" vertical="center" wrapText="1"/>
    </xf>
    <xf numFmtId="176" fontId="1" fillId="2" borderId="2" xfId="0" applyNumberFormat="1" applyFont="1" applyFill="1" applyBorder="1" applyAlignment="1">
      <alignment horizontal="center" vertical="center"/>
    </xf>
    <xf numFmtId="176" fontId="1" fillId="2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81" fontId="0" fillId="0" borderId="0" xfId="0" applyNumberFormat="1" applyAlignment="1">
      <alignment horizontal="center" vertical="center"/>
    </xf>
    <xf numFmtId="0" fontId="1" fillId="2" borderId="1" xfId="2" applyFont="1" applyFill="1" applyBorder="1" applyAlignment="1">
      <alignment horizontal="center" vertical="center"/>
    </xf>
    <xf numFmtId="0" fontId="1" fillId="0" borderId="1" xfId="2" applyFont="1" applyBorder="1" applyAlignment="1">
      <alignment horizontal="left" vertical="center"/>
    </xf>
    <xf numFmtId="20" fontId="1" fillId="0" borderId="1" xfId="2" applyNumberFormat="1" applyFont="1" applyBorder="1" applyAlignment="1">
      <alignment horizontal="left" vertical="center"/>
    </xf>
    <xf numFmtId="178" fontId="0" fillId="0" borderId="0" xfId="0" applyNumberFormat="1" applyAlignment="1">
      <alignment horizontal="center" vertical="center"/>
    </xf>
    <xf numFmtId="181" fontId="1" fillId="0" borderId="0" xfId="2" applyNumberFormat="1" applyFont="1" applyAlignment="1">
      <alignment horizontal="center" vertical="center"/>
    </xf>
    <xf numFmtId="181" fontId="1" fillId="0" borderId="1" xfId="2" applyNumberFormat="1" applyFont="1" applyBorder="1" applyAlignment="1">
      <alignment horizontal="center" vertical="center" wrapText="1"/>
    </xf>
    <xf numFmtId="178" fontId="1" fillId="2" borderId="1" xfId="2" applyNumberFormat="1" applyFont="1" applyFill="1" applyBorder="1" applyAlignment="1">
      <alignment horizontal="center" vertical="center" wrapText="1"/>
    </xf>
    <xf numFmtId="180" fontId="2" fillId="0" borderId="1" xfId="2" applyNumberFormat="1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8" fontId="1" fillId="2" borderId="1" xfId="0" applyNumberFormat="1" applyFont="1" applyFill="1" applyBorder="1" applyAlignment="1">
      <alignment horizontal="center" vertical="center"/>
    </xf>
    <xf numFmtId="178" fontId="1" fillId="0" borderId="1" xfId="2" applyNumberFormat="1" applyFont="1" applyBorder="1" applyAlignment="1">
      <alignment horizontal="center" vertical="center"/>
    </xf>
    <xf numFmtId="0" fontId="1" fillId="0" borderId="1" xfId="2" applyFont="1" applyBorder="1" applyAlignment="1">
      <alignment horizontal="center" vertical="center"/>
    </xf>
    <xf numFmtId="0" fontId="1" fillId="0" borderId="1" xfId="2" applyFont="1" applyBorder="1" applyAlignment="1">
      <alignment horizontal="center" vertical="center" wrapText="1"/>
    </xf>
    <xf numFmtId="181" fontId="1" fillId="0" borderId="1" xfId="2" applyNumberFormat="1" applyFont="1" applyBorder="1" applyAlignment="1">
      <alignment horizontal="center" vertical="center"/>
    </xf>
    <xf numFmtId="185" fontId="1" fillId="2" borderId="1" xfId="2" applyNumberFormat="1" applyFont="1" applyFill="1" applyBorder="1" applyAlignment="1">
      <alignment horizontal="center" vertical="center"/>
    </xf>
    <xf numFmtId="0" fontId="1" fillId="0" borderId="1" xfId="2" applyFont="1" applyBorder="1" applyAlignment="1">
      <alignment horizontal="left" vertical="center"/>
    </xf>
    <xf numFmtId="179" fontId="1" fillId="0" borderId="1" xfId="2" applyNumberFormat="1" applyFont="1" applyBorder="1" applyAlignment="1">
      <alignment horizontal="center" vertical="center"/>
    </xf>
    <xf numFmtId="177" fontId="1" fillId="0" borderId="1" xfId="2" applyNumberFormat="1" applyFont="1" applyBorder="1" applyAlignment="1">
      <alignment horizontal="center" vertical="center"/>
    </xf>
    <xf numFmtId="176" fontId="1" fillId="0" borderId="1" xfId="2" applyNumberFormat="1" applyFont="1" applyBorder="1" applyAlignment="1">
      <alignment horizontal="center" vertical="center"/>
    </xf>
    <xf numFmtId="178" fontId="2" fillId="0" borderId="1" xfId="2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8" fontId="1" fillId="0" borderId="2" xfId="0" applyNumberFormat="1" applyFont="1" applyBorder="1" applyAlignment="1">
      <alignment horizontal="center" vertical="center" wrapText="1"/>
    </xf>
    <xf numFmtId="178" fontId="1" fillId="0" borderId="3" xfId="0" applyNumberFormat="1" applyFont="1" applyBorder="1" applyAlignment="1">
      <alignment horizontal="center" vertical="center" wrapText="1"/>
    </xf>
    <xf numFmtId="177" fontId="1" fillId="0" borderId="1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2" xfId="2" applyFont="1" applyBorder="1" applyAlignment="1">
      <alignment horizontal="center" vertical="center"/>
    </xf>
    <xf numFmtId="0" fontId="1" fillId="0" borderId="4" xfId="2" applyFont="1" applyBorder="1" applyAlignment="1">
      <alignment horizontal="center" vertical="center"/>
    </xf>
    <xf numFmtId="0" fontId="1" fillId="0" borderId="3" xfId="2" applyFont="1" applyBorder="1" applyAlignment="1">
      <alignment horizontal="center" vertical="center"/>
    </xf>
  </cellXfs>
  <cellStyles count="5">
    <cellStyle name="常规" xfId="0" builtinId="0"/>
    <cellStyle name="常规 2" xfId="2" xr:uid="{00000000-0005-0000-0000-000032000000}"/>
    <cellStyle name="常规 2 2" xfId="1" xr:uid="{00000000-0005-0000-0000-00002C000000}"/>
    <cellStyle name="常规 2 4" xfId="3" xr:uid="{00000000-0005-0000-0000-000033000000}"/>
    <cellStyle name="常规 3" xfId="4" xr:uid="{00000000-0005-0000-0000-000034000000}"/>
  </cellStyles>
  <dxfs count="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950"/>
  <sheetViews>
    <sheetView zoomScaleNormal="100" workbookViewId="0">
      <pane xSplit="4" ySplit="1" topLeftCell="O879" activePane="bottomRight" state="frozen"/>
      <selection activeCell="F19" sqref="F19"/>
      <selection pane="topRight" activeCell="F19" sqref="F19"/>
      <selection pane="bottomLeft" activeCell="F19" sqref="F19"/>
      <selection pane="bottomRight" activeCell="D896" sqref="D896"/>
    </sheetView>
  </sheetViews>
  <sheetFormatPr defaultColWidth="9" defaultRowHeight="16.5" x14ac:dyDescent="0.25"/>
  <cols>
    <col min="1" max="1" width="7.453125" style="5" customWidth="1"/>
    <col min="2" max="2" width="22.08984375" style="5" customWidth="1"/>
    <col min="3" max="3" width="16.453125" style="5" customWidth="1"/>
    <col min="4" max="4" width="14.36328125" style="5" customWidth="1"/>
    <col min="5" max="6" width="13.36328125" style="130" customWidth="1"/>
    <col min="7" max="8" width="13.36328125" style="37" customWidth="1"/>
    <col min="9" max="9" width="12.90625" style="129" customWidth="1"/>
    <col min="10" max="10" width="14.453125" style="129" customWidth="1"/>
    <col min="11" max="11" width="12.90625" style="129" customWidth="1"/>
    <col min="12" max="13" width="14.36328125" style="129" customWidth="1"/>
    <col min="14" max="15" width="13.36328125" style="129" customWidth="1"/>
    <col min="16" max="16" width="12.90625" style="129" customWidth="1"/>
    <col min="17" max="17" width="12.26953125" style="129" customWidth="1"/>
    <col min="18" max="18" width="7.90625" style="129" customWidth="1"/>
    <col min="19" max="19" width="8.6328125" style="37" customWidth="1"/>
    <col min="20" max="20" width="9.36328125" style="129" customWidth="1"/>
    <col min="21" max="21" width="9.6328125" style="37" customWidth="1"/>
    <col min="22" max="22" width="13.453125" style="129" customWidth="1"/>
    <col min="23" max="24" width="12.6328125" style="129" customWidth="1"/>
    <col min="25" max="25" width="49.08984375" style="38" customWidth="1"/>
    <col min="26" max="16384" width="9" style="5"/>
  </cols>
  <sheetData>
    <row r="1" spans="1:25" ht="52.5" customHeight="1" x14ac:dyDescent="0.25">
      <c r="A1" s="26" t="s">
        <v>0</v>
      </c>
      <c r="B1" s="26" t="s">
        <v>1</v>
      </c>
      <c r="C1" s="26" t="s">
        <v>2</v>
      </c>
      <c r="D1" s="26" t="s">
        <v>3</v>
      </c>
      <c r="E1" s="27" t="s">
        <v>4</v>
      </c>
      <c r="F1" s="27" t="s">
        <v>5</v>
      </c>
      <c r="G1" s="28" t="s">
        <v>6</v>
      </c>
      <c r="H1" s="28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4" t="s">
        <v>17</v>
      </c>
      <c r="S1" s="28" t="s">
        <v>18</v>
      </c>
      <c r="T1" s="34" t="s">
        <v>19</v>
      </c>
      <c r="U1" s="28" t="s">
        <v>18</v>
      </c>
      <c r="V1" s="34" t="s">
        <v>20</v>
      </c>
      <c r="W1" s="33" t="s">
        <v>21</v>
      </c>
      <c r="X1" s="26" t="s">
        <v>4433</v>
      </c>
      <c r="Y1" s="26" t="s">
        <v>4432</v>
      </c>
    </row>
    <row r="2" spans="1:25" x14ac:dyDescent="0.25">
      <c r="A2" s="90">
        <v>1</v>
      </c>
      <c r="B2" s="90" t="s">
        <v>3206</v>
      </c>
      <c r="C2" s="90" t="s">
        <v>3207</v>
      </c>
      <c r="D2" s="91">
        <v>43768</v>
      </c>
      <c r="E2" s="92">
        <v>0.36111111111111099</v>
      </c>
      <c r="F2" s="92">
        <v>0.77777777777777801</v>
      </c>
      <c r="G2" s="93">
        <v>1000</v>
      </c>
      <c r="H2" s="41" t="s">
        <v>1746</v>
      </c>
      <c r="I2" s="35" t="s">
        <v>1746</v>
      </c>
      <c r="J2" s="35" t="s">
        <v>1746</v>
      </c>
      <c r="K2" s="35" t="s">
        <v>1746</v>
      </c>
      <c r="L2" s="94">
        <v>0</v>
      </c>
      <c r="M2" s="35" t="s">
        <v>1746</v>
      </c>
      <c r="N2" s="94">
        <v>7.5</v>
      </c>
      <c r="O2" s="35" t="s">
        <v>1746</v>
      </c>
      <c r="P2" s="35" t="s">
        <v>1746</v>
      </c>
      <c r="Q2" s="35" t="s">
        <v>1746</v>
      </c>
      <c r="R2" s="36">
        <v>14</v>
      </c>
      <c r="S2" s="41" t="s">
        <v>1746</v>
      </c>
      <c r="T2" s="36">
        <v>6.1704834605597974</v>
      </c>
      <c r="U2" s="41" t="s">
        <v>1746</v>
      </c>
      <c r="V2" s="36" t="s">
        <v>1746</v>
      </c>
      <c r="W2" s="43">
        <v>10</v>
      </c>
      <c r="X2" s="43" t="s">
        <v>1746</v>
      </c>
      <c r="Y2" s="44" t="s">
        <v>1746</v>
      </c>
    </row>
    <row r="3" spans="1:25" x14ac:dyDescent="0.25">
      <c r="A3" s="90">
        <v>2</v>
      </c>
      <c r="B3" s="90" t="s">
        <v>3208</v>
      </c>
      <c r="C3" s="90" t="s">
        <v>1802</v>
      </c>
      <c r="D3" s="91">
        <v>43770</v>
      </c>
      <c r="E3" s="92">
        <v>0.4375</v>
      </c>
      <c r="F3" s="92">
        <v>0.875</v>
      </c>
      <c r="G3" s="93">
        <v>1000</v>
      </c>
      <c r="H3" s="41" t="s">
        <v>1746</v>
      </c>
      <c r="I3" s="35" t="s">
        <v>1746</v>
      </c>
      <c r="J3" s="35" t="s">
        <v>1746</v>
      </c>
      <c r="K3" s="35" t="s">
        <v>1746</v>
      </c>
      <c r="L3" s="94">
        <v>0</v>
      </c>
      <c r="M3" s="35" t="s">
        <v>1746</v>
      </c>
      <c r="N3" s="94">
        <v>4</v>
      </c>
      <c r="O3" s="35" t="s">
        <v>1746</v>
      </c>
      <c r="P3" s="35" t="s">
        <v>1746</v>
      </c>
      <c r="Q3" s="35" t="s">
        <v>1746</v>
      </c>
      <c r="R3" s="36">
        <v>35</v>
      </c>
      <c r="S3" s="41" t="s">
        <v>1746</v>
      </c>
      <c r="T3" s="36">
        <v>3.2909245122985582</v>
      </c>
      <c r="U3" s="41" t="s">
        <v>1746</v>
      </c>
      <c r="V3" s="36" t="s">
        <v>1746</v>
      </c>
      <c r="W3" s="43">
        <v>10</v>
      </c>
      <c r="X3" s="43" t="s">
        <v>1746</v>
      </c>
      <c r="Y3" s="44" t="s">
        <v>1746</v>
      </c>
    </row>
    <row r="4" spans="1:25" x14ac:dyDescent="0.25">
      <c r="A4" s="90">
        <v>3</v>
      </c>
      <c r="B4" s="90" t="s">
        <v>3208</v>
      </c>
      <c r="C4" s="90" t="s">
        <v>1802</v>
      </c>
      <c r="D4" s="91">
        <v>43771</v>
      </c>
      <c r="E4" s="92">
        <v>0.35416666666666702</v>
      </c>
      <c r="F4" s="92">
        <v>0.77083333333333304</v>
      </c>
      <c r="G4" s="93">
        <v>1000</v>
      </c>
      <c r="H4" s="41" t="s">
        <v>1746</v>
      </c>
      <c r="I4" s="35" t="s">
        <v>1746</v>
      </c>
      <c r="J4" s="35" t="s">
        <v>1746</v>
      </c>
      <c r="K4" s="35" t="s">
        <v>1746</v>
      </c>
      <c r="L4" s="94">
        <v>0.5</v>
      </c>
      <c r="M4" s="35" t="s">
        <v>1746</v>
      </c>
      <c r="N4" s="94">
        <v>4</v>
      </c>
      <c r="O4" s="35" t="s">
        <v>1746</v>
      </c>
      <c r="P4" s="35" t="s">
        <v>1746</v>
      </c>
      <c r="Q4" s="35" t="s">
        <v>1746</v>
      </c>
      <c r="R4" s="36">
        <v>21</v>
      </c>
      <c r="S4" s="41" t="s">
        <v>1746</v>
      </c>
      <c r="T4" s="36">
        <v>2.8795589482612387</v>
      </c>
      <c r="U4" s="41" t="s">
        <v>1746</v>
      </c>
      <c r="V4" s="36" t="s">
        <v>1746</v>
      </c>
      <c r="W4" s="43">
        <v>10</v>
      </c>
      <c r="X4" s="43" t="s">
        <v>1746</v>
      </c>
      <c r="Y4" s="44" t="s">
        <v>1746</v>
      </c>
    </row>
    <row r="5" spans="1:25" x14ac:dyDescent="0.25">
      <c r="A5" s="90">
        <v>4</v>
      </c>
      <c r="B5" s="90" t="s">
        <v>3208</v>
      </c>
      <c r="C5" s="90" t="s">
        <v>1802</v>
      </c>
      <c r="D5" s="91">
        <v>43772</v>
      </c>
      <c r="E5" s="92">
        <v>0.34027777777777801</v>
      </c>
      <c r="F5" s="92">
        <v>0.84027777777777801</v>
      </c>
      <c r="G5" s="93">
        <v>1000</v>
      </c>
      <c r="H5" s="22" t="s">
        <v>1746</v>
      </c>
      <c r="I5" s="15" t="s">
        <v>1746</v>
      </c>
      <c r="J5" s="15" t="s">
        <v>1746</v>
      </c>
      <c r="K5" s="15" t="s">
        <v>1746</v>
      </c>
      <c r="L5" s="94">
        <v>0.5</v>
      </c>
      <c r="M5" s="15" t="s">
        <v>1746</v>
      </c>
      <c r="N5" s="94">
        <v>4</v>
      </c>
      <c r="O5" s="35" t="s">
        <v>1746</v>
      </c>
      <c r="P5" s="15" t="s">
        <v>1746</v>
      </c>
      <c r="Q5" s="15" t="s">
        <v>1746</v>
      </c>
      <c r="R5" s="24">
        <v>32</v>
      </c>
      <c r="S5" s="22" t="s">
        <v>1746</v>
      </c>
      <c r="T5" s="24">
        <v>2.8795589482612387</v>
      </c>
      <c r="U5" s="22" t="s">
        <v>1746</v>
      </c>
      <c r="V5" s="24" t="s">
        <v>1746</v>
      </c>
      <c r="W5" s="15">
        <v>12</v>
      </c>
      <c r="X5" s="15" t="s">
        <v>1746</v>
      </c>
      <c r="Y5" s="25" t="s">
        <v>1746</v>
      </c>
    </row>
    <row r="6" spans="1:25" x14ac:dyDescent="0.25">
      <c r="A6" s="90">
        <v>5</v>
      </c>
      <c r="B6" s="90" t="s">
        <v>3208</v>
      </c>
      <c r="C6" s="90" t="s">
        <v>1802</v>
      </c>
      <c r="D6" s="91">
        <v>43774</v>
      </c>
      <c r="E6" s="92">
        <v>0.34722222222222199</v>
      </c>
      <c r="F6" s="92">
        <v>0.76388888888888895</v>
      </c>
      <c r="G6" s="93">
        <v>1000</v>
      </c>
      <c r="H6" s="22" t="s">
        <v>1746</v>
      </c>
      <c r="I6" s="15" t="s">
        <v>1746</v>
      </c>
      <c r="J6" s="15" t="s">
        <v>1746</v>
      </c>
      <c r="K6" s="15" t="s">
        <v>1746</v>
      </c>
      <c r="L6" s="94">
        <v>0</v>
      </c>
      <c r="M6" s="15" t="s">
        <v>1746</v>
      </c>
      <c r="N6" s="94">
        <v>2</v>
      </c>
      <c r="O6" s="35" t="s">
        <v>1746</v>
      </c>
      <c r="P6" s="15" t="s">
        <v>1746</v>
      </c>
      <c r="Q6" s="15" t="s">
        <v>1746</v>
      </c>
      <c r="R6" s="24">
        <v>25</v>
      </c>
      <c r="S6" s="22" t="s">
        <v>1746</v>
      </c>
      <c r="T6" s="24">
        <v>1.6454622561492791</v>
      </c>
      <c r="U6" s="22" t="s">
        <v>1746</v>
      </c>
      <c r="V6" s="24" t="s">
        <v>1746</v>
      </c>
      <c r="W6" s="15">
        <v>10</v>
      </c>
      <c r="X6" s="15" t="s">
        <v>1746</v>
      </c>
      <c r="Y6" s="25" t="s">
        <v>1746</v>
      </c>
    </row>
    <row r="7" spans="1:25" x14ac:dyDescent="0.25">
      <c r="A7" s="90">
        <v>6</v>
      </c>
      <c r="B7" s="90" t="s">
        <v>3208</v>
      </c>
      <c r="C7" s="90" t="s">
        <v>1802</v>
      </c>
      <c r="D7" s="91">
        <v>43775</v>
      </c>
      <c r="E7" s="92">
        <v>0.35416666666666702</v>
      </c>
      <c r="F7" s="92">
        <v>0.77083333333333304</v>
      </c>
      <c r="G7" s="93">
        <v>1000</v>
      </c>
      <c r="H7" s="22" t="s">
        <v>1746</v>
      </c>
      <c r="I7" s="15" t="s">
        <v>1746</v>
      </c>
      <c r="J7" s="15" t="s">
        <v>1746</v>
      </c>
      <c r="K7" s="15" t="s">
        <v>1746</v>
      </c>
      <c r="L7" s="94">
        <v>0</v>
      </c>
      <c r="M7" s="15" t="s">
        <v>1746</v>
      </c>
      <c r="N7" s="94">
        <v>5</v>
      </c>
      <c r="O7" s="35" t="s">
        <v>1746</v>
      </c>
      <c r="P7" s="15" t="s">
        <v>1746</v>
      </c>
      <c r="Q7" s="15" t="s">
        <v>1746</v>
      </c>
      <c r="R7" s="24">
        <v>30</v>
      </c>
      <c r="S7" s="22" t="s">
        <v>1746</v>
      </c>
      <c r="T7" s="24">
        <v>4.1136556403731985</v>
      </c>
      <c r="U7" s="22" t="s">
        <v>1746</v>
      </c>
      <c r="V7" s="24" t="s">
        <v>1746</v>
      </c>
      <c r="W7" s="15">
        <v>10</v>
      </c>
      <c r="X7" s="15" t="s">
        <v>1746</v>
      </c>
      <c r="Y7" s="25" t="s">
        <v>1746</v>
      </c>
    </row>
    <row r="8" spans="1:25" x14ac:dyDescent="0.25">
      <c r="A8" s="90">
        <v>7</v>
      </c>
      <c r="B8" s="90" t="s">
        <v>3208</v>
      </c>
      <c r="C8" s="90" t="s">
        <v>3209</v>
      </c>
      <c r="D8" s="91">
        <v>43776</v>
      </c>
      <c r="E8" s="92">
        <v>0.43055555555555602</v>
      </c>
      <c r="F8" s="92">
        <v>0.80555555555555503</v>
      </c>
      <c r="G8" s="93">
        <v>1000</v>
      </c>
      <c r="H8" s="22" t="s">
        <v>1746</v>
      </c>
      <c r="I8" s="15" t="s">
        <v>1746</v>
      </c>
      <c r="J8" s="15" t="s">
        <v>1746</v>
      </c>
      <c r="K8" s="15" t="s">
        <v>1746</v>
      </c>
      <c r="L8" s="94">
        <v>0</v>
      </c>
      <c r="M8" s="15" t="s">
        <v>1746</v>
      </c>
      <c r="N8" s="94">
        <v>10</v>
      </c>
      <c r="O8" s="35" t="s">
        <v>1746</v>
      </c>
      <c r="P8" s="15" t="s">
        <v>1746</v>
      </c>
      <c r="Q8" s="15" t="s">
        <v>1746</v>
      </c>
      <c r="R8" s="24">
        <v>19.5</v>
      </c>
      <c r="S8" s="22" t="s">
        <v>1746</v>
      </c>
      <c r="T8" s="24">
        <v>8.2273112807463971</v>
      </c>
      <c r="U8" s="22" t="s">
        <v>1746</v>
      </c>
      <c r="V8" s="24" t="s">
        <v>1746</v>
      </c>
      <c r="W8" s="15">
        <v>9</v>
      </c>
      <c r="X8" s="15" t="s">
        <v>1746</v>
      </c>
      <c r="Y8" s="25" t="s">
        <v>1746</v>
      </c>
    </row>
    <row r="9" spans="1:25" x14ac:dyDescent="0.25">
      <c r="A9" s="90">
        <v>8</v>
      </c>
      <c r="B9" s="90" t="s">
        <v>3208</v>
      </c>
      <c r="C9" s="90" t="s">
        <v>1802</v>
      </c>
      <c r="D9" s="91">
        <v>43777</v>
      </c>
      <c r="E9" s="92">
        <v>0.45833333333333298</v>
      </c>
      <c r="F9" s="92">
        <v>0.79166666666666696</v>
      </c>
      <c r="G9" s="93">
        <v>1000</v>
      </c>
      <c r="H9" s="22" t="s">
        <v>1746</v>
      </c>
      <c r="I9" s="15" t="s">
        <v>1746</v>
      </c>
      <c r="J9" s="15" t="s">
        <v>1746</v>
      </c>
      <c r="K9" s="15" t="s">
        <v>1746</v>
      </c>
      <c r="L9" s="94">
        <v>0</v>
      </c>
      <c r="M9" s="15" t="s">
        <v>1746</v>
      </c>
      <c r="N9" s="94">
        <v>5</v>
      </c>
      <c r="O9" s="35" t="s">
        <v>1746</v>
      </c>
      <c r="P9" s="15" t="s">
        <v>1746</v>
      </c>
      <c r="Q9" s="15" t="s">
        <v>1746</v>
      </c>
      <c r="R9" s="24">
        <v>23</v>
      </c>
      <c r="S9" s="22" t="s">
        <v>1746</v>
      </c>
      <c r="T9" s="24">
        <v>4.1136556403731985</v>
      </c>
      <c r="U9" s="22" t="s">
        <v>1746</v>
      </c>
      <c r="V9" s="24" t="s">
        <v>1746</v>
      </c>
      <c r="W9" s="15">
        <v>8</v>
      </c>
      <c r="X9" s="15" t="s">
        <v>1746</v>
      </c>
      <c r="Y9" s="25" t="s">
        <v>1746</v>
      </c>
    </row>
    <row r="10" spans="1:25" x14ac:dyDescent="0.25">
      <c r="A10" s="90">
        <v>9</v>
      </c>
      <c r="B10" s="90" t="s">
        <v>3208</v>
      </c>
      <c r="C10" s="90" t="s">
        <v>1802</v>
      </c>
      <c r="D10" s="91">
        <v>43778</v>
      </c>
      <c r="E10" s="92" t="s">
        <v>1746</v>
      </c>
      <c r="F10" s="92" t="s">
        <v>1746</v>
      </c>
      <c r="G10" s="93">
        <v>1000</v>
      </c>
      <c r="H10" s="22" t="s">
        <v>1746</v>
      </c>
      <c r="I10" s="15" t="s">
        <v>1746</v>
      </c>
      <c r="J10" s="15" t="s">
        <v>1746</v>
      </c>
      <c r="K10" s="15" t="s">
        <v>1746</v>
      </c>
      <c r="L10" s="94">
        <v>0</v>
      </c>
      <c r="M10" s="15" t="s">
        <v>1746</v>
      </c>
      <c r="N10" s="94">
        <v>3.5</v>
      </c>
      <c r="O10" s="35" t="s">
        <v>1746</v>
      </c>
      <c r="P10" s="15" t="s">
        <v>1746</v>
      </c>
      <c r="Q10" s="15" t="s">
        <v>1746</v>
      </c>
      <c r="R10" s="24">
        <v>30</v>
      </c>
      <c r="S10" s="22" t="s">
        <v>1746</v>
      </c>
      <c r="T10" s="24">
        <v>2.8795589482612387</v>
      </c>
      <c r="U10" s="22" t="s">
        <v>1746</v>
      </c>
      <c r="V10" s="24" t="s">
        <v>1746</v>
      </c>
      <c r="W10" s="15">
        <v>10</v>
      </c>
      <c r="X10" s="15" t="s">
        <v>1746</v>
      </c>
      <c r="Y10" s="25" t="s">
        <v>1746</v>
      </c>
    </row>
    <row r="11" spans="1:25" x14ac:dyDescent="0.25">
      <c r="A11" s="90">
        <v>10</v>
      </c>
      <c r="B11" s="90" t="s">
        <v>3208</v>
      </c>
      <c r="C11" s="90" t="s">
        <v>1802</v>
      </c>
      <c r="D11" s="91">
        <v>43779</v>
      </c>
      <c r="E11" s="92" t="s">
        <v>1746</v>
      </c>
      <c r="F11" s="92" t="s">
        <v>1746</v>
      </c>
      <c r="G11" s="93">
        <v>1000</v>
      </c>
      <c r="H11" s="22" t="s">
        <v>1746</v>
      </c>
      <c r="I11" s="15" t="s">
        <v>1746</v>
      </c>
      <c r="J11" s="15" t="s">
        <v>1746</v>
      </c>
      <c r="K11" s="15" t="s">
        <v>1746</v>
      </c>
      <c r="L11" s="94">
        <v>0</v>
      </c>
      <c r="M11" s="15" t="s">
        <v>1746</v>
      </c>
      <c r="N11" s="94">
        <v>4</v>
      </c>
      <c r="O11" s="35" t="s">
        <v>1746</v>
      </c>
      <c r="P11" s="15" t="s">
        <v>1746</v>
      </c>
      <c r="Q11" s="15" t="s">
        <v>1746</v>
      </c>
      <c r="R11" s="24">
        <v>19</v>
      </c>
      <c r="S11" s="22" t="s">
        <v>1746</v>
      </c>
      <c r="T11" s="24">
        <v>3.2909245122985582</v>
      </c>
      <c r="U11" s="22" t="s">
        <v>1746</v>
      </c>
      <c r="V11" s="24" t="s">
        <v>1746</v>
      </c>
      <c r="W11" s="15">
        <v>10</v>
      </c>
      <c r="X11" s="15" t="s">
        <v>1746</v>
      </c>
      <c r="Y11" s="25" t="s">
        <v>1746</v>
      </c>
    </row>
    <row r="12" spans="1:25" x14ac:dyDescent="0.25">
      <c r="A12" s="90">
        <v>11</v>
      </c>
      <c r="B12" s="90" t="s">
        <v>3208</v>
      </c>
      <c r="C12" s="90" t="s">
        <v>1802</v>
      </c>
      <c r="D12" s="91">
        <v>43780</v>
      </c>
      <c r="E12" s="92" t="s">
        <v>1746</v>
      </c>
      <c r="F12" s="92" t="s">
        <v>1746</v>
      </c>
      <c r="G12" s="93">
        <v>1000</v>
      </c>
      <c r="H12" s="22" t="s">
        <v>1746</v>
      </c>
      <c r="I12" s="15" t="s">
        <v>1746</v>
      </c>
      <c r="J12" s="15" t="s">
        <v>1746</v>
      </c>
      <c r="K12" s="15" t="s">
        <v>1746</v>
      </c>
      <c r="L12" s="94">
        <v>0</v>
      </c>
      <c r="M12" s="15" t="s">
        <v>1746</v>
      </c>
      <c r="N12" s="94">
        <v>4</v>
      </c>
      <c r="O12" s="35" t="s">
        <v>1746</v>
      </c>
      <c r="P12" s="15" t="s">
        <v>1746</v>
      </c>
      <c r="Q12" s="15" t="s">
        <v>1746</v>
      </c>
      <c r="R12" s="24">
        <v>24</v>
      </c>
      <c r="S12" s="22" t="s">
        <v>1746</v>
      </c>
      <c r="T12" s="24">
        <v>3.2909245122985582</v>
      </c>
      <c r="U12" s="22" t="s">
        <v>1746</v>
      </c>
      <c r="V12" s="24" t="s">
        <v>1746</v>
      </c>
      <c r="W12" s="15">
        <v>10</v>
      </c>
      <c r="X12" s="15" t="s">
        <v>1746</v>
      </c>
      <c r="Y12" s="25" t="s">
        <v>1746</v>
      </c>
    </row>
    <row r="13" spans="1:25" x14ac:dyDescent="0.25">
      <c r="A13" s="90">
        <v>12</v>
      </c>
      <c r="B13" s="90" t="s">
        <v>3208</v>
      </c>
      <c r="C13" s="90" t="s">
        <v>1802</v>
      </c>
      <c r="D13" s="91">
        <v>43781</v>
      </c>
      <c r="E13" s="92" t="s">
        <v>1746</v>
      </c>
      <c r="F13" s="92" t="s">
        <v>1746</v>
      </c>
      <c r="G13" s="93">
        <v>1000</v>
      </c>
      <c r="H13" s="22" t="s">
        <v>1746</v>
      </c>
      <c r="I13" s="15" t="s">
        <v>1746</v>
      </c>
      <c r="J13" s="15" t="s">
        <v>1746</v>
      </c>
      <c r="K13" s="15" t="s">
        <v>1746</v>
      </c>
      <c r="L13" s="94">
        <v>0</v>
      </c>
      <c r="M13" s="15" t="s">
        <v>1746</v>
      </c>
      <c r="N13" s="94">
        <v>4.5</v>
      </c>
      <c r="O13" s="35" t="s">
        <v>1746</v>
      </c>
      <c r="P13" s="15" t="s">
        <v>1746</v>
      </c>
      <c r="Q13" s="15" t="s">
        <v>1746</v>
      </c>
      <c r="R13" s="24">
        <v>27</v>
      </c>
      <c r="S13" s="22" t="s">
        <v>1746</v>
      </c>
      <c r="T13" s="24">
        <v>3.7022900763358781</v>
      </c>
      <c r="U13" s="22" t="s">
        <v>1746</v>
      </c>
      <c r="V13" s="24" t="s">
        <v>1746</v>
      </c>
      <c r="W13" s="15">
        <v>10</v>
      </c>
      <c r="X13" s="15" t="s">
        <v>1746</v>
      </c>
      <c r="Y13" s="25" t="s">
        <v>1746</v>
      </c>
    </row>
    <row r="14" spans="1:25" x14ac:dyDescent="0.25">
      <c r="A14" s="90">
        <v>13</v>
      </c>
      <c r="B14" s="90" t="s">
        <v>3208</v>
      </c>
      <c r="C14" s="90" t="s">
        <v>1802</v>
      </c>
      <c r="D14" s="91">
        <v>43782</v>
      </c>
      <c r="E14" s="92" t="s">
        <v>1746</v>
      </c>
      <c r="F14" s="92" t="s">
        <v>1746</v>
      </c>
      <c r="G14" s="93">
        <v>1000</v>
      </c>
      <c r="H14" s="22" t="s">
        <v>1746</v>
      </c>
      <c r="I14" s="15" t="s">
        <v>1746</v>
      </c>
      <c r="J14" s="15" t="s">
        <v>1746</v>
      </c>
      <c r="K14" s="15" t="s">
        <v>1746</v>
      </c>
      <c r="L14" s="94">
        <v>0</v>
      </c>
      <c r="M14" s="15" t="s">
        <v>1746</v>
      </c>
      <c r="N14" s="94">
        <v>4</v>
      </c>
      <c r="O14" s="35" t="s">
        <v>1746</v>
      </c>
      <c r="P14" s="15" t="s">
        <v>1746</v>
      </c>
      <c r="Q14" s="15" t="s">
        <v>1746</v>
      </c>
      <c r="R14" s="24">
        <v>25</v>
      </c>
      <c r="S14" s="22" t="s">
        <v>1746</v>
      </c>
      <c r="T14" s="24">
        <v>3.2909245122985582</v>
      </c>
      <c r="U14" s="22" t="s">
        <v>1746</v>
      </c>
      <c r="V14" s="24" t="s">
        <v>1746</v>
      </c>
      <c r="W14" s="15">
        <v>8</v>
      </c>
      <c r="X14" s="15" t="s">
        <v>1746</v>
      </c>
      <c r="Y14" s="25" t="s">
        <v>1746</v>
      </c>
    </row>
    <row r="15" spans="1:25" x14ac:dyDescent="0.25">
      <c r="A15" s="90">
        <v>14</v>
      </c>
      <c r="B15" s="90" t="s">
        <v>3208</v>
      </c>
      <c r="C15" s="90" t="s">
        <v>1802</v>
      </c>
      <c r="D15" s="91">
        <v>43783</v>
      </c>
      <c r="E15" s="92" t="s">
        <v>1746</v>
      </c>
      <c r="F15" s="92" t="s">
        <v>1746</v>
      </c>
      <c r="G15" s="93">
        <v>1000</v>
      </c>
      <c r="H15" s="22" t="s">
        <v>1746</v>
      </c>
      <c r="I15" s="15" t="s">
        <v>1746</v>
      </c>
      <c r="J15" s="15" t="s">
        <v>1746</v>
      </c>
      <c r="K15" s="15" t="s">
        <v>1746</v>
      </c>
      <c r="L15" s="94">
        <v>0</v>
      </c>
      <c r="M15" s="15" t="s">
        <v>1746</v>
      </c>
      <c r="N15" s="94">
        <v>3.5</v>
      </c>
      <c r="O15" s="35" t="s">
        <v>1746</v>
      </c>
      <c r="P15" s="15" t="s">
        <v>1746</v>
      </c>
      <c r="Q15" s="15" t="s">
        <v>1746</v>
      </c>
      <c r="R15" s="24">
        <v>28</v>
      </c>
      <c r="S15" s="22" t="s">
        <v>1746</v>
      </c>
      <c r="T15" s="24">
        <v>2.8795589482612387</v>
      </c>
      <c r="U15" s="22" t="s">
        <v>1746</v>
      </c>
      <c r="V15" s="24" t="s">
        <v>1746</v>
      </c>
      <c r="W15" s="15">
        <v>10</v>
      </c>
      <c r="X15" s="15" t="s">
        <v>1746</v>
      </c>
      <c r="Y15" s="25" t="s">
        <v>1746</v>
      </c>
    </row>
    <row r="16" spans="1:25" x14ac:dyDescent="0.25">
      <c r="A16" s="90">
        <v>15</v>
      </c>
      <c r="B16" s="90" t="s">
        <v>3208</v>
      </c>
      <c r="C16" s="90" t="s">
        <v>1802</v>
      </c>
      <c r="D16" s="91">
        <v>43784</v>
      </c>
      <c r="E16" s="92" t="s">
        <v>1746</v>
      </c>
      <c r="F16" s="92" t="s">
        <v>1746</v>
      </c>
      <c r="G16" s="93">
        <v>1000</v>
      </c>
      <c r="H16" s="22" t="s">
        <v>1746</v>
      </c>
      <c r="I16" s="15" t="s">
        <v>1746</v>
      </c>
      <c r="J16" s="15" t="s">
        <v>1746</v>
      </c>
      <c r="K16" s="15" t="s">
        <v>1746</v>
      </c>
      <c r="L16" s="94">
        <v>0</v>
      </c>
      <c r="M16" s="15" t="s">
        <v>1746</v>
      </c>
      <c r="N16" s="94">
        <v>3.5</v>
      </c>
      <c r="O16" s="35" t="s">
        <v>1746</v>
      </c>
      <c r="P16" s="15" t="s">
        <v>1746</v>
      </c>
      <c r="Q16" s="15" t="s">
        <v>1746</v>
      </c>
      <c r="R16" s="24">
        <v>24</v>
      </c>
      <c r="S16" s="22" t="s">
        <v>1746</v>
      </c>
      <c r="T16" s="24">
        <v>2.8795589482612387</v>
      </c>
      <c r="U16" s="22" t="s">
        <v>1746</v>
      </c>
      <c r="V16" s="24" t="s">
        <v>1746</v>
      </c>
      <c r="W16" s="15">
        <v>10</v>
      </c>
      <c r="X16" s="15" t="s">
        <v>1746</v>
      </c>
      <c r="Y16" s="25" t="s">
        <v>1746</v>
      </c>
    </row>
    <row r="17" spans="1:25" x14ac:dyDescent="0.25">
      <c r="A17" s="90">
        <v>16</v>
      </c>
      <c r="B17" s="90" t="s">
        <v>3208</v>
      </c>
      <c r="C17" s="90" t="s">
        <v>1802</v>
      </c>
      <c r="D17" s="91">
        <v>43785</v>
      </c>
      <c r="E17" s="92" t="s">
        <v>1746</v>
      </c>
      <c r="F17" s="92" t="s">
        <v>1746</v>
      </c>
      <c r="G17" s="93">
        <v>1000</v>
      </c>
      <c r="H17" s="22" t="s">
        <v>1746</v>
      </c>
      <c r="I17" s="15" t="s">
        <v>1746</v>
      </c>
      <c r="J17" s="15" t="s">
        <v>1746</v>
      </c>
      <c r="K17" s="15" t="s">
        <v>1746</v>
      </c>
      <c r="L17" s="94">
        <v>0</v>
      </c>
      <c r="M17" s="15" t="s">
        <v>1746</v>
      </c>
      <c r="N17" s="94">
        <v>4.5</v>
      </c>
      <c r="O17" s="35" t="s">
        <v>1746</v>
      </c>
      <c r="P17" s="15" t="s">
        <v>1746</v>
      </c>
      <c r="Q17" s="15" t="s">
        <v>1746</v>
      </c>
      <c r="R17" s="24">
        <v>23</v>
      </c>
      <c r="S17" s="22" t="s">
        <v>1746</v>
      </c>
      <c r="T17" s="24">
        <v>3.7022900763358781</v>
      </c>
      <c r="U17" s="22" t="s">
        <v>1746</v>
      </c>
      <c r="V17" s="24" t="s">
        <v>1746</v>
      </c>
      <c r="W17" s="15">
        <v>10</v>
      </c>
      <c r="X17" s="15" t="s">
        <v>1746</v>
      </c>
      <c r="Y17" s="25" t="s">
        <v>1746</v>
      </c>
    </row>
    <row r="18" spans="1:25" x14ac:dyDescent="0.25">
      <c r="A18" s="90">
        <v>17</v>
      </c>
      <c r="B18" s="90" t="s">
        <v>3208</v>
      </c>
      <c r="C18" s="90" t="s">
        <v>1802</v>
      </c>
      <c r="D18" s="91">
        <v>43786</v>
      </c>
      <c r="E18" s="92" t="s">
        <v>1746</v>
      </c>
      <c r="F18" s="92" t="s">
        <v>1746</v>
      </c>
      <c r="G18" s="93">
        <v>1000</v>
      </c>
      <c r="H18" s="22" t="s">
        <v>1746</v>
      </c>
      <c r="I18" s="15" t="s">
        <v>1746</v>
      </c>
      <c r="J18" s="15" t="s">
        <v>1746</v>
      </c>
      <c r="K18" s="15" t="s">
        <v>1746</v>
      </c>
      <c r="L18" s="94">
        <v>0</v>
      </c>
      <c r="M18" s="15" t="s">
        <v>1746</v>
      </c>
      <c r="N18" s="94">
        <v>4</v>
      </c>
      <c r="O18" s="35" t="s">
        <v>1746</v>
      </c>
      <c r="P18" s="15" t="s">
        <v>1746</v>
      </c>
      <c r="Q18" s="15" t="s">
        <v>1746</v>
      </c>
      <c r="R18" s="24">
        <v>22</v>
      </c>
      <c r="S18" s="22" t="s">
        <v>1746</v>
      </c>
      <c r="T18" s="24">
        <v>3.2909245122985582</v>
      </c>
      <c r="U18" s="22" t="s">
        <v>1746</v>
      </c>
      <c r="V18" s="24" t="s">
        <v>1746</v>
      </c>
      <c r="W18" s="15">
        <v>10</v>
      </c>
      <c r="X18" s="15" t="s">
        <v>1746</v>
      </c>
      <c r="Y18" s="25" t="s">
        <v>1746</v>
      </c>
    </row>
    <row r="19" spans="1:25" x14ac:dyDescent="0.25">
      <c r="A19" s="90">
        <v>18</v>
      </c>
      <c r="B19" s="90" t="s">
        <v>3208</v>
      </c>
      <c r="C19" s="90" t="s">
        <v>1802</v>
      </c>
      <c r="D19" s="91">
        <v>43787</v>
      </c>
      <c r="E19" s="92">
        <v>0.34722222222222199</v>
      </c>
      <c r="F19" s="92">
        <v>0.76388888888888895</v>
      </c>
      <c r="G19" s="93">
        <v>1000</v>
      </c>
      <c r="H19" s="22" t="s">
        <v>1746</v>
      </c>
      <c r="I19" s="15" t="s">
        <v>1746</v>
      </c>
      <c r="J19" s="15" t="s">
        <v>1746</v>
      </c>
      <c r="K19" s="15" t="s">
        <v>1746</v>
      </c>
      <c r="L19" s="94">
        <v>0</v>
      </c>
      <c r="M19" s="15" t="s">
        <v>1746</v>
      </c>
      <c r="N19" s="94">
        <v>3.5</v>
      </c>
      <c r="O19" s="35" t="s">
        <v>1746</v>
      </c>
      <c r="P19" s="15" t="s">
        <v>1746</v>
      </c>
      <c r="Q19" s="15" t="s">
        <v>1746</v>
      </c>
      <c r="R19" s="24">
        <v>25</v>
      </c>
      <c r="S19" s="22" t="s">
        <v>1746</v>
      </c>
      <c r="T19" s="24">
        <v>2.8795589482612387</v>
      </c>
      <c r="U19" s="22" t="s">
        <v>1746</v>
      </c>
      <c r="V19" s="24" t="s">
        <v>1746</v>
      </c>
      <c r="W19" s="15">
        <v>10</v>
      </c>
      <c r="X19" s="15" t="s">
        <v>1746</v>
      </c>
      <c r="Y19" s="25" t="s">
        <v>1746</v>
      </c>
    </row>
    <row r="20" spans="1:25" x14ac:dyDescent="0.25">
      <c r="A20" s="90">
        <v>19</v>
      </c>
      <c r="B20" s="90" t="s">
        <v>3208</v>
      </c>
      <c r="C20" s="90" t="s">
        <v>1802</v>
      </c>
      <c r="D20" s="91">
        <v>43788</v>
      </c>
      <c r="E20" s="92">
        <v>0.34722222222222199</v>
      </c>
      <c r="F20" s="92">
        <v>0.76388888888888895</v>
      </c>
      <c r="G20" s="93">
        <v>1000</v>
      </c>
      <c r="H20" s="22" t="s">
        <v>1746</v>
      </c>
      <c r="I20" s="15" t="s">
        <v>1746</v>
      </c>
      <c r="J20" s="15" t="s">
        <v>1746</v>
      </c>
      <c r="K20" s="15" t="s">
        <v>1746</v>
      </c>
      <c r="L20" s="94">
        <v>0</v>
      </c>
      <c r="M20" s="15" t="s">
        <v>1746</v>
      </c>
      <c r="N20" s="94">
        <v>3</v>
      </c>
      <c r="O20" s="35" t="s">
        <v>1746</v>
      </c>
      <c r="P20" s="15" t="s">
        <v>1746</v>
      </c>
      <c r="Q20" s="15" t="s">
        <v>1746</v>
      </c>
      <c r="R20" s="24">
        <v>22</v>
      </c>
      <c r="S20" s="22" t="s">
        <v>1746</v>
      </c>
      <c r="T20" s="24">
        <v>2.4681933842239188</v>
      </c>
      <c r="U20" s="22" t="s">
        <v>1746</v>
      </c>
      <c r="V20" s="24" t="s">
        <v>1746</v>
      </c>
      <c r="W20" s="15">
        <v>10</v>
      </c>
      <c r="X20" s="15" t="s">
        <v>1746</v>
      </c>
      <c r="Y20" s="25" t="s">
        <v>1746</v>
      </c>
    </row>
    <row r="21" spans="1:25" x14ac:dyDescent="0.25">
      <c r="A21" s="90">
        <v>20</v>
      </c>
      <c r="B21" s="90" t="s">
        <v>3208</v>
      </c>
      <c r="C21" s="90" t="s">
        <v>1802</v>
      </c>
      <c r="D21" s="91">
        <v>43789</v>
      </c>
      <c r="E21" s="92">
        <v>0.33333333333333298</v>
      </c>
      <c r="F21" s="92">
        <v>0.75</v>
      </c>
      <c r="G21" s="93">
        <v>1000</v>
      </c>
      <c r="H21" s="22" t="s">
        <v>1746</v>
      </c>
      <c r="I21" s="15" t="s">
        <v>1746</v>
      </c>
      <c r="J21" s="15" t="s">
        <v>1746</v>
      </c>
      <c r="K21" s="15" t="s">
        <v>1746</v>
      </c>
      <c r="L21" s="94">
        <v>0</v>
      </c>
      <c r="M21" s="15" t="s">
        <v>1746</v>
      </c>
      <c r="N21" s="94">
        <v>3.5</v>
      </c>
      <c r="O21" s="35" t="s">
        <v>1746</v>
      </c>
      <c r="P21" s="15" t="s">
        <v>1746</v>
      </c>
      <c r="Q21" s="15" t="s">
        <v>1746</v>
      </c>
      <c r="R21" s="24">
        <v>23</v>
      </c>
      <c r="S21" s="22" t="s">
        <v>1746</v>
      </c>
      <c r="T21" s="24">
        <v>2.8795589482612387</v>
      </c>
      <c r="U21" s="22" t="s">
        <v>1746</v>
      </c>
      <c r="V21" s="24" t="s">
        <v>1746</v>
      </c>
      <c r="W21" s="15">
        <v>10</v>
      </c>
      <c r="X21" s="15" t="s">
        <v>1746</v>
      </c>
      <c r="Y21" s="25" t="s">
        <v>1746</v>
      </c>
    </row>
    <row r="22" spans="1:25" x14ac:dyDescent="0.25">
      <c r="A22" s="90">
        <v>21</v>
      </c>
      <c r="B22" s="90" t="s">
        <v>3208</v>
      </c>
      <c r="C22" s="90" t="s">
        <v>1802</v>
      </c>
      <c r="D22" s="91">
        <v>43790</v>
      </c>
      <c r="E22" s="92">
        <v>0.33333333333333298</v>
      </c>
      <c r="F22" s="92">
        <v>0.75</v>
      </c>
      <c r="G22" s="93">
        <v>1000</v>
      </c>
      <c r="H22" s="22" t="s">
        <v>1746</v>
      </c>
      <c r="I22" s="15" t="s">
        <v>1746</v>
      </c>
      <c r="J22" s="15" t="s">
        <v>1746</v>
      </c>
      <c r="K22" s="15" t="s">
        <v>1746</v>
      </c>
      <c r="L22" s="94">
        <v>0</v>
      </c>
      <c r="M22" s="15" t="s">
        <v>1746</v>
      </c>
      <c r="N22" s="94">
        <v>3.5</v>
      </c>
      <c r="O22" s="35" t="s">
        <v>1746</v>
      </c>
      <c r="P22" s="15" t="s">
        <v>1746</v>
      </c>
      <c r="Q22" s="15" t="s">
        <v>1746</v>
      </c>
      <c r="R22" s="24">
        <v>24</v>
      </c>
      <c r="S22" s="22" t="s">
        <v>1746</v>
      </c>
      <c r="T22" s="24">
        <v>2.8795589482612387</v>
      </c>
      <c r="U22" s="22" t="s">
        <v>1746</v>
      </c>
      <c r="V22" s="24" t="s">
        <v>1746</v>
      </c>
      <c r="W22" s="15">
        <v>10</v>
      </c>
      <c r="X22" s="15" t="s">
        <v>1746</v>
      </c>
      <c r="Y22" s="25" t="s">
        <v>1746</v>
      </c>
    </row>
    <row r="23" spans="1:25" x14ac:dyDescent="0.25">
      <c r="A23" s="90">
        <v>22</v>
      </c>
      <c r="B23" s="90" t="s">
        <v>3208</v>
      </c>
      <c r="C23" s="90" t="s">
        <v>1802</v>
      </c>
      <c r="D23" s="91">
        <v>43791</v>
      </c>
      <c r="E23" s="92">
        <v>0.34722222222222199</v>
      </c>
      <c r="F23" s="92">
        <v>0.76388888888888895</v>
      </c>
      <c r="G23" s="93">
        <v>1000</v>
      </c>
      <c r="H23" s="22" t="s">
        <v>1746</v>
      </c>
      <c r="I23" s="15" t="s">
        <v>1746</v>
      </c>
      <c r="J23" s="15" t="s">
        <v>1746</v>
      </c>
      <c r="K23" s="15" t="s">
        <v>1746</v>
      </c>
      <c r="L23" s="94">
        <v>0</v>
      </c>
      <c r="M23" s="15" t="s">
        <v>1746</v>
      </c>
      <c r="N23" s="94">
        <v>3.5</v>
      </c>
      <c r="O23" s="35" t="s">
        <v>1746</v>
      </c>
      <c r="P23" s="15" t="s">
        <v>1746</v>
      </c>
      <c r="Q23" s="15" t="s">
        <v>1746</v>
      </c>
      <c r="R23" s="24">
        <v>22</v>
      </c>
      <c r="S23" s="22" t="s">
        <v>1746</v>
      </c>
      <c r="T23" s="24">
        <v>2.8795589482612387</v>
      </c>
      <c r="U23" s="22" t="s">
        <v>1746</v>
      </c>
      <c r="V23" s="24" t="s">
        <v>1746</v>
      </c>
      <c r="W23" s="15">
        <v>10</v>
      </c>
      <c r="X23" s="15" t="s">
        <v>1746</v>
      </c>
      <c r="Y23" s="25" t="s">
        <v>1746</v>
      </c>
    </row>
    <row r="24" spans="1:25" x14ac:dyDescent="0.25">
      <c r="A24" s="90">
        <v>23</v>
      </c>
      <c r="B24" s="90" t="s">
        <v>3208</v>
      </c>
      <c r="C24" s="90" t="s">
        <v>1802</v>
      </c>
      <c r="D24" s="91">
        <v>43792</v>
      </c>
      <c r="E24" s="92">
        <v>0.33333333333333298</v>
      </c>
      <c r="F24" s="92">
        <v>0.75</v>
      </c>
      <c r="G24" s="93">
        <v>1000</v>
      </c>
      <c r="H24" s="22" t="s">
        <v>1746</v>
      </c>
      <c r="I24" s="15" t="s">
        <v>1746</v>
      </c>
      <c r="J24" s="15" t="s">
        <v>1746</v>
      </c>
      <c r="K24" s="15" t="s">
        <v>1746</v>
      </c>
      <c r="L24" s="94">
        <v>0</v>
      </c>
      <c r="M24" s="15" t="s">
        <v>1746</v>
      </c>
      <c r="N24" s="94">
        <v>3.5</v>
      </c>
      <c r="O24" s="35" t="s">
        <v>1746</v>
      </c>
      <c r="P24" s="15" t="s">
        <v>1746</v>
      </c>
      <c r="Q24" s="15" t="s">
        <v>1746</v>
      </c>
      <c r="R24" s="24">
        <v>18</v>
      </c>
      <c r="S24" s="22" t="s">
        <v>1746</v>
      </c>
      <c r="T24" s="24">
        <v>2.8795589482612387</v>
      </c>
      <c r="U24" s="22" t="s">
        <v>1746</v>
      </c>
      <c r="V24" s="24" t="s">
        <v>1746</v>
      </c>
      <c r="W24" s="15">
        <v>10</v>
      </c>
      <c r="X24" s="15" t="s">
        <v>1746</v>
      </c>
      <c r="Y24" s="25" t="s">
        <v>1746</v>
      </c>
    </row>
    <row r="25" spans="1:25" x14ac:dyDescent="0.25">
      <c r="A25" s="90">
        <v>24</v>
      </c>
      <c r="B25" s="90" t="s">
        <v>3208</v>
      </c>
      <c r="C25" s="90" t="s">
        <v>1802</v>
      </c>
      <c r="D25" s="91">
        <v>43792</v>
      </c>
      <c r="E25" s="92">
        <v>0.34027777777777801</v>
      </c>
      <c r="F25" s="92">
        <v>0.75694444444444497</v>
      </c>
      <c r="G25" s="93">
        <v>1000</v>
      </c>
      <c r="H25" s="22" t="s">
        <v>1746</v>
      </c>
      <c r="I25" s="15" t="s">
        <v>1746</v>
      </c>
      <c r="J25" s="15" t="s">
        <v>1746</v>
      </c>
      <c r="K25" s="15" t="s">
        <v>1746</v>
      </c>
      <c r="L25" s="94">
        <v>0</v>
      </c>
      <c r="M25" s="15" t="s">
        <v>1746</v>
      </c>
      <c r="N25" s="94">
        <v>4</v>
      </c>
      <c r="O25" s="35" t="s">
        <v>1746</v>
      </c>
      <c r="P25" s="15" t="s">
        <v>1746</v>
      </c>
      <c r="Q25" s="15" t="s">
        <v>1746</v>
      </c>
      <c r="R25" s="24">
        <v>13</v>
      </c>
      <c r="S25" s="22" t="s">
        <v>1746</v>
      </c>
      <c r="T25" s="24">
        <v>3.2909245122985582</v>
      </c>
      <c r="U25" s="22" t="s">
        <v>1746</v>
      </c>
      <c r="V25" s="24" t="s">
        <v>1746</v>
      </c>
      <c r="W25" s="15">
        <v>10</v>
      </c>
      <c r="X25" s="15" t="s">
        <v>1746</v>
      </c>
      <c r="Y25" s="25" t="s">
        <v>1746</v>
      </c>
    </row>
    <row r="26" spans="1:25" x14ac:dyDescent="0.25">
      <c r="A26" s="90">
        <v>25</v>
      </c>
      <c r="B26" s="90" t="s">
        <v>3208</v>
      </c>
      <c r="C26" s="90" t="s">
        <v>1802</v>
      </c>
      <c r="D26" s="91">
        <v>43793</v>
      </c>
      <c r="E26" s="92" t="s">
        <v>1746</v>
      </c>
      <c r="F26" s="92" t="s">
        <v>1746</v>
      </c>
      <c r="G26" s="93">
        <v>1000</v>
      </c>
      <c r="H26" s="22" t="s">
        <v>1746</v>
      </c>
      <c r="I26" s="15" t="s">
        <v>1746</v>
      </c>
      <c r="J26" s="15" t="s">
        <v>1746</v>
      </c>
      <c r="K26" s="15" t="s">
        <v>1746</v>
      </c>
      <c r="L26" s="94">
        <v>0</v>
      </c>
      <c r="M26" s="15" t="s">
        <v>1746</v>
      </c>
      <c r="N26" s="94">
        <v>3.5</v>
      </c>
      <c r="O26" s="35" t="s">
        <v>1746</v>
      </c>
      <c r="P26" s="15" t="s">
        <v>1746</v>
      </c>
      <c r="Q26" s="15" t="s">
        <v>1746</v>
      </c>
      <c r="R26" s="24">
        <v>19</v>
      </c>
      <c r="S26" s="22" t="s">
        <v>1746</v>
      </c>
      <c r="T26" s="24">
        <v>2.8795589482612387</v>
      </c>
      <c r="U26" s="22" t="s">
        <v>1746</v>
      </c>
      <c r="V26" s="24" t="s">
        <v>1746</v>
      </c>
      <c r="W26" s="15">
        <v>10</v>
      </c>
      <c r="X26" s="15" t="s">
        <v>1746</v>
      </c>
      <c r="Y26" s="25" t="s">
        <v>1746</v>
      </c>
    </row>
    <row r="27" spans="1:25" x14ac:dyDescent="0.25">
      <c r="A27" s="90">
        <v>26</v>
      </c>
      <c r="B27" s="90" t="s">
        <v>3208</v>
      </c>
      <c r="C27" s="90" t="s">
        <v>1802</v>
      </c>
      <c r="D27" s="91">
        <v>43794</v>
      </c>
      <c r="E27" s="92" t="s">
        <v>1746</v>
      </c>
      <c r="F27" s="92" t="s">
        <v>1746</v>
      </c>
      <c r="G27" s="93">
        <v>1000</v>
      </c>
      <c r="H27" s="22" t="s">
        <v>1746</v>
      </c>
      <c r="I27" s="15" t="s">
        <v>1746</v>
      </c>
      <c r="J27" s="15" t="s">
        <v>1746</v>
      </c>
      <c r="K27" s="15" t="s">
        <v>1746</v>
      </c>
      <c r="L27" s="94">
        <v>0</v>
      </c>
      <c r="M27" s="15" t="s">
        <v>1746</v>
      </c>
      <c r="N27" s="94">
        <v>3.5</v>
      </c>
      <c r="O27" s="35" t="s">
        <v>1746</v>
      </c>
      <c r="P27" s="15" t="s">
        <v>1746</v>
      </c>
      <c r="Q27" s="15" t="s">
        <v>1746</v>
      </c>
      <c r="R27" s="24">
        <v>18</v>
      </c>
      <c r="S27" s="22" t="s">
        <v>1746</v>
      </c>
      <c r="T27" s="24">
        <v>2.8795589482612387</v>
      </c>
      <c r="U27" s="22" t="s">
        <v>1746</v>
      </c>
      <c r="V27" s="24" t="s">
        <v>1746</v>
      </c>
      <c r="W27" s="15">
        <v>10</v>
      </c>
      <c r="X27" s="15" t="s">
        <v>1746</v>
      </c>
      <c r="Y27" s="25" t="s">
        <v>1746</v>
      </c>
    </row>
    <row r="28" spans="1:25" x14ac:dyDescent="0.25">
      <c r="A28" s="90">
        <v>27</v>
      </c>
      <c r="B28" s="90" t="s">
        <v>3208</v>
      </c>
      <c r="C28" s="90" t="s">
        <v>1802</v>
      </c>
      <c r="D28" s="91">
        <v>43795</v>
      </c>
      <c r="E28" s="92" t="s">
        <v>1746</v>
      </c>
      <c r="F28" s="92" t="s">
        <v>1746</v>
      </c>
      <c r="G28" s="93">
        <v>1000</v>
      </c>
      <c r="H28" s="22" t="s">
        <v>1746</v>
      </c>
      <c r="I28" s="15" t="s">
        <v>1746</v>
      </c>
      <c r="J28" s="15" t="s">
        <v>1746</v>
      </c>
      <c r="K28" s="15" t="s">
        <v>1746</v>
      </c>
      <c r="L28" s="94">
        <v>0</v>
      </c>
      <c r="M28" s="15" t="s">
        <v>1746</v>
      </c>
      <c r="N28" s="94">
        <v>3.5</v>
      </c>
      <c r="O28" s="35" t="s">
        <v>1746</v>
      </c>
      <c r="P28" s="15" t="s">
        <v>1746</v>
      </c>
      <c r="Q28" s="15" t="s">
        <v>1746</v>
      </c>
      <c r="R28" s="24">
        <v>17</v>
      </c>
      <c r="S28" s="22" t="s">
        <v>1746</v>
      </c>
      <c r="T28" s="24">
        <v>2.8795589482612387</v>
      </c>
      <c r="U28" s="22" t="s">
        <v>1746</v>
      </c>
      <c r="V28" s="24" t="s">
        <v>1746</v>
      </c>
      <c r="W28" s="15">
        <v>10</v>
      </c>
      <c r="X28" s="15" t="s">
        <v>1746</v>
      </c>
      <c r="Y28" s="25" t="s">
        <v>1746</v>
      </c>
    </row>
    <row r="29" spans="1:25" x14ac:dyDescent="0.25">
      <c r="A29" s="90">
        <v>28</v>
      </c>
      <c r="B29" s="90" t="s">
        <v>3208</v>
      </c>
      <c r="C29" s="90" t="s">
        <v>1802</v>
      </c>
      <c r="D29" s="91">
        <v>43796</v>
      </c>
      <c r="E29" s="92" t="s">
        <v>1746</v>
      </c>
      <c r="F29" s="92" t="s">
        <v>1746</v>
      </c>
      <c r="G29" s="93">
        <v>1000</v>
      </c>
      <c r="H29" s="22" t="s">
        <v>1746</v>
      </c>
      <c r="I29" s="15" t="s">
        <v>1746</v>
      </c>
      <c r="J29" s="15" t="s">
        <v>1746</v>
      </c>
      <c r="K29" s="15" t="s">
        <v>1746</v>
      </c>
      <c r="L29" s="94">
        <v>0</v>
      </c>
      <c r="M29" s="15" t="s">
        <v>1746</v>
      </c>
      <c r="N29" s="94">
        <v>3.5</v>
      </c>
      <c r="O29" s="35" t="s">
        <v>1746</v>
      </c>
      <c r="P29" s="15" t="s">
        <v>1746</v>
      </c>
      <c r="Q29" s="15" t="s">
        <v>1746</v>
      </c>
      <c r="R29" s="24">
        <v>16</v>
      </c>
      <c r="S29" s="22" t="s">
        <v>1746</v>
      </c>
      <c r="T29" s="24">
        <v>2.8795589482612387</v>
      </c>
      <c r="U29" s="22" t="s">
        <v>1746</v>
      </c>
      <c r="V29" s="24" t="s">
        <v>1746</v>
      </c>
      <c r="W29" s="15">
        <v>10</v>
      </c>
      <c r="X29" s="15" t="s">
        <v>1746</v>
      </c>
      <c r="Y29" s="25" t="s">
        <v>1746</v>
      </c>
    </row>
    <row r="30" spans="1:25" x14ac:dyDescent="0.25">
      <c r="A30" s="90">
        <v>29</v>
      </c>
      <c r="B30" s="90" t="s">
        <v>3208</v>
      </c>
      <c r="C30" s="90" t="s">
        <v>1802</v>
      </c>
      <c r="D30" s="91">
        <v>43797</v>
      </c>
      <c r="E30" s="92" t="s">
        <v>1746</v>
      </c>
      <c r="F30" s="92" t="s">
        <v>1746</v>
      </c>
      <c r="G30" s="93">
        <v>1000</v>
      </c>
      <c r="H30" s="22" t="s">
        <v>1746</v>
      </c>
      <c r="I30" s="15" t="s">
        <v>1746</v>
      </c>
      <c r="J30" s="15" t="s">
        <v>1746</v>
      </c>
      <c r="K30" s="15" t="s">
        <v>1746</v>
      </c>
      <c r="L30" s="94">
        <v>0</v>
      </c>
      <c r="M30" s="15" t="s">
        <v>1746</v>
      </c>
      <c r="N30" s="94">
        <v>3.5</v>
      </c>
      <c r="O30" s="35" t="s">
        <v>1746</v>
      </c>
      <c r="P30" s="15" t="s">
        <v>1746</v>
      </c>
      <c r="Q30" s="15" t="s">
        <v>1746</v>
      </c>
      <c r="R30" s="24">
        <v>15</v>
      </c>
      <c r="S30" s="22" t="s">
        <v>1746</v>
      </c>
      <c r="T30" s="24">
        <v>2.8795589482612387</v>
      </c>
      <c r="U30" s="22" t="s">
        <v>1746</v>
      </c>
      <c r="V30" s="24" t="s">
        <v>1746</v>
      </c>
      <c r="W30" s="15">
        <v>10</v>
      </c>
      <c r="X30" s="15" t="s">
        <v>1746</v>
      </c>
      <c r="Y30" s="25" t="s">
        <v>1746</v>
      </c>
    </row>
    <row r="31" spans="1:25" x14ac:dyDescent="0.25">
      <c r="A31" s="90">
        <v>30</v>
      </c>
      <c r="B31" s="90" t="s">
        <v>3208</v>
      </c>
      <c r="C31" s="90" t="s">
        <v>1802</v>
      </c>
      <c r="D31" s="91">
        <v>43798</v>
      </c>
      <c r="E31" s="92" t="s">
        <v>1746</v>
      </c>
      <c r="F31" s="92" t="s">
        <v>1746</v>
      </c>
      <c r="G31" s="93">
        <v>1000</v>
      </c>
      <c r="H31" s="22" t="s">
        <v>1746</v>
      </c>
      <c r="I31" s="15" t="s">
        <v>1746</v>
      </c>
      <c r="J31" s="15" t="s">
        <v>1746</v>
      </c>
      <c r="K31" s="15" t="s">
        <v>1746</v>
      </c>
      <c r="L31" s="94">
        <v>0</v>
      </c>
      <c r="M31" s="15" t="s">
        <v>1746</v>
      </c>
      <c r="N31" s="94">
        <v>3.5</v>
      </c>
      <c r="O31" s="35" t="s">
        <v>1746</v>
      </c>
      <c r="P31" s="15" t="s">
        <v>1746</v>
      </c>
      <c r="Q31" s="15" t="s">
        <v>1746</v>
      </c>
      <c r="R31" s="24">
        <v>18</v>
      </c>
      <c r="S31" s="22" t="s">
        <v>1746</v>
      </c>
      <c r="T31" s="24">
        <v>2.8795589482612387</v>
      </c>
      <c r="U31" s="22" t="s">
        <v>1746</v>
      </c>
      <c r="V31" s="24" t="s">
        <v>1746</v>
      </c>
      <c r="W31" s="15">
        <v>10</v>
      </c>
      <c r="X31" s="15" t="s">
        <v>1746</v>
      </c>
      <c r="Y31" s="25" t="s">
        <v>1746</v>
      </c>
    </row>
    <row r="32" spans="1:25" x14ac:dyDescent="0.25">
      <c r="A32" s="90">
        <v>31</v>
      </c>
      <c r="B32" s="90" t="s">
        <v>3208</v>
      </c>
      <c r="C32" s="90" t="s">
        <v>1802</v>
      </c>
      <c r="D32" s="91">
        <v>43799</v>
      </c>
      <c r="E32" s="92" t="s">
        <v>1746</v>
      </c>
      <c r="F32" s="92" t="s">
        <v>1746</v>
      </c>
      <c r="G32" s="93">
        <v>1000</v>
      </c>
      <c r="H32" s="22" t="s">
        <v>1746</v>
      </c>
      <c r="I32" s="15" t="s">
        <v>1746</v>
      </c>
      <c r="J32" s="15" t="s">
        <v>1746</v>
      </c>
      <c r="K32" s="15" t="s">
        <v>1746</v>
      </c>
      <c r="L32" s="94">
        <v>0</v>
      </c>
      <c r="M32" s="15" t="s">
        <v>1746</v>
      </c>
      <c r="N32" s="94">
        <v>3.5</v>
      </c>
      <c r="O32" s="35" t="s">
        <v>1746</v>
      </c>
      <c r="P32" s="15" t="s">
        <v>1746</v>
      </c>
      <c r="Q32" s="15" t="s">
        <v>1746</v>
      </c>
      <c r="R32" s="24">
        <v>21</v>
      </c>
      <c r="S32" s="22" t="s">
        <v>1746</v>
      </c>
      <c r="T32" s="24">
        <v>2.8795589482612387</v>
      </c>
      <c r="U32" s="22" t="s">
        <v>1746</v>
      </c>
      <c r="V32" s="24" t="s">
        <v>1746</v>
      </c>
      <c r="W32" s="15">
        <v>10</v>
      </c>
      <c r="X32" s="15" t="s">
        <v>1746</v>
      </c>
      <c r="Y32" s="25" t="s">
        <v>1746</v>
      </c>
    </row>
    <row r="33" spans="1:25" x14ac:dyDescent="0.25">
      <c r="A33" s="90">
        <v>32</v>
      </c>
      <c r="B33" s="90" t="s">
        <v>3208</v>
      </c>
      <c r="C33" s="90" t="s">
        <v>1802</v>
      </c>
      <c r="D33" s="91">
        <v>43800</v>
      </c>
      <c r="E33" s="92" t="s">
        <v>1746</v>
      </c>
      <c r="F33" s="92" t="s">
        <v>1746</v>
      </c>
      <c r="G33" s="93">
        <v>1000</v>
      </c>
      <c r="H33" s="22" t="s">
        <v>1746</v>
      </c>
      <c r="I33" s="15" t="s">
        <v>1746</v>
      </c>
      <c r="J33" s="15" t="s">
        <v>1746</v>
      </c>
      <c r="K33" s="15" t="s">
        <v>1746</v>
      </c>
      <c r="L33" s="94">
        <v>0</v>
      </c>
      <c r="M33" s="15" t="s">
        <v>1746</v>
      </c>
      <c r="N33" s="94">
        <v>3.5</v>
      </c>
      <c r="O33" s="35" t="s">
        <v>1746</v>
      </c>
      <c r="P33" s="15" t="s">
        <v>1746</v>
      </c>
      <c r="Q33" s="15" t="s">
        <v>1746</v>
      </c>
      <c r="R33" s="24" t="s">
        <v>1746</v>
      </c>
      <c r="S33" s="22" t="s">
        <v>1746</v>
      </c>
      <c r="T33" s="24">
        <v>2.8795589482612387</v>
      </c>
      <c r="U33" s="22" t="s">
        <v>1746</v>
      </c>
      <c r="V33" s="24" t="s">
        <v>1746</v>
      </c>
      <c r="W33" s="15">
        <v>10</v>
      </c>
      <c r="X33" s="15" t="s">
        <v>1746</v>
      </c>
      <c r="Y33" s="25" t="s">
        <v>1746</v>
      </c>
    </row>
    <row r="34" spans="1:25" x14ac:dyDescent="0.25">
      <c r="A34" s="90">
        <v>33</v>
      </c>
      <c r="B34" s="90" t="s">
        <v>3208</v>
      </c>
      <c r="C34" s="90" t="s">
        <v>1802</v>
      </c>
      <c r="D34" s="91">
        <v>43801</v>
      </c>
      <c r="E34" s="92" t="s">
        <v>1746</v>
      </c>
      <c r="F34" s="92" t="s">
        <v>1746</v>
      </c>
      <c r="G34" s="93">
        <v>1000</v>
      </c>
      <c r="H34" s="22" t="s">
        <v>1746</v>
      </c>
      <c r="I34" s="15" t="s">
        <v>1746</v>
      </c>
      <c r="J34" s="15" t="s">
        <v>1746</v>
      </c>
      <c r="K34" s="15" t="s">
        <v>1746</v>
      </c>
      <c r="L34" s="94">
        <v>0</v>
      </c>
      <c r="M34" s="15" t="s">
        <v>1746</v>
      </c>
      <c r="N34" s="94">
        <v>3.5</v>
      </c>
      <c r="O34" s="35" t="s">
        <v>1746</v>
      </c>
      <c r="P34" s="15" t="s">
        <v>1746</v>
      </c>
      <c r="Q34" s="15" t="s">
        <v>1746</v>
      </c>
      <c r="R34" s="24" t="s">
        <v>1746</v>
      </c>
      <c r="S34" s="22" t="s">
        <v>1746</v>
      </c>
      <c r="T34" s="24">
        <v>2.8795589482612387</v>
      </c>
      <c r="U34" s="22" t="s">
        <v>1746</v>
      </c>
      <c r="V34" s="24" t="s">
        <v>1746</v>
      </c>
      <c r="W34" s="15">
        <v>10</v>
      </c>
      <c r="X34" s="15" t="s">
        <v>1746</v>
      </c>
      <c r="Y34" s="25" t="s">
        <v>1746</v>
      </c>
    </row>
    <row r="35" spans="1:25" x14ac:dyDescent="0.25">
      <c r="A35" s="90">
        <v>34</v>
      </c>
      <c r="B35" s="90" t="s">
        <v>3208</v>
      </c>
      <c r="C35" s="90" t="s">
        <v>1802</v>
      </c>
      <c r="D35" s="91">
        <v>43802</v>
      </c>
      <c r="E35" s="92" t="s">
        <v>1746</v>
      </c>
      <c r="F35" s="92" t="s">
        <v>1746</v>
      </c>
      <c r="G35" s="93">
        <v>1000</v>
      </c>
      <c r="H35" s="22" t="s">
        <v>1746</v>
      </c>
      <c r="I35" s="15" t="s">
        <v>1746</v>
      </c>
      <c r="J35" s="15" t="s">
        <v>1746</v>
      </c>
      <c r="K35" s="15" t="s">
        <v>1746</v>
      </c>
      <c r="L35" s="94">
        <v>0</v>
      </c>
      <c r="M35" s="15" t="s">
        <v>1746</v>
      </c>
      <c r="N35" s="94">
        <v>3.5</v>
      </c>
      <c r="O35" s="35" t="s">
        <v>1746</v>
      </c>
      <c r="P35" s="15" t="s">
        <v>1746</v>
      </c>
      <c r="Q35" s="15" t="s">
        <v>1746</v>
      </c>
      <c r="R35" s="24" t="s">
        <v>1746</v>
      </c>
      <c r="S35" s="22" t="s">
        <v>1746</v>
      </c>
      <c r="T35" s="24">
        <v>2.8795589482612387</v>
      </c>
      <c r="U35" s="22" t="s">
        <v>1746</v>
      </c>
      <c r="V35" s="24" t="s">
        <v>1746</v>
      </c>
      <c r="W35" s="15">
        <v>10</v>
      </c>
      <c r="X35" s="15" t="s">
        <v>1746</v>
      </c>
      <c r="Y35" s="25" t="s">
        <v>1746</v>
      </c>
    </row>
    <row r="36" spans="1:25" x14ac:dyDescent="0.25">
      <c r="A36" s="90">
        <v>35</v>
      </c>
      <c r="B36" s="90" t="s">
        <v>3208</v>
      </c>
      <c r="C36" s="90" t="s">
        <v>1802</v>
      </c>
      <c r="D36" s="91">
        <v>43803</v>
      </c>
      <c r="E36" s="92" t="s">
        <v>1746</v>
      </c>
      <c r="F36" s="92" t="s">
        <v>1746</v>
      </c>
      <c r="G36" s="93">
        <v>1000</v>
      </c>
      <c r="H36" s="22" t="s">
        <v>1746</v>
      </c>
      <c r="I36" s="15" t="s">
        <v>1746</v>
      </c>
      <c r="J36" s="15" t="s">
        <v>1746</v>
      </c>
      <c r="K36" s="15" t="s">
        <v>1746</v>
      </c>
      <c r="L36" s="94">
        <v>0</v>
      </c>
      <c r="M36" s="15" t="s">
        <v>1746</v>
      </c>
      <c r="N36" s="94">
        <v>3.5</v>
      </c>
      <c r="O36" s="35" t="s">
        <v>1746</v>
      </c>
      <c r="P36" s="15" t="s">
        <v>1746</v>
      </c>
      <c r="Q36" s="15" t="s">
        <v>1746</v>
      </c>
      <c r="R36" s="24" t="s">
        <v>1746</v>
      </c>
      <c r="S36" s="22" t="s">
        <v>1746</v>
      </c>
      <c r="T36" s="24">
        <v>2.8795589482612387</v>
      </c>
      <c r="U36" s="22" t="s">
        <v>1746</v>
      </c>
      <c r="V36" s="24" t="s">
        <v>1746</v>
      </c>
      <c r="W36" s="15">
        <v>10</v>
      </c>
      <c r="X36" s="15" t="s">
        <v>1746</v>
      </c>
      <c r="Y36" s="25" t="s">
        <v>1746</v>
      </c>
    </row>
    <row r="37" spans="1:25" x14ac:dyDescent="0.25">
      <c r="A37" s="90">
        <v>36</v>
      </c>
      <c r="B37" s="90" t="s">
        <v>3208</v>
      </c>
      <c r="C37" s="90" t="s">
        <v>1802</v>
      </c>
      <c r="D37" s="91">
        <v>43804</v>
      </c>
      <c r="E37" s="92" t="s">
        <v>1746</v>
      </c>
      <c r="F37" s="92" t="s">
        <v>1746</v>
      </c>
      <c r="G37" s="93">
        <v>1000</v>
      </c>
      <c r="H37" s="22" t="s">
        <v>1746</v>
      </c>
      <c r="I37" s="15" t="s">
        <v>1746</v>
      </c>
      <c r="J37" s="15" t="s">
        <v>1746</v>
      </c>
      <c r="K37" s="15" t="s">
        <v>1746</v>
      </c>
      <c r="L37" s="94">
        <v>0</v>
      </c>
      <c r="M37" s="15" t="s">
        <v>1746</v>
      </c>
      <c r="N37" s="94">
        <v>3.5</v>
      </c>
      <c r="O37" s="35" t="s">
        <v>1746</v>
      </c>
      <c r="P37" s="15" t="s">
        <v>1746</v>
      </c>
      <c r="Q37" s="15" t="s">
        <v>1746</v>
      </c>
      <c r="R37" s="24" t="s">
        <v>1746</v>
      </c>
      <c r="S37" s="22" t="s">
        <v>1746</v>
      </c>
      <c r="T37" s="24">
        <v>2.8795589482612387</v>
      </c>
      <c r="U37" s="22" t="s">
        <v>1746</v>
      </c>
      <c r="V37" s="24" t="s">
        <v>1746</v>
      </c>
      <c r="W37" s="15">
        <v>10</v>
      </c>
      <c r="X37" s="15" t="s">
        <v>1746</v>
      </c>
      <c r="Y37" s="25" t="s">
        <v>1746</v>
      </c>
    </row>
    <row r="38" spans="1:25" x14ac:dyDescent="0.25">
      <c r="A38" s="90">
        <v>37</v>
      </c>
      <c r="B38" s="90" t="s">
        <v>3208</v>
      </c>
      <c r="C38" s="90" t="s">
        <v>1802</v>
      </c>
      <c r="D38" s="91">
        <v>43805</v>
      </c>
      <c r="E38" s="92" t="s">
        <v>1746</v>
      </c>
      <c r="F38" s="92" t="s">
        <v>1746</v>
      </c>
      <c r="G38" s="93">
        <v>1000</v>
      </c>
      <c r="H38" s="22" t="s">
        <v>1746</v>
      </c>
      <c r="I38" s="15" t="s">
        <v>1746</v>
      </c>
      <c r="J38" s="15" t="s">
        <v>1746</v>
      </c>
      <c r="K38" s="15" t="s">
        <v>1746</v>
      </c>
      <c r="L38" s="94">
        <v>0</v>
      </c>
      <c r="M38" s="15" t="s">
        <v>1746</v>
      </c>
      <c r="N38" s="94">
        <v>3.5</v>
      </c>
      <c r="O38" s="35" t="s">
        <v>1746</v>
      </c>
      <c r="P38" s="15" t="s">
        <v>1746</v>
      </c>
      <c r="Q38" s="15" t="s">
        <v>1746</v>
      </c>
      <c r="R38" s="24" t="s">
        <v>1746</v>
      </c>
      <c r="S38" s="22" t="s">
        <v>1746</v>
      </c>
      <c r="T38" s="24">
        <v>2.8795589482612387</v>
      </c>
      <c r="U38" s="22" t="s">
        <v>1746</v>
      </c>
      <c r="V38" s="24" t="s">
        <v>1746</v>
      </c>
      <c r="W38" s="15">
        <v>10</v>
      </c>
      <c r="X38" s="15" t="s">
        <v>1746</v>
      </c>
      <c r="Y38" s="25" t="s">
        <v>1746</v>
      </c>
    </row>
    <row r="39" spans="1:25" x14ac:dyDescent="0.25">
      <c r="A39" s="90">
        <v>38</v>
      </c>
      <c r="B39" s="90" t="s">
        <v>3208</v>
      </c>
      <c r="C39" s="90" t="s">
        <v>1802</v>
      </c>
      <c r="D39" s="91">
        <v>43806</v>
      </c>
      <c r="E39" s="92" t="s">
        <v>1746</v>
      </c>
      <c r="F39" s="92" t="s">
        <v>1746</v>
      </c>
      <c r="G39" s="93">
        <v>1000</v>
      </c>
      <c r="H39" s="22" t="s">
        <v>1746</v>
      </c>
      <c r="I39" s="15" t="s">
        <v>1746</v>
      </c>
      <c r="J39" s="15" t="s">
        <v>1746</v>
      </c>
      <c r="K39" s="15" t="s">
        <v>1746</v>
      </c>
      <c r="L39" s="94">
        <v>0</v>
      </c>
      <c r="M39" s="15" t="s">
        <v>1746</v>
      </c>
      <c r="N39" s="94">
        <v>3.5</v>
      </c>
      <c r="O39" s="35" t="s">
        <v>1746</v>
      </c>
      <c r="P39" s="15" t="s">
        <v>1746</v>
      </c>
      <c r="Q39" s="15" t="s">
        <v>1746</v>
      </c>
      <c r="R39" s="24" t="s">
        <v>1746</v>
      </c>
      <c r="S39" s="22" t="s">
        <v>1746</v>
      </c>
      <c r="T39" s="24">
        <v>2.8795589482612387</v>
      </c>
      <c r="U39" s="22" t="s">
        <v>1746</v>
      </c>
      <c r="V39" s="24" t="s">
        <v>1746</v>
      </c>
      <c r="W39" s="15">
        <v>10</v>
      </c>
      <c r="X39" s="15" t="s">
        <v>1746</v>
      </c>
      <c r="Y39" s="25" t="s">
        <v>1746</v>
      </c>
    </row>
    <row r="40" spans="1:25" x14ac:dyDescent="0.25">
      <c r="A40" s="90">
        <v>39</v>
      </c>
      <c r="B40" s="90" t="s">
        <v>3208</v>
      </c>
      <c r="C40" s="90" t="s">
        <v>1802</v>
      </c>
      <c r="D40" s="91">
        <v>43807</v>
      </c>
      <c r="E40" s="92" t="s">
        <v>1746</v>
      </c>
      <c r="F40" s="92" t="s">
        <v>1746</v>
      </c>
      <c r="G40" s="93">
        <v>1000</v>
      </c>
      <c r="H40" s="22" t="s">
        <v>1746</v>
      </c>
      <c r="I40" s="15" t="s">
        <v>1746</v>
      </c>
      <c r="J40" s="15" t="s">
        <v>1746</v>
      </c>
      <c r="K40" s="15" t="s">
        <v>1746</v>
      </c>
      <c r="L40" s="94">
        <v>0</v>
      </c>
      <c r="M40" s="15" t="s">
        <v>1746</v>
      </c>
      <c r="N40" s="94">
        <v>3.5</v>
      </c>
      <c r="O40" s="35" t="s">
        <v>1746</v>
      </c>
      <c r="P40" s="15" t="s">
        <v>1746</v>
      </c>
      <c r="Q40" s="15" t="s">
        <v>1746</v>
      </c>
      <c r="R40" s="24" t="s">
        <v>1746</v>
      </c>
      <c r="S40" s="22" t="s">
        <v>1746</v>
      </c>
      <c r="T40" s="24">
        <v>2.8795589482612387</v>
      </c>
      <c r="U40" s="22" t="s">
        <v>1746</v>
      </c>
      <c r="V40" s="24" t="s">
        <v>1746</v>
      </c>
      <c r="W40" s="15">
        <v>10</v>
      </c>
      <c r="X40" s="15" t="s">
        <v>1746</v>
      </c>
      <c r="Y40" s="25" t="s">
        <v>1746</v>
      </c>
    </row>
    <row r="41" spans="1:25" x14ac:dyDescent="0.25">
      <c r="A41" s="90">
        <v>40</v>
      </c>
      <c r="B41" s="90" t="s">
        <v>3208</v>
      </c>
      <c r="C41" s="90" t="s">
        <v>1802</v>
      </c>
      <c r="D41" s="91">
        <v>43808</v>
      </c>
      <c r="E41" s="92" t="s">
        <v>1746</v>
      </c>
      <c r="F41" s="92" t="s">
        <v>1746</v>
      </c>
      <c r="G41" s="93">
        <v>1000</v>
      </c>
      <c r="H41" s="22" t="s">
        <v>1746</v>
      </c>
      <c r="I41" s="15" t="s">
        <v>1746</v>
      </c>
      <c r="J41" s="15" t="s">
        <v>1746</v>
      </c>
      <c r="K41" s="15" t="s">
        <v>1746</v>
      </c>
      <c r="L41" s="94">
        <v>0</v>
      </c>
      <c r="M41" s="15" t="s">
        <v>1746</v>
      </c>
      <c r="N41" s="94">
        <v>3.5</v>
      </c>
      <c r="O41" s="35" t="s">
        <v>1746</v>
      </c>
      <c r="P41" s="15" t="s">
        <v>1746</v>
      </c>
      <c r="Q41" s="15" t="s">
        <v>1746</v>
      </c>
      <c r="R41" s="24" t="s">
        <v>1746</v>
      </c>
      <c r="S41" s="22" t="s">
        <v>1746</v>
      </c>
      <c r="T41" s="24">
        <v>2.8795589482612387</v>
      </c>
      <c r="U41" s="22" t="s">
        <v>1746</v>
      </c>
      <c r="V41" s="24" t="s">
        <v>1746</v>
      </c>
      <c r="W41" s="15">
        <v>10</v>
      </c>
      <c r="X41" s="15" t="s">
        <v>1746</v>
      </c>
      <c r="Y41" s="25" t="s">
        <v>1746</v>
      </c>
    </row>
    <row r="42" spans="1:25" x14ac:dyDescent="0.25">
      <c r="A42" s="90">
        <v>41</v>
      </c>
      <c r="B42" s="90" t="s">
        <v>3208</v>
      </c>
      <c r="C42" s="90" t="s">
        <v>1802</v>
      </c>
      <c r="D42" s="91">
        <v>43809</v>
      </c>
      <c r="E42" s="92" t="s">
        <v>1746</v>
      </c>
      <c r="F42" s="92" t="s">
        <v>1746</v>
      </c>
      <c r="G42" s="93">
        <v>1000</v>
      </c>
      <c r="H42" s="22" t="s">
        <v>1746</v>
      </c>
      <c r="I42" s="15" t="s">
        <v>1746</v>
      </c>
      <c r="J42" s="15" t="s">
        <v>1746</v>
      </c>
      <c r="K42" s="15" t="s">
        <v>1746</v>
      </c>
      <c r="L42" s="94">
        <v>0</v>
      </c>
      <c r="M42" s="15" t="s">
        <v>1746</v>
      </c>
      <c r="N42" s="94">
        <v>3.5</v>
      </c>
      <c r="O42" s="35" t="s">
        <v>1746</v>
      </c>
      <c r="P42" s="15" t="s">
        <v>1746</v>
      </c>
      <c r="Q42" s="15" t="s">
        <v>1746</v>
      </c>
      <c r="R42" s="24" t="s">
        <v>1746</v>
      </c>
      <c r="S42" s="22" t="s">
        <v>1746</v>
      </c>
      <c r="T42" s="24">
        <v>2.8795589482612387</v>
      </c>
      <c r="U42" s="22" t="s">
        <v>1746</v>
      </c>
      <c r="V42" s="24" t="s">
        <v>1746</v>
      </c>
      <c r="W42" s="15">
        <v>10</v>
      </c>
      <c r="X42" s="15" t="s">
        <v>1746</v>
      </c>
      <c r="Y42" s="25" t="s">
        <v>1746</v>
      </c>
    </row>
    <row r="43" spans="1:25" x14ac:dyDescent="0.25">
      <c r="A43" s="90">
        <v>42</v>
      </c>
      <c r="B43" s="90" t="s">
        <v>3208</v>
      </c>
      <c r="C43" s="90" t="s">
        <v>1802</v>
      </c>
      <c r="D43" s="91">
        <v>43810</v>
      </c>
      <c r="E43" s="92" t="s">
        <v>1746</v>
      </c>
      <c r="F43" s="92" t="s">
        <v>1746</v>
      </c>
      <c r="G43" s="93">
        <v>1000</v>
      </c>
      <c r="H43" s="22" t="s">
        <v>1746</v>
      </c>
      <c r="I43" s="15" t="s">
        <v>1746</v>
      </c>
      <c r="J43" s="15" t="s">
        <v>1746</v>
      </c>
      <c r="K43" s="15" t="s">
        <v>1746</v>
      </c>
      <c r="L43" s="94">
        <v>0</v>
      </c>
      <c r="M43" s="15" t="s">
        <v>1746</v>
      </c>
      <c r="N43" s="94">
        <v>3.5</v>
      </c>
      <c r="O43" s="35" t="s">
        <v>1746</v>
      </c>
      <c r="P43" s="15" t="s">
        <v>1746</v>
      </c>
      <c r="Q43" s="15" t="s">
        <v>1746</v>
      </c>
      <c r="R43" s="24" t="s">
        <v>1746</v>
      </c>
      <c r="S43" s="22" t="s">
        <v>1746</v>
      </c>
      <c r="T43" s="24">
        <v>2.8795589482612387</v>
      </c>
      <c r="U43" s="22" t="s">
        <v>1746</v>
      </c>
      <c r="V43" s="24" t="s">
        <v>1746</v>
      </c>
      <c r="W43" s="15">
        <v>10</v>
      </c>
      <c r="X43" s="15" t="s">
        <v>1746</v>
      </c>
      <c r="Y43" s="25" t="s">
        <v>1746</v>
      </c>
    </row>
    <row r="44" spans="1:25" x14ac:dyDescent="0.25">
      <c r="A44" s="90">
        <v>43</v>
      </c>
      <c r="B44" s="90" t="s">
        <v>3208</v>
      </c>
      <c r="C44" s="90" t="s">
        <v>1802</v>
      </c>
      <c r="D44" s="91">
        <v>43811</v>
      </c>
      <c r="E44" s="92" t="s">
        <v>1746</v>
      </c>
      <c r="F44" s="92" t="s">
        <v>1746</v>
      </c>
      <c r="G44" s="93">
        <v>1000</v>
      </c>
      <c r="H44" s="22" t="s">
        <v>1746</v>
      </c>
      <c r="I44" s="15" t="s">
        <v>1746</v>
      </c>
      <c r="J44" s="15" t="s">
        <v>1746</v>
      </c>
      <c r="K44" s="15" t="s">
        <v>1746</v>
      </c>
      <c r="L44" s="94">
        <v>0</v>
      </c>
      <c r="M44" s="15" t="s">
        <v>1746</v>
      </c>
      <c r="N44" s="94">
        <v>3.5</v>
      </c>
      <c r="O44" s="35" t="s">
        <v>1746</v>
      </c>
      <c r="P44" s="15" t="s">
        <v>1746</v>
      </c>
      <c r="Q44" s="15" t="s">
        <v>1746</v>
      </c>
      <c r="R44" s="24" t="s">
        <v>1746</v>
      </c>
      <c r="S44" s="22" t="s">
        <v>1746</v>
      </c>
      <c r="T44" s="24">
        <v>2.8795589482612387</v>
      </c>
      <c r="U44" s="22" t="s">
        <v>1746</v>
      </c>
      <c r="V44" s="24" t="s">
        <v>1746</v>
      </c>
      <c r="W44" s="15">
        <v>10</v>
      </c>
      <c r="X44" s="15" t="s">
        <v>1746</v>
      </c>
      <c r="Y44" s="25" t="s">
        <v>1746</v>
      </c>
    </row>
    <row r="45" spans="1:25" x14ac:dyDescent="0.25">
      <c r="A45" s="90">
        <v>44</v>
      </c>
      <c r="B45" s="90" t="s">
        <v>3208</v>
      </c>
      <c r="C45" s="90" t="s">
        <v>1802</v>
      </c>
      <c r="D45" s="91">
        <v>43812</v>
      </c>
      <c r="E45" s="92" t="s">
        <v>1746</v>
      </c>
      <c r="F45" s="92" t="s">
        <v>1746</v>
      </c>
      <c r="G45" s="93">
        <v>1000</v>
      </c>
      <c r="H45" s="22" t="s">
        <v>1746</v>
      </c>
      <c r="I45" s="15" t="s">
        <v>1746</v>
      </c>
      <c r="J45" s="15" t="s">
        <v>1746</v>
      </c>
      <c r="K45" s="15" t="s">
        <v>1746</v>
      </c>
      <c r="L45" s="94">
        <v>0</v>
      </c>
      <c r="M45" s="15" t="s">
        <v>1746</v>
      </c>
      <c r="N45" s="94">
        <v>3.5</v>
      </c>
      <c r="O45" s="35" t="s">
        <v>1746</v>
      </c>
      <c r="P45" s="15" t="s">
        <v>1746</v>
      </c>
      <c r="Q45" s="15" t="s">
        <v>1746</v>
      </c>
      <c r="R45" s="24" t="s">
        <v>1746</v>
      </c>
      <c r="S45" s="22" t="s">
        <v>1746</v>
      </c>
      <c r="T45" s="24">
        <v>2.8795589482612387</v>
      </c>
      <c r="U45" s="22" t="s">
        <v>1746</v>
      </c>
      <c r="V45" s="24" t="s">
        <v>1746</v>
      </c>
      <c r="W45" s="15">
        <v>10</v>
      </c>
      <c r="X45" s="15" t="s">
        <v>1746</v>
      </c>
      <c r="Y45" s="25" t="s">
        <v>1746</v>
      </c>
    </row>
    <row r="46" spans="1:25" x14ac:dyDescent="0.25">
      <c r="A46" s="90">
        <v>45</v>
      </c>
      <c r="B46" s="90" t="s">
        <v>3208</v>
      </c>
      <c r="C46" s="90" t="s">
        <v>3209</v>
      </c>
      <c r="D46" s="91">
        <v>43813</v>
      </c>
      <c r="E46" s="92" t="s">
        <v>1746</v>
      </c>
      <c r="F46" s="92" t="s">
        <v>1746</v>
      </c>
      <c r="G46" s="93">
        <v>1000</v>
      </c>
      <c r="H46" s="22" t="s">
        <v>1746</v>
      </c>
      <c r="I46" s="15" t="s">
        <v>1746</v>
      </c>
      <c r="J46" s="15" t="s">
        <v>1746</v>
      </c>
      <c r="K46" s="15" t="s">
        <v>1746</v>
      </c>
      <c r="L46" s="94">
        <v>0</v>
      </c>
      <c r="M46" s="15" t="s">
        <v>1746</v>
      </c>
      <c r="N46" s="94">
        <v>3.5</v>
      </c>
      <c r="O46" s="35" t="s">
        <v>1746</v>
      </c>
      <c r="P46" s="15" t="s">
        <v>1746</v>
      </c>
      <c r="Q46" s="15" t="s">
        <v>1746</v>
      </c>
      <c r="R46" s="24" t="s">
        <v>1746</v>
      </c>
      <c r="S46" s="22" t="s">
        <v>1746</v>
      </c>
      <c r="T46" s="24">
        <v>2.8795589482612387</v>
      </c>
      <c r="U46" s="22" t="s">
        <v>1746</v>
      </c>
      <c r="V46" s="24" t="s">
        <v>1746</v>
      </c>
      <c r="W46" s="15">
        <v>10</v>
      </c>
      <c r="X46" s="15" t="s">
        <v>1746</v>
      </c>
      <c r="Y46" s="25" t="s">
        <v>1746</v>
      </c>
    </row>
    <row r="47" spans="1:25" x14ac:dyDescent="0.25">
      <c r="A47" s="90">
        <v>46</v>
      </c>
      <c r="B47" s="90" t="s">
        <v>3208</v>
      </c>
      <c r="C47" s="90" t="s">
        <v>1802</v>
      </c>
      <c r="D47" s="91">
        <v>43814</v>
      </c>
      <c r="E47" s="92" t="s">
        <v>1746</v>
      </c>
      <c r="F47" s="92" t="s">
        <v>1746</v>
      </c>
      <c r="G47" s="93">
        <v>1000</v>
      </c>
      <c r="H47" s="22" t="s">
        <v>1746</v>
      </c>
      <c r="I47" s="15" t="s">
        <v>1746</v>
      </c>
      <c r="J47" s="15" t="s">
        <v>1746</v>
      </c>
      <c r="K47" s="15" t="s">
        <v>1746</v>
      </c>
      <c r="L47" s="94">
        <v>0</v>
      </c>
      <c r="M47" s="15" t="s">
        <v>1746</v>
      </c>
      <c r="N47" s="94">
        <v>3.5</v>
      </c>
      <c r="O47" s="35" t="s">
        <v>1746</v>
      </c>
      <c r="P47" s="15" t="s">
        <v>1746</v>
      </c>
      <c r="Q47" s="15" t="s">
        <v>1746</v>
      </c>
      <c r="R47" s="24" t="s">
        <v>1746</v>
      </c>
      <c r="S47" s="22" t="s">
        <v>1746</v>
      </c>
      <c r="T47" s="24">
        <v>2.8795589482612387</v>
      </c>
      <c r="U47" s="22" t="s">
        <v>1746</v>
      </c>
      <c r="V47" s="24" t="s">
        <v>1746</v>
      </c>
      <c r="W47" s="15">
        <v>10</v>
      </c>
      <c r="X47" s="15" t="s">
        <v>1746</v>
      </c>
      <c r="Y47" s="25" t="s">
        <v>1746</v>
      </c>
    </row>
    <row r="48" spans="1:25" x14ac:dyDescent="0.25">
      <c r="A48" s="90">
        <v>47</v>
      </c>
      <c r="B48" s="90" t="s">
        <v>3208</v>
      </c>
      <c r="C48" s="90" t="s">
        <v>3209</v>
      </c>
      <c r="D48" s="91">
        <v>43815</v>
      </c>
      <c r="E48" s="92" t="s">
        <v>1746</v>
      </c>
      <c r="F48" s="92" t="s">
        <v>1746</v>
      </c>
      <c r="G48" s="93">
        <v>1000</v>
      </c>
      <c r="H48" s="22" t="s">
        <v>1746</v>
      </c>
      <c r="I48" s="15" t="s">
        <v>1746</v>
      </c>
      <c r="J48" s="15" t="s">
        <v>1746</v>
      </c>
      <c r="K48" s="15" t="s">
        <v>1746</v>
      </c>
      <c r="L48" s="94">
        <v>0</v>
      </c>
      <c r="M48" s="15" t="s">
        <v>1746</v>
      </c>
      <c r="N48" s="94">
        <v>3.5</v>
      </c>
      <c r="O48" s="35" t="s">
        <v>1746</v>
      </c>
      <c r="P48" s="15" t="s">
        <v>1746</v>
      </c>
      <c r="Q48" s="15" t="s">
        <v>1746</v>
      </c>
      <c r="R48" s="24" t="s">
        <v>1746</v>
      </c>
      <c r="S48" s="22" t="s">
        <v>1746</v>
      </c>
      <c r="T48" s="24">
        <v>2.8795589482612387</v>
      </c>
      <c r="U48" s="22" t="s">
        <v>1746</v>
      </c>
      <c r="V48" s="24" t="s">
        <v>1746</v>
      </c>
      <c r="W48" s="15">
        <v>10</v>
      </c>
      <c r="X48" s="15" t="s">
        <v>1746</v>
      </c>
      <c r="Y48" s="25" t="s">
        <v>1746</v>
      </c>
    </row>
    <row r="49" spans="1:25" x14ac:dyDescent="0.25">
      <c r="A49" s="90">
        <v>48</v>
      </c>
      <c r="B49" s="90" t="s">
        <v>3208</v>
      </c>
      <c r="C49" s="1" t="s">
        <v>1802</v>
      </c>
      <c r="D49" s="91">
        <v>43816</v>
      </c>
      <c r="E49" s="92" t="s">
        <v>1746</v>
      </c>
      <c r="F49" s="92" t="s">
        <v>1746</v>
      </c>
      <c r="G49" s="93">
        <v>1000</v>
      </c>
      <c r="H49" s="22" t="s">
        <v>1746</v>
      </c>
      <c r="I49" s="15" t="s">
        <v>1746</v>
      </c>
      <c r="J49" s="15" t="s">
        <v>1746</v>
      </c>
      <c r="K49" s="15" t="s">
        <v>1746</v>
      </c>
      <c r="L49" s="94">
        <v>0</v>
      </c>
      <c r="M49" s="15" t="s">
        <v>1746</v>
      </c>
      <c r="N49" s="94">
        <v>3.5</v>
      </c>
      <c r="O49" s="35" t="s">
        <v>1746</v>
      </c>
      <c r="P49" s="15" t="s">
        <v>1746</v>
      </c>
      <c r="Q49" s="15" t="s">
        <v>1746</v>
      </c>
      <c r="R49" s="24" t="s">
        <v>1746</v>
      </c>
      <c r="S49" s="22" t="s">
        <v>1746</v>
      </c>
      <c r="T49" s="24">
        <v>2.8795589482612387</v>
      </c>
      <c r="U49" s="22" t="s">
        <v>1746</v>
      </c>
      <c r="V49" s="24" t="s">
        <v>1746</v>
      </c>
      <c r="W49" s="15">
        <v>10</v>
      </c>
      <c r="X49" s="15" t="s">
        <v>1746</v>
      </c>
      <c r="Y49" s="25" t="s">
        <v>1746</v>
      </c>
    </row>
    <row r="50" spans="1:25" x14ac:dyDescent="0.25">
      <c r="A50" s="90">
        <v>49</v>
      </c>
      <c r="B50" s="90" t="s">
        <v>3208</v>
      </c>
      <c r="C50" s="1" t="s">
        <v>1802</v>
      </c>
      <c r="D50" s="91">
        <v>43817</v>
      </c>
      <c r="E50" s="92" t="s">
        <v>1746</v>
      </c>
      <c r="F50" s="92" t="s">
        <v>1746</v>
      </c>
      <c r="G50" s="93">
        <v>1000</v>
      </c>
      <c r="H50" s="22" t="s">
        <v>1746</v>
      </c>
      <c r="I50" s="15" t="s">
        <v>1746</v>
      </c>
      <c r="J50" s="15" t="s">
        <v>1746</v>
      </c>
      <c r="K50" s="15" t="s">
        <v>1746</v>
      </c>
      <c r="L50" s="94">
        <v>0</v>
      </c>
      <c r="M50" s="15" t="s">
        <v>1746</v>
      </c>
      <c r="N50" s="94">
        <v>3.5</v>
      </c>
      <c r="O50" s="35" t="s">
        <v>1746</v>
      </c>
      <c r="P50" s="15" t="s">
        <v>1746</v>
      </c>
      <c r="Q50" s="15" t="s">
        <v>1746</v>
      </c>
      <c r="R50" s="24" t="s">
        <v>1746</v>
      </c>
      <c r="S50" s="22" t="s">
        <v>1746</v>
      </c>
      <c r="T50" s="24">
        <v>2.8795589482612387</v>
      </c>
      <c r="U50" s="22" t="s">
        <v>1746</v>
      </c>
      <c r="V50" s="24" t="s">
        <v>1746</v>
      </c>
      <c r="W50" s="15">
        <v>10</v>
      </c>
      <c r="X50" s="15" t="s">
        <v>1746</v>
      </c>
      <c r="Y50" s="25" t="s">
        <v>1746</v>
      </c>
    </row>
    <row r="51" spans="1:25" x14ac:dyDescent="0.25">
      <c r="A51" s="90">
        <v>50</v>
      </c>
      <c r="B51" s="90" t="s">
        <v>3208</v>
      </c>
      <c r="C51" s="1" t="s">
        <v>3209</v>
      </c>
      <c r="D51" s="91">
        <v>43818</v>
      </c>
      <c r="E51" s="92" t="s">
        <v>1746</v>
      </c>
      <c r="F51" s="92" t="s">
        <v>1746</v>
      </c>
      <c r="G51" s="93">
        <v>1000</v>
      </c>
      <c r="H51" s="22" t="s">
        <v>1746</v>
      </c>
      <c r="I51" s="15" t="s">
        <v>1746</v>
      </c>
      <c r="J51" s="15" t="s">
        <v>1746</v>
      </c>
      <c r="K51" s="15" t="s">
        <v>1746</v>
      </c>
      <c r="L51" s="94">
        <v>0</v>
      </c>
      <c r="M51" s="15" t="s">
        <v>1746</v>
      </c>
      <c r="N51" s="94">
        <v>3.5</v>
      </c>
      <c r="O51" s="35" t="s">
        <v>1746</v>
      </c>
      <c r="P51" s="15" t="s">
        <v>1746</v>
      </c>
      <c r="Q51" s="15" t="s">
        <v>1746</v>
      </c>
      <c r="R51" s="24" t="s">
        <v>1746</v>
      </c>
      <c r="S51" s="22" t="s">
        <v>1746</v>
      </c>
      <c r="T51" s="24">
        <v>2.8795589482612387</v>
      </c>
      <c r="U51" s="22" t="s">
        <v>1746</v>
      </c>
      <c r="V51" s="24" t="s">
        <v>1746</v>
      </c>
      <c r="W51" s="15">
        <v>6</v>
      </c>
      <c r="X51" s="15" t="s">
        <v>1746</v>
      </c>
      <c r="Y51" s="25" t="s">
        <v>1746</v>
      </c>
    </row>
    <row r="52" spans="1:25" x14ac:dyDescent="0.25">
      <c r="A52" s="90">
        <v>51</v>
      </c>
      <c r="B52" s="90" t="s">
        <v>3208</v>
      </c>
      <c r="C52" s="1" t="s">
        <v>3209</v>
      </c>
      <c r="D52" s="91">
        <v>43819</v>
      </c>
      <c r="E52" s="92" t="s">
        <v>1746</v>
      </c>
      <c r="F52" s="92" t="s">
        <v>1746</v>
      </c>
      <c r="G52" s="93">
        <v>1000</v>
      </c>
      <c r="H52" s="22" t="s">
        <v>1746</v>
      </c>
      <c r="I52" s="15" t="s">
        <v>1746</v>
      </c>
      <c r="J52" s="15" t="s">
        <v>1746</v>
      </c>
      <c r="K52" s="15" t="s">
        <v>1746</v>
      </c>
      <c r="L52" s="94">
        <v>0</v>
      </c>
      <c r="M52" s="15" t="s">
        <v>1746</v>
      </c>
      <c r="N52" s="94">
        <v>3.5</v>
      </c>
      <c r="O52" s="35" t="s">
        <v>1746</v>
      </c>
      <c r="P52" s="15" t="s">
        <v>1746</v>
      </c>
      <c r="Q52" s="15" t="s">
        <v>1746</v>
      </c>
      <c r="R52" s="24" t="s">
        <v>1746</v>
      </c>
      <c r="S52" s="22" t="s">
        <v>1746</v>
      </c>
      <c r="T52" s="24">
        <v>2.8795589482612387</v>
      </c>
      <c r="U52" s="22" t="s">
        <v>1746</v>
      </c>
      <c r="V52" s="24" t="s">
        <v>1746</v>
      </c>
      <c r="W52" s="15">
        <v>6</v>
      </c>
      <c r="X52" s="15" t="s">
        <v>1746</v>
      </c>
      <c r="Y52" s="25" t="s">
        <v>1746</v>
      </c>
    </row>
    <row r="53" spans="1:25" x14ac:dyDescent="0.25">
      <c r="A53" s="90">
        <v>52</v>
      </c>
      <c r="B53" s="90" t="s">
        <v>3208</v>
      </c>
      <c r="C53" s="1" t="s">
        <v>3209</v>
      </c>
      <c r="D53" s="91">
        <v>43820</v>
      </c>
      <c r="E53" s="92" t="s">
        <v>1746</v>
      </c>
      <c r="F53" s="92" t="s">
        <v>1746</v>
      </c>
      <c r="G53" s="93">
        <v>1000</v>
      </c>
      <c r="H53" s="22" t="s">
        <v>1746</v>
      </c>
      <c r="I53" s="15" t="s">
        <v>1746</v>
      </c>
      <c r="J53" s="15" t="s">
        <v>1746</v>
      </c>
      <c r="K53" s="15" t="s">
        <v>1746</v>
      </c>
      <c r="L53" s="94">
        <v>0</v>
      </c>
      <c r="M53" s="15" t="s">
        <v>1746</v>
      </c>
      <c r="N53" s="94">
        <v>3.5</v>
      </c>
      <c r="O53" s="35" t="s">
        <v>1746</v>
      </c>
      <c r="P53" s="15" t="s">
        <v>1746</v>
      </c>
      <c r="Q53" s="15" t="s">
        <v>1746</v>
      </c>
      <c r="R53" s="24" t="s">
        <v>1746</v>
      </c>
      <c r="S53" s="22" t="s">
        <v>1746</v>
      </c>
      <c r="T53" s="24">
        <v>2.8795589482612387</v>
      </c>
      <c r="U53" s="22" t="s">
        <v>1746</v>
      </c>
      <c r="V53" s="24" t="s">
        <v>1746</v>
      </c>
      <c r="W53" s="15">
        <v>13</v>
      </c>
      <c r="X53" s="15" t="s">
        <v>1746</v>
      </c>
      <c r="Y53" s="25" t="s">
        <v>1746</v>
      </c>
    </row>
    <row r="54" spans="1:25" x14ac:dyDescent="0.25">
      <c r="A54" s="90">
        <v>53</v>
      </c>
      <c r="B54" s="90" t="s">
        <v>3208</v>
      </c>
      <c r="C54" s="1" t="s">
        <v>3209</v>
      </c>
      <c r="D54" s="91">
        <v>43821</v>
      </c>
      <c r="E54" s="92" t="s">
        <v>1746</v>
      </c>
      <c r="F54" s="92" t="s">
        <v>1746</v>
      </c>
      <c r="G54" s="93">
        <v>1000</v>
      </c>
      <c r="H54" s="22" t="s">
        <v>1746</v>
      </c>
      <c r="I54" s="15" t="s">
        <v>1746</v>
      </c>
      <c r="J54" s="15" t="s">
        <v>1746</v>
      </c>
      <c r="K54" s="15" t="s">
        <v>1746</v>
      </c>
      <c r="L54" s="94">
        <v>2.4</v>
      </c>
      <c r="M54" s="15" t="s">
        <v>1746</v>
      </c>
      <c r="N54" s="94">
        <v>4</v>
      </c>
      <c r="O54" s="35" t="s">
        <v>1746</v>
      </c>
      <c r="P54" s="15" t="s">
        <v>1746</v>
      </c>
      <c r="Q54" s="15" t="s">
        <v>1746</v>
      </c>
      <c r="R54" s="24">
        <v>6</v>
      </c>
      <c r="S54" s="22" t="s">
        <v>1746</v>
      </c>
      <c r="T54" s="24">
        <v>1.3163698049194232</v>
      </c>
      <c r="U54" s="22" t="s">
        <v>1746</v>
      </c>
      <c r="V54" s="24" t="s">
        <v>1746</v>
      </c>
      <c r="W54" s="15">
        <v>12</v>
      </c>
      <c r="X54" s="15" t="s">
        <v>1746</v>
      </c>
      <c r="Y54" s="25" t="s">
        <v>1746</v>
      </c>
    </row>
    <row r="55" spans="1:25" x14ac:dyDescent="0.25">
      <c r="A55" s="90">
        <v>54</v>
      </c>
      <c r="B55" s="90" t="s">
        <v>3208</v>
      </c>
      <c r="C55" s="1" t="s">
        <v>3209</v>
      </c>
      <c r="D55" s="91">
        <v>43822</v>
      </c>
      <c r="E55" s="92" t="s">
        <v>1746</v>
      </c>
      <c r="F55" s="92" t="s">
        <v>1746</v>
      </c>
      <c r="G55" s="93">
        <v>1000</v>
      </c>
      <c r="H55" s="22" t="s">
        <v>1746</v>
      </c>
      <c r="I55" s="15" t="s">
        <v>1746</v>
      </c>
      <c r="J55" s="15" t="s">
        <v>1746</v>
      </c>
      <c r="K55" s="15" t="s">
        <v>1746</v>
      </c>
      <c r="L55" s="94">
        <v>0</v>
      </c>
      <c r="M55" s="15" t="s">
        <v>1746</v>
      </c>
      <c r="N55" s="94">
        <v>4</v>
      </c>
      <c r="O55" s="35" t="s">
        <v>1746</v>
      </c>
      <c r="P55" s="15" t="s">
        <v>1746</v>
      </c>
      <c r="Q55" s="15" t="s">
        <v>1746</v>
      </c>
      <c r="R55" s="24">
        <v>7.5</v>
      </c>
      <c r="S55" s="22" t="s">
        <v>1746</v>
      </c>
      <c r="T55" s="24">
        <v>3.2909245122985582</v>
      </c>
      <c r="U55" s="22" t="s">
        <v>1746</v>
      </c>
      <c r="V55" s="24" t="s">
        <v>1746</v>
      </c>
      <c r="W55" s="15">
        <v>12</v>
      </c>
      <c r="X55" s="15" t="s">
        <v>1746</v>
      </c>
      <c r="Y55" s="25" t="s">
        <v>1746</v>
      </c>
    </row>
    <row r="56" spans="1:25" x14ac:dyDescent="0.25">
      <c r="A56" s="90">
        <v>55</v>
      </c>
      <c r="B56" s="90" t="s">
        <v>3208</v>
      </c>
      <c r="C56" s="1" t="s">
        <v>3209</v>
      </c>
      <c r="D56" s="91">
        <v>43823</v>
      </c>
      <c r="E56" s="92" t="s">
        <v>1746</v>
      </c>
      <c r="F56" s="92" t="s">
        <v>1746</v>
      </c>
      <c r="G56" s="93">
        <v>1000</v>
      </c>
      <c r="H56" s="22" t="s">
        <v>1746</v>
      </c>
      <c r="I56" s="15" t="s">
        <v>1746</v>
      </c>
      <c r="J56" s="15" t="s">
        <v>1746</v>
      </c>
      <c r="K56" s="15" t="s">
        <v>1746</v>
      </c>
      <c r="L56" s="94">
        <v>0</v>
      </c>
      <c r="M56" s="15" t="s">
        <v>1746</v>
      </c>
      <c r="N56" s="94">
        <v>4</v>
      </c>
      <c r="O56" s="35" t="s">
        <v>1746</v>
      </c>
      <c r="P56" s="15" t="s">
        <v>1746</v>
      </c>
      <c r="Q56" s="15" t="s">
        <v>1746</v>
      </c>
      <c r="R56" s="24">
        <v>8</v>
      </c>
      <c r="S56" s="22" t="s">
        <v>1746</v>
      </c>
      <c r="T56" s="24">
        <v>3.2909245122985582</v>
      </c>
      <c r="U56" s="22" t="s">
        <v>1746</v>
      </c>
      <c r="V56" s="24" t="s">
        <v>1746</v>
      </c>
      <c r="W56" s="15">
        <v>12</v>
      </c>
      <c r="X56" s="15" t="s">
        <v>1746</v>
      </c>
      <c r="Y56" s="25" t="s">
        <v>1746</v>
      </c>
    </row>
    <row r="57" spans="1:25" x14ac:dyDescent="0.25">
      <c r="A57" s="90">
        <v>56</v>
      </c>
      <c r="B57" s="90" t="s">
        <v>3208</v>
      </c>
      <c r="C57" s="1" t="s">
        <v>3209</v>
      </c>
      <c r="D57" s="91">
        <v>43824</v>
      </c>
      <c r="E57" s="92" t="s">
        <v>1746</v>
      </c>
      <c r="F57" s="92" t="s">
        <v>1746</v>
      </c>
      <c r="G57" s="93">
        <v>1000</v>
      </c>
      <c r="H57" s="22" t="s">
        <v>1746</v>
      </c>
      <c r="I57" s="15" t="s">
        <v>1746</v>
      </c>
      <c r="J57" s="15" t="s">
        <v>1746</v>
      </c>
      <c r="K57" s="15" t="s">
        <v>1746</v>
      </c>
      <c r="L57" s="94">
        <v>0</v>
      </c>
      <c r="M57" s="15" t="s">
        <v>1746</v>
      </c>
      <c r="N57" s="94">
        <v>4</v>
      </c>
      <c r="O57" s="35" t="s">
        <v>1746</v>
      </c>
      <c r="P57" s="15" t="s">
        <v>1746</v>
      </c>
      <c r="Q57" s="15" t="s">
        <v>1746</v>
      </c>
      <c r="R57" s="24">
        <v>9.5</v>
      </c>
      <c r="S57" s="22" t="s">
        <v>1746</v>
      </c>
      <c r="T57" s="24">
        <v>3.2909245122985582</v>
      </c>
      <c r="U57" s="22" t="s">
        <v>1746</v>
      </c>
      <c r="V57" s="24" t="s">
        <v>1746</v>
      </c>
      <c r="W57" s="15">
        <v>10</v>
      </c>
      <c r="X57" s="15" t="s">
        <v>1746</v>
      </c>
      <c r="Y57" s="25" t="s">
        <v>1746</v>
      </c>
    </row>
    <row r="58" spans="1:25" x14ac:dyDescent="0.25">
      <c r="A58" s="90">
        <v>57</v>
      </c>
      <c r="B58" s="90" t="s">
        <v>3208</v>
      </c>
      <c r="C58" s="1" t="s">
        <v>3209</v>
      </c>
      <c r="D58" s="91">
        <v>43825</v>
      </c>
      <c r="E58" s="92" t="s">
        <v>1746</v>
      </c>
      <c r="F58" s="92" t="s">
        <v>1746</v>
      </c>
      <c r="G58" s="93">
        <v>1000</v>
      </c>
      <c r="H58" s="22" t="s">
        <v>1746</v>
      </c>
      <c r="I58" s="15" t="s">
        <v>1746</v>
      </c>
      <c r="J58" s="15" t="s">
        <v>1746</v>
      </c>
      <c r="K58" s="15" t="s">
        <v>1746</v>
      </c>
      <c r="L58" s="94">
        <v>0</v>
      </c>
      <c r="M58" s="15" t="s">
        <v>1746</v>
      </c>
      <c r="N58" s="94">
        <v>4.5999999999999996</v>
      </c>
      <c r="O58" s="35" t="s">
        <v>1746</v>
      </c>
      <c r="P58" s="15" t="s">
        <v>1746</v>
      </c>
      <c r="Q58" s="15" t="s">
        <v>1746</v>
      </c>
      <c r="R58" s="24">
        <v>10</v>
      </c>
      <c r="S58" s="22" t="s">
        <v>1746</v>
      </c>
      <c r="T58" s="24">
        <v>3.7845631891433418</v>
      </c>
      <c r="U58" s="22" t="s">
        <v>1746</v>
      </c>
      <c r="V58" s="24" t="s">
        <v>1746</v>
      </c>
      <c r="W58" s="15">
        <v>10</v>
      </c>
      <c r="X58" s="15" t="s">
        <v>1746</v>
      </c>
      <c r="Y58" s="25" t="s">
        <v>1746</v>
      </c>
    </row>
    <row r="59" spans="1:25" x14ac:dyDescent="0.25">
      <c r="A59" s="90">
        <v>58</v>
      </c>
      <c r="B59" s="90" t="s">
        <v>3208</v>
      </c>
      <c r="C59" s="1" t="s">
        <v>1802</v>
      </c>
      <c r="D59" s="91">
        <v>43826</v>
      </c>
      <c r="E59" s="92" t="s">
        <v>1746</v>
      </c>
      <c r="F59" s="92" t="s">
        <v>1746</v>
      </c>
      <c r="G59" s="93">
        <v>1000</v>
      </c>
      <c r="H59" s="22" t="s">
        <v>1746</v>
      </c>
      <c r="I59" s="15" t="s">
        <v>1746</v>
      </c>
      <c r="J59" s="15" t="s">
        <v>1746</v>
      </c>
      <c r="K59" s="15" t="s">
        <v>1746</v>
      </c>
      <c r="L59" s="94">
        <v>0</v>
      </c>
      <c r="M59" s="15" t="s">
        <v>1746</v>
      </c>
      <c r="N59" s="94">
        <v>6.5</v>
      </c>
      <c r="O59" s="35" t="s">
        <v>1746</v>
      </c>
      <c r="P59" s="15" t="s">
        <v>1746</v>
      </c>
      <c r="Q59" s="15" t="s">
        <v>1746</v>
      </c>
      <c r="R59" s="24">
        <v>24</v>
      </c>
      <c r="S59" s="22" t="s">
        <v>1746</v>
      </c>
      <c r="T59" s="24">
        <v>5.3477523324851566</v>
      </c>
      <c r="U59" s="22" t="s">
        <v>1746</v>
      </c>
      <c r="V59" s="24" t="s">
        <v>1746</v>
      </c>
      <c r="W59" s="15">
        <v>10</v>
      </c>
      <c r="X59" s="15" t="s">
        <v>1746</v>
      </c>
      <c r="Y59" s="25" t="s">
        <v>1746</v>
      </c>
    </row>
    <row r="60" spans="1:25" x14ac:dyDescent="0.25">
      <c r="A60" s="90">
        <v>59</v>
      </c>
      <c r="B60" s="90" t="s">
        <v>3208</v>
      </c>
      <c r="C60" s="1" t="s">
        <v>1802</v>
      </c>
      <c r="D60" s="91">
        <v>43827</v>
      </c>
      <c r="E60" s="92" t="s">
        <v>1746</v>
      </c>
      <c r="F60" s="92" t="s">
        <v>1746</v>
      </c>
      <c r="G60" s="93">
        <v>1000</v>
      </c>
      <c r="H60" s="22" t="s">
        <v>1746</v>
      </c>
      <c r="I60" s="15" t="s">
        <v>1746</v>
      </c>
      <c r="J60" s="15" t="s">
        <v>1746</v>
      </c>
      <c r="K60" s="15" t="s">
        <v>1746</v>
      </c>
      <c r="L60" s="94">
        <v>0</v>
      </c>
      <c r="M60" s="15" t="s">
        <v>1746</v>
      </c>
      <c r="N60" s="94">
        <v>4.8</v>
      </c>
      <c r="O60" s="35" t="s">
        <v>1746</v>
      </c>
      <c r="P60" s="15" t="s">
        <v>1746</v>
      </c>
      <c r="Q60" s="15" t="s">
        <v>1746</v>
      </c>
      <c r="R60" s="24">
        <v>18</v>
      </c>
      <c r="S60" s="22" t="s">
        <v>1746</v>
      </c>
      <c r="T60" s="24">
        <v>3.9491094147582695</v>
      </c>
      <c r="U60" s="22" t="s">
        <v>1746</v>
      </c>
      <c r="V60" s="24" t="s">
        <v>1746</v>
      </c>
      <c r="W60" s="15">
        <v>10</v>
      </c>
      <c r="X60" s="15" t="s">
        <v>1746</v>
      </c>
      <c r="Y60" s="25" t="s">
        <v>1746</v>
      </c>
    </row>
    <row r="61" spans="1:25" x14ac:dyDescent="0.25">
      <c r="A61" s="90">
        <v>60</v>
      </c>
      <c r="B61" s="90" t="s">
        <v>3208</v>
      </c>
      <c r="C61" s="1" t="s">
        <v>1802</v>
      </c>
      <c r="D61" s="91">
        <v>43828</v>
      </c>
      <c r="E61" s="92" t="s">
        <v>1746</v>
      </c>
      <c r="F61" s="92" t="s">
        <v>1746</v>
      </c>
      <c r="G61" s="93">
        <v>1000</v>
      </c>
      <c r="H61" s="22" t="s">
        <v>1746</v>
      </c>
      <c r="I61" s="15" t="s">
        <v>1746</v>
      </c>
      <c r="J61" s="15" t="s">
        <v>1746</v>
      </c>
      <c r="K61" s="15" t="s">
        <v>1746</v>
      </c>
      <c r="L61" s="94">
        <v>0</v>
      </c>
      <c r="M61" s="15" t="s">
        <v>1746</v>
      </c>
      <c r="N61" s="94">
        <v>4</v>
      </c>
      <c r="O61" s="35" t="s">
        <v>1746</v>
      </c>
      <c r="P61" s="15" t="s">
        <v>1746</v>
      </c>
      <c r="Q61" s="15" t="s">
        <v>1746</v>
      </c>
      <c r="R61" s="24">
        <v>12</v>
      </c>
      <c r="S61" s="22" t="s">
        <v>1746</v>
      </c>
      <c r="T61" s="24">
        <v>3.2909245122985582</v>
      </c>
      <c r="U61" s="22" t="s">
        <v>1746</v>
      </c>
      <c r="V61" s="24" t="s">
        <v>1746</v>
      </c>
      <c r="W61" s="15">
        <v>10</v>
      </c>
      <c r="X61" s="15" t="s">
        <v>1746</v>
      </c>
      <c r="Y61" s="25" t="s">
        <v>1746</v>
      </c>
    </row>
    <row r="62" spans="1:25" x14ac:dyDescent="0.25">
      <c r="A62" s="90">
        <v>61</v>
      </c>
      <c r="B62" s="90" t="s">
        <v>3208</v>
      </c>
      <c r="C62" s="1" t="s">
        <v>1802</v>
      </c>
      <c r="D62" s="91">
        <v>43829</v>
      </c>
      <c r="E62" s="92" t="s">
        <v>1746</v>
      </c>
      <c r="F62" s="92" t="s">
        <v>1746</v>
      </c>
      <c r="G62" s="93">
        <v>1000</v>
      </c>
      <c r="H62" s="22" t="s">
        <v>1746</v>
      </c>
      <c r="I62" s="15" t="s">
        <v>1746</v>
      </c>
      <c r="J62" s="15" t="s">
        <v>1746</v>
      </c>
      <c r="K62" s="15" t="s">
        <v>1746</v>
      </c>
      <c r="L62" s="94">
        <v>0</v>
      </c>
      <c r="M62" s="15" t="s">
        <v>1746</v>
      </c>
      <c r="N62" s="94">
        <v>3.8</v>
      </c>
      <c r="O62" s="15" t="s">
        <v>1746</v>
      </c>
      <c r="P62" s="15" t="s">
        <v>1746</v>
      </c>
      <c r="Q62" s="15" t="s">
        <v>1746</v>
      </c>
      <c r="R62" s="24">
        <v>13</v>
      </c>
      <c r="S62" s="22" t="s">
        <v>1746</v>
      </c>
      <c r="T62" s="24">
        <v>3.1263782866836305</v>
      </c>
      <c r="U62" s="22" t="s">
        <v>1746</v>
      </c>
      <c r="V62" s="24" t="s">
        <v>1746</v>
      </c>
      <c r="W62" s="15">
        <v>10</v>
      </c>
      <c r="X62" s="15" t="s">
        <v>1746</v>
      </c>
      <c r="Y62" s="25" t="s">
        <v>1746</v>
      </c>
    </row>
    <row r="63" spans="1:25" x14ac:dyDescent="0.25">
      <c r="A63" s="90">
        <v>62</v>
      </c>
      <c r="B63" s="29" t="s">
        <v>3208</v>
      </c>
      <c r="C63" s="26" t="s">
        <v>3209</v>
      </c>
      <c r="D63" s="39">
        <v>43835</v>
      </c>
      <c r="E63" s="40">
        <v>0.625</v>
      </c>
      <c r="F63" s="40">
        <v>0.85416666666666696</v>
      </c>
      <c r="G63" s="41">
        <v>1000</v>
      </c>
      <c r="H63" s="22" t="s">
        <v>1746</v>
      </c>
      <c r="I63" s="15" t="s">
        <v>1746</v>
      </c>
      <c r="J63" s="15" t="s">
        <v>1746</v>
      </c>
      <c r="K63" s="15" t="s">
        <v>1746</v>
      </c>
      <c r="L63" s="35">
        <v>0</v>
      </c>
      <c r="M63" s="35" t="s">
        <v>1746</v>
      </c>
      <c r="N63" s="35">
        <v>2</v>
      </c>
      <c r="O63" s="15" t="s">
        <v>1746</v>
      </c>
      <c r="P63" s="15" t="s">
        <v>1746</v>
      </c>
      <c r="Q63" s="15" t="s">
        <v>1746</v>
      </c>
      <c r="R63" s="36">
        <v>3.5</v>
      </c>
      <c r="S63" s="41">
        <v>1</v>
      </c>
      <c r="T63" s="36">
        <v>2</v>
      </c>
      <c r="U63" s="22" t="s">
        <v>1746</v>
      </c>
      <c r="V63" s="24" t="s">
        <v>1746</v>
      </c>
      <c r="W63" s="43">
        <v>5.5</v>
      </c>
      <c r="X63" s="43" t="s">
        <v>1746</v>
      </c>
      <c r="Y63" s="44" t="s">
        <v>1746</v>
      </c>
    </row>
    <row r="64" spans="1:25" x14ac:dyDescent="0.25">
      <c r="A64" s="90">
        <v>63</v>
      </c>
      <c r="B64" s="29" t="s">
        <v>3208</v>
      </c>
      <c r="C64" s="26" t="s">
        <v>3209</v>
      </c>
      <c r="D64" s="39">
        <v>43836</v>
      </c>
      <c r="E64" s="40">
        <v>0.375</v>
      </c>
      <c r="F64" s="40">
        <v>0.70833333333333304</v>
      </c>
      <c r="G64" s="41">
        <v>1000</v>
      </c>
      <c r="H64" s="22" t="s">
        <v>1746</v>
      </c>
      <c r="I64" s="15" t="s">
        <v>1746</v>
      </c>
      <c r="J64" s="15" t="s">
        <v>1746</v>
      </c>
      <c r="K64" s="15" t="s">
        <v>1746</v>
      </c>
      <c r="L64" s="35">
        <v>0</v>
      </c>
      <c r="M64" s="35" t="s">
        <v>1746</v>
      </c>
      <c r="N64" s="35">
        <v>2</v>
      </c>
      <c r="O64" s="15" t="s">
        <v>1746</v>
      </c>
      <c r="P64" s="15" t="s">
        <v>1746</v>
      </c>
      <c r="Q64" s="15" t="s">
        <v>1746</v>
      </c>
      <c r="R64" s="36">
        <v>4</v>
      </c>
      <c r="S64" s="41">
        <v>1</v>
      </c>
      <c r="T64" s="36">
        <v>2</v>
      </c>
      <c r="U64" s="22" t="s">
        <v>1746</v>
      </c>
      <c r="V64" s="24" t="s">
        <v>1746</v>
      </c>
      <c r="W64" s="43">
        <v>8</v>
      </c>
      <c r="X64" s="43" t="s">
        <v>1746</v>
      </c>
      <c r="Y64" s="44" t="s">
        <v>1746</v>
      </c>
    </row>
    <row r="65" spans="1:25" x14ac:dyDescent="0.25">
      <c r="A65" s="90">
        <v>64</v>
      </c>
      <c r="B65" s="29" t="s">
        <v>3208</v>
      </c>
      <c r="C65" s="26" t="s">
        <v>3209</v>
      </c>
      <c r="D65" s="39">
        <v>43837</v>
      </c>
      <c r="E65" s="40">
        <v>0.36111111111111099</v>
      </c>
      <c r="F65" s="40">
        <v>0.77777777777777801</v>
      </c>
      <c r="G65" s="41">
        <v>1000</v>
      </c>
      <c r="H65" s="22" t="s">
        <v>1746</v>
      </c>
      <c r="I65" s="15" t="s">
        <v>1746</v>
      </c>
      <c r="J65" s="15" t="s">
        <v>1746</v>
      </c>
      <c r="K65" s="15" t="s">
        <v>1746</v>
      </c>
      <c r="L65" s="35">
        <v>0</v>
      </c>
      <c r="M65" s="35" t="s">
        <v>1746</v>
      </c>
      <c r="N65" s="35">
        <v>2</v>
      </c>
      <c r="O65" s="15" t="s">
        <v>1746</v>
      </c>
      <c r="P65" s="15" t="s">
        <v>1746</v>
      </c>
      <c r="Q65" s="15" t="s">
        <v>1746</v>
      </c>
      <c r="R65" s="36">
        <v>20</v>
      </c>
      <c r="S65" s="41">
        <v>1</v>
      </c>
      <c r="T65" s="36">
        <v>2</v>
      </c>
      <c r="U65" s="22" t="s">
        <v>1746</v>
      </c>
      <c r="V65" s="24" t="s">
        <v>1746</v>
      </c>
      <c r="W65" s="43">
        <v>10</v>
      </c>
      <c r="X65" s="43" t="s">
        <v>1746</v>
      </c>
      <c r="Y65" s="44" t="s">
        <v>1746</v>
      </c>
    </row>
    <row r="66" spans="1:25" x14ac:dyDescent="0.25">
      <c r="A66" s="90">
        <v>65</v>
      </c>
      <c r="B66" s="29" t="s">
        <v>3208</v>
      </c>
      <c r="C66" s="26" t="s">
        <v>3209</v>
      </c>
      <c r="D66" s="39">
        <v>43838</v>
      </c>
      <c r="E66" s="40">
        <v>0.36111111111111099</v>
      </c>
      <c r="F66" s="40">
        <v>0.77777777777777801</v>
      </c>
      <c r="G66" s="41">
        <v>1000</v>
      </c>
      <c r="H66" s="22" t="s">
        <v>1746</v>
      </c>
      <c r="I66" s="15" t="s">
        <v>1746</v>
      </c>
      <c r="J66" s="15" t="s">
        <v>1746</v>
      </c>
      <c r="K66" s="15" t="s">
        <v>1746</v>
      </c>
      <c r="L66" s="35">
        <v>0</v>
      </c>
      <c r="M66" s="35" t="s">
        <v>1746</v>
      </c>
      <c r="N66" s="35">
        <v>2</v>
      </c>
      <c r="O66" s="15" t="s">
        <v>1746</v>
      </c>
      <c r="P66" s="15" t="s">
        <v>1746</v>
      </c>
      <c r="Q66" s="15" t="s">
        <v>1746</v>
      </c>
      <c r="R66" s="36">
        <v>37</v>
      </c>
      <c r="S66" s="41">
        <v>1</v>
      </c>
      <c r="T66" s="36">
        <v>2</v>
      </c>
      <c r="U66" s="22" t="s">
        <v>1746</v>
      </c>
      <c r="V66" s="24" t="s">
        <v>1746</v>
      </c>
      <c r="W66" s="43">
        <v>10</v>
      </c>
      <c r="X66" s="43" t="s">
        <v>1746</v>
      </c>
      <c r="Y66" s="44" t="s">
        <v>1746</v>
      </c>
    </row>
    <row r="67" spans="1:25" x14ac:dyDescent="0.25">
      <c r="A67" s="90">
        <v>66</v>
      </c>
      <c r="B67" s="29" t="s">
        <v>3208</v>
      </c>
      <c r="C67" s="26" t="s">
        <v>3209</v>
      </c>
      <c r="D67" s="39">
        <v>43839</v>
      </c>
      <c r="E67" s="40">
        <v>0.34722222222222199</v>
      </c>
      <c r="F67" s="40">
        <v>0.76388888888888895</v>
      </c>
      <c r="G67" s="41">
        <v>1000</v>
      </c>
      <c r="H67" s="22" t="s">
        <v>1746</v>
      </c>
      <c r="I67" s="15" t="s">
        <v>1746</v>
      </c>
      <c r="J67" s="15" t="s">
        <v>1746</v>
      </c>
      <c r="K67" s="15" t="s">
        <v>1746</v>
      </c>
      <c r="L67" s="35">
        <v>0</v>
      </c>
      <c r="M67" s="35" t="s">
        <v>1746</v>
      </c>
      <c r="N67" s="35">
        <v>2</v>
      </c>
      <c r="O67" s="15" t="s">
        <v>1746</v>
      </c>
      <c r="P67" s="15" t="s">
        <v>1746</v>
      </c>
      <c r="Q67" s="15" t="s">
        <v>1746</v>
      </c>
      <c r="R67" s="36">
        <v>39</v>
      </c>
      <c r="S67" s="41">
        <v>1</v>
      </c>
      <c r="T67" s="36">
        <v>2</v>
      </c>
      <c r="U67" s="22" t="s">
        <v>1746</v>
      </c>
      <c r="V67" s="24" t="s">
        <v>1746</v>
      </c>
      <c r="W67" s="43">
        <v>10</v>
      </c>
      <c r="X67" s="43" t="s">
        <v>1746</v>
      </c>
      <c r="Y67" s="44" t="s">
        <v>1746</v>
      </c>
    </row>
    <row r="68" spans="1:25" x14ac:dyDescent="0.25">
      <c r="A68" s="90">
        <v>67</v>
      </c>
      <c r="B68" s="29" t="s">
        <v>3208</v>
      </c>
      <c r="C68" s="26" t="s">
        <v>3207</v>
      </c>
      <c r="D68" s="39">
        <v>43906</v>
      </c>
      <c r="E68" s="40">
        <v>0.34027777777777801</v>
      </c>
      <c r="F68" s="40">
        <v>0.79861111111111105</v>
      </c>
      <c r="G68" s="41">
        <v>1200</v>
      </c>
      <c r="H68" s="22" t="s">
        <v>1746</v>
      </c>
      <c r="I68" s="15" t="s">
        <v>1746</v>
      </c>
      <c r="J68" s="15" t="s">
        <v>1746</v>
      </c>
      <c r="K68" s="15" t="s">
        <v>1746</v>
      </c>
      <c r="L68" s="35">
        <v>0</v>
      </c>
      <c r="M68" s="35" t="s">
        <v>1746</v>
      </c>
      <c r="N68" s="35">
        <v>2</v>
      </c>
      <c r="O68" s="15" t="s">
        <v>1746</v>
      </c>
      <c r="P68" s="15" t="s">
        <v>1746</v>
      </c>
      <c r="Q68" s="15" t="s">
        <v>1746</v>
      </c>
      <c r="R68" s="36">
        <v>20</v>
      </c>
      <c r="S68" s="41">
        <v>1</v>
      </c>
      <c r="T68" s="36">
        <v>2</v>
      </c>
      <c r="U68" s="22" t="s">
        <v>1746</v>
      </c>
      <c r="V68" s="24" t="s">
        <v>1746</v>
      </c>
      <c r="W68" s="43">
        <v>11</v>
      </c>
      <c r="X68" s="43" t="s">
        <v>1746</v>
      </c>
      <c r="Y68" s="44" t="s">
        <v>1746</v>
      </c>
    </row>
    <row r="69" spans="1:25" x14ac:dyDescent="0.25">
      <c r="A69" s="90">
        <v>68</v>
      </c>
      <c r="B69" s="29" t="s">
        <v>3208</v>
      </c>
      <c r="C69" s="26" t="s">
        <v>3209</v>
      </c>
      <c r="D69" s="39">
        <v>43907</v>
      </c>
      <c r="E69" s="40">
        <v>0.38194444444444398</v>
      </c>
      <c r="F69" s="40">
        <v>0.59027777777777801</v>
      </c>
      <c r="G69" s="41">
        <v>1200</v>
      </c>
      <c r="H69" s="22" t="s">
        <v>1746</v>
      </c>
      <c r="I69" s="15" t="s">
        <v>1746</v>
      </c>
      <c r="J69" s="15" t="s">
        <v>1746</v>
      </c>
      <c r="K69" s="15" t="s">
        <v>1746</v>
      </c>
      <c r="L69" s="35">
        <v>0</v>
      </c>
      <c r="M69" s="35" t="s">
        <v>1746</v>
      </c>
      <c r="N69" s="35">
        <v>2</v>
      </c>
      <c r="O69" s="15" t="s">
        <v>1746</v>
      </c>
      <c r="P69" s="15" t="s">
        <v>1746</v>
      </c>
      <c r="Q69" s="15" t="s">
        <v>1746</v>
      </c>
      <c r="R69" s="36">
        <v>31</v>
      </c>
      <c r="S69" s="41">
        <v>1</v>
      </c>
      <c r="T69" s="36">
        <v>2</v>
      </c>
      <c r="U69" s="22" t="s">
        <v>1746</v>
      </c>
      <c r="V69" s="24" t="s">
        <v>1746</v>
      </c>
      <c r="W69" s="43">
        <v>6</v>
      </c>
      <c r="X69" s="43" t="s">
        <v>1746</v>
      </c>
      <c r="Y69" s="44" t="s">
        <v>1746</v>
      </c>
    </row>
    <row r="70" spans="1:25" x14ac:dyDescent="0.25">
      <c r="A70" s="90">
        <v>69</v>
      </c>
      <c r="B70" s="29" t="s">
        <v>3208</v>
      </c>
      <c r="C70" s="26" t="s">
        <v>3207</v>
      </c>
      <c r="D70" s="39">
        <v>43907</v>
      </c>
      <c r="E70" s="40">
        <v>0.71527777777777801</v>
      </c>
      <c r="F70" s="40">
        <v>0.79861111111111105</v>
      </c>
      <c r="G70" s="41">
        <v>1200</v>
      </c>
      <c r="H70" s="22" t="s">
        <v>1746</v>
      </c>
      <c r="I70" s="15" t="s">
        <v>1746</v>
      </c>
      <c r="J70" s="15" t="s">
        <v>1746</v>
      </c>
      <c r="K70" s="15" t="s">
        <v>1746</v>
      </c>
      <c r="L70" s="35">
        <v>0</v>
      </c>
      <c r="M70" s="35" t="s">
        <v>1746</v>
      </c>
      <c r="N70" s="35">
        <v>0</v>
      </c>
      <c r="O70" s="15" t="s">
        <v>1746</v>
      </c>
      <c r="P70" s="15" t="s">
        <v>1746</v>
      </c>
      <c r="Q70" s="15" t="s">
        <v>1746</v>
      </c>
      <c r="R70" s="36">
        <v>0</v>
      </c>
      <c r="S70" s="41">
        <v>0</v>
      </c>
      <c r="T70" s="36">
        <v>0</v>
      </c>
      <c r="U70" s="22" t="s">
        <v>1746</v>
      </c>
      <c r="V70" s="24" t="s">
        <v>1746</v>
      </c>
      <c r="W70" s="43">
        <v>2</v>
      </c>
      <c r="X70" s="43" t="s">
        <v>1746</v>
      </c>
      <c r="Y70" s="44" t="s">
        <v>1746</v>
      </c>
    </row>
    <row r="71" spans="1:25" x14ac:dyDescent="0.25">
      <c r="A71" s="90">
        <v>70</v>
      </c>
      <c r="B71" s="29" t="s">
        <v>3208</v>
      </c>
      <c r="C71" s="26" t="s">
        <v>3207</v>
      </c>
      <c r="D71" s="39">
        <v>43908</v>
      </c>
      <c r="E71" s="40">
        <v>0.31944444444444398</v>
      </c>
      <c r="F71" s="40" t="s">
        <v>3249</v>
      </c>
      <c r="G71" s="41">
        <v>1200</v>
      </c>
      <c r="H71" s="22" t="s">
        <v>1746</v>
      </c>
      <c r="I71" s="15" t="s">
        <v>1746</v>
      </c>
      <c r="J71" s="15" t="s">
        <v>1746</v>
      </c>
      <c r="K71" s="15" t="s">
        <v>1746</v>
      </c>
      <c r="L71" s="35">
        <v>0</v>
      </c>
      <c r="M71" s="35" t="s">
        <v>1746</v>
      </c>
      <c r="N71" s="35">
        <v>3</v>
      </c>
      <c r="O71" s="15" t="s">
        <v>1746</v>
      </c>
      <c r="P71" s="15" t="s">
        <v>1746</v>
      </c>
      <c r="Q71" s="15" t="s">
        <v>1746</v>
      </c>
      <c r="R71" s="36">
        <v>10.199999999999999</v>
      </c>
      <c r="S71" s="41">
        <v>1</v>
      </c>
      <c r="T71" s="36">
        <v>3</v>
      </c>
      <c r="U71" s="22" t="s">
        <v>1746</v>
      </c>
      <c r="V71" s="24" t="s">
        <v>1746</v>
      </c>
      <c r="W71" s="43">
        <v>9</v>
      </c>
      <c r="X71" s="43" t="s">
        <v>1746</v>
      </c>
      <c r="Y71" s="44" t="s">
        <v>1746</v>
      </c>
    </row>
    <row r="72" spans="1:25" x14ac:dyDescent="0.25">
      <c r="A72" s="90">
        <v>71</v>
      </c>
      <c r="B72" s="29" t="s">
        <v>3208</v>
      </c>
      <c r="C72" s="26" t="s">
        <v>3209</v>
      </c>
      <c r="D72" s="39">
        <v>43909</v>
      </c>
      <c r="E72" s="40">
        <v>0.375</v>
      </c>
      <c r="F72" s="40">
        <v>0.83333333333333304</v>
      </c>
      <c r="G72" s="41">
        <v>1200</v>
      </c>
      <c r="H72" s="22" t="s">
        <v>1746</v>
      </c>
      <c r="I72" s="15" t="s">
        <v>1746</v>
      </c>
      <c r="J72" s="15" t="s">
        <v>1746</v>
      </c>
      <c r="K72" s="15" t="s">
        <v>1746</v>
      </c>
      <c r="L72" s="35">
        <v>0</v>
      </c>
      <c r="M72" s="35" t="s">
        <v>1746</v>
      </c>
      <c r="N72" s="35">
        <v>2</v>
      </c>
      <c r="O72" s="15" t="s">
        <v>1746</v>
      </c>
      <c r="P72" s="15" t="s">
        <v>1746</v>
      </c>
      <c r="Q72" s="15" t="s">
        <v>1746</v>
      </c>
      <c r="R72" s="36">
        <v>80</v>
      </c>
      <c r="S72" s="41">
        <v>2</v>
      </c>
      <c r="T72" s="36">
        <v>4</v>
      </c>
      <c r="U72" s="22" t="s">
        <v>1746</v>
      </c>
      <c r="V72" s="24" t="s">
        <v>1746</v>
      </c>
      <c r="W72" s="43">
        <v>11</v>
      </c>
      <c r="X72" s="43" t="s">
        <v>1746</v>
      </c>
      <c r="Y72" s="44" t="s">
        <v>1746</v>
      </c>
    </row>
    <row r="73" spans="1:25" x14ac:dyDescent="0.25">
      <c r="A73" s="90">
        <v>72</v>
      </c>
      <c r="B73" s="29" t="s">
        <v>3208</v>
      </c>
      <c r="C73" s="26" t="s">
        <v>3207</v>
      </c>
      <c r="D73" s="66">
        <v>43910</v>
      </c>
      <c r="E73" s="40">
        <v>0.40277777777777801</v>
      </c>
      <c r="F73" s="40">
        <v>0.81944444444444398</v>
      </c>
      <c r="G73" s="41">
        <v>1200</v>
      </c>
      <c r="H73" s="22" t="s">
        <v>1746</v>
      </c>
      <c r="I73" s="15" t="s">
        <v>1746</v>
      </c>
      <c r="J73" s="15" t="s">
        <v>1746</v>
      </c>
      <c r="K73" s="15" t="s">
        <v>1746</v>
      </c>
      <c r="L73" s="35">
        <v>0</v>
      </c>
      <c r="M73" s="35" t="s">
        <v>1746</v>
      </c>
      <c r="N73" s="35">
        <v>3</v>
      </c>
      <c r="O73" s="15" t="s">
        <v>1746</v>
      </c>
      <c r="P73" s="15" t="s">
        <v>1746</v>
      </c>
      <c r="Q73" s="15" t="s">
        <v>1746</v>
      </c>
      <c r="R73" s="36">
        <v>3.5</v>
      </c>
      <c r="S73" s="41">
        <v>1</v>
      </c>
      <c r="T73" s="36">
        <v>3</v>
      </c>
      <c r="U73" s="22" t="s">
        <v>1746</v>
      </c>
      <c r="V73" s="24" t="s">
        <v>1746</v>
      </c>
      <c r="W73" s="43">
        <v>10</v>
      </c>
      <c r="X73" s="43" t="s">
        <v>1746</v>
      </c>
      <c r="Y73" s="44" t="s">
        <v>1746</v>
      </c>
    </row>
    <row r="74" spans="1:25" x14ac:dyDescent="0.25">
      <c r="A74" s="90">
        <v>73</v>
      </c>
      <c r="B74" s="29" t="s">
        <v>3208</v>
      </c>
      <c r="C74" s="26" t="s">
        <v>3207</v>
      </c>
      <c r="D74" s="66">
        <v>43911</v>
      </c>
      <c r="E74" s="40">
        <v>0.31944444444444398</v>
      </c>
      <c r="F74" s="40">
        <v>0.73611111111111105</v>
      </c>
      <c r="G74" s="41">
        <v>1200</v>
      </c>
      <c r="H74" s="22" t="s">
        <v>1746</v>
      </c>
      <c r="I74" s="15" t="s">
        <v>1746</v>
      </c>
      <c r="J74" s="15" t="s">
        <v>1746</v>
      </c>
      <c r="K74" s="15" t="s">
        <v>1746</v>
      </c>
      <c r="L74" s="35">
        <v>0</v>
      </c>
      <c r="M74" s="35" t="s">
        <v>1746</v>
      </c>
      <c r="N74" s="35">
        <v>5</v>
      </c>
      <c r="O74" s="15" t="s">
        <v>1746</v>
      </c>
      <c r="P74" s="15" t="s">
        <v>1746</v>
      </c>
      <c r="Q74" s="15" t="s">
        <v>1746</v>
      </c>
      <c r="R74" s="36">
        <v>7</v>
      </c>
      <c r="S74" s="41">
        <v>1</v>
      </c>
      <c r="T74" s="36">
        <v>5</v>
      </c>
      <c r="U74" s="22" t="s">
        <v>1746</v>
      </c>
      <c r="V74" s="24" t="s">
        <v>1746</v>
      </c>
      <c r="W74" s="43">
        <v>10</v>
      </c>
      <c r="X74" s="43" t="s">
        <v>1746</v>
      </c>
      <c r="Y74" s="44" t="s">
        <v>1746</v>
      </c>
    </row>
    <row r="75" spans="1:25" x14ac:dyDescent="0.25">
      <c r="A75" s="90">
        <v>74</v>
      </c>
      <c r="B75" s="29" t="s">
        <v>3208</v>
      </c>
      <c r="C75" s="26" t="s">
        <v>3207</v>
      </c>
      <c r="D75" s="66">
        <v>43912</v>
      </c>
      <c r="E75" s="40">
        <v>0.3125</v>
      </c>
      <c r="F75" s="40">
        <v>0.72916666666666696</v>
      </c>
      <c r="G75" s="41">
        <v>1200</v>
      </c>
      <c r="H75" s="22" t="s">
        <v>1746</v>
      </c>
      <c r="I75" s="15" t="s">
        <v>1746</v>
      </c>
      <c r="J75" s="15" t="s">
        <v>1746</v>
      </c>
      <c r="K75" s="15" t="s">
        <v>1746</v>
      </c>
      <c r="L75" s="35">
        <v>0</v>
      </c>
      <c r="M75" s="35" t="s">
        <v>1746</v>
      </c>
      <c r="N75" s="35">
        <v>3.5</v>
      </c>
      <c r="O75" s="15" t="s">
        <v>1746</v>
      </c>
      <c r="P75" s="15" t="s">
        <v>1746</v>
      </c>
      <c r="Q75" s="15" t="s">
        <v>1746</v>
      </c>
      <c r="R75" s="36">
        <v>4</v>
      </c>
      <c r="S75" s="41">
        <v>1</v>
      </c>
      <c r="T75" s="36">
        <v>3.5</v>
      </c>
      <c r="U75" s="22" t="s">
        <v>1746</v>
      </c>
      <c r="V75" s="24" t="s">
        <v>1746</v>
      </c>
      <c r="W75" s="43">
        <v>10</v>
      </c>
      <c r="X75" s="43" t="s">
        <v>1746</v>
      </c>
      <c r="Y75" s="44" t="s">
        <v>1746</v>
      </c>
    </row>
    <row r="76" spans="1:25" x14ac:dyDescent="0.25">
      <c r="A76" s="90">
        <v>75</v>
      </c>
      <c r="B76" s="29" t="s">
        <v>3208</v>
      </c>
      <c r="C76" s="26" t="s">
        <v>3207</v>
      </c>
      <c r="D76" s="66">
        <v>43913</v>
      </c>
      <c r="E76" s="40">
        <v>0.32638888888888901</v>
      </c>
      <c r="F76" s="40">
        <v>0.78472222222222199</v>
      </c>
      <c r="G76" s="41">
        <v>1200</v>
      </c>
      <c r="H76" s="22" t="s">
        <v>1746</v>
      </c>
      <c r="I76" s="15" t="s">
        <v>1746</v>
      </c>
      <c r="J76" s="15" t="s">
        <v>1746</v>
      </c>
      <c r="K76" s="15" t="s">
        <v>1746</v>
      </c>
      <c r="L76" s="35">
        <v>0</v>
      </c>
      <c r="M76" s="35" t="s">
        <v>1746</v>
      </c>
      <c r="N76" s="35">
        <v>4</v>
      </c>
      <c r="O76" s="15" t="s">
        <v>1746</v>
      </c>
      <c r="P76" s="15" t="s">
        <v>1746</v>
      </c>
      <c r="Q76" s="15" t="s">
        <v>1746</v>
      </c>
      <c r="R76" s="36">
        <v>8</v>
      </c>
      <c r="S76" s="41">
        <v>1</v>
      </c>
      <c r="T76" s="36">
        <v>4</v>
      </c>
      <c r="U76" s="22" t="s">
        <v>1746</v>
      </c>
      <c r="V76" s="24" t="s">
        <v>1746</v>
      </c>
      <c r="W76" s="43">
        <v>11</v>
      </c>
      <c r="X76" s="43" t="s">
        <v>1746</v>
      </c>
      <c r="Y76" s="44" t="s">
        <v>1746</v>
      </c>
    </row>
    <row r="77" spans="1:25" x14ac:dyDescent="0.25">
      <c r="A77" s="90">
        <v>76</v>
      </c>
      <c r="B77" s="29" t="s">
        <v>3208</v>
      </c>
      <c r="C77" s="26" t="s">
        <v>3207</v>
      </c>
      <c r="D77" s="66">
        <v>43914</v>
      </c>
      <c r="E77" s="40">
        <v>0.32638888888888901</v>
      </c>
      <c r="F77" s="40">
        <v>0.74305555555555602</v>
      </c>
      <c r="G77" s="41">
        <v>1200</v>
      </c>
      <c r="H77" s="22" t="s">
        <v>1746</v>
      </c>
      <c r="I77" s="15" t="s">
        <v>1746</v>
      </c>
      <c r="J77" s="15" t="s">
        <v>1746</v>
      </c>
      <c r="K77" s="15" t="s">
        <v>1746</v>
      </c>
      <c r="L77" s="35">
        <v>0</v>
      </c>
      <c r="M77" s="35" t="s">
        <v>1746</v>
      </c>
      <c r="N77" s="35">
        <v>2.5</v>
      </c>
      <c r="O77" s="15" t="s">
        <v>1746</v>
      </c>
      <c r="P77" s="15" t="s">
        <v>1746</v>
      </c>
      <c r="Q77" s="15" t="s">
        <v>1746</v>
      </c>
      <c r="R77" s="36">
        <v>5.5</v>
      </c>
      <c r="S77" s="41">
        <v>2</v>
      </c>
      <c r="T77" s="36">
        <v>5</v>
      </c>
      <c r="U77" s="22" t="s">
        <v>1746</v>
      </c>
      <c r="V77" s="24" t="s">
        <v>1746</v>
      </c>
      <c r="W77" s="43">
        <v>10</v>
      </c>
      <c r="X77" s="43" t="s">
        <v>1746</v>
      </c>
      <c r="Y77" s="44" t="s">
        <v>1746</v>
      </c>
    </row>
    <row r="78" spans="1:25" x14ac:dyDescent="0.25">
      <c r="A78" s="90">
        <v>77</v>
      </c>
      <c r="B78" s="29" t="s">
        <v>3208</v>
      </c>
      <c r="C78" s="26" t="s">
        <v>3207</v>
      </c>
      <c r="D78" s="66">
        <v>43917</v>
      </c>
      <c r="E78" s="40">
        <v>0.58333333333333304</v>
      </c>
      <c r="F78" s="40">
        <v>0.79166666666666696</v>
      </c>
      <c r="G78" s="41">
        <v>1200</v>
      </c>
      <c r="H78" s="22" t="s">
        <v>1746</v>
      </c>
      <c r="I78" s="15" t="s">
        <v>1746</v>
      </c>
      <c r="J78" s="15" t="s">
        <v>1746</v>
      </c>
      <c r="K78" s="15" t="s">
        <v>1746</v>
      </c>
      <c r="L78" s="35">
        <v>0</v>
      </c>
      <c r="M78" s="35" t="s">
        <v>1746</v>
      </c>
      <c r="N78" s="35">
        <v>3</v>
      </c>
      <c r="O78" s="15" t="s">
        <v>1746</v>
      </c>
      <c r="P78" s="15" t="s">
        <v>1746</v>
      </c>
      <c r="Q78" s="15" t="s">
        <v>1746</v>
      </c>
      <c r="R78" s="36">
        <v>6</v>
      </c>
      <c r="S78" s="41">
        <v>1</v>
      </c>
      <c r="T78" s="36">
        <v>3</v>
      </c>
      <c r="U78" s="22" t="s">
        <v>1746</v>
      </c>
      <c r="V78" s="24" t="s">
        <v>1746</v>
      </c>
      <c r="W78" s="43">
        <v>4</v>
      </c>
      <c r="X78" s="43" t="s">
        <v>1746</v>
      </c>
      <c r="Y78" s="44" t="s">
        <v>1746</v>
      </c>
    </row>
    <row r="79" spans="1:25" x14ac:dyDescent="0.25">
      <c r="A79" s="90">
        <v>78</v>
      </c>
      <c r="B79" s="29" t="s">
        <v>3208</v>
      </c>
      <c r="C79" s="26" t="s">
        <v>3207</v>
      </c>
      <c r="D79" s="66">
        <v>43918</v>
      </c>
      <c r="E79" s="40">
        <v>0.3125</v>
      </c>
      <c r="F79" s="40">
        <v>0.77083333333333304</v>
      </c>
      <c r="G79" s="41">
        <v>1200</v>
      </c>
      <c r="H79" s="22" t="s">
        <v>1746</v>
      </c>
      <c r="I79" s="15" t="s">
        <v>1746</v>
      </c>
      <c r="J79" s="15" t="s">
        <v>1746</v>
      </c>
      <c r="K79" s="15" t="s">
        <v>1746</v>
      </c>
      <c r="L79" s="35">
        <v>0</v>
      </c>
      <c r="M79" s="35" t="s">
        <v>1746</v>
      </c>
      <c r="N79" s="35">
        <v>4</v>
      </c>
      <c r="O79" s="15" t="s">
        <v>1746</v>
      </c>
      <c r="P79" s="15" t="s">
        <v>1746</v>
      </c>
      <c r="Q79" s="15" t="s">
        <v>1746</v>
      </c>
      <c r="R79" s="36">
        <v>4</v>
      </c>
      <c r="S79" s="41">
        <v>1</v>
      </c>
      <c r="T79" s="36">
        <v>4</v>
      </c>
      <c r="U79" s="22" t="s">
        <v>1746</v>
      </c>
      <c r="V79" s="24" t="s">
        <v>1746</v>
      </c>
      <c r="W79" s="43">
        <v>11</v>
      </c>
      <c r="X79" s="43" t="s">
        <v>1746</v>
      </c>
      <c r="Y79" s="44" t="s">
        <v>1746</v>
      </c>
    </row>
    <row r="80" spans="1:25" x14ac:dyDescent="0.25">
      <c r="A80" s="90">
        <v>79</v>
      </c>
      <c r="B80" s="29" t="s">
        <v>3208</v>
      </c>
      <c r="C80" s="26" t="s">
        <v>3207</v>
      </c>
      <c r="D80" s="66">
        <v>43919</v>
      </c>
      <c r="E80" s="40">
        <v>0.32638888888888901</v>
      </c>
      <c r="F80" s="40">
        <v>0.74305555555555602</v>
      </c>
      <c r="G80" s="41">
        <v>1200</v>
      </c>
      <c r="H80" s="22" t="s">
        <v>1746</v>
      </c>
      <c r="I80" s="15" t="s">
        <v>1746</v>
      </c>
      <c r="J80" s="15" t="s">
        <v>1746</v>
      </c>
      <c r="K80" s="15" t="s">
        <v>1746</v>
      </c>
      <c r="L80" s="35">
        <v>0</v>
      </c>
      <c r="M80" s="35" t="s">
        <v>1746</v>
      </c>
      <c r="N80" s="35">
        <v>2.8</v>
      </c>
      <c r="O80" s="15" t="s">
        <v>1746</v>
      </c>
      <c r="P80" s="15" t="s">
        <v>1746</v>
      </c>
      <c r="Q80" s="15" t="s">
        <v>1746</v>
      </c>
      <c r="R80" s="36">
        <v>8</v>
      </c>
      <c r="S80" s="41">
        <v>2</v>
      </c>
      <c r="T80" s="36">
        <v>5.6</v>
      </c>
      <c r="U80" s="22" t="s">
        <v>1746</v>
      </c>
      <c r="V80" s="24" t="s">
        <v>1746</v>
      </c>
      <c r="W80" s="43">
        <v>10</v>
      </c>
      <c r="X80" s="43" t="s">
        <v>1746</v>
      </c>
      <c r="Y80" s="44" t="s">
        <v>1746</v>
      </c>
    </row>
    <row r="81" spans="1:25" x14ac:dyDescent="0.25">
      <c r="A81" s="90">
        <v>80</v>
      </c>
      <c r="B81" s="29" t="s">
        <v>3208</v>
      </c>
      <c r="C81" s="26" t="s">
        <v>3207</v>
      </c>
      <c r="D81" s="66">
        <v>43921</v>
      </c>
      <c r="E81" s="40">
        <v>0.36111111111111099</v>
      </c>
      <c r="F81" s="40">
        <v>0.77777777777777801</v>
      </c>
      <c r="G81" s="41">
        <v>1200</v>
      </c>
      <c r="H81" s="22" t="s">
        <v>1746</v>
      </c>
      <c r="I81" s="15" t="s">
        <v>1746</v>
      </c>
      <c r="J81" s="15" t="s">
        <v>1746</v>
      </c>
      <c r="K81" s="15" t="s">
        <v>1746</v>
      </c>
      <c r="L81" s="35">
        <v>0</v>
      </c>
      <c r="M81" s="35" t="s">
        <v>1746</v>
      </c>
      <c r="N81" s="35">
        <v>3.3</v>
      </c>
      <c r="O81" s="15" t="s">
        <v>1746</v>
      </c>
      <c r="P81" s="15" t="s">
        <v>1746</v>
      </c>
      <c r="Q81" s="15" t="s">
        <v>1746</v>
      </c>
      <c r="R81" s="36">
        <v>5.5</v>
      </c>
      <c r="S81" s="41">
        <v>1</v>
      </c>
      <c r="T81" s="36">
        <v>3.3</v>
      </c>
      <c r="U81" s="22" t="s">
        <v>1746</v>
      </c>
      <c r="V81" s="24" t="s">
        <v>1746</v>
      </c>
      <c r="W81" s="43">
        <v>10</v>
      </c>
      <c r="X81" s="43" t="s">
        <v>1746</v>
      </c>
      <c r="Y81" s="44" t="s">
        <v>1746</v>
      </c>
    </row>
    <row r="82" spans="1:25" x14ac:dyDescent="0.25">
      <c r="A82" s="90">
        <v>81</v>
      </c>
      <c r="B82" s="29" t="s">
        <v>3208</v>
      </c>
      <c r="C82" s="26" t="s">
        <v>3207</v>
      </c>
      <c r="D82" s="66">
        <v>43922</v>
      </c>
      <c r="E82" s="40">
        <v>0.33333333333333298</v>
      </c>
      <c r="F82" s="40">
        <v>0.75</v>
      </c>
      <c r="G82" s="41">
        <v>1200</v>
      </c>
      <c r="H82" s="22" t="s">
        <v>1746</v>
      </c>
      <c r="I82" s="15" t="s">
        <v>1746</v>
      </c>
      <c r="J82" s="15" t="s">
        <v>1746</v>
      </c>
      <c r="K82" s="15" t="s">
        <v>1746</v>
      </c>
      <c r="L82" s="35">
        <v>0</v>
      </c>
      <c r="M82" s="35" t="s">
        <v>1746</v>
      </c>
      <c r="N82" s="35">
        <v>3.5</v>
      </c>
      <c r="O82" s="15" t="s">
        <v>1746</v>
      </c>
      <c r="P82" s="15" t="s">
        <v>1746</v>
      </c>
      <c r="Q82" s="15" t="s">
        <v>1746</v>
      </c>
      <c r="R82" s="36">
        <v>6</v>
      </c>
      <c r="S82" s="41">
        <v>2</v>
      </c>
      <c r="T82" s="36">
        <v>7</v>
      </c>
      <c r="U82" s="22" t="s">
        <v>1746</v>
      </c>
      <c r="V82" s="24" t="s">
        <v>1746</v>
      </c>
      <c r="W82" s="43">
        <v>10</v>
      </c>
      <c r="X82" s="43" t="s">
        <v>1746</v>
      </c>
      <c r="Y82" s="44" t="s">
        <v>1746</v>
      </c>
    </row>
    <row r="83" spans="1:25" x14ac:dyDescent="0.25">
      <c r="A83" s="90">
        <v>82</v>
      </c>
      <c r="B83" s="29" t="s">
        <v>3208</v>
      </c>
      <c r="C83" s="26" t="s">
        <v>1802</v>
      </c>
      <c r="D83" s="66">
        <v>43923</v>
      </c>
      <c r="E83" s="40">
        <v>0.375</v>
      </c>
      <c r="F83" s="40">
        <v>0.79166666666666696</v>
      </c>
      <c r="G83" s="41">
        <v>1200</v>
      </c>
      <c r="H83" s="22" t="s">
        <v>1746</v>
      </c>
      <c r="I83" s="15" t="s">
        <v>1746</v>
      </c>
      <c r="J83" s="15" t="s">
        <v>1746</v>
      </c>
      <c r="K83" s="15" t="s">
        <v>1746</v>
      </c>
      <c r="L83" s="35">
        <v>0</v>
      </c>
      <c r="M83" s="35" t="s">
        <v>1746</v>
      </c>
      <c r="N83" s="35">
        <v>3</v>
      </c>
      <c r="O83" s="15" t="s">
        <v>1746</v>
      </c>
      <c r="P83" s="15" t="s">
        <v>1746</v>
      </c>
      <c r="Q83" s="15" t="s">
        <v>1746</v>
      </c>
      <c r="R83" s="36">
        <v>25</v>
      </c>
      <c r="S83" s="41">
        <v>1</v>
      </c>
      <c r="T83" s="36">
        <v>3</v>
      </c>
      <c r="U83" s="22" t="s">
        <v>1746</v>
      </c>
      <c r="V83" s="24" t="s">
        <v>1746</v>
      </c>
      <c r="W83" s="43">
        <v>10</v>
      </c>
      <c r="X83" s="43" t="s">
        <v>1746</v>
      </c>
      <c r="Y83" s="44" t="s">
        <v>1746</v>
      </c>
    </row>
    <row r="84" spans="1:25" x14ac:dyDescent="0.25">
      <c r="A84" s="90">
        <v>83</v>
      </c>
      <c r="B84" s="29" t="s">
        <v>3208</v>
      </c>
      <c r="C84" s="26" t="s">
        <v>3207</v>
      </c>
      <c r="D84" s="66">
        <v>43924</v>
      </c>
      <c r="E84" s="40">
        <v>0.35416666666666702</v>
      </c>
      <c r="F84" s="40">
        <v>0.77083333333333304</v>
      </c>
      <c r="G84" s="41">
        <v>1200</v>
      </c>
      <c r="H84" s="22" t="s">
        <v>1746</v>
      </c>
      <c r="I84" s="15" t="s">
        <v>1746</v>
      </c>
      <c r="J84" s="15" t="s">
        <v>1746</v>
      </c>
      <c r="K84" s="15" t="s">
        <v>1746</v>
      </c>
      <c r="L84" s="35">
        <v>0</v>
      </c>
      <c r="M84" s="35" t="s">
        <v>1746</v>
      </c>
      <c r="N84" s="35">
        <v>2</v>
      </c>
      <c r="O84" s="15" t="s">
        <v>1746</v>
      </c>
      <c r="P84" s="15" t="s">
        <v>1746</v>
      </c>
      <c r="Q84" s="15" t="s">
        <v>1746</v>
      </c>
      <c r="R84" s="36">
        <v>6.5</v>
      </c>
      <c r="S84" s="41">
        <v>1</v>
      </c>
      <c r="T84" s="36">
        <v>2</v>
      </c>
      <c r="U84" s="22" t="s">
        <v>1746</v>
      </c>
      <c r="V84" s="24" t="s">
        <v>1746</v>
      </c>
      <c r="W84" s="43">
        <v>10</v>
      </c>
      <c r="X84" s="43" t="s">
        <v>1746</v>
      </c>
      <c r="Y84" s="44" t="s">
        <v>1746</v>
      </c>
    </row>
    <row r="85" spans="1:25" x14ac:dyDescent="0.25">
      <c r="A85" s="90">
        <v>84</v>
      </c>
      <c r="B85" s="29" t="s">
        <v>3208</v>
      </c>
      <c r="C85" s="26" t="s">
        <v>3209</v>
      </c>
      <c r="D85" s="66">
        <v>43925</v>
      </c>
      <c r="E85" s="40">
        <v>0.39583333333333298</v>
      </c>
      <c r="F85" s="40">
        <v>0.77083333333333304</v>
      </c>
      <c r="G85" s="41">
        <v>1200</v>
      </c>
      <c r="H85" s="22" t="s">
        <v>1746</v>
      </c>
      <c r="I85" s="15" t="s">
        <v>1746</v>
      </c>
      <c r="J85" s="15" t="s">
        <v>1746</v>
      </c>
      <c r="K85" s="15" t="s">
        <v>1746</v>
      </c>
      <c r="L85" s="35">
        <v>0</v>
      </c>
      <c r="M85" s="35" t="s">
        <v>1746</v>
      </c>
      <c r="N85" s="35">
        <v>3.5</v>
      </c>
      <c r="O85" s="15" t="s">
        <v>1746</v>
      </c>
      <c r="P85" s="15" t="s">
        <v>1746</v>
      </c>
      <c r="Q85" s="15" t="s">
        <v>1746</v>
      </c>
      <c r="R85" s="36">
        <v>48</v>
      </c>
      <c r="S85" s="41">
        <v>1</v>
      </c>
      <c r="T85" s="36">
        <v>3.5</v>
      </c>
      <c r="U85" s="22" t="s">
        <v>1746</v>
      </c>
      <c r="V85" s="24" t="s">
        <v>1746</v>
      </c>
      <c r="W85" s="43">
        <v>9</v>
      </c>
      <c r="X85" s="43" t="s">
        <v>1746</v>
      </c>
      <c r="Y85" s="44" t="s">
        <v>1746</v>
      </c>
    </row>
    <row r="86" spans="1:25" x14ac:dyDescent="0.25">
      <c r="A86" s="90">
        <v>85</v>
      </c>
      <c r="B86" s="29" t="s">
        <v>3208</v>
      </c>
      <c r="C86" s="26" t="s">
        <v>1802</v>
      </c>
      <c r="D86" s="66">
        <v>43926</v>
      </c>
      <c r="E86" s="40">
        <v>0.36805555555555602</v>
      </c>
      <c r="F86" s="40">
        <v>0.82638888888888895</v>
      </c>
      <c r="G86" s="41">
        <v>1200</v>
      </c>
      <c r="H86" s="22" t="s">
        <v>1746</v>
      </c>
      <c r="I86" s="15" t="s">
        <v>1746</v>
      </c>
      <c r="J86" s="15" t="s">
        <v>1746</v>
      </c>
      <c r="K86" s="15" t="s">
        <v>1746</v>
      </c>
      <c r="L86" s="35">
        <v>0</v>
      </c>
      <c r="M86" s="35" t="s">
        <v>1746</v>
      </c>
      <c r="N86" s="35">
        <v>3.5</v>
      </c>
      <c r="O86" s="15" t="s">
        <v>1746</v>
      </c>
      <c r="P86" s="15" t="s">
        <v>1746</v>
      </c>
      <c r="Q86" s="15" t="s">
        <v>1746</v>
      </c>
      <c r="R86" s="36">
        <v>25</v>
      </c>
      <c r="S86" s="41">
        <v>1</v>
      </c>
      <c r="T86" s="36">
        <v>3.5</v>
      </c>
      <c r="U86" s="22" t="s">
        <v>1746</v>
      </c>
      <c r="V86" s="24" t="s">
        <v>1746</v>
      </c>
      <c r="W86" s="43">
        <v>11</v>
      </c>
      <c r="X86" s="43" t="s">
        <v>1746</v>
      </c>
      <c r="Y86" s="44" t="s">
        <v>1746</v>
      </c>
    </row>
    <row r="87" spans="1:25" x14ac:dyDescent="0.25">
      <c r="A87" s="90">
        <v>86</v>
      </c>
      <c r="B87" s="29" t="s">
        <v>3208</v>
      </c>
      <c r="C87" s="26" t="s">
        <v>1802</v>
      </c>
      <c r="D87" s="66">
        <v>43927</v>
      </c>
      <c r="E87" s="40">
        <v>0.31944444444444398</v>
      </c>
      <c r="F87" s="40">
        <v>0.77777777777777801</v>
      </c>
      <c r="G87" s="41">
        <v>1200</v>
      </c>
      <c r="H87" s="22" t="s">
        <v>1746</v>
      </c>
      <c r="I87" s="15" t="s">
        <v>1746</v>
      </c>
      <c r="J87" s="15" t="s">
        <v>1746</v>
      </c>
      <c r="K87" s="15" t="s">
        <v>1746</v>
      </c>
      <c r="L87" s="35">
        <v>0</v>
      </c>
      <c r="M87" s="35" t="s">
        <v>1746</v>
      </c>
      <c r="N87" s="35">
        <v>3.5</v>
      </c>
      <c r="O87" s="15" t="s">
        <v>1746</v>
      </c>
      <c r="P87" s="15" t="s">
        <v>1746</v>
      </c>
      <c r="Q87" s="15" t="s">
        <v>1746</v>
      </c>
      <c r="R87" s="36">
        <v>43</v>
      </c>
      <c r="S87" s="41">
        <v>1</v>
      </c>
      <c r="T87" s="36">
        <v>3.5</v>
      </c>
      <c r="U87" s="22" t="s">
        <v>1746</v>
      </c>
      <c r="V87" s="24" t="s">
        <v>1746</v>
      </c>
      <c r="W87" s="43">
        <v>11</v>
      </c>
      <c r="X87" s="43" t="s">
        <v>1746</v>
      </c>
      <c r="Y87" s="44" t="s">
        <v>1746</v>
      </c>
    </row>
    <row r="88" spans="1:25" x14ac:dyDescent="0.25">
      <c r="A88" s="90">
        <v>87</v>
      </c>
      <c r="B88" s="29" t="s">
        <v>3208</v>
      </c>
      <c r="C88" s="26" t="s">
        <v>3207</v>
      </c>
      <c r="D88" s="66">
        <v>43928</v>
      </c>
      <c r="E88" s="40">
        <v>0.36111111111111099</v>
      </c>
      <c r="F88" s="40">
        <v>0.69444444444444398</v>
      </c>
      <c r="G88" s="41">
        <v>1200</v>
      </c>
      <c r="H88" s="22" t="s">
        <v>1746</v>
      </c>
      <c r="I88" s="15" t="s">
        <v>1746</v>
      </c>
      <c r="J88" s="15" t="s">
        <v>1746</v>
      </c>
      <c r="K88" s="15" t="s">
        <v>1746</v>
      </c>
      <c r="L88" s="35">
        <v>0</v>
      </c>
      <c r="M88" s="35" t="s">
        <v>1746</v>
      </c>
      <c r="N88" s="35">
        <v>3</v>
      </c>
      <c r="O88" s="15" t="s">
        <v>1746</v>
      </c>
      <c r="P88" s="15" t="s">
        <v>1746</v>
      </c>
      <c r="Q88" s="15" t="s">
        <v>1746</v>
      </c>
      <c r="R88" s="36">
        <v>10</v>
      </c>
      <c r="S88" s="41">
        <v>1</v>
      </c>
      <c r="T88" s="36">
        <v>3</v>
      </c>
      <c r="U88" s="22" t="s">
        <v>1746</v>
      </c>
      <c r="V88" s="24" t="s">
        <v>1746</v>
      </c>
      <c r="W88" s="43">
        <v>8</v>
      </c>
      <c r="X88" s="43" t="s">
        <v>1746</v>
      </c>
      <c r="Y88" s="44" t="s">
        <v>1746</v>
      </c>
    </row>
    <row r="89" spans="1:25" x14ac:dyDescent="0.25">
      <c r="A89" s="90">
        <v>88</v>
      </c>
      <c r="B89" s="29" t="s">
        <v>3248</v>
      </c>
      <c r="C89" s="26" t="s">
        <v>1802</v>
      </c>
      <c r="D89" s="66">
        <v>43932</v>
      </c>
      <c r="E89" s="40">
        <v>0.46527777777777801</v>
      </c>
      <c r="F89" s="40">
        <v>0.88194444444444497</v>
      </c>
      <c r="G89" s="41">
        <v>1200</v>
      </c>
      <c r="H89" s="22" t="s">
        <v>1746</v>
      </c>
      <c r="I89" s="15" t="s">
        <v>1746</v>
      </c>
      <c r="J89" s="15" t="s">
        <v>1746</v>
      </c>
      <c r="K89" s="15" t="s">
        <v>1746</v>
      </c>
      <c r="L89" s="35">
        <v>0</v>
      </c>
      <c r="M89" s="35" t="s">
        <v>1746</v>
      </c>
      <c r="N89" s="35">
        <v>2</v>
      </c>
      <c r="O89" s="15" t="s">
        <v>1746</v>
      </c>
      <c r="P89" s="15" t="s">
        <v>1746</v>
      </c>
      <c r="Q89" s="15" t="s">
        <v>1746</v>
      </c>
      <c r="R89" s="36">
        <v>25</v>
      </c>
      <c r="S89" s="41">
        <v>2</v>
      </c>
      <c r="T89" s="36">
        <v>4</v>
      </c>
      <c r="U89" s="22" t="s">
        <v>1746</v>
      </c>
      <c r="V89" s="24" t="s">
        <v>1746</v>
      </c>
      <c r="W89" s="43">
        <v>10</v>
      </c>
      <c r="X89" s="43" t="s">
        <v>1746</v>
      </c>
      <c r="Y89" s="44" t="s">
        <v>1746</v>
      </c>
    </row>
    <row r="90" spans="1:25" x14ac:dyDescent="0.25">
      <c r="A90" s="90">
        <v>89</v>
      </c>
      <c r="B90" s="29" t="s">
        <v>3208</v>
      </c>
      <c r="C90" s="26" t="s">
        <v>3209</v>
      </c>
      <c r="D90" s="66">
        <v>43933</v>
      </c>
      <c r="E90" s="40">
        <v>0.38194444444444398</v>
      </c>
      <c r="F90" s="40">
        <v>0.73611111111111105</v>
      </c>
      <c r="G90" s="41">
        <v>1200</v>
      </c>
      <c r="H90" s="22" t="s">
        <v>1746</v>
      </c>
      <c r="I90" s="15" t="s">
        <v>1746</v>
      </c>
      <c r="J90" s="15" t="s">
        <v>1746</v>
      </c>
      <c r="K90" s="15" t="s">
        <v>1746</v>
      </c>
      <c r="L90" s="35">
        <v>0</v>
      </c>
      <c r="M90" s="35" t="s">
        <v>1746</v>
      </c>
      <c r="N90" s="35">
        <v>0</v>
      </c>
      <c r="O90" s="15" t="s">
        <v>1746</v>
      </c>
      <c r="P90" s="15" t="s">
        <v>1746</v>
      </c>
      <c r="Q90" s="15" t="s">
        <v>1746</v>
      </c>
      <c r="R90" s="36">
        <v>35</v>
      </c>
      <c r="S90" s="41">
        <v>0</v>
      </c>
      <c r="T90" s="36">
        <v>0</v>
      </c>
      <c r="U90" s="22" t="s">
        <v>1746</v>
      </c>
      <c r="V90" s="24" t="s">
        <v>1746</v>
      </c>
      <c r="W90" s="43">
        <v>8.5</v>
      </c>
      <c r="X90" s="43" t="s">
        <v>1746</v>
      </c>
      <c r="Y90" s="44" t="s">
        <v>1746</v>
      </c>
    </row>
    <row r="91" spans="1:25" x14ac:dyDescent="0.25">
      <c r="A91" s="90">
        <v>90</v>
      </c>
      <c r="B91" s="29" t="s">
        <v>3208</v>
      </c>
      <c r="C91" s="26" t="s">
        <v>3207</v>
      </c>
      <c r="D91" s="66">
        <v>43934</v>
      </c>
      <c r="E91" s="40">
        <v>0.34027777777777801</v>
      </c>
      <c r="F91" s="40">
        <v>0.75694444444444497</v>
      </c>
      <c r="G91" s="41">
        <v>1200</v>
      </c>
      <c r="H91" s="22" t="s">
        <v>1746</v>
      </c>
      <c r="I91" s="15" t="s">
        <v>1746</v>
      </c>
      <c r="J91" s="15" t="s">
        <v>1746</v>
      </c>
      <c r="K91" s="15" t="s">
        <v>1746</v>
      </c>
      <c r="L91" s="35">
        <v>0</v>
      </c>
      <c r="M91" s="35" t="s">
        <v>1746</v>
      </c>
      <c r="N91" s="35">
        <v>3.5</v>
      </c>
      <c r="O91" s="15" t="s">
        <v>1746</v>
      </c>
      <c r="P91" s="15" t="s">
        <v>1746</v>
      </c>
      <c r="Q91" s="15" t="s">
        <v>1746</v>
      </c>
      <c r="R91" s="36">
        <v>8.5</v>
      </c>
      <c r="S91" s="41">
        <v>1</v>
      </c>
      <c r="T91" s="36">
        <v>3.5</v>
      </c>
      <c r="U91" s="22" t="s">
        <v>1746</v>
      </c>
      <c r="V91" s="24" t="s">
        <v>1746</v>
      </c>
      <c r="W91" s="43">
        <v>10</v>
      </c>
      <c r="X91" s="43" t="s">
        <v>1746</v>
      </c>
      <c r="Y91" s="44" t="s">
        <v>1746</v>
      </c>
    </row>
    <row r="92" spans="1:25" x14ac:dyDescent="0.25">
      <c r="A92" s="90">
        <v>91</v>
      </c>
      <c r="B92" s="29" t="s">
        <v>3208</v>
      </c>
      <c r="C92" s="26" t="s">
        <v>1802</v>
      </c>
      <c r="D92" s="66">
        <v>43935</v>
      </c>
      <c r="E92" s="40">
        <v>0.36111111111111099</v>
      </c>
      <c r="F92" s="40">
        <v>0.77777777777777801</v>
      </c>
      <c r="G92" s="41">
        <v>1200</v>
      </c>
      <c r="H92" s="22" t="s">
        <v>1746</v>
      </c>
      <c r="I92" s="15" t="s">
        <v>1746</v>
      </c>
      <c r="J92" s="15" t="s">
        <v>1746</v>
      </c>
      <c r="K92" s="15" t="s">
        <v>1746</v>
      </c>
      <c r="L92" s="35">
        <v>0</v>
      </c>
      <c r="M92" s="35" t="s">
        <v>1746</v>
      </c>
      <c r="N92" s="35">
        <v>3.5</v>
      </c>
      <c r="O92" s="15" t="s">
        <v>1746</v>
      </c>
      <c r="P92" s="15" t="s">
        <v>1746</v>
      </c>
      <c r="Q92" s="15" t="s">
        <v>1746</v>
      </c>
      <c r="R92" s="36">
        <v>12</v>
      </c>
      <c r="S92" s="41">
        <v>1</v>
      </c>
      <c r="T92" s="36">
        <v>3.5</v>
      </c>
      <c r="U92" s="22" t="s">
        <v>1746</v>
      </c>
      <c r="V92" s="24" t="s">
        <v>1746</v>
      </c>
      <c r="W92" s="43">
        <v>10</v>
      </c>
      <c r="X92" s="43" t="s">
        <v>1746</v>
      </c>
      <c r="Y92" s="44" t="s">
        <v>1746</v>
      </c>
    </row>
    <row r="93" spans="1:25" x14ac:dyDescent="0.25">
      <c r="A93" s="90">
        <v>92</v>
      </c>
      <c r="B93" s="29" t="s">
        <v>3208</v>
      </c>
      <c r="C93" s="26" t="s">
        <v>1909</v>
      </c>
      <c r="D93" s="66">
        <v>43935</v>
      </c>
      <c r="E93" s="40">
        <v>0.57638888888888895</v>
      </c>
      <c r="F93" s="40">
        <v>0.86805555555555503</v>
      </c>
      <c r="G93" s="41">
        <v>1200</v>
      </c>
      <c r="H93" s="22" t="s">
        <v>1746</v>
      </c>
      <c r="I93" s="15" t="s">
        <v>1746</v>
      </c>
      <c r="J93" s="15" t="s">
        <v>1746</v>
      </c>
      <c r="K93" s="15" t="s">
        <v>1746</v>
      </c>
      <c r="L93" s="35">
        <v>0</v>
      </c>
      <c r="M93" s="35" t="s">
        <v>1746</v>
      </c>
      <c r="N93" s="35">
        <v>0</v>
      </c>
      <c r="O93" s="15" t="s">
        <v>1746</v>
      </c>
      <c r="P93" s="15" t="s">
        <v>1746</v>
      </c>
      <c r="Q93" s="15" t="s">
        <v>1746</v>
      </c>
      <c r="R93" s="36">
        <v>35</v>
      </c>
      <c r="S93" s="41">
        <v>0</v>
      </c>
      <c r="T93" s="36">
        <v>0</v>
      </c>
      <c r="U93" s="22" t="s">
        <v>1746</v>
      </c>
      <c r="V93" s="24" t="s">
        <v>1746</v>
      </c>
      <c r="W93" s="43">
        <v>7</v>
      </c>
      <c r="X93" s="43" t="s">
        <v>1746</v>
      </c>
      <c r="Y93" s="44" t="s">
        <v>1746</v>
      </c>
    </row>
    <row r="94" spans="1:25" x14ac:dyDescent="0.25">
      <c r="A94" s="90">
        <v>93</v>
      </c>
      <c r="B94" s="26" t="s">
        <v>3246</v>
      </c>
      <c r="C94" s="26" t="s">
        <v>2146</v>
      </c>
      <c r="D94" s="66">
        <v>43940</v>
      </c>
      <c r="E94" s="40">
        <v>0.40972222222222199</v>
      </c>
      <c r="F94" s="40">
        <v>0.78472222222222199</v>
      </c>
      <c r="G94" s="41">
        <v>1200</v>
      </c>
      <c r="H94" s="22" t="s">
        <v>1746</v>
      </c>
      <c r="I94" s="15" t="s">
        <v>1746</v>
      </c>
      <c r="J94" s="15" t="s">
        <v>1746</v>
      </c>
      <c r="K94" s="15" t="s">
        <v>1746</v>
      </c>
      <c r="L94" s="35">
        <v>0</v>
      </c>
      <c r="M94" s="35" t="s">
        <v>1746</v>
      </c>
      <c r="N94" s="35">
        <v>4.0999999999999996</v>
      </c>
      <c r="O94" s="15" t="s">
        <v>1746</v>
      </c>
      <c r="P94" s="15" t="s">
        <v>1746</v>
      </c>
      <c r="Q94" s="15" t="s">
        <v>1746</v>
      </c>
      <c r="R94" s="36">
        <v>7.5</v>
      </c>
      <c r="S94" s="41">
        <v>3</v>
      </c>
      <c r="T94" s="36">
        <v>12.299999999999999</v>
      </c>
      <c r="U94" s="22" t="s">
        <v>1746</v>
      </c>
      <c r="V94" s="24" t="s">
        <v>1746</v>
      </c>
      <c r="W94" s="43">
        <v>9</v>
      </c>
      <c r="X94" s="43" t="s">
        <v>1746</v>
      </c>
      <c r="Y94" s="44" t="s">
        <v>1746</v>
      </c>
    </row>
    <row r="95" spans="1:25" x14ac:dyDescent="0.25">
      <c r="A95" s="90">
        <v>94</v>
      </c>
      <c r="B95" s="26" t="s">
        <v>3246</v>
      </c>
      <c r="C95" s="26" t="s">
        <v>1849</v>
      </c>
      <c r="D95" s="66">
        <v>43941</v>
      </c>
      <c r="E95" s="40">
        <v>0.35416666666666702</v>
      </c>
      <c r="F95" s="40">
        <v>0.6875</v>
      </c>
      <c r="G95" s="41">
        <v>1200</v>
      </c>
      <c r="H95" s="22" t="s">
        <v>1746</v>
      </c>
      <c r="I95" s="15" t="s">
        <v>1746</v>
      </c>
      <c r="J95" s="15" t="s">
        <v>1746</v>
      </c>
      <c r="K95" s="15" t="s">
        <v>1746</v>
      </c>
      <c r="L95" s="35">
        <v>0</v>
      </c>
      <c r="M95" s="35" t="s">
        <v>1746</v>
      </c>
      <c r="N95" s="35">
        <v>3.9</v>
      </c>
      <c r="O95" s="15" t="s">
        <v>1746</v>
      </c>
      <c r="P95" s="15" t="s">
        <v>1746</v>
      </c>
      <c r="Q95" s="15" t="s">
        <v>1746</v>
      </c>
      <c r="R95" s="36">
        <v>2.5</v>
      </c>
      <c r="S95" s="41">
        <v>3</v>
      </c>
      <c r="T95" s="36">
        <v>11.7</v>
      </c>
      <c r="U95" s="22" t="s">
        <v>1746</v>
      </c>
      <c r="V95" s="24" t="s">
        <v>1746</v>
      </c>
      <c r="W95" s="43">
        <v>8</v>
      </c>
      <c r="X95" s="43" t="s">
        <v>1746</v>
      </c>
      <c r="Y95" s="44" t="s">
        <v>1746</v>
      </c>
    </row>
    <row r="96" spans="1:25" x14ac:dyDescent="0.25">
      <c r="A96" s="90">
        <v>95</v>
      </c>
      <c r="B96" s="26" t="s">
        <v>3246</v>
      </c>
      <c r="C96" s="26" t="s">
        <v>1909</v>
      </c>
      <c r="D96" s="66">
        <v>43942</v>
      </c>
      <c r="E96" s="40">
        <v>0.35416666666666702</v>
      </c>
      <c r="F96" s="40">
        <v>0.72916666666666696</v>
      </c>
      <c r="G96" s="41">
        <v>1200</v>
      </c>
      <c r="H96" s="22" t="s">
        <v>1746</v>
      </c>
      <c r="I96" s="15" t="s">
        <v>1746</v>
      </c>
      <c r="J96" s="15" t="s">
        <v>1746</v>
      </c>
      <c r="K96" s="15" t="s">
        <v>1746</v>
      </c>
      <c r="L96" s="35">
        <v>0</v>
      </c>
      <c r="M96" s="35" t="s">
        <v>1746</v>
      </c>
      <c r="N96" s="35">
        <v>5.5</v>
      </c>
      <c r="O96" s="15" t="s">
        <v>1746</v>
      </c>
      <c r="P96" s="15" t="s">
        <v>1746</v>
      </c>
      <c r="Q96" s="15" t="s">
        <v>1746</v>
      </c>
      <c r="R96" s="36">
        <v>30</v>
      </c>
      <c r="S96" s="41">
        <v>1</v>
      </c>
      <c r="T96" s="36">
        <v>5.5</v>
      </c>
      <c r="U96" s="22" t="s">
        <v>1746</v>
      </c>
      <c r="V96" s="24" t="s">
        <v>1746</v>
      </c>
      <c r="W96" s="43">
        <v>9</v>
      </c>
      <c r="X96" s="43" t="s">
        <v>1746</v>
      </c>
      <c r="Y96" s="44" t="s">
        <v>1746</v>
      </c>
    </row>
    <row r="97" spans="1:25" x14ac:dyDescent="0.25">
      <c r="A97" s="90">
        <v>96</v>
      </c>
      <c r="B97" s="26" t="s">
        <v>3247</v>
      </c>
      <c r="C97" s="26" t="s">
        <v>3207</v>
      </c>
      <c r="D97" s="66">
        <v>43942</v>
      </c>
      <c r="E97" s="40">
        <v>0.35416666666666702</v>
      </c>
      <c r="F97" s="40">
        <v>0.72916666666666696</v>
      </c>
      <c r="G97" s="41">
        <v>1200</v>
      </c>
      <c r="H97" s="22" t="s">
        <v>1746</v>
      </c>
      <c r="I97" s="15" t="s">
        <v>1746</v>
      </c>
      <c r="J97" s="15" t="s">
        <v>1746</v>
      </c>
      <c r="K97" s="15" t="s">
        <v>1746</v>
      </c>
      <c r="L97" s="35">
        <v>0</v>
      </c>
      <c r="M97" s="35" t="s">
        <v>1746</v>
      </c>
      <c r="N97" s="35">
        <v>3.5</v>
      </c>
      <c r="O97" s="15" t="s">
        <v>1746</v>
      </c>
      <c r="P97" s="15" t="s">
        <v>1746</v>
      </c>
      <c r="Q97" s="15" t="s">
        <v>1746</v>
      </c>
      <c r="R97" s="36">
        <v>13</v>
      </c>
      <c r="S97" s="41">
        <v>1</v>
      </c>
      <c r="T97" s="36">
        <v>3.5</v>
      </c>
      <c r="U97" s="22" t="s">
        <v>1746</v>
      </c>
      <c r="V97" s="24" t="s">
        <v>1746</v>
      </c>
      <c r="W97" s="43">
        <v>9</v>
      </c>
      <c r="X97" s="43" t="s">
        <v>1746</v>
      </c>
      <c r="Y97" s="44" t="s">
        <v>1746</v>
      </c>
    </row>
    <row r="98" spans="1:25" x14ac:dyDescent="0.25">
      <c r="A98" s="90">
        <v>97</v>
      </c>
      <c r="B98" s="26" t="s">
        <v>3246</v>
      </c>
      <c r="C98" s="26" t="s">
        <v>1909</v>
      </c>
      <c r="D98" s="66">
        <v>43943</v>
      </c>
      <c r="E98" s="40">
        <v>0.3125</v>
      </c>
      <c r="F98" s="40">
        <v>0.72916666666666696</v>
      </c>
      <c r="G98" s="41">
        <v>1200</v>
      </c>
      <c r="H98" s="22" t="s">
        <v>1746</v>
      </c>
      <c r="I98" s="15" t="s">
        <v>1746</v>
      </c>
      <c r="J98" s="15" t="s">
        <v>1746</v>
      </c>
      <c r="K98" s="15" t="s">
        <v>1746</v>
      </c>
      <c r="L98" s="35">
        <v>0</v>
      </c>
      <c r="M98" s="35" t="s">
        <v>1746</v>
      </c>
      <c r="N98" s="35">
        <v>5.6</v>
      </c>
      <c r="O98" s="15" t="s">
        <v>1746</v>
      </c>
      <c r="P98" s="15" t="s">
        <v>1746</v>
      </c>
      <c r="Q98" s="15" t="s">
        <v>1746</v>
      </c>
      <c r="R98" s="36">
        <v>28</v>
      </c>
      <c r="S98" s="41">
        <v>1</v>
      </c>
      <c r="T98" s="36">
        <v>5.6</v>
      </c>
      <c r="U98" s="22" t="s">
        <v>1746</v>
      </c>
      <c r="V98" s="24" t="s">
        <v>1746</v>
      </c>
      <c r="W98" s="43">
        <v>10</v>
      </c>
      <c r="X98" s="43" t="s">
        <v>1746</v>
      </c>
      <c r="Y98" s="44" t="s">
        <v>1746</v>
      </c>
    </row>
    <row r="99" spans="1:25" x14ac:dyDescent="0.25">
      <c r="A99" s="90">
        <v>98</v>
      </c>
      <c r="B99" s="26" t="s">
        <v>23</v>
      </c>
      <c r="C99" s="26" t="s">
        <v>1802</v>
      </c>
      <c r="D99" s="66">
        <v>43943</v>
      </c>
      <c r="E99" s="40">
        <v>0.375</v>
      </c>
      <c r="F99" s="40">
        <v>0.79166666666666696</v>
      </c>
      <c r="G99" s="41">
        <v>1200</v>
      </c>
      <c r="H99" s="22" t="s">
        <v>1746</v>
      </c>
      <c r="I99" s="15" t="s">
        <v>1746</v>
      </c>
      <c r="J99" s="15" t="s">
        <v>1746</v>
      </c>
      <c r="K99" s="15" t="s">
        <v>1746</v>
      </c>
      <c r="L99" s="35">
        <v>0</v>
      </c>
      <c r="M99" s="35" t="s">
        <v>1746</v>
      </c>
      <c r="N99" s="35">
        <v>3.6</v>
      </c>
      <c r="O99" s="15" t="s">
        <v>1746</v>
      </c>
      <c r="P99" s="15" t="s">
        <v>1746</v>
      </c>
      <c r="Q99" s="15" t="s">
        <v>1746</v>
      </c>
      <c r="R99" s="36">
        <v>22</v>
      </c>
      <c r="S99" s="41">
        <v>1</v>
      </c>
      <c r="T99" s="36">
        <v>3.6</v>
      </c>
      <c r="U99" s="22" t="s">
        <v>1746</v>
      </c>
      <c r="V99" s="24" t="s">
        <v>1746</v>
      </c>
      <c r="W99" s="43">
        <v>10</v>
      </c>
      <c r="X99" s="43" t="s">
        <v>1746</v>
      </c>
      <c r="Y99" s="44" t="s">
        <v>1746</v>
      </c>
    </row>
    <row r="100" spans="1:25" x14ac:dyDescent="0.25">
      <c r="A100" s="90">
        <v>99</v>
      </c>
      <c r="B100" s="26" t="s">
        <v>3246</v>
      </c>
      <c r="C100" s="26" t="s">
        <v>1909</v>
      </c>
      <c r="D100" s="66">
        <v>43944</v>
      </c>
      <c r="E100" s="40">
        <v>0.32638888888888901</v>
      </c>
      <c r="F100" s="40">
        <v>0.4375</v>
      </c>
      <c r="G100" s="41">
        <v>1200</v>
      </c>
      <c r="H100" s="22" t="s">
        <v>1746</v>
      </c>
      <c r="I100" s="15" t="s">
        <v>1746</v>
      </c>
      <c r="J100" s="15" t="s">
        <v>1746</v>
      </c>
      <c r="K100" s="15" t="s">
        <v>1746</v>
      </c>
      <c r="L100" s="35">
        <v>0</v>
      </c>
      <c r="M100" s="35" t="s">
        <v>1746</v>
      </c>
      <c r="N100" s="35">
        <v>4</v>
      </c>
      <c r="O100" s="15" t="s">
        <v>1746</v>
      </c>
      <c r="P100" s="15" t="s">
        <v>1746</v>
      </c>
      <c r="Q100" s="15" t="s">
        <v>1746</v>
      </c>
      <c r="R100" s="36">
        <v>8</v>
      </c>
      <c r="S100" s="41">
        <v>1</v>
      </c>
      <c r="T100" s="36">
        <v>4</v>
      </c>
      <c r="U100" s="22" t="s">
        <v>1746</v>
      </c>
      <c r="V100" s="24" t="s">
        <v>1746</v>
      </c>
      <c r="W100" s="43">
        <v>8</v>
      </c>
      <c r="X100" s="43" t="s">
        <v>1746</v>
      </c>
      <c r="Y100" s="44" t="s">
        <v>3318</v>
      </c>
    </row>
    <row r="101" spans="1:25" x14ac:dyDescent="0.25">
      <c r="A101" s="90">
        <v>100</v>
      </c>
      <c r="B101" s="26" t="s">
        <v>23</v>
      </c>
      <c r="C101" s="26" t="s">
        <v>3207</v>
      </c>
      <c r="D101" s="66">
        <v>43945</v>
      </c>
      <c r="E101" s="40">
        <v>0.36111111111111099</v>
      </c>
      <c r="F101" s="40">
        <v>0.81944444444444497</v>
      </c>
      <c r="G101" s="41">
        <v>1200</v>
      </c>
      <c r="H101" s="22" t="s">
        <v>1746</v>
      </c>
      <c r="I101" s="15" t="s">
        <v>1746</v>
      </c>
      <c r="J101" s="15" t="s">
        <v>1746</v>
      </c>
      <c r="K101" s="15" t="s">
        <v>1746</v>
      </c>
      <c r="L101" s="35">
        <v>0</v>
      </c>
      <c r="M101" s="35" t="s">
        <v>1746</v>
      </c>
      <c r="N101" s="35">
        <v>3.2</v>
      </c>
      <c r="O101" s="15" t="s">
        <v>1746</v>
      </c>
      <c r="P101" s="15" t="s">
        <v>1746</v>
      </c>
      <c r="Q101" s="15" t="s">
        <v>1746</v>
      </c>
      <c r="R101" s="36">
        <v>15.5</v>
      </c>
      <c r="S101" s="41">
        <v>1</v>
      </c>
      <c r="T101" s="36">
        <v>3.2</v>
      </c>
      <c r="U101" s="22" t="s">
        <v>1746</v>
      </c>
      <c r="V101" s="24" t="s">
        <v>1746</v>
      </c>
      <c r="W101" s="43">
        <v>11</v>
      </c>
      <c r="X101" s="43" t="s">
        <v>1746</v>
      </c>
      <c r="Y101" s="44" t="s">
        <v>1746</v>
      </c>
    </row>
    <row r="102" spans="1:25" x14ac:dyDescent="0.25">
      <c r="A102" s="90">
        <v>101</v>
      </c>
      <c r="B102" s="26" t="s">
        <v>3247</v>
      </c>
      <c r="C102" s="26" t="s">
        <v>1802</v>
      </c>
      <c r="D102" s="66">
        <v>43946</v>
      </c>
      <c r="E102" s="40">
        <v>0.34722222222222199</v>
      </c>
      <c r="F102" s="40">
        <v>0.76388888888888895</v>
      </c>
      <c r="G102" s="41">
        <v>1200</v>
      </c>
      <c r="H102" s="22" t="s">
        <v>1746</v>
      </c>
      <c r="I102" s="15" t="s">
        <v>1746</v>
      </c>
      <c r="J102" s="15" t="s">
        <v>1746</v>
      </c>
      <c r="K102" s="15" t="s">
        <v>1746</v>
      </c>
      <c r="L102" s="35">
        <v>0</v>
      </c>
      <c r="M102" s="35" t="s">
        <v>1746</v>
      </c>
      <c r="N102" s="35">
        <v>3.6</v>
      </c>
      <c r="O102" s="15" t="s">
        <v>1746</v>
      </c>
      <c r="P102" s="15" t="s">
        <v>1746</v>
      </c>
      <c r="Q102" s="15" t="s">
        <v>1746</v>
      </c>
      <c r="R102" s="36">
        <v>16</v>
      </c>
      <c r="S102" s="41">
        <v>1</v>
      </c>
      <c r="T102" s="36">
        <v>3.6</v>
      </c>
      <c r="U102" s="22" t="s">
        <v>1746</v>
      </c>
      <c r="V102" s="24" t="s">
        <v>1746</v>
      </c>
      <c r="W102" s="43">
        <v>10</v>
      </c>
      <c r="X102" s="43" t="s">
        <v>1746</v>
      </c>
      <c r="Y102" s="44" t="s">
        <v>1746</v>
      </c>
    </row>
    <row r="103" spans="1:25" x14ac:dyDescent="0.25">
      <c r="A103" s="90">
        <v>102</v>
      </c>
      <c r="B103" s="26" t="s">
        <v>3246</v>
      </c>
      <c r="C103" s="26" t="s">
        <v>1909</v>
      </c>
      <c r="D103" s="66">
        <v>43946</v>
      </c>
      <c r="E103" s="40">
        <v>0.54166666666666696</v>
      </c>
      <c r="F103" s="40">
        <v>0.875</v>
      </c>
      <c r="G103" s="41">
        <v>1200</v>
      </c>
      <c r="H103" s="22" t="s">
        <v>1746</v>
      </c>
      <c r="I103" s="15" t="s">
        <v>1746</v>
      </c>
      <c r="J103" s="15" t="s">
        <v>1746</v>
      </c>
      <c r="K103" s="15" t="s">
        <v>1746</v>
      </c>
      <c r="L103" s="35">
        <v>0</v>
      </c>
      <c r="M103" s="35" t="s">
        <v>1746</v>
      </c>
      <c r="N103" s="35">
        <v>3.7</v>
      </c>
      <c r="O103" s="15" t="s">
        <v>1746</v>
      </c>
      <c r="P103" s="15" t="s">
        <v>1746</v>
      </c>
      <c r="Q103" s="15" t="s">
        <v>1746</v>
      </c>
      <c r="R103" s="36">
        <v>35</v>
      </c>
      <c r="S103" s="41">
        <v>1</v>
      </c>
      <c r="T103" s="36">
        <v>3.7</v>
      </c>
      <c r="U103" s="22" t="s">
        <v>1746</v>
      </c>
      <c r="V103" s="24" t="s">
        <v>1746</v>
      </c>
      <c r="W103" s="43">
        <v>8</v>
      </c>
      <c r="X103" s="43" t="s">
        <v>1746</v>
      </c>
      <c r="Y103" s="44" t="s">
        <v>1746</v>
      </c>
    </row>
    <row r="104" spans="1:25" x14ac:dyDescent="0.25">
      <c r="A104" s="90">
        <v>103</v>
      </c>
      <c r="B104" s="26" t="s">
        <v>23</v>
      </c>
      <c r="C104" s="26" t="s">
        <v>3207</v>
      </c>
      <c r="D104" s="66">
        <v>43947</v>
      </c>
      <c r="E104" s="40">
        <v>0.36111111111111099</v>
      </c>
      <c r="F104" s="40">
        <v>0.77777777777777801</v>
      </c>
      <c r="G104" s="41">
        <v>1200</v>
      </c>
      <c r="H104" s="22" t="s">
        <v>1746</v>
      </c>
      <c r="I104" s="15" t="s">
        <v>1746</v>
      </c>
      <c r="J104" s="15" t="s">
        <v>1746</v>
      </c>
      <c r="K104" s="15" t="s">
        <v>1746</v>
      </c>
      <c r="L104" s="35">
        <v>0</v>
      </c>
      <c r="M104" s="35" t="s">
        <v>1746</v>
      </c>
      <c r="N104" s="35">
        <v>3</v>
      </c>
      <c r="O104" s="15" t="s">
        <v>1746</v>
      </c>
      <c r="P104" s="15" t="s">
        <v>1746</v>
      </c>
      <c r="Q104" s="15" t="s">
        <v>1746</v>
      </c>
      <c r="R104" s="36">
        <v>16</v>
      </c>
      <c r="S104" s="41">
        <v>1</v>
      </c>
      <c r="T104" s="36">
        <v>3</v>
      </c>
      <c r="U104" s="22" t="s">
        <v>1746</v>
      </c>
      <c r="V104" s="24" t="s">
        <v>1746</v>
      </c>
      <c r="W104" s="43">
        <v>10</v>
      </c>
      <c r="X104" s="43" t="s">
        <v>1746</v>
      </c>
      <c r="Y104" s="44" t="s">
        <v>1746</v>
      </c>
    </row>
    <row r="105" spans="1:25" x14ac:dyDescent="0.25">
      <c r="A105" s="90">
        <v>104</v>
      </c>
      <c r="B105" s="26" t="s">
        <v>3246</v>
      </c>
      <c r="C105" s="26" t="s">
        <v>1909</v>
      </c>
      <c r="D105" s="66">
        <v>43947</v>
      </c>
      <c r="E105" s="40">
        <v>0.32638888888888901</v>
      </c>
      <c r="F105" s="40">
        <v>0.78472222222222199</v>
      </c>
      <c r="G105" s="41">
        <v>1200</v>
      </c>
      <c r="H105" s="22" t="s">
        <v>1746</v>
      </c>
      <c r="I105" s="15" t="s">
        <v>1746</v>
      </c>
      <c r="J105" s="15" t="s">
        <v>1746</v>
      </c>
      <c r="K105" s="15" t="s">
        <v>1746</v>
      </c>
      <c r="L105" s="35">
        <v>0</v>
      </c>
      <c r="M105" s="35" t="s">
        <v>1746</v>
      </c>
      <c r="N105" s="35">
        <v>3.7</v>
      </c>
      <c r="O105" s="15" t="s">
        <v>1746</v>
      </c>
      <c r="P105" s="15" t="s">
        <v>1746</v>
      </c>
      <c r="Q105" s="15" t="s">
        <v>1746</v>
      </c>
      <c r="R105" s="36">
        <v>42</v>
      </c>
      <c r="S105" s="41">
        <v>1</v>
      </c>
      <c r="T105" s="36">
        <v>3.7</v>
      </c>
      <c r="U105" s="22" t="s">
        <v>1746</v>
      </c>
      <c r="V105" s="24" t="s">
        <v>1746</v>
      </c>
      <c r="W105" s="43">
        <v>11</v>
      </c>
      <c r="X105" s="43" t="s">
        <v>1746</v>
      </c>
      <c r="Y105" s="44" t="s">
        <v>1746</v>
      </c>
    </row>
    <row r="106" spans="1:25" x14ac:dyDescent="0.25">
      <c r="A106" s="90">
        <v>105</v>
      </c>
      <c r="B106" s="26" t="s">
        <v>3246</v>
      </c>
      <c r="C106" s="26" t="s">
        <v>1909</v>
      </c>
      <c r="D106" s="66">
        <v>43948</v>
      </c>
      <c r="E106" s="40">
        <v>0.32638888888888901</v>
      </c>
      <c r="F106" s="40">
        <v>0.82638888888888895</v>
      </c>
      <c r="G106" s="41">
        <v>1200</v>
      </c>
      <c r="H106" s="22" t="s">
        <v>1746</v>
      </c>
      <c r="I106" s="15" t="s">
        <v>1746</v>
      </c>
      <c r="J106" s="15" t="s">
        <v>1746</v>
      </c>
      <c r="K106" s="15" t="s">
        <v>1746</v>
      </c>
      <c r="L106" s="35">
        <v>0</v>
      </c>
      <c r="M106" s="35" t="s">
        <v>1746</v>
      </c>
      <c r="N106" s="35">
        <v>3.9</v>
      </c>
      <c r="O106" s="15" t="s">
        <v>1746</v>
      </c>
      <c r="P106" s="15" t="s">
        <v>1746</v>
      </c>
      <c r="Q106" s="15" t="s">
        <v>1746</v>
      </c>
      <c r="R106" s="36">
        <v>46</v>
      </c>
      <c r="S106" s="41">
        <v>1</v>
      </c>
      <c r="T106" s="36">
        <v>3.9</v>
      </c>
      <c r="U106" s="22" t="s">
        <v>1746</v>
      </c>
      <c r="V106" s="24" t="s">
        <v>1746</v>
      </c>
      <c r="W106" s="43">
        <v>12</v>
      </c>
      <c r="X106" s="43" t="s">
        <v>1746</v>
      </c>
      <c r="Y106" s="44" t="s">
        <v>1746</v>
      </c>
    </row>
    <row r="107" spans="1:25" x14ac:dyDescent="0.25">
      <c r="A107" s="90">
        <v>106</v>
      </c>
      <c r="B107" s="26" t="s">
        <v>23</v>
      </c>
      <c r="C107" s="26" t="s">
        <v>1802</v>
      </c>
      <c r="D107" s="66">
        <v>43948</v>
      </c>
      <c r="E107" s="40">
        <v>0.34722222222222199</v>
      </c>
      <c r="F107" s="40">
        <v>0.84722222222222199</v>
      </c>
      <c r="G107" s="41">
        <v>1200</v>
      </c>
      <c r="H107" s="22" t="s">
        <v>1746</v>
      </c>
      <c r="I107" s="15" t="s">
        <v>1746</v>
      </c>
      <c r="J107" s="15" t="s">
        <v>1746</v>
      </c>
      <c r="K107" s="15" t="s">
        <v>1746</v>
      </c>
      <c r="L107" s="35">
        <v>0</v>
      </c>
      <c r="M107" s="35" t="s">
        <v>1746</v>
      </c>
      <c r="N107" s="35">
        <v>3.5</v>
      </c>
      <c r="O107" s="15" t="s">
        <v>1746</v>
      </c>
      <c r="P107" s="15" t="s">
        <v>1746</v>
      </c>
      <c r="Q107" s="15" t="s">
        <v>1746</v>
      </c>
      <c r="R107" s="36">
        <v>14</v>
      </c>
      <c r="S107" s="41">
        <v>1</v>
      </c>
      <c r="T107" s="36">
        <v>3.5</v>
      </c>
      <c r="U107" s="22" t="s">
        <v>1746</v>
      </c>
      <c r="V107" s="24" t="s">
        <v>1746</v>
      </c>
      <c r="W107" s="43">
        <v>12</v>
      </c>
      <c r="X107" s="43" t="s">
        <v>1746</v>
      </c>
      <c r="Y107" s="44" t="s">
        <v>1746</v>
      </c>
    </row>
    <row r="108" spans="1:25" x14ac:dyDescent="0.25">
      <c r="A108" s="90">
        <v>107</v>
      </c>
      <c r="B108" s="26" t="s">
        <v>3246</v>
      </c>
      <c r="C108" s="26" t="s">
        <v>1909</v>
      </c>
      <c r="D108" s="66">
        <v>43949</v>
      </c>
      <c r="E108" s="40">
        <v>0.31944444444444398</v>
      </c>
      <c r="F108" s="40">
        <v>0.73611111111111105</v>
      </c>
      <c r="G108" s="41">
        <v>1200</v>
      </c>
      <c r="H108" s="22" t="s">
        <v>1746</v>
      </c>
      <c r="I108" s="15" t="s">
        <v>1746</v>
      </c>
      <c r="J108" s="15" t="s">
        <v>1746</v>
      </c>
      <c r="K108" s="15" t="s">
        <v>1746</v>
      </c>
      <c r="L108" s="35">
        <v>0</v>
      </c>
      <c r="M108" s="35" t="s">
        <v>1746</v>
      </c>
      <c r="N108" s="35">
        <v>4.0999999999999996</v>
      </c>
      <c r="O108" s="15" t="s">
        <v>1746</v>
      </c>
      <c r="P108" s="15" t="s">
        <v>1746</v>
      </c>
      <c r="Q108" s="15" t="s">
        <v>1746</v>
      </c>
      <c r="R108" s="36">
        <v>40</v>
      </c>
      <c r="S108" s="41">
        <v>1</v>
      </c>
      <c r="T108" s="36">
        <v>4.0999999999999996</v>
      </c>
      <c r="U108" s="22" t="s">
        <v>1746</v>
      </c>
      <c r="V108" s="24" t="s">
        <v>1746</v>
      </c>
      <c r="W108" s="43">
        <v>10</v>
      </c>
      <c r="X108" s="43" t="s">
        <v>1746</v>
      </c>
      <c r="Y108" s="44" t="s">
        <v>1746</v>
      </c>
    </row>
    <row r="109" spans="1:25" x14ac:dyDescent="0.25">
      <c r="A109" s="90">
        <v>108</v>
      </c>
      <c r="B109" s="26" t="s">
        <v>23</v>
      </c>
      <c r="C109" s="26" t="s">
        <v>3207</v>
      </c>
      <c r="D109" s="66">
        <v>43949</v>
      </c>
      <c r="E109" s="40">
        <v>0.34027777777777801</v>
      </c>
      <c r="F109" s="40">
        <v>0.79861111111111105</v>
      </c>
      <c r="G109" s="41">
        <v>1200</v>
      </c>
      <c r="H109" s="22" t="s">
        <v>1746</v>
      </c>
      <c r="I109" s="15" t="s">
        <v>1746</v>
      </c>
      <c r="J109" s="15" t="s">
        <v>1746</v>
      </c>
      <c r="K109" s="15" t="s">
        <v>1746</v>
      </c>
      <c r="L109" s="35">
        <v>0</v>
      </c>
      <c r="M109" s="35" t="s">
        <v>1746</v>
      </c>
      <c r="N109" s="35">
        <v>3.5</v>
      </c>
      <c r="O109" s="15" t="s">
        <v>1746</v>
      </c>
      <c r="P109" s="15" t="s">
        <v>1746</v>
      </c>
      <c r="Q109" s="15" t="s">
        <v>1746</v>
      </c>
      <c r="R109" s="36">
        <v>7.5</v>
      </c>
      <c r="S109" s="41">
        <v>1</v>
      </c>
      <c r="T109" s="36">
        <v>3.5</v>
      </c>
      <c r="U109" s="22" t="s">
        <v>1746</v>
      </c>
      <c r="V109" s="24" t="s">
        <v>1746</v>
      </c>
      <c r="W109" s="43">
        <v>11</v>
      </c>
      <c r="X109" s="43" t="s">
        <v>1746</v>
      </c>
      <c r="Y109" s="44" t="s">
        <v>1746</v>
      </c>
    </row>
    <row r="110" spans="1:25" x14ac:dyDescent="0.25">
      <c r="A110" s="90">
        <v>109</v>
      </c>
      <c r="B110" s="26" t="s">
        <v>23</v>
      </c>
      <c r="C110" s="26" t="s">
        <v>3207</v>
      </c>
      <c r="D110" s="66">
        <v>43950</v>
      </c>
      <c r="E110" s="40">
        <v>0.34722222222222199</v>
      </c>
      <c r="F110" s="40">
        <v>0.80555555555555503</v>
      </c>
      <c r="G110" s="41">
        <v>1200</v>
      </c>
      <c r="H110" s="22" t="s">
        <v>1746</v>
      </c>
      <c r="I110" s="15" t="s">
        <v>1746</v>
      </c>
      <c r="J110" s="15" t="s">
        <v>1746</v>
      </c>
      <c r="K110" s="15" t="s">
        <v>1746</v>
      </c>
      <c r="L110" s="35">
        <v>0</v>
      </c>
      <c r="M110" s="35" t="s">
        <v>1746</v>
      </c>
      <c r="N110" s="35">
        <v>3.5</v>
      </c>
      <c r="O110" s="15" t="s">
        <v>1746</v>
      </c>
      <c r="P110" s="15" t="s">
        <v>1746</v>
      </c>
      <c r="Q110" s="15" t="s">
        <v>1746</v>
      </c>
      <c r="R110" s="36">
        <v>6</v>
      </c>
      <c r="S110" s="41">
        <v>1</v>
      </c>
      <c r="T110" s="36">
        <v>3.5</v>
      </c>
      <c r="U110" s="22" t="s">
        <v>1746</v>
      </c>
      <c r="V110" s="24" t="s">
        <v>1746</v>
      </c>
      <c r="W110" s="43">
        <v>11</v>
      </c>
      <c r="X110" s="43" t="s">
        <v>1746</v>
      </c>
      <c r="Y110" s="44" t="s">
        <v>1746</v>
      </c>
    </row>
    <row r="111" spans="1:25" x14ac:dyDescent="0.25">
      <c r="A111" s="90">
        <v>110</v>
      </c>
      <c r="B111" s="26" t="s">
        <v>23</v>
      </c>
      <c r="C111" s="26" t="s">
        <v>1802</v>
      </c>
      <c r="D111" s="66">
        <v>43951</v>
      </c>
      <c r="E111" s="40">
        <v>0.34027777777777801</v>
      </c>
      <c r="F111" s="40">
        <v>0.75694444444444497</v>
      </c>
      <c r="G111" s="41">
        <v>1200</v>
      </c>
      <c r="H111" s="22" t="s">
        <v>1746</v>
      </c>
      <c r="I111" s="15" t="s">
        <v>1746</v>
      </c>
      <c r="J111" s="15" t="s">
        <v>1746</v>
      </c>
      <c r="K111" s="15" t="s">
        <v>1746</v>
      </c>
      <c r="L111" s="35">
        <v>0</v>
      </c>
      <c r="M111" s="35" t="s">
        <v>1746</v>
      </c>
      <c r="N111" s="35">
        <v>3.5</v>
      </c>
      <c r="O111" s="15" t="s">
        <v>1746</v>
      </c>
      <c r="P111" s="15" t="s">
        <v>1746</v>
      </c>
      <c r="Q111" s="15" t="s">
        <v>1746</v>
      </c>
      <c r="R111" s="36">
        <v>11.5</v>
      </c>
      <c r="S111" s="41">
        <v>1</v>
      </c>
      <c r="T111" s="36">
        <v>3.5</v>
      </c>
      <c r="U111" s="22" t="s">
        <v>1746</v>
      </c>
      <c r="V111" s="24" t="s">
        <v>1746</v>
      </c>
      <c r="W111" s="43">
        <v>10</v>
      </c>
      <c r="X111" s="43" t="s">
        <v>1746</v>
      </c>
      <c r="Y111" s="44" t="s">
        <v>1746</v>
      </c>
    </row>
    <row r="112" spans="1:25" x14ac:dyDescent="0.25">
      <c r="A112" s="90">
        <v>111</v>
      </c>
      <c r="B112" s="26" t="s">
        <v>23</v>
      </c>
      <c r="C112" s="26" t="s">
        <v>2146</v>
      </c>
      <c r="D112" s="66">
        <v>43951</v>
      </c>
      <c r="E112" s="40">
        <v>0.54166666666666696</v>
      </c>
      <c r="F112" s="40">
        <v>0.875</v>
      </c>
      <c r="G112" s="41">
        <v>1200</v>
      </c>
      <c r="H112" s="22" t="s">
        <v>1746</v>
      </c>
      <c r="I112" s="15" t="s">
        <v>1746</v>
      </c>
      <c r="J112" s="15" t="s">
        <v>1746</v>
      </c>
      <c r="K112" s="15" t="s">
        <v>1746</v>
      </c>
      <c r="L112" s="35">
        <v>0.4</v>
      </c>
      <c r="M112" s="35" t="s">
        <v>1746</v>
      </c>
      <c r="N112" s="35">
        <v>7</v>
      </c>
      <c r="O112" s="15" t="s">
        <v>1746</v>
      </c>
      <c r="P112" s="15" t="s">
        <v>1746</v>
      </c>
      <c r="Q112" s="15" t="s">
        <v>1746</v>
      </c>
      <c r="R112" s="36">
        <v>5</v>
      </c>
      <c r="S112" s="41">
        <v>1</v>
      </c>
      <c r="T112" s="36">
        <v>6.6</v>
      </c>
      <c r="U112" s="22" t="s">
        <v>1746</v>
      </c>
      <c r="V112" s="24" t="s">
        <v>1746</v>
      </c>
      <c r="W112" s="43">
        <v>8</v>
      </c>
      <c r="X112" s="43" t="s">
        <v>1746</v>
      </c>
      <c r="Y112" s="44" t="s">
        <v>1746</v>
      </c>
    </row>
    <row r="113" spans="1:25" x14ac:dyDescent="0.25">
      <c r="A113" s="90">
        <v>112</v>
      </c>
      <c r="B113" s="26" t="s">
        <v>23</v>
      </c>
      <c r="C113" s="26" t="s">
        <v>1849</v>
      </c>
      <c r="D113" s="66">
        <v>43957</v>
      </c>
      <c r="E113" s="40">
        <v>0.36111111111111099</v>
      </c>
      <c r="F113" s="40">
        <v>0.52777777777777801</v>
      </c>
      <c r="G113" s="41">
        <v>1200</v>
      </c>
      <c r="H113" s="22" t="s">
        <v>1746</v>
      </c>
      <c r="I113" s="15" t="s">
        <v>1746</v>
      </c>
      <c r="J113" s="15" t="s">
        <v>1746</v>
      </c>
      <c r="K113" s="15" t="s">
        <v>1746</v>
      </c>
      <c r="L113" s="35">
        <v>0</v>
      </c>
      <c r="M113" s="35" t="s">
        <v>1746</v>
      </c>
      <c r="N113" s="35">
        <v>4.0999999999999996</v>
      </c>
      <c r="O113" s="15" t="s">
        <v>1746</v>
      </c>
      <c r="P113" s="15" t="s">
        <v>1746</v>
      </c>
      <c r="Q113" s="15" t="s">
        <v>1746</v>
      </c>
      <c r="R113" s="36">
        <v>4</v>
      </c>
      <c r="S113" s="41">
        <v>3</v>
      </c>
      <c r="T113" s="36">
        <v>12.299999999999999</v>
      </c>
      <c r="U113" s="22" t="s">
        <v>1746</v>
      </c>
      <c r="V113" s="24" t="s">
        <v>1746</v>
      </c>
      <c r="W113" s="43">
        <v>4</v>
      </c>
      <c r="X113" s="43" t="s">
        <v>1746</v>
      </c>
      <c r="Y113" s="44" t="s">
        <v>1746</v>
      </c>
    </row>
    <row r="114" spans="1:25" x14ac:dyDescent="0.25">
      <c r="A114" s="90">
        <v>113</v>
      </c>
      <c r="B114" s="26" t="s">
        <v>23</v>
      </c>
      <c r="C114" s="26" t="s">
        <v>2146</v>
      </c>
      <c r="D114" s="66">
        <v>43957</v>
      </c>
      <c r="E114" s="40">
        <v>0.57638888888888895</v>
      </c>
      <c r="F114" s="40">
        <v>0.78472222222222199</v>
      </c>
      <c r="G114" s="41">
        <v>1200</v>
      </c>
      <c r="H114" s="22" t="s">
        <v>1746</v>
      </c>
      <c r="I114" s="15" t="s">
        <v>1746</v>
      </c>
      <c r="J114" s="15" t="s">
        <v>1746</v>
      </c>
      <c r="K114" s="15" t="s">
        <v>1746</v>
      </c>
      <c r="L114" s="35">
        <v>0</v>
      </c>
      <c r="M114" s="35" t="s">
        <v>1746</v>
      </c>
      <c r="N114" s="35">
        <v>1.8</v>
      </c>
      <c r="O114" s="15" t="s">
        <v>1746</v>
      </c>
      <c r="P114" s="15" t="s">
        <v>1746</v>
      </c>
      <c r="Q114" s="15" t="s">
        <v>1746</v>
      </c>
      <c r="R114" s="36">
        <v>5</v>
      </c>
      <c r="S114" s="41">
        <v>1</v>
      </c>
      <c r="T114" s="36">
        <v>1.8</v>
      </c>
      <c r="U114" s="22" t="s">
        <v>1746</v>
      </c>
      <c r="V114" s="24" t="s">
        <v>1746</v>
      </c>
      <c r="W114" s="43">
        <v>5</v>
      </c>
      <c r="X114" s="43" t="s">
        <v>1746</v>
      </c>
      <c r="Y114" s="44" t="s">
        <v>1746</v>
      </c>
    </row>
    <row r="115" spans="1:25" x14ac:dyDescent="0.25">
      <c r="A115" s="90">
        <v>114</v>
      </c>
      <c r="B115" s="26" t="s">
        <v>23</v>
      </c>
      <c r="C115" s="26" t="s">
        <v>1802</v>
      </c>
      <c r="D115" s="66">
        <v>43958</v>
      </c>
      <c r="E115" s="40">
        <v>0.33333333333333298</v>
      </c>
      <c r="F115" s="40">
        <v>0.60416666666666696</v>
      </c>
      <c r="G115" s="41">
        <v>1200</v>
      </c>
      <c r="H115" s="22" t="s">
        <v>1746</v>
      </c>
      <c r="I115" s="15" t="s">
        <v>1746</v>
      </c>
      <c r="J115" s="15" t="s">
        <v>1746</v>
      </c>
      <c r="K115" s="15" t="s">
        <v>1746</v>
      </c>
      <c r="L115" s="35">
        <v>0</v>
      </c>
      <c r="M115" s="35" t="s">
        <v>1746</v>
      </c>
      <c r="N115" s="35">
        <v>3.5</v>
      </c>
      <c r="O115" s="15" t="s">
        <v>1746</v>
      </c>
      <c r="P115" s="15" t="s">
        <v>1746</v>
      </c>
      <c r="Q115" s="15" t="s">
        <v>1746</v>
      </c>
      <c r="R115" s="36">
        <v>10</v>
      </c>
      <c r="S115" s="41">
        <v>1</v>
      </c>
      <c r="T115" s="36">
        <v>3.5</v>
      </c>
      <c r="U115" s="22" t="s">
        <v>1746</v>
      </c>
      <c r="V115" s="24" t="s">
        <v>1746</v>
      </c>
      <c r="W115" s="43">
        <v>6.5</v>
      </c>
      <c r="X115" s="43" t="s">
        <v>1746</v>
      </c>
      <c r="Y115" s="44" t="s">
        <v>1746</v>
      </c>
    </row>
    <row r="116" spans="1:25" x14ac:dyDescent="0.25">
      <c r="A116" s="90">
        <v>115</v>
      </c>
      <c r="B116" s="26" t="s">
        <v>23</v>
      </c>
      <c r="C116" s="26" t="s">
        <v>2146</v>
      </c>
      <c r="D116" s="66">
        <v>43958</v>
      </c>
      <c r="E116" s="40">
        <v>0.30555555555555602</v>
      </c>
      <c r="F116" s="40">
        <v>0.75694444444444497</v>
      </c>
      <c r="G116" s="41">
        <v>1200</v>
      </c>
      <c r="H116" s="22" t="s">
        <v>1746</v>
      </c>
      <c r="I116" s="15" t="s">
        <v>1746</v>
      </c>
      <c r="J116" s="15" t="s">
        <v>1746</v>
      </c>
      <c r="K116" s="15" t="s">
        <v>1746</v>
      </c>
      <c r="L116" s="35">
        <v>0.6</v>
      </c>
      <c r="M116" s="35" t="s">
        <v>1746</v>
      </c>
      <c r="N116" s="35">
        <v>4.5</v>
      </c>
      <c r="O116" s="15" t="s">
        <v>1746</v>
      </c>
      <c r="P116" s="15" t="s">
        <v>1746</v>
      </c>
      <c r="Q116" s="15" t="s">
        <v>1746</v>
      </c>
      <c r="R116" s="36">
        <v>8</v>
      </c>
      <c r="S116" s="41">
        <v>3</v>
      </c>
      <c r="T116" s="36">
        <v>11.7</v>
      </c>
      <c r="U116" s="22" t="s">
        <v>1746</v>
      </c>
      <c r="V116" s="24" t="s">
        <v>1746</v>
      </c>
      <c r="W116" s="43">
        <v>10</v>
      </c>
      <c r="X116" s="43" t="s">
        <v>1746</v>
      </c>
      <c r="Y116" s="44" t="s">
        <v>1746</v>
      </c>
    </row>
    <row r="117" spans="1:25" x14ac:dyDescent="0.25">
      <c r="A117" s="90">
        <v>116</v>
      </c>
      <c r="B117" s="26" t="s">
        <v>23</v>
      </c>
      <c r="C117" s="26" t="s">
        <v>1802</v>
      </c>
      <c r="D117" s="66">
        <v>43958</v>
      </c>
      <c r="E117" s="40">
        <v>0.33333333333333298</v>
      </c>
      <c r="F117" s="40">
        <v>0.84027777777777801</v>
      </c>
      <c r="G117" s="41">
        <v>1200</v>
      </c>
      <c r="H117" s="22" t="s">
        <v>1746</v>
      </c>
      <c r="I117" s="15" t="s">
        <v>1746</v>
      </c>
      <c r="J117" s="15" t="s">
        <v>1746</v>
      </c>
      <c r="K117" s="15" t="s">
        <v>1746</v>
      </c>
      <c r="L117" s="35">
        <v>0</v>
      </c>
      <c r="M117" s="35" t="s">
        <v>1746</v>
      </c>
      <c r="N117" s="35">
        <v>3</v>
      </c>
      <c r="O117" s="15" t="s">
        <v>1746</v>
      </c>
      <c r="P117" s="15" t="s">
        <v>1746</v>
      </c>
      <c r="Q117" s="15" t="s">
        <v>1746</v>
      </c>
      <c r="R117" s="36">
        <v>13</v>
      </c>
      <c r="S117" s="41">
        <v>1</v>
      </c>
      <c r="T117" s="36">
        <v>3</v>
      </c>
      <c r="U117" s="22" t="s">
        <v>1746</v>
      </c>
      <c r="V117" s="24" t="s">
        <v>1746</v>
      </c>
      <c r="W117" s="43">
        <v>10</v>
      </c>
      <c r="X117" s="43" t="s">
        <v>1746</v>
      </c>
      <c r="Y117" s="44" t="s">
        <v>1746</v>
      </c>
    </row>
    <row r="118" spans="1:25" x14ac:dyDescent="0.25">
      <c r="A118" s="90">
        <v>117</v>
      </c>
      <c r="B118" s="26" t="s">
        <v>23</v>
      </c>
      <c r="C118" s="26" t="s">
        <v>3207</v>
      </c>
      <c r="D118" s="66">
        <v>43959</v>
      </c>
      <c r="E118" s="40">
        <v>0.33333333333333298</v>
      </c>
      <c r="F118" s="40">
        <v>0.70833333333333304</v>
      </c>
      <c r="G118" s="41">
        <v>1200</v>
      </c>
      <c r="H118" s="22" t="s">
        <v>1746</v>
      </c>
      <c r="I118" s="15" t="s">
        <v>1746</v>
      </c>
      <c r="J118" s="15" t="s">
        <v>1746</v>
      </c>
      <c r="K118" s="15" t="s">
        <v>1746</v>
      </c>
      <c r="L118" s="35">
        <v>0</v>
      </c>
      <c r="M118" s="35" t="s">
        <v>1746</v>
      </c>
      <c r="N118" s="35">
        <v>3.5</v>
      </c>
      <c r="O118" s="15" t="s">
        <v>1746</v>
      </c>
      <c r="P118" s="15" t="s">
        <v>1746</v>
      </c>
      <c r="Q118" s="15" t="s">
        <v>1746</v>
      </c>
      <c r="R118" s="36">
        <v>16</v>
      </c>
      <c r="S118" s="41">
        <v>1</v>
      </c>
      <c r="T118" s="36">
        <v>3.5</v>
      </c>
      <c r="U118" s="22" t="s">
        <v>1746</v>
      </c>
      <c r="V118" s="24" t="s">
        <v>1746</v>
      </c>
      <c r="W118" s="43">
        <v>9</v>
      </c>
      <c r="X118" s="43" t="s">
        <v>1746</v>
      </c>
      <c r="Y118" s="44" t="s">
        <v>1746</v>
      </c>
    </row>
    <row r="119" spans="1:25" x14ac:dyDescent="0.25">
      <c r="A119" s="90">
        <v>118</v>
      </c>
      <c r="B119" s="26" t="s">
        <v>23</v>
      </c>
      <c r="C119" s="26" t="s">
        <v>1909</v>
      </c>
      <c r="D119" s="66">
        <v>43959</v>
      </c>
      <c r="E119" s="40">
        <v>0.375</v>
      </c>
      <c r="F119" s="40">
        <v>0.75</v>
      </c>
      <c r="G119" s="41">
        <v>1200</v>
      </c>
      <c r="H119" s="22" t="s">
        <v>1746</v>
      </c>
      <c r="I119" s="15" t="s">
        <v>1746</v>
      </c>
      <c r="J119" s="15" t="s">
        <v>1746</v>
      </c>
      <c r="K119" s="15" t="s">
        <v>1746</v>
      </c>
      <c r="L119" s="35">
        <v>0</v>
      </c>
      <c r="M119" s="35" t="s">
        <v>1746</v>
      </c>
      <c r="N119" s="35">
        <v>5.5</v>
      </c>
      <c r="O119" s="15" t="s">
        <v>1746</v>
      </c>
      <c r="P119" s="15" t="s">
        <v>1746</v>
      </c>
      <c r="Q119" s="15" t="s">
        <v>1746</v>
      </c>
      <c r="R119" s="36">
        <v>37</v>
      </c>
      <c r="S119" s="41">
        <v>1</v>
      </c>
      <c r="T119" s="36">
        <v>5.5</v>
      </c>
      <c r="U119" s="22" t="s">
        <v>1746</v>
      </c>
      <c r="V119" s="24" t="s">
        <v>1746</v>
      </c>
      <c r="W119" s="43">
        <v>9</v>
      </c>
      <c r="X119" s="43" t="s">
        <v>1746</v>
      </c>
      <c r="Y119" s="44" t="s">
        <v>1746</v>
      </c>
    </row>
    <row r="120" spans="1:25" x14ac:dyDescent="0.25">
      <c r="A120" s="90">
        <v>119</v>
      </c>
      <c r="B120" s="26" t="s">
        <v>23</v>
      </c>
      <c r="C120" s="26" t="s">
        <v>2146</v>
      </c>
      <c r="D120" s="66">
        <v>43960</v>
      </c>
      <c r="E120" s="40">
        <v>0.36805555555555602</v>
      </c>
      <c r="F120" s="40">
        <v>0.78472222222222199</v>
      </c>
      <c r="G120" s="41">
        <v>1200</v>
      </c>
      <c r="H120" s="22" t="s">
        <v>1746</v>
      </c>
      <c r="I120" s="15" t="s">
        <v>1746</v>
      </c>
      <c r="J120" s="15" t="s">
        <v>1746</v>
      </c>
      <c r="K120" s="15" t="s">
        <v>1746</v>
      </c>
      <c r="L120" s="35">
        <v>0</v>
      </c>
      <c r="M120" s="35" t="s">
        <v>1746</v>
      </c>
      <c r="N120" s="35">
        <v>5.4</v>
      </c>
      <c r="O120" s="15" t="s">
        <v>1746</v>
      </c>
      <c r="P120" s="15" t="s">
        <v>1746</v>
      </c>
      <c r="Q120" s="15" t="s">
        <v>1746</v>
      </c>
      <c r="R120" s="36">
        <v>20</v>
      </c>
      <c r="S120" s="41">
        <v>2</v>
      </c>
      <c r="T120" s="36">
        <v>10.8</v>
      </c>
      <c r="U120" s="22" t="s">
        <v>1746</v>
      </c>
      <c r="V120" s="24" t="s">
        <v>1746</v>
      </c>
      <c r="W120" s="43">
        <v>10</v>
      </c>
      <c r="X120" s="43" t="s">
        <v>1746</v>
      </c>
      <c r="Y120" s="44" t="s">
        <v>1746</v>
      </c>
    </row>
    <row r="121" spans="1:25" x14ac:dyDescent="0.25">
      <c r="A121" s="90">
        <v>120</v>
      </c>
      <c r="B121" s="26" t="s">
        <v>23</v>
      </c>
      <c r="C121" s="26" t="s">
        <v>2146</v>
      </c>
      <c r="D121" s="66">
        <v>43966</v>
      </c>
      <c r="E121" s="40">
        <v>0.40972222222222199</v>
      </c>
      <c r="F121" s="40">
        <v>0.74305555555555503</v>
      </c>
      <c r="G121" s="41">
        <v>1200</v>
      </c>
      <c r="H121" s="22" t="s">
        <v>1746</v>
      </c>
      <c r="I121" s="15" t="s">
        <v>1746</v>
      </c>
      <c r="J121" s="15" t="s">
        <v>1746</v>
      </c>
      <c r="K121" s="15" t="s">
        <v>1746</v>
      </c>
      <c r="L121" s="35">
        <v>0</v>
      </c>
      <c r="M121" s="35" t="s">
        <v>1746</v>
      </c>
      <c r="N121" s="35">
        <v>5.4</v>
      </c>
      <c r="O121" s="15" t="s">
        <v>1746</v>
      </c>
      <c r="P121" s="15" t="s">
        <v>1746</v>
      </c>
      <c r="Q121" s="15" t="s">
        <v>1746</v>
      </c>
      <c r="R121" s="36">
        <v>12</v>
      </c>
      <c r="S121" s="41">
        <v>2</v>
      </c>
      <c r="T121" s="36">
        <v>10.8</v>
      </c>
      <c r="U121" s="22" t="s">
        <v>1746</v>
      </c>
      <c r="V121" s="24" t="s">
        <v>1746</v>
      </c>
      <c r="W121" s="43">
        <v>8</v>
      </c>
      <c r="X121" s="43" t="s">
        <v>1746</v>
      </c>
      <c r="Y121" s="44" t="s">
        <v>1746</v>
      </c>
    </row>
    <row r="122" spans="1:25" x14ac:dyDescent="0.25">
      <c r="A122" s="90">
        <v>121</v>
      </c>
      <c r="B122" s="26" t="s">
        <v>23</v>
      </c>
      <c r="C122" s="26" t="s">
        <v>1802</v>
      </c>
      <c r="D122" s="66">
        <v>43967</v>
      </c>
      <c r="E122" s="40">
        <v>0.47916666666666702</v>
      </c>
      <c r="F122" s="40">
        <v>0.8125</v>
      </c>
      <c r="G122" s="41">
        <v>1200</v>
      </c>
      <c r="H122" s="22" t="s">
        <v>1746</v>
      </c>
      <c r="I122" s="15" t="s">
        <v>1746</v>
      </c>
      <c r="J122" s="15" t="s">
        <v>1746</v>
      </c>
      <c r="K122" s="15" t="s">
        <v>1746</v>
      </c>
      <c r="L122" s="35">
        <v>0</v>
      </c>
      <c r="M122" s="35" t="s">
        <v>1746</v>
      </c>
      <c r="N122" s="35">
        <v>3</v>
      </c>
      <c r="O122" s="15" t="s">
        <v>1746</v>
      </c>
      <c r="P122" s="15" t="s">
        <v>1746</v>
      </c>
      <c r="Q122" s="15" t="s">
        <v>1746</v>
      </c>
      <c r="R122" s="36">
        <v>10</v>
      </c>
      <c r="S122" s="41">
        <v>1</v>
      </c>
      <c r="T122" s="36">
        <v>3</v>
      </c>
      <c r="U122" s="22" t="s">
        <v>1746</v>
      </c>
      <c r="V122" s="24" t="s">
        <v>1746</v>
      </c>
      <c r="W122" s="43">
        <v>8</v>
      </c>
      <c r="X122" s="43" t="s">
        <v>1746</v>
      </c>
      <c r="Y122" s="44" t="s">
        <v>1746</v>
      </c>
    </row>
    <row r="123" spans="1:25" x14ac:dyDescent="0.25">
      <c r="A123" s="90">
        <v>122</v>
      </c>
      <c r="B123" s="26" t="s">
        <v>23</v>
      </c>
      <c r="C123" s="26" t="s">
        <v>2146</v>
      </c>
      <c r="D123" s="66">
        <v>43969</v>
      </c>
      <c r="E123" s="40">
        <v>0.38541666666666702</v>
      </c>
      <c r="F123" s="40">
        <v>0.71875</v>
      </c>
      <c r="G123" s="41">
        <v>1200</v>
      </c>
      <c r="H123" s="22" t="s">
        <v>1746</v>
      </c>
      <c r="I123" s="15" t="s">
        <v>1746</v>
      </c>
      <c r="J123" s="15" t="s">
        <v>1746</v>
      </c>
      <c r="K123" s="15" t="s">
        <v>1746</v>
      </c>
      <c r="L123" s="35">
        <v>0</v>
      </c>
      <c r="M123" s="35" t="s">
        <v>1746</v>
      </c>
      <c r="N123" s="35">
        <v>4.0999999999999996</v>
      </c>
      <c r="O123" s="15" t="s">
        <v>1746</v>
      </c>
      <c r="P123" s="15" t="s">
        <v>1746</v>
      </c>
      <c r="Q123" s="15" t="s">
        <v>1746</v>
      </c>
      <c r="R123" s="36">
        <v>9</v>
      </c>
      <c r="S123" s="41">
        <v>3</v>
      </c>
      <c r="T123" s="36">
        <v>12.299999999999999</v>
      </c>
      <c r="U123" s="22" t="s">
        <v>1746</v>
      </c>
      <c r="V123" s="24" t="s">
        <v>1746</v>
      </c>
      <c r="W123" s="43">
        <v>8</v>
      </c>
      <c r="X123" s="43" t="s">
        <v>1746</v>
      </c>
      <c r="Y123" s="44" t="s">
        <v>1746</v>
      </c>
    </row>
    <row r="124" spans="1:25" x14ac:dyDescent="0.25">
      <c r="A124" s="90">
        <v>123</v>
      </c>
      <c r="B124" s="26" t="s">
        <v>23</v>
      </c>
      <c r="C124" s="26" t="s">
        <v>3207</v>
      </c>
      <c r="D124" s="66">
        <v>43970</v>
      </c>
      <c r="E124" s="40">
        <v>0.44444444444444398</v>
      </c>
      <c r="F124" s="40">
        <v>0.77777777777777801</v>
      </c>
      <c r="G124" s="41">
        <v>1200</v>
      </c>
      <c r="H124" s="22" t="s">
        <v>1746</v>
      </c>
      <c r="I124" s="15" t="s">
        <v>1746</v>
      </c>
      <c r="J124" s="15" t="s">
        <v>1746</v>
      </c>
      <c r="K124" s="15" t="s">
        <v>1746</v>
      </c>
      <c r="L124" s="35">
        <v>0</v>
      </c>
      <c r="M124" s="35" t="s">
        <v>1746</v>
      </c>
      <c r="N124" s="35">
        <v>3</v>
      </c>
      <c r="O124" s="15" t="s">
        <v>1746</v>
      </c>
      <c r="P124" s="15" t="s">
        <v>1746</v>
      </c>
      <c r="Q124" s="15" t="s">
        <v>1746</v>
      </c>
      <c r="R124" s="36">
        <v>7.5</v>
      </c>
      <c r="S124" s="41">
        <v>1</v>
      </c>
      <c r="T124" s="36">
        <v>3</v>
      </c>
      <c r="U124" s="22" t="s">
        <v>1746</v>
      </c>
      <c r="V124" s="24" t="s">
        <v>1746</v>
      </c>
      <c r="W124" s="43">
        <v>8</v>
      </c>
      <c r="X124" s="43" t="s">
        <v>1746</v>
      </c>
      <c r="Y124" s="44" t="s">
        <v>1746</v>
      </c>
    </row>
    <row r="125" spans="1:25" x14ac:dyDescent="0.25">
      <c r="A125" s="90">
        <v>124</v>
      </c>
      <c r="B125" s="26" t="s">
        <v>23</v>
      </c>
      <c r="C125" s="26" t="s">
        <v>3207</v>
      </c>
      <c r="D125" s="66">
        <v>43971</v>
      </c>
      <c r="E125" s="40">
        <v>0.39583333333333298</v>
      </c>
      <c r="F125" s="40">
        <v>0.72916666666666696</v>
      </c>
      <c r="G125" s="41">
        <v>1200</v>
      </c>
      <c r="H125" s="22" t="s">
        <v>1746</v>
      </c>
      <c r="I125" s="15" t="s">
        <v>1746</v>
      </c>
      <c r="J125" s="15" t="s">
        <v>1746</v>
      </c>
      <c r="K125" s="15" t="s">
        <v>1746</v>
      </c>
      <c r="L125" s="35">
        <v>0</v>
      </c>
      <c r="M125" s="35" t="s">
        <v>1746</v>
      </c>
      <c r="N125" s="35">
        <v>3</v>
      </c>
      <c r="O125" s="15" t="s">
        <v>1746</v>
      </c>
      <c r="P125" s="15" t="s">
        <v>1746</v>
      </c>
      <c r="Q125" s="15" t="s">
        <v>1746</v>
      </c>
      <c r="R125" s="36">
        <v>6</v>
      </c>
      <c r="S125" s="41">
        <v>1</v>
      </c>
      <c r="T125" s="36">
        <v>3</v>
      </c>
      <c r="U125" s="22" t="s">
        <v>1746</v>
      </c>
      <c r="V125" s="24" t="s">
        <v>1746</v>
      </c>
      <c r="W125" s="43">
        <v>8</v>
      </c>
      <c r="X125" s="43" t="s">
        <v>1746</v>
      </c>
      <c r="Y125" s="44" t="s">
        <v>1746</v>
      </c>
    </row>
    <row r="126" spans="1:25" x14ac:dyDescent="0.25">
      <c r="A126" s="90">
        <v>125</v>
      </c>
      <c r="B126" s="26" t="s">
        <v>23</v>
      </c>
      <c r="C126" s="26" t="s">
        <v>1802</v>
      </c>
      <c r="D126" s="66">
        <v>43972</v>
      </c>
      <c r="E126" s="40">
        <v>0.40277777777777801</v>
      </c>
      <c r="F126" s="40">
        <v>0.73611111111111105</v>
      </c>
      <c r="G126" s="41">
        <v>1200</v>
      </c>
      <c r="H126" s="22" t="s">
        <v>1746</v>
      </c>
      <c r="I126" s="15" t="s">
        <v>1746</v>
      </c>
      <c r="J126" s="15" t="s">
        <v>1746</v>
      </c>
      <c r="K126" s="15" t="s">
        <v>1746</v>
      </c>
      <c r="L126" s="35">
        <v>0</v>
      </c>
      <c r="M126" s="35" t="s">
        <v>1746</v>
      </c>
      <c r="N126" s="35">
        <v>3.5</v>
      </c>
      <c r="O126" s="15" t="s">
        <v>1746</v>
      </c>
      <c r="P126" s="15" t="s">
        <v>1746</v>
      </c>
      <c r="Q126" s="15" t="s">
        <v>1746</v>
      </c>
      <c r="R126" s="36">
        <v>15</v>
      </c>
      <c r="S126" s="41">
        <v>1</v>
      </c>
      <c r="T126" s="36">
        <v>3.5</v>
      </c>
      <c r="U126" s="22" t="s">
        <v>1746</v>
      </c>
      <c r="V126" s="24" t="s">
        <v>1746</v>
      </c>
      <c r="W126" s="43">
        <v>8</v>
      </c>
      <c r="X126" s="43" t="s">
        <v>1746</v>
      </c>
      <c r="Y126" s="44" t="s">
        <v>1746</v>
      </c>
    </row>
    <row r="127" spans="1:25" x14ac:dyDescent="0.25">
      <c r="A127" s="90">
        <v>126</v>
      </c>
      <c r="B127" s="26" t="s">
        <v>23</v>
      </c>
      <c r="C127" s="26" t="s">
        <v>3207</v>
      </c>
      <c r="D127" s="66">
        <v>43973</v>
      </c>
      <c r="E127" s="40">
        <v>0.36111111111111099</v>
      </c>
      <c r="F127" s="40">
        <v>0.77777777777777801</v>
      </c>
      <c r="G127" s="41">
        <v>1200</v>
      </c>
      <c r="H127" s="22" t="s">
        <v>1746</v>
      </c>
      <c r="I127" s="15" t="s">
        <v>1746</v>
      </c>
      <c r="J127" s="15" t="s">
        <v>1746</v>
      </c>
      <c r="K127" s="15" t="s">
        <v>1746</v>
      </c>
      <c r="L127" s="35">
        <v>0</v>
      </c>
      <c r="M127" s="35" t="s">
        <v>1746</v>
      </c>
      <c r="N127" s="35">
        <v>3.5</v>
      </c>
      <c r="O127" s="15" t="s">
        <v>1746</v>
      </c>
      <c r="P127" s="15" t="s">
        <v>1746</v>
      </c>
      <c r="Q127" s="15" t="s">
        <v>1746</v>
      </c>
      <c r="R127" s="36">
        <v>6</v>
      </c>
      <c r="S127" s="41">
        <v>1</v>
      </c>
      <c r="T127" s="36">
        <v>3.5</v>
      </c>
      <c r="U127" s="22" t="s">
        <v>1746</v>
      </c>
      <c r="V127" s="24" t="s">
        <v>1746</v>
      </c>
      <c r="W127" s="43">
        <v>10</v>
      </c>
      <c r="X127" s="43" t="s">
        <v>1746</v>
      </c>
      <c r="Y127" s="44" t="s">
        <v>1746</v>
      </c>
    </row>
    <row r="128" spans="1:25" x14ac:dyDescent="0.25">
      <c r="A128" s="90">
        <v>127</v>
      </c>
      <c r="B128" s="26" t="s">
        <v>23</v>
      </c>
      <c r="C128" s="26" t="s">
        <v>1909</v>
      </c>
      <c r="D128" s="66">
        <v>43973</v>
      </c>
      <c r="E128" s="27">
        <v>0.42361111111111099</v>
      </c>
      <c r="F128" s="27">
        <v>0.84722222222222199</v>
      </c>
      <c r="G128" s="41">
        <v>1200</v>
      </c>
      <c r="H128" s="22" t="s">
        <v>1746</v>
      </c>
      <c r="I128" s="15" t="s">
        <v>1746</v>
      </c>
      <c r="J128" s="15" t="s">
        <v>1746</v>
      </c>
      <c r="K128" s="15" t="s">
        <v>1746</v>
      </c>
      <c r="L128" s="43">
        <v>2.1</v>
      </c>
      <c r="M128" s="43" t="s">
        <v>1746</v>
      </c>
      <c r="N128" s="43">
        <v>6.5</v>
      </c>
      <c r="O128" s="15" t="s">
        <v>1746</v>
      </c>
      <c r="P128" s="15" t="s">
        <v>1746</v>
      </c>
      <c r="Q128" s="15" t="s">
        <v>1746</v>
      </c>
      <c r="R128" s="55">
        <v>8</v>
      </c>
      <c r="S128" s="79">
        <v>1</v>
      </c>
      <c r="T128" s="55">
        <v>4.4000000000000004</v>
      </c>
      <c r="U128" s="22" t="s">
        <v>1746</v>
      </c>
      <c r="V128" s="24" t="s">
        <v>1746</v>
      </c>
      <c r="W128" s="43">
        <v>8</v>
      </c>
      <c r="X128" s="43" t="s">
        <v>1746</v>
      </c>
      <c r="Y128" s="44" t="s">
        <v>1746</v>
      </c>
    </row>
    <row r="129" spans="1:25" x14ac:dyDescent="0.25">
      <c r="A129" s="90">
        <v>128</v>
      </c>
      <c r="B129" s="26" t="s">
        <v>23</v>
      </c>
      <c r="C129" s="26" t="s">
        <v>3207</v>
      </c>
      <c r="D129" s="66">
        <v>43974</v>
      </c>
      <c r="E129" s="27">
        <v>0.32638888888888901</v>
      </c>
      <c r="F129" s="27">
        <v>0.5</v>
      </c>
      <c r="G129" s="41">
        <v>1200</v>
      </c>
      <c r="H129" s="22" t="s">
        <v>1746</v>
      </c>
      <c r="I129" s="15" t="s">
        <v>1746</v>
      </c>
      <c r="J129" s="15" t="s">
        <v>1746</v>
      </c>
      <c r="K129" s="15" t="s">
        <v>1746</v>
      </c>
      <c r="L129" s="43">
        <v>0</v>
      </c>
      <c r="M129" s="43" t="s">
        <v>1746</v>
      </c>
      <c r="N129" s="43">
        <v>0</v>
      </c>
      <c r="O129" s="15" t="s">
        <v>1746</v>
      </c>
      <c r="P129" s="15" t="s">
        <v>1746</v>
      </c>
      <c r="Q129" s="15" t="s">
        <v>1746</v>
      </c>
      <c r="R129" s="55">
        <v>5</v>
      </c>
      <c r="S129" s="79">
        <v>0</v>
      </c>
      <c r="T129" s="55">
        <v>0</v>
      </c>
      <c r="U129" s="22" t="s">
        <v>1746</v>
      </c>
      <c r="V129" s="24" t="s">
        <v>1746</v>
      </c>
      <c r="W129" s="43">
        <v>4</v>
      </c>
      <c r="X129" s="43" t="s">
        <v>1746</v>
      </c>
      <c r="Y129" s="44" t="s">
        <v>1746</v>
      </c>
    </row>
    <row r="130" spans="1:25" x14ac:dyDescent="0.25">
      <c r="A130" s="90">
        <v>129</v>
      </c>
      <c r="B130" s="26" t="s">
        <v>23</v>
      </c>
      <c r="C130" s="26" t="s">
        <v>1909</v>
      </c>
      <c r="D130" s="66">
        <v>43974</v>
      </c>
      <c r="E130" s="27">
        <v>0.33333333333333298</v>
      </c>
      <c r="F130" s="27">
        <v>0.58333333333333304</v>
      </c>
      <c r="G130" s="41">
        <v>1200</v>
      </c>
      <c r="H130" s="22" t="s">
        <v>1746</v>
      </c>
      <c r="I130" s="15" t="s">
        <v>1746</v>
      </c>
      <c r="J130" s="15" t="s">
        <v>1746</v>
      </c>
      <c r="K130" s="15" t="s">
        <v>1746</v>
      </c>
      <c r="L130" s="43">
        <v>0</v>
      </c>
      <c r="M130" s="43" t="s">
        <v>1746</v>
      </c>
      <c r="N130" s="43">
        <v>5.5</v>
      </c>
      <c r="O130" s="15" t="s">
        <v>1746</v>
      </c>
      <c r="P130" s="15" t="s">
        <v>1746</v>
      </c>
      <c r="Q130" s="15" t="s">
        <v>1746</v>
      </c>
      <c r="R130" s="55">
        <v>8</v>
      </c>
      <c r="S130" s="79">
        <v>1</v>
      </c>
      <c r="T130" s="55">
        <v>5.5</v>
      </c>
      <c r="U130" s="22" t="s">
        <v>1746</v>
      </c>
      <c r="V130" s="24" t="s">
        <v>1746</v>
      </c>
      <c r="W130" s="43">
        <v>6</v>
      </c>
      <c r="X130" s="43" t="s">
        <v>1746</v>
      </c>
      <c r="Y130" s="44" t="s">
        <v>1746</v>
      </c>
    </row>
    <row r="131" spans="1:25" x14ac:dyDescent="0.25">
      <c r="A131" s="90">
        <v>130</v>
      </c>
      <c r="B131" s="26" t="s">
        <v>23</v>
      </c>
      <c r="C131" s="26" t="s">
        <v>1909</v>
      </c>
      <c r="D131" s="66">
        <v>43975</v>
      </c>
      <c r="E131" s="27">
        <v>0.33333333333333298</v>
      </c>
      <c r="F131" s="27">
        <v>0.75</v>
      </c>
      <c r="G131" s="79">
        <v>1200</v>
      </c>
      <c r="H131" s="22" t="s">
        <v>1746</v>
      </c>
      <c r="I131" s="15" t="s">
        <v>1746</v>
      </c>
      <c r="J131" s="15" t="s">
        <v>1746</v>
      </c>
      <c r="K131" s="15" t="s">
        <v>1746</v>
      </c>
      <c r="L131" s="43">
        <v>0</v>
      </c>
      <c r="M131" s="43" t="s">
        <v>1746</v>
      </c>
      <c r="N131" s="43">
        <v>3.5</v>
      </c>
      <c r="O131" s="15" t="s">
        <v>1746</v>
      </c>
      <c r="P131" s="15" t="s">
        <v>1746</v>
      </c>
      <c r="Q131" s="15" t="s">
        <v>1746</v>
      </c>
      <c r="R131" s="55">
        <v>15</v>
      </c>
      <c r="S131" s="79">
        <v>1</v>
      </c>
      <c r="T131" s="55">
        <v>3.5</v>
      </c>
      <c r="U131" s="22" t="s">
        <v>1746</v>
      </c>
      <c r="V131" s="24" t="s">
        <v>1746</v>
      </c>
      <c r="W131" s="43">
        <v>10</v>
      </c>
      <c r="X131" s="43" t="s">
        <v>1746</v>
      </c>
      <c r="Y131" s="44" t="s">
        <v>1746</v>
      </c>
    </row>
    <row r="132" spans="1:25" x14ac:dyDescent="0.25">
      <c r="A132" s="90">
        <v>131</v>
      </c>
      <c r="B132" s="26" t="s">
        <v>23</v>
      </c>
      <c r="C132" s="26" t="s">
        <v>3207</v>
      </c>
      <c r="D132" s="66">
        <v>43975</v>
      </c>
      <c r="E132" s="27">
        <v>0.34027777777777801</v>
      </c>
      <c r="F132" s="27">
        <v>0.75694444444444497</v>
      </c>
      <c r="G132" s="79">
        <v>1200</v>
      </c>
      <c r="H132" s="22" t="s">
        <v>1746</v>
      </c>
      <c r="I132" s="15" t="s">
        <v>1746</v>
      </c>
      <c r="J132" s="15" t="s">
        <v>1746</v>
      </c>
      <c r="K132" s="15" t="s">
        <v>1746</v>
      </c>
      <c r="L132" s="43">
        <v>0</v>
      </c>
      <c r="M132" s="43" t="s">
        <v>1746</v>
      </c>
      <c r="N132" s="43">
        <v>3.5</v>
      </c>
      <c r="O132" s="15" t="s">
        <v>1746</v>
      </c>
      <c r="P132" s="15" t="s">
        <v>1746</v>
      </c>
      <c r="Q132" s="15" t="s">
        <v>1746</v>
      </c>
      <c r="R132" s="55">
        <v>9</v>
      </c>
      <c r="S132" s="79">
        <v>1</v>
      </c>
      <c r="T132" s="55">
        <v>3.5</v>
      </c>
      <c r="U132" s="22" t="s">
        <v>1746</v>
      </c>
      <c r="V132" s="24" t="s">
        <v>1746</v>
      </c>
      <c r="W132" s="43">
        <v>10</v>
      </c>
      <c r="X132" s="43" t="s">
        <v>1746</v>
      </c>
      <c r="Y132" s="44" t="s">
        <v>1746</v>
      </c>
    </row>
    <row r="133" spans="1:25" x14ac:dyDescent="0.25">
      <c r="A133" s="90">
        <v>132</v>
      </c>
      <c r="B133" s="26" t="s">
        <v>23</v>
      </c>
      <c r="C133" s="26" t="s">
        <v>1909</v>
      </c>
      <c r="D133" s="66">
        <v>43976</v>
      </c>
      <c r="E133" s="27">
        <v>0.33333333333333298</v>
      </c>
      <c r="F133" s="27">
        <v>0.75</v>
      </c>
      <c r="G133" s="79">
        <v>1200</v>
      </c>
      <c r="H133" s="22" t="s">
        <v>1746</v>
      </c>
      <c r="I133" s="15" t="s">
        <v>1746</v>
      </c>
      <c r="J133" s="15" t="s">
        <v>1746</v>
      </c>
      <c r="K133" s="15" t="s">
        <v>1746</v>
      </c>
      <c r="L133" s="43">
        <v>0</v>
      </c>
      <c r="M133" s="43" t="s">
        <v>1746</v>
      </c>
      <c r="N133" s="43">
        <v>5</v>
      </c>
      <c r="O133" s="15" t="s">
        <v>1746</v>
      </c>
      <c r="P133" s="15" t="s">
        <v>1746</v>
      </c>
      <c r="Q133" s="15" t="s">
        <v>1746</v>
      </c>
      <c r="R133" s="55">
        <v>18</v>
      </c>
      <c r="S133" s="79">
        <v>1</v>
      </c>
      <c r="T133" s="55">
        <v>5</v>
      </c>
      <c r="U133" s="22" t="s">
        <v>1746</v>
      </c>
      <c r="V133" s="24" t="s">
        <v>1746</v>
      </c>
      <c r="W133" s="43">
        <v>10</v>
      </c>
      <c r="X133" s="43" t="s">
        <v>1746</v>
      </c>
      <c r="Y133" s="44" t="s">
        <v>1746</v>
      </c>
    </row>
    <row r="134" spans="1:25" x14ac:dyDescent="0.25">
      <c r="A134" s="90">
        <v>133</v>
      </c>
      <c r="B134" s="26" t="s">
        <v>23</v>
      </c>
      <c r="C134" s="26" t="s">
        <v>3209</v>
      </c>
      <c r="D134" s="66">
        <v>43976</v>
      </c>
      <c r="E134" s="27">
        <v>0.36805555555555602</v>
      </c>
      <c r="F134" s="27">
        <v>0.88194444444444497</v>
      </c>
      <c r="G134" s="79">
        <v>1200</v>
      </c>
      <c r="H134" s="22" t="s">
        <v>1746</v>
      </c>
      <c r="I134" s="15" t="s">
        <v>1746</v>
      </c>
      <c r="J134" s="15" t="s">
        <v>1746</v>
      </c>
      <c r="K134" s="15" t="s">
        <v>1746</v>
      </c>
      <c r="L134" s="43">
        <v>0</v>
      </c>
      <c r="M134" s="43" t="s">
        <v>1746</v>
      </c>
      <c r="N134" s="43">
        <v>0</v>
      </c>
      <c r="O134" s="15" t="s">
        <v>1746</v>
      </c>
      <c r="P134" s="15" t="s">
        <v>1746</v>
      </c>
      <c r="Q134" s="15" t="s">
        <v>1746</v>
      </c>
      <c r="R134" s="55">
        <v>25</v>
      </c>
      <c r="S134" s="79">
        <v>0</v>
      </c>
      <c r="T134" s="55">
        <v>0</v>
      </c>
      <c r="U134" s="22" t="s">
        <v>1746</v>
      </c>
      <c r="V134" s="24" t="s">
        <v>1746</v>
      </c>
      <c r="W134" s="43">
        <v>8</v>
      </c>
      <c r="X134" s="43" t="s">
        <v>1746</v>
      </c>
      <c r="Y134" s="44" t="s">
        <v>3317</v>
      </c>
    </row>
    <row r="135" spans="1:25" x14ac:dyDescent="0.25">
      <c r="A135" s="90">
        <v>134</v>
      </c>
      <c r="B135" s="26" t="s">
        <v>23</v>
      </c>
      <c r="C135" s="26" t="s">
        <v>1909</v>
      </c>
      <c r="D135" s="66">
        <v>43977</v>
      </c>
      <c r="E135" s="27">
        <v>0.3125</v>
      </c>
      <c r="F135" s="27">
        <v>0.8125</v>
      </c>
      <c r="G135" s="79">
        <v>1200</v>
      </c>
      <c r="H135" s="22" t="s">
        <v>1746</v>
      </c>
      <c r="I135" s="15" t="s">
        <v>1746</v>
      </c>
      <c r="J135" s="15" t="s">
        <v>1746</v>
      </c>
      <c r="K135" s="15" t="s">
        <v>1746</v>
      </c>
      <c r="L135" s="43">
        <v>0</v>
      </c>
      <c r="M135" s="43" t="s">
        <v>1746</v>
      </c>
      <c r="N135" s="43">
        <v>4.0999999999999996</v>
      </c>
      <c r="O135" s="15" t="s">
        <v>1746</v>
      </c>
      <c r="P135" s="15" t="s">
        <v>1746</v>
      </c>
      <c r="Q135" s="15" t="s">
        <v>1746</v>
      </c>
      <c r="R135" s="55">
        <v>20</v>
      </c>
      <c r="S135" s="79">
        <v>3</v>
      </c>
      <c r="T135" s="55">
        <v>12.299999999999999</v>
      </c>
      <c r="U135" s="22" t="s">
        <v>1746</v>
      </c>
      <c r="V135" s="24" t="s">
        <v>1746</v>
      </c>
      <c r="W135" s="43">
        <v>12</v>
      </c>
      <c r="X135" s="43" t="s">
        <v>1746</v>
      </c>
      <c r="Y135" s="44" t="s">
        <v>1746</v>
      </c>
    </row>
    <row r="136" spans="1:25" x14ac:dyDescent="0.25">
      <c r="A136" s="90">
        <v>135</v>
      </c>
      <c r="B136" s="26" t="s">
        <v>23</v>
      </c>
      <c r="C136" s="26" t="s">
        <v>3209</v>
      </c>
      <c r="D136" s="66">
        <v>43977</v>
      </c>
      <c r="E136" s="27">
        <v>0.32638888888888901</v>
      </c>
      <c r="F136" s="27">
        <v>0.82638888888888895</v>
      </c>
      <c r="G136" s="79">
        <v>1200</v>
      </c>
      <c r="H136" s="22" t="s">
        <v>1746</v>
      </c>
      <c r="I136" s="15" t="s">
        <v>1746</v>
      </c>
      <c r="J136" s="15" t="s">
        <v>1746</v>
      </c>
      <c r="K136" s="15" t="s">
        <v>1746</v>
      </c>
      <c r="L136" s="43">
        <v>0</v>
      </c>
      <c r="M136" s="43" t="s">
        <v>1746</v>
      </c>
      <c r="N136" s="43">
        <v>3</v>
      </c>
      <c r="O136" s="15" t="s">
        <v>1746</v>
      </c>
      <c r="P136" s="15" t="s">
        <v>1746</v>
      </c>
      <c r="Q136" s="15" t="s">
        <v>1746</v>
      </c>
      <c r="R136" s="55">
        <v>34</v>
      </c>
      <c r="S136" s="79">
        <v>1</v>
      </c>
      <c r="T136" s="55">
        <v>3</v>
      </c>
      <c r="U136" s="22" t="s">
        <v>1746</v>
      </c>
      <c r="V136" s="24" t="s">
        <v>1746</v>
      </c>
      <c r="W136" s="43">
        <v>12</v>
      </c>
      <c r="X136" s="43" t="s">
        <v>1746</v>
      </c>
      <c r="Y136" s="44" t="s">
        <v>1746</v>
      </c>
    </row>
    <row r="137" spans="1:25" x14ac:dyDescent="0.25">
      <c r="A137" s="90">
        <v>136</v>
      </c>
      <c r="B137" s="26" t="s">
        <v>23</v>
      </c>
      <c r="C137" s="26" t="s">
        <v>3209</v>
      </c>
      <c r="D137" s="66">
        <v>43978</v>
      </c>
      <c r="E137" s="27">
        <v>0.34027777777777801</v>
      </c>
      <c r="F137" s="27">
        <v>0.84027777777777801</v>
      </c>
      <c r="G137" s="79">
        <v>1200</v>
      </c>
      <c r="H137" s="22" t="s">
        <v>1746</v>
      </c>
      <c r="I137" s="15" t="s">
        <v>1746</v>
      </c>
      <c r="J137" s="15" t="s">
        <v>1746</v>
      </c>
      <c r="K137" s="15" t="s">
        <v>1746</v>
      </c>
      <c r="L137" s="43">
        <v>0</v>
      </c>
      <c r="M137" s="43" t="s">
        <v>1746</v>
      </c>
      <c r="N137" s="43">
        <v>3.5</v>
      </c>
      <c r="O137" s="15" t="s">
        <v>1746</v>
      </c>
      <c r="P137" s="15" t="s">
        <v>1746</v>
      </c>
      <c r="Q137" s="15" t="s">
        <v>1746</v>
      </c>
      <c r="R137" s="55">
        <v>38</v>
      </c>
      <c r="S137" s="79">
        <v>1</v>
      </c>
      <c r="T137" s="55">
        <v>3.5</v>
      </c>
      <c r="U137" s="22" t="s">
        <v>1746</v>
      </c>
      <c r="V137" s="24" t="s">
        <v>1746</v>
      </c>
      <c r="W137" s="43">
        <v>12</v>
      </c>
      <c r="X137" s="43" t="s">
        <v>1746</v>
      </c>
      <c r="Y137" s="44" t="s">
        <v>1746</v>
      </c>
    </row>
    <row r="138" spans="1:25" x14ac:dyDescent="0.25">
      <c r="A138" s="90">
        <v>137</v>
      </c>
      <c r="B138" s="26" t="s">
        <v>23</v>
      </c>
      <c r="C138" s="26" t="s">
        <v>3209</v>
      </c>
      <c r="D138" s="66">
        <v>43979</v>
      </c>
      <c r="E138" s="80">
        <v>0.34027777777777801</v>
      </c>
      <c r="F138" s="80">
        <v>0.75694444444444497</v>
      </c>
      <c r="G138" s="79">
        <v>1200</v>
      </c>
      <c r="H138" s="22" t="s">
        <v>1746</v>
      </c>
      <c r="I138" s="15" t="s">
        <v>1746</v>
      </c>
      <c r="J138" s="15" t="s">
        <v>1746</v>
      </c>
      <c r="K138" s="15" t="s">
        <v>1746</v>
      </c>
      <c r="L138" s="43">
        <v>0</v>
      </c>
      <c r="M138" s="43" t="s">
        <v>1746</v>
      </c>
      <c r="N138" s="43">
        <v>3</v>
      </c>
      <c r="O138" s="15" t="s">
        <v>1746</v>
      </c>
      <c r="P138" s="15" t="s">
        <v>1746</v>
      </c>
      <c r="Q138" s="15" t="s">
        <v>1746</v>
      </c>
      <c r="R138" s="55">
        <v>40</v>
      </c>
      <c r="S138" s="79">
        <v>1</v>
      </c>
      <c r="T138" s="55">
        <v>3</v>
      </c>
      <c r="U138" s="22" t="s">
        <v>1746</v>
      </c>
      <c r="V138" s="24" t="s">
        <v>1746</v>
      </c>
      <c r="W138" s="43">
        <v>10</v>
      </c>
      <c r="X138" s="43" t="s">
        <v>1746</v>
      </c>
      <c r="Y138" s="44" t="s">
        <v>1746</v>
      </c>
    </row>
    <row r="139" spans="1:25" x14ac:dyDescent="0.25">
      <c r="A139" s="90">
        <v>138</v>
      </c>
      <c r="B139" s="26" t="s">
        <v>23</v>
      </c>
      <c r="C139" s="26" t="s">
        <v>2146</v>
      </c>
      <c r="D139" s="66">
        <v>43984</v>
      </c>
      <c r="E139" s="80">
        <v>0.55555555555555602</v>
      </c>
      <c r="F139" s="80">
        <v>0.88888888888888895</v>
      </c>
      <c r="G139" s="79">
        <v>1200</v>
      </c>
      <c r="H139" s="22" t="s">
        <v>1746</v>
      </c>
      <c r="I139" s="15" t="s">
        <v>1746</v>
      </c>
      <c r="J139" s="15" t="s">
        <v>1746</v>
      </c>
      <c r="K139" s="15" t="s">
        <v>1746</v>
      </c>
      <c r="L139" s="43">
        <v>0</v>
      </c>
      <c r="M139" s="43" t="s">
        <v>1746</v>
      </c>
      <c r="N139" s="43">
        <v>6.2</v>
      </c>
      <c r="O139" s="15" t="s">
        <v>1746</v>
      </c>
      <c r="P139" s="15" t="s">
        <v>1746</v>
      </c>
      <c r="Q139" s="15" t="s">
        <v>1746</v>
      </c>
      <c r="R139" s="55">
        <v>9.5</v>
      </c>
      <c r="S139" s="79">
        <v>1</v>
      </c>
      <c r="T139" s="55">
        <v>6.2</v>
      </c>
      <c r="U139" s="22" t="s">
        <v>1746</v>
      </c>
      <c r="V139" s="24" t="s">
        <v>1746</v>
      </c>
      <c r="W139" s="43">
        <v>8</v>
      </c>
      <c r="X139" s="43" t="s">
        <v>1746</v>
      </c>
      <c r="Y139" s="44" t="s">
        <v>1746</v>
      </c>
    </row>
    <row r="140" spans="1:25" x14ac:dyDescent="0.25">
      <c r="A140" s="90">
        <v>139</v>
      </c>
      <c r="B140" s="26" t="s">
        <v>23</v>
      </c>
      <c r="C140" s="26" t="s">
        <v>1909</v>
      </c>
      <c r="D140" s="66">
        <v>43985</v>
      </c>
      <c r="E140" s="80">
        <v>0.35416666666666702</v>
      </c>
      <c r="F140" s="80">
        <v>0.60416666666666696</v>
      </c>
      <c r="G140" s="79">
        <v>1200</v>
      </c>
      <c r="H140" s="22" t="s">
        <v>1746</v>
      </c>
      <c r="I140" s="15" t="s">
        <v>1746</v>
      </c>
      <c r="J140" s="15" t="s">
        <v>1746</v>
      </c>
      <c r="K140" s="15" t="s">
        <v>1746</v>
      </c>
      <c r="L140" s="43">
        <v>0</v>
      </c>
      <c r="M140" s="43" t="s">
        <v>1746</v>
      </c>
      <c r="N140" s="43">
        <v>7</v>
      </c>
      <c r="O140" s="15" t="s">
        <v>1746</v>
      </c>
      <c r="P140" s="15" t="s">
        <v>1746</v>
      </c>
      <c r="Q140" s="15" t="s">
        <v>1746</v>
      </c>
      <c r="R140" s="55">
        <v>10</v>
      </c>
      <c r="S140" s="79">
        <v>1</v>
      </c>
      <c r="T140" s="55">
        <v>7</v>
      </c>
      <c r="U140" s="22" t="s">
        <v>1746</v>
      </c>
      <c r="V140" s="24" t="s">
        <v>1746</v>
      </c>
      <c r="W140" s="43">
        <v>6</v>
      </c>
      <c r="X140" s="43" t="s">
        <v>1746</v>
      </c>
      <c r="Y140" s="44" t="s">
        <v>1746</v>
      </c>
    </row>
    <row r="141" spans="1:25" x14ac:dyDescent="0.25">
      <c r="A141" s="90">
        <v>140</v>
      </c>
      <c r="B141" s="26" t="s">
        <v>23</v>
      </c>
      <c r="C141" s="26" t="s">
        <v>2146</v>
      </c>
      <c r="D141" s="66">
        <v>43985</v>
      </c>
      <c r="E141" s="80">
        <v>0.64583333333333304</v>
      </c>
      <c r="F141" s="80">
        <v>0.8125</v>
      </c>
      <c r="G141" s="79">
        <v>1200</v>
      </c>
      <c r="H141" s="22" t="s">
        <v>1746</v>
      </c>
      <c r="I141" s="15" t="s">
        <v>1746</v>
      </c>
      <c r="J141" s="15" t="s">
        <v>1746</v>
      </c>
      <c r="K141" s="15" t="s">
        <v>1746</v>
      </c>
      <c r="L141" s="43">
        <v>0</v>
      </c>
      <c r="M141" s="43" t="s">
        <v>1746</v>
      </c>
      <c r="N141" s="43">
        <v>4.0999999999999996</v>
      </c>
      <c r="O141" s="15" t="s">
        <v>1746</v>
      </c>
      <c r="P141" s="15" t="s">
        <v>1746</v>
      </c>
      <c r="Q141" s="15" t="s">
        <v>1746</v>
      </c>
      <c r="R141" s="55">
        <v>5.5</v>
      </c>
      <c r="S141" s="79">
        <v>2</v>
      </c>
      <c r="T141" s="55">
        <v>8.1999999999999993</v>
      </c>
      <c r="U141" s="22" t="s">
        <v>1746</v>
      </c>
      <c r="V141" s="24" t="s">
        <v>1746</v>
      </c>
      <c r="W141" s="43">
        <v>4</v>
      </c>
      <c r="X141" s="43" t="s">
        <v>1746</v>
      </c>
      <c r="Y141" s="44" t="s">
        <v>1746</v>
      </c>
    </row>
    <row r="142" spans="1:25" x14ac:dyDescent="0.25">
      <c r="A142" s="90">
        <v>141</v>
      </c>
      <c r="B142" s="26" t="s">
        <v>23</v>
      </c>
      <c r="C142" s="26" t="s">
        <v>1909</v>
      </c>
      <c r="D142" s="66">
        <v>43986</v>
      </c>
      <c r="E142" s="80">
        <v>0.5</v>
      </c>
      <c r="F142" s="80">
        <v>0.85416666666666696</v>
      </c>
      <c r="G142" s="79">
        <v>1200</v>
      </c>
      <c r="H142" s="22" t="s">
        <v>1746</v>
      </c>
      <c r="I142" s="15" t="s">
        <v>1746</v>
      </c>
      <c r="J142" s="15" t="s">
        <v>1746</v>
      </c>
      <c r="K142" s="15" t="s">
        <v>1746</v>
      </c>
      <c r="L142" s="43">
        <v>0</v>
      </c>
      <c r="M142" s="43" t="s">
        <v>1746</v>
      </c>
      <c r="N142" s="43">
        <v>5</v>
      </c>
      <c r="O142" s="15" t="s">
        <v>1746</v>
      </c>
      <c r="P142" s="15" t="s">
        <v>1746</v>
      </c>
      <c r="Q142" s="15" t="s">
        <v>1746</v>
      </c>
      <c r="R142" s="55">
        <v>5</v>
      </c>
      <c r="S142" s="79">
        <v>1</v>
      </c>
      <c r="T142" s="55">
        <v>5</v>
      </c>
      <c r="U142" s="22" t="s">
        <v>1746</v>
      </c>
      <c r="V142" s="24" t="s">
        <v>1746</v>
      </c>
      <c r="W142" s="43">
        <v>4</v>
      </c>
      <c r="X142" s="43" t="s">
        <v>1746</v>
      </c>
      <c r="Y142" s="44" t="s">
        <v>3316</v>
      </c>
    </row>
    <row r="143" spans="1:25" x14ac:dyDescent="0.25">
      <c r="A143" s="90">
        <v>142</v>
      </c>
      <c r="B143" s="26" t="s">
        <v>23</v>
      </c>
      <c r="C143" s="26" t="s">
        <v>1909</v>
      </c>
      <c r="D143" s="66">
        <v>43987</v>
      </c>
      <c r="E143" s="80">
        <v>0.34027777777777801</v>
      </c>
      <c r="F143" s="80">
        <v>0.79861111111111105</v>
      </c>
      <c r="G143" s="79">
        <v>1200</v>
      </c>
      <c r="H143" s="22" t="s">
        <v>1746</v>
      </c>
      <c r="I143" s="15" t="s">
        <v>1746</v>
      </c>
      <c r="J143" s="15" t="s">
        <v>1746</v>
      </c>
      <c r="K143" s="15" t="s">
        <v>1746</v>
      </c>
      <c r="L143" s="43">
        <v>0</v>
      </c>
      <c r="M143" s="43" t="s">
        <v>1746</v>
      </c>
      <c r="N143" s="43">
        <v>5.6</v>
      </c>
      <c r="O143" s="15" t="s">
        <v>1746</v>
      </c>
      <c r="P143" s="15" t="s">
        <v>1746</v>
      </c>
      <c r="Q143" s="15" t="s">
        <v>1746</v>
      </c>
      <c r="R143" s="55">
        <v>11</v>
      </c>
      <c r="S143" s="79">
        <v>1</v>
      </c>
      <c r="T143" s="55">
        <v>5.6</v>
      </c>
      <c r="U143" s="22" t="s">
        <v>1746</v>
      </c>
      <c r="V143" s="24" t="s">
        <v>1746</v>
      </c>
      <c r="W143" s="43">
        <v>11</v>
      </c>
      <c r="X143" s="43" t="s">
        <v>1746</v>
      </c>
      <c r="Y143" s="44" t="s">
        <v>1746</v>
      </c>
    </row>
    <row r="144" spans="1:25" x14ac:dyDescent="0.25">
      <c r="A144" s="90">
        <v>143</v>
      </c>
      <c r="B144" s="26" t="s">
        <v>23</v>
      </c>
      <c r="C144" s="26" t="s">
        <v>1909</v>
      </c>
      <c r="D144" s="66">
        <v>43988</v>
      </c>
      <c r="E144" s="80">
        <v>0.33333333333333298</v>
      </c>
      <c r="F144" s="80">
        <v>0.75</v>
      </c>
      <c r="G144" s="79">
        <v>1200</v>
      </c>
      <c r="H144" s="22" t="s">
        <v>1746</v>
      </c>
      <c r="I144" s="15" t="s">
        <v>1746</v>
      </c>
      <c r="J144" s="15" t="s">
        <v>1746</v>
      </c>
      <c r="K144" s="15" t="s">
        <v>1746</v>
      </c>
      <c r="L144" s="43">
        <v>0</v>
      </c>
      <c r="M144" s="43" t="s">
        <v>1746</v>
      </c>
      <c r="N144" s="43">
        <v>5.0999999999999996</v>
      </c>
      <c r="O144" s="15" t="s">
        <v>1746</v>
      </c>
      <c r="P144" s="15" t="s">
        <v>1746</v>
      </c>
      <c r="Q144" s="15" t="s">
        <v>1746</v>
      </c>
      <c r="R144" s="55">
        <v>17</v>
      </c>
      <c r="S144" s="79">
        <v>1</v>
      </c>
      <c r="T144" s="55">
        <v>5.0999999999999996</v>
      </c>
      <c r="U144" s="22" t="s">
        <v>1746</v>
      </c>
      <c r="V144" s="24" t="s">
        <v>1746</v>
      </c>
      <c r="W144" s="43">
        <v>10</v>
      </c>
      <c r="X144" s="43" t="s">
        <v>1746</v>
      </c>
      <c r="Y144" s="44" t="s">
        <v>1746</v>
      </c>
    </row>
    <row r="145" spans="1:25" x14ac:dyDescent="0.25">
      <c r="A145" s="90">
        <v>144</v>
      </c>
      <c r="B145" s="26" t="s">
        <v>23</v>
      </c>
      <c r="C145" s="26" t="s">
        <v>1909</v>
      </c>
      <c r="D145" s="66">
        <v>43989</v>
      </c>
      <c r="E145" s="80">
        <v>0.33333333333333298</v>
      </c>
      <c r="F145" s="80">
        <v>0.79166666666666696</v>
      </c>
      <c r="G145" s="79">
        <v>1200</v>
      </c>
      <c r="H145" s="22" t="s">
        <v>1746</v>
      </c>
      <c r="I145" s="15" t="s">
        <v>1746</v>
      </c>
      <c r="J145" s="15" t="s">
        <v>1746</v>
      </c>
      <c r="K145" s="15" t="s">
        <v>1746</v>
      </c>
      <c r="L145" s="43">
        <v>0</v>
      </c>
      <c r="M145" s="43" t="s">
        <v>1746</v>
      </c>
      <c r="N145" s="43">
        <v>5.0999999999999996</v>
      </c>
      <c r="O145" s="15" t="s">
        <v>1746</v>
      </c>
      <c r="P145" s="15" t="s">
        <v>1746</v>
      </c>
      <c r="Q145" s="15" t="s">
        <v>1746</v>
      </c>
      <c r="R145" s="55">
        <v>16</v>
      </c>
      <c r="S145" s="79">
        <v>1</v>
      </c>
      <c r="T145" s="55">
        <v>5.0999999999999996</v>
      </c>
      <c r="U145" s="22" t="s">
        <v>1746</v>
      </c>
      <c r="V145" s="24" t="s">
        <v>1746</v>
      </c>
      <c r="W145" s="43">
        <v>11</v>
      </c>
      <c r="X145" s="43" t="s">
        <v>1746</v>
      </c>
      <c r="Y145" s="44" t="s">
        <v>1746</v>
      </c>
    </row>
    <row r="146" spans="1:25" x14ac:dyDescent="0.25">
      <c r="A146" s="90">
        <v>145</v>
      </c>
      <c r="B146" s="26" t="s">
        <v>23</v>
      </c>
      <c r="C146" s="26" t="s">
        <v>1909</v>
      </c>
      <c r="D146" s="66">
        <v>43990</v>
      </c>
      <c r="E146" s="80">
        <v>0.49305555555555602</v>
      </c>
      <c r="F146" s="80">
        <v>0.82638888888888895</v>
      </c>
      <c r="G146" s="79">
        <v>1200</v>
      </c>
      <c r="H146" s="22" t="s">
        <v>1746</v>
      </c>
      <c r="I146" s="15" t="s">
        <v>1746</v>
      </c>
      <c r="J146" s="15" t="s">
        <v>1746</v>
      </c>
      <c r="K146" s="15" t="s">
        <v>1746</v>
      </c>
      <c r="L146" s="43">
        <v>0</v>
      </c>
      <c r="M146" s="43" t="s">
        <v>1746</v>
      </c>
      <c r="N146" s="43">
        <v>4.4000000000000004</v>
      </c>
      <c r="O146" s="15" t="s">
        <v>1746</v>
      </c>
      <c r="P146" s="15" t="s">
        <v>1746</v>
      </c>
      <c r="Q146" s="15" t="s">
        <v>1746</v>
      </c>
      <c r="R146" s="55">
        <v>12</v>
      </c>
      <c r="S146" s="79">
        <v>2</v>
      </c>
      <c r="T146" s="55">
        <v>8.8000000000000007</v>
      </c>
      <c r="U146" s="22" t="s">
        <v>1746</v>
      </c>
      <c r="V146" s="24" t="s">
        <v>1746</v>
      </c>
      <c r="W146" s="43">
        <v>8</v>
      </c>
      <c r="X146" s="43" t="s">
        <v>1746</v>
      </c>
      <c r="Y146" s="44" t="s">
        <v>1746</v>
      </c>
    </row>
    <row r="147" spans="1:25" x14ac:dyDescent="0.25">
      <c r="A147" s="90">
        <v>146</v>
      </c>
      <c r="B147" s="26" t="s">
        <v>23</v>
      </c>
      <c r="C147" s="26" t="s">
        <v>2146</v>
      </c>
      <c r="D147" s="66">
        <v>43999</v>
      </c>
      <c r="E147" s="80">
        <v>0.39583333333333298</v>
      </c>
      <c r="F147" s="80">
        <v>0.72916666666666696</v>
      </c>
      <c r="G147" s="79">
        <v>1200</v>
      </c>
      <c r="H147" s="22" t="s">
        <v>1746</v>
      </c>
      <c r="I147" s="15" t="s">
        <v>1746</v>
      </c>
      <c r="J147" s="15" t="s">
        <v>1746</v>
      </c>
      <c r="K147" s="15" t="s">
        <v>1746</v>
      </c>
      <c r="L147" s="43">
        <v>0</v>
      </c>
      <c r="M147" s="43" t="s">
        <v>1746</v>
      </c>
      <c r="N147" s="43">
        <v>5</v>
      </c>
      <c r="O147" s="15" t="s">
        <v>1746</v>
      </c>
      <c r="P147" s="15" t="s">
        <v>1746</v>
      </c>
      <c r="Q147" s="15" t="s">
        <v>1746</v>
      </c>
      <c r="R147" s="55">
        <v>7</v>
      </c>
      <c r="S147" s="79">
        <v>2</v>
      </c>
      <c r="T147" s="55">
        <v>10</v>
      </c>
      <c r="U147" s="22" t="s">
        <v>1746</v>
      </c>
      <c r="V147" s="24" t="s">
        <v>1746</v>
      </c>
      <c r="W147" s="43">
        <v>8</v>
      </c>
      <c r="X147" s="43" t="s">
        <v>1746</v>
      </c>
      <c r="Y147" s="44" t="s">
        <v>1746</v>
      </c>
    </row>
    <row r="148" spans="1:25" x14ac:dyDescent="0.25">
      <c r="A148" s="90">
        <v>147</v>
      </c>
      <c r="B148" s="26" t="s">
        <v>23</v>
      </c>
      <c r="C148" s="26" t="s">
        <v>2146</v>
      </c>
      <c r="D148" s="66">
        <v>44020</v>
      </c>
      <c r="E148" s="80">
        <v>0.5625</v>
      </c>
      <c r="F148" s="80">
        <v>0.72916666666666696</v>
      </c>
      <c r="G148" s="79">
        <v>1200</v>
      </c>
      <c r="H148" s="22" t="s">
        <v>1746</v>
      </c>
      <c r="I148" s="15" t="s">
        <v>1746</v>
      </c>
      <c r="J148" s="15" t="s">
        <v>1746</v>
      </c>
      <c r="K148" s="15" t="s">
        <v>1746</v>
      </c>
      <c r="L148" s="43">
        <v>0</v>
      </c>
      <c r="M148" s="43" t="s">
        <v>1746</v>
      </c>
      <c r="N148" s="43">
        <v>7.8</v>
      </c>
      <c r="O148" s="15" t="s">
        <v>1746</v>
      </c>
      <c r="P148" s="15" t="s">
        <v>1746</v>
      </c>
      <c r="Q148" s="15" t="s">
        <v>1746</v>
      </c>
      <c r="R148" s="55">
        <v>5</v>
      </c>
      <c r="S148" s="79">
        <v>1</v>
      </c>
      <c r="T148" s="55">
        <v>7.8</v>
      </c>
      <c r="U148" s="22" t="s">
        <v>1746</v>
      </c>
      <c r="V148" s="24" t="s">
        <v>1746</v>
      </c>
      <c r="W148" s="43">
        <v>4</v>
      </c>
      <c r="X148" s="43" t="s">
        <v>1746</v>
      </c>
      <c r="Y148" s="44" t="s">
        <v>1746</v>
      </c>
    </row>
    <row r="149" spans="1:25" x14ac:dyDescent="0.25">
      <c r="A149" s="90">
        <v>148</v>
      </c>
      <c r="B149" s="26" t="s">
        <v>23</v>
      </c>
      <c r="C149" s="26" t="s">
        <v>1849</v>
      </c>
      <c r="D149" s="66">
        <v>44027</v>
      </c>
      <c r="E149" s="80">
        <v>0.52083333333333304</v>
      </c>
      <c r="F149" s="80">
        <v>0.85416666666666696</v>
      </c>
      <c r="G149" s="79">
        <v>1200</v>
      </c>
      <c r="H149" s="22" t="s">
        <v>1746</v>
      </c>
      <c r="I149" s="15" t="s">
        <v>1746</v>
      </c>
      <c r="J149" s="15" t="s">
        <v>1746</v>
      </c>
      <c r="K149" s="15" t="s">
        <v>1746</v>
      </c>
      <c r="L149" s="43">
        <v>0</v>
      </c>
      <c r="M149" s="43" t="s">
        <v>1746</v>
      </c>
      <c r="N149" s="43">
        <v>4.2</v>
      </c>
      <c r="O149" s="15" t="s">
        <v>1746</v>
      </c>
      <c r="P149" s="15" t="s">
        <v>1746</v>
      </c>
      <c r="Q149" s="15" t="s">
        <v>1746</v>
      </c>
      <c r="R149" s="55">
        <v>7</v>
      </c>
      <c r="S149" s="79">
        <v>2</v>
      </c>
      <c r="T149" s="55">
        <v>8.4</v>
      </c>
      <c r="U149" s="22" t="s">
        <v>1746</v>
      </c>
      <c r="V149" s="24" t="s">
        <v>1746</v>
      </c>
      <c r="W149" s="43">
        <v>8</v>
      </c>
      <c r="X149" s="43" t="s">
        <v>1746</v>
      </c>
      <c r="Y149" s="44" t="s">
        <v>1746</v>
      </c>
    </row>
    <row r="150" spans="1:25" x14ac:dyDescent="0.25">
      <c r="A150" s="90">
        <v>149</v>
      </c>
      <c r="B150" s="26" t="s">
        <v>23</v>
      </c>
      <c r="C150" s="26" t="s">
        <v>2146</v>
      </c>
      <c r="D150" s="66">
        <v>44028</v>
      </c>
      <c r="E150" s="80">
        <v>0.40972222222222199</v>
      </c>
      <c r="F150" s="80">
        <v>0.74305555555555503</v>
      </c>
      <c r="G150" s="79">
        <v>1200</v>
      </c>
      <c r="H150" s="22" t="s">
        <v>1746</v>
      </c>
      <c r="I150" s="15" t="s">
        <v>1746</v>
      </c>
      <c r="J150" s="15" t="s">
        <v>1746</v>
      </c>
      <c r="K150" s="15" t="s">
        <v>1746</v>
      </c>
      <c r="L150" s="43">
        <v>0</v>
      </c>
      <c r="M150" s="43" t="s">
        <v>1746</v>
      </c>
      <c r="N150" s="43">
        <v>4.2</v>
      </c>
      <c r="O150" s="15" t="s">
        <v>1746</v>
      </c>
      <c r="P150" s="15" t="s">
        <v>1746</v>
      </c>
      <c r="Q150" s="15" t="s">
        <v>1746</v>
      </c>
      <c r="R150" s="55">
        <v>6</v>
      </c>
      <c r="S150" s="79">
        <v>2</v>
      </c>
      <c r="T150" s="55">
        <v>8.4</v>
      </c>
      <c r="U150" s="22" t="s">
        <v>1746</v>
      </c>
      <c r="V150" s="24" t="s">
        <v>1746</v>
      </c>
      <c r="W150" s="43">
        <v>8</v>
      </c>
      <c r="X150" s="43" t="s">
        <v>1746</v>
      </c>
      <c r="Y150" s="44" t="s">
        <v>1746</v>
      </c>
    </row>
    <row r="151" spans="1:25" x14ac:dyDescent="0.25">
      <c r="A151" s="90">
        <v>150</v>
      </c>
      <c r="B151" s="26" t="s">
        <v>23</v>
      </c>
      <c r="C151" s="26" t="s">
        <v>2146</v>
      </c>
      <c r="D151" s="66">
        <v>44112</v>
      </c>
      <c r="E151" s="80">
        <v>0.34027777777777801</v>
      </c>
      <c r="F151" s="80">
        <v>0.79861111111111105</v>
      </c>
      <c r="G151" s="79">
        <v>1200</v>
      </c>
      <c r="H151" s="22" t="s">
        <v>1746</v>
      </c>
      <c r="I151" s="15" t="s">
        <v>1746</v>
      </c>
      <c r="J151" s="15" t="s">
        <v>1746</v>
      </c>
      <c r="K151" s="15" t="s">
        <v>1746</v>
      </c>
      <c r="L151" s="43">
        <v>0</v>
      </c>
      <c r="M151" s="43" t="s">
        <v>1746</v>
      </c>
      <c r="N151" s="43">
        <v>3.2</v>
      </c>
      <c r="O151" s="15" t="s">
        <v>1746</v>
      </c>
      <c r="P151" s="15" t="s">
        <v>1746</v>
      </c>
      <c r="Q151" s="15" t="s">
        <v>1746</v>
      </c>
      <c r="R151" s="55">
        <v>27</v>
      </c>
      <c r="S151" s="79">
        <v>1</v>
      </c>
      <c r="T151" s="55">
        <v>3.2</v>
      </c>
      <c r="U151" s="22" t="s">
        <v>1746</v>
      </c>
      <c r="V151" s="24" t="s">
        <v>1746</v>
      </c>
      <c r="W151" s="43">
        <v>11</v>
      </c>
      <c r="X151" s="43" t="s">
        <v>1746</v>
      </c>
      <c r="Y151" s="44" t="s">
        <v>1746</v>
      </c>
    </row>
    <row r="152" spans="1:25" x14ac:dyDescent="0.25">
      <c r="A152" s="90">
        <v>151</v>
      </c>
      <c r="B152" s="162" t="s">
        <v>23</v>
      </c>
      <c r="C152" s="26" t="s">
        <v>1909</v>
      </c>
      <c r="D152" s="66">
        <v>44113</v>
      </c>
      <c r="E152" s="80">
        <v>0.36805555555555602</v>
      </c>
      <c r="F152" s="80">
        <v>0.5625</v>
      </c>
      <c r="G152" s="79">
        <v>1200</v>
      </c>
      <c r="H152" s="22" t="s">
        <v>1746</v>
      </c>
      <c r="I152" s="15" t="s">
        <v>1746</v>
      </c>
      <c r="J152" s="15" t="s">
        <v>1746</v>
      </c>
      <c r="K152" s="15" t="s">
        <v>1746</v>
      </c>
      <c r="L152" s="43">
        <v>0</v>
      </c>
      <c r="M152" s="43" t="s">
        <v>1746</v>
      </c>
      <c r="N152" s="43">
        <v>3</v>
      </c>
      <c r="O152" s="15" t="s">
        <v>1746</v>
      </c>
      <c r="P152" s="15" t="s">
        <v>1746</v>
      </c>
      <c r="Q152" s="15" t="s">
        <v>1746</v>
      </c>
      <c r="R152" s="55">
        <v>6.7</v>
      </c>
      <c r="S152" s="79">
        <v>3</v>
      </c>
      <c r="T152" s="55">
        <v>9</v>
      </c>
      <c r="U152" s="22" t="s">
        <v>1746</v>
      </c>
      <c r="V152" s="24" t="s">
        <v>1746</v>
      </c>
      <c r="W152" s="160">
        <v>8</v>
      </c>
      <c r="X152" s="43" t="s">
        <v>1746</v>
      </c>
      <c r="Y152" s="44" t="s">
        <v>1746</v>
      </c>
    </row>
    <row r="153" spans="1:25" x14ac:dyDescent="0.25">
      <c r="A153" s="90">
        <v>152</v>
      </c>
      <c r="B153" s="162"/>
      <c r="C153" s="26" t="s">
        <v>2146</v>
      </c>
      <c r="D153" s="66">
        <v>44113</v>
      </c>
      <c r="E153" s="80">
        <v>0.59722222222222199</v>
      </c>
      <c r="F153" s="80">
        <v>0.73611111111111105</v>
      </c>
      <c r="G153" s="79">
        <v>1200</v>
      </c>
      <c r="H153" s="22" t="s">
        <v>1746</v>
      </c>
      <c r="I153" s="15" t="s">
        <v>1746</v>
      </c>
      <c r="J153" s="15" t="s">
        <v>1746</v>
      </c>
      <c r="K153" s="15" t="s">
        <v>1746</v>
      </c>
      <c r="L153" s="43">
        <v>0</v>
      </c>
      <c r="M153" s="43" t="s">
        <v>1746</v>
      </c>
      <c r="N153" s="43">
        <v>3</v>
      </c>
      <c r="O153" s="15" t="s">
        <v>1746</v>
      </c>
      <c r="P153" s="15" t="s">
        <v>1746</v>
      </c>
      <c r="Q153" s="15" t="s">
        <v>1746</v>
      </c>
      <c r="R153" s="55">
        <v>4.4000000000000004</v>
      </c>
      <c r="S153" s="79">
        <v>1</v>
      </c>
      <c r="T153" s="55">
        <v>3</v>
      </c>
      <c r="U153" s="22" t="s">
        <v>1746</v>
      </c>
      <c r="V153" s="24" t="s">
        <v>1746</v>
      </c>
      <c r="W153" s="160"/>
      <c r="X153" s="43" t="s">
        <v>1746</v>
      </c>
      <c r="Y153" s="44" t="s">
        <v>1746</v>
      </c>
    </row>
    <row r="154" spans="1:25" x14ac:dyDescent="0.25">
      <c r="A154" s="90">
        <v>153</v>
      </c>
      <c r="B154" s="26" t="s">
        <v>23</v>
      </c>
      <c r="C154" s="26" t="s">
        <v>2146</v>
      </c>
      <c r="D154" s="66">
        <v>44114</v>
      </c>
      <c r="E154" s="80">
        <v>0.38194444444444398</v>
      </c>
      <c r="F154" s="80">
        <v>0.79861111111111105</v>
      </c>
      <c r="G154" s="79">
        <v>1200</v>
      </c>
      <c r="H154" s="22" t="s">
        <v>1746</v>
      </c>
      <c r="I154" s="15" t="s">
        <v>1746</v>
      </c>
      <c r="J154" s="15" t="s">
        <v>1746</v>
      </c>
      <c r="K154" s="15" t="s">
        <v>1746</v>
      </c>
      <c r="L154" s="43">
        <v>0</v>
      </c>
      <c r="M154" s="43" t="s">
        <v>1746</v>
      </c>
      <c r="N154" s="43">
        <v>4</v>
      </c>
      <c r="O154" s="15" t="s">
        <v>1746</v>
      </c>
      <c r="P154" s="15" t="s">
        <v>1746</v>
      </c>
      <c r="Q154" s="15" t="s">
        <v>1746</v>
      </c>
      <c r="R154" s="55">
        <v>8</v>
      </c>
      <c r="S154" s="79">
        <v>3</v>
      </c>
      <c r="T154" s="55">
        <v>12</v>
      </c>
      <c r="U154" s="22" t="s">
        <v>1746</v>
      </c>
      <c r="V154" s="24" t="s">
        <v>1746</v>
      </c>
      <c r="W154" s="43">
        <v>10</v>
      </c>
      <c r="X154" s="43" t="s">
        <v>1746</v>
      </c>
      <c r="Y154" s="44" t="s">
        <v>1746</v>
      </c>
    </row>
    <row r="155" spans="1:25" x14ac:dyDescent="0.25">
      <c r="A155" s="90">
        <v>154</v>
      </c>
      <c r="B155" s="26" t="s">
        <v>23</v>
      </c>
      <c r="C155" s="26" t="s">
        <v>2146</v>
      </c>
      <c r="D155" s="66">
        <v>44117</v>
      </c>
      <c r="E155" s="80">
        <v>0.33333333333333298</v>
      </c>
      <c r="F155" s="80">
        <v>0.66666666666666696</v>
      </c>
      <c r="G155" s="79">
        <v>1200</v>
      </c>
      <c r="H155" s="22" t="s">
        <v>1746</v>
      </c>
      <c r="I155" s="15" t="s">
        <v>1746</v>
      </c>
      <c r="J155" s="15" t="s">
        <v>1746</v>
      </c>
      <c r="K155" s="15" t="s">
        <v>1746</v>
      </c>
      <c r="L155" s="43">
        <v>0</v>
      </c>
      <c r="M155" s="43" t="s">
        <v>1746</v>
      </c>
      <c r="N155" s="43">
        <v>4</v>
      </c>
      <c r="O155" s="15" t="s">
        <v>1746</v>
      </c>
      <c r="P155" s="15" t="s">
        <v>1746</v>
      </c>
      <c r="Q155" s="15" t="s">
        <v>1746</v>
      </c>
      <c r="R155" s="55">
        <v>5.3</v>
      </c>
      <c r="S155" s="79">
        <v>2</v>
      </c>
      <c r="T155" s="55">
        <v>8</v>
      </c>
      <c r="U155" s="22" t="s">
        <v>1746</v>
      </c>
      <c r="V155" s="24" t="s">
        <v>1746</v>
      </c>
      <c r="W155" s="43">
        <v>8</v>
      </c>
      <c r="X155" s="43" t="s">
        <v>1746</v>
      </c>
      <c r="Y155" s="44" t="s">
        <v>1746</v>
      </c>
    </row>
    <row r="156" spans="1:25" x14ac:dyDescent="0.25">
      <c r="A156" s="90">
        <v>155</v>
      </c>
      <c r="B156" s="26" t="s">
        <v>23</v>
      </c>
      <c r="C156" s="26" t="s">
        <v>1027</v>
      </c>
      <c r="D156" s="66">
        <v>44117</v>
      </c>
      <c r="E156" s="80">
        <v>0.54166666666666696</v>
      </c>
      <c r="F156" s="80">
        <v>0.875</v>
      </c>
      <c r="G156" s="79">
        <v>1200</v>
      </c>
      <c r="H156" s="22" t="s">
        <v>1746</v>
      </c>
      <c r="I156" s="15" t="s">
        <v>1746</v>
      </c>
      <c r="J156" s="15" t="s">
        <v>1746</v>
      </c>
      <c r="K156" s="15" t="s">
        <v>1746</v>
      </c>
      <c r="L156" s="43">
        <v>0</v>
      </c>
      <c r="M156" s="43" t="s">
        <v>1746</v>
      </c>
      <c r="N156" s="43">
        <v>3.8</v>
      </c>
      <c r="O156" s="15" t="s">
        <v>1746</v>
      </c>
      <c r="P156" s="15" t="s">
        <v>1746</v>
      </c>
      <c r="Q156" s="15" t="s">
        <v>1746</v>
      </c>
      <c r="R156" s="55">
        <v>6</v>
      </c>
      <c r="S156" s="79">
        <v>3</v>
      </c>
      <c r="T156" s="55">
        <v>11.399999999999999</v>
      </c>
      <c r="U156" s="22" t="s">
        <v>1746</v>
      </c>
      <c r="V156" s="24" t="s">
        <v>1746</v>
      </c>
      <c r="W156" s="43">
        <v>8</v>
      </c>
      <c r="X156" s="43" t="s">
        <v>1746</v>
      </c>
      <c r="Y156" s="44" t="s">
        <v>1746</v>
      </c>
    </row>
    <row r="157" spans="1:25" x14ac:dyDescent="0.25">
      <c r="A157" s="90">
        <v>156</v>
      </c>
      <c r="B157" s="26" t="s">
        <v>23</v>
      </c>
      <c r="C157" s="26" t="s">
        <v>1792</v>
      </c>
      <c r="D157" s="66">
        <v>44118</v>
      </c>
      <c r="E157" s="80">
        <v>0.40972222222222199</v>
      </c>
      <c r="F157" s="80">
        <v>0.74305555555555503</v>
      </c>
      <c r="G157" s="79">
        <v>1200</v>
      </c>
      <c r="H157" s="22" t="s">
        <v>1746</v>
      </c>
      <c r="I157" s="15" t="s">
        <v>1746</v>
      </c>
      <c r="J157" s="15" t="s">
        <v>1746</v>
      </c>
      <c r="K157" s="15" t="s">
        <v>1746</v>
      </c>
      <c r="L157" s="43">
        <v>0</v>
      </c>
      <c r="M157" s="43" t="s">
        <v>1746</v>
      </c>
      <c r="N157" s="43">
        <v>2.1</v>
      </c>
      <c r="O157" s="15" t="s">
        <v>1746</v>
      </c>
      <c r="P157" s="15" t="s">
        <v>1746</v>
      </c>
      <c r="Q157" s="15" t="s">
        <v>1746</v>
      </c>
      <c r="R157" s="55">
        <v>1.8</v>
      </c>
      <c r="S157" s="79">
        <v>1</v>
      </c>
      <c r="T157" s="55">
        <v>2.1</v>
      </c>
      <c r="U157" s="22" t="s">
        <v>1746</v>
      </c>
      <c r="V157" s="24" t="s">
        <v>1746</v>
      </c>
      <c r="W157" s="43">
        <v>8</v>
      </c>
      <c r="X157" s="43" t="s">
        <v>1746</v>
      </c>
      <c r="Y157" s="44" t="s">
        <v>1746</v>
      </c>
    </row>
    <row r="158" spans="1:25" x14ac:dyDescent="0.25">
      <c r="A158" s="90">
        <v>157</v>
      </c>
      <c r="B158" s="26" t="s">
        <v>23</v>
      </c>
      <c r="C158" s="26" t="s">
        <v>2146</v>
      </c>
      <c r="D158" s="66">
        <v>44119</v>
      </c>
      <c r="E158" s="80">
        <v>0.38888888888888901</v>
      </c>
      <c r="F158" s="80">
        <v>0.76388888888888895</v>
      </c>
      <c r="G158" s="79">
        <v>1200</v>
      </c>
      <c r="H158" s="22" t="s">
        <v>1746</v>
      </c>
      <c r="I158" s="15" t="s">
        <v>1746</v>
      </c>
      <c r="J158" s="15" t="s">
        <v>1746</v>
      </c>
      <c r="K158" s="15" t="s">
        <v>1746</v>
      </c>
      <c r="L158" s="43">
        <v>0</v>
      </c>
      <c r="M158" s="43" t="s">
        <v>1746</v>
      </c>
      <c r="N158" s="43">
        <v>4</v>
      </c>
      <c r="O158" s="15" t="s">
        <v>1746</v>
      </c>
      <c r="P158" s="15" t="s">
        <v>1746</v>
      </c>
      <c r="Q158" s="15" t="s">
        <v>1746</v>
      </c>
      <c r="R158" s="55">
        <v>23.4</v>
      </c>
      <c r="S158" s="79">
        <v>3</v>
      </c>
      <c r="T158" s="55">
        <v>12</v>
      </c>
      <c r="U158" s="22" t="s">
        <v>1746</v>
      </c>
      <c r="V158" s="24" t="s">
        <v>1746</v>
      </c>
      <c r="W158" s="43">
        <v>8</v>
      </c>
      <c r="X158" s="43" t="s">
        <v>1746</v>
      </c>
      <c r="Y158" s="44" t="s">
        <v>1746</v>
      </c>
    </row>
    <row r="159" spans="1:25" x14ac:dyDescent="0.25">
      <c r="A159" s="90">
        <v>158</v>
      </c>
      <c r="B159" s="26" t="s">
        <v>23</v>
      </c>
      <c r="C159" s="26" t="s">
        <v>256</v>
      </c>
      <c r="D159" s="66">
        <v>44122</v>
      </c>
      <c r="E159" s="80">
        <v>0.375</v>
      </c>
      <c r="F159" s="80">
        <v>0.81944444444444497</v>
      </c>
      <c r="G159" s="79">
        <v>1200</v>
      </c>
      <c r="H159" s="22" t="s">
        <v>1746</v>
      </c>
      <c r="I159" s="15" t="s">
        <v>1746</v>
      </c>
      <c r="J159" s="15" t="s">
        <v>1746</v>
      </c>
      <c r="K159" s="15" t="s">
        <v>1746</v>
      </c>
      <c r="L159" s="43">
        <v>0</v>
      </c>
      <c r="M159" s="43" t="s">
        <v>1746</v>
      </c>
      <c r="N159" s="43">
        <v>2</v>
      </c>
      <c r="O159" s="15" t="s">
        <v>1746</v>
      </c>
      <c r="P159" s="15" t="s">
        <v>1746</v>
      </c>
      <c r="Q159" s="15" t="s">
        <v>1746</v>
      </c>
      <c r="R159" s="55">
        <v>19</v>
      </c>
      <c r="S159" s="79">
        <v>1</v>
      </c>
      <c r="T159" s="55">
        <v>2</v>
      </c>
      <c r="U159" s="22" t="s">
        <v>1746</v>
      </c>
      <c r="V159" s="24" t="s">
        <v>1746</v>
      </c>
      <c r="W159" s="43">
        <v>8</v>
      </c>
      <c r="X159" s="43" t="s">
        <v>1746</v>
      </c>
      <c r="Y159" s="44" t="s">
        <v>3315</v>
      </c>
    </row>
    <row r="160" spans="1:25" x14ac:dyDescent="0.25">
      <c r="A160" s="90">
        <v>159</v>
      </c>
      <c r="B160" s="26" t="s">
        <v>23</v>
      </c>
      <c r="C160" s="26" t="s">
        <v>256</v>
      </c>
      <c r="D160" s="66">
        <v>44125</v>
      </c>
      <c r="E160" s="80">
        <v>0.36805555555555602</v>
      </c>
      <c r="F160" s="80">
        <v>0.82638888888888895</v>
      </c>
      <c r="G160" s="79">
        <v>1200</v>
      </c>
      <c r="H160" s="22" t="s">
        <v>1746</v>
      </c>
      <c r="I160" s="15" t="s">
        <v>1746</v>
      </c>
      <c r="J160" s="15" t="s">
        <v>1746</v>
      </c>
      <c r="K160" s="15" t="s">
        <v>1746</v>
      </c>
      <c r="L160" s="43">
        <v>0</v>
      </c>
      <c r="M160" s="43" t="s">
        <v>1746</v>
      </c>
      <c r="N160" s="43">
        <v>2</v>
      </c>
      <c r="O160" s="15" t="s">
        <v>1746</v>
      </c>
      <c r="P160" s="15" t="s">
        <v>1746</v>
      </c>
      <c r="Q160" s="15" t="s">
        <v>1746</v>
      </c>
      <c r="R160" s="55">
        <v>17</v>
      </c>
      <c r="S160" s="79">
        <v>1</v>
      </c>
      <c r="T160" s="55">
        <v>2</v>
      </c>
      <c r="U160" s="22" t="s">
        <v>1746</v>
      </c>
      <c r="V160" s="24" t="s">
        <v>1746</v>
      </c>
      <c r="W160" s="43">
        <v>11</v>
      </c>
      <c r="X160" s="43" t="s">
        <v>1746</v>
      </c>
      <c r="Y160" s="44" t="s">
        <v>3314</v>
      </c>
    </row>
    <row r="161" spans="1:25" x14ac:dyDescent="0.25">
      <c r="A161" s="90">
        <v>160</v>
      </c>
      <c r="B161" s="26" t="s">
        <v>23</v>
      </c>
      <c r="C161" s="26" t="s">
        <v>256</v>
      </c>
      <c r="D161" s="66">
        <v>44127</v>
      </c>
      <c r="E161" s="80">
        <v>0.45138888888888901</v>
      </c>
      <c r="F161" s="80">
        <v>0.78472222222222199</v>
      </c>
      <c r="G161" s="79">
        <v>1200</v>
      </c>
      <c r="H161" s="22" t="s">
        <v>1746</v>
      </c>
      <c r="I161" s="15" t="s">
        <v>1746</v>
      </c>
      <c r="J161" s="15" t="s">
        <v>1746</v>
      </c>
      <c r="K161" s="15" t="s">
        <v>1746</v>
      </c>
      <c r="L161" s="43">
        <v>3.9</v>
      </c>
      <c r="M161" s="43" t="s">
        <v>1746</v>
      </c>
      <c r="N161" s="43">
        <v>2</v>
      </c>
      <c r="O161" s="15" t="s">
        <v>1746</v>
      </c>
      <c r="P161" s="15" t="s">
        <v>1746</v>
      </c>
      <c r="Q161" s="15" t="s">
        <v>1746</v>
      </c>
      <c r="R161" s="55">
        <v>14</v>
      </c>
      <c r="S161" s="79">
        <v>0</v>
      </c>
      <c r="T161" s="55">
        <v>0</v>
      </c>
      <c r="U161" s="22" t="s">
        <v>1746</v>
      </c>
      <c r="V161" s="24" t="s">
        <v>1746</v>
      </c>
      <c r="W161" s="43">
        <v>8</v>
      </c>
      <c r="X161" s="43" t="s">
        <v>1746</v>
      </c>
      <c r="Y161" s="44" t="s">
        <v>3313</v>
      </c>
    </row>
    <row r="162" spans="1:25" x14ac:dyDescent="0.25">
      <c r="A162" s="90">
        <v>161</v>
      </c>
      <c r="B162" s="26" t="s">
        <v>23</v>
      </c>
      <c r="C162" s="26" t="s">
        <v>256</v>
      </c>
      <c r="D162" s="66">
        <v>44133</v>
      </c>
      <c r="E162" s="80">
        <v>0.35416666666666702</v>
      </c>
      <c r="F162" s="80">
        <v>0.72916666666666696</v>
      </c>
      <c r="G162" s="79">
        <v>1200</v>
      </c>
      <c r="H162" s="22" t="s">
        <v>1746</v>
      </c>
      <c r="I162" s="15" t="s">
        <v>1746</v>
      </c>
      <c r="J162" s="15" t="s">
        <v>1746</v>
      </c>
      <c r="K162" s="15" t="s">
        <v>1746</v>
      </c>
      <c r="L162" s="43">
        <v>0</v>
      </c>
      <c r="M162" s="43" t="s">
        <v>1746</v>
      </c>
      <c r="N162" s="43">
        <v>2.2400000000000002</v>
      </c>
      <c r="O162" s="15" t="s">
        <v>1746</v>
      </c>
      <c r="P162" s="15" t="s">
        <v>1746</v>
      </c>
      <c r="Q162" s="15" t="s">
        <v>1746</v>
      </c>
      <c r="R162" s="55">
        <v>15</v>
      </c>
      <c r="S162" s="79">
        <v>1</v>
      </c>
      <c r="T162" s="55">
        <v>2.2400000000000002</v>
      </c>
      <c r="U162" s="22" t="s">
        <v>1746</v>
      </c>
      <c r="V162" s="24" t="s">
        <v>1746</v>
      </c>
      <c r="W162" s="43">
        <v>11</v>
      </c>
      <c r="X162" s="43" t="s">
        <v>1746</v>
      </c>
      <c r="Y162" s="44" t="s">
        <v>3312</v>
      </c>
    </row>
    <row r="163" spans="1:25" x14ac:dyDescent="0.25">
      <c r="A163" s="90">
        <v>162</v>
      </c>
      <c r="B163" s="26" t="s">
        <v>3245</v>
      </c>
      <c r="C163" s="26" t="s">
        <v>1849</v>
      </c>
      <c r="D163" s="66">
        <v>44139</v>
      </c>
      <c r="E163" s="80">
        <v>0.42361111111111099</v>
      </c>
      <c r="F163" s="80">
        <v>0.59027777777777801</v>
      </c>
      <c r="G163" s="79">
        <v>1200</v>
      </c>
      <c r="H163" s="22" t="s">
        <v>1746</v>
      </c>
      <c r="I163" s="15" t="s">
        <v>1746</v>
      </c>
      <c r="J163" s="15" t="s">
        <v>1746</v>
      </c>
      <c r="K163" s="15" t="s">
        <v>1746</v>
      </c>
      <c r="L163" s="15">
        <v>0</v>
      </c>
      <c r="M163" s="15" t="s">
        <v>1746</v>
      </c>
      <c r="N163" s="15">
        <v>3.9</v>
      </c>
      <c r="O163" s="15" t="s">
        <v>1746</v>
      </c>
      <c r="P163" s="15" t="s">
        <v>1746</v>
      </c>
      <c r="Q163" s="15" t="s">
        <v>1746</v>
      </c>
      <c r="R163" s="24">
        <v>4.2</v>
      </c>
      <c r="S163" s="22">
        <v>3</v>
      </c>
      <c r="T163" s="24">
        <v>11.7</v>
      </c>
      <c r="U163" s="22" t="s">
        <v>1746</v>
      </c>
      <c r="V163" s="24" t="s">
        <v>1746</v>
      </c>
      <c r="W163" s="15">
        <v>4</v>
      </c>
      <c r="X163" s="15" t="s">
        <v>1746</v>
      </c>
      <c r="Y163" s="25" t="s">
        <v>3311</v>
      </c>
    </row>
    <row r="164" spans="1:25" x14ac:dyDescent="0.25">
      <c r="A164" s="90">
        <v>163</v>
      </c>
      <c r="B164" s="26" t="s">
        <v>23</v>
      </c>
      <c r="C164" s="26" t="s">
        <v>256</v>
      </c>
      <c r="D164" s="66">
        <v>44139</v>
      </c>
      <c r="E164" s="80">
        <v>0.4375</v>
      </c>
      <c r="F164" s="80">
        <v>0.77083333333333304</v>
      </c>
      <c r="G164" s="79">
        <v>1200</v>
      </c>
      <c r="H164" s="22" t="s">
        <v>1746</v>
      </c>
      <c r="I164" s="15" t="s">
        <v>1746</v>
      </c>
      <c r="J164" s="15" t="s">
        <v>1746</v>
      </c>
      <c r="K164" s="15" t="s">
        <v>1746</v>
      </c>
      <c r="L164" s="15">
        <v>0</v>
      </c>
      <c r="M164" s="15" t="s">
        <v>1746</v>
      </c>
      <c r="N164" s="15">
        <v>2</v>
      </c>
      <c r="O164" s="15" t="s">
        <v>1746</v>
      </c>
      <c r="P164" s="15" t="s">
        <v>1746</v>
      </c>
      <c r="Q164" s="15" t="s">
        <v>1746</v>
      </c>
      <c r="R164" s="24">
        <v>17</v>
      </c>
      <c r="S164" s="22">
        <v>1</v>
      </c>
      <c r="T164" s="24">
        <v>2</v>
      </c>
      <c r="U164" s="22" t="s">
        <v>1746</v>
      </c>
      <c r="V164" s="24" t="s">
        <v>1746</v>
      </c>
      <c r="W164" s="15">
        <v>8</v>
      </c>
      <c r="X164" s="15" t="s">
        <v>1746</v>
      </c>
      <c r="Y164" s="25" t="s">
        <v>3310</v>
      </c>
    </row>
    <row r="165" spans="1:25" x14ac:dyDescent="0.25">
      <c r="A165" s="90">
        <v>164</v>
      </c>
      <c r="B165" s="26" t="s">
        <v>3245</v>
      </c>
      <c r="C165" s="26" t="s">
        <v>2146</v>
      </c>
      <c r="D165" s="66">
        <v>44139</v>
      </c>
      <c r="E165" s="80">
        <v>0.61805555555555602</v>
      </c>
      <c r="F165" s="80">
        <v>0.86805555555555503</v>
      </c>
      <c r="G165" s="79">
        <v>1200</v>
      </c>
      <c r="H165" s="22" t="s">
        <v>1746</v>
      </c>
      <c r="I165" s="15" t="s">
        <v>1746</v>
      </c>
      <c r="J165" s="15" t="s">
        <v>1746</v>
      </c>
      <c r="K165" s="15" t="s">
        <v>1746</v>
      </c>
      <c r="L165" s="15">
        <v>0</v>
      </c>
      <c r="M165" s="15" t="s">
        <v>1746</v>
      </c>
      <c r="N165" s="15">
        <v>4.3</v>
      </c>
      <c r="O165" s="15" t="s">
        <v>1746</v>
      </c>
      <c r="P165" s="15" t="s">
        <v>1746</v>
      </c>
      <c r="Q165" s="15" t="s">
        <v>1746</v>
      </c>
      <c r="R165" s="24">
        <v>13.8</v>
      </c>
      <c r="S165" s="22">
        <v>3</v>
      </c>
      <c r="T165" s="24">
        <v>12.899999999999999</v>
      </c>
      <c r="U165" s="22" t="s">
        <v>1746</v>
      </c>
      <c r="V165" s="24" t="s">
        <v>1746</v>
      </c>
      <c r="W165" s="15">
        <v>6</v>
      </c>
      <c r="X165" s="15" t="s">
        <v>1746</v>
      </c>
      <c r="Y165" s="25" t="s">
        <v>3309</v>
      </c>
    </row>
    <row r="166" spans="1:25" x14ac:dyDescent="0.25">
      <c r="A166" s="90">
        <v>165</v>
      </c>
      <c r="B166" s="26" t="s">
        <v>3245</v>
      </c>
      <c r="C166" s="26" t="s">
        <v>1909</v>
      </c>
      <c r="D166" s="66">
        <v>44140</v>
      </c>
      <c r="E166" s="80">
        <v>0.36111111111111099</v>
      </c>
      <c r="F166" s="80">
        <v>0.69444444444444497</v>
      </c>
      <c r="G166" s="79">
        <v>1200</v>
      </c>
      <c r="H166" s="22" t="s">
        <v>1746</v>
      </c>
      <c r="I166" s="15" t="s">
        <v>1746</v>
      </c>
      <c r="J166" s="15" t="s">
        <v>1746</v>
      </c>
      <c r="K166" s="15" t="s">
        <v>1746</v>
      </c>
      <c r="L166" s="15">
        <v>0</v>
      </c>
      <c r="M166" s="15" t="s">
        <v>1746</v>
      </c>
      <c r="N166" s="15">
        <v>4.5</v>
      </c>
      <c r="O166" s="15" t="s">
        <v>1746</v>
      </c>
      <c r="P166" s="15" t="s">
        <v>1746</v>
      </c>
      <c r="Q166" s="15" t="s">
        <v>1746</v>
      </c>
      <c r="R166" s="24">
        <v>15.9</v>
      </c>
      <c r="S166" s="22">
        <v>3</v>
      </c>
      <c r="T166" s="24">
        <v>13.5</v>
      </c>
      <c r="U166" s="22" t="s">
        <v>1746</v>
      </c>
      <c r="V166" s="24" t="s">
        <v>1746</v>
      </c>
      <c r="W166" s="15">
        <v>8</v>
      </c>
      <c r="X166" s="15" t="s">
        <v>1746</v>
      </c>
      <c r="Y166" s="25" t="s">
        <v>3308</v>
      </c>
    </row>
    <row r="167" spans="1:25" x14ac:dyDescent="0.25">
      <c r="A167" s="90">
        <v>166</v>
      </c>
      <c r="B167" s="26" t="s">
        <v>23</v>
      </c>
      <c r="C167" s="26" t="s">
        <v>256</v>
      </c>
      <c r="D167" s="66">
        <v>44141</v>
      </c>
      <c r="E167" s="80">
        <v>0.40277777777777801</v>
      </c>
      <c r="F167" s="80">
        <v>0.81944444444444497</v>
      </c>
      <c r="G167" s="79">
        <v>1200</v>
      </c>
      <c r="H167" s="22" t="s">
        <v>1746</v>
      </c>
      <c r="I167" s="15" t="s">
        <v>1746</v>
      </c>
      <c r="J167" s="15" t="s">
        <v>1746</v>
      </c>
      <c r="K167" s="15" t="s">
        <v>1746</v>
      </c>
      <c r="L167" s="15">
        <v>0</v>
      </c>
      <c r="M167" s="15" t="s">
        <v>1746</v>
      </c>
      <c r="N167" s="15">
        <v>2</v>
      </c>
      <c r="O167" s="15" t="s">
        <v>1746</v>
      </c>
      <c r="P167" s="15" t="s">
        <v>1746</v>
      </c>
      <c r="Q167" s="15" t="s">
        <v>1746</v>
      </c>
      <c r="R167" s="24">
        <v>16</v>
      </c>
      <c r="S167" s="22">
        <v>1</v>
      </c>
      <c r="T167" s="24">
        <v>2</v>
      </c>
      <c r="U167" s="22" t="s">
        <v>1746</v>
      </c>
      <c r="V167" s="24" t="s">
        <v>1746</v>
      </c>
      <c r="W167" s="15">
        <v>10</v>
      </c>
      <c r="X167" s="15" t="s">
        <v>1746</v>
      </c>
      <c r="Y167" s="25" t="s">
        <v>1746</v>
      </c>
    </row>
    <row r="168" spans="1:25" x14ac:dyDescent="0.25">
      <c r="A168" s="90">
        <v>167</v>
      </c>
      <c r="B168" s="26" t="s">
        <v>23</v>
      </c>
      <c r="C168" s="26" t="s">
        <v>256</v>
      </c>
      <c r="D168" s="66">
        <v>44142</v>
      </c>
      <c r="E168" s="80">
        <v>0.40972222222222199</v>
      </c>
      <c r="F168" s="80">
        <v>0.80555555555555503</v>
      </c>
      <c r="G168" s="79">
        <v>1200</v>
      </c>
      <c r="H168" s="22" t="s">
        <v>1746</v>
      </c>
      <c r="I168" s="15" t="s">
        <v>1746</v>
      </c>
      <c r="J168" s="15" t="s">
        <v>1746</v>
      </c>
      <c r="K168" s="15" t="s">
        <v>1746</v>
      </c>
      <c r="L168" s="15">
        <v>0</v>
      </c>
      <c r="M168" s="15" t="s">
        <v>1746</v>
      </c>
      <c r="N168" s="15">
        <v>2</v>
      </c>
      <c r="O168" s="15" t="s">
        <v>1746</v>
      </c>
      <c r="P168" s="15" t="s">
        <v>1746</v>
      </c>
      <c r="Q168" s="15" t="s">
        <v>1746</v>
      </c>
      <c r="R168" s="24">
        <v>12</v>
      </c>
      <c r="S168" s="22">
        <v>0</v>
      </c>
      <c r="T168" s="24">
        <v>0</v>
      </c>
      <c r="U168" s="22" t="s">
        <v>1746</v>
      </c>
      <c r="V168" s="24" t="s">
        <v>1746</v>
      </c>
      <c r="W168" s="15">
        <v>8</v>
      </c>
      <c r="X168" s="15" t="s">
        <v>1746</v>
      </c>
      <c r="Y168" s="25" t="s">
        <v>3258</v>
      </c>
    </row>
    <row r="169" spans="1:25" x14ac:dyDescent="0.25">
      <c r="A169" s="90">
        <v>168</v>
      </c>
      <c r="B169" s="1" t="s">
        <v>23</v>
      </c>
      <c r="C169" s="1" t="s">
        <v>256</v>
      </c>
      <c r="D169" s="66">
        <v>44143</v>
      </c>
      <c r="E169" s="17">
        <v>0.36111111111111099</v>
      </c>
      <c r="F169" s="17">
        <v>0.77777777777777801</v>
      </c>
      <c r="G169" s="22">
        <v>1200</v>
      </c>
      <c r="H169" s="22" t="s">
        <v>1746</v>
      </c>
      <c r="I169" s="15" t="s">
        <v>1746</v>
      </c>
      <c r="J169" s="15" t="s">
        <v>1746</v>
      </c>
      <c r="K169" s="15" t="s">
        <v>1746</v>
      </c>
      <c r="L169" s="15">
        <v>0</v>
      </c>
      <c r="M169" s="15" t="s">
        <v>1746</v>
      </c>
      <c r="N169" s="15">
        <v>0.6</v>
      </c>
      <c r="O169" s="15" t="s">
        <v>1746</v>
      </c>
      <c r="P169" s="15" t="s">
        <v>1746</v>
      </c>
      <c r="Q169" s="15" t="s">
        <v>1746</v>
      </c>
      <c r="R169" s="24">
        <v>12</v>
      </c>
      <c r="S169" s="22">
        <v>0</v>
      </c>
      <c r="T169" s="24">
        <v>0</v>
      </c>
      <c r="U169" s="22" t="s">
        <v>1746</v>
      </c>
      <c r="V169" s="24" t="s">
        <v>1746</v>
      </c>
      <c r="W169" s="15">
        <v>12</v>
      </c>
      <c r="X169" s="15" t="s">
        <v>1746</v>
      </c>
      <c r="Y169" s="25" t="s">
        <v>3307</v>
      </c>
    </row>
    <row r="170" spans="1:25" x14ac:dyDescent="0.25">
      <c r="A170" s="90">
        <v>169</v>
      </c>
      <c r="B170" s="1" t="s">
        <v>23</v>
      </c>
      <c r="C170" s="1" t="s">
        <v>258</v>
      </c>
      <c r="D170" s="66">
        <v>44144</v>
      </c>
      <c r="E170" s="17">
        <v>0.375</v>
      </c>
      <c r="F170" s="17">
        <v>0.75</v>
      </c>
      <c r="G170" s="22">
        <v>1200</v>
      </c>
      <c r="H170" s="22" t="s">
        <v>1746</v>
      </c>
      <c r="I170" s="15" t="s">
        <v>1746</v>
      </c>
      <c r="J170" s="15" t="s">
        <v>1746</v>
      </c>
      <c r="K170" s="15" t="s">
        <v>1746</v>
      </c>
      <c r="L170" s="15">
        <v>0</v>
      </c>
      <c r="M170" s="15" t="s">
        <v>1746</v>
      </c>
      <c r="N170" s="15">
        <v>5.47</v>
      </c>
      <c r="O170" s="15" t="s">
        <v>1746</v>
      </c>
      <c r="P170" s="15" t="s">
        <v>1746</v>
      </c>
      <c r="Q170" s="15" t="s">
        <v>1746</v>
      </c>
      <c r="R170" s="24">
        <v>5</v>
      </c>
      <c r="S170" s="22">
        <v>1</v>
      </c>
      <c r="T170" s="24">
        <v>5.47</v>
      </c>
      <c r="U170" s="22" t="s">
        <v>1746</v>
      </c>
      <c r="V170" s="24" t="s">
        <v>1746</v>
      </c>
      <c r="W170" s="15">
        <v>9</v>
      </c>
      <c r="X170" s="15" t="s">
        <v>1746</v>
      </c>
      <c r="Y170" s="25" t="s">
        <v>3306</v>
      </c>
    </row>
    <row r="171" spans="1:25" x14ac:dyDescent="0.25">
      <c r="A171" s="90">
        <v>170</v>
      </c>
      <c r="B171" s="1" t="s">
        <v>23</v>
      </c>
      <c r="C171" s="1" t="s">
        <v>2146</v>
      </c>
      <c r="D171" s="66">
        <v>44145</v>
      </c>
      <c r="E171" s="17">
        <v>0.41666666666666702</v>
      </c>
      <c r="F171" s="17">
        <v>0.83333333333333304</v>
      </c>
      <c r="G171" s="22">
        <v>1200</v>
      </c>
      <c r="H171" s="22" t="s">
        <v>1746</v>
      </c>
      <c r="I171" s="15" t="s">
        <v>1746</v>
      </c>
      <c r="J171" s="15" t="s">
        <v>1746</v>
      </c>
      <c r="K171" s="15" t="s">
        <v>1746</v>
      </c>
      <c r="L171" s="15">
        <v>0</v>
      </c>
      <c r="M171" s="15" t="s">
        <v>1746</v>
      </c>
      <c r="N171" s="15">
        <v>4.0999999999999996</v>
      </c>
      <c r="O171" s="15" t="s">
        <v>1746</v>
      </c>
      <c r="P171" s="15" t="s">
        <v>1746</v>
      </c>
      <c r="Q171" s="15" t="s">
        <v>1746</v>
      </c>
      <c r="R171" s="24">
        <v>13.1</v>
      </c>
      <c r="S171" s="22">
        <v>1</v>
      </c>
      <c r="T171" s="24">
        <v>4.0999999999999996</v>
      </c>
      <c r="U171" s="22" t="s">
        <v>1746</v>
      </c>
      <c r="V171" s="24" t="s">
        <v>1746</v>
      </c>
      <c r="W171" s="15">
        <v>10</v>
      </c>
      <c r="X171" s="15" t="s">
        <v>1746</v>
      </c>
      <c r="Y171" s="25" t="s">
        <v>3305</v>
      </c>
    </row>
    <row r="172" spans="1:25" x14ac:dyDescent="0.25">
      <c r="A172" s="90">
        <v>171</v>
      </c>
      <c r="B172" s="1" t="s">
        <v>23</v>
      </c>
      <c r="C172" s="1" t="s">
        <v>1909</v>
      </c>
      <c r="D172" s="10">
        <v>44146</v>
      </c>
      <c r="E172" s="17">
        <v>0.36805555555555602</v>
      </c>
      <c r="F172" s="17">
        <v>0.70138888888888895</v>
      </c>
      <c r="G172" s="22">
        <v>1200</v>
      </c>
      <c r="H172" s="22" t="s">
        <v>1746</v>
      </c>
      <c r="I172" s="15" t="s">
        <v>1746</v>
      </c>
      <c r="J172" s="15" t="s">
        <v>1746</v>
      </c>
      <c r="K172" s="15" t="s">
        <v>1746</v>
      </c>
      <c r="L172" s="15">
        <v>0</v>
      </c>
      <c r="M172" s="15" t="s">
        <v>1746</v>
      </c>
      <c r="N172" s="15">
        <v>4.0999999999999996</v>
      </c>
      <c r="O172" s="15" t="s">
        <v>1746</v>
      </c>
      <c r="P172" s="15" t="s">
        <v>1746</v>
      </c>
      <c r="Q172" s="15" t="s">
        <v>1746</v>
      </c>
      <c r="R172" s="24">
        <v>12.4</v>
      </c>
      <c r="S172" s="22">
        <v>2</v>
      </c>
      <c r="T172" s="24">
        <v>8.1999999999999993</v>
      </c>
      <c r="U172" s="22" t="s">
        <v>1746</v>
      </c>
      <c r="V172" s="24" t="s">
        <v>1746</v>
      </c>
      <c r="W172" s="15">
        <v>8</v>
      </c>
      <c r="X172" s="15" t="s">
        <v>1746</v>
      </c>
      <c r="Y172" s="25" t="s">
        <v>3304</v>
      </c>
    </row>
    <row r="173" spans="1:25" x14ac:dyDescent="0.25">
      <c r="A173" s="90">
        <v>172</v>
      </c>
      <c r="B173" s="1" t="s">
        <v>23</v>
      </c>
      <c r="C173" s="1" t="s">
        <v>1909</v>
      </c>
      <c r="D173" s="10">
        <v>44148</v>
      </c>
      <c r="E173" s="17">
        <v>0.375</v>
      </c>
      <c r="F173" s="17">
        <v>0.75</v>
      </c>
      <c r="G173" s="22">
        <v>1200</v>
      </c>
      <c r="H173" s="22" t="s">
        <v>1746</v>
      </c>
      <c r="I173" s="15" t="s">
        <v>1746</v>
      </c>
      <c r="J173" s="15" t="s">
        <v>1746</v>
      </c>
      <c r="K173" s="15" t="s">
        <v>1746</v>
      </c>
      <c r="L173" s="15">
        <v>0</v>
      </c>
      <c r="M173" s="15" t="s">
        <v>1746</v>
      </c>
      <c r="N173" s="15">
        <v>4.0999999999999996</v>
      </c>
      <c r="O173" s="15" t="s">
        <v>1746</v>
      </c>
      <c r="P173" s="15" t="s">
        <v>1746</v>
      </c>
      <c r="Q173" s="15" t="s">
        <v>1746</v>
      </c>
      <c r="R173" s="24">
        <v>11.5</v>
      </c>
      <c r="S173" s="22">
        <v>2</v>
      </c>
      <c r="T173" s="24">
        <v>8.1999999999999993</v>
      </c>
      <c r="U173" s="22" t="s">
        <v>1746</v>
      </c>
      <c r="V173" s="24" t="s">
        <v>1746</v>
      </c>
      <c r="W173" s="15">
        <v>9</v>
      </c>
      <c r="X173" s="15" t="s">
        <v>1746</v>
      </c>
      <c r="Y173" s="25" t="s">
        <v>3303</v>
      </c>
    </row>
    <row r="174" spans="1:25" x14ac:dyDescent="0.25">
      <c r="A174" s="90">
        <v>173</v>
      </c>
      <c r="B174" s="1" t="s">
        <v>23</v>
      </c>
      <c r="C174" s="1" t="s">
        <v>1909</v>
      </c>
      <c r="D174" s="10">
        <v>44150</v>
      </c>
      <c r="E174" s="17">
        <v>0.42361111111111099</v>
      </c>
      <c r="F174" s="17">
        <v>0.84027777777777801</v>
      </c>
      <c r="G174" s="22">
        <v>1200</v>
      </c>
      <c r="H174" s="22" t="s">
        <v>1746</v>
      </c>
      <c r="I174" s="15" t="s">
        <v>1746</v>
      </c>
      <c r="J174" s="15" t="s">
        <v>1746</v>
      </c>
      <c r="K174" s="15" t="s">
        <v>1746</v>
      </c>
      <c r="L174" s="15">
        <v>0</v>
      </c>
      <c r="M174" s="15" t="s">
        <v>1746</v>
      </c>
      <c r="N174" s="15">
        <v>4.0999999999999996</v>
      </c>
      <c r="O174" s="15" t="s">
        <v>1746</v>
      </c>
      <c r="P174" s="15" t="s">
        <v>1746</v>
      </c>
      <c r="Q174" s="15" t="s">
        <v>1746</v>
      </c>
      <c r="R174" s="24">
        <v>12.5</v>
      </c>
      <c r="S174" s="22">
        <v>2</v>
      </c>
      <c r="T174" s="24">
        <v>8.1999999999999993</v>
      </c>
      <c r="U174" s="22" t="s">
        <v>1746</v>
      </c>
      <c r="V174" s="24" t="s">
        <v>1746</v>
      </c>
      <c r="W174" s="15">
        <v>10</v>
      </c>
      <c r="X174" s="15" t="s">
        <v>1746</v>
      </c>
      <c r="Y174" s="25" t="s">
        <v>3302</v>
      </c>
    </row>
    <row r="175" spans="1:25" x14ac:dyDescent="0.25">
      <c r="A175" s="90">
        <v>174</v>
      </c>
      <c r="B175" s="1" t="s">
        <v>23</v>
      </c>
      <c r="C175" s="1" t="s">
        <v>2146</v>
      </c>
      <c r="D175" s="10">
        <v>44151</v>
      </c>
      <c r="E175" s="17">
        <v>0.375</v>
      </c>
      <c r="F175" s="17">
        <v>0.83333333333333304</v>
      </c>
      <c r="G175" s="22">
        <v>1200</v>
      </c>
      <c r="H175" s="22" t="s">
        <v>1746</v>
      </c>
      <c r="I175" s="15" t="s">
        <v>1746</v>
      </c>
      <c r="J175" s="15" t="s">
        <v>1746</v>
      </c>
      <c r="K175" s="15" t="s">
        <v>1746</v>
      </c>
      <c r="L175" s="15">
        <v>0</v>
      </c>
      <c r="M175" s="15" t="s">
        <v>1746</v>
      </c>
      <c r="N175" s="15">
        <v>4.0999999999999996</v>
      </c>
      <c r="O175" s="15" t="s">
        <v>1746</v>
      </c>
      <c r="P175" s="15" t="s">
        <v>1746</v>
      </c>
      <c r="Q175" s="15" t="s">
        <v>1746</v>
      </c>
      <c r="R175" s="24">
        <v>28.3</v>
      </c>
      <c r="S175" s="22">
        <v>1</v>
      </c>
      <c r="T175" s="24">
        <v>4.0999999999999996</v>
      </c>
      <c r="U175" s="22" t="s">
        <v>1746</v>
      </c>
      <c r="V175" s="24" t="s">
        <v>1746</v>
      </c>
      <c r="W175" s="15">
        <v>11</v>
      </c>
      <c r="X175" s="15" t="s">
        <v>1746</v>
      </c>
      <c r="Y175" s="25" t="s">
        <v>3301</v>
      </c>
    </row>
    <row r="176" spans="1:25" x14ac:dyDescent="0.25">
      <c r="A176" s="90">
        <v>175</v>
      </c>
      <c r="B176" s="161" t="s">
        <v>23</v>
      </c>
      <c r="C176" s="1" t="s">
        <v>2146</v>
      </c>
      <c r="D176" s="10">
        <v>44159</v>
      </c>
      <c r="E176" s="17">
        <v>0.34375</v>
      </c>
      <c r="F176" s="17">
        <v>0.59375</v>
      </c>
      <c r="G176" s="22">
        <v>1200</v>
      </c>
      <c r="H176" s="22" t="s">
        <v>1746</v>
      </c>
      <c r="I176" s="15" t="s">
        <v>1746</v>
      </c>
      <c r="J176" s="15" t="s">
        <v>1746</v>
      </c>
      <c r="K176" s="15" t="s">
        <v>1746</v>
      </c>
      <c r="L176" s="15">
        <v>0</v>
      </c>
      <c r="M176" s="15" t="s">
        <v>1746</v>
      </c>
      <c r="N176" s="15">
        <v>4.0999999999999996</v>
      </c>
      <c r="O176" s="15" t="s">
        <v>1746</v>
      </c>
      <c r="P176" s="15" t="s">
        <v>1746</v>
      </c>
      <c r="Q176" s="15" t="s">
        <v>1746</v>
      </c>
      <c r="R176" s="24">
        <v>18.3</v>
      </c>
      <c r="S176" s="22">
        <v>2</v>
      </c>
      <c r="T176" s="24">
        <v>8.1999999999999993</v>
      </c>
      <c r="U176" s="22" t="s">
        <v>1746</v>
      </c>
      <c r="V176" s="24" t="s">
        <v>1746</v>
      </c>
      <c r="W176" s="15">
        <v>6</v>
      </c>
      <c r="X176" s="15" t="s">
        <v>1746</v>
      </c>
      <c r="Y176" s="25" t="s">
        <v>1746</v>
      </c>
    </row>
    <row r="177" spans="1:25" x14ac:dyDescent="0.25">
      <c r="A177" s="90">
        <v>176</v>
      </c>
      <c r="B177" s="161"/>
      <c r="C177" s="1" t="s">
        <v>1909</v>
      </c>
      <c r="D177" s="10">
        <v>44159</v>
      </c>
      <c r="E177" s="17">
        <v>0.63888888888888895</v>
      </c>
      <c r="F177" s="17">
        <v>0.76388888888888895</v>
      </c>
      <c r="G177" s="22">
        <v>1200</v>
      </c>
      <c r="H177" s="22" t="s">
        <v>1746</v>
      </c>
      <c r="I177" s="15" t="s">
        <v>1746</v>
      </c>
      <c r="J177" s="15" t="s">
        <v>1746</v>
      </c>
      <c r="K177" s="15" t="s">
        <v>1746</v>
      </c>
      <c r="L177" s="15">
        <v>0</v>
      </c>
      <c r="M177" s="15" t="s">
        <v>1746</v>
      </c>
      <c r="N177" s="15">
        <v>4.2</v>
      </c>
      <c r="O177" s="15" t="s">
        <v>1746</v>
      </c>
      <c r="P177" s="15" t="s">
        <v>1746</v>
      </c>
      <c r="Q177" s="15" t="s">
        <v>1746</v>
      </c>
      <c r="R177" s="24">
        <v>3.5</v>
      </c>
      <c r="S177" s="22">
        <v>2</v>
      </c>
      <c r="T177" s="24">
        <v>8.4</v>
      </c>
      <c r="U177" s="22" t="s">
        <v>1746</v>
      </c>
      <c r="V177" s="24" t="s">
        <v>1746</v>
      </c>
      <c r="W177" s="15">
        <v>3</v>
      </c>
      <c r="X177" s="15" t="s">
        <v>1746</v>
      </c>
      <c r="Y177" s="25" t="s">
        <v>1746</v>
      </c>
    </row>
    <row r="178" spans="1:25" x14ac:dyDescent="0.25">
      <c r="A178" s="90">
        <v>177</v>
      </c>
      <c r="B178" s="1" t="s">
        <v>23</v>
      </c>
      <c r="C178" s="1" t="s">
        <v>256</v>
      </c>
      <c r="D178" s="10">
        <v>44161</v>
      </c>
      <c r="E178" s="17">
        <v>0.5</v>
      </c>
      <c r="F178" s="17">
        <v>0.76388888888888895</v>
      </c>
      <c r="G178" s="22">
        <v>1200</v>
      </c>
      <c r="H178" s="22" t="s">
        <v>1746</v>
      </c>
      <c r="I178" s="15" t="s">
        <v>1746</v>
      </c>
      <c r="J178" s="15" t="s">
        <v>1746</v>
      </c>
      <c r="K178" s="15" t="s">
        <v>1746</v>
      </c>
      <c r="L178" s="15">
        <v>0</v>
      </c>
      <c r="M178" s="15" t="s">
        <v>1746</v>
      </c>
      <c r="N178" s="15">
        <v>9.1</v>
      </c>
      <c r="O178" s="15" t="s">
        <v>1746</v>
      </c>
      <c r="P178" s="15" t="s">
        <v>1746</v>
      </c>
      <c r="Q178" s="15" t="s">
        <v>1746</v>
      </c>
      <c r="R178" s="24">
        <v>15</v>
      </c>
      <c r="S178" s="22">
        <v>0</v>
      </c>
      <c r="T178" s="24">
        <v>0</v>
      </c>
      <c r="U178" s="22" t="s">
        <v>1746</v>
      </c>
      <c r="V178" s="24" t="s">
        <v>1746</v>
      </c>
      <c r="W178" s="15">
        <v>8</v>
      </c>
      <c r="X178" s="15" t="s">
        <v>1746</v>
      </c>
      <c r="Y178" s="25" t="s">
        <v>3300</v>
      </c>
    </row>
    <row r="179" spans="1:25" x14ac:dyDescent="0.25">
      <c r="A179" s="90">
        <v>178</v>
      </c>
      <c r="B179" s="1" t="s">
        <v>23</v>
      </c>
      <c r="C179" s="1" t="s">
        <v>256</v>
      </c>
      <c r="D179" s="10">
        <v>44172</v>
      </c>
      <c r="E179" s="17">
        <v>0.53472222222222199</v>
      </c>
      <c r="F179" s="17">
        <v>0.86805555555555503</v>
      </c>
      <c r="G179" s="22">
        <v>1200</v>
      </c>
      <c r="H179" s="22" t="s">
        <v>1746</v>
      </c>
      <c r="I179" s="15" t="s">
        <v>1746</v>
      </c>
      <c r="J179" s="15" t="s">
        <v>1746</v>
      </c>
      <c r="K179" s="15" t="s">
        <v>1746</v>
      </c>
      <c r="L179" s="15">
        <v>0</v>
      </c>
      <c r="M179" s="15" t="s">
        <v>1746</v>
      </c>
      <c r="N179" s="15">
        <v>1.87</v>
      </c>
      <c r="O179" s="15" t="s">
        <v>1746</v>
      </c>
      <c r="P179" s="15" t="s">
        <v>1746</v>
      </c>
      <c r="Q179" s="15" t="s">
        <v>1746</v>
      </c>
      <c r="R179" s="24">
        <v>12</v>
      </c>
      <c r="S179" s="22">
        <v>1</v>
      </c>
      <c r="T179" s="24">
        <v>1.87</v>
      </c>
      <c r="U179" s="22" t="s">
        <v>1746</v>
      </c>
      <c r="V179" s="24" t="s">
        <v>1746</v>
      </c>
      <c r="W179" s="15">
        <v>8</v>
      </c>
      <c r="X179" s="15" t="s">
        <v>1746</v>
      </c>
      <c r="Y179" s="25" t="s">
        <v>1746</v>
      </c>
    </row>
    <row r="180" spans="1:25" x14ac:dyDescent="0.25">
      <c r="A180" s="90">
        <v>179</v>
      </c>
      <c r="B180" s="1" t="s">
        <v>23</v>
      </c>
      <c r="C180" s="1" t="s">
        <v>256</v>
      </c>
      <c r="D180" s="10">
        <v>44173</v>
      </c>
      <c r="E180" s="17">
        <v>0.5</v>
      </c>
      <c r="F180" s="17">
        <v>0.75</v>
      </c>
      <c r="G180" s="22">
        <v>1200</v>
      </c>
      <c r="H180" s="22" t="s">
        <v>1746</v>
      </c>
      <c r="I180" s="15" t="s">
        <v>1746</v>
      </c>
      <c r="J180" s="15" t="s">
        <v>1746</v>
      </c>
      <c r="K180" s="15" t="s">
        <v>1746</v>
      </c>
      <c r="L180" s="15">
        <v>0</v>
      </c>
      <c r="M180" s="15" t="s">
        <v>1746</v>
      </c>
      <c r="N180" s="15">
        <v>2</v>
      </c>
      <c r="O180" s="15" t="s">
        <v>1746</v>
      </c>
      <c r="P180" s="15" t="s">
        <v>1746</v>
      </c>
      <c r="Q180" s="15" t="s">
        <v>1746</v>
      </c>
      <c r="R180" s="24">
        <v>11.2</v>
      </c>
      <c r="S180" s="22">
        <v>1</v>
      </c>
      <c r="T180" s="24">
        <v>2</v>
      </c>
      <c r="U180" s="22" t="s">
        <v>1746</v>
      </c>
      <c r="V180" s="24" t="s">
        <v>1746</v>
      </c>
      <c r="W180" s="15">
        <v>6</v>
      </c>
      <c r="X180" s="15" t="s">
        <v>1746</v>
      </c>
      <c r="Y180" s="25" t="s">
        <v>1746</v>
      </c>
    </row>
    <row r="181" spans="1:25" x14ac:dyDescent="0.25">
      <c r="A181" s="90">
        <v>180</v>
      </c>
      <c r="B181" s="1" t="s">
        <v>23</v>
      </c>
      <c r="C181" s="1" t="s">
        <v>256</v>
      </c>
      <c r="D181" s="10">
        <v>44176</v>
      </c>
      <c r="E181" s="17">
        <v>0.38888888888888901</v>
      </c>
      <c r="F181" s="17">
        <v>0.80555555555555503</v>
      </c>
      <c r="G181" s="22">
        <v>1200</v>
      </c>
      <c r="H181" s="22" t="s">
        <v>1746</v>
      </c>
      <c r="I181" s="15" t="s">
        <v>1746</v>
      </c>
      <c r="J181" s="15" t="s">
        <v>1746</v>
      </c>
      <c r="K181" s="15" t="s">
        <v>1746</v>
      </c>
      <c r="L181" s="15">
        <v>0</v>
      </c>
      <c r="M181" s="15" t="s">
        <v>1746</v>
      </c>
      <c r="N181" s="15">
        <v>2.7</v>
      </c>
      <c r="O181" s="15" t="s">
        <v>1746</v>
      </c>
      <c r="P181" s="15" t="s">
        <v>1746</v>
      </c>
      <c r="Q181" s="15" t="s">
        <v>1746</v>
      </c>
      <c r="R181" s="24">
        <v>19</v>
      </c>
      <c r="S181" s="22">
        <v>1</v>
      </c>
      <c r="T181" s="24">
        <v>2.7</v>
      </c>
      <c r="U181" s="22" t="s">
        <v>1746</v>
      </c>
      <c r="V181" s="24" t="s">
        <v>1746</v>
      </c>
      <c r="W181" s="15">
        <v>10</v>
      </c>
      <c r="X181" s="15" t="s">
        <v>1746</v>
      </c>
      <c r="Y181" s="25" t="s">
        <v>1746</v>
      </c>
    </row>
    <row r="182" spans="1:25" x14ac:dyDescent="0.25">
      <c r="A182" s="90">
        <v>181</v>
      </c>
      <c r="B182" s="1" t="s">
        <v>23</v>
      </c>
      <c r="C182" s="1" t="s">
        <v>2146</v>
      </c>
      <c r="D182" s="10">
        <v>44177</v>
      </c>
      <c r="E182" s="17">
        <v>0.48958333333333298</v>
      </c>
      <c r="F182" s="17">
        <v>0.82291666666666696</v>
      </c>
      <c r="G182" s="22">
        <v>1200</v>
      </c>
      <c r="H182" s="22" t="s">
        <v>1746</v>
      </c>
      <c r="I182" s="15" t="s">
        <v>1746</v>
      </c>
      <c r="J182" s="15" t="s">
        <v>1746</v>
      </c>
      <c r="K182" s="15" t="s">
        <v>1746</v>
      </c>
      <c r="L182" s="15">
        <v>0</v>
      </c>
      <c r="M182" s="15" t="s">
        <v>1746</v>
      </c>
      <c r="N182" s="15">
        <v>2.7</v>
      </c>
      <c r="O182" s="15" t="s">
        <v>1746</v>
      </c>
      <c r="P182" s="15" t="s">
        <v>1746</v>
      </c>
      <c r="Q182" s="15" t="s">
        <v>1746</v>
      </c>
      <c r="R182" s="24">
        <v>8.67</v>
      </c>
      <c r="S182" s="22">
        <v>3</v>
      </c>
      <c r="T182" s="24">
        <v>8.1000000000000014</v>
      </c>
      <c r="U182" s="22" t="s">
        <v>1746</v>
      </c>
      <c r="V182" s="24" t="s">
        <v>1746</v>
      </c>
      <c r="W182" s="15">
        <v>8</v>
      </c>
      <c r="X182" s="15" t="s">
        <v>1746</v>
      </c>
      <c r="Y182" s="25" t="s">
        <v>1746</v>
      </c>
    </row>
    <row r="183" spans="1:25" x14ac:dyDescent="0.25">
      <c r="A183" s="90">
        <v>182</v>
      </c>
      <c r="B183" s="1" t="s">
        <v>23</v>
      </c>
      <c r="C183" s="1" t="s">
        <v>256</v>
      </c>
      <c r="D183" s="10">
        <v>44181</v>
      </c>
      <c r="E183" s="17">
        <v>0.61805555555555602</v>
      </c>
      <c r="F183" s="1" t="s">
        <v>3244</v>
      </c>
      <c r="G183" s="22">
        <v>1200</v>
      </c>
      <c r="H183" s="22" t="s">
        <v>1746</v>
      </c>
      <c r="I183" s="15" t="s">
        <v>1746</v>
      </c>
      <c r="J183" s="15" t="s">
        <v>1746</v>
      </c>
      <c r="K183" s="15" t="s">
        <v>1746</v>
      </c>
      <c r="L183" s="15">
        <v>0</v>
      </c>
      <c r="M183" s="15" t="s">
        <v>1746</v>
      </c>
      <c r="N183" s="15">
        <v>2.6</v>
      </c>
      <c r="O183" s="15" t="s">
        <v>1746</v>
      </c>
      <c r="P183" s="15" t="s">
        <v>1746</v>
      </c>
      <c r="Q183" s="15" t="s">
        <v>1746</v>
      </c>
      <c r="R183" s="24">
        <v>15</v>
      </c>
      <c r="S183" s="22">
        <v>1</v>
      </c>
      <c r="T183" s="24">
        <v>2.6</v>
      </c>
      <c r="U183" s="22" t="s">
        <v>1746</v>
      </c>
      <c r="V183" s="24" t="s">
        <v>1746</v>
      </c>
      <c r="W183" s="15">
        <v>8</v>
      </c>
      <c r="X183" s="15" t="s">
        <v>1746</v>
      </c>
      <c r="Y183" s="25" t="s">
        <v>1746</v>
      </c>
    </row>
    <row r="184" spans="1:25" x14ac:dyDescent="0.25">
      <c r="A184" s="90">
        <v>183</v>
      </c>
      <c r="B184" s="1" t="s">
        <v>23</v>
      </c>
      <c r="C184" s="1" t="s">
        <v>1909</v>
      </c>
      <c r="D184" s="10">
        <v>44182</v>
      </c>
      <c r="E184" s="17">
        <v>0.57638888888888895</v>
      </c>
      <c r="F184" s="17">
        <v>0.90972222222222199</v>
      </c>
      <c r="G184" s="22">
        <v>1200</v>
      </c>
      <c r="H184" s="22" t="s">
        <v>1746</v>
      </c>
      <c r="I184" s="15" t="s">
        <v>1746</v>
      </c>
      <c r="J184" s="15" t="s">
        <v>1746</v>
      </c>
      <c r="K184" s="15" t="s">
        <v>1746</v>
      </c>
      <c r="L184" s="15">
        <v>0</v>
      </c>
      <c r="M184" s="15" t="s">
        <v>1746</v>
      </c>
      <c r="N184" s="15">
        <v>3</v>
      </c>
      <c r="O184" s="15" t="s">
        <v>1746</v>
      </c>
      <c r="P184" s="15" t="s">
        <v>1746</v>
      </c>
      <c r="Q184" s="15" t="s">
        <v>1746</v>
      </c>
      <c r="R184" s="24">
        <v>12.8</v>
      </c>
      <c r="S184" s="22">
        <v>2</v>
      </c>
      <c r="T184" s="24">
        <v>6</v>
      </c>
      <c r="U184" s="22" t="s">
        <v>1746</v>
      </c>
      <c r="V184" s="24" t="s">
        <v>1746</v>
      </c>
      <c r="W184" s="15">
        <v>8</v>
      </c>
      <c r="X184" s="15" t="s">
        <v>1746</v>
      </c>
      <c r="Y184" s="25" t="s">
        <v>1746</v>
      </c>
    </row>
    <row r="185" spans="1:25" x14ac:dyDescent="0.25">
      <c r="A185" s="90">
        <v>184</v>
      </c>
      <c r="B185" s="1" t="s">
        <v>23</v>
      </c>
      <c r="C185" s="1" t="s">
        <v>2146</v>
      </c>
      <c r="D185" s="10">
        <v>44183</v>
      </c>
      <c r="E185" s="17">
        <v>0.42361111111111099</v>
      </c>
      <c r="F185" s="17">
        <v>0.59027777777777801</v>
      </c>
      <c r="G185" s="22">
        <v>1200</v>
      </c>
      <c r="H185" s="22" t="s">
        <v>1746</v>
      </c>
      <c r="I185" s="15" t="s">
        <v>1746</v>
      </c>
      <c r="J185" s="15" t="s">
        <v>1746</v>
      </c>
      <c r="K185" s="15" t="s">
        <v>1746</v>
      </c>
      <c r="L185" s="15">
        <v>0</v>
      </c>
      <c r="M185" s="15" t="s">
        <v>1746</v>
      </c>
      <c r="N185" s="15">
        <v>3</v>
      </c>
      <c r="O185" s="15" t="s">
        <v>1746</v>
      </c>
      <c r="P185" s="15" t="s">
        <v>1746</v>
      </c>
      <c r="Q185" s="15" t="s">
        <v>1746</v>
      </c>
      <c r="R185" s="24">
        <v>3.8</v>
      </c>
      <c r="S185" s="22">
        <v>1</v>
      </c>
      <c r="T185" s="24">
        <v>3</v>
      </c>
      <c r="U185" s="22" t="s">
        <v>1746</v>
      </c>
      <c r="V185" s="24" t="s">
        <v>1746</v>
      </c>
      <c r="W185" s="15">
        <v>4</v>
      </c>
      <c r="X185" s="15" t="s">
        <v>1746</v>
      </c>
      <c r="Y185" s="25" t="s">
        <v>1746</v>
      </c>
    </row>
    <row r="186" spans="1:25" x14ac:dyDescent="0.25">
      <c r="A186" s="90">
        <v>185</v>
      </c>
      <c r="B186" s="1" t="s">
        <v>23</v>
      </c>
      <c r="C186" s="1" t="s">
        <v>1849</v>
      </c>
      <c r="D186" s="10">
        <v>44183</v>
      </c>
      <c r="E186" s="17">
        <v>0.42361111111111099</v>
      </c>
      <c r="F186" s="17">
        <v>0.89236111111111105</v>
      </c>
      <c r="G186" s="22">
        <v>1200</v>
      </c>
      <c r="H186" s="22" t="s">
        <v>1746</v>
      </c>
      <c r="I186" s="15" t="s">
        <v>1746</v>
      </c>
      <c r="J186" s="15" t="s">
        <v>1746</v>
      </c>
      <c r="K186" s="15" t="s">
        <v>1746</v>
      </c>
      <c r="L186" s="15">
        <v>0</v>
      </c>
      <c r="M186" s="15" t="s">
        <v>1746</v>
      </c>
      <c r="N186" s="15">
        <v>3.5</v>
      </c>
      <c r="O186" s="15" t="s">
        <v>1746</v>
      </c>
      <c r="P186" s="15" t="s">
        <v>1746</v>
      </c>
      <c r="Q186" s="15" t="s">
        <v>1746</v>
      </c>
      <c r="R186" s="24">
        <v>3.69</v>
      </c>
      <c r="S186" s="22">
        <v>2</v>
      </c>
      <c r="T186" s="24">
        <v>7</v>
      </c>
      <c r="U186" s="22" t="s">
        <v>1746</v>
      </c>
      <c r="V186" s="24" t="s">
        <v>1746</v>
      </c>
      <c r="W186" s="15">
        <v>6</v>
      </c>
      <c r="X186" s="15" t="s">
        <v>1746</v>
      </c>
      <c r="Y186" s="25" t="s">
        <v>1746</v>
      </c>
    </row>
    <row r="187" spans="1:25" x14ac:dyDescent="0.25">
      <c r="A187" s="90">
        <v>186</v>
      </c>
      <c r="B187" s="1" t="s">
        <v>23</v>
      </c>
      <c r="C187" s="1" t="s">
        <v>1909</v>
      </c>
      <c r="D187" s="10">
        <v>44184</v>
      </c>
      <c r="E187" s="17">
        <v>0.51388888888888895</v>
      </c>
      <c r="F187" s="17">
        <v>0.76388888888888895</v>
      </c>
      <c r="G187" s="22">
        <v>1200</v>
      </c>
      <c r="H187" s="22" t="s">
        <v>1746</v>
      </c>
      <c r="I187" s="15" t="s">
        <v>1746</v>
      </c>
      <c r="J187" s="15" t="s">
        <v>1746</v>
      </c>
      <c r="K187" s="15" t="s">
        <v>1746</v>
      </c>
      <c r="L187" s="15">
        <v>0</v>
      </c>
      <c r="M187" s="15" t="s">
        <v>1746</v>
      </c>
      <c r="N187" s="15">
        <v>2.7</v>
      </c>
      <c r="O187" s="15" t="s">
        <v>1746</v>
      </c>
      <c r="P187" s="15" t="s">
        <v>1746</v>
      </c>
      <c r="Q187" s="15" t="s">
        <v>1746</v>
      </c>
      <c r="R187" s="24">
        <v>5.2</v>
      </c>
      <c r="S187" s="22">
        <v>1</v>
      </c>
      <c r="T187" s="24">
        <v>2.7</v>
      </c>
      <c r="U187" s="22" t="s">
        <v>1746</v>
      </c>
      <c r="V187" s="24" t="s">
        <v>1746</v>
      </c>
      <c r="W187" s="15">
        <v>6</v>
      </c>
      <c r="X187" s="15" t="s">
        <v>1746</v>
      </c>
      <c r="Y187" s="25" t="s">
        <v>3299</v>
      </c>
    </row>
    <row r="188" spans="1:25" x14ac:dyDescent="0.25">
      <c r="A188" s="90">
        <v>187</v>
      </c>
      <c r="B188" s="161" t="s">
        <v>23</v>
      </c>
      <c r="C188" s="161" t="s">
        <v>256</v>
      </c>
      <c r="D188" s="10">
        <v>44184</v>
      </c>
      <c r="E188" s="17">
        <v>0.9375</v>
      </c>
      <c r="F188" s="7">
        <v>44185.479166666701</v>
      </c>
      <c r="G188" s="163">
        <v>1200</v>
      </c>
      <c r="H188" s="22" t="s">
        <v>1746</v>
      </c>
      <c r="I188" s="15" t="s">
        <v>1746</v>
      </c>
      <c r="J188" s="15" t="s">
        <v>1746</v>
      </c>
      <c r="K188" s="15" t="s">
        <v>1746</v>
      </c>
      <c r="L188" s="164">
        <v>0</v>
      </c>
      <c r="M188" s="15" t="s">
        <v>1746</v>
      </c>
      <c r="N188" s="164">
        <v>1.9</v>
      </c>
      <c r="O188" s="15" t="s">
        <v>1746</v>
      </c>
      <c r="P188" s="15" t="s">
        <v>1746</v>
      </c>
      <c r="Q188" s="15" t="s">
        <v>1746</v>
      </c>
      <c r="R188" s="24">
        <v>18</v>
      </c>
      <c r="S188" s="163">
        <v>2</v>
      </c>
      <c r="T188" s="165">
        <v>3.8</v>
      </c>
      <c r="U188" s="22" t="s">
        <v>1746</v>
      </c>
      <c r="V188" s="24" t="s">
        <v>1746</v>
      </c>
      <c r="W188" s="164">
        <v>45</v>
      </c>
      <c r="X188" s="15" t="s">
        <v>1746</v>
      </c>
      <c r="Y188" s="25" t="s">
        <v>1746</v>
      </c>
    </row>
    <row r="189" spans="1:25" x14ac:dyDescent="0.25">
      <c r="A189" s="90">
        <v>188</v>
      </c>
      <c r="B189" s="161"/>
      <c r="C189" s="161"/>
      <c r="D189" s="10">
        <v>44185</v>
      </c>
      <c r="E189" s="17">
        <v>0.5625</v>
      </c>
      <c r="F189" s="7">
        <v>44186.416666666701</v>
      </c>
      <c r="G189" s="163"/>
      <c r="H189" s="22" t="s">
        <v>1746</v>
      </c>
      <c r="I189" s="15" t="s">
        <v>1746</v>
      </c>
      <c r="J189" s="15" t="s">
        <v>1746</v>
      </c>
      <c r="K189" s="15" t="s">
        <v>1746</v>
      </c>
      <c r="L189" s="164"/>
      <c r="M189" s="15" t="s">
        <v>1746</v>
      </c>
      <c r="N189" s="164"/>
      <c r="O189" s="15" t="s">
        <v>1746</v>
      </c>
      <c r="P189" s="15" t="s">
        <v>1746</v>
      </c>
      <c r="Q189" s="15" t="s">
        <v>1746</v>
      </c>
      <c r="R189" s="24">
        <v>10</v>
      </c>
      <c r="S189" s="163"/>
      <c r="T189" s="165"/>
      <c r="U189" s="22" t="s">
        <v>1746</v>
      </c>
      <c r="V189" s="24" t="s">
        <v>1746</v>
      </c>
      <c r="W189" s="164"/>
      <c r="X189" s="15" t="s">
        <v>1746</v>
      </c>
      <c r="Y189" s="25" t="s">
        <v>1746</v>
      </c>
    </row>
    <row r="190" spans="1:25" x14ac:dyDescent="0.25">
      <c r="A190" s="90">
        <v>189</v>
      </c>
      <c r="B190" s="161"/>
      <c r="C190" s="161"/>
      <c r="D190" s="10">
        <v>44186</v>
      </c>
      <c r="E190" s="17">
        <v>0.5</v>
      </c>
      <c r="F190" s="17">
        <v>0.97916666666666696</v>
      </c>
      <c r="G190" s="163"/>
      <c r="H190" s="22" t="s">
        <v>1746</v>
      </c>
      <c r="I190" s="15" t="s">
        <v>1746</v>
      </c>
      <c r="J190" s="15" t="s">
        <v>1746</v>
      </c>
      <c r="K190" s="15" t="s">
        <v>1746</v>
      </c>
      <c r="L190" s="164"/>
      <c r="M190" s="15" t="s">
        <v>1746</v>
      </c>
      <c r="N190" s="164"/>
      <c r="O190" s="15" t="s">
        <v>1746</v>
      </c>
      <c r="P190" s="15" t="s">
        <v>1746</v>
      </c>
      <c r="Q190" s="15" t="s">
        <v>1746</v>
      </c>
      <c r="R190" s="24">
        <v>10</v>
      </c>
      <c r="S190" s="163"/>
      <c r="T190" s="165"/>
      <c r="U190" s="22" t="s">
        <v>1746</v>
      </c>
      <c r="V190" s="24" t="s">
        <v>1746</v>
      </c>
      <c r="W190" s="164"/>
      <c r="X190" s="15" t="s">
        <v>1746</v>
      </c>
      <c r="Y190" s="25" t="s">
        <v>1746</v>
      </c>
    </row>
    <row r="191" spans="1:25" x14ac:dyDescent="0.25">
      <c r="A191" s="90">
        <v>190</v>
      </c>
      <c r="B191" s="1" t="s">
        <v>23</v>
      </c>
      <c r="C191" s="1" t="s">
        <v>256</v>
      </c>
      <c r="D191" s="10">
        <v>44187</v>
      </c>
      <c r="E191" s="17">
        <v>0.375</v>
      </c>
      <c r="F191" s="7">
        <v>44187.979166666701</v>
      </c>
      <c r="G191" s="22">
        <v>1200</v>
      </c>
      <c r="H191" s="22" t="s">
        <v>1746</v>
      </c>
      <c r="I191" s="15" t="s">
        <v>1746</v>
      </c>
      <c r="J191" s="15" t="s">
        <v>1746</v>
      </c>
      <c r="K191" s="15" t="s">
        <v>1746</v>
      </c>
      <c r="L191" s="15">
        <v>0</v>
      </c>
      <c r="M191" s="15" t="s">
        <v>1746</v>
      </c>
      <c r="N191" s="15">
        <v>3.1</v>
      </c>
      <c r="O191" s="15" t="s">
        <v>1746</v>
      </c>
      <c r="P191" s="15" t="s">
        <v>1746</v>
      </c>
      <c r="Q191" s="15" t="s">
        <v>1746</v>
      </c>
      <c r="R191" s="24">
        <v>14</v>
      </c>
      <c r="S191" s="22">
        <v>1</v>
      </c>
      <c r="T191" s="24">
        <v>3.1</v>
      </c>
      <c r="U191" s="22" t="s">
        <v>1746</v>
      </c>
      <c r="V191" s="24" t="s">
        <v>1746</v>
      </c>
      <c r="W191" s="15">
        <v>14.5</v>
      </c>
      <c r="X191" s="15" t="s">
        <v>1746</v>
      </c>
      <c r="Y191" s="25" t="s">
        <v>3298</v>
      </c>
    </row>
    <row r="192" spans="1:25" x14ac:dyDescent="0.25">
      <c r="A192" s="90">
        <v>191</v>
      </c>
      <c r="B192" s="1" t="s">
        <v>23</v>
      </c>
      <c r="C192" s="1" t="s">
        <v>256</v>
      </c>
      <c r="D192" s="10">
        <v>44188</v>
      </c>
      <c r="E192" s="17">
        <v>0.61111111111111105</v>
      </c>
      <c r="F192" s="17">
        <v>0.86111111111111105</v>
      </c>
      <c r="G192" s="22">
        <v>1200</v>
      </c>
      <c r="H192" s="22" t="s">
        <v>1746</v>
      </c>
      <c r="I192" s="15" t="s">
        <v>1746</v>
      </c>
      <c r="J192" s="15" t="s">
        <v>1746</v>
      </c>
      <c r="K192" s="15" t="s">
        <v>1746</v>
      </c>
      <c r="L192" s="15">
        <v>0</v>
      </c>
      <c r="M192" s="15" t="s">
        <v>1746</v>
      </c>
      <c r="N192" s="15">
        <v>1.1000000000000001</v>
      </c>
      <c r="O192" s="15" t="s">
        <v>1746</v>
      </c>
      <c r="P192" s="15" t="s">
        <v>1746</v>
      </c>
      <c r="Q192" s="15" t="s">
        <v>1746</v>
      </c>
      <c r="R192" s="24">
        <v>7</v>
      </c>
      <c r="S192" s="22">
        <v>1</v>
      </c>
      <c r="T192" s="24">
        <v>1.1000000000000001</v>
      </c>
      <c r="U192" s="22" t="s">
        <v>1746</v>
      </c>
      <c r="V192" s="24" t="s">
        <v>1746</v>
      </c>
      <c r="W192" s="15">
        <v>6</v>
      </c>
      <c r="X192" s="15" t="s">
        <v>1746</v>
      </c>
      <c r="Y192" s="25" t="s">
        <v>3297</v>
      </c>
    </row>
    <row r="193" spans="1:25" x14ac:dyDescent="0.25">
      <c r="A193" s="90">
        <v>192</v>
      </c>
      <c r="B193" s="1" t="s">
        <v>23</v>
      </c>
      <c r="C193" s="1" t="s">
        <v>256</v>
      </c>
      <c r="D193" s="10">
        <v>44189</v>
      </c>
      <c r="E193" s="17">
        <v>0.46527777777777801</v>
      </c>
      <c r="F193" s="17">
        <v>0.96527777777777801</v>
      </c>
      <c r="G193" s="22">
        <v>1200</v>
      </c>
      <c r="H193" s="22" t="s">
        <v>1746</v>
      </c>
      <c r="I193" s="15" t="s">
        <v>1746</v>
      </c>
      <c r="J193" s="15" t="s">
        <v>1746</v>
      </c>
      <c r="K193" s="15" t="s">
        <v>1746</v>
      </c>
      <c r="L193" s="15">
        <v>0</v>
      </c>
      <c r="M193" s="15" t="s">
        <v>1746</v>
      </c>
      <c r="N193" s="15">
        <v>1.67</v>
      </c>
      <c r="O193" s="15" t="s">
        <v>1746</v>
      </c>
      <c r="P193" s="15" t="s">
        <v>1746</v>
      </c>
      <c r="Q193" s="15" t="s">
        <v>1746</v>
      </c>
      <c r="R193" s="24">
        <v>14</v>
      </c>
      <c r="S193" s="22">
        <v>1</v>
      </c>
      <c r="T193" s="24">
        <v>1.67</v>
      </c>
      <c r="U193" s="22" t="s">
        <v>1746</v>
      </c>
      <c r="V193" s="24" t="s">
        <v>1746</v>
      </c>
      <c r="W193" s="15">
        <v>12</v>
      </c>
      <c r="X193" s="15" t="s">
        <v>1746</v>
      </c>
      <c r="Y193" s="25" t="s">
        <v>3296</v>
      </c>
    </row>
    <row r="194" spans="1:25" x14ac:dyDescent="0.25">
      <c r="A194" s="90">
        <v>193</v>
      </c>
      <c r="B194" s="1" t="s">
        <v>23</v>
      </c>
      <c r="C194" s="1" t="s">
        <v>256</v>
      </c>
      <c r="D194" s="10">
        <v>44190</v>
      </c>
      <c r="E194" s="17">
        <v>0.45833333333333298</v>
      </c>
      <c r="F194" s="17">
        <v>0.91666666666666696</v>
      </c>
      <c r="G194" s="22">
        <v>1200</v>
      </c>
      <c r="H194" s="22" t="s">
        <v>1746</v>
      </c>
      <c r="I194" s="15" t="s">
        <v>1746</v>
      </c>
      <c r="J194" s="15" t="s">
        <v>1746</v>
      </c>
      <c r="K194" s="15" t="s">
        <v>1746</v>
      </c>
      <c r="L194" s="15">
        <v>0</v>
      </c>
      <c r="M194" s="15" t="s">
        <v>1746</v>
      </c>
      <c r="N194" s="15">
        <v>2.06</v>
      </c>
      <c r="O194" s="15" t="s">
        <v>1746</v>
      </c>
      <c r="P194" s="15" t="s">
        <v>1746</v>
      </c>
      <c r="Q194" s="15" t="s">
        <v>1746</v>
      </c>
      <c r="R194" s="24" t="s">
        <v>1746</v>
      </c>
      <c r="S194" s="22">
        <v>1</v>
      </c>
      <c r="T194" s="24">
        <v>2.06</v>
      </c>
      <c r="U194" s="22" t="s">
        <v>1746</v>
      </c>
      <c r="V194" s="24" t="s">
        <v>1746</v>
      </c>
      <c r="W194" s="15">
        <v>11</v>
      </c>
      <c r="X194" s="15" t="s">
        <v>1746</v>
      </c>
      <c r="Y194" s="25" t="s">
        <v>3295</v>
      </c>
    </row>
    <row r="195" spans="1:25" x14ac:dyDescent="0.25">
      <c r="A195" s="90">
        <v>194</v>
      </c>
      <c r="B195" s="1" t="s">
        <v>23</v>
      </c>
      <c r="C195" s="1" t="s">
        <v>256</v>
      </c>
      <c r="D195" s="10">
        <v>44191</v>
      </c>
      <c r="E195" s="17">
        <v>0.45833333333333298</v>
      </c>
      <c r="F195" s="17">
        <v>0.875</v>
      </c>
      <c r="G195" s="22">
        <v>1200</v>
      </c>
      <c r="H195" s="22" t="s">
        <v>1746</v>
      </c>
      <c r="I195" s="15" t="s">
        <v>1746</v>
      </c>
      <c r="J195" s="15" t="s">
        <v>1746</v>
      </c>
      <c r="K195" s="15" t="s">
        <v>1746</v>
      </c>
      <c r="L195" s="15">
        <v>0</v>
      </c>
      <c r="M195" s="15" t="s">
        <v>1746</v>
      </c>
      <c r="N195" s="15">
        <v>4.22</v>
      </c>
      <c r="O195" s="15" t="s">
        <v>1746</v>
      </c>
      <c r="P195" s="15" t="s">
        <v>1746</v>
      </c>
      <c r="Q195" s="15" t="s">
        <v>1746</v>
      </c>
      <c r="R195" s="24">
        <v>11</v>
      </c>
      <c r="S195" s="22">
        <v>1</v>
      </c>
      <c r="T195" s="24">
        <v>4.22</v>
      </c>
      <c r="U195" s="22" t="s">
        <v>1746</v>
      </c>
      <c r="V195" s="24" t="s">
        <v>1746</v>
      </c>
      <c r="W195" s="15">
        <v>10</v>
      </c>
      <c r="X195" s="15" t="s">
        <v>1746</v>
      </c>
      <c r="Y195" s="25" t="s">
        <v>1746</v>
      </c>
    </row>
    <row r="196" spans="1:25" x14ac:dyDescent="0.25">
      <c r="A196" s="90">
        <v>195</v>
      </c>
      <c r="B196" s="1" t="s">
        <v>23</v>
      </c>
      <c r="C196" s="1" t="s">
        <v>256</v>
      </c>
      <c r="D196" s="10">
        <v>44192</v>
      </c>
      <c r="E196" s="17">
        <v>0.4375</v>
      </c>
      <c r="F196" s="17">
        <v>0.89583333333333304</v>
      </c>
      <c r="G196" s="22">
        <v>1200</v>
      </c>
      <c r="H196" s="22" t="s">
        <v>1746</v>
      </c>
      <c r="I196" s="15" t="s">
        <v>1746</v>
      </c>
      <c r="J196" s="15" t="s">
        <v>1746</v>
      </c>
      <c r="K196" s="15" t="s">
        <v>1746</v>
      </c>
      <c r="L196" s="15">
        <v>0</v>
      </c>
      <c r="M196" s="15" t="s">
        <v>1746</v>
      </c>
      <c r="N196" s="15">
        <v>2.88</v>
      </c>
      <c r="O196" s="15" t="s">
        <v>1746</v>
      </c>
      <c r="P196" s="15" t="s">
        <v>1746</v>
      </c>
      <c r="Q196" s="15" t="s">
        <v>1746</v>
      </c>
      <c r="R196" s="24">
        <v>11</v>
      </c>
      <c r="S196" s="22">
        <v>1</v>
      </c>
      <c r="T196" s="24">
        <v>2.88</v>
      </c>
      <c r="U196" s="22" t="s">
        <v>1746</v>
      </c>
      <c r="V196" s="24" t="s">
        <v>1746</v>
      </c>
      <c r="W196" s="15">
        <v>11</v>
      </c>
      <c r="X196" s="15" t="s">
        <v>1746</v>
      </c>
      <c r="Y196" s="25" t="s">
        <v>3294</v>
      </c>
    </row>
    <row r="197" spans="1:25" x14ac:dyDescent="0.25">
      <c r="A197" s="90">
        <v>196</v>
      </c>
      <c r="B197" s="1" t="s">
        <v>23</v>
      </c>
      <c r="C197" s="1" t="s">
        <v>256</v>
      </c>
      <c r="D197" s="10">
        <v>44193</v>
      </c>
      <c r="E197" s="17">
        <v>0.38194444444444398</v>
      </c>
      <c r="F197" s="17">
        <v>0.88194444444444497</v>
      </c>
      <c r="G197" s="22">
        <v>1200</v>
      </c>
      <c r="H197" s="22" t="s">
        <v>1746</v>
      </c>
      <c r="I197" s="15" t="s">
        <v>1746</v>
      </c>
      <c r="J197" s="15" t="s">
        <v>1746</v>
      </c>
      <c r="K197" s="15" t="s">
        <v>1746</v>
      </c>
      <c r="L197" s="15">
        <v>0</v>
      </c>
      <c r="M197" s="15" t="s">
        <v>1746</v>
      </c>
      <c r="N197" s="15">
        <v>2.97</v>
      </c>
      <c r="O197" s="15" t="s">
        <v>1746</v>
      </c>
      <c r="P197" s="15" t="s">
        <v>1746</v>
      </c>
      <c r="Q197" s="15" t="s">
        <v>1746</v>
      </c>
      <c r="R197" s="24">
        <v>12</v>
      </c>
      <c r="S197" s="22">
        <v>1</v>
      </c>
      <c r="T197" s="24">
        <v>2.97</v>
      </c>
      <c r="U197" s="22" t="s">
        <v>1746</v>
      </c>
      <c r="V197" s="24" t="s">
        <v>1746</v>
      </c>
      <c r="W197" s="15">
        <v>12</v>
      </c>
      <c r="X197" s="15" t="s">
        <v>1746</v>
      </c>
      <c r="Y197" s="25" t="s">
        <v>3293</v>
      </c>
    </row>
    <row r="198" spans="1:25" x14ac:dyDescent="0.25">
      <c r="A198" s="90">
        <v>197</v>
      </c>
      <c r="B198" s="1" t="s">
        <v>23</v>
      </c>
      <c r="C198" s="1" t="s">
        <v>256</v>
      </c>
      <c r="D198" s="10">
        <v>44194</v>
      </c>
      <c r="E198" s="17">
        <v>0.375</v>
      </c>
      <c r="F198" s="17">
        <v>0.79166666666666696</v>
      </c>
      <c r="G198" s="22">
        <v>1200</v>
      </c>
      <c r="H198" s="22" t="s">
        <v>1746</v>
      </c>
      <c r="I198" s="15" t="s">
        <v>1746</v>
      </c>
      <c r="J198" s="15" t="s">
        <v>1746</v>
      </c>
      <c r="K198" s="15" t="s">
        <v>1746</v>
      </c>
      <c r="L198" s="15">
        <v>0</v>
      </c>
      <c r="M198" s="15" t="s">
        <v>1746</v>
      </c>
      <c r="N198" s="15">
        <v>3.6</v>
      </c>
      <c r="O198" s="15" t="s">
        <v>1746</v>
      </c>
      <c r="P198" s="15" t="s">
        <v>1746</v>
      </c>
      <c r="Q198" s="15" t="s">
        <v>1746</v>
      </c>
      <c r="R198" s="24">
        <v>12</v>
      </c>
      <c r="S198" s="22">
        <v>1</v>
      </c>
      <c r="T198" s="24">
        <v>3.6</v>
      </c>
      <c r="U198" s="22" t="s">
        <v>1746</v>
      </c>
      <c r="V198" s="24" t="s">
        <v>1746</v>
      </c>
      <c r="W198" s="15">
        <v>10</v>
      </c>
      <c r="X198" s="15" t="s">
        <v>1746</v>
      </c>
      <c r="Y198" s="25" t="s">
        <v>3292</v>
      </c>
    </row>
    <row r="199" spans="1:25" x14ac:dyDescent="0.25">
      <c r="A199" s="90">
        <v>198</v>
      </c>
      <c r="B199" s="1" t="s">
        <v>23</v>
      </c>
      <c r="C199" s="1" t="s">
        <v>256</v>
      </c>
      <c r="D199" s="10">
        <v>44195</v>
      </c>
      <c r="E199" s="17">
        <v>0.29861111111111099</v>
      </c>
      <c r="F199" s="17">
        <v>0.84027777777777801</v>
      </c>
      <c r="G199" s="22">
        <v>1200</v>
      </c>
      <c r="H199" s="22" t="s">
        <v>1746</v>
      </c>
      <c r="I199" s="15" t="s">
        <v>1746</v>
      </c>
      <c r="J199" s="15" t="s">
        <v>1746</v>
      </c>
      <c r="K199" s="15" t="s">
        <v>1746</v>
      </c>
      <c r="L199" s="15">
        <v>0</v>
      </c>
      <c r="M199" s="15" t="s">
        <v>1746</v>
      </c>
      <c r="N199" s="15">
        <v>3.81</v>
      </c>
      <c r="O199" s="15" t="s">
        <v>1746</v>
      </c>
      <c r="P199" s="15" t="s">
        <v>1746</v>
      </c>
      <c r="Q199" s="15" t="s">
        <v>1746</v>
      </c>
      <c r="R199" s="24" t="s">
        <v>1746</v>
      </c>
      <c r="S199" s="22">
        <v>0.5</v>
      </c>
      <c r="T199" s="24">
        <v>1.905</v>
      </c>
      <c r="U199" s="22" t="s">
        <v>1746</v>
      </c>
      <c r="V199" s="24" t="s">
        <v>1746</v>
      </c>
      <c r="W199" s="15">
        <v>13</v>
      </c>
      <c r="X199" s="15" t="s">
        <v>1746</v>
      </c>
      <c r="Y199" s="25" t="s">
        <v>1746</v>
      </c>
    </row>
    <row r="200" spans="1:25" x14ac:dyDescent="0.25">
      <c r="A200" s="90">
        <v>199</v>
      </c>
      <c r="B200" s="1" t="s">
        <v>23</v>
      </c>
      <c r="C200" s="1" t="s">
        <v>256</v>
      </c>
      <c r="D200" s="10">
        <v>44198</v>
      </c>
      <c r="E200" s="17">
        <v>0.34722222222222199</v>
      </c>
      <c r="F200" s="17">
        <v>0.80555555555555503</v>
      </c>
      <c r="G200" s="22">
        <v>1200</v>
      </c>
      <c r="H200" s="22" t="s">
        <v>1746</v>
      </c>
      <c r="I200" s="15" t="s">
        <v>1746</v>
      </c>
      <c r="J200" s="15" t="s">
        <v>1746</v>
      </c>
      <c r="K200" s="15" t="s">
        <v>1746</v>
      </c>
      <c r="L200" s="15">
        <v>0</v>
      </c>
      <c r="M200" s="15" t="s">
        <v>1746</v>
      </c>
      <c r="N200" s="15">
        <v>2.46</v>
      </c>
      <c r="O200" s="15" t="s">
        <v>1746</v>
      </c>
      <c r="P200" s="15" t="s">
        <v>1746</v>
      </c>
      <c r="Q200" s="15" t="s">
        <v>1746</v>
      </c>
      <c r="R200" s="24">
        <v>13</v>
      </c>
      <c r="S200" s="22">
        <v>0.5</v>
      </c>
      <c r="T200" s="24">
        <v>1.23</v>
      </c>
      <c r="U200" s="22" t="s">
        <v>1746</v>
      </c>
      <c r="V200" s="24" t="s">
        <v>1746</v>
      </c>
      <c r="W200" s="15">
        <v>11</v>
      </c>
      <c r="X200" s="15" t="s">
        <v>1746</v>
      </c>
      <c r="Y200" s="25" t="s">
        <v>3291</v>
      </c>
    </row>
    <row r="201" spans="1:25" x14ac:dyDescent="0.25">
      <c r="A201" s="90">
        <v>200</v>
      </c>
      <c r="B201" s="1" t="s">
        <v>23</v>
      </c>
      <c r="C201" s="1" t="s">
        <v>256</v>
      </c>
      <c r="D201" s="10">
        <v>44209</v>
      </c>
      <c r="E201" s="17">
        <v>0.50694444444444398</v>
      </c>
      <c r="F201" s="17">
        <v>0.84027777777777801</v>
      </c>
      <c r="G201" s="22">
        <v>1200</v>
      </c>
      <c r="H201" s="22" t="s">
        <v>1746</v>
      </c>
      <c r="I201" s="15" t="s">
        <v>1746</v>
      </c>
      <c r="J201" s="15" t="s">
        <v>1746</v>
      </c>
      <c r="K201" s="15" t="s">
        <v>1746</v>
      </c>
      <c r="L201" s="15">
        <v>0</v>
      </c>
      <c r="M201" s="15" t="s">
        <v>1746</v>
      </c>
      <c r="N201" s="15">
        <v>1.75</v>
      </c>
      <c r="O201" s="15" t="s">
        <v>1746</v>
      </c>
      <c r="P201" s="15" t="s">
        <v>1746</v>
      </c>
      <c r="Q201" s="15" t="s">
        <v>1746</v>
      </c>
      <c r="R201" s="24">
        <v>11</v>
      </c>
      <c r="S201" s="22">
        <v>1</v>
      </c>
      <c r="T201" s="24">
        <v>1.75</v>
      </c>
      <c r="U201" s="22" t="s">
        <v>1746</v>
      </c>
      <c r="V201" s="24" t="s">
        <v>1746</v>
      </c>
      <c r="W201" s="15">
        <v>8</v>
      </c>
      <c r="X201" s="15" t="s">
        <v>1746</v>
      </c>
      <c r="Y201" s="25" t="s">
        <v>1746</v>
      </c>
    </row>
    <row r="202" spans="1:25" x14ac:dyDescent="0.25">
      <c r="A202" s="90">
        <v>201</v>
      </c>
      <c r="B202" s="1" t="s">
        <v>23</v>
      </c>
      <c r="C202" s="1" t="s">
        <v>256</v>
      </c>
      <c r="D202" s="10">
        <v>44210</v>
      </c>
      <c r="E202" s="17">
        <v>0.38194444444444398</v>
      </c>
      <c r="F202" s="17">
        <v>0.79861111111111105</v>
      </c>
      <c r="G202" s="22">
        <v>1200</v>
      </c>
      <c r="H202" s="22" t="s">
        <v>1746</v>
      </c>
      <c r="I202" s="15" t="s">
        <v>1746</v>
      </c>
      <c r="J202" s="15" t="s">
        <v>1746</v>
      </c>
      <c r="K202" s="15" t="s">
        <v>1746</v>
      </c>
      <c r="L202" s="15">
        <v>0</v>
      </c>
      <c r="M202" s="15" t="s">
        <v>1746</v>
      </c>
      <c r="N202" s="15">
        <v>3.21</v>
      </c>
      <c r="O202" s="15" t="s">
        <v>1746</v>
      </c>
      <c r="P202" s="15" t="s">
        <v>1746</v>
      </c>
      <c r="Q202" s="15" t="s">
        <v>1746</v>
      </c>
      <c r="R202" s="24" t="s">
        <v>1746</v>
      </c>
      <c r="S202" s="22">
        <v>1</v>
      </c>
      <c r="T202" s="24">
        <v>3.21</v>
      </c>
      <c r="U202" s="22" t="s">
        <v>1746</v>
      </c>
      <c r="V202" s="24" t="s">
        <v>1746</v>
      </c>
      <c r="W202" s="15">
        <v>10</v>
      </c>
      <c r="X202" s="15" t="s">
        <v>1746</v>
      </c>
      <c r="Y202" s="25" t="s">
        <v>3290</v>
      </c>
    </row>
    <row r="203" spans="1:25" x14ac:dyDescent="0.25">
      <c r="A203" s="90">
        <v>202</v>
      </c>
      <c r="B203" s="1" t="s">
        <v>23</v>
      </c>
      <c r="C203" s="1" t="s">
        <v>256</v>
      </c>
      <c r="D203" s="10">
        <v>44211</v>
      </c>
      <c r="E203" s="17">
        <v>0.35416666666666702</v>
      </c>
      <c r="F203" s="17">
        <v>0.85416666666666696</v>
      </c>
      <c r="G203" s="22">
        <v>1200</v>
      </c>
      <c r="H203" s="22" t="s">
        <v>1746</v>
      </c>
      <c r="I203" s="15" t="s">
        <v>1746</v>
      </c>
      <c r="J203" s="15" t="s">
        <v>1746</v>
      </c>
      <c r="K203" s="15" t="s">
        <v>1746</v>
      </c>
      <c r="L203" s="15">
        <v>0</v>
      </c>
      <c r="M203" s="15" t="s">
        <v>1746</v>
      </c>
      <c r="N203" s="15">
        <v>1.53</v>
      </c>
      <c r="O203" s="15" t="s">
        <v>1746</v>
      </c>
      <c r="P203" s="15" t="s">
        <v>1746</v>
      </c>
      <c r="Q203" s="15" t="s">
        <v>1746</v>
      </c>
      <c r="R203" s="24">
        <v>9</v>
      </c>
      <c r="S203" s="22">
        <v>1</v>
      </c>
      <c r="T203" s="24">
        <v>1.53</v>
      </c>
      <c r="U203" s="22" t="s">
        <v>1746</v>
      </c>
      <c r="V203" s="24" t="s">
        <v>1746</v>
      </c>
      <c r="W203" s="15">
        <v>12</v>
      </c>
      <c r="X203" s="15" t="s">
        <v>1746</v>
      </c>
      <c r="Y203" s="25" t="s">
        <v>1746</v>
      </c>
    </row>
    <row r="204" spans="1:25" x14ac:dyDescent="0.25">
      <c r="A204" s="90">
        <v>203</v>
      </c>
      <c r="B204" s="1" t="s">
        <v>23</v>
      </c>
      <c r="C204" s="1" t="s">
        <v>256</v>
      </c>
      <c r="D204" s="10">
        <v>44212</v>
      </c>
      <c r="E204" s="17">
        <v>0.36111111111111099</v>
      </c>
      <c r="F204" s="17">
        <v>0.81944444444444497</v>
      </c>
      <c r="G204" s="22">
        <v>1200</v>
      </c>
      <c r="H204" s="22" t="s">
        <v>1746</v>
      </c>
      <c r="I204" s="15" t="s">
        <v>1746</v>
      </c>
      <c r="J204" s="15" t="s">
        <v>1746</v>
      </c>
      <c r="K204" s="15" t="s">
        <v>1746</v>
      </c>
      <c r="L204" s="15">
        <v>0</v>
      </c>
      <c r="M204" s="15" t="s">
        <v>1746</v>
      </c>
      <c r="N204" s="15">
        <v>3.15</v>
      </c>
      <c r="O204" s="15" t="s">
        <v>1746</v>
      </c>
      <c r="P204" s="15" t="s">
        <v>1746</v>
      </c>
      <c r="Q204" s="15" t="s">
        <v>1746</v>
      </c>
      <c r="R204" s="24">
        <v>9.5</v>
      </c>
      <c r="S204" s="22">
        <v>1</v>
      </c>
      <c r="T204" s="24">
        <v>3.15</v>
      </c>
      <c r="U204" s="22" t="s">
        <v>1746</v>
      </c>
      <c r="V204" s="24" t="s">
        <v>1746</v>
      </c>
      <c r="W204" s="15">
        <v>11</v>
      </c>
      <c r="X204" s="15" t="s">
        <v>1746</v>
      </c>
      <c r="Y204" s="25" t="s">
        <v>3289</v>
      </c>
    </row>
    <row r="205" spans="1:25" x14ac:dyDescent="0.25">
      <c r="A205" s="90">
        <v>204</v>
      </c>
      <c r="B205" s="1" t="s">
        <v>23</v>
      </c>
      <c r="C205" s="1" t="s">
        <v>256</v>
      </c>
      <c r="D205" s="10">
        <v>44213</v>
      </c>
      <c r="E205" s="17">
        <v>0.35416666666666702</v>
      </c>
      <c r="F205" s="17">
        <v>0.8125</v>
      </c>
      <c r="G205" s="22">
        <v>1200</v>
      </c>
      <c r="H205" s="22" t="s">
        <v>1746</v>
      </c>
      <c r="I205" s="15" t="s">
        <v>1746</v>
      </c>
      <c r="J205" s="15" t="s">
        <v>1746</v>
      </c>
      <c r="K205" s="15" t="s">
        <v>1746</v>
      </c>
      <c r="L205" s="15">
        <v>0</v>
      </c>
      <c r="M205" s="15" t="s">
        <v>1746</v>
      </c>
      <c r="N205" s="15">
        <v>2.54</v>
      </c>
      <c r="O205" s="15" t="s">
        <v>1746</v>
      </c>
      <c r="P205" s="15" t="s">
        <v>1746</v>
      </c>
      <c r="Q205" s="15" t="s">
        <v>1746</v>
      </c>
      <c r="R205" s="24">
        <v>9</v>
      </c>
      <c r="S205" s="22">
        <v>1</v>
      </c>
      <c r="T205" s="24">
        <v>2.54</v>
      </c>
      <c r="U205" s="22" t="s">
        <v>1746</v>
      </c>
      <c r="V205" s="24" t="s">
        <v>1746</v>
      </c>
      <c r="W205" s="15">
        <v>11</v>
      </c>
      <c r="X205" s="15" t="s">
        <v>1746</v>
      </c>
      <c r="Y205" s="25" t="s">
        <v>3288</v>
      </c>
    </row>
    <row r="206" spans="1:25" x14ac:dyDescent="0.25">
      <c r="A206" s="90">
        <v>205</v>
      </c>
      <c r="B206" s="1" t="s">
        <v>23</v>
      </c>
      <c r="C206" s="1" t="s">
        <v>256</v>
      </c>
      <c r="D206" s="10">
        <v>44214</v>
      </c>
      <c r="E206" s="17">
        <v>0.35416666666666702</v>
      </c>
      <c r="F206" s="17">
        <v>0.77777777777777801</v>
      </c>
      <c r="G206" s="22">
        <v>1200</v>
      </c>
      <c r="H206" s="22" t="s">
        <v>1746</v>
      </c>
      <c r="I206" s="15" t="s">
        <v>1746</v>
      </c>
      <c r="J206" s="15" t="s">
        <v>1746</v>
      </c>
      <c r="K206" s="15" t="s">
        <v>1746</v>
      </c>
      <c r="L206" s="15">
        <v>0</v>
      </c>
      <c r="M206" s="15" t="s">
        <v>1746</v>
      </c>
      <c r="N206" s="15">
        <v>3.63</v>
      </c>
      <c r="O206" s="15" t="s">
        <v>1746</v>
      </c>
      <c r="P206" s="15" t="s">
        <v>1746</v>
      </c>
      <c r="Q206" s="15" t="s">
        <v>1746</v>
      </c>
      <c r="R206" s="24">
        <v>9.5</v>
      </c>
      <c r="S206" s="22">
        <v>1</v>
      </c>
      <c r="T206" s="24">
        <v>3.63</v>
      </c>
      <c r="U206" s="22" t="s">
        <v>1746</v>
      </c>
      <c r="V206" s="24" t="s">
        <v>1746</v>
      </c>
      <c r="W206" s="15">
        <v>10</v>
      </c>
      <c r="X206" s="15" t="s">
        <v>1746</v>
      </c>
      <c r="Y206" s="25" t="s">
        <v>3287</v>
      </c>
    </row>
    <row r="207" spans="1:25" x14ac:dyDescent="0.25">
      <c r="A207" s="90">
        <v>206</v>
      </c>
      <c r="B207" s="1" t="s">
        <v>23</v>
      </c>
      <c r="C207" s="1" t="s">
        <v>256</v>
      </c>
      <c r="D207" s="10">
        <v>44215</v>
      </c>
      <c r="E207" s="17">
        <v>0.34722222222222199</v>
      </c>
      <c r="F207" s="17">
        <v>0.80555555555555503</v>
      </c>
      <c r="G207" s="22">
        <v>1200</v>
      </c>
      <c r="H207" s="22" t="s">
        <v>1746</v>
      </c>
      <c r="I207" s="15" t="s">
        <v>1746</v>
      </c>
      <c r="J207" s="15" t="s">
        <v>1746</v>
      </c>
      <c r="K207" s="15" t="s">
        <v>1746</v>
      </c>
      <c r="L207" s="15">
        <v>0</v>
      </c>
      <c r="M207" s="15" t="s">
        <v>1746</v>
      </c>
      <c r="N207" s="15">
        <v>2.81</v>
      </c>
      <c r="O207" s="15" t="s">
        <v>1746</v>
      </c>
      <c r="P207" s="15" t="s">
        <v>1746</v>
      </c>
      <c r="Q207" s="15" t="s">
        <v>1746</v>
      </c>
      <c r="R207" s="24">
        <v>9</v>
      </c>
      <c r="S207" s="22">
        <v>1</v>
      </c>
      <c r="T207" s="24">
        <v>2.81</v>
      </c>
      <c r="U207" s="22" t="s">
        <v>1746</v>
      </c>
      <c r="V207" s="24" t="s">
        <v>1746</v>
      </c>
      <c r="W207" s="15">
        <v>11</v>
      </c>
      <c r="X207" s="15" t="s">
        <v>1746</v>
      </c>
      <c r="Y207" s="25" t="s">
        <v>3286</v>
      </c>
    </row>
    <row r="208" spans="1:25" x14ac:dyDescent="0.25">
      <c r="A208" s="90">
        <v>207</v>
      </c>
      <c r="B208" s="1" t="s">
        <v>23</v>
      </c>
      <c r="C208" s="1" t="s">
        <v>256</v>
      </c>
      <c r="D208" s="10">
        <v>44216</v>
      </c>
      <c r="E208" s="17">
        <v>0.34722222222222199</v>
      </c>
      <c r="F208" s="17">
        <v>0.84722222222222199</v>
      </c>
      <c r="G208" s="22">
        <v>1200</v>
      </c>
      <c r="H208" s="22" t="s">
        <v>1746</v>
      </c>
      <c r="I208" s="15" t="s">
        <v>1746</v>
      </c>
      <c r="J208" s="15" t="s">
        <v>1746</v>
      </c>
      <c r="K208" s="15" t="s">
        <v>1746</v>
      </c>
      <c r="L208" s="15">
        <v>0</v>
      </c>
      <c r="M208" s="15" t="s">
        <v>1746</v>
      </c>
      <c r="N208" s="15">
        <v>2.8</v>
      </c>
      <c r="O208" s="15" t="s">
        <v>1746</v>
      </c>
      <c r="P208" s="15" t="s">
        <v>1746</v>
      </c>
      <c r="Q208" s="15" t="s">
        <v>1746</v>
      </c>
      <c r="R208" s="24">
        <v>9.5</v>
      </c>
      <c r="S208" s="22">
        <v>1</v>
      </c>
      <c r="T208" s="24">
        <v>2.8</v>
      </c>
      <c r="U208" s="22" t="s">
        <v>1746</v>
      </c>
      <c r="V208" s="24" t="s">
        <v>1746</v>
      </c>
      <c r="W208" s="15">
        <v>12</v>
      </c>
      <c r="X208" s="15" t="s">
        <v>1746</v>
      </c>
      <c r="Y208" s="25" t="s">
        <v>3285</v>
      </c>
    </row>
    <row r="209" spans="1:25" x14ac:dyDescent="0.25">
      <c r="A209" s="90">
        <v>208</v>
      </c>
      <c r="B209" s="1" t="s">
        <v>23</v>
      </c>
      <c r="C209" s="1" t="s">
        <v>256</v>
      </c>
      <c r="D209" s="10">
        <v>44219</v>
      </c>
      <c r="E209" s="17">
        <v>0.47916666666666702</v>
      </c>
      <c r="F209" s="17">
        <v>0.8125</v>
      </c>
      <c r="G209" s="22">
        <v>1200</v>
      </c>
      <c r="H209" s="22" t="s">
        <v>1746</v>
      </c>
      <c r="I209" s="15" t="s">
        <v>1746</v>
      </c>
      <c r="J209" s="15" t="s">
        <v>1746</v>
      </c>
      <c r="K209" s="15" t="s">
        <v>1746</v>
      </c>
      <c r="L209" s="15">
        <v>0</v>
      </c>
      <c r="M209" s="15" t="s">
        <v>1746</v>
      </c>
      <c r="N209" s="15">
        <v>2.96</v>
      </c>
      <c r="O209" s="15" t="s">
        <v>1746</v>
      </c>
      <c r="P209" s="15" t="s">
        <v>1746</v>
      </c>
      <c r="Q209" s="15" t="s">
        <v>1746</v>
      </c>
      <c r="R209" s="24">
        <v>9</v>
      </c>
      <c r="S209" s="22">
        <v>1</v>
      </c>
      <c r="T209" s="24">
        <v>2.96</v>
      </c>
      <c r="U209" s="22" t="s">
        <v>1746</v>
      </c>
      <c r="V209" s="24" t="s">
        <v>1746</v>
      </c>
      <c r="W209" s="15">
        <v>8</v>
      </c>
      <c r="X209" s="15" t="s">
        <v>1746</v>
      </c>
      <c r="Y209" s="25" t="s">
        <v>3284</v>
      </c>
    </row>
    <row r="210" spans="1:25" x14ac:dyDescent="0.25">
      <c r="A210" s="90">
        <v>209</v>
      </c>
      <c r="B210" s="1" t="s">
        <v>23</v>
      </c>
      <c r="C210" s="1" t="s">
        <v>256</v>
      </c>
      <c r="D210" s="10">
        <v>44221</v>
      </c>
      <c r="E210" s="17">
        <v>0.35416666666666702</v>
      </c>
      <c r="F210" s="17">
        <v>0.8125</v>
      </c>
      <c r="G210" s="22">
        <v>1200</v>
      </c>
      <c r="H210" s="22" t="s">
        <v>1746</v>
      </c>
      <c r="I210" s="15" t="s">
        <v>1746</v>
      </c>
      <c r="J210" s="15" t="s">
        <v>1746</v>
      </c>
      <c r="K210" s="15" t="s">
        <v>1746</v>
      </c>
      <c r="L210" s="15">
        <v>0</v>
      </c>
      <c r="M210" s="15" t="s">
        <v>1746</v>
      </c>
      <c r="N210" s="15">
        <v>2.97</v>
      </c>
      <c r="O210" s="15" t="s">
        <v>1746</v>
      </c>
      <c r="P210" s="15" t="s">
        <v>1746</v>
      </c>
      <c r="Q210" s="15" t="s">
        <v>1746</v>
      </c>
      <c r="R210" s="24">
        <v>8</v>
      </c>
      <c r="S210" s="22">
        <v>0.5</v>
      </c>
      <c r="T210" s="24">
        <v>1.4850000000000001</v>
      </c>
      <c r="U210" s="22" t="s">
        <v>1746</v>
      </c>
      <c r="V210" s="24" t="s">
        <v>1746</v>
      </c>
      <c r="W210" s="15">
        <v>11</v>
      </c>
      <c r="X210" s="15" t="s">
        <v>1746</v>
      </c>
      <c r="Y210" s="25" t="s">
        <v>3283</v>
      </c>
    </row>
    <row r="211" spans="1:25" x14ac:dyDescent="0.25">
      <c r="A211" s="90">
        <v>210</v>
      </c>
      <c r="B211" s="1" t="s">
        <v>23</v>
      </c>
      <c r="C211" s="1" t="s">
        <v>3216</v>
      </c>
      <c r="D211" s="10">
        <v>44224</v>
      </c>
      <c r="E211" s="17">
        <v>0.63888888888888895</v>
      </c>
      <c r="F211" s="17">
        <v>0.80555555555555503</v>
      </c>
      <c r="G211" s="22">
        <v>1200</v>
      </c>
      <c r="H211" s="22" t="s">
        <v>1746</v>
      </c>
      <c r="I211" s="15" t="s">
        <v>1746</v>
      </c>
      <c r="J211" s="15" t="s">
        <v>1746</v>
      </c>
      <c r="K211" s="15" t="s">
        <v>1746</v>
      </c>
      <c r="L211" s="15">
        <v>0</v>
      </c>
      <c r="M211" s="15" t="s">
        <v>1746</v>
      </c>
      <c r="N211" s="15">
        <v>3.5</v>
      </c>
      <c r="O211" s="15" t="s">
        <v>1746</v>
      </c>
      <c r="P211" s="15" t="s">
        <v>1746</v>
      </c>
      <c r="Q211" s="15" t="s">
        <v>1746</v>
      </c>
      <c r="R211" s="24">
        <v>3</v>
      </c>
      <c r="S211" s="22">
        <v>1</v>
      </c>
      <c r="T211" s="24">
        <v>3.5</v>
      </c>
      <c r="U211" s="22" t="s">
        <v>1746</v>
      </c>
      <c r="V211" s="24" t="s">
        <v>1746</v>
      </c>
      <c r="W211" s="15">
        <v>4</v>
      </c>
      <c r="X211" s="15" t="s">
        <v>1746</v>
      </c>
      <c r="Y211" s="25" t="s">
        <v>3282</v>
      </c>
    </row>
    <row r="212" spans="1:25" x14ac:dyDescent="0.25">
      <c r="A212" s="90">
        <v>211</v>
      </c>
      <c r="B212" s="1" t="s">
        <v>23</v>
      </c>
      <c r="C212" s="1" t="s">
        <v>3216</v>
      </c>
      <c r="D212" s="10">
        <v>44225</v>
      </c>
      <c r="E212" s="17">
        <v>0.375</v>
      </c>
      <c r="F212" s="17">
        <v>0.79166666666666696</v>
      </c>
      <c r="G212" s="22">
        <v>1200</v>
      </c>
      <c r="H212" s="22" t="s">
        <v>1746</v>
      </c>
      <c r="I212" s="15" t="s">
        <v>1746</v>
      </c>
      <c r="J212" s="15" t="s">
        <v>1746</v>
      </c>
      <c r="K212" s="15" t="s">
        <v>1746</v>
      </c>
      <c r="L212" s="15">
        <v>0.2</v>
      </c>
      <c r="M212" s="15" t="s">
        <v>1746</v>
      </c>
      <c r="N212" s="15">
        <v>2.5</v>
      </c>
      <c r="O212" s="15" t="s">
        <v>1746</v>
      </c>
      <c r="P212" s="15" t="s">
        <v>1746</v>
      </c>
      <c r="Q212" s="15" t="s">
        <v>1746</v>
      </c>
      <c r="R212" s="24">
        <v>93</v>
      </c>
      <c r="S212" s="22">
        <v>3</v>
      </c>
      <c r="T212" s="24">
        <v>6.8999999999999995</v>
      </c>
      <c r="U212" s="22" t="s">
        <v>1746</v>
      </c>
      <c r="V212" s="24" t="s">
        <v>1746</v>
      </c>
      <c r="W212" s="15">
        <v>10</v>
      </c>
      <c r="X212" s="15" t="s">
        <v>1746</v>
      </c>
      <c r="Y212" s="25" t="s">
        <v>3281</v>
      </c>
    </row>
    <row r="213" spans="1:25" x14ac:dyDescent="0.25">
      <c r="A213" s="90">
        <v>212</v>
      </c>
      <c r="B213" s="1" t="s">
        <v>23</v>
      </c>
      <c r="C213" s="1" t="s">
        <v>1027</v>
      </c>
      <c r="D213" s="10">
        <v>44227</v>
      </c>
      <c r="E213" s="17">
        <v>0.48611111111111099</v>
      </c>
      <c r="F213" s="17">
        <v>0.65277777777777801</v>
      </c>
      <c r="G213" s="22">
        <v>1200</v>
      </c>
      <c r="H213" s="22" t="s">
        <v>1746</v>
      </c>
      <c r="I213" s="15" t="s">
        <v>1746</v>
      </c>
      <c r="J213" s="15" t="s">
        <v>1746</v>
      </c>
      <c r="K213" s="15" t="s">
        <v>1746</v>
      </c>
      <c r="L213" s="15">
        <v>0</v>
      </c>
      <c r="M213" s="15" t="s">
        <v>1746</v>
      </c>
      <c r="N213" s="15">
        <v>4.7</v>
      </c>
      <c r="O213" s="15" t="s">
        <v>1746</v>
      </c>
      <c r="P213" s="15" t="s">
        <v>1746</v>
      </c>
      <c r="Q213" s="15" t="s">
        <v>1746</v>
      </c>
      <c r="R213" s="24">
        <v>1.5</v>
      </c>
      <c r="S213" s="22">
        <v>1</v>
      </c>
      <c r="T213" s="24">
        <v>4.7</v>
      </c>
      <c r="U213" s="22" t="s">
        <v>1746</v>
      </c>
      <c r="V213" s="24" t="s">
        <v>1746</v>
      </c>
      <c r="W213" s="15">
        <v>4</v>
      </c>
      <c r="X213" s="15" t="s">
        <v>1746</v>
      </c>
      <c r="Y213" s="25" t="s">
        <v>3280</v>
      </c>
    </row>
    <row r="214" spans="1:25" x14ac:dyDescent="0.25">
      <c r="A214" s="90">
        <v>213</v>
      </c>
      <c r="B214" s="1" t="s">
        <v>23</v>
      </c>
      <c r="C214" s="1" t="s">
        <v>1787</v>
      </c>
      <c r="D214" s="10">
        <v>44227</v>
      </c>
      <c r="E214" s="17">
        <v>0.70138888888888895</v>
      </c>
      <c r="F214" s="17">
        <v>0.86805555555555503</v>
      </c>
      <c r="G214" s="22">
        <v>1200</v>
      </c>
      <c r="H214" s="22" t="s">
        <v>1746</v>
      </c>
      <c r="I214" s="15" t="s">
        <v>1746</v>
      </c>
      <c r="J214" s="15" t="s">
        <v>1746</v>
      </c>
      <c r="K214" s="15" t="s">
        <v>1746</v>
      </c>
      <c r="L214" s="15">
        <v>1.1000000000000001</v>
      </c>
      <c r="M214" s="15" t="s">
        <v>1746</v>
      </c>
      <c r="N214" s="15">
        <v>4.2</v>
      </c>
      <c r="O214" s="15" t="s">
        <v>1746</v>
      </c>
      <c r="P214" s="15" t="s">
        <v>1746</v>
      </c>
      <c r="Q214" s="15" t="s">
        <v>1746</v>
      </c>
      <c r="R214" s="24">
        <v>0.7</v>
      </c>
      <c r="S214" s="22">
        <v>1</v>
      </c>
      <c r="T214" s="24">
        <v>3.1</v>
      </c>
      <c r="U214" s="22" t="s">
        <v>1746</v>
      </c>
      <c r="V214" s="24" t="s">
        <v>1746</v>
      </c>
      <c r="W214" s="15">
        <v>4</v>
      </c>
      <c r="X214" s="15" t="s">
        <v>1746</v>
      </c>
      <c r="Y214" s="25" t="s">
        <v>3279</v>
      </c>
    </row>
    <row r="215" spans="1:25" x14ac:dyDescent="0.25">
      <c r="A215" s="90">
        <v>214</v>
      </c>
      <c r="B215" s="1" t="s">
        <v>23</v>
      </c>
      <c r="C215" s="1" t="s">
        <v>1792</v>
      </c>
      <c r="D215" s="10">
        <v>44228</v>
      </c>
      <c r="E215" s="17">
        <v>0.45833333333333298</v>
      </c>
      <c r="F215" s="17">
        <v>0.625</v>
      </c>
      <c r="G215" s="22">
        <v>1200</v>
      </c>
      <c r="H215" s="22" t="s">
        <v>1746</v>
      </c>
      <c r="I215" s="15" t="s">
        <v>1746</v>
      </c>
      <c r="J215" s="15" t="s">
        <v>1746</v>
      </c>
      <c r="K215" s="15" t="s">
        <v>1746</v>
      </c>
      <c r="L215" s="15">
        <v>2.2000000000000002</v>
      </c>
      <c r="M215" s="15" t="s">
        <v>1746</v>
      </c>
      <c r="N215" s="15">
        <v>2.2999999999999998</v>
      </c>
      <c r="O215" s="15" t="s">
        <v>1746</v>
      </c>
      <c r="P215" s="15" t="s">
        <v>1746</v>
      </c>
      <c r="Q215" s="15" t="s">
        <v>1746</v>
      </c>
      <c r="R215" s="24">
        <v>1</v>
      </c>
      <c r="S215" s="22">
        <v>1</v>
      </c>
      <c r="T215" s="24">
        <v>9.9999999999999645E-2</v>
      </c>
      <c r="U215" s="22" t="s">
        <v>1746</v>
      </c>
      <c r="V215" s="24" t="s">
        <v>1746</v>
      </c>
      <c r="W215" s="15">
        <v>4</v>
      </c>
      <c r="X215" s="15" t="s">
        <v>1746</v>
      </c>
      <c r="Y215" s="25" t="s">
        <v>3278</v>
      </c>
    </row>
    <row r="216" spans="1:25" x14ac:dyDescent="0.25">
      <c r="A216" s="90">
        <v>215</v>
      </c>
      <c r="B216" s="1" t="s">
        <v>23</v>
      </c>
      <c r="C216" s="1" t="s">
        <v>256</v>
      </c>
      <c r="D216" s="10">
        <v>44228</v>
      </c>
      <c r="E216" s="17">
        <v>0.375</v>
      </c>
      <c r="F216" s="17">
        <v>0.70833333333333304</v>
      </c>
      <c r="G216" s="22">
        <v>1200</v>
      </c>
      <c r="H216" s="22" t="s">
        <v>1746</v>
      </c>
      <c r="I216" s="15" t="s">
        <v>1746</v>
      </c>
      <c r="J216" s="15" t="s">
        <v>1746</v>
      </c>
      <c r="K216" s="15" t="s">
        <v>1746</v>
      </c>
      <c r="L216" s="15">
        <v>0</v>
      </c>
      <c r="M216" s="15" t="s">
        <v>1746</v>
      </c>
      <c r="N216" s="15">
        <v>0.2</v>
      </c>
      <c r="O216" s="15" t="s">
        <v>1746</v>
      </c>
      <c r="P216" s="15" t="s">
        <v>1746</v>
      </c>
      <c r="Q216" s="15" t="s">
        <v>1746</v>
      </c>
      <c r="R216" s="24">
        <v>7.5</v>
      </c>
      <c r="S216" s="22">
        <v>1</v>
      </c>
      <c r="T216" s="24">
        <v>0.2</v>
      </c>
      <c r="U216" s="22" t="s">
        <v>1746</v>
      </c>
      <c r="V216" s="24" t="s">
        <v>1746</v>
      </c>
      <c r="W216" s="15">
        <v>8</v>
      </c>
      <c r="X216" s="15" t="s">
        <v>1746</v>
      </c>
      <c r="Y216" s="25" t="s">
        <v>3277</v>
      </c>
    </row>
    <row r="217" spans="1:25" x14ac:dyDescent="0.25">
      <c r="A217" s="90">
        <v>216</v>
      </c>
      <c r="B217" s="1" t="s">
        <v>23</v>
      </c>
      <c r="C217" s="1" t="s">
        <v>1792</v>
      </c>
      <c r="D217" s="10">
        <v>44229</v>
      </c>
      <c r="E217" s="17">
        <v>0.375</v>
      </c>
      <c r="F217" s="17">
        <v>0.70833333333333304</v>
      </c>
      <c r="G217" s="22">
        <v>1200</v>
      </c>
      <c r="H217" s="22" t="s">
        <v>1746</v>
      </c>
      <c r="I217" s="15" t="s">
        <v>1746</v>
      </c>
      <c r="J217" s="15" t="s">
        <v>1746</v>
      </c>
      <c r="K217" s="15" t="s">
        <v>1746</v>
      </c>
      <c r="L217" s="15">
        <v>0.56999999999999995</v>
      </c>
      <c r="M217" s="15" t="s">
        <v>1746</v>
      </c>
      <c r="N217" s="15">
        <v>1.8</v>
      </c>
      <c r="O217" s="15" t="s">
        <v>1746</v>
      </c>
      <c r="P217" s="15" t="s">
        <v>1746</v>
      </c>
      <c r="Q217" s="15" t="s">
        <v>1746</v>
      </c>
      <c r="R217" s="24">
        <v>9.5</v>
      </c>
      <c r="S217" s="22">
        <v>1</v>
      </c>
      <c r="T217" s="24">
        <v>1.23</v>
      </c>
      <c r="U217" s="22" t="s">
        <v>1746</v>
      </c>
      <c r="V217" s="24" t="s">
        <v>1746</v>
      </c>
      <c r="W217" s="15">
        <v>8</v>
      </c>
      <c r="X217" s="15" t="s">
        <v>1746</v>
      </c>
      <c r="Y217" s="25" t="s">
        <v>3276</v>
      </c>
    </row>
    <row r="218" spans="1:25" x14ac:dyDescent="0.25">
      <c r="A218" s="90">
        <v>217</v>
      </c>
      <c r="B218" s="1" t="s">
        <v>23</v>
      </c>
      <c r="C218" s="1" t="s">
        <v>1787</v>
      </c>
      <c r="D218" s="10">
        <v>44230</v>
      </c>
      <c r="E218" s="7">
        <v>0.45138888888888901</v>
      </c>
      <c r="F218" s="7">
        <v>0.78472222222222199</v>
      </c>
      <c r="G218" s="22">
        <v>1200</v>
      </c>
      <c r="H218" s="22" t="s">
        <v>1746</v>
      </c>
      <c r="I218" s="15" t="s">
        <v>1746</v>
      </c>
      <c r="J218" s="15" t="s">
        <v>1746</v>
      </c>
      <c r="K218" s="15" t="s">
        <v>1746</v>
      </c>
      <c r="L218" s="15">
        <v>0.72</v>
      </c>
      <c r="M218" s="15" t="s">
        <v>1746</v>
      </c>
      <c r="N218" s="15">
        <v>2.2000000000000002</v>
      </c>
      <c r="O218" s="15" t="s">
        <v>1746</v>
      </c>
      <c r="P218" s="15" t="s">
        <v>1746</v>
      </c>
      <c r="Q218" s="15" t="s">
        <v>1746</v>
      </c>
      <c r="R218" s="24">
        <v>0.6</v>
      </c>
      <c r="S218" s="22">
        <v>2</v>
      </c>
      <c r="T218" s="24">
        <v>2.9600000000000004</v>
      </c>
      <c r="U218" s="22" t="s">
        <v>1746</v>
      </c>
      <c r="V218" s="24" t="s">
        <v>1746</v>
      </c>
      <c r="W218" s="15">
        <v>8</v>
      </c>
      <c r="X218" s="15" t="s">
        <v>1746</v>
      </c>
      <c r="Y218" s="25" t="s">
        <v>3275</v>
      </c>
    </row>
    <row r="219" spans="1:25" x14ac:dyDescent="0.25">
      <c r="A219" s="90">
        <v>218</v>
      </c>
      <c r="B219" s="1" t="s">
        <v>23</v>
      </c>
      <c r="C219" s="1" t="s">
        <v>1792</v>
      </c>
      <c r="D219" s="10">
        <v>44231</v>
      </c>
      <c r="E219" s="7">
        <v>0.42361111111111099</v>
      </c>
      <c r="F219" s="7">
        <v>0.75694444444444497</v>
      </c>
      <c r="G219" s="22">
        <v>1200</v>
      </c>
      <c r="H219" s="22" t="s">
        <v>1746</v>
      </c>
      <c r="I219" s="15" t="s">
        <v>1746</v>
      </c>
      <c r="J219" s="15" t="s">
        <v>1746</v>
      </c>
      <c r="K219" s="15" t="s">
        <v>1746</v>
      </c>
      <c r="L219" s="15">
        <v>0.38</v>
      </c>
      <c r="M219" s="15" t="s">
        <v>1746</v>
      </c>
      <c r="N219" s="15">
        <v>1.5</v>
      </c>
      <c r="O219" s="15" t="s">
        <v>1746</v>
      </c>
      <c r="P219" s="15" t="s">
        <v>1746</v>
      </c>
      <c r="Q219" s="15" t="s">
        <v>1746</v>
      </c>
      <c r="R219" s="24">
        <v>7.4</v>
      </c>
      <c r="S219" s="22">
        <v>2</v>
      </c>
      <c r="T219" s="24">
        <v>2.2400000000000002</v>
      </c>
      <c r="U219" s="22" t="s">
        <v>1746</v>
      </c>
      <c r="V219" s="24" t="s">
        <v>1746</v>
      </c>
      <c r="W219" s="15">
        <v>8</v>
      </c>
      <c r="X219" s="15" t="s">
        <v>1746</v>
      </c>
      <c r="Y219" s="25" t="s">
        <v>3274</v>
      </c>
    </row>
    <row r="220" spans="1:25" x14ac:dyDescent="0.25">
      <c r="A220" s="90">
        <v>219</v>
      </c>
      <c r="B220" s="1" t="s">
        <v>23</v>
      </c>
      <c r="C220" s="1" t="s">
        <v>1787</v>
      </c>
      <c r="D220" s="10">
        <v>44233</v>
      </c>
      <c r="E220" s="7">
        <v>0.45833333333333298</v>
      </c>
      <c r="F220" s="7">
        <v>0.79166666666666696</v>
      </c>
      <c r="G220" s="22">
        <v>1200</v>
      </c>
      <c r="H220" s="22" t="s">
        <v>1746</v>
      </c>
      <c r="I220" s="15" t="s">
        <v>1746</v>
      </c>
      <c r="J220" s="15" t="s">
        <v>1746</v>
      </c>
      <c r="K220" s="15" t="s">
        <v>1746</v>
      </c>
      <c r="L220" s="15">
        <v>0.65</v>
      </c>
      <c r="M220" s="15" t="s">
        <v>1746</v>
      </c>
      <c r="N220" s="15">
        <v>3.1</v>
      </c>
      <c r="O220" s="15" t="s">
        <v>1746</v>
      </c>
      <c r="P220" s="15" t="s">
        <v>1746</v>
      </c>
      <c r="Q220" s="15" t="s">
        <v>1746</v>
      </c>
      <c r="R220" s="24">
        <v>0.5</v>
      </c>
      <c r="S220" s="22">
        <v>3</v>
      </c>
      <c r="T220" s="24">
        <v>7.3500000000000005</v>
      </c>
      <c r="U220" s="22" t="s">
        <v>1746</v>
      </c>
      <c r="V220" s="24" t="s">
        <v>1746</v>
      </c>
      <c r="W220" s="15">
        <v>8</v>
      </c>
      <c r="X220" s="15" t="s">
        <v>1746</v>
      </c>
      <c r="Y220" s="25" t="s">
        <v>3273</v>
      </c>
    </row>
    <row r="221" spans="1:25" x14ac:dyDescent="0.25">
      <c r="A221" s="90">
        <v>220</v>
      </c>
      <c r="B221" s="1" t="s">
        <v>23</v>
      </c>
      <c r="C221" s="1" t="s">
        <v>1792</v>
      </c>
      <c r="D221" s="10">
        <v>44245</v>
      </c>
      <c r="E221" s="7">
        <v>0.43402777777777801</v>
      </c>
      <c r="F221" s="7">
        <v>0.76736111111111105</v>
      </c>
      <c r="G221" s="22">
        <v>1200</v>
      </c>
      <c r="H221" s="22" t="s">
        <v>1746</v>
      </c>
      <c r="I221" s="15" t="s">
        <v>1746</v>
      </c>
      <c r="J221" s="15" t="s">
        <v>1746</v>
      </c>
      <c r="K221" s="15" t="s">
        <v>1746</v>
      </c>
      <c r="L221" s="15">
        <v>2.4500000000000002</v>
      </c>
      <c r="M221" s="15" t="s">
        <v>1746</v>
      </c>
      <c r="N221" s="15">
        <v>3.6</v>
      </c>
      <c r="O221" s="15" t="s">
        <v>1746</v>
      </c>
      <c r="P221" s="15" t="s">
        <v>1746</v>
      </c>
      <c r="Q221" s="15" t="s">
        <v>1746</v>
      </c>
      <c r="R221" s="24">
        <v>2.5</v>
      </c>
      <c r="S221" s="22">
        <v>2</v>
      </c>
      <c r="T221" s="24">
        <v>2.2999999999999998</v>
      </c>
      <c r="U221" s="22" t="s">
        <v>1746</v>
      </c>
      <c r="V221" s="24" t="s">
        <v>1746</v>
      </c>
      <c r="W221" s="15">
        <v>8</v>
      </c>
      <c r="X221" s="15" t="s">
        <v>1746</v>
      </c>
      <c r="Y221" s="25" t="s">
        <v>3272</v>
      </c>
    </row>
    <row r="222" spans="1:25" x14ac:dyDescent="0.25">
      <c r="A222" s="90">
        <v>221</v>
      </c>
      <c r="B222" s="1" t="s">
        <v>23</v>
      </c>
      <c r="C222" s="1" t="s">
        <v>869</v>
      </c>
      <c r="D222" s="10">
        <v>44254</v>
      </c>
      <c r="E222" s="7">
        <v>0.46527777777777801</v>
      </c>
      <c r="F222" s="7">
        <v>0.79861111111111105</v>
      </c>
      <c r="G222" s="22">
        <v>1200</v>
      </c>
      <c r="H222" s="22" t="s">
        <v>1746</v>
      </c>
      <c r="I222" s="15" t="s">
        <v>1746</v>
      </c>
      <c r="J222" s="15" t="s">
        <v>1746</v>
      </c>
      <c r="K222" s="15" t="s">
        <v>1746</v>
      </c>
      <c r="L222" s="15">
        <v>0.7</v>
      </c>
      <c r="M222" s="15" t="s">
        <v>1746</v>
      </c>
      <c r="N222" s="15">
        <v>2.7</v>
      </c>
      <c r="O222" s="15" t="s">
        <v>1746</v>
      </c>
      <c r="P222" s="15" t="s">
        <v>1746</v>
      </c>
      <c r="Q222" s="15" t="s">
        <v>1746</v>
      </c>
      <c r="R222" s="24">
        <v>5</v>
      </c>
      <c r="S222" s="22">
        <v>1</v>
      </c>
      <c r="T222" s="24">
        <v>2</v>
      </c>
      <c r="U222" s="22" t="s">
        <v>1746</v>
      </c>
      <c r="V222" s="24" t="s">
        <v>1746</v>
      </c>
      <c r="W222" s="15">
        <v>8</v>
      </c>
      <c r="X222" s="15" t="s">
        <v>1746</v>
      </c>
      <c r="Y222" s="25" t="s">
        <v>3271</v>
      </c>
    </row>
    <row r="223" spans="1:25" x14ac:dyDescent="0.25">
      <c r="A223" s="90">
        <v>222</v>
      </c>
      <c r="B223" s="1" t="s">
        <v>23</v>
      </c>
      <c r="C223" s="1" t="s">
        <v>869</v>
      </c>
      <c r="D223" s="10">
        <v>44255</v>
      </c>
      <c r="E223" s="7">
        <v>0.38888888888888901</v>
      </c>
      <c r="F223" s="7">
        <v>0.76388888888888895</v>
      </c>
      <c r="G223" s="22">
        <v>1200</v>
      </c>
      <c r="H223" s="22" t="s">
        <v>1746</v>
      </c>
      <c r="I223" s="15" t="s">
        <v>1746</v>
      </c>
      <c r="J223" s="15" t="s">
        <v>1746</v>
      </c>
      <c r="K223" s="15" t="s">
        <v>1746</v>
      </c>
      <c r="L223" s="15">
        <v>1</v>
      </c>
      <c r="M223" s="15" t="s">
        <v>1746</v>
      </c>
      <c r="N223" s="15">
        <v>2.9</v>
      </c>
      <c r="O223" s="15" t="s">
        <v>1746</v>
      </c>
      <c r="P223" s="15" t="s">
        <v>1746</v>
      </c>
      <c r="Q223" s="15" t="s">
        <v>1746</v>
      </c>
      <c r="R223" s="24">
        <v>4.5999999999999996</v>
      </c>
      <c r="S223" s="22">
        <v>1</v>
      </c>
      <c r="T223" s="24">
        <v>1.9</v>
      </c>
      <c r="U223" s="22" t="s">
        <v>1746</v>
      </c>
      <c r="V223" s="24" t="s">
        <v>1746</v>
      </c>
      <c r="W223" s="15">
        <v>9</v>
      </c>
      <c r="X223" s="15" t="s">
        <v>1746</v>
      </c>
      <c r="Y223" s="25" t="s">
        <v>3270</v>
      </c>
    </row>
    <row r="224" spans="1:25" x14ac:dyDescent="0.25">
      <c r="A224" s="90">
        <v>223</v>
      </c>
      <c r="B224" s="1" t="s">
        <v>23</v>
      </c>
      <c r="C224" s="1" t="s">
        <v>869</v>
      </c>
      <c r="D224" s="10">
        <v>44257</v>
      </c>
      <c r="E224" s="7">
        <v>0.37152777777777801</v>
      </c>
      <c r="F224" s="7">
        <v>0.74652777777777801</v>
      </c>
      <c r="G224" s="22">
        <v>1200</v>
      </c>
      <c r="H224" s="22" t="s">
        <v>1746</v>
      </c>
      <c r="I224" s="15" t="s">
        <v>1746</v>
      </c>
      <c r="J224" s="15" t="s">
        <v>1746</v>
      </c>
      <c r="K224" s="15" t="s">
        <v>1746</v>
      </c>
      <c r="L224" s="15">
        <v>1.4</v>
      </c>
      <c r="M224" s="15" t="s">
        <v>1746</v>
      </c>
      <c r="N224" s="15">
        <v>3.5</v>
      </c>
      <c r="O224" s="15" t="s">
        <v>1746</v>
      </c>
      <c r="P224" s="15" t="s">
        <v>1746</v>
      </c>
      <c r="Q224" s="15" t="s">
        <v>1746</v>
      </c>
      <c r="R224" s="24">
        <v>5</v>
      </c>
      <c r="S224" s="22">
        <v>1</v>
      </c>
      <c r="T224" s="24">
        <v>2.1</v>
      </c>
      <c r="U224" s="22" t="s">
        <v>1746</v>
      </c>
      <c r="V224" s="24" t="s">
        <v>1746</v>
      </c>
      <c r="W224" s="15">
        <v>9</v>
      </c>
      <c r="X224" s="15" t="s">
        <v>1746</v>
      </c>
      <c r="Y224" s="25" t="s">
        <v>3269</v>
      </c>
    </row>
    <row r="225" spans="1:25" x14ac:dyDescent="0.25">
      <c r="A225" s="90">
        <v>224</v>
      </c>
      <c r="B225" s="1" t="s">
        <v>23</v>
      </c>
      <c r="C225" s="1" t="s">
        <v>256</v>
      </c>
      <c r="D225" s="10">
        <v>44264</v>
      </c>
      <c r="E225" s="7">
        <v>0.48611111111111099</v>
      </c>
      <c r="F225" s="7">
        <v>0.77777777777777801</v>
      </c>
      <c r="G225" s="22">
        <v>1200</v>
      </c>
      <c r="H225" s="22" t="s">
        <v>1746</v>
      </c>
      <c r="I225" s="15" t="s">
        <v>1746</v>
      </c>
      <c r="J225" s="15" t="s">
        <v>1746</v>
      </c>
      <c r="K225" s="15" t="s">
        <v>1746</v>
      </c>
      <c r="L225" s="15">
        <v>0</v>
      </c>
      <c r="M225" s="15" t="s">
        <v>1746</v>
      </c>
      <c r="N225" s="15">
        <v>2</v>
      </c>
      <c r="O225" s="15" t="s">
        <v>1746</v>
      </c>
      <c r="P225" s="15" t="s">
        <v>1746</v>
      </c>
      <c r="Q225" s="15" t="s">
        <v>1746</v>
      </c>
      <c r="R225" s="24">
        <v>7.2</v>
      </c>
      <c r="S225" s="22">
        <v>1</v>
      </c>
      <c r="T225" s="24">
        <v>2</v>
      </c>
      <c r="U225" s="22" t="s">
        <v>1746</v>
      </c>
      <c r="V225" s="24" t="s">
        <v>1746</v>
      </c>
      <c r="W225" s="15">
        <v>7</v>
      </c>
      <c r="X225" s="15" t="s">
        <v>1746</v>
      </c>
      <c r="Y225" s="25" t="s">
        <v>3268</v>
      </c>
    </row>
    <row r="226" spans="1:25" x14ac:dyDescent="0.25">
      <c r="A226" s="90">
        <v>225</v>
      </c>
      <c r="B226" s="1" t="s">
        <v>23</v>
      </c>
      <c r="C226" s="1" t="s">
        <v>1027</v>
      </c>
      <c r="D226" s="10">
        <v>44268</v>
      </c>
      <c r="E226" s="7">
        <v>0.42361111111111099</v>
      </c>
      <c r="F226" s="7">
        <v>0.59027777777777801</v>
      </c>
      <c r="G226" s="22">
        <v>1200</v>
      </c>
      <c r="H226" s="22" t="s">
        <v>1746</v>
      </c>
      <c r="I226" s="15" t="s">
        <v>1746</v>
      </c>
      <c r="J226" s="15" t="s">
        <v>1746</v>
      </c>
      <c r="K226" s="15" t="s">
        <v>1746</v>
      </c>
      <c r="L226" s="15">
        <v>0</v>
      </c>
      <c r="M226" s="15" t="s">
        <v>1746</v>
      </c>
      <c r="N226" s="15">
        <v>0</v>
      </c>
      <c r="O226" s="15" t="s">
        <v>1746</v>
      </c>
      <c r="P226" s="15" t="s">
        <v>1746</v>
      </c>
      <c r="Q226" s="15" t="s">
        <v>1746</v>
      </c>
      <c r="R226" s="24">
        <v>2</v>
      </c>
      <c r="S226" s="22">
        <v>1</v>
      </c>
      <c r="T226" s="24">
        <v>0</v>
      </c>
      <c r="U226" s="22" t="s">
        <v>1746</v>
      </c>
      <c r="V226" s="24" t="s">
        <v>1746</v>
      </c>
      <c r="W226" s="15">
        <v>4</v>
      </c>
      <c r="X226" s="15" t="s">
        <v>1746</v>
      </c>
      <c r="Y226" s="25" t="s">
        <v>3267</v>
      </c>
    </row>
    <row r="227" spans="1:25" x14ac:dyDescent="0.25">
      <c r="A227" s="90">
        <v>226</v>
      </c>
      <c r="B227" s="1" t="s">
        <v>23</v>
      </c>
      <c r="C227" s="1" t="s">
        <v>1027</v>
      </c>
      <c r="D227" s="10">
        <v>44269</v>
      </c>
      <c r="E227" s="7">
        <v>0.36111111111111099</v>
      </c>
      <c r="F227" s="7">
        <v>0.77777777777777801</v>
      </c>
      <c r="G227" s="22">
        <v>1200</v>
      </c>
      <c r="H227" s="22" t="s">
        <v>1746</v>
      </c>
      <c r="I227" s="15" t="s">
        <v>1746</v>
      </c>
      <c r="J227" s="15" t="s">
        <v>1746</v>
      </c>
      <c r="K227" s="15" t="s">
        <v>1746</v>
      </c>
      <c r="L227" s="15">
        <v>0.6</v>
      </c>
      <c r="M227" s="15" t="s">
        <v>1746</v>
      </c>
      <c r="N227" s="15">
        <v>0.9</v>
      </c>
      <c r="O227" s="15" t="s">
        <v>1746</v>
      </c>
      <c r="P227" s="15" t="s">
        <v>1746</v>
      </c>
      <c r="Q227" s="15" t="s">
        <v>1746</v>
      </c>
      <c r="R227" s="24">
        <v>7</v>
      </c>
      <c r="S227" s="22">
        <v>3</v>
      </c>
      <c r="T227" s="24">
        <v>3.2</v>
      </c>
      <c r="U227" s="22" t="s">
        <v>1746</v>
      </c>
      <c r="V227" s="24" t="s">
        <v>1746</v>
      </c>
      <c r="W227" s="15">
        <v>10</v>
      </c>
      <c r="X227" s="15" t="s">
        <v>1746</v>
      </c>
      <c r="Y227" s="25" t="s">
        <v>1746</v>
      </c>
    </row>
    <row r="228" spans="1:25" x14ac:dyDescent="0.25">
      <c r="A228" s="90">
        <v>227</v>
      </c>
      <c r="B228" s="1" t="s">
        <v>23</v>
      </c>
      <c r="C228" s="1" t="s">
        <v>3216</v>
      </c>
      <c r="D228" s="10">
        <v>44270</v>
      </c>
      <c r="E228" s="7">
        <v>0.38888888888888901</v>
      </c>
      <c r="F228" s="7">
        <v>0.80555555555555503</v>
      </c>
      <c r="G228" s="22">
        <v>1200</v>
      </c>
      <c r="H228" s="22" t="s">
        <v>1746</v>
      </c>
      <c r="I228" s="15" t="s">
        <v>1746</v>
      </c>
      <c r="J228" s="15" t="s">
        <v>1746</v>
      </c>
      <c r="K228" s="15" t="s">
        <v>1746</v>
      </c>
      <c r="L228" s="15">
        <v>0</v>
      </c>
      <c r="M228" s="15" t="s">
        <v>1746</v>
      </c>
      <c r="N228" s="15">
        <v>3</v>
      </c>
      <c r="O228" s="15" t="s">
        <v>1746</v>
      </c>
      <c r="P228" s="15" t="s">
        <v>1746</v>
      </c>
      <c r="Q228" s="15" t="s">
        <v>1746</v>
      </c>
      <c r="R228" s="24">
        <v>6.5</v>
      </c>
      <c r="S228" s="22">
        <v>1</v>
      </c>
      <c r="T228" s="24">
        <v>2.1</v>
      </c>
      <c r="U228" s="22" t="s">
        <v>1746</v>
      </c>
      <c r="V228" s="24" t="s">
        <v>1746</v>
      </c>
      <c r="W228" s="15">
        <v>10</v>
      </c>
      <c r="X228" s="15" t="s">
        <v>1746</v>
      </c>
      <c r="Y228" s="25" t="s">
        <v>1746</v>
      </c>
    </row>
    <row r="229" spans="1:25" x14ac:dyDescent="0.25">
      <c r="A229" s="90">
        <v>228</v>
      </c>
      <c r="B229" s="1" t="s">
        <v>23</v>
      </c>
      <c r="C229" s="1" t="s">
        <v>1787</v>
      </c>
      <c r="D229" s="10">
        <v>44271</v>
      </c>
      <c r="E229" s="7">
        <v>0.38194444444444398</v>
      </c>
      <c r="F229" s="7">
        <v>0.75694444444444497</v>
      </c>
      <c r="G229" s="22">
        <v>1200</v>
      </c>
      <c r="H229" s="22" t="s">
        <v>1746</v>
      </c>
      <c r="I229" s="15" t="s">
        <v>1746</v>
      </c>
      <c r="J229" s="15" t="s">
        <v>1746</v>
      </c>
      <c r="K229" s="15" t="s">
        <v>1746</v>
      </c>
      <c r="L229" s="15">
        <v>0.9</v>
      </c>
      <c r="M229" s="15" t="s">
        <v>1746</v>
      </c>
      <c r="N229" s="15">
        <v>4</v>
      </c>
      <c r="O229" s="15" t="s">
        <v>1746</v>
      </c>
      <c r="P229" s="15" t="s">
        <v>1746</v>
      </c>
      <c r="Q229" s="15" t="s">
        <v>1746</v>
      </c>
      <c r="R229" s="24">
        <v>3.5</v>
      </c>
      <c r="S229" s="22">
        <v>3</v>
      </c>
      <c r="T229" s="24">
        <v>9.3000000000000007</v>
      </c>
      <c r="U229" s="22" t="s">
        <v>1746</v>
      </c>
      <c r="V229" s="24" t="s">
        <v>1746</v>
      </c>
      <c r="W229" s="15">
        <v>9</v>
      </c>
      <c r="X229" s="15" t="s">
        <v>1746</v>
      </c>
      <c r="Y229" s="25" t="s">
        <v>1746</v>
      </c>
    </row>
    <row r="230" spans="1:25" x14ac:dyDescent="0.25">
      <c r="A230" s="90">
        <v>229</v>
      </c>
      <c r="B230" s="1" t="s">
        <v>23</v>
      </c>
      <c r="C230" s="1" t="s">
        <v>1792</v>
      </c>
      <c r="D230" s="10">
        <v>44272</v>
      </c>
      <c r="E230" s="7">
        <v>0.56944444444444398</v>
      </c>
      <c r="F230" s="7">
        <v>0.73611111111111105</v>
      </c>
      <c r="G230" s="22">
        <v>1200</v>
      </c>
      <c r="H230" s="22" t="s">
        <v>1746</v>
      </c>
      <c r="I230" s="15" t="s">
        <v>1746</v>
      </c>
      <c r="J230" s="15" t="s">
        <v>1746</v>
      </c>
      <c r="K230" s="15" t="s">
        <v>1746</v>
      </c>
      <c r="L230" s="15">
        <v>1</v>
      </c>
      <c r="M230" s="15" t="s">
        <v>1746</v>
      </c>
      <c r="N230" s="15">
        <v>1.8</v>
      </c>
      <c r="O230" s="15" t="s">
        <v>1746</v>
      </c>
      <c r="P230" s="15" t="s">
        <v>1746</v>
      </c>
      <c r="Q230" s="15" t="s">
        <v>1746</v>
      </c>
      <c r="R230" s="24">
        <v>2</v>
      </c>
      <c r="S230" s="22">
        <v>1</v>
      </c>
      <c r="T230" s="24">
        <v>0.8</v>
      </c>
      <c r="U230" s="22" t="s">
        <v>1746</v>
      </c>
      <c r="V230" s="24" t="s">
        <v>1746</v>
      </c>
      <c r="W230" s="15">
        <v>4</v>
      </c>
      <c r="X230" s="15" t="s">
        <v>1746</v>
      </c>
      <c r="Y230" s="25" t="s">
        <v>1746</v>
      </c>
    </row>
    <row r="231" spans="1:25" x14ac:dyDescent="0.25">
      <c r="A231" s="90">
        <v>230</v>
      </c>
      <c r="B231" s="1" t="s">
        <v>23</v>
      </c>
      <c r="C231" s="1" t="s">
        <v>3216</v>
      </c>
      <c r="D231" s="10">
        <v>44273</v>
      </c>
      <c r="E231" s="7">
        <v>0.44444444444444398</v>
      </c>
      <c r="F231" s="7">
        <v>0.77777777777777801</v>
      </c>
      <c r="G231" s="22">
        <v>1200</v>
      </c>
      <c r="H231" s="22" t="s">
        <v>1746</v>
      </c>
      <c r="I231" s="15" t="s">
        <v>1746</v>
      </c>
      <c r="J231" s="15" t="s">
        <v>1746</v>
      </c>
      <c r="K231" s="15" t="s">
        <v>1746</v>
      </c>
      <c r="L231" s="15">
        <v>1.1000000000000001</v>
      </c>
      <c r="M231" s="15" t="s">
        <v>1746</v>
      </c>
      <c r="N231" s="15">
        <v>3.4</v>
      </c>
      <c r="O231" s="15" t="s">
        <v>1746</v>
      </c>
      <c r="P231" s="15" t="s">
        <v>1746</v>
      </c>
      <c r="Q231" s="15" t="s">
        <v>1746</v>
      </c>
      <c r="R231" s="24">
        <v>5</v>
      </c>
      <c r="S231" s="22">
        <v>3</v>
      </c>
      <c r="T231" s="24">
        <v>6.8999999999999995</v>
      </c>
      <c r="U231" s="22" t="s">
        <v>1746</v>
      </c>
      <c r="V231" s="24" t="s">
        <v>1746</v>
      </c>
      <c r="W231" s="15">
        <v>8</v>
      </c>
      <c r="X231" s="15" t="s">
        <v>1746</v>
      </c>
      <c r="Y231" s="25" t="s">
        <v>1746</v>
      </c>
    </row>
    <row r="232" spans="1:25" x14ac:dyDescent="0.25">
      <c r="A232" s="90">
        <v>231</v>
      </c>
      <c r="B232" s="1" t="s">
        <v>23</v>
      </c>
      <c r="C232" s="1" t="s">
        <v>3216</v>
      </c>
      <c r="D232" s="10">
        <v>44286</v>
      </c>
      <c r="E232" s="7">
        <v>0.45138888888888901</v>
      </c>
      <c r="F232" s="7">
        <v>0.82638888888888895</v>
      </c>
      <c r="G232" s="22">
        <v>1200</v>
      </c>
      <c r="H232" s="22" t="s">
        <v>1746</v>
      </c>
      <c r="I232" s="15" t="s">
        <v>1746</v>
      </c>
      <c r="J232" s="15" t="s">
        <v>1746</v>
      </c>
      <c r="K232" s="15" t="s">
        <v>1746</v>
      </c>
      <c r="L232" s="15">
        <v>0</v>
      </c>
      <c r="M232" s="15" t="s">
        <v>1746</v>
      </c>
      <c r="N232" s="15">
        <v>5.4</v>
      </c>
      <c r="O232" s="15" t="s">
        <v>1746</v>
      </c>
      <c r="P232" s="15" t="s">
        <v>1746</v>
      </c>
      <c r="Q232" s="15" t="s">
        <v>1746</v>
      </c>
      <c r="R232" s="24">
        <v>7</v>
      </c>
      <c r="S232" s="22">
        <v>1</v>
      </c>
      <c r="T232" s="24">
        <v>5.4</v>
      </c>
      <c r="U232" s="22" t="s">
        <v>1746</v>
      </c>
      <c r="V232" s="24" t="s">
        <v>1746</v>
      </c>
      <c r="W232" s="15">
        <v>9</v>
      </c>
      <c r="X232" s="15" t="s">
        <v>1746</v>
      </c>
      <c r="Y232" s="25" t="s">
        <v>1746</v>
      </c>
    </row>
    <row r="233" spans="1:25" x14ac:dyDescent="0.25">
      <c r="A233" s="90">
        <v>232</v>
      </c>
      <c r="B233" s="1" t="s">
        <v>23</v>
      </c>
      <c r="C233" s="1" t="s">
        <v>1787</v>
      </c>
      <c r="D233" s="10">
        <v>44292</v>
      </c>
      <c r="E233" s="7">
        <v>0.52083333333333304</v>
      </c>
      <c r="F233" s="7">
        <v>0.85416666666666696</v>
      </c>
      <c r="G233" s="22">
        <v>1200</v>
      </c>
      <c r="H233" s="22" t="s">
        <v>1746</v>
      </c>
      <c r="I233" s="15" t="s">
        <v>1746</v>
      </c>
      <c r="J233" s="15" t="s">
        <v>1746</v>
      </c>
      <c r="K233" s="15" t="s">
        <v>1746</v>
      </c>
      <c r="L233" s="15">
        <v>0</v>
      </c>
      <c r="M233" s="15" t="s">
        <v>1746</v>
      </c>
      <c r="N233" s="15">
        <v>3.2</v>
      </c>
      <c r="O233" s="15" t="s">
        <v>1746</v>
      </c>
      <c r="P233" s="15" t="s">
        <v>1746</v>
      </c>
      <c r="Q233" s="15" t="s">
        <v>1746</v>
      </c>
      <c r="R233" s="24">
        <v>0.5</v>
      </c>
      <c r="S233" s="22">
        <v>1</v>
      </c>
      <c r="T233" s="24">
        <v>3.2</v>
      </c>
      <c r="U233" s="22" t="s">
        <v>1746</v>
      </c>
      <c r="V233" s="24" t="s">
        <v>1746</v>
      </c>
      <c r="W233" s="15">
        <v>8</v>
      </c>
      <c r="X233" s="15" t="s">
        <v>1746</v>
      </c>
      <c r="Y233" s="25" t="s">
        <v>3266</v>
      </c>
    </row>
    <row r="234" spans="1:25" x14ac:dyDescent="0.25">
      <c r="A234" s="90">
        <v>233</v>
      </c>
      <c r="B234" s="1" t="s">
        <v>23</v>
      </c>
      <c r="C234" s="1" t="s">
        <v>3216</v>
      </c>
      <c r="D234" s="10">
        <v>44293</v>
      </c>
      <c r="E234" s="7">
        <v>0.38194444444444398</v>
      </c>
      <c r="F234" s="7">
        <v>0.79861111111111105</v>
      </c>
      <c r="G234" s="22">
        <v>1200</v>
      </c>
      <c r="H234" s="22" t="s">
        <v>1746</v>
      </c>
      <c r="I234" s="15" t="s">
        <v>1746</v>
      </c>
      <c r="J234" s="15" t="s">
        <v>1746</v>
      </c>
      <c r="K234" s="15" t="s">
        <v>1746</v>
      </c>
      <c r="L234" s="15">
        <v>0</v>
      </c>
      <c r="M234" s="15" t="s">
        <v>1746</v>
      </c>
      <c r="N234" s="15">
        <v>2.82</v>
      </c>
      <c r="O234" s="15" t="s">
        <v>1746</v>
      </c>
      <c r="P234" s="15" t="s">
        <v>1746</v>
      </c>
      <c r="Q234" s="15" t="s">
        <v>1746</v>
      </c>
      <c r="R234" s="24">
        <v>2</v>
      </c>
      <c r="S234" s="22">
        <v>2</v>
      </c>
      <c r="T234" s="24">
        <v>5.64</v>
      </c>
      <c r="U234" s="22" t="s">
        <v>1746</v>
      </c>
      <c r="V234" s="24" t="s">
        <v>1746</v>
      </c>
      <c r="W234" s="15">
        <v>10</v>
      </c>
      <c r="X234" s="15" t="s">
        <v>1746</v>
      </c>
      <c r="Y234" s="25" t="s">
        <v>1746</v>
      </c>
    </row>
    <row r="235" spans="1:25" x14ac:dyDescent="0.25">
      <c r="A235" s="90">
        <v>234</v>
      </c>
      <c r="B235" s="1" t="s">
        <v>23</v>
      </c>
      <c r="C235" s="1" t="s">
        <v>1735</v>
      </c>
      <c r="D235" s="10">
        <v>44294</v>
      </c>
      <c r="E235" s="7">
        <v>0.51388888888888895</v>
      </c>
      <c r="F235" s="7">
        <v>0.84722222222222199</v>
      </c>
      <c r="G235" s="22">
        <v>1200</v>
      </c>
      <c r="H235" s="22" t="s">
        <v>1746</v>
      </c>
      <c r="I235" s="15" t="s">
        <v>1746</v>
      </c>
      <c r="J235" s="15" t="s">
        <v>1746</v>
      </c>
      <c r="K235" s="15" t="s">
        <v>1746</v>
      </c>
      <c r="L235" s="15">
        <v>0</v>
      </c>
      <c r="M235" s="15" t="s">
        <v>1746</v>
      </c>
      <c r="N235" s="15">
        <v>0.84</v>
      </c>
      <c r="O235" s="15" t="s">
        <v>1746</v>
      </c>
      <c r="P235" s="15" t="s">
        <v>1746</v>
      </c>
      <c r="Q235" s="15" t="s">
        <v>1746</v>
      </c>
      <c r="R235" s="24">
        <v>1</v>
      </c>
      <c r="S235" s="22">
        <v>1</v>
      </c>
      <c r="T235" s="24">
        <v>0.84</v>
      </c>
      <c r="U235" s="22" t="s">
        <v>1746</v>
      </c>
      <c r="V235" s="24" t="s">
        <v>1746</v>
      </c>
      <c r="W235" s="15">
        <v>8</v>
      </c>
      <c r="X235" s="15" t="s">
        <v>1746</v>
      </c>
      <c r="Y235" s="25" t="s">
        <v>1746</v>
      </c>
    </row>
    <row r="236" spans="1:25" x14ac:dyDescent="0.25">
      <c r="A236" s="90">
        <v>235</v>
      </c>
      <c r="B236" s="1" t="s">
        <v>23</v>
      </c>
      <c r="C236" s="1" t="s">
        <v>1758</v>
      </c>
      <c r="D236" s="10">
        <v>44295</v>
      </c>
      <c r="E236" s="7">
        <v>0.38888888888888901</v>
      </c>
      <c r="F236" s="7">
        <v>0.88888888888888895</v>
      </c>
      <c r="G236" s="22">
        <v>1200</v>
      </c>
      <c r="H236" s="22" t="s">
        <v>1746</v>
      </c>
      <c r="I236" s="15" t="s">
        <v>1746</v>
      </c>
      <c r="J236" s="15" t="s">
        <v>1746</v>
      </c>
      <c r="K236" s="15" t="s">
        <v>1746</v>
      </c>
      <c r="L236" s="15">
        <v>0</v>
      </c>
      <c r="M236" s="15" t="s">
        <v>1746</v>
      </c>
      <c r="N236" s="15">
        <v>2.38</v>
      </c>
      <c r="O236" s="15" t="s">
        <v>1746</v>
      </c>
      <c r="P236" s="15" t="s">
        <v>1746</v>
      </c>
      <c r="Q236" s="15" t="s">
        <v>1746</v>
      </c>
      <c r="R236" s="24">
        <v>3</v>
      </c>
      <c r="S236" s="22">
        <v>1</v>
      </c>
      <c r="T236" s="24">
        <v>2.38</v>
      </c>
      <c r="U236" s="22" t="s">
        <v>1746</v>
      </c>
      <c r="V236" s="24" t="s">
        <v>1746</v>
      </c>
      <c r="W236" s="15">
        <v>12</v>
      </c>
      <c r="X236" s="15" t="s">
        <v>1746</v>
      </c>
      <c r="Y236" s="25" t="s">
        <v>1746</v>
      </c>
    </row>
    <row r="237" spans="1:25" x14ac:dyDescent="0.25">
      <c r="A237" s="90">
        <v>236</v>
      </c>
      <c r="B237" s="1" t="s">
        <v>23</v>
      </c>
      <c r="C237" s="1" t="s">
        <v>1787</v>
      </c>
      <c r="D237" s="10">
        <v>44296</v>
      </c>
      <c r="E237" s="7">
        <v>0.52777777777777801</v>
      </c>
      <c r="F237" s="7">
        <v>0.86111111111111105</v>
      </c>
      <c r="G237" s="22">
        <v>1200</v>
      </c>
      <c r="H237" s="22" t="s">
        <v>1746</v>
      </c>
      <c r="I237" s="15" t="s">
        <v>1746</v>
      </c>
      <c r="J237" s="15" t="s">
        <v>1746</v>
      </c>
      <c r="K237" s="15" t="s">
        <v>1746</v>
      </c>
      <c r="L237" s="15">
        <v>0.87</v>
      </c>
      <c r="M237" s="15" t="s">
        <v>1746</v>
      </c>
      <c r="N237" s="15">
        <v>2.87</v>
      </c>
      <c r="O237" s="15" t="s">
        <v>1746</v>
      </c>
      <c r="P237" s="15" t="s">
        <v>1746</v>
      </c>
      <c r="Q237" s="15" t="s">
        <v>1746</v>
      </c>
      <c r="R237" s="24">
        <v>0.5</v>
      </c>
      <c r="S237" s="22">
        <v>2</v>
      </c>
      <c r="T237" s="24">
        <v>4</v>
      </c>
      <c r="U237" s="22" t="s">
        <v>1746</v>
      </c>
      <c r="V237" s="24" t="s">
        <v>1746</v>
      </c>
      <c r="W237" s="15">
        <v>8</v>
      </c>
      <c r="X237" s="15" t="s">
        <v>1746</v>
      </c>
      <c r="Y237" s="25" t="s">
        <v>1746</v>
      </c>
    </row>
    <row r="238" spans="1:25" x14ac:dyDescent="0.25">
      <c r="A238" s="90">
        <v>237</v>
      </c>
      <c r="B238" s="1" t="s">
        <v>23</v>
      </c>
      <c r="C238" s="1" t="s">
        <v>1735</v>
      </c>
      <c r="D238" s="10">
        <v>44298</v>
      </c>
      <c r="E238" s="7">
        <v>0.45833333333333298</v>
      </c>
      <c r="F238" s="7">
        <v>0.83333333333333304</v>
      </c>
      <c r="G238" s="22">
        <v>1200</v>
      </c>
      <c r="H238" s="22" t="s">
        <v>1746</v>
      </c>
      <c r="I238" s="15" t="s">
        <v>1746</v>
      </c>
      <c r="J238" s="15" t="s">
        <v>1746</v>
      </c>
      <c r="K238" s="15" t="s">
        <v>1746</v>
      </c>
      <c r="L238" s="15">
        <v>0</v>
      </c>
      <c r="M238" s="15" t="s">
        <v>1746</v>
      </c>
      <c r="N238" s="15">
        <v>1</v>
      </c>
      <c r="O238" s="15" t="s">
        <v>1746</v>
      </c>
      <c r="P238" s="15" t="s">
        <v>1746</v>
      </c>
      <c r="Q238" s="15" t="s">
        <v>1746</v>
      </c>
      <c r="R238" s="24">
        <v>0.5</v>
      </c>
      <c r="S238" s="22">
        <v>1</v>
      </c>
      <c r="T238" s="24">
        <v>1</v>
      </c>
      <c r="U238" s="22" t="s">
        <v>1746</v>
      </c>
      <c r="V238" s="24" t="s">
        <v>1746</v>
      </c>
      <c r="W238" s="15">
        <v>9</v>
      </c>
      <c r="X238" s="15" t="s">
        <v>1746</v>
      </c>
      <c r="Y238" s="25" t="s">
        <v>1746</v>
      </c>
    </row>
    <row r="239" spans="1:25" x14ac:dyDescent="0.25">
      <c r="A239" s="90">
        <v>238</v>
      </c>
      <c r="B239" s="1" t="s">
        <v>23</v>
      </c>
      <c r="C239" s="1" t="s">
        <v>1939</v>
      </c>
      <c r="D239" s="10">
        <v>44299</v>
      </c>
      <c r="E239" s="7">
        <v>0.47222222222222199</v>
      </c>
      <c r="F239" s="7">
        <v>0.84722222222222199</v>
      </c>
      <c r="G239" s="22">
        <v>1200</v>
      </c>
      <c r="H239" s="22" t="s">
        <v>1746</v>
      </c>
      <c r="I239" s="15" t="s">
        <v>1746</v>
      </c>
      <c r="J239" s="15" t="s">
        <v>1746</v>
      </c>
      <c r="K239" s="15" t="s">
        <v>1746</v>
      </c>
      <c r="L239" s="15">
        <v>1.5</v>
      </c>
      <c r="M239" s="15" t="s">
        <v>1746</v>
      </c>
      <c r="N239" s="15">
        <v>1.9</v>
      </c>
      <c r="O239" s="15" t="s">
        <v>1746</v>
      </c>
      <c r="P239" s="15" t="s">
        <v>1746</v>
      </c>
      <c r="Q239" s="15" t="s">
        <v>1746</v>
      </c>
      <c r="R239" s="24">
        <v>0</v>
      </c>
      <c r="S239" s="22">
        <v>1</v>
      </c>
      <c r="T239" s="24">
        <v>0.39999999999999991</v>
      </c>
      <c r="U239" s="22" t="s">
        <v>1746</v>
      </c>
      <c r="V239" s="24" t="s">
        <v>1746</v>
      </c>
      <c r="W239" s="15">
        <v>8</v>
      </c>
      <c r="X239" s="15" t="s">
        <v>1746</v>
      </c>
      <c r="Y239" s="25" t="s">
        <v>1746</v>
      </c>
    </row>
    <row r="240" spans="1:25" x14ac:dyDescent="0.25">
      <c r="A240" s="90">
        <v>239</v>
      </c>
      <c r="B240" s="1" t="s">
        <v>23</v>
      </c>
      <c r="C240" s="1" t="s">
        <v>1939</v>
      </c>
      <c r="D240" s="10">
        <v>44300</v>
      </c>
      <c r="E240" s="7">
        <v>0.36111111111111099</v>
      </c>
      <c r="F240" s="7">
        <v>0.86111111111111105</v>
      </c>
      <c r="G240" s="22">
        <v>1200</v>
      </c>
      <c r="H240" s="22" t="s">
        <v>1746</v>
      </c>
      <c r="I240" s="15" t="s">
        <v>1746</v>
      </c>
      <c r="J240" s="15" t="s">
        <v>1746</v>
      </c>
      <c r="K240" s="15" t="s">
        <v>1746</v>
      </c>
      <c r="L240" s="15">
        <v>0.7</v>
      </c>
      <c r="M240" s="15" t="s">
        <v>1746</v>
      </c>
      <c r="N240" s="15">
        <v>3</v>
      </c>
      <c r="O240" s="15" t="s">
        <v>1746</v>
      </c>
      <c r="P240" s="15" t="s">
        <v>1746</v>
      </c>
      <c r="Q240" s="15" t="s">
        <v>1746</v>
      </c>
      <c r="R240" s="24">
        <v>14</v>
      </c>
      <c r="S240" s="22">
        <v>1</v>
      </c>
      <c r="T240" s="24">
        <v>2.2999999999999998</v>
      </c>
      <c r="U240" s="22" t="s">
        <v>1746</v>
      </c>
      <c r="V240" s="24" t="s">
        <v>1746</v>
      </c>
      <c r="W240" s="15">
        <v>12</v>
      </c>
      <c r="X240" s="15" t="s">
        <v>1746</v>
      </c>
      <c r="Y240" s="25" t="s">
        <v>1746</v>
      </c>
    </row>
    <row r="241" spans="1:25" x14ac:dyDescent="0.25">
      <c r="A241" s="90">
        <v>240</v>
      </c>
      <c r="B241" s="1" t="s">
        <v>23</v>
      </c>
      <c r="C241" s="1" t="s">
        <v>1939</v>
      </c>
      <c r="D241" s="10">
        <v>44301</v>
      </c>
      <c r="E241" s="7">
        <v>0.35416666666666702</v>
      </c>
      <c r="F241" s="7">
        <v>0.85416666666666696</v>
      </c>
      <c r="G241" s="22">
        <v>1200</v>
      </c>
      <c r="H241" s="22" t="s">
        <v>1746</v>
      </c>
      <c r="I241" s="15" t="s">
        <v>1746</v>
      </c>
      <c r="J241" s="15" t="s">
        <v>1746</v>
      </c>
      <c r="K241" s="15" t="s">
        <v>1746</v>
      </c>
      <c r="L241" s="15">
        <v>0</v>
      </c>
      <c r="M241" s="15" t="s">
        <v>1746</v>
      </c>
      <c r="N241" s="15">
        <v>1.1000000000000001</v>
      </c>
      <c r="O241" s="15" t="s">
        <v>1746</v>
      </c>
      <c r="P241" s="15" t="s">
        <v>1746</v>
      </c>
      <c r="Q241" s="15" t="s">
        <v>1746</v>
      </c>
      <c r="R241" s="24">
        <v>4</v>
      </c>
      <c r="S241" s="22">
        <v>1</v>
      </c>
      <c r="T241" s="24">
        <v>1.1000000000000001</v>
      </c>
      <c r="U241" s="22" t="s">
        <v>1746</v>
      </c>
      <c r="V241" s="24" t="s">
        <v>1746</v>
      </c>
      <c r="W241" s="15">
        <v>12</v>
      </c>
      <c r="X241" s="15" t="s">
        <v>1746</v>
      </c>
      <c r="Y241" s="25" t="s">
        <v>1746</v>
      </c>
    </row>
    <row r="242" spans="1:25" x14ac:dyDescent="0.25">
      <c r="A242" s="90">
        <v>241</v>
      </c>
      <c r="B242" s="1" t="s">
        <v>23</v>
      </c>
      <c r="C242" s="1" t="s">
        <v>1939</v>
      </c>
      <c r="D242" s="10">
        <v>44302</v>
      </c>
      <c r="E242" s="7">
        <v>0.40972222222222199</v>
      </c>
      <c r="F242" s="7">
        <v>0.84027777777777801</v>
      </c>
      <c r="G242" s="22">
        <v>1200</v>
      </c>
      <c r="H242" s="22" t="s">
        <v>1746</v>
      </c>
      <c r="I242" s="15" t="s">
        <v>1746</v>
      </c>
      <c r="J242" s="15" t="s">
        <v>1746</v>
      </c>
      <c r="K242" s="15" t="s">
        <v>1746</v>
      </c>
      <c r="L242" s="15">
        <v>0</v>
      </c>
      <c r="M242" s="15" t="s">
        <v>1746</v>
      </c>
      <c r="N242" s="15">
        <v>0</v>
      </c>
      <c r="O242" s="15" t="s">
        <v>1746</v>
      </c>
      <c r="P242" s="15" t="s">
        <v>1746</v>
      </c>
      <c r="Q242" s="15" t="s">
        <v>1746</v>
      </c>
      <c r="R242" s="24">
        <v>7</v>
      </c>
      <c r="S242" s="22">
        <v>0</v>
      </c>
      <c r="T242" s="24">
        <v>0</v>
      </c>
      <c r="U242" s="22" t="s">
        <v>1746</v>
      </c>
      <c r="V242" s="24" t="s">
        <v>1746</v>
      </c>
      <c r="W242" s="15">
        <v>9</v>
      </c>
      <c r="X242" s="15" t="s">
        <v>1746</v>
      </c>
      <c r="Y242" s="25" t="s">
        <v>1746</v>
      </c>
    </row>
    <row r="243" spans="1:25" x14ac:dyDescent="0.25">
      <c r="A243" s="90">
        <v>242</v>
      </c>
      <c r="B243" s="1" t="s">
        <v>23</v>
      </c>
      <c r="C243" s="1" t="s">
        <v>1787</v>
      </c>
      <c r="D243" s="10">
        <v>44303</v>
      </c>
      <c r="E243" s="7">
        <v>0.46527777777777801</v>
      </c>
      <c r="F243" s="7">
        <v>0.84027777777777801</v>
      </c>
      <c r="G243" s="22">
        <v>1200</v>
      </c>
      <c r="H243" s="22" t="s">
        <v>1746</v>
      </c>
      <c r="I243" s="15" t="s">
        <v>1746</v>
      </c>
      <c r="J243" s="15" t="s">
        <v>1746</v>
      </c>
      <c r="K243" s="15" t="s">
        <v>1746</v>
      </c>
      <c r="L243" s="15">
        <v>0.88</v>
      </c>
      <c r="M243" s="15" t="s">
        <v>1746</v>
      </c>
      <c r="N243" s="15">
        <v>3.65</v>
      </c>
      <c r="O243" s="15" t="s">
        <v>1746</v>
      </c>
      <c r="P243" s="15" t="s">
        <v>1746</v>
      </c>
      <c r="Q243" s="15" t="s">
        <v>1746</v>
      </c>
      <c r="R243" s="24">
        <v>0.5</v>
      </c>
      <c r="S243" s="22">
        <v>1</v>
      </c>
      <c r="T243" s="24">
        <v>2.77</v>
      </c>
      <c r="U243" s="22" t="s">
        <v>1746</v>
      </c>
      <c r="V243" s="24" t="s">
        <v>1746</v>
      </c>
      <c r="W243" s="15">
        <v>9</v>
      </c>
      <c r="X243" s="15" t="s">
        <v>1746</v>
      </c>
      <c r="Y243" s="25" t="s">
        <v>1746</v>
      </c>
    </row>
    <row r="244" spans="1:25" x14ac:dyDescent="0.25">
      <c r="A244" s="90">
        <v>243</v>
      </c>
      <c r="B244" s="1" t="s">
        <v>23</v>
      </c>
      <c r="C244" s="1" t="s">
        <v>1939</v>
      </c>
      <c r="D244" s="10">
        <v>44304</v>
      </c>
      <c r="E244" s="7">
        <v>0.50694444444444398</v>
      </c>
      <c r="F244" s="7">
        <v>0.84027777777777801</v>
      </c>
      <c r="G244" s="22">
        <v>1200</v>
      </c>
      <c r="H244" s="22" t="s">
        <v>1746</v>
      </c>
      <c r="I244" s="15" t="s">
        <v>1746</v>
      </c>
      <c r="J244" s="15" t="s">
        <v>1746</v>
      </c>
      <c r="K244" s="15" t="s">
        <v>1746</v>
      </c>
      <c r="L244" s="15">
        <v>0</v>
      </c>
      <c r="M244" s="15" t="s">
        <v>1746</v>
      </c>
      <c r="N244" s="15">
        <v>2</v>
      </c>
      <c r="O244" s="15" t="s">
        <v>1746</v>
      </c>
      <c r="P244" s="15" t="s">
        <v>1746</v>
      </c>
      <c r="Q244" s="15" t="s">
        <v>1746</v>
      </c>
      <c r="R244" s="24">
        <v>3.5</v>
      </c>
      <c r="S244" s="22">
        <v>1</v>
      </c>
      <c r="T244" s="24">
        <v>2</v>
      </c>
      <c r="U244" s="22" t="s">
        <v>1746</v>
      </c>
      <c r="V244" s="24" t="s">
        <v>1746</v>
      </c>
      <c r="W244" s="15">
        <v>8</v>
      </c>
      <c r="X244" s="15" t="s">
        <v>1746</v>
      </c>
      <c r="Y244" s="25" t="s">
        <v>1746</v>
      </c>
    </row>
    <row r="245" spans="1:25" x14ac:dyDescent="0.25">
      <c r="A245" s="90">
        <v>244</v>
      </c>
      <c r="B245" s="1" t="s">
        <v>23</v>
      </c>
      <c r="C245" s="1" t="s">
        <v>1939</v>
      </c>
      <c r="D245" s="10">
        <v>44305</v>
      </c>
      <c r="E245" s="7">
        <v>0.39583333333333298</v>
      </c>
      <c r="F245" s="7">
        <v>0.8125</v>
      </c>
      <c r="G245" s="22">
        <v>1200</v>
      </c>
      <c r="H245" s="22" t="s">
        <v>1746</v>
      </c>
      <c r="I245" s="15" t="s">
        <v>1746</v>
      </c>
      <c r="J245" s="15" t="s">
        <v>1746</v>
      </c>
      <c r="K245" s="15" t="s">
        <v>1746</v>
      </c>
      <c r="L245" s="15">
        <v>0</v>
      </c>
      <c r="M245" s="15" t="s">
        <v>1746</v>
      </c>
      <c r="N245" s="15">
        <v>2</v>
      </c>
      <c r="O245" s="15" t="s">
        <v>1746</v>
      </c>
      <c r="P245" s="15" t="s">
        <v>1746</v>
      </c>
      <c r="Q245" s="15" t="s">
        <v>1746</v>
      </c>
      <c r="R245" s="24">
        <v>2.5</v>
      </c>
      <c r="S245" s="22">
        <v>1</v>
      </c>
      <c r="T245" s="24">
        <v>2</v>
      </c>
      <c r="U245" s="22" t="s">
        <v>1746</v>
      </c>
      <c r="V245" s="24" t="s">
        <v>1746</v>
      </c>
      <c r="W245" s="15">
        <v>10</v>
      </c>
      <c r="X245" s="15" t="s">
        <v>1746</v>
      </c>
      <c r="Y245" s="25" t="s">
        <v>1746</v>
      </c>
    </row>
    <row r="246" spans="1:25" x14ac:dyDescent="0.25">
      <c r="A246" s="90">
        <v>245</v>
      </c>
      <c r="B246" s="1" t="s">
        <v>23</v>
      </c>
      <c r="C246" s="1" t="s">
        <v>1787</v>
      </c>
      <c r="D246" s="10">
        <v>44306</v>
      </c>
      <c r="E246" s="7">
        <v>0.47222222222222199</v>
      </c>
      <c r="F246" s="7">
        <v>0.84722222222222199</v>
      </c>
      <c r="G246" s="22">
        <v>1200</v>
      </c>
      <c r="H246" s="22" t="s">
        <v>1746</v>
      </c>
      <c r="I246" s="15" t="s">
        <v>1746</v>
      </c>
      <c r="J246" s="15" t="s">
        <v>1746</v>
      </c>
      <c r="K246" s="15" t="s">
        <v>1746</v>
      </c>
      <c r="L246" s="15">
        <v>2.5</v>
      </c>
      <c r="M246" s="15" t="s">
        <v>1746</v>
      </c>
      <c r="N246" s="15">
        <v>3.4</v>
      </c>
      <c r="O246" s="15" t="s">
        <v>1746</v>
      </c>
      <c r="P246" s="15" t="s">
        <v>1746</v>
      </c>
      <c r="Q246" s="15" t="s">
        <v>1746</v>
      </c>
      <c r="R246" s="24">
        <v>0.5</v>
      </c>
      <c r="S246" s="22">
        <v>2</v>
      </c>
      <c r="T246" s="24">
        <v>1.7999999999999998</v>
      </c>
      <c r="U246" s="22" t="s">
        <v>1746</v>
      </c>
      <c r="V246" s="24" t="s">
        <v>1746</v>
      </c>
      <c r="W246" s="15">
        <v>9</v>
      </c>
      <c r="X246" s="15" t="s">
        <v>1746</v>
      </c>
      <c r="Y246" s="25" t="s">
        <v>1746</v>
      </c>
    </row>
    <row r="247" spans="1:25" x14ac:dyDescent="0.25">
      <c r="A247" s="90">
        <v>246</v>
      </c>
      <c r="B247" s="1" t="s">
        <v>23</v>
      </c>
      <c r="C247" s="1" t="s">
        <v>256</v>
      </c>
      <c r="D247" s="10">
        <v>44307</v>
      </c>
      <c r="E247" s="7">
        <v>0.58333333333333304</v>
      </c>
      <c r="F247" s="7">
        <v>0.75</v>
      </c>
      <c r="G247" s="22">
        <v>1200</v>
      </c>
      <c r="H247" s="22" t="s">
        <v>1746</v>
      </c>
      <c r="I247" s="15" t="s">
        <v>1746</v>
      </c>
      <c r="J247" s="15" t="s">
        <v>1746</v>
      </c>
      <c r="K247" s="15" t="s">
        <v>1746</v>
      </c>
      <c r="L247" s="15">
        <v>0</v>
      </c>
      <c r="M247" s="15" t="s">
        <v>1746</v>
      </c>
      <c r="N247" s="15">
        <v>3.5</v>
      </c>
      <c r="O247" s="15" t="s">
        <v>1746</v>
      </c>
      <c r="P247" s="15" t="s">
        <v>1746</v>
      </c>
      <c r="Q247" s="15" t="s">
        <v>1746</v>
      </c>
      <c r="R247" s="24">
        <v>0.5</v>
      </c>
      <c r="S247" s="22">
        <v>1</v>
      </c>
      <c r="T247" s="24">
        <v>3.5</v>
      </c>
      <c r="U247" s="22" t="s">
        <v>1746</v>
      </c>
      <c r="V247" s="24" t="s">
        <v>1746</v>
      </c>
      <c r="W247" s="15">
        <v>4</v>
      </c>
      <c r="X247" s="15" t="s">
        <v>1746</v>
      </c>
      <c r="Y247" s="25" t="s">
        <v>1746</v>
      </c>
    </row>
    <row r="248" spans="1:25" x14ac:dyDescent="0.25">
      <c r="A248" s="90">
        <v>247</v>
      </c>
      <c r="B248" s="1" t="s">
        <v>23</v>
      </c>
      <c r="C248" s="1" t="s">
        <v>1027</v>
      </c>
      <c r="D248" s="10">
        <v>44308</v>
      </c>
      <c r="E248" s="7">
        <v>0.45138888888888901</v>
      </c>
      <c r="F248" s="7">
        <v>0.59722222222222199</v>
      </c>
      <c r="G248" s="22">
        <v>1200</v>
      </c>
      <c r="H248" s="22" t="s">
        <v>1746</v>
      </c>
      <c r="I248" s="15" t="s">
        <v>1746</v>
      </c>
      <c r="J248" s="15" t="s">
        <v>1746</v>
      </c>
      <c r="K248" s="15" t="s">
        <v>1746</v>
      </c>
      <c r="L248" s="15">
        <v>0.09</v>
      </c>
      <c r="M248" s="15" t="s">
        <v>1746</v>
      </c>
      <c r="N248" s="15">
        <v>0.52</v>
      </c>
      <c r="O248" s="15" t="s">
        <v>1746</v>
      </c>
      <c r="P248" s="15" t="s">
        <v>1746</v>
      </c>
      <c r="Q248" s="15" t="s">
        <v>1746</v>
      </c>
      <c r="R248" s="24">
        <v>0.5</v>
      </c>
      <c r="S248" s="22">
        <v>1</v>
      </c>
      <c r="T248" s="24">
        <v>0.43000000000000005</v>
      </c>
      <c r="U248" s="22" t="s">
        <v>1746</v>
      </c>
      <c r="V248" s="24" t="s">
        <v>1746</v>
      </c>
      <c r="W248" s="15">
        <v>3.5</v>
      </c>
      <c r="X248" s="15" t="s">
        <v>1746</v>
      </c>
      <c r="Y248" s="25" t="s">
        <v>1746</v>
      </c>
    </row>
    <row r="249" spans="1:25" x14ac:dyDescent="0.25">
      <c r="A249" s="90">
        <v>248</v>
      </c>
      <c r="B249" s="1" t="s">
        <v>23</v>
      </c>
      <c r="C249" s="1" t="s">
        <v>1787</v>
      </c>
      <c r="D249" s="10">
        <v>44308</v>
      </c>
      <c r="E249" s="7">
        <v>0.64583333333333304</v>
      </c>
      <c r="F249" s="7">
        <v>0.83333333333333304</v>
      </c>
      <c r="G249" s="22">
        <v>1200</v>
      </c>
      <c r="H249" s="22" t="s">
        <v>1746</v>
      </c>
      <c r="I249" s="15" t="s">
        <v>1746</v>
      </c>
      <c r="J249" s="15" t="s">
        <v>1746</v>
      </c>
      <c r="K249" s="15" t="s">
        <v>1746</v>
      </c>
      <c r="L249" s="15">
        <v>0.92</v>
      </c>
      <c r="M249" s="15" t="s">
        <v>1746</v>
      </c>
      <c r="N249" s="15">
        <v>2.2999999999999998</v>
      </c>
      <c r="O249" s="15" t="s">
        <v>1746</v>
      </c>
      <c r="P249" s="15" t="s">
        <v>1746</v>
      </c>
      <c r="Q249" s="15" t="s">
        <v>1746</v>
      </c>
      <c r="R249" s="24">
        <v>0.5</v>
      </c>
      <c r="S249" s="22">
        <v>2</v>
      </c>
      <c r="T249" s="24">
        <v>2.76</v>
      </c>
      <c r="U249" s="22" t="s">
        <v>1746</v>
      </c>
      <c r="V249" s="24" t="s">
        <v>1746</v>
      </c>
      <c r="W249" s="15">
        <v>4.5</v>
      </c>
      <c r="X249" s="15" t="s">
        <v>1746</v>
      </c>
      <c r="Y249" s="25" t="s">
        <v>1746</v>
      </c>
    </row>
    <row r="250" spans="1:25" x14ac:dyDescent="0.25">
      <c r="A250" s="90">
        <v>249</v>
      </c>
      <c r="B250" s="1" t="s">
        <v>23</v>
      </c>
      <c r="C250" s="1" t="s">
        <v>1027</v>
      </c>
      <c r="D250" s="10">
        <v>44309</v>
      </c>
      <c r="E250" s="7">
        <v>0.39583333333333298</v>
      </c>
      <c r="F250" s="7">
        <v>0.8125</v>
      </c>
      <c r="G250" s="22">
        <v>1200</v>
      </c>
      <c r="H250" s="22" t="s">
        <v>1746</v>
      </c>
      <c r="I250" s="15" t="s">
        <v>1746</v>
      </c>
      <c r="J250" s="15" t="s">
        <v>1746</v>
      </c>
      <c r="K250" s="15" t="s">
        <v>1746</v>
      </c>
      <c r="L250" s="15">
        <v>0</v>
      </c>
      <c r="M250" s="15" t="s">
        <v>1746</v>
      </c>
      <c r="N250" s="15">
        <v>0.4</v>
      </c>
      <c r="O250" s="15" t="s">
        <v>1746</v>
      </c>
      <c r="P250" s="15" t="s">
        <v>1746</v>
      </c>
      <c r="Q250" s="15" t="s">
        <v>1746</v>
      </c>
      <c r="R250" s="24">
        <v>3</v>
      </c>
      <c r="S250" s="22">
        <v>1</v>
      </c>
      <c r="T250" s="24">
        <v>0.4</v>
      </c>
      <c r="U250" s="22" t="s">
        <v>1746</v>
      </c>
      <c r="V250" s="24" t="s">
        <v>1746</v>
      </c>
      <c r="W250" s="15">
        <v>10</v>
      </c>
      <c r="X250" s="15" t="s">
        <v>1746</v>
      </c>
      <c r="Y250" s="25" t="s">
        <v>1746</v>
      </c>
    </row>
    <row r="251" spans="1:25" x14ac:dyDescent="0.25">
      <c r="A251" s="90">
        <v>250</v>
      </c>
      <c r="B251" s="1" t="s">
        <v>23</v>
      </c>
      <c r="C251" s="1" t="s">
        <v>1787</v>
      </c>
      <c r="D251" s="10">
        <v>44310</v>
      </c>
      <c r="E251" s="7">
        <v>0.42361111111111099</v>
      </c>
      <c r="F251" s="7">
        <v>0.79861111111111105</v>
      </c>
      <c r="G251" s="22">
        <v>1200</v>
      </c>
      <c r="H251" s="22" t="s">
        <v>1746</v>
      </c>
      <c r="I251" s="15" t="s">
        <v>1746</v>
      </c>
      <c r="J251" s="15" t="s">
        <v>1746</v>
      </c>
      <c r="K251" s="15" t="s">
        <v>1746</v>
      </c>
      <c r="L251" s="15">
        <v>0</v>
      </c>
      <c r="M251" s="15" t="s">
        <v>1746</v>
      </c>
      <c r="N251" s="15">
        <v>2.2000000000000002</v>
      </c>
      <c r="O251" s="15" t="s">
        <v>1746</v>
      </c>
      <c r="P251" s="15" t="s">
        <v>1746</v>
      </c>
      <c r="Q251" s="15" t="s">
        <v>1746</v>
      </c>
      <c r="R251" s="24">
        <v>0.5</v>
      </c>
      <c r="S251" s="22">
        <v>1</v>
      </c>
      <c r="T251" s="24">
        <v>2.2000000000000002</v>
      </c>
      <c r="U251" s="22" t="s">
        <v>1746</v>
      </c>
      <c r="V251" s="24" t="s">
        <v>1746</v>
      </c>
      <c r="W251" s="15">
        <v>9</v>
      </c>
      <c r="X251" s="15" t="s">
        <v>1746</v>
      </c>
      <c r="Y251" s="25" t="s">
        <v>1746</v>
      </c>
    </row>
    <row r="252" spans="1:25" x14ac:dyDescent="0.25">
      <c r="A252" s="90">
        <v>251</v>
      </c>
      <c r="B252" s="1" t="s">
        <v>23</v>
      </c>
      <c r="C252" s="1" t="s">
        <v>1787</v>
      </c>
      <c r="D252" s="10">
        <v>44311</v>
      </c>
      <c r="E252" s="7">
        <v>0.38194444444444398</v>
      </c>
      <c r="F252" s="7">
        <v>0.79861111111111105</v>
      </c>
      <c r="G252" s="22">
        <v>1200</v>
      </c>
      <c r="H252" s="22" t="s">
        <v>1746</v>
      </c>
      <c r="I252" s="15" t="s">
        <v>1746</v>
      </c>
      <c r="J252" s="15" t="s">
        <v>1746</v>
      </c>
      <c r="K252" s="15" t="s">
        <v>1746</v>
      </c>
      <c r="L252" s="15">
        <v>0</v>
      </c>
      <c r="M252" s="15" t="s">
        <v>1746</v>
      </c>
      <c r="N252" s="15">
        <v>2.9</v>
      </c>
      <c r="O252" s="15" t="s">
        <v>1746</v>
      </c>
      <c r="P252" s="15" t="s">
        <v>1746</v>
      </c>
      <c r="Q252" s="15" t="s">
        <v>1746</v>
      </c>
      <c r="R252" s="24">
        <v>0.5</v>
      </c>
      <c r="S252" s="22">
        <v>1</v>
      </c>
      <c r="T252" s="24">
        <v>2.9</v>
      </c>
      <c r="U252" s="22" t="s">
        <v>1746</v>
      </c>
      <c r="V252" s="24" t="s">
        <v>1746</v>
      </c>
      <c r="W252" s="15">
        <v>10</v>
      </c>
      <c r="X252" s="15" t="s">
        <v>1746</v>
      </c>
      <c r="Y252" s="25" t="s">
        <v>1746</v>
      </c>
    </row>
    <row r="253" spans="1:25" x14ac:dyDescent="0.25">
      <c r="A253" s="90">
        <v>252</v>
      </c>
      <c r="B253" s="1" t="s">
        <v>23</v>
      </c>
      <c r="C253" s="1" t="s">
        <v>1027</v>
      </c>
      <c r="D253" s="10">
        <v>44312</v>
      </c>
      <c r="E253" s="7">
        <v>0.39583333333333298</v>
      </c>
      <c r="F253" s="7">
        <v>0.77083333333333304</v>
      </c>
      <c r="G253" s="22">
        <v>1200</v>
      </c>
      <c r="H253" s="22" t="s">
        <v>1746</v>
      </c>
      <c r="I253" s="15" t="s">
        <v>1746</v>
      </c>
      <c r="J253" s="15" t="s">
        <v>1746</v>
      </c>
      <c r="K253" s="15" t="s">
        <v>1746</v>
      </c>
      <c r="L253" s="15">
        <v>0</v>
      </c>
      <c r="M253" s="15" t="s">
        <v>1746</v>
      </c>
      <c r="N253" s="15">
        <v>0.3</v>
      </c>
      <c r="O253" s="15" t="s">
        <v>1746</v>
      </c>
      <c r="P253" s="15" t="s">
        <v>1746</v>
      </c>
      <c r="Q253" s="15" t="s">
        <v>1746</v>
      </c>
      <c r="R253" s="24">
        <v>3</v>
      </c>
      <c r="S253" s="22">
        <v>1</v>
      </c>
      <c r="T253" s="24">
        <v>0.3</v>
      </c>
      <c r="U253" s="22" t="s">
        <v>1746</v>
      </c>
      <c r="V253" s="24" t="s">
        <v>1746</v>
      </c>
      <c r="W253" s="15">
        <v>8</v>
      </c>
      <c r="X253" s="15" t="s">
        <v>1746</v>
      </c>
      <c r="Y253" s="25" t="s">
        <v>1746</v>
      </c>
    </row>
    <row r="254" spans="1:25" x14ac:dyDescent="0.25">
      <c r="A254" s="90">
        <v>253</v>
      </c>
      <c r="B254" s="1" t="s">
        <v>23</v>
      </c>
      <c r="C254" s="1" t="s">
        <v>1939</v>
      </c>
      <c r="D254" s="10">
        <v>44319</v>
      </c>
      <c r="E254" s="7">
        <v>0.45833333333333298</v>
      </c>
      <c r="F254" s="7">
        <v>0.6875</v>
      </c>
      <c r="G254" s="22">
        <v>1200</v>
      </c>
      <c r="H254" s="22" t="s">
        <v>1746</v>
      </c>
      <c r="I254" s="15" t="s">
        <v>1746</v>
      </c>
      <c r="J254" s="15" t="s">
        <v>1746</v>
      </c>
      <c r="K254" s="15" t="s">
        <v>1746</v>
      </c>
      <c r="L254" s="15">
        <v>0</v>
      </c>
      <c r="M254" s="15" t="s">
        <v>1746</v>
      </c>
      <c r="N254" s="15">
        <v>2.1</v>
      </c>
      <c r="O254" s="15" t="s">
        <v>1746</v>
      </c>
      <c r="P254" s="15" t="s">
        <v>1746</v>
      </c>
      <c r="Q254" s="15" t="s">
        <v>1746</v>
      </c>
      <c r="R254" s="24">
        <v>3</v>
      </c>
      <c r="S254" s="22">
        <v>1</v>
      </c>
      <c r="T254" s="24">
        <v>2.1</v>
      </c>
      <c r="U254" s="22" t="s">
        <v>1746</v>
      </c>
      <c r="V254" s="24" t="s">
        <v>1746</v>
      </c>
      <c r="W254" s="15">
        <v>5.5</v>
      </c>
      <c r="X254" s="15" t="s">
        <v>1746</v>
      </c>
      <c r="Y254" s="25" t="s">
        <v>1746</v>
      </c>
    </row>
    <row r="255" spans="1:25" x14ac:dyDescent="0.25">
      <c r="A255" s="90">
        <v>254</v>
      </c>
      <c r="B255" s="1" t="s">
        <v>23</v>
      </c>
      <c r="C255" s="1" t="s">
        <v>1027</v>
      </c>
      <c r="D255" s="10">
        <v>44322</v>
      </c>
      <c r="E255" s="7">
        <v>0.47222222222222199</v>
      </c>
      <c r="F255" s="7">
        <v>0.80555555555555503</v>
      </c>
      <c r="G255" s="22">
        <v>1200</v>
      </c>
      <c r="H255" s="22" t="s">
        <v>1746</v>
      </c>
      <c r="I255" s="15" t="s">
        <v>1746</v>
      </c>
      <c r="J255" s="15" t="s">
        <v>1746</v>
      </c>
      <c r="K255" s="15" t="s">
        <v>1746</v>
      </c>
      <c r="L255" s="15">
        <v>0</v>
      </c>
      <c r="M255" s="15" t="s">
        <v>1746</v>
      </c>
      <c r="N255" s="15">
        <v>0.55000000000000004</v>
      </c>
      <c r="O255" s="15" t="s">
        <v>1746</v>
      </c>
      <c r="P255" s="15" t="s">
        <v>1746</v>
      </c>
      <c r="Q255" s="15" t="s">
        <v>1746</v>
      </c>
      <c r="R255" s="24">
        <v>2</v>
      </c>
      <c r="S255" s="22">
        <v>1</v>
      </c>
      <c r="T255" s="24">
        <v>0.55000000000000004</v>
      </c>
      <c r="U255" s="22" t="s">
        <v>1746</v>
      </c>
      <c r="V255" s="24" t="s">
        <v>1746</v>
      </c>
      <c r="W255" s="15">
        <v>8</v>
      </c>
      <c r="X255" s="15" t="s">
        <v>1746</v>
      </c>
      <c r="Y255" s="25" t="s">
        <v>1746</v>
      </c>
    </row>
    <row r="256" spans="1:25" x14ac:dyDescent="0.25">
      <c r="A256" s="90">
        <v>255</v>
      </c>
      <c r="B256" s="1" t="s">
        <v>23</v>
      </c>
      <c r="C256" s="1" t="s">
        <v>1027</v>
      </c>
      <c r="D256" s="10">
        <v>44323</v>
      </c>
      <c r="E256" s="7">
        <v>0.40972222222222199</v>
      </c>
      <c r="F256" s="7">
        <v>0.78472222222222199</v>
      </c>
      <c r="G256" s="22">
        <v>1200</v>
      </c>
      <c r="H256" s="22" t="s">
        <v>1746</v>
      </c>
      <c r="I256" s="15" t="s">
        <v>1746</v>
      </c>
      <c r="J256" s="15" t="s">
        <v>1746</v>
      </c>
      <c r="K256" s="15" t="s">
        <v>1746</v>
      </c>
      <c r="L256" s="15">
        <v>0</v>
      </c>
      <c r="M256" s="15" t="s">
        <v>1746</v>
      </c>
      <c r="N256" s="15">
        <v>0.41</v>
      </c>
      <c r="O256" s="15" t="s">
        <v>1746</v>
      </c>
      <c r="P256" s="15" t="s">
        <v>1746</v>
      </c>
      <c r="Q256" s="15" t="s">
        <v>1746</v>
      </c>
      <c r="R256" s="24">
        <v>1.5</v>
      </c>
      <c r="S256" s="22">
        <v>1</v>
      </c>
      <c r="T256" s="24">
        <v>0.41</v>
      </c>
      <c r="U256" s="22" t="s">
        <v>1746</v>
      </c>
      <c r="V256" s="24" t="s">
        <v>1746</v>
      </c>
      <c r="W256" s="15">
        <v>9</v>
      </c>
      <c r="X256" s="15" t="s">
        <v>1746</v>
      </c>
      <c r="Y256" s="25" t="s">
        <v>1746</v>
      </c>
    </row>
    <row r="257" spans="1:25" x14ac:dyDescent="0.25">
      <c r="A257" s="90">
        <v>256</v>
      </c>
      <c r="B257" s="1" t="s">
        <v>23</v>
      </c>
      <c r="C257" s="1" t="s">
        <v>1027</v>
      </c>
      <c r="D257" s="10">
        <v>44324</v>
      </c>
      <c r="E257" s="7">
        <v>0.36805555555555602</v>
      </c>
      <c r="F257" s="7">
        <v>0.78472222222222199</v>
      </c>
      <c r="G257" s="22">
        <v>1200</v>
      </c>
      <c r="H257" s="22" t="s">
        <v>1746</v>
      </c>
      <c r="I257" s="15" t="s">
        <v>1746</v>
      </c>
      <c r="J257" s="15" t="s">
        <v>1746</v>
      </c>
      <c r="K257" s="15" t="s">
        <v>1746</v>
      </c>
      <c r="L257" s="15">
        <v>0</v>
      </c>
      <c r="M257" s="15" t="s">
        <v>1746</v>
      </c>
      <c r="N257" s="15">
        <v>0.51</v>
      </c>
      <c r="O257" s="15" t="s">
        <v>1746</v>
      </c>
      <c r="P257" s="15" t="s">
        <v>1746</v>
      </c>
      <c r="Q257" s="15" t="s">
        <v>1746</v>
      </c>
      <c r="R257" s="24">
        <v>2</v>
      </c>
      <c r="S257" s="22">
        <v>1</v>
      </c>
      <c r="T257" s="24">
        <v>0.51</v>
      </c>
      <c r="U257" s="22" t="s">
        <v>1746</v>
      </c>
      <c r="V257" s="24" t="s">
        <v>1746</v>
      </c>
      <c r="W257" s="15">
        <v>10</v>
      </c>
      <c r="X257" s="15" t="s">
        <v>1746</v>
      </c>
      <c r="Y257" s="25" t="s">
        <v>1746</v>
      </c>
    </row>
    <row r="258" spans="1:25" x14ac:dyDescent="0.25">
      <c r="A258" s="90">
        <v>257</v>
      </c>
      <c r="B258" s="1" t="s">
        <v>23</v>
      </c>
      <c r="C258" s="1" t="s">
        <v>1027</v>
      </c>
      <c r="D258" s="10">
        <v>44325</v>
      </c>
      <c r="E258" s="7">
        <v>0.38194444444444398</v>
      </c>
      <c r="F258" s="7">
        <v>0.79861111111111105</v>
      </c>
      <c r="G258" s="22">
        <v>1200</v>
      </c>
      <c r="H258" s="22" t="s">
        <v>1746</v>
      </c>
      <c r="I258" s="15" t="s">
        <v>1746</v>
      </c>
      <c r="J258" s="15" t="s">
        <v>1746</v>
      </c>
      <c r="K258" s="15" t="s">
        <v>1746</v>
      </c>
      <c r="L258" s="15">
        <v>0</v>
      </c>
      <c r="M258" s="15" t="s">
        <v>1746</v>
      </c>
      <c r="N258" s="15">
        <v>0.38</v>
      </c>
      <c r="O258" s="15" t="s">
        <v>1746</v>
      </c>
      <c r="P258" s="15" t="s">
        <v>1746</v>
      </c>
      <c r="Q258" s="15" t="s">
        <v>1746</v>
      </c>
      <c r="R258" s="24">
        <v>1.5</v>
      </c>
      <c r="S258" s="22">
        <v>1</v>
      </c>
      <c r="T258" s="24">
        <v>0.38</v>
      </c>
      <c r="U258" s="22" t="s">
        <v>1746</v>
      </c>
      <c r="V258" s="24" t="s">
        <v>1746</v>
      </c>
      <c r="W258" s="15">
        <v>10</v>
      </c>
      <c r="X258" s="15" t="s">
        <v>1746</v>
      </c>
      <c r="Y258" s="25" t="s">
        <v>1746</v>
      </c>
    </row>
    <row r="259" spans="1:25" x14ac:dyDescent="0.25">
      <c r="A259" s="90">
        <v>258</v>
      </c>
      <c r="B259" s="1" t="s">
        <v>23</v>
      </c>
      <c r="C259" s="1" t="s">
        <v>1027</v>
      </c>
      <c r="D259" s="10">
        <v>44326</v>
      </c>
      <c r="E259" s="7">
        <v>0.36805555555555602</v>
      </c>
      <c r="F259" s="7">
        <v>0.78472222222222199</v>
      </c>
      <c r="G259" s="22">
        <v>1200</v>
      </c>
      <c r="H259" s="22" t="s">
        <v>1746</v>
      </c>
      <c r="I259" s="15" t="s">
        <v>1746</v>
      </c>
      <c r="J259" s="15" t="s">
        <v>1746</v>
      </c>
      <c r="K259" s="15" t="s">
        <v>1746</v>
      </c>
      <c r="L259" s="15">
        <v>0</v>
      </c>
      <c r="M259" s="15" t="s">
        <v>1746</v>
      </c>
      <c r="N259" s="15">
        <v>0.22</v>
      </c>
      <c r="O259" s="15" t="s">
        <v>1746</v>
      </c>
      <c r="P259" s="15" t="s">
        <v>1746</v>
      </c>
      <c r="Q259" s="15" t="s">
        <v>1746</v>
      </c>
      <c r="R259" s="24">
        <v>2</v>
      </c>
      <c r="S259" s="22">
        <v>1</v>
      </c>
      <c r="T259" s="24">
        <v>0.22</v>
      </c>
      <c r="U259" s="22" t="s">
        <v>1746</v>
      </c>
      <c r="V259" s="24" t="s">
        <v>1746</v>
      </c>
      <c r="W259" s="15">
        <v>10</v>
      </c>
      <c r="X259" s="15" t="s">
        <v>1746</v>
      </c>
      <c r="Y259" s="25" t="s">
        <v>1746</v>
      </c>
    </row>
    <row r="260" spans="1:25" x14ac:dyDescent="0.25">
      <c r="A260" s="90">
        <v>259</v>
      </c>
      <c r="B260" s="1" t="s">
        <v>23</v>
      </c>
      <c r="C260" s="1" t="s">
        <v>1027</v>
      </c>
      <c r="D260" s="10">
        <v>44327</v>
      </c>
      <c r="E260" s="7">
        <v>0.36111111111111099</v>
      </c>
      <c r="F260" s="7">
        <v>0.77777777777777801</v>
      </c>
      <c r="G260" s="22">
        <v>1200</v>
      </c>
      <c r="H260" s="22" t="s">
        <v>1746</v>
      </c>
      <c r="I260" s="15" t="s">
        <v>1746</v>
      </c>
      <c r="J260" s="15" t="s">
        <v>1746</v>
      </c>
      <c r="K260" s="15" t="s">
        <v>1746</v>
      </c>
      <c r="L260" s="15">
        <v>0</v>
      </c>
      <c r="M260" s="15" t="s">
        <v>1746</v>
      </c>
      <c r="N260" s="15">
        <v>0.45</v>
      </c>
      <c r="O260" s="15" t="s">
        <v>1746</v>
      </c>
      <c r="P260" s="15" t="s">
        <v>1746</v>
      </c>
      <c r="Q260" s="15" t="s">
        <v>1746</v>
      </c>
      <c r="R260" s="24">
        <v>1.5</v>
      </c>
      <c r="S260" s="22">
        <v>1</v>
      </c>
      <c r="T260" s="24">
        <v>0.45</v>
      </c>
      <c r="U260" s="22" t="s">
        <v>1746</v>
      </c>
      <c r="V260" s="24" t="s">
        <v>1746</v>
      </c>
      <c r="W260" s="15">
        <v>10</v>
      </c>
      <c r="X260" s="15" t="s">
        <v>1746</v>
      </c>
      <c r="Y260" s="25" t="s">
        <v>1746</v>
      </c>
    </row>
    <row r="261" spans="1:25" x14ac:dyDescent="0.25">
      <c r="A261" s="90">
        <v>260</v>
      </c>
      <c r="B261" s="1" t="s">
        <v>23</v>
      </c>
      <c r="C261" s="1" t="s">
        <v>1027</v>
      </c>
      <c r="D261" s="10">
        <v>44328</v>
      </c>
      <c r="E261" s="7" t="s">
        <v>3243</v>
      </c>
      <c r="F261" s="7">
        <v>0.81944444444444497</v>
      </c>
      <c r="G261" s="22">
        <v>1200</v>
      </c>
      <c r="H261" s="22" t="s">
        <v>1746</v>
      </c>
      <c r="I261" s="15" t="s">
        <v>1746</v>
      </c>
      <c r="J261" s="15" t="s">
        <v>1746</v>
      </c>
      <c r="K261" s="15" t="s">
        <v>1746</v>
      </c>
      <c r="L261" s="15">
        <v>0</v>
      </c>
      <c r="M261" s="15" t="s">
        <v>1746</v>
      </c>
      <c r="N261" s="15">
        <v>0.37</v>
      </c>
      <c r="O261" s="15" t="s">
        <v>1746</v>
      </c>
      <c r="P261" s="15" t="s">
        <v>1746</v>
      </c>
      <c r="Q261" s="15" t="s">
        <v>1746</v>
      </c>
      <c r="R261" s="24">
        <v>2</v>
      </c>
      <c r="S261" s="22">
        <v>1</v>
      </c>
      <c r="T261" s="24">
        <v>0.37</v>
      </c>
      <c r="U261" s="22" t="s">
        <v>1746</v>
      </c>
      <c r="V261" s="24" t="s">
        <v>1746</v>
      </c>
      <c r="W261" s="15">
        <v>11</v>
      </c>
      <c r="X261" s="15" t="s">
        <v>1746</v>
      </c>
      <c r="Y261" s="25" t="s">
        <v>1746</v>
      </c>
    </row>
    <row r="262" spans="1:25" x14ac:dyDescent="0.25">
      <c r="A262" s="90">
        <v>261</v>
      </c>
      <c r="B262" s="1" t="s">
        <v>23</v>
      </c>
      <c r="C262" s="1" t="s">
        <v>1027</v>
      </c>
      <c r="D262" s="10">
        <v>44330</v>
      </c>
      <c r="E262" s="7">
        <v>0.39583333333333298</v>
      </c>
      <c r="F262" s="7">
        <v>0.8125</v>
      </c>
      <c r="G262" s="22">
        <v>1200</v>
      </c>
      <c r="H262" s="22" t="s">
        <v>1746</v>
      </c>
      <c r="I262" s="15" t="s">
        <v>1746</v>
      </c>
      <c r="J262" s="15" t="s">
        <v>1746</v>
      </c>
      <c r="K262" s="15" t="s">
        <v>1746</v>
      </c>
      <c r="L262" s="15">
        <v>0</v>
      </c>
      <c r="M262" s="15" t="s">
        <v>1746</v>
      </c>
      <c r="N262" s="15">
        <v>0.43</v>
      </c>
      <c r="O262" s="15" t="s">
        <v>1746</v>
      </c>
      <c r="P262" s="15" t="s">
        <v>1746</v>
      </c>
      <c r="Q262" s="15" t="s">
        <v>1746</v>
      </c>
      <c r="R262" s="24">
        <v>2</v>
      </c>
      <c r="S262" s="22">
        <v>1</v>
      </c>
      <c r="T262" s="24">
        <v>0.43</v>
      </c>
      <c r="U262" s="22" t="s">
        <v>1746</v>
      </c>
      <c r="V262" s="24" t="s">
        <v>1746</v>
      </c>
      <c r="W262" s="15">
        <v>10</v>
      </c>
      <c r="X262" s="15" t="s">
        <v>1746</v>
      </c>
      <c r="Y262" s="25" t="s">
        <v>1746</v>
      </c>
    </row>
    <row r="263" spans="1:25" x14ac:dyDescent="0.25">
      <c r="A263" s="90">
        <v>262</v>
      </c>
      <c r="B263" s="1" t="s">
        <v>23</v>
      </c>
      <c r="C263" s="1" t="s">
        <v>256</v>
      </c>
      <c r="D263" s="10">
        <v>44332</v>
      </c>
      <c r="E263" s="7">
        <v>0.4375</v>
      </c>
      <c r="F263" s="7">
        <v>0.6875</v>
      </c>
      <c r="G263" s="22">
        <v>1200</v>
      </c>
      <c r="H263" s="22" t="s">
        <v>1746</v>
      </c>
      <c r="I263" s="15" t="s">
        <v>1746</v>
      </c>
      <c r="J263" s="15" t="s">
        <v>1746</v>
      </c>
      <c r="K263" s="15" t="s">
        <v>1746</v>
      </c>
      <c r="L263" s="15">
        <v>0</v>
      </c>
      <c r="M263" s="15" t="s">
        <v>1746</v>
      </c>
      <c r="N263" s="15">
        <v>3.5</v>
      </c>
      <c r="O263" s="15" t="s">
        <v>1746</v>
      </c>
      <c r="P263" s="15" t="s">
        <v>1746</v>
      </c>
      <c r="Q263" s="15" t="s">
        <v>1746</v>
      </c>
      <c r="R263" s="24">
        <v>5</v>
      </c>
      <c r="S263" s="22">
        <v>1</v>
      </c>
      <c r="T263" s="24">
        <v>3.5</v>
      </c>
      <c r="U263" s="22" t="s">
        <v>1746</v>
      </c>
      <c r="V263" s="24" t="s">
        <v>1746</v>
      </c>
      <c r="W263" s="15">
        <v>6</v>
      </c>
      <c r="X263" s="15" t="s">
        <v>1746</v>
      </c>
      <c r="Y263" s="25" t="s">
        <v>1746</v>
      </c>
    </row>
    <row r="264" spans="1:25" x14ac:dyDescent="0.25">
      <c r="A264" s="90">
        <v>263</v>
      </c>
      <c r="B264" s="1" t="s">
        <v>23</v>
      </c>
      <c r="C264" s="1" t="s">
        <v>256</v>
      </c>
      <c r="D264" s="10">
        <v>44333</v>
      </c>
      <c r="E264" s="7">
        <v>0.36805555555555602</v>
      </c>
      <c r="F264" s="7">
        <v>0.78472222222222199</v>
      </c>
      <c r="G264" s="22">
        <v>1200</v>
      </c>
      <c r="H264" s="22" t="s">
        <v>1746</v>
      </c>
      <c r="I264" s="15" t="s">
        <v>1746</v>
      </c>
      <c r="J264" s="15" t="s">
        <v>1746</v>
      </c>
      <c r="K264" s="15" t="s">
        <v>1746</v>
      </c>
      <c r="L264" s="15">
        <v>0</v>
      </c>
      <c r="M264" s="15" t="s">
        <v>1746</v>
      </c>
      <c r="N264" s="15">
        <v>2.8</v>
      </c>
      <c r="O264" s="15" t="s">
        <v>1746</v>
      </c>
      <c r="P264" s="15" t="s">
        <v>1746</v>
      </c>
      <c r="Q264" s="15" t="s">
        <v>1746</v>
      </c>
      <c r="R264" s="24">
        <v>7</v>
      </c>
      <c r="S264" s="22">
        <v>1</v>
      </c>
      <c r="T264" s="24">
        <v>2.8</v>
      </c>
      <c r="U264" s="22" t="s">
        <v>1746</v>
      </c>
      <c r="V264" s="24" t="s">
        <v>1746</v>
      </c>
      <c r="W264" s="15">
        <v>10</v>
      </c>
      <c r="X264" s="15" t="s">
        <v>1746</v>
      </c>
      <c r="Y264" s="25" t="s">
        <v>1746</v>
      </c>
    </row>
    <row r="265" spans="1:25" x14ac:dyDescent="0.25">
      <c r="A265" s="90">
        <v>264</v>
      </c>
      <c r="B265" s="1" t="s">
        <v>23</v>
      </c>
      <c r="C265" s="1" t="s">
        <v>256</v>
      </c>
      <c r="D265" s="10">
        <v>44340</v>
      </c>
      <c r="E265" s="7">
        <v>0.41666666666666702</v>
      </c>
      <c r="F265" s="7">
        <v>0.83333333333333304</v>
      </c>
      <c r="G265" s="22">
        <v>1200</v>
      </c>
      <c r="H265" s="22" t="s">
        <v>1746</v>
      </c>
      <c r="I265" s="15" t="s">
        <v>1746</v>
      </c>
      <c r="J265" s="15" t="s">
        <v>1746</v>
      </c>
      <c r="K265" s="15" t="s">
        <v>1746</v>
      </c>
      <c r="L265" s="15">
        <v>0</v>
      </c>
      <c r="M265" s="15" t="s">
        <v>1746</v>
      </c>
      <c r="N265" s="15">
        <v>3.1</v>
      </c>
      <c r="O265" s="15" t="s">
        <v>1746</v>
      </c>
      <c r="P265" s="15" t="s">
        <v>1746</v>
      </c>
      <c r="Q265" s="15" t="s">
        <v>1746</v>
      </c>
      <c r="R265" s="24">
        <v>9</v>
      </c>
      <c r="S265" s="22">
        <v>1</v>
      </c>
      <c r="T265" s="24">
        <v>3.1</v>
      </c>
      <c r="U265" s="22" t="s">
        <v>1746</v>
      </c>
      <c r="V265" s="24" t="s">
        <v>1746</v>
      </c>
      <c r="W265" s="15">
        <v>10</v>
      </c>
      <c r="X265" s="15" t="s">
        <v>1746</v>
      </c>
      <c r="Y265" s="25" t="s">
        <v>1746</v>
      </c>
    </row>
    <row r="266" spans="1:25" x14ac:dyDescent="0.25">
      <c r="A266" s="90">
        <v>265</v>
      </c>
      <c r="B266" s="1" t="s">
        <v>23</v>
      </c>
      <c r="C266" s="1" t="s">
        <v>1027</v>
      </c>
      <c r="D266" s="10">
        <v>44348</v>
      </c>
      <c r="E266" s="7">
        <v>0.47222222222222199</v>
      </c>
      <c r="F266" s="7">
        <v>0.80555555555555503</v>
      </c>
      <c r="G266" s="22">
        <v>1200</v>
      </c>
      <c r="H266" s="22" t="s">
        <v>1746</v>
      </c>
      <c r="I266" s="15" t="s">
        <v>1746</v>
      </c>
      <c r="J266" s="15" t="s">
        <v>1746</v>
      </c>
      <c r="K266" s="15" t="s">
        <v>1746</v>
      </c>
      <c r="L266" s="15">
        <v>0</v>
      </c>
      <c r="M266" s="15" t="s">
        <v>1746</v>
      </c>
      <c r="N266" s="15">
        <v>2.1</v>
      </c>
      <c r="O266" s="15" t="s">
        <v>1746</v>
      </c>
      <c r="P266" s="15" t="s">
        <v>1746</v>
      </c>
      <c r="Q266" s="15" t="s">
        <v>1746</v>
      </c>
      <c r="R266" s="24">
        <v>5</v>
      </c>
      <c r="S266" s="22">
        <v>3</v>
      </c>
      <c r="T266" s="24">
        <v>6.3000000000000007</v>
      </c>
      <c r="U266" s="22" t="s">
        <v>1746</v>
      </c>
      <c r="V266" s="24" t="s">
        <v>1746</v>
      </c>
      <c r="W266" s="15">
        <v>8</v>
      </c>
      <c r="X266" s="15" t="s">
        <v>1746</v>
      </c>
      <c r="Y266" s="25" t="s">
        <v>1746</v>
      </c>
    </row>
    <row r="267" spans="1:25" x14ac:dyDescent="0.25">
      <c r="A267" s="90">
        <v>266</v>
      </c>
      <c r="B267" s="1" t="s">
        <v>23</v>
      </c>
      <c r="C267" s="1" t="s">
        <v>256</v>
      </c>
      <c r="D267" s="10">
        <v>44349</v>
      </c>
      <c r="E267" s="7">
        <v>0.44444444444444398</v>
      </c>
      <c r="F267" s="7">
        <v>0.77777777777777801</v>
      </c>
      <c r="G267" s="22">
        <v>1200</v>
      </c>
      <c r="H267" s="22" t="s">
        <v>1746</v>
      </c>
      <c r="I267" s="15" t="s">
        <v>1746</v>
      </c>
      <c r="J267" s="15" t="s">
        <v>1746</v>
      </c>
      <c r="K267" s="15" t="s">
        <v>1746</v>
      </c>
      <c r="L267" s="15">
        <v>2.02</v>
      </c>
      <c r="M267" s="15" t="s">
        <v>1746</v>
      </c>
      <c r="N267" s="15">
        <v>4.8</v>
      </c>
      <c r="O267" s="15" t="s">
        <v>1746</v>
      </c>
      <c r="P267" s="15" t="s">
        <v>1746</v>
      </c>
      <c r="Q267" s="15" t="s">
        <v>1746</v>
      </c>
      <c r="R267" s="24">
        <v>15</v>
      </c>
      <c r="S267" s="22">
        <v>1</v>
      </c>
      <c r="T267" s="24">
        <v>2.78</v>
      </c>
      <c r="U267" s="22" t="s">
        <v>1746</v>
      </c>
      <c r="V267" s="24" t="s">
        <v>1746</v>
      </c>
      <c r="W267" s="15">
        <v>8</v>
      </c>
      <c r="X267" s="15" t="s">
        <v>1746</v>
      </c>
      <c r="Y267" s="25" t="s">
        <v>1746</v>
      </c>
    </row>
    <row r="268" spans="1:25" x14ac:dyDescent="0.25">
      <c r="A268" s="90">
        <v>267</v>
      </c>
      <c r="B268" s="1" t="s">
        <v>23</v>
      </c>
      <c r="C268" s="1" t="s">
        <v>2573</v>
      </c>
      <c r="D268" s="10">
        <v>44353</v>
      </c>
      <c r="E268" s="7">
        <v>0.43402777777777801</v>
      </c>
      <c r="F268" s="7">
        <v>0.76736111111111105</v>
      </c>
      <c r="G268" s="22">
        <v>1200</v>
      </c>
      <c r="H268" s="22" t="s">
        <v>1746</v>
      </c>
      <c r="I268" s="15" t="s">
        <v>1746</v>
      </c>
      <c r="J268" s="15" t="s">
        <v>1746</v>
      </c>
      <c r="K268" s="15" t="s">
        <v>1746</v>
      </c>
      <c r="L268" s="15">
        <v>3.23</v>
      </c>
      <c r="M268" s="15" t="s">
        <v>1746</v>
      </c>
      <c r="N268" s="15">
        <v>3.5</v>
      </c>
      <c r="O268" s="15" t="s">
        <v>1746</v>
      </c>
      <c r="P268" s="15" t="s">
        <v>1746</v>
      </c>
      <c r="Q268" s="15" t="s">
        <v>1746</v>
      </c>
      <c r="R268" s="24">
        <v>1</v>
      </c>
      <c r="S268" s="22">
        <v>2</v>
      </c>
      <c r="T268" s="24">
        <v>0.54</v>
      </c>
      <c r="U268" s="22" t="s">
        <v>1746</v>
      </c>
      <c r="V268" s="24" t="s">
        <v>1746</v>
      </c>
      <c r="W268" s="15">
        <v>8</v>
      </c>
      <c r="X268" s="15" t="s">
        <v>1746</v>
      </c>
      <c r="Y268" s="25" t="s">
        <v>1746</v>
      </c>
    </row>
    <row r="269" spans="1:25" x14ac:dyDescent="0.25">
      <c r="A269" s="90">
        <v>268</v>
      </c>
      <c r="B269" s="1" t="s">
        <v>23</v>
      </c>
      <c r="C269" s="1" t="s">
        <v>224</v>
      </c>
      <c r="D269" s="10">
        <v>44355</v>
      </c>
      <c r="E269" s="7">
        <v>0.42361111111111099</v>
      </c>
      <c r="F269" s="7">
        <v>0.79861111111111105</v>
      </c>
      <c r="G269" s="22">
        <v>1200</v>
      </c>
      <c r="H269" s="22" t="s">
        <v>1746</v>
      </c>
      <c r="I269" s="15" t="s">
        <v>1746</v>
      </c>
      <c r="J269" s="15" t="s">
        <v>1746</v>
      </c>
      <c r="K269" s="15" t="s">
        <v>1746</v>
      </c>
      <c r="L269" s="15">
        <v>3.93</v>
      </c>
      <c r="M269" s="15" t="s">
        <v>1746</v>
      </c>
      <c r="N269" s="15">
        <v>5.63</v>
      </c>
      <c r="O269" s="15" t="s">
        <v>1746</v>
      </c>
      <c r="P269" s="15" t="s">
        <v>1746</v>
      </c>
      <c r="Q269" s="15" t="s">
        <v>1746</v>
      </c>
      <c r="R269" s="24">
        <v>1.2</v>
      </c>
      <c r="S269" s="22">
        <v>1</v>
      </c>
      <c r="T269" s="24">
        <v>1.6999999999999997</v>
      </c>
      <c r="U269" s="22" t="s">
        <v>1746</v>
      </c>
      <c r="V269" s="24" t="s">
        <v>1746</v>
      </c>
      <c r="W269" s="15">
        <v>9</v>
      </c>
      <c r="X269" s="15" t="s">
        <v>1746</v>
      </c>
      <c r="Y269" s="25" t="s">
        <v>1746</v>
      </c>
    </row>
    <row r="270" spans="1:25" x14ac:dyDescent="0.25">
      <c r="A270" s="90">
        <v>269</v>
      </c>
      <c r="B270" s="1" t="s">
        <v>23</v>
      </c>
      <c r="C270" s="1" t="s">
        <v>196</v>
      </c>
      <c r="D270" s="10">
        <v>44356</v>
      </c>
      <c r="E270" s="7">
        <v>0.45138888888888901</v>
      </c>
      <c r="F270" s="7">
        <v>0.82638888888888895</v>
      </c>
      <c r="G270" s="22">
        <v>1200</v>
      </c>
      <c r="H270" s="22" t="s">
        <v>1746</v>
      </c>
      <c r="I270" s="15" t="s">
        <v>1746</v>
      </c>
      <c r="J270" s="15" t="s">
        <v>1746</v>
      </c>
      <c r="K270" s="15" t="s">
        <v>1746</v>
      </c>
      <c r="L270" s="15">
        <v>1.2</v>
      </c>
      <c r="M270" s="15" t="s">
        <v>1746</v>
      </c>
      <c r="N270" s="15">
        <v>4.2</v>
      </c>
      <c r="O270" s="15" t="s">
        <v>1746</v>
      </c>
      <c r="P270" s="15" t="s">
        <v>1746</v>
      </c>
      <c r="Q270" s="15" t="s">
        <v>1746</v>
      </c>
      <c r="R270" s="24">
        <v>4</v>
      </c>
      <c r="S270" s="22">
        <v>1</v>
      </c>
      <c r="T270" s="24">
        <v>3</v>
      </c>
      <c r="U270" s="22" t="s">
        <v>1746</v>
      </c>
      <c r="V270" s="24" t="s">
        <v>1746</v>
      </c>
      <c r="W270" s="15">
        <v>9</v>
      </c>
      <c r="X270" s="15" t="s">
        <v>1746</v>
      </c>
      <c r="Y270" s="25" t="s">
        <v>1746</v>
      </c>
    </row>
    <row r="271" spans="1:25" x14ac:dyDescent="0.25">
      <c r="A271" s="90">
        <v>270</v>
      </c>
      <c r="B271" s="1" t="s">
        <v>23</v>
      </c>
      <c r="C271" s="1" t="s">
        <v>196</v>
      </c>
      <c r="D271" s="10">
        <v>44357</v>
      </c>
      <c r="E271" s="7">
        <v>0.38888888888888901</v>
      </c>
      <c r="F271" s="7">
        <v>0.80555555555555503</v>
      </c>
      <c r="G271" s="22">
        <v>1200</v>
      </c>
      <c r="H271" s="22" t="s">
        <v>1746</v>
      </c>
      <c r="I271" s="15" t="s">
        <v>1746</v>
      </c>
      <c r="J271" s="15" t="s">
        <v>1746</v>
      </c>
      <c r="K271" s="15" t="s">
        <v>1746</v>
      </c>
      <c r="L271" s="15">
        <v>2.48</v>
      </c>
      <c r="M271" s="15" t="s">
        <v>1746</v>
      </c>
      <c r="N271" s="15">
        <v>6.51</v>
      </c>
      <c r="O271" s="15" t="s">
        <v>1746</v>
      </c>
      <c r="P271" s="15" t="s">
        <v>1746</v>
      </c>
      <c r="Q271" s="15" t="s">
        <v>1746</v>
      </c>
      <c r="R271" s="24">
        <v>5</v>
      </c>
      <c r="S271" s="22">
        <v>1</v>
      </c>
      <c r="T271" s="24">
        <v>4.0299999999999994</v>
      </c>
      <c r="U271" s="22" t="s">
        <v>1746</v>
      </c>
      <c r="V271" s="24" t="s">
        <v>1746</v>
      </c>
      <c r="W271" s="15">
        <v>10</v>
      </c>
      <c r="X271" s="15" t="s">
        <v>1746</v>
      </c>
      <c r="Y271" s="25" t="s">
        <v>1746</v>
      </c>
    </row>
    <row r="272" spans="1:25" x14ac:dyDescent="0.25">
      <c r="A272" s="90">
        <v>271</v>
      </c>
      <c r="B272" s="1" t="s">
        <v>23</v>
      </c>
      <c r="C272" s="1" t="s">
        <v>196</v>
      </c>
      <c r="D272" s="10">
        <v>44358</v>
      </c>
      <c r="E272" s="7">
        <v>0.375</v>
      </c>
      <c r="F272" s="7">
        <v>0.79166666666666696</v>
      </c>
      <c r="G272" s="22">
        <v>1200</v>
      </c>
      <c r="H272" s="22" t="s">
        <v>1746</v>
      </c>
      <c r="I272" s="15" t="s">
        <v>1746</v>
      </c>
      <c r="J272" s="15" t="s">
        <v>1746</v>
      </c>
      <c r="K272" s="15" t="s">
        <v>1746</v>
      </c>
      <c r="L272" s="15">
        <v>2.44</v>
      </c>
      <c r="M272" s="15" t="s">
        <v>1746</v>
      </c>
      <c r="N272" s="15">
        <v>4.2</v>
      </c>
      <c r="O272" s="15" t="s">
        <v>1746</v>
      </c>
      <c r="P272" s="15" t="s">
        <v>1746</v>
      </c>
      <c r="Q272" s="15" t="s">
        <v>1746</v>
      </c>
      <c r="R272" s="24">
        <v>4</v>
      </c>
      <c r="S272" s="22">
        <v>3</v>
      </c>
      <c r="T272" s="24">
        <v>5.2800000000000011</v>
      </c>
      <c r="U272" s="22" t="s">
        <v>1746</v>
      </c>
      <c r="V272" s="24" t="s">
        <v>1746</v>
      </c>
      <c r="W272" s="15">
        <v>10</v>
      </c>
      <c r="X272" s="15" t="s">
        <v>1746</v>
      </c>
      <c r="Y272" s="25" t="s">
        <v>1746</v>
      </c>
    </row>
    <row r="273" spans="1:25" x14ac:dyDescent="0.25">
      <c r="A273" s="90">
        <v>272</v>
      </c>
      <c r="B273" s="1" t="s">
        <v>23</v>
      </c>
      <c r="C273" s="1" t="s">
        <v>224</v>
      </c>
      <c r="D273" s="10">
        <v>44359</v>
      </c>
      <c r="E273" s="7">
        <v>0.42361111111111099</v>
      </c>
      <c r="F273" s="7">
        <v>0.79861111111111105</v>
      </c>
      <c r="G273" s="22">
        <v>1200</v>
      </c>
      <c r="H273" s="22" t="s">
        <v>1746</v>
      </c>
      <c r="I273" s="15" t="s">
        <v>1746</v>
      </c>
      <c r="J273" s="15" t="s">
        <v>1746</v>
      </c>
      <c r="K273" s="15" t="s">
        <v>1746</v>
      </c>
      <c r="L273" s="15">
        <v>1.61</v>
      </c>
      <c r="M273" s="15" t="s">
        <v>1746</v>
      </c>
      <c r="N273" s="15">
        <v>3.1</v>
      </c>
      <c r="O273" s="15" t="s">
        <v>1746</v>
      </c>
      <c r="P273" s="15" t="s">
        <v>1746</v>
      </c>
      <c r="Q273" s="15" t="s">
        <v>1746</v>
      </c>
      <c r="R273" s="24">
        <v>3.5</v>
      </c>
      <c r="S273" s="22">
        <v>1</v>
      </c>
      <c r="T273" s="24">
        <v>1.49</v>
      </c>
      <c r="U273" s="22" t="s">
        <v>1746</v>
      </c>
      <c r="V273" s="24" t="s">
        <v>1746</v>
      </c>
      <c r="W273" s="15">
        <v>9</v>
      </c>
      <c r="X273" s="15" t="s">
        <v>1746</v>
      </c>
      <c r="Y273" s="25" t="s">
        <v>1746</v>
      </c>
    </row>
    <row r="274" spans="1:25" x14ac:dyDescent="0.25">
      <c r="A274" s="90">
        <v>273</v>
      </c>
      <c r="B274" s="1" t="s">
        <v>23</v>
      </c>
      <c r="C274" s="1" t="s">
        <v>224</v>
      </c>
      <c r="D274" s="10">
        <v>44360</v>
      </c>
      <c r="E274" s="7">
        <v>0.38888888888888901</v>
      </c>
      <c r="F274" s="7">
        <v>0.80555555555555503</v>
      </c>
      <c r="G274" s="22">
        <v>1200</v>
      </c>
      <c r="H274" s="22" t="s">
        <v>1746</v>
      </c>
      <c r="I274" s="15" t="s">
        <v>1746</v>
      </c>
      <c r="J274" s="15" t="s">
        <v>1746</v>
      </c>
      <c r="K274" s="15" t="s">
        <v>1746</v>
      </c>
      <c r="L274" s="15">
        <v>1.1599999999999999</v>
      </c>
      <c r="M274" s="15" t="s">
        <v>1746</v>
      </c>
      <c r="N274" s="15">
        <v>3.1</v>
      </c>
      <c r="O274" s="15" t="s">
        <v>1746</v>
      </c>
      <c r="P274" s="15" t="s">
        <v>1746</v>
      </c>
      <c r="Q274" s="15" t="s">
        <v>1746</v>
      </c>
      <c r="R274" s="24">
        <v>4</v>
      </c>
      <c r="S274" s="22">
        <v>1</v>
      </c>
      <c r="T274" s="24">
        <v>1.9400000000000002</v>
      </c>
      <c r="U274" s="22" t="s">
        <v>1746</v>
      </c>
      <c r="V274" s="24" t="s">
        <v>1746</v>
      </c>
      <c r="W274" s="15">
        <v>10</v>
      </c>
      <c r="X274" s="15" t="s">
        <v>1746</v>
      </c>
      <c r="Y274" s="25" t="s">
        <v>1746</v>
      </c>
    </row>
    <row r="275" spans="1:25" x14ac:dyDescent="0.25">
      <c r="A275" s="90">
        <v>274</v>
      </c>
      <c r="B275" s="1" t="s">
        <v>23</v>
      </c>
      <c r="C275" s="1" t="s">
        <v>224</v>
      </c>
      <c r="D275" s="10">
        <v>44361</v>
      </c>
      <c r="E275" s="7">
        <v>0.39583333333333298</v>
      </c>
      <c r="F275" s="7">
        <v>0.8125</v>
      </c>
      <c r="G275" s="22">
        <v>1200</v>
      </c>
      <c r="H275" s="22" t="s">
        <v>1746</v>
      </c>
      <c r="I275" s="15" t="s">
        <v>1746</v>
      </c>
      <c r="J275" s="15" t="s">
        <v>1746</v>
      </c>
      <c r="K275" s="15" t="s">
        <v>1746</v>
      </c>
      <c r="L275" s="15">
        <v>1.2</v>
      </c>
      <c r="M275" s="15" t="s">
        <v>1746</v>
      </c>
      <c r="N275" s="15">
        <v>2.7</v>
      </c>
      <c r="O275" s="15" t="s">
        <v>1746</v>
      </c>
      <c r="P275" s="15" t="s">
        <v>1746</v>
      </c>
      <c r="Q275" s="15" t="s">
        <v>1746</v>
      </c>
      <c r="R275" s="24">
        <v>3.8</v>
      </c>
      <c r="S275" s="22">
        <v>1</v>
      </c>
      <c r="T275" s="24">
        <v>1.5000000000000002</v>
      </c>
      <c r="U275" s="22" t="s">
        <v>1746</v>
      </c>
      <c r="V275" s="24" t="s">
        <v>1746</v>
      </c>
      <c r="W275" s="15">
        <v>10</v>
      </c>
      <c r="X275" s="15" t="s">
        <v>1746</v>
      </c>
      <c r="Y275" s="25" t="s">
        <v>1746</v>
      </c>
    </row>
    <row r="276" spans="1:25" x14ac:dyDescent="0.25">
      <c r="A276" s="90">
        <v>275</v>
      </c>
      <c r="B276" s="1" t="s">
        <v>23</v>
      </c>
      <c r="C276" s="1" t="s">
        <v>224</v>
      </c>
      <c r="D276" s="10">
        <v>44362</v>
      </c>
      <c r="E276" s="7">
        <v>0.38888888888888901</v>
      </c>
      <c r="F276" s="7">
        <v>0.80555555555555503</v>
      </c>
      <c r="G276" s="22">
        <v>1200</v>
      </c>
      <c r="H276" s="22" t="s">
        <v>1746</v>
      </c>
      <c r="I276" s="15" t="s">
        <v>1746</v>
      </c>
      <c r="J276" s="15" t="s">
        <v>1746</v>
      </c>
      <c r="K276" s="15" t="s">
        <v>1746</v>
      </c>
      <c r="L276" s="15">
        <v>1.1399999999999999</v>
      </c>
      <c r="M276" s="15" t="s">
        <v>1746</v>
      </c>
      <c r="N276" s="15">
        <v>3.2</v>
      </c>
      <c r="O276" s="15" t="s">
        <v>1746</v>
      </c>
      <c r="P276" s="15" t="s">
        <v>1746</v>
      </c>
      <c r="Q276" s="15" t="s">
        <v>1746</v>
      </c>
      <c r="R276" s="24">
        <v>3.5</v>
      </c>
      <c r="S276" s="22">
        <v>1</v>
      </c>
      <c r="T276" s="24">
        <v>2.0600000000000005</v>
      </c>
      <c r="U276" s="22" t="s">
        <v>1746</v>
      </c>
      <c r="V276" s="24" t="s">
        <v>1746</v>
      </c>
      <c r="W276" s="15">
        <v>10</v>
      </c>
      <c r="X276" s="15" t="s">
        <v>1746</v>
      </c>
      <c r="Y276" s="25" t="s">
        <v>1746</v>
      </c>
    </row>
    <row r="277" spans="1:25" x14ac:dyDescent="0.25">
      <c r="A277" s="90">
        <v>276</v>
      </c>
      <c r="B277" s="1" t="s">
        <v>23</v>
      </c>
      <c r="C277" s="1" t="s">
        <v>224</v>
      </c>
      <c r="D277" s="10">
        <v>44364</v>
      </c>
      <c r="E277" s="7">
        <v>0.49652777777777801</v>
      </c>
      <c r="F277" s="7">
        <v>0.82986111111111105</v>
      </c>
      <c r="G277" s="22">
        <v>1200</v>
      </c>
      <c r="H277" s="22" t="s">
        <v>1746</v>
      </c>
      <c r="I277" s="15" t="s">
        <v>1746</v>
      </c>
      <c r="J277" s="15" t="s">
        <v>1746</v>
      </c>
      <c r="K277" s="15" t="s">
        <v>1746</v>
      </c>
      <c r="L277" s="15">
        <v>1.1399999999999999</v>
      </c>
      <c r="M277" s="15" t="s">
        <v>1746</v>
      </c>
      <c r="N277" s="15">
        <v>2.5</v>
      </c>
      <c r="O277" s="15" t="s">
        <v>1746</v>
      </c>
      <c r="P277" s="15" t="s">
        <v>1746</v>
      </c>
      <c r="Q277" s="15" t="s">
        <v>1746</v>
      </c>
      <c r="R277" s="24">
        <v>2.2999999999999998</v>
      </c>
      <c r="S277" s="22">
        <v>1</v>
      </c>
      <c r="T277" s="24">
        <v>1.36</v>
      </c>
      <c r="U277" s="22" t="s">
        <v>1746</v>
      </c>
      <c r="V277" s="24" t="s">
        <v>1746</v>
      </c>
      <c r="W277" s="15">
        <v>8</v>
      </c>
      <c r="X277" s="15" t="s">
        <v>1746</v>
      </c>
      <c r="Y277" s="25" t="s">
        <v>1746</v>
      </c>
    </row>
    <row r="278" spans="1:25" x14ac:dyDescent="0.25">
      <c r="A278" s="90">
        <v>277</v>
      </c>
      <c r="B278" s="1" t="s">
        <v>23</v>
      </c>
      <c r="C278" s="1" t="s">
        <v>224</v>
      </c>
      <c r="D278" s="10">
        <v>44365</v>
      </c>
      <c r="E278" s="7">
        <v>0.37847222222222199</v>
      </c>
      <c r="F278" s="7">
        <v>0.79513888888888895</v>
      </c>
      <c r="G278" s="22">
        <v>1200</v>
      </c>
      <c r="H278" s="22" t="s">
        <v>1746</v>
      </c>
      <c r="I278" s="15" t="s">
        <v>1746</v>
      </c>
      <c r="J278" s="15" t="s">
        <v>1746</v>
      </c>
      <c r="K278" s="15" t="s">
        <v>1746</v>
      </c>
      <c r="L278" s="15">
        <v>1.27</v>
      </c>
      <c r="M278" s="15" t="s">
        <v>1746</v>
      </c>
      <c r="N278" s="15">
        <v>2.6</v>
      </c>
      <c r="O278" s="15" t="s">
        <v>1746</v>
      </c>
      <c r="P278" s="15" t="s">
        <v>1746</v>
      </c>
      <c r="Q278" s="15" t="s">
        <v>1746</v>
      </c>
      <c r="R278" s="24">
        <v>2.8</v>
      </c>
      <c r="S278" s="22">
        <v>1</v>
      </c>
      <c r="T278" s="24">
        <v>1.33</v>
      </c>
      <c r="U278" s="22" t="s">
        <v>1746</v>
      </c>
      <c r="V278" s="24" t="s">
        <v>1746</v>
      </c>
      <c r="W278" s="15">
        <v>10</v>
      </c>
      <c r="X278" s="15" t="s">
        <v>1746</v>
      </c>
      <c r="Y278" s="25" t="s">
        <v>1746</v>
      </c>
    </row>
    <row r="279" spans="1:25" x14ac:dyDescent="0.25">
      <c r="A279" s="90">
        <v>278</v>
      </c>
      <c r="B279" s="1" t="s">
        <v>23</v>
      </c>
      <c r="C279" s="1" t="s">
        <v>224</v>
      </c>
      <c r="D279" s="10">
        <v>44366</v>
      </c>
      <c r="E279" s="7">
        <v>0.375</v>
      </c>
      <c r="F279" s="7">
        <v>0.79166666666666696</v>
      </c>
      <c r="G279" s="22">
        <v>1200</v>
      </c>
      <c r="H279" s="22" t="s">
        <v>1746</v>
      </c>
      <c r="I279" s="15" t="s">
        <v>1746</v>
      </c>
      <c r="J279" s="15" t="s">
        <v>1746</v>
      </c>
      <c r="K279" s="15" t="s">
        <v>1746</v>
      </c>
      <c r="L279" s="15">
        <v>1.03</v>
      </c>
      <c r="M279" s="15" t="s">
        <v>1746</v>
      </c>
      <c r="N279" s="15">
        <v>2.8</v>
      </c>
      <c r="O279" s="15" t="s">
        <v>1746</v>
      </c>
      <c r="P279" s="15" t="s">
        <v>1746</v>
      </c>
      <c r="Q279" s="15" t="s">
        <v>1746</v>
      </c>
      <c r="R279" s="24">
        <v>2.5</v>
      </c>
      <c r="S279" s="22">
        <v>1</v>
      </c>
      <c r="T279" s="24">
        <v>1.7699999999999998</v>
      </c>
      <c r="U279" s="22" t="s">
        <v>1746</v>
      </c>
      <c r="V279" s="24" t="s">
        <v>1746</v>
      </c>
      <c r="W279" s="15">
        <v>10</v>
      </c>
      <c r="X279" s="15" t="s">
        <v>1746</v>
      </c>
      <c r="Y279" s="25" t="s">
        <v>1746</v>
      </c>
    </row>
    <row r="280" spans="1:25" x14ac:dyDescent="0.25">
      <c r="A280" s="90">
        <v>279</v>
      </c>
      <c r="B280" s="1" t="s">
        <v>23</v>
      </c>
      <c r="C280" s="1" t="s">
        <v>224</v>
      </c>
      <c r="D280" s="10">
        <v>44367</v>
      </c>
      <c r="E280" s="7">
        <v>0.375</v>
      </c>
      <c r="F280" s="7">
        <v>0.79166666666666696</v>
      </c>
      <c r="G280" s="22">
        <v>1200</v>
      </c>
      <c r="H280" s="22" t="s">
        <v>1746</v>
      </c>
      <c r="I280" s="15" t="s">
        <v>1746</v>
      </c>
      <c r="J280" s="15" t="s">
        <v>1746</v>
      </c>
      <c r="K280" s="15" t="s">
        <v>1746</v>
      </c>
      <c r="L280" s="15">
        <v>1.08</v>
      </c>
      <c r="M280" s="15" t="s">
        <v>1746</v>
      </c>
      <c r="N280" s="15">
        <v>3.1</v>
      </c>
      <c r="O280" s="15" t="s">
        <v>1746</v>
      </c>
      <c r="P280" s="15" t="s">
        <v>1746</v>
      </c>
      <c r="Q280" s="15" t="s">
        <v>1746</v>
      </c>
      <c r="R280" s="24">
        <v>2.8</v>
      </c>
      <c r="S280" s="22">
        <v>1</v>
      </c>
      <c r="T280" s="24">
        <v>2.02</v>
      </c>
      <c r="U280" s="22" t="s">
        <v>1746</v>
      </c>
      <c r="V280" s="24" t="s">
        <v>1746</v>
      </c>
      <c r="W280" s="15">
        <v>10</v>
      </c>
      <c r="X280" s="15" t="s">
        <v>1746</v>
      </c>
      <c r="Y280" s="25" t="s">
        <v>1746</v>
      </c>
    </row>
    <row r="281" spans="1:25" x14ac:dyDescent="0.25">
      <c r="A281" s="90">
        <v>280</v>
      </c>
      <c r="B281" s="1" t="s">
        <v>23</v>
      </c>
      <c r="C281" s="1" t="s">
        <v>224</v>
      </c>
      <c r="D281" s="10">
        <v>44368</v>
      </c>
      <c r="E281" s="7">
        <v>0.38194444444444398</v>
      </c>
      <c r="F281" s="7">
        <v>0.79861111111111105</v>
      </c>
      <c r="G281" s="22">
        <v>1200</v>
      </c>
      <c r="H281" s="22" t="s">
        <v>1746</v>
      </c>
      <c r="I281" s="15" t="s">
        <v>1746</v>
      </c>
      <c r="J281" s="15" t="s">
        <v>1746</v>
      </c>
      <c r="K281" s="15" t="s">
        <v>1746</v>
      </c>
      <c r="L281" s="15">
        <v>1.1000000000000001</v>
      </c>
      <c r="M281" s="15" t="s">
        <v>1746</v>
      </c>
      <c r="N281" s="15">
        <v>3.3</v>
      </c>
      <c r="O281" s="15" t="s">
        <v>1746</v>
      </c>
      <c r="P281" s="15" t="s">
        <v>1746</v>
      </c>
      <c r="Q281" s="15" t="s">
        <v>1746</v>
      </c>
      <c r="R281" s="24">
        <v>2.6</v>
      </c>
      <c r="S281" s="22">
        <v>1</v>
      </c>
      <c r="T281" s="24">
        <v>2.1999999999999997</v>
      </c>
      <c r="U281" s="22" t="s">
        <v>1746</v>
      </c>
      <c r="V281" s="24" t="s">
        <v>1746</v>
      </c>
      <c r="W281" s="15">
        <v>10</v>
      </c>
      <c r="X281" s="15" t="s">
        <v>1746</v>
      </c>
      <c r="Y281" s="25" t="s">
        <v>1746</v>
      </c>
    </row>
    <row r="282" spans="1:25" x14ac:dyDescent="0.25">
      <c r="A282" s="90">
        <v>281</v>
      </c>
      <c r="B282" s="1" t="s">
        <v>23</v>
      </c>
      <c r="C282" s="1" t="s">
        <v>224</v>
      </c>
      <c r="D282" s="10">
        <v>44369</v>
      </c>
      <c r="E282" s="7">
        <v>0.37847222222222199</v>
      </c>
      <c r="F282" s="7">
        <v>0.79513888888888895</v>
      </c>
      <c r="G282" s="22">
        <v>1200</v>
      </c>
      <c r="H282" s="22" t="s">
        <v>1746</v>
      </c>
      <c r="I282" s="15" t="s">
        <v>1746</v>
      </c>
      <c r="J282" s="15" t="s">
        <v>1746</v>
      </c>
      <c r="K282" s="15" t="s">
        <v>1746</v>
      </c>
      <c r="L282" s="15">
        <v>1.0900000000000001</v>
      </c>
      <c r="M282" s="15" t="s">
        <v>1746</v>
      </c>
      <c r="N282" s="15">
        <v>3.2</v>
      </c>
      <c r="O282" s="15" t="s">
        <v>1746</v>
      </c>
      <c r="P282" s="15" t="s">
        <v>1746</v>
      </c>
      <c r="Q282" s="15" t="s">
        <v>1746</v>
      </c>
      <c r="R282" s="24">
        <v>2.5</v>
      </c>
      <c r="S282" s="22">
        <v>1</v>
      </c>
      <c r="T282" s="24">
        <v>2.1100000000000003</v>
      </c>
      <c r="U282" s="22" t="s">
        <v>1746</v>
      </c>
      <c r="V282" s="24" t="s">
        <v>1746</v>
      </c>
      <c r="W282" s="15">
        <v>10</v>
      </c>
      <c r="X282" s="15" t="s">
        <v>1746</v>
      </c>
      <c r="Y282" s="25" t="s">
        <v>1746</v>
      </c>
    </row>
    <row r="283" spans="1:25" x14ac:dyDescent="0.25">
      <c r="A283" s="90">
        <v>282</v>
      </c>
      <c r="B283" s="1" t="s">
        <v>23</v>
      </c>
      <c r="C283" s="1" t="s">
        <v>224</v>
      </c>
      <c r="D283" s="10">
        <v>44370</v>
      </c>
      <c r="E283" s="7">
        <v>0.36805555555555602</v>
      </c>
      <c r="F283" s="7">
        <v>0.82638888888888895</v>
      </c>
      <c r="G283" s="22">
        <v>1200</v>
      </c>
      <c r="H283" s="22" t="s">
        <v>1746</v>
      </c>
      <c r="I283" s="15" t="s">
        <v>1746</v>
      </c>
      <c r="J283" s="15" t="s">
        <v>1746</v>
      </c>
      <c r="K283" s="15" t="s">
        <v>1746</v>
      </c>
      <c r="L283" s="15">
        <v>1.06</v>
      </c>
      <c r="M283" s="15" t="s">
        <v>1746</v>
      </c>
      <c r="N283" s="15">
        <v>4.8</v>
      </c>
      <c r="O283" s="15" t="s">
        <v>1746</v>
      </c>
      <c r="P283" s="15" t="s">
        <v>1746</v>
      </c>
      <c r="Q283" s="15" t="s">
        <v>1746</v>
      </c>
      <c r="R283" s="24">
        <v>3</v>
      </c>
      <c r="S283" s="22">
        <v>1</v>
      </c>
      <c r="T283" s="24">
        <v>3.7399999999999998</v>
      </c>
      <c r="U283" s="22" t="s">
        <v>1746</v>
      </c>
      <c r="V283" s="24" t="s">
        <v>1746</v>
      </c>
      <c r="W283" s="15">
        <v>11</v>
      </c>
      <c r="X283" s="15" t="s">
        <v>1746</v>
      </c>
      <c r="Y283" s="25" t="s">
        <v>1746</v>
      </c>
    </row>
    <row r="284" spans="1:25" x14ac:dyDescent="0.25">
      <c r="A284" s="90">
        <v>283</v>
      </c>
      <c r="B284" s="1" t="s">
        <v>23</v>
      </c>
      <c r="C284" s="1" t="s">
        <v>224</v>
      </c>
      <c r="D284" s="10">
        <v>44371</v>
      </c>
      <c r="E284" s="7">
        <v>0.36805555555555602</v>
      </c>
      <c r="F284" s="7">
        <v>0.78472222222222199</v>
      </c>
      <c r="G284" s="22">
        <v>1200</v>
      </c>
      <c r="H284" s="22" t="s">
        <v>1746</v>
      </c>
      <c r="I284" s="15" t="s">
        <v>1746</v>
      </c>
      <c r="J284" s="15" t="s">
        <v>1746</v>
      </c>
      <c r="K284" s="15" t="s">
        <v>1746</v>
      </c>
      <c r="L284" s="15">
        <v>1.8</v>
      </c>
      <c r="M284" s="15" t="s">
        <v>1746</v>
      </c>
      <c r="N284" s="15">
        <v>3.1</v>
      </c>
      <c r="O284" s="15" t="s">
        <v>1746</v>
      </c>
      <c r="P284" s="15" t="s">
        <v>1746</v>
      </c>
      <c r="Q284" s="15" t="s">
        <v>1746</v>
      </c>
      <c r="R284" s="24">
        <v>3.5</v>
      </c>
      <c r="S284" s="22">
        <v>1</v>
      </c>
      <c r="T284" s="24">
        <v>1.3</v>
      </c>
      <c r="U284" s="22" t="s">
        <v>1746</v>
      </c>
      <c r="V284" s="24" t="s">
        <v>1746</v>
      </c>
      <c r="W284" s="15">
        <v>10</v>
      </c>
      <c r="X284" s="15" t="s">
        <v>1746</v>
      </c>
      <c r="Y284" s="25" t="s">
        <v>1746</v>
      </c>
    </row>
    <row r="285" spans="1:25" x14ac:dyDescent="0.25">
      <c r="A285" s="90">
        <v>284</v>
      </c>
      <c r="B285" s="1" t="s">
        <v>23</v>
      </c>
      <c r="C285" s="1" t="s">
        <v>224</v>
      </c>
      <c r="D285" s="10">
        <v>44372</v>
      </c>
      <c r="E285" s="7">
        <v>0.45833333333333298</v>
      </c>
      <c r="F285" s="7">
        <v>0.58333333333333304</v>
      </c>
      <c r="G285" s="22">
        <v>1200</v>
      </c>
      <c r="H285" s="22" t="s">
        <v>1746</v>
      </c>
      <c r="I285" s="15" t="s">
        <v>1746</v>
      </c>
      <c r="J285" s="15" t="s">
        <v>1746</v>
      </c>
      <c r="K285" s="15" t="s">
        <v>1746</v>
      </c>
      <c r="L285" s="15">
        <v>1.3</v>
      </c>
      <c r="M285" s="15" t="s">
        <v>1746</v>
      </c>
      <c r="N285" s="15">
        <v>3.2</v>
      </c>
      <c r="O285" s="15" t="s">
        <v>1746</v>
      </c>
      <c r="P285" s="15" t="s">
        <v>1746</v>
      </c>
      <c r="Q285" s="15" t="s">
        <v>1746</v>
      </c>
      <c r="R285" s="24">
        <v>1</v>
      </c>
      <c r="S285" s="22">
        <v>1</v>
      </c>
      <c r="T285" s="24">
        <v>1.9000000000000001</v>
      </c>
      <c r="U285" s="22" t="s">
        <v>1746</v>
      </c>
      <c r="V285" s="24" t="s">
        <v>1746</v>
      </c>
      <c r="W285" s="15">
        <v>3</v>
      </c>
      <c r="X285" s="15" t="s">
        <v>1746</v>
      </c>
      <c r="Y285" s="25" t="s">
        <v>3265</v>
      </c>
    </row>
    <row r="286" spans="1:25" x14ac:dyDescent="0.25">
      <c r="A286" s="90">
        <v>285</v>
      </c>
      <c r="B286" s="1" t="s">
        <v>23</v>
      </c>
      <c r="C286" s="1" t="s">
        <v>212</v>
      </c>
      <c r="D286" s="10">
        <v>44380</v>
      </c>
      <c r="E286" s="7">
        <v>0.39583333333333298</v>
      </c>
      <c r="F286" s="7">
        <v>0.77083333333333304</v>
      </c>
      <c r="G286" s="22">
        <v>1200</v>
      </c>
      <c r="H286" s="22" t="s">
        <v>1746</v>
      </c>
      <c r="I286" s="15" t="s">
        <v>1746</v>
      </c>
      <c r="J286" s="15" t="s">
        <v>1746</v>
      </c>
      <c r="K286" s="15" t="s">
        <v>1746</v>
      </c>
      <c r="L286" s="15">
        <v>0</v>
      </c>
      <c r="M286" s="15" t="s">
        <v>1746</v>
      </c>
      <c r="N286" s="15">
        <v>2.2999999999999998</v>
      </c>
      <c r="O286" s="15" t="s">
        <v>1746</v>
      </c>
      <c r="P286" s="15" t="s">
        <v>1746</v>
      </c>
      <c r="Q286" s="15" t="s">
        <v>1746</v>
      </c>
      <c r="R286" s="24">
        <v>1.5</v>
      </c>
      <c r="S286" s="22">
        <v>1</v>
      </c>
      <c r="T286" s="24">
        <v>2.2999999999999998</v>
      </c>
      <c r="U286" s="22" t="s">
        <v>1746</v>
      </c>
      <c r="V286" s="24" t="s">
        <v>1746</v>
      </c>
      <c r="W286" s="15">
        <v>9</v>
      </c>
      <c r="X286" s="15" t="s">
        <v>1746</v>
      </c>
      <c r="Y286" s="25" t="s">
        <v>1746</v>
      </c>
    </row>
    <row r="287" spans="1:25" x14ac:dyDescent="0.25">
      <c r="A287" s="90">
        <v>286</v>
      </c>
      <c r="B287" s="1" t="s">
        <v>23</v>
      </c>
      <c r="C287" s="1" t="s">
        <v>224</v>
      </c>
      <c r="D287" s="10">
        <v>44381</v>
      </c>
      <c r="E287" s="7">
        <v>0.45138888888888901</v>
      </c>
      <c r="F287" s="7">
        <v>0.78472222222222199</v>
      </c>
      <c r="G287" s="22">
        <v>1200</v>
      </c>
      <c r="H287" s="22" t="s">
        <v>1746</v>
      </c>
      <c r="I287" s="15" t="s">
        <v>1746</v>
      </c>
      <c r="J287" s="15" t="s">
        <v>1746</v>
      </c>
      <c r="K287" s="15" t="s">
        <v>1746</v>
      </c>
      <c r="L287" s="15">
        <v>1.03</v>
      </c>
      <c r="M287" s="15" t="s">
        <v>1746</v>
      </c>
      <c r="N287" s="15">
        <v>3.1</v>
      </c>
      <c r="O287" s="15" t="s">
        <v>1746</v>
      </c>
      <c r="P287" s="15" t="s">
        <v>1746</v>
      </c>
      <c r="Q287" s="15" t="s">
        <v>1746</v>
      </c>
      <c r="R287" s="24">
        <v>3</v>
      </c>
      <c r="S287" s="22">
        <v>1</v>
      </c>
      <c r="T287" s="24">
        <v>2.0700000000000003</v>
      </c>
      <c r="U287" s="22" t="s">
        <v>1746</v>
      </c>
      <c r="V287" s="24" t="s">
        <v>1746</v>
      </c>
      <c r="W287" s="15">
        <v>8</v>
      </c>
      <c r="X287" s="15" t="s">
        <v>1746</v>
      </c>
      <c r="Y287" s="25" t="s">
        <v>1746</v>
      </c>
    </row>
    <row r="288" spans="1:25" x14ac:dyDescent="0.25">
      <c r="A288" s="90">
        <v>287</v>
      </c>
      <c r="B288" s="1" t="s">
        <v>23</v>
      </c>
      <c r="C288" s="1" t="s">
        <v>256</v>
      </c>
      <c r="D288" s="10">
        <v>44381</v>
      </c>
      <c r="E288" s="7">
        <v>0.44444444444444398</v>
      </c>
      <c r="F288" s="7">
        <v>0.77777777777777801</v>
      </c>
      <c r="G288" s="22">
        <v>1200</v>
      </c>
      <c r="H288" s="22" t="s">
        <v>1746</v>
      </c>
      <c r="I288" s="15" t="s">
        <v>1746</v>
      </c>
      <c r="J288" s="15" t="s">
        <v>1746</v>
      </c>
      <c r="K288" s="15" t="s">
        <v>1746</v>
      </c>
      <c r="L288" s="15">
        <v>0</v>
      </c>
      <c r="M288" s="15" t="s">
        <v>1746</v>
      </c>
      <c r="N288" s="15">
        <v>1.5</v>
      </c>
      <c r="O288" s="15" t="s">
        <v>1746</v>
      </c>
      <c r="P288" s="15" t="s">
        <v>1746</v>
      </c>
      <c r="Q288" s="15" t="s">
        <v>1746</v>
      </c>
      <c r="R288" s="24">
        <v>2</v>
      </c>
      <c r="S288" s="22">
        <v>1</v>
      </c>
      <c r="T288" s="24">
        <v>1.5</v>
      </c>
      <c r="U288" s="22" t="s">
        <v>1746</v>
      </c>
      <c r="V288" s="24" t="s">
        <v>1746</v>
      </c>
      <c r="W288" s="15">
        <v>8</v>
      </c>
      <c r="X288" s="15" t="s">
        <v>1746</v>
      </c>
      <c r="Y288" s="25" t="s">
        <v>1746</v>
      </c>
    </row>
    <row r="289" spans="1:25" x14ac:dyDescent="0.25">
      <c r="A289" s="90">
        <v>288</v>
      </c>
      <c r="B289" s="1" t="s">
        <v>23</v>
      </c>
      <c r="C289" s="1" t="s">
        <v>224</v>
      </c>
      <c r="D289" s="10">
        <v>44382</v>
      </c>
      <c r="E289" s="7">
        <v>0.36111111111111099</v>
      </c>
      <c r="F289" s="7">
        <v>0.75694444444444497</v>
      </c>
      <c r="G289" s="22">
        <v>1200</v>
      </c>
      <c r="H289" s="22" t="s">
        <v>1746</v>
      </c>
      <c r="I289" s="15" t="s">
        <v>1746</v>
      </c>
      <c r="J289" s="15" t="s">
        <v>1746</v>
      </c>
      <c r="K289" s="15" t="s">
        <v>1746</v>
      </c>
      <c r="L289" s="15">
        <v>0</v>
      </c>
      <c r="M289" s="15" t="s">
        <v>1746</v>
      </c>
      <c r="N289" s="15">
        <v>2.8</v>
      </c>
      <c r="O289" s="15" t="s">
        <v>1746</v>
      </c>
      <c r="P289" s="15" t="s">
        <v>1746</v>
      </c>
      <c r="Q289" s="15" t="s">
        <v>1746</v>
      </c>
      <c r="R289" s="24">
        <v>3.2</v>
      </c>
      <c r="S289" s="22">
        <v>2</v>
      </c>
      <c r="T289" s="24">
        <v>5.6</v>
      </c>
      <c r="U289" s="22" t="s">
        <v>1746</v>
      </c>
      <c r="V289" s="24" t="s">
        <v>1746</v>
      </c>
      <c r="W289" s="15">
        <v>10</v>
      </c>
      <c r="X289" s="15" t="s">
        <v>1746</v>
      </c>
      <c r="Y289" s="25" t="s">
        <v>1746</v>
      </c>
    </row>
    <row r="290" spans="1:25" x14ac:dyDescent="0.25">
      <c r="A290" s="90">
        <v>289</v>
      </c>
      <c r="B290" s="1" t="s">
        <v>23</v>
      </c>
      <c r="C290" s="1" t="s">
        <v>256</v>
      </c>
      <c r="D290" s="10">
        <v>44382</v>
      </c>
      <c r="E290" s="7">
        <v>0.35416666666666702</v>
      </c>
      <c r="F290" s="7">
        <v>0.77083333333333304</v>
      </c>
      <c r="G290" s="22">
        <v>1200</v>
      </c>
      <c r="H290" s="22" t="s">
        <v>1746</v>
      </c>
      <c r="I290" s="15" t="s">
        <v>1746</v>
      </c>
      <c r="J290" s="15" t="s">
        <v>1746</v>
      </c>
      <c r="K290" s="15" t="s">
        <v>1746</v>
      </c>
      <c r="L290" s="15">
        <v>0</v>
      </c>
      <c r="M290" s="15" t="s">
        <v>1746</v>
      </c>
      <c r="N290" s="15">
        <v>2.1</v>
      </c>
      <c r="O290" s="15" t="s">
        <v>1746</v>
      </c>
      <c r="P290" s="15" t="s">
        <v>1746</v>
      </c>
      <c r="Q290" s="15" t="s">
        <v>1746</v>
      </c>
      <c r="R290" s="24">
        <v>7</v>
      </c>
      <c r="S290" s="22">
        <v>1</v>
      </c>
      <c r="T290" s="24">
        <v>2.1</v>
      </c>
      <c r="U290" s="22" t="s">
        <v>1746</v>
      </c>
      <c r="V290" s="24" t="s">
        <v>1746</v>
      </c>
      <c r="W290" s="15">
        <v>10</v>
      </c>
      <c r="X290" s="15" t="s">
        <v>1746</v>
      </c>
      <c r="Y290" s="25" t="s">
        <v>1746</v>
      </c>
    </row>
    <row r="291" spans="1:25" x14ac:dyDescent="0.25">
      <c r="A291" s="90">
        <v>290</v>
      </c>
      <c r="B291" s="1" t="s">
        <v>23</v>
      </c>
      <c r="C291" s="1" t="s">
        <v>224</v>
      </c>
      <c r="D291" s="10">
        <v>44383</v>
      </c>
      <c r="E291" s="7">
        <v>0.375</v>
      </c>
      <c r="F291" s="7">
        <v>0.79166666666666696</v>
      </c>
      <c r="G291" s="22">
        <v>1200</v>
      </c>
      <c r="H291" s="22" t="s">
        <v>1746</v>
      </c>
      <c r="I291" s="15" t="s">
        <v>1746</v>
      </c>
      <c r="J291" s="15" t="s">
        <v>1746</v>
      </c>
      <c r="K291" s="15" t="s">
        <v>1746</v>
      </c>
      <c r="L291" s="15">
        <v>1.05</v>
      </c>
      <c r="M291" s="15" t="s">
        <v>1746</v>
      </c>
      <c r="N291" s="15">
        <v>3.1</v>
      </c>
      <c r="O291" s="15" t="s">
        <v>1746</v>
      </c>
      <c r="P291" s="15" t="s">
        <v>1746</v>
      </c>
      <c r="Q291" s="15" t="s">
        <v>1746</v>
      </c>
      <c r="R291" s="24">
        <v>3</v>
      </c>
      <c r="S291" s="22">
        <v>2</v>
      </c>
      <c r="T291" s="24">
        <v>4.0999999999999996</v>
      </c>
      <c r="U291" s="22" t="s">
        <v>1746</v>
      </c>
      <c r="V291" s="24" t="s">
        <v>1746</v>
      </c>
      <c r="W291" s="15">
        <v>10</v>
      </c>
      <c r="X291" s="15" t="s">
        <v>1746</v>
      </c>
      <c r="Y291" s="25" t="s">
        <v>1746</v>
      </c>
    </row>
    <row r="292" spans="1:25" x14ac:dyDescent="0.25">
      <c r="A292" s="90">
        <v>291</v>
      </c>
      <c r="B292" s="1" t="s">
        <v>23</v>
      </c>
      <c r="C292" s="1" t="s">
        <v>212</v>
      </c>
      <c r="D292" s="10">
        <v>44384</v>
      </c>
      <c r="E292" s="7">
        <v>0.45486111111111099</v>
      </c>
      <c r="F292" s="7">
        <v>0.82986111111111105</v>
      </c>
      <c r="G292" s="22">
        <v>1200</v>
      </c>
      <c r="H292" s="22" t="s">
        <v>1746</v>
      </c>
      <c r="I292" s="15" t="s">
        <v>1746</v>
      </c>
      <c r="J292" s="15" t="s">
        <v>1746</v>
      </c>
      <c r="K292" s="15" t="s">
        <v>1746</v>
      </c>
      <c r="L292" s="15">
        <v>0</v>
      </c>
      <c r="M292" s="15" t="s">
        <v>1746</v>
      </c>
      <c r="N292" s="15">
        <v>1.8</v>
      </c>
      <c r="O292" s="15" t="s">
        <v>1746</v>
      </c>
      <c r="P292" s="15" t="s">
        <v>1746</v>
      </c>
      <c r="Q292" s="15" t="s">
        <v>1746</v>
      </c>
      <c r="R292" s="24">
        <v>3.71</v>
      </c>
      <c r="S292" s="22">
        <v>1</v>
      </c>
      <c r="T292" s="24">
        <v>1.8</v>
      </c>
      <c r="U292" s="22" t="s">
        <v>1746</v>
      </c>
      <c r="V292" s="24" t="s">
        <v>1746</v>
      </c>
      <c r="W292" s="15">
        <v>9</v>
      </c>
      <c r="X292" s="15" t="s">
        <v>1746</v>
      </c>
      <c r="Y292" s="25" t="s">
        <v>1746</v>
      </c>
    </row>
    <row r="293" spans="1:25" x14ac:dyDescent="0.25">
      <c r="A293" s="90">
        <v>292</v>
      </c>
      <c r="B293" s="1" t="s">
        <v>23</v>
      </c>
      <c r="C293" s="1" t="s">
        <v>224</v>
      </c>
      <c r="D293" s="10">
        <v>44385</v>
      </c>
      <c r="E293" s="7">
        <v>0.38194444444444398</v>
      </c>
      <c r="F293" s="7">
        <v>0.79861111111111105</v>
      </c>
      <c r="G293" s="22">
        <v>1200</v>
      </c>
      <c r="H293" s="22" t="s">
        <v>1746</v>
      </c>
      <c r="I293" s="15" t="s">
        <v>1746</v>
      </c>
      <c r="J293" s="15" t="s">
        <v>1746</v>
      </c>
      <c r="K293" s="15" t="s">
        <v>1746</v>
      </c>
      <c r="L293" s="15">
        <v>1.1399999999999999</v>
      </c>
      <c r="M293" s="15" t="s">
        <v>1746</v>
      </c>
      <c r="N293" s="15">
        <v>3.2</v>
      </c>
      <c r="O293" s="15" t="s">
        <v>1746</v>
      </c>
      <c r="P293" s="15" t="s">
        <v>1746</v>
      </c>
      <c r="Q293" s="15" t="s">
        <v>1746</v>
      </c>
      <c r="R293" s="24">
        <v>3.5</v>
      </c>
      <c r="S293" s="22">
        <v>1</v>
      </c>
      <c r="T293" s="24">
        <v>2.0600000000000005</v>
      </c>
      <c r="U293" s="22" t="s">
        <v>1746</v>
      </c>
      <c r="V293" s="24" t="s">
        <v>1746</v>
      </c>
      <c r="W293" s="15">
        <v>10</v>
      </c>
      <c r="X293" s="15" t="s">
        <v>1746</v>
      </c>
      <c r="Y293" s="25" t="s">
        <v>1746</v>
      </c>
    </row>
    <row r="294" spans="1:25" x14ac:dyDescent="0.25">
      <c r="A294" s="90">
        <v>293</v>
      </c>
      <c r="B294" s="1" t="s">
        <v>23</v>
      </c>
      <c r="C294" s="1" t="s">
        <v>224</v>
      </c>
      <c r="D294" s="10">
        <v>44386</v>
      </c>
      <c r="E294" s="7">
        <v>0.38194444444444398</v>
      </c>
      <c r="F294" s="7">
        <v>0.81944444444444497</v>
      </c>
      <c r="G294" s="22">
        <v>1200</v>
      </c>
      <c r="H294" s="22" t="s">
        <v>1746</v>
      </c>
      <c r="I294" s="15" t="s">
        <v>1746</v>
      </c>
      <c r="J294" s="15" t="s">
        <v>1746</v>
      </c>
      <c r="K294" s="15" t="s">
        <v>1746</v>
      </c>
      <c r="L294" s="15">
        <v>1.05</v>
      </c>
      <c r="M294" s="15" t="s">
        <v>1746</v>
      </c>
      <c r="N294" s="15">
        <v>3.1</v>
      </c>
      <c r="O294" s="15" t="s">
        <v>1746</v>
      </c>
      <c r="P294" s="15" t="s">
        <v>1746</v>
      </c>
      <c r="Q294" s="15" t="s">
        <v>1746</v>
      </c>
      <c r="R294" s="24">
        <v>3</v>
      </c>
      <c r="S294" s="22">
        <v>1</v>
      </c>
      <c r="T294" s="24">
        <v>2.0499999999999998</v>
      </c>
      <c r="U294" s="22" t="s">
        <v>1746</v>
      </c>
      <c r="V294" s="24" t="s">
        <v>1746</v>
      </c>
      <c r="W294" s="15">
        <v>10</v>
      </c>
      <c r="X294" s="15" t="s">
        <v>1746</v>
      </c>
      <c r="Y294" s="25" t="s">
        <v>1746</v>
      </c>
    </row>
    <row r="295" spans="1:25" x14ac:dyDescent="0.25">
      <c r="A295" s="90">
        <v>294</v>
      </c>
      <c r="B295" s="1" t="s">
        <v>23</v>
      </c>
      <c r="C295" s="1" t="s">
        <v>224</v>
      </c>
      <c r="D295" s="10">
        <v>44387</v>
      </c>
      <c r="E295" s="7">
        <v>0.36458333333333298</v>
      </c>
      <c r="F295" s="7">
        <v>0.78125</v>
      </c>
      <c r="G295" s="22">
        <v>1200</v>
      </c>
      <c r="H295" s="22" t="s">
        <v>1746</v>
      </c>
      <c r="I295" s="15" t="s">
        <v>1746</v>
      </c>
      <c r="J295" s="15" t="s">
        <v>1746</v>
      </c>
      <c r="K295" s="15" t="s">
        <v>1746</v>
      </c>
      <c r="L295" s="15">
        <v>1.01</v>
      </c>
      <c r="M295" s="15" t="s">
        <v>1746</v>
      </c>
      <c r="N295" s="15">
        <v>2.9</v>
      </c>
      <c r="O295" s="15" t="s">
        <v>1746</v>
      </c>
      <c r="P295" s="15" t="s">
        <v>1746</v>
      </c>
      <c r="Q295" s="15" t="s">
        <v>1746</v>
      </c>
      <c r="R295" s="24">
        <v>2.87</v>
      </c>
      <c r="S295" s="22">
        <v>2</v>
      </c>
      <c r="T295" s="24">
        <v>3.78</v>
      </c>
      <c r="U295" s="22" t="s">
        <v>1746</v>
      </c>
      <c r="V295" s="24" t="s">
        <v>1746</v>
      </c>
      <c r="W295" s="15">
        <v>10</v>
      </c>
      <c r="X295" s="15" t="s">
        <v>1746</v>
      </c>
      <c r="Y295" s="25" t="s">
        <v>1746</v>
      </c>
    </row>
    <row r="296" spans="1:25" x14ac:dyDescent="0.25">
      <c r="A296" s="90">
        <v>295</v>
      </c>
      <c r="B296" s="1" t="s">
        <v>23</v>
      </c>
      <c r="C296" s="1" t="s">
        <v>869</v>
      </c>
      <c r="D296" s="10">
        <v>44388</v>
      </c>
      <c r="E296" s="7">
        <v>0.43055555555555602</v>
      </c>
      <c r="F296" s="7">
        <v>0.80555555555555503</v>
      </c>
      <c r="G296" s="22">
        <v>1200</v>
      </c>
      <c r="H296" s="22" t="s">
        <v>1746</v>
      </c>
      <c r="I296" s="15" t="s">
        <v>1746</v>
      </c>
      <c r="J296" s="15" t="s">
        <v>1746</v>
      </c>
      <c r="K296" s="15" t="s">
        <v>1746</v>
      </c>
      <c r="L296" s="15">
        <v>0</v>
      </c>
      <c r="M296" s="15" t="s">
        <v>1746</v>
      </c>
      <c r="N296" s="15">
        <v>1.7</v>
      </c>
      <c r="O296" s="15" t="s">
        <v>1746</v>
      </c>
      <c r="P296" s="15" t="s">
        <v>1746</v>
      </c>
      <c r="Q296" s="15" t="s">
        <v>1746</v>
      </c>
      <c r="R296" s="24">
        <v>3.9</v>
      </c>
      <c r="S296" s="22">
        <v>1</v>
      </c>
      <c r="T296" s="24">
        <v>1.7</v>
      </c>
      <c r="U296" s="22" t="s">
        <v>1746</v>
      </c>
      <c r="V296" s="24" t="s">
        <v>1746</v>
      </c>
      <c r="W296" s="15">
        <v>9</v>
      </c>
      <c r="X296" s="15" t="s">
        <v>1746</v>
      </c>
      <c r="Y296" s="25" t="s">
        <v>1746</v>
      </c>
    </row>
    <row r="297" spans="1:25" x14ac:dyDescent="0.25">
      <c r="A297" s="90">
        <v>296</v>
      </c>
      <c r="B297" s="1" t="s">
        <v>23</v>
      </c>
      <c r="C297" s="1" t="s">
        <v>224</v>
      </c>
      <c r="D297" s="10">
        <v>44389</v>
      </c>
      <c r="E297" s="7">
        <v>0.36805555555555602</v>
      </c>
      <c r="F297" s="7">
        <v>0.78472222222222199</v>
      </c>
      <c r="G297" s="22">
        <v>1200</v>
      </c>
      <c r="H297" s="22" t="s">
        <v>1746</v>
      </c>
      <c r="I297" s="15" t="s">
        <v>1746</v>
      </c>
      <c r="J297" s="15" t="s">
        <v>1746</v>
      </c>
      <c r="K297" s="15" t="s">
        <v>1746</v>
      </c>
      <c r="L297" s="15">
        <v>3.7</v>
      </c>
      <c r="M297" s="15" t="s">
        <v>1746</v>
      </c>
      <c r="N297" s="15">
        <v>4.3</v>
      </c>
      <c r="O297" s="15" t="s">
        <v>1746</v>
      </c>
      <c r="P297" s="15" t="s">
        <v>1746</v>
      </c>
      <c r="Q297" s="15" t="s">
        <v>1746</v>
      </c>
      <c r="R297" s="24">
        <v>1</v>
      </c>
      <c r="S297" s="22">
        <v>2</v>
      </c>
      <c r="T297" s="24">
        <v>1.1999999999999993</v>
      </c>
      <c r="U297" s="22" t="s">
        <v>1746</v>
      </c>
      <c r="V297" s="24" t="s">
        <v>1746</v>
      </c>
      <c r="W297" s="15">
        <v>10</v>
      </c>
      <c r="X297" s="15" t="s">
        <v>1746</v>
      </c>
      <c r="Y297" s="25" t="s">
        <v>1746</v>
      </c>
    </row>
    <row r="298" spans="1:25" x14ac:dyDescent="0.25">
      <c r="A298" s="90">
        <v>297</v>
      </c>
      <c r="B298" s="1" t="s">
        <v>23</v>
      </c>
      <c r="C298" s="1" t="s">
        <v>869</v>
      </c>
      <c r="D298" s="10">
        <v>44390</v>
      </c>
      <c r="E298" s="7">
        <v>0.36805555555555602</v>
      </c>
      <c r="F298" s="7">
        <v>0.78472222222222199</v>
      </c>
      <c r="G298" s="22">
        <v>1200</v>
      </c>
      <c r="H298" s="22" t="s">
        <v>1746</v>
      </c>
      <c r="I298" s="15" t="s">
        <v>1746</v>
      </c>
      <c r="J298" s="15" t="s">
        <v>1746</v>
      </c>
      <c r="K298" s="15" t="s">
        <v>1746</v>
      </c>
      <c r="L298" s="15">
        <v>1.71</v>
      </c>
      <c r="M298" s="15" t="s">
        <v>1746</v>
      </c>
      <c r="N298" s="15">
        <v>2.1</v>
      </c>
      <c r="O298" s="15" t="s">
        <v>1746</v>
      </c>
      <c r="P298" s="15" t="s">
        <v>1746</v>
      </c>
      <c r="Q298" s="15" t="s">
        <v>1746</v>
      </c>
      <c r="R298" s="24">
        <v>3</v>
      </c>
      <c r="S298" s="22">
        <v>2</v>
      </c>
      <c r="T298" s="24">
        <v>0.78000000000000025</v>
      </c>
      <c r="U298" s="22" t="s">
        <v>1746</v>
      </c>
      <c r="V298" s="24" t="s">
        <v>1746</v>
      </c>
      <c r="W298" s="15">
        <v>10</v>
      </c>
      <c r="X298" s="15" t="s">
        <v>1746</v>
      </c>
      <c r="Y298" s="25" t="s">
        <v>1746</v>
      </c>
    </row>
    <row r="299" spans="1:25" x14ac:dyDescent="0.25">
      <c r="A299" s="90">
        <v>298</v>
      </c>
      <c r="B299" s="1" t="s">
        <v>23</v>
      </c>
      <c r="C299" s="1" t="s">
        <v>212</v>
      </c>
      <c r="D299" s="10">
        <v>44391</v>
      </c>
      <c r="E299" s="7">
        <v>0.43055555555555602</v>
      </c>
      <c r="F299" s="7">
        <v>0.80555555555555503</v>
      </c>
      <c r="G299" s="22">
        <v>1200</v>
      </c>
      <c r="H299" s="22" t="s">
        <v>1746</v>
      </c>
      <c r="I299" s="15" t="s">
        <v>1746</v>
      </c>
      <c r="J299" s="15" t="s">
        <v>1746</v>
      </c>
      <c r="K299" s="15" t="s">
        <v>1746</v>
      </c>
      <c r="L299" s="15">
        <v>0</v>
      </c>
      <c r="M299" s="15" t="s">
        <v>1746</v>
      </c>
      <c r="N299" s="15">
        <v>1.7</v>
      </c>
      <c r="O299" s="15" t="s">
        <v>1746</v>
      </c>
      <c r="P299" s="15" t="s">
        <v>1746</v>
      </c>
      <c r="Q299" s="15" t="s">
        <v>1746</v>
      </c>
      <c r="R299" s="24">
        <v>3.5</v>
      </c>
      <c r="S299" s="22">
        <v>1</v>
      </c>
      <c r="T299" s="24">
        <v>1.7</v>
      </c>
      <c r="U299" s="22" t="s">
        <v>1746</v>
      </c>
      <c r="V299" s="24" t="s">
        <v>1746</v>
      </c>
      <c r="W299" s="15">
        <v>9</v>
      </c>
      <c r="X299" s="15" t="s">
        <v>1746</v>
      </c>
      <c r="Y299" s="25" t="s">
        <v>1746</v>
      </c>
    </row>
    <row r="300" spans="1:25" x14ac:dyDescent="0.25">
      <c r="A300" s="90">
        <v>299</v>
      </c>
      <c r="B300" s="1" t="s">
        <v>23</v>
      </c>
      <c r="C300" s="1" t="s">
        <v>1027</v>
      </c>
      <c r="D300" s="10">
        <v>44398</v>
      </c>
      <c r="E300" s="7">
        <v>0.39583333333333298</v>
      </c>
      <c r="F300" s="7">
        <v>0.77777777777777801</v>
      </c>
      <c r="G300" s="22">
        <v>1200</v>
      </c>
      <c r="H300" s="22" t="s">
        <v>1746</v>
      </c>
      <c r="I300" s="15" t="s">
        <v>1746</v>
      </c>
      <c r="J300" s="15" t="s">
        <v>1746</v>
      </c>
      <c r="K300" s="15" t="s">
        <v>1746</v>
      </c>
      <c r="L300" s="15">
        <v>0</v>
      </c>
      <c r="M300" s="15" t="s">
        <v>1746</v>
      </c>
      <c r="N300" s="15">
        <v>0.42</v>
      </c>
      <c r="O300" s="15" t="s">
        <v>1746</v>
      </c>
      <c r="P300" s="15" t="s">
        <v>1746</v>
      </c>
      <c r="Q300" s="15" t="s">
        <v>1746</v>
      </c>
      <c r="R300" s="24">
        <v>0.5</v>
      </c>
      <c r="S300" s="22">
        <v>1</v>
      </c>
      <c r="T300" s="24">
        <v>0.42</v>
      </c>
      <c r="U300" s="22" t="s">
        <v>1746</v>
      </c>
      <c r="V300" s="24" t="s">
        <v>1746</v>
      </c>
      <c r="W300" s="15">
        <v>9</v>
      </c>
      <c r="X300" s="15" t="s">
        <v>1746</v>
      </c>
      <c r="Y300" s="25" t="s">
        <v>1746</v>
      </c>
    </row>
    <row r="301" spans="1:25" x14ac:dyDescent="0.25">
      <c r="A301" s="90">
        <v>300</v>
      </c>
      <c r="B301" s="1" t="s">
        <v>23</v>
      </c>
      <c r="C301" s="1" t="s">
        <v>1027</v>
      </c>
      <c r="D301" s="10">
        <v>44399</v>
      </c>
      <c r="E301" s="7">
        <v>0.375</v>
      </c>
      <c r="F301" s="7">
        <v>0.83333333333333304</v>
      </c>
      <c r="G301" s="22">
        <v>1200</v>
      </c>
      <c r="H301" s="22" t="s">
        <v>1746</v>
      </c>
      <c r="I301" s="15" t="s">
        <v>1746</v>
      </c>
      <c r="J301" s="15" t="s">
        <v>1746</v>
      </c>
      <c r="K301" s="15" t="s">
        <v>1746</v>
      </c>
      <c r="L301" s="15">
        <v>0</v>
      </c>
      <c r="M301" s="15" t="s">
        <v>1746</v>
      </c>
      <c r="N301" s="15">
        <v>1</v>
      </c>
      <c r="O301" s="15" t="s">
        <v>1746</v>
      </c>
      <c r="P301" s="15" t="s">
        <v>1746</v>
      </c>
      <c r="Q301" s="15" t="s">
        <v>1746</v>
      </c>
      <c r="R301" s="24">
        <v>3</v>
      </c>
      <c r="S301" s="22">
        <v>1</v>
      </c>
      <c r="T301" s="24">
        <v>1</v>
      </c>
      <c r="U301" s="22" t="s">
        <v>1746</v>
      </c>
      <c r="V301" s="24" t="s">
        <v>1746</v>
      </c>
      <c r="W301" s="15">
        <v>11</v>
      </c>
      <c r="X301" s="15" t="s">
        <v>1746</v>
      </c>
      <c r="Y301" s="25" t="s">
        <v>1746</v>
      </c>
    </row>
    <row r="302" spans="1:25" x14ac:dyDescent="0.25">
      <c r="A302" s="90">
        <v>301</v>
      </c>
      <c r="B302" s="1" t="s">
        <v>23</v>
      </c>
      <c r="C302" s="1" t="s">
        <v>1027</v>
      </c>
      <c r="D302" s="10">
        <v>44400</v>
      </c>
      <c r="E302" s="7">
        <v>0.36111111111111099</v>
      </c>
      <c r="F302" s="7">
        <v>0.77777777777777801</v>
      </c>
      <c r="G302" s="22">
        <v>1200</v>
      </c>
      <c r="H302" s="22" t="s">
        <v>1746</v>
      </c>
      <c r="I302" s="15" t="s">
        <v>1746</v>
      </c>
      <c r="J302" s="15" t="s">
        <v>1746</v>
      </c>
      <c r="K302" s="15" t="s">
        <v>1746</v>
      </c>
      <c r="L302" s="15">
        <v>0</v>
      </c>
      <c r="M302" s="15" t="s">
        <v>1746</v>
      </c>
      <c r="N302" s="15">
        <v>0.51</v>
      </c>
      <c r="O302" s="15" t="s">
        <v>1746</v>
      </c>
      <c r="P302" s="15" t="s">
        <v>1746</v>
      </c>
      <c r="Q302" s="15" t="s">
        <v>1746</v>
      </c>
      <c r="R302" s="24">
        <v>1</v>
      </c>
      <c r="S302" s="22">
        <v>1</v>
      </c>
      <c r="T302" s="24">
        <v>0.51</v>
      </c>
      <c r="U302" s="22" t="s">
        <v>1746</v>
      </c>
      <c r="V302" s="24" t="s">
        <v>1746</v>
      </c>
      <c r="W302" s="15">
        <v>10</v>
      </c>
      <c r="X302" s="15" t="s">
        <v>1746</v>
      </c>
      <c r="Y302" s="25" t="s">
        <v>1746</v>
      </c>
    </row>
    <row r="303" spans="1:25" x14ac:dyDescent="0.25">
      <c r="A303" s="90">
        <v>302</v>
      </c>
      <c r="B303" s="1" t="s">
        <v>23</v>
      </c>
      <c r="C303" s="1" t="s">
        <v>1728</v>
      </c>
      <c r="D303" s="10">
        <v>44402</v>
      </c>
      <c r="E303" s="7">
        <v>0.52777777777777801</v>
      </c>
      <c r="F303" s="7">
        <v>0.86111111111111105</v>
      </c>
      <c r="G303" s="22">
        <v>1200</v>
      </c>
      <c r="H303" s="22" t="s">
        <v>1746</v>
      </c>
      <c r="I303" s="15" t="s">
        <v>1746</v>
      </c>
      <c r="J303" s="15" t="s">
        <v>1746</v>
      </c>
      <c r="K303" s="15" t="s">
        <v>1746</v>
      </c>
      <c r="L303" s="15">
        <v>0</v>
      </c>
      <c r="M303" s="15" t="s">
        <v>1746</v>
      </c>
      <c r="N303" s="15">
        <v>3.1</v>
      </c>
      <c r="O303" s="15" t="s">
        <v>1746</v>
      </c>
      <c r="P303" s="15" t="s">
        <v>1746</v>
      </c>
      <c r="Q303" s="15" t="s">
        <v>1746</v>
      </c>
      <c r="R303" s="24">
        <v>2</v>
      </c>
      <c r="S303" s="22">
        <v>3</v>
      </c>
      <c r="T303" s="24">
        <v>9.3000000000000007</v>
      </c>
      <c r="U303" s="22" t="s">
        <v>1746</v>
      </c>
      <c r="V303" s="24" t="s">
        <v>1746</v>
      </c>
      <c r="W303" s="15">
        <v>8</v>
      </c>
      <c r="X303" s="15" t="s">
        <v>1746</v>
      </c>
      <c r="Y303" s="25" t="s">
        <v>1746</v>
      </c>
    </row>
    <row r="304" spans="1:25" x14ac:dyDescent="0.25">
      <c r="A304" s="90">
        <v>303</v>
      </c>
      <c r="B304" s="1" t="s">
        <v>23</v>
      </c>
      <c r="C304" s="1" t="s">
        <v>1865</v>
      </c>
      <c r="D304" s="10">
        <v>44403</v>
      </c>
      <c r="E304" s="7">
        <v>0.44444444444444398</v>
      </c>
      <c r="F304" s="7">
        <v>0.81944444444444497</v>
      </c>
      <c r="G304" s="22">
        <v>1200</v>
      </c>
      <c r="H304" s="22" t="s">
        <v>1746</v>
      </c>
      <c r="I304" s="15" t="s">
        <v>1746</v>
      </c>
      <c r="J304" s="15" t="s">
        <v>1746</v>
      </c>
      <c r="K304" s="15" t="s">
        <v>1746</v>
      </c>
      <c r="L304" s="15">
        <v>0</v>
      </c>
      <c r="M304" s="15" t="s">
        <v>1746</v>
      </c>
      <c r="N304" s="15">
        <v>3.1</v>
      </c>
      <c r="O304" s="15" t="s">
        <v>1746</v>
      </c>
      <c r="P304" s="15" t="s">
        <v>1746</v>
      </c>
      <c r="Q304" s="15" t="s">
        <v>1746</v>
      </c>
      <c r="R304" s="24">
        <v>5</v>
      </c>
      <c r="S304" s="22">
        <v>2</v>
      </c>
      <c r="T304" s="24">
        <v>6.2</v>
      </c>
      <c r="U304" s="22" t="s">
        <v>1746</v>
      </c>
      <c r="V304" s="24" t="s">
        <v>1746</v>
      </c>
      <c r="W304" s="15">
        <v>9</v>
      </c>
      <c r="X304" s="15" t="s">
        <v>1746</v>
      </c>
      <c r="Y304" s="25" t="s">
        <v>1746</v>
      </c>
    </row>
    <row r="305" spans="1:25" x14ac:dyDescent="0.25">
      <c r="A305" s="90">
        <v>304</v>
      </c>
      <c r="B305" s="1" t="s">
        <v>23</v>
      </c>
      <c r="C305" s="1" t="s">
        <v>869</v>
      </c>
      <c r="D305" s="10">
        <v>44407</v>
      </c>
      <c r="E305" s="7">
        <v>0.39236111111111099</v>
      </c>
      <c r="F305" s="7">
        <v>0.70833333333333304</v>
      </c>
      <c r="G305" s="22">
        <v>1200</v>
      </c>
      <c r="H305" s="22" t="s">
        <v>1746</v>
      </c>
      <c r="I305" s="15" t="s">
        <v>1746</v>
      </c>
      <c r="J305" s="15" t="s">
        <v>1746</v>
      </c>
      <c r="K305" s="15" t="s">
        <v>1746</v>
      </c>
      <c r="L305" s="15">
        <v>0</v>
      </c>
      <c r="M305" s="15" t="s">
        <v>1746</v>
      </c>
      <c r="N305" s="15">
        <v>0</v>
      </c>
      <c r="O305" s="15" t="s">
        <v>1746</v>
      </c>
      <c r="P305" s="15" t="s">
        <v>1746</v>
      </c>
      <c r="Q305" s="15" t="s">
        <v>1746</v>
      </c>
      <c r="R305" s="24">
        <v>0</v>
      </c>
      <c r="S305" s="22">
        <v>0</v>
      </c>
      <c r="T305" s="24">
        <v>0</v>
      </c>
      <c r="U305" s="22" t="s">
        <v>1746</v>
      </c>
      <c r="V305" s="24" t="s">
        <v>1746</v>
      </c>
      <c r="W305" s="15">
        <v>5</v>
      </c>
      <c r="X305" s="15" t="s">
        <v>1746</v>
      </c>
      <c r="Y305" s="25" t="s">
        <v>3264</v>
      </c>
    </row>
    <row r="306" spans="1:25" x14ac:dyDescent="0.25">
      <c r="A306" s="90">
        <v>305</v>
      </c>
      <c r="B306" s="1" t="s">
        <v>23</v>
      </c>
      <c r="C306" s="1" t="s">
        <v>869</v>
      </c>
      <c r="D306" s="10">
        <v>44408</v>
      </c>
      <c r="E306" s="7">
        <v>0.41666666666666702</v>
      </c>
      <c r="F306" s="7">
        <v>0.72222222222222199</v>
      </c>
      <c r="G306" s="22">
        <v>1200</v>
      </c>
      <c r="H306" s="22" t="s">
        <v>1746</v>
      </c>
      <c r="I306" s="15" t="s">
        <v>1746</v>
      </c>
      <c r="J306" s="15" t="s">
        <v>1746</v>
      </c>
      <c r="K306" s="15" t="s">
        <v>1746</v>
      </c>
      <c r="L306" s="15">
        <v>0</v>
      </c>
      <c r="M306" s="15" t="s">
        <v>1746</v>
      </c>
      <c r="N306" s="15">
        <v>0</v>
      </c>
      <c r="O306" s="15" t="s">
        <v>1746</v>
      </c>
      <c r="P306" s="15" t="s">
        <v>1746</v>
      </c>
      <c r="Q306" s="15" t="s">
        <v>1746</v>
      </c>
      <c r="R306" s="24">
        <v>0</v>
      </c>
      <c r="S306" s="22">
        <v>0</v>
      </c>
      <c r="T306" s="24">
        <v>0</v>
      </c>
      <c r="U306" s="22" t="s">
        <v>1746</v>
      </c>
      <c r="V306" s="24" t="s">
        <v>1746</v>
      </c>
      <c r="W306" s="15">
        <v>3.5</v>
      </c>
      <c r="X306" s="15" t="s">
        <v>1746</v>
      </c>
      <c r="Y306" s="25" t="s">
        <v>3264</v>
      </c>
    </row>
    <row r="307" spans="1:25" x14ac:dyDescent="0.25">
      <c r="A307" s="90">
        <v>306</v>
      </c>
      <c r="B307" s="1" t="s">
        <v>23</v>
      </c>
      <c r="C307" s="1" t="s">
        <v>256</v>
      </c>
      <c r="D307" s="10">
        <v>44410</v>
      </c>
      <c r="E307" s="7">
        <v>0.54166666666666696</v>
      </c>
      <c r="F307" s="7">
        <v>0.875</v>
      </c>
      <c r="G307" s="22">
        <v>1200</v>
      </c>
      <c r="H307" s="22" t="s">
        <v>1746</v>
      </c>
      <c r="I307" s="15" t="s">
        <v>1746</v>
      </c>
      <c r="J307" s="15" t="s">
        <v>1746</v>
      </c>
      <c r="K307" s="15" t="s">
        <v>1746</v>
      </c>
      <c r="L307" s="15">
        <v>0</v>
      </c>
      <c r="M307" s="15" t="s">
        <v>1746</v>
      </c>
      <c r="N307" s="15">
        <v>2.2999999999999998</v>
      </c>
      <c r="O307" s="15" t="s">
        <v>1746</v>
      </c>
      <c r="P307" s="15" t="s">
        <v>1746</v>
      </c>
      <c r="Q307" s="15" t="s">
        <v>1746</v>
      </c>
      <c r="R307" s="24">
        <v>8</v>
      </c>
      <c r="S307" s="22">
        <v>1</v>
      </c>
      <c r="T307" s="24">
        <v>2.2999999999999998</v>
      </c>
      <c r="U307" s="22" t="s">
        <v>1746</v>
      </c>
      <c r="V307" s="24" t="s">
        <v>1746</v>
      </c>
      <c r="W307" s="15">
        <v>8</v>
      </c>
      <c r="X307" s="15" t="s">
        <v>1746</v>
      </c>
      <c r="Y307" s="25" t="s">
        <v>3259</v>
      </c>
    </row>
    <row r="308" spans="1:25" x14ac:dyDescent="0.25">
      <c r="A308" s="90">
        <v>307</v>
      </c>
      <c r="B308" s="1" t="s">
        <v>23</v>
      </c>
      <c r="C308" s="1" t="s">
        <v>869</v>
      </c>
      <c r="D308" s="10">
        <v>44413</v>
      </c>
      <c r="E308" s="7">
        <v>0.58333333333333304</v>
      </c>
      <c r="F308" s="7">
        <v>0.75</v>
      </c>
      <c r="G308" s="22">
        <v>1200</v>
      </c>
      <c r="H308" s="22" t="s">
        <v>1746</v>
      </c>
      <c r="I308" s="15" t="s">
        <v>1746</v>
      </c>
      <c r="J308" s="15" t="s">
        <v>1746</v>
      </c>
      <c r="K308" s="15" t="s">
        <v>1746</v>
      </c>
      <c r="L308" s="15">
        <v>0</v>
      </c>
      <c r="M308" s="15" t="s">
        <v>1746</v>
      </c>
      <c r="N308" s="15">
        <v>1.5</v>
      </c>
      <c r="O308" s="15" t="s">
        <v>1746</v>
      </c>
      <c r="P308" s="15" t="s">
        <v>1746</v>
      </c>
      <c r="Q308" s="15" t="s">
        <v>1746</v>
      </c>
      <c r="R308" s="24">
        <v>2.5</v>
      </c>
      <c r="S308" s="22">
        <v>1</v>
      </c>
      <c r="T308" s="24">
        <v>1.5</v>
      </c>
      <c r="U308" s="22" t="s">
        <v>1746</v>
      </c>
      <c r="V308" s="24" t="s">
        <v>1746</v>
      </c>
      <c r="W308" s="15">
        <v>4</v>
      </c>
      <c r="X308" s="15" t="s">
        <v>1746</v>
      </c>
      <c r="Y308" s="25" t="s">
        <v>1746</v>
      </c>
    </row>
    <row r="309" spans="1:25" x14ac:dyDescent="0.25">
      <c r="A309" s="90">
        <v>308</v>
      </c>
      <c r="B309" s="1" t="s">
        <v>23</v>
      </c>
      <c r="C309" s="1" t="s">
        <v>869</v>
      </c>
      <c r="D309" s="10">
        <v>44414</v>
      </c>
      <c r="E309" s="7">
        <v>0.40625</v>
      </c>
      <c r="F309" s="7">
        <v>0.82291666666666696</v>
      </c>
      <c r="G309" s="22">
        <v>1200</v>
      </c>
      <c r="H309" s="22" t="s">
        <v>1746</v>
      </c>
      <c r="I309" s="15" t="s">
        <v>1746</v>
      </c>
      <c r="J309" s="15" t="s">
        <v>1746</v>
      </c>
      <c r="K309" s="15" t="s">
        <v>1746</v>
      </c>
      <c r="L309" s="15">
        <v>0</v>
      </c>
      <c r="M309" s="15" t="s">
        <v>1746</v>
      </c>
      <c r="N309" s="15">
        <v>1.5</v>
      </c>
      <c r="O309" s="15" t="s">
        <v>1746</v>
      </c>
      <c r="P309" s="15" t="s">
        <v>1746</v>
      </c>
      <c r="Q309" s="15" t="s">
        <v>1746</v>
      </c>
      <c r="R309" s="24">
        <v>7.3</v>
      </c>
      <c r="S309" s="22">
        <v>1</v>
      </c>
      <c r="T309" s="24">
        <v>1.5</v>
      </c>
      <c r="U309" s="22" t="s">
        <v>1746</v>
      </c>
      <c r="V309" s="24" t="s">
        <v>1746</v>
      </c>
      <c r="W309" s="15">
        <v>9</v>
      </c>
      <c r="X309" s="15" t="s">
        <v>1746</v>
      </c>
      <c r="Y309" s="25" t="s">
        <v>3263</v>
      </c>
    </row>
    <row r="310" spans="1:25" x14ac:dyDescent="0.25">
      <c r="A310" s="90">
        <v>309</v>
      </c>
      <c r="B310" s="1" t="s">
        <v>23</v>
      </c>
      <c r="C310" s="1" t="s">
        <v>869</v>
      </c>
      <c r="D310" s="10">
        <v>44416</v>
      </c>
      <c r="E310" s="7">
        <v>0.41666666666666702</v>
      </c>
      <c r="F310" s="7">
        <v>0.79166666666666696</v>
      </c>
      <c r="G310" s="22">
        <v>1200</v>
      </c>
      <c r="H310" s="22" t="s">
        <v>1746</v>
      </c>
      <c r="I310" s="15" t="s">
        <v>1746</v>
      </c>
      <c r="J310" s="15" t="s">
        <v>1746</v>
      </c>
      <c r="K310" s="15" t="s">
        <v>1746</v>
      </c>
      <c r="L310" s="15">
        <v>0</v>
      </c>
      <c r="M310" s="15" t="s">
        <v>1746</v>
      </c>
      <c r="N310" s="15">
        <v>4.2</v>
      </c>
      <c r="O310" s="15" t="s">
        <v>1746</v>
      </c>
      <c r="P310" s="15" t="s">
        <v>1746</v>
      </c>
      <c r="Q310" s="15" t="s">
        <v>1746</v>
      </c>
      <c r="R310" s="24">
        <v>6.2</v>
      </c>
      <c r="S310" s="22">
        <v>1</v>
      </c>
      <c r="T310" s="24">
        <v>1.5</v>
      </c>
      <c r="U310" s="22" t="s">
        <v>1746</v>
      </c>
      <c r="V310" s="24" t="s">
        <v>1746</v>
      </c>
      <c r="W310" s="15">
        <v>9</v>
      </c>
      <c r="X310" s="15" t="s">
        <v>1746</v>
      </c>
      <c r="Y310" s="25" t="s">
        <v>1746</v>
      </c>
    </row>
    <row r="311" spans="1:25" x14ac:dyDescent="0.25">
      <c r="A311" s="90">
        <v>310</v>
      </c>
      <c r="B311" s="1" t="s">
        <v>23</v>
      </c>
      <c r="C311" s="1" t="s">
        <v>869</v>
      </c>
      <c r="D311" s="10">
        <v>44420</v>
      </c>
      <c r="E311" s="7">
        <v>0.39930555555555602</v>
      </c>
      <c r="F311" s="7">
        <v>0.56597222222222199</v>
      </c>
      <c r="G311" s="22">
        <v>1200</v>
      </c>
      <c r="H311" s="22" t="s">
        <v>1746</v>
      </c>
      <c r="I311" s="15" t="s">
        <v>1746</v>
      </c>
      <c r="J311" s="15" t="s">
        <v>1746</v>
      </c>
      <c r="K311" s="15" t="s">
        <v>1746</v>
      </c>
      <c r="L311" s="15">
        <v>0</v>
      </c>
      <c r="M311" s="15" t="s">
        <v>1746</v>
      </c>
      <c r="N311" s="15">
        <v>0</v>
      </c>
      <c r="O311" s="15" t="s">
        <v>1746</v>
      </c>
      <c r="P311" s="15" t="s">
        <v>1746</v>
      </c>
      <c r="Q311" s="15" t="s">
        <v>1746</v>
      </c>
      <c r="R311" s="24">
        <v>3.6</v>
      </c>
      <c r="S311" s="22">
        <v>1</v>
      </c>
      <c r="T311" s="24">
        <v>0</v>
      </c>
      <c r="U311" s="22" t="s">
        <v>1746</v>
      </c>
      <c r="V311" s="24" t="s">
        <v>1746</v>
      </c>
      <c r="W311" s="15">
        <v>4</v>
      </c>
      <c r="X311" s="15" t="s">
        <v>1746</v>
      </c>
      <c r="Y311" s="25" t="s">
        <v>3259</v>
      </c>
    </row>
    <row r="312" spans="1:25" x14ac:dyDescent="0.25">
      <c r="A312" s="90">
        <v>311</v>
      </c>
      <c r="B312" s="1" t="s">
        <v>23</v>
      </c>
      <c r="C312" s="1" t="s">
        <v>869</v>
      </c>
      <c r="D312" s="10">
        <v>44421</v>
      </c>
      <c r="E312" s="7">
        <v>0.40277777777777801</v>
      </c>
      <c r="F312" s="7">
        <v>0.73611111111111105</v>
      </c>
      <c r="G312" s="22">
        <v>1200</v>
      </c>
      <c r="H312" s="22" t="s">
        <v>1746</v>
      </c>
      <c r="I312" s="15" t="s">
        <v>1746</v>
      </c>
      <c r="J312" s="15" t="s">
        <v>1746</v>
      </c>
      <c r="K312" s="15" t="s">
        <v>1746</v>
      </c>
      <c r="L312" s="15">
        <v>0</v>
      </c>
      <c r="M312" s="15" t="s">
        <v>1746</v>
      </c>
      <c r="N312" s="15">
        <v>0</v>
      </c>
      <c r="O312" s="15" t="s">
        <v>1746</v>
      </c>
      <c r="P312" s="15" t="s">
        <v>1746</v>
      </c>
      <c r="Q312" s="15" t="s">
        <v>1746</v>
      </c>
      <c r="R312" s="24">
        <v>7.6</v>
      </c>
      <c r="S312" s="22">
        <v>1</v>
      </c>
      <c r="T312" s="24">
        <v>0</v>
      </c>
      <c r="U312" s="22" t="s">
        <v>1746</v>
      </c>
      <c r="V312" s="24" t="s">
        <v>1746</v>
      </c>
      <c r="W312" s="15">
        <v>8</v>
      </c>
      <c r="X312" s="15" t="s">
        <v>1746</v>
      </c>
      <c r="Y312" s="25" t="s">
        <v>3259</v>
      </c>
    </row>
    <row r="313" spans="1:25" x14ac:dyDescent="0.25">
      <c r="A313" s="90">
        <v>312</v>
      </c>
      <c r="B313" s="1" t="s">
        <v>23</v>
      </c>
      <c r="C313" s="1" t="s">
        <v>869</v>
      </c>
      <c r="D313" s="10">
        <v>44423</v>
      </c>
      <c r="E313" s="7">
        <v>0.375</v>
      </c>
      <c r="F313" s="7">
        <v>0.72916666666666696</v>
      </c>
      <c r="G313" s="22">
        <v>1200</v>
      </c>
      <c r="H313" s="22" t="s">
        <v>1746</v>
      </c>
      <c r="I313" s="15" t="s">
        <v>1746</v>
      </c>
      <c r="J313" s="15" t="s">
        <v>1746</v>
      </c>
      <c r="K313" s="15" t="s">
        <v>1746</v>
      </c>
      <c r="L313" s="15">
        <v>1.2</v>
      </c>
      <c r="M313" s="15" t="s">
        <v>1746</v>
      </c>
      <c r="N313" s="15">
        <v>3.5</v>
      </c>
      <c r="O313" s="15" t="s">
        <v>1746</v>
      </c>
      <c r="P313" s="15" t="s">
        <v>1746</v>
      </c>
      <c r="Q313" s="15" t="s">
        <v>1746</v>
      </c>
      <c r="R313" s="24">
        <v>8.1</v>
      </c>
      <c r="S313" s="22">
        <v>1</v>
      </c>
      <c r="T313" s="24">
        <v>2.2999999999999998</v>
      </c>
      <c r="U313" s="22" t="s">
        <v>1746</v>
      </c>
      <c r="V313" s="24" t="s">
        <v>1746</v>
      </c>
      <c r="W313" s="15">
        <v>8</v>
      </c>
      <c r="X313" s="15" t="s">
        <v>1746</v>
      </c>
      <c r="Y313" s="25" t="s">
        <v>3259</v>
      </c>
    </row>
    <row r="314" spans="1:25" x14ac:dyDescent="0.25">
      <c r="A314" s="90">
        <v>313</v>
      </c>
      <c r="B314" s="1" t="s">
        <v>23</v>
      </c>
      <c r="C314" s="1" t="s">
        <v>869</v>
      </c>
      <c r="D314" s="10">
        <v>44428</v>
      </c>
      <c r="E314" s="7">
        <v>0.54166666666666696</v>
      </c>
      <c r="F314" s="7">
        <v>0.72569444444444497</v>
      </c>
      <c r="G314" s="22">
        <v>1200</v>
      </c>
      <c r="H314" s="22" t="s">
        <v>1746</v>
      </c>
      <c r="I314" s="15" t="s">
        <v>1746</v>
      </c>
      <c r="J314" s="15" t="s">
        <v>1746</v>
      </c>
      <c r="K314" s="15" t="s">
        <v>1746</v>
      </c>
      <c r="L314" s="15">
        <v>0</v>
      </c>
      <c r="M314" s="15" t="s">
        <v>1746</v>
      </c>
      <c r="N314" s="15">
        <v>3.1</v>
      </c>
      <c r="O314" s="15" t="s">
        <v>1746</v>
      </c>
      <c r="P314" s="15" t="s">
        <v>1746</v>
      </c>
      <c r="Q314" s="15" t="s">
        <v>1746</v>
      </c>
      <c r="R314" s="24">
        <v>5</v>
      </c>
      <c r="S314" s="22">
        <v>1</v>
      </c>
      <c r="T314" s="24">
        <v>1.2</v>
      </c>
      <c r="U314" s="22" t="s">
        <v>1746</v>
      </c>
      <c r="V314" s="24" t="s">
        <v>1746</v>
      </c>
      <c r="W314" s="15">
        <v>4</v>
      </c>
      <c r="X314" s="15" t="s">
        <v>1746</v>
      </c>
      <c r="Y314" s="25" t="s">
        <v>3259</v>
      </c>
    </row>
    <row r="315" spans="1:25" x14ac:dyDescent="0.25">
      <c r="A315" s="90">
        <v>314</v>
      </c>
      <c r="B315" s="1" t="s">
        <v>23</v>
      </c>
      <c r="C315" s="1" t="s">
        <v>1728</v>
      </c>
      <c r="D315" s="10">
        <v>44429</v>
      </c>
      <c r="E315" s="7">
        <v>0.48263888888888901</v>
      </c>
      <c r="F315" s="7">
        <v>0.81597222222222199</v>
      </c>
      <c r="G315" s="22">
        <v>1200</v>
      </c>
      <c r="H315" s="22" t="s">
        <v>1746</v>
      </c>
      <c r="I315" s="15" t="s">
        <v>1746</v>
      </c>
      <c r="J315" s="15" t="s">
        <v>1746</v>
      </c>
      <c r="K315" s="15" t="s">
        <v>1746</v>
      </c>
      <c r="L315" s="15">
        <v>0</v>
      </c>
      <c r="M315" s="15" t="s">
        <v>1746</v>
      </c>
      <c r="N315" s="15">
        <v>1.2</v>
      </c>
      <c r="O315" s="15" t="s">
        <v>1746</v>
      </c>
      <c r="P315" s="15" t="s">
        <v>1746</v>
      </c>
      <c r="Q315" s="15" t="s">
        <v>1746</v>
      </c>
      <c r="R315" s="24">
        <v>2</v>
      </c>
      <c r="S315" s="22">
        <v>1</v>
      </c>
      <c r="T315" s="24">
        <v>1.2</v>
      </c>
      <c r="U315" s="22" t="s">
        <v>1746</v>
      </c>
      <c r="V315" s="24" t="s">
        <v>1746</v>
      </c>
      <c r="W315" s="15">
        <v>8</v>
      </c>
      <c r="X315" s="15" t="s">
        <v>1746</v>
      </c>
      <c r="Y315" s="25" t="s">
        <v>1746</v>
      </c>
    </row>
    <row r="316" spans="1:25" x14ac:dyDescent="0.25">
      <c r="A316" s="90">
        <v>315</v>
      </c>
      <c r="B316" s="1" t="s">
        <v>23</v>
      </c>
      <c r="C316" s="1" t="s">
        <v>1865</v>
      </c>
      <c r="D316" s="10">
        <v>44430</v>
      </c>
      <c r="E316" s="7">
        <v>0.40972222222222199</v>
      </c>
      <c r="F316" s="7">
        <v>0.77083333333333304</v>
      </c>
      <c r="G316" s="22">
        <v>1200</v>
      </c>
      <c r="H316" s="22" t="s">
        <v>1746</v>
      </c>
      <c r="I316" s="15" t="s">
        <v>1746</v>
      </c>
      <c r="J316" s="15" t="s">
        <v>1746</v>
      </c>
      <c r="K316" s="15" t="s">
        <v>1746</v>
      </c>
      <c r="L316" s="15">
        <v>0</v>
      </c>
      <c r="M316" s="15" t="s">
        <v>1746</v>
      </c>
      <c r="N316" s="15">
        <v>3.1</v>
      </c>
      <c r="O316" s="15" t="s">
        <v>1746</v>
      </c>
      <c r="P316" s="15" t="s">
        <v>1746</v>
      </c>
      <c r="Q316" s="15" t="s">
        <v>1746</v>
      </c>
      <c r="R316" s="24">
        <v>0.5</v>
      </c>
      <c r="S316" s="22">
        <v>2</v>
      </c>
      <c r="T316" s="24">
        <v>6.2</v>
      </c>
      <c r="U316" s="22" t="s">
        <v>1746</v>
      </c>
      <c r="V316" s="24" t="s">
        <v>1746</v>
      </c>
      <c r="W316" s="15">
        <v>8</v>
      </c>
      <c r="X316" s="15" t="s">
        <v>1746</v>
      </c>
      <c r="Y316" s="25" t="s">
        <v>3262</v>
      </c>
    </row>
    <row r="317" spans="1:25" x14ac:dyDescent="0.25">
      <c r="A317" s="90">
        <v>316</v>
      </c>
      <c r="B317" s="1" t="s">
        <v>23</v>
      </c>
      <c r="C317" s="1" t="s">
        <v>1728</v>
      </c>
      <c r="D317" s="10">
        <v>44431</v>
      </c>
      <c r="E317" s="7">
        <v>0.38194444444444398</v>
      </c>
      <c r="F317" s="7">
        <v>0.74305555555555503</v>
      </c>
      <c r="G317" s="22">
        <v>1200</v>
      </c>
      <c r="H317" s="22" t="s">
        <v>1746</v>
      </c>
      <c r="I317" s="15" t="s">
        <v>1746</v>
      </c>
      <c r="J317" s="15" t="s">
        <v>1746</v>
      </c>
      <c r="K317" s="15" t="s">
        <v>1746</v>
      </c>
      <c r="L317" s="15">
        <v>0</v>
      </c>
      <c r="M317" s="15" t="s">
        <v>1746</v>
      </c>
      <c r="N317" s="15">
        <v>2.8</v>
      </c>
      <c r="O317" s="15" t="s">
        <v>1746</v>
      </c>
      <c r="P317" s="15" t="s">
        <v>1746</v>
      </c>
      <c r="Q317" s="15" t="s">
        <v>1746</v>
      </c>
      <c r="R317" s="24">
        <v>0.8</v>
      </c>
      <c r="S317" s="22">
        <v>3</v>
      </c>
      <c r="T317" s="24">
        <v>8.3999999999999986</v>
      </c>
      <c r="U317" s="22" t="s">
        <v>1746</v>
      </c>
      <c r="V317" s="24" t="s">
        <v>1746</v>
      </c>
      <c r="W317" s="15">
        <v>8</v>
      </c>
      <c r="X317" s="15" t="s">
        <v>1746</v>
      </c>
      <c r="Y317" s="25" t="s">
        <v>3261</v>
      </c>
    </row>
    <row r="318" spans="1:25" x14ac:dyDescent="0.25">
      <c r="A318" s="90">
        <v>317</v>
      </c>
      <c r="B318" s="1" t="s">
        <v>23</v>
      </c>
      <c r="C318" s="1" t="s">
        <v>869</v>
      </c>
      <c r="D318" s="10">
        <v>44431</v>
      </c>
      <c r="E318" s="7">
        <v>0.38194444444444398</v>
      </c>
      <c r="F318" s="7">
        <v>0.76041666666666696</v>
      </c>
      <c r="G318" s="22">
        <v>1200</v>
      </c>
      <c r="H318" s="22" t="s">
        <v>1746</v>
      </c>
      <c r="I318" s="15" t="s">
        <v>1746</v>
      </c>
      <c r="J318" s="15" t="s">
        <v>1746</v>
      </c>
      <c r="K318" s="15" t="s">
        <v>1746</v>
      </c>
      <c r="L318" s="15">
        <v>0</v>
      </c>
      <c r="M318" s="15" t="s">
        <v>1746</v>
      </c>
      <c r="N318" s="15">
        <v>2.8</v>
      </c>
      <c r="O318" s="15" t="s">
        <v>1746</v>
      </c>
      <c r="P318" s="15" t="s">
        <v>1746</v>
      </c>
      <c r="Q318" s="15" t="s">
        <v>1746</v>
      </c>
      <c r="R318" s="24">
        <v>8.4</v>
      </c>
      <c r="S318" s="22">
        <v>1</v>
      </c>
      <c r="T318" s="24">
        <v>2.8</v>
      </c>
      <c r="U318" s="22" t="s">
        <v>1746</v>
      </c>
      <c r="V318" s="24" t="s">
        <v>1746</v>
      </c>
      <c r="W318" s="15">
        <v>8</v>
      </c>
      <c r="X318" s="15" t="s">
        <v>1746</v>
      </c>
      <c r="Y318" s="25" t="s">
        <v>3260</v>
      </c>
    </row>
    <row r="319" spans="1:25" x14ac:dyDescent="0.25">
      <c r="A319" s="90">
        <v>318</v>
      </c>
      <c r="B319" s="1" t="s">
        <v>23</v>
      </c>
      <c r="C319" s="1" t="s">
        <v>212</v>
      </c>
      <c r="D319" s="10">
        <v>44432</v>
      </c>
      <c r="E319" s="7">
        <v>0.43402777777777801</v>
      </c>
      <c r="F319" s="7">
        <v>0.80902777777777801</v>
      </c>
      <c r="G319" s="22">
        <v>1200</v>
      </c>
      <c r="H319" s="22" t="s">
        <v>1746</v>
      </c>
      <c r="I319" s="15" t="s">
        <v>1746</v>
      </c>
      <c r="J319" s="15" t="s">
        <v>1746</v>
      </c>
      <c r="K319" s="15" t="s">
        <v>1746</v>
      </c>
      <c r="L319" s="15">
        <v>0</v>
      </c>
      <c r="M319" s="15" t="s">
        <v>1746</v>
      </c>
      <c r="N319" s="15">
        <v>3.15</v>
      </c>
      <c r="O319" s="15" t="s">
        <v>1746</v>
      </c>
      <c r="P319" s="15" t="s">
        <v>1746</v>
      </c>
      <c r="Q319" s="15" t="s">
        <v>1746</v>
      </c>
      <c r="R319" s="24">
        <v>32</v>
      </c>
      <c r="S319" s="22">
        <v>1</v>
      </c>
      <c r="T319" s="24">
        <v>3.15</v>
      </c>
      <c r="U319" s="22" t="s">
        <v>1746</v>
      </c>
      <c r="V319" s="24" t="s">
        <v>1746</v>
      </c>
      <c r="W319" s="15">
        <v>9</v>
      </c>
      <c r="X319" s="15" t="s">
        <v>1746</v>
      </c>
      <c r="Y319" s="25" t="s">
        <v>1746</v>
      </c>
    </row>
    <row r="320" spans="1:25" x14ac:dyDescent="0.25">
      <c r="A320" s="90">
        <v>319</v>
      </c>
      <c r="B320" s="1" t="s">
        <v>23</v>
      </c>
      <c r="C320" s="1" t="s">
        <v>256</v>
      </c>
      <c r="D320" s="10">
        <v>44432</v>
      </c>
      <c r="E320" s="7">
        <v>0.52083333333333304</v>
      </c>
      <c r="F320" s="7">
        <v>0.86111111111111105</v>
      </c>
      <c r="G320" s="22">
        <v>1200</v>
      </c>
      <c r="H320" s="22" t="s">
        <v>1746</v>
      </c>
      <c r="I320" s="15" t="s">
        <v>1746</v>
      </c>
      <c r="J320" s="15" t="s">
        <v>1746</v>
      </c>
      <c r="K320" s="15" t="s">
        <v>1746</v>
      </c>
      <c r="L320" s="15">
        <v>0</v>
      </c>
      <c r="M320" s="15" t="s">
        <v>1746</v>
      </c>
      <c r="N320" s="15">
        <v>2.1</v>
      </c>
      <c r="O320" s="15" t="s">
        <v>1746</v>
      </c>
      <c r="P320" s="15" t="s">
        <v>1746</v>
      </c>
      <c r="Q320" s="15" t="s">
        <v>1746</v>
      </c>
      <c r="R320" s="24">
        <v>10</v>
      </c>
      <c r="S320" s="22">
        <v>1</v>
      </c>
      <c r="T320" s="24">
        <v>2.1</v>
      </c>
      <c r="U320" s="22" t="s">
        <v>1746</v>
      </c>
      <c r="V320" s="24" t="s">
        <v>1746</v>
      </c>
      <c r="W320" s="15">
        <v>8</v>
      </c>
      <c r="X320" s="15" t="s">
        <v>1746</v>
      </c>
      <c r="Y320" s="25" t="s">
        <v>1746</v>
      </c>
    </row>
    <row r="321" spans="1:25" x14ac:dyDescent="0.25">
      <c r="A321" s="90">
        <v>320</v>
      </c>
      <c r="B321" s="1" t="s">
        <v>23</v>
      </c>
      <c r="C321" s="1" t="s">
        <v>869</v>
      </c>
      <c r="D321" s="10">
        <v>44433</v>
      </c>
      <c r="E321" s="7">
        <v>0.39583333333333298</v>
      </c>
      <c r="F321" s="7">
        <v>0.74305555555555503</v>
      </c>
      <c r="G321" s="22">
        <v>1200</v>
      </c>
      <c r="H321" s="22" t="s">
        <v>1746</v>
      </c>
      <c r="I321" s="15" t="s">
        <v>1746</v>
      </c>
      <c r="J321" s="15" t="s">
        <v>1746</v>
      </c>
      <c r="K321" s="15" t="s">
        <v>1746</v>
      </c>
      <c r="L321" s="15">
        <v>0</v>
      </c>
      <c r="M321" s="15" t="s">
        <v>1746</v>
      </c>
      <c r="N321" s="15">
        <v>2.34</v>
      </c>
      <c r="O321" s="15" t="s">
        <v>1746</v>
      </c>
      <c r="P321" s="15" t="s">
        <v>1746</v>
      </c>
      <c r="Q321" s="15" t="s">
        <v>1746</v>
      </c>
      <c r="R321" s="24">
        <v>9.14</v>
      </c>
      <c r="S321" s="22">
        <v>1</v>
      </c>
      <c r="T321" s="24">
        <v>2.34</v>
      </c>
      <c r="U321" s="22" t="s">
        <v>1746</v>
      </c>
      <c r="V321" s="24" t="s">
        <v>1746</v>
      </c>
      <c r="W321" s="15">
        <v>8</v>
      </c>
      <c r="X321" s="15" t="s">
        <v>1746</v>
      </c>
      <c r="Y321" s="25" t="s">
        <v>3259</v>
      </c>
    </row>
    <row r="322" spans="1:25" x14ac:dyDescent="0.25">
      <c r="A322" s="90">
        <v>321</v>
      </c>
      <c r="B322" s="1" t="s">
        <v>23</v>
      </c>
      <c r="C322" s="1" t="s">
        <v>869</v>
      </c>
      <c r="D322" s="10">
        <v>44435</v>
      </c>
      <c r="E322" s="7">
        <v>0.38888888888888901</v>
      </c>
      <c r="F322" s="7">
        <v>0.69444444444444497</v>
      </c>
      <c r="G322" s="22">
        <v>1200</v>
      </c>
      <c r="H322" s="22" t="s">
        <v>1746</v>
      </c>
      <c r="I322" s="15" t="s">
        <v>1746</v>
      </c>
      <c r="J322" s="15" t="s">
        <v>1746</v>
      </c>
      <c r="K322" s="15" t="s">
        <v>1746</v>
      </c>
      <c r="L322" s="15">
        <v>0</v>
      </c>
      <c r="M322" s="15" t="s">
        <v>1746</v>
      </c>
      <c r="N322" s="15">
        <v>0</v>
      </c>
      <c r="O322" s="15" t="s">
        <v>1746</v>
      </c>
      <c r="P322" s="15" t="s">
        <v>1746</v>
      </c>
      <c r="Q322" s="15" t="s">
        <v>1746</v>
      </c>
      <c r="R322" s="24">
        <v>1.3</v>
      </c>
      <c r="S322" s="22">
        <v>1</v>
      </c>
      <c r="T322" s="24">
        <v>0</v>
      </c>
      <c r="U322" s="22" t="s">
        <v>1746</v>
      </c>
      <c r="V322" s="24" t="s">
        <v>1746</v>
      </c>
      <c r="W322" s="15">
        <v>2.5</v>
      </c>
      <c r="X322" s="15" t="s">
        <v>1746</v>
      </c>
      <c r="Y322" s="25" t="s">
        <v>3259</v>
      </c>
    </row>
    <row r="323" spans="1:25" x14ac:dyDescent="0.25">
      <c r="A323" s="90">
        <v>322</v>
      </c>
      <c r="B323" s="1" t="s">
        <v>23</v>
      </c>
      <c r="C323" s="1" t="s">
        <v>869</v>
      </c>
      <c r="D323" s="10">
        <v>44438</v>
      </c>
      <c r="E323" s="7">
        <v>0.375</v>
      </c>
      <c r="F323" s="7">
        <v>0.73611111111111105</v>
      </c>
      <c r="G323" s="22">
        <v>1200</v>
      </c>
      <c r="H323" s="22" t="s">
        <v>1746</v>
      </c>
      <c r="I323" s="15" t="s">
        <v>1746</v>
      </c>
      <c r="J323" s="15" t="s">
        <v>1746</v>
      </c>
      <c r="K323" s="15" t="s">
        <v>1746</v>
      </c>
      <c r="L323" s="15">
        <v>0</v>
      </c>
      <c r="M323" s="15" t="s">
        <v>1746</v>
      </c>
      <c r="N323" s="15">
        <v>3.26</v>
      </c>
      <c r="O323" s="15" t="s">
        <v>1746</v>
      </c>
      <c r="P323" s="15" t="s">
        <v>1746</v>
      </c>
      <c r="Q323" s="15" t="s">
        <v>1746</v>
      </c>
      <c r="R323" s="24">
        <v>9.9499999999999993</v>
      </c>
      <c r="S323" s="22">
        <v>1</v>
      </c>
      <c r="T323" s="24">
        <v>3.26</v>
      </c>
      <c r="U323" s="22" t="s">
        <v>1746</v>
      </c>
      <c r="V323" s="24" t="s">
        <v>1746</v>
      </c>
      <c r="W323" s="15">
        <v>8</v>
      </c>
      <c r="X323" s="15" t="s">
        <v>1746</v>
      </c>
      <c r="Y323" s="25" t="s">
        <v>3259</v>
      </c>
    </row>
    <row r="324" spans="1:25" x14ac:dyDescent="0.25">
      <c r="A324" s="90">
        <v>323</v>
      </c>
      <c r="B324" s="1" t="s">
        <v>23</v>
      </c>
      <c r="C324" s="1" t="s">
        <v>869</v>
      </c>
      <c r="D324" s="10">
        <v>44440</v>
      </c>
      <c r="E324" s="7">
        <v>0.375</v>
      </c>
      <c r="F324" s="7">
        <v>0.75694444444444497</v>
      </c>
      <c r="G324" s="22">
        <v>1200</v>
      </c>
      <c r="H324" s="22" t="s">
        <v>1746</v>
      </c>
      <c r="I324" s="15" t="s">
        <v>1746</v>
      </c>
      <c r="J324" s="15" t="s">
        <v>1746</v>
      </c>
      <c r="K324" s="15" t="s">
        <v>1746</v>
      </c>
      <c r="L324" s="15">
        <v>0</v>
      </c>
      <c r="M324" s="15" t="s">
        <v>1746</v>
      </c>
      <c r="N324" s="15">
        <v>1.8</v>
      </c>
      <c r="O324" s="15" t="s">
        <v>1746</v>
      </c>
      <c r="P324" s="15" t="s">
        <v>1746</v>
      </c>
      <c r="Q324" s="15" t="s">
        <v>1746</v>
      </c>
      <c r="R324" s="24">
        <v>8.43</v>
      </c>
      <c r="S324" s="22">
        <v>1</v>
      </c>
      <c r="T324" s="24">
        <v>1.8</v>
      </c>
      <c r="U324" s="22" t="s">
        <v>1746</v>
      </c>
      <c r="V324" s="24" t="s">
        <v>1746</v>
      </c>
      <c r="W324" s="15">
        <v>8</v>
      </c>
      <c r="X324" s="15" t="s">
        <v>1746</v>
      </c>
      <c r="Y324" s="25" t="s">
        <v>3259</v>
      </c>
    </row>
    <row r="325" spans="1:25" x14ac:dyDescent="0.25">
      <c r="A325" s="90">
        <v>324</v>
      </c>
      <c r="B325" s="1" t="s">
        <v>23</v>
      </c>
      <c r="C325" s="1" t="s">
        <v>869</v>
      </c>
      <c r="D325" s="10">
        <v>44442</v>
      </c>
      <c r="E325" s="7">
        <v>0.36805555555555602</v>
      </c>
      <c r="F325" s="7">
        <v>0.70138888888888895</v>
      </c>
      <c r="G325" s="22">
        <v>1200</v>
      </c>
      <c r="H325" s="22" t="s">
        <v>1746</v>
      </c>
      <c r="I325" s="15" t="s">
        <v>1746</v>
      </c>
      <c r="J325" s="15" t="s">
        <v>1746</v>
      </c>
      <c r="K325" s="15" t="s">
        <v>1746</v>
      </c>
      <c r="L325" s="15">
        <v>0</v>
      </c>
      <c r="M325" s="15" t="s">
        <v>1746</v>
      </c>
      <c r="N325" s="15">
        <v>2.85</v>
      </c>
      <c r="O325" s="15" t="s">
        <v>1746</v>
      </c>
      <c r="P325" s="15" t="s">
        <v>1746</v>
      </c>
      <c r="Q325" s="15" t="s">
        <v>1746</v>
      </c>
      <c r="R325" s="24">
        <v>8.5</v>
      </c>
      <c r="S325" s="22">
        <v>1</v>
      </c>
      <c r="T325" s="24">
        <v>2.85</v>
      </c>
      <c r="U325" s="22" t="s">
        <v>1746</v>
      </c>
      <c r="V325" s="24" t="s">
        <v>1746</v>
      </c>
      <c r="W325" s="15">
        <v>8</v>
      </c>
      <c r="X325" s="15" t="s">
        <v>1746</v>
      </c>
      <c r="Y325" s="25" t="s">
        <v>3259</v>
      </c>
    </row>
    <row r="326" spans="1:25" x14ac:dyDescent="0.25">
      <c r="A326" s="90">
        <v>325</v>
      </c>
      <c r="B326" s="1" t="s">
        <v>23</v>
      </c>
      <c r="C326" s="1" t="s">
        <v>1865</v>
      </c>
      <c r="D326" s="10">
        <v>44444</v>
      </c>
      <c r="E326" s="7">
        <v>0.38888888888888901</v>
      </c>
      <c r="F326" s="7">
        <v>0.76388888888888895</v>
      </c>
      <c r="G326" s="22">
        <v>1200</v>
      </c>
      <c r="H326" s="22" t="s">
        <v>1746</v>
      </c>
      <c r="I326" s="15" t="s">
        <v>1746</v>
      </c>
      <c r="J326" s="15" t="s">
        <v>1746</v>
      </c>
      <c r="K326" s="15" t="s">
        <v>1746</v>
      </c>
      <c r="L326" s="15">
        <v>0</v>
      </c>
      <c r="M326" s="15" t="s">
        <v>1746</v>
      </c>
      <c r="N326" s="15">
        <v>3.1</v>
      </c>
      <c r="O326" s="15" t="s">
        <v>1746</v>
      </c>
      <c r="P326" s="15" t="s">
        <v>1746</v>
      </c>
      <c r="Q326" s="15" t="s">
        <v>1746</v>
      </c>
      <c r="R326" s="24">
        <v>0.6</v>
      </c>
      <c r="S326" s="22">
        <v>3</v>
      </c>
      <c r="T326" s="24">
        <v>9.3000000000000007</v>
      </c>
      <c r="U326" s="22" t="s">
        <v>1746</v>
      </c>
      <c r="V326" s="24" t="s">
        <v>1746</v>
      </c>
      <c r="W326" s="15">
        <v>9</v>
      </c>
      <c r="X326" s="15" t="s">
        <v>1746</v>
      </c>
      <c r="Y326" s="25" t="s">
        <v>1746</v>
      </c>
    </row>
    <row r="327" spans="1:25" x14ac:dyDescent="0.25">
      <c r="A327" s="90">
        <v>326</v>
      </c>
      <c r="B327" s="1" t="s">
        <v>23</v>
      </c>
      <c r="C327" s="1" t="s">
        <v>212</v>
      </c>
      <c r="D327" s="10">
        <v>44445</v>
      </c>
      <c r="E327" s="7">
        <v>0.42361111111111099</v>
      </c>
      <c r="F327" s="7">
        <v>0.79861111111111105</v>
      </c>
      <c r="G327" s="22">
        <v>1200</v>
      </c>
      <c r="H327" s="22" t="s">
        <v>1746</v>
      </c>
      <c r="I327" s="15" t="s">
        <v>1746</v>
      </c>
      <c r="J327" s="15" t="s">
        <v>1746</v>
      </c>
      <c r="K327" s="15" t="s">
        <v>1746</v>
      </c>
      <c r="L327" s="15">
        <v>1.74</v>
      </c>
      <c r="M327" s="15" t="s">
        <v>1746</v>
      </c>
      <c r="N327" s="15">
        <v>3.21</v>
      </c>
      <c r="O327" s="15" t="s">
        <v>1746</v>
      </c>
      <c r="P327" s="15" t="s">
        <v>1746</v>
      </c>
      <c r="Q327" s="15" t="s">
        <v>1746</v>
      </c>
      <c r="R327" s="24">
        <v>57.5</v>
      </c>
      <c r="S327" s="22">
        <v>1</v>
      </c>
      <c r="T327" s="24">
        <v>1.47</v>
      </c>
      <c r="U327" s="22" t="s">
        <v>1746</v>
      </c>
      <c r="V327" s="24" t="s">
        <v>1746</v>
      </c>
      <c r="W327" s="15">
        <v>9</v>
      </c>
      <c r="X327" s="15" t="s">
        <v>1746</v>
      </c>
      <c r="Y327" s="25" t="s">
        <v>1746</v>
      </c>
    </row>
    <row r="328" spans="1:25" x14ac:dyDescent="0.25">
      <c r="A328" s="90">
        <v>327</v>
      </c>
      <c r="B328" s="1" t="s">
        <v>23</v>
      </c>
      <c r="C328" s="1" t="s">
        <v>1728</v>
      </c>
      <c r="D328" s="10">
        <v>44445</v>
      </c>
      <c r="E328" s="7">
        <v>0.42361111111111099</v>
      </c>
      <c r="F328" s="7">
        <v>0.84027777777777801</v>
      </c>
      <c r="G328" s="22">
        <v>1200</v>
      </c>
      <c r="H328" s="22" t="s">
        <v>1746</v>
      </c>
      <c r="I328" s="15" t="s">
        <v>1746</v>
      </c>
      <c r="J328" s="15" t="s">
        <v>1746</v>
      </c>
      <c r="K328" s="15" t="s">
        <v>1746</v>
      </c>
      <c r="L328" s="15">
        <v>0</v>
      </c>
      <c r="M328" s="15" t="s">
        <v>1746</v>
      </c>
      <c r="N328" s="15">
        <v>4.1500000000000004</v>
      </c>
      <c r="O328" s="15" t="s">
        <v>1746</v>
      </c>
      <c r="P328" s="15" t="s">
        <v>1746</v>
      </c>
      <c r="Q328" s="15" t="s">
        <v>1746</v>
      </c>
      <c r="R328" s="24">
        <v>3.5</v>
      </c>
      <c r="S328" s="22">
        <v>2</v>
      </c>
      <c r="T328" s="24">
        <v>8.3000000000000007</v>
      </c>
      <c r="U328" s="22" t="s">
        <v>1746</v>
      </c>
      <c r="V328" s="24" t="s">
        <v>1746</v>
      </c>
      <c r="W328" s="15">
        <v>10</v>
      </c>
      <c r="X328" s="15" t="s">
        <v>1746</v>
      </c>
      <c r="Y328" s="25" t="s">
        <v>1746</v>
      </c>
    </row>
    <row r="329" spans="1:25" x14ac:dyDescent="0.25">
      <c r="A329" s="90">
        <v>328</v>
      </c>
      <c r="B329" s="1" t="s">
        <v>23</v>
      </c>
      <c r="C329" s="1" t="s">
        <v>212</v>
      </c>
      <c r="D329" s="10">
        <v>44446</v>
      </c>
      <c r="E329" s="7">
        <v>0.36805555555555602</v>
      </c>
      <c r="F329" s="7">
        <v>0.78472222222222199</v>
      </c>
      <c r="G329" s="22">
        <v>1200</v>
      </c>
      <c r="H329" s="22" t="s">
        <v>1746</v>
      </c>
      <c r="I329" s="15" t="s">
        <v>1746</v>
      </c>
      <c r="J329" s="15" t="s">
        <v>1746</v>
      </c>
      <c r="K329" s="15" t="s">
        <v>1746</v>
      </c>
      <c r="L329" s="15">
        <v>0</v>
      </c>
      <c r="M329" s="15" t="s">
        <v>1746</v>
      </c>
      <c r="N329" s="15">
        <v>3.4</v>
      </c>
      <c r="O329" s="15" t="s">
        <v>1746</v>
      </c>
      <c r="P329" s="15" t="s">
        <v>1746</v>
      </c>
      <c r="Q329" s="15" t="s">
        <v>1746</v>
      </c>
      <c r="R329" s="24">
        <v>30</v>
      </c>
      <c r="S329" s="22">
        <v>1</v>
      </c>
      <c r="T329" s="24">
        <v>3.4</v>
      </c>
      <c r="U329" s="22" t="s">
        <v>1746</v>
      </c>
      <c r="V329" s="24" t="s">
        <v>1746</v>
      </c>
      <c r="W329" s="15">
        <v>10</v>
      </c>
      <c r="X329" s="15" t="s">
        <v>1746</v>
      </c>
      <c r="Y329" s="25" t="s">
        <v>1746</v>
      </c>
    </row>
    <row r="330" spans="1:25" x14ac:dyDescent="0.25">
      <c r="A330" s="90">
        <v>329</v>
      </c>
      <c r="B330" s="1" t="s">
        <v>23</v>
      </c>
      <c r="C330" s="1" t="s">
        <v>240</v>
      </c>
      <c r="D330" s="10">
        <v>44447</v>
      </c>
      <c r="E330" s="7">
        <v>0.4375</v>
      </c>
      <c r="F330" s="7">
        <v>0.83333333333333304</v>
      </c>
      <c r="G330" s="22">
        <v>1200</v>
      </c>
      <c r="H330" s="22" t="s">
        <v>1746</v>
      </c>
      <c r="I330" s="15" t="s">
        <v>1746</v>
      </c>
      <c r="J330" s="15" t="s">
        <v>1746</v>
      </c>
      <c r="K330" s="15" t="s">
        <v>1746</v>
      </c>
      <c r="L330" s="15">
        <v>0</v>
      </c>
      <c r="M330" s="15" t="s">
        <v>1746</v>
      </c>
      <c r="N330" s="15">
        <v>3.2</v>
      </c>
      <c r="O330" s="15" t="s">
        <v>1746</v>
      </c>
      <c r="P330" s="15" t="s">
        <v>1746</v>
      </c>
      <c r="Q330" s="15" t="s">
        <v>1746</v>
      </c>
      <c r="R330" s="24">
        <v>57</v>
      </c>
      <c r="S330" s="22">
        <v>1</v>
      </c>
      <c r="T330" s="24">
        <v>3.2</v>
      </c>
      <c r="U330" s="22" t="s">
        <v>1746</v>
      </c>
      <c r="V330" s="24" t="s">
        <v>1746</v>
      </c>
      <c r="W330" s="15">
        <v>9</v>
      </c>
      <c r="X330" s="15" t="s">
        <v>1746</v>
      </c>
      <c r="Y330" s="25" t="s">
        <v>1746</v>
      </c>
    </row>
    <row r="331" spans="1:25" x14ac:dyDescent="0.25">
      <c r="A331" s="90">
        <v>330</v>
      </c>
      <c r="B331" s="1" t="s">
        <v>23</v>
      </c>
      <c r="C331" s="1" t="s">
        <v>240</v>
      </c>
      <c r="D331" s="10">
        <v>44448</v>
      </c>
      <c r="E331" s="7">
        <v>0.36111111111111099</v>
      </c>
      <c r="F331" s="7">
        <v>0.69444444444444497</v>
      </c>
      <c r="G331" s="22">
        <v>1200</v>
      </c>
      <c r="H331" s="22" t="s">
        <v>1746</v>
      </c>
      <c r="I331" s="15" t="s">
        <v>1746</v>
      </c>
      <c r="J331" s="15" t="s">
        <v>1746</v>
      </c>
      <c r="K331" s="15" t="s">
        <v>1746</v>
      </c>
      <c r="L331" s="15">
        <v>0</v>
      </c>
      <c r="M331" s="15" t="s">
        <v>1746</v>
      </c>
      <c r="N331" s="15">
        <v>1.03</v>
      </c>
      <c r="O331" s="15" t="s">
        <v>1746</v>
      </c>
      <c r="P331" s="15" t="s">
        <v>1746</v>
      </c>
      <c r="Q331" s="15" t="s">
        <v>1746</v>
      </c>
      <c r="R331" s="24">
        <v>54</v>
      </c>
      <c r="S331" s="22">
        <v>1</v>
      </c>
      <c r="T331" s="24">
        <v>1.03</v>
      </c>
      <c r="U331" s="22" t="s">
        <v>1746</v>
      </c>
      <c r="V331" s="24" t="s">
        <v>1746</v>
      </c>
      <c r="W331" s="15">
        <v>8</v>
      </c>
      <c r="X331" s="15" t="s">
        <v>1746</v>
      </c>
      <c r="Y331" s="25" t="s">
        <v>1746</v>
      </c>
    </row>
    <row r="332" spans="1:25" x14ac:dyDescent="0.25">
      <c r="A332" s="90">
        <v>331</v>
      </c>
      <c r="B332" s="1" t="s">
        <v>23</v>
      </c>
      <c r="C332" s="1" t="s">
        <v>240</v>
      </c>
      <c r="D332" s="10">
        <v>44449</v>
      </c>
      <c r="E332" s="7">
        <v>0.36111111111111099</v>
      </c>
      <c r="F332" s="7">
        <v>0.77777777777777801</v>
      </c>
      <c r="G332" s="22">
        <v>1200</v>
      </c>
      <c r="H332" s="22" t="s">
        <v>1746</v>
      </c>
      <c r="I332" s="15" t="s">
        <v>1746</v>
      </c>
      <c r="J332" s="15" t="s">
        <v>1746</v>
      </c>
      <c r="K332" s="15" t="s">
        <v>1746</v>
      </c>
      <c r="L332" s="15">
        <v>3.1</v>
      </c>
      <c r="M332" s="15" t="s">
        <v>1746</v>
      </c>
      <c r="N332" s="15">
        <v>4.74</v>
      </c>
      <c r="O332" s="15" t="s">
        <v>1746</v>
      </c>
      <c r="P332" s="15" t="s">
        <v>1746</v>
      </c>
      <c r="Q332" s="15" t="s">
        <v>1746</v>
      </c>
      <c r="R332" s="24">
        <v>43</v>
      </c>
      <c r="S332" s="22">
        <v>1</v>
      </c>
      <c r="T332" s="24">
        <v>1.6400000000000001</v>
      </c>
      <c r="U332" s="22" t="s">
        <v>1746</v>
      </c>
      <c r="V332" s="24" t="s">
        <v>1746</v>
      </c>
      <c r="W332" s="15">
        <v>10</v>
      </c>
      <c r="X332" s="15" t="s">
        <v>1746</v>
      </c>
      <c r="Y332" s="25" t="s">
        <v>1746</v>
      </c>
    </row>
    <row r="333" spans="1:25" x14ac:dyDescent="0.25">
      <c r="A333" s="90">
        <v>332</v>
      </c>
      <c r="B333" s="1" t="s">
        <v>23</v>
      </c>
      <c r="C333" s="1" t="s">
        <v>4197</v>
      </c>
      <c r="D333" s="10">
        <v>44449</v>
      </c>
      <c r="E333" s="7">
        <v>0.53472222222222199</v>
      </c>
      <c r="F333" s="7">
        <v>0.86805555555555503</v>
      </c>
      <c r="G333" s="22">
        <v>1200</v>
      </c>
      <c r="H333" s="22" t="s">
        <v>1746</v>
      </c>
      <c r="I333" s="15" t="s">
        <v>1746</v>
      </c>
      <c r="J333" s="15" t="s">
        <v>1746</v>
      </c>
      <c r="K333" s="15" t="s">
        <v>1746</v>
      </c>
      <c r="L333" s="15">
        <v>0</v>
      </c>
      <c r="M333" s="15" t="s">
        <v>1746</v>
      </c>
      <c r="N333" s="15">
        <v>0</v>
      </c>
      <c r="O333" s="15" t="s">
        <v>1746</v>
      </c>
      <c r="P333" s="15" t="s">
        <v>1746</v>
      </c>
      <c r="Q333" s="15" t="s">
        <v>1746</v>
      </c>
      <c r="R333" s="24">
        <v>0</v>
      </c>
      <c r="S333" s="22">
        <v>0</v>
      </c>
      <c r="T333" s="24">
        <v>0</v>
      </c>
      <c r="U333" s="22" t="s">
        <v>1746</v>
      </c>
      <c r="V333" s="24" t="s">
        <v>1746</v>
      </c>
      <c r="W333" s="15">
        <v>8</v>
      </c>
      <c r="X333" s="15" t="s">
        <v>1746</v>
      </c>
      <c r="Y333" s="25" t="s">
        <v>1746</v>
      </c>
    </row>
    <row r="334" spans="1:25" x14ac:dyDescent="0.25">
      <c r="A334" s="90">
        <v>333</v>
      </c>
      <c r="B334" s="1" t="s">
        <v>23</v>
      </c>
      <c r="C334" s="1" t="s">
        <v>240</v>
      </c>
      <c r="D334" s="10">
        <v>44450</v>
      </c>
      <c r="E334" s="7">
        <v>0.35416666666666702</v>
      </c>
      <c r="F334" s="7">
        <v>0.77083333333333304</v>
      </c>
      <c r="G334" s="22">
        <v>1200</v>
      </c>
      <c r="H334" s="22" t="s">
        <v>1746</v>
      </c>
      <c r="I334" s="15" t="s">
        <v>1746</v>
      </c>
      <c r="J334" s="15" t="s">
        <v>1746</v>
      </c>
      <c r="K334" s="15" t="s">
        <v>1746</v>
      </c>
      <c r="L334" s="15">
        <v>1.3</v>
      </c>
      <c r="M334" s="15" t="s">
        <v>1746</v>
      </c>
      <c r="N334" s="15">
        <v>2.1</v>
      </c>
      <c r="O334" s="15" t="s">
        <v>1746</v>
      </c>
      <c r="P334" s="15" t="s">
        <v>1746</v>
      </c>
      <c r="Q334" s="15" t="s">
        <v>1746</v>
      </c>
      <c r="R334" s="24">
        <v>45</v>
      </c>
      <c r="S334" s="22">
        <v>1</v>
      </c>
      <c r="T334" s="24">
        <v>0.8</v>
      </c>
      <c r="U334" s="22" t="s">
        <v>1746</v>
      </c>
      <c r="V334" s="24" t="s">
        <v>1746</v>
      </c>
      <c r="W334" s="15">
        <v>10</v>
      </c>
      <c r="X334" s="15" t="s">
        <v>1746</v>
      </c>
      <c r="Y334" s="25" t="s">
        <v>1746</v>
      </c>
    </row>
    <row r="335" spans="1:25" x14ac:dyDescent="0.25">
      <c r="A335" s="90">
        <v>334</v>
      </c>
      <c r="B335" s="1" t="s">
        <v>23</v>
      </c>
      <c r="C335" s="1" t="s">
        <v>240</v>
      </c>
      <c r="D335" s="10">
        <v>44451</v>
      </c>
      <c r="E335" s="7">
        <v>0.35416666666666702</v>
      </c>
      <c r="F335" s="7">
        <v>0.8125</v>
      </c>
      <c r="G335" s="22">
        <v>1200</v>
      </c>
      <c r="H335" s="22" t="s">
        <v>1746</v>
      </c>
      <c r="I335" s="15" t="s">
        <v>1746</v>
      </c>
      <c r="J335" s="15" t="s">
        <v>1746</v>
      </c>
      <c r="K335" s="15" t="s">
        <v>1746</v>
      </c>
      <c r="L335" s="15">
        <v>0</v>
      </c>
      <c r="M335" s="15" t="s">
        <v>1746</v>
      </c>
      <c r="N335" s="15">
        <v>2.4</v>
      </c>
      <c r="O335" s="15" t="s">
        <v>1746</v>
      </c>
      <c r="P335" s="15" t="s">
        <v>1746</v>
      </c>
      <c r="Q335" s="15" t="s">
        <v>1746</v>
      </c>
      <c r="R335" s="24">
        <v>51</v>
      </c>
      <c r="S335" s="22">
        <v>1</v>
      </c>
      <c r="T335" s="24">
        <v>2.4</v>
      </c>
      <c r="U335" s="22" t="s">
        <v>1746</v>
      </c>
      <c r="V335" s="24" t="s">
        <v>1746</v>
      </c>
      <c r="W335" s="15">
        <v>11</v>
      </c>
      <c r="X335" s="15" t="s">
        <v>1746</v>
      </c>
      <c r="Y335" s="25" t="s">
        <v>1746</v>
      </c>
    </row>
    <row r="336" spans="1:25" x14ac:dyDescent="0.25">
      <c r="A336" s="90">
        <v>335</v>
      </c>
      <c r="B336" s="1" t="s">
        <v>23</v>
      </c>
      <c r="C336" s="1" t="s">
        <v>240</v>
      </c>
      <c r="D336" s="10">
        <v>44452</v>
      </c>
      <c r="E336" s="7">
        <v>0.35416666666666702</v>
      </c>
      <c r="F336" s="7">
        <v>0.8125</v>
      </c>
      <c r="G336" s="22">
        <v>1200</v>
      </c>
      <c r="H336" s="22" t="s">
        <v>1746</v>
      </c>
      <c r="I336" s="15" t="s">
        <v>1746</v>
      </c>
      <c r="J336" s="15" t="s">
        <v>1746</v>
      </c>
      <c r="K336" s="15" t="s">
        <v>1746</v>
      </c>
      <c r="L336" s="15">
        <v>0</v>
      </c>
      <c r="M336" s="15" t="s">
        <v>1746</v>
      </c>
      <c r="N336" s="15">
        <v>2.5</v>
      </c>
      <c r="O336" s="15" t="s">
        <v>1746</v>
      </c>
      <c r="P336" s="15" t="s">
        <v>1746</v>
      </c>
      <c r="Q336" s="15" t="s">
        <v>1746</v>
      </c>
      <c r="R336" s="24">
        <v>47</v>
      </c>
      <c r="S336" s="22">
        <v>1</v>
      </c>
      <c r="T336" s="24">
        <v>2.5</v>
      </c>
      <c r="U336" s="22" t="s">
        <v>1746</v>
      </c>
      <c r="V336" s="24" t="s">
        <v>1746</v>
      </c>
      <c r="W336" s="15">
        <v>11</v>
      </c>
      <c r="X336" s="15" t="s">
        <v>1746</v>
      </c>
      <c r="Y336" s="25" t="s">
        <v>1746</v>
      </c>
    </row>
    <row r="337" spans="1:25" x14ac:dyDescent="0.25">
      <c r="A337" s="90">
        <v>336</v>
      </c>
      <c r="B337" s="1" t="s">
        <v>23</v>
      </c>
      <c r="C337" s="1" t="s">
        <v>240</v>
      </c>
      <c r="D337" s="10">
        <v>44454</v>
      </c>
      <c r="E337" s="7">
        <v>0.46527777777777801</v>
      </c>
      <c r="F337" s="7">
        <v>0.84027777777777801</v>
      </c>
      <c r="G337" s="22">
        <v>1200</v>
      </c>
      <c r="H337" s="22" t="s">
        <v>1746</v>
      </c>
      <c r="I337" s="15" t="s">
        <v>1746</v>
      </c>
      <c r="J337" s="15" t="s">
        <v>1746</v>
      </c>
      <c r="K337" s="15" t="s">
        <v>1746</v>
      </c>
      <c r="L337" s="15">
        <v>0</v>
      </c>
      <c r="M337" s="15" t="s">
        <v>1746</v>
      </c>
      <c r="N337" s="15">
        <v>1.56</v>
      </c>
      <c r="O337" s="15" t="s">
        <v>1746</v>
      </c>
      <c r="P337" s="15" t="s">
        <v>1746</v>
      </c>
      <c r="Q337" s="15" t="s">
        <v>1746</v>
      </c>
      <c r="R337" s="24">
        <v>44</v>
      </c>
      <c r="S337" s="22">
        <v>1</v>
      </c>
      <c r="T337" s="24">
        <v>1.56</v>
      </c>
      <c r="U337" s="22" t="s">
        <v>1746</v>
      </c>
      <c r="V337" s="24" t="s">
        <v>1746</v>
      </c>
      <c r="W337" s="15">
        <v>9</v>
      </c>
      <c r="X337" s="15" t="s">
        <v>1746</v>
      </c>
      <c r="Y337" s="25" t="s">
        <v>1746</v>
      </c>
    </row>
    <row r="338" spans="1:25" x14ac:dyDescent="0.25">
      <c r="A338" s="90">
        <v>337</v>
      </c>
      <c r="B338" s="1" t="s">
        <v>23</v>
      </c>
      <c r="C338" s="1" t="s">
        <v>256</v>
      </c>
      <c r="D338" s="10">
        <v>44454</v>
      </c>
      <c r="E338" s="7">
        <v>0.39583333333333298</v>
      </c>
      <c r="F338" s="7">
        <v>0.81944444444444497</v>
      </c>
      <c r="G338" s="22">
        <v>1200</v>
      </c>
      <c r="H338" s="22" t="s">
        <v>1746</v>
      </c>
      <c r="I338" s="15" t="s">
        <v>1746</v>
      </c>
      <c r="J338" s="15" t="s">
        <v>1746</v>
      </c>
      <c r="K338" s="15" t="s">
        <v>1746</v>
      </c>
      <c r="L338" s="15">
        <v>0</v>
      </c>
      <c r="M338" s="15" t="s">
        <v>1746</v>
      </c>
      <c r="N338" s="15">
        <v>2.5</v>
      </c>
      <c r="O338" s="15" t="s">
        <v>1746</v>
      </c>
      <c r="P338" s="15" t="s">
        <v>1746</v>
      </c>
      <c r="Q338" s="15" t="s">
        <v>1746</v>
      </c>
      <c r="R338" s="24">
        <v>10</v>
      </c>
      <c r="S338" s="22">
        <v>1</v>
      </c>
      <c r="T338" s="24">
        <v>2.5</v>
      </c>
      <c r="U338" s="22" t="s">
        <v>1746</v>
      </c>
      <c r="V338" s="24" t="s">
        <v>1746</v>
      </c>
      <c r="W338" s="15">
        <v>9</v>
      </c>
      <c r="X338" s="15" t="s">
        <v>1746</v>
      </c>
      <c r="Y338" s="25" t="s">
        <v>3258</v>
      </c>
    </row>
    <row r="339" spans="1:25" x14ac:dyDescent="0.25">
      <c r="A339" s="90">
        <v>338</v>
      </c>
      <c r="B339" s="1" t="s">
        <v>23</v>
      </c>
      <c r="C339" s="1" t="s">
        <v>240</v>
      </c>
      <c r="D339" s="10">
        <v>44455</v>
      </c>
      <c r="E339" s="7">
        <v>0.39583333333333298</v>
      </c>
      <c r="F339" s="7">
        <v>0.8125</v>
      </c>
      <c r="G339" s="22">
        <v>1200</v>
      </c>
      <c r="H339" s="22" t="s">
        <v>1746</v>
      </c>
      <c r="I339" s="15" t="s">
        <v>1746</v>
      </c>
      <c r="J339" s="15" t="s">
        <v>1746</v>
      </c>
      <c r="K339" s="15" t="s">
        <v>1746</v>
      </c>
      <c r="L339" s="15">
        <v>0</v>
      </c>
      <c r="M339" s="15" t="s">
        <v>1746</v>
      </c>
      <c r="N339" s="15">
        <v>2.7</v>
      </c>
      <c r="O339" s="15" t="s">
        <v>1746</v>
      </c>
      <c r="P339" s="15" t="s">
        <v>1746</v>
      </c>
      <c r="Q339" s="15" t="s">
        <v>1746</v>
      </c>
      <c r="R339" s="24">
        <v>43</v>
      </c>
      <c r="S339" s="22">
        <v>1</v>
      </c>
      <c r="T339" s="24">
        <v>2.7</v>
      </c>
      <c r="U339" s="22" t="s">
        <v>1746</v>
      </c>
      <c r="V339" s="24" t="s">
        <v>1746</v>
      </c>
      <c r="W339" s="15">
        <v>10</v>
      </c>
      <c r="X339" s="15" t="s">
        <v>1746</v>
      </c>
      <c r="Y339" s="25" t="s">
        <v>1746</v>
      </c>
    </row>
    <row r="340" spans="1:25" x14ac:dyDescent="0.25">
      <c r="A340" s="90">
        <v>339</v>
      </c>
      <c r="B340" s="1" t="s">
        <v>23</v>
      </c>
      <c r="C340" s="1" t="s">
        <v>240</v>
      </c>
      <c r="D340" s="10">
        <v>44456</v>
      </c>
      <c r="E340" s="7">
        <v>0.46527777777777801</v>
      </c>
      <c r="F340" s="7">
        <v>0.79861111111111105</v>
      </c>
      <c r="G340" s="22">
        <v>1200</v>
      </c>
      <c r="H340" s="22" t="s">
        <v>1746</v>
      </c>
      <c r="I340" s="15" t="s">
        <v>1746</v>
      </c>
      <c r="J340" s="15" t="s">
        <v>1746</v>
      </c>
      <c r="K340" s="15" t="s">
        <v>1746</v>
      </c>
      <c r="L340" s="15">
        <v>0</v>
      </c>
      <c r="M340" s="15" t="s">
        <v>1746</v>
      </c>
      <c r="N340" s="15">
        <v>2.8</v>
      </c>
      <c r="O340" s="15" t="s">
        <v>1746</v>
      </c>
      <c r="P340" s="15" t="s">
        <v>1746</v>
      </c>
      <c r="Q340" s="15" t="s">
        <v>1746</v>
      </c>
      <c r="R340" s="24">
        <v>38.5</v>
      </c>
      <c r="S340" s="22">
        <v>1</v>
      </c>
      <c r="T340" s="24">
        <v>2.8</v>
      </c>
      <c r="U340" s="22" t="s">
        <v>1746</v>
      </c>
      <c r="V340" s="24" t="s">
        <v>1746</v>
      </c>
      <c r="W340" s="15">
        <v>8</v>
      </c>
      <c r="X340" s="15" t="s">
        <v>1746</v>
      </c>
      <c r="Y340" s="25" t="s">
        <v>1746</v>
      </c>
    </row>
    <row r="341" spans="1:25" x14ac:dyDescent="0.25">
      <c r="A341" s="90">
        <v>340</v>
      </c>
      <c r="B341" s="1" t="s">
        <v>23</v>
      </c>
      <c r="C341" s="1" t="s">
        <v>1865</v>
      </c>
      <c r="D341" s="10">
        <v>44456</v>
      </c>
      <c r="E341" s="7">
        <v>0.64583333333333304</v>
      </c>
      <c r="F341" s="7">
        <v>0.8125</v>
      </c>
      <c r="G341" s="22">
        <v>1200</v>
      </c>
      <c r="H341" s="22" t="s">
        <v>1746</v>
      </c>
      <c r="I341" s="15" t="s">
        <v>1746</v>
      </c>
      <c r="J341" s="15" t="s">
        <v>1746</v>
      </c>
      <c r="K341" s="15" t="s">
        <v>1746</v>
      </c>
      <c r="L341" s="15">
        <v>0</v>
      </c>
      <c r="M341" s="15" t="s">
        <v>1746</v>
      </c>
      <c r="N341" s="15">
        <v>3.1</v>
      </c>
      <c r="O341" s="15" t="s">
        <v>1746</v>
      </c>
      <c r="P341" s="15" t="s">
        <v>1746</v>
      </c>
      <c r="Q341" s="15" t="s">
        <v>1746</v>
      </c>
      <c r="R341" s="24">
        <v>0.4</v>
      </c>
      <c r="S341" s="22">
        <v>2</v>
      </c>
      <c r="T341" s="24">
        <v>6.2</v>
      </c>
      <c r="U341" s="22" t="s">
        <v>1746</v>
      </c>
      <c r="V341" s="24" t="s">
        <v>1746</v>
      </c>
      <c r="W341" s="15">
        <v>4</v>
      </c>
      <c r="X341" s="15" t="s">
        <v>1746</v>
      </c>
      <c r="Y341" s="25" t="s">
        <v>1746</v>
      </c>
    </row>
    <row r="342" spans="1:25" x14ac:dyDescent="0.25">
      <c r="A342" s="90">
        <v>341</v>
      </c>
      <c r="B342" s="1" t="s">
        <v>23</v>
      </c>
      <c r="C342" s="1" t="s">
        <v>1728</v>
      </c>
      <c r="D342" s="10">
        <v>44457</v>
      </c>
      <c r="E342" s="7">
        <v>0.39583333333333298</v>
      </c>
      <c r="F342" s="7">
        <v>0.77083333333333304</v>
      </c>
      <c r="G342" s="22">
        <v>1200</v>
      </c>
      <c r="H342" s="22" t="s">
        <v>1746</v>
      </c>
      <c r="I342" s="15" t="s">
        <v>1746</v>
      </c>
      <c r="J342" s="15" t="s">
        <v>1746</v>
      </c>
      <c r="K342" s="15" t="s">
        <v>1746</v>
      </c>
      <c r="L342" s="15">
        <v>0</v>
      </c>
      <c r="M342" s="15" t="s">
        <v>1746</v>
      </c>
      <c r="N342" s="15">
        <v>2.1</v>
      </c>
      <c r="O342" s="15" t="s">
        <v>1746</v>
      </c>
      <c r="P342" s="15" t="s">
        <v>1746</v>
      </c>
      <c r="Q342" s="15" t="s">
        <v>1746</v>
      </c>
      <c r="R342" s="24">
        <v>1.5</v>
      </c>
      <c r="S342" s="22">
        <v>3</v>
      </c>
      <c r="T342" s="24">
        <v>6.3000000000000007</v>
      </c>
      <c r="U342" s="22" t="s">
        <v>1746</v>
      </c>
      <c r="V342" s="24" t="s">
        <v>1746</v>
      </c>
      <c r="W342" s="15">
        <v>9</v>
      </c>
      <c r="X342" s="15" t="s">
        <v>1746</v>
      </c>
      <c r="Y342" s="25" t="s">
        <v>1746</v>
      </c>
    </row>
    <row r="343" spans="1:25" x14ac:dyDescent="0.25">
      <c r="A343" s="90">
        <v>342</v>
      </c>
      <c r="B343" s="1" t="s">
        <v>23</v>
      </c>
      <c r="C343" s="1" t="s">
        <v>256</v>
      </c>
      <c r="D343" s="10">
        <v>44461</v>
      </c>
      <c r="E343" s="7">
        <v>0.4375</v>
      </c>
      <c r="F343" s="7">
        <v>0.77083333333333304</v>
      </c>
      <c r="G343" s="22">
        <v>1200</v>
      </c>
      <c r="H343" s="22" t="s">
        <v>1746</v>
      </c>
      <c r="I343" s="15" t="s">
        <v>1746</v>
      </c>
      <c r="J343" s="15" t="s">
        <v>1746</v>
      </c>
      <c r="K343" s="15" t="s">
        <v>1746</v>
      </c>
      <c r="L343" s="15">
        <v>0</v>
      </c>
      <c r="M343" s="15" t="s">
        <v>1746</v>
      </c>
      <c r="N343" s="15">
        <v>2.1</v>
      </c>
      <c r="O343" s="15" t="s">
        <v>1746</v>
      </c>
      <c r="P343" s="15" t="s">
        <v>1746</v>
      </c>
      <c r="Q343" s="15" t="s">
        <v>1746</v>
      </c>
      <c r="R343" s="24">
        <v>14</v>
      </c>
      <c r="S343" s="22">
        <v>1</v>
      </c>
      <c r="T343" s="24">
        <v>2.1</v>
      </c>
      <c r="U343" s="22" t="s">
        <v>1746</v>
      </c>
      <c r="V343" s="24" t="s">
        <v>1746</v>
      </c>
      <c r="W343" s="15">
        <v>8</v>
      </c>
      <c r="X343" s="15" t="s">
        <v>1746</v>
      </c>
      <c r="Y343" s="25" t="s">
        <v>1746</v>
      </c>
    </row>
    <row r="344" spans="1:25" x14ac:dyDescent="0.25">
      <c r="A344" s="90">
        <v>343</v>
      </c>
      <c r="B344" s="1" t="s">
        <v>23</v>
      </c>
      <c r="C344" s="1" t="s">
        <v>1939</v>
      </c>
      <c r="D344" s="10">
        <v>44462</v>
      </c>
      <c r="E344" s="7">
        <v>0.53472222222222199</v>
      </c>
      <c r="F344" s="7">
        <v>0.72222222222222199</v>
      </c>
      <c r="G344" s="22">
        <v>1200</v>
      </c>
      <c r="H344" s="22" t="s">
        <v>1746</v>
      </c>
      <c r="I344" s="15" t="s">
        <v>1746</v>
      </c>
      <c r="J344" s="15" t="s">
        <v>1746</v>
      </c>
      <c r="K344" s="15" t="s">
        <v>1746</v>
      </c>
      <c r="L344" s="15">
        <v>0.19</v>
      </c>
      <c r="M344" s="15" t="s">
        <v>1746</v>
      </c>
      <c r="N344" s="15">
        <v>2</v>
      </c>
      <c r="O344" s="15" t="s">
        <v>1746</v>
      </c>
      <c r="P344" s="15" t="s">
        <v>1746</v>
      </c>
      <c r="Q344" s="15" t="s">
        <v>1746</v>
      </c>
      <c r="R344" s="24">
        <v>7</v>
      </c>
      <c r="S344" s="22">
        <v>1</v>
      </c>
      <c r="T344" s="24">
        <v>1.81</v>
      </c>
      <c r="U344" s="22" t="s">
        <v>1746</v>
      </c>
      <c r="V344" s="24" t="s">
        <v>1746</v>
      </c>
      <c r="W344" s="15">
        <v>4</v>
      </c>
      <c r="X344" s="15" t="s">
        <v>1746</v>
      </c>
      <c r="Y344" s="25" t="s">
        <v>3257</v>
      </c>
    </row>
    <row r="345" spans="1:25" x14ac:dyDescent="0.25">
      <c r="A345" s="90">
        <v>344</v>
      </c>
      <c r="B345" s="1" t="s">
        <v>23</v>
      </c>
      <c r="C345" s="1" t="s">
        <v>1939</v>
      </c>
      <c r="D345" s="10">
        <v>44463</v>
      </c>
      <c r="E345" s="7">
        <v>0.36805555555555602</v>
      </c>
      <c r="F345" s="7">
        <v>0.82638888888888895</v>
      </c>
      <c r="G345" s="22">
        <v>1200</v>
      </c>
      <c r="H345" s="22" t="s">
        <v>1746</v>
      </c>
      <c r="I345" s="15" t="s">
        <v>1746</v>
      </c>
      <c r="J345" s="15" t="s">
        <v>1746</v>
      </c>
      <c r="K345" s="15" t="s">
        <v>1746</v>
      </c>
      <c r="L345" s="15">
        <v>0.36</v>
      </c>
      <c r="M345" s="15" t="s">
        <v>1746</v>
      </c>
      <c r="N345" s="15">
        <v>2.6</v>
      </c>
      <c r="O345" s="15" t="s">
        <v>1746</v>
      </c>
      <c r="P345" s="15" t="s">
        <v>1746</v>
      </c>
      <c r="Q345" s="15" t="s">
        <v>1746</v>
      </c>
      <c r="R345" s="24">
        <v>15.5</v>
      </c>
      <c r="S345" s="22">
        <v>1</v>
      </c>
      <c r="T345" s="24">
        <v>2.2400000000000002</v>
      </c>
      <c r="U345" s="22" t="s">
        <v>1746</v>
      </c>
      <c r="V345" s="24" t="s">
        <v>1746</v>
      </c>
      <c r="W345" s="15">
        <v>11</v>
      </c>
      <c r="X345" s="15" t="s">
        <v>1746</v>
      </c>
      <c r="Y345" s="25" t="s">
        <v>1746</v>
      </c>
    </row>
    <row r="346" spans="1:25" x14ac:dyDescent="0.25">
      <c r="A346" s="90">
        <v>345</v>
      </c>
      <c r="B346" s="1" t="s">
        <v>23</v>
      </c>
      <c r="C346" s="1" t="s">
        <v>1728</v>
      </c>
      <c r="D346" s="10">
        <v>44463</v>
      </c>
      <c r="E346" s="7">
        <v>0.5</v>
      </c>
      <c r="F346" s="7">
        <v>0.8125</v>
      </c>
      <c r="G346" s="22">
        <v>1200</v>
      </c>
      <c r="H346" s="22" t="s">
        <v>1746</v>
      </c>
      <c r="I346" s="15" t="s">
        <v>1746</v>
      </c>
      <c r="J346" s="15" t="s">
        <v>1746</v>
      </c>
      <c r="K346" s="15" t="s">
        <v>1746</v>
      </c>
      <c r="L346" s="15">
        <v>0</v>
      </c>
      <c r="M346" s="15" t="s">
        <v>1746</v>
      </c>
      <c r="N346" s="15">
        <v>1.19</v>
      </c>
      <c r="O346" s="15" t="s">
        <v>1746</v>
      </c>
      <c r="P346" s="15" t="s">
        <v>1746</v>
      </c>
      <c r="Q346" s="15" t="s">
        <v>1746</v>
      </c>
      <c r="R346" s="24">
        <v>3</v>
      </c>
      <c r="S346" s="22">
        <v>1</v>
      </c>
      <c r="T346" s="24">
        <v>1.19</v>
      </c>
      <c r="U346" s="22" t="s">
        <v>1746</v>
      </c>
      <c r="V346" s="24" t="s">
        <v>1746</v>
      </c>
      <c r="W346" s="15">
        <v>7.5</v>
      </c>
      <c r="X346" s="15" t="s">
        <v>1746</v>
      </c>
      <c r="Y346" s="25" t="s">
        <v>1746</v>
      </c>
    </row>
    <row r="347" spans="1:25" x14ac:dyDescent="0.25">
      <c r="A347" s="90">
        <v>346</v>
      </c>
      <c r="B347" s="1" t="s">
        <v>23</v>
      </c>
      <c r="C347" s="1" t="s">
        <v>1865</v>
      </c>
      <c r="D347" s="10">
        <v>44464</v>
      </c>
      <c r="E347" s="7">
        <v>0.41666666666666702</v>
      </c>
      <c r="F347" s="7">
        <v>0.79166666666666696</v>
      </c>
      <c r="G347" s="22">
        <v>1200</v>
      </c>
      <c r="H347" s="22" t="s">
        <v>1746</v>
      </c>
      <c r="I347" s="15" t="s">
        <v>1746</v>
      </c>
      <c r="J347" s="15" t="s">
        <v>1746</v>
      </c>
      <c r="K347" s="15" t="s">
        <v>1746</v>
      </c>
      <c r="L347" s="15">
        <v>0</v>
      </c>
      <c r="M347" s="15" t="s">
        <v>1746</v>
      </c>
      <c r="N347" s="15">
        <v>2.4</v>
      </c>
      <c r="O347" s="15" t="s">
        <v>1746</v>
      </c>
      <c r="P347" s="15" t="s">
        <v>1746</v>
      </c>
      <c r="Q347" s="15" t="s">
        <v>1746</v>
      </c>
      <c r="R347" s="24">
        <v>0.5</v>
      </c>
      <c r="S347" s="22">
        <v>1</v>
      </c>
      <c r="T347" s="24">
        <v>2.4</v>
      </c>
      <c r="U347" s="22" t="s">
        <v>1746</v>
      </c>
      <c r="V347" s="24" t="s">
        <v>1746</v>
      </c>
      <c r="W347" s="15">
        <v>9</v>
      </c>
      <c r="X347" s="15" t="s">
        <v>1746</v>
      </c>
      <c r="Y347" s="25" t="s">
        <v>1746</v>
      </c>
    </row>
    <row r="348" spans="1:25" x14ac:dyDescent="0.25">
      <c r="A348" s="90">
        <v>347</v>
      </c>
      <c r="B348" s="1" t="s">
        <v>23</v>
      </c>
      <c r="C348" s="1" t="s">
        <v>256</v>
      </c>
      <c r="D348" s="10">
        <v>44465</v>
      </c>
      <c r="E348" s="7">
        <v>0.52083333333333304</v>
      </c>
      <c r="F348" s="7">
        <v>0.85416666666666696</v>
      </c>
      <c r="G348" s="22">
        <v>1200</v>
      </c>
      <c r="H348" s="22" t="s">
        <v>1746</v>
      </c>
      <c r="I348" s="15" t="s">
        <v>1746</v>
      </c>
      <c r="J348" s="15" t="s">
        <v>1746</v>
      </c>
      <c r="K348" s="15" t="s">
        <v>1746</v>
      </c>
      <c r="L348" s="15">
        <v>0</v>
      </c>
      <c r="M348" s="15" t="s">
        <v>1746</v>
      </c>
      <c r="N348" s="15">
        <v>2.34</v>
      </c>
      <c r="O348" s="15" t="s">
        <v>1746</v>
      </c>
      <c r="P348" s="15" t="s">
        <v>1746</v>
      </c>
      <c r="Q348" s="15" t="s">
        <v>1746</v>
      </c>
      <c r="R348" s="24">
        <v>12.5</v>
      </c>
      <c r="S348" s="22">
        <v>1</v>
      </c>
      <c r="T348" s="24">
        <v>2.34</v>
      </c>
      <c r="U348" s="22" t="s">
        <v>1746</v>
      </c>
      <c r="V348" s="24" t="s">
        <v>1746</v>
      </c>
      <c r="W348" s="15">
        <v>8</v>
      </c>
      <c r="X348" s="15" t="s">
        <v>1746</v>
      </c>
      <c r="Y348" s="25" t="s">
        <v>1746</v>
      </c>
    </row>
    <row r="349" spans="1:25" x14ac:dyDescent="0.25">
      <c r="A349" s="90">
        <v>348</v>
      </c>
      <c r="B349" s="1" t="s">
        <v>23</v>
      </c>
      <c r="C349" s="1" t="s">
        <v>212</v>
      </c>
      <c r="D349" s="10">
        <v>44466</v>
      </c>
      <c r="E349" s="7">
        <v>0.4375</v>
      </c>
      <c r="F349" s="7">
        <v>0.8125</v>
      </c>
      <c r="G349" s="22">
        <v>1200</v>
      </c>
      <c r="H349" s="22" t="s">
        <v>1746</v>
      </c>
      <c r="I349" s="15" t="s">
        <v>1746</v>
      </c>
      <c r="J349" s="15" t="s">
        <v>1746</v>
      </c>
      <c r="K349" s="15" t="s">
        <v>1746</v>
      </c>
      <c r="L349" s="15">
        <v>0</v>
      </c>
      <c r="M349" s="15" t="s">
        <v>1746</v>
      </c>
      <c r="N349" s="15">
        <v>1.2</v>
      </c>
      <c r="O349" s="15" t="s">
        <v>1746</v>
      </c>
      <c r="P349" s="15" t="s">
        <v>1746</v>
      </c>
      <c r="Q349" s="15" t="s">
        <v>1746</v>
      </c>
      <c r="R349" s="24">
        <v>30.5</v>
      </c>
      <c r="S349" s="22">
        <v>1</v>
      </c>
      <c r="T349" s="24">
        <v>1.2</v>
      </c>
      <c r="U349" s="22" t="s">
        <v>1746</v>
      </c>
      <c r="V349" s="24" t="s">
        <v>1746</v>
      </c>
      <c r="W349" s="15">
        <v>9</v>
      </c>
      <c r="X349" s="15" t="s">
        <v>1746</v>
      </c>
      <c r="Y349" s="25" t="s">
        <v>1746</v>
      </c>
    </row>
    <row r="350" spans="1:25" x14ac:dyDescent="0.25">
      <c r="A350" s="90">
        <v>349</v>
      </c>
      <c r="B350" s="1" t="s">
        <v>23</v>
      </c>
      <c r="C350" s="1" t="s">
        <v>240</v>
      </c>
      <c r="D350" s="10">
        <v>44467</v>
      </c>
      <c r="E350" s="7">
        <v>0.57638888888888895</v>
      </c>
      <c r="F350" s="7">
        <v>0.90972222222222199</v>
      </c>
      <c r="G350" s="22">
        <v>1200</v>
      </c>
      <c r="H350" s="22" t="s">
        <v>1746</v>
      </c>
      <c r="I350" s="15" t="s">
        <v>1746</v>
      </c>
      <c r="J350" s="15" t="s">
        <v>1746</v>
      </c>
      <c r="K350" s="15" t="s">
        <v>1746</v>
      </c>
      <c r="L350" s="15">
        <v>0</v>
      </c>
      <c r="M350" s="15" t="s">
        <v>1746</v>
      </c>
      <c r="N350" s="15">
        <v>2.2999999999999998</v>
      </c>
      <c r="O350" s="15" t="s">
        <v>1746</v>
      </c>
      <c r="P350" s="15" t="s">
        <v>1746</v>
      </c>
      <c r="Q350" s="15" t="s">
        <v>1746</v>
      </c>
      <c r="R350" s="24">
        <v>37</v>
      </c>
      <c r="S350" s="22">
        <v>1</v>
      </c>
      <c r="T350" s="24">
        <v>2.2999999999999998</v>
      </c>
      <c r="U350" s="22" t="s">
        <v>1746</v>
      </c>
      <c r="V350" s="24" t="s">
        <v>1746</v>
      </c>
      <c r="W350" s="15">
        <v>8</v>
      </c>
      <c r="X350" s="15" t="s">
        <v>1746</v>
      </c>
      <c r="Y350" s="25" t="s">
        <v>1746</v>
      </c>
    </row>
    <row r="351" spans="1:25" x14ac:dyDescent="0.25">
      <c r="A351" s="90">
        <v>350</v>
      </c>
      <c r="B351" s="1" t="s">
        <v>23</v>
      </c>
      <c r="C351" s="1" t="s">
        <v>256</v>
      </c>
      <c r="D351" s="10">
        <v>44468</v>
      </c>
      <c r="E351" s="7">
        <v>0.57638888888888895</v>
      </c>
      <c r="F351" s="7">
        <v>0.74305555555555503</v>
      </c>
      <c r="G351" s="22">
        <v>1200</v>
      </c>
      <c r="H351" s="22" t="s">
        <v>1746</v>
      </c>
      <c r="I351" s="15" t="s">
        <v>1746</v>
      </c>
      <c r="J351" s="15" t="s">
        <v>1746</v>
      </c>
      <c r="K351" s="15" t="s">
        <v>1746</v>
      </c>
      <c r="L351" s="15">
        <v>0</v>
      </c>
      <c r="M351" s="15" t="s">
        <v>1746</v>
      </c>
      <c r="N351" s="15">
        <v>1.1000000000000001</v>
      </c>
      <c r="O351" s="15" t="s">
        <v>1746</v>
      </c>
      <c r="P351" s="15" t="s">
        <v>1746</v>
      </c>
      <c r="Q351" s="15" t="s">
        <v>1746</v>
      </c>
      <c r="R351" s="24">
        <v>20</v>
      </c>
      <c r="S351" s="22">
        <v>1</v>
      </c>
      <c r="T351" s="24">
        <v>1.1000000000000001</v>
      </c>
      <c r="U351" s="22" t="s">
        <v>1746</v>
      </c>
      <c r="V351" s="24" t="s">
        <v>1746</v>
      </c>
      <c r="W351" s="15">
        <v>4</v>
      </c>
      <c r="X351" s="15" t="s">
        <v>1746</v>
      </c>
      <c r="Y351" s="25" t="s">
        <v>1746</v>
      </c>
    </row>
    <row r="352" spans="1:25" x14ac:dyDescent="0.25">
      <c r="A352" s="90">
        <v>351</v>
      </c>
      <c r="B352" s="1" t="s">
        <v>23</v>
      </c>
      <c r="C352" s="1" t="s">
        <v>99</v>
      </c>
      <c r="D352" s="10">
        <v>44468</v>
      </c>
      <c r="E352" s="7">
        <v>0.49305555555555602</v>
      </c>
      <c r="F352" s="7">
        <v>0.86805555555555503</v>
      </c>
      <c r="G352" s="22">
        <v>1200</v>
      </c>
      <c r="H352" s="22" t="s">
        <v>1746</v>
      </c>
      <c r="I352" s="15" t="s">
        <v>1746</v>
      </c>
      <c r="J352" s="15" t="s">
        <v>1746</v>
      </c>
      <c r="K352" s="15" t="s">
        <v>1746</v>
      </c>
      <c r="L352" s="15">
        <v>0</v>
      </c>
      <c r="M352" s="15" t="s">
        <v>1746</v>
      </c>
      <c r="N352" s="15">
        <v>2.5</v>
      </c>
      <c r="O352" s="15" t="s">
        <v>1746</v>
      </c>
      <c r="P352" s="15" t="s">
        <v>1746</v>
      </c>
      <c r="Q352" s="15" t="s">
        <v>1746</v>
      </c>
      <c r="R352" s="24">
        <v>10.5</v>
      </c>
      <c r="S352" s="22">
        <v>1</v>
      </c>
      <c r="T352" s="24">
        <v>2.5</v>
      </c>
      <c r="U352" s="22" t="s">
        <v>1746</v>
      </c>
      <c r="V352" s="24" t="s">
        <v>1746</v>
      </c>
      <c r="W352" s="15">
        <v>9</v>
      </c>
      <c r="X352" s="15" t="s">
        <v>1746</v>
      </c>
      <c r="Y352" s="25" t="s">
        <v>1746</v>
      </c>
    </row>
    <row r="353" spans="1:25" x14ac:dyDescent="0.25">
      <c r="A353" s="90">
        <v>352</v>
      </c>
      <c r="B353" s="1" t="s">
        <v>23</v>
      </c>
      <c r="C353" s="1" t="s">
        <v>212</v>
      </c>
      <c r="D353" s="10">
        <v>44469</v>
      </c>
      <c r="E353" s="7">
        <v>0.40972222222222199</v>
      </c>
      <c r="F353" s="7">
        <v>0.78472222222222199</v>
      </c>
      <c r="G353" s="22">
        <v>1200</v>
      </c>
      <c r="H353" s="22" t="s">
        <v>1746</v>
      </c>
      <c r="I353" s="15" t="s">
        <v>1746</v>
      </c>
      <c r="J353" s="15" t="s">
        <v>1746</v>
      </c>
      <c r="K353" s="15" t="s">
        <v>1746</v>
      </c>
      <c r="L353" s="15">
        <v>1.52</v>
      </c>
      <c r="M353" s="15" t="s">
        <v>1746</v>
      </c>
      <c r="N353" s="15">
        <v>2.8</v>
      </c>
      <c r="O353" s="15" t="s">
        <v>1746</v>
      </c>
      <c r="P353" s="15" t="s">
        <v>1746</v>
      </c>
      <c r="Q353" s="15" t="s">
        <v>1746</v>
      </c>
      <c r="R353" s="24">
        <v>52</v>
      </c>
      <c r="S353" s="22">
        <v>1</v>
      </c>
      <c r="T353" s="24">
        <v>1.2799999999999998</v>
      </c>
      <c r="U353" s="22" t="s">
        <v>1746</v>
      </c>
      <c r="V353" s="24" t="s">
        <v>1746</v>
      </c>
      <c r="W353" s="15">
        <v>9</v>
      </c>
      <c r="X353" s="15" t="s">
        <v>1746</v>
      </c>
      <c r="Y353" s="25" t="s">
        <v>1746</v>
      </c>
    </row>
    <row r="354" spans="1:25" x14ac:dyDescent="0.25">
      <c r="A354" s="90">
        <v>353</v>
      </c>
      <c r="B354" s="1" t="s">
        <v>23</v>
      </c>
      <c r="C354" s="1" t="s">
        <v>1865</v>
      </c>
      <c r="D354" s="10">
        <v>44472</v>
      </c>
      <c r="E354" s="7">
        <v>0.47222222222222199</v>
      </c>
      <c r="F354" s="7">
        <v>0.80555555555555602</v>
      </c>
      <c r="G354" s="22">
        <v>1200</v>
      </c>
      <c r="H354" s="22" t="s">
        <v>1746</v>
      </c>
      <c r="I354" s="15" t="s">
        <v>1746</v>
      </c>
      <c r="J354" s="15" t="s">
        <v>1746</v>
      </c>
      <c r="K354" s="15" t="s">
        <v>1746</v>
      </c>
      <c r="L354" s="15">
        <v>0</v>
      </c>
      <c r="M354" s="15" t="s">
        <v>1746</v>
      </c>
      <c r="N354" s="15">
        <v>2.2999999999999998</v>
      </c>
      <c r="O354" s="15" t="s">
        <v>1746</v>
      </c>
      <c r="P354" s="15" t="s">
        <v>1746</v>
      </c>
      <c r="Q354" s="15" t="s">
        <v>1746</v>
      </c>
      <c r="R354" s="24">
        <v>0.5</v>
      </c>
      <c r="S354" s="22">
        <v>1</v>
      </c>
      <c r="T354" s="24">
        <v>2.2999999999999998</v>
      </c>
      <c r="U354" s="22" t="s">
        <v>1746</v>
      </c>
      <c r="V354" s="24" t="s">
        <v>1746</v>
      </c>
      <c r="W354" s="15">
        <v>8</v>
      </c>
      <c r="X354" s="15" t="s">
        <v>1746</v>
      </c>
      <c r="Y354" s="25" t="s">
        <v>1746</v>
      </c>
    </row>
    <row r="355" spans="1:25" x14ac:dyDescent="0.25">
      <c r="A355" s="90">
        <v>354</v>
      </c>
      <c r="B355" s="1" t="s">
        <v>23</v>
      </c>
      <c r="C355" s="1" t="s">
        <v>256</v>
      </c>
      <c r="D355" s="10">
        <v>44473</v>
      </c>
      <c r="E355" s="7">
        <v>0.47916666666666702</v>
      </c>
      <c r="F355" s="7">
        <v>0.8125</v>
      </c>
      <c r="G355" s="22">
        <v>1200</v>
      </c>
      <c r="H355" s="22" t="s">
        <v>1746</v>
      </c>
      <c r="I355" s="15" t="s">
        <v>1746</v>
      </c>
      <c r="J355" s="15" t="s">
        <v>1746</v>
      </c>
      <c r="K355" s="15" t="s">
        <v>1746</v>
      </c>
      <c r="L355" s="15">
        <v>0</v>
      </c>
      <c r="M355" s="15" t="s">
        <v>1746</v>
      </c>
      <c r="N355" s="15">
        <v>1.89</v>
      </c>
      <c r="O355" s="15" t="s">
        <v>1746</v>
      </c>
      <c r="P355" s="15" t="s">
        <v>1746</v>
      </c>
      <c r="Q355" s="15" t="s">
        <v>1746</v>
      </c>
      <c r="R355" s="24">
        <v>10</v>
      </c>
      <c r="S355" s="22">
        <v>1</v>
      </c>
      <c r="T355" s="24">
        <v>1.89</v>
      </c>
      <c r="U355" s="22" t="s">
        <v>1746</v>
      </c>
      <c r="V355" s="24" t="s">
        <v>1746</v>
      </c>
      <c r="W355" s="15">
        <v>8</v>
      </c>
      <c r="X355" s="15" t="s">
        <v>1746</v>
      </c>
      <c r="Y355" s="25" t="s">
        <v>1746</v>
      </c>
    </row>
    <row r="356" spans="1:25" x14ac:dyDescent="0.25">
      <c r="A356" s="90">
        <v>355</v>
      </c>
      <c r="B356" s="1" t="s">
        <v>23</v>
      </c>
      <c r="C356" s="1" t="s">
        <v>1728</v>
      </c>
      <c r="D356" s="10">
        <v>44474</v>
      </c>
      <c r="E356" s="7">
        <v>0.44444444444444398</v>
      </c>
      <c r="F356" s="7">
        <v>0.77777777777777801</v>
      </c>
      <c r="G356" s="22">
        <v>1200</v>
      </c>
      <c r="H356" s="22" t="s">
        <v>1746</v>
      </c>
      <c r="I356" s="15" t="s">
        <v>1746</v>
      </c>
      <c r="J356" s="15" t="s">
        <v>1746</v>
      </c>
      <c r="K356" s="15" t="s">
        <v>1746</v>
      </c>
      <c r="L356" s="15">
        <v>0</v>
      </c>
      <c r="M356" s="15" t="s">
        <v>1746</v>
      </c>
      <c r="N356" s="15">
        <v>0.5</v>
      </c>
      <c r="O356" s="15" t="s">
        <v>1746</v>
      </c>
      <c r="P356" s="15" t="s">
        <v>1746</v>
      </c>
      <c r="Q356" s="15" t="s">
        <v>1746</v>
      </c>
      <c r="R356" s="24">
        <v>2.8</v>
      </c>
      <c r="S356" s="22">
        <v>1</v>
      </c>
      <c r="T356" s="24">
        <v>0.5</v>
      </c>
      <c r="U356" s="22" t="s">
        <v>1746</v>
      </c>
      <c r="V356" s="24" t="s">
        <v>1746</v>
      </c>
      <c r="W356" s="15">
        <v>8</v>
      </c>
      <c r="X356" s="15" t="s">
        <v>1746</v>
      </c>
      <c r="Y356" s="25" t="s">
        <v>1746</v>
      </c>
    </row>
    <row r="357" spans="1:25" x14ac:dyDescent="0.25">
      <c r="A357" s="90">
        <v>356</v>
      </c>
      <c r="B357" s="1" t="s">
        <v>23</v>
      </c>
      <c r="C357" s="1" t="s">
        <v>3514</v>
      </c>
      <c r="D357" s="10">
        <v>44475</v>
      </c>
      <c r="E357" s="7">
        <v>0.45833333333333298</v>
      </c>
      <c r="F357" s="7">
        <v>0.83333333333333304</v>
      </c>
      <c r="G357" s="22">
        <v>1200</v>
      </c>
      <c r="H357" s="22" t="s">
        <v>1746</v>
      </c>
      <c r="I357" s="15" t="s">
        <v>1746</v>
      </c>
      <c r="J357" s="15" t="s">
        <v>1746</v>
      </c>
      <c r="K357" s="15" t="s">
        <v>1746</v>
      </c>
      <c r="L357" s="15">
        <v>0</v>
      </c>
      <c r="M357" s="15" t="s">
        <v>1746</v>
      </c>
      <c r="N357" s="15">
        <v>0.5</v>
      </c>
      <c r="O357" s="15" t="s">
        <v>1746</v>
      </c>
      <c r="P357" s="15" t="s">
        <v>1746</v>
      </c>
      <c r="Q357" s="15" t="s">
        <v>1746</v>
      </c>
      <c r="R357" s="24">
        <v>0.5</v>
      </c>
      <c r="S357" s="22">
        <v>1</v>
      </c>
      <c r="T357" s="24">
        <v>0.5</v>
      </c>
      <c r="U357" s="22" t="s">
        <v>1746</v>
      </c>
      <c r="V357" s="24" t="s">
        <v>1746</v>
      </c>
      <c r="W357" s="15">
        <v>9</v>
      </c>
      <c r="X357" s="15" t="s">
        <v>1746</v>
      </c>
      <c r="Y357" s="25" t="s">
        <v>1746</v>
      </c>
    </row>
    <row r="358" spans="1:25" x14ac:dyDescent="0.25">
      <c r="A358" s="90">
        <v>357</v>
      </c>
      <c r="B358" s="1" t="s">
        <v>23</v>
      </c>
      <c r="C358" s="1" t="s">
        <v>3514</v>
      </c>
      <c r="D358" s="10">
        <v>44476</v>
      </c>
      <c r="E358" s="7">
        <v>0.34722222222222199</v>
      </c>
      <c r="F358" s="7">
        <v>0.80555555555555602</v>
      </c>
      <c r="G358" s="22">
        <v>1200</v>
      </c>
      <c r="H358" s="22" t="s">
        <v>1746</v>
      </c>
      <c r="I358" s="15" t="s">
        <v>1746</v>
      </c>
      <c r="J358" s="15" t="s">
        <v>1746</v>
      </c>
      <c r="K358" s="15" t="s">
        <v>1746</v>
      </c>
      <c r="L358" s="15">
        <v>0</v>
      </c>
      <c r="M358" s="15" t="s">
        <v>1746</v>
      </c>
      <c r="N358" s="15">
        <v>0.4</v>
      </c>
      <c r="O358" s="15" t="s">
        <v>1746</v>
      </c>
      <c r="P358" s="15" t="s">
        <v>1746</v>
      </c>
      <c r="Q358" s="15" t="s">
        <v>1746</v>
      </c>
      <c r="R358" s="24">
        <v>0.3</v>
      </c>
      <c r="S358" s="22">
        <v>1</v>
      </c>
      <c r="T358" s="24">
        <v>0.4</v>
      </c>
      <c r="U358" s="22" t="s">
        <v>1746</v>
      </c>
      <c r="V358" s="24" t="s">
        <v>1746</v>
      </c>
      <c r="W358" s="15">
        <v>11</v>
      </c>
      <c r="X358" s="15" t="s">
        <v>1746</v>
      </c>
      <c r="Y358" s="25" t="s">
        <v>1746</v>
      </c>
    </row>
    <row r="359" spans="1:25" x14ac:dyDescent="0.25">
      <c r="A359" s="90">
        <v>358</v>
      </c>
      <c r="B359" s="1" t="s">
        <v>23</v>
      </c>
      <c r="C359" s="1" t="s">
        <v>1865</v>
      </c>
      <c r="D359" s="10">
        <v>44476</v>
      </c>
      <c r="E359" s="7">
        <v>0.39583333333333298</v>
      </c>
      <c r="F359" s="7">
        <v>0.72916666666666696</v>
      </c>
      <c r="G359" s="22">
        <v>1200</v>
      </c>
      <c r="H359" s="22" t="s">
        <v>1746</v>
      </c>
      <c r="I359" s="15" t="s">
        <v>1746</v>
      </c>
      <c r="J359" s="15" t="s">
        <v>1746</v>
      </c>
      <c r="K359" s="15" t="s">
        <v>1746</v>
      </c>
      <c r="L359" s="15">
        <v>0</v>
      </c>
      <c r="M359" s="15" t="s">
        <v>1746</v>
      </c>
      <c r="N359" s="15">
        <v>3.1</v>
      </c>
      <c r="O359" s="15" t="s">
        <v>1746</v>
      </c>
      <c r="P359" s="15" t="s">
        <v>1746</v>
      </c>
      <c r="Q359" s="15" t="s">
        <v>1746</v>
      </c>
      <c r="R359" s="24">
        <v>0.5</v>
      </c>
      <c r="S359" s="22">
        <v>1</v>
      </c>
      <c r="T359" s="24">
        <v>3.1</v>
      </c>
      <c r="U359" s="22" t="s">
        <v>1746</v>
      </c>
      <c r="V359" s="24" t="s">
        <v>1746</v>
      </c>
      <c r="W359" s="15">
        <v>8</v>
      </c>
      <c r="X359" s="15" t="s">
        <v>1746</v>
      </c>
      <c r="Y359" s="25" t="s">
        <v>1746</v>
      </c>
    </row>
    <row r="360" spans="1:25" x14ac:dyDescent="0.25">
      <c r="A360" s="90">
        <v>359</v>
      </c>
      <c r="B360" s="1" t="s">
        <v>23</v>
      </c>
      <c r="C360" s="1" t="s">
        <v>240</v>
      </c>
      <c r="D360" s="10">
        <v>44482</v>
      </c>
      <c r="E360" s="7">
        <v>0.43055555555555602</v>
      </c>
      <c r="F360" s="7">
        <v>0.80555555555555503</v>
      </c>
      <c r="G360" s="22">
        <v>1200</v>
      </c>
      <c r="H360" s="22" t="s">
        <v>1746</v>
      </c>
      <c r="I360" s="15" t="s">
        <v>1746</v>
      </c>
      <c r="J360" s="15" t="s">
        <v>1746</v>
      </c>
      <c r="K360" s="15" t="s">
        <v>1746</v>
      </c>
      <c r="L360" s="15">
        <v>1.3</v>
      </c>
      <c r="M360" s="15" t="s">
        <v>1746</v>
      </c>
      <c r="N360" s="15">
        <v>3.9</v>
      </c>
      <c r="O360" s="15" t="s">
        <v>1746</v>
      </c>
      <c r="P360" s="15" t="s">
        <v>1746</v>
      </c>
      <c r="Q360" s="15" t="s">
        <v>1746</v>
      </c>
      <c r="R360" s="24">
        <v>18.600000000000001</v>
      </c>
      <c r="S360" s="22">
        <v>1</v>
      </c>
      <c r="T360" s="24">
        <v>2.5999999999999996</v>
      </c>
      <c r="U360" s="22" t="s">
        <v>1746</v>
      </c>
      <c r="V360" s="24" t="s">
        <v>1746</v>
      </c>
      <c r="W360" s="15">
        <v>9</v>
      </c>
      <c r="X360" s="15" t="s">
        <v>1746</v>
      </c>
      <c r="Y360" s="25" t="s">
        <v>1746</v>
      </c>
    </row>
    <row r="361" spans="1:25" x14ac:dyDescent="0.25">
      <c r="A361" s="90">
        <v>360</v>
      </c>
      <c r="B361" s="1" t="s">
        <v>23</v>
      </c>
      <c r="C361" s="1" t="s">
        <v>3514</v>
      </c>
      <c r="D361" s="10">
        <v>44490</v>
      </c>
      <c r="E361" s="7">
        <v>0.47222222222222199</v>
      </c>
      <c r="F361" s="7">
        <v>0.82638888888888895</v>
      </c>
      <c r="G361" s="22">
        <v>1200</v>
      </c>
      <c r="H361" s="22" t="s">
        <v>1746</v>
      </c>
      <c r="I361" s="15" t="s">
        <v>1746</v>
      </c>
      <c r="J361" s="15" t="s">
        <v>1746</v>
      </c>
      <c r="K361" s="15" t="s">
        <v>1746</v>
      </c>
      <c r="L361" s="15">
        <v>0</v>
      </c>
      <c r="M361" s="15" t="s">
        <v>1746</v>
      </c>
      <c r="N361" s="15">
        <v>0</v>
      </c>
      <c r="O361" s="15" t="s">
        <v>1746</v>
      </c>
      <c r="P361" s="15" t="s">
        <v>1746</v>
      </c>
      <c r="Q361" s="15" t="s">
        <v>1746</v>
      </c>
      <c r="R361" s="24">
        <v>0</v>
      </c>
      <c r="S361" s="22">
        <v>0</v>
      </c>
      <c r="T361" s="24">
        <v>0</v>
      </c>
      <c r="U361" s="22" t="s">
        <v>1746</v>
      </c>
      <c r="V361" s="24" t="s">
        <v>1746</v>
      </c>
      <c r="W361" s="15">
        <v>8</v>
      </c>
      <c r="X361" s="15" t="s">
        <v>1746</v>
      </c>
      <c r="Y361" s="25" t="s">
        <v>1746</v>
      </c>
    </row>
    <row r="362" spans="1:25" x14ac:dyDescent="0.25">
      <c r="A362" s="90">
        <v>361</v>
      </c>
      <c r="B362" s="1" t="s">
        <v>23</v>
      </c>
      <c r="C362" s="1" t="s">
        <v>163</v>
      </c>
      <c r="D362" s="10">
        <v>44510</v>
      </c>
      <c r="E362" s="7">
        <v>0.63888888888888895</v>
      </c>
      <c r="F362" s="7">
        <v>0.80555555555555503</v>
      </c>
      <c r="G362" s="22">
        <v>1200</v>
      </c>
      <c r="H362" s="22" t="s">
        <v>1746</v>
      </c>
      <c r="I362" s="15" t="s">
        <v>1746</v>
      </c>
      <c r="J362" s="15" t="s">
        <v>1746</v>
      </c>
      <c r="K362" s="15" t="s">
        <v>1746</v>
      </c>
      <c r="L362" s="15">
        <v>0</v>
      </c>
      <c r="M362" s="15" t="s">
        <v>1746</v>
      </c>
      <c r="N362" s="15">
        <v>3.8</v>
      </c>
      <c r="O362" s="15" t="s">
        <v>1746</v>
      </c>
      <c r="P362" s="15" t="s">
        <v>1746</v>
      </c>
      <c r="Q362" s="15" t="s">
        <v>1746</v>
      </c>
      <c r="R362" s="24">
        <v>5</v>
      </c>
      <c r="S362" s="79">
        <v>3</v>
      </c>
      <c r="T362" s="24">
        <v>11.399999999999999</v>
      </c>
      <c r="U362" s="22" t="s">
        <v>1746</v>
      </c>
      <c r="V362" s="24" t="s">
        <v>1746</v>
      </c>
      <c r="W362" s="15">
        <v>4</v>
      </c>
      <c r="X362" s="15" t="s">
        <v>1746</v>
      </c>
      <c r="Y362" s="25" t="s">
        <v>1746</v>
      </c>
    </row>
    <row r="363" spans="1:25" x14ac:dyDescent="0.25">
      <c r="A363" s="90">
        <v>362</v>
      </c>
      <c r="B363" s="1" t="s">
        <v>23</v>
      </c>
      <c r="C363" s="1" t="s">
        <v>256</v>
      </c>
      <c r="D363" s="10">
        <v>44513</v>
      </c>
      <c r="E363" s="7">
        <v>0.46527777777777801</v>
      </c>
      <c r="F363" s="7">
        <v>0.79166666666666696</v>
      </c>
      <c r="G363" s="22">
        <v>1200</v>
      </c>
      <c r="H363" s="22" t="s">
        <v>1746</v>
      </c>
      <c r="I363" s="15" t="s">
        <v>1746</v>
      </c>
      <c r="J363" s="15" t="s">
        <v>1746</v>
      </c>
      <c r="K363" s="15" t="s">
        <v>1746</v>
      </c>
      <c r="L363" s="15">
        <v>0</v>
      </c>
      <c r="M363" s="15" t="s">
        <v>1746</v>
      </c>
      <c r="N363" s="15">
        <v>0</v>
      </c>
      <c r="O363" s="15" t="s">
        <v>1746</v>
      </c>
      <c r="P363" s="15" t="s">
        <v>1746</v>
      </c>
      <c r="Q363" s="15" t="s">
        <v>1746</v>
      </c>
      <c r="R363" s="24">
        <v>6</v>
      </c>
      <c r="S363" s="79">
        <v>0</v>
      </c>
      <c r="T363" s="24">
        <v>0</v>
      </c>
      <c r="U363" s="22" t="s">
        <v>1746</v>
      </c>
      <c r="V363" s="24" t="s">
        <v>1746</v>
      </c>
      <c r="W363" s="15">
        <v>6</v>
      </c>
      <c r="X363" s="15" t="s">
        <v>1746</v>
      </c>
      <c r="Y363" s="25" t="s">
        <v>1746</v>
      </c>
    </row>
    <row r="364" spans="1:25" x14ac:dyDescent="0.25">
      <c r="A364" s="90">
        <v>363</v>
      </c>
      <c r="B364" s="1" t="s">
        <v>23</v>
      </c>
      <c r="C364" s="1" t="s">
        <v>224</v>
      </c>
      <c r="D364" s="10">
        <v>44517</v>
      </c>
      <c r="E364" s="7">
        <v>0.45833333333333298</v>
      </c>
      <c r="F364" s="7">
        <v>0.79166666666666696</v>
      </c>
      <c r="G364" s="22">
        <v>1200</v>
      </c>
      <c r="H364" s="22" t="s">
        <v>1746</v>
      </c>
      <c r="I364" s="15" t="s">
        <v>1746</v>
      </c>
      <c r="J364" s="15" t="s">
        <v>1746</v>
      </c>
      <c r="K364" s="15" t="s">
        <v>1746</v>
      </c>
      <c r="L364" s="15">
        <v>0.8</v>
      </c>
      <c r="M364" s="15" t="s">
        <v>1746</v>
      </c>
      <c r="N364" s="15">
        <v>2.4</v>
      </c>
      <c r="O364" s="15" t="s">
        <v>1746</v>
      </c>
      <c r="P364" s="15" t="s">
        <v>1746</v>
      </c>
      <c r="Q364" s="15" t="s">
        <v>1746</v>
      </c>
      <c r="R364" s="24">
        <v>0.8</v>
      </c>
      <c r="S364" s="22">
        <v>1</v>
      </c>
      <c r="T364" s="24">
        <v>1.5999999999999999</v>
      </c>
      <c r="U364" s="22" t="s">
        <v>1746</v>
      </c>
      <c r="V364" s="24" t="s">
        <v>1746</v>
      </c>
      <c r="W364" s="15">
        <v>8</v>
      </c>
      <c r="X364" s="15" t="s">
        <v>1746</v>
      </c>
      <c r="Y364" s="25" t="s">
        <v>1746</v>
      </c>
    </row>
    <row r="365" spans="1:25" x14ac:dyDescent="0.25">
      <c r="A365" s="90">
        <v>364</v>
      </c>
      <c r="B365" s="1" t="s">
        <v>23</v>
      </c>
      <c r="C365" s="1" t="s">
        <v>224</v>
      </c>
      <c r="D365" s="10">
        <v>44518</v>
      </c>
      <c r="E365" s="7">
        <v>0.41666666666666702</v>
      </c>
      <c r="F365" s="7">
        <v>0.79166666666666696</v>
      </c>
      <c r="G365" s="22">
        <v>1200</v>
      </c>
      <c r="H365" s="22" t="s">
        <v>1746</v>
      </c>
      <c r="I365" s="15" t="s">
        <v>1746</v>
      </c>
      <c r="J365" s="15" t="s">
        <v>1746</v>
      </c>
      <c r="K365" s="15" t="s">
        <v>1746</v>
      </c>
      <c r="L365" s="15">
        <v>0.8</v>
      </c>
      <c r="M365" s="15" t="s">
        <v>1746</v>
      </c>
      <c r="N365" s="15">
        <v>2.5</v>
      </c>
      <c r="O365" s="15" t="s">
        <v>1746</v>
      </c>
      <c r="P365" s="15" t="s">
        <v>1746</v>
      </c>
      <c r="Q365" s="15" t="s">
        <v>1746</v>
      </c>
      <c r="R365" s="24">
        <v>1.2</v>
      </c>
      <c r="S365" s="22">
        <v>1</v>
      </c>
      <c r="T365" s="24">
        <v>1.7</v>
      </c>
      <c r="U365" s="22" t="s">
        <v>1746</v>
      </c>
      <c r="V365" s="24" t="s">
        <v>1746</v>
      </c>
      <c r="W365" s="15">
        <v>9</v>
      </c>
      <c r="X365" s="15" t="s">
        <v>1746</v>
      </c>
      <c r="Y365" s="25" t="s">
        <v>1746</v>
      </c>
    </row>
    <row r="366" spans="1:25" x14ac:dyDescent="0.25">
      <c r="A366" s="90">
        <v>365</v>
      </c>
      <c r="B366" s="1" t="s">
        <v>23</v>
      </c>
      <c r="C366" s="1" t="s">
        <v>99</v>
      </c>
      <c r="D366" s="10">
        <v>44525</v>
      </c>
      <c r="E366" s="7">
        <v>0.46527777777777801</v>
      </c>
      <c r="F366" s="7">
        <v>0.84027777777777801</v>
      </c>
      <c r="G366" s="22">
        <v>1200</v>
      </c>
      <c r="H366" s="22" t="s">
        <v>1746</v>
      </c>
      <c r="I366" s="15" t="s">
        <v>1746</v>
      </c>
      <c r="J366" s="15" t="s">
        <v>1746</v>
      </c>
      <c r="K366" s="15" t="s">
        <v>1746</v>
      </c>
      <c r="L366" s="15">
        <v>0</v>
      </c>
      <c r="M366" s="15" t="s">
        <v>1746</v>
      </c>
      <c r="N366" s="15">
        <v>2.6</v>
      </c>
      <c r="O366" s="15" t="s">
        <v>1746</v>
      </c>
      <c r="P366" s="15" t="s">
        <v>1746</v>
      </c>
      <c r="Q366" s="15" t="s">
        <v>1746</v>
      </c>
      <c r="R366" s="24">
        <v>9</v>
      </c>
      <c r="S366" s="22">
        <v>1</v>
      </c>
      <c r="T366" s="24">
        <v>2.6</v>
      </c>
      <c r="U366" s="22" t="s">
        <v>1746</v>
      </c>
      <c r="V366" s="24" t="s">
        <v>1746</v>
      </c>
      <c r="W366" s="15">
        <v>9</v>
      </c>
      <c r="X366" s="15" t="s">
        <v>1746</v>
      </c>
      <c r="Y366" s="25" t="s">
        <v>1746</v>
      </c>
    </row>
    <row r="367" spans="1:25" x14ac:dyDescent="0.25">
      <c r="A367" s="90">
        <v>366</v>
      </c>
      <c r="B367" s="1" t="s">
        <v>23</v>
      </c>
      <c r="C367" s="1" t="s">
        <v>212</v>
      </c>
      <c r="D367" s="10">
        <v>44526</v>
      </c>
      <c r="E367" s="7">
        <v>0.42361111111111099</v>
      </c>
      <c r="F367" s="7">
        <v>0.84027777777777801</v>
      </c>
      <c r="G367" s="22">
        <v>1200</v>
      </c>
      <c r="H367" s="22" t="s">
        <v>1746</v>
      </c>
      <c r="I367" s="15" t="s">
        <v>1746</v>
      </c>
      <c r="J367" s="15" t="s">
        <v>1746</v>
      </c>
      <c r="K367" s="15" t="s">
        <v>1746</v>
      </c>
      <c r="L367" s="15">
        <v>0.46</v>
      </c>
      <c r="M367" s="15" t="s">
        <v>1746</v>
      </c>
      <c r="N367" s="15">
        <v>1.6</v>
      </c>
      <c r="O367" s="15" t="s">
        <v>1746</v>
      </c>
      <c r="P367" s="15" t="s">
        <v>1746</v>
      </c>
      <c r="Q367" s="15" t="s">
        <v>1746</v>
      </c>
      <c r="R367" s="24">
        <v>22</v>
      </c>
      <c r="S367" s="22">
        <v>1</v>
      </c>
      <c r="T367" s="24">
        <v>1.1400000000000001</v>
      </c>
      <c r="U367" s="22" t="s">
        <v>1746</v>
      </c>
      <c r="V367" s="24" t="s">
        <v>1746</v>
      </c>
      <c r="W367" s="15">
        <v>10</v>
      </c>
      <c r="X367" s="15" t="s">
        <v>1746</v>
      </c>
      <c r="Y367" s="25" t="s">
        <v>3256</v>
      </c>
    </row>
    <row r="368" spans="1:25" x14ac:dyDescent="0.25">
      <c r="A368" s="90">
        <v>367</v>
      </c>
      <c r="B368" s="1" t="s">
        <v>23</v>
      </c>
      <c r="C368" s="1" t="s">
        <v>212</v>
      </c>
      <c r="D368" s="10">
        <v>44527</v>
      </c>
      <c r="E368" s="7">
        <v>0.36805555555555602</v>
      </c>
      <c r="F368" s="7">
        <v>0.82638888888888895</v>
      </c>
      <c r="G368" s="22">
        <v>1200</v>
      </c>
      <c r="H368" s="22" t="s">
        <v>1746</v>
      </c>
      <c r="I368" s="15" t="s">
        <v>1746</v>
      </c>
      <c r="J368" s="15" t="s">
        <v>1746</v>
      </c>
      <c r="K368" s="15" t="s">
        <v>1746</v>
      </c>
      <c r="L368" s="15">
        <v>0</v>
      </c>
      <c r="M368" s="15" t="s">
        <v>1746</v>
      </c>
      <c r="N368" s="15">
        <v>4.58</v>
      </c>
      <c r="O368" s="15" t="s">
        <v>1746</v>
      </c>
      <c r="P368" s="15" t="s">
        <v>1746</v>
      </c>
      <c r="Q368" s="15" t="s">
        <v>1746</v>
      </c>
      <c r="R368" s="24">
        <v>26.3</v>
      </c>
      <c r="S368" s="22">
        <v>1</v>
      </c>
      <c r="T368" s="24">
        <v>4.58</v>
      </c>
      <c r="U368" s="22" t="s">
        <v>1746</v>
      </c>
      <c r="V368" s="24" t="s">
        <v>1746</v>
      </c>
      <c r="W368" s="15">
        <v>11</v>
      </c>
      <c r="X368" s="15" t="s">
        <v>1746</v>
      </c>
      <c r="Y368" s="25" t="s">
        <v>3255</v>
      </c>
    </row>
    <row r="369" spans="1:25" x14ac:dyDescent="0.25">
      <c r="A369" s="90">
        <v>368</v>
      </c>
      <c r="B369" s="1" t="s">
        <v>23</v>
      </c>
      <c r="C369" s="1" t="s">
        <v>212</v>
      </c>
      <c r="D369" s="10">
        <v>44528</v>
      </c>
      <c r="E369" s="7">
        <v>0.39583333333333298</v>
      </c>
      <c r="F369" s="7">
        <v>0.8125</v>
      </c>
      <c r="G369" s="22">
        <v>1200</v>
      </c>
      <c r="H369" s="22" t="s">
        <v>1746</v>
      </c>
      <c r="I369" s="15" t="s">
        <v>1746</v>
      </c>
      <c r="J369" s="15" t="s">
        <v>1746</v>
      </c>
      <c r="K369" s="15" t="s">
        <v>1746</v>
      </c>
      <c r="L369" s="15">
        <v>0</v>
      </c>
      <c r="M369" s="15" t="s">
        <v>1746</v>
      </c>
      <c r="N369" s="15">
        <v>4.53</v>
      </c>
      <c r="O369" s="15" t="s">
        <v>1746</v>
      </c>
      <c r="P369" s="15" t="s">
        <v>1746</v>
      </c>
      <c r="Q369" s="15" t="s">
        <v>1746</v>
      </c>
      <c r="R369" s="24">
        <v>34</v>
      </c>
      <c r="S369" s="22">
        <v>1</v>
      </c>
      <c r="T369" s="24">
        <v>4.53</v>
      </c>
      <c r="U369" s="22" t="s">
        <v>1746</v>
      </c>
      <c r="V369" s="24" t="s">
        <v>1746</v>
      </c>
      <c r="W369" s="15">
        <v>10</v>
      </c>
      <c r="X369" s="15" t="s">
        <v>1746</v>
      </c>
      <c r="Y369" s="25" t="s">
        <v>1746</v>
      </c>
    </row>
    <row r="370" spans="1:25" x14ac:dyDescent="0.25">
      <c r="A370" s="90">
        <v>369</v>
      </c>
      <c r="B370" s="1" t="s">
        <v>23</v>
      </c>
      <c r="C370" s="1" t="s">
        <v>212</v>
      </c>
      <c r="D370" s="10">
        <v>44529</v>
      </c>
      <c r="E370" s="7">
        <v>0.35416666666666702</v>
      </c>
      <c r="F370" s="7">
        <v>0.86111111111111105</v>
      </c>
      <c r="G370" s="22">
        <v>1200</v>
      </c>
      <c r="H370" s="22" t="s">
        <v>1746</v>
      </c>
      <c r="I370" s="15" t="s">
        <v>1746</v>
      </c>
      <c r="J370" s="15" t="s">
        <v>1746</v>
      </c>
      <c r="K370" s="15" t="s">
        <v>1746</v>
      </c>
      <c r="L370" s="15">
        <v>0</v>
      </c>
      <c r="M370" s="15" t="s">
        <v>1746</v>
      </c>
      <c r="N370" s="15">
        <v>1.2</v>
      </c>
      <c r="O370" s="15" t="s">
        <v>1746</v>
      </c>
      <c r="P370" s="15" t="s">
        <v>1746</v>
      </c>
      <c r="Q370" s="15" t="s">
        <v>1746</v>
      </c>
      <c r="R370" s="24">
        <v>12</v>
      </c>
      <c r="S370" s="22">
        <v>1</v>
      </c>
      <c r="T370" s="24">
        <v>1.2</v>
      </c>
      <c r="U370" s="22" t="s">
        <v>1746</v>
      </c>
      <c r="V370" s="24" t="s">
        <v>1746</v>
      </c>
      <c r="W370" s="15">
        <v>8</v>
      </c>
      <c r="X370" s="15" t="s">
        <v>1746</v>
      </c>
      <c r="Y370" s="25" t="s">
        <v>3254</v>
      </c>
    </row>
    <row r="371" spans="1:25" x14ac:dyDescent="0.25">
      <c r="A371" s="90">
        <v>370</v>
      </c>
      <c r="B371" s="1" t="s">
        <v>23</v>
      </c>
      <c r="C371" s="1" t="s">
        <v>290</v>
      </c>
      <c r="D371" s="10">
        <v>44530</v>
      </c>
      <c r="E371" s="7">
        <v>0.46527777777777801</v>
      </c>
      <c r="F371" s="7">
        <v>0.85763888888888895</v>
      </c>
      <c r="G371" s="22">
        <v>1200</v>
      </c>
      <c r="H371" s="22" t="s">
        <v>1746</v>
      </c>
      <c r="I371" s="15" t="s">
        <v>1746</v>
      </c>
      <c r="J371" s="15" t="s">
        <v>1746</v>
      </c>
      <c r="K371" s="15" t="s">
        <v>1746</v>
      </c>
      <c r="L371" s="15">
        <v>0</v>
      </c>
      <c r="M371" s="15" t="s">
        <v>1746</v>
      </c>
      <c r="N371" s="15">
        <v>2</v>
      </c>
      <c r="O371" s="15" t="s">
        <v>1746</v>
      </c>
      <c r="P371" s="15" t="s">
        <v>1746</v>
      </c>
      <c r="Q371" s="15" t="s">
        <v>1746</v>
      </c>
      <c r="R371" s="24">
        <v>48</v>
      </c>
      <c r="S371" s="22">
        <v>2</v>
      </c>
      <c r="T371" s="24">
        <v>4</v>
      </c>
      <c r="U371" s="22" t="s">
        <v>1746</v>
      </c>
      <c r="V371" s="24" t="s">
        <v>1746</v>
      </c>
      <c r="W371" s="15">
        <v>9</v>
      </c>
      <c r="X371" s="15" t="s">
        <v>1746</v>
      </c>
      <c r="Y371" s="25" t="s">
        <v>1746</v>
      </c>
    </row>
    <row r="372" spans="1:25" x14ac:dyDescent="0.25">
      <c r="A372" s="90">
        <v>371</v>
      </c>
      <c r="B372" s="1" t="s">
        <v>23</v>
      </c>
      <c r="C372" s="1" t="s">
        <v>256</v>
      </c>
      <c r="D372" s="10">
        <v>44531</v>
      </c>
      <c r="E372" s="7">
        <v>0.42361111111111099</v>
      </c>
      <c r="F372" s="7">
        <v>0.69097222222222199</v>
      </c>
      <c r="G372" s="22">
        <v>1200</v>
      </c>
      <c r="H372" s="22" t="s">
        <v>1746</v>
      </c>
      <c r="I372" s="15" t="s">
        <v>1746</v>
      </c>
      <c r="J372" s="15" t="s">
        <v>1746</v>
      </c>
      <c r="K372" s="15" t="s">
        <v>1746</v>
      </c>
      <c r="L372" s="15">
        <v>0</v>
      </c>
      <c r="M372" s="15" t="s">
        <v>1746</v>
      </c>
      <c r="N372" s="15">
        <v>0</v>
      </c>
      <c r="O372" s="15" t="s">
        <v>1746</v>
      </c>
      <c r="P372" s="15" t="s">
        <v>1746</v>
      </c>
      <c r="Q372" s="15" t="s">
        <v>1746</v>
      </c>
      <c r="R372" s="24">
        <v>3</v>
      </c>
      <c r="S372" s="22">
        <v>1</v>
      </c>
      <c r="T372" s="24">
        <v>0</v>
      </c>
      <c r="U372" s="22" t="s">
        <v>1746</v>
      </c>
      <c r="V372" s="24" t="s">
        <v>1746</v>
      </c>
      <c r="W372" s="15">
        <v>6</v>
      </c>
      <c r="X372" s="15" t="s">
        <v>1746</v>
      </c>
      <c r="Y372" s="25" t="s">
        <v>1746</v>
      </c>
    </row>
    <row r="373" spans="1:25" x14ac:dyDescent="0.25">
      <c r="A373" s="90">
        <v>372</v>
      </c>
      <c r="B373" s="1" t="s">
        <v>23</v>
      </c>
      <c r="C373" s="1" t="s">
        <v>290</v>
      </c>
      <c r="D373" s="10">
        <v>44531</v>
      </c>
      <c r="E373" s="7">
        <v>0.38194444444444398</v>
      </c>
      <c r="F373" s="7">
        <v>0.84027777777777801</v>
      </c>
      <c r="G373" s="22">
        <v>1200</v>
      </c>
      <c r="H373" s="22" t="s">
        <v>1746</v>
      </c>
      <c r="I373" s="15" t="s">
        <v>1746</v>
      </c>
      <c r="J373" s="15" t="s">
        <v>1746</v>
      </c>
      <c r="K373" s="15" t="s">
        <v>1746</v>
      </c>
      <c r="L373" s="15">
        <v>0</v>
      </c>
      <c r="M373" s="15" t="s">
        <v>1746</v>
      </c>
      <c r="N373" s="15">
        <v>6.86</v>
      </c>
      <c r="O373" s="15" t="s">
        <v>1746</v>
      </c>
      <c r="P373" s="15" t="s">
        <v>1746</v>
      </c>
      <c r="Q373" s="15" t="s">
        <v>1746</v>
      </c>
      <c r="R373" s="24">
        <v>65</v>
      </c>
      <c r="S373" s="22">
        <v>1</v>
      </c>
      <c r="T373" s="24">
        <v>6.86</v>
      </c>
      <c r="U373" s="22" t="s">
        <v>1746</v>
      </c>
      <c r="V373" s="24" t="s">
        <v>1746</v>
      </c>
      <c r="W373" s="15">
        <v>11</v>
      </c>
      <c r="X373" s="15" t="s">
        <v>1746</v>
      </c>
      <c r="Y373" s="25" t="s">
        <v>3253</v>
      </c>
    </row>
    <row r="374" spans="1:25" x14ac:dyDescent="0.25">
      <c r="A374" s="90">
        <v>373</v>
      </c>
      <c r="B374" s="1" t="s">
        <v>23</v>
      </c>
      <c r="C374" s="1" t="s">
        <v>2303</v>
      </c>
      <c r="D374" s="10">
        <v>44532</v>
      </c>
      <c r="E374" s="7">
        <v>0.45972222222222198</v>
      </c>
      <c r="F374" s="7">
        <v>0.84722222222222199</v>
      </c>
      <c r="G374" s="22">
        <v>1200</v>
      </c>
      <c r="H374" s="22" t="s">
        <v>1746</v>
      </c>
      <c r="I374" s="15" t="s">
        <v>1746</v>
      </c>
      <c r="J374" s="15" t="s">
        <v>1746</v>
      </c>
      <c r="K374" s="15" t="s">
        <v>1746</v>
      </c>
      <c r="L374" s="15">
        <v>0</v>
      </c>
      <c r="M374" s="15" t="s">
        <v>1746</v>
      </c>
      <c r="N374" s="15">
        <v>4.8099999999999996</v>
      </c>
      <c r="O374" s="15" t="s">
        <v>1746</v>
      </c>
      <c r="P374" s="15" t="s">
        <v>1746</v>
      </c>
      <c r="Q374" s="15" t="s">
        <v>1746</v>
      </c>
      <c r="R374" s="24">
        <v>6</v>
      </c>
      <c r="S374" s="22">
        <v>1</v>
      </c>
      <c r="T374" s="24">
        <v>4.8099999999999996</v>
      </c>
      <c r="U374" s="22" t="s">
        <v>1746</v>
      </c>
      <c r="V374" s="24" t="s">
        <v>1746</v>
      </c>
      <c r="W374" s="15">
        <v>9</v>
      </c>
      <c r="X374" s="15" t="s">
        <v>1746</v>
      </c>
      <c r="Y374" s="25" t="s">
        <v>1746</v>
      </c>
    </row>
    <row r="375" spans="1:25" x14ac:dyDescent="0.25">
      <c r="A375" s="90">
        <v>374</v>
      </c>
      <c r="B375" s="1" t="s">
        <v>23</v>
      </c>
      <c r="C375" s="1" t="s">
        <v>290</v>
      </c>
      <c r="D375" s="10">
        <v>44532</v>
      </c>
      <c r="E375" s="7">
        <v>0.35416666666666702</v>
      </c>
      <c r="F375" s="7">
        <v>0.8125</v>
      </c>
      <c r="G375" s="22">
        <v>1200</v>
      </c>
      <c r="H375" s="22" t="s">
        <v>1746</v>
      </c>
      <c r="I375" s="15" t="s">
        <v>1746</v>
      </c>
      <c r="J375" s="15" t="s">
        <v>1746</v>
      </c>
      <c r="K375" s="15" t="s">
        <v>1746</v>
      </c>
      <c r="L375" s="15">
        <v>0</v>
      </c>
      <c r="M375" s="15" t="s">
        <v>1746</v>
      </c>
      <c r="N375" s="15">
        <v>4.42</v>
      </c>
      <c r="O375" s="15" t="s">
        <v>1746</v>
      </c>
      <c r="P375" s="15" t="s">
        <v>1746</v>
      </c>
      <c r="Q375" s="15" t="s">
        <v>1746</v>
      </c>
      <c r="R375" s="24">
        <v>56</v>
      </c>
      <c r="S375" s="22">
        <v>1</v>
      </c>
      <c r="T375" s="24">
        <v>4.42</v>
      </c>
      <c r="U375" s="22" t="s">
        <v>1746</v>
      </c>
      <c r="V375" s="24" t="s">
        <v>1746</v>
      </c>
      <c r="W375" s="15">
        <v>11</v>
      </c>
      <c r="X375" s="15" t="s">
        <v>1746</v>
      </c>
      <c r="Y375" s="25" t="s">
        <v>1746</v>
      </c>
    </row>
    <row r="376" spans="1:25" x14ac:dyDescent="0.25">
      <c r="A376" s="90">
        <v>375</v>
      </c>
      <c r="B376" s="1" t="s">
        <v>23</v>
      </c>
      <c r="C376" s="1" t="s">
        <v>2303</v>
      </c>
      <c r="D376" s="10">
        <v>44533</v>
      </c>
      <c r="E376" s="7">
        <v>0.34722222222222199</v>
      </c>
      <c r="F376" s="7">
        <v>0.83333333333333304</v>
      </c>
      <c r="G376" s="22">
        <v>1200</v>
      </c>
      <c r="H376" s="22" t="s">
        <v>1746</v>
      </c>
      <c r="I376" s="15" t="s">
        <v>1746</v>
      </c>
      <c r="J376" s="15" t="s">
        <v>1746</v>
      </c>
      <c r="K376" s="15" t="s">
        <v>1746</v>
      </c>
      <c r="L376" s="15">
        <v>0</v>
      </c>
      <c r="M376" s="15" t="s">
        <v>1746</v>
      </c>
      <c r="N376" s="15">
        <v>4.3499999999999996</v>
      </c>
      <c r="O376" s="15" t="s">
        <v>1746</v>
      </c>
      <c r="P376" s="15" t="s">
        <v>1746</v>
      </c>
      <c r="Q376" s="15" t="s">
        <v>1746</v>
      </c>
      <c r="R376" s="24">
        <v>6.5</v>
      </c>
      <c r="S376" s="22">
        <v>1</v>
      </c>
      <c r="T376" s="24">
        <v>4.3499999999999996</v>
      </c>
      <c r="U376" s="22" t="s">
        <v>1746</v>
      </c>
      <c r="V376" s="24" t="s">
        <v>1746</v>
      </c>
      <c r="W376" s="15">
        <v>9</v>
      </c>
      <c r="X376" s="15" t="s">
        <v>1746</v>
      </c>
      <c r="Y376" s="25" t="s">
        <v>3253</v>
      </c>
    </row>
    <row r="377" spans="1:25" x14ac:dyDescent="0.25">
      <c r="A377" s="90">
        <v>376</v>
      </c>
      <c r="B377" s="1" t="s">
        <v>23</v>
      </c>
      <c r="C377" s="1" t="s">
        <v>290</v>
      </c>
      <c r="D377" s="10">
        <v>44533</v>
      </c>
      <c r="E377" s="7">
        <v>0.35416666666666702</v>
      </c>
      <c r="F377" s="7">
        <v>0.84722222222222199</v>
      </c>
      <c r="G377" s="22">
        <v>1200</v>
      </c>
      <c r="H377" s="22" t="s">
        <v>1746</v>
      </c>
      <c r="I377" s="15" t="s">
        <v>1746</v>
      </c>
      <c r="J377" s="15" t="s">
        <v>1746</v>
      </c>
      <c r="K377" s="15" t="s">
        <v>1746</v>
      </c>
      <c r="L377" s="15">
        <v>0</v>
      </c>
      <c r="M377" s="15" t="s">
        <v>1746</v>
      </c>
      <c r="N377" s="15">
        <v>5.71</v>
      </c>
      <c r="O377" s="15" t="s">
        <v>1746</v>
      </c>
      <c r="P377" s="15" t="s">
        <v>1746</v>
      </c>
      <c r="Q377" s="15" t="s">
        <v>1746</v>
      </c>
      <c r="R377" s="24">
        <v>52</v>
      </c>
      <c r="S377" s="22">
        <v>1</v>
      </c>
      <c r="T377" s="24">
        <v>5.71</v>
      </c>
      <c r="U377" s="22" t="s">
        <v>1746</v>
      </c>
      <c r="V377" s="24" t="s">
        <v>1746</v>
      </c>
      <c r="W377" s="15">
        <v>11</v>
      </c>
      <c r="X377" s="15" t="s">
        <v>1746</v>
      </c>
      <c r="Y377" s="25" t="s">
        <v>3253</v>
      </c>
    </row>
    <row r="378" spans="1:25" x14ac:dyDescent="0.25">
      <c r="A378" s="90">
        <v>377</v>
      </c>
      <c r="B378" s="1" t="s">
        <v>23</v>
      </c>
      <c r="C378" s="1" t="s">
        <v>2303</v>
      </c>
      <c r="D378" s="10">
        <v>44534</v>
      </c>
      <c r="E378" s="7">
        <v>0.34722222222222199</v>
      </c>
      <c r="F378" s="7">
        <v>0.84722222222222199</v>
      </c>
      <c r="G378" s="22">
        <v>1200</v>
      </c>
      <c r="H378" s="22" t="s">
        <v>1746</v>
      </c>
      <c r="I378" s="15" t="s">
        <v>1746</v>
      </c>
      <c r="J378" s="15" t="s">
        <v>1746</v>
      </c>
      <c r="K378" s="15" t="s">
        <v>1746</v>
      </c>
      <c r="L378" s="15">
        <v>0</v>
      </c>
      <c r="M378" s="15" t="s">
        <v>1746</v>
      </c>
      <c r="N378" s="15">
        <v>4.32</v>
      </c>
      <c r="O378" s="15" t="s">
        <v>1746</v>
      </c>
      <c r="P378" s="15" t="s">
        <v>1746</v>
      </c>
      <c r="Q378" s="15" t="s">
        <v>1746</v>
      </c>
      <c r="R378" s="24">
        <v>7</v>
      </c>
      <c r="S378" s="22">
        <v>1</v>
      </c>
      <c r="T378" s="24">
        <v>4.32</v>
      </c>
      <c r="U378" s="22" t="s">
        <v>1746</v>
      </c>
      <c r="V378" s="24" t="s">
        <v>1746</v>
      </c>
      <c r="W378" s="15">
        <v>12</v>
      </c>
      <c r="X378" s="15" t="s">
        <v>1746</v>
      </c>
      <c r="Y378" s="25" t="s">
        <v>1746</v>
      </c>
    </row>
    <row r="379" spans="1:25" x14ac:dyDescent="0.25">
      <c r="A379" s="90">
        <v>378</v>
      </c>
      <c r="B379" s="1" t="s">
        <v>23</v>
      </c>
      <c r="C379" s="1" t="s">
        <v>290</v>
      </c>
      <c r="D379" s="10">
        <v>44534</v>
      </c>
      <c r="E379" s="7">
        <v>0.35416666666666702</v>
      </c>
      <c r="F379" s="7">
        <v>0.85416666666666696</v>
      </c>
      <c r="G379" s="22">
        <v>1200</v>
      </c>
      <c r="H379" s="22" t="s">
        <v>1746</v>
      </c>
      <c r="I379" s="15" t="s">
        <v>1746</v>
      </c>
      <c r="J379" s="15" t="s">
        <v>1746</v>
      </c>
      <c r="K379" s="15" t="s">
        <v>1746</v>
      </c>
      <c r="L379" s="15">
        <v>0</v>
      </c>
      <c r="M379" s="15" t="s">
        <v>1746</v>
      </c>
      <c r="N379" s="15">
        <v>4.78</v>
      </c>
      <c r="O379" s="15" t="s">
        <v>1746</v>
      </c>
      <c r="P379" s="15" t="s">
        <v>1746</v>
      </c>
      <c r="Q379" s="15" t="s">
        <v>1746</v>
      </c>
      <c r="R379" s="24">
        <v>47</v>
      </c>
      <c r="S379" s="22">
        <v>1</v>
      </c>
      <c r="T379" s="24">
        <v>4.78</v>
      </c>
      <c r="U379" s="22" t="s">
        <v>1746</v>
      </c>
      <c r="V379" s="24" t="s">
        <v>1746</v>
      </c>
      <c r="W379" s="15">
        <v>12</v>
      </c>
      <c r="X379" s="15" t="s">
        <v>1746</v>
      </c>
      <c r="Y379" s="25" t="s">
        <v>1746</v>
      </c>
    </row>
    <row r="380" spans="1:25" x14ac:dyDescent="0.25">
      <c r="A380" s="90">
        <v>379</v>
      </c>
      <c r="B380" s="1" t="s">
        <v>23</v>
      </c>
      <c r="C380" s="1" t="s">
        <v>290</v>
      </c>
      <c r="D380" s="10">
        <v>44535</v>
      </c>
      <c r="E380" s="7">
        <v>0.34722222222222199</v>
      </c>
      <c r="F380" s="7">
        <v>0.84722222222222199</v>
      </c>
      <c r="G380" s="22">
        <v>1200</v>
      </c>
      <c r="H380" s="22" t="s">
        <v>1746</v>
      </c>
      <c r="I380" s="15" t="s">
        <v>1746</v>
      </c>
      <c r="J380" s="15" t="s">
        <v>1746</v>
      </c>
      <c r="K380" s="15" t="s">
        <v>1746</v>
      </c>
      <c r="L380" s="15">
        <v>0</v>
      </c>
      <c r="M380" s="15" t="s">
        <v>1746</v>
      </c>
      <c r="N380" s="15">
        <v>4.3899999999999997</v>
      </c>
      <c r="O380" s="15" t="s">
        <v>1746</v>
      </c>
      <c r="P380" s="15" t="s">
        <v>1746</v>
      </c>
      <c r="Q380" s="15" t="s">
        <v>1746</v>
      </c>
      <c r="R380" s="24">
        <v>42</v>
      </c>
      <c r="S380" s="22">
        <v>1</v>
      </c>
      <c r="T380" s="24">
        <v>4.3899999999999997</v>
      </c>
      <c r="U380" s="22" t="s">
        <v>1746</v>
      </c>
      <c r="V380" s="24" t="s">
        <v>1746</v>
      </c>
      <c r="W380" s="15">
        <v>12</v>
      </c>
      <c r="X380" s="15" t="s">
        <v>1746</v>
      </c>
      <c r="Y380" s="25" t="s">
        <v>1746</v>
      </c>
    </row>
    <row r="381" spans="1:25" x14ac:dyDescent="0.25">
      <c r="A381" s="90">
        <v>380</v>
      </c>
      <c r="B381" s="1" t="s">
        <v>23</v>
      </c>
      <c r="C381" s="1" t="s">
        <v>2303</v>
      </c>
      <c r="D381" s="10">
        <v>44535</v>
      </c>
      <c r="E381" s="7">
        <v>0.35416666666666702</v>
      </c>
      <c r="F381" s="7">
        <v>0.85416666666666696</v>
      </c>
      <c r="G381" s="22">
        <v>1200</v>
      </c>
      <c r="H381" s="22" t="s">
        <v>1746</v>
      </c>
      <c r="I381" s="15" t="s">
        <v>1746</v>
      </c>
      <c r="J381" s="15" t="s">
        <v>1746</v>
      </c>
      <c r="K381" s="15" t="s">
        <v>1746</v>
      </c>
      <c r="L381" s="15">
        <v>0</v>
      </c>
      <c r="M381" s="15" t="s">
        <v>1746</v>
      </c>
      <c r="N381" s="15">
        <v>4.82</v>
      </c>
      <c r="O381" s="15" t="s">
        <v>1746</v>
      </c>
      <c r="P381" s="15" t="s">
        <v>1746</v>
      </c>
      <c r="Q381" s="15" t="s">
        <v>1746</v>
      </c>
      <c r="R381" s="24">
        <v>6.5</v>
      </c>
      <c r="S381" s="22">
        <v>1</v>
      </c>
      <c r="T381" s="24">
        <v>4.82</v>
      </c>
      <c r="U381" s="22" t="s">
        <v>1746</v>
      </c>
      <c r="V381" s="24" t="s">
        <v>1746</v>
      </c>
      <c r="W381" s="15">
        <v>12</v>
      </c>
      <c r="X381" s="15" t="s">
        <v>1746</v>
      </c>
      <c r="Y381" s="25" t="s">
        <v>1746</v>
      </c>
    </row>
    <row r="382" spans="1:25" x14ac:dyDescent="0.25">
      <c r="A382" s="90">
        <v>381</v>
      </c>
      <c r="B382" s="1" t="s">
        <v>23</v>
      </c>
      <c r="C382" s="1" t="s">
        <v>290</v>
      </c>
      <c r="D382" s="10">
        <v>44536</v>
      </c>
      <c r="E382" s="7">
        <v>0.34722222222222199</v>
      </c>
      <c r="F382" s="7">
        <v>0.84722222222222199</v>
      </c>
      <c r="G382" s="22">
        <v>1200</v>
      </c>
      <c r="H382" s="22" t="s">
        <v>1746</v>
      </c>
      <c r="I382" s="15" t="s">
        <v>1746</v>
      </c>
      <c r="J382" s="15" t="s">
        <v>1746</v>
      </c>
      <c r="K382" s="15" t="s">
        <v>1746</v>
      </c>
      <c r="L382" s="15">
        <v>0</v>
      </c>
      <c r="M382" s="15" t="s">
        <v>1746</v>
      </c>
      <c r="N382" s="15">
        <v>4.8600000000000003</v>
      </c>
      <c r="O382" s="15" t="s">
        <v>1746</v>
      </c>
      <c r="P382" s="15" t="s">
        <v>1746</v>
      </c>
      <c r="Q382" s="15" t="s">
        <v>1746</v>
      </c>
      <c r="R382" s="24">
        <v>40</v>
      </c>
      <c r="S382" s="22">
        <v>1</v>
      </c>
      <c r="T382" s="24">
        <v>4.8600000000000003</v>
      </c>
      <c r="U382" s="22" t="s">
        <v>1746</v>
      </c>
      <c r="V382" s="24" t="s">
        <v>1746</v>
      </c>
      <c r="W382" s="15">
        <v>12</v>
      </c>
      <c r="X382" s="15" t="s">
        <v>1746</v>
      </c>
      <c r="Y382" s="25" t="s">
        <v>1746</v>
      </c>
    </row>
    <row r="383" spans="1:25" x14ac:dyDescent="0.25">
      <c r="A383" s="90">
        <v>382</v>
      </c>
      <c r="B383" s="1" t="s">
        <v>23</v>
      </c>
      <c r="C383" s="1" t="s">
        <v>2303</v>
      </c>
      <c r="D383" s="10">
        <v>44536</v>
      </c>
      <c r="E383" s="7">
        <v>0.35416666666666702</v>
      </c>
      <c r="F383" s="7">
        <v>0.85416666666666696</v>
      </c>
      <c r="G383" s="22">
        <v>1200</v>
      </c>
      <c r="H383" s="22" t="s">
        <v>1746</v>
      </c>
      <c r="I383" s="15" t="s">
        <v>1746</v>
      </c>
      <c r="J383" s="15" t="s">
        <v>1746</v>
      </c>
      <c r="K383" s="15" t="s">
        <v>1746</v>
      </c>
      <c r="L383" s="15">
        <v>0</v>
      </c>
      <c r="M383" s="15" t="s">
        <v>1746</v>
      </c>
      <c r="N383" s="15">
        <v>4.3499999999999996</v>
      </c>
      <c r="O383" s="15" t="s">
        <v>1746</v>
      </c>
      <c r="P383" s="15" t="s">
        <v>1746</v>
      </c>
      <c r="Q383" s="15" t="s">
        <v>1746</v>
      </c>
      <c r="R383" s="24">
        <v>5</v>
      </c>
      <c r="S383" s="22">
        <v>1</v>
      </c>
      <c r="T383" s="24">
        <v>4.3499999999999996</v>
      </c>
      <c r="U383" s="22" t="s">
        <v>1746</v>
      </c>
      <c r="V383" s="24" t="s">
        <v>1746</v>
      </c>
      <c r="W383" s="15">
        <v>12</v>
      </c>
      <c r="X383" s="15" t="s">
        <v>1746</v>
      </c>
      <c r="Y383" s="25" t="s">
        <v>1746</v>
      </c>
    </row>
    <row r="384" spans="1:25" x14ac:dyDescent="0.25">
      <c r="A384" s="90">
        <v>383</v>
      </c>
      <c r="B384" s="1" t="s">
        <v>23</v>
      </c>
      <c r="C384" s="1" t="s">
        <v>290</v>
      </c>
      <c r="D384" s="10">
        <v>44537</v>
      </c>
      <c r="E384" s="7">
        <v>0.36805555555555602</v>
      </c>
      <c r="F384" s="7">
        <v>0.82638888888888895</v>
      </c>
      <c r="G384" s="22">
        <v>1200</v>
      </c>
      <c r="H384" s="22" t="s">
        <v>1746</v>
      </c>
      <c r="I384" s="15" t="s">
        <v>1746</v>
      </c>
      <c r="J384" s="15" t="s">
        <v>1746</v>
      </c>
      <c r="K384" s="15" t="s">
        <v>1746</v>
      </c>
      <c r="L384" s="15">
        <v>0</v>
      </c>
      <c r="M384" s="15" t="s">
        <v>1746</v>
      </c>
      <c r="N384" s="15">
        <v>4.59</v>
      </c>
      <c r="O384" s="15" t="s">
        <v>1746</v>
      </c>
      <c r="P384" s="15" t="s">
        <v>1746</v>
      </c>
      <c r="Q384" s="15" t="s">
        <v>1746</v>
      </c>
      <c r="R384" s="24">
        <v>38</v>
      </c>
      <c r="S384" s="22">
        <v>1</v>
      </c>
      <c r="T384" s="24">
        <v>4.59</v>
      </c>
      <c r="U384" s="22" t="s">
        <v>1746</v>
      </c>
      <c r="V384" s="24" t="s">
        <v>1746</v>
      </c>
      <c r="W384" s="15">
        <v>11</v>
      </c>
      <c r="X384" s="15" t="s">
        <v>1746</v>
      </c>
      <c r="Y384" s="25" t="s">
        <v>1746</v>
      </c>
    </row>
    <row r="385" spans="1:25" x14ac:dyDescent="0.25">
      <c r="A385" s="90">
        <v>384</v>
      </c>
      <c r="B385" s="1" t="s">
        <v>23</v>
      </c>
      <c r="C385" s="1" t="s">
        <v>2303</v>
      </c>
      <c r="D385" s="10">
        <v>44537</v>
      </c>
      <c r="E385" s="7">
        <v>0.375</v>
      </c>
      <c r="F385" s="7">
        <v>0.83333333333333304</v>
      </c>
      <c r="G385" s="22">
        <v>1200</v>
      </c>
      <c r="H385" s="22" t="s">
        <v>1746</v>
      </c>
      <c r="I385" s="15" t="s">
        <v>1746</v>
      </c>
      <c r="J385" s="15" t="s">
        <v>1746</v>
      </c>
      <c r="K385" s="15" t="s">
        <v>1746</v>
      </c>
      <c r="L385" s="15">
        <v>0</v>
      </c>
      <c r="M385" s="15" t="s">
        <v>1746</v>
      </c>
      <c r="N385" s="15">
        <v>4.45</v>
      </c>
      <c r="O385" s="15" t="s">
        <v>1746</v>
      </c>
      <c r="P385" s="15" t="s">
        <v>1746</v>
      </c>
      <c r="Q385" s="15" t="s">
        <v>1746</v>
      </c>
      <c r="R385" s="24">
        <v>5.9</v>
      </c>
      <c r="S385" s="22">
        <v>1</v>
      </c>
      <c r="T385" s="24">
        <v>4.45</v>
      </c>
      <c r="U385" s="22" t="s">
        <v>1746</v>
      </c>
      <c r="V385" s="24" t="s">
        <v>1746</v>
      </c>
      <c r="W385" s="15">
        <v>11</v>
      </c>
      <c r="X385" s="15" t="s">
        <v>1746</v>
      </c>
      <c r="Y385" s="25" t="s">
        <v>1746</v>
      </c>
    </row>
    <row r="386" spans="1:25" x14ac:dyDescent="0.25">
      <c r="A386" s="90">
        <v>385</v>
      </c>
      <c r="B386" s="1" t="s">
        <v>23</v>
      </c>
      <c r="C386" s="1" t="s">
        <v>3514</v>
      </c>
      <c r="D386" s="10">
        <v>44538</v>
      </c>
      <c r="E386" s="7">
        <v>0.42361111111111099</v>
      </c>
      <c r="F386" s="7">
        <v>0.83333333333333304</v>
      </c>
      <c r="G386" s="22">
        <v>1200</v>
      </c>
      <c r="H386" s="22" t="s">
        <v>1746</v>
      </c>
      <c r="I386" s="15" t="s">
        <v>1746</v>
      </c>
      <c r="J386" s="15" t="s">
        <v>1746</v>
      </c>
      <c r="K386" s="15" t="s">
        <v>1746</v>
      </c>
      <c r="L386" s="15">
        <v>0</v>
      </c>
      <c r="M386" s="15" t="s">
        <v>1746</v>
      </c>
      <c r="N386" s="15">
        <v>5.12</v>
      </c>
      <c r="O386" s="15" t="s">
        <v>1746</v>
      </c>
      <c r="P386" s="15" t="s">
        <v>1746</v>
      </c>
      <c r="Q386" s="15" t="s">
        <v>1746</v>
      </c>
      <c r="R386" s="24">
        <v>10</v>
      </c>
      <c r="S386" s="22">
        <v>1</v>
      </c>
      <c r="T386" s="24">
        <v>5.12</v>
      </c>
      <c r="U386" s="22" t="s">
        <v>1746</v>
      </c>
      <c r="V386" s="24" t="s">
        <v>1746</v>
      </c>
      <c r="W386" s="15">
        <v>9</v>
      </c>
      <c r="X386" s="15" t="s">
        <v>1746</v>
      </c>
      <c r="Y386" s="25" t="s">
        <v>1746</v>
      </c>
    </row>
    <row r="387" spans="1:25" x14ac:dyDescent="0.25">
      <c r="A387" s="90">
        <v>386</v>
      </c>
      <c r="B387" s="1" t="s">
        <v>23</v>
      </c>
      <c r="C387" s="1" t="s">
        <v>2303</v>
      </c>
      <c r="D387" s="10">
        <v>44538</v>
      </c>
      <c r="E387" s="7">
        <v>0.35416666666666702</v>
      </c>
      <c r="F387" s="7">
        <v>0.85416666666666696</v>
      </c>
      <c r="G387" s="22">
        <v>1200</v>
      </c>
      <c r="H387" s="22" t="s">
        <v>1746</v>
      </c>
      <c r="I387" s="15" t="s">
        <v>1746</v>
      </c>
      <c r="J387" s="15" t="s">
        <v>1746</v>
      </c>
      <c r="K387" s="15" t="s">
        <v>1746</v>
      </c>
      <c r="L387" s="15">
        <v>0</v>
      </c>
      <c r="M387" s="15" t="s">
        <v>1746</v>
      </c>
      <c r="N387" s="15">
        <v>4.04</v>
      </c>
      <c r="O387" s="15" t="s">
        <v>1746</v>
      </c>
      <c r="P387" s="15" t="s">
        <v>1746</v>
      </c>
      <c r="Q387" s="15" t="s">
        <v>1746</v>
      </c>
      <c r="R387" s="24">
        <v>6.2</v>
      </c>
      <c r="S387" s="22">
        <v>1</v>
      </c>
      <c r="T387" s="24">
        <v>4.04</v>
      </c>
      <c r="U387" s="22" t="s">
        <v>1746</v>
      </c>
      <c r="V387" s="24" t="s">
        <v>1746</v>
      </c>
      <c r="W387" s="15">
        <v>12</v>
      </c>
      <c r="X387" s="15" t="s">
        <v>1746</v>
      </c>
      <c r="Y387" s="25" t="s">
        <v>1746</v>
      </c>
    </row>
    <row r="388" spans="1:25" x14ac:dyDescent="0.25">
      <c r="A388" s="90">
        <v>387</v>
      </c>
      <c r="B388" s="1" t="s">
        <v>23</v>
      </c>
      <c r="C388" s="1" t="s">
        <v>290</v>
      </c>
      <c r="D388" s="10">
        <v>44539</v>
      </c>
      <c r="E388" s="7">
        <v>0.43055555555555602</v>
      </c>
      <c r="F388" s="7">
        <v>0.84722222222222199</v>
      </c>
      <c r="G388" s="22">
        <v>1200</v>
      </c>
      <c r="H388" s="22" t="s">
        <v>1746</v>
      </c>
      <c r="I388" s="15" t="s">
        <v>1746</v>
      </c>
      <c r="J388" s="15" t="s">
        <v>1746</v>
      </c>
      <c r="K388" s="15" t="s">
        <v>1746</v>
      </c>
      <c r="L388" s="15">
        <v>0</v>
      </c>
      <c r="M388" s="15" t="s">
        <v>1746</v>
      </c>
      <c r="N388" s="15">
        <v>5.22</v>
      </c>
      <c r="O388" s="15" t="s">
        <v>1746</v>
      </c>
      <c r="P388" s="15" t="s">
        <v>1746</v>
      </c>
      <c r="Q388" s="15" t="s">
        <v>1746</v>
      </c>
      <c r="R388" s="24">
        <v>43</v>
      </c>
      <c r="S388" s="22">
        <v>1</v>
      </c>
      <c r="T388" s="24">
        <v>5.22</v>
      </c>
      <c r="U388" s="22" t="s">
        <v>1746</v>
      </c>
      <c r="V388" s="24" t="s">
        <v>1746</v>
      </c>
      <c r="W388" s="15">
        <v>10</v>
      </c>
      <c r="X388" s="15" t="s">
        <v>1746</v>
      </c>
      <c r="Y388" s="25" t="s">
        <v>1746</v>
      </c>
    </row>
    <row r="389" spans="1:25" x14ac:dyDescent="0.25">
      <c r="A389" s="90">
        <v>388</v>
      </c>
      <c r="B389" s="1" t="s">
        <v>23</v>
      </c>
      <c r="C389" s="1" t="s">
        <v>2303</v>
      </c>
      <c r="D389" s="10">
        <v>44539</v>
      </c>
      <c r="E389" s="7">
        <v>0.35416666666666702</v>
      </c>
      <c r="F389" s="7">
        <v>0.85416666666666696</v>
      </c>
      <c r="G389" s="22">
        <v>1200</v>
      </c>
      <c r="H389" s="22" t="s">
        <v>1746</v>
      </c>
      <c r="I389" s="15" t="s">
        <v>1746</v>
      </c>
      <c r="J389" s="15" t="s">
        <v>1746</v>
      </c>
      <c r="K389" s="15" t="s">
        <v>1746</v>
      </c>
      <c r="L389" s="15">
        <v>0</v>
      </c>
      <c r="M389" s="15" t="s">
        <v>1746</v>
      </c>
      <c r="N389" s="15">
        <v>4.8</v>
      </c>
      <c r="O389" s="15" t="s">
        <v>1746</v>
      </c>
      <c r="P389" s="15" t="s">
        <v>1746</v>
      </c>
      <c r="Q389" s="15" t="s">
        <v>1746</v>
      </c>
      <c r="R389" s="24">
        <v>4.9000000000000004</v>
      </c>
      <c r="S389" s="22">
        <v>1</v>
      </c>
      <c r="T389" s="24">
        <v>4.8</v>
      </c>
      <c r="U389" s="22" t="s">
        <v>1746</v>
      </c>
      <c r="V389" s="24" t="s">
        <v>1746</v>
      </c>
      <c r="W389" s="15">
        <v>12</v>
      </c>
      <c r="X389" s="15" t="s">
        <v>1746</v>
      </c>
      <c r="Y389" s="25" t="s">
        <v>1746</v>
      </c>
    </row>
    <row r="390" spans="1:25" x14ac:dyDescent="0.25">
      <c r="A390" s="90">
        <v>389</v>
      </c>
      <c r="B390" s="1" t="s">
        <v>23</v>
      </c>
      <c r="C390" s="1" t="s">
        <v>290</v>
      </c>
      <c r="D390" s="10">
        <v>44540</v>
      </c>
      <c r="E390" s="7">
        <v>0.34722222222222199</v>
      </c>
      <c r="F390" s="7">
        <v>0.80555555555555602</v>
      </c>
      <c r="G390" s="22">
        <v>1200</v>
      </c>
      <c r="H390" s="22" t="s">
        <v>1746</v>
      </c>
      <c r="I390" s="15" t="s">
        <v>1746</v>
      </c>
      <c r="J390" s="15" t="s">
        <v>1746</v>
      </c>
      <c r="K390" s="15" t="s">
        <v>1746</v>
      </c>
      <c r="L390" s="15">
        <v>0</v>
      </c>
      <c r="M390" s="15" t="s">
        <v>1746</v>
      </c>
      <c r="N390" s="15">
        <v>3.8</v>
      </c>
      <c r="O390" s="15" t="s">
        <v>1746</v>
      </c>
      <c r="P390" s="15" t="s">
        <v>1746</v>
      </c>
      <c r="Q390" s="15" t="s">
        <v>1746</v>
      </c>
      <c r="R390" s="24">
        <v>41</v>
      </c>
      <c r="S390" s="22">
        <v>1</v>
      </c>
      <c r="T390" s="24">
        <v>3.8</v>
      </c>
      <c r="U390" s="22" t="s">
        <v>1746</v>
      </c>
      <c r="V390" s="24" t="s">
        <v>1746</v>
      </c>
      <c r="W390" s="15">
        <v>11</v>
      </c>
      <c r="X390" s="15" t="s">
        <v>1746</v>
      </c>
      <c r="Y390" s="25" t="s">
        <v>1746</v>
      </c>
    </row>
    <row r="391" spans="1:25" x14ac:dyDescent="0.25">
      <c r="A391" s="90">
        <v>390</v>
      </c>
      <c r="B391" s="1" t="s">
        <v>23</v>
      </c>
      <c r="C391" s="1" t="s">
        <v>2303</v>
      </c>
      <c r="D391" s="10">
        <v>44540</v>
      </c>
      <c r="E391" s="7">
        <v>0.35416666666666702</v>
      </c>
      <c r="F391" s="7">
        <v>0.8125</v>
      </c>
      <c r="G391" s="22">
        <v>1200</v>
      </c>
      <c r="H391" s="22" t="s">
        <v>1746</v>
      </c>
      <c r="I391" s="15" t="s">
        <v>1746</v>
      </c>
      <c r="J391" s="15" t="s">
        <v>1746</v>
      </c>
      <c r="K391" s="15" t="s">
        <v>1746</v>
      </c>
      <c r="L391" s="15">
        <v>0</v>
      </c>
      <c r="M391" s="15" t="s">
        <v>1746</v>
      </c>
      <c r="N391" s="15">
        <v>3.4</v>
      </c>
      <c r="O391" s="15" t="s">
        <v>1746</v>
      </c>
      <c r="P391" s="15" t="s">
        <v>1746</v>
      </c>
      <c r="Q391" s="15" t="s">
        <v>1746</v>
      </c>
      <c r="R391" s="24">
        <v>3.1</v>
      </c>
      <c r="S391" s="22">
        <v>1</v>
      </c>
      <c r="T391" s="24">
        <v>3.4</v>
      </c>
      <c r="U391" s="22" t="s">
        <v>1746</v>
      </c>
      <c r="V391" s="24" t="s">
        <v>1746</v>
      </c>
      <c r="W391" s="15">
        <v>11</v>
      </c>
      <c r="X391" s="15" t="s">
        <v>1746</v>
      </c>
      <c r="Y391" s="25" t="s">
        <v>1746</v>
      </c>
    </row>
    <row r="392" spans="1:25" x14ac:dyDescent="0.25">
      <c r="A392" s="90">
        <v>391</v>
      </c>
      <c r="B392" s="1" t="s">
        <v>23</v>
      </c>
      <c r="C392" s="1" t="s">
        <v>290</v>
      </c>
      <c r="D392" s="10">
        <v>44541</v>
      </c>
      <c r="E392" s="7">
        <v>0.35416666666666702</v>
      </c>
      <c r="F392" s="7">
        <v>0.85416666666666696</v>
      </c>
      <c r="G392" s="22">
        <v>1200</v>
      </c>
      <c r="H392" s="22" t="s">
        <v>1746</v>
      </c>
      <c r="I392" s="15" t="s">
        <v>1746</v>
      </c>
      <c r="J392" s="15" t="s">
        <v>1746</v>
      </c>
      <c r="K392" s="15" t="s">
        <v>1746</v>
      </c>
      <c r="L392" s="15">
        <v>0</v>
      </c>
      <c r="M392" s="15" t="s">
        <v>1746</v>
      </c>
      <c r="N392" s="15">
        <v>3.9</v>
      </c>
      <c r="O392" s="15" t="s">
        <v>1746</v>
      </c>
      <c r="P392" s="15" t="s">
        <v>1746</v>
      </c>
      <c r="Q392" s="15" t="s">
        <v>1746</v>
      </c>
      <c r="R392" s="24">
        <v>40</v>
      </c>
      <c r="S392" s="22">
        <v>1</v>
      </c>
      <c r="T392" s="24">
        <v>3.9</v>
      </c>
      <c r="U392" s="22" t="s">
        <v>1746</v>
      </c>
      <c r="V392" s="24" t="s">
        <v>1746</v>
      </c>
      <c r="W392" s="15">
        <v>12</v>
      </c>
      <c r="X392" s="15" t="s">
        <v>1746</v>
      </c>
      <c r="Y392" s="25" t="s">
        <v>1746</v>
      </c>
    </row>
    <row r="393" spans="1:25" x14ac:dyDescent="0.25">
      <c r="A393" s="90">
        <v>392</v>
      </c>
      <c r="B393" s="1" t="s">
        <v>23</v>
      </c>
      <c r="C393" s="1" t="s">
        <v>2303</v>
      </c>
      <c r="D393" s="10">
        <v>44541</v>
      </c>
      <c r="E393" s="7">
        <v>0.35416666666666702</v>
      </c>
      <c r="F393" s="7">
        <v>0.85416666666666696</v>
      </c>
      <c r="G393" s="22">
        <v>1200</v>
      </c>
      <c r="H393" s="22" t="s">
        <v>1746</v>
      </c>
      <c r="I393" s="15" t="s">
        <v>1746</v>
      </c>
      <c r="J393" s="15" t="s">
        <v>1746</v>
      </c>
      <c r="K393" s="15" t="s">
        <v>1746</v>
      </c>
      <c r="L393" s="15">
        <v>0</v>
      </c>
      <c r="M393" s="15" t="s">
        <v>1746</v>
      </c>
      <c r="N393" s="15">
        <v>3.8</v>
      </c>
      <c r="O393" s="15" t="s">
        <v>1746</v>
      </c>
      <c r="P393" s="15" t="s">
        <v>1746</v>
      </c>
      <c r="Q393" s="15" t="s">
        <v>1746</v>
      </c>
      <c r="R393" s="24">
        <v>3.4</v>
      </c>
      <c r="S393" s="22">
        <v>1</v>
      </c>
      <c r="T393" s="24">
        <v>3.8</v>
      </c>
      <c r="U393" s="22" t="s">
        <v>1746</v>
      </c>
      <c r="V393" s="24" t="s">
        <v>1746</v>
      </c>
      <c r="W393" s="15">
        <v>12</v>
      </c>
      <c r="X393" s="15" t="s">
        <v>1746</v>
      </c>
      <c r="Y393" s="25" t="s">
        <v>1746</v>
      </c>
    </row>
    <row r="394" spans="1:25" x14ac:dyDescent="0.25">
      <c r="A394" s="90">
        <v>393</v>
      </c>
      <c r="B394" s="1" t="s">
        <v>23</v>
      </c>
      <c r="C394" s="1" t="s">
        <v>2303</v>
      </c>
      <c r="D394" s="10">
        <v>44542</v>
      </c>
      <c r="E394" s="7">
        <v>0.35416666666666702</v>
      </c>
      <c r="F394" s="7">
        <v>0.8125</v>
      </c>
      <c r="G394" s="22">
        <v>1200</v>
      </c>
      <c r="H394" s="22" t="s">
        <v>1746</v>
      </c>
      <c r="I394" s="15" t="s">
        <v>1746</v>
      </c>
      <c r="J394" s="15" t="s">
        <v>1746</v>
      </c>
      <c r="K394" s="15" t="s">
        <v>1746</v>
      </c>
      <c r="L394" s="15">
        <v>0</v>
      </c>
      <c r="M394" s="15" t="s">
        <v>1746</v>
      </c>
      <c r="N394" s="15">
        <v>3.7</v>
      </c>
      <c r="O394" s="15" t="s">
        <v>1746</v>
      </c>
      <c r="P394" s="15" t="s">
        <v>1746</v>
      </c>
      <c r="Q394" s="15" t="s">
        <v>1746</v>
      </c>
      <c r="R394" s="24">
        <v>3.4</v>
      </c>
      <c r="S394" s="22">
        <v>1</v>
      </c>
      <c r="T394" s="24">
        <v>3.7</v>
      </c>
      <c r="U394" s="22" t="s">
        <v>1746</v>
      </c>
      <c r="V394" s="24" t="s">
        <v>1746</v>
      </c>
      <c r="W394" s="15">
        <v>11</v>
      </c>
      <c r="X394" s="15" t="s">
        <v>1746</v>
      </c>
      <c r="Y394" s="25" t="s">
        <v>1746</v>
      </c>
    </row>
    <row r="395" spans="1:25" x14ac:dyDescent="0.25">
      <c r="A395" s="90">
        <v>394</v>
      </c>
      <c r="B395" s="1" t="s">
        <v>23</v>
      </c>
      <c r="C395" s="1" t="s">
        <v>290</v>
      </c>
      <c r="D395" s="10">
        <v>44542</v>
      </c>
      <c r="E395" s="7">
        <v>0.34722222222222199</v>
      </c>
      <c r="F395" s="7">
        <v>0.84722222222222199</v>
      </c>
      <c r="G395" s="22">
        <v>1200</v>
      </c>
      <c r="H395" s="22" t="s">
        <v>1746</v>
      </c>
      <c r="I395" s="15" t="s">
        <v>1746</v>
      </c>
      <c r="J395" s="15" t="s">
        <v>1746</v>
      </c>
      <c r="K395" s="15" t="s">
        <v>1746</v>
      </c>
      <c r="L395" s="15">
        <v>0</v>
      </c>
      <c r="M395" s="15" t="s">
        <v>1746</v>
      </c>
      <c r="N395" s="15">
        <v>3.6</v>
      </c>
      <c r="O395" s="15" t="s">
        <v>1746</v>
      </c>
      <c r="P395" s="15" t="s">
        <v>1746</v>
      </c>
      <c r="Q395" s="15" t="s">
        <v>1746</v>
      </c>
      <c r="R395" s="24">
        <v>33</v>
      </c>
      <c r="S395" s="22">
        <v>1</v>
      </c>
      <c r="T395" s="24">
        <v>3.6</v>
      </c>
      <c r="U395" s="22" t="s">
        <v>1746</v>
      </c>
      <c r="V395" s="24" t="s">
        <v>1746</v>
      </c>
      <c r="W395" s="15">
        <v>12</v>
      </c>
      <c r="X395" s="15" t="s">
        <v>1746</v>
      </c>
      <c r="Y395" s="25" t="s">
        <v>1746</v>
      </c>
    </row>
    <row r="396" spans="1:25" x14ac:dyDescent="0.25">
      <c r="A396" s="90">
        <v>395</v>
      </c>
      <c r="B396" s="1" t="s">
        <v>23</v>
      </c>
      <c r="C396" s="1" t="s">
        <v>290</v>
      </c>
      <c r="D396" s="10">
        <v>44543</v>
      </c>
      <c r="E396" s="7">
        <v>0.34722222222222199</v>
      </c>
      <c r="F396" s="7">
        <v>0.84722222222222199</v>
      </c>
      <c r="G396" s="22">
        <v>1200</v>
      </c>
      <c r="H396" s="22" t="s">
        <v>1746</v>
      </c>
      <c r="I396" s="15" t="s">
        <v>1746</v>
      </c>
      <c r="J396" s="15" t="s">
        <v>1746</v>
      </c>
      <c r="K396" s="15" t="s">
        <v>1746</v>
      </c>
      <c r="L396" s="15">
        <v>0</v>
      </c>
      <c r="M396" s="15" t="s">
        <v>1746</v>
      </c>
      <c r="N396" s="15">
        <v>3.9</v>
      </c>
      <c r="O396" s="15" t="s">
        <v>1746</v>
      </c>
      <c r="P396" s="15" t="s">
        <v>1746</v>
      </c>
      <c r="Q396" s="15" t="s">
        <v>1746</v>
      </c>
      <c r="R396" s="24">
        <v>31</v>
      </c>
      <c r="S396" s="22">
        <v>1</v>
      </c>
      <c r="T396" s="24">
        <v>3.9</v>
      </c>
      <c r="U396" s="22" t="s">
        <v>1746</v>
      </c>
      <c r="V396" s="24" t="s">
        <v>1746</v>
      </c>
      <c r="W396" s="15">
        <v>12</v>
      </c>
      <c r="X396" s="15" t="s">
        <v>1746</v>
      </c>
      <c r="Y396" s="25" t="s">
        <v>1746</v>
      </c>
    </row>
    <row r="397" spans="1:25" x14ac:dyDescent="0.25">
      <c r="A397" s="90">
        <v>396</v>
      </c>
      <c r="B397" s="1" t="s">
        <v>23</v>
      </c>
      <c r="C397" s="1" t="s">
        <v>290</v>
      </c>
      <c r="D397" s="10">
        <v>44544</v>
      </c>
      <c r="E397" s="7">
        <v>0.34027777777777801</v>
      </c>
      <c r="F397" s="7">
        <v>0.84027777777777801</v>
      </c>
      <c r="G397" s="22">
        <v>1200</v>
      </c>
      <c r="H397" s="22" t="s">
        <v>1746</v>
      </c>
      <c r="I397" s="15" t="s">
        <v>1746</v>
      </c>
      <c r="J397" s="15" t="s">
        <v>1746</v>
      </c>
      <c r="K397" s="15" t="s">
        <v>1746</v>
      </c>
      <c r="L397" s="15">
        <v>0</v>
      </c>
      <c r="M397" s="15" t="s">
        <v>1746</v>
      </c>
      <c r="N397" s="15">
        <v>3.9</v>
      </c>
      <c r="O397" s="15" t="s">
        <v>1746</v>
      </c>
      <c r="P397" s="15" t="s">
        <v>1746</v>
      </c>
      <c r="Q397" s="15" t="s">
        <v>1746</v>
      </c>
      <c r="R397" s="24">
        <v>31</v>
      </c>
      <c r="S397" s="22">
        <v>1</v>
      </c>
      <c r="T397" s="24">
        <v>3.9</v>
      </c>
      <c r="U397" s="22" t="s">
        <v>1746</v>
      </c>
      <c r="V397" s="24" t="s">
        <v>1746</v>
      </c>
      <c r="W397" s="15">
        <v>12</v>
      </c>
      <c r="X397" s="15" t="s">
        <v>1746</v>
      </c>
      <c r="Y397" s="25" t="s">
        <v>1746</v>
      </c>
    </row>
    <row r="398" spans="1:25" x14ac:dyDescent="0.25">
      <c r="A398" s="90">
        <v>397</v>
      </c>
      <c r="B398" s="1" t="s">
        <v>23</v>
      </c>
      <c r="C398" s="1" t="s">
        <v>27</v>
      </c>
      <c r="D398" s="10">
        <v>44545</v>
      </c>
      <c r="E398" s="7">
        <v>0.40972222222222199</v>
      </c>
      <c r="F398" s="7">
        <v>0.59722222222222199</v>
      </c>
      <c r="G398" s="22">
        <v>1200</v>
      </c>
      <c r="H398" s="22" t="s">
        <v>1746</v>
      </c>
      <c r="I398" s="15" t="s">
        <v>1746</v>
      </c>
      <c r="J398" s="15" t="s">
        <v>1746</v>
      </c>
      <c r="K398" s="15" t="s">
        <v>1746</v>
      </c>
      <c r="L398" s="15">
        <v>0</v>
      </c>
      <c r="M398" s="15" t="s">
        <v>1746</v>
      </c>
      <c r="N398" s="15">
        <v>0</v>
      </c>
      <c r="O398" s="15" t="s">
        <v>1746</v>
      </c>
      <c r="P398" s="15" t="s">
        <v>1746</v>
      </c>
      <c r="Q398" s="15" t="s">
        <v>1746</v>
      </c>
      <c r="R398" s="24">
        <v>0</v>
      </c>
      <c r="S398" s="22">
        <v>0</v>
      </c>
      <c r="T398" s="24">
        <v>0</v>
      </c>
      <c r="U398" s="22" t="s">
        <v>1746</v>
      </c>
      <c r="V398" s="24" t="s">
        <v>1746</v>
      </c>
      <c r="W398" s="15">
        <v>4.5</v>
      </c>
      <c r="X398" s="15" t="s">
        <v>1746</v>
      </c>
      <c r="Y398" s="25" t="s">
        <v>3252</v>
      </c>
    </row>
    <row r="399" spans="1:25" x14ac:dyDescent="0.25">
      <c r="A399" s="90">
        <v>398</v>
      </c>
      <c r="B399" s="1" t="s">
        <v>23</v>
      </c>
      <c r="C399" s="1" t="s">
        <v>290</v>
      </c>
      <c r="D399" s="10">
        <v>44545</v>
      </c>
      <c r="E399" s="7">
        <v>0.34027777777777801</v>
      </c>
      <c r="F399" s="7">
        <v>0.84027777777777801</v>
      </c>
      <c r="G399" s="22">
        <v>1200</v>
      </c>
      <c r="H399" s="22" t="s">
        <v>1746</v>
      </c>
      <c r="I399" s="15" t="s">
        <v>1746</v>
      </c>
      <c r="J399" s="15" t="s">
        <v>1746</v>
      </c>
      <c r="K399" s="15" t="s">
        <v>1746</v>
      </c>
      <c r="L399" s="15">
        <v>0</v>
      </c>
      <c r="M399" s="15" t="s">
        <v>1746</v>
      </c>
      <c r="N399" s="15">
        <v>5.8</v>
      </c>
      <c r="O399" s="15" t="s">
        <v>1746</v>
      </c>
      <c r="P399" s="15" t="s">
        <v>1746</v>
      </c>
      <c r="Q399" s="15" t="s">
        <v>1746</v>
      </c>
      <c r="R399" s="24">
        <v>28</v>
      </c>
      <c r="S399" s="22">
        <v>1</v>
      </c>
      <c r="T399" s="24">
        <v>5.8</v>
      </c>
      <c r="U399" s="22" t="s">
        <v>1746</v>
      </c>
      <c r="V399" s="24" t="s">
        <v>1746</v>
      </c>
      <c r="W399" s="15">
        <v>12</v>
      </c>
      <c r="X399" s="15" t="s">
        <v>1746</v>
      </c>
      <c r="Y399" s="25" t="s">
        <v>1746</v>
      </c>
    </row>
    <row r="400" spans="1:25" x14ac:dyDescent="0.25">
      <c r="A400" s="90">
        <v>399</v>
      </c>
      <c r="B400" s="1" t="s">
        <v>23</v>
      </c>
      <c r="C400" s="1" t="s">
        <v>27</v>
      </c>
      <c r="D400" s="10">
        <v>44546</v>
      </c>
      <c r="E400" s="7">
        <v>0.43055555555555602</v>
      </c>
      <c r="F400" s="7">
        <v>0.76388888888888895</v>
      </c>
      <c r="G400" s="22">
        <v>1200</v>
      </c>
      <c r="H400" s="22" t="s">
        <v>1746</v>
      </c>
      <c r="I400" s="15" t="s">
        <v>1746</v>
      </c>
      <c r="J400" s="15" t="s">
        <v>1746</v>
      </c>
      <c r="K400" s="15" t="s">
        <v>1746</v>
      </c>
      <c r="L400" s="15">
        <v>0</v>
      </c>
      <c r="M400" s="15" t="s">
        <v>1746</v>
      </c>
      <c r="N400" s="15">
        <v>0.5</v>
      </c>
      <c r="O400" s="15" t="s">
        <v>1746</v>
      </c>
      <c r="P400" s="15" t="s">
        <v>1746</v>
      </c>
      <c r="Q400" s="15" t="s">
        <v>1746</v>
      </c>
      <c r="R400" s="24">
        <v>0</v>
      </c>
      <c r="S400" s="22">
        <v>0</v>
      </c>
      <c r="T400" s="24">
        <v>0</v>
      </c>
      <c r="U400" s="22" t="s">
        <v>1746</v>
      </c>
      <c r="V400" s="24" t="s">
        <v>1746</v>
      </c>
      <c r="W400" s="15">
        <v>8</v>
      </c>
      <c r="X400" s="15" t="s">
        <v>1746</v>
      </c>
      <c r="Y400" s="25" t="s">
        <v>1746</v>
      </c>
    </row>
    <row r="401" spans="1:25" x14ac:dyDescent="0.25">
      <c r="A401" s="90">
        <v>400</v>
      </c>
      <c r="B401" s="1" t="s">
        <v>23</v>
      </c>
      <c r="C401" s="1" t="s">
        <v>290</v>
      </c>
      <c r="D401" s="10">
        <v>44546</v>
      </c>
      <c r="E401" s="7">
        <v>0.34722222222222199</v>
      </c>
      <c r="F401" s="7">
        <v>0.84722222222222199</v>
      </c>
      <c r="G401" s="22">
        <v>1200</v>
      </c>
      <c r="H401" s="22" t="s">
        <v>1746</v>
      </c>
      <c r="I401" s="15" t="s">
        <v>1746</v>
      </c>
      <c r="J401" s="15" t="s">
        <v>1746</v>
      </c>
      <c r="K401" s="15" t="s">
        <v>1746</v>
      </c>
      <c r="L401" s="15">
        <v>0</v>
      </c>
      <c r="M401" s="15" t="s">
        <v>1746</v>
      </c>
      <c r="N401" s="15">
        <v>5.2</v>
      </c>
      <c r="O401" s="15" t="s">
        <v>1746</v>
      </c>
      <c r="P401" s="15" t="s">
        <v>1746</v>
      </c>
      <c r="Q401" s="15" t="s">
        <v>1746</v>
      </c>
      <c r="R401" s="24">
        <v>28</v>
      </c>
      <c r="S401" s="22">
        <v>1</v>
      </c>
      <c r="T401" s="24">
        <v>5.2</v>
      </c>
      <c r="U401" s="22" t="s">
        <v>1746</v>
      </c>
      <c r="V401" s="24" t="s">
        <v>1746</v>
      </c>
      <c r="W401" s="15">
        <v>12</v>
      </c>
      <c r="X401" s="15" t="s">
        <v>1746</v>
      </c>
      <c r="Y401" s="25" t="s">
        <v>1746</v>
      </c>
    </row>
    <row r="402" spans="1:25" x14ac:dyDescent="0.25">
      <c r="A402" s="90">
        <v>401</v>
      </c>
      <c r="B402" s="1" t="s">
        <v>23</v>
      </c>
      <c r="C402" s="1" t="s">
        <v>3321</v>
      </c>
      <c r="D402" s="10">
        <v>44547</v>
      </c>
      <c r="E402" s="7">
        <v>0.41666666666666702</v>
      </c>
      <c r="F402" s="7">
        <v>0.79166666666666696</v>
      </c>
      <c r="G402" s="22">
        <v>1200</v>
      </c>
      <c r="H402" s="22" t="s">
        <v>1746</v>
      </c>
      <c r="I402" s="15" t="s">
        <v>1746</v>
      </c>
      <c r="J402" s="15" t="s">
        <v>1746</v>
      </c>
      <c r="K402" s="15" t="s">
        <v>1746</v>
      </c>
      <c r="L402" s="15">
        <v>0</v>
      </c>
      <c r="M402" s="15" t="s">
        <v>1746</v>
      </c>
      <c r="N402" s="15">
        <v>7.98</v>
      </c>
      <c r="O402" s="15" t="s">
        <v>1746</v>
      </c>
      <c r="P402" s="15" t="s">
        <v>1746</v>
      </c>
      <c r="Q402" s="15" t="s">
        <v>1746</v>
      </c>
      <c r="R402" s="24">
        <v>1.1000000000000001</v>
      </c>
      <c r="S402" s="22">
        <v>0</v>
      </c>
      <c r="T402" s="24">
        <v>0</v>
      </c>
      <c r="U402" s="22" t="s">
        <v>1746</v>
      </c>
      <c r="V402" s="24" t="s">
        <v>1746</v>
      </c>
      <c r="W402" s="15">
        <v>9</v>
      </c>
      <c r="X402" s="15" t="s">
        <v>1746</v>
      </c>
      <c r="Y402" s="25" t="s">
        <v>1746</v>
      </c>
    </row>
    <row r="403" spans="1:25" x14ac:dyDescent="0.25">
      <c r="A403" s="90">
        <v>402</v>
      </c>
      <c r="B403" s="1" t="s">
        <v>23</v>
      </c>
      <c r="C403" s="1" t="s">
        <v>290</v>
      </c>
      <c r="D403" s="10">
        <v>44547</v>
      </c>
      <c r="E403" s="7">
        <v>0.34027777777777801</v>
      </c>
      <c r="F403" s="7">
        <v>0.84027777777777801</v>
      </c>
      <c r="G403" s="22">
        <v>1200</v>
      </c>
      <c r="H403" s="22" t="s">
        <v>1746</v>
      </c>
      <c r="I403" s="15" t="s">
        <v>1746</v>
      </c>
      <c r="J403" s="15" t="s">
        <v>1746</v>
      </c>
      <c r="K403" s="15" t="s">
        <v>1746</v>
      </c>
      <c r="L403" s="15">
        <v>0</v>
      </c>
      <c r="M403" s="15" t="s">
        <v>1746</v>
      </c>
      <c r="N403" s="15">
        <v>5.27</v>
      </c>
      <c r="O403" s="15" t="s">
        <v>1746</v>
      </c>
      <c r="P403" s="15" t="s">
        <v>1746</v>
      </c>
      <c r="Q403" s="15" t="s">
        <v>1746</v>
      </c>
      <c r="R403" s="24">
        <v>25</v>
      </c>
      <c r="S403" s="22">
        <v>1</v>
      </c>
      <c r="T403" s="24">
        <v>5.27</v>
      </c>
      <c r="U403" s="22" t="s">
        <v>1746</v>
      </c>
      <c r="V403" s="24" t="s">
        <v>1746</v>
      </c>
      <c r="W403" s="15">
        <v>12</v>
      </c>
      <c r="X403" s="15" t="s">
        <v>1746</v>
      </c>
      <c r="Y403" s="25" t="s">
        <v>1746</v>
      </c>
    </row>
    <row r="404" spans="1:25" x14ac:dyDescent="0.25">
      <c r="A404" s="90">
        <v>403</v>
      </c>
      <c r="B404" s="1" t="s">
        <v>23</v>
      </c>
      <c r="C404" s="1" t="s">
        <v>167</v>
      </c>
      <c r="D404" s="10">
        <v>44548</v>
      </c>
      <c r="E404" s="7">
        <v>0.40972222222222199</v>
      </c>
      <c r="F404" s="7">
        <v>0.82638888888888895</v>
      </c>
      <c r="G404" s="22">
        <v>1200</v>
      </c>
      <c r="H404" s="22" t="s">
        <v>1746</v>
      </c>
      <c r="I404" s="15" t="s">
        <v>1746</v>
      </c>
      <c r="J404" s="15" t="s">
        <v>1746</v>
      </c>
      <c r="K404" s="15" t="s">
        <v>1746</v>
      </c>
      <c r="L404" s="15">
        <v>0</v>
      </c>
      <c r="M404" s="15" t="s">
        <v>1746</v>
      </c>
      <c r="N404" s="15">
        <v>2.77</v>
      </c>
      <c r="O404" s="15" t="s">
        <v>1746</v>
      </c>
      <c r="P404" s="15" t="s">
        <v>1746</v>
      </c>
      <c r="Q404" s="15" t="s">
        <v>1746</v>
      </c>
      <c r="R404" s="24">
        <v>5.8</v>
      </c>
      <c r="S404" s="22">
        <v>0.5</v>
      </c>
      <c r="T404" s="24">
        <v>1.385</v>
      </c>
      <c r="U404" s="22" t="s">
        <v>1746</v>
      </c>
      <c r="V404" s="24" t="s">
        <v>1746</v>
      </c>
      <c r="W404" s="15">
        <v>10</v>
      </c>
      <c r="X404" s="15" t="s">
        <v>1746</v>
      </c>
      <c r="Y404" s="25" t="s">
        <v>1746</v>
      </c>
    </row>
    <row r="405" spans="1:25" x14ac:dyDescent="0.25">
      <c r="A405" s="90">
        <v>404</v>
      </c>
      <c r="B405" s="1" t="s">
        <v>23</v>
      </c>
      <c r="C405" s="1" t="s">
        <v>1698</v>
      </c>
      <c r="D405" s="10">
        <v>44548</v>
      </c>
      <c r="E405" s="7">
        <v>0.38888888888888901</v>
      </c>
      <c r="F405" s="7">
        <v>0.84722222222222199</v>
      </c>
      <c r="G405" s="22">
        <v>1200</v>
      </c>
      <c r="H405" s="22" t="s">
        <v>1746</v>
      </c>
      <c r="I405" s="15" t="s">
        <v>1746</v>
      </c>
      <c r="J405" s="15" t="s">
        <v>1746</v>
      </c>
      <c r="K405" s="15" t="s">
        <v>1746</v>
      </c>
      <c r="L405" s="15">
        <v>0</v>
      </c>
      <c r="M405" s="15" t="s">
        <v>1746</v>
      </c>
      <c r="N405" s="15">
        <v>3.36</v>
      </c>
      <c r="O405" s="15" t="s">
        <v>1746</v>
      </c>
      <c r="P405" s="15" t="s">
        <v>1746</v>
      </c>
      <c r="Q405" s="15" t="s">
        <v>1746</v>
      </c>
      <c r="R405" s="24">
        <v>19</v>
      </c>
      <c r="S405" s="22">
        <v>1</v>
      </c>
      <c r="T405" s="24">
        <v>3.36</v>
      </c>
      <c r="U405" s="22" t="s">
        <v>1746</v>
      </c>
      <c r="V405" s="24" t="s">
        <v>1746</v>
      </c>
      <c r="W405" s="15">
        <v>11</v>
      </c>
      <c r="X405" s="15" t="s">
        <v>1746</v>
      </c>
      <c r="Y405" s="25" t="s">
        <v>1746</v>
      </c>
    </row>
    <row r="406" spans="1:25" x14ac:dyDescent="0.25">
      <c r="A406" s="90">
        <v>405</v>
      </c>
      <c r="B406" s="1" t="s">
        <v>23</v>
      </c>
      <c r="C406" s="1" t="s">
        <v>290</v>
      </c>
      <c r="D406" s="10">
        <v>44549</v>
      </c>
      <c r="E406" s="7">
        <v>0.42361111111111099</v>
      </c>
      <c r="F406" s="7">
        <v>0.84027777777777801</v>
      </c>
      <c r="G406" s="22">
        <v>1200</v>
      </c>
      <c r="H406" s="22" t="s">
        <v>1746</v>
      </c>
      <c r="I406" s="15" t="s">
        <v>1746</v>
      </c>
      <c r="J406" s="15" t="s">
        <v>1746</v>
      </c>
      <c r="K406" s="15" t="s">
        <v>1746</v>
      </c>
      <c r="L406" s="15">
        <v>0</v>
      </c>
      <c r="M406" s="15" t="s">
        <v>1746</v>
      </c>
      <c r="N406" s="15">
        <v>4.96</v>
      </c>
      <c r="O406" s="15" t="s">
        <v>1746</v>
      </c>
      <c r="P406" s="15" t="s">
        <v>1746</v>
      </c>
      <c r="Q406" s="15" t="s">
        <v>1746</v>
      </c>
      <c r="R406" s="24">
        <v>24</v>
      </c>
      <c r="S406" s="22">
        <v>1</v>
      </c>
      <c r="T406" s="24">
        <v>4.96</v>
      </c>
      <c r="U406" s="22" t="s">
        <v>1746</v>
      </c>
      <c r="V406" s="24" t="s">
        <v>1746</v>
      </c>
      <c r="W406" s="15">
        <v>10</v>
      </c>
      <c r="X406" s="15" t="s">
        <v>1746</v>
      </c>
      <c r="Y406" s="25" t="s">
        <v>1746</v>
      </c>
    </row>
    <row r="407" spans="1:25" x14ac:dyDescent="0.25">
      <c r="A407" s="90">
        <v>406</v>
      </c>
      <c r="B407" s="1" t="s">
        <v>23</v>
      </c>
      <c r="C407" s="1" t="s">
        <v>167</v>
      </c>
      <c r="D407" s="10">
        <v>44549</v>
      </c>
      <c r="E407" s="7">
        <v>0.38194444444444398</v>
      </c>
      <c r="F407" s="7">
        <v>0.84027777777777801</v>
      </c>
      <c r="G407" s="22">
        <v>1200</v>
      </c>
      <c r="H407" s="22" t="s">
        <v>1746</v>
      </c>
      <c r="I407" s="15" t="s">
        <v>1746</v>
      </c>
      <c r="J407" s="15" t="s">
        <v>1746</v>
      </c>
      <c r="K407" s="15" t="s">
        <v>1746</v>
      </c>
      <c r="L407" s="15">
        <v>0</v>
      </c>
      <c r="M407" s="15" t="s">
        <v>1746</v>
      </c>
      <c r="N407" s="15">
        <v>4.0999999999999996</v>
      </c>
      <c r="O407" s="15" t="s">
        <v>1746</v>
      </c>
      <c r="P407" s="15" t="s">
        <v>1746</v>
      </c>
      <c r="Q407" s="15" t="s">
        <v>1746</v>
      </c>
      <c r="R407" s="24">
        <v>5.5</v>
      </c>
      <c r="S407" s="22">
        <v>1</v>
      </c>
      <c r="T407" s="24">
        <v>4.0999999999999996</v>
      </c>
      <c r="U407" s="22" t="s">
        <v>1746</v>
      </c>
      <c r="V407" s="24" t="s">
        <v>1746</v>
      </c>
      <c r="W407" s="15">
        <v>11</v>
      </c>
      <c r="X407" s="15" t="s">
        <v>1746</v>
      </c>
      <c r="Y407" s="25" t="s">
        <v>1746</v>
      </c>
    </row>
    <row r="408" spans="1:25" x14ac:dyDescent="0.25">
      <c r="A408" s="90">
        <v>407</v>
      </c>
      <c r="B408" s="1" t="s">
        <v>23</v>
      </c>
      <c r="C408" s="1" t="s">
        <v>290</v>
      </c>
      <c r="D408" s="10">
        <v>44550</v>
      </c>
      <c r="E408" s="7">
        <v>0.34027777777777801</v>
      </c>
      <c r="F408" s="7">
        <v>0.84027777777777801</v>
      </c>
      <c r="G408" s="22">
        <v>1200</v>
      </c>
      <c r="H408" s="22" t="s">
        <v>1746</v>
      </c>
      <c r="I408" s="15" t="s">
        <v>1746</v>
      </c>
      <c r="J408" s="15" t="s">
        <v>1746</v>
      </c>
      <c r="K408" s="15" t="s">
        <v>1746</v>
      </c>
      <c r="L408" s="15">
        <v>0</v>
      </c>
      <c r="M408" s="15" t="s">
        <v>1746</v>
      </c>
      <c r="N408" s="15">
        <v>5.6</v>
      </c>
      <c r="O408" s="15" t="s">
        <v>1746</v>
      </c>
      <c r="P408" s="15" t="s">
        <v>1746</v>
      </c>
      <c r="Q408" s="15" t="s">
        <v>1746</v>
      </c>
      <c r="R408" s="24">
        <v>25</v>
      </c>
      <c r="S408" s="22">
        <v>1</v>
      </c>
      <c r="T408" s="24">
        <v>5.6</v>
      </c>
      <c r="U408" s="22" t="s">
        <v>1746</v>
      </c>
      <c r="V408" s="24" t="s">
        <v>1746</v>
      </c>
      <c r="W408" s="15">
        <v>12</v>
      </c>
      <c r="X408" s="15" t="s">
        <v>1746</v>
      </c>
      <c r="Y408" s="25" t="s">
        <v>1746</v>
      </c>
    </row>
    <row r="409" spans="1:25" x14ac:dyDescent="0.25">
      <c r="A409" s="90">
        <v>408</v>
      </c>
      <c r="B409" s="1" t="s">
        <v>23</v>
      </c>
      <c r="C409" s="1" t="s">
        <v>167</v>
      </c>
      <c r="D409" s="10">
        <v>44550</v>
      </c>
      <c r="E409" s="7">
        <v>0.38888888888888901</v>
      </c>
      <c r="F409" s="7">
        <v>0.84722222222222199</v>
      </c>
      <c r="G409" s="22">
        <v>1200</v>
      </c>
      <c r="H409" s="22" t="s">
        <v>1746</v>
      </c>
      <c r="I409" s="15" t="s">
        <v>1746</v>
      </c>
      <c r="J409" s="15" t="s">
        <v>1746</v>
      </c>
      <c r="K409" s="15" t="s">
        <v>1746</v>
      </c>
      <c r="L409" s="15">
        <v>0</v>
      </c>
      <c r="M409" s="15" t="s">
        <v>1746</v>
      </c>
      <c r="N409" s="15">
        <v>4.4000000000000004</v>
      </c>
      <c r="O409" s="15" t="s">
        <v>1746</v>
      </c>
      <c r="P409" s="15" t="s">
        <v>1746</v>
      </c>
      <c r="Q409" s="15" t="s">
        <v>1746</v>
      </c>
      <c r="R409" s="24">
        <v>5.9</v>
      </c>
      <c r="S409" s="22">
        <v>1</v>
      </c>
      <c r="T409" s="24">
        <v>4.4000000000000004</v>
      </c>
      <c r="U409" s="22" t="s">
        <v>1746</v>
      </c>
      <c r="V409" s="24" t="s">
        <v>1746</v>
      </c>
      <c r="W409" s="15">
        <v>12</v>
      </c>
      <c r="X409" s="15" t="s">
        <v>1746</v>
      </c>
      <c r="Y409" s="25" t="s">
        <v>1746</v>
      </c>
    </row>
    <row r="410" spans="1:25" x14ac:dyDescent="0.25">
      <c r="A410" s="90">
        <v>409</v>
      </c>
      <c r="B410" s="1" t="s">
        <v>23</v>
      </c>
      <c r="C410" s="1" t="s">
        <v>290</v>
      </c>
      <c r="D410" s="10">
        <v>44551</v>
      </c>
      <c r="E410" s="7">
        <v>0.375</v>
      </c>
      <c r="F410" s="7">
        <v>0.83333333333333304</v>
      </c>
      <c r="G410" s="22">
        <v>1200</v>
      </c>
      <c r="H410" s="22" t="s">
        <v>1746</v>
      </c>
      <c r="I410" s="15" t="s">
        <v>1746</v>
      </c>
      <c r="J410" s="15" t="s">
        <v>1746</v>
      </c>
      <c r="K410" s="15" t="s">
        <v>1746</v>
      </c>
      <c r="L410" s="15">
        <v>0</v>
      </c>
      <c r="M410" s="15" t="s">
        <v>1746</v>
      </c>
      <c r="N410" s="15">
        <v>5.54</v>
      </c>
      <c r="O410" s="15" t="s">
        <v>1746</v>
      </c>
      <c r="P410" s="15" t="s">
        <v>1746</v>
      </c>
      <c r="Q410" s="15" t="s">
        <v>1746</v>
      </c>
      <c r="R410" s="24">
        <v>21</v>
      </c>
      <c r="S410" s="22">
        <v>1</v>
      </c>
      <c r="T410" s="24">
        <v>5.54</v>
      </c>
      <c r="U410" s="22" t="s">
        <v>1746</v>
      </c>
      <c r="V410" s="24" t="s">
        <v>1746</v>
      </c>
      <c r="W410" s="15">
        <v>11</v>
      </c>
      <c r="X410" s="15" t="s">
        <v>1746</v>
      </c>
      <c r="Y410" s="25" t="s">
        <v>1746</v>
      </c>
    </row>
    <row r="411" spans="1:25" x14ac:dyDescent="0.25">
      <c r="A411" s="90">
        <v>410</v>
      </c>
      <c r="B411" s="1" t="s">
        <v>23</v>
      </c>
      <c r="C411" s="1" t="s">
        <v>167</v>
      </c>
      <c r="D411" s="10">
        <v>44551</v>
      </c>
      <c r="E411" s="7">
        <v>0.34722222222222199</v>
      </c>
      <c r="F411" s="7">
        <v>0.84722222222222199</v>
      </c>
      <c r="G411" s="22">
        <v>1200</v>
      </c>
      <c r="H411" s="22" t="s">
        <v>1746</v>
      </c>
      <c r="I411" s="15" t="s">
        <v>1746</v>
      </c>
      <c r="J411" s="15" t="s">
        <v>1746</v>
      </c>
      <c r="K411" s="15" t="s">
        <v>1746</v>
      </c>
      <c r="L411" s="15">
        <v>0</v>
      </c>
      <c r="M411" s="15" t="s">
        <v>1746</v>
      </c>
      <c r="N411" s="15">
        <v>3.82</v>
      </c>
      <c r="O411" s="15" t="s">
        <v>1746</v>
      </c>
      <c r="P411" s="15" t="s">
        <v>1746</v>
      </c>
      <c r="Q411" s="15" t="s">
        <v>1746</v>
      </c>
      <c r="R411" s="24">
        <v>5.6</v>
      </c>
      <c r="S411" s="22">
        <v>1</v>
      </c>
      <c r="T411" s="24">
        <v>3.82</v>
      </c>
      <c r="U411" s="22" t="s">
        <v>1746</v>
      </c>
      <c r="V411" s="24" t="s">
        <v>1746</v>
      </c>
      <c r="W411" s="15">
        <v>12</v>
      </c>
      <c r="X411" s="15" t="s">
        <v>1746</v>
      </c>
      <c r="Y411" s="25" t="s">
        <v>1746</v>
      </c>
    </row>
    <row r="412" spans="1:25" x14ac:dyDescent="0.25">
      <c r="A412" s="90">
        <v>411</v>
      </c>
      <c r="B412" s="1" t="s">
        <v>23</v>
      </c>
      <c r="C412" s="1" t="s">
        <v>290</v>
      </c>
      <c r="D412" s="10">
        <v>44552</v>
      </c>
      <c r="E412" s="7">
        <v>0.375</v>
      </c>
      <c r="F412" s="7">
        <v>0.83333333333333304</v>
      </c>
      <c r="G412" s="22">
        <v>1200</v>
      </c>
      <c r="H412" s="22" t="s">
        <v>1746</v>
      </c>
      <c r="I412" s="15" t="s">
        <v>1746</v>
      </c>
      <c r="J412" s="15" t="s">
        <v>1746</v>
      </c>
      <c r="K412" s="15" t="s">
        <v>1746</v>
      </c>
      <c r="L412" s="15">
        <v>0</v>
      </c>
      <c r="M412" s="15" t="s">
        <v>1746</v>
      </c>
      <c r="N412" s="15">
        <v>5.29</v>
      </c>
      <c r="O412" s="15" t="s">
        <v>1746</v>
      </c>
      <c r="P412" s="15" t="s">
        <v>1746</v>
      </c>
      <c r="Q412" s="15" t="s">
        <v>1746</v>
      </c>
      <c r="R412" s="24">
        <v>19</v>
      </c>
      <c r="S412" s="22">
        <v>1</v>
      </c>
      <c r="T412" s="24">
        <v>5.29</v>
      </c>
      <c r="U412" s="22" t="s">
        <v>1746</v>
      </c>
      <c r="V412" s="24" t="s">
        <v>1746</v>
      </c>
      <c r="W412" s="15">
        <v>11</v>
      </c>
      <c r="X412" s="15" t="s">
        <v>1746</v>
      </c>
      <c r="Y412" s="25" t="s">
        <v>1746</v>
      </c>
    </row>
    <row r="413" spans="1:25" x14ac:dyDescent="0.25">
      <c r="A413" s="90">
        <v>412</v>
      </c>
      <c r="B413" s="1" t="s">
        <v>23</v>
      </c>
      <c r="C413" s="1" t="s">
        <v>167</v>
      </c>
      <c r="D413" s="10">
        <v>44552</v>
      </c>
      <c r="E413" s="7">
        <v>0.50694444444444398</v>
      </c>
      <c r="F413" s="7">
        <v>0.84027777777777801</v>
      </c>
      <c r="G413" s="22">
        <v>1200</v>
      </c>
      <c r="H413" s="22" t="s">
        <v>1746</v>
      </c>
      <c r="I413" s="15" t="s">
        <v>1746</v>
      </c>
      <c r="J413" s="15" t="s">
        <v>1746</v>
      </c>
      <c r="K413" s="15" t="s">
        <v>1746</v>
      </c>
      <c r="L413" s="15">
        <v>0</v>
      </c>
      <c r="M413" s="15" t="s">
        <v>1746</v>
      </c>
      <c r="N413" s="15">
        <v>3.3</v>
      </c>
      <c r="O413" s="15" t="s">
        <v>1746</v>
      </c>
      <c r="P413" s="15" t="s">
        <v>1746</v>
      </c>
      <c r="Q413" s="15" t="s">
        <v>1746</v>
      </c>
      <c r="R413" s="24">
        <v>4.5</v>
      </c>
      <c r="S413" s="22">
        <v>1</v>
      </c>
      <c r="T413" s="24">
        <v>3.3</v>
      </c>
      <c r="U413" s="22" t="s">
        <v>1746</v>
      </c>
      <c r="V413" s="24" t="s">
        <v>1746</v>
      </c>
      <c r="W413" s="15">
        <v>8</v>
      </c>
      <c r="X413" s="15" t="s">
        <v>1746</v>
      </c>
      <c r="Y413" s="25" t="s">
        <v>1746</v>
      </c>
    </row>
    <row r="414" spans="1:25" x14ac:dyDescent="0.25">
      <c r="A414" s="90">
        <v>413</v>
      </c>
      <c r="B414" s="1" t="s">
        <v>23</v>
      </c>
      <c r="C414" s="1" t="s">
        <v>290</v>
      </c>
      <c r="D414" s="10">
        <v>44553</v>
      </c>
      <c r="E414" s="7">
        <v>0.375</v>
      </c>
      <c r="F414" s="7">
        <v>0.83333333333333304</v>
      </c>
      <c r="G414" s="22">
        <v>1200</v>
      </c>
      <c r="H414" s="22" t="s">
        <v>1746</v>
      </c>
      <c r="I414" s="15" t="s">
        <v>1746</v>
      </c>
      <c r="J414" s="15" t="s">
        <v>1746</v>
      </c>
      <c r="K414" s="15" t="s">
        <v>1746</v>
      </c>
      <c r="L414" s="15">
        <v>0</v>
      </c>
      <c r="M414" s="15" t="s">
        <v>1746</v>
      </c>
      <c r="N414" s="15">
        <v>5.39</v>
      </c>
      <c r="O414" s="15" t="s">
        <v>1746</v>
      </c>
      <c r="P414" s="15" t="s">
        <v>1746</v>
      </c>
      <c r="Q414" s="15" t="s">
        <v>1746</v>
      </c>
      <c r="R414" s="24">
        <v>19</v>
      </c>
      <c r="S414" s="22">
        <v>1</v>
      </c>
      <c r="T414" s="24">
        <v>5.39</v>
      </c>
      <c r="U414" s="22" t="s">
        <v>1746</v>
      </c>
      <c r="V414" s="24" t="s">
        <v>1746</v>
      </c>
      <c r="W414" s="15">
        <v>11</v>
      </c>
      <c r="X414" s="15" t="s">
        <v>1746</v>
      </c>
      <c r="Y414" s="25" t="s">
        <v>1746</v>
      </c>
    </row>
    <row r="415" spans="1:25" x14ac:dyDescent="0.25">
      <c r="A415" s="90">
        <v>414</v>
      </c>
      <c r="B415" s="1" t="s">
        <v>23</v>
      </c>
      <c r="C415" s="1" t="s">
        <v>167</v>
      </c>
      <c r="D415" s="10">
        <v>44553</v>
      </c>
      <c r="E415" s="7">
        <v>0.34722222222222199</v>
      </c>
      <c r="F415" s="7">
        <v>0.84722222222222199</v>
      </c>
      <c r="G415" s="22">
        <v>1200</v>
      </c>
      <c r="H415" s="22" t="s">
        <v>1746</v>
      </c>
      <c r="I415" s="15" t="s">
        <v>1746</v>
      </c>
      <c r="J415" s="15" t="s">
        <v>1746</v>
      </c>
      <c r="K415" s="15" t="s">
        <v>1746</v>
      </c>
      <c r="L415" s="15">
        <v>0</v>
      </c>
      <c r="M415" s="15" t="s">
        <v>1746</v>
      </c>
      <c r="N415" s="15">
        <v>2.76</v>
      </c>
      <c r="O415" s="15" t="s">
        <v>1746</v>
      </c>
      <c r="P415" s="15" t="s">
        <v>1746</v>
      </c>
      <c r="Q415" s="15" t="s">
        <v>1746</v>
      </c>
      <c r="R415" s="24">
        <v>5.89</v>
      </c>
      <c r="S415" s="22">
        <v>1</v>
      </c>
      <c r="T415" s="24">
        <v>2.76</v>
      </c>
      <c r="U415" s="22" t="s">
        <v>1746</v>
      </c>
      <c r="V415" s="24" t="s">
        <v>1746</v>
      </c>
      <c r="W415" s="15">
        <v>12</v>
      </c>
      <c r="X415" s="15" t="s">
        <v>1746</v>
      </c>
      <c r="Y415" s="25" t="s">
        <v>1746</v>
      </c>
    </row>
    <row r="416" spans="1:25" x14ac:dyDescent="0.25">
      <c r="A416" s="90">
        <v>415</v>
      </c>
      <c r="B416" s="1" t="s">
        <v>23</v>
      </c>
      <c r="C416" s="1" t="s">
        <v>290</v>
      </c>
      <c r="D416" s="10">
        <v>44554</v>
      </c>
      <c r="E416" s="7">
        <v>0.34027777777777801</v>
      </c>
      <c r="F416" s="7">
        <v>0.79861111111111105</v>
      </c>
      <c r="G416" s="22">
        <v>1200</v>
      </c>
      <c r="H416" s="22" t="s">
        <v>1746</v>
      </c>
      <c r="I416" s="15" t="s">
        <v>1746</v>
      </c>
      <c r="J416" s="15" t="s">
        <v>1746</v>
      </c>
      <c r="K416" s="15" t="s">
        <v>1746</v>
      </c>
      <c r="L416" s="15">
        <v>0</v>
      </c>
      <c r="M416" s="15" t="s">
        <v>1746</v>
      </c>
      <c r="N416" s="15">
        <v>2.89</v>
      </c>
      <c r="O416" s="15" t="s">
        <v>1746</v>
      </c>
      <c r="P416" s="15" t="s">
        <v>1746</v>
      </c>
      <c r="Q416" s="15" t="s">
        <v>1746</v>
      </c>
      <c r="R416" s="24">
        <v>19</v>
      </c>
      <c r="S416" s="22">
        <v>1</v>
      </c>
      <c r="T416" s="24">
        <v>2.89</v>
      </c>
      <c r="U416" s="22" t="s">
        <v>1746</v>
      </c>
      <c r="V416" s="24" t="s">
        <v>1746</v>
      </c>
      <c r="W416" s="15">
        <v>11</v>
      </c>
      <c r="X416" s="15" t="s">
        <v>1746</v>
      </c>
      <c r="Y416" s="25" t="s">
        <v>1746</v>
      </c>
    </row>
    <row r="417" spans="1:25" x14ac:dyDescent="0.25">
      <c r="A417" s="90">
        <v>416</v>
      </c>
      <c r="B417" s="1" t="s">
        <v>23</v>
      </c>
      <c r="C417" s="1" t="s">
        <v>163</v>
      </c>
      <c r="D417" s="10">
        <v>44555</v>
      </c>
      <c r="E417" s="7">
        <v>0.44444444444444398</v>
      </c>
      <c r="F417" s="7">
        <v>0.81944444444444497</v>
      </c>
      <c r="G417" s="22">
        <v>1200</v>
      </c>
      <c r="H417" s="22" t="s">
        <v>1746</v>
      </c>
      <c r="I417" s="15" t="s">
        <v>1746</v>
      </c>
      <c r="J417" s="15" t="s">
        <v>1746</v>
      </c>
      <c r="K417" s="15" t="s">
        <v>1746</v>
      </c>
      <c r="L417" s="15">
        <v>0</v>
      </c>
      <c r="M417" s="15" t="s">
        <v>1746</v>
      </c>
      <c r="N417" s="15">
        <v>6.2</v>
      </c>
      <c r="O417" s="15" t="s">
        <v>1746</v>
      </c>
      <c r="P417" s="15" t="s">
        <v>1746</v>
      </c>
      <c r="Q417" s="15" t="s">
        <v>1746</v>
      </c>
      <c r="R417" s="24">
        <v>3</v>
      </c>
      <c r="S417" s="22">
        <v>1</v>
      </c>
      <c r="T417" s="24">
        <v>6.2</v>
      </c>
      <c r="U417" s="22" t="s">
        <v>1746</v>
      </c>
      <c r="V417" s="24" t="s">
        <v>1746</v>
      </c>
      <c r="W417" s="15">
        <v>6</v>
      </c>
      <c r="X417" s="15" t="s">
        <v>1746</v>
      </c>
      <c r="Y417" s="25" t="s">
        <v>3251</v>
      </c>
    </row>
    <row r="418" spans="1:25" x14ac:dyDescent="0.25">
      <c r="A418" s="90">
        <v>417</v>
      </c>
      <c r="B418" s="1" t="s">
        <v>23</v>
      </c>
      <c r="C418" s="1" t="s">
        <v>290</v>
      </c>
      <c r="D418" s="10">
        <v>44556</v>
      </c>
      <c r="E418" s="7">
        <v>0.40972222222222199</v>
      </c>
      <c r="F418" s="7">
        <v>0.86805555555555503</v>
      </c>
      <c r="G418" s="22">
        <v>1200</v>
      </c>
      <c r="H418" s="22" t="s">
        <v>1746</v>
      </c>
      <c r="I418" s="15" t="s">
        <v>1746</v>
      </c>
      <c r="J418" s="15" t="s">
        <v>1746</v>
      </c>
      <c r="K418" s="15" t="s">
        <v>1746</v>
      </c>
      <c r="L418" s="15">
        <v>0</v>
      </c>
      <c r="M418" s="15" t="s">
        <v>1746</v>
      </c>
      <c r="N418" s="15">
        <v>3.2</v>
      </c>
      <c r="O418" s="15" t="s">
        <v>1746</v>
      </c>
      <c r="P418" s="15" t="s">
        <v>1746</v>
      </c>
      <c r="Q418" s="15" t="s">
        <v>1746</v>
      </c>
      <c r="R418" s="24">
        <v>20</v>
      </c>
      <c r="S418" s="22">
        <v>1</v>
      </c>
      <c r="T418" s="24">
        <v>3.2</v>
      </c>
      <c r="U418" s="22" t="s">
        <v>1746</v>
      </c>
      <c r="V418" s="24" t="s">
        <v>1746</v>
      </c>
      <c r="W418" s="15">
        <v>11</v>
      </c>
      <c r="X418" s="15" t="s">
        <v>1746</v>
      </c>
      <c r="Y418" s="25" t="s">
        <v>1746</v>
      </c>
    </row>
    <row r="419" spans="1:25" x14ac:dyDescent="0.25">
      <c r="A419" s="90">
        <v>418</v>
      </c>
      <c r="B419" s="1" t="s">
        <v>23</v>
      </c>
      <c r="C419" s="1" t="s">
        <v>167</v>
      </c>
      <c r="D419" s="10">
        <v>44556</v>
      </c>
      <c r="E419" s="7">
        <v>0.34722222222222199</v>
      </c>
      <c r="F419" s="7">
        <v>0.84722222222222199</v>
      </c>
      <c r="G419" s="22">
        <v>1200</v>
      </c>
      <c r="H419" s="22" t="s">
        <v>1746</v>
      </c>
      <c r="I419" s="15" t="s">
        <v>1746</v>
      </c>
      <c r="J419" s="15" t="s">
        <v>1746</v>
      </c>
      <c r="K419" s="15" t="s">
        <v>1746</v>
      </c>
      <c r="L419" s="15">
        <v>0.55000000000000004</v>
      </c>
      <c r="M419" s="15" t="s">
        <v>1746</v>
      </c>
      <c r="N419" s="15">
        <v>2.4</v>
      </c>
      <c r="O419" s="15" t="s">
        <v>1746</v>
      </c>
      <c r="P419" s="15" t="s">
        <v>1746</v>
      </c>
      <c r="Q419" s="15" t="s">
        <v>1746</v>
      </c>
      <c r="R419" s="24">
        <v>5.83</v>
      </c>
      <c r="S419" s="22">
        <v>1</v>
      </c>
      <c r="T419" s="24">
        <v>1.8499999999999999</v>
      </c>
      <c r="U419" s="22" t="s">
        <v>1746</v>
      </c>
      <c r="V419" s="24" t="s">
        <v>1746</v>
      </c>
      <c r="W419" s="15">
        <v>12</v>
      </c>
      <c r="X419" s="15" t="s">
        <v>1746</v>
      </c>
      <c r="Y419" s="25" t="s">
        <v>1746</v>
      </c>
    </row>
    <row r="420" spans="1:25" x14ac:dyDescent="0.25">
      <c r="A420" s="90">
        <v>419</v>
      </c>
      <c r="B420" s="1" t="s">
        <v>23</v>
      </c>
      <c r="C420" s="1" t="s">
        <v>290</v>
      </c>
      <c r="D420" s="10">
        <v>44557</v>
      </c>
      <c r="E420" s="7">
        <v>0.35416666666666702</v>
      </c>
      <c r="F420" s="7">
        <v>0.85416666666666696</v>
      </c>
      <c r="G420" s="22">
        <v>1200</v>
      </c>
      <c r="H420" s="22" t="s">
        <v>1746</v>
      </c>
      <c r="I420" s="15" t="s">
        <v>1746</v>
      </c>
      <c r="J420" s="15" t="s">
        <v>1746</v>
      </c>
      <c r="K420" s="15" t="s">
        <v>1746</v>
      </c>
      <c r="L420" s="15">
        <v>0</v>
      </c>
      <c r="M420" s="15" t="s">
        <v>1746</v>
      </c>
      <c r="N420" s="15">
        <v>3</v>
      </c>
      <c r="O420" s="15" t="s">
        <v>1746</v>
      </c>
      <c r="P420" s="15" t="s">
        <v>1746</v>
      </c>
      <c r="Q420" s="15" t="s">
        <v>1746</v>
      </c>
      <c r="R420" s="24">
        <v>20</v>
      </c>
      <c r="S420" s="22">
        <v>1</v>
      </c>
      <c r="T420" s="24">
        <v>3</v>
      </c>
      <c r="U420" s="22" t="s">
        <v>1746</v>
      </c>
      <c r="V420" s="24" t="s">
        <v>1746</v>
      </c>
      <c r="W420" s="15">
        <v>12</v>
      </c>
      <c r="X420" s="15" t="s">
        <v>1746</v>
      </c>
      <c r="Y420" s="25" t="s">
        <v>1746</v>
      </c>
    </row>
    <row r="421" spans="1:25" x14ac:dyDescent="0.25">
      <c r="A421" s="90">
        <v>420</v>
      </c>
      <c r="B421" s="1" t="s">
        <v>23</v>
      </c>
      <c r="C421" s="1" t="s">
        <v>167</v>
      </c>
      <c r="D421" s="10">
        <v>44557</v>
      </c>
      <c r="E421" s="7">
        <v>0.35416666666666702</v>
      </c>
      <c r="F421" s="7">
        <v>0.85416666666666696</v>
      </c>
      <c r="G421" s="22">
        <v>1200</v>
      </c>
      <c r="H421" s="22" t="s">
        <v>1746</v>
      </c>
      <c r="I421" s="15" t="s">
        <v>1746</v>
      </c>
      <c r="J421" s="15" t="s">
        <v>1746</v>
      </c>
      <c r="K421" s="15" t="s">
        <v>1746</v>
      </c>
      <c r="L421" s="15">
        <v>0</v>
      </c>
      <c r="M421" s="15" t="s">
        <v>1746</v>
      </c>
      <c r="N421" s="15">
        <v>2.9</v>
      </c>
      <c r="O421" s="15" t="s">
        <v>1746</v>
      </c>
      <c r="P421" s="15" t="s">
        <v>1746</v>
      </c>
      <c r="Q421" s="15" t="s">
        <v>1746</v>
      </c>
      <c r="R421" s="24">
        <v>5.3</v>
      </c>
      <c r="S421" s="22">
        <v>1</v>
      </c>
      <c r="T421" s="24">
        <v>2.9</v>
      </c>
      <c r="U421" s="22" t="s">
        <v>1746</v>
      </c>
      <c r="V421" s="24" t="s">
        <v>1746</v>
      </c>
      <c r="W421" s="15">
        <v>12</v>
      </c>
      <c r="X421" s="15" t="s">
        <v>1746</v>
      </c>
      <c r="Y421" s="25" t="s">
        <v>1746</v>
      </c>
    </row>
    <row r="422" spans="1:25" x14ac:dyDescent="0.25">
      <c r="A422" s="90">
        <v>421</v>
      </c>
      <c r="B422" s="1" t="s">
        <v>23</v>
      </c>
      <c r="C422" s="1" t="s">
        <v>290</v>
      </c>
      <c r="D422" s="10">
        <v>44558</v>
      </c>
      <c r="E422" s="7">
        <v>0.45833333333333298</v>
      </c>
      <c r="F422" s="7">
        <v>0.83333333333333304</v>
      </c>
      <c r="G422" s="22">
        <v>1200</v>
      </c>
      <c r="H422" s="22" t="s">
        <v>1746</v>
      </c>
      <c r="I422" s="15" t="s">
        <v>1746</v>
      </c>
      <c r="J422" s="15" t="s">
        <v>1746</v>
      </c>
      <c r="K422" s="15" t="s">
        <v>1746</v>
      </c>
      <c r="L422" s="15">
        <v>0</v>
      </c>
      <c r="M422" s="15" t="s">
        <v>1746</v>
      </c>
      <c r="N422" s="15">
        <v>2.4</v>
      </c>
      <c r="O422" s="15" t="s">
        <v>1746</v>
      </c>
      <c r="P422" s="15" t="s">
        <v>1746</v>
      </c>
      <c r="Q422" s="15" t="s">
        <v>1746</v>
      </c>
      <c r="R422" s="24">
        <v>16</v>
      </c>
      <c r="S422" s="22">
        <v>1</v>
      </c>
      <c r="T422" s="24">
        <v>2.4</v>
      </c>
      <c r="U422" s="22" t="s">
        <v>1746</v>
      </c>
      <c r="V422" s="24" t="s">
        <v>1746</v>
      </c>
      <c r="W422" s="15">
        <v>9</v>
      </c>
      <c r="X422" s="15" t="s">
        <v>1746</v>
      </c>
      <c r="Y422" s="25" t="s">
        <v>1746</v>
      </c>
    </row>
    <row r="423" spans="1:25" x14ac:dyDescent="0.25">
      <c r="A423" s="90">
        <v>422</v>
      </c>
      <c r="B423" s="1" t="s">
        <v>23</v>
      </c>
      <c r="C423" s="1" t="s">
        <v>167</v>
      </c>
      <c r="D423" s="10">
        <v>44558</v>
      </c>
      <c r="E423" s="7">
        <v>0.35416666666666702</v>
      </c>
      <c r="F423" s="7">
        <v>0.85416666666666696</v>
      </c>
      <c r="G423" s="22">
        <v>1200</v>
      </c>
      <c r="H423" s="22" t="s">
        <v>1746</v>
      </c>
      <c r="I423" s="15" t="s">
        <v>1746</v>
      </c>
      <c r="J423" s="15" t="s">
        <v>1746</v>
      </c>
      <c r="K423" s="15" t="s">
        <v>1746</v>
      </c>
      <c r="L423" s="15">
        <v>0</v>
      </c>
      <c r="M423" s="15" t="s">
        <v>1746</v>
      </c>
      <c r="N423" s="15">
        <v>2.6</v>
      </c>
      <c r="O423" s="15" t="s">
        <v>1746</v>
      </c>
      <c r="P423" s="15" t="s">
        <v>1746</v>
      </c>
      <c r="Q423" s="15" t="s">
        <v>1746</v>
      </c>
      <c r="R423" s="24">
        <v>5.0999999999999996</v>
      </c>
      <c r="S423" s="22">
        <v>1</v>
      </c>
      <c r="T423" s="24">
        <v>2.6</v>
      </c>
      <c r="U423" s="22" t="s">
        <v>1746</v>
      </c>
      <c r="V423" s="24" t="s">
        <v>1746</v>
      </c>
      <c r="W423" s="15">
        <v>12</v>
      </c>
      <c r="X423" s="15" t="s">
        <v>1746</v>
      </c>
      <c r="Y423" s="25" t="s">
        <v>1746</v>
      </c>
    </row>
    <row r="424" spans="1:25" x14ac:dyDescent="0.25">
      <c r="A424" s="90">
        <v>423</v>
      </c>
      <c r="B424" s="1" t="s">
        <v>23</v>
      </c>
      <c r="C424" s="1" t="s">
        <v>290</v>
      </c>
      <c r="D424" s="10">
        <v>44559</v>
      </c>
      <c r="E424" s="7">
        <v>0.34027777777777801</v>
      </c>
      <c r="F424" s="7">
        <v>0.86805555555555503</v>
      </c>
      <c r="G424" s="22">
        <v>1200</v>
      </c>
      <c r="H424" s="22" t="s">
        <v>1746</v>
      </c>
      <c r="I424" s="15" t="s">
        <v>1746</v>
      </c>
      <c r="J424" s="15" t="s">
        <v>1746</v>
      </c>
      <c r="K424" s="15" t="s">
        <v>1746</v>
      </c>
      <c r="L424" s="15">
        <v>0</v>
      </c>
      <c r="M424" s="15" t="s">
        <v>1746</v>
      </c>
      <c r="N424" s="15">
        <v>2</v>
      </c>
      <c r="O424" s="15" t="s">
        <v>1746</v>
      </c>
      <c r="P424" s="15" t="s">
        <v>1746</v>
      </c>
      <c r="Q424" s="15" t="s">
        <v>1746</v>
      </c>
      <c r="R424" s="24">
        <v>16</v>
      </c>
      <c r="S424" s="22">
        <v>1</v>
      </c>
      <c r="T424" s="24">
        <v>2</v>
      </c>
      <c r="U424" s="22" t="s">
        <v>1746</v>
      </c>
      <c r="V424" s="24" t="s">
        <v>1746</v>
      </c>
      <c r="W424" s="15">
        <v>9</v>
      </c>
      <c r="X424" s="15" t="s">
        <v>1746</v>
      </c>
      <c r="Y424" s="25" t="s">
        <v>3250</v>
      </c>
    </row>
    <row r="425" spans="1:25" x14ac:dyDescent="0.25">
      <c r="A425" s="90">
        <v>424</v>
      </c>
      <c r="B425" s="1" t="s">
        <v>23</v>
      </c>
      <c r="C425" s="1" t="s">
        <v>167</v>
      </c>
      <c r="D425" s="10">
        <v>44559</v>
      </c>
      <c r="E425" s="7">
        <v>0.34722222222222199</v>
      </c>
      <c r="F425" s="7">
        <v>0.84722222222222199</v>
      </c>
      <c r="G425" s="22">
        <v>1200</v>
      </c>
      <c r="H425" s="22" t="s">
        <v>1746</v>
      </c>
      <c r="I425" s="15" t="s">
        <v>1746</v>
      </c>
      <c r="J425" s="15" t="s">
        <v>1746</v>
      </c>
      <c r="K425" s="15" t="s">
        <v>1746</v>
      </c>
      <c r="L425" s="15">
        <v>0.86</v>
      </c>
      <c r="M425" s="15" t="s">
        <v>1746</v>
      </c>
      <c r="N425" s="15">
        <v>2.7</v>
      </c>
      <c r="O425" s="15" t="s">
        <v>1746</v>
      </c>
      <c r="P425" s="15" t="s">
        <v>1746</v>
      </c>
      <c r="Q425" s="15" t="s">
        <v>1746</v>
      </c>
      <c r="R425" s="24">
        <v>5.26</v>
      </c>
      <c r="S425" s="22">
        <v>1</v>
      </c>
      <c r="T425" s="24">
        <v>1.8400000000000003</v>
      </c>
      <c r="U425" s="22" t="s">
        <v>1746</v>
      </c>
      <c r="V425" s="24" t="s">
        <v>1746</v>
      </c>
      <c r="W425" s="15">
        <v>12</v>
      </c>
      <c r="X425" s="15" t="s">
        <v>1746</v>
      </c>
      <c r="Y425" s="25" t="s">
        <v>1746</v>
      </c>
    </row>
    <row r="426" spans="1:25" x14ac:dyDescent="0.25">
      <c r="A426" s="90">
        <v>425</v>
      </c>
      <c r="B426" s="1" t="s">
        <v>23</v>
      </c>
      <c r="C426" s="1" t="s">
        <v>290</v>
      </c>
      <c r="D426" s="10">
        <v>44560</v>
      </c>
      <c r="E426" s="7">
        <v>0.375</v>
      </c>
      <c r="F426" s="7">
        <v>0.83333333333333304</v>
      </c>
      <c r="G426" s="22">
        <v>1200</v>
      </c>
      <c r="H426" s="22" t="s">
        <v>1746</v>
      </c>
      <c r="I426" s="15" t="s">
        <v>1746</v>
      </c>
      <c r="J426" s="15" t="s">
        <v>1746</v>
      </c>
      <c r="K426" s="15" t="s">
        <v>1746</v>
      </c>
      <c r="L426" s="15">
        <v>0</v>
      </c>
      <c r="M426" s="15" t="s">
        <v>1746</v>
      </c>
      <c r="N426" s="15">
        <v>2.9</v>
      </c>
      <c r="O426" s="15" t="s">
        <v>1746</v>
      </c>
      <c r="P426" s="15" t="s">
        <v>1746</v>
      </c>
      <c r="Q426" s="15" t="s">
        <v>1746</v>
      </c>
      <c r="R426" s="24">
        <v>17</v>
      </c>
      <c r="S426" s="22">
        <v>1</v>
      </c>
      <c r="T426" s="24">
        <v>2.9</v>
      </c>
      <c r="U426" s="22" t="s">
        <v>1746</v>
      </c>
      <c r="V426" s="24" t="s">
        <v>1746</v>
      </c>
      <c r="W426" s="15">
        <v>11</v>
      </c>
      <c r="X426" s="15" t="s">
        <v>1746</v>
      </c>
      <c r="Y426" s="25" t="s">
        <v>1746</v>
      </c>
    </row>
    <row r="427" spans="1:25" x14ac:dyDescent="0.25">
      <c r="A427" s="90">
        <v>426</v>
      </c>
      <c r="B427" s="1" t="s">
        <v>23</v>
      </c>
      <c r="C427" s="1" t="s">
        <v>167</v>
      </c>
      <c r="D427" s="10">
        <v>44560</v>
      </c>
      <c r="E427" s="7">
        <v>0.34722222222222199</v>
      </c>
      <c r="F427" s="7">
        <v>0.84722222222222221</v>
      </c>
      <c r="G427" s="22">
        <v>1200</v>
      </c>
      <c r="H427" s="22" t="s">
        <v>1746</v>
      </c>
      <c r="I427" s="15" t="s">
        <v>1746</v>
      </c>
      <c r="J427" s="15" t="s">
        <v>1746</v>
      </c>
      <c r="K427" s="15" t="s">
        <v>1746</v>
      </c>
      <c r="L427" s="15">
        <v>1.1000000000000001</v>
      </c>
      <c r="M427" s="15" t="s">
        <v>1746</v>
      </c>
      <c r="N427" s="15">
        <v>2.6</v>
      </c>
      <c r="O427" s="15" t="s">
        <v>1746</v>
      </c>
      <c r="P427" s="15" t="s">
        <v>1746</v>
      </c>
      <c r="Q427" s="15" t="s">
        <v>1746</v>
      </c>
      <c r="R427" s="24">
        <v>5.0999999999999996</v>
      </c>
      <c r="S427" s="22">
        <v>1</v>
      </c>
      <c r="T427" s="24">
        <v>1.5</v>
      </c>
      <c r="U427" s="22" t="s">
        <v>1746</v>
      </c>
      <c r="V427" s="24" t="s">
        <v>1746</v>
      </c>
      <c r="W427" s="15">
        <v>12</v>
      </c>
      <c r="X427" s="15" t="s">
        <v>1746</v>
      </c>
      <c r="Y427" s="25" t="s">
        <v>1746</v>
      </c>
    </row>
    <row r="428" spans="1:25" x14ac:dyDescent="0.25">
      <c r="A428" s="90">
        <v>427</v>
      </c>
      <c r="B428" s="29" t="s">
        <v>23</v>
      </c>
      <c r="C428" s="26" t="s">
        <v>1698</v>
      </c>
      <c r="D428" s="39">
        <v>44563</v>
      </c>
      <c r="E428" s="40">
        <v>0.45833333333333298</v>
      </c>
      <c r="F428" s="40">
        <v>0.83333333333333304</v>
      </c>
      <c r="G428" s="41">
        <v>1200</v>
      </c>
      <c r="H428" s="41" t="s">
        <v>1746</v>
      </c>
      <c r="I428" s="35" t="s">
        <v>1746</v>
      </c>
      <c r="J428" s="35" t="s">
        <v>1746</v>
      </c>
      <c r="K428" s="35" t="s">
        <v>1746</v>
      </c>
      <c r="L428" s="35" t="s">
        <v>1746</v>
      </c>
      <c r="M428" s="35" t="s">
        <v>1746</v>
      </c>
      <c r="N428" s="35" t="s">
        <v>1746</v>
      </c>
      <c r="O428" s="35" t="s">
        <v>1746</v>
      </c>
      <c r="P428" s="35">
        <v>0</v>
      </c>
      <c r="Q428" s="35">
        <v>1.5</v>
      </c>
      <c r="R428" s="36">
        <v>15</v>
      </c>
      <c r="S428" s="41">
        <v>1</v>
      </c>
      <c r="T428" s="36">
        <f t="shared" ref="T428:T468" si="0">(Q428-P428)*S428</f>
        <v>1.5</v>
      </c>
      <c r="U428" s="41">
        <v>13</v>
      </c>
      <c r="V428" s="36">
        <v>3.2663000000000002</v>
      </c>
      <c r="W428" s="43">
        <v>9</v>
      </c>
      <c r="X428" s="43" t="s">
        <v>1746</v>
      </c>
      <c r="Y428" s="44" t="s">
        <v>1746</v>
      </c>
    </row>
    <row r="429" spans="1:25" x14ac:dyDescent="0.25">
      <c r="A429" s="90">
        <v>428</v>
      </c>
      <c r="B429" s="29" t="s">
        <v>23</v>
      </c>
      <c r="C429" s="26" t="s">
        <v>27</v>
      </c>
      <c r="D429" s="39">
        <v>44567</v>
      </c>
      <c r="E429" s="40">
        <v>0.47916666666666702</v>
      </c>
      <c r="F429" s="40">
        <v>0.6875</v>
      </c>
      <c r="G429" s="41">
        <v>1200</v>
      </c>
      <c r="H429" s="41" t="s">
        <v>1746</v>
      </c>
      <c r="I429" s="35" t="s">
        <v>1746</v>
      </c>
      <c r="J429" s="35" t="s">
        <v>1746</v>
      </c>
      <c r="K429" s="35" t="s">
        <v>1746</v>
      </c>
      <c r="L429" s="35" t="s">
        <v>1746</v>
      </c>
      <c r="M429" s="35" t="s">
        <v>1746</v>
      </c>
      <c r="N429" s="35" t="s">
        <v>1746</v>
      </c>
      <c r="O429" s="35" t="s">
        <v>1746</v>
      </c>
      <c r="P429" s="35">
        <v>0</v>
      </c>
      <c r="Q429" s="35">
        <v>0</v>
      </c>
      <c r="R429" s="36">
        <v>0</v>
      </c>
      <c r="S429" s="41">
        <v>1</v>
      </c>
      <c r="T429" s="36">
        <f t="shared" si="0"/>
        <v>0</v>
      </c>
      <c r="U429" s="41">
        <v>1</v>
      </c>
      <c r="V429" s="36">
        <v>0</v>
      </c>
      <c r="W429" s="43">
        <v>5</v>
      </c>
      <c r="X429" s="43" t="s">
        <v>1746</v>
      </c>
      <c r="Y429" s="44" t="s">
        <v>1746</v>
      </c>
    </row>
    <row r="430" spans="1:25" x14ac:dyDescent="0.25">
      <c r="A430" s="90">
        <v>429</v>
      </c>
      <c r="B430" s="29" t="s">
        <v>23</v>
      </c>
      <c r="C430" s="26" t="s">
        <v>27</v>
      </c>
      <c r="D430" s="39">
        <v>44568</v>
      </c>
      <c r="E430" s="40">
        <v>0.35416666666666702</v>
      </c>
      <c r="F430" s="40">
        <v>0.44444444444444398</v>
      </c>
      <c r="G430" s="41">
        <v>1200</v>
      </c>
      <c r="H430" s="41" t="s">
        <v>1746</v>
      </c>
      <c r="I430" s="35" t="s">
        <v>1746</v>
      </c>
      <c r="J430" s="35" t="s">
        <v>1746</v>
      </c>
      <c r="K430" s="35" t="s">
        <v>1746</v>
      </c>
      <c r="L430" s="35" t="s">
        <v>1746</v>
      </c>
      <c r="M430" s="35" t="s">
        <v>1746</v>
      </c>
      <c r="N430" s="35" t="s">
        <v>1746</v>
      </c>
      <c r="O430" s="35" t="s">
        <v>1746</v>
      </c>
      <c r="P430" s="35">
        <v>0</v>
      </c>
      <c r="Q430" s="35">
        <v>3.77</v>
      </c>
      <c r="R430" s="36">
        <v>1.1000000000000001</v>
      </c>
      <c r="S430" s="41">
        <v>1</v>
      </c>
      <c r="T430" s="36">
        <f t="shared" si="0"/>
        <v>3.77</v>
      </c>
      <c r="U430" s="41">
        <v>11</v>
      </c>
      <c r="V430" s="36">
        <v>14.060700000000001</v>
      </c>
      <c r="W430" s="43">
        <v>2.2000000000000002</v>
      </c>
      <c r="X430" s="43" t="s">
        <v>1746</v>
      </c>
      <c r="Y430" s="44" t="s">
        <v>1746</v>
      </c>
    </row>
    <row r="431" spans="1:25" x14ac:dyDescent="0.25">
      <c r="A431" s="90">
        <v>430</v>
      </c>
      <c r="B431" s="29" t="s">
        <v>23</v>
      </c>
      <c r="C431" s="26" t="s">
        <v>163</v>
      </c>
      <c r="D431" s="39">
        <v>44571</v>
      </c>
      <c r="E431" s="40">
        <v>0.60416666666666696</v>
      </c>
      <c r="F431" s="40">
        <v>0.77083333333333304</v>
      </c>
      <c r="G431" s="41">
        <v>1200</v>
      </c>
      <c r="H431" s="41" t="s">
        <v>25</v>
      </c>
      <c r="I431" s="35">
        <v>4</v>
      </c>
      <c r="J431" s="35">
        <v>5.46</v>
      </c>
      <c r="K431" s="35">
        <v>3.73</v>
      </c>
      <c r="L431" s="35">
        <v>0</v>
      </c>
      <c r="M431" s="35" t="s">
        <v>1746</v>
      </c>
      <c r="N431" s="35">
        <v>4.97</v>
      </c>
      <c r="O431" s="35">
        <f>0.12*4</f>
        <v>0.48</v>
      </c>
      <c r="P431" s="35">
        <v>0</v>
      </c>
      <c r="Q431" s="35">
        <v>2</v>
      </c>
      <c r="R431" s="36">
        <v>2</v>
      </c>
      <c r="S431" s="41">
        <v>1</v>
      </c>
      <c r="T431" s="36">
        <f t="shared" si="0"/>
        <v>2</v>
      </c>
      <c r="U431" s="41">
        <v>16</v>
      </c>
      <c r="V431" s="36">
        <v>20.5306</v>
      </c>
      <c r="W431" s="43">
        <v>4</v>
      </c>
      <c r="X431" s="43" t="s">
        <v>1746</v>
      </c>
      <c r="Y431" s="44" t="s">
        <v>1699</v>
      </c>
    </row>
    <row r="432" spans="1:25" x14ac:dyDescent="0.25">
      <c r="A432" s="90">
        <v>431</v>
      </c>
      <c r="B432" s="29" t="s">
        <v>23</v>
      </c>
      <c r="C432" s="26" t="s">
        <v>925</v>
      </c>
      <c r="D432" s="39">
        <v>44574</v>
      </c>
      <c r="E432" s="40">
        <v>0.43055555555555602</v>
      </c>
      <c r="F432" s="40">
        <v>0.76388888888888895</v>
      </c>
      <c r="G432" s="41">
        <v>1200</v>
      </c>
      <c r="H432" s="41" t="s">
        <v>25</v>
      </c>
      <c r="I432" s="35">
        <v>13.28</v>
      </c>
      <c r="J432" s="35">
        <v>14.78</v>
      </c>
      <c r="K432" s="35">
        <v>8.89</v>
      </c>
      <c r="L432" s="35">
        <v>0</v>
      </c>
      <c r="M432" s="35" t="s">
        <v>1746</v>
      </c>
      <c r="N432" s="35">
        <v>5.7</v>
      </c>
      <c r="O432" s="35">
        <f>0.12*8</f>
        <v>0.96</v>
      </c>
      <c r="P432" s="35">
        <v>0</v>
      </c>
      <c r="Q432" s="35">
        <v>2.5499999999999998</v>
      </c>
      <c r="R432" s="36">
        <v>10</v>
      </c>
      <c r="S432" s="41">
        <v>1</v>
      </c>
      <c r="T432" s="36">
        <f t="shared" si="0"/>
        <v>2.5499999999999998</v>
      </c>
      <c r="U432" s="41">
        <v>3</v>
      </c>
      <c r="V432" s="36">
        <v>5.3822999999999999</v>
      </c>
      <c r="W432" s="43">
        <v>8</v>
      </c>
      <c r="X432" s="43" t="s">
        <v>1746</v>
      </c>
      <c r="Y432" s="44" t="s">
        <v>1700</v>
      </c>
    </row>
    <row r="433" spans="1:25" x14ac:dyDescent="0.25">
      <c r="A433" s="90">
        <v>432</v>
      </c>
      <c r="B433" s="29" t="s">
        <v>23</v>
      </c>
      <c r="C433" s="26" t="s">
        <v>1698</v>
      </c>
      <c r="D433" s="39">
        <v>44576</v>
      </c>
      <c r="E433" s="40">
        <v>0.52083333333333304</v>
      </c>
      <c r="F433" s="40">
        <v>0.85416666666666696</v>
      </c>
      <c r="G433" s="41">
        <v>1200</v>
      </c>
      <c r="H433" s="41" t="s">
        <v>25</v>
      </c>
      <c r="I433" s="35">
        <v>16.989999999999998</v>
      </c>
      <c r="J433" s="35">
        <v>17.739999999999998</v>
      </c>
      <c r="K433" s="35">
        <v>5.0199999999999996</v>
      </c>
      <c r="L433" s="35">
        <v>0</v>
      </c>
      <c r="M433" s="35" t="s">
        <v>1746</v>
      </c>
      <c r="N433" s="35">
        <v>3.01</v>
      </c>
      <c r="O433" s="35">
        <f>0.12*8</f>
        <v>0.96</v>
      </c>
      <c r="P433" s="35">
        <v>0</v>
      </c>
      <c r="Q433" s="35">
        <v>1.34</v>
      </c>
      <c r="R433" s="36">
        <v>15</v>
      </c>
      <c r="S433" s="41">
        <v>1</v>
      </c>
      <c r="T433" s="36">
        <f t="shared" si="0"/>
        <v>1.34</v>
      </c>
      <c r="U433" s="41">
        <v>10</v>
      </c>
      <c r="V433" s="36">
        <f>U433*T433</f>
        <v>13.4</v>
      </c>
      <c r="W433" s="43">
        <v>8</v>
      </c>
      <c r="X433" s="43" t="s">
        <v>1746</v>
      </c>
      <c r="Y433" s="44" t="s">
        <v>1701</v>
      </c>
    </row>
    <row r="434" spans="1:25" x14ac:dyDescent="0.25">
      <c r="A434" s="90">
        <v>433</v>
      </c>
      <c r="B434" s="29" t="s">
        <v>23</v>
      </c>
      <c r="C434" s="26" t="s">
        <v>925</v>
      </c>
      <c r="D434" s="39">
        <v>44577</v>
      </c>
      <c r="E434" s="40">
        <v>0.34722222222222199</v>
      </c>
      <c r="F434" s="40">
        <v>0.80555555555555503</v>
      </c>
      <c r="G434" s="41">
        <v>1200</v>
      </c>
      <c r="H434" s="41" t="s">
        <v>25</v>
      </c>
      <c r="I434" s="35">
        <v>14.25</v>
      </c>
      <c r="J434" s="35">
        <v>17.53</v>
      </c>
      <c r="K434" s="35">
        <v>9.3699999999999992</v>
      </c>
      <c r="L434" s="35">
        <v>0</v>
      </c>
      <c r="M434" s="35" t="s">
        <v>1746</v>
      </c>
      <c r="N434" s="35">
        <v>5.4</v>
      </c>
      <c r="O434" s="35">
        <f>0.12*11</f>
        <v>1.3199999999999998</v>
      </c>
      <c r="P434" s="35">
        <v>0</v>
      </c>
      <c r="Q434" s="35">
        <v>5.0599999999999996</v>
      </c>
      <c r="R434" s="36">
        <v>15</v>
      </c>
      <c r="S434" s="41">
        <v>1</v>
      </c>
      <c r="T434" s="36">
        <f t="shared" si="0"/>
        <v>5.0599999999999996</v>
      </c>
      <c r="U434" s="41">
        <v>4</v>
      </c>
      <c r="V434" s="36">
        <v>5.4119000000000002</v>
      </c>
      <c r="W434" s="43">
        <v>11</v>
      </c>
      <c r="X434" s="43" t="s">
        <v>1746</v>
      </c>
      <c r="Y434" s="44" t="s">
        <v>1702</v>
      </c>
    </row>
    <row r="435" spans="1:25" x14ac:dyDescent="0.25">
      <c r="A435" s="90">
        <v>434</v>
      </c>
      <c r="B435" s="29" t="s">
        <v>23</v>
      </c>
      <c r="C435" s="26" t="s">
        <v>1703</v>
      </c>
      <c r="D435" s="39">
        <v>44577</v>
      </c>
      <c r="E435" s="40">
        <v>0.57638888888888895</v>
      </c>
      <c r="F435" s="40">
        <v>0.82638888888888895</v>
      </c>
      <c r="G435" s="41">
        <v>800</v>
      </c>
      <c r="H435" s="41" t="s">
        <v>25</v>
      </c>
      <c r="I435" s="35">
        <v>4.43</v>
      </c>
      <c r="J435" s="35">
        <v>4.43</v>
      </c>
      <c r="K435" s="35">
        <v>2.35</v>
      </c>
      <c r="L435" s="35">
        <v>1.5</v>
      </c>
      <c r="M435" s="35" t="s">
        <v>1746</v>
      </c>
      <c r="N435" s="35">
        <v>2.7</v>
      </c>
      <c r="O435" s="35">
        <f>0.08*6</f>
        <v>0.48</v>
      </c>
      <c r="P435" s="35">
        <v>0.3</v>
      </c>
      <c r="Q435" s="35">
        <v>0.99</v>
      </c>
      <c r="R435" s="36">
        <v>4.5</v>
      </c>
      <c r="S435" s="41">
        <v>1</v>
      </c>
      <c r="T435" s="36">
        <f t="shared" si="0"/>
        <v>0.69</v>
      </c>
      <c r="U435" s="41">
        <v>1</v>
      </c>
      <c r="V435" s="36">
        <f>Q435-P435</f>
        <v>0.69</v>
      </c>
      <c r="W435" s="43">
        <v>6</v>
      </c>
      <c r="X435" s="43" t="s">
        <v>1746</v>
      </c>
      <c r="Y435" s="44" t="s">
        <v>1704</v>
      </c>
    </row>
    <row r="436" spans="1:25" x14ac:dyDescent="0.25">
      <c r="A436" s="90">
        <v>435</v>
      </c>
      <c r="B436" s="29" t="s">
        <v>23</v>
      </c>
      <c r="C436" s="26" t="s">
        <v>574</v>
      </c>
      <c r="D436" s="39">
        <v>44578</v>
      </c>
      <c r="E436" s="40">
        <v>0.4375</v>
      </c>
      <c r="F436" s="40">
        <v>0.77083333333333304</v>
      </c>
      <c r="G436" s="41">
        <v>800</v>
      </c>
      <c r="H436" s="41" t="s">
        <v>25</v>
      </c>
      <c r="I436" s="35">
        <v>4.3899999999999997</v>
      </c>
      <c r="J436" s="35">
        <v>6.39</v>
      </c>
      <c r="K436" s="35">
        <v>4.16</v>
      </c>
      <c r="L436" s="35">
        <v>0</v>
      </c>
      <c r="M436" s="35" t="s">
        <v>1746</v>
      </c>
      <c r="N436" s="35">
        <v>3.8</v>
      </c>
      <c r="O436" s="35">
        <f>0.08*8</f>
        <v>0.64</v>
      </c>
      <c r="P436" s="35">
        <v>0.7</v>
      </c>
      <c r="Q436" s="35">
        <v>1.6</v>
      </c>
      <c r="R436" s="36">
        <v>1.5</v>
      </c>
      <c r="S436" s="41">
        <v>1</v>
      </c>
      <c r="T436" s="36">
        <f t="shared" si="0"/>
        <v>0.90000000000000013</v>
      </c>
      <c r="U436" s="41">
        <v>1</v>
      </c>
      <c r="V436" s="36">
        <f>Q436-P436</f>
        <v>0.90000000000000013</v>
      </c>
      <c r="W436" s="43">
        <v>8</v>
      </c>
      <c r="X436" s="43" t="s">
        <v>1746</v>
      </c>
      <c r="Y436" s="44" t="s">
        <v>1705</v>
      </c>
    </row>
    <row r="437" spans="1:25" x14ac:dyDescent="0.25">
      <c r="A437" s="90">
        <v>436</v>
      </c>
      <c r="B437" s="29" t="s">
        <v>23</v>
      </c>
      <c r="C437" s="26" t="s">
        <v>769</v>
      </c>
      <c r="D437" s="39">
        <v>44579</v>
      </c>
      <c r="E437" s="40">
        <v>0.36805555555555602</v>
      </c>
      <c r="F437" s="40">
        <v>0.70138888888888895</v>
      </c>
      <c r="G437" s="41">
        <v>800</v>
      </c>
      <c r="H437" s="41" t="s">
        <v>25</v>
      </c>
      <c r="I437" s="35">
        <v>2.68</v>
      </c>
      <c r="J437" s="35">
        <v>13.23</v>
      </c>
      <c r="K437" s="35">
        <v>13.23</v>
      </c>
      <c r="L437" s="35">
        <v>0</v>
      </c>
      <c r="M437" s="35" t="s">
        <v>1746</v>
      </c>
      <c r="N437" s="35">
        <v>0</v>
      </c>
      <c r="O437" s="35">
        <f>0.08*8</f>
        <v>0.64</v>
      </c>
      <c r="P437" s="35">
        <v>0.2</v>
      </c>
      <c r="Q437" s="35">
        <v>0.46</v>
      </c>
      <c r="R437" s="36">
        <v>0</v>
      </c>
      <c r="S437" s="41">
        <v>1</v>
      </c>
      <c r="T437" s="36">
        <f t="shared" si="0"/>
        <v>0.26</v>
      </c>
      <c r="U437" s="41">
        <v>1</v>
      </c>
      <c r="V437" s="36">
        <f>Q437-P437</f>
        <v>0.26</v>
      </c>
      <c r="W437" s="43">
        <v>8</v>
      </c>
      <c r="X437" s="43" t="s">
        <v>1746</v>
      </c>
      <c r="Y437" s="44" t="s">
        <v>1706</v>
      </c>
    </row>
    <row r="438" spans="1:25" x14ac:dyDescent="0.25">
      <c r="A438" s="90">
        <v>437</v>
      </c>
      <c r="B438" s="29" t="s">
        <v>23</v>
      </c>
      <c r="C438" s="26" t="s">
        <v>27</v>
      </c>
      <c r="D438" s="39">
        <v>44579</v>
      </c>
      <c r="E438" s="40">
        <v>0.52083333333333304</v>
      </c>
      <c r="F438" s="40">
        <v>0.76388888888888895</v>
      </c>
      <c r="G438" s="41">
        <v>1200</v>
      </c>
      <c r="H438" s="41" t="s">
        <v>25</v>
      </c>
      <c r="I438" s="35">
        <v>3.87</v>
      </c>
      <c r="J438" s="35">
        <v>28.01</v>
      </c>
      <c r="K438" s="35">
        <v>28.01</v>
      </c>
      <c r="L438" s="35">
        <v>0</v>
      </c>
      <c r="M438" s="35" t="s">
        <v>1746</v>
      </c>
      <c r="N438" s="35">
        <v>0</v>
      </c>
      <c r="O438" s="35">
        <f>0.12*6</f>
        <v>0.72</v>
      </c>
      <c r="P438" s="35">
        <v>0</v>
      </c>
      <c r="Q438" s="35">
        <v>0.1</v>
      </c>
      <c r="R438" s="36">
        <v>0</v>
      </c>
      <c r="S438" s="41">
        <v>0</v>
      </c>
      <c r="T438" s="36">
        <f t="shared" si="0"/>
        <v>0</v>
      </c>
      <c r="U438" s="41">
        <v>0</v>
      </c>
      <c r="V438" s="36">
        <v>0</v>
      </c>
      <c r="W438" s="43">
        <v>6</v>
      </c>
      <c r="X438" s="43" t="s">
        <v>1746</v>
      </c>
      <c r="Y438" s="44" t="s">
        <v>1707</v>
      </c>
    </row>
    <row r="439" spans="1:25" x14ac:dyDescent="0.25">
      <c r="A439" s="90">
        <v>438</v>
      </c>
      <c r="B439" s="29" t="s">
        <v>23</v>
      </c>
      <c r="C439" s="26" t="s">
        <v>27</v>
      </c>
      <c r="D439" s="39">
        <v>44580</v>
      </c>
      <c r="E439" s="40">
        <v>0.39583333333333298</v>
      </c>
      <c r="F439" s="40">
        <v>0.53472222222222199</v>
      </c>
      <c r="G439" s="41">
        <v>1200</v>
      </c>
      <c r="H439" s="41" t="s">
        <v>25</v>
      </c>
      <c r="I439" s="35">
        <v>14.86</v>
      </c>
      <c r="J439" s="35">
        <v>28.03</v>
      </c>
      <c r="K439" s="35">
        <v>28.03</v>
      </c>
      <c r="L439" s="35">
        <v>3.4</v>
      </c>
      <c r="M439" s="35" t="s">
        <v>1746</v>
      </c>
      <c r="N439" s="35">
        <v>3.6</v>
      </c>
      <c r="O439" s="35">
        <f>0.12*3.3</f>
        <v>0.39599999999999996</v>
      </c>
      <c r="P439" s="35">
        <v>0</v>
      </c>
      <c r="Q439" s="35">
        <v>3.32</v>
      </c>
      <c r="R439" s="36">
        <v>1.6</v>
      </c>
      <c r="S439" s="41">
        <v>1</v>
      </c>
      <c r="T439" s="36">
        <f t="shared" si="0"/>
        <v>3.32</v>
      </c>
      <c r="U439" s="41">
        <f>D450-D439</f>
        <v>18</v>
      </c>
      <c r="V439" s="36">
        <v>26.578099999999999</v>
      </c>
      <c r="W439" s="43">
        <v>3.3</v>
      </c>
      <c r="X439" s="43" t="s">
        <v>1746</v>
      </c>
      <c r="Y439" s="44" t="s">
        <v>1708</v>
      </c>
    </row>
    <row r="440" spans="1:25" x14ac:dyDescent="0.25">
      <c r="A440" s="90">
        <v>439</v>
      </c>
      <c r="B440" s="29" t="s">
        <v>23</v>
      </c>
      <c r="C440" s="26" t="s">
        <v>1709</v>
      </c>
      <c r="D440" s="39">
        <v>44580</v>
      </c>
      <c r="E440" s="40">
        <v>0.36805555555555602</v>
      </c>
      <c r="F440" s="40">
        <v>0.70138888888888895</v>
      </c>
      <c r="G440" s="41">
        <v>800</v>
      </c>
      <c r="H440" s="41" t="s">
        <v>25</v>
      </c>
      <c r="I440" s="35">
        <v>4.97</v>
      </c>
      <c r="J440" s="35">
        <v>5.16</v>
      </c>
      <c r="K440" s="35">
        <v>3.59</v>
      </c>
      <c r="L440" s="35">
        <v>0.6</v>
      </c>
      <c r="M440" s="35" t="s">
        <v>1746</v>
      </c>
      <c r="N440" s="35">
        <v>2.8</v>
      </c>
      <c r="O440" s="35">
        <f>0.08*8</f>
        <v>0.64</v>
      </c>
      <c r="P440" s="35">
        <v>0.4</v>
      </c>
      <c r="Q440" s="35">
        <v>0.9</v>
      </c>
      <c r="R440" s="36">
        <v>2</v>
      </c>
      <c r="S440" s="41">
        <v>1</v>
      </c>
      <c r="T440" s="36">
        <f t="shared" si="0"/>
        <v>0.5</v>
      </c>
      <c r="U440" s="41">
        <v>1</v>
      </c>
      <c r="V440" s="36">
        <f>Q440-P440</f>
        <v>0.5</v>
      </c>
      <c r="W440" s="43">
        <v>8</v>
      </c>
      <c r="X440" s="43" t="s">
        <v>1746</v>
      </c>
      <c r="Y440" s="44" t="s">
        <v>1710</v>
      </c>
    </row>
    <row r="441" spans="1:25" x14ac:dyDescent="0.25">
      <c r="A441" s="90">
        <v>440</v>
      </c>
      <c r="B441" s="29" t="s">
        <v>23</v>
      </c>
      <c r="C441" s="26" t="s">
        <v>1711</v>
      </c>
      <c r="D441" s="39">
        <v>44581</v>
      </c>
      <c r="E441" s="40">
        <v>0.36111111111111099</v>
      </c>
      <c r="F441" s="40">
        <v>0.69444444444444497</v>
      </c>
      <c r="G441" s="41">
        <v>800</v>
      </c>
      <c r="H441" s="41" t="s">
        <v>25</v>
      </c>
      <c r="I441" s="35">
        <v>3.54</v>
      </c>
      <c r="J441" s="35">
        <v>3.57</v>
      </c>
      <c r="K441" s="35">
        <v>2.66</v>
      </c>
      <c r="L441" s="35">
        <v>2.6</v>
      </c>
      <c r="M441" s="35" t="s">
        <v>1746</v>
      </c>
      <c r="N441" s="35">
        <v>3.1</v>
      </c>
      <c r="O441" s="35">
        <f>0.08*8</f>
        <v>0.64</v>
      </c>
      <c r="P441" s="35">
        <v>0.5</v>
      </c>
      <c r="Q441" s="35">
        <v>1.65</v>
      </c>
      <c r="R441" s="36">
        <v>1.5</v>
      </c>
      <c r="S441" s="41">
        <v>1</v>
      </c>
      <c r="T441" s="36">
        <f t="shared" si="0"/>
        <v>1.1499999999999999</v>
      </c>
      <c r="U441" s="41">
        <v>1</v>
      </c>
      <c r="V441" s="36">
        <f>Q441-P441</f>
        <v>1.1499999999999999</v>
      </c>
      <c r="W441" s="43">
        <v>8</v>
      </c>
      <c r="X441" s="43" t="s">
        <v>1746</v>
      </c>
      <c r="Y441" s="44" t="s">
        <v>1712</v>
      </c>
    </row>
    <row r="442" spans="1:25" x14ac:dyDescent="0.25">
      <c r="A442" s="90">
        <v>441</v>
      </c>
      <c r="B442" s="29" t="s">
        <v>23</v>
      </c>
      <c r="C442" s="26" t="s">
        <v>925</v>
      </c>
      <c r="D442" s="39">
        <v>44581</v>
      </c>
      <c r="E442" s="40">
        <v>0.44444444444444398</v>
      </c>
      <c r="F442" s="40">
        <v>0.81944444444444497</v>
      </c>
      <c r="G442" s="41">
        <v>1200</v>
      </c>
      <c r="H442" s="41" t="s">
        <v>25</v>
      </c>
      <c r="I442" s="35">
        <v>14.61</v>
      </c>
      <c r="J442" s="35">
        <v>18.86</v>
      </c>
      <c r="K442" s="35">
        <v>9.5399999999999991</v>
      </c>
      <c r="L442" s="35">
        <v>0</v>
      </c>
      <c r="M442" s="35" t="s">
        <v>1746</v>
      </c>
      <c r="N442" s="35">
        <v>5.3</v>
      </c>
      <c r="O442" s="35">
        <f>0.12*9</f>
        <v>1.08</v>
      </c>
      <c r="P442" s="35">
        <v>0</v>
      </c>
      <c r="Q442" s="35">
        <v>4.9800000000000004</v>
      </c>
      <c r="R442" s="36">
        <v>10</v>
      </c>
      <c r="S442" s="41">
        <v>1</v>
      </c>
      <c r="T442" s="36">
        <f t="shared" si="0"/>
        <v>4.9800000000000004</v>
      </c>
      <c r="U442" s="41">
        <f>D448-D442</f>
        <v>9</v>
      </c>
      <c r="V442" s="36">
        <v>8.6513000000000009</v>
      </c>
      <c r="W442" s="43">
        <v>9</v>
      </c>
      <c r="X442" s="43" t="s">
        <v>1746</v>
      </c>
      <c r="Y442" s="44" t="s">
        <v>1713</v>
      </c>
    </row>
    <row r="443" spans="1:25" x14ac:dyDescent="0.25">
      <c r="A443" s="90">
        <v>442</v>
      </c>
      <c r="B443" s="29" t="s">
        <v>23</v>
      </c>
      <c r="C443" s="26" t="s">
        <v>1714</v>
      </c>
      <c r="D443" s="39">
        <v>44582</v>
      </c>
      <c r="E443" s="40">
        <v>0.375</v>
      </c>
      <c r="F443" s="40">
        <v>0.70833333333333304</v>
      </c>
      <c r="G443" s="41">
        <v>800</v>
      </c>
      <c r="H443" s="41" t="s">
        <v>25</v>
      </c>
      <c r="I443" s="35">
        <v>5.18</v>
      </c>
      <c r="J443" s="35">
        <v>5.21</v>
      </c>
      <c r="K443" s="35">
        <v>2.68</v>
      </c>
      <c r="L443" s="35">
        <v>2.4</v>
      </c>
      <c r="M443" s="35" t="s">
        <v>1746</v>
      </c>
      <c r="N443" s="35">
        <v>2.78</v>
      </c>
      <c r="O443" s="35">
        <f>0.08*8</f>
        <v>0.64</v>
      </c>
      <c r="P443" s="35">
        <v>0.69</v>
      </c>
      <c r="Q443" s="35">
        <v>1.5</v>
      </c>
      <c r="R443" s="36">
        <v>1.7</v>
      </c>
      <c r="S443" s="41">
        <v>1</v>
      </c>
      <c r="T443" s="36">
        <f t="shared" si="0"/>
        <v>0.81</v>
      </c>
      <c r="U443" s="41">
        <v>1</v>
      </c>
      <c r="V443" s="36">
        <f>Q443-P443</f>
        <v>0.81</v>
      </c>
      <c r="W443" s="43">
        <v>8</v>
      </c>
      <c r="X443" s="43" t="s">
        <v>1746</v>
      </c>
      <c r="Y443" s="44" t="s">
        <v>1715</v>
      </c>
    </row>
    <row r="444" spans="1:25" x14ac:dyDescent="0.25">
      <c r="A444" s="90">
        <v>443</v>
      </c>
      <c r="B444" s="29" t="s">
        <v>23</v>
      </c>
      <c r="C444" s="26" t="s">
        <v>152</v>
      </c>
      <c r="D444" s="39">
        <v>44583</v>
      </c>
      <c r="E444" s="40">
        <v>0.375</v>
      </c>
      <c r="F444" s="40">
        <v>0.70833333333333304</v>
      </c>
      <c r="G444" s="41">
        <v>800</v>
      </c>
      <c r="H444" s="41" t="s">
        <v>25</v>
      </c>
      <c r="I444" s="35">
        <v>3.96</v>
      </c>
      <c r="J444" s="35">
        <v>3.96</v>
      </c>
      <c r="K444" s="35">
        <v>2.73</v>
      </c>
      <c r="L444" s="35">
        <v>2.2999999999999998</v>
      </c>
      <c r="M444" s="35" t="s">
        <v>1746</v>
      </c>
      <c r="N444" s="35">
        <v>2.8</v>
      </c>
      <c r="O444" s="35">
        <f>0.08*8</f>
        <v>0.64</v>
      </c>
      <c r="P444" s="35">
        <v>0.53</v>
      </c>
      <c r="Q444" s="35">
        <v>0.64</v>
      </c>
      <c r="R444" s="36">
        <v>1</v>
      </c>
      <c r="S444" s="41">
        <v>1</v>
      </c>
      <c r="T444" s="36">
        <f t="shared" si="0"/>
        <v>0.10999999999999999</v>
      </c>
      <c r="U444" s="41">
        <v>1</v>
      </c>
      <c r="V444" s="36">
        <f>Q444-P444</f>
        <v>0.10999999999999999</v>
      </c>
      <c r="W444" s="43">
        <v>8</v>
      </c>
      <c r="X444" s="43" t="s">
        <v>1746</v>
      </c>
      <c r="Y444" s="44" t="s">
        <v>1716</v>
      </c>
    </row>
    <row r="445" spans="1:25" x14ac:dyDescent="0.25">
      <c r="A445" s="90">
        <v>444</v>
      </c>
      <c r="B445" s="29" t="s">
        <v>23</v>
      </c>
      <c r="C445" s="26" t="s">
        <v>913</v>
      </c>
      <c r="D445" s="39">
        <v>44585</v>
      </c>
      <c r="E445" s="40">
        <v>0.44444444444444398</v>
      </c>
      <c r="F445" s="40">
        <v>0.73611111111111105</v>
      </c>
      <c r="G445" s="41">
        <v>1200</v>
      </c>
      <c r="H445" s="41" t="s">
        <v>1746</v>
      </c>
      <c r="I445" s="35" t="s">
        <v>1746</v>
      </c>
      <c r="J445" s="35" t="s">
        <v>1746</v>
      </c>
      <c r="K445" s="35" t="s">
        <v>1746</v>
      </c>
      <c r="L445" s="35" t="s">
        <v>1746</v>
      </c>
      <c r="M445" s="35" t="s">
        <v>1746</v>
      </c>
      <c r="N445" s="35" t="s">
        <v>1746</v>
      </c>
      <c r="O445" s="35" t="s">
        <v>1746</v>
      </c>
      <c r="P445" s="35">
        <v>0</v>
      </c>
      <c r="Q445" s="35">
        <v>0.1</v>
      </c>
      <c r="R445" s="36">
        <v>0</v>
      </c>
      <c r="S445" s="41">
        <v>0</v>
      </c>
      <c r="T445" s="36">
        <f t="shared" si="0"/>
        <v>0</v>
      </c>
      <c r="U445" s="41">
        <v>0</v>
      </c>
      <c r="V445" s="36">
        <v>0</v>
      </c>
      <c r="W445" s="43">
        <v>7</v>
      </c>
      <c r="X445" s="43" t="s">
        <v>1746</v>
      </c>
      <c r="Y445" s="44" t="s">
        <v>1746</v>
      </c>
    </row>
    <row r="446" spans="1:25" x14ac:dyDescent="0.25">
      <c r="A446" s="90">
        <v>445</v>
      </c>
      <c r="B446" s="29" t="s">
        <v>23</v>
      </c>
      <c r="C446" s="26" t="s">
        <v>913</v>
      </c>
      <c r="D446" s="39">
        <v>44586</v>
      </c>
      <c r="E446" s="40">
        <v>0.36805555555555602</v>
      </c>
      <c r="F446" s="40">
        <v>0.70833333333333304</v>
      </c>
      <c r="G446" s="41">
        <v>1200</v>
      </c>
      <c r="H446" s="41" t="s">
        <v>1746</v>
      </c>
      <c r="I446" s="35" t="s">
        <v>1746</v>
      </c>
      <c r="J446" s="35" t="s">
        <v>1746</v>
      </c>
      <c r="K446" s="35" t="s">
        <v>1746</v>
      </c>
      <c r="L446" s="35" t="s">
        <v>1746</v>
      </c>
      <c r="M446" s="35" t="s">
        <v>1746</v>
      </c>
      <c r="N446" s="35" t="s">
        <v>1746</v>
      </c>
      <c r="O446" s="35" t="s">
        <v>1746</v>
      </c>
      <c r="P446" s="35">
        <v>0.1</v>
      </c>
      <c r="Q446" s="35">
        <v>1.6</v>
      </c>
      <c r="R446" s="36">
        <v>5.5</v>
      </c>
      <c r="S446" s="41">
        <v>1</v>
      </c>
      <c r="T446" s="36">
        <f t="shared" si="0"/>
        <v>1.5</v>
      </c>
      <c r="U446" s="41">
        <v>3</v>
      </c>
      <c r="V446" s="36">
        <v>0.42930000000000001</v>
      </c>
      <c r="W446" s="43">
        <v>8</v>
      </c>
      <c r="X446" s="43" t="s">
        <v>1746</v>
      </c>
      <c r="Y446" s="44" t="s">
        <v>1746</v>
      </c>
    </row>
    <row r="447" spans="1:25" x14ac:dyDescent="0.25">
      <c r="A447" s="90">
        <v>446</v>
      </c>
      <c r="B447" s="29" t="s">
        <v>23</v>
      </c>
      <c r="C447" s="26" t="s">
        <v>163</v>
      </c>
      <c r="D447" s="39">
        <v>44587</v>
      </c>
      <c r="E447" s="40">
        <v>0.45833333333333298</v>
      </c>
      <c r="F447" s="40">
        <v>0.79166666666666696</v>
      </c>
      <c r="G447" s="41">
        <v>1200</v>
      </c>
      <c r="H447" s="41" t="s">
        <v>25</v>
      </c>
      <c r="I447" s="35">
        <v>6.61</v>
      </c>
      <c r="J447" s="35">
        <v>6.8</v>
      </c>
      <c r="K447" s="35">
        <v>4.8</v>
      </c>
      <c r="L447" s="35">
        <v>0</v>
      </c>
      <c r="M447" s="35" t="s">
        <v>1746</v>
      </c>
      <c r="N447" s="35">
        <v>6.2</v>
      </c>
      <c r="O447" s="35">
        <f>0.12*8</f>
        <v>0.96</v>
      </c>
      <c r="P447" s="35">
        <v>0.12</v>
      </c>
      <c r="Q447" s="35">
        <v>3.67</v>
      </c>
      <c r="R447" s="36">
        <v>3</v>
      </c>
      <c r="S447" s="41">
        <v>1</v>
      </c>
      <c r="T447" s="36">
        <f t="shared" si="0"/>
        <v>3.55</v>
      </c>
      <c r="U447" s="41">
        <v>10</v>
      </c>
      <c r="V447" s="36">
        <f>T447*10</f>
        <v>35.5</v>
      </c>
      <c r="W447" s="43">
        <v>7</v>
      </c>
      <c r="X447" s="43" t="s">
        <v>1746</v>
      </c>
      <c r="Y447" s="44" t="s">
        <v>1717</v>
      </c>
    </row>
    <row r="448" spans="1:25" x14ac:dyDescent="0.25">
      <c r="A448" s="90">
        <v>447</v>
      </c>
      <c r="B448" s="29" t="s">
        <v>23</v>
      </c>
      <c r="C448" s="26" t="s">
        <v>925</v>
      </c>
      <c r="D448" s="39">
        <v>44590</v>
      </c>
      <c r="E448" s="40">
        <v>0.43055555555555602</v>
      </c>
      <c r="F448" s="40">
        <v>0.76388888888888895</v>
      </c>
      <c r="G448" s="41">
        <v>1200</v>
      </c>
      <c r="H448" s="41" t="s">
        <v>25</v>
      </c>
      <c r="I448" s="35">
        <v>15.46</v>
      </c>
      <c r="J448" s="35">
        <v>22.19</v>
      </c>
      <c r="K448" s="35">
        <v>10.5</v>
      </c>
      <c r="L448" s="35">
        <v>0</v>
      </c>
      <c r="M448" s="35" t="s">
        <v>1746</v>
      </c>
      <c r="N448" s="35">
        <v>8.5</v>
      </c>
      <c r="O448" s="35">
        <f>0.12*8</f>
        <v>0.96</v>
      </c>
      <c r="P448" s="35">
        <v>0</v>
      </c>
      <c r="Q448" s="35">
        <v>4.9000000000000004</v>
      </c>
      <c r="R448" s="36">
        <v>9</v>
      </c>
      <c r="S448" s="41">
        <v>1</v>
      </c>
      <c r="T448" s="36">
        <f t="shared" si="0"/>
        <v>4.9000000000000004</v>
      </c>
      <c r="U448" s="41">
        <f>D453-D448</f>
        <v>11</v>
      </c>
      <c r="V448" s="36">
        <v>6.9405000000000001</v>
      </c>
      <c r="W448" s="43">
        <v>8</v>
      </c>
      <c r="X448" s="43" t="s">
        <v>1746</v>
      </c>
      <c r="Y448" s="44" t="s">
        <v>1718</v>
      </c>
    </row>
    <row r="449" spans="1:25" x14ac:dyDescent="0.25">
      <c r="A449" s="90">
        <v>448</v>
      </c>
      <c r="B449" s="29" t="s">
        <v>23</v>
      </c>
      <c r="C449" s="26" t="s">
        <v>70</v>
      </c>
      <c r="D449" s="39">
        <v>44598</v>
      </c>
      <c r="E449" s="40">
        <v>0.41666666666666702</v>
      </c>
      <c r="F449" s="40">
        <v>0.65277777777777801</v>
      </c>
      <c r="G449" s="41">
        <v>1200</v>
      </c>
      <c r="H449" s="41" t="s">
        <v>25</v>
      </c>
      <c r="I449" s="35">
        <v>3.58</v>
      </c>
      <c r="J449" s="35">
        <v>3.93</v>
      </c>
      <c r="K449" s="35">
        <v>3.63</v>
      </c>
      <c r="L449" s="35">
        <v>1.2</v>
      </c>
      <c r="M449" s="35" t="s">
        <v>1746</v>
      </c>
      <c r="N449" s="35">
        <v>2.4900000000000002</v>
      </c>
      <c r="O449" s="35">
        <f>0.12*5.7</f>
        <v>0.68399999999999994</v>
      </c>
      <c r="P449" s="35">
        <v>0.1</v>
      </c>
      <c r="Q449" s="35">
        <v>2.78</v>
      </c>
      <c r="R449" s="36">
        <v>2</v>
      </c>
      <c r="S449" s="41">
        <v>1</v>
      </c>
      <c r="T449" s="36">
        <f t="shared" si="0"/>
        <v>2.6799999999999997</v>
      </c>
      <c r="U449" s="41">
        <v>10</v>
      </c>
      <c r="V449" s="36">
        <f>U449*T449</f>
        <v>26.799999999999997</v>
      </c>
      <c r="W449" s="43">
        <v>5.7</v>
      </c>
      <c r="X449" s="43" t="s">
        <v>1746</v>
      </c>
      <c r="Y449" s="44" t="s">
        <v>1719</v>
      </c>
    </row>
    <row r="450" spans="1:25" x14ac:dyDescent="0.25">
      <c r="A450" s="90">
        <v>449</v>
      </c>
      <c r="B450" s="29" t="s">
        <v>23</v>
      </c>
      <c r="C450" s="26" t="s">
        <v>27</v>
      </c>
      <c r="D450" s="39">
        <v>44598</v>
      </c>
      <c r="E450" s="40">
        <v>0.6875</v>
      </c>
      <c r="F450" s="40">
        <v>0.83333333333333304</v>
      </c>
      <c r="G450" s="41">
        <v>1200</v>
      </c>
      <c r="H450" s="41" t="s">
        <v>63</v>
      </c>
      <c r="I450" s="35">
        <v>4.2300000000000004</v>
      </c>
      <c r="J450" s="35">
        <v>23.61</v>
      </c>
      <c r="K450" s="35">
        <v>23.61</v>
      </c>
      <c r="L450" s="35">
        <v>0</v>
      </c>
      <c r="M450" s="35" t="s">
        <v>1746</v>
      </c>
      <c r="N450" s="35">
        <v>0</v>
      </c>
      <c r="O450" s="35">
        <f>0.12*3.3</f>
        <v>0.39599999999999996</v>
      </c>
      <c r="P450" s="35">
        <v>0.2</v>
      </c>
      <c r="Q450" s="35">
        <v>0.2</v>
      </c>
      <c r="R450" s="36">
        <v>0</v>
      </c>
      <c r="S450" s="41">
        <v>1</v>
      </c>
      <c r="T450" s="36">
        <f t="shared" si="0"/>
        <v>0</v>
      </c>
      <c r="U450" s="41">
        <v>1</v>
      </c>
      <c r="V450" s="36">
        <v>0</v>
      </c>
      <c r="W450" s="43">
        <v>3.3</v>
      </c>
      <c r="X450" s="43" t="s">
        <v>1746</v>
      </c>
      <c r="Y450" s="44" t="s">
        <v>1720</v>
      </c>
    </row>
    <row r="451" spans="1:25" x14ac:dyDescent="0.25">
      <c r="A451" s="90">
        <v>450</v>
      </c>
      <c r="B451" s="29" t="s">
        <v>23</v>
      </c>
      <c r="C451" s="26" t="s">
        <v>27</v>
      </c>
      <c r="D451" s="39">
        <v>44599</v>
      </c>
      <c r="E451" s="40">
        <v>0.36805555555555602</v>
      </c>
      <c r="F451" s="40">
        <v>0.4375</v>
      </c>
      <c r="G451" s="41">
        <v>1200</v>
      </c>
      <c r="H451" s="41" t="s">
        <v>63</v>
      </c>
      <c r="I451" s="35">
        <v>18.190000000000001</v>
      </c>
      <c r="J451" s="35">
        <v>28.04</v>
      </c>
      <c r="K451" s="35">
        <v>28.04</v>
      </c>
      <c r="L451" s="35">
        <v>0</v>
      </c>
      <c r="M451" s="35" t="s">
        <v>1746</v>
      </c>
      <c r="N451" s="35">
        <v>0</v>
      </c>
      <c r="O451" s="35">
        <f>0.12*1.7</f>
        <v>0.20399999999999999</v>
      </c>
      <c r="P451" s="35">
        <v>0.2</v>
      </c>
      <c r="Q451" s="35">
        <v>3</v>
      </c>
      <c r="R451" s="36">
        <v>0</v>
      </c>
      <c r="S451" s="41">
        <v>1</v>
      </c>
      <c r="T451" s="36">
        <f t="shared" si="0"/>
        <v>2.8</v>
      </c>
      <c r="U451" s="41">
        <v>10</v>
      </c>
      <c r="V451" s="36">
        <f>U451*T451</f>
        <v>28</v>
      </c>
      <c r="W451" s="43">
        <v>1.7</v>
      </c>
      <c r="X451" s="43" t="s">
        <v>1746</v>
      </c>
      <c r="Y451" s="44" t="s">
        <v>1721</v>
      </c>
    </row>
    <row r="452" spans="1:25" x14ac:dyDescent="0.25">
      <c r="A452" s="90">
        <v>451</v>
      </c>
      <c r="B452" s="29" t="s">
        <v>23</v>
      </c>
      <c r="C452" s="26" t="s">
        <v>167</v>
      </c>
      <c r="D452" s="39">
        <v>44599</v>
      </c>
      <c r="E452" s="40">
        <v>0.52083333333333304</v>
      </c>
      <c r="F452" s="40">
        <v>0.65972222222222199</v>
      </c>
      <c r="G452" s="41">
        <v>1200</v>
      </c>
      <c r="H452" s="41" t="s">
        <v>25</v>
      </c>
      <c r="I452" s="35">
        <v>7.01</v>
      </c>
      <c r="J452" s="35">
        <v>7.3</v>
      </c>
      <c r="K452" s="35">
        <v>7.35</v>
      </c>
      <c r="L452" s="35">
        <v>1.6</v>
      </c>
      <c r="M452" s="35" t="s">
        <v>1746</v>
      </c>
      <c r="N452" s="35">
        <v>5.08</v>
      </c>
      <c r="O452" s="35">
        <f>0.12*3.3</f>
        <v>0.39599999999999996</v>
      </c>
      <c r="P452" s="35">
        <v>0.6</v>
      </c>
      <c r="Q452" s="35">
        <v>1.3</v>
      </c>
      <c r="R452" s="36">
        <v>1.5</v>
      </c>
      <c r="S452" s="41">
        <v>1</v>
      </c>
      <c r="T452" s="36">
        <f t="shared" si="0"/>
        <v>0.70000000000000007</v>
      </c>
      <c r="U452" s="41">
        <v>10</v>
      </c>
      <c r="V452" s="36">
        <f>10*0.7</f>
        <v>7</v>
      </c>
      <c r="W452" s="43">
        <v>3.3</v>
      </c>
      <c r="X452" s="43" t="s">
        <v>1746</v>
      </c>
      <c r="Y452" s="44" t="s">
        <v>1722</v>
      </c>
    </row>
    <row r="453" spans="1:25" x14ac:dyDescent="0.25">
      <c r="A453" s="90">
        <v>452</v>
      </c>
      <c r="B453" s="29" t="s">
        <v>23</v>
      </c>
      <c r="C453" s="26" t="s">
        <v>925</v>
      </c>
      <c r="D453" s="39">
        <v>44601</v>
      </c>
      <c r="E453" s="40">
        <v>0.40277777777777801</v>
      </c>
      <c r="F453" s="40">
        <v>0.73611111111111105</v>
      </c>
      <c r="G453" s="41">
        <v>1200</v>
      </c>
      <c r="H453" s="41" t="s">
        <v>25</v>
      </c>
      <c r="I453" s="35">
        <v>19.32</v>
      </c>
      <c r="J453" s="35">
        <v>21.76</v>
      </c>
      <c r="K453" s="35">
        <v>13.26</v>
      </c>
      <c r="L453" s="35">
        <v>0</v>
      </c>
      <c r="M453" s="35" t="s">
        <v>1746</v>
      </c>
      <c r="N453" s="35">
        <v>6.08</v>
      </c>
      <c r="O453" s="35">
        <f>0.12*8</f>
        <v>0.96</v>
      </c>
      <c r="P453" s="35">
        <v>1.2</v>
      </c>
      <c r="Q453" s="35">
        <v>4.0999999999999996</v>
      </c>
      <c r="R453" s="36">
        <v>14</v>
      </c>
      <c r="S453" s="41">
        <v>1</v>
      </c>
      <c r="T453" s="36">
        <f t="shared" si="0"/>
        <v>2.8999999999999995</v>
      </c>
      <c r="U453" s="41">
        <v>4</v>
      </c>
      <c r="V453" s="36">
        <v>5.3418000000000001</v>
      </c>
      <c r="W453" s="43">
        <v>8</v>
      </c>
      <c r="X453" s="43" t="s">
        <v>1746</v>
      </c>
      <c r="Y453" s="44" t="s">
        <v>1723</v>
      </c>
    </row>
    <row r="454" spans="1:25" x14ac:dyDescent="0.25">
      <c r="A454" s="90">
        <v>453</v>
      </c>
      <c r="B454" s="29" t="s">
        <v>23</v>
      </c>
      <c r="C454" s="26" t="s">
        <v>925</v>
      </c>
      <c r="D454" s="39">
        <v>44605</v>
      </c>
      <c r="E454" s="40">
        <v>0.41666666666666702</v>
      </c>
      <c r="F454" s="40">
        <v>0.75</v>
      </c>
      <c r="G454" s="41">
        <v>1200</v>
      </c>
      <c r="H454" s="41" t="s">
        <v>25</v>
      </c>
      <c r="I454" s="35">
        <v>14.68</v>
      </c>
      <c r="J454" s="35">
        <v>16.350000000000001</v>
      </c>
      <c r="K454" s="35">
        <v>8.02</v>
      </c>
      <c r="L454" s="35">
        <v>0</v>
      </c>
      <c r="M454" s="35" t="s">
        <v>1746</v>
      </c>
      <c r="N454" s="35">
        <v>6.1</v>
      </c>
      <c r="O454" s="35">
        <f>0.12*8</f>
        <v>0.96</v>
      </c>
      <c r="P454" s="35">
        <v>1.1000000000000001</v>
      </c>
      <c r="Q454" s="35">
        <v>4.2</v>
      </c>
      <c r="R454" s="36">
        <v>8</v>
      </c>
      <c r="S454" s="41">
        <v>1</v>
      </c>
      <c r="T454" s="36">
        <f t="shared" si="0"/>
        <v>3.1</v>
      </c>
      <c r="U454" s="41">
        <v>1</v>
      </c>
      <c r="V454" s="36">
        <v>4.0999999999999996</v>
      </c>
      <c r="W454" s="43">
        <v>8</v>
      </c>
      <c r="X454" s="43" t="s">
        <v>1746</v>
      </c>
      <c r="Y454" s="44" t="s">
        <v>1724</v>
      </c>
    </row>
    <row r="455" spans="1:25" x14ac:dyDescent="0.25">
      <c r="A455" s="90">
        <v>454</v>
      </c>
      <c r="B455" s="29" t="s">
        <v>23</v>
      </c>
      <c r="C455" s="26" t="s">
        <v>925</v>
      </c>
      <c r="D455" s="39">
        <v>44606</v>
      </c>
      <c r="E455" s="40">
        <v>0.35416666666666702</v>
      </c>
      <c r="F455" s="40">
        <v>0.72916666666666696</v>
      </c>
      <c r="G455" s="41">
        <v>1200</v>
      </c>
      <c r="H455" s="41" t="s">
        <v>25</v>
      </c>
      <c r="I455" s="35">
        <v>11.76</v>
      </c>
      <c r="J455" s="35">
        <v>13.69</v>
      </c>
      <c r="K455" s="35">
        <v>8.82</v>
      </c>
      <c r="L455" s="35">
        <v>0</v>
      </c>
      <c r="M455" s="35" t="s">
        <v>1746</v>
      </c>
      <c r="N455" s="35">
        <v>6.2</v>
      </c>
      <c r="O455" s="35">
        <f>0.12*9</f>
        <v>1.08</v>
      </c>
      <c r="P455" s="35">
        <v>0.1</v>
      </c>
      <c r="Q455" s="35">
        <v>3.1</v>
      </c>
      <c r="R455" s="36">
        <v>6.5</v>
      </c>
      <c r="S455" s="41">
        <v>1</v>
      </c>
      <c r="T455" s="36">
        <f t="shared" si="0"/>
        <v>3</v>
      </c>
      <c r="U455" s="41">
        <f>D462-D455</f>
        <v>7</v>
      </c>
      <c r="V455" s="36">
        <v>4.3063000000000002</v>
      </c>
      <c r="W455" s="43">
        <v>9</v>
      </c>
      <c r="X455" s="43" t="s">
        <v>1746</v>
      </c>
      <c r="Y455" s="44" t="s">
        <v>1725</v>
      </c>
    </row>
    <row r="456" spans="1:25" x14ac:dyDescent="0.25">
      <c r="A456" s="90">
        <v>455</v>
      </c>
      <c r="B456" s="29" t="s">
        <v>23</v>
      </c>
      <c r="C456" s="26" t="s">
        <v>1726</v>
      </c>
      <c r="D456" s="39">
        <v>44608</v>
      </c>
      <c r="E456" s="40">
        <v>0.4375</v>
      </c>
      <c r="F456" s="40">
        <v>0.8125</v>
      </c>
      <c r="G456" s="41">
        <v>1200</v>
      </c>
      <c r="H456" s="41" t="s">
        <v>25</v>
      </c>
      <c r="I456" s="35">
        <v>20.51</v>
      </c>
      <c r="J456" s="35">
        <v>24.72</v>
      </c>
      <c r="K456" s="35">
        <v>3.56</v>
      </c>
      <c r="L456" s="35">
        <v>0</v>
      </c>
      <c r="M456" s="35" t="s">
        <v>1746</v>
      </c>
      <c r="N456" s="35">
        <v>6.2</v>
      </c>
      <c r="O456" s="35">
        <f>0.12*9</f>
        <v>1.08</v>
      </c>
      <c r="P456" s="35">
        <v>0.1</v>
      </c>
      <c r="Q456" s="35">
        <v>1.5</v>
      </c>
      <c r="R456" s="36">
        <v>23</v>
      </c>
      <c r="S456" s="41">
        <v>1</v>
      </c>
      <c r="T456" s="36">
        <f t="shared" si="0"/>
        <v>1.4</v>
      </c>
      <c r="U456" s="41">
        <f>D464-D456</f>
        <v>7</v>
      </c>
      <c r="V456" s="36">
        <v>1.4470000000000001</v>
      </c>
      <c r="W456" s="43">
        <v>9</v>
      </c>
      <c r="X456" s="43" t="s">
        <v>1746</v>
      </c>
      <c r="Y456" s="44" t="s">
        <v>1727</v>
      </c>
    </row>
    <row r="457" spans="1:25" x14ac:dyDescent="0.25">
      <c r="A457" s="90">
        <v>456</v>
      </c>
      <c r="B457" s="29" t="s">
        <v>23</v>
      </c>
      <c r="C457" s="26" t="s">
        <v>1728</v>
      </c>
      <c r="D457" s="39">
        <v>44609</v>
      </c>
      <c r="E457" s="40">
        <v>0.45138888888888901</v>
      </c>
      <c r="F457" s="40">
        <v>0.78472222222222199</v>
      </c>
      <c r="G457" s="41">
        <v>800</v>
      </c>
      <c r="H457" s="41" t="s">
        <v>56</v>
      </c>
      <c r="I457" s="35">
        <v>3.76</v>
      </c>
      <c r="J457" s="35">
        <v>17.04</v>
      </c>
      <c r="K457" s="35">
        <v>0.62</v>
      </c>
      <c r="L457" s="35">
        <v>0</v>
      </c>
      <c r="M457" s="35" t="s">
        <v>1746</v>
      </c>
      <c r="N457" s="35">
        <v>0.2</v>
      </c>
      <c r="O457" s="35">
        <f>0.08*8</f>
        <v>0.64</v>
      </c>
      <c r="P457" s="35">
        <v>0</v>
      </c>
      <c r="Q457" s="35">
        <v>0.1</v>
      </c>
      <c r="R457" s="36">
        <v>0</v>
      </c>
      <c r="S457" s="41">
        <v>0</v>
      </c>
      <c r="T457" s="36">
        <f t="shared" si="0"/>
        <v>0</v>
      </c>
      <c r="U457" s="41">
        <v>0</v>
      </c>
      <c r="V457" s="36">
        <v>0</v>
      </c>
      <c r="W457" s="43">
        <v>8</v>
      </c>
      <c r="X457" s="43" t="s">
        <v>1746</v>
      </c>
      <c r="Y457" s="44" t="s">
        <v>1729</v>
      </c>
    </row>
    <row r="458" spans="1:25" x14ac:dyDescent="0.25">
      <c r="A458" s="90">
        <v>457</v>
      </c>
      <c r="B458" s="29" t="s">
        <v>23</v>
      </c>
      <c r="C458" s="26" t="s">
        <v>1728</v>
      </c>
      <c r="D458" s="39">
        <v>44610</v>
      </c>
      <c r="E458" s="40">
        <v>0.36805555555555602</v>
      </c>
      <c r="F458" s="40">
        <v>0.78472222222222199</v>
      </c>
      <c r="G458" s="41">
        <v>800</v>
      </c>
      <c r="H458" s="41" t="s">
        <v>25</v>
      </c>
      <c r="I458" s="35">
        <v>8.57</v>
      </c>
      <c r="J458" s="35">
        <v>20.23</v>
      </c>
      <c r="K458" s="35">
        <v>20.23</v>
      </c>
      <c r="L458" s="35">
        <v>1</v>
      </c>
      <c r="M458" s="35" t="s">
        <v>1746</v>
      </c>
      <c r="N458" s="35">
        <v>0.7</v>
      </c>
      <c r="O458" s="35">
        <f>0.08*10</f>
        <v>0.8</v>
      </c>
      <c r="P458" s="35">
        <v>0</v>
      </c>
      <c r="Q458" s="35">
        <v>0.3</v>
      </c>
      <c r="R458" s="36">
        <v>0</v>
      </c>
      <c r="S458" s="41">
        <v>0</v>
      </c>
      <c r="T458" s="36">
        <f t="shared" si="0"/>
        <v>0</v>
      </c>
      <c r="U458" s="41">
        <v>0</v>
      </c>
      <c r="V458" s="36">
        <v>0</v>
      </c>
      <c r="W458" s="43">
        <v>10</v>
      </c>
      <c r="X458" s="43" t="s">
        <v>1746</v>
      </c>
      <c r="Y458" s="44" t="s">
        <v>1730</v>
      </c>
    </row>
    <row r="459" spans="1:25" x14ac:dyDescent="0.25">
      <c r="A459" s="90">
        <v>458</v>
      </c>
      <c r="B459" s="29" t="s">
        <v>23</v>
      </c>
      <c r="C459" s="26" t="s">
        <v>27</v>
      </c>
      <c r="D459" s="39">
        <v>44611</v>
      </c>
      <c r="E459" s="40">
        <v>0.50694444444444398</v>
      </c>
      <c r="F459" s="40">
        <v>0.72222222222222199</v>
      </c>
      <c r="G459" s="41">
        <v>1200</v>
      </c>
      <c r="H459" s="41" t="s">
        <v>56</v>
      </c>
      <c r="I459" s="35">
        <v>3.93</v>
      </c>
      <c r="J459" s="35">
        <v>28.06</v>
      </c>
      <c r="K459" s="35">
        <v>28.06</v>
      </c>
      <c r="L459" s="35">
        <v>0</v>
      </c>
      <c r="M459" s="35" t="s">
        <v>1746</v>
      </c>
      <c r="N459" s="35">
        <v>0.38</v>
      </c>
      <c r="O459" s="35">
        <f>0.12*5.2</f>
        <v>0.624</v>
      </c>
      <c r="P459" s="35">
        <v>0.1</v>
      </c>
      <c r="Q459" s="35">
        <v>0.1</v>
      </c>
      <c r="R459" s="36">
        <v>0</v>
      </c>
      <c r="S459" s="41">
        <v>0</v>
      </c>
      <c r="T459" s="36">
        <f t="shared" si="0"/>
        <v>0</v>
      </c>
      <c r="U459" s="41">
        <v>0</v>
      </c>
      <c r="V459" s="36">
        <v>0</v>
      </c>
      <c r="W459" s="43">
        <v>5.2</v>
      </c>
      <c r="X459" s="43" t="s">
        <v>1746</v>
      </c>
      <c r="Y459" s="44" t="s">
        <v>1731</v>
      </c>
    </row>
    <row r="460" spans="1:25" x14ac:dyDescent="0.25">
      <c r="A460" s="90">
        <v>459</v>
      </c>
      <c r="B460" s="29" t="s">
        <v>23</v>
      </c>
      <c r="C460" s="26" t="s">
        <v>70</v>
      </c>
      <c r="D460" s="39">
        <v>44612</v>
      </c>
      <c r="E460" s="40">
        <v>0.54166666666666696</v>
      </c>
      <c r="F460" s="40">
        <v>0.70138888888888895</v>
      </c>
      <c r="G460" s="41">
        <v>1200</v>
      </c>
      <c r="H460" s="41" t="s">
        <v>25</v>
      </c>
      <c r="I460" s="15">
        <v>1.42</v>
      </c>
      <c r="J460" s="15">
        <v>2.48</v>
      </c>
      <c r="K460" s="15">
        <v>2.44</v>
      </c>
      <c r="L460" s="35">
        <v>3.2</v>
      </c>
      <c r="M460" s="35" t="s">
        <v>1746</v>
      </c>
      <c r="N460" s="35">
        <v>1.8</v>
      </c>
      <c r="O460" s="35">
        <f>0.12*3.8</f>
        <v>0.45599999999999996</v>
      </c>
      <c r="P460" s="23">
        <v>1.8512999999999999</v>
      </c>
      <c r="Q460" s="59">
        <v>0.90659999999999996</v>
      </c>
      <c r="R460" s="36">
        <v>0</v>
      </c>
      <c r="S460" s="41">
        <v>0</v>
      </c>
      <c r="T460" s="36">
        <f t="shared" si="0"/>
        <v>0</v>
      </c>
      <c r="U460" s="41">
        <v>0</v>
      </c>
      <c r="V460" s="36">
        <v>0</v>
      </c>
      <c r="W460" s="43">
        <v>3.8</v>
      </c>
      <c r="X460" s="43" t="s">
        <v>1746</v>
      </c>
      <c r="Y460" s="44" t="s">
        <v>1732</v>
      </c>
    </row>
    <row r="461" spans="1:25" x14ac:dyDescent="0.25">
      <c r="A461" s="90">
        <v>460</v>
      </c>
      <c r="B461" s="29" t="s">
        <v>23</v>
      </c>
      <c r="C461" s="26" t="s">
        <v>27</v>
      </c>
      <c r="D461" s="39">
        <v>44612</v>
      </c>
      <c r="E461" s="40">
        <v>0.38888888888888901</v>
      </c>
      <c r="F461" s="40">
        <v>0.47916666666666702</v>
      </c>
      <c r="G461" s="41">
        <v>1200</v>
      </c>
      <c r="H461" s="41" t="s">
        <v>25</v>
      </c>
      <c r="I461" s="15">
        <v>2.56</v>
      </c>
      <c r="J461" s="15">
        <v>28.07</v>
      </c>
      <c r="K461" s="15">
        <v>28.06</v>
      </c>
      <c r="L461" s="35">
        <v>2.7</v>
      </c>
      <c r="M461" s="35" t="s">
        <v>1746</v>
      </c>
      <c r="N461" s="35">
        <v>1.8</v>
      </c>
      <c r="O461" s="35">
        <f>0.12*2.2</f>
        <v>0.26400000000000001</v>
      </c>
      <c r="P461" s="23">
        <v>0.1206</v>
      </c>
      <c r="Q461" s="59">
        <v>3.0621999999999998</v>
      </c>
      <c r="R461" s="36">
        <v>1</v>
      </c>
      <c r="S461" s="41">
        <v>1</v>
      </c>
      <c r="T461" s="36">
        <f t="shared" si="0"/>
        <v>2.9415999999999998</v>
      </c>
      <c r="U461" s="41">
        <v>10</v>
      </c>
      <c r="V461" s="36">
        <f>U461*T461</f>
        <v>29.415999999999997</v>
      </c>
      <c r="W461" s="43">
        <v>2.2000000000000002</v>
      </c>
      <c r="X461" s="43" t="s">
        <v>1746</v>
      </c>
      <c r="Y461" s="44" t="s">
        <v>1733</v>
      </c>
    </row>
    <row r="462" spans="1:25" x14ac:dyDescent="0.25">
      <c r="A462" s="90">
        <v>461</v>
      </c>
      <c r="B462" s="29" t="s">
        <v>23</v>
      </c>
      <c r="C462" s="26" t="s">
        <v>925</v>
      </c>
      <c r="D462" s="39">
        <v>44613</v>
      </c>
      <c r="E462" s="40">
        <v>0.47916666666666702</v>
      </c>
      <c r="F462" s="40">
        <v>0.8125</v>
      </c>
      <c r="G462" s="41">
        <v>1200</v>
      </c>
      <c r="H462" s="41" t="s">
        <v>25</v>
      </c>
      <c r="I462" s="35">
        <v>17.899999999999999</v>
      </c>
      <c r="J462" s="35">
        <v>21.23</v>
      </c>
      <c r="K462" s="35">
        <v>9.98</v>
      </c>
      <c r="L462" s="35">
        <v>0</v>
      </c>
      <c r="M462" s="35" t="s">
        <v>1746</v>
      </c>
      <c r="N462" s="35">
        <v>3.9</v>
      </c>
      <c r="O462" s="35">
        <f>0.12*8</f>
        <v>0.96</v>
      </c>
      <c r="P462" s="35">
        <v>0.1</v>
      </c>
      <c r="Q462" s="35">
        <v>3.57</v>
      </c>
      <c r="R462" s="36">
        <v>8</v>
      </c>
      <c r="S462" s="41">
        <v>1</v>
      </c>
      <c r="T462" s="36">
        <f t="shared" si="0"/>
        <v>3.4699999999999998</v>
      </c>
      <c r="U462" s="41">
        <f>D465-D462</f>
        <v>7</v>
      </c>
      <c r="V462" s="36">
        <v>4.3262999999999998</v>
      </c>
      <c r="W462" s="43">
        <v>8</v>
      </c>
      <c r="X462" s="43" t="s">
        <v>1746</v>
      </c>
      <c r="Y462" s="44" t="s">
        <v>1734</v>
      </c>
    </row>
    <row r="463" spans="1:25" x14ac:dyDescent="0.25">
      <c r="A463" s="90">
        <v>462</v>
      </c>
      <c r="B463" s="29" t="s">
        <v>23</v>
      </c>
      <c r="C463" s="26" t="s">
        <v>1735</v>
      </c>
      <c r="D463" s="39">
        <v>44614</v>
      </c>
      <c r="E463" s="40">
        <v>0.41666666666666702</v>
      </c>
      <c r="F463" s="40">
        <v>0.79166666666666696</v>
      </c>
      <c r="G463" s="41">
        <v>1200</v>
      </c>
      <c r="H463" s="41" t="s">
        <v>25</v>
      </c>
      <c r="I463" s="35">
        <v>1.79</v>
      </c>
      <c r="J463" s="35">
        <v>4.75</v>
      </c>
      <c r="K463" s="35">
        <v>3.67</v>
      </c>
      <c r="L463" s="35">
        <v>0</v>
      </c>
      <c r="M463" s="35" t="s">
        <v>1746</v>
      </c>
      <c r="N463" s="35">
        <v>4.3</v>
      </c>
      <c r="O463" s="35">
        <f>0.12*9</f>
        <v>1.08</v>
      </c>
      <c r="P463" s="35">
        <v>0.5</v>
      </c>
      <c r="Q463" s="35">
        <v>3.65</v>
      </c>
      <c r="R463" s="36">
        <v>4.0999999999999996</v>
      </c>
      <c r="S463" s="41">
        <v>1</v>
      </c>
      <c r="T463" s="36">
        <f t="shared" si="0"/>
        <v>3.15</v>
      </c>
      <c r="U463" s="41">
        <v>1</v>
      </c>
      <c r="V463" s="36">
        <v>3.7</v>
      </c>
      <c r="W463" s="43">
        <v>9</v>
      </c>
      <c r="X463" s="43" t="s">
        <v>1746</v>
      </c>
      <c r="Y463" s="44" t="s">
        <v>1736</v>
      </c>
    </row>
    <row r="464" spans="1:25" x14ac:dyDescent="0.25">
      <c r="A464" s="90">
        <v>463</v>
      </c>
      <c r="B464" s="29" t="s">
        <v>23</v>
      </c>
      <c r="C464" s="26" t="s">
        <v>1726</v>
      </c>
      <c r="D464" s="39">
        <v>44615</v>
      </c>
      <c r="E464" s="40">
        <v>0.44444444444444398</v>
      </c>
      <c r="F464" s="40">
        <v>0.81944444444444497</v>
      </c>
      <c r="G464" s="41">
        <v>1200</v>
      </c>
      <c r="H464" s="41" t="s">
        <v>25</v>
      </c>
      <c r="I464" s="35">
        <v>20.82</v>
      </c>
      <c r="J464" s="35">
        <v>25.27</v>
      </c>
      <c r="K464" s="35">
        <v>16.61</v>
      </c>
      <c r="L464" s="35">
        <v>0</v>
      </c>
      <c r="M464" s="35" t="s">
        <v>1746</v>
      </c>
      <c r="N464" s="35">
        <v>3.5</v>
      </c>
      <c r="O464" s="35">
        <f>0.12*9</f>
        <v>1.08</v>
      </c>
      <c r="P464" s="35">
        <v>0</v>
      </c>
      <c r="Q464" s="35">
        <v>1.4</v>
      </c>
      <c r="R464" s="36">
        <v>35</v>
      </c>
      <c r="S464" s="41">
        <v>1</v>
      </c>
      <c r="T464" s="36">
        <f t="shared" si="0"/>
        <v>1.4</v>
      </c>
      <c r="U464" s="41">
        <v>10</v>
      </c>
      <c r="V464" s="36">
        <f>T464*U464</f>
        <v>14</v>
      </c>
      <c r="W464" s="43">
        <v>9</v>
      </c>
      <c r="X464" s="43" t="s">
        <v>1746</v>
      </c>
      <c r="Y464" s="44" t="s">
        <v>1737</v>
      </c>
    </row>
    <row r="465" spans="1:25" x14ac:dyDescent="0.25">
      <c r="A465" s="90">
        <v>464</v>
      </c>
      <c r="B465" s="29" t="s">
        <v>23</v>
      </c>
      <c r="C465" s="26" t="s">
        <v>925</v>
      </c>
      <c r="D465" s="39">
        <v>44620</v>
      </c>
      <c r="E465" s="40">
        <v>0.39583333333333298</v>
      </c>
      <c r="F465" s="40">
        <v>0.77083333333333304</v>
      </c>
      <c r="G465" s="41">
        <v>1200</v>
      </c>
      <c r="H465" s="41" t="s">
        <v>25</v>
      </c>
      <c r="I465" s="35">
        <v>16.52</v>
      </c>
      <c r="J465" s="35">
        <v>19.920000000000002</v>
      </c>
      <c r="K465" s="35">
        <v>9.83</v>
      </c>
      <c r="L465" s="35">
        <v>0</v>
      </c>
      <c r="M465" s="35" t="s">
        <v>1746</v>
      </c>
      <c r="N465" s="35">
        <v>6.4</v>
      </c>
      <c r="O465" s="35">
        <f>0.12*9</f>
        <v>1.08</v>
      </c>
      <c r="P465" s="35">
        <v>1.1000000000000001</v>
      </c>
      <c r="Q465" s="35">
        <v>3.5</v>
      </c>
      <c r="R465" s="36">
        <v>11</v>
      </c>
      <c r="S465" s="41">
        <v>1</v>
      </c>
      <c r="T465" s="36">
        <f t="shared" si="0"/>
        <v>2.4</v>
      </c>
      <c r="U465" s="41">
        <f>D469-D465</f>
        <v>14</v>
      </c>
      <c r="V465" s="36">
        <v>8.0981000000000005</v>
      </c>
      <c r="W465" s="43">
        <v>9</v>
      </c>
      <c r="X465" s="43" t="s">
        <v>1746</v>
      </c>
      <c r="Y465" s="44" t="s">
        <v>1738</v>
      </c>
    </row>
    <row r="466" spans="1:25" x14ac:dyDescent="0.25">
      <c r="A466" s="90">
        <v>465</v>
      </c>
      <c r="B466" s="29" t="s">
        <v>23</v>
      </c>
      <c r="C466" s="26" t="s">
        <v>1739</v>
      </c>
      <c r="D466" s="39">
        <v>44622</v>
      </c>
      <c r="E466" s="40">
        <v>0.41666666666666702</v>
      </c>
      <c r="F466" s="40">
        <v>0.75</v>
      </c>
      <c r="G466" s="41">
        <v>1200</v>
      </c>
      <c r="H466" s="41" t="s">
        <v>25</v>
      </c>
      <c r="I466" s="35">
        <v>3.09</v>
      </c>
      <c r="J466" s="35">
        <v>4.63</v>
      </c>
      <c r="K466" s="35">
        <v>3.16</v>
      </c>
      <c r="L466" s="35">
        <v>0</v>
      </c>
      <c r="M466" s="35" t="s">
        <v>1746</v>
      </c>
      <c r="N466" s="35">
        <v>2.8</v>
      </c>
      <c r="O466" s="35">
        <f>0.12*8</f>
        <v>0.96</v>
      </c>
      <c r="P466" s="35">
        <v>0</v>
      </c>
      <c r="Q466" s="35">
        <v>1.89</v>
      </c>
      <c r="R466" s="36">
        <v>1.7</v>
      </c>
      <c r="S466" s="41">
        <v>1</v>
      </c>
      <c r="T466" s="36">
        <f t="shared" si="0"/>
        <v>1.89</v>
      </c>
      <c r="U466" s="41">
        <v>1</v>
      </c>
      <c r="V466" s="36">
        <v>1.9</v>
      </c>
      <c r="W466" s="43">
        <v>8</v>
      </c>
      <c r="X466" s="43" t="s">
        <v>1746</v>
      </c>
      <c r="Y466" s="44" t="s">
        <v>1740</v>
      </c>
    </row>
    <row r="467" spans="1:25" x14ac:dyDescent="0.25">
      <c r="A467" s="90">
        <v>466</v>
      </c>
      <c r="B467" s="29" t="s">
        <v>23</v>
      </c>
      <c r="C467" s="26" t="s">
        <v>1741</v>
      </c>
      <c r="D467" s="39">
        <v>44626</v>
      </c>
      <c r="E467" s="40">
        <v>0.40277777777777801</v>
      </c>
      <c r="F467" s="40">
        <v>0.73611111111111105</v>
      </c>
      <c r="G467" s="41">
        <v>1200</v>
      </c>
      <c r="H467" s="41" t="s">
        <v>25</v>
      </c>
      <c r="I467" s="35">
        <v>4.93</v>
      </c>
      <c r="J467" s="35">
        <v>5.84</v>
      </c>
      <c r="K467" s="35">
        <v>4.6900000000000004</v>
      </c>
      <c r="L467" s="35">
        <v>0</v>
      </c>
      <c r="M467" s="35" t="s">
        <v>1746</v>
      </c>
      <c r="N467" s="35">
        <v>5.2</v>
      </c>
      <c r="O467" s="35">
        <f>0.12*8</f>
        <v>0.96</v>
      </c>
      <c r="P467" s="35">
        <v>1.9</v>
      </c>
      <c r="Q467" s="35">
        <v>5.7</v>
      </c>
      <c r="R467" s="36">
        <v>6</v>
      </c>
      <c r="S467" s="41">
        <v>5</v>
      </c>
      <c r="T467" s="36">
        <f t="shared" si="0"/>
        <v>19</v>
      </c>
      <c r="U467" s="41">
        <v>10</v>
      </c>
      <c r="V467" s="36">
        <f>U467*(Q467-P467)</f>
        <v>38</v>
      </c>
      <c r="W467" s="43">
        <v>8</v>
      </c>
      <c r="X467" s="43" t="s">
        <v>1746</v>
      </c>
      <c r="Y467" s="44" t="s">
        <v>1742</v>
      </c>
    </row>
    <row r="468" spans="1:25" x14ac:dyDescent="0.25">
      <c r="A468" s="90">
        <v>467</v>
      </c>
      <c r="B468" s="29" t="s">
        <v>23</v>
      </c>
      <c r="C468" s="26" t="s">
        <v>1743</v>
      </c>
      <c r="D468" s="39">
        <v>44627</v>
      </c>
      <c r="E468" s="40">
        <v>0.38888888888888901</v>
      </c>
      <c r="F468" s="40">
        <v>0.72222222222222199</v>
      </c>
      <c r="G468" s="41">
        <v>1200</v>
      </c>
      <c r="H468" s="41" t="s">
        <v>25</v>
      </c>
      <c r="I468" s="35">
        <v>7.81</v>
      </c>
      <c r="J468" s="35">
        <v>8.44</v>
      </c>
      <c r="K468" s="35">
        <v>5.36</v>
      </c>
      <c r="L468" s="35">
        <v>0</v>
      </c>
      <c r="M468" s="35" t="s">
        <v>1746</v>
      </c>
      <c r="N468" s="35">
        <v>5.12</v>
      </c>
      <c r="O468" s="35">
        <f>0.12*8</f>
        <v>0.96</v>
      </c>
      <c r="P468" s="35">
        <v>1.3</v>
      </c>
      <c r="Q468" s="35">
        <v>4.7</v>
      </c>
      <c r="R468" s="36">
        <v>6</v>
      </c>
      <c r="S468" s="41">
        <v>5</v>
      </c>
      <c r="T468" s="36">
        <f t="shared" si="0"/>
        <v>17</v>
      </c>
      <c r="U468" s="41">
        <v>10</v>
      </c>
      <c r="V468" s="36">
        <f>U468*(Q468-P468)</f>
        <v>34</v>
      </c>
      <c r="W468" s="43">
        <v>8</v>
      </c>
      <c r="X468" s="43" t="s">
        <v>1746</v>
      </c>
      <c r="Y468" s="44" t="s">
        <v>1744</v>
      </c>
    </row>
    <row r="469" spans="1:25" x14ac:dyDescent="0.25">
      <c r="A469" s="90">
        <v>468</v>
      </c>
      <c r="B469" s="29" t="s">
        <v>23</v>
      </c>
      <c r="C469" s="26" t="s">
        <v>925</v>
      </c>
      <c r="D469" s="39">
        <v>44634</v>
      </c>
      <c r="E469" s="40">
        <v>0.40277777777777801</v>
      </c>
      <c r="F469" s="40">
        <v>0.73611111111111105</v>
      </c>
      <c r="G469" s="41">
        <v>1200</v>
      </c>
      <c r="H469" s="41" t="s">
        <v>25</v>
      </c>
      <c r="I469" s="35">
        <v>18.96</v>
      </c>
      <c r="J469" s="35">
        <v>22.24</v>
      </c>
      <c r="K469" s="35">
        <v>13.55</v>
      </c>
      <c r="L469" s="35">
        <v>0</v>
      </c>
      <c r="M469" s="35" t="s">
        <v>1746</v>
      </c>
      <c r="N469" s="35">
        <v>10.1</v>
      </c>
      <c r="O469" s="35">
        <f>0.12*8</f>
        <v>0.96</v>
      </c>
      <c r="P469" s="35">
        <v>0.19</v>
      </c>
      <c r="Q469" s="35">
        <v>6.08</v>
      </c>
      <c r="R469" s="36">
        <v>8</v>
      </c>
      <c r="S469" s="41">
        <v>5</v>
      </c>
      <c r="T469" s="36">
        <v>5.89</v>
      </c>
      <c r="U469" s="41">
        <f>D471-D469</f>
        <v>16</v>
      </c>
      <c r="V469" s="36">
        <v>15.994</v>
      </c>
      <c r="W469" s="43">
        <v>8</v>
      </c>
      <c r="X469" s="43" t="s">
        <v>1746</v>
      </c>
      <c r="Y469" s="44" t="s">
        <v>1745</v>
      </c>
    </row>
    <row r="470" spans="1:25" ht="19.149999999999999" customHeight="1" x14ac:dyDescent="0.25">
      <c r="A470" s="90">
        <v>469</v>
      </c>
      <c r="B470" s="29" t="s">
        <v>23</v>
      </c>
      <c r="C470" s="26" t="s">
        <v>511</v>
      </c>
      <c r="D470" s="39">
        <v>44637</v>
      </c>
      <c r="E470" s="40">
        <v>0.39583333333333298</v>
      </c>
      <c r="F470" s="40">
        <v>0.80555555555555503</v>
      </c>
      <c r="G470" s="41">
        <v>1200</v>
      </c>
      <c r="H470" s="41" t="s">
        <v>638</v>
      </c>
      <c r="I470" s="35">
        <v>5.4</v>
      </c>
      <c r="J470" s="35">
        <v>8.8000000000000007</v>
      </c>
      <c r="K470" s="35">
        <v>8</v>
      </c>
      <c r="L470" s="35">
        <v>6</v>
      </c>
      <c r="M470" s="35" t="s">
        <v>1746</v>
      </c>
      <c r="N470" s="35">
        <v>8.09</v>
      </c>
      <c r="O470" s="35">
        <f>0.12*9</f>
        <v>1.08</v>
      </c>
      <c r="P470" s="35" t="s">
        <v>1746</v>
      </c>
      <c r="Q470" s="35" t="s">
        <v>1746</v>
      </c>
      <c r="R470" s="36" t="s">
        <v>1746</v>
      </c>
      <c r="S470" s="41">
        <v>0</v>
      </c>
      <c r="T470" s="36">
        <v>0</v>
      </c>
      <c r="U470" s="41">
        <v>0</v>
      </c>
      <c r="V470" s="36">
        <v>0</v>
      </c>
      <c r="W470" s="43">
        <v>9</v>
      </c>
      <c r="X470" s="43" t="s">
        <v>1746</v>
      </c>
      <c r="Y470" s="44" t="s">
        <v>1747</v>
      </c>
    </row>
    <row r="471" spans="1:25" x14ac:dyDescent="0.25">
      <c r="A471" s="90">
        <v>470</v>
      </c>
      <c r="B471" s="29" t="s">
        <v>23</v>
      </c>
      <c r="C471" s="26" t="s">
        <v>925</v>
      </c>
      <c r="D471" s="39">
        <v>44650</v>
      </c>
      <c r="E471" s="40">
        <v>0.48611111111111099</v>
      </c>
      <c r="F471" s="40">
        <v>0.81944444444444497</v>
      </c>
      <c r="G471" s="41">
        <v>1200</v>
      </c>
      <c r="H471" s="41" t="s">
        <v>25</v>
      </c>
      <c r="I471" s="35">
        <v>20.190000000000001</v>
      </c>
      <c r="J471" s="35">
        <v>20.190000000000001</v>
      </c>
      <c r="K471" s="35">
        <v>8.43</v>
      </c>
      <c r="L471" s="35">
        <v>8.1</v>
      </c>
      <c r="M471" s="35" t="s">
        <v>1746</v>
      </c>
      <c r="N471" s="35">
        <v>6.82</v>
      </c>
      <c r="O471" s="35">
        <f>0.12*8</f>
        <v>0.96</v>
      </c>
      <c r="P471" s="35">
        <v>0.1</v>
      </c>
      <c r="Q471" s="35">
        <v>5.3</v>
      </c>
      <c r="R471" s="36">
        <v>9</v>
      </c>
      <c r="S471" s="41">
        <v>1</v>
      </c>
      <c r="T471" s="36">
        <f>(Q471-P471)*S471</f>
        <v>5.2</v>
      </c>
      <c r="U471" s="41">
        <v>10</v>
      </c>
      <c r="V471" s="36">
        <f>10*(Q471-P471)</f>
        <v>52</v>
      </c>
      <c r="W471" s="43">
        <v>8</v>
      </c>
      <c r="X471" s="43" t="s">
        <v>1746</v>
      </c>
      <c r="Y471" s="44" t="s">
        <v>1748</v>
      </c>
    </row>
    <row r="472" spans="1:25" x14ac:dyDescent="0.25">
      <c r="A472" s="90">
        <v>471</v>
      </c>
      <c r="B472" s="29" t="s">
        <v>23</v>
      </c>
      <c r="C472" s="26" t="s">
        <v>1094</v>
      </c>
      <c r="D472" s="39">
        <v>44662</v>
      </c>
      <c r="E472" s="40">
        <v>0.36111111111111099</v>
      </c>
      <c r="F472" s="40">
        <v>0.69444444444444497</v>
      </c>
      <c r="G472" s="41">
        <v>1200</v>
      </c>
      <c r="H472" s="41" t="s">
        <v>25</v>
      </c>
      <c r="I472" s="35">
        <v>7.7</v>
      </c>
      <c r="J472" s="35">
        <v>8.27</v>
      </c>
      <c r="K472" s="35">
        <v>7.6</v>
      </c>
      <c r="L472" s="35">
        <v>0</v>
      </c>
      <c r="M472" s="35" t="s">
        <v>1746</v>
      </c>
      <c r="N472" s="35">
        <v>5.2</v>
      </c>
      <c r="O472" s="35">
        <f>0.12*8</f>
        <v>0.96</v>
      </c>
      <c r="P472" s="35">
        <v>0.1</v>
      </c>
      <c r="Q472" s="35">
        <v>5.4</v>
      </c>
      <c r="R472" s="36">
        <v>4.5</v>
      </c>
      <c r="S472" s="41">
        <v>3</v>
      </c>
      <c r="T472" s="36">
        <f>(Q472-P472)*S472</f>
        <v>15.900000000000002</v>
      </c>
      <c r="U472" s="41">
        <v>10</v>
      </c>
      <c r="V472" s="36">
        <f>10*(Q472-P472)</f>
        <v>53.000000000000007</v>
      </c>
      <c r="W472" s="43">
        <v>8</v>
      </c>
      <c r="X472" s="43" t="s">
        <v>1746</v>
      </c>
      <c r="Y472" s="44" t="s">
        <v>1749</v>
      </c>
    </row>
    <row r="473" spans="1:25" x14ac:dyDescent="0.25">
      <c r="A473" s="90">
        <v>472</v>
      </c>
      <c r="B473" s="29" t="s">
        <v>23</v>
      </c>
      <c r="C473" s="26" t="s">
        <v>152</v>
      </c>
      <c r="D473" s="39">
        <v>44668</v>
      </c>
      <c r="E473" s="40">
        <v>0.47916666666666702</v>
      </c>
      <c r="F473" s="40">
        <v>0.8125</v>
      </c>
      <c r="G473" s="41">
        <v>1200</v>
      </c>
      <c r="H473" s="41" t="s">
        <v>25</v>
      </c>
      <c r="I473" s="35">
        <v>2.58</v>
      </c>
      <c r="J473" s="35">
        <v>3.14</v>
      </c>
      <c r="K473" s="35">
        <v>3.04</v>
      </c>
      <c r="L473" s="35">
        <v>0.61</v>
      </c>
      <c r="M473" s="35" t="s">
        <v>1746</v>
      </c>
      <c r="N473" s="35">
        <v>0.98</v>
      </c>
      <c r="O473" s="35">
        <f>0.08*8</f>
        <v>0.64</v>
      </c>
      <c r="P473" s="35">
        <v>0.2</v>
      </c>
      <c r="Q473" s="35">
        <v>0.4</v>
      </c>
      <c r="R473" s="36">
        <v>0.6</v>
      </c>
      <c r="S473" s="41">
        <v>1</v>
      </c>
      <c r="T473" s="36">
        <f>(Q473-P473)*S473</f>
        <v>0.2</v>
      </c>
      <c r="U473" s="41">
        <v>0</v>
      </c>
      <c r="V473" s="36">
        <v>0</v>
      </c>
      <c r="W473" s="43">
        <v>8</v>
      </c>
      <c r="X473" s="43" t="s">
        <v>1746</v>
      </c>
      <c r="Y473" s="44" t="s">
        <v>1750</v>
      </c>
    </row>
    <row r="474" spans="1:25" x14ac:dyDescent="0.25">
      <c r="A474" s="90">
        <v>473</v>
      </c>
      <c r="B474" s="29" t="s">
        <v>23</v>
      </c>
      <c r="C474" s="26" t="s">
        <v>1728</v>
      </c>
      <c r="D474" s="39">
        <v>44670</v>
      </c>
      <c r="E474" s="40">
        <v>0.53472222222222199</v>
      </c>
      <c r="F474" s="40">
        <v>0.78472222222222199</v>
      </c>
      <c r="G474" s="41">
        <v>1200</v>
      </c>
      <c r="H474" s="41" t="s">
        <v>63</v>
      </c>
      <c r="I474" s="35">
        <v>2.65</v>
      </c>
      <c r="J474" s="35">
        <v>19.579999999999998</v>
      </c>
      <c r="K474" s="35">
        <v>14.4</v>
      </c>
      <c r="L474" s="35">
        <v>0</v>
      </c>
      <c r="M474" s="35" t="s">
        <v>1746</v>
      </c>
      <c r="N474" s="35">
        <v>0</v>
      </c>
      <c r="O474" s="35">
        <f>0.06*6</f>
        <v>0.36</v>
      </c>
      <c r="P474" s="35">
        <v>0</v>
      </c>
      <c r="Q474" s="35">
        <v>0</v>
      </c>
      <c r="R474" s="36">
        <v>0</v>
      </c>
      <c r="S474" s="41">
        <v>0</v>
      </c>
      <c r="T474" s="36">
        <f>(Q474-P474)*S474</f>
        <v>0</v>
      </c>
      <c r="U474" s="41">
        <v>0</v>
      </c>
      <c r="V474" s="36">
        <v>0</v>
      </c>
      <c r="W474" s="43">
        <v>6</v>
      </c>
      <c r="X474" s="43" t="s">
        <v>1746</v>
      </c>
      <c r="Y474" s="44" t="s">
        <v>1751</v>
      </c>
    </row>
    <row r="475" spans="1:25" x14ac:dyDescent="0.25">
      <c r="A475" s="90">
        <v>474</v>
      </c>
      <c r="B475" s="29" t="s">
        <v>23</v>
      </c>
      <c r="C475" s="26" t="s">
        <v>511</v>
      </c>
      <c r="D475" s="39">
        <v>44673</v>
      </c>
      <c r="E475" s="40">
        <v>0.39583333333333298</v>
      </c>
      <c r="F475" s="40">
        <v>0.79166666666666696</v>
      </c>
      <c r="G475" s="41">
        <v>1200</v>
      </c>
      <c r="H475" s="41" t="s">
        <v>1752</v>
      </c>
      <c r="I475" s="35">
        <v>9.3000000000000007</v>
      </c>
      <c r="J475" s="35">
        <v>9.8000000000000007</v>
      </c>
      <c r="K475" s="35">
        <v>9.8000000000000007</v>
      </c>
      <c r="L475" s="35">
        <v>0</v>
      </c>
      <c r="M475" s="35" t="s">
        <v>1746</v>
      </c>
      <c r="N475" s="35">
        <v>0</v>
      </c>
      <c r="O475" s="35">
        <f>0.12*9</f>
        <v>1.08</v>
      </c>
      <c r="P475" s="35">
        <v>0</v>
      </c>
      <c r="Q475" s="35">
        <v>0.1</v>
      </c>
      <c r="R475" s="36">
        <v>0</v>
      </c>
      <c r="S475" s="41">
        <v>0</v>
      </c>
      <c r="T475" s="36">
        <v>0</v>
      </c>
      <c r="U475" s="41">
        <v>0</v>
      </c>
      <c r="V475" s="36">
        <v>0</v>
      </c>
      <c r="W475" s="43">
        <v>9</v>
      </c>
      <c r="X475" s="43" t="s">
        <v>1746</v>
      </c>
      <c r="Y475" s="44" t="s">
        <v>1753</v>
      </c>
    </row>
    <row r="476" spans="1:25" x14ac:dyDescent="0.25">
      <c r="A476" s="90">
        <v>475</v>
      </c>
      <c r="B476" s="29" t="s">
        <v>23</v>
      </c>
      <c r="C476" s="26" t="s">
        <v>1754</v>
      </c>
      <c r="D476" s="39">
        <v>44674</v>
      </c>
      <c r="E476" s="40">
        <v>0.49305555555555602</v>
      </c>
      <c r="F476" s="40">
        <v>0.82638888888888895</v>
      </c>
      <c r="G476" s="41">
        <v>1200</v>
      </c>
      <c r="H476" s="41" t="s">
        <v>25</v>
      </c>
      <c r="I476" s="35">
        <v>8.17</v>
      </c>
      <c r="J476" s="35">
        <v>8.17</v>
      </c>
      <c r="K476" s="35">
        <v>6.82</v>
      </c>
      <c r="L476" s="35">
        <v>6</v>
      </c>
      <c r="M476" s="35" t="s">
        <v>1746</v>
      </c>
      <c r="N476" s="35">
        <v>8.35</v>
      </c>
      <c r="O476" s="35">
        <f>0.12*8</f>
        <v>0.96</v>
      </c>
      <c r="P476" s="35">
        <v>0.3</v>
      </c>
      <c r="Q476" s="35">
        <v>6.3</v>
      </c>
      <c r="R476" s="36">
        <v>6</v>
      </c>
      <c r="S476" s="41">
        <v>3</v>
      </c>
      <c r="T476" s="36">
        <f t="shared" ref="T476:T489" si="1">(Q476-P476)*S476</f>
        <v>18</v>
      </c>
      <c r="U476" s="41">
        <v>7</v>
      </c>
      <c r="V476" s="36">
        <f>U476*(Q476-P476)</f>
        <v>42</v>
      </c>
      <c r="W476" s="43">
        <v>8</v>
      </c>
      <c r="X476" s="43" t="s">
        <v>1746</v>
      </c>
      <c r="Y476" s="44" t="s">
        <v>1755</v>
      </c>
    </row>
    <row r="477" spans="1:25" x14ac:dyDescent="0.25">
      <c r="A477" s="90">
        <v>476</v>
      </c>
      <c r="B477" s="29" t="s">
        <v>23</v>
      </c>
      <c r="C477" s="26" t="s">
        <v>1756</v>
      </c>
      <c r="D477" s="39">
        <v>44675</v>
      </c>
      <c r="E477" s="40">
        <v>0.375</v>
      </c>
      <c r="F477" s="40">
        <v>0.70833333333333304</v>
      </c>
      <c r="G477" s="41">
        <v>1200</v>
      </c>
      <c r="H477" s="41" t="s">
        <v>25</v>
      </c>
      <c r="I477" s="35">
        <v>7.67</v>
      </c>
      <c r="J477" s="35">
        <v>7.74</v>
      </c>
      <c r="K477" s="35">
        <v>7.28</v>
      </c>
      <c r="L477" s="35">
        <v>2.6</v>
      </c>
      <c r="M477" s="35" t="s">
        <v>1746</v>
      </c>
      <c r="N477" s="35">
        <v>5.62</v>
      </c>
      <c r="O477" s="35">
        <f>0.12*8</f>
        <v>0.96</v>
      </c>
      <c r="P477" s="35">
        <v>0.2</v>
      </c>
      <c r="Q477" s="35">
        <v>4.5</v>
      </c>
      <c r="R477" s="36">
        <v>6</v>
      </c>
      <c r="S477" s="41">
        <v>3</v>
      </c>
      <c r="T477" s="36">
        <f t="shared" si="1"/>
        <v>12.899999999999999</v>
      </c>
      <c r="U477" s="41">
        <v>6</v>
      </c>
      <c r="V477" s="36">
        <f>U477*(Q477-P477)</f>
        <v>25.799999999999997</v>
      </c>
      <c r="W477" s="43">
        <v>8</v>
      </c>
      <c r="X477" s="43" t="s">
        <v>1746</v>
      </c>
      <c r="Y477" s="44" t="s">
        <v>1757</v>
      </c>
    </row>
    <row r="478" spans="1:25" x14ac:dyDescent="0.25">
      <c r="A478" s="90">
        <v>477</v>
      </c>
      <c r="B478" s="29" t="s">
        <v>23</v>
      </c>
      <c r="C478" s="26" t="s">
        <v>1758</v>
      </c>
      <c r="D478" s="39">
        <v>44676</v>
      </c>
      <c r="E478" s="40">
        <v>0.42361111111111099</v>
      </c>
      <c r="F478" s="40">
        <v>0.59027777777777801</v>
      </c>
      <c r="G478" s="41">
        <v>1200</v>
      </c>
      <c r="H478" s="41" t="s">
        <v>25</v>
      </c>
      <c r="I478" s="15">
        <v>2.44</v>
      </c>
      <c r="J478" s="15">
        <v>3.43</v>
      </c>
      <c r="K478" s="15">
        <v>2.42</v>
      </c>
      <c r="L478" s="35">
        <v>0.28999999999999998</v>
      </c>
      <c r="M478" s="35" t="s">
        <v>1746</v>
      </c>
      <c r="N478" s="35">
        <v>2.62</v>
      </c>
      <c r="O478" s="35">
        <f>0.12*4</f>
        <v>0.48</v>
      </c>
      <c r="P478" s="23">
        <v>0.04</v>
      </c>
      <c r="Q478" s="59">
        <v>0.33</v>
      </c>
      <c r="R478" s="36">
        <v>3</v>
      </c>
      <c r="S478" s="41">
        <v>1</v>
      </c>
      <c r="T478" s="36">
        <f t="shared" si="1"/>
        <v>0.29000000000000004</v>
      </c>
      <c r="U478" s="41">
        <v>1</v>
      </c>
      <c r="V478" s="36">
        <v>0.28999999999999998</v>
      </c>
      <c r="W478" s="160">
        <v>8</v>
      </c>
      <c r="X478" s="43" t="s">
        <v>1746</v>
      </c>
      <c r="Y478" s="44" t="s">
        <v>1759</v>
      </c>
    </row>
    <row r="479" spans="1:25" x14ac:dyDescent="0.25">
      <c r="A479" s="90">
        <v>478</v>
      </c>
      <c r="B479" s="29" t="s">
        <v>23</v>
      </c>
      <c r="C479" s="26" t="s">
        <v>1760</v>
      </c>
      <c r="D479" s="39">
        <v>44676</v>
      </c>
      <c r="E479" s="40">
        <v>0.625</v>
      </c>
      <c r="F479" s="40">
        <v>0.79166666666666696</v>
      </c>
      <c r="G479" s="41">
        <v>1200</v>
      </c>
      <c r="H479" s="41" t="s">
        <v>25</v>
      </c>
      <c r="I479" s="15">
        <v>4.32</v>
      </c>
      <c r="J479" s="15">
        <v>4.8</v>
      </c>
      <c r="K479" s="15">
        <v>3.89</v>
      </c>
      <c r="L479" s="35">
        <v>0.25</v>
      </c>
      <c r="M479" s="35" t="s">
        <v>1746</v>
      </c>
      <c r="N479" s="35">
        <v>1.64</v>
      </c>
      <c r="O479" s="35">
        <f>0.12*4</f>
        <v>0.48</v>
      </c>
      <c r="P479" s="23">
        <v>0.41</v>
      </c>
      <c r="Q479" s="59">
        <v>0.54</v>
      </c>
      <c r="R479" s="36">
        <v>0.6</v>
      </c>
      <c r="S479" s="41">
        <v>1</v>
      </c>
      <c r="T479" s="36">
        <f t="shared" si="1"/>
        <v>0.13000000000000006</v>
      </c>
      <c r="U479" s="41">
        <v>1</v>
      </c>
      <c r="V479" s="36">
        <v>0.13</v>
      </c>
      <c r="W479" s="160"/>
      <c r="X479" s="43" t="s">
        <v>1746</v>
      </c>
      <c r="Y479" s="44" t="s">
        <v>1761</v>
      </c>
    </row>
    <row r="480" spans="1:25" x14ac:dyDescent="0.25">
      <c r="A480" s="90">
        <v>479</v>
      </c>
      <c r="B480" s="29" t="s">
        <v>23</v>
      </c>
      <c r="C480" s="26" t="s">
        <v>1762</v>
      </c>
      <c r="D480" s="39">
        <v>44677</v>
      </c>
      <c r="E480" s="40">
        <v>0.39583333333333298</v>
      </c>
      <c r="F480" s="40">
        <v>0.5625</v>
      </c>
      <c r="G480" s="41">
        <v>1200</v>
      </c>
      <c r="H480" s="41" t="s">
        <v>25</v>
      </c>
      <c r="I480" s="15">
        <v>1.1499999999999999</v>
      </c>
      <c r="J480" s="15">
        <v>2.98</v>
      </c>
      <c r="K480" s="15">
        <v>1.02</v>
      </c>
      <c r="L480" s="35">
        <v>0</v>
      </c>
      <c r="M480" s="35" t="s">
        <v>1746</v>
      </c>
      <c r="N480" s="35">
        <v>2.81</v>
      </c>
      <c r="O480" s="35">
        <f>0.12*4</f>
        <v>0.48</v>
      </c>
      <c r="P480" s="23">
        <v>0.41</v>
      </c>
      <c r="Q480" s="59">
        <v>0.61</v>
      </c>
      <c r="R480" s="89">
        <v>0.5</v>
      </c>
      <c r="S480" s="41">
        <v>1</v>
      </c>
      <c r="T480" s="36">
        <f t="shared" si="1"/>
        <v>0.2</v>
      </c>
      <c r="U480" s="41">
        <v>1</v>
      </c>
      <c r="V480" s="36">
        <v>0.2</v>
      </c>
      <c r="W480" s="160">
        <v>10</v>
      </c>
      <c r="X480" s="43" t="s">
        <v>1746</v>
      </c>
      <c r="Y480" s="44" t="s">
        <v>1763</v>
      </c>
    </row>
    <row r="481" spans="1:25" x14ac:dyDescent="0.25">
      <c r="A481" s="90">
        <v>480</v>
      </c>
      <c r="B481" s="29" t="s">
        <v>23</v>
      </c>
      <c r="C481" s="26" t="s">
        <v>74</v>
      </c>
      <c r="D481" s="39">
        <v>44677</v>
      </c>
      <c r="E481" s="40">
        <v>0.59722222222222199</v>
      </c>
      <c r="F481" s="40">
        <v>0.84722222222222199</v>
      </c>
      <c r="G481" s="41">
        <v>1200</v>
      </c>
      <c r="H481" s="41" t="s">
        <v>25</v>
      </c>
      <c r="I481" s="15">
        <v>3.48</v>
      </c>
      <c r="J481" s="15">
        <v>6.71</v>
      </c>
      <c r="K481" s="15">
        <v>6.56</v>
      </c>
      <c r="L481" s="35">
        <v>0.88</v>
      </c>
      <c r="M481" s="35" t="s">
        <v>1746</v>
      </c>
      <c r="N481" s="35">
        <v>1.73</v>
      </c>
      <c r="O481" s="35">
        <f>0.12*6</f>
        <v>0.72</v>
      </c>
      <c r="P481" s="23">
        <v>0.25</v>
      </c>
      <c r="Q481" s="59">
        <v>0.52</v>
      </c>
      <c r="R481" s="89">
        <v>1.1000000000000001</v>
      </c>
      <c r="S481" s="41">
        <v>1</v>
      </c>
      <c r="T481" s="36">
        <f t="shared" si="1"/>
        <v>0.27</v>
      </c>
      <c r="U481" s="41">
        <v>1</v>
      </c>
      <c r="V481" s="36">
        <v>0.27</v>
      </c>
      <c r="W481" s="161"/>
      <c r="X481" s="1" t="s">
        <v>1746</v>
      </c>
      <c r="Y481" s="44" t="s">
        <v>1764</v>
      </c>
    </row>
    <row r="482" spans="1:25" x14ac:dyDescent="0.25">
      <c r="A482" s="90">
        <v>481</v>
      </c>
      <c r="B482" s="29" t="s">
        <v>23</v>
      </c>
      <c r="C482" s="26" t="s">
        <v>87</v>
      </c>
      <c r="D482" s="39">
        <v>44678</v>
      </c>
      <c r="E482" s="40">
        <v>0.4375</v>
      </c>
      <c r="F482" s="40">
        <v>0.8125</v>
      </c>
      <c r="G482" s="41">
        <v>1200</v>
      </c>
      <c r="H482" s="41" t="s">
        <v>25</v>
      </c>
      <c r="I482" s="35">
        <v>9</v>
      </c>
      <c r="J482" s="35">
        <v>16.100000000000001</v>
      </c>
      <c r="K482" s="35">
        <v>8.5</v>
      </c>
      <c r="L482" s="35">
        <v>0</v>
      </c>
      <c r="M482" s="35" t="s">
        <v>1746</v>
      </c>
      <c r="N482" s="35">
        <v>7.85</v>
      </c>
      <c r="O482" s="35">
        <f>0.12*9</f>
        <v>1.08</v>
      </c>
      <c r="P482" s="35">
        <v>0.1</v>
      </c>
      <c r="Q482" s="35">
        <v>5.5</v>
      </c>
      <c r="R482" s="36">
        <v>13</v>
      </c>
      <c r="S482" s="41">
        <v>1</v>
      </c>
      <c r="T482" s="36">
        <f t="shared" si="1"/>
        <v>5.4</v>
      </c>
      <c r="U482" s="41">
        <v>3</v>
      </c>
      <c r="V482" s="36">
        <f>U482*5</f>
        <v>15</v>
      </c>
      <c r="W482" s="43">
        <v>9</v>
      </c>
      <c r="X482" s="43" t="s">
        <v>1746</v>
      </c>
      <c r="Y482" s="44" t="s">
        <v>1765</v>
      </c>
    </row>
    <row r="483" spans="1:25" x14ac:dyDescent="0.25">
      <c r="A483" s="90">
        <v>482</v>
      </c>
      <c r="B483" s="29" t="s">
        <v>23</v>
      </c>
      <c r="C483" s="26" t="s">
        <v>1766</v>
      </c>
      <c r="D483" s="39">
        <v>44679</v>
      </c>
      <c r="E483" s="40">
        <v>0.46527777777777801</v>
      </c>
      <c r="F483" s="40">
        <v>0.81944444444444497</v>
      </c>
      <c r="G483" s="41">
        <v>1200</v>
      </c>
      <c r="H483" s="41" t="s">
        <v>25</v>
      </c>
      <c r="I483" s="35">
        <v>9.1</v>
      </c>
      <c r="J483" s="35">
        <v>12.62</v>
      </c>
      <c r="K483" s="35">
        <v>7.5</v>
      </c>
      <c r="L483" s="35">
        <v>0</v>
      </c>
      <c r="M483" s="35" t="s">
        <v>1746</v>
      </c>
      <c r="N483" s="35">
        <v>7.84</v>
      </c>
      <c r="O483" s="35">
        <f>0.12*8</f>
        <v>0.96</v>
      </c>
      <c r="P483" s="35">
        <v>0.1</v>
      </c>
      <c r="Q483" s="35">
        <v>5.2</v>
      </c>
      <c r="R483" s="36">
        <v>8</v>
      </c>
      <c r="S483" s="41">
        <v>1</v>
      </c>
      <c r="T483" s="36">
        <f t="shared" si="1"/>
        <v>5.1000000000000005</v>
      </c>
      <c r="U483" s="41">
        <v>2</v>
      </c>
      <c r="V483" s="36">
        <f>T483*U483</f>
        <v>10.200000000000001</v>
      </c>
      <c r="W483" s="43">
        <v>8</v>
      </c>
      <c r="X483" s="43" t="s">
        <v>1746</v>
      </c>
      <c r="Y483" s="44" t="s">
        <v>1767</v>
      </c>
    </row>
    <row r="484" spans="1:25" x14ac:dyDescent="0.25">
      <c r="A484" s="90">
        <v>483</v>
      </c>
      <c r="B484" s="29" t="s">
        <v>23</v>
      </c>
      <c r="C484" s="26" t="s">
        <v>851</v>
      </c>
      <c r="D484" s="39">
        <v>44680</v>
      </c>
      <c r="E484" s="40">
        <v>0.59722222222222199</v>
      </c>
      <c r="F484" s="40">
        <v>0.80555555555555503</v>
      </c>
      <c r="G484" s="41">
        <v>1200</v>
      </c>
      <c r="H484" s="41" t="s">
        <v>25</v>
      </c>
      <c r="I484" s="35">
        <v>7.84</v>
      </c>
      <c r="J484" s="35">
        <v>9.65</v>
      </c>
      <c r="K484" s="35">
        <v>9.65</v>
      </c>
      <c r="L484" s="35">
        <v>0.74</v>
      </c>
      <c r="M484" s="35" t="s">
        <v>1746</v>
      </c>
      <c r="N484" s="35">
        <v>1.52</v>
      </c>
      <c r="O484" s="35">
        <f>0.12*5</f>
        <v>0.6</v>
      </c>
      <c r="P484" s="35">
        <v>0.3</v>
      </c>
      <c r="Q484" s="35">
        <v>0.6</v>
      </c>
      <c r="R484" s="36">
        <v>1</v>
      </c>
      <c r="S484" s="41">
        <v>1</v>
      </c>
      <c r="T484" s="36">
        <f t="shared" si="1"/>
        <v>0.3</v>
      </c>
      <c r="U484" s="41">
        <v>1</v>
      </c>
      <c r="V484" s="36">
        <v>0.3</v>
      </c>
      <c r="W484" s="160">
        <v>8</v>
      </c>
      <c r="X484" s="43" t="s">
        <v>1746</v>
      </c>
      <c r="Y484" s="44" t="s">
        <v>1768</v>
      </c>
    </row>
    <row r="485" spans="1:25" x14ac:dyDescent="0.25">
      <c r="A485" s="90">
        <v>484</v>
      </c>
      <c r="B485" s="29" t="s">
        <v>23</v>
      </c>
      <c r="C485" s="26" t="s">
        <v>1769</v>
      </c>
      <c r="D485" s="39">
        <v>44680</v>
      </c>
      <c r="E485" s="40">
        <v>0.43055555555555602</v>
      </c>
      <c r="F485" s="40">
        <v>0.55555555555555602</v>
      </c>
      <c r="G485" s="41">
        <v>1200</v>
      </c>
      <c r="H485" s="41" t="s">
        <v>25</v>
      </c>
      <c r="I485" s="35">
        <v>3.88</v>
      </c>
      <c r="J485" s="35">
        <v>4.6399999999999997</v>
      </c>
      <c r="K485" s="35">
        <v>3.89</v>
      </c>
      <c r="L485" s="35">
        <v>1.1000000000000001</v>
      </c>
      <c r="M485" s="35" t="s">
        <v>1746</v>
      </c>
      <c r="N485" s="35">
        <v>3.15</v>
      </c>
      <c r="O485" s="35">
        <f>0.12*3</f>
        <v>0.36</v>
      </c>
      <c r="P485" s="35">
        <v>0.4</v>
      </c>
      <c r="Q485" s="35">
        <v>0.7</v>
      </c>
      <c r="R485" s="36">
        <v>4.3</v>
      </c>
      <c r="S485" s="41">
        <v>1</v>
      </c>
      <c r="T485" s="36">
        <f t="shared" si="1"/>
        <v>0.29999999999999993</v>
      </c>
      <c r="U485" s="41">
        <v>1</v>
      </c>
      <c r="V485" s="36">
        <v>0.3</v>
      </c>
      <c r="W485" s="160"/>
      <c r="X485" s="43" t="s">
        <v>1746</v>
      </c>
      <c r="Y485" s="44" t="s">
        <v>1770</v>
      </c>
    </row>
    <row r="486" spans="1:25" x14ac:dyDescent="0.25">
      <c r="A486" s="90">
        <v>485</v>
      </c>
      <c r="B486" s="29" t="s">
        <v>23</v>
      </c>
      <c r="C486" s="26" t="s">
        <v>1771</v>
      </c>
      <c r="D486" s="39">
        <v>44681</v>
      </c>
      <c r="E486" s="40">
        <v>0.39583333333333298</v>
      </c>
      <c r="F486" s="40">
        <v>0.52083333333333304</v>
      </c>
      <c r="G486" s="41">
        <v>1200</v>
      </c>
      <c r="H486" s="41" t="s">
        <v>25</v>
      </c>
      <c r="I486" s="35">
        <v>2.39</v>
      </c>
      <c r="J486" s="35">
        <v>2.88</v>
      </c>
      <c r="K486" s="35">
        <v>2.85</v>
      </c>
      <c r="L486" s="35">
        <v>1.84</v>
      </c>
      <c r="M486" s="35" t="s">
        <v>1746</v>
      </c>
      <c r="N486" s="35">
        <v>3.14</v>
      </c>
      <c r="O486" s="35">
        <f>0.12*3</f>
        <v>0.36</v>
      </c>
      <c r="P486" s="35">
        <v>0.5</v>
      </c>
      <c r="Q486" s="35">
        <v>0.9</v>
      </c>
      <c r="R486" s="36">
        <v>0.5</v>
      </c>
      <c r="S486" s="41">
        <v>1</v>
      </c>
      <c r="T486" s="36">
        <f t="shared" si="1"/>
        <v>0.4</v>
      </c>
      <c r="U486" s="41">
        <v>1</v>
      </c>
      <c r="V486" s="36">
        <v>0.4</v>
      </c>
      <c r="W486" s="160">
        <v>7</v>
      </c>
      <c r="X486" s="43" t="s">
        <v>1746</v>
      </c>
      <c r="Y486" s="44" t="s">
        <v>1772</v>
      </c>
    </row>
    <row r="487" spans="1:25" x14ac:dyDescent="0.25">
      <c r="A487" s="90">
        <v>486</v>
      </c>
      <c r="B487" s="29" t="s">
        <v>23</v>
      </c>
      <c r="C487" s="26" t="s">
        <v>1773</v>
      </c>
      <c r="D487" s="39">
        <v>44681</v>
      </c>
      <c r="E487" s="40">
        <v>0.55555555555555602</v>
      </c>
      <c r="F487" s="40">
        <v>0.72222222222222199</v>
      </c>
      <c r="G487" s="41">
        <v>1200</v>
      </c>
      <c r="H487" s="41" t="s">
        <v>25</v>
      </c>
      <c r="I487" s="35">
        <v>3.73</v>
      </c>
      <c r="J487" s="35">
        <v>4.03</v>
      </c>
      <c r="K487" s="35">
        <v>3.15</v>
      </c>
      <c r="L487" s="35">
        <v>1.27</v>
      </c>
      <c r="M487" s="35" t="s">
        <v>1746</v>
      </c>
      <c r="N487" s="35">
        <v>3.15</v>
      </c>
      <c r="O487" s="35">
        <f>0.12*4</f>
        <v>0.48</v>
      </c>
      <c r="P487" s="35">
        <v>0.3</v>
      </c>
      <c r="Q487" s="35">
        <v>0.7</v>
      </c>
      <c r="R487" s="36">
        <v>0.5</v>
      </c>
      <c r="S487" s="41">
        <v>1</v>
      </c>
      <c r="T487" s="36">
        <f t="shared" si="1"/>
        <v>0.39999999999999997</v>
      </c>
      <c r="U487" s="41">
        <v>1</v>
      </c>
      <c r="V487" s="36">
        <v>0.4</v>
      </c>
      <c r="W487" s="160"/>
      <c r="X487" s="43" t="s">
        <v>1746</v>
      </c>
      <c r="Y487" s="44" t="s">
        <v>1774</v>
      </c>
    </row>
    <row r="488" spans="1:25" x14ac:dyDescent="0.25">
      <c r="A488" s="90">
        <v>487</v>
      </c>
      <c r="B488" s="29" t="s">
        <v>23</v>
      </c>
      <c r="C488" s="26" t="s">
        <v>1094</v>
      </c>
      <c r="D488" s="39">
        <v>44682</v>
      </c>
      <c r="E488" s="40">
        <v>0.39583333333333298</v>
      </c>
      <c r="F488" s="40">
        <v>0.6875</v>
      </c>
      <c r="G488" s="41">
        <v>1200</v>
      </c>
      <c r="H488" s="41" t="s">
        <v>25</v>
      </c>
      <c r="I488" s="35">
        <v>7.5</v>
      </c>
      <c r="J488" s="35">
        <v>8.25</v>
      </c>
      <c r="K488" s="35">
        <v>7.23</v>
      </c>
      <c r="L488" s="35">
        <v>0</v>
      </c>
      <c r="M488" s="35" t="s">
        <v>1746</v>
      </c>
      <c r="N488" s="35">
        <v>4.72</v>
      </c>
      <c r="O488" s="35">
        <f>0.12*7</f>
        <v>0.84</v>
      </c>
      <c r="P488" s="35">
        <v>0.06</v>
      </c>
      <c r="Q488" s="35">
        <v>4.9000000000000004</v>
      </c>
      <c r="R488" s="36">
        <v>9</v>
      </c>
      <c r="S488" s="41">
        <v>5</v>
      </c>
      <c r="T488" s="36">
        <f t="shared" si="1"/>
        <v>24.200000000000003</v>
      </c>
      <c r="U488" s="41">
        <v>30</v>
      </c>
      <c r="V488" s="36">
        <v>114.0827</v>
      </c>
      <c r="W488" s="43">
        <v>7</v>
      </c>
      <c r="X488" s="43" t="s">
        <v>1746</v>
      </c>
      <c r="Y488" s="44" t="s">
        <v>1775</v>
      </c>
    </row>
    <row r="489" spans="1:25" x14ac:dyDescent="0.25">
      <c r="A489" s="90">
        <v>488</v>
      </c>
      <c r="B489" s="29" t="s">
        <v>23</v>
      </c>
      <c r="C489" s="26" t="s">
        <v>1726</v>
      </c>
      <c r="D489" s="39">
        <v>44683</v>
      </c>
      <c r="E489" s="40">
        <v>0.40277777777777801</v>
      </c>
      <c r="F489" s="40">
        <v>0.65277777777777801</v>
      </c>
      <c r="G489" s="41">
        <v>1200</v>
      </c>
      <c r="H489" s="41" t="s">
        <v>25</v>
      </c>
      <c r="I489" s="35">
        <v>22.4</v>
      </c>
      <c r="J489" s="35">
        <v>23.98</v>
      </c>
      <c r="K489" s="35">
        <v>16.46</v>
      </c>
      <c r="L489" s="35">
        <v>0</v>
      </c>
      <c r="M489" s="35" t="s">
        <v>1746</v>
      </c>
      <c r="N489" s="35">
        <v>3.6</v>
      </c>
      <c r="O489" s="35">
        <f>0.12*6</f>
        <v>0.72</v>
      </c>
      <c r="P489" s="35">
        <v>0.55000000000000004</v>
      </c>
      <c r="Q489" s="35">
        <v>1.06</v>
      </c>
      <c r="R489" s="36">
        <v>15</v>
      </c>
      <c r="S489" s="41">
        <v>4</v>
      </c>
      <c r="T489" s="36">
        <f t="shared" si="1"/>
        <v>2.04</v>
      </c>
      <c r="U489" s="41">
        <v>29</v>
      </c>
      <c r="V489" s="36">
        <v>2.3079999999999998</v>
      </c>
      <c r="W489" s="160">
        <v>11</v>
      </c>
      <c r="X489" s="43" t="s">
        <v>1746</v>
      </c>
      <c r="Y489" s="44" t="s">
        <v>1776</v>
      </c>
    </row>
    <row r="490" spans="1:25" x14ac:dyDescent="0.25">
      <c r="A490" s="90">
        <v>489</v>
      </c>
      <c r="B490" s="29" t="s">
        <v>23</v>
      </c>
      <c r="C490" s="26" t="s">
        <v>1756</v>
      </c>
      <c r="D490" s="39">
        <v>44683</v>
      </c>
      <c r="E490" s="40">
        <v>0.71527777777777801</v>
      </c>
      <c r="F490" s="40">
        <v>0.92361111111111105</v>
      </c>
      <c r="G490" s="41">
        <v>1200</v>
      </c>
      <c r="H490" s="41" t="s">
        <v>25</v>
      </c>
      <c r="I490" s="35">
        <v>6.75</v>
      </c>
      <c r="J490" s="35">
        <v>7.12</v>
      </c>
      <c r="K490" s="35">
        <v>6.85</v>
      </c>
      <c r="L490" s="35">
        <v>0</v>
      </c>
      <c r="M490" s="35" t="s">
        <v>1746</v>
      </c>
      <c r="N490" s="35">
        <v>3.84</v>
      </c>
      <c r="O490" s="35">
        <f>0.12*5</f>
        <v>0.6</v>
      </c>
      <c r="P490" s="35">
        <v>2.7</v>
      </c>
      <c r="Q490" s="35">
        <v>2.5</v>
      </c>
      <c r="R490" s="36">
        <v>4</v>
      </c>
      <c r="S490" s="41">
        <v>0</v>
      </c>
      <c r="T490" s="36">
        <v>0</v>
      </c>
      <c r="U490" s="41">
        <v>0</v>
      </c>
      <c r="V490" s="36">
        <v>0</v>
      </c>
      <c r="W490" s="161"/>
      <c r="X490" s="1" t="s">
        <v>1746</v>
      </c>
      <c r="Y490" s="44" t="s">
        <v>1777</v>
      </c>
    </row>
    <row r="491" spans="1:25" x14ac:dyDescent="0.25">
      <c r="A491" s="90">
        <v>490</v>
      </c>
      <c r="B491" s="29" t="s">
        <v>23</v>
      </c>
      <c r="C491" s="26" t="s">
        <v>851</v>
      </c>
      <c r="D491" s="39">
        <v>44684</v>
      </c>
      <c r="E491" s="40">
        <v>0.45138888888888901</v>
      </c>
      <c r="F491" s="40">
        <v>0.78472222222222199</v>
      </c>
      <c r="G491" s="41">
        <v>1200</v>
      </c>
      <c r="H491" s="41" t="s">
        <v>25</v>
      </c>
      <c r="I491" s="35">
        <v>7.68</v>
      </c>
      <c r="J491" s="35">
        <v>9.44</v>
      </c>
      <c r="K491" s="35">
        <v>9.44</v>
      </c>
      <c r="L491" s="35">
        <v>0.8</v>
      </c>
      <c r="M491" s="35" t="s">
        <v>1746</v>
      </c>
      <c r="N491" s="35">
        <v>1.47</v>
      </c>
      <c r="O491" s="35">
        <f>0.12*8</f>
        <v>0.96</v>
      </c>
      <c r="P491" s="35">
        <v>0.3</v>
      </c>
      <c r="Q491" s="35">
        <v>0.7</v>
      </c>
      <c r="R491" s="36">
        <v>0</v>
      </c>
      <c r="S491" s="41">
        <v>1</v>
      </c>
      <c r="T491" s="36">
        <f t="shared" ref="T491:T514" si="2">(Q491-P491)*S491</f>
        <v>0.39999999999999997</v>
      </c>
      <c r="U491" s="41">
        <v>1</v>
      </c>
      <c r="V491" s="36">
        <v>0.4</v>
      </c>
      <c r="W491" s="43">
        <v>8</v>
      </c>
      <c r="X491" s="43" t="s">
        <v>1746</v>
      </c>
      <c r="Y491" s="44" t="s">
        <v>1778</v>
      </c>
    </row>
    <row r="492" spans="1:25" x14ac:dyDescent="0.25">
      <c r="A492" s="90">
        <v>491</v>
      </c>
      <c r="B492" s="29" t="s">
        <v>23</v>
      </c>
      <c r="C492" s="26" t="s">
        <v>1779</v>
      </c>
      <c r="D492" s="39">
        <v>44685</v>
      </c>
      <c r="E492" s="40">
        <v>0.36805555555555602</v>
      </c>
      <c r="F492" s="40">
        <v>0.74305555555555503</v>
      </c>
      <c r="G492" s="41">
        <v>1200</v>
      </c>
      <c r="H492" s="41" t="s">
        <v>25</v>
      </c>
      <c r="I492" s="35">
        <v>14.99</v>
      </c>
      <c r="J492" s="35">
        <v>16.62</v>
      </c>
      <c r="K492" s="35">
        <v>5.95</v>
      </c>
      <c r="L492" s="35">
        <v>0</v>
      </c>
      <c r="M492" s="35" t="s">
        <v>1746</v>
      </c>
      <c r="N492" s="35">
        <v>2.66</v>
      </c>
      <c r="O492" s="35">
        <f>0.12*8</f>
        <v>0.96</v>
      </c>
      <c r="P492" s="35">
        <v>0</v>
      </c>
      <c r="Q492" s="35">
        <v>1.46</v>
      </c>
      <c r="R492" s="36">
        <v>6.5</v>
      </c>
      <c r="S492" s="41">
        <v>1</v>
      </c>
      <c r="T492" s="36">
        <f t="shared" si="2"/>
        <v>1.46</v>
      </c>
      <c r="U492" s="41">
        <v>1</v>
      </c>
      <c r="V492" s="36">
        <v>1.5</v>
      </c>
      <c r="W492" s="43">
        <v>8</v>
      </c>
      <c r="X492" s="43" t="s">
        <v>1746</v>
      </c>
      <c r="Y492" s="44" t="s">
        <v>1780</v>
      </c>
    </row>
    <row r="493" spans="1:25" x14ac:dyDescent="0.25">
      <c r="A493" s="90">
        <v>492</v>
      </c>
      <c r="B493" s="29" t="s">
        <v>23</v>
      </c>
      <c r="C493" s="26" t="s">
        <v>150</v>
      </c>
      <c r="D493" s="39">
        <v>44686</v>
      </c>
      <c r="E493" s="40">
        <v>0.54166666666666696</v>
      </c>
      <c r="F493" s="40">
        <v>0.83333333333333304</v>
      </c>
      <c r="G493" s="41">
        <v>850</v>
      </c>
      <c r="H493" s="41" t="s">
        <v>25</v>
      </c>
      <c r="I493" s="35">
        <v>5.59</v>
      </c>
      <c r="J493" s="35">
        <v>11.58</v>
      </c>
      <c r="K493" s="35">
        <v>11.57</v>
      </c>
      <c r="L493" s="35">
        <v>0.8</v>
      </c>
      <c r="M493" s="35" t="s">
        <v>1746</v>
      </c>
      <c r="N493" s="35">
        <v>2.27</v>
      </c>
      <c r="O493" s="35">
        <f>0.085*7</f>
        <v>0.59500000000000008</v>
      </c>
      <c r="P493" s="35">
        <v>0.3</v>
      </c>
      <c r="Q493" s="35">
        <v>0.9</v>
      </c>
      <c r="R493" s="36">
        <v>6</v>
      </c>
      <c r="S493" s="41">
        <v>1</v>
      </c>
      <c r="T493" s="36">
        <f t="shared" si="2"/>
        <v>0.60000000000000009</v>
      </c>
      <c r="U493" s="41">
        <v>1</v>
      </c>
      <c r="V493" s="36">
        <v>0.6</v>
      </c>
      <c r="W493" s="43">
        <v>7</v>
      </c>
      <c r="X493" s="43" t="s">
        <v>1746</v>
      </c>
      <c r="Y493" s="44" t="s">
        <v>1781</v>
      </c>
    </row>
    <row r="494" spans="1:25" x14ac:dyDescent="0.25">
      <c r="A494" s="90">
        <v>493</v>
      </c>
      <c r="B494" s="29" t="s">
        <v>23</v>
      </c>
      <c r="C494" s="26" t="s">
        <v>1756</v>
      </c>
      <c r="D494" s="39">
        <v>44686</v>
      </c>
      <c r="E494" s="40">
        <v>0.36805555555555602</v>
      </c>
      <c r="F494" s="40">
        <v>0.70138888888888895</v>
      </c>
      <c r="G494" s="41">
        <v>1200</v>
      </c>
      <c r="H494" s="41" t="s">
        <v>25</v>
      </c>
      <c r="I494" s="35">
        <v>7.14</v>
      </c>
      <c r="J494" s="35">
        <v>8.3699999999999992</v>
      </c>
      <c r="K494" s="35">
        <v>7.21</v>
      </c>
      <c r="L494" s="35">
        <v>0</v>
      </c>
      <c r="M494" s="35" t="s">
        <v>1746</v>
      </c>
      <c r="N494" s="35">
        <v>4.18</v>
      </c>
      <c r="O494" s="35">
        <f>0.12*8</f>
        <v>0.96</v>
      </c>
      <c r="P494" s="35">
        <v>0.1</v>
      </c>
      <c r="Q494" s="35">
        <v>3.8</v>
      </c>
      <c r="R494" s="36">
        <v>3</v>
      </c>
      <c r="S494" s="41">
        <v>5</v>
      </c>
      <c r="T494" s="36">
        <f t="shared" si="2"/>
        <v>18.5</v>
      </c>
      <c r="U494" s="41">
        <v>26</v>
      </c>
      <c r="V494" s="36">
        <v>112.9205</v>
      </c>
      <c r="W494" s="43">
        <v>8</v>
      </c>
      <c r="X494" s="43" t="s">
        <v>1746</v>
      </c>
      <c r="Y494" s="44" t="s">
        <v>1782</v>
      </c>
    </row>
    <row r="495" spans="1:25" x14ac:dyDescent="0.25">
      <c r="A495" s="90">
        <v>494</v>
      </c>
      <c r="B495" s="29" t="s">
        <v>23</v>
      </c>
      <c r="C495" s="26" t="s">
        <v>1703</v>
      </c>
      <c r="D495" s="39">
        <v>44687</v>
      </c>
      <c r="E495" s="40">
        <v>0.34027777777777801</v>
      </c>
      <c r="F495" s="40">
        <v>0.53472222222222199</v>
      </c>
      <c r="G495" s="41">
        <v>850</v>
      </c>
      <c r="H495" s="41" t="s">
        <v>25</v>
      </c>
      <c r="I495" s="35">
        <v>4.09</v>
      </c>
      <c r="J495" s="35">
        <v>4.09</v>
      </c>
      <c r="K495" s="35">
        <v>2.57</v>
      </c>
      <c r="L495" s="35">
        <v>2.23</v>
      </c>
      <c r="M495" s="35" t="s">
        <v>1746</v>
      </c>
      <c r="N495" s="35">
        <v>4.04</v>
      </c>
      <c r="O495" s="35">
        <f>0.085*4.7</f>
        <v>0.39950000000000002</v>
      </c>
      <c r="P495" s="35">
        <v>0.3</v>
      </c>
      <c r="Q495" s="35">
        <v>1.1000000000000001</v>
      </c>
      <c r="R495" s="36">
        <v>1</v>
      </c>
      <c r="S495" s="41">
        <v>1</v>
      </c>
      <c r="T495" s="36">
        <f t="shared" si="2"/>
        <v>0.8</v>
      </c>
      <c r="U495" s="41">
        <v>1</v>
      </c>
      <c r="V495" s="36">
        <v>0.8</v>
      </c>
      <c r="W495" s="160">
        <v>9.6999999999999993</v>
      </c>
      <c r="X495" s="43" t="s">
        <v>1746</v>
      </c>
      <c r="Y495" s="44" t="s">
        <v>1783</v>
      </c>
    </row>
    <row r="496" spans="1:25" x14ac:dyDescent="0.25">
      <c r="A496" s="90">
        <v>495</v>
      </c>
      <c r="B496" s="29" t="s">
        <v>23</v>
      </c>
      <c r="C496" s="26" t="s">
        <v>1784</v>
      </c>
      <c r="D496" s="39">
        <v>44687</v>
      </c>
      <c r="E496" s="40">
        <v>0.54166666666666696</v>
      </c>
      <c r="F496" s="40">
        <v>0.75</v>
      </c>
      <c r="G496" s="41">
        <v>850</v>
      </c>
      <c r="H496" s="41" t="s">
        <v>25</v>
      </c>
      <c r="I496" s="35">
        <v>2.5</v>
      </c>
      <c r="J496" s="35">
        <v>2.93</v>
      </c>
      <c r="K496" s="35">
        <v>2.06</v>
      </c>
      <c r="L496" s="35">
        <v>2.12</v>
      </c>
      <c r="M496" s="35" t="s">
        <v>1746</v>
      </c>
      <c r="N496" s="35">
        <v>2.31</v>
      </c>
      <c r="O496" s="35">
        <f>0.085*5</f>
        <v>0.42500000000000004</v>
      </c>
      <c r="P496" s="35">
        <v>0.3</v>
      </c>
      <c r="Q496" s="35">
        <v>1</v>
      </c>
      <c r="R496" s="36">
        <v>0.5</v>
      </c>
      <c r="S496" s="41">
        <v>1</v>
      </c>
      <c r="T496" s="36">
        <f t="shared" si="2"/>
        <v>0.7</v>
      </c>
      <c r="U496" s="41">
        <v>1</v>
      </c>
      <c r="V496" s="36">
        <v>0.7</v>
      </c>
      <c r="W496" s="160"/>
      <c r="X496" s="43" t="s">
        <v>1746</v>
      </c>
      <c r="Y496" s="44" t="s">
        <v>1785</v>
      </c>
    </row>
    <row r="497" spans="1:25" x14ac:dyDescent="0.25">
      <c r="A497" s="90">
        <v>496</v>
      </c>
      <c r="B497" s="29" t="s">
        <v>23</v>
      </c>
      <c r="C497" s="26" t="s">
        <v>60</v>
      </c>
      <c r="D497" s="39">
        <v>44688</v>
      </c>
      <c r="E497" s="40">
        <v>0.42361111111111099</v>
      </c>
      <c r="F497" s="40">
        <v>0.84027777777777801</v>
      </c>
      <c r="G497" s="41">
        <v>1000</v>
      </c>
      <c r="H497" s="41" t="s">
        <v>25</v>
      </c>
      <c r="I497" s="35">
        <v>4.91</v>
      </c>
      <c r="J497" s="35">
        <v>5.73</v>
      </c>
      <c r="K497" s="35">
        <v>5.72</v>
      </c>
      <c r="L497" s="35">
        <v>0.41</v>
      </c>
      <c r="M497" s="35" t="s">
        <v>1746</v>
      </c>
      <c r="N497" s="35">
        <v>0.68</v>
      </c>
      <c r="O497" s="35">
        <f>0.12*10</f>
        <v>1.2</v>
      </c>
      <c r="P497" s="35">
        <v>0.3</v>
      </c>
      <c r="Q497" s="35">
        <v>0.4</v>
      </c>
      <c r="R497" s="36">
        <v>2.5</v>
      </c>
      <c r="S497" s="41">
        <v>1</v>
      </c>
      <c r="T497" s="36">
        <f t="shared" si="2"/>
        <v>0.10000000000000003</v>
      </c>
      <c r="U497" s="41">
        <v>1</v>
      </c>
      <c r="V497" s="36">
        <v>0.1</v>
      </c>
      <c r="W497" s="43">
        <v>10</v>
      </c>
      <c r="X497" s="43" t="s">
        <v>1746</v>
      </c>
      <c r="Y497" s="44" t="s">
        <v>1786</v>
      </c>
    </row>
    <row r="498" spans="1:25" x14ac:dyDescent="0.25">
      <c r="A498" s="90">
        <v>497</v>
      </c>
      <c r="B498" s="29" t="s">
        <v>23</v>
      </c>
      <c r="C498" s="26" t="s">
        <v>1787</v>
      </c>
      <c r="D498" s="39">
        <v>44691</v>
      </c>
      <c r="E498" s="40">
        <v>0.40277777777777801</v>
      </c>
      <c r="F498" s="40">
        <v>0.81944444444444497</v>
      </c>
      <c r="G498" s="41">
        <v>800</v>
      </c>
      <c r="H498" s="41" t="s">
        <v>25</v>
      </c>
      <c r="I498" s="35">
        <v>3.59</v>
      </c>
      <c r="J498" s="35">
        <v>5.37</v>
      </c>
      <c r="K498" s="35">
        <v>5.37</v>
      </c>
      <c r="L498" s="35">
        <v>0.45</v>
      </c>
      <c r="M498" s="35" t="s">
        <v>1746</v>
      </c>
      <c r="N498" s="35">
        <v>4.05</v>
      </c>
      <c r="O498" s="35">
        <f>0.08*10</f>
        <v>0.8</v>
      </c>
      <c r="P498" s="35">
        <v>0.4</v>
      </c>
      <c r="Q498" s="35">
        <v>2.8</v>
      </c>
      <c r="R498" s="36">
        <v>4.5</v>
      </c>
      <c r="S498" s="41">
        <v>1</v>
      </c>
      <c r="T498" s="36">
        <f t="shared" si="2"/>
        <v>2.4</v>
      </c>
      <c r="U498" s="41">
        <v>1</v>
      </c>
      <c r="V498" s="36">
        <v>2.4</v>
      </c>
      <c r="W498" s="43">
        <v>10</v>
      </c>
      <c r="X498" s="43" t="s">
        <v>1746</v>
      </c>
      <c r="Y498" s="44" t="s">
        <v>1788</v>
      </c>
    </row>
    <row r="499" spans="1:25" x14ac:dyDescent="0.25">
      <c r="A499" s="90">
        <v>498</v>
      </c>
      <c r="B499" s="29" t="s">
        <v>23</v>
      </c>
      <c r="C499" s="26" t="s">
        <v>1027</v>
      </c>
      <c r="D499" s="39">
        <v>44692</v>
      </c>
      <c r="E499" s="40">
        <v>0.45138888888888901</v>
      </c>
      <c r="F499" s="40">
        <v>0.78472222222222199</v>
      </c>
      <c r="G499" s="41">
        <v>800</v>
      </c>
      <c r="H499" s="41" t="s">
        <v>25</v>
      </c>
      <c r="I499" s="35">
        <v>1.7</v>
      </c>
      <c r="J499" s="35">
        <v>2.57</v>
      </c>
      <c r="K499" s="35">
        <v>2.57</v>
      </c>
      <c r="L499" s="35">
        <v>0.31</v>
      </c>
      <c r="M499" s="35" t="s">
        <v>1746</v>
      </c>
      <c r="N499" s="35">
        <v>0.4</v>
      </c>
      <c r="O499" s="35">
        <f>0.12*8</f>
        <v>0.96</v>
      </c>
      <c r="P499" s="35">
        <v>0.1</v>
      </c>
      <c r="Q499" s="35">
        <v>0.1</v>
      </c>
      <c r="R499" s="36">
        <v>1.5</v>
      </c>
      <c r="S499" s="41">
        <v>0</v>
      </c>
      <c r="T499" s="36">
        <f t="shared" si="2"/>
        <v>0</v>
      </c>
      <c r="U499" s="41">
        <v>0</v>
      </c>
      <c r="V499" s="36">
        <v>0</v>
      </c>
      <c r="W499" s="43">
        <v>8</v>
      </c>
      <c r="X499" s="43" t="s">
        <v>1746</v>
      </c>
      <c r="Y499" s="44" t="s">
        <v>1789</v>
      </c>
    </row>
    <row r="500" spans="1:25" x14ac:dyDescent="0.25">
      <c r="A500" s="90">
        <v>499</v>
      </c>
      <c r="B500" s="29" t="s">
        <v>23</v>
      </c>
      <c r="C500" s="26" t="s">
        <v>87</v>
      </c>
      <c r="D500" s="39">
        <v>44693</v>
      </c>
      <c r="E500" s="40">
        <v>0.53472222222222199</v>
      </c>
      <c r="F500" s="40">
        <v>0.82638888888888895</v>
      </c>
      <c r="G500" s="41">
        <v>800</v>
      </c>
      <c r="H500" s="41" t="s">
        <v>25</v>
      </c>
      <c r="I500" s="35">
        <v>5.22</v>
      </c>
      <c r="J500" s="35">
        <v>7.9</v>
      </c>
      <c r="K500" s="35">
        <v>7.49</v>
      </c>
      <c r="L500" s="35">
        <v>0</v>
      </c>
      <c r="M500" s="35" t="s">
        <v>1746</v>
      </c>
      <c r="N500" s="35">
        <v>2.4700000000000002</v>
      </c>
      <c r="O500" s="35">
        <f>0.12*7</f>
        <v>0.84</v>
      </c>
      <c r="P500" s="35">
        <v>0.1</v>
      </c>
      <c r="Q500" s="35">
        <v>0.8</v>
      </c>
      <c r="R500" s="36">
        <v>5</v>
      </c>
      <c r="S500" s="41">
        <v>1</v>
      </c>
      <c r="T500" s="36">
        <f t="shared" si="2"/>
        <v>0.70000000000000007</v>
      </c>
      <c r="U500" s="41">
        <v>1</v>
      </c>
      <c r="V500" s="36">
        <v>0.7</v>
      </c>
      <c r="W500" s="43">
        <v>7</v>
      </c>
      <c r="X500" s="43" t="s">
        <v>1746</v>
      </c>
      <c r="Y500" s="44" t="s">
        <v>1790</v>
      </c>
    </row>
    <row r="501" spans="1:25" x14ac:dyDescent="0.25">
      <c r="A501" s="90">
        <v>500</v>
      </c>
      <c r="B501" s="29" t="s">
        <v>23</v>
      </c>
      <c r="C501" s="26" t="s">
        <v>87</v>
      </c>
      <c r="D501" s="39">
        <v>44694</v>
      </c>
      <c r="E501" s="40">
        <v>0.40277777777777801</v>
      </c>
      <c r="F501" s="40">
        <v>0.73611111111111105</v>
      </c>
      <c r="G501" s="41">
        <v>1200</v>
      </c>
      <c r="H501" s="41" t="s">
        <v>25</v>
      </c>
      <c r="I501" s="35">
        <v>7.42</v>
      </c>
      <c r="J501" s="35">
        <v>7.94</v>
      </c>
      <c r="K501" s="35">
        <v>6.38</v>
      </c>
      <c r="L501" s="35">
        <v>0</v>
      </c>
      <c r="M501" s="35" t="s">
        <v>1746</v>
      </c>
      <c r="N501" s="35">
        <v>6.92</v>
      </c>
      <c r="O501" s="35">
        <f>0.12*8</f>
        <v>0.96</v>
      </c>
      <c r="P501" s="35">
        <v>0.8</v>
      </c>
      <c r="Q501" s="35">
        <v>5.2</v>
      </c>
      <c r="R501" s="36">
        <v>7</v>
      </c>
      <c r="S501" s="41">
        <v>3</v>
      </c>
      <c r="T501" s="36">
        <f t="shared" si="2"/>
        <v>13.200000000000001</v>
      </c>
      <c r="U501" s="41">
        <f>D506-D501</f>
        <v>6</v>
      </c>
      <c r="V501" s="36">
        <v>15.5998</v>
      </c>
      <c r="W501" s="43">
        <v>8</v>
      </c>
      <c r="X501" s="43" t="s">
        <v>1746</v>
      </c>
      <c r="Y501" s="44" t="s">
        <v>1791</v>
      </c>
    </row>
    <row r="502" spans="1:25" x14ac:dyDescent="0.25">
      <c r="A502" s="90">
        <v>501</v>
      </c>
      <c r="B502" s="29" t="s">
        <v>23</v>
      </c>
      <c r="C502" s="26" t="s">
        <v>1792</v>
      </c>
      <c r="D502" s="39">
        <v>44695</v>
      </c>
      <c r="E502" s="40">
        <v>0.47916666666666702</v>
      </c>
      <c r="F502" s="40">
        <v>0.8125</v>
      </c>
      <c r="G502" s="41">
        <v>800</v>
      </c>
      <c r="H502" s="41" t="s">
        <v>25</v>
      </c>
      <c r="I502" s="35">
        <v>1.68</v>
      </c>
      <c r="J502" s="35">
        <v>2.23</v>
      </c>
      <c r="K502" s="35">
        <v>1.68</v>
      </c>
      <c r="L502" s="35">
        <v>0.77</v>
      </c>
      <c r="M502" s="35" t="s">
        <v>1746</v>
      </c>
      <c r="N502" s="35">
        <v>1.77</v>
      </c>
      <c r="O502" s="35">
        <f>0.12*8</f>
        <v>0.96</v>
      </c>
      <c r="P502" s="35">
        <v>0.8</v>
      </c>
      <c r="Q502" s="35">
        <v>0.8</v>
      </c>
      <c r="R502" s="36">
        <v>25</v>
      </c>
      <c r="S502" s="41">
        <v>1</v>
      </c>
      <c r="T502" s="36">
        <f t="shared" si="2"/>
        <v>0</v>
      </c>
      <c r="U502" s="41">
        <v>1</v>
      </c>
      <c r="V502" s="36">
        <v>0</v>
      </c>
      <c r="W502" s="43">
        <v>8</v>
      </c>
      <c r="X502" s="43" t="s">
        <v>1746</v>
      </c>
      <c r="Y502" s="44" t="s">
        <v>1793</v>
      </c>
    </row>
    <row r="503" spans="1:25" x14ac:dyDescent="0.25">
      <c r="A503" s="90">
        <v>502</v>
      </c>
      <c r="B503" s="29" t="s">
        <v>23</v>
      </c>
      <c r="C503" s="26" t="s">
        <v>1027</v>
      </c>
      <c r="D503" s="39">
        <v>44696</v>
      </c>
      <c r="E503" s="40">
        <v>0.45138888888888901</v>
      </c>
      <c r="F503" s="40">
        <v>0.78472222222222199</v>
      </c>
      <c r="G503" s="41">
        <v>800</v>
      </c>
      <c r="H503" s="41" t="s">
        <v>56</v>
      </c>
      <c r="I503" s="35">
        <v>2.23</v>
      </c>
      <c r="J503" s="35">
        <v>2.97</v>
      </c>
      <c r="K503" s="35">
        <v>2.38</v>
      </c>
      <c r="L503" s="35">
        <v>0</v>
      </c>
      <c r="M503" s="35" t="s">
        <v>1746</v>
      </c>
      <c r="N503" s="35">
        <v>3.03</v>
      </c>
      <c r="O503" s="35">
        <f>0.12*8</f>
        <v>0.96</v>
      </c>
      <c r="P503" s="35">
        <v>0.1</v>
      </c>
      <c r="Q503" s="35">
        <v>2</v>
      </c>
      <c r="R503" s="36">
        <v>5.5</v>
      </c>
      <c r="S503" s="41">
        <v>1</v>
      </c>
      <c r="T503" s="36">
        <f t="shared" si="2"/>
        <v>1.9</v>
      </c>
      <c r="U503" s="41">
        <v>1</v>
      </c>
      <c r="V503" s="36">
        <v>1.9</v>
      </c>
      <c r="W503" s="43">
        <v>8</v>
      </c>
      <c r="X503" s="43" t="s">
        <v>1746</v>
      </c>
      <c r="Y503" s="44" t="s">
        <v>1794</v>
      </c>
    </row>
    <row r="504" spans="1:25" x14ac:dyDescent="0.25">
      <c r="A504" s="90">
        <v>503</v>
      </c>
      <c r="B504" s="29" t="s">
        <v>23</v>
      </c>
      <c r="C504" s="26" t="s">
        <v>1795</v>
      </c>
      <c r="D504" s="39">
        <v>44698</v>
      </c>
      <c r="E504" s="40">
        <v>0.50694444444444398</v>
      </c>
      <c r="F504" s="40">
        <v>0.71527777777777801</v>
      </c>
      <c r="G504" s="41">
        <v>1000</v>
      </c>
      <c r="H504" s="41" t="s">
        <v>25</v>
      </c>
      <c r="I504" s="35">
        <v>3.58</v>
      </c>
      <c r="J504" s="35">
        <v>5.03</v>
      </c>
      <c r="K504" s="35">
        <v>3.54</v>
      </c>
      <c r="L504" s="35">
        <v>0.27</v>
      </c>
      <c r="M504" s="35" t="s">
        <v>1746</v>
      </c>
      <c r="N504" s="35">
        <v>2.15</v>
      </c>
      <c r="O504" s="35">
        <f>0.12*5</f>
        <v>0.6</v>
      </c>
      <c r="P504" s="35">
        <v>0.5</v>
      </c>
      <c r="Q504" s="35">
        <v>1</v>
      </c>
      <c r="R504" s="36">
        <v>3.8</v>
      </c>
      <c r="S504" s="41">
        <v>1</v>
      </c>
      <c r="T504" s="36">
        <f t="shared" si="2"/>
        <v>0.5</v>
      </c>
      <c r="U504" s="41">
        <v>1</v>
      </c>
      <c r="V504" s="36">
        <v>0.5</v>
      </c>
      <c r="W504" s="43">
        <v>5</v>
      </c>
      <c r="X504" s="43" t="s">
        <v>1746</v>
      </c>
      <c r="Y504" s="44" t="s">
        <v>1796</v>
      </c>
    </row>
    <row r="505" spans="1:25" x14ac:dyDescent="0.25">
      <c r="A505" s="90">
        <v>504</v>
      </c>
      <c r="B505" s="29" t="s">
        <v>23</v>
      </c>
      <c r="C505" s="26" t="s">
        <v>1766</v>
      </c>
      <c r="D505" s="39">
        <v>44699</v>
      </c>
      <c r="E505" s="40">
        <v>0.50694444444444398</v>
      </c>
      <c r="F505" s="40">
        <v>0.79861111111111105</v>
      </c>
      <c r="G505" s="41">
        <v>1000</v>
      </c>
      <c r="H505" s="41" t="s">
        <v>25</v>
      </c>
      <c r="I505" s="35">
        <v>6.25</v>
      </c>
      <c r="J505" s="35">
        <v>7.62</v>
      </c>
      <c r="K505" s="35">
        <v>5.64</v>
      </c>
      <c r="L505" s="35">
        <v>0</v>
      </c>
      <c r="M505" s="35" t="s">
        <v>1746</v>
      </c>
      <c r="N505" s="35">
        <v>6.12</v>
      </c>
      <c r="O505" s="35">
        <f>0.12*7</f>
        <v>0.84</v>
      </c>
      <c r="P505" s="35">
        <v>0.2</v>
      </c>
      <c r="Q505" s="35">
        <v>2.7</v>
      </c>
      <c r="R505" s="36">
        <v>9</v>
      </c>
      <c r="S505" s="41">
        <v>3</v>
      </c>
      <c r="T505" s="36">
        <f t="shared" si="2"/>
        <v>7.5</v>
      </c>
      <c r="U505" s="41">
        <f>D513-D505</f>
        <v>6</v>
      </c>
      <c r="V505" s="36">
        <v>8.3091000000000008</v>
      </c>
      <c r="W505" s="43">
        <v>7</v>
      </c>
      <c r="X505" s="43" t="s">
        <v>1746</v>
      </c>
      <c r="Y505" s="44" t="s">
        <v>1797</v>
      </c>
    </row>
    <row r="506" spans="1:25" x14ac:dyDescent="0.25">
      <c r="A506" s="90">
        <v>505</v>
      </c>
      <c r="B506" s="29" t="s">
        <v>23</v>
      </c>
      <c r="C506" s="26" t="s">
        <v>87</v>
      </c>
      <c r="D506" s="39">
        <v>44700</v>
      </c>
      <c r="E506" s="40">
        <v>0.45833333333333298</v>
      </c>
      <c r="F506" s="40">
        <v>0.79166666666666696</v>
      </c>
      <c r="G506" s="41">
        <v>1200</v>
      </c>
      <c r="H506" s="41" t="s">
        <v>25</v>
      </c>
      <c r="I506" s="35">
        <v>5.57</v>
      </c>
      <c r="J506" s="35">
        <v>7.24</v>
      </c>
      <c r="K506" s="35">
        <v>5.85</v>
      </c>
      <c r="L506" s="35">
        <v>0</v>
      </c>
      <c r="M506" s="35" t="s">
        <v>1746</v>
      </c>
      <c r="N506" s="35">
        <v>5.85</v>
      </c>
      <c r="O506" s="35">
        <f>0.12*8</f>
        <v>0.96</v>
      </c>
      <c r="P506" s="35">
        <v>0.1</v>
      </c>
      <c r="Q506" s="35">
        <v>3.5</v>
      </c>
      <c r="R506" s="36">
        <v>7</v>
      </c>
      <c r="S506" s="41">
        <v>2</v>
      </c>
      <c r="T506" s="36">
        <f t="shared" si="2"/>
        <v>6.8</v>
      </c>
      <c r="U506" s="41">
        <f>D512-D506</f>
        <v>4</v>
      </c>
      <c r="V506" s="36">
        <v>9.7537000000000003</v>
      </c>
      <c r="W506" s="43">
        <v>8</v>
      </c>
      <c r="X506" s="43" t="s">
        <v>1746</v>
      </c>
      <c r="Y506" s="44" t="s">
        <v>1798</v>
      </c>
    </row>
    <row r="507" spans="1:25" x14ac:dyDescent="0.25">
      <c r="A507" s="90">
        <v>506</v>
      </c>
      <c r="B507" s="29" t="s">
        <v>23</v>
      </c>
      <c r="C507" s="26" t="s">
        <v>1027</v>
      </c>
      <c r="D507" s="39">
        <v>44701</v>
      </c>
      <c r="E507" s="40">
        <v>0.40972222222222199</v>
      </c>
      <c r="F507" s="40">
        <v>0.78472222222222199</v>
      </c>
      <c r="G507" s="41">
        <v>1200</v>
      </c>
      <c r="H507" s="41" t="s">
        <v>56</v>
      </c>
      <c r="I507" s="35">
        <v>2.33</v>
      </c>
      <c r="J507" s="35">
        <v>3.14</v>
      </c>
      <c r="K507" s="35">
        <v>2.5099999999999998</v>
      </c>
      <c r="L507" s="35">
        <v>0</v>
      </c>
      <c r="M507" s="35" t="s">
        <v>1746</v>
      </c>
      <c r="N507" s="35">
        <v>2.88</v>
      </c>
      <c r="O507" s="35">
        <f>0.12*9</f>
        <v>1.08</v>
      </c>
      <c r="P507" s="35">
        <v>0.1</v>
      </c>
      <c r="Q507" s="35">
        <v>1.2</v>
      </c>
      <c r="R507" s="36">
        <v>2.8</v>
      </c>
      <c r="S507" s="41">
        <v>1</v>
      </c>
      <c r="T507" s="36">
        <f t="shared" si="2"/>
        <v>1.0999999999999999</v>
      </c>
      <c r="U507" s="41">
        <v>1</v>
      </c>
      <c r="V507" s="36">
        <v>1.1000000000000001</v>
      </c>
      <c r="W507" s="43">
        <v>9</v>
      </c>
      <c r="X507" s="43" t="s">
        <v>1746</v>
      </c>
      <c r="Y507" s="44" t="s">
        <v>1799</v>
      </c>
    </row>
    <row r="508" spans="1:25" x14ac:dyDescent="0.25">
      <c r="A508" s="90">
        <v>507</v>
      </c>
      <c r="B508" s="29" t="s">
        <v>23</v>
      </c>
      <c r="C508" s="26" t="s">
        <v>1800</v>
      </c>
      <c r="D508" s="39">
        <v>44702</v>
      </c>
      <c r="E508" s="40">
        <v>0.4375</v>
      </c>
      <c r="F508" s="40">
        <v>0.8125</v>
      </c>
      <c r="G508" s="41">
        <v>1200</v>
      </c>
      <c r="H508" s="41" t="s">
        <v>25</v>
      </c>
      <c r="I508" s="35">
        <v>4.41</v>
      </c>
      <c r="J508" s="35">
        <v>4.66</v>
      </c>
      <c r="K508" s="35">
        <v>4.3600000000000003</v>
      </c>
      <c r="L508" s="35">
        <v>0</v>
      </c>
      <c r="M508" s="35" t="s">
        <v>1746</v>
      </c>
      <c r="N508" s="35">
        <v>4.4800000000000004</v>
      </c>
      <c r="O508" s="35">
        <f>0.12*9</f>
        <v>1.08</v>
      </c>
      <c r="P508" s="35">
        <v>0</v>
      </c>
      <c r="Q508" s="35">
        <v>3.4</v>
      </c>
      <c r="R508" s="36">
        <v>2</v>
      </c>
      <c r="S508" s="41">
        <v>5</v>
      </c>
      <c r="T508" s="36">
        <f t="shared" si="2"/>
        <v>17</v>
      </c>
      <c r="U508" s="41">
        <v>10</v>
      </c>
      <c r="V508" s="36">
        <v>32.891399999999997</v>
      </c>
      <c r="W508" s="43">
        <v>9</v>
      </c>
      <c r="X508" s="43" t="s">
        <v>1746</v>
      </c>
      <c r="Y508" s="44" t="s">
        <v>1801</v>
      </c>
    </row>
    <row r="509" spans="1:25" x14ac:dyDescent="0.25">
      <c r="A509" s="90">
        <v>508</v>
      </c>
      <c r="B509" s="29" t="s">
        <v>23</v>
      </c>
      <c r="C509" s="26" t="s">
        <v>1802</v>
      </c>
      <c r="D509" s="39">
        <v>44703</v>
      </c>
      <c r="E509" s="40">
        <v>0.45138888888888901</v>
      </c>
      <c r="F509" s="40">
        <v>0.82638888888888895</v>
      </c>
      <c r="G509" s="41">
        <v>1200</v>
      </c>
      <c r="H509" s="41" t="s">
        <v>25</v>
      </c>
      <c r="I509" s="35">
        <v>8.18</v>
      </c>
      <c r="J509" s="35">
        <v>8.3699999999999992</v>
      </c>
      <c r="K509" s="35">
        <v>7.97</v>
      </c>
      <c r="L509" s="35">
        <v>3.21</v>
      </c>
      <c r="M509" s="35" t="s">
        <v>1746</v>
      </c>
      <c r="N509" s="35">
        <v>2.44</v>
      </c>
      <c r="O509" s="35">
        <f>0.12*9</f>
        <v>1.08</v>
      </c>
      <c r="P509" s="35">
        <v>0.1</v>
      </c>
      <c r="Q509" s="35">
        <v>2.1</v>
      </c>
      <c r="R509" s="36">
        <v>2</v>
      </c>
      <c r="S509" s="41">
        <v>1</v>
      </c>
      <c r="T509" s="36">
        <f t="shared" si="2"/>
        <v>2</v>
      </c>
      <c r="U509" s="41">
        <v>1</v>
      </c>
      <c r="V509" s="36">
        <f>(S509-F509)*U509</f>
        <v>0.17361111111111105</v>
      </c>
      <c r="W509" s="43">
        <v>9</v>
      </c>
      <c r="X509" s="43" t="s">
        <v>1746</v>
      </c>
      <c r="Y509" s="44" t="s">
        <v>1803</v>
      </c>
    </row>
    <row r="510" spans="1:25" x14ac:dyDescent="0.25">
      <c r="A510" s="90">
        <v>509</v>
      </c>
      <c r="B510" s="29" t="s">
        <v>23</v>
      </c>
      <c r="C510" s="26" t="s">
        <v>60</v>
      </c>
      <c r="D510" s="39">
        <v>44703</v>
      </c>
      <c r="E510" s="40">
        <v>0.38194444444444398</v>
      </c>
      <c r="F510" s="40">
        <v>0.77083333333333304</v>
      </c>
      <c r="G510" s="41">
        <v>1000</v>
      </c>
      <c r="H510" s="41" t="s">
        <v>629</v>
      </c>
      <c r="I510" s="35">
        <v>5.77</v>
      </c>
      <c r="J510" s="35">
        <v>7.94</v>
      </c>
      <c r="K510" s="35">
        <v>6</v>
      </c>
      <c r="L510" s="35">
        <v>0</v>
      </c>
      <c r="M510" s="35" t="s">
        <v>1746</v>
      </c>
      <c r="N510" s="35">
        <v>2.48</v>
      </c>
      <c r="O510" s="35">
        <f>0.12*9</f>
        <v>1.08</v>
      </c>
      <c r="P510" s="35">
        <v>0.1</v>
      </c>
      <c r="Q510" s="35">
        <v>2.4</v>
      </c>
      <c r="R510" s="36">
        <v>1</v>
      </c>
      <c r="S510" s="41">
        <v>5</v>
      </c>
      <c r="T510" s="36">
        <f t="shared" si="2"/>
        <v>11.5</v>
      </c>
      <c r="U510" s="41">
        <v>9</v>
      </c>
      <c r="V510" s="36">
        <v>22.4267</v>
      </c>
      <c r="W510" s="43">
        <v>9.3000000000000007</v>
      </c>
      <c r="X510" s="43" t="s">
        <v>1746</v>
      </c>
      <c r="Y510" s="44" t="s">
        <v>1804</v>
      </c>
    </row>
    <row r="511" spans="1:25" x14ac:dyDescent="0.25">
      <c r="A511" s="90">
        <v>510</v>
      </c>
      <c r="B511" s="29" t="s">
        <v>23</v>
      </c>
      <c r="C511" s="1" t="s">
        <v>1758</v>
      </c>
      <c r="D511" s="39">
        <v>44704</v>
      </c>
      <c r="E511" s="40">
        <v>0.45138888888888901</v>
      </c>
      <c r="F511" s="40">
        <v>0.78472222222222199</v>
      </c>
      <c r="G511" s="41">
        <v>1200</v>
      </c>
      <c r="H511" s="41" t="s">
        <v>25</v>
      </c>
      <c r="I511" s="15">
        <v>1.97</v>
      </c>
      <c r="J511" s="15">
        <v>4.76</v>
      </c>
      <c r="K511" s="15">
        <v>3.25</v>
      </c>
      <c r="L511" s="35">
        <v>0.56000000000000005</v>
      </c>
      <c r="M511" s="35" t="s">
        <v>1746</v>
      </c>
      <c r="N511" s="35">
        <v>3.09</v>
      </c>
      <c r="O511" s="35">
        <f>0.12*8</f>
        <v>0.96</v>
      </c>
      <c r="P511" s="23">
        <v>0.4</v>
      </c>
      <c r="Q511" s="35">
        <v>1.1000000000000001</v>
      </c>
      <c r="R511" s="36">
        <v>2.6</v>
      </c>
      <c r="S511" s="41">
        <v>1</v>
      </c>
      <c r="T511" s="36">
        <f t="shared" si="2"/>
        <v>0.70000000000000007</v>
      </c>
      <c r="U511" s="41">
        <v>1</v>
      </c>
      <c r="V511" s="36">
        <v>0.7</v>
      </c>
      <c r="W511" s="43">
        <v>8</v>
      </c>
      <c r="X511" s="43" t="s">
        <v>1746</v>
      </c>
      <c r="Y511" s="44" t="s">
        <v>1805</v>
      </c>
    </row>
    <row r="512" spans="1:25" x14ac:dyDescent="0.25">
      <c r="A512" s="90">
        <v>511</v>
      </c>
      <c r="B512" s="29" t="s">
        <v>23</v>
      </c>
      <c r="C512" s="1" t="s">
        <v>87</v>
      </c>
      <c r="D512" s="39">
        <v>44704</v>
      </c>
      <c r="E512" s="40">
        <v>0.5</v>
      </c>
      <c r="F512" s="40">
        <v>0.83333333333333304</v>
      </c>
      <c r="G512" s="41">
        <v>1200</v>
      </c>
      <c r="H512" s="41" t="s">
        <v>25</v>
      </c>
      <c r="I512" s="15">
        <v>5.33</v>
      </c>
      <c r="J512" s="15">
        <v>6.49</v>
      </c>
      <c r="K512" s="15">
        <v>5.52</v>
      </c>
      <c r="L512" s="35">
        <v>0</v>
      </c>
      <c r="M512" s="35" t="s">
        <v>1746</v>
      </c>
      <c r="N512" s="35">
        <v>5.83</v>
      </c>
      <c r="O512" s="35">
        <f>0.12*8</f>
        <v>0.96</v>
      </c>
      <c r="P512" s="23">
        <v>0.2</v>
      </c>
      <c r="Q512" s="35">
        <v>3.4</v>
      </c>
      <c r="R512" s="36">
        <v>6</v>
      </c>
      <c r="S512" s="41">
        <v>2</v>
      </c>
      <c r="T512" s="36">
        <f t="shared" si="2"/>
        <v>6.3999999999999995</v>
      </c>
      <c r="U512" s="41">
        <f>D517-D512</f>
        <v>5</v>
      </c>
      <c r="V512" s="36">
        <v>9.2507000000000001</v>
      </c>
      <c r="W512" s="43">
        <v>8</v>
      </c>
      <c r="X512" s="43" t="s">
        <v>1746</v>
      </c>
      <c r="Y512" s="44" t="s">
        <v>1806</v>
      </c>
    </row>
    <row r="513" spans="1:25" x14ac:dyDescent="0.25">
      <c r="A513" s="90">
        <v>512</v>
      </c>
      <c r="B513" s="29" t="s">
        <v>23</v>
      </c>
      <c r="C513" s="1" t="s">
        <v>1766</v>
      </c>
      <c r="D513" s="39">
        <v>44705</v>
      </c>
      <c r="E513" s="40">
        <v>0.53472222222222199</v>
      </c>
      <c r="F513" s="40">
        <v>0.82638888888888895</v>
      </c>
      <c r="G513" s="41">
        <v>1200</v>
      </c>
      <c r="H513" s="41" t="s">
        <v>25</v>
      </c>
      <c r="I513" s="35">
        <v>7.19</v>
      </c>
      <c r="J513" s="35">
        <v>9.0399999999999991</v>
      </c>
      <c r="K513" s="35">
        <v>6.07</v>
      </c>
      <c r="L513" s="35">
        <v>0</v>
      </c>
      <c r="M513" s="35" t="s">
        <v>1746</v>
      </c>
      <c r="N513" s="35">
        <v>6.04</v>
      </c>
      <c r="O513" s="35">
        <f>0.12*7</f>
        <v>0.84</v>
      </c>
      <c r="P513" s="35">
        <v>0.1</v>
      </c>
      <c r="Q513" s="35">
        <v>3.4</v>
      </c>
      <c r="R513" s="36">
        <v>6</v>
      </c>
      <c r="S513" s="41">
        <v>3</v>
      </c>
      <c r="T513" s="36">
        <f t="shared" si="2"/>
        <v>9.8999999999999986</v>
      </c>
      <c r="U513" s="41">
        <v>7</v>
      </c>
      <c r="V513" s="36">
        <v>12.0501</v>
      </c>
      <c r="W513" s="43">
        <v>7</v>
      </c>
      <c r="X513" s="43" t="s">
        <v>1746</v>
      </c>
      <c r="Y513" s="44" t="s">
        <v>1807</v>
      </c>
    </row>
    <row r="514" spans="1:25" x14ac:dyDescent="0.25">
      <c r="A514" s="90">
        <v>513</v>
      </c>
      <c r="B514" s="29" t="s">
        <v>23</v>
      </c>
      <c r="C514" s="26" t="s">
        <v>769</v>
      </c>
      <c r="D514" s="39">
        <v>44706</v>
      </c>
      <c r="E514" s="40">
        <v>0.43055555555555602</v>
      </c>
      <c r="F514" s="40">
        <v>0.80555555555555503</v>
      </c>
      <c r="G514" s="41">
        <v>1200</v>
      </c>
      <c r="H514" s="41" t="s">
        <v>25</v>
      </c>
      <c r="I514" s="35">
        <v>2.7</v>
      </c>
      <c r="J514" s="35">
        <v>14.25</v>
      </c>
      <c r="K514" s="35">
        <v>13.92</v>
      </c>
      <c r="L514" s="35">
        <v>0.34</v>
      </c>
      <c r="M514" s="35" t="s">
        <v>1746</v>
      </c>
      <c r="N514" s="35">
        <v>2.61</v>
      </c>
      <c r="O514" s="35">
        <f>0.12*9</f>
        <v>1.08</v>
      </c>
      <c r="P514" s="35">
        <v>0.1</v>
      </c>
      <c r="Q514" s="35">
        <v>0.9</v>
      </c>
      <c r="R514" s="36">
        <v>0.5</v>
      </c>
      <c r="S514" s="41">
        <v>1</v>
      </c>
      <c r="T514" s="36">
        <f t="shared" si="2"/>
        <v>0.8</v>
      </c>
      <c r="U514" s="41">
        <v>1</v>
      </c>
      <c r="V514" s="36">
        <v>0.8</v>
      </c>
      <c r="W514" s="43">
        <v>9</v>
      </c>
      <c r="X514" s="43" t="s">
        <v>1746</v>
      </c>
      <c r="Y514" s="44" t="s">
        <v>1808</v>
      </c>
    </row>
    <row r="515" spans="1:25" x14ac:dyDescent="0.25">
      <c r="A515" s="90">
        <v>514</v>
      </c>
      <c r="B515" s="29" t="s">
        <v>23</v>
      </c>
      <c r="C515" s="1" t="s">
        <v>769</v>
      </c>
      <c r="D515" s="39">
        <v>44707</v>
      </c>
      <c r="E515" s="40">
        <v>0.43055555555555602</v>
      </c>
      <c r="F515" s="40">
        <v>0.61805555555555602</v>
      </c>
      <c r="G515" s="41">
        <v>1000</v>
      </c>
      <c r="H515" s="41" t="s">
        <v>50</v>
      </c>
      <c r="I515" s="15">
        <v>10.94</v>
      </c>
      <c r="J515" s="15">
        <v>17.440000000000001</v>
      </c>
      <c r="K515" s="15">
        <v>17.05</v>
      </c>
      <c r="L515" s="35">
        <v>0</v>
      </c>
      <c r="M515" s="35" t="s">
        <v>1746</v>
      </c>
      <c r="N515" s="35">
        <v>0</v>
      </c>
      <c r="O515" s="35">
        <f>0.12*4.5</f>
        <v>0.54</v>
      </c>
      <c r="P515" s="23">
        <v>0.9</v>
      </c>
      <c r="Q515" s="59">
        <v>0.6</v>
      </c>
      <c r="R515" s="36">
        <v>0</v>
      </c>
      <c r="S515" s="41">
        <v>0</v>
      </c>
      <c r="T515" s="36">
        <v>0</v>
      </c>
      <c r="U515" s="41">
        <v>0</v>
      </c>
      <c r="V515" s="36">
        <v>0</v>
      </c>
      <c r="W515" s="43">
        <v>4.5</v>
      </c>
      <c r="X515" s="43" t="s">
        <v>1746</v>
      </c>
      <c r="Y515" s="44" t="s">
        <v>1809</v>
      </c>
    </row>
    <row r="516" spans="1:25" x14ac:dyDescent="0.25">
      <c r="A516" s="90">
        <v>515</v>
      </c>
      <c r="B516" s="29" t="s">
        <v>23</v>
      </c>
      <c r="C516" s="1" t="s">
        <v>1027</v>
      </c>
      <c r="D516" s="39">
        <v>44707</v>
      </c>
      <c r="E516" s="40">
        <v>0.44444444444444398</v>
      </c>
      <c r="F516" s="40">
        <v>0.77777777777777801</v>
      </c>
      <c r="G516" s="41">
        <v>800</v>
      </c>
      <c r="H516" s="41" t="s">
        <v>56</v>
      </c>
      <c r="I516" s="15">
        <v>2.21</v>
      </c>
      <c r="J516" s="15">
        <v>2.82</v>
      </c>
      <c r="K516" s="15">
        <v>2.4700000000000002</v>
      </c>
      <c r="L516" s="35">
        <v>0</v>
      </c>
      <c r="M516" s="35" t="s">
        <v>1746</v>
      </c>
      <c r="N516" s="35">
        <v>1.8</v>
      </c>
      <c r="O516" s="35">
        <f>0.12*8</f>
        <v>0.96</v>
      </c>
      <c r="P516" s="23">
        <v>0.8</v>
      </c>
      <c r="Q516" s="59">
        <v>1.2</v>
      </c>
      <c r="R516" s="36">
        <v>4.5</v>
      </c>
      <c r="S516" s="41">
        <v>1</v>
      </c>
      <c r="T516" s="36">
        <f t="shared" ref="T516:T548" si="3">(Q516-P516)*S516</f>
        <v>0.39999999999999991</v>
      </c>
      <c r="U516" s="41">
        <v>1</v>
      </c>
      <c r="V516" s="36">
        <v>0.4</v>
      </c>
      <c r="W516" s="43">
        <v>8</v>
      </c>
      <c r="X516" s="43" t="s">
        <v>1746</v>
      </c>
      <c r="Y516" s="44" t="s">
        <v>1810</v>
      </c>
    </row>
    <row r="517" spans="1:25" x14ac:dyDescent="0.25">
      <c r="A517" s="90">
        <v>516</v>
      </c>
      <c r="B517" s="29" t="s">
        <v>23</v>
      </c>
      <c r="C517" s="26" t="s">
        <v>87</v>
      </c>
      <c r="D517" s="39">
        <v>44709</v>
      </c>
      <c r="E517" s="40">
        <v>0.45833333333333298</v>
      </c>
      <c r="F517" s="40">
        <v>0.79166666666666696</v>
      </c>
      <c r="G517" s="41">
        <v>1200</v>
      </c>
      <c r="H517" s="41" t="s">
        <v>25</v>
      </c>
      <c r="I517" s="35">
        <v>5.18</v>
      </c>
      <c r="J517" s="35">
        <v>6.7</v>
      </c>
      <c r="K517" s="35">
        <v>6.44</v>
      </c>
      <c r="L517" s="35">
        <v>0</v>
      </c>
      <c r="M517" s="35" t="s">
        <v>1746</v>
      </c>
      <c r="N517" s="35">
        <v>2.35</v>
      </c>
      <c r="O517" s="35">
        <f>0.12*8</f>
        <v>0.96</v>
      </c>
      <c r="P517" s="35">
        <v>0.1</v>
      </c>
      <c r="Q517" s="35">
        <v>2.7</v>
      </c>
      <c r="R517" s="36">
        <v>5</v>
      </c>
      <c r="S517" s="41">
        <v>2</v>
      </c>
      <c r="T517" s="36">
        <f t="shared" si="3"/>
        <v>5.2</v>
      </c>
      <c r="U517" s="41">
        <v>3</v>
      </c>
      <c r="V517" s="36">
        <v>5.2519</v>
      </c>
      <c r="W517" s="43">
        <v>8</v>
      </c>
      <c r="X517" s="43" t="s">
        <v>1746</v>
      </c>
      <c r="Y517" s="44" t="s">
        <v>1811</v>
      </c>
    </row>
    <row r="518" spans="1:25" x14ac:dyDescent="0.25">
      <c r="A518" s="90">
        <v>517</v>
      </c>
      <c r="B518" s="29" t="s">
        <v>23</v>
      </c>
      <c r="C518" s="26" t="s">
        <v>1802</v>
      </c>
      <c r="D518" s="39">
        <v>44710</v>
      </c>
      <c r="E518" s="40">
        <v>0.38888888888888901</v>
      </c>
      <c r="F518" s="40">
        <v>0.76388888888888895</v>
      </c>
      <c r="G518" s="41">
        <v>1200</v>
      </c>
      <c r="H518" s="41" t="s">
        <v>25</v>
      </c>
      <c r="I518" s="35">
        <v>9.3800000000000008</v>
      </c>
      <c r="J518" s="35">
        <v>10.59</v>
      </c>
      <c r="K518" s="35">
        <v>9.49</v>
      </c>
      <c r="L518" s="35">
        <v>0.28000000000000003</v>
      </c>
      <c r="M518" s="35" t="s">
        <v>1746</v>
      </c>
      <c r="N518" s="35">
        <v>2.82</v>
      </c>
      <c r="O518" s="35">
        <f>0.12*9</f>
        <v>1.08</v>
      </c>
      <c r="P518" s="35">
        <v>0.1</v>
      </c>
      <c r="Q518" s="35">
        <v>1.4</v>
      </c>
      <c r="R518" s="36">
        <v>1.6</v>
      </c>
      <c r="S518" s="41">
        <v>1</v>
      </c>
      <c r="T518" s="36">
        <f t="shared" si="3"/>
        <v>1.2999999999999998</v>
      </c>
      <c r="U518" s="41">
        <v>1</v>
      </c>
      <c r="V518" s="36">
        <v>1.3</v>
      </c>
      <c r="W518" s="43">
        <v>9</v>
      </c>
      <c r="X518" s="43" t="s">
        <v>1746</v>
      </c>
      <c r="Y518" s="44" t="s">
        <v>1812</v>
      </c>
    </row>
    <row r="519" spans="1:25" x14ac:dyDescent="0.25">
      <c r="A519" s="90">
        <v>518</v>
      </c>
      <c r="B519" s="29" t="s">
        <v>23</v>
      </c>
      <c r="C519" s="26" t="s">
        <v>1813</v>
      </c>
      <c r="D519" s="39">
        <v>44711</v>
      </c>
      <c r="E519" s="40">
        <v>0.38194444444444398</v>
      </c>
      <c r="F519" s="40">
        <v>0.71527777777777801</v>
      </c>
      <c r="G519" s="41">
        <v>1200</v>
      </c>
      <c r="H519" s="41" t="s">
        <v>25</v>
      </c>
      <c r="I519" s="35">
        <v>3.22</v>
      </c>
      <c r="J519" s="35">
        <v>4.5</v>
      </c>
      <c r="K519" s="35">
        <v>2.96</v>
      </c>
      <c r="L519" s="35">
        <v>1.25</v>
      </c>
      <c r="M519" s="35" t="s">
        <v>1746</v>
      </c>
      <c r="N519" s="35">
        <v>2.02</v>
      </c>
      <c r="O519" s="35">
        <f>0.12</f>
        <v>0.12</v>
      </c>
      <c r="P519" s="35">
        <v>1.4</v>
      </c>
      <c r="Q519" s="35">
        <v>1.4</v>
      </c>
      <c r="R519" s="36">
        <v>6.2</v>
      </c>
      <c r="S519" s="41">
        <v>1</v>
      </c>
      <c r="T519" s="36">
        <f t="shared" si="3"/>
        <v>0</v>
      </c>
      <c r="U519" s="41">
        <v>1</v>
      </c>
      <c r="V519" s="36">
        <v>0</v>
      </c>
      <c r="W519" s="43">
        <v>8</v>
      </c>
      <c r="X519" s="43" t="s">
        <v>1746</v>
      </c>
      <c r="Y519" s="44" t="s">
        <v>1814</v>
      </c>
    </row>
    <row r="520" spans="1:25" x14ac:dyDescent="0.25">
      <c r="A520" s="90">
        <v>519</v>
      </c>
      <c r="B520" s="29" t="s">
        <v>23</v>
      </c>
      <c r="C520" s="26" t="s">
        <v>1766</v>
      </c>
      <c r="D520" s="39">
        <v>44712</v>
      </c>
      <c r="E520" s="40">
        <v>0.38194444444444398</v>
      </c>
      <c r="F520" s="40">
        <v>0.41666666666666702</v>
      </c>
      <c r="G520" s="41">
        <v>1200</v>
      </c>
      <c r="H520" s="41" t="s">
        <v>25</v>
      </c>
      <c r="I520" s="35">
        <v>5.78</v>
      </c>
      <c r="J520" s="35">
        <v>7.52</v>
      </c>
      <c r="K520" s="35">
        <v>5.08</v>
      </c>
      <c r="L520" s="35">
        <v>0</v>
      </c>
      <c r="M520" s="35" t="s">
        <v>1746</v>
      </c>
      <c r="N520" s="35">
        <v>4.57</v>
      </c>
      <c r="O520" s="35">
        <f>0.12*8</f>
        <v>0.96</v>
      </c>
      <c r="P520" s="35">
        <v>1.4</v>
      </c>
      <c r="Q520" s="35">
        <v>4.57</v>
      </c>
      <c r="R520" s="36">
        <v>6</v>
      </c>
      <c r="S520" s="41">
        <v>1</v>
      </c>
      <c r="T520" s="36">
        <f t="shared" si="3"/>
        <v>3.1700000000000004</v>
      </c>
      <c r="U520" s="41">
        <v>1</v>
      </c>
      <c r="V520" s="36">
        <v>3.2</v>
      </c>
      <c r="W520" s="43">
        <v>8</v>
      </c>
      <c r="X520" s="43" t="s">
        <v>1746</v>
      </c>
      <c r="Y520" s="44" t="s">
        <v>1815</v>
      </c>
    </row>
    <row r="521" spans="1:25" x14ac:dyDescent="0.25">
      <c r="A521" s="90">
        <v>520</v>
      </c>
      <c r="B521" s="29" t="s">
        <v>23</v>
      </c>
      <c r="C521" s="26" t="s">
        <v>87</v>
      </c>
      <c r="D521" s="39">
        <v>44713</v>
      </c>
      <c r="E521" s="40">
        <v>0.41666666666666702</v>
      </c>
      <c r="F521" s="40">
        <v>0.75</v>
      </c>
      <c r="G521" s="41">
        <v>1200</v>
      </c>
      <c r="H521" s="41" t="s">
        <v>25</v>
      </c>
      <c r="I521" s="35">
        <v>6.08</v>
      </c>
      <c r="J521" s="35">
        <v>7.04</v>
      </c>
      <c r="K521" s="35">
        <v>5.62</v>
      </c>
      <c r="L521" s="35">
        <v>0</v>
      </c>
      <c r="M521" s="35" t="s">
        <v>1746</v>
      </c>
      <c r="N521" s="35">
        <v>5.97</v>
      </c>
      <c r="O521" s="35">
        <f>0.12*8</f>
        <v>0.96</v>
      </c>
      <c r="P521" s="35">
        <v>0</v>
      </c>
      <c r="Q521" s="35">
        <v>5.97</v>
      </c>
      <c r="R521" s="36">
        <v>6</v>
      </c>
      <c r="S521" s="41">
        <v>2</v>
      </c>
      <c r="T521" s="36">
        <f t="shared" si="3"/>
        <v>11.94</v>
      </c>
      <c r="U521" s="41">
        <f>D525-D521</f>
        <v>6</v>
      </c>
      <c r="V521" s="36">
        <v>14.9427</v>
      </c>
      <c r="W521" s="43">
        <v>8</v>
      </c>
      <c r="X521" s="43" t="s">
        <v>1746</v>
      </c>
      <c r="Y521" s="44" t="s">
        <v>1816</v>
      </c>
    </row>
    <row r="522" spans="1:25" x14ac:dyDescent="0.25">
      <c r="A522" s="90">
        <v>521</v>
      </c>
      <c r="B522" s="29" t="s">
        <v>23</v>
      </c>
      <c r="C522" s="26" t="s">
        <v>1817</v>
      </c>
      <c r="D522" s="39">
        <v>44714</v>
      </c>
      <c r="E522" s="40">
        <v>0.375</v>
      </c>
      <c r="F522" s="40">
        <v>0.70833333333333304</v>
      </c>
      <c r="G522" s="41">
        <v>1200</v>
      </c>
      <c r="H522" s="41" t="s">
        <v>25</v>
      </c>
      <c r="I522" s="35">
        <v>4.37</v>
      </c>
      <c r="J522" s="35">
        <v>5</v>
      </c>
      <c r="K522" s="35">
        <v>4.95</v>
      </c>
      <c r="L522" s="35">
        <v>2.04</v>
      </c>
      <c r="M522" s="35" t="s">
        <v>1746</v>
      </c>
      <c r="N522" s="35">
        <v>4.5199999999999996</v>
      </c>
      <c r="O522" s="35">
        <f>0.12*8</f>
        <v>0.96</v>
      </c>
      <c r="P522" s="35">
        <v>2.5</v>
      </c>
      <c r="Q522" s="35">
        <v>3</v>
      </c>
      <c r="R522" s="36">
        <v>6</v>
      </c>
      <c r="S522" s="41">
        <v>1</v>
      </c>
      <c r="T522" s="36">
        <f t="shared" si="3"/>
        <v>0.5</v>
      </c>
      <c r="U522" s="41">
        <v>1</v>
      </c>
      <c r="V522" s="36">
        <v>0.5</v>
      </c>
      <c r="W522" s="43">
        <v>8</v>
      </c>
      <c r="X522" s="43" t="s">
        <v>1746</v>
      </c>
      <c r="Y522" s="44" t="s">
        <v>1818</v>
      </c>
    </row>
    <row r="523" spans="1:25" x14ac:dyDescent="0.25">
      <c r="A523" s="90">
        <v>522</v>
      </c>
      <c r="B523" s="29" t="s">
        <v>23</v>
      </c>
      <c r="C523" s="26" t="s">
        <v>925</v>
      </c>
      <c r="D523" s="39">
        <v>44715</v>
      </c>
      <c r="E523" s="40">
        <v>0.35416666666666702</v>
      </c>
      <c r="F523" s="40">
        <v>0.77083333333333304</v>
      </c>
      <c r="G523" s="41">
        <v>1200</v>
      </c>
      <c r="H523" s="41" t="s">
        <v>25</v>
      </c>
      <c r="I523" s="35">
        <v>10.24</v>
      </c>
      <c r="J523" s="35">
        <v>14.37</v>
      </c>
      <c r="K523" s="35">
        <v>7.1</v>
      </c>
      <c r="L523" s="35">
        <v>2.2000000000000002</v>
      </c>
      <c r="M523" s="35" t="s">
        <v>1746</v>
      </c>
      <c r="N523" s="35">
        <v>6.68</v>
      </c>
      <c r="O523" s="35">
        <f>0.12*10</f>
        <v>1.2</v>
      </c>
      <c r="P523" s="35">
        <v>2.2000000000000002</v>
      </c>
      <c r="Q523" s="35">
        <v>6.68</v>
      </c>
      <c r="R523" s="36">
        <v>10</v>
      </c>
      <c r="S523" s="41">
        <v>1</v>
      </c>
      <c r="T523" s="36">
        <f t="shared" si="3"/>
        <v>4.4799999999999995</v>
      </c>
      <c r="U523" s="41">
        <v>1</v>
      </c>
      <c r="V523" s="36">
        <v>4.4800000000000004</v>
      </c>
      <c r="W523" s="43">
        <v>10</v>
      </c>
      <c r="X523" s="43" t="s">
        <v>1746</v>
      </c>
      <c r="Y523" s="44" t="s">
        <v>1819</v>
      </c>
    </row>
    <row r="524" spans="1:25" x14ac:dyDescent="0.25">
      <c r="A524" s="90">
        <v>523</v>
      </c>
      <c r="B524" s="29" t="s">
        <v>23</v>
      </c>
      <c r="C524" s="26" t="s">
        <v>1766</v>
      </c>
      <c r="D524" s="39">
        <v>44718</v>
      </c>
      <c r="E524" s="40">
        <v>0.42361111111111099</v>
      </c>
      <c r="F524" s="40">
        <v>0.79861111111111105</v>
      </c>
      <c r="G524" s="41">
        <v>1200</v>
      </c>
      <c r="H524" s="41" t="s">
        <v>25</v>
      </c>
      <c r="I524" s="35">
        <v>8.1</v>
      </c>
      <c r="J524" s="35">
        <v>10.25</v>
      </c>
      <c r="K524" s="35">
        <v>5.73</v>
      </c>
      <c r="L524" s="35">
        <v>0.3</v>
      </c>
      <c r="M524" s="35" t="s">
        <v>1746</v>
      </c>
      <c r="N524" s="35">
        <v>8.7200000000000006</v>
      </c>
      <c r="O524" s="35">
        <f>0.12*9</f>
        <v>1.08</v>
      </c>
      <c r="P524" s="35">
        <v>0.1</v>
      </c>
      <c r="Q524" s="35">
        <v>4.2</v>
      </c>
      <c r="R524" s="36">
        <v>8</v>
      </c>
      <c r="S524" s="41">
        <v>3</v>
      </c>
      <c r="T524" s="36">
        <f t="shared" si="3"/>
        <v>12.3</v>
      </c>
      <c r="U524" s="41">
        <f>D527-D524</f>
        <v>7</v>
      </c>
      <c r="V524" s="36">
        <v>14.071999999999999</v>
      </c>
      <c r="W524" s="43">
        <v>9</v>
      </c>
      <c r="X524" s="43" t="s">
        <v>1746</v>
      </c>
      <c r="Y524" s="44" t="s">
        <v>1820</v>
      </c>
    </row>
    <row r="525" spans="1:25" x14ac:dyDescent="0.25">
      <c r="A525" s="90">
        <v>524</v>
      </c>
      <c r="B525" s="29" t="s">
        <v>23</v>
      </c>
      <c r="C525" s="26" t="s">
        <v>87</v>
      </c>
      <c r="D525" s="39">
        <v>44719</v>
      </c>
      <c r="E525" s="40">
        <v>0.44444444444444398</v>
      </c>
      <c r="F525" s="40">
        <v>0.77777777777777801</v>
      </c>
      <c r="G525" s="41">
        <v>1200</v>
      </c>
      <c r="H525" s="41" t="s">
        <v>25</v>
      </c>
      <c r="I525" s="35">
        <v>4.99</v>
      </c>
      <c r="J525" s="35">
        <v>6.15</v>
      </c>
      <c r="K525" s="35">
        <v>4.9800000000000004</v>
      </c>
      <c r="L525" s="35">
        <v>0</v>
      </c>
      <c r="M525" s="35" t="s">
        <v>1746</v>
      </c>
      <c r="N525" s="35">
        <v>5.12</v>
      </c>
      <c r="O525" s="35">
        <f>0.12*8</f>
        <v>0.96</v>
      </c>
      <c r="P525" s="35">
        <v>0.3</v>
      </c>
      <c r="Q525" s="35">
        <v>3.1</v>
      </c>
      <c r="R525" s="36">
        <v>6</v>
      </c>
      <c r="S525" s="41">
        <v>5</v>
      </c>
      <c r="T525" s="36">
        <f t="shared" si="3"/>
        <v>14.000000000000002</v>
      </c>
      <c r="U525" s="41">
        <f>D530-D525</f>
        <v>10</v>
      </c>
      <c r="V525" s="36">
        <v>22.6785</v>
      </c>
      <c r="W525" s="43">
        <v>8</v>
      </c>
      <c r="X525" s="43" t="s">
        <v>1746</v>
      </c>
      <c r="Y525" s="44" t="s">
        <v>1821</v>
      </c>
    </row>
    <row r="526" spans="1:25" x14ac:dyDescent="0.25">
      <c r="A526" s="90">
        <v>525</v>
      </c>
      <c r="B526" s="29" t="s">
        <v>23</v>
      </c>
      <c r="C526" s="26" t="s">
        <v>1802</v>
      </c>
      <c r="D526" s="39">
        <v>44720</v>
      </c>
      <c r="E526" s="40">
        <v>0.39583333333333298</v>
      </c>
      <c r="F526" s="40">
        <v>0.72916666666666696</v>
      </c>
      <c r="G526" s="41">
        <v>1200</v>
      </c>
      <c r="H526" s="41" t="s">
        <v>25</v>
      </c>
      <c r="I526" s="35">
        <v>8.68</v>
      </c>
      <c r="J526" s="35">
        <v>11.91</v>
      </c>
      <c r="K526" s="35">
        <v>11.91</v>
      </c>
      <c r="L526" s="35">
        <v>0</v>
      </c>
      <c r="M526" s="35" t="s">
        <v>1746</v>
      </c>
      <c r="N526" s="35">
        <v>0.37</v>
      </c>
      <c r="O526" s="35">
        <f>0.12*8</f>
        <v>0.96</v>
      </c>
      <c r="P526" s="35">
        <v>0</v>
      </c>
      <c r="Q526" s="35">
        <v>0.1</v>
      </c>
      <c r="R526" s="36">
        <v>0.2</v>
      </c>
      <c r="S526" s="41">
        <v>1</v>
      </c>
      <c r="T526" s="36">
        <f t="shared" si="3"/>
        <v>0.1</v>
      </c>
      <c r="U526" s="41">
        <v>1</v>
      </c>
      <c r="V526" s="36">
        <v>0.1</v>
      </c>
      <c r="W526" s="43">
        <v>8</v>
      </c>
      <c r="X526" s="43" t="s">
        <v>1746</v>
      </c>
      <c r="Y526" s="44" t="s">
        <v>1822</v>
      </c>
    </row>
    <row r="527" spans="1:25" x14ac:dyDescent="0.25">
      <c r="A527" s="90">
        <v>526</v>
      </c>
      <c r="B527" s="29" t="s">
        <v>23</v>
      </c>
      <c r="C527" s="26" t="s">
        <v>1766</v>
      </c>
      <c r="D527" s="39">
        <v>44725</v>
      </c>
      <c r="E527" s="40">
        <v>0.4375</v>
      </c>
      <c r="F527" s="40">
        <v>0.77083333333333304</v>
      </c>
      <c r="G527" s="41">
        <v>1200</v>
      </c>
      <c r="H527" s="41" t="s">
        <v>25</v>
      </c>
      <c r="I527" s="35">
        <v>5.83</v>
      </c>
      <c r="J527" s="35">
        <v>7.53</v>
      </c>
      <c r="K527" s="35">
        <v>5.2</v>
      </c>
      <c r="L527" s="35">
        <v>0</v>
      </c>
      <c r="M527" s="35" t="s">
        <v>1746</v>
      </c>
      <c r="N527" s="35">
        <v>5.76</v>
      </c>
      <c r="O527" s="35">
        <f>0.12*8</f>
        <v>0.96</v>
      </c>
      <c r="P527" s="35">
        <v>0.9</v>
      </c>
      <c r="Q527" s="35">
        <v>2.5</v>
      </c>
      <c r="R527" s="36">
        <v>6</v>
      </c>
      <c r="S527" s="41">
        <v>4</v>
      </c>
      <c r="T527" s="36">
        <f t="shared" si="3"/>
        <v>6.4</v>
      </c>
      <c r="U527" s="41">
        <f>D531-D527</f>
        <v>5</v>
      </c>
      <c r="V527" s="36">
        <v>6.9264000000000001</v>
      </c>
      <c r="W527" s="43">
        <v>8</v>
      </c>
      <c r="X527" s="43" t="s">
        <v>1746</v>
      </c>
      <c r="Y527" s="44" t="s">
        <v>1823</v>
      </c>
    </row>
    <row r="528" spans="1:25" x14ac:dyDescent="0.25">
      <c r="A528" s="90">
        <v>527</v>
      </c>
      <c r="B528" s="29" t="s">
        <v>23</v>
      </c>
      <c r="C528" s="26" t="s">
        <v>1802</v>
      </c>
      <c r="D528" s="39">
        <v>44726</v>
      </c>
      <c r="E528" s="40">
        <v>0.39583333333333298</v>
      </c>
      <c r="F528" s="40">
        <v>0.72916666666666696</v>
      </c>
      <c r="G528" s="41">
        <v>1200</v>
      </c>
      <c r="H528" s="41" t="s">
        <v>1824</v>
      </c>
      <c r="I528" s="35">
        <v>10.52</v>
      </c>
      <c r="J528" s="35">
        <v>11.93</v>
      </c>
      <c r="K528" s="35">
        <v>8.6</v>
      </c>
      <c r="L528" s="35">
        <v>0</v>
      </c>
      <c r="M528" s="35" t="s">
        <v>1746</v>
      </c>
      <c r="N528" s="35">
        <v>4.8</v>
      </c>
      <c r="O528" s="35">
        <f>0.12*8</f>
        <v>0.96</v>
      </c>
      <c r="P528" s="35">
        <v>0.1</v>
      </c>
      <c r="Q528" s="35">
        <v>1.7</v>
      </c>
      <c r="R528" s="36">
        <v>1.2</v>
      </c>
      <c r="S528" s="41">
        <v>1</v>
      </c>
      <c r="T528" s="36">
        <f t="shared" si="3"/>
        <v>1.5999999999999999</v>
      </c>
      <c r="U528" s="41">
        <v>1</v>
      </c>
      <c r="V528" s="36">
        <v>1.6</v>
      </c>
      <c r="W528" s="43">
        <v>8</v>
      </c>
      <c r="X528" s="43" t="s">
        <v>1746</v>
      </c>
      <c r="Y528" s="44" t="s">
        <v>1825</v>
      </c>
    </row>
    <row r="529" spans="1:25" x14ac:dyDescent="0.25">
      <c r="A529" s="90">
        <v>528</v>
      </c>
      <c r="B529" s="29" t="s">
        <v>23</v>
      </c>
      <c r="C529" s="26" t="s">
        <v>277</v>
      </c>
      <c r="D529" s="39">
        <v>44728</v>
      </c>
      <c r="E529" s="40">
        <v>0.41666666666666702</v>
      </c>
      <c r="F529" s="40">
        <v>0.8125</v>
      </c>
      <c r="G529" s="41">
        <v>1200</v>
      </c>
      <c r="H529" s="41" t="s">
        <v>629</v>
      </c>
      <c r="I529" s="35">
        <v>4.75</v>
      </c>
      <c r="J529" s="35">
        <v>5.49</v>
      </c>
      <c r="K529" s="35">
        <v>4.7699999999999996</v>
      </c>
      <c r="L529" s="35">
        <v>0</v>
      </c>
      <c r="M529" s="35" t="s">
        <v>1746</v>
      </c>
      <c r="N529" s="35">
        <v>3.14</v>
      </c>
      <c r="O529" s="35">
        <f>0.12*9</f>
        <v>1.08</v>
      </c>
      <c r="P529" s="35">
        <v>0.1</v>
      </c>
      <c r="Q529" s="35">
        <v>1.1000000000000001</v>
      </c>
      <c r="R529" s="36">
        <v>1.2</v>
      </c>
      <c r="S529" s="41">
        <v>5</v>
      </c>
      <c r="T529" s="36">
        <f t="shared" si="3"/>
        <v>5</v>
      </c>
      <c r="U529" s="41">
        <v>14</v>
      </c>
      <c r="V529" s="36">
        <v>16.029599999999999</v>
      </c>
      <c r="W529" s="43">
        <v>9</v>
      </c>
      <c r="X529" s="43" t="s">
        <v>1746</v>
      </c>
      <c r="Y529" s="44" t="s">
        <v>1826</v>
      </c>
    </row>
    <row r="530" spans="1:25" x14ac:dyDescent="0.25">
      <c r="A530" s="90">
        <v>529</v>
      </c>
      <c r="B530" s="29" t="s">
        <v>23</v>
      </c>
      <c r="C530" s="26" t="s">
        <v>87</v>
      </c>
      <c r="D530" s="39">
        <v>44729</v>
      </c>
      <c r="E530" s="40">
        <v>0.47916666666666702</v>
      </c>
      <c r="F530" s="40">
        <v>0.85416666666666696</v>
      </c>
      <c r="G530" s="41">
        <v>1200</v>
      </c>
      <c r="H530" s="41" t="s">
        <v>25</v>
      </c>
      <c r="I530" s="35">
        <v>4.8</v>
      </c>
      <c r="J530" s="35">
        <v>6.14</v>
      </c>
      <c r="K530" s="35">
        <v>4.7699999999999996</v>
      </c>
      <c r="L530" s="35">
        <v>0</v>
      </c>
      <c r="M530" s="35" t="s">
        <v>1746</v>
      </c>
      <c r="N530" s="35">
        <v>4.76</v>
      </c>
      <c r="O530" s="35">
        <f>0.12*9</f>
        <v>1.08</v>
      </c>
      <c r="P530" s="35">
        <v>0.1</v>
      </c>
      <c r="Q530" s="35">
        <v>3.1</v>
      </c>
      <c r="R530" s="36">
        <v>7</v>
      </c>
      <c r="S530" s="41">
        <v>1</v>
      </c>
      <c r="T530" s="36">
        <f t="shared" si="3"/>
        <v>3</v>
      </c>
      <c r="U530" s="41">
        <f>D532-D530</f>
        <v>2</v>
      </c>
      <c r="V530" s="36">
        <v>3.2086000000000001</v>
      </c>
      <c r="W530" s="43">
        <v>9</v>
      </c>
      <c r="X530" s="43" t="s">
        <v>1746</v>
      </c>
      <c r="Y530" s="44" t="s">
        <v>1827</v>
      </c>
    </row>
    <row r="531" spans="1:25" x14ac:dyDescent="0.25">
      <c r="A531" s="90">
        <v>530</v>
      </c>
      <c r="B531" s="29" t="s">
        <v>23</v>
      </c>
      <c r="C531" s="26" t="s">
        <v>1766</v>
      </c>
      <c r="D531" s="39">
        <v>44730</v>
      </c>
      <c r="E531" s="40">
        <v>0.47222222222222199</v>
      </c>
      <c r="F531" s="40">
        <v>0.80555555555555503</v>
      </c>
      <c r="G531" s="41">
        <v>1200</v>
      </c>
      <c r="H531" s="41" t="s">
        <v>25</v>
      </c>
      <c r="I531" s="35">
        <v>7.12</v>
      </c>
      <c r="J531" s="35">
        <v>7.85</v>
      </c>
      <c r="K531" s="35">
        <v>5.22</v>
      </c>
      <c r="L531" s="35">
        <v>0</v>
      </c>
      <c r="M531" s="35" t="s">
        <v>1746</v>
      </c>
      <c r="N531" s="35">
        <v>5.1100000000000003</v>
      </c>
      <c r="O531" s="35">
        <f t="shared" ref="O531:O536" si="4">0.12*8</f>
        <v>0.96</v>
      </c>
      <c r="P531" s="35">
        <v>0.1</v>
      </c>
      <c r="Q531" s="35">
        <v>3.2</v>
      </c>
      <c r="R531" s="36">
        <v>6</v>
      </c>
      <c r="S531" s="41">
        <v>2</v>
      </c>
      <c r="T531" s="36">
        <f t="shared" si="3"/>
        <v>6.2</v>
      </c>
      <c r="U531" s="41">
        <f>D536-D531</f>
        <v>6</v>
      </c>
      <c r="V531" s="36">
        <v>7.0911</v>
      </c>
      <c r="W531" s="43">
        <v>8</v>
      </c>
      <c r="X531" s="43" t="s">
        <v>1746</v>
      </c>
      <c r="Y531" s="44" t="s">
        <v>1828</v>
      </c>
    </row>
    <row r="532" spans="1:25" x14ac:dyDescent="0.25">
      <c r="A532" s="90">
        <v>531</v>
      </c>
      <c r="B532" s="29" t="s">
        <v>23</v>
      </c>
      <c r="C532" s="26" t="s">
        <v>87</v>
      </c>
      <c r="D532" s="39">
        <v>44731</v>
      </c>
      <c r="E532" s="40">
        <v>0.44444444444444398</v>
      </c>
      <c r="F532" s="40">
        <v>0.77777777777777801</v>
      </c>
      <c r="G532" s="41">
        <v>1200</v>
      </c>
      <c r="H532" s="41" t="s">
        <v>25</v>
      </c>
      <c r="I532" s="35">
        <v>5.3</v>
      </c>
      <c r="J532" s="35">
        <v>5.88</v>
      </c>
      <c r="K532" s="35">
        <v>4.68</v>
      </c>
      <c r="L532" s="35">
        <v>0</v>
      </c>
      <c r="M532" s="35" t="s">
        <v>1746</v>
      </c>
      <c r="N532" s="35">
        <v>5.07</v>
      </c>
      <c r="O532" s="35">
        <f t="shared" si="4"/>
        <v>0.96</v>
      </c>
      <c r="P532" s="35">
        <v>0.1</v>
      </c>
      <c r="Q532" s="35">
        <v>3.2</v>
      </c>
      <c r="R532" s="36">
        <v>7</v>
      </c>
      <c r="S532" s="41">
        <v>2</v>
      </c>
      <c r="T532" s="36">
        <f t="shared" si="3"/>
        <v>6.2</v>
      </c>
      <c r="U532" s="41">
        <f>D535-D532</f>
        <v>4</v>
      </c>
      <c r="V532" s="36">
        <v>8.5526999999999997</v>
      </c>
      <c r="W532" s="43">
        <v>8</v>
      </c>
      <c r="X532" s="43" t="s">
        <v>1746</v>
      </c>
      <c r="Y532" s="44" t="s">
        <v>1829</v>
      </c>
    </row>
    <row r="533" spans="1:25" x14ac:dyDescent="0.25">
      <c r="A533" s="90">
        <v>532</v>
      </c>
      <c r="B533" s="29" t="s">
        <v>23</v>
      </c>
      <c r="C533" s="26" t="s">
        <v>925</v>
      </c>
      <c r="D533" s="39">
        <v>44732</v>
      </c>
      <c r="E533" s="40">
        <v>0.42361111111111099</v>
      </c>
      <c r="F533" s="40">
        <v>0.75694444444444497</v>
      </c>
      <c r="G533" s="41">
        <v>1200</v>
      </c>
      <c r="H533" s="41" t="s">
        <v>25</v>
      </c>
      <c r="I533" s="35">
        <v>7.15</v>
      </c>
      <c r="J533" s="35">
        <v>10.58</v>
      </c>
      <c r="K533" s="35">
        <v>5.6</v>
      </c>
      <c r="L533" s="35">
        <v>0</v>
      </c>
      <c r="M533" s="35" t="s">
        <v>1746</v>
      </c>
      <c r="N533" s="35">
        <v>5.87</v>
      </c>
      <c r="O533" s="35">
        <f t="shared" si="4"/>
        <v>0.96</v>
      </c>
      <c r="P533" s="35">
        <v>0.3</v>
      </c>
      <c r="Q533" s="35">
        <v>3.8</v>
      </c>
      <c r="R533" s="36">
        <v>8</v>
      </c>
      <c r="S533" s="41">
        <v>1</v>
      </c>
      <c r="T533" s="36">
        <f t="shared" si="3"/>
        <v>3.5</v>
      </c>
      <c r="U533" s="41">
        <v>1</v>
      </c>
      <c r="V533" s="36">
        <v>3.5</v>
      </c>
      <c r="W533" s="43">
        <v>8</v>
      </c>
      <c r="X533" s="43" t="s">
        <v>1746</v>
      </c>
      <c r="Y533" s="44" t="s">
        <v>1830</v>
      </c>
    </row>
    <row r="534" spans="1:25" x14ac:dyDescent="0.25">
      <c r="A534" s="90">
        <v>533</v>
      </c>
      <c r="B534" s="29" t="s">
        <v>23</v>
      </c>
      <c r="C534" s="26" t="s">
        <v>60</v>
      </c>
      <c r="D534" s="39">
        <v>44733</v>
      </c>
      <c r="E534" s="40">
        <v>0.38888888888888901</v>
      </c>
      <c r="F534" s="40">
        <v>0.74305555555555503</v>
      </c>
      <c r="G534" s="41">
        <v>1200</v>
      </c>
      <c r="H534" s="41" t="s">
        <v>32</v>
      </c>
      <c r="I534" s="35">
        <v>4.29</v>
      </c>
      <c r="J534" s="35">
        <v>5.57</v>
      </c>
      <c r="K534" s="35">
        <v>4.07</v>
      </c>
      <c r="L534" s="35">
        <v>0</v>
      </c>
      <c r="M534" s="35" t="s">
        <v>1746</v>
      </c>
      <c r="N534" s="35">
        <v>3.3</v>
      </c>
      <c r="O534" s="35">
        <f t="shared" si="4"/>
        <v>0.96</v>
      </c>
      <c r="P534" s="35">
        <v>0.1</v>
      </c>
      <c r="Q534" s="35">
        <v>1.3</v>
      </c>
      <c r="R534" s="36">
        <v>2.5</v>
      </c>
      <c r="S534" s="41">
        <v>1</v>
      </c>
      <c r="T534" s="36">
        <f t="shared" si="3"/>
        <v>1.2</v>
      </c>
      <c r="U534" s="41">
        <f>D537-D534</f>
        <v>4</v>
      </c>
      <c r="V534" s="36">
        <v>1.7</v>
      </c>
      <c r="W534" s="43">
        <v>8</v>
      </c>
      <c r="X534" s="43" t="s">
        <v>1746</v>
      </c>
      <c r="Y534" s="44" t="s">
        <v>1831</v>
      </c>
    </row>
    <row r="535" spans="1:25" x14ac:dyDescent="0.25">
      <c r="A535" s="90">
        <v>534</v>
      </c>
      <c r="B535" s="29" t="s">
        <v>23</v>
      </c>
      <c r="C535" s="26" t="s">
        <v>87</v>
      </c>
      <c r="D535" s="39">
        <v>44735</v>
      </c>
      <c r="E535" s="40">
        <v>0.47222222222222199</v>
      </c>
      <c r="F535" s="40">
        <v>0.80555555555555503</v>
      </c>
      <c r="G535" s="41">
        <v>1200</v>
      </c>
      <c r="H535" s="41" t="s">
        <v>25</v>
      </c>
      <c r="I535" s="35">
        <v>4.72</v>
      </c>
      <c r="J535" s="35">
        <v>5.76</v>
      </c>
      <c r="K535" s="35">
        <v>4.7300000000000004</v>
      </c>
      <c r="L535" s="35">
        <v>0</v>
      </c>
      <c r="M535" s="35" t="s">
        <v>1746</v>
      </c>
      <c r="N535" s="35">
        <v>5.57</v>
      </c>
      <c r="O535" s="35">
        <f t="shared" si="4"/>
        <v>0.96</v>
      </c>
      <c r="P535" s="35">
        <v>0.1</v>
      </c>
      <c r="Q535" s="35">
        <v>2.2000000000000002</v>
      </c>
      <c r="R535" s="36">
        <v>7</v>
      </c>
      <c r="S535" s="41">
        <v>1</v>
      </c>
      <c r="T535" s="36">
        <f t="shared" si="3"/>
        <v>2.1</v>
      </c>
      <c r="U535" s="41">
        <f>D538-D535</f>
        <v>4</v>
      </c>
      <c r="V535" s="36">
        <v>2.6337000000000002</v>
      </c>
      <c r="W535" s="43">
        <v>8</v>
      </c>
      <c r="X535" s="43" t="s">
        <v>1746</v>
      </c>
      <c r="Y535" s="44" t="s">
        <v>1832</v>
      </c>
    </row>
    <row r="536" spans="1:25" x14ac:dyDescent="0.25">
      <c r="A536" s="90">
        <v>535</v>
      </c>
      <c r="B536" s="29" t="s">
        <v>23</v>
      </c>
      <c r="C536" s="26" t="s">
        <v>1766</v>
      </c>
      <c r="D536" s="39">
        <v>44736</v>
      </c>
      <c r="E536" s="40">
        <v>0.45138888888888901</v>
      </c>
      <c r="F536" s="40">
        <v>0.78472222222222199</v>
      </c>
      <c r="G536" s="41">
        <v>1200</v>
      </c>
      <c r="H536" s="41" t="s">
        <v>25</v>
      </c>
      <c r="I536" s="35">
        <v>7.96</v>
      </c>
      <c r="J536" s="35">
        <v>9.98</v>
      </c>
      <c r="K536" s="35">
        <v>5.5</v>
      </c>
      <c r="L536" s="35">
        <v>0</v>
      </c>
      <c r="M536" s="35" t="s">
        <v>1746</v>
      </c>
      <c r="N536" s="35">
        <v>4.83</v>
      </c>
      <c r="O536" s="35">
        <f t="shared" si="4"/>
        <v>0.96</v>
      </c>
      <c r="P536" s="35">
        <v>0.2</v>
      </c>
      <c r="Q536" s="35">
        <v>3.6</v>
      </c>
      <c r="R536" s="36">
        <v>7</v>
      </c>
      <c r="S536" s="41">
        <v>2</v>
      </c>
      <c r="T536" s="36">
        <f t="shared" si="3"/>
        <v>6.8</v>
      </c>
      <c r="U536" s="41">
        <v>6</v>
      </c>
      <c r="V536" s="36">
        <v>9.1036000000000001</v>
      </c>
      <c r="W536" s="43">
        <v>8</v>
      </c>
      <c r="X536" s="43" t="s">
        <v>1746</v>
      </c>
      <c r="Y536" s="44" t="s">
        <v>1833</v>
      </c>
    </row>
    <row r="537" spans="1:25" x14ac:dyDescent="0.25">
      <c r="A537" s="90">
        <v>536</v>
      </c>
      <c r="B537" s="29" t="s">
        <v>23</v>
      </c>
      <c r="C537" s="26" t="s">
        <v>60</v>
      </c>
      <c r="D537" s="39">
        <v>44737</v>
      </c>
      <c r="E537" s="40">
        <v>0.375</v>
      </c>
      <c r="F537" s="40">
        <v>0.80555555555555503</v>
      </c>
      <c r="G537" s="41">
        <v>1200</v>
      </c>
      <c r="H537" s="41" t="s">
        <v>32</v>
      </c>
      <c r="I537" s="35">
        <v>4.5999999999999996</v>
      </c>
      <c r="J537" s="35">
        <v>5.65</v>
      </c>
      <c r="K537" s="35">
        <v>4.18</v>
      </c>
      <c r="L537" s="35">
        <v>0</v>
      </c>
      <c r="M537" s="35" t="s">
        <v>1746</v>
      </c>
      <c r="N537" s="35">
        <v>3.35</v>
      </c>
      <c r="O537" s="35">
        <f>0.12*10</f>
        <v>1.2</v>
      </c>
      <c r="P537" s="35">
        <v>0.2</v>
      </c>
      <c r="Q537" s="35">
        <v>1.4</v>
      </c>
      <c r="R537" s="36">
        <v>3</v>
      </c>
      <c r="S537" s="41">
        <v>1</v>
      </c>
      <c r="T537" s="36">
        <f t="shared" si="3"/>
        <v>1.2</v>
      </c>
      <c r="U537" s="41">
        <v>5</v>
      </c>
      <c r="V537" s="36">
        <v>2.0249999999999999</v>
      </c>
      <c r="W537" s="43">
        <v>10</v>
      </c>
      <c r="X537" s="43" t="s">
        <v>1746</v>
      </c>
      <c r="Y537" s="44" t="s">
        <v>1834</v>
      </c>
    </row>
    <row r="538" spans="1:25" x14ac:dyDescent="0.25">
      <c r="A538" s="90">
        <v>537</v>
      </c>
      <c r="B538" s="29" t="s">
        <v>23</v>
      </c>
      <c r="C538" s="26" t="s">
        <v>87</v>
      </c>
      <c r="D538" s="39">
        <v>44739</v>
      </c>
      <c r="E538" s="40">
        <v>0.43055555555555602</v>
      </c>
      <c r="F538" s="40">
        <v>0.76388888888888895</v>
      </c>
      <c r="G538" s="41">
        <v>1200</v>
      </c>
      <c r="H538" s="41" t="s">
        <v>25</v>
      </c>
      <c r="I538" s="35">
        <v>6.27</v>
      </c>
      <c r="J538" s="35">
        <v>6.8</v>
      </c>
      <c r="K538" s="35">
        <v>5.1100000000000003</v>
      </c>
      <c r="L538" s="35">
        <v>0</v>
      </c>
      <c r="M538" s="35" t="s">
        <v>1746</v>
      </c>
      <c r="N538" s="35">
        <v>6.23</v>
      </c>
      <c r="O538" s="35">
        <f>0.12*8</f>
        <v>0.96</v>
      </c>
      <c r="P538" s="35">
        <v>0.2</v>
      </c>
      <c r="Q538" s="35">
        <v>4.8</v>
      </c>
      <c r="R538" s="36">
        <v>7</v>
      </c>
      <c r="S538" s="41">
        <v>1</v>
      </c>
      <c r="T538" s="36">
        <f t="shared" si="3"/>
        <v>4.5999999999999996</v>
      </c>
      <c r="U538" s="41">
        <v>3</v>
      </c>
      <c r="V538" s="36">
        <v>7.0122999999999998</v>
      </c>
      <c r="W538" s="43">
        <v>8</v>
      </c>
      <c r="X538" s="43" t="s">
        <v>1746</v>
      </c>
      <c r="Y538" s="44" t="s">
        <v>1835</v>
      </c>
    </row>
    <row r="539" spans="1:25" x14ac:dyDescent="0.25">
      <c r="A539" s="90">
        <v>538</v>
      </c>
      <c r="B539" s="29" t="s">
        <v>23</v>
      </c>
      <c r="C539" s="26" t="s">
        <v>851</v>
      </c>
      <c r="D539" s="39">
        <v>44740</v>
      </c>
      <c r="E539" s="40">
        <v>0.40972222222222199</v>
      </c>
      <c r="F539" s="40">
        <v>0.78472222222222199</v>
      </c>
      <c r="G539" s="41">
        <v>1200</v>
      </c>
      <c r="H539" s="41" t="s">
        <v>25</v>
      </c>
      <c r="I539" s="35">
        <v>9.07</v>
      </c>
      <c r="J539" s="35">
        <v>10.81</v>
      </c>
      <c r="K539" s="35">
        <v>10.220000000000001</v>
      </c>
      <c r="L539" s="35">
        <v>0.42</v>
      </c>
      <c r="M539" s="35" t="s">
        <v>1746</v>
      </c>
      <c r="N539" s="35">
        <v>3.02</v>
      </c>
      <c r="O539" s="35">
        <f>0.12*9</f>
        <v>1.08</v>
      </c>
      <c r="P539" s="35">
        <v>0.3</v>
      </c>
      <c r="Q539" s="35">
        <v>1.8</v>
      </c>
      <c r="R539" s="36">
        <v>1.2</v>
      </c>
      <c r="S539" s="41">
        <v>1</v>
      </c>
      <c r="T539" s="36">
        <f t="shared" si="3"/>
        <v>1.5</v>
      </c>
      <c r="U539" s="41">
        <v>1</v>
      </c>
      <c r="V539" s="36">
        <v>1.5</v>
      </c>
      <c r="W539" s="43">
        <v>9</v>
      </c>
      <c r="X539" s="43" t="s">
        <v>1746</v>
      </c>
      <c r="Y539" s="44" t="s">
        <v>1836</v>
      </c>
    </row>
    <row r="540" spans="1:25" x14ac:dyDescent="0.25">
      <c r="A540" s="90">
        <v>539</v>
      </c>
      <c r="B540" s="29" t="s">
        <v>23</v>
      </c>
      <c r="C540" s="26" t="s">
        <v>1766</v>
      </c>
      <c r="D540" s="39">
        <v>44743</v>
      </c>
      <c r="E540" s="40">
        <v>0.41666666666666702</v>
      </c>
      <c r="F540" s="40">
        <v>0.75</v>
      </c>
      <c r="G540" s="41">
        <v>1200</v>
      </c>
      <c r="H540" s="41" t="s">
        <v>25</v>
      </c>
      <c r="I540" s="35">
        <v>6.69</v>
      </c>
      <c r="J540" s="35">
        <v>9.59</v>
      </c>
      <c r="K540" s="35">
        <v>5.29</v>
      </c>
      <c r="L540" s="35">
        <v>0</v>
      </c>
      <c r="M540" s="35" t="s">
        <v>1746</v>
      </c>
      <c r="N540" s="35">
        <v>5.19</v>
      </c>
      <c r="O540" s="35">
        <f>0.12*8</f>
        <v>0.96</v>
      </c>
      <c r="P540" s="35">
        <v>0.2</v>
      </c>
      <c r="Q540" s="35">
        <v>3.6</v>
      </c>
      <c r="R540" s="36">
        <v>7</v>
      </c>
      <c r="S540" s="41">
        <v>2</v>
      </c>
      <c r="T540" s="36">
        <f t="shared" si="3"/>
        <v>6.8</v>
      </c>
      <c r="U540" s="41">
        <f>D542-D540</f>
        <v>7</v>
      </c>
      <c r="V540" s="36">
        <v>9.0795999999999992</v>
      </c>
      <c r="W540" s="43">
        <v>8</v>
      </c>
      <c r="X540" s="43" t="s">
        <v>1746</v>
      </c>
      <c r="Y540" s="44" t="s">
        <v>1837</v>
      </c>
    </row>
    <row r="541" spans="1:25" x14ac:dyDescent="0.25">
      <c r="A541" s="90">
        <v>540</v>
      </c>
      <c r="B541" s="29" t="s">
        <v>23</v>
      </c>
      <c r="C541" s="26" t="s">
        <v>60</v>
      </c>
      <c r="D541" s="39">
        <v>44749</v>
      </c>
      <c r="E541" s="40">
        <v>0.49305555555555602</v>
      </c>
      <c r="F541" s="40">
        <v>0.88888888888888895</v>
      </c>
      <c r="G541" s="41">
        <v>1200</v>
      </c>
      <c r="H541" s="41" t="s">
        <v>32</v>
      </c>
      <c r="I541" s="35">
        <v>5.14</v>
      </c>
      <c r="J541" s="35">
        <v>6.23</v>
      </c>
      <c r="K541" s="35">
        <v>4.62</v>
      </c>
      <c r="L541" s="35">
        <v>0</v>
      </c>
      <c r="M541" s="35" t="s">
        <v>1746</v>
      </c>
      <c r="N541" s="35">
        <v>3.29</v>
      </c>
      <c r="O541" s="35">
        <f>0.12*9</f>
        <v>1.08</v>
      </c>
      <c r="P541" s="35">
        <v>0.2</v>
      </c>
      <c r="Q541" s="35">
        <v>1.2</v>
      </c>
      <c r="R541" s="36">
        <v>3.5</v>
      </c>
      <c r="S541" s="41">
        <v>2</v>
      </c>
      <c r="T541" s="36">
        <f t="shared" si="3"/>
        <v>2</v>
      </c>
      <c r="U541" s="41">
        <v>24</v>
      </c>
      <c r="V541" s="36">
        <v>5.9730999999999996</v>
      </c>
      <c r="W541" s="43">
        <v>9</v>
      </c>
      <c r="X541" s="43" t="s">
        <v>1746</v>
      </c>
      <c r="Y541" s="44" t="s">
        <v>1838</v>
      </c>
    </row>
    <row r="542" spans="1:25" x14ac:dyDescent="0.25">
      <c r="A542" s="90">
        <v>541</v>
      </c>
      <c r="B542" s="29" t="s">
        <v>23</v>
      </c>
      <c r="C542" s="26" t="s">
        <v>1766</v>
      </c>
      <c r="D542" s="39">
        <v>44750</v>
      </c>
      <c r="E542" s="40">
        <v>0.40972222222222199</v>
      </c>
      <c r="F542" s="40">
        <v>0.78472222222222199</v>
      </c>
      <c r="G542" s="41">
        <v>1200</v>
      </c>
      <c r="H542" s="41" t="s">
        <v>25</v>
      </c>
      <c r="I542" s="35">
        <v>7.85</v>
      </c>
      <c r="J542" s="35">
        <v>10.199999999999999</v>
      </c>
      <c r="K542" s="35">
        <v>5.31</v>
      </c>
      <c r="L542" s="35">
        <v>0</v>
      </c>
      <c r="M542" s="35" t="s">
        <v>1746</v>
      </c>
      <c r="N542" s="35">
        <v>5.34</v>
      </c>
      <c r="O542" s="35">
        <f>0.12*9</f>
        <v>1.08</v>
      </c>
      <c r="P542" s="35">
        <v>0.2</v>
      </c>
      <c r="Q542" s="35">
        <v>2.5</v>
      </c>
      <c r="R542" s="36">
        <v>8</v>
      </c>
      <c r="S542" s="41">
        <v>3</v>
      </c>
      <c r="T542" s="36">
        <f t="shared" si="3"/>
        <v>6.8999999999999995</v>
      </c>
      <c r="U542" s="41">
        <f>D548-D542</f>
        <v>7</v>
      </c>
      <c r="V542" s="36">
        <v>8.4275000000000002</v>
      </c>
      <c r="W542" s="43">
        <v>9</v>
      </c>
      <c r="X542" s="43" t="s">
        <v>1746</v>
      </c>
      <c r="Y542" s="44" t="s">
        <v>1839</v>
      </c>
    </row>
    <row r="543" spans="1:25" x14ac:dyDescent="0.25">
      <c r="A543" s="90">
        <v>542</v>
      </c>
      <c r="B543" s="29" t="s">
        <v>23</v>
      </c>
      <c r="C543" s="1" t="s">
        <v>1756</v>
      </c>
      <c r="D543" s="39">
        <v>44752</v>
      </c>
      <c r="E543" s="40">
        <v>0.75694444444444497</v>
      </c>
      <c r="F543" s="40">
        <v>0.88194444444444497</v>
      </c>
      <c r="G543" s="41">
        <v>1200</v>
      </c>
      <c r="H543" s="41" t="s">
        <v>25</v>
      </c>
      <c r="I543" s="15">
        <v>5.35</v>
      </c>
      <c r="J543" s="15">
        <v>5.62</v>
      </c>
      <c r="K543" s="15">
        <v>5.38</v>
      </c>
      <c r="L543" s="35">
        <v>0</v>
      </c>
      <c r="M543" s="35" t="s">
        <v>1746</v>
      </c>
      <c r="N543" s="35">
        <v>4.09</v>
      </c>
      <c r="O543" s="35">
        <f>0.12*3</f>
        <v>0.36</v>
      </c>
      <c r="P543" s="23">
        <v>0.17</v>
      </c>
      <c r="Q543" s="59">
        <v>0.35</v>
      </c>
      <c r="R543" s="89">
        <v>1.25</v>
      </c>
      <c r="S543" s="41">
        <v>4</v>
      </c>
      <c r="T543" s="36">
        <f t="shared" si="3"/>
        <v>0.71999999999999986</v>
      </c>
      <c r="U543" s="41">
        <f>D547-D543</f>
        <v>4</v>
      </c>
      <c r="V543" s="36">
        <v>0.95899999999999996</v>
      </c>
      <c r="W543" s="160">
        <v>3.8</v>
      </c>
      <c r="X543" s="43" t="s">
        <v>1746</v>
      </c>
      <c r="Y543" s="44" t="s">
        <v>1840</v>
      </c>
    </row>
    <row r="544" spans="1:25" x14ac:dyDescent="0.25">
      <c r="A544" s="90">
        <v>543</v>
      </c>
      <c r="B544" s="29" t="s">
        <v>23</v>
      </c>
      <c r="C544" s="1" t="s">
        <v>1094</v>
      </c>
      <c r="D544" s="39">
        <v>44752</v>
      </c>
      <c r="E544" s="40">
        <v>0.9375</v>
      </c>
      <c r="F544" s="40">
        <v>0.97222222222222199</v>
      </c>
      <c r="G544" s="41">
        <v>1200</v>
      </c>
      <c r="H544" s="41" t="s">
        <v>63</v>
      </c>
      <c r="I544" s="15">
        <v>6.03</v>
      </c>
      <c r="J544" s="15">
        <v>6.24</v>
      </c>
      <c r="K544" s="15">
        <v>6.22</v>
      </c>
      <c r="L544" s="35">
        <v>0</v>
      </c>
      <c r="M544" s="35" t="s">
        <v>1746</v>
      </c>
      <c r="N544" s="35">
        <v>0</v>
      </c>
      <c r="O544" s="35">
        <f>0.12*0.8</f>
        <v>9.6000000000000002E-2</v>
      </c>
      <c r="P544" s="23">
        <v>0.33</v>
      </c>
      <c r="Q544" s="59">
        <v>2.2400000000000002</v>
      </c>
      <c r="R544" s="89">
        <v>0</v>
      </c>
      <c r="S544" s="41">
        <v>5</v>
      </c>
      <c r="T544" s="36">
        <f t="shared" si="3"/>
        <v>9.5500000000000007</v>
      </c>
      <c r="U544" s="41">
        <v>21</v>
      </c>
      <c r="V544" s="36">
        <v>73.947100000000006</v>
      </c>
      <c r="W544" s="160"/>
      <c r="X544" s="43" t="s">
        <v>1746</v>
      </c>
      <c r="Y544" s="44" t="s">
        <v>1841</v>
      </c>
    </row>
    <row r="545" spans="1:25" x14ac:dyDescent="0.25">
      <c r="A545" s="90">
        <v>544</v>
      </c>
      <c r="B545" s="29" t="s">
        <v>23</v>
      </c>
      <c r="C545" s="1" t="s">
        <v>37</v>
      </c>
      <c r="D545" s="39">
        <v>44753</v>
      </c>
      <c r="E545" s="40">
        <v>0.41666666666666702</v>
      </c>
      <c r="F545" s="40">
        <v>0.83333333333333304</v>
      </c>
      <c r="G545" s="41">
        <v>1200</v>
      </c>
      <c r="H545" s="41" t="s">
        <v>56</v>
      </c>
      <c r="I545" s="35">
        <v>6.48</v>
      </c>
      <c r="J545" s="35">
        <v>7.22</v>
      </c>
      <c r="K545" s="35">
        <v>6.12</v>
      </c>
      <c r="L545" s="35">
        <v>0</v>
      </c>
      <c r="M545" s="35" t="s">
        <v>1746</v>
      </c>
      <c r="N545" s="35">
        <v>4.5</v>
      </c>
      <c r="O545" s="35">
        <f>0.12*10</f>
        <v>1.2</v>
      </c>
      <c r="P545" s="35">
        <v>0.2</v>
      </c>
      <c r="Q545" s="35">
        <v>3.1</v>
      </c>
      <c r="R545" s="36">
        <v>0.5</v>
      </c>
      <c r="S545" s="41">
        <v>5</v>
      </c>
      <c r="T545" s="36">
        <f t="shared" si="3"/>
        <v>14.5</v>
      </c>
      <c r="U545" s="41">
        <v>20</v>
      </c>
      <c r="V545" s="36">
        <v>60.326900000000002</v>
      </c>
      <c r="W545" s="43">
        <v>10</v>
      </c>
      <c r="X545" s="43" t="s">
        <v>1746</v>
      </c>
      <c r="Y545" s="44" t="s">
        <v>1842</v>
      </c>
    </row>
    <row r="546" spans="1:25" x14ac:dyDescent="0.25">
      <c r="A546" s="90">
        <v>545</v>
      </c>
      <c r="B546" s="29" t="s">
        <v>23</v>
      </c>
      <c r="C546" s="1" t="s">
        <v>39</v>
      </c>
      <c r="D546" s="39">
        <v>44754</v>
      </c>
      <c r="E546" s="40">
        <v>0.38888888888888901</v>
      </c>
      <c r="F546" s="40">
        <v>0.5</v>
      </c>
      <c r="G546" s="41">
        <v>1200</v>
      </c>
      <c r="H546" s="41" t="s">
        <v>56</v>
      </c>
      <c r="I546" s="35">
        <v>9.25</v>
      </c>
      <c r="J546" s="35">
        <v>9.64</v>
      </c>
      <c r="K546" s="35">
        <v>9.2899999999999991</v>
      </c>
      <c r="L546" s="35">
        <v>0</v>
      </c>
      <c r="M546" s="35" t="s">
        <v>1746</v>
      </c>
      <c r="N546" s="35">
        <v>4.8</v>
      </c>
      <c r="O546" s="35">
        <f>0.12*2.7</f>
        <v>0.32400000000000001</v>
      </c>
      <c r="P546" s="35">
        <v>0.2</v>
      </c>
      <c r="Q546" s="35">
        <v>2.9</v>
      </c>
      <c r="R546" s="36">
        <v>1</v>
      </c>
      <c r="S546" s="41">
        <v>5</v>
      </c>
      <c r="T546" s="36">
        <f t="shared" si="3"/>
        <v>13.499999999999998</v>
      </c>
      <c r="U546" s="41">
        <v>19</v>
      </c>
      <c r="V546" s="36">
        <v>66.293199999999999</v>
      </c>
      <c r="W546" s="43">
        <v>2.7</v>
      </c>
      <c r="X546" s="43" t="s">
        <v>1746</v>
      </c>
      <c r="Y546" s="44" t="s">
        <v>1843</v>
      </c>
    </row>
    <row r="547" spans="1:25" x14ac:dyDescent="0.25">
      <c r="A547" s="90">
        <v>546</v>
      </c>
      <c r="B547" s="29" t="s">
        <v>23</v>
      </c>
      <c r="C547" s="1" t="s">
        <v>1756</v>
      </c>
      <c r="D547" s="39">
        <v>44756</v>
      </c>
      <c r="E547" s="40">
        <v>0.60416666666666696</v>
      </c>
      <c r="F547" s="40">
        <v>0.85416666666666696</v>
      </c>
      <c r="G547" s="41">
        <v>1200</v>
      </c>
      <c r="H547" s="41" t="s">
        <v>25</v>
      </c>
      <c r="I547" s="35">
        <v>6.11</v>
      </c>
      <c r="J547" s="35">
        <v>6.34</v>
      </c>
      <c r="K547" s="35">
        <v>5.81</v>
      </c>
      <c r="L547" s="35">
        <v>2.7</v>
      </c>
      <c r="M547" s="35" t="s">
        <v>1746</v>
      </c>
      <c r="N547" s="35">
        <v>3.72</v>
      </c>
      <c r="O547" s="35">
        <f>0.12*6</f>
        <v>0.72</v>
      </c>
      <c r="P547" s="35">
        <v>0.2</v>
      </c>
      <c r="Q547" s="35">
        <v>1.2</v>
      </c>
      <c r="R547" s="36">
        <v>3.7</v>
      </c>
      <c r="S547" s="41">
        <v>2</v>
      </c>
      <c r="T547" s="36">
        <f t="shared" si="3"/>
        <v>2</v>
      </c>
      <c r="U547" s="41">
        <f>D552-D547</f>
        <v>5</v>
      </c>
      <c r="V547" s="36">
        <v>2.3944000000000001</v>
      </c>
      <c r="W547" s="43">
        <v>6</v>
      </c>
      <c r="X547" s="43" t="s">
        <v>1746</v>
      </c>
      <c r="Y547" s="44" t="s">
        <v>1844</v>
      </c>
    </row>
    <row r="548" spans="1:25" x14ac:dyDescent="0.25">
      <c r="A548" s="90">
        <v>547</v>
      </c>
      <c r="B548" s="29" t="s">
        <v>23</v>
      </c>
      <c r="C548" s="26" t="s">
        <v>1766</v>
      </c>
      <c r="D548" s="39">
        <v>44757</v>
      </c>
      <c r="E548" s="40">
        <v>0.47916666666666702</v>
      </c>
      <c r="F548" s="40">
        <v>0.8125</v>
      </c>
      <c r="G548" s="41">
        <v>1200</v>
      </c>
      <c r="H548" s="41" t="s">
        <v>25</v>
      </c>
      <c r="I548" s="35">
        <v>8.1</v>
      </c>
      <c r="J548" s="35">
        <v>10.49</v>
      </c>
      <c r="K548" s="35">
        <v>5.73</v>
      </c>
      <c r="L548" s="35">
        <v>0</v>
      </c>
      <c r="M548" s="35" t="s">
        <v>1746</v>
      </c>
      <c r="N548" s="35">
        <v>5.98</v>
      </c>
      <c r="O548" s="35">
        <f>0.12*8</f>
        <v>0.96</v>
      </c>
      <c r="P548" s="35">
        <v>0.2</v>
      </c>
      <c r="Q548" s="35">
        <v>3.8</v>
      </c>
      <c r="R548" s="36">
        <v>9</v>
      </c>
      <c r="S548" s="41">
        <v>3</v>
      </c>
      <c r="T548" s="36">
        <f t="shared" si="3"/>
        <v>10.799999999999999</v>
      </c>
      <c r="U548" s="41">
        <f>D554-D548</f>
        <v>8</v>
      </c>
      <c r="V548" s="36">
        <v>11.2674</v>
      </c>
      <c r="W548" s="43">
        <v>8</v>
      </c>
      <c r="X548" s="43" t="s">
        <v>1746</v>
      </c>
      <c r="Y548" s="44" t="s">
        <v>1845</v>
      </c>
    </row>
    <row r="549" spans="1:25" ht="18.75" customHeight="1" x14ac:dyDescent="0.25">
      <c r="A549" s="90">
        <v>548</v>
      </c>
      <c r="B549" s="29" t="s">
        <v>23</v>
      </c>
      <c r="C549" s="26" t="s">
        <v>1846</v>
      </c>
      <c r="D549" s="39">
        <v>44758</v>
      </c>
      <c r="E549" s="40">
        <v>0.4375</v>
      </c>
      <c r="F549" s="40">
        <v>0.77083333333333304</v>
      </c>
      <c r="G549" s="41">
        <v>1200</v>
      </c>
      <c r="H549" s="60" t="s">
        <v>1847</v>
      </c>
      <c r="I549" s="35">
        <v>5.2</v>
      </c>
      <c r="J549" s="35">
        <v>6.5</v>
      </c>
      <c r="K549" s="35">
        <v>6</v>
      </c>
      <c r="L549" s="35">
        <v>0</v>
      </c>
      <c r="M549" s="35">
        <v>0</v>
      </c>
      <c r="N549" s="35">
        <v>0</v>
      </c>
      <c r="O549" s="35">
        <f t="shared" ref="O549:O553" si="5">0.12*8</f>
        <v>0.96</v>
      </c>
      <c r="P549" s="35">
        <v>0.2</v>
      </c>
      <c r="Q549" s="35">
        <v>0.2</v>
      </c>
      <c r="R549" s="36">
        <v>0</v>
      </c>
      <c r="S549" s="41">
        <v>0</v>
      </c>
      <c r="T549" s="36">
        <f>(Q549-P549-O549)*S549</f>
        <v>0</v>
      </c>
      <c r="U549" s="41">
        <v>0</v>
      </c>
      <c r="V549" s="36">
        <v>0</v>
      </c>
      <c r="W549" s="43">
        <v>8</v>
      </c>
      <c r="X549" s="43" t="s">
        <v>1746</v>
      </c>
      <c r="Y549" s="44" t="s">
        <v>1848</v>
      </c>
    </row>
    <row r="550" spans="1:25" x14ac:dyDescent="0.25">
      <c r="A550" s="90">
        <v>549</v>
      </c>
      <c r="B550" s="29" t="s">
        <v>23</v>
      </c>
      <c r="C550" s="26" t="s">
        <v>1849</v>
      </c>
      <c r="D550" s="39">
        <v>44759</v>
      </c>
      <c r="E550" s="40">
        <v>0.51388888888888895</v>
      </c>
      <c r="F550" s="40">
        <v>0.84722222222222199</v>
      </c>
      <c r="G550" s="41">
        <v>1200</v>
      </c>
      <c r="H550" s="41" t="s">
        <v>25</v>
      </c>
      <c r="I550" s="35">
        <v>2.7</v>
      </c>
      <c r="J550" s="35">
        <v>3</v>
      </c>
      <c r="K550" s="35">
        <v>2.61</v>
      </c>
      <c r="L550" s="35">
        <v>7.6</v>
      </c>
      <c r="M550" s="35">
        <v>7.6</v>
      </c>
      <c r="N550" s="35">
        <v>3.55</v>
      </c>
      <c r="O550" s="35">
        <f t="shared" si="5"/>
        <v>0.96</v>
      </c>
      <c r="P550" s="35">
        <v>0.2</v>
      </c>
      <c r="Q550" s="35">
        <v>2.4</v>
      </c>
      <c r="R550" s="36">
        <v>5</v>
      </c>
      <c r="S550" s="41">
        <v>5</v>
      </c>
      <c r="T550" s="36">
        <f>(Q550-P550-O550)*S550</f>
        <v>6.1999999999999993</v>
      </c>
      <c r="U550" s="41">
        <v>14</v>
      </c>
      <c r="V550" s="36">
        <v>28.721800000000002</v>
      </c>
      <c r="W550" s="43">
        <v>8</v>
      </c>
      <c r="X550" s="43" t="s">
        <v>1746</v>
      </c>
      <c r="Y550" s="44" t="s">
        <v>1850</v>
      </c>
    </row>
    <row r="551" spans="1:25" x14ac:dyDescent="0.25">
      <c r="A551" s="90">
        <v>550</v>
      </c>
      <c r="B551" s="29" t="s">
        <v>23</v>
      </c>
      <c r="C551" s="26" t="s">
        <v>1800</v>
      </c>
      <c r="D551" s="39">
        <v>44760</v>
      </c>
      <c r="E551" s="40">
        <v>0.43055555555555602</v>
      </c>
      <c r="F551" s="40">
        <v>0.76388888888888895</v>
      </c>
      <c r="G551" s="41">
        <v>1200</v>
      </c>
      <c r="H551" s="41" t="s">
        <v>25</v>
      </c>
      <c r="I551" s="35">
        <v>4.5</v>
      </c>
      <c r="J551" s="35">
        <v>4.7</v>
      </c>
      <c r="K551" s="35">
        <v>4.22</v>
      </c>
      <c r="L551" s="35">
        <v>0</v>
      </c>
      <c r="M551" s="35">
        <v>5.98</v>
      </c>
      <c r="N551" s="35">
        <v>5.6</v>
      </c>
      <c r="O551" s="35">
        <v>1</v>
      </c>
      <c r="P551" s="35">
        <v>0.2</v>
      </c>
      <c r="Q551" s="35">
        <v>2.5</v>
      </c>
      <c r="R551" s="36">
        <v>1.62</v>
      </c>
      <c r="S551" s="41">
        <v>5</v>
      </c>
      <c r="T551" s="36">
        <f t="shared" ref="T551:T613" si="6">(Q551-P551-O551)*S551</f>
        <v>6.4999999999999991</v>
      </c>
      <c r="U551" s="41">
        <v>13</v>
      </c>
      <c r="V551" s="36">
        <v>37.1203</v>
      </c>
      <c r="W551" s="43">
        <v>8</v>
      </c>
      <c r="X551" s="43" t="s">
        <v>1746</v>
      </c>
      <c r="Y551" s="44" t="s">
        <v>1851</v>
      </c>
    </row>
    <row r="552" spans="1:25" x14ac:dyDescent="0.25">
      <c r="A552" s="90">
        <v>551</v>
      </c>
      <c r="B552" s="29" t="s">
        <v>23</v>
      </c>
      <c r="C552" s="26" t="s">
        <v>1756</v>
      </c>
      <c r="D552" s="39">
        <v>44761</v>
      </c>
      <c r="E552" s="40">
        <v>0.42361111111111099</v>
      </c>
      <c r="F552" s="40">
        <v>0.79861111111111105</v>
      </c>
      <c r="G552" s="41">
        <v>1200</v>
      </c>
      <c r="H552" s="41" t="s">
        <v>1852</v>
      </c>
      <c r="I552" s="35">
        <v>4.0599999999999996</v>
      </c>
      <c r="J552" s="35">
        <v>6.9</v>
      </c>
      <c r="K552" s="35">
        <v>6.24</v>
      </c>
      <c r="L552" s="35">
        <v>0</v>
      </c>
      <c r="M552" s="35">
        <v>5.39</v>
      </c>
      <c r="N552" s="35">
        <v>3.39</v>
      </c>
      <c r="O552" s="35">
        <v>1.08</v>
      </c>
      <c r="P552" s="35">
        <v>0.54</v>
      </c>
      <c r="Q552" s="35">
        <v>4.7300000000000004</v>
      </c>
      <c r="R552" s="36">
        <v>1.3</v>
      </c>
      <c r="S552" s="41">
        <v>5</v>
      </c>
      <c r="T552" s="36">
        <f t="shared" si="6"/>
        <v>15.55</v>
      </c>
      <c r="U552" s="41">
        <v>12</v>
      </c>
      <c r="V552" s="36">
        <v>39.946899999999999</v>
      </c>
      <c r="W552" s="43">
        <v>9</v>
      </c>
      <c r="X552" s="43" t="s">
        <v>1746</v>
      </c>
      <c r="Y552" s="44" t="s">
        <v>1853</v>
      </c>
    </row>
    <row r="553" spans="1:25" x14ac:dyDescent="0.25">
      <c r="A553" s="90">
        <v>552</v>
      </c>
      <c r="B553" s="29" t="s">
        <v>23</v>
      </c>
      <c r="C553" s="26" t="s">
        <v>87</v>
      </c>
      <c r="D553" s="39">
        <v>44762</v>
      </c>
      <c r="E553" s="40">
        <v>0.49305555555555602</v>
      </c>
      <c r="F553" s="40">
        <v>0.82638888888888895</v>
      </c>
      <c r="G553" s="41">
        <v>1200</v>
      </c>
      <c r="H553" s="41" t="s">
        <v>25</v>
      </c>
      <c r="I553" s="35">
        <v>5.88</v>
      </c>
      <c r="J553" s="35">
        <v>7.28</v>
      </c>
      <c r="K553" s="35">
        <v>5.5</v>
      </c>
      <c r="L553" s="35">
        <v>0</v>
      </c>
      <c r="M553" s="35">
        <v>7.82</v>
      </c>
      <c r="N553" s="35">
        <v>7.34</v>
      </c>
      <c r="O553" s="35">
        <f t="shared" si="5"/>
        <v>0.96</v>
      </c>
      <c r="P553" s="35">
        <v>0.2</v>
      </c>
      <c r="Q553" s="35">
        <v>3.02</v>
      </c>
      <c r="R553" s="36">
        <v>6</v>
      </c>
      <c r="S553" s="41">
        <v>3</v>
      </c>
      <c r="T553" s="36">
        <f t="shared" si="6"/>
        <v>5.58</v>
      </c>
      <c r="U553" s="41">
        <v>11</v>
      </c>
      <c r="V553" s="36">
        <v>14.3569</v>
      </c>
      <c r="W553" s="43">
        <v>9</v>
      </c>
      <c r="X553" s="43" t="s">
        <v>1746</v>
      </c>
      <c r="Y553" s="44" t="s">
        <v>1854</v>
      </c>
    </row>
    <row r="554" spans="1:25" x14ac:dyDescent="0.25">
      <c r="A554" s="90">
        <v>553</v>
      </c>
      <c r="B554" s="29" t="s">
        <v>23</v>
      </c>
      <c r="C554" s="26" t="s">
        <v>1766</v>
      </c>
      <c r="D554" s="39">
        <v>44765</v>
      </c>
      <c r="E554" s="40">
        <v>0.49305555555555602</v>
      </c>
      <c r="F554" s="40">
        <v>0.78472222222222199</v>
      </c>
      <c r="G554" s="41">
        <v>1200</v>
      </c>
      <c r="H554" s="41" t="s">
        <v>25</v>
      </c>
      <c r="I554" s="35">
        <v>8.1199999999999992</v>
      </c>
      <c r="J554" s="35">
        <v>10.94</v>
      </c>
      <c r="K554" s="35">
        <v>5.82</v>
      </c>
      <c r="L554" s="35">
        <v>0</v>
      </c>
      <c r="M554" s="35">
        <v>9.1</v>
      </c>
      <c r="N554" s="35">
        <v>6.7</v>
      </c>
      <c r="O554" s="35">
        <f>0.12*7</f>
        <v>0.84</v>
      </c>
      <c r="P554" s="35">
        <v>0.2</v>
      </c>
      <c r="Q554" s="35">
        <v>3.8</v>
      </c>
      <c r="R554" s="36">
        <v>9</v>
      </c>
      <c r="S554" s="41">
        <v>2</v>
      </c>
      <c r="T554" s="36">
        <f t="shared" si="6"/>
        <v>5.52</v>
      </c>
      <c r="U554" s="41">
        <v>8</v>
      </c>
      <c r="V554" s="36">
        <v>9.1370000000000005</v>
      </c>
      <c r="W554" s="43">
        <v>7</v>
      </c>
      <c r="X554" s="43" t="s">
        <v>1746</v>
      </c>
      <c r="Y554" s="44" t="s">
        <v>1855</v>
      </c>
    </row>
    <row r="555" spans="1:25" x14ac:dyDescent="0.25">
      <c r="A555" s="90">
        <v>554</v>
      </c>
      <c r="B555" s="29" t="s">
        <v>23</v>
      </c>
      <c r="C555" s="26" t="s">
        <v>1792</v>
      </c>
      <c r="D555" s="39">
        <v>44766</v>
      </c>
      <c r="E555" s="40">
        <v>0.43055555555555602</v>
      </c>
      <c r="F555" s="40">
        <v>0.76388888888888895</v>
      </c>
      <c r="G555" s="41">
        <v>1200</v>
      </c>
      <c r="H555" s="41" t="s">
        <v>25</v>
      </c>
      <c r="I555" s="35">
        <v>2.6</v>
      </c>
      <c r="J555" s="35">
        <v>2.72</v>
      </c>
      <c r="K555" s="35">
        <v>1.95</v>
      </c>
      <c r="L555" s="35">
        <v>0</v>
      </c>
      <c r="M555" s="35">
        <v>1.47</v>
      </c>
      <c r="N555" s="35">
        <v>1.36</v>
      </c>
      <c r="O555" s="35">
        <f>0.12*8</f>
        <v>0.96</v>
      </c>
      <c r="P555" s="35">
        <v>0.01</v>
      </c>
      <c r="Q555" s="35">
        <v>0.94</v>
      </c>
      <c r="R555" s="36">
        <v>5.2</v>
      </c>
      <c r="S555" s="41">
        <v>0</v>
      </c>
      <c r="T555" s="36">
        <f t="shared" si="6"/>
        <v>0</v>
      </c>
      <c r="U555" s="41">
        <v>0</v>
      </c>
      <c r="V555" s="36">
        <v>0</v>
      </c>
      <c r="W555" s="43">
        <v>8</v>
      </c>
      <c r="X555" s="43" t="s">
        <v>1746</v>
      </c>
      <c r="Y555" s="44" t="s">
        <v>1856</v>
      </c>
    </row>
    <row r="556" spans="1:25" x14ac:dyDescent="0.25">
      <c r="A556" s="90">
        <v>555</v>
      </c>
      <c r="B556" s="29" t="s">
        <v>23</v>
      </c>
      <c r="C556" s="26" t="s">
        <v>1739</v>
      </c>
      <c r="D556" s="39">
        <v>44767</v>
      </c>
      <c r="E556" s="40">
        <v>0.45833333333333298</v>
      </c>
      <c r="F556" s="40">
        <v>0.79166666666666696</v>
      </c>
      <c r="G556" s="41">
        <v>1200</v>
      </c>
      <c r="H556" s="41" t="s">
        <v>25</v>
      </c>
      <c r="I556" s="35">
        <v>2.58</v>
      </c>
      <c r="J556" s="35">
        <v>3.65</v>
      </c>
      <c r="K556" s="35">
        <v>2.7</v>
      </c>
      <c r="L556" s="35">
        <v>1.56</v>
      </c>
      <c r="M556" s="35">
        <v>3.98</v>
      </c>
      <c r="N556" s="35">
        <v>2.95</v>
      </c>
      <c r="O556" s="35">
        <f>0.12*8</f>
        <v>0.96</v>
      </c>
      <c r="P556" s="35">
        <v>0.2</v>
      </c>
      <c r="Q556" s="35">
        <v>1.5</v>
      </c>
      <c r="R556" s="36">
        <v>1.9</v>
      </c>
      <c r="S556" s="41">
        <v>5</v>
      </c>
      <c r="T556" s="36">
        <f t="shared" si="6"/>
        <v>1.7000000000000004</v>
      </c>
      <c r="U556" s="41">
        <v>6</v>
      </c>
      <c r="V556" s="36">
        <v>4.1966000000000001</v>
      </c>
      <c r="W556" s="43">
        <v>8</v>
      </c>
      <c r="X556" s="43" t="s">
        <v>1746</v>
      </c>
      <c r="Y556" s="44" t="s">
        <v>1857</v>
      </c>
    </row>
    <row r="557" spans="1:25" x14ac:dyDescent="0.25">
      <c r="A557" s="90">
        <v>556</v>
      </c>
      <c r="B557" s="29" t="s">
        <v>23</v>
      </c>
      <c r="C557" s="26" t="s">
        <v>1858</v>
      </c>
      <c r="D557" s="39">
        <v>44768</v>
      </c>
      <c r="E557" s="40">
        <v>0.44444444444444398</v>
      </c>
      <c r="F557" s="40">
        <v>0.73611111111111105</v>
      </c>
      <c r="G557" s="41">
        <v>1200</v>
      </c>
      <c r="H557" s="41" t="s">
        <v>25</v>
      </c>
      <c r="I557" s="35">
        <v>0.5</v>
      </c>
      <c r="J557" s="35">
        <v>16.579999999999998</v>
      </c>
      <c r="K557" s="35">
        <v>16.579999999999998</v>
      </c>
      <c r="L557" s="35">
        <v>0.2</v>
      </c>
      <c r="M557" s="35">
        <v>2.95</v>
      </c>
      <c r="N557" s="35">
        <v>0.16</v>
      </c>
      <c r="O557" s="35">
        <f>0.12*7</f>
        <v>0.84</v>
      </c>
      <c r="P557" s="35">
        <v>0.2</v>
      </c>
      <c r="Q557" s="35">
        <v>0.2</v>
      </c>
      <c r="R557" s="36">
        <v>8.3000000000000007</v>
      </c>
      <c r="S557" s="41">
        <v>0</v>
      </c>
      <c r="T557" s="36">
        <f t="shared" si="6"/>
        <v>0</v>
      </c>
      <c r="U557" s="41">
        <v>0</v>
      </c>
      <c r="V557" s="36">
        <v>0</v>
      </c>
      <c r="W557" s="43">
        <v>7</v>
      </c>
      <c r="X557" s="43" t="s">
        <v>1746</v>
      </c>
      <c r="Y557" s="44" t="s">
        <v>1859</v>
      </c>
    </row>
    <row r="558" spans="1:25" x14ac:dyDescent="0.25">
      <c r="A558" s="90">
        <v>557</v>
      </c>
      <c r="B558" s="29" t="s">
        <v>23</v>
      </c>
      <c r="C558" s="26" t="s">
        <v>27</v>
      </c>
      <c r="D558" s="39">
        <v>44771</v>
      </c>
      <c r="E558" s="40">
        <v>0.55555555555555602</v>
      </c>
      <c r="F558" s="40">
        <v>0.81944444444444497</v>
      </c>
      <c r="G558" s="41">
        <v>1200</v>
      </c>
      <c r="H558" s="41" t="s">
        <v>25</v>
      </c>
      <c r="I558" s="35">
        <v>0.78</v>
      </c>
      <c r="J558" s="35">
        <v>28.03</v>
      </c>
      <c r="K558" s="35">
        <v>28.03</v>
      </c>
      <c r="L558" s="35">
        <v>0</v>
      </c>
      <c r="M558" s="35">
        <v>0.19</v>
      </c>
      <c r="N558" s="35">
        <v>0</v>
      </c>
      <c r="O558" s="35">
        <f>0.12*6.3</f>
        <v>0.75600000000000001</v>
      </c>
      <c r="P558" s="35">
        <v>0.18</v>
      </c>
      <c r="Q558" s="35">
        <v>0.2</v>
      </c>
      <c r="R558" s="36">
        <v>0</v>
      </c>
      <c r="S558" s="41">
        <v>0</v>
      </c>
      <c r="T558" s="36">
        <f t="shared" si="6"/>
        <v>0</v>
      </c>
      <c r="U558" s="41">
        <v>0</v>
      </c>
      <c r="V558" s="36">
        <v>0</v>
      </c>
      <c r="W558" s="43">
        <v>6.3</v>
      </c>
      <c r="X558" s="43" t="s">
        <v>1746</v>
      </c>
      <c r="Y558" s="44" t="s">
        <v>1860</v>
      </c>
    </row>
    <row r="559" spans="1:25" x14ac:dyDescent="0.25">
      <c r="A559" s="90">
        <v>558</v>
      </c>
      <c r="B559" s="29" t="s">
        <v>23</v>
      </c>
      <c r="C559" s="26" t="s">
        <v>27</v>
      </c>
      <c r="D559" s="39">
        <v>44772</v>
      </c>
      <c r="E559" s="40">
        <v>0.39583333333333298</v>
      </c>
      <c r="F559" s="40">
        <v>0.4375</v>
      </c>
      <c r="G559" s="41">
        <v>1000</v>
      </c>
      <c r="H559" s="41" t="s">
        <v>25</v>
      </c>
      <c r="I559" s="35">
        <v>23.36</v>
      </c>
      <c r="J559" s="35">
        <v>28.03</v>
      </c>
      <c r="K559" s="35">
        <v>28.01</v>
      </c>
      <c r="L559" s="35">
        <v>0</v>
      </c>
      <c r="M559" s="35">
        <v>0</v>
      </c>
      <c r="N559" s="35">
        <v>0</v>
      </c>
      <c r="O559" s="35">
        <f>0.1</f>
        <v>0.1</v>
      </c>
      <c r="P559" s="35">
        <v>0</v>
      </c>
      <c r="Q559" s="35">
        <v>0</v>
      </c>
      <c r="R559" s="36">
        <v>0</v>
      </c>
      <c r="S559" s="41">
        <v>0</v>
      </c>
      <c r="T559" s="36">
        <f t="shared" si="6"/>
        <v>0</v>
      </c>
      <c r="U559" s="41">
        <v>0</v>
      </c>
      <c r="V559" s="36">
        <v>0</v>
      </c>
      <c r="W559" s="43">
        <v>1</v>
      </c>
      <c r="X559" s="43" t="s">
        <v>1746</v>
      </c>
      <c r="Y559" s="44" t="s">
        <v>1861</v>
      </c>
    </row>
    <row r="560" spans="1:25" x14ac:dyDescent="0.25">
      <c r="A560" s="90">
        <v>559</v>
      </c>
      <c r="B560" s="29" t="s">
        <v>23</v>
      </c>
      <c r="C560" s="26" t="s">
        <v>70</v>
      </c>
      <c r="D560" s="39">
        <v>44772</v>
      </c>
      <c r="E560" s="40">
        <v>0.67361111111111105</v>
      </c>
      <c r="F560" s="40">
        <v>0.84027777777777801</v>
      </c>
      <c r="G560" s="41">
        <v>1000</v>
      </c>
      <c r="H560" s="41" t="s">
        <v>25</v>
      </c>
      <c r="I560" s="35">
        <v>3.32</v>
      </c>
      <c r="J560" s="35">
        <v>3.52</v>
      </c>
      <c r="K560" s="35">
        <v>3.21</v>
      </c>
      <c r="L560" s="35">
        <v>0</v>
      </c>
      <c r="M560" s="35">
        <v>3.05</v>
      </c>
      <c r="N560" s="35">
        <v>2.44</v>
      </c>
      <c r="O560" s="35">
        <f>0.1*4</f>
        <v>0.4</v>
      </c>
      <c r="P560" s="35">
        <v>0</v>
      </c>
      <c r="Q560" s="35">
        <v>1.5</v>
      </c>
      <c r="R560" s="36">
        <v>2.52</v>
      </c>
      <c r="S560" s="41">
        <v>1</v>
      </c>
      <c r="T560" s="36">
        <f t="shared" si="6"/>
        <v>1.1000000000000001</v>
      </c>
      <c r="U560" s="41">
        <v>1</v>
      </c>
      <c r="V560" s="36">
        <v>1.1000000000000001</v>
      </c>
      <c r="W560" s="43">
        <v>4</v>
      </c>
      <c r="X560" s="43" t="s">
        <v>1746</v>
      </c>
      <c r="Y560" s="44" t="s">
        <v>1862</v>
      </c>
    </row>
    <row r="561" spans="1:25" x14ac:dyDescent="0.25">
      <c r="A561" s="90">
        <v>560</v>
      </c>
      <c r="B561" s="29" t="s">
        <v>23</v>
      </c>
      <c r="C561" s="26" t="s">
        <v>1863</v>
      </c>
      <c r="D561" s="39">
        <v>44773</v>
      </c>
      <c r="E561" s="40">
        <v>0.4375</v>
      </c>
      <c r="F561" s="40">
        <v>0.6875</v>
      </c>
      <c r="G561" s="41">
        <v>1000</v>
      </c>
      <c r="H561" s="41" t="s">
        <v>25</v>
      </c>
      <c r="I561" s="35">
        <v>3.53</v>
      </c>
      <c r="J561" s="35">
        <v>3.62</v>
      </c>
      <c r="K561" s="35">
        <v>3.25</v>
      </c>
      <c r="L561" s="35">
        <v>2.2000000000000002</v>
      </c>
      <c r="M561" s="35">
        <v>5.6</v>
      </c>
      <c r="N561" s="35">
        <v>3.93</v>
      </c>
      <c r="O561" s="35">
        <f>0.1*6</f>
        <v>0.60000000000000009</v>
      </c>
      <c r="P561" s="35">
        <v>0.2</v>
      </c>
      <c r="Q561" s="35">
        <v>4.0999999999999996</v>
      </c>
      <c r="R561" s="36">
        <v>1.37</v>
      </c>
      <c r="S561" s="41">
        <v>1</v>
      </c>
      <c r="T561" s="36">
        <f t="shared" si="6"/>
        <v>3.2999999999999994</v>
      </c>
      <c r="U561" s="41">
        <v>1</v>
      </c>
      <c r="V561" s="36">
        <v>3.3</v>
      </c>
      <c r="W561" s="43">
        <v>6</v>
      </c>
      <c r="X561" s="43" t="s">
        <v>1746</v>
      </c>
      <c r="Y561" s="44" t="s">
        <v>1864</v>
      </c>
    </row>
    <row r="562" spans="1:25" x14ac:dyDescent="0.25">
      <c r="A562" s="90">
        <v>561</v>
      </c>
      <c r="B562" s="29" t="s">
        <v>23</v>
      </c>
      <c r="C562" s="26" t="s">
        <v>1865</v>
      </c>
      <c r="D562" s="39">
        <v>44774</v>
      </c>
      <c r="E562" s="40">
        <v>0.50694444444444398</v>
      </c>
      <c r="F562" s="40">
        <v>0.8125</v>
      </c>
      <c r="G562" s="41">
        <v>1000</v>
      </c>
      <c r="H562" s="41" t="s">
        <v>56</v>
      </c>
      <c r="I562" s="35">
        <v>3.55</v>
      </c>
      <c r="J562" s="35">
        <v>3.81</v>
      </c>
      <c r="K562" s="35">
        <v>3.36</v>
      </c>
      <c r="L562" s="35">
        <v>0</v>
      </c>
      <c r="M562" s="35">
        <v>5.12</v>
      </c>
      <c r="N562" s="35">
        <v>0.55000000000000004</v>
      </c>
      <c r="O562" s="35">
        <f>0.1*7.3</f>
        <v>0.73</v>
      </c>
      <c r="P562" s="35">
        <v>0.2</v>
      </c>
      <c r="Q562" s="35">
        <v>2.6</v>
      </c>
      <c r="R562" s="36">
        <v>10</v>
      </c>
      <c r="S562" s="41">
        <v>5</v>
      </c>
      <c r="T562" s="36">
        <f t="shared" si="6"/>
        <v>8.35</v>
      </c>
      <c r="U562" s="41">
        <v>30</v>
      </c>
      <c r="V562" s="36">
        <v>61.764600000000002</v>
      </c>
      <c r="W562" s="43">
        <v>7.3</v>
      </c>
      <c r="X562" s="43" t="s">
        <v>1746</v>
      </c>
      <c r="Y562" s="44" t="s">
        <v>1866</v>
      </c>
    </row>
    <row r="563" spans="1:25" x14ac:dyDescent="0.25">
      <c r="A563" s="90">
        <v>562</v>
      </c>
      <c r="B563" s="29" t="s">
        <v>23</v>
      </c>
      <c r="C563" s="26" t="s">
        <v>87</v>
      </c>
      <c r="D563" s="39">
        <v>44775</v>
      </c>
      <c r="E563" s="40">
        <v>0.51388888888888895</v>
      </c>
      <c r="F563" s="40">
        <v>0.80555555555555503</v>
      </c>
      <c r="G563" s="41">
        <v>1200</v>
      </c>
      <c r="H563" s="41" t="s">
        <v>25</v>
      </c>
      <c r="I563" s="35">
        <v>6.73</v>
      </c>
      <c r="J563" s="35">
        <v>7.82</v>
      </c>
      <c r="K563" s="35">
        <v>6.15</v>
      </c>
      <c r="L563" s="35">
        <v>0</v>
      </c>
      <c r="M563" s="35">
        <v>7.98</v>
      </c>
      <c r="N563" s="35">
        <v>7.94</v>
      </c>
      <c r="O563" s="35">
        <f>0.12*7</f>
        <v>0.84</v>
      </c>
      <c r="P563" s="35">
        <v>0.2</v>
      </c>
      <c r="Q563" s="35">
        <v>4.2</v>
      </c>
      <c r="R563" s="36">
        <v>8</v>
      </c>
      <c r="S563" s="41">
        <v>2</v>
      </c>
      <c r="T563" s="36">
        <f t="shared" si="6"/>
        <v>6.32</v>
      </c>
      <c r="U563" s="41">
        <f>D568-D563</f>
        <v>6</v>
      </c>
      <c r="V563" s="36">
        <v>8.7459000000000007</v>
      </c>
      <c r="W563" s="43">
        <v>7</v>
      </c>
      <c r="X563" s="43" t="s">
        <v>1746</v>
      </c>
      <c r="Y563" s="44" t="s">
        <v>1867</v>
      </c>
    </row>
    <row r="564" spans="1:25" x14ac:dyDescent="0.25">
      <c r="A564" s="90">
        <v>563</v>
      </c>
      <c r="B564" s="29" t="s">
        <v>23</v>
      </c>
      <c r="C564" s="26" t="s">
        <v>1766</v>
      </c>
      <c r="D564" s="39">
        <v>44776</v>
      </c>
      <c r="E564" s="40">
        <v>0.4375</v>
      </c>
      <c r="F564" s="40">
        <v>0.77083333333333304</v>
      </c>
      <c r="G564" s="41">
        <v>1200</v>
      </c>
      <c r="H564" s="41" t="s">
        <v>25</v>
      </c>
      <c r="I564" s="35">
        <v>8.81</v>
      </c>
      <c r="J564" s="35">
        <v>12.51</v>
      </c>
      <c r="K564" s="35">
        <v>6.49</v>
      </c>
      <c r="L564" s="35">
        <v>0</v>
      </c>
      <c r="M564" s="35">
        <v>9.1999999999999993</v>
      </c>
      <c r="N564" s="35">
        <v>6.1</v>
      </c>
      <c r="O564" s="35">
        <f>0.12*8</f>
        <v>0.96</v>
      </c>
      <c r="P564" s="35">
        <v>0.18</v>
      </c>
      <c r="Q564" s="35">
        <v>3.15</v>
      </c>
      <c r="R564" s="36">
        <v>8</v>
      </c>
      <c r="S564" s="41">
        <v>2</v>
      </c>
      <c r="T564" s="36">
        <f t="shared" si="6"/>
        <v>4.0199999999999996</v>
      </c>
      <c r="U564" s="41">
        <f>D572-D564</f>
        <v>12</v>
      </c>
      <c r="V564" s="36">
        <v>12.6614</v>
      </c>
      <c r="W564" s="43">
        <v>8</v>
      </c>
      <c r="X564" s="43" t="s">
        <v>1746</v>
      </c>
      <c r="Y564" s="44" t="s">
        <v>1868</v>
      </c>
    </row>
    <row r="565" spans="1:25" x14ac:dyDescent="0.25">
      <c r="A565" s="90">
        <v>564</v>
      </c>
      <c r="B565" s="29" t="s">
        <v>23</v>
      </c>
      <c r="C565" s="26" t="s">
        <v>1858</v>
      </c>
      <c r="D565" s="39">
        <v>44777</v>
      </c>
      <c r="E565" s="40">
        <v>0.49305555555555602</v>
      </c>
      <c r="F565" s="40">
        <v>0.5625</v>
      </c>
      <c r="G565" s="41">
        <v>1200</v>
      </c>
      <c r="H565" s="41" t="s">
        <v>25</v>
      </c>
      <c r="I565" s="35">
        <v>11.14</v>
      </c>
      <c r="J565" s="35">
        <v>28.03</v>
      </c>
      <c r="K565" s="35">
        <v>28.03</v>
      </c>
      <c r="L565" s="35">
        <v>2.63</v>
      </c>
      <c r="M565" s="35">
        <v>2.63</v>
      </c>
      <c r="N565" s="35">
        <v>0.2</v>
      </c>
      <c r="O565" s="35">
        <f>0.12*1.7</f>
        <v>0.20399999999999999</v>
      </c>
      <c r="P565" s="35">
        <v>0</v>
      </c>
      <c r="Q565" s="35">
        <v>0</v>
      </c>
      <c r="R565" s="36">
        <v>0</v>
      </c>
      <c r="S565" s="41">
        <v>0</v>
      </c>
      <c r="T565" s="36">
        <f t="shared" si="6"/>
        <v>0</v>
      </c>
      <c r="U565" s="41">
        <v>0</v>
      </c>
      <c r="V565" s="36">
        <v>0</v>
      </c>
      <c r="W565" s="43">
        <v>1.7</v>
      </c>
      <c r="X565" s="43" t="s">
        <v>1746</v>
      </c>
      <c r="Y565" s="44" t="s">
        <v>1869</v>
      </c>
    </row>
    <row r="566" spans="1:25" x14ac:dyDescent="0.25">
      <c r="A566" s="90">
        <v>565</v>
      </c>
      <c r="B566" s="29" t="s">
        <v>23</v>
      </c>
      <c r="C566" s="26" t="s">
        <v>60</v>
      </c>
      <c r="D566" s="39">
        <v>44778</v>
      </c>
      <c r="E566" s="40">
        <v>0.45138888888888901</v>
      </c>
      <c r="F566" s="40">
        <v>0.84722222222222199</v>
      </c>
      <c r="G566" s="41">
        <v>1000</v>
      </c>
      <c r="H566" s="41" t="s">
        <v>629</v>
      </c>
      <c r="I566" s="35">
        <v>5.78</v>
      </c>
      <c r="J566" s="35">
        <v>6.73</v>
      </c>
      <c r="K566" s="35">
        <v>5.0999999999999996</v>
      </c>
      <c r="L566" s="35">
        <v>0</v>
      </c>
      <c r="M566" s="35">
        <v>5.51</v>
      </c>
      <c r="N566" s="35">
        <v>3.32</v>
      </c>
      <c r="O566" s="35">
        <f>0.1*9</f>
        <v>0.9</v>
      </c>
      <c r="P566" s="35">
        <v>0.2</v>
      </c>
      <c r="Q566" s="35">
        <v>1</v>
      </c>
      <c r="R566" s="36">
        <v>3.85</v>
      </c>
      <c r="S566" s="41">
        <v>0</v>
      </c>
      <c r="T566" s="36">
        <v>0</v>
      </c>
      <c r="U566" s="41">
        <v>0</v>
      </c>
      <c r="V566" s="36">
        <v>0</v>
      </c>
      <c r="W566" s="43">
        <v>9</v>
      </c>
      <c r="X566" s="43" t="s">
        <v>1746</v>
      </c>
      <c r="Y566" s="44" t="s">
        <v>1870</v>
      </c>
    </row>
    <row r="567" spans="1:25" x14ac:dyDescent="0.25">
      <c r="A567" s="90">
        <v>566</v>
      </c>
      <c r="B567" s="29" t="s">
        <v>23</v>
      </c>
      <c r="C567" s="26" t="s">
        <v>1800</v>
      </c>
      <c r="D567" s="39">
        <v>44779</v>
      </c>
      <c r="E567" s="40">
        <v>0.48611111111111099</v>
      </c>
      <c r="F567" s="40">
        <v>0.81944444444444497</v>
      </c>
      <c r="G567" s="41">
        <v>1000</v>
      </c>
      <c r="H567" s="41" t="s">
        <v>25</v>
      </c>
      <c r="I567" s="35">
        <v>5.32</v>
      </c>
      <c r="J567" s="35">
        <v>5.32</v>
      </c>
      <c r="K567" s="35">
        <v>3.41</v>
      </c>
      <c r="L567" s="35">
        <v>5.32</v>
      </c>
      <c r="M567" s="35">
        <v>5.32</v>
      </c>
      <c r="N567" s="35">
        <v>4.41</v>
      </c>
      <c r="O567" s="35">
        <f>0.1*8</f>
        <v>0.8</v>
      </c>
      <c r="P567" s="35">
        <v>0.5</v>
      </c>
      <c r="Q567" s="35">
        <v>2.9</v>
      </c>
      <c r="R567" s="36">
        <v>1.2</v>
      </c>
      <c r="S567" s="41">
        <v>5</v>
      </c>
      <c r="T567" s="36">
        <f t="shared" si="6"/>
        <v>7.9999999999999991</v>
      </c>
      <c r="U567" s="41">
        <v>25</v>
      </c>
      <c r="V567" s="36">
        <v>23.5107</v>
      </c>
      <c r="W567" s="43">
        <v>8</v>
      </c>
      <c r="X567" s="43" t="s">
        <v>1746</v>
      </c>
      <c r="Y567" s="44" t="s">
        <v>1871</v>
      </c>
    </row>
    <row r="568" spans="1:25" x14ac:dyDescent="0.25">
      <c r="A568" s="90">
        <v>567</v>
      </c>
      <c r="B568" s="29" t="s">
        <v>23</v>
      </c>
      <c r="C568" s="26" t="s">
        <v>87</v>
      </c>
      <c r="D568" s="39">
        <v>44781</v>
      </c>
      <c r="E568" s="40">
        <v>0.43055555555555602</v>
      </c>
      <c r="F568" s="40">
        <v>0.81944444444444497</v>
      </c>
      <c r="G568" s="41">
        <v>1200</v>
      </c>
      <c r="H568" s="41" t="s">
        <v>25</v>
      </c>
      <c r="I568" s="35">
        <v>6.59</v>
      </c>
      <c r="J568" s="35">
        <v>7.33</v>
      </c>
      <c r="K568" s="35">
        <v>5.58</v>
      </c>
      <c r="L568" s="35">
        <v>0</v>
      </c>
      <c r="M568" s="35">
        <v>7.28</v>
      </c>
      <c r="N568" s="35">
        <v>5.45</v>
      </c>
      <c r="O568" s="35">
        <f>0.12*8</f>
        <v>0.96</v>
      </c>
      <c r="P568" s="35">
        <v>0.2</v>
      </c>
      <c r="Q568" s="35">
        <v>4.8</v>
      </c>
      <c r="R568" s="36">
        <v>5</v>
      </c>
      <c r="S568" s="41">
        <v>3</v>
      </c>
      <c r="T568" s="36">
        <f t="shared" si="6"/>
        <v>10.919999999999998</v>
      </c>
      <c r="U568" s="41">
        <v>23</v>
      </c>
      <c r="V568" s="36">
        <v>13.1586</v>
      </c>
      <c r="W568" s="43">
        <v>8</v>
      </c>
      <c r="X568" s="43" t="s">
        <v>1746</v>
      </c>
      <c r="Y568" s="44" t="s">
        <v>1872</v>
      </c>
    </row>
    <row r="569" spans="1:25" x14ac:dyDescent="0.25">
      <c r="A569" s="90">
        <v>568</v>
      </c>
      <c r="B569" s="29" t="s">
        <v>23</v>
      </c>
      <c r="C569" s="26" t="s">
        <v>1846</v>
      </c>
      <c r="D569" s="39">
        <v>44785</v>
      </c>
      <c r="E569" s="40">
        <v>0.33333333333333298</v>
      </c>
      <c r="F569" s="40">
        <v>0.75</v>
      </c>
      <c r="G569" s="41">
        <v>1200</v>
      </c>
      <c r="H569" s="41" t="s">
        <v>32</v>
      </c>
      <c r="I569" s="35">
        <v>7.41</v>
      </c>
      <c r="J569" s="35">
        <v>7.74</v>
      </c>
      <c r="K569" s="35">
        <v>7.72</v>
      </c>
      <c r="L569" s="35">
        <v>0</v>
      </c>
      <c r="M569" s="35">
        <v>6.2</v>
      </c>
      <c r="N569" s="35">
        <v>0</v>
      </c>
      <c r="O569" s="35">
        <f>0.12*10</f>
        <v>1.2</v>
      </c>
      <c r="P569" s="35">
        <v>0.2</v>
      </c>
      <c r="Q569" s="35">
        <v>0.2</v>
      </c>
      <c r="R569" s="36">
        <v>0</v>
      </c>
      <c r="S569" s="41">
        <v>0</v>
      </c>
      <c r="T569" s="36">
        <f t="shared" si="6"/>
        <v>0</v>
      </c>
      <c r="U569" s="41">
        <v>0</v>
      </c>
      <c r="V569" s="36">
        <v>0</v>
      </c>
      <c r="W569" s="43">
        <v>10</v>
      </c>
      <c r="X569" s="43" t="s">
        <v>1746</v>
      </c>
      <c r="Y569" s="44" t="s">
        <v>1873</v>
      </c>
    </row>
    <row r="570" spans="1:25" x14ac:dyDescent="0.25">
      <c r="A570" s="90">
        <v>569</v>
      </c>
      <c r="B570" s="29" t="s">
        <v>23</v>
      </c>
      <c r="C570" s="26" t="s">
        <v>27</v>
      </c>
      <c r="D570" s="39">
        <v>44786</v>
      </c>
      <c r="E570" s="40">
        <v>0.41666666666666702</v>
      </c>
      <c r="F570" s="40">
        <v>0.625</v>
      </c>
      <c r="G570" s="41">
        <v>1200</v>
      </c>
      <c r="H570" s="41" t="s">
        <v>25</v>
      </c>
      <c r="I570" s="35">
        <v>8.9</v>
      </c>
      <c r="J570" s="35">
        <v>27.38</v>
      </c>
      <c r="K570" s="35">
        <v>27.38</v>
      </c>
      <c r="L570" s="35">
        <v>4.2</v>
      </c>
      <c r="M570" s="35">
        <v>7.14</v>
      </c>
      <c r="N570" s="35">
        <v>4.8</v>
      </c>
      <c r="O570" s="35">
        <f>0.12*5</f>
        <v>0.6</v>
      </c>
      <c r="P570" s="35">
        <v>0.2</v>
      </c>
      <c r="Q570" s="35">
        <v>5.0999999999999996</v>
      </c>
      <c r="R570" s="36">
        <v>1</v>
      </c>
      <c r="S570" s="41">
        <v>1</v>
      </c>
      <c r="T570" s="36">
        <f t="shared" si="6"/>
        <v>4.3</v>
      </c>
      <c r="U570" s="41">
        <v>1</v>
      </c>
      <c r="V570" s="36">
        <v>4.3</v>
      </c>
      <c r="W570" s="43">
        <v>5</v>
      </c>
      <c r="X570" s="43" t="s">
        <v>1746</v>
      </c>
      <c r="Y570" s="44" t="s">
        <v>1874</v>
      </c>
    </row>
    <row r="571" spans="1:25" x14ac:dyDescent="0.25">
      <c r="A571" s="90">
        <v>570</v>
      </c>
      <c r="B571" s="29" t="s">
        <v>23</v>
      </c>
      <c r="C571" s="26" t="s">
        <v>1094</v>
      </c>
      <c r="D571" s="39">
        <v>44787</v>
      </c>
      <c r="E571" s="40">
        <v>0.41666666666666702</v>
      </c>
      <c r="F571" s="40">
        <v>0.75</v>
      </c>
      <c r="G571" s="41">
        <v>1200</v>
      </c>
      <c r="H571" s="41" t="s">
        <v>25</v>
      </c>
      <c r="I571" s="35">
        <v>5.83</v>
      </c>
      <c r="J571" s="35">
        <v>6.16</v>
      </c>
      <c r="K571" s="35">
        <v>5.42</v>
      </c>
      <c r="L571" s="35">
        <v>3.1</v>
      </c>
      <c r="M571" s="35">
        <v>7.14</v>
      </c>
      <c r="N571" s="35">
        <v>5.4</v>
      </c>
      <c r="O571" s="35">
        <f>0.12*8</f>
        <v>0.96</v>
      </c>
      <c r="P571" s="35">
        <v>0.2</v>
      </c>
      <c r="Q571" s="35">
        <v>3.2</v>
      </c>
      <c r="R571" s="36">
        <v>4.4000000000000004</v>
      </c>
      <c r="S571" s="41">
        <v>2</v>
      </c>
      <c r="T571" s="36">
        <f t="shared" si="6"/>
        <v>4.08</v>
      </c>
      <c r="U571" s="41">
        <v>17</v>
      </c>
      <c r="V571" s="36">
        <v>5.2096</v>
      </c>
      <c r="W571" s="43">
        <v>8</v>
      </c>
      <c r="X571" s="43" t="s">
        <v>1746</v>
      </c>
      <c r="Y571" s="44" t="s">
        <v>1875</v>
      </c>
    </row>
    <row r="572" spans="1:25" x14ac:dyDescent="0.25">
      <c r="A572" s="90">
        <v>571</v>
      </c>
      <c r="B572" s="29" t="s">
        <v>23</v>
      </c>
      <c r="C572" s="26" t="s">
        <v>1766</v>
      </c>
      <c r="D572" s="39">
        <v>44788</v>
      </c>
      <c r="E572" s="40">
        <v>0.45833333333333298</v>
      </c>
      <c r="F572" s="40">
        <v>0.79166666666666696</v>
      </c>
      <c r="G572" s="41">
        <v>1200</v>
      </c>
      <c r="H572" s="41" t="s">
        <v>25</v>
      </c>
      <c r="I572" s="35">
        <v>8.6999999999999993</v>
      </c>
      <c r="J572" s="35">
        <v>12.81</v>
      </c>
      <c r="K572" s="35">
        <v>6.64</v>
      </c>
      <c r="L572" s="35">
        <v>0</v>
      </c>
      <c r="M572" s="35">
        <v>8.15</v>
      </c>
      <c r="N572" s="35">
        <v>5.82</v>
      </c>
      <c r="O572" s="35">
        <f>0.12*8</f>
        <v>0.96</v>
      </c>
      <c r="P572" s="35">
        <v>0.2</v>
      </c>
      <c r="Q572" s="35">
        <v>4.2</v>
      </c>
      <c r="R572" s="36">
        <v>8</v>
      </c>
      <c r="S572" s="41">
        <v>2</v>
      </c>
      <c r="T572" s="36">
        <f t="shared" si="6"/>
        <v>6.08</v>
      </c>
      <c r="U572" s="41">
        <v>16</v>
      </c>
      <c r="V572" s="36">
        <v>7.5875000000000004</v>
      </c>
      <c r="W572" s="43">
        <v>8</v>
      </c>
      <c r="X572" s="43" t="s">
        <v>1746</v>
      </c>
      <c r="Y572" s="44" t="s">
        <v>1876</v>
      </c>
    </row>
    <row r="573" spans="1:25" x14ac:dyDescent="0.25">
      <c r="A573" s="90">
        <v>572</v>
      </c>
      <c r="B573" s="29" t="s">
        <v>23</v>
      </c>
      <c r="C573" s="26" t="s">
        <v>1800</v>
      </c>
      <c r="D573" s="39">
        <v>44802</v>
      </c>
      <c r="E573" s="40">
        <v>0.61805555555555602</v>
      </c>
      <c r="F573" s="40">
        <v>0.72569444444444497</v>
      </c>
      <c r="G573" s="41">
        <v>1200</v>
      </c>
      <c r="H573" s="41" t="s">
        <v>25</v>
      </c>
      <c r="I573" s="35">
        <v>5.3</v>
      </c>
      <c r="J573" s="35">
        <v>5.42</v>
      </c>
      <c r="K573" s="35">
        <v>5.32</v>
      </c>
      <c r="L573" s="35">
        <v>0</v>
      </c>
      <c r="M573" s="35">
        <v>2.89</v>
      </c>
      <c r="N573" s="35">
        <v>2.46</v>
      </c>
      <c r="O573" s="35">
        <f>0.12*2.6</f>
        <v>0.312</v>
      </c>
      <c r="P573" s="35">
        <v>0</v>
      </c>
      <c r="Q573" s="35">
        <v>0.2</v>
      </c>
      <c r="R573" s="36">
        <v>0.7</v>
      </c>
      <c r="S573" s="41">
        <v>0</v>
      </c>
      <c r="T573" s="36">
        <v>0</v>
      </c>
      <c r="U573" s="41">
        <v>0</v>
      </c>
      <c r="V573" s="36">
        <v>0</v>
      </c>
      <c r="W573" s="43">
        <v>2.6</v>
      </c>
      <c r="X573" s="43" t="s">
        <v>1746</v>
      </c>
      <c r="Y573" s="44" t="s">
        <v>1877</v>
      </c>
    </row>
    <row r="574" spans="1:25" x14ac:dyDescent="0.25">
      <c r="A574" s="90">
        <v>573</v>
      </c>
      <c r="B574" s="29" t="s">
        <v>23</v>
      </c>
      <c r="C574" s="26" t="s">
        <v>1878</v>
      </c>
      <c r="D574" s="39">
        <v>44802</v>
      </c>
      <c r="E574" s="40">
        <v>0.72569444444444497</v>
      </c>
      <c r="F574" s="40">
        <v>0.89236111111111105</v>
      </c>
      <c r="G574" s="41">
        <v>1200</v>
      </c>
      <c r="H574" s="41" t="s">
        <v>25</v>
      </c>
      <c r="I574" s="35">
        <v>5.5</v>
      </c>
      <c r="J574" s="35">
        <v>5.77</v>
      </c>
      <c r="K574" s="35">
        <v>5.77</v>
      </c>
      <c r="L574" s="35">
        <v>0</v>
      </c>
      <c r="M574" s="35">
        <v>1.08</v>
      </c>
      <c r="N574" s="35">
        <v>1.07</v>
      </c>
      <c r="O574" s="35">
        <f>0.12*4</f>
        <v>0.48</v>
      </c>
      <c r="P574" s="35">
        <v>0</v>
      </c>
      <c r="Q574" s="35">
        <v>0.1</v>
      </c>
      <c r="R574" s="36">
        <v>0.15</v>
      </c>
      <c r="S574" s="41">
        <v>0</v>
      </c>
      <c r="T574" s="36">
        <f t="shared" si="6"/>
        <v>0</v>
      </c>
      <c r="U574" s="41">
        <v>0</v>
      </c>
      <c r="V574" s="36">
        <v>0</v>
      </c>
      <c r="W574" s="43">
        <v>4</v>
      </c>
      <c r="X574" s="43" t="s">
        <v>1746</v>
      </c>
      <c r="Y574" s="44" t="s">
        <v>1879</v>
      </c>
    </row>
    <row r="575" spans="1:25" x14ac:dyDescent="0.25">
      <c r="A575" s="90">
        <v>574</v>
      </c>
      <c r="B575" s="29" t="s">
        <v>23</v>
      </c>
      <c r="C575" s="26" t="s">
        <v>1800</v>
      </c>
      <c r="D575" s="39">
        <v>44803</v>
      </c>
      <c r="E575" s="40">
        <v>0.45138888888888901</v>
      </c>
      <c r="F575" s="40">
        <v>0.82638888888888895</v>
      </c>
      <c r="G575" s="41">
        <v>1200</v>
      </c>
      <c r="H575" s="41" t="s">
        <v>25</v>
      </c>
      <c r="I575" s="35">
        <v>5.44</v>
      </c>
      <c r="J575" s="35">
        <v>5.46</v>
      </c>
      <c r="K575" s="35">
        <v>4.8099999999999996</v>
      </c>
      <c r="L575" s="35">
        <v>1.96</v>
      </c>
      <c r="M575" s="35">
        <v>6.82</v>
      </c>
      <c r="N575" s="35">
        <v>6.62</v>
      </c>
      <c r="O575" s="35">
        <f>0.12*9</f>
        <v>1.08</v>
      </c>
      <c r="P575" s="35">
        <v>0.2</v>
      </c>
      <c r="Q575" s="35">
        <v>4.4000000000000004</v>
      </c>
      <c r="R575" s="36">
        <v>2.25</v>
      </c>
      <c r="S575" s="41">
        <v>1</v>
      </c>
      <c r="T575" s="36">
        <f t="shared" si="6"/>
        <v>3.12</v>
      </c>
      <c r="U575" s="41">
        <v>1</v>
      </c>
      <c r="V575" s="36">
        <v>3.12</v>
      </c>
      <c r="W575" s="43">
        <v>9</v>
      </c>
      <c r="X575" s="43" t="s">
        <v>1746</v>
      </c>
      <c r="Y575" s="44" t="s">
        <v>1880</v>
      </c>
    </row>
    <row r="576" spans="1:25" x14ac:dyDescent="0.25">
      <c r="A576" s="90">
        <v>575</v>
      </c>
      <c r="B576" s="29" t="s">
        <v>23</v>
      </c>
      <c r="C576" s="26" t="s">
        <v>1878</v>
      </c>
      <c r="D576" s="39">
        <v>44804</v>
      </c>
      <c r="E576" s="40">
        <v>0.39583333333333298</v>
      </c>
      <c r="F576" s="40">
        <v>0.72916666666666696</v>
      </c>
      <c r="G576" s="41">
        <v>1200</v>
      </c>
      <c r="H576" s="41" t="s">
        <v>25</v>
      </c>
      <c r="I576" s="35">
        <v>5.66</v>
      </c>
      <c r="J576" s="35">
        <v>5.69</v>
      </c>
      <c r="K576" s="35">
        <v>5.13</v>
      </c>
      <c r="L576" s="35">
        <v>5.59</v>
      </c>
      <c r="M576" s="35">
        <v>5.59</v>
      </c>
      <c r="N576" s="35">
        <v>4.6100000000000003</v>
      </c>
      <c r="O576" s="35">
        <f>0.12*8</f>
        <v>0.96</v>
      </c>
      <c r="P576" s="35">
        <v>0</v>
      </c>
      <c r="Q576" s="35">
        <v>3.5</v>
      </c>
      <c r="R576" s="36">
        <v>1.82</v>
      </c>
      <c r="S576" s="41">
        <v>1</v>
      </c>
      <c r="T576" s="36">
        <f t="shared" si="6"/>
        <v>2.54</v>
      </c>
      <c r="U576" s="41">
        <v>1</v>
      </c>
      <c r="V576" s="36">
        <v>2.54</v>
      </c>
      <c r="W576" s="43">
        <v>8</v>
      </c>
      <c r="X576" s="43" t="s">
        <v>1746</v>
      </c>
      <c r="Y576" s="44" t="s">
        <v>1881</v>
      </c>
    </row>
    <row r="577" spans="1:25" x14ac:dyDescent="0.25">
      <c r="A577" s="90">
        <v>576</v>
      </c>
      <c r="B577" s="29" t="s">
        <v>23</v>
      </c>
      <c r="C577" s="26" t="s">
        <v>1754</v>
      </c>
      <c r="D577" s="39">
        <v>44804</v>
      </c>
      <c r="E577" s="40">
        <v>0.57638888888888895</v>
      </c>
      <c r="F577" s="40">
        <v>0.82638888888888895</v>
      </c>
      <c r="G577" s="41">
        <v>1200</v>
      </c>
      <c r="H577" s="41" t="s">
        <v>25</v>
      </c>
      <c r="I577" s="35">
        <v>7.33</v>
      </c>
      <c r="J577" s="35">
        <v>7.34</v>
      </c>
      <c r="K577" s="35">
        <v>6.47</v>
      </c>
      <c r="L577" s="35">
        <v>4.22</v>
      </c>
      <c r="M577" s="35">
        <v>7.66</v>
      </c>
      <c r="N577" s="35">
        <v>7.46</v>
      </c>
      <c r="O577" s="35">
        <f>0.12*6</f>
        <v>0.72</v>
      </c>
      <c r="P577" s="35">
        <v>0.2</v>
      </c>
      <c r="Q577" s="35">
        <v>5.2</v>
      </c>
      <c r="R577" s="36">
        <v>5.7</v>
      </c>
      <c r="S577" s="41">
        <v>1</v>
      </c>
      <c r="T577" s="36">
        <f t="shared" si="6"/>
        <v>4.28</v>
      </c>
      <c r="U577" s="41">
        <v>1</v>
      </c>
      <c r="V577" s="36">
        <v>4.28</v>
      </c>
      <c r="W577" s="43">
        <v>6</v>
      </c>
      <c r="X577" s="43" t="s">
        <v>1746</v>
      </c>
      <c r="Y577" s="44" t="s">
        <v>1882</v>
      </c>
    </row>
    <row r="578" spans="1:25" x14ac:dyDescent="0.25">
      <c r="A578" s="90">
        <v>577</v>
      </c>
      <c r="B578" s="29" t="s">
        <v>23</v>
      </c>
      <c r="C578" s="26" t="s">
        <v>1883</v>
      </c>
      <c r="D578" s="39">
        <v>44805</v>
      </c>
      <c r="E578" s="40">
        <v>0.41666666666666702</v>
      </c>
      <c r="F578" s="40">
        <v>0.75</v>
      </c>
      <c r="G578" s="41">
        <v>1200</v>
      </c>
      <c r="H578" s="41" t="s">
        <v>25</v>
      </c>
      <c r="I578" s="35">
        <v>4.05</v>
      </c>
      <c r="J578" s="35">
        <v>4.4400000000000004</v>
      </c>
      <c r="K578" s="35">
        <v>3.99</v>
      </c>
      <c r="L578" s="35">
        <v>0</v>
      </c>
      <c r="M578" s="35">
        <v>4.78</v>
      </c>
      <c r="N578" s="35">
        <v>4.51</v>
      </c>
      <c r="O578" s="35">
        <f>0.12*8</f>
        <v>0.96</v>
      </c>
      <c r="P578" s="35">
        <v>0.2</v>
      </c>
      <c r="Q578" s="35">
        <v>3.5</v>
      </c>
      <c r="R578" s="36">
        <v>1.6</v>
      </c>
      <c r="S578" s="41">
        <v>3</v>
      </c>
      <c r="T578" s="36">
        <f t="shared" si="6"/>
        <v>7.02</v>
      </c>
      <c r="U578" s="41">
        <v>29</v>
      </c>
      <c r="V578" s="36">
        <v>97.400899999999993</v>
      </c>
      <c r="W578" s="43">
        <v>8</v>
      </c>
      <c r="X578" s="43" t="s">
        <v>1746</v>
      </c>
      <c r="Y578" s="44" t="s">
        <v>1884</v>
      </c>
    </row>
    <row r="579" spans="1:25" x14ac:dyDescent="0.25">
      <c r="A579" s="90">
        <v>578</v>
      </c>
      <c r="B579" s="29" t="s">
        <v>23</v>
      </c>
      <c r="C579" s="26" t="s">
        <v>1885</v>
      </c>
      <c r="D579" s="39">
        <v>44805</v>
      </c>
      <c r="E579" s="40">
        <v>0.45833333333333298</v>
      </c>
      <c r="F579" s="40">
        <v>0.79166666666666696</v>
      </c>
      <c r="G579" s="41">
        <v>1200</v>
      </c>
      <c r="H579" s="41" t="s">
        <v>25</v>
      </c>
      <c r="I579" s="35">
        <v>7.86</v>
      </c>
      <c r="J579" s="35">
        <v>7.86</v>
      </c>
      <c r="K579" s="35">
        <v>6.79</v>
      </c>
      <c r="L579" s="35">
        <v>4.21</v>
      </c>
      <c r="M579" s="35">
        <v>9.07</v>
      </c>
      <c r="N579" s="35">
        <v>6.92</v>
      </c>
      <c r="O579" s="35">
        <f>0.12*8</f>
        <v>0.96</v>
      </c>
      <c r="P579" s="35">
        <v>0.2</v>
      </c>
      <c r="Q579" s="35">
        <v>5.3</v>
      </c>
      <c r="R579" s="36">
        <v>10.65</v>
      </c>
      <c r="S579" s="41">
        <v>3</v>
      </c>
      <c r="T579" s="36">
        <f t="shared" si="6"/>
        <v>12.419999999999998</v>
      </c>
      <c r="U579" s="41">
        <v>29</v>
      </c>
      <c r="V579" s="36">
        <v>154.3647</v>
      </c>
      <c r="W579" s="43">
        <v>8</v>
      </c>
      <c r="X579" s="43" t="s">
        <v>1746</v>
      </c>
      <c r="Y579" s="44" t="s">
        <v>1886</v>
      </c>
    </row>
    <row r="580" spans="1:25" x14ac:dyDescent="0.25">
      <c r="A580" s="90">
        <v>579</v>
      </c>
      <c r="B580" s="29" t="s">
        <v>23</v>
      </c>
      <c r="C580" s="26" t="s">
        <v>163</v>
      </c>
      <c r="D580" s="39">
        <v>44806</v>
      </c>
      <c r="E580" s="40">
        <v>0.44444444444444398</v>
      </c>
      <c r="F580" s="40">
        <v>0.77777777777777801</v>
      </c>
      <c r="G580" s="41">
        <v>1200</v>
      </c>
      <c r="H580" s="41" t="s">
        <v>25</v>
      </c>
      <c r="I580" s="35">
        <v>9.67</v>
      </c>
      <c r="J580" s="35">
        <v>11.6</v>
      </c>
      <c r="K580" s="35">
        <v>5.19</v>
      </c>
      <c r="L580" s="35">
        <v>1.1000000000000001</v>
      </c>
      <c r="M580" s="35">
        <v>8.98</v>
      </c>
      <c r="N580" s="35">
        <v>6.59</v>
      </c>
      <c r="O580" s="35">
        <f>0.12*8</f>
        <v>0.96</v>
      </c>
      <c r="P580" s="35">
        <v>0.2</v>
      </c>
      <c r="Q580" s="35">
        <v>4.8</v>
      </c>
      <c r="R580" s="36">
        <v>4</v>
      </c>
      <c r="S580" s="41">
        <v>3</v>
      </c>
      <c r="T580" s="36">
        <f t="shared" si="6"/>
        <v>10.919999999999998</v>
      </c>
      <c r="U580" s="41">
        <v>28</v>
      </c>
      <c r="V580" s="36">
        <v>40.763500000000001</v>
      </c>
      <c r="W580" s="43">
        <v>8</v>
      </c>
      <c r="X580" s="43" t="s">
        <v>1746</v>
      </c>
      <c r="Y580" s="44" t="s">
        <v>1887</v>
      </c>
    </row>
    <row r="581" spans="1:25" x14ac:dyDescent="0.25">
      <c r="A581" s="90">
        <v>580</v>
      </c>
      <c r="B581" s="29" t="s">
        <v>23</v>
      </c>
      <c r="C581" s="26" t="s">
        <v>1846</v>
      </c>
      <c r="D581" s="39">
        <v>44806</v>
      </c>
      <c r="E581" s="40">
        <v>0.375</v>
      </c>
      <c r="F581" s="40">
        <v>0.79166666666666696</v>
      </c>
      <c r="G581" s="41">
        <v>1200</v>
      </c>
      <c r="H581" s="41" t="s">
        <v>1888</v>
      </c>
      <c r="I581" s="35">
        <v>4.1900000000000004</v>
      </c>
      <c r="J581" s="35">
        <v>8.7100000000000009</v>
      </c>
      <c r="K581" s="35">
        <v>1.91</v>
      </c>
      <c r="L581" s="35">
        <v>4.34</v>
      </c>
      <c r="M581" s="35">
        <v>21.55</v>
      </c>
      <c r="N581" s="35">
        <v>6.35</v>
      </c>
      <c r="O581" s="35">
        <f>0.12*10</f>
        <v>1.2</v>
      </c>
      <c r="P581" s="35">
        <v>0.2</v>
      </c>
      <c r="Q581" s="35">
        <v>6.6</v>
      </c>
      <c r="R581" s="36">
        <v>11.9</v>
      </c>
      <c r="S581" s="41">
        <v>2</v>
      </c>
      <c r="T581" s="36">
        <f t="shared" si="6"/>
        <v>10.399999999999999</v>
      </c>
      <c r="U581" s="41">
        <v>28</v>
      </c>
      <c r="V581" s="36">
        <v>121.2174</v>
      </c>
      <c r="W581" s="43">
        <v>10</v>
      </c>
      <c r="X581" s="43" t="s">
        <v>1746</v>
      </c>
      <c r="Y581" s="44" t="s">
        <v>1889</v>
      </c>
    </row>
    <row r="582" spans="1:25" x14ac:dyDescent="0.25">
      <c r="A582" s="90">
        <v>581</v>
      </c>
      <c r="B582" s="29" t="s">
        <v>23</v>
      </c>
      <c r="C582" s="26" t="s">
        <v>1766</v>
      </c>
      <c r="D582" s="39">
        <v>44807</v>
      </c>
      <c r="E582" s="40">
        <v>0.44444444444444398</v>
      </c>
      <c r="F582" s="40">
        <v>0.77777777777777801</v>
      </c>
      <c r="G582" s="41">
        <v>1200</v>
      </c>
      <c r="H582" s="41" t="s">
        <v>25</v>
      </c>
      <c r="I582" s="35">
        <v>10.050000000000001</v>
      </c>
      <c r="J582" s="35">
        <v>15.09</v>
      </c>
      <c r="K582" s="35">
        <v>8.06</v>
      </c>
      <c r="L582" s="35">
        <v>0</v>
      </c>
      <c r="M582" s="35">
        <v>9.5</v>
      </c>
      <c r="N582" s="35">
        <v>6.38</v>
      </c>
      <c r="O582" s="35">
        <f>0.12*8</f>
        <v>0.96</v>
      </c>
      <c r="P582" s="35">
        <v>0.2</v>
      </c>
      <c r="Q582" s="35">
        <v>5.0999999999999996</v>
      </c>
      <c r="R582" s="36">
        <v>12</v>
      </c>
      <c r="S582" s="41">
        <v>3</v>
      </c>
      <c r="T582" s="36">
        <f t="shared" si="6"/>
        <v>11.819999999999999</v>
      </c>
      <c r="U582" s="41">
        <f>D598-D582</f>
        <v>21</v>
      </c>
      <c r="V582" s="36">
        <v>31.5212</v>
      </c>
      <c r="W582" s="43">
        <v>8</v>
      </c>
      <c r="X582" s="43" t="s">
        <v>1746</v>
      </c>
      <c r="Y582" s="44" t="s">
        <v>1890</v>
      </c>
    </row>
    <row r="583" spans="1:25" x14ac:dyDescent="0.25">
      <c r="A583" s="90">
        <v>582</v>
      </c>
      <c r="B583" s="29" t="s">
        <v>23</v>
      </c>
      <c r="C583" s="26" t="s">
        <v>1027</v>
      </c>
      <c r="D583" s="39">
        <v>44808</v>
      </c>
      <c r="E583" s="40">
        <v>0.47916666666666702</v>
      </c>
      <c r="F583" s="40">
        <v>0.8125</v>
      </c>
      <c r="G583" s="41">
        <v>1000</v>
      </c>
      <c r="H583" s="41" t="s">
        <v>56</v>
      </c>
      <c r="I583" s="35">
        <v>2.42</v>
      </c>
      <c r="J583" s="35">
        <v>3.65</v>
      </c>
      <c r="K583" s="35">
        <v>2.79</v>
      </c>
      <c r="L583" s="35">
        <v>0</v>
      </c>
      <c r="M583" s="35">
        <v>2.2400000000000002</v>
      </c>
      <c r="N583" s="35">
        <v>1.79</v>
      </c>
      <c r="O583" s="35">
        <f>0.1*8</f>
        <v>0.8</v>
      </c>
      <c r="P583" s="35">
        <v>0.1</v>
      </c>
      <c r="Q583" s="35">
        <v>1</v>
      </c>
      <c r="R583" s="36">
        <v>4.8</v>
      </c>
      <c r="S583" s="41">
        <v>5</v>
      </c>
      <c r="T583" s="36">
        <f t="shared" si="6"/>
        <v>0.49999999999999989</v>
      </c>
      <c r="U583" s="41">
        <v>26</v>
      </c>
      <c r="V583" s="36">
        <v>26.604900000000001</v>
      </c>
      <c r="W583" s="43">
        <v>8</v>
      </c>
      <c r="X583" s="43" t="s">
        <v>1746</v>
      </c>
      <c r="Y583" s="44" t="s">
        <v>1891</v>
      </c>
    </row>
    <row r="584" spans="1:25" x14ac:dyDescent="0.25">
      <c r="A584" s="90">
        <v>583</v>
      </c>
      <c r="B584" s="29" t="s">
        <v>23</v>
      </c>
      <c r="C584" s="26" t="s">
        <v>87</v>
      </c>
      <c r="D584" s="39">
        <v>44808</v>
      </c>
      <c r="E584" s="40">
        <v>0.42361111111111099</v>
      </c>
      <c r="F584" s="40">
        <v>0.79861111111111105</v>
      </c>
      <c r="G584" s="41">
        <v>1200</v>
      </c>
      <c r="H584" s="41" t="s">
        <v>25</v>
      </c>
      <c r="I584" s="35">
        <v>8.3000000000000007</v>
      </c>
      <c r="J584" s="35">
        <v>9.5399999999999991</v>
      </c>
      <c r="K584" s="35">
        <v>7.28</v>
      </c>
      <c r="L584" s="35">
        <v>0</v>
      </c>
      <c r="M584" s="35">
        <v>12.5</v>
      </c>
      <c r="N584" s="35">
        <v>9.39</v>
      </c>
      <c r="O584" s="35">
        <f>0.12*9</f>
        <v>1.08</v>
      </c>
      <c r="P584" s="35">
        <v>0.2</v>
      </c>
      <c r="Q584" s="35">
        <v>7.4</v>
      </c>
      <c r="R584" s="36">
        <v>12</v>
      </c>
      <c r="S584" s="41">
        <v>3</v>
      </c>
      <c r="T584" s="36">
        <f t="shared" si="6"/>
        <v>18.36</v>
      </c>
      <c r="U584" s="41">
        <f>D593-D584</f>
        <v>15</v>
      </c>
      <c r="V584" s="36">
        <v>35.0152</v>
      </c>
      <c r="W584" s="43">
        <v>9</v>
      </c>
      <c r="X584" s="43" t="s">
        <v>1746</v>
      </c>
      <c r="Y584" s="44" t="s">
        <v>1892</v>
      </c>
    </row>
    <row r="585" spans="1:25" x14ac:dyDescent="0.25">
      <c r="A585" s="90">
        <v>584</v>
      </c>
      <c r="B585" s="29" t="s">
        <v>23</v>
      </c>
      <c r="C585" s="26" t="s">
        <v>34</v>
      </c>
      <c r="D585" s="39">
        <v>44809</v>
      </c>
      <c r="E585" s="40">
        <v>0.41666666666666702</v>
      </c>
      <c r="F585" s="40">
        <v>0.58333333333333304</v>
      </c>
      <c r="G585" s="41">
        <v>700</v>
      </c>
      <c r="H585" s="41" t="s">
        <v>25</v>
      </c>
      <c r="I585" s="35">
        <v>1.77</v>
      </c>
      <c r="J585" s="35">
        <v>1.91</v>
      </c>
      <c r="K585" s="35">
        <v>1.83</v>
      </c>
      <c r="L585" s="35">
        <v>2.82</v>
      </c>
      <c r="M585" s="35">
        <v>3.28</v>
      </c>
      <c r="N585" s="35">
        <v>3.15</v>
      </c>
      <c r="O585" s="35">
        <f>0.07*4</f>
        <v>0.28000000000000003</v>
      </c>
      <c r="P585" s="35">
        <v>1.2</v>
      </c>
      <c r="Q585" s="35">
        <v>1.8</v>
      </c>
      <c r="R585" s="36">
        <v>0.8</v>
      </c>
      <c r="S585" s="41">
        <v>5</v>
      </c>
      <c r="T585" s="36">
        <f t="shared" si="6"/>
        <v>1.6000000000000003</v>
      </c>
      <c r="U585" s="41">
        <v>25</v>
      </c>
      <c r="V585" s="36">
        <v>23.471699999999998</v>
      </c>
      <c r="W585" s="43">
        <v>4</v>
      </c>
      <c r="X585" s="43" t="s">
        <v>1746</v>
      </c>
      <c r="Y585" s="44" t="s">
        <v>1893</v>
      </c>
    </row>
    <row r="586" spans="1:25" x14ac:dyDescent="0.25">
      <c r="A586" s="90">
        <v>585</v>
      </c>
      <c r="B586" s="29" t="s">
        <v>23</v>
      </c>
      <c r="C586" s="26" t="s">
        <v>1894</v>
      </c>
      <c r="D586" s="39">
        <v>44809</v>
      </c>
      <c r="E586" s="40">
        <v>0.625</v>
      </c>
      <c r="F586" s="40">
        <v>0.79166666666666696</v>
      </c>
      <c r="G586" s="41">
        <v>700</v>
      </c>
      <c r="H586" s="41" t="s">
        <v>25</v>
      </c>
      <c r="I586" s="35">
        <v>1.62</v>
      </c>
      <c r="J586" s="35">
        <v>1.8</v>
      </c>
      <c r="K586" s="35">
        <v>1.64</v>
      </c>
      <c r="L586" s="35">
        <v>1.86</v>
      </c>
      <c r="M586" s="35">
        <v>2.75</v>
      </c>
      <c r="N586" s="35">
        <v>2.59</v>
      </c>
      <c r="O586" s="35">
        <f>0.07*4</f>
        <v>0.28000000000000003</v>
      </c>
      <c r="P586" s="35">
        <v>1.3</v>
      </c>
      <c r="Q586" s="35">
        <v>2.5</v>
      </c>
      <c r="R586" s="36">
        <v>0.83</v>
      </c>
      <c r="S586" s="41">
        <v>5</v>
      </c>
      <c r="T586" s="36">
        <f t="shared" si="6"/>
        <v>4.5999999999999996</v>
      </c>
      <c r="U586" s="41">
        <v>25</v>
      </c>
      <c r="V586" s="36">
        <v>35.789000000000001</v>
      </c>
      <c r="W586" s="43">
        <v>4</v>
      </c>
      <c r="X586" s="43" t="s">
        <v>1746</v>
      </c>
      <c r="Y586" s="44" t="s">
        <v>1895</v>
      </c>
    </row>
    <row r="587" spans="1:25" x14ac:dyDescent="0.25">
      <c r="A587" s="90">
        <v>586</v>
      </c>
      <c r="B587" s="29" t="s">
        <v>23</v>
      </c>
      <c r="C587" s="26" t="s">
        <v>70</v>
      </c>
      <c r="D587" s="39">
        <v>44809</v>
      </c>
      <c r="E587" s="40">
        <v>0.48611111111111099</v>
      </c>
      <c r="F587" s="40">
        <v>0.81944444444444497</v>
      </c>
      <c r="G587" s="41">
        <v>1200</v>
      </c>
      <c r="H587" s="41" t="s">
        <v>25</v>
      </c>
      <c r="I587" s="35">
        <v>4.26</v>
      </c>
      <c r="J587" s="35">
        <v>4.3899999999999997</v>
      </c>
      <c r="K587" s="35">
        <v>3.95</v>
      </c>
      <c r="L587" s="35">
        <v>2.21</v>
      </c>
      <c r="M587" s="35">
        <v>4.67</v>
      </c>
      <c r="N587" s="35">
        <v>4.17</v>
      </c>
      <c r="O587" s="35">
        <f>0.12*8</f>
        <v>0.96</v>
      </c>
      <c r="P587" s="35">
        <v>0.2</v>
      </c>
      <c r="Q587" s="35">
        <v>3.3</v>
      </c>
      <c r="R587" s="36">
        <v>0.8</v>
      </c>
      <c r="S587" s="41">
        <v>5</v>
      </c>
      <c r="T587" s="36">
        <f t="shared" si="6"/>
        <v>10.7</v>
      </c>
      <c r="U587" s="41">
        <v>25</v>
      </c>
      <c r="V587" s="36">
        <v>49.502400000000002</v>
      </c>
      <c r="W587" s="43">
        <v>8</v>
      </c>
      <c r="X587" s="43" t="s">
        <v>1746</v>
      </c>
      <c r="Y587" s="44" t="s">
        <v>1896</v>
      </c>
    </row>
    <row r="588" spans="1:25" x14ac:dyDescent="0.25">
      <c r="A588" s="90">
        <v>587</v>
      </c>
      <c r="B588" s="29" t="s">
        <v>23</v>
      </c>
      <c r="C588" s="26" t="s">
        <v>29</v>
      </c>
      <c r="D588" s="39">
        <v>44810</v>
      </c>
      <c r="E588" s="40">
        <v>0.40972222222222199</v>
      </c>
      <c r="F588" s="40">
        <v>0.57638888888888895</v>
      </c>
      <c r="G588" s="41">
        <v>700</v>
      </c>
      <c r="H588" s="41" t="s">
        <v>25</v>
      </c>
      <c r="I588" s="35">
        <v>1.88</v>
      </c>
      <c r="J588" s="35">
        <v>2</v>
      </c>
      <c r="K588" s="35">
        <v>1.93</v>
      </c>
      <c r="L588" s="35">
        <v>3.03</v>
      </c>
      <c r="M588" s="35">
        <v>3.32</v>
      </c>
      <c r="N588" s="35">
        <v>3.28</v>
      </c>
      <c r="O588" s="35">
        <f>0.07*4</f>
        <v>0.28000000000000003</v>
      </c>
      <c r="P588" s="35">
        <v>1</v>
      </c>
      <c r="Q588" s="35">
        <v>2.8</v>
      </c>
      <c r="R588" s="36">
        <v>6</v>
      </c>
      <c r="S588" s="41">
        <v>5</v>
      </c>
      <c r="T588" s="36">
        <f t="shared" si="6"/>
        <v>7.5999999999999988</v>
      </c>
      <c r="U588" s="41">
        <v>24</v>
      </c>
      <c r="V588" s="36">
        <v>29.205100000000002</v>
      </c>
      <c r="W588" s="43">
        <v>4</v>
      </c>
      <c r="X588" s="43" t="s">
        <v>1746</v>
      </c>
      <c r="Y588" s="44" t="s">
        <v>1897</v>
      </c>
    </row>
    <row r="589" spans="1:25" x14ac:dyDescent="0.25">
      <c r="A589" s="90">
        <v>588</v>
      </c>
      <c r="B589" s="29" t="s">
        <v>23</v>
      </c>
      <c r="C589" s="26" t="s">
        <v>1898</v>
      </c>
      <c r="D589" s="39">
        <v>44810</v>
      </c>
      <c r="E589" s="40">
        <v>0.40277777777777801</v>
      </c>
      <c r="F589" s="40">
        <v>0.73611111111111105</v>
      </c>
      <c r="G589" s="41">
        <v>1200</v>
      </c>
      <c r="H589" s="41" t="s">
        <v>25</v>
      </c>
      <c r="I589" s="35">
        <v>3.35</v>
      </c>
      <c r="J589" s="35">
        <v>3.55</v>
      </c>
      <c r="K589" s="35">
        <v>3.39</v>
      </c>
      <c r="L589" s="35">
        <v>2.44</v>
      </c>
      <c r="M589" s="35">
        <v>3.07</v>
      </c>
      <c r="N589" s="35">
        <v>2.94</v>
      </c>
      <c r="O589" s="35">
        <f>0.12*8</f>
        <v>0.96</v>
      </c>
      <c r="P589" s="35">
        <v>0.2</v>
      </c>
      <c r="Q589" s="35">
        <v>1.1000000000000001</v>
      </c>
      <c r="R589" s="36">
        <v>2.4</v>
      </c>
      <c r="S589" s="41">
        <v>0</v>
      </c>
      <c r="T589" s="36">
        <v>0</v>
      </c>
      <c r="U589" s="41">
        <v>0</v>
      </c>
      <c r="V589" s="36">
        <v>0</v>
      </c>
      <c r="W589" s="43">
        <v>8</v>
      </c>
      <c r="X589" s="43" t="s">
        <v>1746</v>
      </c>
      <c r="Y589" s="44" t="s">
        <v>1899</v>
      </c>
    </row>
    <row r="590" spans="1:25" x14ac:dyDescent="0.25">
      <c r="A590" s="90">
        <v>589</v>
      </c>
      <c r="B590" s="29" t="s">
        <v>23</v>
      </c>
      <c r="C590" s="26" t="s">
        <v>1863</v>
      </c>
      <c r="D590" s="39">
        <v>44811</v>
      </c>
      <c r="E590" s="40">
        <v>0.45833333333333298</v>
      </c>
      <c r="F590" s="40">
        <v>0.625</v>
      </c>
      <c r="G590" s="41">
        <v>1200</v>
      </c>
      <c r="H590" s="41" t="s">
        <v>25</v>
      </c>
      <c r="I590" s="35">
        <v>3.16</v>
      </c>
      <c r="J590" s="35">
        <v>3.41</v>
      </c>
      <c r="K590" s="35">
        <v>3.2</v>
      </c>
      <c r="L590" s="35">
        <v>2.6</v>
      </c>
      <c r="M590" s="35">
        <v>4.33</v>
      </c>
      <c r="N590" s="35">
        <v>3.65</v>
      </c>
      <c r="O590" s="35">
        <f>0.12*4</f>
        <v>0.48</v>
      </c>
      <c r="P590" s="35">
        <v>0.2</v>
      </c>
      <c r="Q590" s="35">
        <v>1.7</v>
      </c>
      <c r="R590" s="36">
        <v>0.8</v>
      </c>
      <c r="S590" s="41">
        <v>5</v>
      </c>
      <c r="T590" s="36">
        <f t="shared" si="6"/>
        <v>5.0999999999999996</v>
      </c>
      <c r="U590" s="41">
        <v>23</v>
      </c>
      <c r="V590" s="36">
        <v>27.574300000000001</v>
      </c>
      <c r="W590" s="43">
        <v>4</v>
      </c>
      <c r="X590" s="43" t="s">
        <v>1746</v>
      </c>
      <c r="Y590" s="44" t="s">
        <v>1900</v>
      </c>
    </row>
    <row r="591" spans="1:25" x14ac:dyDescent="0.25">
      <c r="A591" s="90">
        <v>590</v>
      </c>
      <c r="B591" s="29" t="s">
        <v>23</v>
      </c>
      <c r="C591" s="26" t="s">
        <v>1901</v>
      </c>
      <c r="D591" s="39">
        <v>44811</v>
      </c>
      <c r="E591" s="40">
        <v>0.63888888888888895</v>
      </c>
      <c r="F591" s="40">
        <v>0.80555555555555503</v>
      </c>
      <c r="G591" s="41">
        <v>1200</v>
      </c>
      <c r="H591" s="41" t="s">
        <v>25</v>
      </c>
      <c r="I591" s="35">
        <v>3.23</v>
      </c>
      <c r="J591" s="35">
        <v>3.44</v>
      </c>
      <c r="K591" s="35">
        <v>3.44</v>
      </c>
      <c r="L591" s="35">
        <v>2.5</v>
      </c>
      <c r="M591" s="35">
        <v>3.12</v>
      </c>
      <c r="N591" s="35">
        <v>2.34</v>
      </c>
      <c r="O591" s="35">
        <f>0.12*4</f>
        <v>0.48</v>
      </c>
      <c r="P591" s="35">
        <v>0.7</v>
      </c>
      <c r="Q591" s="35">
        <v>1.2</v>
      </c>
      <c r="R591" s="36">
        <v>0.5</v>
      </c>
      <c r="S591" s="41">
        <v>1</v>
      </c>
      <c r="T591" s="36">
        <f t="shared" si="6"/>
        <v>2.0000000000000018E-2</v>
      </c>
      <c r="U591" s="41">
        <v>0</v>
      </c>
      <c r="V591" s="36">
        <v>0</v>
      </c>
      <c r="W591" s="43">
        <v>4</v>
      </c>
      <c r="X591" s="43" t="s">
        <v>1746</v>
      </c>
      <c r="Y591" s="44" t="s">
        <v>1902</v>
      </c>
    </row>
    <row r="592" spans="1:25" x14ac:dyDescent="0.25">
      <c r="A592" s="90">
        <v>591</v>
      </c>
      <c r="B592" s="29" t="s">
        <v>23</v>
      </c>
      <c r="C592" s="26" t="s">
        <v>1094</v>
      </c>
      <c r="D592" s="39">
        <v>44822</v>
      </c>
      <c r="E592" s="40">
        <v>0.80208333333333304</v>
      </c>
      <c r="F592" s="40">
        <v>0.96875</v>
      </c>
      <c r="G592" s="41">
        <v>1200</v>
      </c>
      <c r="H592" s="41" t="s">
        <v>25</v>
      </c>
      <c r="I592" s="35">
        <v>6.51</v>
      </c>
      <c r="J592" s="35">
        <v>6.64</v>
      </c>
      <c r="K592" s="35">
        <v>5.99</v>
      </c>
      <c r="L592" s="35">
        <v>3.35</v>
      </c>
      <c r="M592" s="35">
        <v>6.02</v>
      </c>
      <c r="N592" s="35">
        <v>5.33</v>
      </c>
      <c r="O592" s="35">
        <f>4*0.12</f>
        <v>0.48</v>
      </c>
      <c r="P592" s="35">
        <v>0.2</v>
      </c>
      <c r="Q592" s="35">
        <v>2.8</v>
      </c>
      <c r="R592" s="36">
        <v>4.0999999999999996</v>
      </c>
      <c r="S592" s="41">
        <v>3</v>
      </c>
      <c r="T592" s="36">
        <f t="shared" si="6"/>
        <v>6.3599999999999994</v>
      </c>
      <c r="U592" s="41">
        <v>12</v>
      </c>
      <c r="V592" s="36">
        <v>40.848100000000002</v>
      </c>
      <c r="W592" s="43">
        <v>4</v>
      </c>
      <c r="X592" s="43" t="s">
        <v>1746</v>
      </c>
      <c r="Y592" s="44" t="s">
        <v>1903</v>
      </c>
    </row>
    <row r="593" spans="1:25" x14ac:dyDescent="0.25">
      <c r="A593" s="90">
        <v>592</v>
      </c>
      <c r="B593" s="29" t="s">
        <v>23</v>
      </c>
      <c r="C593" s="26" t="s">
        <v>87</v>
      </c>
      <c r="D593" s="39">
        <v>44823</v>
      </c>
      <c r="E593" s="40">
        <v>0.54166666666666696</v>
      </c>
      <c r="F593" s="40">
        <v>0.79166666666666696</v>
      </c>
      <c r="G593" s="41">
        <v>1200</v>
      </c>
      <c r="H593" s="41" t="s">
        <v>25</v>
      </c>
      <c r="I593" s="35">
        <v>7.48</v>
      </c>
      <c r="J593" s="35">
        <v>8.32</v>
      </c>
      <c r="K593" s="35">
        <v>6.51</v>
      </c>
      <c r="L593" s="35">
        <v>0.13</v>
      </c>
      <c r="M593" s="35">
        <v>10.96</v>
      </c>
      <c r="N593" s="35">
        <v>7.67</v>
      </c>
      <c r="O593" s="35">
        <f>0.12*6</f>
        <v>0.72</v>
      </c>
      <c r="P593" s="35">
        <v>0.2</v>
      </c>
      <c r="Q593" s="35">
        <v>5.6</v>
      </c>
      <c r="R593" s="36">
        <v>5.5</v>
      </c>
      <c r="S593" s="41">
        <v>3</v>
      </c>
      <c r="T593" s="36">
        <f t="shared" si="6"/>
        <v>14.04</v>
      </c>
      <c r="U593" s="41">
        <f>D602-D593</f>
        <v>8</v>
      </c>
      <c r="V593" s="36">
        <v>24.058900000000001</v>
      </c>
      <c r="W593" s="43">
        <v>6</v>
      </c>
      <c r="X593" s="43" t="s">
        <v>1746</v>
      </c>
      <c r="Y593" s="44" t="s">
        <v>1904</v>
      </c>
    </row>
    <row r="594" spans="1:25" x14ac:dyDescent="0.25">
      <c r="A594" s="90">
        <v>593</v>
      </c>
      <c r="B594" s="29" t="s">
        <v>23</v>
      </c>
      <c r="C594" s="26" t="s">
        <v>24</v>
      </c>
      <c r="D594" s="39">
        <v>44824</v>
      </c>
      <c r="E594" s="40">
        <v>0.46527777777777801</v>
      </c>
      <c r="F594" s="40">
        <v>0.79861111111111105</v>
      </c>
      <c r="G594" s="41">
        <v>1200</v>
      </c>
      <c r="H594" s="41" t="s">
        <v>25</v>
      </c>
      <c r="I594" s="35">
        <v>3.11</v>
      </c>
      <c r="J594" s="35">
        <v>3.11</v>
      </c>
      <c r="K594" s="35">
        <v>2.94</v>
      </c>
      <c r="L594" s="35">
        <v>0.4</v>
      </c>
      <c r="M594" s="35">
        <v>2.63</v>
      </c>
      <c r="N594" s="35">
        <v>2.39</v>
      </c>
      <c r="O594" s="35">
        <f>0.08*8</f>
        <v>0.64</v>
      </c>
      <c r="P594" s="35">
        <v>0.5</v>
      </c>
      <c r="Q594" s="35">
        <v>1.2</v>
      </c>
      <c r="R594" s="36">
        <v>0.5</v>
      </c>
      <c r="S594" s="41">
        <v>5</v>
      </c>
      <c r="T594" s="36">
        <f t="shared" si="6"/>
        <v>0.29999999999999971</v>
      </c>
      <c r="U594" s="41">
        <v>10</v>
      </c>
      <c r="V594" s="36">
        <v>3.8071999999999999</v>
      </c>
      <c r="W594" s="43">
        <v>8</v>
      </c>
      <c r="X594" s="43" t="s">
        <v>1746</v>
      </c>
      <c r="Y594" s="44" t="s">
        <v>1905</v>
      </c>
    </row>
    <row r="595" spans="1:25" x14ac:dyDescent="0.25">
      <c r="A595" s="90">
        <v>594</v>
      </c>
      <c r="B595" s="29" t="s">
        <v>23</v>
      </c>
      <c r="C595" s="26" t="s">
        <v>1906</v>
      </c>
      <c r="D595" s="39">
        <v>44825</v>
      </c>
      <c r="E595" s="40">
        <v>0.47916666666666702</v>
      </c>
      <c r="F595" s="40">
        <v>0.8125</v>
      </c>
      <c r="G595" s="41">
        <v>1200</v>
      </c>
      <c r="H595" s="41" t="s">
        <v>25</v>
      </c>
      <c r="I595" s="35">
        <v>5.42</v>
      </c>
      <c r="J595" s="35">
        <v>5.87</v>
      </c>
      <c r="K595" s="35">
        <v>5.16</v>
      </c>
      <c r="L595" s="35">
        <v>0</v>
      </c>
      <c r="M595" s="35">
        <v>4.68</v>
      </c>
      <c r="N595" s="35">
        <v>4.05</v>
      </c>
      <c r="O595" s="35">
        <f>0.12*8</f>
        <v>0.96</v>
      </c>
      <c r="P595" s="35">
        <v>0</v>
      </c>
      <c r="Q595" s="35">
        <v>1.5</v>
      </c>
      <c r="R595" s="36">
        <v>3.3</v>
      </c>
      <c r="S595" s="41">
        <v>3</v>
      </c>
      <c r="T595" s="36">
        <f t="shared" si="6"/>
        <v>1.62</v>
      </c>
      <c r="U595" s="41">
        <v>9</v>
      </c>
      <c r="V595" s="36">
        <v>3.4035000000000002</v>
      </c>
      <c r="W595" s="43">
        <v>8</v>
      </c>
      <c r="X595" s="43" t="s">
        <v>1746</v>
      </c>
      <c r="Y595" s="44" t="s">
        <v>1907</v>
      </c>
    </row>
    <row r="596" spans="1:25" x14ac:dyDescent="0.25">
      <c r="A596" s="90">
        <v>595</v>
      </c>
      <c r="B596" s="29" t="s">
        <v>23</v>
      </c>
      <c r="C596" s="26" t="s">
        <v>1726</v>
      </c>
      <c r="D596" s="39">
        <v>44826</v>
      </c>
      <c r="E596" s="40">
        <v>0.63194444444444398</v>
      </c>
      <c r="F596" s="40">
        <v>0.84027777777777801</v>
      </c>
      <c r="G596" s="41">
        <v>1200</v>
      </c>
      <c r="H596" s="41" t="s">
        <v>25</v>
      </c>
      <c r="I596" s="35">
        <v>13.1</v>
      </c>
      <c r="J596" s="35">
        <v>13.24</v>
      </c>
      <c r="K596" s="35">
        <v>11.59</v>
      </c>
      <c r="L596" s="35">
        <v>0.72</v>
      </c>
      <c r="M596" s="35">
        <v>5.77</v>
      </c>
      <c r="N596" s="35">
        <v>3.32</v>
      </c>
      <c r="O596" s="35">
        <f>0.12*5</f>
        <v>0.6</v>
      </c>
      <c r="P596" s="35">
        <v>0.2</v>
      </c>
      <c r="Q596" s="35">
        <v>1.9</v>
      </c>
      <c r="R596" s="36">
        <v>49</v>
      </c>
      <c r="S596" s="41">
        <v>3</v>
      </c>
      <c r="T596" s="36">
        <f t="shared" si="6"/>
        <v>3.3000000000000003</v>
      </c>
      <c r="U596" s="41">
        <v>8</v>
      </c>
      <c r="V596" s="36">
        <v>3.9649999999999999</v>
      </c>
      <c r="W596" s="43">
        <v>5</v>
      </c>
      <c r="X596" s="43" t="s">
        <v>1746</v>
      </c>
      <c r="Y596" s="44" t="s">
        <v>1908</v>
      </c>
    </row>
    <row r="597" spans="1:25" x14ac:dyDescent="0.25">
      <c r="A597" s="90">
        <v>596</v>
      </c>
      <c r="B597" s="29" t="s">
        <v>23</v>
      </c>
      <c r="C597" s="26" t="s">
        <v>1909</v>
      </c>
      <c r="D597" s="39">
        <v>44827</v>
      </c>
      <c r="E597" s="40">
        <v>0.45833333333333298</v>
      </c>
      <c r="F597" s="40">
        <v>0.79166666666666696</v>
      </c>
      <c r="G597" s="41">
        <v>1200</v>
      </c>
      <c r="H597" s="41" t="s">
        <v>25</v>
      </c>
      <c r="I597" s="35">
        <v>4.92</v>
      </c>
      <c r="J597" s="35">
        <v>5.59</v>
      </c>
      <c r="K597" s="35">
        <v>5.67</v>
      </c>
      <c r="L597" s="35">
        <v>1.1000000000000001</v>
      </c>
      <c r="M597" s="35">
        <v>5.25</v>
      </c>
      <c r="N597" s="35">
        <v>4.5599999999999996</v>
      </c>
      <c r="O597" s="35">
        <f>0.12*8</f>
        <v>0.96</v>
      </c>
      <c r="P597" s="35">
        <v>0.3</v>
      </c>
      <c r="Q597" s="35">
        <v>2</v>
      </c>
      <c r="R597" s="36">
        <v>6</v>
      </c>
      <c r="S597" s="41">
        <v>3</v>
      </c>
      <c r="T597" s="36">
        <f t="shared" si="6"/>
        <v>2.2199999999999998</v>
      </c>
      <c r="U597" s="41">
        <f>D601-D597</f>
        <v>3</v>
      </c>
      <c r="V597" s="36">
        <v>3.8106</v>
      </c>
      <c r="W597" s="43">
        <v>8</v>
      </c>
      <c r="X597" s="43" t="s">
        <v>1746</v>
      </c>
      <c r="Y597" s="44" t="s">
        <v>1910</v>
      </c>
    </row>
    <row r="598" spans="1:25" x14ac:dyDescent="0.25">
      <c r="A598" s="90">
        <v>597</v>
      </c>
      <c r="B598" s="29" t="s">
        <v>23</v>
      </c>
      <c r="C598" s="26" t="s">
        <v>1766</v>
      </c>
      <c r="D598" s="39">
        <v>44828</v>
      </c>
      <c r="E598" s="40">
        <v>0.55555555555555602</v>
      </c>
      <c r="F598" s="40">
        <v>0.80555555555555503</v>
      </c>
      <c r="G598" s="41">
        <v>1200</v>
      </c>
      <c r="H598" s="41" t="s">
        <v>25</v>
      </c>
      <c r="I598" s="35">
        <v>8.0299999999999994</v>
      </c>
      <c r="J598" s="35">
        <v>10.119999999999999</v>
      </c>
      <c r="K598" s="35">
        <v>6.39</v>
      </c>
      <c r="L598" s="35">
        <v>0</v>
      </c>
      <c r="M598" s="35">
        <v>9.5</v>
      </c>
      <c r="N598" s="35">
        <v>6.5</v>
      </c>
      <c r="O598" s="35">
        <f>0.12*6</f>
        <v>0.72</v>
      </c>
      <c r="P598" s="35">
        <v>0.2</v>
      </c>
      <c r="Q598" s="35">
        <v>4.2</v>
      </c>
      <c r="R598" s="36">
        <v>6</v>
      </c>
      <c r="S598" s="41">
        <v>2</v>
      </c>
      <c r="T598" s="36">
        <f t="shared" si="6"/>
        <v>6.5600000000000005</v>
      </c>
      <c r="U598" s="41">
        <v>6</v>
      </c>
      <c r="V598" s="36">
        <v>10.619300000000001</v>
      </c>
      <c r="W598" s="43">
        <v>6</v>
      </c>
      <c r="X598" s="43" t="s">
        <v>1746</v>
      </c>
      <c r="Y598" s="44" t="s">
        <v>1911</v>
      </c>
    </row>
    <row r="599" spans="1:25" x14ac:dyDescent="0.25">
      <c r="A599" s="90">
        <v>598</v>
      </c>
      <c r="B599" s="29" t="s">
        <v>23</v>
      </c>
      <c r="C599" s="26" t="s">
        <v>1912</v>
      </c>
      <c r="D599" s="39">
        <v>44829</v>
      </c>
      <c r="E599" s="40">
        <v>0.41666666666666702</v>
      </c>
      <c r="F599" s="40">
        <v>0.58333333333333304</v>
      </c>
      <c r="G599" s="41">
        <v>1200</v>
      </c>
      <c r="H599" s="41" t="s">
        <v>25</v>
      </c>
      <c r="I599" s="35">
        <v>2.63</v>
      </c>
      <c r="J599" s="35">
        <v>3.06</v>
      </c>
      <c r="K599" s="35">
        <v>2.68</v>
      </c>
      <c r="L599" s="35">
        <v>0.82</v>
      </c>
      <c r="M599" s="35">
        <v>3.85</v>
      </c>
      <c r="N599" s="35">
        <v>3.62</v>
      </c>
      <c r="O599" s="35">
        <f>0.12*4</f>
        <v>0.48</v>
      </c>
      <c r="P599" s="35">
        <v>0.8</v>
      </c>
      <c r="Q599" s="35">
        <v>1.3</v>
      </c>
      <c r="R599" s="36">
        <v>0.6</v>
      </c>
      <c r="S599" s="41">
        <v>0</v>
      </c>
      <c r="T599" s="36">
        <v>0</v>
      </c>
      <c r="U599" s="41">
        <v>0</v>
      </c>
      <c r="V599" s="36">
        <v>0</v>
      </c>
      <c r="W599" s="43">
        <v>4</v>
      </c>
      <c r="X599" s="43" t="s">
        <v>1746</v>
      </c>
      <c r="Y599" s="44" t="s">
        <v>1913</v>
      </c>
    </row>
    <row r="600" spans="1:25" x14ac:dyDescent="0.25">
      <c r="A600" s="90">
        <v>599</v>
      </c>
      <c r="B600" s="29" t="s">
        <v>23</v>
      </c>
      <c r="C600" s="26" t="s">
        <v>1906</v>
      </c>
      <c r="D600" s="39">
        <v>44829</v>
      </c>
      <c r="E600" s="40">
        <v>0.58333333333333304</v>
      </c>
      <c r="F600" s="40">
        <v>0.79166666666666696</v>
      </c>
      <c r="G600" s="41">
        <v>1200</v>
      </c>
      <c r="H600" s="41" t="s">
        <v>25</v>
      </c>
      <c r="I600" s="35">
        <v>5.31</v>
      </c>
      <c r="J600" s="35">
        <v>6.01</v>
      </c>
      <c r="K600" s="35">
        <v>5.14</v>
      </c>
      <c r="L600" s="35">
        <v>0</v>
      </c>
      <c r="M600" s="35">
        <v>7.08</v>
      </c>
      <c r="N600" s="35">
        <v>3.72</v>
      </c>
      <c r="O600" s="35">
        <f>0.12*5</f>
        <v>0.6</v>
      </c>
      <c r="P600" s="35">
        <v>0.7</v>
      </c>
      <c r="Q600" s="35">
        <v>0.5</v>
      </c>
      <c r="R600" s="36">
        <v>2.2000000000000002</v>
      </c>
      <c r="S600" s="41">
        <v>0</v>
      </c>
      <c r="T600" s="36">
        <f t="shared" si="6"/>
        <v>0</v>
      </c>
      <c r="U600" s="41">
        <v>0</v>
      </c>
      <c r="V600" s="36">
        <v>0</v>
      </c>
      <c r="W600" s="43">
        <v>5</v>
      </c>
      <c r="X600" s="43" t="s">
        <v>1746</v>
      </c>
      <c r="Y600" s="44" t="s">
        <v>1914</v>
      </c>
    </row>
    <row r="601" spans="1:25" x14ac:dyDescent="0.25">
      <c r="A601" s="90">
        <v>600</v>
      </c>
      <c r="B601" s="29" t="s">
        <v>23</v>
      </c>
      <c r="C601" s="26" t="s">
        <v>1909</v>
      </c>
      <c r="D601" s="39">
        <v>44830</v>
      </c>
      <c r="E601" s="40">
        <v>0.48611111111111099</v>
      </c>
      <c r="F601" s="40">
        <v>0.81944444444444497</v>
      </c>
      <c r="G601" s="41">
        <v>1200</v>
      </c>
      <c r="H601" s="41" t="s">
        <v>25</v>
      </c>
      <c r="I601" s="35">
        <v>5.56</v>
      </c>
      <c r="J601" s="35">
        <v>6.02</v>
      </c>
      <c r="K601" s="35">
        <v>4.7300000000000004</v>
      </c>
      <c r="L601" s="35">
        <v>1.04</v>
      </c>
      <c r="M601" s="35">
        <v>6.72</v>
      </c>
      <c r="N601" s="35">
        <v>4.1100000000000003</v>
      </c>
      <c r="O601" s="35">
        <f>0.12*8</f>
        <v>0.96</v>
      </c>
      <c r="P601" s="35">
        <v>0.7</v>
      </c>
      <c r="Q601" s="35">
        <v>2.7</v>
      </c>
      <c r="R601" s="36">
        <v>5</v>
      </c>
      <c r="S601" s="41">
        <v>1</v>
      </c>
      <c r="T601" s="36">
        <f t="shared" si="6"/>
        <v>1.04</v>
      </c>
      <c r="U601" s="41">
        <v>1</v>
      </c>
      <c r="V601" s="36">
        <v>1.04</v>
      </c>
      <c r="W601" s="43">
        <v>8</v>
      </c>
      <c r="X601" s="43" t="s">
        <v>1746</v>
      </c>
      <c r="Y601" s="44" t="s">
        <v>1915</v>
      </c>
    </row>
    <row r="602" spans="1:25" x14ac:dyDescent="0.25">
      <c r="A602" s="90">
        <v>601</v>
      </c>
      <c r="B602" s="29" t="s">
        <v>23</v>
      </c>
      <c r="C602" s="26" t="s">
        <v>87</v>
      </c>
      <c r="D602" s="39">
        <v>44831</v>
      </c>
      <c r="E602" s="40">
        <v>0.4375</v>
      </c>
      <c r="F602" s="40">
        <v>0.77083333333333304</v>
      </c>
      <c r="G602" s="41">
        <v>1200</v>
      </c>
      <c r="H602" s="41" t="s">
        <v>25</v>
      </c>
      <c r="I602" s="35">
        <v>5.81</v>
      </c>
      <c r="J602" s="35">
        <v>7.2</v>
      </c>
      <c r="K602" s="35">
        <v>5.23</v>
      </c>
      <c r="L602" s="35">
        <v>0.2</v>
      </c>
      <c r="M602" s="35">
        <v>8.58</v>
      </c>
      <c r="N602" s="35">
        <v>6.7</v>
      </c>
      <c r="O602" s="35">
        <f>0.12*8</f>
        <v>0.96</v>
      </c>
      <c r="P602" s="35">
        <v>0.2</v>
      </c>
      <c r="Q602" s="35">
        <v>4.4000000000000004</v>
      </c>
      <c r="R602" s="36">
        <v>6</v>
      </c>
      <c r="S602" s="41">
        <v>1</v>
      </c>
      <c r="T602" s="36">
        <f t="shared" si="6"/>
        <v>3.24</v>
      </c>
      <c r="U602" s="41">
        <v>1</v>
      </c>
      <c r="V602" s="36">
        <v>3.24</v>
      </c>
      <c r="W602" s="43">
        <v>8</v>
      </c>
      <c r="X602" s="43" t="s">
        <v>1746</v>
      </c>
      <c r="Y602" s="44" t="s">
        <v>1916</v>
      </c>
    </row>
    <row r="603" spans="1:25" x14ac:dyDescent="0.25">
      <c r="A603" s="90">
        <v>602</v>
      </c>
      <c r="B603" s="29" t="s">
        <v>23</v>
      </c>
      <c r="C603" s="26" t="s">
        <v>771</v>
      </c>
      <c r="D603" s="39">
        <v>44837</v>
      </c>
      <c r="E603" s="40">
        <v>0.40277777777777801</v>
      </c>
      <c r="F603" s="40">
        <v>0.73611111111111105</v>
      </c>
      <c r="G603" s="41">
        <v>1000</v>
      </c>
      <c r="H603" s="41" t="s">
        <v>25</v>
      </c>
      <c r="I603" s="35">
        <v>6.83</v>
      </c>
      <c r="J603" s="35">
        <v>6.97</v>
      </c>
      <c r="K603" s="35">
        <v>5.7</v>
      </c>
      <c r="L603" s="35">
        <v>0</v>
      </c>
      <c r="M603" s="35">
        <v>1.1399999999999999</v>
      </c>
      <c r="N603" s="35">
        <v>0.82</v>
      </c>
      <c r="O603" s="35">
        <f>0.1*8</f>
        <v>0.8</v>
      </c>
      <c r="P603" s="35">
        <v>0.2</v>
      </c>
      <c r="Q603" s="35">
        <v>0.2</v>
      </c>
      <c r="R603" s="36">
        <v>20.5</v>
      </c>
      <c r="S603" s="41">
        <v>0</v>
      </c>
      <c r="T603" s="36">
        <f t="shared" si="6"/>
        <v>0</v>
      </c>
      <c r="U603" s="41">
        <v>0</v>
      </c>
      <c r="V603" s="36">
        <v>0</v>
      </c>
      <c r="W603" s="43">
        <v>8</v>
      </c>
      <c r="X603" s="43" t="s">
        <v>1746</v>
      </c>
      <c r="Y603" s="44" t="s">
        <v>1917</v>
      </c>
    </row>
    <row r="604" spans="1:25" x14ac:dyDescent="0.25">
      <c r="A604" s="90">
        <v>603</v>
      </c>
      <c r="B604" s="29" t="s">
        <v>23</v>
      </c>
      <c r="C604" s="26" t="s">
        <v>761</v>
      </c>
      <c r="D604" s="39">
        <v>44838</v>
      </c>
      <c r="E604" s="40">
        <v>0.38194444444444398</v>
      </c>
      <c r="F604" s="40">
        <v>0.71527777777777801</v>
      </c>
      <c r="G604" s="41">
        <v>1000</v>
      </c>
      <c r="H604" s="41" t="s">
        <v>25</v>
      </c>
      <c r="I604" s="35">
        <v>4.75</v>
      </c>
      <c r="J604" s="35">
        <v>4.7699999999999996</v>
      </c>
      <c r="K604" s="35">
        <v>3.7</v>
      </c>
      <c r="L604" s="35">
        <v>0</v>
      </c>
      <c r="M604" s="35">
        <v>4.3899999999999997</v>
      </c>
      <c r="N604" s="35">
        <v>3.8</v>
      </c>
      <c r="O604" s="35">
        <f>0.1*8</f>
        <v>0.8</v>
      </c>
      <c r="P604" s="35">
        <v>0.2</v>
      </c>
      <c r="Q604" s="35">
        <v>2.1</v>
      </c>
      <c r="R604" s="36">
        <v>5</v>
      </c>
      <c r="S604" s="41">
        <v>5</v>
      </c>
      <c r="T604" s="36">
        <f t="shared" si="6"/>
        <v>5.5</v>
      </c>
      <c r="U604" s="41">
        <v>27</v>
      </c>
      <c r="V604" s="36">
        <v>41.954500000000003</v>
      </c>
      <c r="W604" s="43">
        <v>8</v>
      </c>
      <c r="X604" s="43" t="s">
        <v>1746</v>
      </c>
      <c r="Y604" s="44" t="s">
        <v>1918</v>
      </c>
    </row>
    <row r="605" spans="1:25" x14ac:dyDescent="0.25">
      <c r="A605" s="90">
        <v>604</v>
      </c>
      <c r="B605" s="29" t="s">
        <v>23</v>
      </c>
      <c r="C605" s="26" t="s">
        <v>1909</v>
      </c>
      <c r="D605" s="39">
        <v>44840</v>
      </c>
      <c r="E605" s="40">
        <v>0.40972222222222199</v>
      </c>
      <c r="F605" s="40">
        <v>0.78472222222222199</v>
      </c>
      <c r="G605" s="41">
        <v>1200</v>
      </c>
      <c r="H605" s="41" t="s">
        <v>25</v>
      </c>
      <c r="I605" s="35">
        <v>6.38</v>
      </c>
      <c r="J605" s="35">
        <v>8.1</v>
      </c>
      <c r="K605" s="35">
        <v>5.04</v>
      </c>
      <c r="L605" s="35">
        <v>0</v>
      </c>
      <c r="M605" s="35">
        <v>8.9600000000000009</v>
      </c>
      <c r="N605" s="35">
        <v>4.99</v>
      </c>
      <c r="O605" s="35">
        <f>0.12*9</f>
        <v>1.08</v>
      </c>
      <c r="P605" s="35">
        <v>0.2</v>
      </c>
      <c r="Q605" s="35">
        <v>3</v>
      </c>
      <c r="R605" s="36">
        <v>4.5</v>
      </c>
      <c r="S605" s="41">
        <v>5</v>
      </c>
      <c r="T605" s="36">
        <f t="shared" si="6"/>
        <v>8.5999999999999979</v>
      </c>
      <c r="U605" s="41">
        <v>25</v>
      </c>
      <c r="V605" s="36">
        <v>53.6753</v>
      </c>
      <c r="W605" s="43">
        <v>9</v>
      </c>
      <c r="X605" s="43" t="s">
        <v>1746</v>
      </c>
      <c r="Y605" s="44" t="s">
        <v>1919</v>
      </c>
    </row>
    <row r="606" spans="1:25" x14ac:dyDescent="0.25">
      <c r="A606" s="90">
        <v>605</v>
      </c>
      <c r="B606" s="29" t="s">
        <v>23</v>
      </c>
      <c r="C606" s="26" t="s">
        <v>1766</v>
      </c>
      <c r="D606" s="39">
        <v>44842</v>
      </c>
      <c r="E606" s="40">
        <v>0.4375</v>
      </c>
      <c r="F606" s="40">
        <v>0.8125</v>
      </c>
      <c r="G606" s="41">
        <v>1200</v>
      </c>
      <c r="H606" s="41" t="s">
        <v>25</v>
      </c>
      <c r="I606" s="35">
        <v>6.5</v>
      </c>
      <c r="J606" s="35">
        <v>9.5</v>
      </c>
      <c r="K606" s="35">
        <v>5.0999999999999996</v>
      </c>
      <c r="L606" s="35">
        <v>0</v>
      </c>
      <c r="M606" s="35">
        <v>7.53</v>
      </c>
      <c r="N606" s="35">
        <v>4.25</v>
      </c>
      <c r="O606" s="35">
        <f>0.12*9</f>
        <v>1.08</v>
      </c>
      <c r="P606" s="35">
        <v>0.3</v>
      </c>
      <c r="Q606" s="35">
        <v>4.3</v>
      </c>
      <c r="R606" s="36">
        <v>7</v>
      </c>
      <c r="S606" s="41">
        <v>2</v>
      </c>
      <c r="T606" s="36">
        <f t="shared" si="6"/>
        <v>5.84</v>
      </c>
      <c r="U606" s="41">
        <f>D610-D606</f>
        <v>6</v>
      </c>
      <c r="V606" s="36">
        <v>8.9201999999999995</v>
      </c>
      <c r="W606" s="43">
        <v>9</v>
      </c>
      <c r="X606" s="43" t="s">
        <v>1746</v>
      </c>
      <c r="Y606" s="44" t="s">
        <v>1920</v>
      </c>
    </row>
    <row r="607" spans="1:25" x14ac:dyDescent="0.25">
      <c r="A607" s="90">
        <v>606</v>
      </c>
      <c r="B607" s="29" t="s">
        <v>23</v>
      </c>
      <c r="C607" s="26" t="s">
        <v>150</v>
      </c>
      <c r="D607" s="39">
        <v>44843</v>
      </c>
      <c r="E607" s="40">
        <v>0.41666666666666702</v>
      </c>
      <c r="F607" s="40">
        <v>0.75</v>
      </c>
      <c r="G607" s="41">
        <v>1000</v>
      </c>
      <c r="H607" s="41" t="s">
        <v>25</v>
      </c>
      <c r="I607" s="35">
        <v>8.67</v>
      </c>
      <c r="J607" s="35">
        <v>15.6</v>
      </c>
      <c r="K607" s="35">
        <v>15.14</v>
      </c>
      <c r="L607" s="35">
        <v>0</v>
      </c>
      <c r="M607" s="35">
        <v>8.2200000000000006</v>
      </c>
      <c r="N607" s="35">
        <v>3.49</v>
      </c>
      <c r="O607" s="35">
        <f>0.1*8</f>
        <v>0.8</v>
      </c>
      <c r="P607" s="35">
        <v>0.2</v>
      </c>
      <c r="Q607" s="35">
        <v>0.9</v>
      </c>
      <c r="R607" s="36">
        <v>2.8</v>
      </c>
      <c r="S607" s="41">
        <v>0</v>
      </c>
      <c r="T607" s="36">
        <f t="shared" si="6"/>
        <v>0</v>
      </c>
      <c r="U607" s="41">
        <v>0</v>
      </c>
      <c r="V607" s="36">
        <v>0</v>
      </c>
      <c r="W607" s="43">
        <v>8</v>
      </c>
      <c r="X607" s="43" t="s">
        <v>1746</v>
      </c>
      <c r="Y607" s="44" t="s">
        <v>1921</v>
      </c>
    </row>
    <row r="608" spans="1:25" ht="15.75" customHeight="1" x14ac:dyDescent="0.25">
      <c r="A608" s="90">
        <v>607</v>
      </c>
      <c r="B608" s="29" t="s">
        <v>23</v>
      </c>
      <c r="C608" s="26" t="s">
        <v>54</v>
      </c>
      <c r="D608" s="39">
        <v>44846</v>
      </c>
      <c r="E608" s="40">
        <v>0.43055555555555602</v>
      </c>
      <c r="F608" s="40">
        <v>0.84027777777777801</v>
      </c>
      <c r="G608" s="41">
        <v>1200</v>
      </c>
      <c r="H608" s="60" t="s">
        <v>1847</v>
      </c>
      <c r="I608" s="35">
        <v>1.4</v>
      </c>
      <c r="J608" s="35">
        <v>8.36</v>
      </c>
      <c r="K608" s="35">
        <v>3.72</v>
      </c>
      <c r="L608" s="35">
        <v>0</v>
      </c>
      <c r="M608" s="35">
        <v>5.8</v>
      </c>
      <c r="N608" s="35">
        <v>5.12</v>
      </c>
      <c r="O608" s="35">
        <f>9*0.12</f>
        <v>1.08</v>
      </c>
      <c r="P608" s="35">
        <v>0.4</v>
      </c>
      <c r="Q608" s="35">
        <v>3.3</v>
      </c>
      <c r="R608" s="36">
        <v>0</v>
      </c>
      <c r="S608" s="41">
        <v>5</v>
      </c>
      <c r="T608" s="36">
        <f t="shared" si="6"/>
        <v>9.1</v>
      </c>
      <c r="U608" s="41">
        <f>D614-D608</f>
        <v>8</v>
      </c>
      <c r="V608" s="36">
        <v>40.964599999999997</v>
      </c>
      <c r="W608" s="43">
        <v>9</v>
      </c>
      <c r="X608" s="43" t="s">
        <v>1746</v>
      </c>
      <c r="Y608" s="44" t="s">
        <v>1922</v>
      </c>
    </row>
    <row r="609" spans="1:25" ht="15.75" customHeight="1" x14ac:dyDescent="0.25">
      <c r="A609" s="90">
        <v>608</v>
      </c>
      <c r="B609" s="29" t="s">
        <v>23</v>
      </c>
      <c r="C609" s="26" t="s">
        <v>1923</v>
      </c>
      <c r="D609" s="39">
        <v>44847</v>
      </c>
      <c r="E609" s="40">
        <v>0.39583333333333298</v>
      </c>
      <c r="F609" s="40">
        <v>0.82638888888888895</v>
      </c>
      <c r="G609" s="41">
        <v>1200</v>
      </c>
      <c r="H609" s="60" t="s">
        <v>1924</v>
      </c>
      <c r="I609" s="35">
        <v>6.2</v>
      </c>
      <c r="J609" s="35">
        <v>6.6</v>
      </c>
      <c r="K609" s="35">
        <v>5.5</v>
      </c>
      <c r="L609" s="35">
        <v>0</v>
      </c>
      <c r="M609" s="35">
        <v>7.2</v>
      </c>
      <c r="N609" s="35" t="s">
        <v>1746</v>
      </c>
      <c r="O609" s="35">
        <f>0.12*10</f>
        <v>1.2</v>
      </c>
      <c r="P609" s="35">
        <v>2</v>
      </c>
      <c r="Q609" s="35">
        <v>5.9</v>
      </c>
      <c r="R609" s="36">
        <v>6</v>
      </c>
      <c r="S609" s="41">
        <v>1</v>
      </c>
      <c r="T609" s="36">
        <f t="shared" si="6"/>
        <v>2.7</v>
      </c>
      <c r="U609" s="41">
        <v>1</v>
      </c>
      <c r="V609" s="36">
        <v>2.7</v>
      </c>
      <c r="W609" s="43">
        <v>10</v>
      </c>
      <c r="X609" s="43" t="s">
        <v>1746</v>
      </c>
      <c r="Y609" s="44" t="s">
        <v>1925</v>
      </c>
    </row>
    <row r="610" spans="1:25" x14ac:dyDescent="0.25">
      <c r="A610" s="90">
        <v>609</v>
      </c>
      <c r="B610" s="29" t="s">
        <v>23</v>
      </c>
      <c r="C610" s="26" t="s">
        <v>1766</v>
      </c>
      <c r="D610" s="39">
        <v>44848</v>
      </c>
      <c r="E610" s="40">
        <v>0.42361111111111099</v>
      </c>
      <c r="F610" s="40">
        <v>0.75694444444444497</v>
      </c>
      <c r="G610" s="41">
        <v>1200</v>
      </c>
      <c r="H610" s="41" t="s">
        <v>25</v>
      </c>
      <c r="I610" s="35">
        <v>6.82</v>
      </c>
      <c r="J610" s="35">
        <v>9.86</v>
      </c>
      <c r="K610" s="35">
        <v>4.42</v>
      </c>
      <c r="L610" s="35">
        <v>0</v>
      </c>
      <c r="M610" s="35">
        <v>7.9</v>
      </c>
      <c r="N610" s="35">
        <v>4.2</v>
      </c>
      <c r="O610" s="35">
        <f>0.12*8</f>
        <v>0.96</v>
      </c>
      <c r="P610" s="35">
        <v>0.2</v>
      </c>
      <c r="Q610" s="35">
        <v>4.2</v>
      </c>
      <c r="R610" s="36">
        <v>6.2</v>
      </c>
      <c r="S610" s="41">
        <v>2</v>
      </c>
      <c r="T610" s="36">
        <f t="shared" si="6"/>
        <v>6.08</v>
      </c>
      <c r="U610" s="41">
        <f>D617-D610</f>
        <v>9</v>
      </c>
      <c r="V610" s="36">
        <v>9.1595999999999993</v>
      </c>
      <c r="W610" s="43">
        <v>8</v>
      </c>
      <c r="X610" s="43" t="s">
        <v>1746</v>
      </c>
      <c r="Y610" s="44" t="s">
        <v>1926</v>
      </c>
    </row>
    <row r="611" spans="1:25" x14ac:dyDescent="0.25">
      <c r="A611" s="90">
        <v>610</v>
      </c>
      <c r="B611" s="29" t="s">
        <v>23</v>
      </c>
      <c r="C611" s="26" t="s">
        <v>1858</v>
      </c>
      <c r="D611" s="39">
        <v>44849</v>
      </c>
      <c r="E611" s="40">
        <v>0.45833333333333298</v>
      </c>
      <c r="F611" s="40">
        <v>0.74305555555555503</v>
      </c>
      <c r="G611" s="41">
        <v>1200</v>
      </c>
      <c r="H611" s="41" t="s">
        <v>63</v>
      </c>
      <c r="I611" s="35">
        <v>0.01</v>
      </c>
      <c r="J611" s="35">
        <v>28.3</v>
      </c>
      <c r="K611" s="35">
        <v>28.24</v>
      </c>
      <c r="L611" s="35">
        <v>0</v>
      </c>
      <c r="M611" s="35">
        <v>0</v>
      </c>
      <c r="N611" s="35">
        <v>0</v>
      </c>
      <c r="O611" s="35">
        <f>0.12*0.8</f>
        <v>9.6000000000000002E-2</v>
      </c>
      <c r="P611" s="35">
        <v>0</v>
      </c>
      <c r="Q611" s="35">
        <v>0</v>
      </c>
      <c r="R611" s="36">
        <v>0</v>
      </c>
      <c r="S611" s="41">
        <v>0</v>
      </c>
      <c r="T611" s="36">
        <f t="shared" si="6"/>
        <v>0</v>
      </c>
      <c r="U611" s="41">
        <v>0</v>
      </c>
      <c r="V611" s="36">
        <v>0</v>
      </c>
      <c r="W611" s="43">
        <v>0.8</v>
      </c>
      <c r="X611" s="43" t="s">
        <v>1746</v>
      </c>
      <c r="Y611" s="44" t="s">
        <v>1927</v>
      </c>
    </row>
    <row r="612" spans="1:25" x14ac:dyDescent="0.25">
      <c r="A612" s="90">
        <v>611</v>
      </c>
      <c r="B612" s="29" t="s">
        <v>23</v>
      </c>
      <c r="C612" s="26" t="s">
        <v>1865</v>
      </c>
      <c r="D612" s="39">
        <v>44852</v>
      </c>
      <c r="E612" s="40">
        <v>0.4375</v>
      </c>
      <c r="F612" s="40">
        <v>0.8125</v>
      </c>
      <c r="G612" s="41">
        <v>800</v>
      </c>
      <c r="H612" s="41" t="s">
        <v>30</v>
      </c>
      <c r="I612" s="35">
        <v>1.97</v>
      </c>
      <c r="J612" s="35">
        <v>2.35</v>
      </c>
      <c r="K612" s="35">
        <v>2.2200000000000002</v>
      </c>
      <c r="L612" s="35">
        <v>0.04</v>
      </c>
      <c r="M612" s="35">
        <v>3.3</v>
      </c>
      <c r="N612" s="35">
        <v>1.8</v>
      </c>
      <c r="O612" s="35">
        <f>9*0.08</f>
        <v>0.72</v>
      </c>
      <c r="P612" s="35">
        <v>0.2</v>
      </c>
      <c r="Q612" s="35">
        <v>0.2</v>
      </c>
      <c r="R612" s="36">
        <v>0</v>
      </c>
      <c r="S612" s="41">
        <v>0</v>
      </c>
      <c r="T612" s="36">
        <f t="shared" si="6"/>
        <v>0</v>
      </c>
      <c r="U612" s="41">
        <v>0</v>
      </c>
      <c r="V612" s="36">
        <v>0</v>
      </c>
      <c r="W612" s="43">
        <v>9</v>
      </c>
      <c r="X612" s="43" t="s">
        <v>1746</v>
      </c>
      <c r="Y612" s="44" t="s">
        <v>1928</v>
      </c>
    </row>
    <row r="613" spans="1:25" x14ac:dyDescent="0.25">
      <c r="A613" s="90">
        <v>612</v>
      </c>
      <c r="B613" s="29" t="s">
        <v>23</v>
      </c>
      <c r="C613" s="26" t="s">
        <v>1865</v>
      </c>
      <c r="D613" s="39">
        <v>44853</v>
      </c>
      <c r="E613" s="40">
        <v>0.36111111111111099</v>
      </c>
      <c r="F613" s="40">
        <v>0.77777777777777801</v>
      </c>
      <c r="G613" s="41">
        <v>800</v>
      </c>
      <c r="H613" s="41" t="s">
        <v>56</v>
      </c>
      <c r="I613" s="35">
        <v>2.09</v>
      </c>
      <c r="J613" s="35">
        <v>2.4900000000000002</v>
      </c>
      <c r="K613" s="35">
        <v>2.17</v>
      </c>
      <c r="L613" s="35">
        <v>0</v>
      </c>
      <c r="M613" s="35">
        <v>3.93</v>
      </c>
      <c r="N613" s="35">
        <v>3.31</v>
      </c>
      <c r="O613" s="35">
        <f>0.08*10</f>
        <v>0.8</v>
      </c>
      <c r="P613" s="35">
        <v>0.2</v>
      </c>
      <c r="Q613" s="35">
        <v>1.1000000000000001</v>
      </c>
      <c r="R613" s="36">
        <v>0.5</v>
      </c>
      <c r="S613" s="41">
        <v>5</v>
      </c>
      <c r="T613" s="36">
        <f t="shared" si="6"/>
        <v>0.50000000000000044</v>
      </c>
      <c r="U613" s="41">
        <v>12</v>
      </c>
      <c r="V613" s="36">
        <v>24.289100000000001</v>
      </c>
      <c r="W613" s="43">
        <v>10</v>
      </c>
      <c r="X613" s="43" t="s">
        <v>1746</v>
      </c>
      <c r="Y613" s="44" t="s">
        <v>1929</v>
      </c>
    </row>
    <row r="614" spans="1:25" x14ac:dyDescent="0.25">
      <c r="A614" s="90">
        <v>613</v>
      </c>
      <c r="B614" s="29" t="s">
        <v>23</v>
      </c>
      <c r="C614" s="26" t="s">
        <v>54</v>
      </c>
      <c r="D614" s="39">
        <v>44854</v>
      </c>
      <c r="E614" s="40">
        <v>0.39583333333333298</v>
      </c>
      <c r="F614" s="40">
        <v>0.81944444444444497</v>
      </c>
      <c r="G614" s="41">
        <v>1200</v>
      </c>
      <c r="H614" s="41" t="s">
        <v>32</v>
      </c>
      <c r="I614" s="35">
        <v>1.73</v>
      </c>
      <c r="J614" s="35">
        <v>8.18</v>
      </c>
      <c r="K614" s="35">
        <v>4.05</v>
      </c>
      <c r="L614" s="35">
        <v>0</v>
      </c>
      <c r="M614" s="35">
        <v>8.1300000000000008</v>
      </c>
      <c r="N614" s="35">
        <v>7.82</v>
      </c>
      <c r="O614" s="35">
        <f>0.12*10</f>
        <v>1.2</v>
      </c>
      <c r="P614" s="35">
        <v>0.7</v>
      </c>
      <c r="Q614" s="35">
        <v>2.6</v>
      </c>
      <c r="R614" s="36">
        <v>0.25</v>
      </c>
      <c r="S614" s="41">
        <v>4</v>
      </c>
      <c r="T614" s="36">
        <f>(Q614-P614)*S614</f>
        <v>7.6000000000000005</v>
      </c>
      <c r="U614" s="41">
        <f>D618-D614</f>
        <v>4</v>
      </c>
      <c r="V614" s="36">
        <v>12.8452</v>
      </c>
      <c r="W614" s="43">
        <v>10</v>
      </c>
      <c r="X614" s="43" t="s">
        <v>1746</v>
      </c>
      <c r="Y614" s="44" t="s">
        <v>1930</v>
      </c>
    </row>
    <row r="615" spans="1:25" x14ac:dyDescent="0.25">
      <c r="A615" s="90">
        <v>614</v>
      </c>
      <c r="B615" s="29" t="s">
        <v>23</v>
      </c>
      <c r="C615" s="26" t="s">
        <v>1849</v>
      </c>
      <c r="D615" s="39">
        <v>44855</v>
      </c>
      <c r="E615" s="40">
        <v>0.43055555555555602</v>
      </c>
      <c r="F615" s="40">
        <v>0.84722222222222199</v>
      </c>
      <c r="G615" s="41">
        <v>1000</v>
      </c>
      <c r="H615" s="41" t="s">
        <v>25</v>
      </c>
      <c r="I615" s="35">
        <v>2.1800000000000002</v>
      </c>
      <c r="J615" s="35">
        <v>2.2000000000000002</v>
      </c>
      <c r="K615" s="35">
        <v>2.0299999999999998</v>
      </c>
      <c r="L615" s="35">
        <v>0.78</v>
      </c>
      <c r="M615" s="35">
        <v>2.94</v>
      </c>
      <c r="N615" s="35">
        <v>2.98</v>
      </c>
      <c r="O615" s="35">
        <f>0.1*10</f>
        <v>1</v>
      </c>
      <c r="P615" s="35">
        <v>0.2</v>
      </c>
      <c r="Q615" s="35">
        <v>1.2</v>
      </c>
      <c r="R615" s="36">
        <v>1.7</v>
      </c>
      <c r="S615" s="41">
        <v>5</v>
      </c>
      <c r="T615" s="36">
        <f t="shared" ref="T615:T669" si="7">(Q615-P615)*S615</f>
        <v>5</v>
      </c>
      <c r="U615" s="41">
        <v>10</v>
      </c>
      <c r="V615" s="36">
        <v>20.8489</v>
      </c>
      <c r="W615" s="43">
        <v>10</v>
      </c>
      <c r="X615" s="43" t="s">
        <v>1746</v>
      </c>
      <c r="Y615" s="44" t="s">
        <v>1931</v>
      </c>
    </row>
    <row r="616" spans="1:25" x14ac:dyDescent="0.25">
      <c r="A616" s="90">
        <v>615</v>
      </c>
      <c r="B616" s="29" t="s">
        <v>23</v>
      </c>
      <c r="C616" s="26" t="s">
        <v>87</v>
      </c>
      <c r="D616" s="39">
        <v>44856</v>
      </c>
      <c r="E616" s="40">
        <v>0.48611111111111099</v>
      </c>
      <c r="F616" s="40">
        <v>0.86111111111111105</v>
      </c>
      <c r="G616" s="41">
        <v>1200</v>
      </c>
      <c r="H616" s="41" t="s">
        <v>25</v>
      </c>
      <c r="I616" s="35">
        <v>5.76</v>
      </c>
      <c r="J616" s="35">
        <v>6.47</v>
      </c>
      <c r="K616" s="35">
        <v>4.8</v>
      </c>
      <c r="L616" s="35">
        <v>1.2</v>
      </c>
      <c r="M616" s="35">
        <v>8.17</v>
      </c>
      <c r="N616" s="35">
        <v>5.28</v>
      </c>
      <c r="O616" s="35">
        <f>0.12*9</f>
        <v>1.08</v>
      </c>
      <c r="P616" s="35">
        <v>0.2</v>
      </c>
      <c r="Q616" s="35">
        <v>2.8</v>
      </c>
      <c r="R616" s="36">
        <v>1.6</v>
      </c>
      <c r="S616" s="41">
        <v>2</v>
      </c>
      <c r="T616" s="36">
        <f t="shared" si="7"/>
        <v>5.1999999999999993</v>
      </c>
      <c r="U616" s="41">
        <v>9</v>
      </c>
      <c r="V616" s="36">
        <v>10.1692</v>
      </c>
      <c r="W616" s="43">
        <v>9</v>
      </c>
      <c r="X616" s="43" t="s">
        <v>1746</v>
      </c>
      <c r="Y616" s="44" t="s">
        <v>1932</v>
      </c>
    </row>
    <row r="617" spans="1:25" x14ac:dyDescent="0.25">
      <c r="A617" s="90">
        <v>616</v>
      </c>
      <c r="B617" s="29" t="s">
        <v>23</v>
      </c>
      <c r="C617" s="26" t="s">
        <v>1766</v>
      </c>
      <c r="D617" s="39">
        <v>44857</v>
      </c>
      <c r="E617" s="40">
        <v>0.42361111111111099</v>
      </c>
      <c r="F617" s="40">
        <v>0.79861111111111105</v>
      </c>
      <c r="G617" s="41">
        <v>1200</v>
      </c>
      <c r="H617" s="41" t="s">
        <v>25</v>
      </c>
      <c r="I617" s="35">
        <v>7.92</v>
      </c>
      <c r="J617" s="35">
        <v>11.45</v>
      </c>
      <c r="K617" s="35">
        <v>5.4</v>
      </c>
      <c r="L617" s="35">
        <v>0</v>
      </c>
      <c r="M617" s="35">
        <v>8</v>
      </c>
      <c r="N617" s="35">
        <v>5.5</v>
      </c>
      <c r="O617" s="35">
        <f>0.12*9</f>
        <v>1.08</v>
      </c>
      <c r="P617" s="35">
        <v>0.2</v>
      </c>
      <c r="Q617" s="35">
        <v>3.9</v>
      </c>
      <c r="R617" s="36">
        <v>6.6</v>
      </c>
      <c r="S617" s="41">
        <v>2</v>
      </c>
      <c r="T617" s="36">
        <f t="shared" si="7"/>
        <v>7.3999999999999995</v>
      </c>
      <c r="U617" s="41">
        <v>8</v>
      </c>
      <c r="V617" s="36">
        <v>15.215400000000001</v>
      </c>
      <c r="W617" s="43">
        <v>9</v>
      </c>
      <c r="X617" s="43" t="s">
        <v>1746</v>
      </c>
      <c r="Y617" s="44" t="s">
        <v>1933</v>
      </c>
    </row>
    <row r="618" spans="1:25" x14ac:dyDescent="0.25">
      <c r="A618" s="90">
        <v>617</v>
      </c>
      <c r="B618" s="29" t="s">
        <v>23</v>
      </c>
      <c r="C618" s="26" t="s">
        <v>54</v>
      </c>
      <c r="D618" s="39">
        <v>44858</v>
      </c>
      <c r="E618" s="40">
        <v>0.41666666666666702</v>
      </c>
      <c r="F618" s="40">
        <v>0.84722222222222199</v>
      </c>
      <c r="G618" s="41">
        <v>1200</v>
      </c>
      <c r="H618" s="41" t="s">
        <v>32</v>
      </c>
      <c r="I618" s="35">
        <v>2</v>
      </c>
      <c r="J618" s="35">
        <v>8.51</v>
      </c>
      <c r="K618" s="35">
        <v>3.51</v>
      </c>
      <c r="L618" s="35">
        <v>0</v>
      </c>
      <c r="M618" s="35">
        <v>6.82</v>
      </c>
      <c r="N618" s="35">
        <v>4.75</v>
      </c>
      <c r="O618" s="35">
        <f>0.12*10</f>
        <v>1.2</v>
      </c>
      <c r="P618" s="35">
        <v>1.4</v>
      </c>
      <c r="Q618" s="35">
        <v>4.2</v>
      </c>
      <c r="R618" s="36">
        <v>0.46</v>
      </c>
      <c r="S618" s="41">
        <v>2</v>
      </c>
      <c r="T618" s="36">
        <f t="shared" si="7"/>
        <v>5.6000000000000005</v>
      </c>
      <c r="U618" s="41">
        <v>7</v>
      </c>
      <c r="V618" s="36">
        <v>37.2485</v>
      </c>
      <c r="W618" s="43">
        <v>10</v>
      </c>
      <c r="X618" s="43" t="s">
        <v>1746</v>
      </c>
      <c r="Y618" s="44" t="s">
        <v>1934</v>
      </c>
    </row>
    <row r="619" spans="1:25" x14ac:dyDescent="0.25">
      <c r="A619" s="90">
        <v>618</v>
      </c>
      <c r="B619" s="29" t="s">
        <v>23</v>
      </c>
      <c r="C619" s="26" t="s">
        <v>99</v>
      </c>
      <c r="D619" s="39">
        <v>44859</v>
      </c>
      <c r="E619" s="40">
        <v>0.47916666666666702</v>
      </c>
      <c r="F619" s="40">
        <v>0.85416666666666696</v>
      </c>
      <c r="G619" s="41">
        <v>1200</v>
      </c>
      <c r="H619" s="41" t="s">
        <v>25</v>
      </c>
      <c r="I619" s="35">
        <v>9.5</v>
      </c>
      <c r="J619" s="35">
        <v>12.71</v>
      </c>
      <c r="K619" s="35">
        <v>4.07</v>
      </c>
      <c r="L619" s="35">
        <v>0</v>
      </c>
      <c r="M619" s="35">
        <v>6.32</v>
      </c>
      <c r="N619" s="35">
        <v>4.7699999999999996</v>
      </c>
      <c r="O619" s="35">
        <f>0.12*9</f>
        <v>1.08</v>
      </c>
      <c r="P619" s="35">
        <v>0.2</v>
      </c>
      <c r="Q619" s="35">
        <v>1</v>
      </c>
      <c r="R619" s="36">
        <v>10.1</v>
      </c>
      <c r="S619" s="41">
        <v>5</v>
      </c>
      <c r="T619" s="36">
        <f t="shared" si="7"/>
        <v>4</v>
      </c>
      <c r="U619" s="41">
        <v>6</v>
      </c>
      <c r="V619" s="36">
        <v>11.616099999999999</v>
      </c>
      <c r="W619" s="43">
        <v>9</v>
      </c>
      <c r="X619" s="43" t="s">
        <v>1746</v>
      </c>
      <c r="Y619" s="44" t="s">
        <v>1935</v>
      </c>
    </row>
    <row r="620" spans="1:25" x14ac:dyDescent="0.25">
      <c r="A620" s="90">
        <v>619</v>
      </c>
      <c r="B620" s="29" t="s">
        <v>23</v>
      </c>
      <c r="C620" s="26" t="s">
        <v>212</v>
      </c>
      <c r="D620" s="39">
        <v>44860</v>
      </c>
      <c r="E620" s="40">
        <v>0.41666666666666702</v>
      </c>
      <c r="F620" s="40">
        <v>0.83333333333333304</v>
      </c>
      <c r="G620" s="41">
        <v>1200</v>
      </c>
      <c r="H620" s="41" t="s">
        <v>25</v>
      </c>
      <c r="I620" s="35">
        <v>7.45</v>
      </c>
      <c r="J620" s="35">
        <v>13.31</v>
      </c>
      <c r="K620" s="35">
        <v>7.03</v>
      </c>
      <c r="L620" s="35">
        <v>0</v>
      </c>
      <c r="M620" s="35">
        <v>5.25</v>
      </c>
      <c r="N620" s="35">
        <v>3.61</v>
      </c>
      <c r="O620" s="35">
        <f>0.12*10</f>
        <v>1.2</v>
      </c>
      <c r="P620" s="35">
        <v>0.2</v>
      </c>
      <c r="Q620" s="35">
        <v>0.9</v>
      </c>
      <c r="R620" s="36">
        <v>18</v>
      </c>
      <c r="S620" s="41">
        <v>5</v>
      </c>
      <c r="T620" s="36">
        <f t="shared" si="7"/>
        <v>3.5</v>
      </c>
      <c r="U620" s="41">
        <v>5</v>
      </c>
      <c r="V620" s="36">
        <v>5.2171000000000003</v>
      </c>
      <c r="W620" s="43">
        <v>10</v>
      </c>
      <c r="X620" s="43" t="s">
        <v>1746</v>
      </c>
      <c r="Y620" s="44" t="s">
        <v>1936</v>
      </c>
    </row>
    <row r="621" spans="1:25" x14ac:dyDescent="0.25">
      <c r="A621" s="90">
        <v>620</v>
      </c>
      <c r="B621" s="29" t="s">
        <v>23</v>
      </c>
      <c r="C621" s="26" t="s">
        <v>869</v>
      </c>
      <c r="D621" s="39">
        <v>44861</v>
      </c>
      <c r="E621" s="40">
        <v>0.45138888888888901</v>
      </c>
      <c r="F621" s="40">
        <v>0.82638888888888895</v>
      </c>
      <c r="G621" s="41">
        <v>1000</v>
      </c>
      <c r="H621" s="41" t="s">
        <v>25</v>
      </c>
      <c r="I621" s="35">
        <v>5.43</v>
      </c>
      <c r="J621" s="35">
        <v>5.56</v>
      </c>
      <c r="K621" s="35">
        <v>4.26</v>
      </c>
      <c r="L621" s="35">
        <v>0</v>
      </c>
      <c r="M621" s="35">
        <v>3.34</v>
      </c>
      <c r="N621" s="35">
        <v>2.0499999999999998</v>
      </c>
      <c r="O621" s="35">
        <f>0.1*9</f>
        <v>0.9</v>
      </c>
      <c r="P621" s="35">
        <v>0.2</v>
      </c>
      <c r="Q621" s="35">
        <v>1.1000000000000001</v>
      </c>
      <c r="R621" s="36">
        <v>5</v>
      </c>
      <c r="S621" s="41">
        <v>1</v>
      </c>
      <c r="T621" s="36">
        <f t="shared" si="7"/>
        <v>0.90000000000000013</v>
      </c>
      <c r="U621" s="41">
        <v>1</v>
      </c>
      <c r="V621" s="36">
        <v>0.9</v>
      </c>
      <c r="W621" s="43">
        <v>9</v>
      </c>
      <c r="X621" s="43" t="s">
        <v>1746</v>
      </c>
      <c r="Y621" s="44" t="s">
        <v>1937</v>
      </c>
    </row>
    <row r="622" spans="1:25" x14ac:dyDescent="0.25">
      <c r="A622" s="90">
        <v>621</v>
      </c>
      <c r="B622" s="29" t="s">
        <v>23</v>
      </c>
      <c r="C622" s="26" t="s">
        <v>869</v>
      </c>
      <c r="D622" s="39">
        <v>44862</v>
      </c>
      <c r="E622" s="40">
        <v>0.41666666666666702</v>
      </c>
      <c r="F622" s="40">
        <v>0.79166666666666696</v>
      </c>
      <c r="G622" s="41">
        <v>1000</v>
      </c>
      <c r="H622" s="41" t="s">
        <v>25</v>
      </c>
      <c r="I622" s="35">
        <v>7.45</v>
      </c>
      <c r="J622" s="35">
        <v>7.45</v>
      </c>
      <c r="K622" s="35">
        <v>4.34</v>
      </c>
      <c r="L622" s="35">
        <v>0.85</v>
      </c>
      <c r="M622" s="35">
        <v>4.1500000000000004</v>
      </c>
      <c r="N622" s="35">
        <v>2.15</v>
      </c>
      <c r="O622" s="35">
        <f>0.1*9</f>
        <v>0.9</v>
      </c>
      <c r="P622" s="35">
        <v>0.2</v>
      </c>
      <c r="Q622" s="35">
        <v>0.9</v>
      </c>
      <c r="R622" s="36">
        <v>4</v>
      </c>
      <c r="S622" s="41">
        <v>1</v>
      </c>
      <c r="T622" s="36">
        <f t="shared" si="7"/>
        <v>0.7</v>
      </c>
      <c r="U622" s="41">
        <v>3</v>
      </c>
      <c r="V622" s="36">
        <v>0.89980000000000004</v>
      </c>
      <c r="W622" s="43">
        <v>9</v>
      </c>
      <c r="X622" s="43" t="s">
        <v>1746</v>
      </c>
      <c r="Y622" s="44" t="s">
        <v>1938</v>
      </c>
    </row>
    <row r="623" spans="1:25" x14ac:dyDescent="0.25">
      <c r="A623" s="90">
        <v>622</v>
      </c>
      <c r="B623" s="29" t="s">
        <v>23</v>
      </c>
      <c r="C623" s="26" t="s">
        <v>1939</v>
      </c>
      <c r="D623" s="39">
        <v>44863</v>
      </c>
      <c r="E623" s="40">
        <v>0.45138888888888901</v>
      </c>
      <c r="F623" s="40">
        <v>0.82638888888888895</v>
      </c>
      <c r="G623" s="41">
        <v>1000</v>
      </c>
      <c r="H623" s="41" t="s">
        <v>25</v>
      </c>
      <c r="I623" s="35">
        <v>7.12</v>
      </c>
      <c r="J623" s="35">
        <v>15.6</v>
      </c>
      <c r="K623" s="35">
        <v>5.29</v>
      </c>
      <c r="L623" s="35">
        <v>0</v>
      </c>
      <c r="M623" s="35">
        <v>6.31</v>
      </c>
      <c r="N623" s="35">
        <v>4.28</v>
      </c>
      <c r="O623" s="35">
        <f>0.1*9</f>
        <v>0.9</v>
      </c>
      <c r="P623" s="35">
        <v>0.2</v>
      </c>
      <c r="Q623" s="35">
        <v>1.6</v>
      </c>
      <c r="R623" s="36">
        <v>8.4</v>
      </c>
      <c r="S623" s="41">
        <v>1</v>
      </c>
      <c r="T623" s="36">
        <f t="shared" si="7"/>
        <v>1.4000000000000001</v>
      </c>
      <c r="U623" s="41">
        <v>2</v>
      </c>
      <c r="V623" s="36">
        <v>1.5693999999999999</v>
      </c>
      <c r="W623" s="43">
        <v>9</v>
      </c>
      <c r="X623" s="43" t="s">
        <v>1746</v>
      </c>
      <c r="Y623" s="44" t="s">
        <v>1940</v>
      </c>
    </row>
    <row r="624" spans="1:25" x14ac:dyDescent="0.25">
      <c r="A624" s="90">
        <v>623</v>
      </c>
      <c r="B624" s="29" t="s">
        <v>23</v>
      </c>
      <c r="C624" s="26" t="s">
        <v>1941</v>
      </c>
      <c r="D624" s="39">
        <v>44864</v>
      </c>
      <c r="E624" s="40">
        <v>0.47222222222222199</v>
      </c>
      <c r="F624" s="40">
        <v>0.80555555555555503</v>
      </c>
      <c r="G624" s="41">
        <v>1200</v>
      </c>
      <c r="H624" s="41" t="s">
        <v>25</v>
      </c>
      <c r="I624" s="35">
        <v>6.73</v>
      </c>
      <c r="J624" s="35">
        <v>7.29</v>
      </c>
      <c r="K624" s="35">
        <v>5.19</v>
      </c>
      <c r="L624" s="35">
        <v>1.02</v>
      </c>
      <c r="M624" s="35">
        <v>6.68</v>
      </c>
      <c r="N624" s="35">
        <v>2.88</v>
      </c>
      <c r="O624" s="35">
        <f>0.12*8</f>
        <v>0.96</v>
      </c>
      <c r="P624" s="35">
        <v>0</v>
      </c>
      <c r="Q624" s="35">
        <v>1.3</v>
      </c>
      <c r="R624" s="36">
        <v>24</v>
      </c>
      <c r="S624" s="41">
        <v>1</v>
      </c>
      <c r="T624" s="36">
        <f t="shared" si="7"/>
        <v>1.3</v>
      </c>
      <c r="U624" s="41">
        <v>1</v>
      </c>
      <c r="V624" s="36">
        <v>1.3</v>
      </c>
      <c r="W624" s="43">
        <v>8</v>
      </c>
      <c r="X624" s="43" t="s">
        <v>1746</v>
      </c>
      <c r="Y624" s="44" t="s">
        <v>1942</v>
      </c>
    </row>
    <row r="625" spans="1:25" x14ac:dyDescent="0.25">
      <c r="A625" s="90">
        <v>624</v>
      </c>
      <c r="B625" s="29" t="s">
        <v>23</v>
      </c>
      <c r="C625" s="26" t="s">
        <v>214</v>
      </c>
      <c r="D625" s="39">
        <v>44865</v>
      </c>
      <c r="E625" s="40">
        <v>0.40277777777777801</v>
      </c>
      <c r="F625" s="40">
        <v>0.81944444444444497</v>
      </c>
      <c r="G625" s="41">
        <v>1200</v>
      </c>
      <c r="H625" s="41" t="s">
        <v>25</v>
      </c>
      <c r="I625" s="35">
        <v>5</v>
      </c>
      <c r="J625" s="35">
        <v>5</v>
      </c>
      <c r="K625" s="35">
        <v>4.34</v>
      </c>
      <c r="L625" s="35">
        <v>1.94</v>
      </c>
      <c r="M625" s="35">
        <v>2.0299999999999998</v>
      </c>
      <c r="N625" s="35">
        <v>1.82</v>
      </c>
      <c r="O625" s="35">
        <f>0.12*10</f>
        <v>1.2</v>
      </c>
      <c r="P625" s="35">
        <v>0.1</v>
      </c>
      <c r="Q625" s="35">
        <v>0.8</v>
      </c>
      <c r="R625" s="36">
        <v>13.1</v>
      </c>
      <c r="S625" s="41">
        <v>1</v>
      </c>
      <c r="T625" s="36">
        <f t="shared" si="7"/>
        <v>0.70000000000000007</v>
      </c>
      <c r="U625" s="41">
        <v>1</v>
      </c>
      <c r="V625" s="36">
        <v>0.7</v>
      </c>
      <c r="W625" s="43">
        <v>10</v>
      </c>
      <c r="X625" s="43" t="s">
        <v>1746</v>
      </c>
      <c r="Y625" s="44" t="s">
        <v>1943</v>
      </c>
    </row>
    <row r="626" spans="1:25" x14ac:dyDescent="0.25">
      <c r="A626" s="90">
        <v>625</v>
      </c>
      <c r="B626" s="29" t="s">
        <v>23</v>
      </c>
      <c r="C626" s="26" t="s">
        <v>87</v>
      </c>
      <c r="D626" s="39">
        <v>44866</v>
      </c>
      <c r="E626" s="40">
        <v>0.45138888888888901</v>
      </c>
      <c r="F626" s="40">
        <v>0.78472222222222199</v>
      </c>
      <c r="G626" s="41">
        <v>1200</v>
      </c>
      <c r="H626" s="41" t="s">
        <v>25</v>
      </c>
      <c r="I626" s="35">
        <v>6.08</v>
      </c>
      <c r="J626" s="35">
        <v>8.1999999999999993</v>
      </c>
      <c r="K626" s="35">
        <v>5.5</v>
      </c>
      <c r="L626" s="35">
        <v>0.3</v>
      </c>
      <c r="M626" s="35">
        <v>9.58</v>
      </c>
      <c r="N626" s="35">
        <v>6.42</v>
      </c>
      <c r="O626" s="35">
        <f>0.12*8</f>
        <v>0.96</v>
      </c>
      <c r="P626" s="35">
        <v>0.2</v>
      </c>
      <c r="Q626" s="35">
        <v>3.5</v>
      </c>
      <c r="R626" s="36">
        <v>3.8</v>
      </c>
      <c r="S626" s="41">
        <v>5</v>
      </c>
      <c r="T626" s="36">
        <f t="shared" si="7"/>
        <v>16.5</v>
      </c>
      <c r="U626" s="41">
        <v>29</v>
      </c>
      <c r="V626" s="36">
        <v>70.808599999999998</v>
      </c>
      <c r="W626" s="43">
        <v>8</v>
      </c>
      <c r="X626" s="43" t="s">
        <v>1746</v>
      </c>
      <c r="Y626" s="44" t="s">
        <v>1944</v>
      </c>
    </row>
    <row r="627" spans="1:25" x14ac:dyDescent="0.25">
      <c r="A627" s="90">
        <v>626</v>
      </c>
      <c r="B627" s="29" t="s">
        <v>23</v>
      </c>
      <c r="C627" s="26" t="s">
        <v>869</v>
      </c>
      <c r="D627" s="39">
        <v>44867</v>
      </c>
      <c r="E627" s="40">
        <v>0.43055555555555602</v>
      </c>
      <c r="F627" s="40">
        <v>0.80555555555555503</v>
      </c>
      <c r="G627" s="41">
        <v>1200</v>
      </c>
      <c r="H627" s="41" t="s">
        <v>25</v>
      </c>
      <c r="I627" s="35">
        <v>7.46</v>
      </c>
      <c r="J627" s="35">
        <v>7.48</v>
      </c>
      <c r="K627" s="35">
        <v>4.05</v>
      </c>
      <c r="L627" s="35">
        <v>2.68</v>
      </c>
      <c r="M627" s="35">
        <v>4.78</v>
      </c>
      <c r="N627" s="35">
        <v>1.52</v>
      </c>
      <c r="O627" s="35">
        <f>0.12*9</f>
        <v>1.08</v>
      </c>
      <c r="P627" s="35">
        <v>0.3</v>
      </c>
      <c r="Q627" s="35">
        <v>0.7</v>
      </c>
      <c r="R627" s="36">
        <v>8.6</v>
      </c>
      <c r="S627" s="41">
        <v>5</v>
      </c>
      <c r="T627" s="36">
        <f t="shared" si="7"/>
        <v>1.9999999999999998</v>
      </c>
      <c r="U627" s="41">
        <v>28</v>
      </c>
      <c r="V627" s="36">
        <v>4.375</v>
      </c>
      <c r="W627" s="43">
        <v>9</v>
      </c>
      <c r="X627" s="43" t="s">
        <v>1746</v>
      </c>
      <c r="Y627" s="44" t="s">
        <v>1945</v>
      </c>
    </row>
    <row r="628" spans="1:25" x14ac:dyDescent="0.25">
      <c r="A628" s="90">
        <v>627</v>
      </c>
      <c r="B628" s="29" t="s">
        <v>23</v>
      </c>
      <c r="C628" s="26" t="s">
        <v>1865</v>
      </c>
      <c r="D628" s="39">
        <v>44870</v>
      </c>
      <c r="E628" s="40">
        <v>0.54166666666666696</v>
      </c>
      <c r="F628" s="40">
        <v>0.79166666666666696</v>
      </c>
      <c r="G628" s="41">
        <v>1000</v>
      </c>
      <c r="H628" s="41" t="s">
        <v>56</v>
      </c>
      <c r="I628" s="35">
        <v>1.62</v>
      </c>
      <c r="J628" s="35">
        <v>2.13</v>
      </c>
      <c r="K628" s="35">
        <v>1.98</v>
      </c>
      <c r="L628" s="35">
        <v>0</v>
      </c>
      <c r="M628" s="35">
        <v>2.5499999999999998</v>
      </c>
      <c r="N628" s="35">
        <v>1.89</v>
      </c>
      <c r="O628" s="35">
        <f>0.1*6</f>
        <v>0.60000000000000009</v>
      </c>
      <c r="P628" s="35">
        <v>0.2</v>
      </c>
      <c r="Q628" s="35">
        <v>0.7</v>
      </c>
      <c r="R628" s="36">
        <v>0.37</v>
      </c>
      <c r="S628" s="41">
        <v>5</v>
      </c>
      <c r="T628" s="36">
        <f t="shared" si="7"/>
        <v>2.4999999999999996</v>
      </c>
      <c r="U628" s="41">
        <v>25</v>
      </c>
      <c r="V628" s="36">
        <v>51.648299999999999</v>
      </c>
      <c r="W628" s="43">
        <v>6</v>
      </c>
      <c r="X628" s="43" t="s">
        <v>1746</v>
      </c>
      <c r="Y628" s="44" t="s">
        <v>1946</v>
      </c>
    </row>
    <row r="629" spans="1:25" x14ac:dyDescent="0.25">
      <c r="A629" s="90">
        <v>628</v>
      </c>
      <c r="B629" s="29" t="s">
        <v>23</v>
      </c>
      <c r="C629" s="26" t="s">
        <v>1094</v>
      </c>
      <c r="D629" s="39">
        <v>44871</v>
      </c>
      <c r="E629" s="40">
        <v>0.40972222222222199</v>
      </c>
      <c r="F629" s="40">
        <v>0.74305555555555503</v>
      </c>
      <c r="G629" s="41">
        <v>1200</v>
      </c>
      <c r="H629" s="41" t="s">
        <v>25</v>
      </c>
      <c r="I629" s="35">
        <v>4.2</v>
      </c>
      <c r="J629" s="35">
        <v>4.26</v>
      </c>
      <c r="K629" s="35">
        <v>3.88</v>
      </c>
      <c r="L629" s="35">
        <v>1.81</v>
      </c>
      <c r="M629" s="35">
        <v>4.0999999999999996</v>
      </c>
      <c r="N629" s="35">
        <v>3.89</v>
      </c>
      <c r="O629" s="35">
        <f>0.12*8</f>
        <v>0.96</v>
      </c>
      <c r="P629" s="35">
        <v>0.4</v>
      </c>
      <c r="Q629" s="35">
        <v>3.4</v>
      </c>
      <c r="R629" s="36">
        <v>4.0999999999999996</v>
      </c>
      <c r="S629" s="41">
        <v>2</v>
      </c>
      <c r="T629" s="36">
        <f t="shared" si="7"/>
        <v>6</v>
      </c>
      <c r="U629" s="41">
        <f>D631-D629</f>
        <v>3</v>
      </c>
      <c r="V629" s="36">
        <v>5.9749999999999996</v>
      </c>
      <c r="W629" s="43">
        <v>8</v>
      </c>
      <c r="X629" s="43" t="s">
        <v>1746</v>
      </c>
      <c r="Y629" s="44" t="s">
        <v>1947</v>
      </c>
    </row>
    <row r="630" spans="1:25" x14ac:dyDescent="0.25">
      <c r="A630" s="90">
        <v>629</v>
      </c>
      <c r="B630" s="29" t="s">
        <v>23</v>
      </c>
      <c r="C630" s="26" t="s">
        <v>1939</v>
      </c>
      <c r="D630" s="39">
        <v>44872</v>
      </c>
      <c r="E630" s="40">
        <v>0.44444444444444398</v>
      </c>
      <c r="F630" s="40">
        <v>0.81944444444444497</v>
      </c>
      <c r="G630" s="41">
        <v>1200</v>
      </c>
      <c r="H630" s="41" t="s">
        <v>25</v>
      </c>
      <c r="I630" s="35">
        <v>11.67</v>
      </c>
      <c r="J630" s="35">
        <v>12.72</v>
      </c>
      <c r="K630" s="35">
        <v>6.66</v>
      </c>
      <c r="L630" s="35">
        <v>0.3</v>
      </c>
      <c r="M630" s="35">
        <v>5.78</v>
      </c>
      <c r="N630" s="35">
        <v>3.74</v>
      </c>
      <c r="O630" s="35">
        <f>0.12*9</f>
        <v>1.08</v>
      </c>
      <c r="P630" s="35">
        <v>0</v>
      </c>
      <c r="Q630" s="35">
        <v>0.7</v>
      </c>
      <c r="R630" s="36">
        <v>1.78</v>
      </c>
      <c r="S630" s="41">
        <v>5</v>
      </c>
      <c r="T630" s="36">
        <f t="shared" si="7"/>
        <v>3.5</v>
      </c>
      <c r="U630" s="41">
        <v>23</v>
      </c>
      <c r="V630" s="36">
        <v>7.8292000000000002</v>
      </c>
      <c r="W630" s="43">
        <v>9</v>
      </c>
      <c r="X630" s="43" t="s">
        <v>1746</v>
      </c>
      <c r="Y630" s="44" t="s">
        <v>1948</v>
      </c>
    </row>
    <row r="631" spans="1:25" x14ac:dyDescent="0.25">
      <c r="A631" s="90">
        <v>630</v>
      </c>
      <c r="B631" s="29" t="s">
        <v>23</v>
      </c>
      <c r="C631" s="26" t="s">
        <v>1094</v>
      </c>
      <c r="D631" s="39">
        <v>44874</v>
      </c>
      <c r="E631" s="40">
        <v>0.41666666666666702</v>
      </c>
      <c r="F631" s="40">
        <v>0.75</v>
      </c>
      <c r="G631" s="41">
        <v>1200</v>
      </c>
      <c r="H631" s="41" t="s">
        <v>25</v>
      </c>
      <c r="I631" s="35">
        <v>4.46</v>
      </c>
      <c r="J631" s="35">
        <v>4.57</v>
      </c>
      <c r="K631" s="35">
        <v>3.93</v>
      </c>
      <c r="L631" s="35">
        <v>0.8</v>
      </c>
      <c r="M631" s="35">
        <v>4.21</v>
      </c>
      <c r="N631" s="35">
        <v>3.18</v>
      </c>
      <c r="O631" s="35">
        <f>0.12*8</f>
        <v>0.96</v>
      </c>
      <c r="P631" s="35">
        <v>0.2</v>
      </c>
      <c r="Q631" s="35">
        <v>2.5</v>
      </c>
      <c r="R631" s="36">
        <v>5.3</v>
      </c>
      <c r="S631" s="41">
        <v>5</v>
      </c>
      <c r="T631" s="36">
        <f t="shared" si="7"/>
        <v>11.5</v>
      </c>
      <c r="U631" s="41">
        <v>21</v>
      </c>
      <c r="V631" s="36">
        <v>57.428199999999997</v>
      </c>
      <c r="W631" s="43">
        <v>8</v>
      </c>
      <c r="X631" s="43" t="s">
        <v>1746</v>
      </c>
      <c r="Y631" s="44" t="s">
        <v>1949</v>
      </c>
    </row>
    <row r="632" spans="1:25" x14ac:dyDescent="0.25">
      <c r="A632" s="90">
        <v>631</v>
      </c>
      <c r="B632" s="29" t="s">
        <v>23</v>
      </c>
      <c r="C632" s="26" t="s">
        <v>1849</v>
      </c>
      <c r="D632" s="39">
        <v>44875</v>
      </c>
      <c r="E632" s="40">
        <v>0.43055555555555602</v>
      </c>
      <c r="F632" s="40">
        <v>0.80555555555555602</v>
      </c>
      <c r="G632" s="41">
        <v>1200</v>
      </c>
      <c r="H632" s="41" t="s">
        <v>25</v>
      </c>
      <c r="I632" s="35">
        <v>2.17</v>
      </c>
      <c r="J632" s="35">
        <v>2.5099999999999998</v>
      </c>
      <c r="K632" s="35">
        <v>2.2599999999999998</v>
      </c>
      <c r="L632" s="35">
        <v>0</v>
      </c>
      <c r="M632" s="35">
        <v>3.32</v>
      </c>
      <c r="N632" s="35">
        <v>2.64</v>
      </c>
      <c r="O632" s="35">
        <v>1.1000000000000001</v>
      </c>
      <c r="P632" s="35">
        <v>0.3</v>
      </c>
      <c r="Q632" s="35">
        <v>1.3</v>
      </c>
      <c r="R632" s="36">
        <v>2.8</v>
      </c>
      <c r="S632" s="41">
        <v>1</v>
      </c>
      <c r="T632" s="36">
        <f t="shared" si="7"/>
        <v>1</v>
      </c>
      <c r="U632" s="41">
        <v>2</v>
      </c>
      <c r="V632" s="36">
        <v>1.133</v>
      </c>
      <c r="W632" s="43">
        <v>9</v>
      </c>
      <c r="X632" s="43" t="s">
        <v>1746</v>
      </c>
      <c r="Y632" s="44" t="s">
        <v>1950</v>
      </c>
    </row>
    <row r="633" spans="1:25" x14ac:dyDescent="0.25">
      <c r="A633" s="90">
        <v>632</v>
      </c>
      <c r="B633" s="29" t="s">
        <v>23</v>
      </c>
      <c r="C633" s="26" t="s">
        <v>1849</v>
      </c>
      <c r="D633" s="39">
        <v>44877</v>
      </c>
      <c r="E633" s="40">
        <v>0.40972222222222227</v>
      </c>
      <c r="F633" s="40">
        <v>0.82638888888888884</v>
      </c>
      <c r="G633" s="41">
        <v>1200</v>
      </c>
      <c r="H633" s="41" t="s">
        <v>385</v>
      </c>
      <c r="I633" s="35">
        <v>2.14</v>
      </c>
      <c r="J633" s="35">
        <v>2.58</v>
      </c>
      <c r="K633" s="35">
        <v>2.3199999999999998</v>
      </c>
      <c r="L633" s="35">
        <v>0</v>
      </c>
      <c r="M633" s="35">
        <v>3.25</v>
      </c>
      <c r="N633" s="35">
        <v>2.82</v>
      </c>
      <c r="O633" s="35">
        <v>1.2</v>
      </c>
      <c r="P633" s="35">
        <v>0</v>
      </c>
      <c r="Q633" s="35">
        <v>1.51</v>
      </c>
      <c r="R633" s="36">
        <v>3</v>
      </c>
      <c r="S633" s="41">
        <v>1</v>
      </c>
      <c r="T633" s="36">
        <f t="shared" si="7"/>
        <v>1.51</v>
      </c>
      <c r="U633" s="41">
        <f>D646-D633</f>
        <v>7</v>
      </c>
      <c r="V633" s="36">
        <v>2.4738000000000002</v>
      </c>
      <c r="W633" s="43">
        <v>10</v>
      </c>
      <c r="X633" s="43" t="s">
        <v>1746</v>
      </c>
      <c r="Y633" s="44" t="s">
        <v>1951</v>
      </c>
    </row>
    <row r="634" spans="1:25" x14ac:dyDescent="0.25">
      <c r="A634" s="90">
        <v>633</v>
      </c>
      <c r="B634" s="29" t="s">
        <v>23</v>
      </c>
      <c r="C634" s="26" t="s">
        <v>934</v>
      </c>
      <c r="D634" s="39">
        <v>44878</v>
      </c>
      <c r="E634" s="40">
        <v>0.44444444444444442</v>
      </c>
      <c r="F634" s="40">
        <v>0.77777777777777779</v>
      </c>
      <c r="G634" s="41">
        <v>1200</v>
      </c>
      <c r="H634" s="41" t="s">
        <v>578</v>
      </c>
      <c r="I634" s="35">
        <v>3.62</v>
      </c>
      <c r="J634" s="35">
        <v>5.2</v>
      </c>
      <c r="K634" s="35">
        <v>4.74</v>
      </c>
      <c r="L634" s="35">
        <v>4.1500000000000004</v>
      </c>
      <c r="M634" s="35">
        <v>14.78</v>
      </c>
      <c r="N634" s="35">
        <v>13.37</v>
      </c>
      <c r="O634" s="35">
        <f>0.12*8</f>
        <v>0.96</v>
      </c>
      <c r="P634" s="35">
        <v>12.2</v>
      </c>
      <c r="Q634" s="35">
        <v>11.2</v>
      </c>
      <c r="R634" s="36">
        <v>2.9</v>
      </c>
      <c r="S634" s="41">
        <v>0</v>
      </c>
      <c r="T634" s="36">
        <f t="shared" si="7"/>
        <v>0</v>
      </c>
      <c r="U634" s="41">
        <v>0</v>
      </c>
      <c r="V634" s="36">
        <v>0</v>
      </c>
      <c r="W634" s="43">
        <v>8</v>
      </c>
      <c r="X634" s="43" t="s">
        <v>1746</v>
      </c>
      <c r="Y634" s="44" t="s">
        <v>1952</v>
      </c>
    </row>
    <row r="635" spans="1:25" x14ac:dyDescent="0.25">
      <c r="A635" s="90">
        <v>634</v>
      </c>
      <c r="B635" s="29" t="s">
        <v>23</v>
      </c>
      <c r="C635" s="26" t="s">
        <v>539</v>
      </c>
      <c r="D635" s="39">
        <v>44879</v>
      </c>
      <c r="E635" s="40">
        <v>0.47916666666666669</v>
      </c>
      <c r="F635" s="40">
        <v>0.8125</v>
      </c>
      <c r="G635" s="41">
        <v>1200</v>
      </c>
      <c r="H635" s="41" t="s">
        <v>374</v>
      </c>
      <c r="I635" s="35">
        <v>2.5099999999999998</v>
      </c>
      <c r="J635" s="35">
        <v>2.77</v>
      </c>
      <c r="K635" s="35">
        <v>2.5099999999999998</v>
      </c>
      <c r="L635" s="35">
        <v>0</v>
      </c>
      <c r="M635" s="35">
        <v>3.45</v>
      </c>
      <c r="N635" s="35">
        <v>3.07</v>
      </c>
      <c r="O635" s="35">
        <f>0.12*8</f>
        <v>0.96</v>
      </c>
      <c r="P635" s="35">
        <v>1.5</v>
      </c>
      <c r="Q635" s="35">
        <v>2.2000000000000002</v>
      </c>
      <c r="R635" s="36">
        <v>0.48</v>
      </c>
      <c r="S635" s="41">
        <v>5</v>
      </c>
      <c r="T635" s="36">
        <f t="shared" si="7"/>
        <v>3.5000000000000009</v>
      </c>
      <c r="U635" s="41">
        <v>16</v>
      </c>
      <c r="V635" s="36">
        <v>45.476300000000002</v>
      </c>
      <c r="W635" s="43">
        <v>8</v>
      </c>
      <c r="X635" s="43" t="s">
        <v>1746</v>
      </c>
      <c r="Y635" s="44" t="s">
        <v>1953</v>
      </c>
    </row>
    <row r="636" spans="1:25" x14ac:dyDescent="0.25">
      <c r="A636" s="90">
        <v>635</v>
      </c>
      <c r="B636" s="29" t="s">
        <v>23</v>
      </c>
      <c r="C636" s="26" t="s">
        <v>1954</v>
      </c>
      <c r="D636" s="39">
        <v>44880</v>
      </c>
      <c r="E636" s="40">
        <v>0.38194444444444442</v>
      </c>
      <c r="F636" s="40">
        <v>0.59027777777777779</v>
      </c>
      <c r="G636" s="41">
        <v>1200</v>
      </c>
      <c r="H636" s="41" t="s">
        <v>578</v>
      </c>
      <c r="I636" s="35">
        <v>5.32</v>
      </c>
      <c r="J636" s="35">
        <v>5.73</v>
      </c>
      <c r="K636" s="35">
        <v>5.58</v>
      </c>
      <c r="L636" s="35">
        <v>2.54</v>
      </c>
      <c r="M636" s="35">
        <v>8.82</v>
      </c>
      <c r="N636" s="35">
        <v>7.52</v>
      </c>
      <c r="O636" s="35">
        <f>0.12*5</f>
        <v>0.6</v>
      </c>
      <c r="P636" s="35">
        <v>5.4449000000000005</v>
      </c>
      <c r="Q636" s="35">
        <v>7.1243000000000007</v>
      </c>
      <c r="R636" s="36">
        <v>5</v>
      </c>
      <c r="S636" s="41">
        <v>5</v>
      </c>
      <c r="T636" s="36">
        <f t="shared" si="7"/>
        <v>8.397000000000002</v>
      </c>
      <c r="U636" s="41">
        <v>15</v>
      </c>
      <c r="V636" s="36">
        <v>140.95849999999999</v>
      </c>
      <c r="W636" s="43">
        <v>5</v>
      </c>
      <c r="X636" s="43" t="s">
        <v>1746</v>
      </c>
      <c r="Y636" s="44" t="s">
        <v>1955</v>
      </c>
    </row>
    <row r="637" spans="1:25" x14ac:dyDescent="0.25">
      <c r="A637" s="90">
        <v>636</v>
      </c>
      <c r="B637" s="29" t="s">
        <v>23</v>
      </c>
      <c r="C637" s="26" t="s">
        <v>1956</v>
      </c>
      <c r="D637" s="39">
        <v>44880</v>
      </c>
      <c r="E637" s="40">
        <v>0.61458333333333337</v>
      </c>
      <c r="F637" s="40">
        <v>0.82291666666666663</v>
      </c>
      <c r="G637" s="41">
        <v>1200</v>
      </c>
      <c r="H637" s="41" t="s">
        <v>578</v>
      </c>
      <c r="I637" s="35">
        <v>4.34</v>
      </c>
      <c r="J637" s="35">
        <v>4.91</v>
      </c>
      <c r="K637" s="35">
        <v>4.42</v>
      </c>
      <c r="L637" s="35">
        <v>2.58</v>
      </c>
      <c r="M637" s="35">
        <v>9.1300000000000008</v>
      </c>
      <c r="N637" s="35">
        <v>8.5299999999999994</v>
      </c>
      <c r="O637" s="35">
        <f>0.12*5</f>
        <v>0.6</v>
      </c>
      <c r="P637" s="35">
        <v>9.8588000000000005</v>
      </c>
      <c r="Q637" s="35">
        <v>10.408300000000001</v>
      </c>
      <c r="R637" s="36">
        <v>3</v>
      </c>
      <c r="S637" s="41">
        <v>5</v>
      </c>
      <c r="T637" s="36">
        <f t="shared" si="7"/>
        <v>2.7475000000000005</v>
      </c>
      <c r="U637" s="41">
        <v>15</v>
      </c>
      <c r="V637" s="36">
        <v>106.33759999999999</v>
      </c>
      <c r="W637" s="43">
        <v>5</v>
      </c>
      <c r="X637" s="43" t="s">
        <v>1746</v>
      </c>
      <c r="Y637" s="44" t="s">
        <v>1957</v>
      </c>
    </row>
    <row r="638" spans="1:25" x14ac:dyDescent="0.25">
      <c r="A638" s="90">
        <v>637</v>
      </c>
      <c r="B638" s="29" t="s">
        <v>23</v>
      </c>
      <c r="C638" s="26" t="s">
        <v>401</v>
      </c>
      <c r="D638" s="39">
        <v>44880</v>
      </c>
      <c r="E638" s="40">
        <v>0.53472222222222221</v>
      </c>
      <c r="F638" s="40">
        <v>0.70138888888888884</v>
      </c>
      <c r="G638" s="41">
        <v>1200</v>
      </c>
      <c r="H638" s="41" t="s">
        <v>385</v>
      </c>
      <c r="I638" s="35">
        <v>8.5</v>
      </c>
      <c r="J638" s="35">
        <v>9.18</v>
      </c>
      <c r="K638" s="35">
        <v>9.1</v>
      </c>
      <c r="L638" s="35">
        <v>0</v>
      </c>
      <c r="M638" s="35">
        <v>0</v>
      </c>
      <c r="N638" s="35">
        <v>0</v>
      </c>
      <c r="O638" s="35">
        <f>0.12*4</f>
        <v>0.48</v>
      </c>
      <c r="P638" s="35">
        <v>0</v>
      </c>
      <c r="Q638" s="35">
        <v>0</v>
      </c>
      <c r="R638" s="36">
        <v>0</v>
      </c>
      <c r="S638" s="41">
        <v>0</v>
      </c>
      <c r="T638" s="36">
        <f t="shared" si="7"/>
        <v>0</v>
      </c>
      <c r="U638" s="41">
        <v>0</v>
      </c>
      <c r="V638" s="36">
        <v>0</v>
      </c>
      <c r="W638" s="43">
        <v>4</v>
      </c>
      <c r="X638" s="43" t="s">
        <v>1746</v>
      </c>
      <c r="Y638" s="44" t="s">
        <v>1958</v>
      </c>
    </row>
    <row r="639" spans="1:25" x14ac:dyDescent="0.25">
      <c r="A639" s="90">
        <v>638</v>
      </c>
      <c r="B639" s="29" t="s">
        <v>23</v>
      </c>
      <c r="C639" s="26" t="s">
        <v>401</v>
      </c>
      <c r="D639" s="39">
        <v>44881</v>
      </c>
      <c r="E639" s="40">
        <v>0.38194444444444442</v>
      </c>
      <c r="F639" s="40">
        <v>0.80902777777777779</v>
      </c>
      <c r="G639" s="41">
        <v>1200</v>
      </c>
      <c r="H639" s="41" t="s">
        <v>374</v>
      </c>
      <c r="I639" s="35">
        <v>8.56</v>
      </c>
      <c r="J639" s="35">
        <v>9.44</v>
      </c>
      <c r="K639" s="35">
        <v>8.56</v>
      </c>
      <c r="L639" s="35">
        <v>0</v>
      </c>
      <c r="M639" s="35">
        <v>4.7699999999999996</v>
      </c>
      <c r="N639" s="35">
        <v>1.98</v>
      </c>
      <c r="O639" s="35">
        <f>10*0.12</f>
        <v>1.2</v>
      </c>
      <c r="P639" s="35">
        <v>0</v>
      </c>
      <c r="Q639" s="35">
        <v>0.66</v>
      </c>
      <c r="R639" s="36">
        <v>6.2</v>
      </c>
      <c r="S639" s="41">
        <v>1</v>
      </c>
      <c r="T639" s="36">
        <f t="shared" si="7"/>
        <v>0.66</v>
      </c>
      <c r="U639" s="41">
        <v>1</v>
      </c>
      <c r="V639" s="36">
        <v>0.66</v>
      </c>
      <c r="W639" s="43">
        <v>10</v>
      </c>
      <c r="X639" s="43" t="s">
        <v>1746</v>
      </c>
      <c r="Y639" s="44" t="s">
        <v>1959</v>
      </c>
    </row>
    <row r="640" spans="1:25" x14ac:dyDescent="0.25">
      <c r="A640" s="90">
        <v>639</v>
      </c>
      <c r="B640" s="29" t="s">
        <v>23</v>
      </c>
      <c r="C640" s="26" t="s">
        <v>401</v>
      </c>
      <c r="D640" s="39">
        <v>44882</v>
      </c>
      <c r="E640" s="40">
        <v>0.3888888888888889</v>
      </c>
      <c r="F640" s="40">
        <v>0.8125</v>
      </c>
      <c r="G640" s="41">
        <v>1200</v>
      </c>
      <c r="H640" s="41" t="s">
        <v>374</v>
      </c>
      <c r="I640" s="35">
        <v>8.31</v>
      </c>
      <c r="J640" s="35">
        <v>9.3800000000000008</v>
      </c>
      <c r="K640" s="35">
        <v>6.76</v>
      </c>
      <c r="L640" s="35">
        <v>0</v>
      </c>
      <c r="M640" s="35">
        <v>8.7100000000000009</v>
      </c>
      <c r="N640" s="35">
        <v>2.1800000000000002</v>
      </c>
      <c r="O640" s="35">
        <f>10*0.12</f>
        <v>1.2</v>
      </c>
      <c r="P640" s="35">
        <v>0.66</v>
      </c>
      <c r="Q640" s="35">
        <v>0.2</v>
      </c>
      <c r="R640" s="36">
        <v>7</v>
      </c>
      <c r="S640" s="41">
        <v>0</v>
      </c>
      <c r="T640" s="36">
        <f t="shared" si="7"/>
        <v>0</v>
      </c>
      <c r="U640" s="41">
        <v>0</v>
      </c>
      <c r="V640" s="36">
        <v>0</v>
      </c>
      <c r="W640" s="43">
        <v>10</v>
      </c>
      <c r="X640" s="43" t="s">
        <v>1746</v>
      </c>
      <c r="Y640" s="44" t="s">
        <v>1960</v>
      </c>
    </row>
    <row r="641" spans="1:25" x14ac:dyDescent="0.25">
      <c r="A641" s="90">
        <v>640</v>
      </c>
      <c r="B641" s="29" t="s">
        <v>23</v>
      </c>
      <c r="C641" s="1" t="s">
        <v>1961</v>
      </c>
      <c r="D641" s="39">
        <v>44882</v>
      </c>
      <c r="E641" s="40">
        <v>0.41666666666666669</v>
      </c>
      <c r="F641" s="40">
        <v>0.79166666666666663</v>
      </c>
      <c r="G641" s="41">
        <v>1200</v>
      </c>
      <c r="H641" s="41" t="s">
        <v>385</v>
      </c>
      <c r="I641" s="35">
        <v>4.2300000000000004</v>
      </c>
      <c r="J641" s="35">
        <v>4.3899999999999997</v>
      </c>
      <c r="K641" s="35">
        <v>3.81</v>
      </c>
      <c r="L641" s="35">
        <v>0</v>
      </c>
      <c r="M641" s="35">
        <v>4.8</v>
      </c>
      <c r="N641" s="35">
        <v>4.0599999999999996</v>
      </c>
      <c r="O641" s="35">
        <f>0.12*9</f>
        <v>1.08</v>
      </c>
      <c r="P641" s="35">
        <v>0.2</v>
      </c>
      <c r="Q641" s="35">
        <v>2.5</v>
      </c>
      <c r="R641" s="36">
        <v>1</v>
      </c>
      <c r="S641" s="41">
        <v>5</v>
      </c>
      <c r="T641" s="36">
        <f t="shared" si="7"/>
        <v>11.5</v>
      </c>
      <c r="U641" s="41">
        <v>13</v>
      </c>
      <c r="V641" s="36">
        <v>22.705500000000001</v>
      </c>
      <c r="W641" s="43">
        <v>9</v>
      </c>
      <c r="X641" s="43" t="s">
        <v>1746</v>
      </c>
      <c r="Y641" s="44" t="s">
        <v>1962</v>
      </c>
    </row>
    <row r="642" spans="1:25" x14ac:dyDescent="0.25">
      <c r="A642" s="90">
        <v>641</v>
      </c>
      <c r="B642" s="29" t="s">
        <v>23</v>
      </c>
      <c r="C642" s="1" t="s">
        <v>1963</v>
      </c>
      <c r="D642" s="39">
        <v>44883</v>
      </c>
      <c r="E642" s="40">
        <v>0.4236111111111111</v>
      </c>
      <c r="F642" s="40">
        <v>0.59027777777777779</v>
      </c>
      <c r="G642" s="41">
        <v>1200</v>
      </c>
      <c r="H642" s="41" t="s">
        <v>385</v>
      </c>
      <c r="I642" s="35">
        <v>2.3199999999999998</v>
      </c>
      <c r="J642" s="35">
        <v>2.64</v>
      </c>
      <c r="K642" s="35">
        <v>2.42</v>
      </c>
      <c r="L642" s="35">
        <v>0.94</v>
      </c>
      <c r="M642" s="35">
        <v>3.25</v>
      </c>
      <c r="N642" s="35">
        <v>2.97</v>
      </c>
      <c r="O642" s="35">
        <f>0.12*4</f>
        <v>0.48</v>
      </c>
      <c r="P642" s="35">
        <v>1.5</v>
      </c>
      <c r="Q642" s="35">
        <v>0.8</v>
      </c>
      <c r="R642" s="36">
        <v>0.8</v>
      </c>
      <c r="S642" s="41">
        <v>0</v>
      </c>
      <c r="T642" s="36">
        <f>(Q642-P642)*S642</f>
        <v>0</v>
      </c>
      <c r="U642" s="41">
        <v>0</v>
      </c>
      <c r="V642" s="36">
        <v>0</v>
      </c>
      <c r="W642" s="43">
        <v>4</v>
      </c>
      <c r="X642" s="43" t="s">
        <v>1746</v>
      </c>
      <c r="Y642" s="44" t="s">
        <v>1964</v>
      </c>
    </row>
    <row r="643" spans="1:25" x14ac:dyDescent="0.25">
      <c r="A643" s="90">
        <v>642</v>
      </c>
      <c r="B643" s="29" t="s">
        <v>23</v>
      </c>
      <c r="C643" s="1" t="s">
        <v>1965</v>
      </c>
      <c r="D643" s="39">
        <v>44883</v>
      </c>
      <c r="E643" s="40">
        <v>0.6875</v>
      </c>
      <c r="F643" s="40">
        <v>8.3354166666666671</v>
      </c>
      <c r="G643" s="41">
        <v>1200</v>
      </c>
      <c r="H643" s="41" t="s">
        <v>385</v>
      </c>
      <c r="I643" s="35">
        <v>4.6100000000000003</v>
      </c>
      <c r="J643" s="35">
        <v>4.87</v>
      </c>
      <c r="K643" s="35">
        <v>4.42</v>
      </c>
      <c r="L643" s="35">
        <v>0</v>
      </c>
      <c r="M643" s="35">
        <v>4.51</v>
      </c>
      <c r="N643" s="35">
        <v>3.17</v>
      </c>
      <c r="O643" s="35">
        <f>4*0.12</f>
        <v>0.48</v>
      </c>
      <c r="P643" s="35">
        <v>0.5</v>
      </c>
      <c r="Q643" s="35">
        <v>1.2</v>
      </c>
      <c r="R643" s="36">
        <v>1.95</v>
      </c>
      <c r="S643" s="41">
        <v>4</v>
      </c>
      <c r="T643" s="36">
        <f t="shared" si="7"/>
        <v>2.8</v>
      </c>
      <c r="U643" s="41">
        <f>D651-D643</f>
        <v>4</v>
      </c>
      <c r="V643" s="36">
        <v>3.7164000000000001</v>
      </c>
      <c r="W643" s="43">
        <v>4</v>
      </c>
      <c r="X643" s="43" t="s">
        <v>1746</v>
      </c>
      <c r="Y643" s="44" t="s">
        <v>1966</v>
      </c>
    </row>
    <row r="644" spans="1:25" x14ac:dyDescent="0.25">
      <c r="A644" s="90">
        <v>643</v>
      </c>
      <c r="B644" s="29" t="s">
        <v>23</v>
      </c>
      <c r="C644" s="26" t="s">
        <v>1967</v>
      </c>
      <c r="D644" s="39">
        <v>44883</v>
      </c>
      <c r="E644" s="40">
        <v>0.44444444444444442</v>
      </c>
      <c r="F644" s="40">
        <v>0.77777777777777779</v>
      </c>
      <c r="G644" s="41">
        <v>1200</v>
      </c>
      <c r="H644" s="41" t="s">
        <v>385</v>
      </c>
      <c r="I644" s="35">
        <v>7.37</v>
      </c>
      <c r="J644" s="35">
        <v>7.29</v>
      </c>
      <c r="K644" s="35">
        <v>6.54</v>
      </c>
      <c r="L644" s="35">
        <v>3</v>
      </c>
      <c r="M644" s="35">
        <v>4.97</v>
      </c>
      <c r="N644" s="35">
        <v>3.5</v>
      </c>
      <c r="O644" s="35">
        <f>8*0.12</f>
        <v>0.96</v>
      </c>
      <c r="P644" s="35">
        <v>0</v>
      </c>
      <c r="Q644" s="35">
        <v>1.2</v>
      </c>
      <c r="R644" s="36">
        <v>8.1999999999999993</v>
      </c>
      <c r="S644" s="41">
        <v>1</v>
      </c>
      <c r="T644" s="36">
        <f t="shared" si="7"/>
        <v>1.2</v>
      </c>
      <c r="U644" s="41">
        <f>D661-D644</f>
        <v>9</v>
      </c>
      <c r="V644" s="36">
        <v>2.1873</v>
      </c>
      <c r="W644" s="43">
        <v>8</v>
      </c>
      <c r="X644" s="43" t="s">
        <v>1746</v>
      </c>
      <c r="Y644" s="44" t="s">
        <v>1968</v>
      </c>
    </row>
    <row r="645" spans="1:25" ht="20.25" customHeight="1" x14ac:dyDescent="0.25">
      <c r="A645" s="90">
        <v>644</v>
      </c>
      <c r="B645" s="29" t="s">
        <v>23</v>
      </c>
      <c r="C645" s="26" t="s">
        <v>1211</v>
      </c>
      <c r="D645" s="39">
        <v>44884</v>
      </c>
      <c r="E645" s="40">
        <v>0.40972222222222227</v>
      </c>
      <c r="F645" s="40">
        <v>0.73611111111111116</v>
      </c>
      <c r="G645" s="41">
        <v>1200</v>
      </c>
      <c r="H645" s="60" t="s">
        <v>1969</v>
      </c>
      <c r="I645" s="35">
        <v>5.63</v>
      </c>
      <c r="J645" s="35">
        <v>16.14</v>
      </c>
      <c r="K645" s="35">
        <v>16.14</v>
      </c>
      <c r="L645" s="35">
        <v>0</v>
      </c>
      <c r="M645" s="35">
        <v>4.25</v>
      </c>
      <c r="N645" s="35">
        <v>0</v>
      </c>
      <c r="O645" s="35">
        <f>0.12*7</f>
        <v>0.84</v>
      </c>
      <c r="P645" s="35">
        <v>0</v>
      </c>
      <c r="Q645" s="35">
        <v>0</v>
      </c>
      <c r="R645" s="36">
        <v>0</v>
      </c>
      <c r="S645" s="41">
        <v>0</v>
      </c>
      <c r="T645" s="36">
        <f t="shared" si="7"/>
        <v>0</v>
      </c>
      <c r="U645" s="41">
        <v>0</v>
      </c>
      <c r="V645" s="36">
        <v>0</v>
      </c>
      <c r="W645" s="43">
        <v>7</v>
      </c>
      <c r="X645" s="43" t="s">
        <v>1746</v>
      </c>
      <c r="Y645" s="44" t="s">
        <v>1970</v>
      </c>
    </row>
    <row r="646" spans="1:25" x14ac:dyDescent="0.25">
      <c r="A646" s="90">
        <v>645</v>
      </c>
      <c r="B646" s="29" t="s">
        <v>23</v>
      </c>
      <c r="C646" s="26" t="s">
        <v>1849</v>
      </c>
      <c r="D646" s="39">
        <v>44884</v>
      </c>
      <c r="E646" s="40">
        <v>0.47222222222222227</v>
      </c>
      <c r="F646" s="40">
        <v>0.84722222222222221</v>
      </c>
      <c r="G646" s="41">
        <v>1200</v>
      </c>
      <c r="H646" s="41" t="s">
        <v>381</v>
      </c>
      <c r="I646" s="35">
        <v>2.6</v>
      </c>
      <c r="J646" s="35">
        <v>3.05</v>
      </c>
      <c r="K646" s="35">
        <v>2.0499999999999998</v>
      </c>
      <c r="L646" s="35">
        <v>0</v>
      </c>
      <c r="M646" s="35">
        <v>3.18</v>
      </c>
      <c r="N646" s="35">
        <v>2.98</v>
      </c>
      <c r="O646" s="35">
        <f>0.12*9</f>
        <v>1.08</v>
      </c>
      <c r="P646" s="35">
        <v>0.2</v>
      </c>
      <c r="Q646" s="35">
        <v>0.7</v>
      </c>
      <c r="R646" s="36">
        <v>1</v>
      </c>
      <c r="S646" s="41">
        <v>5</v>
      </c>
      <c r="T646" s="36">
        <f t="shared" si="7"/>
        <v>2.4999999999999996</v>
      </c>
      <c r="U646" s="41">
        <v>11</v>
      </c>
      <c r="V646" s="36">
        <v>15.355</v>
      </c>
      <c r="W646" s="43">
        <v>9</v>
      </c>
      <c r="X646" s="43" t="s">
        <v>1746</v>
      </c>
      <c r="Y646" s="44" t="s">
        <v>1971</v>
      </c>
    </row>
    <row r="647" spans="1:25" x14ac:dyDescent="0.25">
      <c r="A647" s="90">
        <v>646</v>
      </c>
      <c r="B647" s="29" t="s">
        <v>23</v>
      </c>
      <c r="C647" s="26" t="s">
        <v>401</v>
      </c>
      <c r="D647" s="39">
        <v>44885</v>
      </c>
      <c r="E647" s="40">
        <v>0.45833333333333331</v>
      </c>
      <c r="F647" s="40">
        <v>0.80208333333333337</v>
      </c>
      <c r="G647" s="41">
        <v>1200</v>
      </c>
      <c r="H647" s="41" t="s">
        <v>374</v>
      </c>
      <c r="I647" s="35">
        <v>8.25</v>
      </c>
      <c r="J647" s="35">
        <v>9.18</v>
      </c>
      <c r="K647" s="35">
        <v>7.13</v>
      </c>
      <c r="L647" s="35">
        <v>0</v>
      </c>
      <c r="M647" s="35">
        <v>5.49</v>
      </c>
      <c r="N647" s="35">
        <v>3.89</v>
      </c>
      <c r="O647" s="35">
        <f>8*0.12</f>
        <v>0.96</v>
      </c>
      <c r="P647" s="35">
        <v>0</v>
      </c>
      <c r="Q647" s="35">
        <v>0.9</v>
      </c>
      <c r="R647" s="36">
        <v>3.5</v>
      </c>
      <c r="S647" s="41">
        <v>5</v>
      </c>
      <c r="T647" s="36">
        <f t="shared" si="7"/>
        <v>4.5</v>
      </c>
      <c r="U647" s="41">
        <f>D657-D647</f>
        <v>5</v>
      </c>
      <c r="V647" s="36">
        <v>5.3120000000000003</v>
      </c>
      <c r="W647" s="43">
        <v>8</v>
      </c>
      <c r="X647" s="43" t="s">
        <v>1746</v>
      </c>
      <c r="Y647" s="44" t="s">
        <v>1972</v>
      </c>
    </row>
    <row r="648" spans="1:25" x14ac:dyDescent="0.25">
      <c r="A648" s="90">
        <v>647</v>
      </c>
      <c r="B648" s="29" t="s">
        <v>23</v>
      </c>
      <c r="C648" s="26" t="s">
        <v>581</v>
      </c>
      <c r="D648" s="39">
        <v>44886</v>
      </c>
      <c r="E648" s="40">
        <v>0.38194444444444442</v>
      </c>
      <c r="F648" s="40">
        <v>0.54861111111111105</v>
      </c>
      <c r="G648" s="41">
        <v>1200</v>
      </c>
      <c r="H648" s="41" t="s">
        <v>377</v>
      </c>
      <c r="I648" s="35">
        <v>4.03</v>
      </c>
      <c r="J648" s="35">
        <v>4.43</v>
      </c>
      <c r="K648" s="35">
        <v>4.43</v>
      </c>
      <c r="L648" s="35">
        <v>0</v>
      </c>
      <c r="M648" s="35">
        <v>0</v>
      </c>
      <c r="N648" s="35">
        <v>0</v>
      </c>
      <c r="O648" s="35">
        <f>0.12*4</f>
        <v>0.48</v>
      </c>
      <c r="P648" s="35">
        <v>0.2</v>
      </c>
      <c r="Q648" s="35">
        <v>0.5</v>
      </c>
      <c r="R648" s="36">
        <v>0</v>
      </c>
      <c r="S648" s="41">
        <v>5</v>
      </c>
      <c r="T648" s="36">
        <f t="shared" si="7"/>
        <v>1.5</v>
      </c>
      <c r="U648" s="41">
        <v>9</v>
      </c>
      <c r="V648" s="36">
        <v>2.2471000000000001</v>
      </c>
      <c r="W648" s="43">
        <v>4</v>
      </c>
      <c r="X648" s="43" t="s">
        <v>1746</v>
      </c>
      <c r="Y648" s="44" t="s">
        <v>1973</v>
      </c>
    </row>
    <row r="649" spans="1:25" x14ac:dyDescent="0.25">
      <c r="A649" s="90">
        <v>648</v>
      </c>
      <c r="B649" s="29" t="s">
        <v>23</v>
      </c>
      <c r="C649" s="26" t="s">
        <v>1511</v>
      </c>
      <c r="D649" s="39">
        <v>44886</v>
      </c>
      <c r="E649" s="40">
        <v>0.56944444444444442</v>
      </c>
      <c r="F649" s="40">
        <v>0.81944444444444453</v>
      </c>
      <c r="G649" s="41">
        <v>1200</v>
      </c>
      <c r="H649" s="41" t="s">
        <v>385</v>
      </c>
      <c r="I649" s="35">
        <v>2.12</v>
      </c>
      <c r="J649" s="35">
        <v>2.2599999999999998</v>
      </c>
      <c r="K649" s="35">
        <v>2.25</v>
      </c>
      <c r="L649" s="35">
        <v>1.4</v>
      </c>
      <c r="M649" s="35">
        <v>2.57</v>
      </c>
      <c r="N649" s="35">
        <v>2.5499999999999998</v>
      </c>
      <c r="O649" s="35">
        <f>0.1*6</f>
        <v>0.60000000000000009</v>
      </c>
      <c r="P649" s="35">
        <v>2.9</v>
      </c>
      <c r="Q649" s="35">
        <v>2.2999999999999998</v>
      </c>
      <c r="R649" s="36">
        <v>0.3</v>
      </c>
      <c r="S649" s="41">
        <v>0</v>
      </c>
      <c r="T649" s="36">
        <f t="shared" si="7"/>
        <v>0</v>
      </c>
      <c r="U649" s="41">
        <v>0</v>
      </c>
      <c r="V649" s="36">
        <v>0</v>
      </c>
      <c r="W649" s="43">
        <v>6</v>
      </c>
      <c r="X649" s="43" t="s">
        <v>1746</v>
      </c>
      <c r="Y649" s="44" t="s">
        <v>1974</v>
      </c>
    </row>
    <row r="650" spans="1:25" x14ac:dyDescent="0.25">
      <c r="A650" s="90">
        <v>649</v>
      </c>
      <c r="B650" s="29" t="s">
        <v>23</v>
      </c>
      <c r="C650" s="26" t="s">
        <v>1211</v>
      </c>
      <c r="D650" s="39">
        <v>44887</v>
      </c>
      <c r="E650" s="40">
        <v>0.44444444444444442</v>
      </c>
      <c r="F650" s="40">
        <v>0.54166666666666663</v>
      </c>
      <c r="G650" s="41">
        <v>1200</v>
      </c>
      <c r="H650" s="41" t="s">
        <v>385</v>
      </c>
      <c r="I650" s="35">
        <v>12.72</v>
      </c>
      <c r="J650" s="35">
        <v>20</v>
      </c>
      <c r="K650" s="35">
        <v>20</v>
      </c>
      <c r="L650" s="35">
        <v>0</v>
      </c>
      <c r="M650" s="35">
        <v>5.85</v>
      </c>
      <c r="N650" s="35">
        <v>5.07</v>
      </c>
      <c r="O650" s="35">
        <f>0.12*2.3</f>
        <v>0.27599999999999997</v>
      </c>
      <c r="P650" s="35">
        <v>0.2</v>
      </c>
      <c r="Q650" s="35">
        <v>4.0999999999999996</v>
      </c>
      <c r="R650" s="36">
        <v>1.1000000000000001</v>
      </c>
      <c r="S650" s="41">
        <v>2</v>
      </c>
      <c r="T650" s="36">
        <f t="shared" si="7"/>
        <v>7.7999999999999989</v>
      </c>
      <c r="U650" s="41">
        <f>D654-D650</f>
        <v>2</v>
      </c>
      <c r="V650" s="36">
        <v>8.0874000000000006</v>
      </c>
      <c r="W650" s="43">
        <v>2.2999999999999998</v>
      </c>
      <c r="X650" s="43" t="s">
        <v>1746</v>
      </c>
      <c r="Y650" s="44" t="s">
        <v>1975</v>
      </c>
    </row>
    <row r="651" spans="1:25" x14ac:dyDescent="0.25">
      <c r="A651" s="90">
        <v>650</v>
      </c>
      <c r="B651" s="29" t="s">
        <v>23</v>
      </c>
      <c r="C651" s="1" t="s">
        <v>1965</v>
      </c>
      <c r="D651" s="39">
        <v>44887</v>
      </c>
      <c r="E651" s="40">
        <v>0.61805555555555558</v>
      </c>
      <c r="F651" s="40">
        <v>0.78472222222222221</v>
      </c>
      <c r="G651" s="41">
        <v>1200</v>
      </c>
      <c r="H651" s="41" t="s">
        <v>385</v>
      </c>
      <c r="I651" s="35">
        <v>5.1100000000000003</v>
      </c>
      <c r="J651" s="35">
        <v>6.73</v>
      </c>
      <c r="K651" s="35">
        <v>4.0999999999999996</v>
      </c>
      <c r="L651" s="35">
        <v>2.34</v>
      </c>
      <c r="M651" s="35">
        <v>9.1</v>
      </c>
      <c r="N651" s="35">
        <v>3.3</v>
      </c>
      <c r="O651" s="35">
        <f>0.12*4</f>
        <v>0.48</v>
      </c>
      <c r="P651" s="35">
        <v>0.2</v>
      </c>
      <c r="Q651" s="35">
        <v>1.6</v>
      </c>
      <c r="R651" s="36">
        <v>1.5</v>
      </c>
      <c r="S651" s="41">
        <v>2</v>
      </c>
      <c r="T651" s="36">
        <f t="shared" si="7"/>
        <v>2.8000000000000003</v>
      </c>
      <c r="U651" s="41">
        <f>D656-D651</f>
        <v>3</v>
      </c>
      <c r="V651" s="36">
        <v>2.8081999999999998</v>
      </c>
      <c r="W651" s="43">
        <v>4</v>
      </c>
      <c r="X651" s="43" t="s">
        <v>1746</v>
      </c>
      <c r="Y651" s="44" t="s">
        <v>1976</v>
      </c>
    </row>
    <row r="652" spans="1:25" x14ac:dyDescent="0.25">
      <c r="A652" s="90">
        <v>651</v>
      </c>
      <c r="B652" s="29" t="s">
        <v>23</v>
      </c>
      <c r="C652" s="26" t="s">
        <v>779</v>
      </c>
      <c r="D652" s="39">
        <v>44887</v>
      </c>
      <c r="E652" s="40">
        <v>0.4861111111111111</v>
      </c>
      <c r="F652" s="40">
        <v>0.81944444444444453</v>
      </c>
      <c r="G652" s="41">
        <v>1200</v>
      </c>
      <c r="H652" s="41" t="s">
        <v>385</v>
      </c>
      <c r="I652" s="35">
        <v>13.21</v>
      </c>
      <c r="J652" s="35">
        <v>14.33</v>
      </c>
      <c r="K652" s="35">
        <v>14.33</v>
      </c>
      <c r="L652" s="35">
        <v>0.41</v>
      </c>
      <c r="M652" s="35">
        <v>0.78</v>
      </c>
      <c r="N652" s="35">
        <v>0.75</v>
      </c>
      <c r="O652" s="35">
        <f>0.1*8</f>
        <v>0.8</v>
      </c>
      <c r="P652" s="35">
        <v>0.2</v>
      </c>
      <c r="Q652" s="35">
        <v>0.8</v>
      </c>
      <c r="R652" s="36">
        <v>1.55</v>
      </c>
      <c r="S652" s="41">
        <v>2</v>
      </c>
      <c r="T652" s="36">
        <f t="shared" si="7"/>
        <v>1.2000000000000002</v>
      </c>
      <c r="U652" s="41">
        <v>8</v>
      </c>
      <c r="V652" s="36">
        <v>3.4838</v>
      </c>
      <c r="W652" s="43">
        <v>8</v>
      </c>
      <c r="X652" s="43" t="s">
        <v>1746</v>
      </c>
      <c r="Y652" s="44" t="s">
        <v>1977</v>
      </c>
    </row>
    <row r="653" spans="1:25" x14ac:dyDescent="0.25">
      <c r="A653" s="90">
        <v>652</v>
      </c>
      <c r="B653" s="29" t="s">
        <v>23</v>
      </c>
      <c r="C653" s="26" t="s">
        <v>1639</v>
      </c>
      <c r="D653" s="39">
        <v>44888</v>
      </c>
      <c r="E653" s="40">
        <v>0.4375</v>
      </c>
      <c r="F653" s="40">
        <v>0.8125</v>
      </c>
      <c r="G653" s="41">
        <v>1200</v>
      </c>
      <c r="H653" s="41" t="s">
        <v>381</v>
      </c>
      <c r="I653" s="35">
        <v>10.29</v>
      </c>
      <c r="J653" s="35">
        <v>15.35</v>
      </c>
      <c r="K653" s="35">
        <v>13.12</v>
      </c>
      <c r="L653" s="35">
        <v>0</v>
      </c>
      <c r="M653" s="35">
        <v>7.65</v>
      </c>
      <c r="N653" s="35">
        <v>3.94</v>
      </c>
      <c r="O653" s="35">
        <f>0.1*9</f>
        <v>0.9</v>
      </c>
      <c r="P653" s="35">
        <v>0.2</v>
      </c>
      <c r="Q653" s="35">
        <v>1.6</v>
      </c>
      <c r="R653" s="36">
        <v>4.6500000000000004</v>
      </c>
      <c r="S653" s="41">
        <v>2</v>
      </c>
      <c r="T653" s="36">
        <f t="shared" si="7"/>
        <v>2.8000000000000003</v>
      </c>
      <c r="U653" s="41">
        <v>7</v>
      </c>
      <c r="V653" s="36">
        <v>3.1949000000000001</v>
      </c>
      <c r="W653" s="43">
        <v>9</v>
      </c>
      <c r="X653" s="43" t="s">
        <v>1746</v>
      </c>
      <c r="Y653" s="44" t="s">
        <v>1978</v>
      </c>
    </row>
    <row r="654" spans="1:25" x14ac:dyDescent="0.25">
      <c r="A654" s="90">
        <v>653</v>
      </c>
      <c r="B654" s="29" t="s">
        <v>23</v>
      </c>
      <c r="C654" s="26" t="s">
        <v>1211</v>
      </c>
      <c r="D654" s="39">
        <v>44889</v>
      </c>
      <c r="E654" s="40">
        <v>0.40277777777777773</v>
      </c>
      <c r="F654" s="40">
        <v>0.4861111111111111</v>
      </c>
      <c r="G654" s="41">
        <v>1200</v>
      </c>
      <c r="H654" s="41" t="s">
        <v>385</v>
      </c>
      <c r="I654" s="35">
        <v>12.03</v>
      </c>
      <c r="J654" s="35">
        <v>18.149999999999999</v>
      </c>
      <c r="K654" s="35">
        <v>18.149999999999999</v>
      </c>
      <c r="L654" s="35">
        <v>2.02</v>
      </c>
      <c r="M654" s="35">
        <v>3.12</v>
      </c>
      <c r="N654" s="35">
        <v>3.08</v>
      </c>
      <c r="O654" s="35">
        <f>0.12*2</f>
        <v>0.24</v>
      </c>
      <c r="P654" s="35">
        <v>4</v>
      </c>
      <c r="Q654" s="35">
        <v>3.8</v>
      </c>
      <c r="R654" s="36">
        <v>0.5</v>
      </c>
      <c r="S654" s="41">
        <v>0</v>
      </c>
      <c r="T654" s="36">
        <f t="shared" si="7"/>
        <v>0</v>
      </c>
      <c r="U654" s="41">
        <v>0</v>
      </c>
      <c r="V654" s="36">
        <v>0</v>
      </c>
      <c r="W654" s="43">
        <v>2</v>
      </c>
      <c r="X654" s="43" t="s">
        <v>1746</v>
      </c>
      <c r="Y654" s="44" t="s">
        <v>1979</v>
      </c>
    </row>
    <row r="655" spans="1:25" x14ac:dyDescent="0.25">
      <c r="A655" s="90">
        <v>654</v>
      </c>
      <c r="B655" s="29" t="s">
        <v>23</v>
      </c>
      <c r="C655" s="26" t="s">
        <v>1211</v>
      </c>
      <c r="D655" s="39">
        <v>44890</v>
      </c>
      <c r="E655" s="40">
        <v>0.45833333333333331</v>
      </c>
      <c r="F655" s="40">
        <v>0.54166666666666663</v>
      </c>
      <c r="G655" s="41">
        <v>1200</v>
      </c>
      <c r="H655" s="41" t="s">
        <v>385</v>
      </c>
      <c r="I655" s="35">
        <v>13.27</v>
      </c>
      <c r="J655" s="35">
        <v>20</v>
      </c>
      <c r="K655" s="35">
        <v>20</v>
      </c>
      <c r="L655" s="35">
        <v>1.88</v>
      </c>
      <c r="M655" s="35">
        <v>3.26</v>
      </c>
      <c r="N655" s="35">
        <v>3.25</v>
      </c>
      <c r="O655" s="35">
        <f>0.12*2</f>
        <v>0.24</v>
      </c>
      <c r="P655" s="35">
        <v>3.8</v>
      </c>
      <c r="Q655" s="35">
        <v>3.4</v>
      </c>
      <c r="R655" s="36">
        <v>0.6</v>
      </c>
      <c r="S655" s="41">
        <v>0</v>
      </c>
      <c r="T655" s="36">
        <f t="shared" si="7"/>
        <v>0</v>
      </c>
      <c r="U655" s="41">
        <v>0</v>
      </c>
      <c r="V655" s="36">
        <v>0</v>
      </c>
      <c r="W655" s="43">
        <v>2</v>
      </c>
      <c r="X655" s="43" t="s">
        <v>1746</v>
      </c>
      <c r="Y655" s="44" t="s">
        <v>1980</v>
      </c>
    </row>
    <row r="656" spans="1:25" x14ac:dyDescent="0.25">
      <c r="A656" s="90">
        <v>655</v>
      </c>
      <c r="B656" s="29" t="s">
        <v>23</v>
      </c>
      <c r="C656" s="26" t="s">
        <v>1965</v>
      </c>
      <c r="D656" s="39">
        <v>44890</v>
      </c>
      <c r="E656" s="40">
        <v>0.5625</v>
      </c>
      <c r="F656" s="40">
        <v>0.72916666666666663</v>
      </c>
      <c r="G656" s="41">
        <v>1200</v>
      </c>
      <c r="H656" s="41" t="s">
        <v>385</v>
      </c>
      <c r="I656" s="35">
        <v>4.76</v>
      </c>
      <c r="J656" s="35">
        <v>6.27</v>
      </c>
      <c r="K656" s="35">
        <v>4.42</v>
      </c>
      <c r="L656" s="35">
        <v>0</v>
      </c>
      <c r="M656" s="35">
        <v>6.5</v>
      </c>
      <c r="N656" s="35">
        <v>3.4</v>
      </c>
      <c r="O656" s="35">
        <f>0.12*4</f>
        <v>0.48</v>
      </c>
      <c r="P656" s="35">
        <v>0.2</v>
      </c>
      <c r="Q656" s="35">
        <v>0.9</v>
      </c>
      <c r="R656" s="36">
        <v>0.6</v>
      </c>
      <c r="S656" s="41">
        <v>2</v>
      </c>
      <c r="T656" s="36">
        <f t="shared" si="7"/>
        <v>1.4</v>
      </c>
      <c r="U656" s="41">
        <v>5</v>
      </c>
      <c r="V656" s="36">
        <v>2.9073000000000002</v>
      </c>
      <c r="W656" s="43">
        <v>4</v>
      </c>
      <c r="X656" s="43" t="s">
        <v>1746</v>
      </c>
      <c r="Y656" s="44" t="s">
        <v>1981</v>
      </c>
    </row>
    <row r="657" spans="1:25" x14ac:dyDescent="0.25">
      <c r="A657" s="90">
        <v>656</v>
      </c>
      <c r="B657" s="29" t="s">
        <v>23</v>
      </c>
      <c r="C657" s="26" t="s">
        <v>401</v>
      </c>
      <c r="D657" s="39">
        <v>44890</v>
      </c>
      <c r="E657" s="40">
        <v>0.52083333333333337</v>
      </c>
      <c r="F657" s="40">
        <v>0.77083333333333337</v>
      </c>
      <c r="G657" s="41">
        <v>1000</v>
      </c>
      <c r="H657" s="41" t="s">
        <v>385</v>
      </c>
      <c r="I657" s="35">
        <v>5.96</v>
      </c>
      <c r="J657" s="35">
        <v>6.45</v>
      </c>
      <c r="K657" s="35">
        <v>5.76</v>
      </c>
      <c r="L657" s="35">
        <v>0.67</v>
      </c>
      <c r="M657" s="35">
        <v>6.64</v>
      </c>
      <c r="N657" s="35">
        <v>2.86</v>
      </c>
      <c r="O657" s="35">
        <f>0.1*6</f>
        <v>0.60000000000000009</v>
      </c>
      <c r="P657" s="35">
        <v>0.9</v>
      </c>
      <c r="Q657" s="35">
        <v>0.9</v>
      </c>
      <c r="R657" s="36">
        <v>9.5</v>
      </c>
      <c r="S657" s="41">
        <v>0</v>
      </c>
      <c r="T657" s="36">
        <f t="shared" si="7"/>
        <v>0</v>
      </c>
      <c r="U657" s="41">
        <v>0</v>
      </c>
      <c r="V657" s="36">
        <v>0</v>
      </c>
      <c r="W657" s="43">
        <v>6</v>
      </c>
      <c r="X657" s="43" t="s">
        <v>1746</v>
      </c>
      <c r="Y657" s="44" t="s">
        <v>1982</v>
      </c>
    </row>
    <row r="658" spans="1:25" x14ac:dyDescent="0.25">
      <c r="A658" s="90">
        <v>657</v>
      </c>
      <c r="B658" s="29" t="s">
        <v>23</v>
      </c>
      <c r="C658" s="26" t="s">
        <v>1587</v>
      </c>
      <c r="D658" s="39">
        <v>44891</v>
      </c>
      <c r="E658" s="40">
        <v>0.46527777777777773</v>
      </c>
      <c r="F658" s="40">
        <v>0.63194444444444442</v>
      </c>
      <c r="G658" s="41">
        <v>1200</v>
      </c>
      <c r="H658" s="41" t="s">
        <v>385</v>
      </c>
      <c r="I658" s="35">
        <v>2.68</v>
      </c>
      <c r="J658" s="35">
        <v>3.39</v>
      </c>
      <c r="K658" s="35">
        <v>2.76</v>
      </c>
      <c r="L658" s="35">
        <v>0</v>
      </c>
      <c r="M658" s="35">
        <v>2.66</v>
      </c>
      <c r="N658" s="35">
        <v>2.48</v>
      </c>
      <c r="O658" s="35">
        <f>0.12*4</f>
        <v>0.48</v>
      </c>
      <c r="P658" s="35">
        <v>1.9</v>
      </c>
      <c r="Q658" s="35">
        <v>1.4</v>
      </c>
      <c r="R658" s="36">
        <v>0.2</v>
      </c>
      <c r="S658" s="41">
        <v>0</v>
      </c>
      <c r="T658" s="36">
        <f t="shared" si="7"/>
        <v>0</v>
      </c>
      <c r="U658" s="41">
        <v>0</v>
      </c>
      <c r="V658" s="36">
        <v>0</v>
      </c>
      <c r="W658" s="43">
        <v>4</v>
      </c>
      <c r="X658" s="43" t="s">
        <v>1746</v>
      </c>
      <c r="Y658" s="44" t="s">
        <v>1983</v>
      </c>
    </row>
    <row r="659" spans="1:25" x14ac:dyDescent="0.25">
      <c r="A659" s="90">
        <v>658</v>
      </c>
      <c r="B659" s="29" t="s">
        <v>23</v>
      </c>
      <c r="C659" s="26" t="s">
        <v>1211</v>
      </c>
      <c r="D659" s="39">
        <v>44891</v>
      </c>
      <c r="E659" s="40">
        <v>0.65972222222222221</v>
      </c>
      <c r="F659" s="40">
        <v>0.72916666666666663</v>
      </c>
      <c r="G659" s="41">
        <v>1200</v>
      </c>
      <c r="H659" s="41" t="s">
        <v>385</v>
      </c>
      <c r="I659" s="35">
        <v>13.55</v>
      </c>
      <c r="J659" s="35">
        <v>20.02</v>
      </c>
      <c r="K659" s="35">
        <v>20.02</v>
      </c>
      <c r="L659" s="35">
        <v>2.0699999999999998</v>
      </c>
      <c r="M659" s="35">
        <v>2.8</v>
      </c>
      <c r="N659" s="35">
        <v>2.79</v>
      </c>
      <c r="O659" s="35">
        <f>0.12*1.7</f>
        <v>0.20399999999999999</v>
      </c>
      <c r="P659" s="35">
        <v>3.4</v>
      </c>
      <c r="Q659" s="35">
        <v>3.1</v>
      </c>
      <c r="R659" s="36">
        <v>0.7</v>
      </c>
      <c r="S659" s="41">
        <v>0</v>
      </c>
      <c r="T659" s="36">
        <f t="shared" si="7"/>
        <v>0</v>
      </c>
      <c r="U659" s="41">
        <v>0</v>
      </c>
      <c r="V659" s="36">
        <v>0</v>
      </c>
      <c r="W659" s="43">
        <v>1.7</v>
      </c>
      <c r="X659" s="43" t="s">
        <v>1746</v>
      </c>
      <c r="Y659" s="44" t="s">
        <v>1984</v>
      </c>
    </row>
    <row r="660" spans="1:25" x14ac:dyDescent="0.25">
      <c r="A660" s="90">
        <v>659</v>
      </c>
      <c r="B660" s="29" t="s">
        <v>23</v>
      </c>
      <c r="C660" s="26" t="s">
        <v>401</v>
      </c>
      <c r="D660" s="39">
        <v>44891</v>
      </c>
      <c r="E660" s="40">
        <v>0.43055555555555558</v>
      </c>
      <c r="F660" s="40">
        <v>0.81944444444444453</v>
      </c>
      <c r="G660" s="41">
        <v>1000</v>
      </c>
      <c r="H660" s="41" t="s">
        <v>374</v>
      </c>
      <c r="I660" s="35">
        <v>6.63</v>
      </c>
      <c r="J660" s="35">
        <v>7.67</v>
      </c>
      <c r="K660" s="35">
        <v>5.81</v>
      </c>
      <c r="L660" s="35">
        <v>0</v>
      </c>
      <c r="M660" s="35">
        <v>6.15</v>
      </c>
      <c r="N660" s="35">
        <v>3.37</v>
      </c>
      <c r="O660" s="35">
        <f>0.1*9</f>
        <v>0.9</v>
      </c>
      <c r="P660" s="35">
        <v>0.9</v>
      </c>
      <c r="Q660" s="35">
        <v>0.2</v>
      </c>
      <c r="R660" s="36">
        <v>4.5</v>
      </c>
      <c r="S660" s="41">
        <v>0</v>
      </c>
      <c r="T660" s="36">
        <f t="shared" si="7"/>
        <v>0</v>
      </c>
      <c r="U660" s="41">
        <v>0</v>
      </c>
      <c r="V660" s="36">
        <v>0</v>
      </c>
      <c r="W660" s="43">
        <v>9</v>
      </c>
      <c r="X660" s="43" t="s">
        <v>1746</v>
      </c>
      <c r="Y660" s="44" t="s">
        <v>1985</v>
      </c>
    </row>
    <row r="661" spans="1:25" x14ac:dyDescent="0.25">
      <c r="A661" s="90">
        <v>660</v>
      </c>
      <c r="B661" s="29" t="s">
        <v>23</v>
      </c>
      <c r="C661" s="26" t="s">
        <v>1967</v>
      </c>
      <c r="D661" s="39">
        <v>44892</v>
      </c>
      <c r="E661" s="40">
        <v>0.47569444444444442</v>
      </c>
      <c r="F661" s="40">
        <v>0.80902777777777779</v>
      </c>
      <c r="G661" s="41">
        <v>1200</v>
      </c>
      <c r="H661" s="41" t="s">
        <v>385</v>
      </c>
      <c r="I661" s="35">
        <v>7.59</v>
      </c>
      <c r="J661" s="35">
        <v>8.82</v>
      </c>
      <c r="K661" s="35">
        <v>6.15</v>
      </c>
      <c r="L661" s="35">
        <v>0</v>
      </c>
      <c r="M661" s="35">
        <v>5.46</v>
      </c>
      <c r="N661" s="35">
        <v>1.76</v>
      </c>
      <c r="O661" s="35">
        <f>0.12*8</f>
        <v>0.96</v>
      </c>
      <c r="P661" s="35">
        <v>0.1</v>
      </c>
      <c r="Q661" s="35">
        <v>0.2</v>
      </c>
      <c r="R661" s="36">
        <v>19</v>
      </c>
      <c r="S661" s="41">
        <v>2</v>
      </c>
      <c r="T661" s="36">
        <f t="shared" si="7"/>
        <v>0.2</v>
      </c>
      <c r="U661" s="41">
        <v>3</v>
      </c>
      <c r="V661" s="36">
        <v>0.22720000000000001</v>
      </c>
      <c r="W661" s="43">
        <v>8</v>
      </c>
      <c r="X661" s="43" t="s">
        <v>1746</v>
      </c>
      <c r="Y661" s="44" t="s">
        <v>1986</v>
      </c>
    </row>
    <row r="662" spans="1:25" x14ac:dyDescent="0.25">
      <c r="A662" s="90">
        <v>661</v>
      </c>
      <c r="B662" s="29" t="s">
        <v>23</v>
      </c>
      <c r="C662" s="26" t="s">
        <v>1987</v>
      </c>
      <c r="D662" s="39">
        <v>44892</v>
      </c>
      <c r="E662" s="40">
        <v>0.41666666666666669</v>
      </c>
      <c r="F662" s="40">
        <v>0.81944444444444453</v>
      </c>
      <c r="G662" s="41">
        <v>1000</v>
      </c>
      <c r="H662" s="41" t="s">
        <v>512</v>
      </c>
      <c r="I662" s="35">
        <v>5.14</v>
      </c>
      <c r="J662" s="35">
        <v>5.87</v>
      </c>
      <c r="K662" s="35">
        <v>5.17</v>
      </c>
      <c r="L662" s="35">
        <v>0.87</v>
      </c>
      <c r="M662" s="35">
        <v>5.58</v>
      </c>
      <c r="N662" s="35">
        <v>3.78</v>
      </c>
      <c r="O662" s="35">
        <f>0.1*9</f>
        <v>0.9</v>
      </c>
      <c r="P662" s="35">
        <v>1.6</v>
      </c>
      <c r="Q662" s="35">
        <v>2.2000000000000002</v>
      </c>
      <c r="R662" s="36">
        <v>0.7</v>
      </c>
      <c r="S662" s="41">
        <v>3</v>
      </c>
      <c r="T662" s="36">
        <f t="shared" si="7"/>
        <v>1.8000000000000003</v>
      </c>
      <c r="U662" s="41">
        <v>3</v>
      </c>
      <c r="V662" s="36">
        <v>7.2720000000000002</v>
      </c>
      <c r="W662" s="43">
        <v>9</v>
      </c>
      <c r="X662" s="43" t="s">
        <v>1746</v>
      </c>
      <c r="Y662" s="44" t="s">
        <v>1988</v>
      </c>
    </row>
    <row r="663" spans="1:25" x14ac:dyDescent="0.25">
      <c r="A663" s="90">
        <v>662</v>
      </c>
      <c r="B663" s="29" t="s">
        <v>23</v>
      </c>
      <c r="C663" s="26" t="s">
        <v>1211</v>
      </c>
      <c r="D663" s="39">
        <v>44893</v>
      </c>
      <c r="E663" s="40">
        <v>0.47222222222222227</v>
      </c>
      <c r="F663" s="40">
        <v>0.57638888888888895</v>
      </c>
      <c r="G663" s="41">
        <v>1200</v>
      </c>
      <c r="H663" s="41" t="s">
        <v>381</v>
      </c>
      <c r="I663" s="35">
        <v>11.16</v>
      </c>
      <c r="J663" s="35">
        <v>20.04</v>
      </c>
      <c r="K663" s="35">
        <v>20.04</v>
      </c>
      <c r="L663" s="35">
        <v>0</v>
      </c>
      <c r="M663" s="35">
        <v>3.37</v>
      </c>
      <c r="N663" s="35">
        <v>3.15</v>
      </c>
      <c r="O663" s="35">
        <f>0.12*2.5</f>
        <v>0.3</v>
      </c>
      <c r="P663" s="35">
        <v>3.3</v>
      </c>
      <c r="Q663" s="35">
        <v>2.4</v>
      </c>
      <c r="R663" s="36">
        <v>0.2</v>
      </c>
      <c r="S663" s="41">
        <v>0</v>
      </c>
      <c r="T663" s="36">
        <f t="shared" si="7"/>
        <v>0</v>
      </c>
      <c r="U663" s="41">
        <v>0</v>
      </c>
      <c r="V663" s="36">
        <v>0</v>
      </c>
      <c r="W663" s="43">
        <v>2.5</v>
      </c>
      <c r="X663" s="43" t="s">
        <v>1746</v>
      </c>
      <c r="Y663" s="44" t="s">
        <v>1989</v>
      </c>
    </row>
    <row r="664" spans="1:25" x14ac:dyDescent="0.25">
      <c r="A664" s="90">
        <v>663</v>
      </c>
      <c r="B664" s="29" t="s">
        <v>23</v>
      </c>
      <c r="C664" s="26" t="s">
        <v>1961</v>
      </c>
      <c r="D664" s="39">
        <v>44893</v>
      </c>
      <c r="E664" s="40">
        <v>0.59722222222222221</v>
      </c>
      <c r="F664" s="40">
        <v>0.76388888888888884</v>
      </c>
      <c r="G664" s="41">
        <v>1200</v>
      </c>
      <c r="H664" s="41" t="s">
        <v>385</v>
      </c>
      <c r="I664" s="35">
        <v>2.71</v>
      </c>
      <c r="J664" s="35">
        <v>2.89</v>
      </c>
      <c r="K664" s="35">
        <v>2.82</v>
      </c>
      <c r="L664" s="35">
        <v>0</v>
      </c>
      <c r="M664" s="35">
        <v>2.7</v>
      </c>
      <c r="N664" s="35">
        <v>2.42</v>
      </c>
      <c r="O664" s="35">
        <f>0.12*4</f>
        <v>0.48</v>
      </c>
      <c r="P664" s="35">
        <v>1.7</v>
      </c>
      <c r="Q664" s="35">
        <v>1</v>
      </c>
      <c r="R664" s="36">
        <v>0.5</v>
      </c>
      <c r="S664" s="41">
        <v>0</v>
      </c>
      <c r="T664" s="36">
        <f t="shared" si="7"/>
        <v>0</v>
      </c>
      <c r="U664" s="41">
        <v>0</v>
      </c>
      <c r="V664" s="36">
        <v>0</v>
      </c>
      <c r="W664" s="43">
        <v>4</v>
      </c>
      <c r="X664" s="43" t="s">
        <v>1746</v>
      </c>
      <c r="Y664" s="44" t="s">
        <v>1990</v>
      </c>
    </row>
    <row r="665" spans="1:25" x14ac:dyDescent="0.25">
      <c r="A665" s="90">
        <v>664</v>
      </c>
      <c r="B665" s="29" t="s">
        <v>23</v>
      </c>
      <c r="C665" s="26" t="s">
        <v>1062</v>
      </c>
      <c r="D665" s="39">
        <v>44893</v>
      </c>
      <c r="E665" s="40">
        <v>0.61111111111111105</v>
      </c>
      <c r="F665" s="40">
        <v>0.81944444444444453</v>
      </c>
      <c r="G665" s="41">
        <v>1200</v>
      </c>
      <c r="H665" s="41" t="s">
        <v>888</v>
      </c>
      <c r="I665" s="35">
        <v>3.47</v>
      </c>
      <c r="J665" s="35">
        <v>4.2</v>
      </c>
      <c r="K665" s="35">
        <v>3.97</v>
      </c>
      <c r="L665" s="35">
        <v>0.42</v>
      </c>
      <c r="M665" s="35">
        <v>3.58</v>
      </c>
      <c r="N665" s="35">
        <v>3.45</v>
      </c>
      <c r="O665" s="35">
        <f>0.12*5</f>
        <v>0.6</v>
      </c>
      <c r="P665" s="35">
        <v>2.8</v>
      </c>
      <c r="Q665" s="35">
        <v>1.4</v>
      </c>
      <c r="R665" s="36">
        <v>0.62</v>
      </c>
      <c r="S665" s="41">
        <v>0</v>
      </c>
      <c r="T665" s="36">
        <f t="shared" si="7"/>
        <v>0</v>
      </c>
      <c r="U665" s="41">
        <v>0</v>
      </c>
      <c r="V665" s="36">
        <v>0</v>
      </c>
      <c r="W665" s="43">
        <v>5</v>
      </c>
      <c r="X665" s="43" t="s">
        <v>1746</v>
      </c>
      <c r="Y665" s="44" t="s">
        <v>1991</v>
      </c>
    </row>
    <row r="666" spans="1:25" x14ac:dyDescent="0.25">
      <c r="A666" s="90">
        <v>665</v>
      </c>
      <c r="B666" s="29" t="s">
        <v>23</v>
      </c>
      <c r="C666" s="26" t="s">
        <v>401</v>
      </c>
      <c r="D666" s="39">
        <v>44894</v>
      </c>
      <c r="E666" s="40">
        <v>0.57291666666666663</v>
      </c>
      <c r="F666" s="40">
        <v>0.83680555555555547</v>
      </c>
      <c r="G666" s="41">
        <v>1000</v>
      </c>
      <c r="H666" s="41" t="s">
        <v>374</v>
      </c>
      <c r="I666" s="35">
        <v>7.42</v>
      </c>
      <c r="J666" s="35">
        <v>8.43</v>
      </c>
      <c r="K666" s="35">
        <v>6.58</v>
      </c>
      <c r="L666" s="35">
        <v>0</v>
      </c>
      <c r="M666" s="35">
        <v>5.45</v>
      </c>
      <c r="N666" s="35">
        <v>3.97</v>
      </c>
      <c r="O666" s="35">
        <f>0.1*6</f>
        <v>0.60000000000000009</v>
      </c>
      <c r="P666" s="35">
        <v>0.2</v>
      </c>
      <c r="Q666" s="35">
        <v>0.6</v>
      </c>
      <c r="R666" s="36">
        <v>1.7</v>
      </c>
      <c r="S666" s="41">
        <v>1</v>
      </c>
      <c r="T666" s="36">
        <f t="shared" si="7"/>
        <v>0.39999999999999997</v>
      </c>
      <c r="U666" s="41">
        <v>1</v>
      </c>
      <c r="V666" s="36">
        <v>0.39999999999999997</v>
      </c>
      <c r="W666" s="43">
        <v>6</v>
      </c>
      <c r="X666" s="43" t="s">
        <v>1746</v>
      </c>
      <c r="Y666" s="44" t="s">
        <v>1992</v>
      </c>
    </row>
    <row r="667" spans="1:25" x14ac:dyDescent="0.25">
      <c r="A667" s="90">
        <v>666</v>
      </c>
      <c r="B667" s="29" t="s">
        <v>23</v>
      </c>
      <c r="C667" s="26" t="s">
        <v>1211</v>
      </c>
      <c r="D667" s="39">
        <v>44895</v>
      </c>
      <c r="E667" s="40">
        <v>0.45833333333333331</v>
      </c>
      <c r="F667" s="40">
        <v>0.58333333333333337</v>
      </c>
      <c r="G667" s="41">
        <v>1200</v>
      </c>
      <c r="H667" s="41" t="s">
        <v>385</v>
      </c>
      <c r="I667" s="35">
        <v>10.99</v>
      </c>
      <c r="J667" s="35">
        <v>23.06</v>
      </c>
      <c r="K667" s="35">
        <v>23.06</v>
      </c>
      <c r="L667" s="35">
        <v>2.0099999999999998</v>
      </c>
      <c r="M667" s="35">
        <v>2.46</v>
      </c>
      <c r="N667" s="35">
        <v>2.38</v>
      </c>
      <c r="O667" s="35">
        <f>0.12*3</f>
        <v>0.36</v>
      </c>
      <c r="P667" s="35">
        <v>3.2</v>
      </c>
      <c r="Q667" s="35">
        <v>2.5</v>
      </c>
      <c r="R667" s="36">
        <v>0.6</v>
      </c>
      <c r="S667" s="41">
        <v>0</v>
      </c>
      <c r="T667" s="36">
        <f t="shared" si="7"/>
        <v>0</v>
      </c>
      <c r="U667" s="41">
        <v>0</v>
      </c>
      <c r="V667" s="36">
        <f t="shared" ref="V667" si="8">(S667-R667)*U667</f>
        <v>0</v>
      </c>
      <c r="W667" s="43">
        <v>3</v>
      </c>
      <c r="X667" s="43" t="s">
        <v>1746</v>
      </c>
      <c r="Y667" s="44" t="s">
        <v>1993</v>
      </c>
    </row>
    <row r="668" spans="1:25" x14ac:dyDescent="0.25">
      <c r="A668" s="90">
        <v>667</v>
      </c>
      <c r="B668" s="29" t="s">
        <v>23</v>
      </c>
      <c r="C668" s="26" t="s">
        <v>1965</v>
      </c>
      <c r="D668" s="39">
        <v>44895</v>
      </c>
      <c r="E668" s="40">
        <v>0.61111111111111105</v>
      </c>
      <c r="F668" s="40">
        <v>0.80555555555555547</v>
      </c>
      <c r="G668" s="41">
        <v>1200</v>
      </c>
      <c r="H668" s="41" t="s">
        <v>385</v>
      </c>
      <c r="I668" s="35">
        <v>5.5</v>
      </c>
      <c r="J668" s="35">
        <v>10.26</v>
      </c>
      <c r="K668" s="35">
        <v>4.1900000000000004</v>
      </c>
      <c r="L668" s="35">
        <v>0</v>
      </c>
      <c r="M668" s="35">
        <v>10.199999999999999</v>
      </c>
      <c r="N668" s="35">
        <v>4.26</v>
      </c>
      <c r="O668" s="35">
        <f>0.12*4</f>
        <v>0.48</v>
      </c>
      <c r="P668" s="35">
        <v>0.2</v>
      </c>
      <c r="Q668" s="35">
        <v>0.5</v>
      </c>
      <c r="R668" s="36">
        <v>0.5</v>
      </c>
      <c r="S668" s="41">
        <v>1</v>
      </c>
      <c r="T668" s="36">
        <f t="shared" si="7"/>
        <v>0.3</v>
      </c>
      <c r="U668" s="41">
        <v>1</v>
      </c>
      <c r="V668" s="36">
        <v>0.3</v>
      </c>
      <c r="W668" s="43">
        <v>4</v>
      </c>
      <c r="X668" s="43" t="s">
        <v>1746</v>
      </c>
      <c r="Y668" s="44" t="s">
        <v>1994</v>
      </c>
    </row>
    <row r="669" spans="1:25" x14ac:dyDescent="0.25">
      <c r="A669" s="90">
        <v>668</v>
      </c>
      <c r="B669" s="29" t="s">
        <v>23</v>
      </c>
      <c r="C669" s="26" t="s">
        <v>671</v>
      </c>
      <c r="D669" s="39">
        <v>44895</v>
      </c>
      <c r="E669" s="40">
        <v>0.4513888888888889</v>
      </c>
      <c r="F669" s="40">
        <v>0.78472222222222221</v>
      </c>
      <c r="G669" s="41">
        <v>1000</v>
      </c>
      <c r="H669" s="41" t="s">
        <v>385</v>
      </c>
      <c r="I669" s="35">
        <v>3.91</v>
      </c>
      <c r="J669" s="35">
        <v>3.95</v>
      </c>
      <c r="K669" s="35">
        <v>3.72</v>
      </c>
      <c r="L669" s="35">
        <v>3.12</v>
      </c>
      <c r="M669" s="35">
        <v>4.59</v>
      </c>
      <c r="N669" s="35">
        <v>3.47</v>
      </c>
      <c r="O669" s="35">
        <f>0.1*8</f>
        <v>0.8</v>
      </c>
      <c r="P669" s="35">
        <v>1</v>
      </c>
      <c r="Q669" s="35">
        <v>1.9</v>
      </c>
      <c r="R669" s="36">
        <v>1.77</v>
      </c>
      <c r="S669" s="41">
        <v>1</v>
      </c>
      <c r="T669" s="36">
        <f t="shared" si="7"/>
        <v>0.89999999999999991</v>
      </c>
      <c r="U669" s="41">
        <v>1</v>
      </c>
      <c r="V669" s="36">
        <v>0.89999999999999991</v>
      </c>
      <c r="W669" s="43">
        <v>8</v>
      </c>
      <c r="X669" s="43" t="s">
        <v>1746</v>
      </c>
      <c r="Y669" s="44" t="s">
        <v>1995</v>
      </c>
    </row>
    <row r="670" spans="1:25" x14ac:dyDescent="0.25">
      <c r="A670" s="90">
        <v>669</v>
      </c>
      <c r="B670" s="29" t="s">
        <v>23</v>
      </c>
      <c r="C670" s="26" t="s">
        <v>457</v>
      </c>
      <c r="D670" s="39">
        <v>44896</v>
      </c>
      <c r="E670" s="40">
        <v>0.39583333333333331</v>
      </c>
      <c r="F670" s="40">
        <v>0.72916666666666663</v>
      </c>
      <c r="G670" s="41">
        <v>1200</v>
      </c>
      <c r="H670" s="41" t="s">
        <v>385</v>
      </c>
      <c r="I670" s="35">
        <v>8.76</v>
      </c>
      <c r="J670" s="35">
        <v>10.29</v>
      </c>
      <c r="K670" s="35">
        <v>4.8499999999999996</v>
      </c>
      <c r="L670" s="35">
        <v>2.42</v>
      </c>
      <c r="M670" s="35">
        <v>7.46</v>
      </c>
      <c r="N670" s="35">
        <v>3.6</v>
      </c>
      <c r="O670" s="35">
        <f>0.12*8</f>
        <v>0.96</v>
      </c>
      <c r="P670" s="35">
        <v>0</v>
      </c>
      <c r="Q670" s="35">
        <v>0.7</v>
      </c>
      <c r="R670" s="36">
        <v>1.1000000000000001</v>
      </c>
      <c r="S670" s="41">
        <v>5</v>
      </c>
      <c r="T670" s="36">
        <v>4.0999999999999996</v>
      </c>
      <c r="U670" s="41">
        <v>30</v>
      </c>
      <c r="V670" s="36">
        <v>8.307699999999997</v>
      </c>
      <c r="W670" s="43">
        <v>8</v>
      </c>
      <c r="X670" s="43" t="s">
        <v>1746</v>
      </c>
      <c r="Y670" s="44" t="s">
        <v>1996</v>
      </c>
    </row>
    <row r="671" spans="1:25" x14ac:dyDescent="0.25">
      <c r="A671" s="90">
        <v>670</v>
      </c>
      <c r="B671" s="29" t="s">
        <v>23</v>
      </c>
      <c r="C671" s="26" t="s">
        <v>1511</v>
      </c>
      <c r="D671" s="39">
        <v>44896</v>
      </c>
      <c r="E671" s="40">
        <v>0.39583333333333331</v>
      </c>
      <c r="F671" s="40">
        <v>0.77083333333333337</v>
      </c>
      <c r="G671" s="41">
        <v>1000</v>
      </c>
      <c r="H671" s="41" t="s">
        <v>385</v>
      </c>
      <c r="I671" s="35">
        <v>2.2599999999999998</v>
      </c>
      <c r="J671" s="35">
        <v>2.46</v>
      </c>
      <c r="K671" s="35">
        <v>2.36</v>
      </c>
      <c r="L671" s="35">
        <v>1.89</v>
      </c>
      <c r="M671" s="35">
        <v>3.5</v>
      </c>
      <c r="N671" s="35">
        <v>3.43</v>
      </c>
      <c r="O671" s="35">
        <f>0.1*9</f>
        <v>0.9</v>
      </c>
      <c r="P671" s="35">
        <v>1.5</v>
      </c>
      <c r="Q671" s="35">
        <v>2.1</v>
      </c>
      <c r="R671" s="36">
        <v>0.77</v>
      </c>
      <c r="S671" s="41">
        <v>5</v>
      </c>
      <c r="T671" s="36">
        <v>3.6000000000000005</v>
      </c>
      <c r="U671" s="41">
        <v>30</v>
      </c>
      <c r="V671" s="36">
        <v>63.555100000000003</v>
      </c>
      <c r="W671" s="43">
        <v>9</v>
      </c>
      <c r="X671" s="43" t="s">
        <v>1746</v>
      </c>
      <c r="Y671" s="44" t="s">
        <v>1997</v>
      </c>
    </row>
    <row r="672" spans="1:25" x14ac:dyDescent="0.25">
      <c r="A672" s="90">
        <v>671</v>
      </c>
      <c r="B672" s="29" t="s">
        <v>23</v>
      </c>
      <c r="C672" s="26" t="s">
        <v>1998</v>
      </c>
      <c r="D672" s="39">
        <v>44897</v>
      </c>
      <c r="E672" s="40">
        <v>0.48958333333333331</v>
      </c>
      <c r="F672" s="40">
        <v>0.69791666666666663</v>
      </c>
      <c r="G672" s="41">
        <v>1200</v>
      </c>
      <c r="H672" s="41" t="s">
        <v>377</v>
      </c>
      <c r="I672" s="35">
        <v>21</v>
      </c>
      <c r="J672" s="35">
        <v>21</v>
      </c>
      <c r="K672" s="35">
        <v>20.69</v>
      </c>
      <c r="L672" s="35">
        <v>0</v>
      </c>
      <c r="M672" s="35">
        <v>0</v>
      </c>
      <c r="N672" s="35">
        <v>0</v>
      </c>
      <c r="O672" s="35">
        <f>0.12*5</f>
        <v>0.6</v>
      </c>
      <c r="P672" s="35">
        <v>0.2</v>
      </c>
      <c r="Q672" s="35">
        <v>0.2</v>
      </c>
      <c r="R672" s="36">
        <v>0</v>
      </c>
      <c r="S672" s="41">
        <v>0</v>
      </c>
      <c r="T672" s="36">
        <v>0.6</v>
      </c>
      <c r="U672" s="41">
        <v>0</v>
      </c>
      <c r="V672" s="36">
        <v>0</v>
      </c>
      <c r="W672" s="43">
        <v>5</v>
      </c>
      <c r="X672" s="43" t="s">
        <v>1746</v>
      </c>
      <c r="Y672" s="44" t="s">
        <v>1999</v>
      </c>
    </row>
    <row r="673" spans="1:25" x14ac:dyDescent="0.25">
      <c r="A673" s="90">
        <v>672</v>
      </c>
      <c r="B673" s="29" t="s">
        <v>23</v>
      </c>
      <c r="C673" s="26" t="s">
        <v>1967</v>
      </c>
      <c r="D673" s="39">
        <v>44897</v>
      </c>
      <c r="E673" s="40">
        <v>0.52430555555555558</v>
      </c>
      <c r="F673" s="40">
        <v>0.82638888888888884</v>
      </c>
      <c r="G673" s="41">
        <v>1200</v>
      </c>
      <c r="H673" s="41" t="s">
        <v>604</v>
      </c>
      <c r="I673" s="35">
        <v>7.81</v>
      </c>
      <c r="J673" s="35">
        <v>8.17</v>
      </c>
      <c r="K673" s="35">
        <v>7.1</v>
      </c>
      <c r="L673" s="35">
        <v>1.24</v>
      </c>
      <c r="M673" s="35">
        <v>5.78</v>
      </c>
      <c r="N673" s="35">
        <v>4.5999999999999996</v>
      </c>
      <c r="O673" s="35">
        <f>0.12*7</f>
        <v>0.84</v>
      </c>
      <c r="P673" s="35">
        <v>0</v>
      </c>
      <c r="Q673" s="35">
        <v>1</v>
      </c>
      <c r="R673" s="36">
        <v>6</v>
      </c>
      <c r="S673" s="41">
        <v>1</v>
      </c>
      <c r="T673" s="36">
        <v>1.6</v>
      </c>
      <c r="U673" s="41">
        <v>1</v>
      </c>
      <c r="V673" s="36">
        <v>1</v>
      </c>
      <c r="W673" s="43">
        <v>7</v>
      </c>
      <c r="X673" s="43" t="s">
        <v>1746</v>
      </c>
      <c r="Y673" s="44" t="s">
        <v>2000</v>
      </c>
    </row>
    <row r="674" spans="1:25" x14ac:dyDescent="0.25">
      <c r="A674" s="90">
        <v>673</v>
      </c>
      <c r="B674" s="29" t="s">
        <v>23</v>
      </c>
      <c r="C674" s="26" t="s">
        <v>2001</v>
      </c>
      <c r="D674" s="39">
        <v>44898</v>
      </c>
      <c r="E674" s="40">
        <v>0.40972222222222227</v>
      </c>
      <c r="F674" s="40">
        <v>0.74305555555555547</v>
      </c>
      <c r="G674" s="41">
        <v>1200</v>
      </c>
      <c r="H674" s="41" t="s">
        <v>2002</v>
      </c>
      <c r="I674" s="35">
        <v>3.13</v>
      </c>
      <c r="J674" s="35">
        <v>3.5</v>
      </c>
      <c r="K674" s="35">
        <v>3.13</v>
      </c>
      <c r="L674" s="35">
        <v>0</v>
      </c>
      <c r="M674" s="35">
        <v>3.77</v>
      </c>
      <c r="N674" s="35">
        <v>3.62</v>
      </c>
      <c r="O674" s="35">
        <f>0.12*8</f>
        <v>0.96</v>
      </c>
      <c r="P674" s="35">
        <v>0.2</v>
      </c>
      <c r="Q674" s="35">
        <v>2.7</v>
      </c>
      <c r="R674" s="36">
        <v>0.75</v>
      </c>
      <c r="S674" s="41">
        <v>5</v>
      </c>
      <c r="T674" s="36">
        <v>13.1</v>
      </c>
      <c r="U674" s="41">
        <v>18</v>
      </c>
      <c r="V674" s="36">
        <v>61.431199999999997</v>
      </c>
      <c r="W674" s="43">
        <v>8</v>
      </c>
      <c r="X674" s="43" t="s">
        <v>1746</v>
      </c>
      <c r="Y674" s="44" t="s">
        <v>2003</v>
      </c>
    </row>
    <row r="675" spans="1:25" x14ac:dyDescent="0.25">
      <c r="A675" s="90">
        <v>674</v>
      </c>
      <c r="B675" s="29" t="s">
        <v>23</v>
      </c>
      <c r="C675" s="26" t="s">
        <v>1211</v>
      </c>
      <c r="D675" s="39">
        <v>44898</v>
      </c>
      <c r="E675" s="40">
        <v>0.57638888888888895</v>
      </c>
      <c r="F675" s="40">
        <v>0.74305555555555547</v>
      </c>
      <c r="G675" s="41">
        <v>1200</v>
      </c>
      <c r="H675" s="41" t="s">
        <v>385</v>
      </c>
      <c r="I675" s="35">
        <v>8.7899999999999991</v>
      </c>
      <c r="J675" s="35">
        <v>27.8</v>
      </c>
      <c r="K675" s="35">
        <v>27.8</v>
      </c>
      <c r="L675" s="35">
        <v>2</v>
      </c>
      <c r="M675" s="35">
        <v>2.4</v>
      </c>
      <c r="N675" s="35">
        <v>2.38</v>
      </c>
      <c r="O675" s="35">
        <f>0.12*4</f>
        <v>0.48</v>
      </c>
      <c r="P675" s="35">
        <v>0</v>
      </c>
      <c r="Q675" s="35">
        <v>2.2999999999999998</v>
      </c>
      <c r="R675" s="36">
        <v>0.6</v>
      </c>
      <c r="S675" s="41">
        <v>1</v>
      </c>
      <c r="T675" s="36">
        <v>2.9</v>
      </c>
      <c r="U675" s="41">
        <v>1</v>
      </c>
      <c r="V675" s="36">
        <v>2.2999999999999998</v>
      </c>
      <c r="W675" s="43">
        <v>4</v>
      </c>
      <c r="X675" s="43" t="s">
        <v>1746</v>
      </c>
      <c r="Y675" s="44" t="s">
        <v>2004</v>
      </c>
    </row>
    <row r="676" spans="1:25" x14ac:dyDescent="0.25">
      <c r="A676" s="90">
        <v>675</v>
      </c>
      <c r="B676" s="29" t="s">
        <v>23</v>
      </c>
      <c r="C676" s="26" t="s">
        <v>1961</v>
      </c>
      <c r="D676" s="39">
        <v>44899</v>
      </c>
      <c r="E676" s="40">
        <v>0.4513888888888889</v>
      </c>
      <c r="F676" s="40">
        <v>0.70138888888888884</v>
      </c>
      <c r="G676" s="41">
        <v>1200</v>
      </c>
      <c r="H676" s="41" t="s">
        <v>385</v>
      </c>
      <c r="I676" s="35">
        <v>2.81</v>
      </c>
      <c r="J676" s="35">
        <v>3.09</v>
      </c>
      <c r="K676" s="35">
        <v>2.83</v>
      </c>
      <c r="L676" s="35">
        <v>1.1599999999999999</v>
      </c>
      <c r="M676" s="35">
        <v>4.4000000000000004</v>
      </c>
      <c r="N676" s="35">
        <v>2.82</v>
      </c>
      <c r="O676" s="35">
        <f>0.12*6</f>
        <v>0.72</v>
      </c>
      <c r="P676" s="35">
        <v>0.7</v>
      </c>
      <c r="Q676" s="35">
        <v>1.2</v>
      </c>
      <c r="R676" s="36">
        <v>1.4</v>
      </c>
      <c r="S676" s="41">
        <v>5</v>
      </c>
      <c r="T676" s="36">
        <v>3.1</v>
      </c>
      <c r="U676" s="41">
        <v>27</v>
      </c>
      <c r="V676" s="36">
        <v>32.539700000000003</v>
      </c>
      <c r="W676" s="43">
        <v>6</v>
      </c>
      <c r="X676" s="43" t="s">
        <v>1746</v>
      </c>
      <c r="Y676" s="44" t="s">
        <v>2005</v>
      </c>
    </row>
    <row r="677" spans="1:25" x14ac:dyDescent="0.25">
      <c r="A677" s="90">
        <v>676</v>
      </c>
      <c r="B677" s="29" t="s">
        <v>23</v>
      </c>
      <c r="C677" s="26" t="s">
        <v>401</v>
      </c>
      <c r="D677" s="39">
        <v>44899</v>
      </c>
      <c r="E677" s="40">
        <v>0.44444444444444442</v>
      </c>
      <c r="F677" s="40">
        <v>0.82986111111111116</v>
      </c>
      <c r="G677" s="41">
        <v>1000</v>
      </c>
      <c r="H677" s="41" t="s">
        <v>374</v>
      </c>
      <c r="I677" s="35">
        <v>8.08</v>
      </c>
      <c r="J677" s="35">
        <v>8.7899999999999991</v>
      </c>
      <c r="K677" s="35">
        <v>6.99</v>
      </c>
      <c r="L677" s="35">
        <v>0</v>
      </c>
      <c r="M677" s="35">
        <v>4.05</v>
      </c>
      <c r="N677" s="35">
        <v>2.89</v>
      </c>
      <c r="O677" s="35">
        <f>0.1*9</f>
        <v>0.9</v>
      </c>
      <c r="P677" s="35">
        <v>0.2</v>
      </c>
      <c r="Q677" s="35">
        <v>0.2</v>
      </c>
      <c r="R677" s="36">
        <v>3.34</v>
      </c>
      <c r="S677" s="41">
        <v>0</v>
      </c>
      <c r="T677" s="36">
        <v>0.6</v>
      </c>
      <c r="U677" s="41">
        <v>0</v>
      </c>
      <c r="V677" s="36">
        <v>0</v>
      </c>
      <c r="W677" s="43">
        <v>9</v>
      </c>
      <c r="X677" s="43" t="s">
        <v>1746</v>
      </c>
      <c r="Y677" s="44" t="s">
        <v>2006</v>
      </c>
    </row>
    <row r="678" spans="1:25" x14ac:dyDescent="0.25">
      <c r="A678" s="90">
        <v>677</v>
      </c>
      <c r="B678" s="29" t="s">
        <v>23</v>
      </c>
      <c r="C678" s="26" t="s">
        <v>581</v>
      </c>
      <c r="D678" s="39">
        <v>44900</v>
      </c>
      <c r="E678" s="40">
        <v>0.40277777777777773</v>
      </c>
      <c r="F678" s="40">
        <v>0.73611111111111116</v>
      </c>
      <c r="G678" s="41">
        <v>1000</v>
      </c>
      <c r="H678" s="41" t="s">
        <v>385</v>
      </c>
      <c r="I678" s="35">
        <v>1.2</v>
      </c>
      <c r="J678" s="35">
        <v>4.09</v>
      </c>
      <c r="K678" s="35">
        <v>3.99</v>
      </c>
      <c r="L678" s="35">
        <v>1.2</v>
      </c>
      <c r="M678" s="35">
        <v>2.5099999999999998</v>
      </c>
      <c r="N678" s="35">
        <v>2.0299999999999998</v>
      </c>
      <c r="O678" s="35">
        <f>0.1*8</f>
        <v>0.8</v>
      </c>
      <c r="P678" s="35">
        <v>0.2</v>
      </c>
      <c r="Q678" s="35">
        <v>0.2</v>
      </c>
      <c r="R678" s="36">
        <v>0.3</v>
      </c>
      <c r="S678" s="41">
        <v>0</v>
      </c>
      <c r="T678" s="36">
        <v>0.6</v>
      </c>
      <c r="U678" s="41">
        <v>0</v>
      </c>
      <c r="V678" s="36">
        <v>0</v>
      </c>
      <c r="W678" s="43">
        <v>8</v>
      </c>
      <c r="X678" s="43" t="s">
        <v>1746</v>
      </c>
      <c r="Y678" s="44" t="s">
        <v>2007</v>
      </c>
    </row>
    <row r="679" spans="1:25" x14ac:dyDescent="0.25">
      <c r="A679" s="90">
        <v>678</v>
      </c>
      <c r="B679" s="29" t="s">
        <v>23</v>
      </c>
      <c r="C679" s="26" t="s">
        <v>1211</v>
      </c>
      <c r="D679" s="39">
        <v>44901</v>
      </c>
      <c r="E679" s="40">
        <v>0.4826388888888889</v>
      </c>
      <c r="F679" s="40">
        <v>0.64930555555555558</v>
      </c>
      <c r="G679" s="41">
        <v>1200</v>
      </c>
      <c r="H679" s="41" t="s">
        <v>385</v>
      </c>
      <c r="I679" s="35">
        <v>9.24</v>
      </c>
      <c r="J679" s="35">
        <v>27.84</v>
      </c>
      <c r="K679" s="35">
        <v>27.84</v>
      </c>
      <c r="L679" s="35">
        <v>1.89</v>
      </c>
      <c r="M679" s="35">
        <v>2.4</v>
      </c>
      <c r="N679" s="35">
        <v>2.06</v>
      </c>
      <c r="O679" s="35">
        <f>0.12*4</f>
        <v>0.48</v>
      </c>
      <c r="P679" s="35">
        <v>0</v>
      </c>
      <c r="Q679" s="35">
        <v>2.2999999999999998</v>
      </c>
      <c r="R679" s="36">
        <v>0.4</v>
      </c>
      <c r="S679" s="41">
        <v>1</v>
      </c>
      <c r="T679" s="36">
        <v>2.9</v>
      </c>
      <c r="U679" s="41">
        <v>1</v>
      </c>
      <c r="V679" s="36">
        <v>2.2999999999999998</v>
      </c>
      <c r="W679" s="43">
        <v>4</v>
      </c>
      <c r="X679" s="43" t="s">
        <v>1746</v>
      </c>
      <c r="Y679" s="44" t="s">
        <v>2008</v>
      </c>
    </row>
    <row r="680" spans="1:25" x14ac:dyDescent="0.25">
      <c r="A680" s="90">
        <v>679</v>
      </c>
      <c r="B680" s="29" t="s">
        <v>23</v>
      </c>
      <c r="C680" s="26" t="s">
        <v>1614</v>
      </c>
      <c r="D680" s="39">
        <v>44901</v>
      </c>
      <c r="E680" s="40">
        <v>0.43055555555555558</v>
      </c>
      <c r="F680" s="40">
        <v>0.80555555555555547</v>
      </c>
      <c r="G680" s="41">
        <v>1000</v>
      </c>
      <c r="H680" s="41" t="s">
        <v>385</v>
      </c>
      <c r="I680" s="35">
        <v>7.67</v>
      </c>
      <c r="J680" s="35">
        <v>9.2200000000000006</v>
      </c>
      <c r="K680" s="35">
        <v>6.9</v>
      </c>
      <c r="L680" s="35">
        <v>0</v>
      </c>
      <c r="M680" s="35">
        <v>4.33</v>
      </c>
      <c r="N680" s="35">
        <v>2.93</v>
      </c>
      <c r="O680" s="35">
        <f>0.1*9</f>
        <v>0.9</v>
      </c>
      <c r="P680" s="35">
        <v>0.1</v>
      </c>
      <c r="Q680" s="35">
        <v>0.4</v>
      </c>
      <c r="R680" s="36">
        <v>4</v>
      </c>
      <c r="S680" s="41">
        <v>3</v>
      </c>
      <c r="T680" s="36">
        <v>1.5</v>
      </c>
      <c r="U680" s="41">
        <f>D690-D680</f>
        <v>5</v>
      </c>
      <c r="V680" s="36">
        <v>1.1433</v>
      </c>
      <c r="W680" s="43">
        <v>9</v>
      </c>
      <c r="X680" s="43" t="s">
        <v>1746</v>
      </c>
      <c r="Y680" s="44" t="s">
        <v>2008</v>
      </c>
    </row>
    <row r="681" spans="1:25" x14ac:dyDescent="0.25">
      <c r="A681" s="90">
        <v>680</v>
      </c>
      <c r="B681" s="29" t="s">
        <v>23</v>
      </c>
      <c r="C681" s="26" t="s">
        <v>397</v>
      </c>
      <c r="D681" s="39">
        <v>44902</v>
      </c>
      <c r="E681" s="40">
        <v>0.37847222222222227</v>
      </c>
      <c r="F681" s="40">
        <v>0.79513888888888884</v>
      </c>
      <c r="G681" s="41">
        <v>1000</v>
      </c>
      <c r="H681" s="41" t="s">
        <v>385</v>
      </c>
      <c r="I681" s="35">
        <v>17.41</v>
      </c>
      <c r="J681" s="35">
        <v>20.23</v>
      </c>
      <c r="K681" s="35">
        <v>11.17</v>
      </c>
      <c r="L681" s="35">
        <v>1.52</v>
      </c>
      <c r="M681" s="35">
        <v>9.4</v>
      </c>
      <c r="N681" s="35">
        <v>0</v>
      </c>
      <c r="O681" s="35">
        <f>0.1*10</f>
        <v>1</v>
      </c>
      <c r="P681" s="35">
        <v>0.2</v>
      </c>
      <c r="Q681" s="35">
        <v>0.2</v>
      </c>
      <c r="R681" s="36">
        <v>9.3000000000000007</v>
      </c>
      <c r="S681" s="41">
        <v>0</v>
      </c>
      <c r="T681" s="36">
        <v>0.6</v>
      </c>
      <c r="U681" s="41">
        <v>0</v>
      </c>
      <c r="V681" s="36">
        <v>0</v>
      </c>
      <c r="W681" s="43">
        <v>10</v>
      </c>
      <c r="X681" s="43" t="s">
        <v>1746</v>
      </c>
      <c r="Y681" s="44" t="s">
        <v>2009</v>
      </c>
    </row>
    <row r="682" spans="1:25" x14ac:dyDescent="0.25">
      <c r="A682" s="90">
        <v>681</v>
      </c>
      <c r="B682" s="29" t="s">
        <v>23</v>
      </c>
      <c r="C682" s="26" t="s">
        <v>581</v>
      </c>
      <c r="D682" s="39">
        <v>44903</v>
      </c>
      <c r="E682" s="40">
        <v>0.44444444444444442</v>
      </c>
      <c r="F682" s="40">
        <v>0.77777777777777779</v>
      </c>
      <c r="G682" s="41">
        <v>1000</v>
      </c>
      <c r="H682" s="41" t="s">
        <v>385</v>
      </c>
      <c r="I682" s="35">
        <v>4.05</v>
      </c>
      <c r="J682" s="35">
        <v>4.1399999999999997</v>
      </c>
      <c r="K682" s="35">
        <v>3.97</v>
      </c>
      <c r="L682" s="35">
        <v>2.5</v>
      </c>
      <c r="M682" s="35">
        <v>2.52</v>
      </c>
      <c r="N682" s="35">
        <v>1.82</v>
      </c>
      <c r="O682" s="35">
        <f>0.1*8</f>
        <v>0.8</v>
      </c>
      <c r="P682" s="35">
        <v>0.2</v>
      </c>
      <c r="Q682" s="35">
        <v>0.3</v>
      </c>
      <c r="R682" s="36">
        <v>1</v>
      </c>
      <c r="S682" s="41">
        <v>5</v>
      </c>
      <c r="T682" s="36">
        <v>1.0999999999999999</v>
      </c>
      <c r="U682" s="41">
        <f>D696-D682</f>
        <v>6</v>
      </c>
      <c r="V682" s="36">
        <v>1.3788</v>
      </c>
      <c r="W682" s="43">
        <v>8</v>
      </c>
      <c r="X682" s="43" t="s">
        <v>1746</v>
      </c>
      <c r="Y682" s="44" t="s">
        <v>2010</v>
      </c>
    </row>
    <row r="683" spans="1:25" x14ac:dyDescent="0.25">
      <c r="A683" s="90">
        <v>682</v>
      </c>
      <c r="B683" s="29" t="s">
        <v>23</v>
      </c>
      <c r="C683" s="26" t="s">
        <v>397</v>
      </c>
      <c r="D683" s="39">
        <v>44903</v>
      </c>
      <c r="E683" s="40">
        <v>0.3888888888888889</v>
      </c>
      <c r="F683" s="40">
        <v>0.76388888888888884</v>
      </c>
      <c r="G683" s="41">
        <v>1200</v>
      </c>
      <c r="H683" s="41" t="s">
        <v>385</v>
      </c>
      <c r="I683" s="35">
        <v>11.25</v>
      </c>
      <c r="J683" s="35">
        <v>18.45</v>
      </c>
      <c r="K683" s="35">
        <v>7.36</v>
      </c>
      <c r="L683" s="35">
        <v>0</v>
      </c>
      <c r="M683" s="35">
        <v>8.8699999999999992</v>
      </c>
      <c r="N683" s="35">
        <v>3.66</v>
      </c>
      <c r="O683" s="35">
        <f>0.12*9</f>
        <v>1.08</v>
      </c>
      <c r="P683" s="35">
        <v>0.2</v>
      </c>
      <c r="Q683" s="35">
        <v>0.2</v>
      </c>
      <c r="R683" s="36">
        <v>8.4</v>
      </c>
      <c r="S683" s="41">
        <v>0</v>
      </c>
      <c r="T683" s="36">
        <v>0.6</v>
      </c>
      <c r="U683" s="41">
        <v>0</v>
      </c>
      <c r="V683" s="36">
        <v>0</v>
      </c>
      <c r="W683" s="43">
        <v>9</v>
      </c>
      <c r="X683" s="43" t="s">
        <v>1746</v>
      </c>
      <c r="Y683" s="44" t="s">
        <v>2011</v>
      </c>
    </row>
    <row r="684" spans="1:25" x14ac:dyDescent="0.25">
      <c r="A684" s="90">
        <v>683</v>
      </c>
      <c r="B684" s="29" t="s">
        <v>23</v>
      </c>
      <c r="C684" s="26" t="s">
        <v>1062</v>
      </c>
      <c r="D684" s="39">
        <v>44904</v>
      </c>
      <c r="E684" s="40">
        <v>0.57638888888888895</v>
      </c>
      <c r="F684" s="40">
        <v>0.82638888888888884</v>
      </c>
      <c r="G684" s="41">
        <v>1200</v>
      </c>
      <c r="H684" s="41" t="s">
        <v>381</v>
      </c>
      <c r="I684" s="35">
        <v>3.88</v>
      </c>
      <c r="J684" s="35">
        <v>4.4000000000000004</v>
      </c>
      <c r="K684" s="35">
        <v>4.0599999999999996</v>
      </c>
      <c r="L684" s="35">
        <v>0</v>
      </c>
      <c r="M684" s="35">
        <v>3.38</v>
      </c>
      <c r="N684" s="35">
        <v>2.8</v>
      </c>
      <c r="O684" s="35">
        <f>0.12*6</f>
        <v>0.72</v>
      </c>
      <c r="P684" s="35">
        <v>2.6</v>
      </c>
      <c r="Q684" s="35">
        <v>1.4</v>
      </c>
      <c r="R684" s="36">
        <v>1.2</v>
      </c>
      <c r="S684" s="41">
        <v>0</v>
      </c>
      <c r="T684" s="36">
        <v>0.6</v>
      </c>
      <c r="U684" s="41">
        <v>0</v>
      </c>
      <c r="V684" s="36">
        <v>0</v>
      </c>
      <c r="W684" s="43">
        <v>6</v>
      </c>
      <c r="X684" s="43" t="s">
        <v>1746</v>
      </c>
      <c r="Y684" s="44" t="s">
        <v>2012</v>
      </c>
    </row>
    <row r="685" spans="1:25" x14ac:dyDescent="0.25">
      <c r="A685" s="90">
        <v>684</v>
      </c>
      <c r="B685" s="29" t="s">
        <v>23</v>
      </c>
      <c r="C685" s="26" t="s">
        <v>2013</v>
      </c>
      <c r="D685" s="39">
        <v>44904</v>
      </c>
      <c r="E685" s="40">
        <v>0.4375</v>
      </c>
      <c r="F685" s="40">
        <v>0.92361111111111116</v>
      </c>
      <c r="G685" s="41">
        <v>1200</v>
      </c>
      <c r="H685" s="41" t="s">
        <v>385</v>
      </c>
      <c r="I685" s="35">
        <v>10.67</v>
      </c>
      <c r="J685" s="35">
        <v>18.98</v>
      </c>
      <c r="K685" s="35">
        <v>7.7</v>
      </c>
      <c r="L685" s="35">
        <v>2.5</v>
      </c>
      <c r="M685" s="35">
        <v>9.5299999999999994</v>
      </c>
      <c r="N685" s="35">
        <v>3.13</v>
      </c>
      <c r="O685" s="35">
        <f>0.12*11</f>
        <v>1.3199999999999998</v>
      </c>
      <c r="P685" s="35">
        <v>0</v>
      </c>
      <c r="Q685" s="35">
        <v>0.5</v>
      </c>
      <c r="R685" s="36">
        <v>9.5</v>
      </c>
      <c r="S685" s="41">
        <v>1</v>
      </c>
      <c r="T685" s="36">
        <v>1.1000000000000001</v>
      </c>
      <c r="U685" s="41">
        <v>1</v>
      </c>
      <c r="V685" s="36">
        <v>0.5</v>
      </c>
      <c r="W685" s="43">
        <v>11</v>
      </c>
      <c r="X685" s="43" t="s">
        <v>1746</v>
      </c>
      <c r="Y685" s="44" t="s">
        <v>2014</v>
      </c>
    </row>
    <row r="686" spans="1:25" x14ac:dyDescent="0.25">
      <c r="A686" s="90">
        <v>685</v>
      </c>
      <c r="B686" s="29" t="s">
        <v>23</v>
      </c>
      <c r="C686" s="26" t="s">
        <v>1211</v>
      </c>
      <c r="D686" s="39">
        <v>44905</v>
      </c>
      <c r="E686" s="40">
        <v>0.39930555555555558</v>
      </c>
      <c r="F686" s="40">
        <v>0.60763888888888895</v>
      </c>
      <c r="G686" s="41">
        <v>1200</v>
      </c>
      <c r="H686" s="41" t="s">
        <v>385</v>
      </c>
      <c r="I686" s="35">
        <v>6.86</v>
      </c>
      <c r="J686" s="35">
        <v>25.03</v>
      </c>
      <c r="K686" s="35">
        <v>25.03</v>
      </c>
      <c r="L686" s="35">
        <v>1.53</v>
      </c>
      <c r="M686" s="35">
        <v>2.04</v>
      </c>
      <c r="N686" s="35">
        <v>2.02</v>
      </c>
      <c r="O686" s="35">
        <f>0.12*5</f>
        <v>0.6</v>
      </c>
      <c r="P686" s="35">
        <v>0</v>
      </c>
      <c r="Q686" s="35">
        <v>1.9</v>
      </c>
      <c r="R686" s="36">
        <v>0.6</v>
      </c>
      <c r="S686" s="41">
        <v>1</v>
      </c>
      <c r="T686" s="36">
        <v>2.5</v>
      </c>
      <c r="U686" s="41">
        <v>1</v>
      </c>
      <c r="V686" s="36">
        <v>1.9</v>
      </c>
      <c r="W686" s="43">
        <v>5</v>
      </c>
      <c r="X686" s="43" t="s">
        <v>1746</v>
      </c>
      <c r="Y686" s="44" t="s">
        <v>2015</v>
      </c>
    </row>
    <row r="687" spans="1:25" x14ac:dyDescent="0.25">
      <c r="A687" s="90">
        <v>686</v>
      </c>
      <c r="B687" s="29" t="s">
        <v>23</v>
      </c>
      <c r="C687" s="26" t="s">
        <v>671</v>
      </c>
      <c r="D687" s="39">
        <v>44905</v>
      </c>
      <c r="E687" s="40">
        <v>0.70138888888888884</v>
      </c>
      <c r="F687" s="40">
        <v>0.86805555555555547</v>
      </c>
      <c r="G687" s="41">
        <v>1200</v>
      </c>
      <c r="H687" s="41" t="s">
        <v>385</v>
      </c>
      <c r="I687" s="35">
        <v>3.31</v>
      </c>
      <c r="J687" s="35">
        <v>3.91</v>
      </c>
      <c r="K687" s="35">
        <v>3.54</v>
      </c>
      <c r="L687" s="35">
        <v>0.51</v>
      </c>
      <c r="M687" s="35">
        <v>4.16</v>
      </c>
      <c r="N687" s="35">
        <v>3.52</v>
      </c>
      <c r="O687" s="35">
        <f>0.12*4</f>
        <v>0.48</v>
      </c>
      <c r="P687" s="35">
        <v>0</v>
      </c>
      <c r="Q687" s="35">
        <v>1.3</v>
      </c>
      <c r="R687" s="36">
        <v>2.9</v>
      </c>
      <c r="S687" s="41">
        <v>1</v>
      </c>
      <c r="T687" s="36">
        <v>1.9</v>
      </c>
      <c r="U687" s="41">
        <v>1</v>
      </c>
      <c r="V687" s="36">
        <v>1.3</v>
      </c>
      <c r="W687" s="43">
        <v>4</v>
      </c>
      <c r="X687" s="43" t="s">
        <v>1746</v>
      </c>
      <c r="Y687" s="44" t="s">
        <v>2016</v>
      </c>
    </row>
    <row r="688" spans="1:25" x14ac:dyDescent="0.25">
      <c r="A688" s="90">
        <v>687</v>
      </c>
      <c r="B688" s="29" t="s">
        <v>23</v>
      </c>
      <c r="C688" s="26" t="s">
        <v>2013</v>
      </c>
      <c r="D688" s="39">
        <v>44905</v>
      </c>
      <c r="E688" s="40">
        <v>0.33680555555555558</v>
      </c>
      <c r="F688" s="40">
        <v>0.87847222222222221</v>
      </c>
      <c r="G688" s="41">
        <v>1200</v>
      </c>
      <c r="H688" s="41" t="s">
        <v>385</v>
      </c>
      <c r="I688" s="35">
        <v>10.18</v>
      </c>
      <c r="J688" s="35">
        <v>15.75</v>
      </c>
      <c r="K688" s="35">
        <v>6.49</v>
      </c>
      <c r="L688" s="35">
        <v>0</v>
      </c>
      <c r="M688" s="35">
        <v>7.64</v>
      </c>
      <c r="N688" s="35">
        <v>3.45</v>
      </c>
      <c r="O688" s="35">
        <f>0.12*13</f>
        <v>1.56</v>
      </c>
      <c r="P688" s="35">
        <v>0</v>
      </c>
      <c r="Q688" s="35">
        <v>0.6</v>
      </c>
      <c r="R688" s="36">
        <v>17</v>
      </c>
      <c r="S688" s="41">
        <v>1</v>
      </c>
      <c r="T688" s="36">
        <v>1.2</v>
      </c>
      <c r="U688" s="41">
        <v>1</v>
      </c>
      <c r="V688" s="36">
        <v>0.6</v>
      </c>
      <c r="W688" s="43">
        <v>13</v>
      </c>
      <c r="X688" s="43" t="s">
        <v>1746</v>
      </c>
      <c r="Y688" s="44" t="s">
        <v>2017</v>
      </c>
    </row>
    <row r="689" spans="1:25" x14ac:dyDescent="0.25">
      <c r="A689" s="90">
        <v>688</v>
      </c>
      <c r="B689" s="29" t="s">
        <v>23</v>
      </c>
      <c r="C689" s="26" t="s">
        <v>910</v>
      </c>
      <c r="D689" s="39">
        <v>44906</v>
      </c>
      <c r="E689" s="40">
        <v>0.4513888888888889</v>
      </c>
      <c r="F689" s="40">
        <v>0.78472222222222221</v>
      </c>
      <c r="G689" s="41">
        <v>1200</v>
      </c>
      <c r="H689" s="41" t="s">
        <v>385</v>
      </c>
      <c r="I689" s="35">
        <v>7.38</v>
      </c>
      <c r="J689" s="35">
        <v>10.23</v>
      </c>
      <c r="K689" s="35">
        <v>6.6</v>
      </c>
      <c r="L689" s="35">
        <v>0</v>
      </c>
      <c r="M689" s="35">
        <v>6.45</v>
      </c>
      <c r="N689" s="35">
        <v>3.43</v>
      </c>
      <c r="O689" s="35">
        <f>0.12*8</f>
        <v>0.96</v>
      </c>
      <c r="P689" s="35">
        <v>1.1000000000000001</v>
      </c>
      <c r="Q689" s="35">
        <v>0.2</v>
      </c>
      <c r="R689" s="36">
        <v>7.7</v>
      </c>
      <c r="S689" s="41">
        <v>0</v>
      </c>
      <c r="T689" s="36">
        <v>0.6</v>
      </c>
      <c r="U689" s="41">
        <v>0</v>
      </c>
      <c r="V689" s="36">
        <v>0</v>
      </c>
      <c r="W689" s="43">
        <v>8</v>
      </c>
      <c r="X689" s="43" t="s">
        <v>1746</v>
      </c>
      <c r="Y689" s="44" t="s">
        <v>2018</v>
      </c>
    </row>
    <row r="690" spans="1:25" x14ac:dyDescent="0.25">
      <c r="A690" s="90">
        <v>689</v>
      </c>
      <c r="B690" s="29" t="s">
        <v>23</v>
      </c>
      <c r="C690" s="26" t="s">
        <v>1614</v>
      </c>
      <c r="D690" s="39">
        <v>44906</v>
      </c>
      <c r="E690" s="40">
        <v>0.4201388888888889</v>
      </c>
      <c r="F690" s="40">
        <v>0.87847222222222221</v>
      </c>
      <c r="G690" s="41">
        <v>1200</v>
      </c>
      <c r="H690" s="41" t="s">
        <v>385</v>
      </c>
      <c r="I690" s="35">
        <v>9.59</v>
      </c>
      <c r="J690" s="35">
        <v>9.6</v>
      </c>
      <c r="K690" s="35">
        <v>5.28</v>
      </c>
      <c r="L690" s="35">
        <v>1.1200000000000001</v>
      </c>
      <c r="M690" s="35">
        <v>5.09</v>
      </c>
      <c r="N690" s="35">
        <v>2.84</v>
      </c>
      <c r="O690" s="35">
        <f>0.12*11</f>
        <v>1.3199999999999998</v>
      </c>
      <c r="P690" s="35">
        <v>0.1</v>
      </c>
      <c r="Q690" s="35">
        <v>0.6</v>
      </c>
      <c r="R690" s="36">
        <v>11.6</v>
      </c>
      <c r="S690" s="41">
        <v>1</v>
      </c>
      <c r="T690" s="36">
        <v>1.1000000000000001</v>
      </c>
      <c r="U690" s="41">
        <v>1</v>
      </c>
      <c r="V690" s="36">
        <v>0.5</v>
      </c>
      <c r="W690" s="43">
        <v>11</v>
      </c>
      <c r="X690" s="43" t="s">
        <v>1746</v>
      </c>
      <c r="Y690" s="44" t="s">
        <v>2019</v>
      </c>
    </row>
    <row r="691" spans="1:25" x14ac:dyDescent="0.25">
      <c r="A691" s="90">
        <v>690</v>
      </c>
      <c r="B691" s="29" t="s">
        <v>23</v>
      </c>
      <c r="C691" s="26" t="s">
        <v>934</v>
      </c>
      <c r="D691" s="39">
        <v>44907</v>
      </c>
      <c r="E691" s="40">
        <v>0.43402777777777773</v>
      </c>
      <c r="F691" s="40">
        <v>0.85069444444444453</v>
      </c>
      <c r="G691" s="41">
        <v>1200</v>
      </c>
      <c r="H691" s="41" t="s">
        <v>578</v>
      </c>
      <c r="I691" s="35">
        <v>3.8</v>
      </c>
      <c r="J691" s="35">
        <v>4.0999999999999996</v>
      </c>
      <c r="K691" s="35">
        <v>3.3</v>
      </c>
      <c r="L691" s="35">
        <v>3.22</v>
      </c>
      <c r="M691" s="35">
        <v>6.6</v>
      </c>
      <c r="N691" s="35">
        <v>5.72</v>
      </c>
      <c r="O691" s="35">
        <f>0.12*10</f>
        <v>1.2</v>
      </c>
      <c r="P691" s="35">
        <v>0</v>
      </c>
      <c r="Q691" s="35">
        <v>3.5</v>
      </c>
      <c r="R691" s="36">
        <v>4.7</v>
      </c>
      <c r="S691" s="41">
        <v>1</v>
      </c>
      <c r="T691" s="36">
        <v>4.0999999999999996</v>
      </c>
      <c r="U691" s="41">
        <v>1</v>
      </c>
      <c r="V691" s="36">
        <v>3.5</v>
      </c>
      <c r="W691" s="43">
        <v>10</v>
      </c>
      <c r="X691" s="43" t="s">
        <v>1746</v>
      </c>
      <c r="Y691" s="44" t="s">
        <v>2020</v>
      </c>
    </row>
    <row r="692" spans="1:25" x14ac:dyDescent="0.25">
      <c r="A692" s="90">
        <v>691</v>
      </c>
      <c r="B692" s="29" t="s">
        <v>23</v>
      </c>
      <c r="C692" s="26" t="s">
        <v>1614</v>
      </c>
      <c r="D692" s="39">
        <v>44907</v>
      </c>
      <c r="E692" s="40">
        <v>0.34027777777777773</v>
      </c>
      <c r="F692" s="40">
        <v>0.88194444444444453</v>
      </c>
      <c r="G692" s="41">
        <v>1200</v>
      </c>
      <c r="H692" s="41" t="s">
        <v>385</v>
      </c>
      <c r="I692" s="35">
        <v>8.41</v>
      </c>
      <c r="J692" s="35">
        <v>8.6300000000000008</v>
      </c>
      <c r="K692" s="35">
        <v>6.16</v>
      </c>
      <c r="L692" s="35">
        <v>1.55</v>
      </c>
      <c r="M692" s="35">
        <v>5.09</v>
      </c>
      <c r="N692" s="35">
        <v>4.2</v>
      </c>
      <c r="O692" s="35">
        <f>0.12*13</f>
        <v>1.56</v>
      </c>
      <c r="P692" s="35">
        <v>0.6</v>
      </c>
      <c r="Q692" s="35">
        <v>0.9</v>
      </c>
      <c r="R692" s="36">
        <v>2.6</v>
      </c>
      <c r="S692" s="41">
        <v>1</v>
      </c>
      <c r="T692" s="36">
        <v>0.9</v>
      </c>
      <c r="U692" s="41">
        <v>1</v>
      </c>
      <c r="V692" s="36">
        <v>0.30000000000000004</v>
      </c>
      <c r="W692" s="43">
        <v>13</v>
      </c>
      <c r="X692" s="43" t="s">
        <v>1746</v>
      </c>
      <c r="Y692" s="44" t="s">
        <v>2021</v>
      </c>
    </row>
    <row r="693" spans="1:25" x14ac:dyDescent="0.25">
      <c r="A693" s="90">
        <v>692</v>
      </c>
      <c r="B693" s="29" t="s">
        <v>23</v>
      </c>
      <c r="C693" s="26" t="s">
        <v>1614</v>
      </c>
      <c r="D693" s="39">
        <v>44908</v>
      </c>
      <c r="E693" s="40">
        <v>0.35416666666666669</v>
      </c>
      <c r="F693" s="40">
        <v>0.8125</v>
      </c>
      <c r="G693" s="41">
        <v>1200</v>
      </c>
      <c r="H693" s="41" t="s">
        <v>385</v>
      </c>
      <c r="I693" s="35">
        <v>8.1999999999999993</v>
      </c>
      <c r="J693" s="35">
        <v>8.1999999999999993</v>
      </c>
      <c r="K693" s="35">
        <v>4.72</v>
      </c>
      <c r="L693" s="35">
        <v>2.04</v>
      </c>
      <c r="M693" s="35">
        <v>4.53</v>
      </c>
      <c r="N693" s="35">
        <v>2.52</v>
      </c>
      <c r="O693" s="35">
        <f>0.12*11</f>
        <v>1.3199999999999998</v>
      </c>
      <c r="P693" s="35">
        <v>0</v>
      </c>
      <c r="Q693" s="35">
        <v>0.2</v>
      </c>
      <c r="R693" s="36">
        <v>21.5</v>
      </c>
      <c r="S693" s="41">
        <v>5</v>
      </c>
      <c r="T693" s="36">
        <v>1.6</v>
      </c>
      <c r="U693" s="41">
        <f>D708-D693</f>
        <v>7</v>
      </c>
      <c r="V693" s="36">
        <v>1.5115000000000001</v>
      </c>
      <c r="W693" s="43">
        <v>11</v>
      </c>
      <c r="X693" s="43" t="s">
        <v>1746</v>
      </c>
      <c r="Y693" s="44" t="s">
        <v>2022</v>
      </c>
    </row>
    <row r="694" spans="1:25" x14ac:dyDescent="0.25">
      <c r="A694" s="90">
        <v>693</v>
      </c>
      <c r="B694" s="29" t="s">
        <v>23</v>
      </c>
      <c r="C694" s="26" t="s">
        <v>1211</v>
      </c>
      <c r="D694" s="39">
        <v>44908</v>
      </c>
      <c r="E694" s="40">
        <v>0.49305555555555558</v>
      </c>
      <c r="F694" s="40">
        <v>0.70833333333333337</v>
      </c>
      <c r="G694" s="41">
        <v>1200</v>
      </c>
      <c r="H694" s="41" t="s">
        <v>385</v>
      </c>
      <c r="I694" s="35">
        <v>7.27</v>
      </c>
      <c r="J694" s="35">
        <v>27.98</v>
      </c>
      <c r="K694" s="35">
        <v>27.98</v>
      </c>
      <c r="L694" s="35">
        <v>1.7</v>
      </c>
      <c r="M694" s="35">
        <v>1.94</v>
      </c>
      <c r="N694" s="35">
        <v>1.9</v>
      </c>
      <c r="O694" s="35">
        <f>0.12*5</f>
        <v>0.6</v>
      </c>
      <c r="P694" s="35">
        <v>0</v>
      </c>
      <c r="Q694" s="35">
        <v>1.9</v>
      </c>
      <c r="R694" s="36">
        <v>0.5</v>
      </c>
      <c r="S694" s="41">
        <v>1</v>
      </c>
      <c r="T694" s="36">
        <v>2.5</v>
      </c>
      <c r="U694" s="41">
        <v>1</v>
      </c>
      <c r="V694" s="36">
        <v>1.9</v>
      </c>
      <c r="W694" s="43">
        <v>5</v>
      </c>
      <c r="X694" s="43" t="s">
        <v>1746</v>
      </c>
      <c r="Y694" s="44" t="s">
        <v>2023</v>
      </c>
    </row>
    <row r="695" spans="1:25" x14ac:dyDescent="0.25">
      <c r="A695" s="90">
        <v>694</v>
      </c>
      <c r="B695" s="29" t="s">
        <v>23</v>
      </c>
      <c r="C695" s="26" t="s">
        <v>397</v>
      </c>
      <c r="D695" s="39">
        <v>44909</v>
      </c>
      <c r="E695" s="40">
        <v>0.3611111111111111</v>
      </c>
      <c r="F695" s="40">
        <v>0.81944444444444453</v>
      </c>
      <c r="G695" s="41">
        <v>1200</v>
      </c>
      <c r="H695" s="41" t="s">
        <v>385</v>
      </c>
      <c r="I695" s="35">
        <v>16.73</v>
      </c>
      <c r="J695" s="35">
        <v>16.96</v>
      </c>
      <c r="K695" s="35">
        <v>6.08</v>
      </c>
      <c r="L695" s="35">
        <v>0.98</v>
      </c>
      <c r="M695" s="35">
        <v>6.84</v>
      </c>
      <c r="N695" s="35">
        <v>2.89</v>
      </c>
      <c r="O695" s="35">
        <f>0.12*11</f>
        <v>1.3199999999999998</v>
      </c>
      <c r="P695" s="35">
        <v>0.2</v>
      </c>
      <c r="Q695" s="35">
        <v>1.7</v>
      </c>
      <c r="R695" s="36">
        <v>12.4</v>
      </c>
      <c r="S695" s="41">
        <v>1</v>
      </c>
      <c r="T695" s="36">
        <v>2.1</v>
      </c>
      <c r="U695" s="41">
        <f>D706-D695</f>
        <v>5</v>
      </c>
      <c r="V695" s="36">
        <v>2.6112000000000002</v>
      </c>
      <c r="W695" s="43">
        <v>11</v>
      </c>
      <c r="X695" s="43" t="s">
        <v>1746</v>
      </c>
      <c r="Y695" s="44" t="s">
        <v>2024</v>
      </c>
    </row>
    <row r="696" spans="1:25" x14ac:dyDescent="0.25">
      <c r="A696" s="90">
        <v>695</v>
      </c>
      <c r="B696" s="29" t="s">
        <v>23</v>
      </c>
      <c r="C696" s="26" t="s">
        <v>581</v>
      </c>
      <c r="D696" s="39">
        <v>44909</v>
      </c>
      <c r="E696" s="40">
        <v>0.40277777777777773</v>
      </c>
      <c r="F696" s="40">
        <v>0.81944444444444453</v>
      </c>
      <c r="G696" s="41">
        <v>1200</v>
      </c>
      <c r="H696" s="41" t="s">
        <v>381</v>
      </c>
      <c r="I696" s="35">
        <v>4.17</v>
      </c>
      <c r="J696" s="35">
        <v>4.5599999999999996</v>
      </c>
      <c r="K696" s="35">
        <v>3.96</v>
      </c>
      <c r="L696" s="35">
        <v>0</v>
      </c>
      <c r="M696" s="35">
        <v>4.38</v>
      </c>
      <c r="N696" s="35">
        <v>1.98</v>
      </c>
      <c r="O696" s="35">
        <f>0.1*10</f>
        <v>1</v>
      </c>
      <c r="P696" s="35">
        <v>0</v>
      </c>
      <c r="Q696" s="35">
        <v>0.2</v>
      </c>
      <c r="R696" s="36">
        <v>0.4</v>
      </c>
      <c r="S696" s="41">
        <v>3</v>
      </c>
      <c r="T696" s="36">
        <v>1.2000000000000002</v>
      </c>
      <c r="U696" s="41">
        <f>D702-D696</f>
        <v>3</v>
      </c>
      <c r="V696" s="36">
        <v>0.84530000000000005</v>
      </c>
      <c r="W696" s="43">
        <v>10</v>
      </c>
      <c r="X696" s="43" t="s">
        <v>1746</v>
      </c>
      <c r="Y696" s="44" t="s">
        <v>2025</v>
      </c>
    </row>
    <row r="697" spans="1:25" x14ac:dyDescent="0.25">
      <c r="A697" s="90">
        <v>696</v>
      </c>
      <c r="B697" s="29" t="s">
        <v>23</v>
      </c>
      <c r="C697" s="26" t="s">
        <v>60</v>
      </c>
      <c r="D697" s="39">
        <v>44910</v>
      </c>
      <c r="E697" s="40">
        <v>0.38194444444444442</v>
      </c>
      <c r="F697" s="40">
        <v>0.82638888888888884</v>
      </c>
      <c r="G697" s="41">
        <v>1000</v>
      </c>
      <c r="H697" s="41" t="s">
        <v>893</v>
      </c>
      <c r="I697" s="35">
        <v>8.0500000000000007</v>
      </c>
      <c r="J697" s="35">
        <v>8.6199999999999992</v>
      </c>
      <c r="K697" s="35">
        <v>6.7</v>
      </c>
      <c r="L697" s="35">
        <v>0</v>
      </c>
      <c r="M697" s="35">
        <v>4.5199999999999996</v>
      </c>
      <c r="N697" s="35">
        <v>4.08</v>
      </c>
      <c r="O697" s="35">
        <f>0.1*10</f>
        <v>1</v>
      </c>
      <c r="P697" s="35">
        <v>0.2</v>
      </c>
      <c r="Q697" s="35">
        <v>0.2</v>
      </c>
      <c r="R697" s="36">
        <v>5.65</v>
      </c>
      <c r="S697" s="41">
        <v>0</v>
      </c>
      <c r="T697" s="36">
        <v>0.6</v>
      </c>
      <c r="U697" s="41">
        <v>0</v>
      </c>
      <c r="V697" s="36">
        <v>0</v>
      </c>
      <c r="W697" s="43">
        <v>10</v>
      </c>
      <c r="X697" s="43" t="s">
        <v>1746</v>
      </c>
      <c r="Y697" s="44" t="s">
        <v>2026</v>
      </c>
    </row>
    <row r="698" spans="1:25" x14ac:dyDescent="0.25">
      <c r="A698" s="90">
        <v>697</v>
      </c>
      <c r="B698" s="29" t="s">
        <v>23</v>
      </c>
      <c r="C698" s="26" t="s">
        <v>445</v>
      </c>
      <c r="D698" s="39">
        <v>44910</v>
      </c>
      <c r="E698" s="40">
        <v>0.40277777777777773</v>
      </c>
      <c r="F698" s="40">
        <v>0.90972222222222221</v>
      </c>
      <c r="G698" s="41">
        <v>1200</v>
      </c>
      <c r="H698" s="41" t="s">
        <v>578</v>
      </c>
      <c r="I698" s="35">
        <v>9.07</v>
      </c>
      <c r="J698" s="35">
        <v>24.65</v>
      </c>
      <c r="K698" s="35">
        <v>12.12</v>
      </c>
      <c r="L698" s="35">
        <v>3.9</v>
      </c>
      <c r="M698" s="35">
        <v>10.76</v>
      </c>
      <c r="N698" s="35">
        <v>1.48</v>
      </c>
      <c r="O698" s="35">
        <f>0.12*11</f>
        <v>1.3199999999999998</v>
      </c>
      <c r="P698" s="35">
        <v>0</v>
      </c>
      <c r="Q698" s="35">
        <v>0.2</v>
      </c>
      <c r="R698" s="36">
        <v>15.5</v>
      </c>
      <c r="S698" s="41">
        <v>1</v>
      </c>
      <c r="T698" s="36">
        <v>0.8</v>
      </c>
      <c r="U698" s="41">
        <v>1</v>
      </c>
      <c r="V698" s="36">
        <v>0.2</v>
      </c>
      <c r="W698" s="43">
        <v>11</v>
      </c>
      <c r="X698" s="43" t="s">
        <v>1746</v>
      </c>
      <c r="Y698" s="44" t="s">
        <v>2027</v>
      </c>
    </row>
    <row r="699" spans="1:25" x14ac:dyDescent="0.25">
      <c r="A699" s="90">
        <v>698</v>
      </c>
      <c r="B699" s="29" t="s">
        <v>23</v>
      </c>
      <c r="C699" s="26" t="s">
        <v>445</v>
      </c>
      <c r="D699" s="39">
        <v>44911</v>
      </c>
      <c r="E699" s="40">
        <v>0.35416666666666669</v>
      </c>
      <c r="F699" s="40">
        <v>0.9375</v>
      </c>
      <c r="G699" s="41">
        <v>1200</v>
      </c>
      <c r="H699" s="41" t="s">
        <v>578</v>
      </c>
      <c r="I699" s="35">
        <v>5.32</v>
      </c>
      <c r="J699" s="35">
        <v>7.94</v>
      </c>
      <c r="K699" s="35">
        <v>2.86</v>
      </c>
      <c r="L699" s="35">
        <v>2.16</v>
      </c>
      <c r="M699" s="35">
        <v>9.8699999999999992</v>
      </c>
      <c r="N699" s="35">
        <v>1.48</v>
      </c>
      <c r="O699" s="35">
        <f>0.12*14</f>
        <v>1.68</v>
      </c>
      <c r="P699" s="35">
        <v>0</v>
      </c>
      <c r="Q699" s="35">
        <v>0.2</v>
      </c>
      <c r="R699" s="36">
        <v>12.5</v>
      </c>
      <c r="S699" s="41">
        <v>1</v>
      </c>
      <c r="T699" s="36">
        <v>0.8</v>
      </c>
      <c r="U699" s="41">
        <v>1</v>
      </c>
      <c r="V699" s="36">
        <v>0.2</v>
      </c>
      <c r="W699" s="43">
        <v>14</v>
      </c>
      <c r="X699" s="43" t="s">
        <v>1746</v>
      </c>
      <c r="Y699" s="44" t="s">
        <v>2028</v>
      </c>
    </row>
    <row r="700" spans="1:25" x14ac:dyDescent="0.25">
      <c r="A700" s="90">
        <v>699</v>
      </c>
      <c r="B700" s="29" t="s">
        <v>23</v>
      </c>
      <c r="C700" s="26" t="s">
        <v>1211</v>
      </c>
      <c r="D700" s="39">
        <v>44911</v>
      </c>
      <c r="E700" s="40">
        <v>0.56597222222222221</v>
      </c>
      <c r="F700" s="40">
        <v>0.76041666666666663</v>
      </c>
      <c r="G700" s="41">
        <v>1200</v>
      </c>
      <c r="H700" s="41" t="s">
        <v>385</v>
      </c>
      <c r="I700" s="35">
        <v>7.48</v>
      </c>
      <c r="J700" s="35">
        <v>28.01</v>
      </c>
      <c r="K700" s="35">
        <v>28.01</v>
      </c>
      <c r="L700" s="35">
        <v>1.77</v>
      </c>
      <c r="M700" s="35">
        <v>1.95</v>
      </c>
      <c r="N700" s="35">
        <v>1.93</v>
      </c>
      <c r="O700" s="35">
        <f>0.12*4.7</f>
        <v>0.56399999999999995</v>
      </c>
      <c r="P700" s="35">
        <v>0</v>
      </c>
      <c r="Q700" s="35">
        <v>2</v>
      </c>
      <c r="R700" s="36">
        <v>0.3</v>
      </c>
      <c r="S700" s="41">
        <v>1</v>
      </c>
      <c r="T700" s="36">
        <v>2.6</v>
      </c>
      <c r="U700" s="41">
        <v>1</v>
      </c>
      <c r="V700" s="36">
        <v>2</v>
      </c>
      <c r="W700" s="43">
        <v>4.7</v>
      </c>
      <c r="X700" s="43" t="s">
        <v>1746</v>
      </c>
      <c r="Y700" s="44" t="s">
        <v>2029</v>
      </c>
    </row>
    <row r="701" spans="1:25" x14ac:dyDescent="0.25">
      <c r="A701" s="90">
        <v>700</v>
      </c>
      <c r="B701" s="29" t="s">
        <v>23</v>
      </c>
      <c r="C701" s="26" t="s">
        <v>445</v>
      </c>
      <c r="D701" s="39">
        <v>44912</v>
      </c>
      <c r="E701" s="40">
        <v>0.30555555555555552</v>
      </c>
      <c r="F701" s="40">
        <v>0.93055555555555547</v>
      </c>
      <c r="G701" s="41">
        <v>1200</v>
      </c>
      <c r="H701" s="41" t="s">
        <v>578</v>
      </c>
      <c r="I701" s="35">
        <v>12.46</v>
      </c>
      <c r="J701" s="35">
        <v>18.89</v>
      </c>
      <c r="K701" s="35">
        <v>14.26</v>
      </c>
      <c r="L701" s="35">
        <v>2.2599999999999998</v>
      </c>
      <c r="M701" s="35">
        <v>9.68</v>
      </c>
      <c r="N701" s="35">
        <v>3.38</v>
      </c>
      <c r="O701" s="35">
        <f>0.12*15</f>
        <v>1.7999999999999998</v>
      </c>
      <c r="P701" s="35">
        <v>0</v>
      </c>
      <c r="Q701" s="35">
        <v>2.4</v>
      </c>
      <c r="R701" s="36">
        <v>9.5</v>
      </c>
      <c r="S701" s="41">
        <v>1</v>
      </c>
      <c r="T701" s="36">
        <v>3</v>
      </c>
      <c r="U701" s="41">
        <v>1</v>
      </c>
      <c r="V701" s="36">
        <v>2.4</v>
      </c>
      <c r="W701" s="43">
        <v>15</v>
      </c>
      <c r="X701" s="43" t="s">
        <v>1746</v>
      </c>
      <c r="Y701" s="44" t="s">
        <v>2030</v>
      </c>
    </row>
    <row r="702" spans="1:25" x14ac:dyDescent="0.25">
      <c r="A702" s="90">
        <v>701</v>
      </c>
      <c r="B702" s="29" t="s">
        <v>23</v>
      </c>
      <c r="C702" s="26" t="s">
        <v>581</v>
      </c>
      <c r="D702" s="39">
        <v>44912</v>
      </c>
      <c r="E702" s="40">
        <v>0.3888888888888889</v>
      </c>
      <c r="F702" s="40">
        <v>0.84722222222222221</v>
      </c>
      <c r="G702" s="41">
        <v>1200</v>
      </c>
      <c r="H702" s="41" t="s">
        <v>385</v>
      </c>
      <c r="I702" s="35">
        <v>4.18</v>
      </c>
      <c r="J702" s="35">
        <v>4.3499999999999996</v>
      </c>
      <c r="K702" s="35">
        <v>4.07</v>
      </c>
      <c r="L702" s="35">
        <v>2.27</v>
      </c>
      <c r="M702" s="35">
        <v>3.47</v>
      </c>
      <c r="N702" s="35">
        <v>2.5099999999999998</v>
      </c>
      <c r="O702" s="35">
        <f>0.12*11</f>
        <v>1.3199999999999998</v>
      </c>
      <c r="P702" s="35">
        <v>0.2</v>
      </c>
      <c r="Q702" s="35">
        <v>0.3</v>
      </c>
      <c r="R702" s="36">
        <v>0.74</v>
      </c>
      <c r="S702" s="41">
        <v>1</v>
      </c>
      <c r="T702" s="36">
        <v>0.7</v>
      </c>
      <c r="U702" s="41">
        <v>1</v>
      </c>
      <c r="V702" s="36">
        <v>9.9999999999999978E-2</v>
      </c>
      <c r="W702" s="43">
        <v>11</v>
      </c>
      <c r="X702" s="43" t="s">
        <v>1746</v>
      </c>
      <c r="Y702" s="44" t="s">
        <v>2031</v>
      </c>
    </row>
    <row r="703" spans="1:25" x14ac:dyDescent="0.25">
      <c r="A703" s="90">
        <v>702</v>
      </c>
      <c r="B703" s="29" t="s">
        <v>23</v>
      </c>
      <c r="C703" s="26" t="s">
        <v>445</v>
      </c>
      <c r="D703" s="39">
        <v>44913</v>
      </c>
      <c r="E703" s="40">
        <v>0.30555555555555552</v>
      </c>
      <c r="F703" s="40">
        <v>0.93055555555555547</v>
      </c>
      <c r="G703" s="41">
        <v>1200</v>
      </c>
      <c r="H703" s="41" t="s">
        <v>2032</v>
      </c>
      <c r="I703" s="35">
        <v>12.4</v>
      </c>
      <c r="J703" s="35">
        <v>17.36</v>
      </c>
      <c r="K703" s="35">
        <v>14.9</v>
      </c>
      <c r="L703" s="35">
        <v>2.09</v>
      </c>
      <c r="M703" s="35">
        <v>9.84</v>
      </c>
      <c r="N703" s="35">
        <v>0</v>
      </c>
      <c r="O703" s="35">
        <f>0.12*15</f>
        <v>1.7999999999999998</v>
      </c>
      <c r="P703" s="35">
        <v>0</v>
      </c>
      <c r="Q703" s="35">
        <v>2.5</v>
      </c>
      <c r="R703" s="36">
        <v>10.199999999999999</v>
      </c>
      <c r="S703" s="41">
        <v>3</v>
      </c>
      <c r="T703" s="36">
        <v>8.1</v>
      </c>
      <c r="U703" s="41">
        <v>13</v>
      </c>
      <c r="V703" s="36">
        <v>8.1646000000000001</v>
      </c>
      <c r="W703" s="43">
        <v>15</v>
      </c>
      <c r="X703" s="43" t="s">
        <v>1746</v>
      </c>
      <c r="Y703" s="44" t="s">
        <v>2033</v>
      </c>
    </row>
    <row r="704" spans="1:25" x14ac:dyDescent="0.25">
      <c r="A704" s="90">
        <v>703</v>
      </c>
      <c r="B704" s="29" t="s">
        <v>23</v>
      </c>
      <c r="C704" s="26" t="s">
        <v>581</v>
      </c>
      <c r="D704" s="39">
        <v>44913</v>
      </c>
      <c r="E704" s="40">
        <v>0.34027777777777773</v>
      </c>
      <c r="F704" s="40">
        <v>0.79861111111111116</v>
      </c>
      <c r="G704" s="41">
        <v>1200</v>
      </c>
      <c r="H704" s="41" t="s">
        <v>385</v>
      </c>
      <c r="I704" s="35">
        <v>4.1399999999999997</v>
      </c>
      <c r="J704" s="35">
        <v>4.4800000000000004</v>
      </c>
      <c r="K704" s="35">
        <v>4.0599999999999996</v>
      </c>
      <c r="L704" s="35">
        <v>0.14000000000000001</v>
      </c>
      <c r="M704" s="35">
        <v>3.02</v>
      </c>
      <c r="N704" s="35">
        <v>2.59</v>
      </c>
      <c r="O704" s="35">
        <f>0.12*11</f>
        <v>1.3199999999999998</v>
      </c>
      <c r="P704" s="35">
        <v>0</v>
      </c>
      <c r="Q704" s="35">
        <v>0.2</v>
      </c>
      <c r="R704" s="36">
        <v>1</v>
      </c>
      <c r="S704" s="41">
        <v>4</v>
      </c>
      <c r="T704" s="36">
        <v>1.4</v>
      </c>
      <c r="U704" s="41">
        <v>5</v>
      </c>
      <c r="V704" s="36">
        <v>0.91369999999999996</v>
      </c>
      <c r="W704" s="43">
        <v>11</v>
      </c>
      <c r="X704" s="43" t="s">
        <v>1746</v>
      </c>
      <c r="Y704" s="44" t="s">
        <v>2034</v>
      </c>
    </row>
    <row r="705" spans="1:25" x14ac:dyDescent="0.25">
      <c r="A705" s="90">
        <v>704</v>
      </c>
      <c r="B705" s="29" t="s">
        <v>23</v>
      </c>
      <c r="C705" s="26" t="s">
        <v>1211</v>
      </c>
      <c r="D705" s="39">
        <v>44914</v>
      </c>
      <c r="E705" s="40">
        <v>0.4236111111111111</v>
      </c>
      <c r="F705" s="40">
        <v>0.63194444444444442</v>
      </c>
      <c r="G705" s="41">
        <v>1200</v>
      </c>
      <c r="H705" s="41" t="s">
        <v>385</v>
      </c>
      <c r="I705" s="35">
        <v>7.92</v>
      </c>
      <c r="J705" s="35">
        <v>28.05</v>
      </c>
      <c r="K705" s="35">
        <v>28.05</v>
      </c>
      <c r="L705" s="35">
        <v>0.81</v>
      </c>
      <c r="M705" s="35">
        <v>1.1299999999999999</v>
      </c>
      <c r="N705" s="35">
        <v>0.67</v>
      </c>
      <c r="O705" s="35">
        <f>0.12*5</f>
        <v>0.6</v>
      </c>
      <c r="P705" s="35">
        <v>0</v>
      </c>
      <c r="Q705" s="35">
        <v>0.5</v>
      </c>
      <c r="R705" s="36">
        <v>0.5</v>
      </c>
      <c r="S705" s="41">
        <v>1</v>
      </c>
      <c r="T705" s="36">
        <v>1.1000000000000001</v>
      </c>
      <c r="U705" s="41">
        <v>1</v>
      </c>
      <c r="V705" s="36">
        <v>0.5</v>
      </c>
      <c r="W705" s="43">
        <v>5</v>
      </c>
      <c r="X705" s="43" t="s">
        <v>1746</v>
      </c>
      <c r="Y705" s="44" t="s">
        <v>2035</v>
      </c>
    </row>
    <row r="706" spans="1:25" x14ac:dyDescent="0.25">
      <c r="A706" s="90">
        <v>705</v>
      </c>
      <c r="B706" s="29" t="s">
        <v>23</v>
      </c>
      <c r="C706" s="26" t="s">
        <v>397</v>
      </c>
      <c r="D706" s="39">
        <v>44914</v>
      </c>
      <c r="E706" s="40">
        <v>0.38194444444444442</v>
      </c>
      <c r="F706" s="40">
        <v>0.88194444444444453</v>
      </c>
      <c r="G706" s="41">
        <v>1200</v>
      </c>
      <c r="H706" s="41" t="s">
        <v>385</v>
      </c>
      <c r="I706" s="35">
        <v>16.62</v>
      </c>
      <c r="J706" s="35">
        <v>19.28</v>
      </c>
      <c r="K706" s="35">
        <v>6.09</v>
      </c>
      <c r="L706" s="35">
        <v>4.09</v>
      </c>
      <c r="M706" s="35">
        <v>6.6</v>
      </c>
      <c r="N706" s="35">
        <v>1.93</v>
      </c>
      <c r="O706" s="35">
        <f>0.12*12</f>
        <v>1.44</v>
      </c>
      <c r="P706" s="35">
        <v>0.2</v>
      </c>
      <c r="Q706" s="35">
        <v>1.7</v>
      </c>
      <c r="R706" s="36">
        <v>11.4</v>
      </c>
      <c r="S706" s="41">
        <v>1</v>
      </c>
      <c r="T706" s="36">
        <v>2.1</v>
      </c>
      <c r="U706" s="41">
        <f>D710-D706</f>
        <v>2</v>
      </c>
      <c r="V706" s="36">
        <v>1.8521000000000001</v>
      </c>
      <c r="W706" s="43">
        <v>12</v>
      </c>
      <c r="X706" s="43" t="s">
        <v>1746</v>
      </c>
      <c r="Y706" s="44" t="s">
        <v>2036</v>
      </c>
    </row>
    <row r="707" spans="1:25" x14ac:dyDescent="0.25">
      <c r="A707" s="90">
        <v>706</v>
      </c>
      <c r="B707" s="29" t="s">
        <v>23</v>
      </c>
      <c r="C707" s="26" t="s">
        <v>2037</v>
      </c>
      <c r="D707" s="39">
        <v>44915</v>
      </c>
      <c r="E707" s="40">
        <v>0.44444444444444442</v>
      </c>
      <c r="F707" s="40">
        <v>0.81944444444444453</v>
      </c>
      <c r="G707" s="41">
        <v>1200</v>
      </c>
      <c r="H707" s="41" t="s">
        <v>385</v>
      </c>
      <c r="I707" s="35">
        <v>2.4300000000000002</v>
      </c>
      <c r="J707" s="35">
        <v>4.4800000000000004</v>
      </c>
      <c r="K707" s="35">
        <v>2.38</v>
      </c>
      <c r="L707" s="35">
        <v>0</v>
      </c>
      <c r="M707" s="35">
        <v>3.85</v>
      </c>
      <c r="N707" s="35">
        <v>2.67</v>
      </c>
      <c r="O707" s="35">
        <f>0.12*9</f>
        <v>1.08</v>
      </c>
      <c r="P707" s="35">
        <v>0.4</v>
      </c>
      <c r="Q707" s="35">
        <v>1.1000000000000001</v>
      </c>
      <c r="R707" s="36">
        <v>1.6</v>
      </c>
      <c r="S707" s="41">
        <v>5</v>
      </c>
      <c r="T707" s="36">
        <v>4.1000000000000005</v>
      </c>
      <c r="U707" s="41">
        <v>11</v>
      </c>
      <c r="V707" s="36">
        <v>12.761200000000001</v>
      </c>
      <c r="W707" s="43">
        <v>9</v>
      </c>
      <c r="X707" s="43" t="s">
        <v>1746</v>
      </c>
      <c r="Y707" s="44" t="s">
        <v>2038</v>
      </c>
    </row>
    <row r="708" spans="1:25" x14ac:dyDescent="0.25">
      <c r="A708" s="90">
        <v>707</v>
      </c>
      <c r="B708" s="29" t="s">
        <v>23</v>
      </c>
      <c r="C708" s="26" t="s">
        <v>1614</v>
      </c>
      <c r="D708" s="39">
        <v>44915</v>
      </c>
      <c r="E708" s="40">
        <v>0.3611111111111111</v>
      </c>
      <c r="F708" s="40">
        <v>0.86111111111111116</v>
      </c>
      <c r="G708" s="41">
        <v>1200</v>
      </c>
      <c r="H708" s="41" t="s">
        <v>385</v>
      </c>
      <c r="I708" s="35">
        <v>9.02</v>
      </c>
      <c r="J708" s="35">
        <v>9.1199999999999992</v>
      </c>
      <c r="K708" s="35">
        <v>4.75</v>
      </c>
      <c r="L708" s="35">
        <v>2.27</v>
      </c>
      <c r="M708" s="35">
        <v>6.23</v>
      </c>
      <c r="N708" s="35">
        <v>1.38</v>
      </c>
      <c r="O708" s="35">
        <f>0.12*12</f>
        <v>1.44</v>
      </c>
      <c r="P708" s="35">
        <v>0.2</v>
      </c>
      <c r="Q708" s="35">
        <v>0.3</v>
      </c>
      <c r="R708" s="36">
        <v>15.2</v>
      </c>
      <c r="S708" s="41">
        <v>5</v>
      </c>
      <c r="T708" s="36">
        <v>1.0999999999999999</v>
      </c>
      <c r="U708" s="41">
        <v>11</v>
      </c>
      <c r="V708" s="36">
        <v>1.5184</v>
      </c>
      <c r="W708" s="43">
        <v>12</v>
      </c>
      <c r="X708" s="43" t="s">
        <v>1746</v>
      </c>
      <c r="Y708" s="44" t="s">
        <v>2039</v>
      </c>
    </row>
    <row r="709" spans="1:25" x14ac:dyDescent="0.25">
      <c r="A709" s="90">
        <v>708</v>
      </c>
      <c r="B709" s="29" t="s">
        <v>23</v>
      </c>
      <c r="C709" s="26" t="s">
        <v>1211</v>
      </c>
      <c r="D709" s="39">
        <v>44916</v>
      </c>
      <c r="E709" s="40">
        <v>0.47222222222222227</v>
      </c>
      <c r="F709" s="40">
        <v>0.8125</v>
      </c>
      <c r="G709" s="41">
        <v>1200</v>
      </c>
      <c r="H709" s="41" t="s">
        <v>893</v>
      </c>
      <c r="I709" s="35">
        <v>10.76</v>
      </c>
      <c r="J709" s="35">
        <v>28.01</v>
      </c>
      <c r="K709" s="35">
        <v>28.01</v>
      </c>
      <c r="L709" s="35">
        <v>0</v>
      </c>
      <c r="M709" s="35">
        <v>3.46</v>
      </c>
      <c r="N709" s="35">
        <v>2.97</v>
      </c>
      <c r="O709" s="35">
        <f>0.12*7.8</f>
        <v>0.93599999999999994</v>
      </c>
      <c r="P709" s="35">
        <v>0</v>
      </c>
      <c r="Q709" s="35">
        <v>1.7</v>
      </c>
      <c r="R709" s="36">
        <v>0.7</v>
      </c>
      <c r="S709" s="41">
        <v>2</v>
      </c>
      <c r="T709" s="36">
        <v>4</v>
      </c>
      <c r="U709" s="41">
        <v>2</v>
      </c>
      <c r="V709" s="36">
        <v>5.0115999999999996</v>
      </c>
      <c r="W709" s="43">
        <v>7.8</v>
      </c>
      <c r="X709" s="43" t="s">
        <v>1746</v>
      </c>
      <c r="Y709" s="44" t="s">
        <v>2040</v>
      </c>
    </row>
    <row r="710" spans="1:25" x14ac:dyDescent="0.25">
      <c r="A710" s="90">
        <v>709</v>
      </c>
      <c r="B710" s="29" t="s">
        <v>23</v>
      </c>
      <c r="C710" s="26" t="s">
        <v>397</v>
      </c>
      <c r="D710" s="39">
        <v>44916</v>
      </c>
      <c r="E710" s="40">
        <v>0.31944444444444448</v>
      </c>
      <c r="F710" s="40">
        <v>0.86111111111111116</v>
      </c>
      <c r="G710" s="41">
        <v>1200</v>
      </c>
      <c r="H710" s="41" t="s">
        <v>385</v>
      </c>
      <c r="I710" s="35">
        <v>12.78</v>
      </c>
      <c r="J710" s="35">
        <v>19.55</v>
      </c>
      <c r="K710" s="35">
        <v>6</v>
      </c>
      <c r="L710" s="35">
        <v>0</v>
      </c>
      <c r="M710" s="35">
        <v>6.6</v>
      </c>
      <c r="N710" s="35">
        <v>2.59</v>
      </c>
      <c r="O710" s="35">
        <f>0.12*13</f>
        <v>1.56</v>
      </c>
      <c r="P710" s="35">
        <v>0.1</v>
      </c>
      <c r="Q710" s="35">
        <v>0.2</v>
      </c>
      <c r="R710" s="36">
        <v>10.6</v>
      </c>
      <c r="S710" s="41">
        <v>1</v>
      </c>
      <c r="T710" s="36">
        <v>0.7</v>
      </c>
      <c r="U710" s="41">
        <v>1</v>
      </c>
      <c r="V710" s="36">
        <v>0.1</v>
      </c>
      <c r="W710" s="43">
        <v>13</v>
      </c>
      <c r="X710" s="43" t="s">
        <v>1746</v>
      </c>
      <c r="Y710" s="44" t="s">
        <v>2041</v>
      </c>
    </row>
    <row r="711" spans="1:25" x14ac:dyDescent="0.25">
      <c r="A711" s="90">
        <v>710</v>
      </c>
      <c r="B711" s="29" t="s">
        <v>23</v>
      </c>
      <c r="C711" s="26" t="s">
        <v>1234</v>
      </c>
      <c r="D711" s="39">
        <v>44917</v>
      </c>
      <c r="E711" s="61">
        <v>0.4826388888888889</v>
      </c>
      <c r="F711" s="40">
        <v>0.78125</v>
      </c>
      <c r="G711" s="41">
        <v>1200</v>
      </c>
      <c r="H711" s="41" t="s">
        <v>385</v>
      </c>
      <c r="I711" s="35">
        <v>7.29</v>
      </c>
      <c r="J711" s="35">
        <v>9.1199999999999992</v>
      </c>
      <c r="K711" s="35">
        <v>7.51</v>
      </c>
      <c r="L711" s="35">
        <v>0</v>
      </c>
      <c r="M711" s="35">
        <v>6.48</v>
      </c>
      <c r="N711" s="35">
        <v>3.89</v>
      </c>
      <c r="O711" s="35">
        <f>0.12*3</f>
        <v>0.36</v>
      </c>
      <c r="P711" s="35">
        <v>0.2</v>
      </c>
      <c r="Q711" s="35">
        <v>0.9</v>
      </c>
      <c r="R711" s="36">
        <v>11</v>
      </c>
      <c r="S711" s="41">
        <v>1</v>
      </c>
      <c r="T711" s="36">
        <v>1.2999999999999998</v>
      </c>
      <c r="U711" s="41">
        <v>1</v>
      </c>
      <c r="V711" s="36">
        <v>0.7</v>
      </c>
      <c r="W711" s="43">
        <v>5.3</v>
      </c>
      <c r="X711" s="43" t="s">
        <v>1746</v>
      </c>
      <c r="Y711" s="44" t="s">
        <v>2042</v>
      </c>
    </row>
    <row r="712" spans="1:25" x14ac:dyDescent="0.25">
      <c r="A712" s="90">
        <v>711</v>
      </c>
      <c r="B712" s="29" t="s">
        <v>23</v>
      </c>
      <c r="C712" s="26" t="s">
        <v>910</v>
      </c>
      <c r="D712" s="39">
        <v>44917</v>
      </c>
      <c r="E712" s="40">
        <v>0.60763888888888895</v>
      </c>
      <c r="F712" s="40">
        <v>0.68402777777777779</v>
      </c>
      <c r="G712" s="41">
        <v>1200</v>
      </c>
      <c r="H712" s="41" t="s">
        <v>385</v>
      </c>
      <c r="I712" s="35">
        <v>6.54</v>
      </c>
      <c r="J712" s="35">
        <v>16.760000000000002</v>
      </c>
      <c r="K712" s="35">
        <v>16.760000000000002</v>
      </c>
      <c r="L712" s="35">
        <v>0</v>
      </c>
      <c r="M712" s="35">
        <v>0</v>
      </c>
      <c r="N712" s="35">
        <v>0</v>
      </c>
      <c r="O712" s="35">
        <f>0.12*1.8</f>
        <v>0.216</v>
      </c>
      <c r="P712" s="35">
        <v>0.2</v>
      </c>
      <c r="Q712" s="35">
        <v>0.2</v>
      </c>
      <c r="R712" s="36">
        <v>0</v>
      </c>
      <c r="S712" s="41">
        <v>0</v>
      </c>
      <c r="T712" s="36">
        <v>0.6</v>
      </c>
      <c r="U712" s="41">
        <v>0</v>
      </c>
      <c r="V712" s="36">
        <v>0</v>
      </c>
      <c r="W712" s="43">
        <v>1.6</v>
      </c>
      <c r="X712" s="43" t="s">
        <v>1746</v>
      </c>
      <c r="Y712" s="44" t="s">
        <v>2043</v>
      </c>
    </row>
    <row r="713" spans="1:25" x14ac:dyDescent="0.25">
      <c r="A713" s="90">
        <v>712</v>
      </c>
      <c r="B713" s="29" t="s">
        <v>23</v>
      </c>
      <c r="C713" s="26" t="s">
        <v>1967</v>
      </c>
      <c r="D713" s="39">
        <v>44917</v>
      </c>
      <c r="E713" s="40">
        <v>0.78125</v>
      </c>
      <c r="F713" s="40">
        <v>0.89930555555555547</v>
      </c>
      <c r="G713" s="41">
        <v>1200</v>
      </c>
      <c r="H713" s="41" t="s">
        <v>385</v>
      </c>
      <c r="I713" s="35">
        <v>7.64</v>
      </c>
      <c r="J713" s="35">
        <v>8.7899999999999991</v>
      </c>
      <c r="K713" s="35">
        <v>6.62</v>
      </c>
      <c r="L713" s="35">
        <v>0</v>
      </c>
      <c r="M713" s="35">
        <v>11.12</v>
      </c>
      <c r="N713" s="35">
        <v>2.4700000000000002</v>
      </c>
      <c r="O713" s="35">
        <f>0.12*2.8</f>
        <v>0.33599999999999997</v>
      </c>
      <c r="P713" s="35">
        <v>0.2</v>
      </c>
      <c r="Q713" s="35">
        <v>0.2</v>
      </c>
      <c r="R713" s="36">
        <v>24.7</v>
      </c>
      <c r="S713" s="41">
        <v>0</v>
      </c>
      <c r="T713" s="36">
        <v>0.6</v>
      </c>
      <c r="U713" s="41">
        <v>0</v>
      </c>
      <c r="V713" s="36">
        <v>0</v>
      </c>
      <c r="W713" s="43">
        <v>2.8</v>
      </c>
      <c r="X713" s="43" t="s">
        <v>1746</v>
      </c>
      <c r="Y713" s="44" t="s">
        <v>2044</v>
      </c>
    </row>
    <row r="714" spans="1:25" x14ac:dyDescent="0.25">
      <c r="A714" s="90">
        <v>713</v>
      </c>
      <c r="B714" s="29" t="s">
        <v>23</v>
      </c>
      <c r="C714" s="26" t="s">
        <v>397</v>
      </c>
      <c r="D714" s="39">
        <v>44917</v>
      </c>
      <c r="E714" s="40">
        <v>0.30555555555555552</v>
      </c>
      <c r="F714" s="40">
        <v>0.88888888888888884</v>
      </c>
      <c r="G714" s="41">
        <v>1200</v>
      </c>
      <c r="H714" s="41" t="s">
        <v>385</v>
      </c>
      <c r="I714" s="35">
        <v>10.15</v>
      </c>
      <c r="J714" s="35">
        <v>17.649999999999999</v>
      </c>
      <c r="K714" s="35">
        <v>5.85</v>
      </c>
      <c r="L714" s="35">
        <v>2.06</v>
      </c>
      <c r="M714" s="35">
        <v>9.7899999999999991</v>
      </c>
      <c r="N714" s="35">
        <v>2.8</v>
      </c>
      <c r="O714" s="35">
        <f>0.12*14</f>
        <v>1.68</v>
      </c>
      <c r="P714" s="35">
        <v>0.2</v>
      </c>
      <c r="Q714" s="35">
        <v>0.2</v>
      </c>
      <c r="R714" s="36">
        <v>10.1</v>
      </c>
      <c r="S714" s="41">
        <v>0</v>
      </c>
      <c r="T714" s="36">
        <v>0.6</v>
      </c>
      <c r="U714" s="41">
        <v>0</v>
      </c>
      <c r="V714" s="36">
        <v>0</v>
      </c>
      <c r="W714" s="43">
        <v>14</v>
      </c>
      <c r="X714" s="43" t="s">
        <v>1746</v>
      </c>
      <c r="Y714" s="44" t="s">
        <v>2045</v>
      </c>
    </row>
    <row r="715" spans="1:25" x14ac:dyDescent="0.25">
      <c r="A715" s="90">
        <v>714</v>
      </c>
      <c r="B715" s="29" t="s">
        <v>23</v>
      </c>
      <c r="C715" s="26" t="s">
        <v>1211</v>
      </c>
      <c r="D715" s="39">
        <v>44918</v>
      </c>
      <c r="E715" s="40">
        <v>0.54513888888888895</v>
      </c>
      <c r="F715" s="40">
        <v>0.6875</v>
      </c>
      <c r="G715" s="41">
        <v>1200</v>
      </c>
      <c r="H715" s="41" t="s">
        <v>385</v>
      </c>
      <c r="I715" s="35">
        <v>11.02</v>
      </c>
      <c r="J715" s="35">
        <v>28.02</v>
      </c>
      <c r="K715" s="35">
        <v>28.02</v>
      </c>
      <c r="L715" s="35">
        <v>2.2200000000000002</v>
      </c>
      <c r="M715" s="35">
        <v>2.37</v>
      </c>
      <c r="N715" s="35">
        <v>2.29</v>
      </c>
      <c r="O715" s="35">
        <f>0.12*3.4</f>
        <v>0.40799999999999997</v>
      </c>
      <c r="P715" s="35">
        <v>0</v>
      </c>
      <c r="Q715" s="35">
        <v>2.5</v>
      </c>
      <c r="R715" s="36">
        <v>0.36</v>
      </c>
      <c r="S715" s="41">
        <v>4</v>
      </c>
      <c r="T715" s="36">
        <v>10</v>
      </c>
      <c r="U715" s="41">
        <v>8</v>
      </c>
      <c r="V715" s="36">
        <v>10.066800000000001</v>
      </c>
      <c r="W715" s="43">
        <v>3.4</v>
      </c>
      <c r="X715" s="43" t="s">
        <v>1746</v>
      </c>
      <c r="Y715" s="44" t="s">
        <v>2046</v>
      </c>
    </row>
    <row r="716" spans="1:25" x14ac:dyDescent="0.25">
      <c r="A716" s="90">
        <v>715</v>
      </c>
      <c r="B716" s="29" t="s">
        <v>23</v>
      </c>
      <c r="C716" s="26" t="s">
        <v>397</v>
      </c>
      <c r="D716" s="39">
        <v>44918</v>
      </c>
      <c r="E716" s="40">
        <v>0.30555555555555552</v>
      </c>
      <c r="F716" s="40">
        <v>0.88888888888888884</v>
      </c>
      <c r="G716" s="41">
        <v>1200</v>
      </c>
      <c r="H716" s="41" t="s">
        <v>385</v>
      </c>
      <c r="I716" s="35">
        <v>9.64</v>
      </c>
      <c r="J716" s="35">
        <v>16.73</v>
      </c>
      <c r="K716" s="35">
        <v>5.42</v>
      </c>
      <c r="L716" s="35">
        <v>0</v>
      </c>
      <c r="M716" s="35">
        <v>5.49</v>
      </c>
      <c r="N716" s="35">
        <v>2.1</v>
      </c>
      <c r="O716" s="35">
        <f>0.12*14</f>
        <v>1.68</v>
      </c>
      <c r="P716" s="35">
        <v>0.2</v>
      </c>
      <c r="Q716" s="35">
        <v>0.2</v>
      </c>
      <c r="R716" s="36">
        <v>10.7</v>
      </c>
      <c r="S716" s="41">
        <v>0</v>
      </c>
      <c r="T716" s="36">
        <v>0.6</v>
      </c>
      <c r="U716" s="41">
        <v>0</v>
      </c>
      <c r="V716" s="36">
        <v>0</v>
      </c>
      <c r="W716" s="43">
        <v>14</v>
      </c>
      <c r="X716" s="43" t="s">
        <v>1746</v>
      </c>
      <c r="Y716" s="44" t="s">
        <v>2047</v>
      </c>
    </row>
    <row r="717" spans="1:25" x14ac:dyDescent="0.25">
      <c r="A717" s="90">
        <v>716</v>
      </c>
      <c r="B717" s="29" t="s">
        <v>23</v>
      </c>
      <c r="C717" s="26" t="s">
        <v>520</v>
      </c>
      <c r="D717" s="39">
        <v>44919</v>
      </c>
      <c r="E717" s="40">
        <v>0.46527777777777773</v>
      </c>
      <c r="F717" s="40">
        <v>0.63194444444444442</v>
      </c>
      <c r="G717" s="41">
        <v>1000</v>
      </c>
      <c r="H717" s="41" t="s">
        <v>385</v>
      </c>
      <c r="I717" s="35">
        <v>3.41</v>
      </c>
      <c r="J717" s="35">
        <v>3.85</v>
      </c>
      <c r="K717" s="35">
        <v>3.85</v>
      </c>
      <c r="L717" s="35">
        <v>0</v>
      </c>
      <c r="M717" s="35">
        <v>2.7</v>
      </c>
      <c r="N717" s="35">
        <v>2.1</v>
      </c>
      <c r="O717" s="35">
        <f>0.1*4</f>
        <v>0.4</v>
      </c>
      <c r="P717" s="35">
        <v>0</v>
      </c>
      <c r="Q717" s="35">
        <v>1</v>
      </c>
      <c r="R717" s="36">
        <v>0.5</v>
      </c>
      <c r="S717" s="41">
        <v>4</v>
      </c>
      <c r="T717" s="36">
        <v>4.5999999999999996</v>
      </c>
      <c r="U717" s="41">
        <v>7</v>
      </c>
      <c r="V717" s="36">
        <v>4.2123999999999997</v>
      </c>
      <c r="W717" s="43">
        <v>4</v>
      </c>
      <c r="X717" s="43" t="s">
        <v>1746</v>
      </c>
      <c r="Y717" s="44" t="s">
        <v>2048</v>
      </c>
    </row>
    <row r="718" spans="1:25" x14ac:dyDescent="0.25">
      <c r="A718" s="90">
        <v>717</v>
      </c>
      <c r="B718" s="29" t="s">
        <v>23</v>
      </c>
      <c r="C718" s="26" t="s">
        <v>401</v>
      </c>
      <c r="D718" s="39">
        <v>44920</v>
      </c>
      <c r="E718" s="40">
        <v>0.49652777777777773</v>
      </c>
      <c r="F718" s="40">
        <v>0.83680555555555547</v>
      </c>
      <c r="G718" s="41">
        <v>1200</v>
      </c>
      <c r="H718" s="41" t="s">
        <v>374</v>
      </c>
      <c r="I718" s="35">
        <v>8.16</v>
      </c>
      <c r="J718" s="35">
        <v>9.64</v>
      </c>
      <c r="K718" s="35">
        <v>7.84</v>
      </c>
      <c r="L718" s="35">
        <v>0</v>
      </c>
      <c r="M718" s="35">
        <v>6.68</v>
      </c>
      <c r="N718" s="35">
        <v>5.54</v>
      </c>
      <c r="O718" s="35">
        <f>0.12*8</f>
        <v>0.96</v>
      </c>
      <c r="P718" s="35">
        <v>0</v>
      </c>
      <c r="Q718" s="35">
        <v>0.9</v>
      </c>
      <c r="R718" s="36">
        <v>2.64</v>
      </c>
      <c r="S718" s="41">
        <v>3</v>
      </c>
      <c r="T718" s="36">
        <v>3.3000000000000003</v>
      </c>
      <c r="U718" s="41">
        <v>6</v>
      </c>
      <c r="V718" s="36">
        <v>2.9487999999999999</v>
      </c>
      <c r="W718" s="43">
        <v>8</v>
      </c>
      <c r="X718" s="43" t="s">
        <v>1746</v>
      </c>
      <c r="Y718" s="44" t="s">
        <v>2049</v>
      </c>
    </row>
    <row r="719" spans="1:25" x14ac:dyDescent="0.25">
      <c r="A719" s="90">
        <v>718</v>
      </c>
      <c r="B719" s="29" t="s">
        <v>23</v>
      </c>
      <c r="C719" s="26" t="s">
        <v>581</v>
      </c>
      <c r="D719" s="39">
        <v>44921</v>
      </c>
      <c r="E719" s="40">
        <v>0.41319444444444442</v>
      </c>
      <c r="F719" s="40">
        <v>0.75347222222222221</v>
      </c>
      <c r="G719" s="41">
        <v>1200</v>
      </c>
      <c r="H719" s="41" t="s">
        <v>374</v>
      </c>
      <c r="I719" s="35">
        <v>3.77</v>
      </c>
      <c r="J719" s="35">
        <v>5.15</v>
      </c>
      <c r="K719" s="35">
        <v>4.08</v>
      </c>
      <c r="L719" s="35">
        <v>0</v>
      </c>
      <c r="M719" s="35">
        <v>4.5</v>
      </c>
      <c r="N719" s="35">
        <v>3.34</v>
      </c>
      <c r="O719" s="35">
        <f>0.12*8</f>
        <v>0.96</v>
      </c>
      <c r="P719" s="35">
        <v>0</v>
      </c>
      <c r="Q719" s="35">
        <v>0.2</v>
      </c>
      <c r="R719" s="36">
        <v>0.2</v>
      </c>
      <c r="S719" s="41">
        <v>1</v>
      </c>
      <c r="T719" s="36">
        <v>0.8</v>
      </c>
      <c r="U719" s="41">
        <v>5</v>
      </c>
      <c r="V719" s="36">
        <v>0.20760000000000001</v>
      </c>
      <c r="W719" s="43">
        <v>8</v>
      </c>
      <c r="X719" s="43" t="s">
        <v>1746</v>
      </c>
      <c r="Y719" s="44" t="s">
        <v>2050</v>
      </c>
    </row>
    <row r="720" spans="1:25" x14ac:dyDescent="0.25">
      <c r="A720" s="90">
        <v>719</v>
      </c>
      <c r="B720" s="29" t="s">
        <v>23</v>
      </c>
      <c r="C720" s="26" t="s">
        <v>429</v>
      </c>
      <c r="D720" s="39">
        <v>44922</v>
      </c>
      <c r="E720" s="40">
        <v>0.53472222222222221</v>
      </c>
      <c r="F720" s="40">
        <v>0.79861111111111116</v>
      </c>
      <c r="G720" s="41">
        <v>1200</v>
      </c>
      <c r="H720" s="41" t="s">
        <v>893</v>
      </c>
      <c r="I720" s="35">
        <v>4.29</v>
      </c>
      <c r="J720" s="35">
        <v>4.82</v>
      </c>
      <c r="K720" s="35">
        <v>4.43</v>
      </c>
      <c r="L720" s="35">
        <v>0</v>
      </c>
      <c r="M720" s="35">
        <v>4.45</v>
      </c>
      <c r="N720" s="35">
        <v>2.12</v>
      </c>
      <c r="O720" s="35">
        <f>0.12*6</f>
        <v>0.72</v>
      </c>
      <c r="P720" s="35">
        <v>0</v>
      </c>
      <c r="Q720" s="35">
        <v>1.2</v>
      </c>
      <c r="R720" s="36">
        <v>3.1</v>
      </c>
      <c r="S720" s="41">
        <v>1</v>
      </c>
      <c r="T720" s="36">
        <v>1.2</v>
      </c>
      <c r="U720" s="41">
        <v>1</v>
      </c>
      <c r="V720" s="36">
        <v>1.2</v>
      </c>
      <c r="W720" s="43">
        <v>6</v>
      </c>
      <c r="X720" s="43" t="s">
        <v>1746</v>
      </c>
      <c r="Y720" s="44" t="s">
        <v>2051</v>
      </c>
    </row>
    <row r="721" spans="1:25" x14ac:dyDescent="0.25">
      <c r="A721" s="90">
        <v>720</v>
      </c>
      <c r="B721" s="29" t="s">
        <v>23</v>
      </c>
      <c r="C721" s="26" t="s">
        <v>1211</v>
      </c>
      <c r="D721" s="39">
        <v>44922</v>
      </c>
      <c r="E721" s="40">
        <v>0.4375</v>
      </c>
      <c r="F721" s="40">
        <v>0.63194444444444442</v>
      </c>
      <c r="G721" s="41">
        <v>1200</v>
      </c>
      <c r="H721" s="41" t="s">
        <v>385</v>
      </c>
      <c r="I721" s="35">
        <v>5.87</v>
      </c>
      <c r="J721" s="35">
        <v>28</v>
      </c>
      <c r="K721" s="35">
        <v>28</v>
      </c>
      <c r="L721" s="35">
        <v>1.83</v>
      </c>
      <c r="M721" s="35">
        <v>2.04</v>
      </c>
      <c r="N721" s="35">
        <v>2.02</v>
      </c>
      <c r="O721" s="35">
        <f>0.12*4.7</f>
        <v>0.56399999999999995</v>
      </c>
      <c r="P721" s="35">
        <v>0</v>
      </c>
      <c r="Q721" s="35">
        <v>1.9</v>
      </c>
      <c r="R721" s="36">
        <v>0.2</v>
      </c>
      <c r="S721" s="41">
        <v>1</v>
      </c>
      <c r="T721" s="36">
        <v>1.9</v>
      </c>
      <c r="U721" s="41">
        <v>1</v>
      </c>
      <c r="V721" s="36">
        <v>1.9</v>
      </c>
      <c r="W721" s="43">
        <v>4.7</v>
      </c>
      <c r="X721" s="43" t="s">
        <v>1746</v>
      </c>
      <c r="Y721" s="44" t="s">
        <v>2052</v>
      </c>
    </row>
    <row r="722" spans="1:25" x14ac:dyDescent="0.25">
      <c r="A722" s="90">
        <v>721</v>
      </c>
      <c r="B722" s="29" t="s">
        <v>23</v>
      </c>
      <c r="C722" s="26" t="s">
        <v>401</v>
      </c>
      <c r="D722" s="39">
        <v>44923</v>
      </c>
      <c r="E722" s="40">
        <v>0.63194444444444442</v>
      </c>
      <c r="F722" s="40">
        <v>0.79861111111111116</v>
      </c>
      <c r="G722" s="41">
        <v>1200</v>
      </c>
      <c r="H722" s="41" t="s">
        <v>385</v>
      </c>
      <c r="I722" s="35">
        <v>6.41</v>
      </c>
      <c r="J722" s="35">
        <v>7.51</v>
      </c>
      <c r="K722" s="35">
        <v>6.68</v>
      </c>
      <c r="L722" s="35">
        <v>0.3</v>
      </c>
      <c r="M722" s="35">
        <v>4.33</v>
      </c>
      <c r="N722" s="35">
        <v>4.04</v>
      </c>
      <c r="O722" s="35">
        <f>0.12*4</f>
        <v>0.48</v>
      </c>
      <c r="P722" s="35">
        <v>0</v>
      </c>
      <c r="Q722" s="35">
        <v>1.6</v>
      </c>
      <c r="R722" s="36">
        <v>2.2999999999999998</v>
      </c>
      <c r="S722" s="41">
        <v>1</v>
      </c>
      <c r="T722" s="36">
        <f t="shared" ref="T722:T729" si="9">(Q722-P722)*S722</f>
        <v>1.6</v>
      </c>
      <c r="U722" s="41">
        <v>1</v>
      </c>
      <c r="V722" s="36">
        <v>1.6</v>
      </c>
      <c r="W722" s="43">
        <v>4</v>
      </c>
      <c r="X722" s="43" t="s">
        <v>1746</v>
      </c>
      <c r="Y722" s="44" t="s">
        <v>2053</v>
      </c>
    </row>
    <row r="723" spans="1:25" x14ac:dyDescent="0.25">
      <c r="A723" s="90">
        <v>722</v>
      </c>
      <c r="B723" s="29" t="s">
        <v>23</v>
      </c>
      <c r="C723" s="26" t="s">
        <v>2054</v>
      </c>
      <c r="D723" s="39">
        <v>44923</v>
      </c>
      <c r="E723" s="40">
        <v>0.44444444444444442</v>
      </c>
      <c r="F723" s="40">
        <v>0.71875</v>
      </c>
      <c r="G723" s="41">
        <v>1200</v>
      </c>
      <c r="H723" s="41" t="s">
        <v>2055</v>
      </c>
      <c r="I723" s="35">
        <v>7.95</v>
      </c>
      <c r="J723" s="35">
        <v>27.98</v>
      </c>
      <c r="K723" s="35">
        <v>27.98</v>
      </c>
      <c r="L723" s="35">
        <v>0</v>
      </c>
      <c r="M723" s="35">
        <v>0</v>
      </c>
      <c r="N723" s="35">
        <v>0</v>
      </c>
      <c r="O723" s="35">
        <f>0.1*6.3</f>
        <v>0.63</v>
      </c>
      <c r="P723" s="35">
        <v>0</v>
      </c>
      <c r="Q723" s="35">
        <v>0</v>
      </c>
      <c r="R723" s="36">
        <v>0</v>
      </c>
      <c r="S723" s="41">
        <v>0</v>
      </c>
      <c r="T723" s="36">
        <f t="shared" si="9"/>
        <v>0</v>
      </c>
      <c r="U723" s="41">
        <v>0</v>
      </c>
      <c r="V723" s="36">
        <v>0</v>
      </c>
      <c r="W723" s="43">
        <v>6.3</v>
      </c>
      <c r="X723" s="43" t="s">
        <v>1746</v>
      </c>
      <c r="Y723" s="44" t="s">
        <v>2056</v>
      </c>
    </row>
    <row r="724" spans="1:25" x14ac:dyDescent="0.25">
      <c r="A724" s="90">
        <v>723</v>
      </c>
      <c r="B724" s="29" t="s">
        <v>23</v>
      </c>
      <c r="C724" s="26" t="s">
        <v>581</v>
      </c>
      <c r="D724" s="39">
        <v>44923</v>
      </c>
      <c r="E724" s="40">
        <v>0.44444444444444442</v>
      </c>
      <c r="F724" s="40">
        <v>0.61111111111111105</v>
      </c>
      <c r="G724" s="41">
        <v>1200</v>
      </c>
      <c r="H724" s="41" t="s">
        <v>385</v>
      </c>
      <c r="I724" s="35">
        <v>4.0199999999999996</v>
      </c>
      <c r="J724" s="35">
        <v>4.33</v>
      </c>
      <c r="K724" s="35">
        <v>3.99</v>
      </c>
      <c r="L724" s="35">
        <v>2.6</v>
      </c>
      <c r="M724" s="35">
        <v>2.97</v>
      </c>
      <c r="N724" s="35">
        <v>2.73</v>
      </c>
      <c r="O724" s="35">
        <f>0.12*4</f>
        <v>0.48</v>
      </c>
      <c r="P724" s="35">
        <v>0.2</v>
      </c>
      <c r="Q724" s="35">
        <v>0.3</v>
      </c>
      <c r="R724" s="36">
        <v>0.4</v>
      </c>
      <c r="S724" s="41">
        <v>1</v>
      </c>
      <c r="T724" s="36">
        <f t="shared" si="9"/>
        <v>9.9999999999999978E-2</v>
      </c>
      <c r="U724" s="41">
        <v>1</v>
      </c>
      <c r="V724" s="36">
        <v>9.9999999999999978E-2</v>
      </c>
      <c r="W724" s="43">
        <v>4</v>
      </c>
      <c r="X724" s="43" t="s">
        <v>1746</v>
      </c>
      <c r="Y724" s="44" t="s">
        <v>2057</v>
      </c>
    </row>
    <row r="725" spans="1:25" x14ac:dyDescent="0.25">
      <c r="A725" s="90">
        <v>724</v>
      </c>
      <c r="B725" s="29" t="s">
        <v>23</v>
      </c>
      <c r="C725" s="26" t="s">
        <v>1173</v>
      </c>
      <c r="D725" s="39">
        <v>44924</v>
      </c>
      <c r="E725" s="40">
        <v>0.4861111111111111</v>
      </c>
      <c r="F725" s="40">
        <v>0.65277777777777779</v>
      </c>
      <c r="G725" s="41">
        <v>1200</v>
      </c>
      <c r="H725" s="41" t="s">
        <v>377</v>
      </c>
      <c r="I725" s="35">
        <v>14.86</v>
      </c>
      <c r="J725" s="35">
        <v>14.86</v>
      </c>
      <c r="K725" s="35">
        <v>13.85</v>
      </c>
      <c r="L725" s="35">
        <v>0</v>
      </c>
      <c r="M725" s="35">
        <v>0</v>
      </c>
      <c r="N725" s="35">
        <v>0</v>
      </c>
      <c r="O725" s="35">
        <f>0.12*4</f>
        <v>0.48</v>
      </c>
      <c r="P725" s="35">
        <v>0.6</v>
      </c>
      <c r="Q725" s="35">
        <v>1.4</v>
      </c>
      <c r="R725" s="36">
        <v>0</v>
      </c>
      <c r="S725" s="41">
        <v>1</v>
      </c>
      <c r="T725" s="36">
        <f t="shared" si="9"/>
        <v>0.79999999999999993</v>
      </c>
      <c r="U725" s="41">
        <v>1</v>
      </c>
      <c r="V725" s="36">
        <v>0.79999999999999993</v>
      </c>
      <c r="W725" s="43">
        <v>4</v>
      </c>
      <c r="X725" s="43" t="s">
        <v>1746</v>
      </c>
      <c r="Y725" s="44" t="s">
        <v>2058</v>
      </c>
    </row>
    <row r="726" spans="1:25" x14ac:dyDescent="0.25">
      <c r="A726" s="90">
        <v>725</v>
      </c>
      <c r="B726" s="29" t="s">
        <v>23</v>
      </c>
      <c r="C726" s="26" t="s">
        <v>2059</v>
      </c>
      <c r="D726" s="39">
        <v>44924</v>
      </c>
      <c r="E726" s="40">
        <v>0.50694444444444442</v>
      </c>
      <c r="F726" s="40">
        <v>0.59027777777777779</v>
      </c>
      <c r="G726" s="41">
        <v>1200</v>
      </c>
      <c r="H726" s="41" t="s">
        <v>385</v>
      </c>
      <c r="I726" s="35">
        <v>16.23</v>
      </c>
      <c r="J726" s="35">
        <v>19.309999999999999</v>
      </c>
      <c r="K726" s="35">
        <v>19.309999999999999</v>
      </c>
      <c r="L726" s="35">
        <v>0</v>
      </c>
      <c r="M726" s="35">
        <v>0</v>
      </c>
      <c r="N726" s="35">
        <v>0</v>
      </c>
      <c r="O726" s="35">
        <f>0.12*2</f>
        <v>0.24</v>
      </c>
      <c r="P726" s="35">
        <v>0.2</v>
      </c>
      <c r="Q726" s="35">
        <v>0.2</v>
      </c>
      <c r="R726" s="36">
        <v>0</v>
      </c>
      <c r="S726" s="41">
        <v>0</v>
      </c>
      <c r="T726" s="36">
        <f t="shared" si="9"/>
        <v>0</v>
      </c>
      <c r="U726" s="41">
        <v>0</v>
      </c>
      <c r="V726" s="36">
        <v>0</v>
      </c>
      <c r="W726" s="43">
        <v>2</v>
      </c>
      <c r="X726" s="43" t="s">
        <v>1746</v>
      </c>
      <c r="Y726" s="44" t="s">
        <v>2060</v>
      </c>
    </row>
    <row r="727" spans="1:25" x14ac:dyDescent="0.25">
      <c r="A727" s="90">
        <v>726</v>
      </c>
      <c r="B727" s="29" t="s">
        <v>23</v>
      </c>
      <c r="C727" s="26" t="s">
        <v>1211</v>
      </c>
      <c r="D727" s="39">
        <v>44925</v>
      </c>
      <c r="E727" s="40">
        <v>0.40972222222222227</v>
      </c>
      <c r="F727" s="40">
        <v>0.59722222222222221</v>
      </c>
      <c r="G727" s="41">
        <v>1200</v>
      </c>
      <c r="H727" s="41" t="s">
        <v>385</v>
      </c>
      <c r="I727" s="35">
        <v>7.63</v>
      </c>
      <c r="J727" s="35">
        <v>28.1</v>
      </c>
      <c r="K727" s="35">
        <v>28.1</v>
      </c>
      <c r="L727" s="35">
        <v>1.27</v>
      </c>
      <c r="M727" s="35">
        <v>1.94</v>
      </c>
      <c r="N727" s="35">
        <v>1.92</v>
      </c>
      <c r="O727" s="35">
        <f>0.12*4.5</f>
        <v>0.54</v>
      </c>
      <c r="P727" s="35">
        <v>0</v>
      </c>
      <c r="Q727" s="35">
        <v>1.8</v>
      </c>
      <c r="R727" s="36">
        <v>0.2</v>
      </c>
      <c r="S727" s="41">
        <v>1</v>
      </c>
      <c r="T727" s="36">
        <f t="shared" si="9"/>
        <v>1.8</v>
      </c>
      <c r="U727" s="41">
        <v>1</v>
      </c>
      <c r="V727" s="36">
        <v>1.8</v>
      </c>
      <c r="W727" s="43">
        <v>4.5</v>
      </c>
      <c r="X727" s="43" t="s">
        <v>1746</v>
      </c>
      <c r="Y727" s="44" t="s">
        <v>2061</v>
      </c>
    </row>
    <row r="728" spans="1:25" x14ac:dyDescent="0.25">
      <c r="A728" s="90">
        <v>727</v>
      </c>
      <c r="B728" s="29" t="s">
        <v>23</v>
      </c>
      <c r="C728" s="26" t="s">
        <v>581</v>
      </c>
      <c r="D728" s="39">
        <v>44925</v>
      </c>
      <c r="E728" s="40">
        <v>0.42708333333333331</v>
      </c>
      <c r="F728" s="40">
        <v>0.89930555555555547</v>
      </c>
      <c r="G728" s="41">
        <v>1200</v>
      </c>
      <c r="H728" s="41" t="s">
        <v>374</v>
      </c>
      <c r="I728" s="35">
        <v>4.2</v>
      </c>
      <c r="J728" s="35">
        <v>4.9800000000000004</v>
      </c>
      <c r="K728" s="35">
        <v>3.88</v>
      </c>
      <c r="L728" s="35">
        <v>0</v>
      </c>
      <c r="M728" s="35">
        <v>4.3499999999999996</v>
      </c>
      <c r="N728" s="35">
        <v>3.21</v>
      </c>
      <c r="O728" s="35">
        <f>0.12*11</f>
        <v>1.3199999999999998</v>
      </c>
      <c r="P728" s="35">
        <v>0.2</v>
      </c>
      <c r="Q728" s="35">
        <v>0.3</v>
      </c>
      <c r="R728" s="36">
        <v>0</v>
      </c>
      <c r="S728" s="41">
        <v>1</v>
      </c>
      <c r="T728" s="36">
        <f t="shared" si="9"/>
        <v>9.9999999999999978E-2</v>
      </c>
      <c r="U728" s="41">
        <v>1</v>
      </c>
      <c r="V728" s="36">
        <v>9.9999999999999978E-2</v>
      </c>
      <c r="W728" s="43">
        <v>11</v>
      </c>
      <c r="X728" s="43" t="s">
        <v>1746</v>
      </c>
      <c r="Y728" s="44" t="s">
        <v>2062</v>
      </c>
    </row>
    <row r="729" spans="1:25" x14ac:dyDescent="0.25">
      <c r="A729" s="90">
        <v>728</v>
      </c>
      <c r="B729" s="29" t="s">
        <v>23</v>
      </c>
      <c r="C729" s="26" t="s">
        <v>60</v>
      </c>
      <c r="D729" s="39">
        <v>44926</v>
      </c>
      <c r="E729" s="40">
        <v>0.4826388888888889</v>
      </c>
      <c r="F729" s="40">
        <v>0.87152777777777779</v>
      </c>
      <c r="G729" s="41">
        <v>1200</v>
      </c>
      <c r="H729" s="41" t="s">
        <v>893</v>
      </c>
      <c r="I729" s="35">
        <v>7.09</v>
      </c>
      <c r="J729" s="35">
        <v>8.16</v>
      </c>
      <c r="K729" s="35">
        <v>7.42</v>
      </c>
      <c r="L729" s="35">
        <v>0</v>
      </c>
      <c r="M729" s="35">
        <v>5.58</v>
      </c>
      <c r="N729" s="35">
        <v>3.7</v>
      </c>
      <c r="O729" s="35">
        <f>0.12*9</f>
        <v>1.08</v>
      </c>
      <c r="P729" s="35">
        <v>0.2</v>
      </c>
      <c r="Q729" s="35">
        <v>0.2</v>
      </c>
      <c r="R729" s="36">
        <v>1.3</v>
      </c>
      <c r="S729" s="41">
        <v>0</v>
      </c>
      <c r="T729" s="36">
        <f t="shared" si="9"/>
        <v>0</v>
      </c>
      <c r="U729" s="41">
        <v>0</v>
      </c>
      <c r="V729" s="36">
        <v>0</v>
      </c>
      <c r="W729" s="43">
        <v>9</v>
      </c>
      <c r="X729" s="43" t="s">
        <v>1746</v>
      </c>
      <c r="Y729" s="44" t="s">
        <v>2063</v>
      </c>
    </row>
    <row r="730" spans="1:25" x14ac:dyDescent="0.25">
      <c r="A730" s="90">
        <v>729</v>
      </c>
      <c r="B730" s="29" t="s">
        <v>23</v>
      </c>
      <c r="C730" s="26" t="s">
        <v>24</v>
      </c>
      <c r="D730" s="39">
        <v>44927</v>
      </c>
      <c r="E730" s="40">
        <v>0.42708333333333298</v>
      </c>
      <c r="F730" s="40">
        <v>0.84375</v>
      </c>
      <c r="G730" s="41">
        <v>1200</v>
      </c>
      <c r="H730" s="41" t="s">
        <v>25</v>
      </c>
      <c r="I730" s="35">
        <v>4.01</v>
      </c>
      <c r="J730" s="35">
        <v>4.57</v>
      </c>
      <c r="K730" s="35">
        <v>4</v>
      </c>
      <c r="L730" s="35">
        <v>0.19</v>
      </c>
      <c r="M730" s="35">
        <v>4.41</v>
      </c>
      <c r="N730" s="35">
        <v>2.88</v>
      </c>
      <c r="O730" s="35">
        <f>0.12*10</f>
        <v>1.2</v>
      </c>
      <c r="P730" s="35">
        <v>0</v>
      </c>
      <c r="Q730" s="35">
        <v>0.4</v>
      </c>
      <c r="R730" s="36">
        <v>0.5</v>
      </c>
      <c r="S730" s="41">
        <v>1</v>
      </c>
      <c r="T730" s="36">
        <f t="shared" ref="T730:T745" si="10">(Q730-P730)*S730</f>
        <v>0.4</v>
      </c>
      <c r="U730" s="41">
        <v>2</v>
      </c>
      <c r="V730" s="36">
        <v>0.57879999999999998</v>
      </c>
      <c r="W730" s="43">
        <v>10</v>
      </c>
      <c r="X730" s="43" t="s">
        <v>1746</v>
      </c>
      <c r="Y730" s="44" t="s">
        <v>26</v>
      </c>
    </row>
    <row r="731" spans="1:25" x14ac:dyDescent="0.25">
      <c r="A731" s="90">
        <v>730</v>
      </c>
      <c r="B731" s="29" t="s">
        <v>23</v>
      </c>
      <c r="C731" s="26" t="s">
        <v>27</v>
      </c>
      <c r="D731" s="39">
        <v>44928</v>
      </c>
      <c r="E731" s="40">
        <v>0.46875</v>
      </c>
      <c r="F731" s="40">
        <v>0.65625</v>
      </c>
      <c r="G731" s="41">
        <v>1200</v>
      </c>
      <c r="H731" s="41" t="s">
        <v>25</v>
      </c>
      <c r="I731" s="35">
        <v>7.38</v>
      </c>
      <c r="J731" s="35">
        <v>28.11</v>
      </c>
      <c r="K731" s="35">
        <v>28.11</v>
      </c>
      <c r="L731" s="35">
        <v>1.1399999999999999</v>
      </c>
      <c r="M731" s="35">
        <v>1.1599999999999999</v>
      </c>
      <c r="N731" s="35">
        <v>0.8</v>
      </c>
      <c r="O731" s="35">
        <f>0.12*4.5</f>
        <v>0.54</v>
      </c>
      <c r="P731" s="35">
        <v>0</v>
      </c>
      <c r="Q731" s="35">
        <v>0.2</v>
      </c>
      <c r="R731" s="36">
        <v>0.2</v>
      </c>
      <c r="S731" s="41">
        <v>4</v>
      </c>
      <c r="T731" s="36">
        <f t="shared" si="10"/>
        <v>0.8</v>
      </c>
      <c r="U731" s="41">
        <f>D740-D731</f>
        <v>4</v>
      </c>
      <c r="V731" s="36">
        <v>5.3235999999999999</v>
      </c>
      <c r="W731" s="43">
        <v>4.5</v>
      </c>
      <c r="X731" s="43" t="s">
        <v>1746</v>
      </c>
      <c r="Y731" s="44" t="s">
        <v>28</v>
      </c>
    </row>
    <row r="732" spans="1:25" x14ac:dyDescent="0.25">
      <c r="A732" s="90">
        <v>731</v>
      </c>
      <c r="B732" s="29" t="s">
        <v>23</v>
      </c>
      <c r="C732" s="26" t="s">
        <v>29</v>
      </c>
      <c r="D732" s="39">
        <v>44928</v>
      </c>
      <c r="E732" s="40">
        <v>0.55902777777777801</v>
      </c>
      <c r="F732" s="40">
        <v>0.85069444444444497</v>
      </c>
      <c r="G732" s="41">
        <v>1000</v>
      </c>
      <c r="H732" s="41" t="s">
        <v>30</v>
      </c>
      <c r="I732" s="35">
        <v>1.75</v>
      </c>
      <c r="J732" s="35">
        <v>2.52</v>
      </c>
      <c r="K732" s="35">
        <v>2.15</v>
      </c>
      <c r="L732" s="35">
        <v>0</v>
      </c>
      <c r="M732" s="35">
        <v>3.3</v>
      </c>
      <c r="N732" s="35">
        <v>2.75</v>
      </c>
      <c r="O732" s="35">
        <f>0.1*7</f>
        <v>0.70000000000000007</v>
      </c>
      <c r="P732" s="35">
        <v>0</v>
      </c>
      <c r="Q732" s="35">
        <v>2.5</v>
      </c>
      <c r="R732" s="36">
        <v>0.5</v>
      </c>
      <c r="S732" s="41">
        <v>1</v>
      </c>
      <c r="T732" s="36">
        <f t="shared" si="10"/>
        <v>2.5</v>
      </c>
      <c r="U732" s="41">
        <f>8</f>
        <v>8</v>
      </c>
      <c r="V732" s="36">
        <v>4.7847</v>
      </c>
      <c r="W732" s="43">
        <v>7</v>
      </c>
      <c r="X732" s="43" t="s">
        <v>1746</v>
      </c>
      <c r="Y732" s="44" t="s">
        <v>31</v>
      </c>
    </row>
    <row r="733" spans="1:25" x14ac:dyDescent="0.25">
      <c r="A733" s="90">
        <v>732</v>
      </c>
      <c r="B733" s="29" t="s">
        <v>23</v>
      </c>
      <c r="C733" s="26" t="s">
        <v>24</v>
      </c>
      <c r="D733" s="39">
        <v>44929</v>
      </c>
      <c r="E733" s="40">
        <v>0.40277777777777801</v>
      </c>
      <c r="F733" s="40">
        <v>0.83333333333333304</v>
      </c>
      <c r="G733" s="41">
        <v>1200</v>
      </c>
      <c r="H733" s="41" t="s">
        <v>32</v>
      </c>
      <c r="I733" s="35">
        <v>4.16</v>
      </c>
      <c r="J733" s="35">
        <v>5.04</v>
      </c>
      <c r="K733" s="35">
        <v>4.2</v>
      </c>
      <c r="L733" s="35">
        <v>0</v>
      </c>
      <c r="M733" s="35">
        <v>4.24</v>
      </c>
      <c r="N733" s="35">
        <v>3.45</v>
      </c>
      <c r="O733" s="35">
        <f>0.12*10</f>
        <v>1.2</v>
      </c>
      <c r="P733" s="35">
        <v>0.2</v>
      </c>
      <c r="Q733" s="35">
        <v>0.35</v>
      </c>
      <c r="R733" s="36">
        <v>0.3</v>
      </c>
      <c r="S733" s="41">
        <v>5</v>
      </c>
      <c r="T733" s="36">
        <f t="shared" si="10"/>
        <v>0.74999999999999978</v>
      </c>
      <c r="U733" s="41">
        <v>28</v>
      </c>
      <c r="V733" s="36">
        <v>7.7401</v>
      </c>
      <c r="W733" s="43">
        <v>10</v>
      </c>
      <c r="X733" s="43" t="s">
        <v>1746</v>
      </c>
      <c r="Y733" s="44" t="s">
        <v>33</v>
      </c>
    </row>
    <row r="734" spans="1:25" x14ac:dyDescent="0.25">
      <c r="A734" s="90">
        <v>733</v>
      </c>
      <c r="B734" s="29" t="s">
        <v>23</v>
      </c>
      <c r="C734" s="26" t="s">
        <v>34</v>
      </c>
      <c r="D734" s="39">
        <v>44929</v>
      </c>
      <c r="E734" s="40">
        <v>0.40972222222222199</v>
      </c>
      <c r="F734" s="40">
        <v>0.85416666666666696</v>
      </c>
      <c r="G734" s="41">
        <v>1000</v>
      </c>
      <c r="H734" s="41" t="s">
        <v>35</v>
      </c>
      <c r="I734" s="35">
        <v>1.78</v>
      </c>
      <c r="J734" s="35">
        <v>3.77</v>
      </c>
      <c r="K734" s="35">
        <v>2.17</v>
      </c>
      <c r="L734" s="35">
        <v>0</v>
      </c>
      <c r="M734" s="35">
        <v>3.1</v>
      </c>
      <c r="N734" s="35">
        <v>2.7</v>
      </c>
      <c r="O734" s="35">
        <f>0.1*8.7</f>
        <v>0.87</v>
      </c>
      <c r="P734" s="35">
        <v>0</v>
      </c>
      <c r="Q734" s="35">
        <v>0</v>
      </c>
      <c r="R734" s="36">
        <v>0</v>
      </c>
      <c r="S734" s="41">
        <v>0</v>
      </c>
      <c r="T734" s="36">
        <f t="shared" si="10"/>
        <v>0</v>
      </c>
      <c r="U734" s="41">
        <v>0</v>
      </c>
      <c r="V734" s="36">
        <v>0</v>
      </c>
      <c r="W734" s="43">
        <v>8.6999999999999993</v>
      </c>
      <c r="X734" s="43" t="s">
        <v>1746</v>
      </c>
      <c r="Y734" s="44" t="s">
        <v>36</v>
      </c>
    </row>
    <row r="735" spans="1:25" x14ac:dyDescent="0.25">
      <c r="A735" s="90">
        <v>734</v>
      </c>
      <c r="B735" s="29" t="s">
        <v>23</v>
      </c>
      <c r="C735" s="26" t="s">
        <v>37</v>
      </c>
      <c r="D735" s="39">
        <v>44930</v>
      </c>
      <c r="E735" s="40">
        <v>0.5625</v>
      </c>
      <c r="F735" s="40">
        <v>0.69444444444444497</v>
      </c>
      <c r="G735" s="41">
        <v>1200</v>
      </c>
      <c r="H735" s="41" t="s">
        <v>25</v>
      </c>
      <c r="I735" s="35">
        <v>2.74</v>
      </c>
      <c r="J735" s="35">
        <v>3.31</v>
      </c>
      <c r="K735" s="35">
        <v>3.27</v>
      </c>
      <c r="L735" s="35">
        <v>1.24</v>
      </c>
      <c r="M735" s="35">
        <v>4.08</v>
      </c>
      <c r="N735" s="35">
        <v>3.75</v>
      </c>
      <c r="O735" s="35">
        <f>0.12*3.2</f>
        <v>0.38400000000000001</v>
      </c>
      <c r="P735" s="35">
        <v>0</v>
      </c>
      <c r="Q735" s="35">
        <v>1.7</v>
      </c>
      <c r="R735" s="36">
        <v>2.4</v>
      </c>
      <c r="S735" s="41">
        <v>1</v>
      </c>
      <c r="T735" s="36">
        <f t="shared" si="10"/>
        <v>1.7</v>
      </c>
      <c r="U735" s="41">
        <v>1</v>
      </c>
      <c r="V735" s="36">
        <v>1.7</v>
      </c>
      <c r="W735" s="43">
        <v>3.2</v>
      </c>
      <c r="X735" s="43" t="s">
        <v>1746</v>
      </c>
      <c r="Y735" s="44" t="s">
        <v>38</v>
      </c>
    </row>
    <row r="736" spans="1:25" x14ac:dyDescent="0.25">
      <c r="A736" s="90">
        <v>735</v>
      </c>
      <c r="B736" s="29" t="s">
        <v>23</v>
      </c>
      <c r="C736" s="26" t="s">
        <v>39</v>
      </c>
      <c r="D736" s="39">
        <v>44930</v>
      </c>
      <c r="E736" s="40">
        <v>0.70833333333333304</v>
      </c>
      <c r="F736" s="40">
        <v>0.83333333333333304</v>
      </c>
      <c r="G736" s="41">
        <v>1200</v>
      </c>
      <c r="H736" s="41" t="s">
        <v>25</v>
      </c>
      <c r="I736" s="35">
        <v>3.24</v>
      </c>
      <c r="J736" s="35">
        <v>4.5</v>
      </c>
      <c r="K736" s="35">
        <v>4.3</v>
      </c>
      <c r="L736" s="35">
        <v>0.6</v>
      </c>
      <c r="M736" s="35">
        <v>3.63</v>
      </c>
      <c r="N736" s="35">
        <v>3.46</v>
      </c>
      <c r="O736" s="35">
        <f>0.12*3</f>
        <v>0.36</v>
      </c>
      <c r="P736" s="35">
        <v>0</v>
      </c>
      <c r="Q736" s="35">
        <v>2</v>
      </c>
      <c r="R736" s="36">
        <v>0.5</v>
      </c>
      <c r="S736" s="41">
        <v>1</v>
      </c>
      <c r="T736" s="36">
        <f t="shared" si="10"/>
        <v>2</v>
      </c>
      <c r="U736" s="41">
        <v>1</v>
      </c>
      <c r="V736" s="36">
        <v>2</v>
      </c>
      <c r="W736" s="43">
        <v>3</v>
      </c>
      <c r="X736" s="43" t="s">
        <v>1746</v>
      </c>
      <c r="Y736" s="44" t="s">
        <v>40</v>
      </c>
    </row>
    <row r="737" spans="1:25" x14ac:dyDescent="0.25">
      <c r="A737" s="90">
        <v>736</v>
      </c>
      <c r="B737" s="29" t="s">
        <v>23</v>
      </c>
      <c r="C737" s="26" t="s">
        <v>41</v>
      </c>
      <c r="D737" s="39">
        <v>44930</v>
      </c>
      <c r="E737" s="40">
        <v>0.50347222222222199</v>
      </c>
      <c r="F737" s="40">
        <v>0.84722222222222199</v>
      </c>
      <c r="G737" s="41">
        <v>1200</v>
      </c>
      <c r="H737" s="41" t="s">
        <v>42</v>
      </c>
      <c r="I737" s="35">
        <v>1.2</v>
      </c>
      <c r="J737" s="35">
        <v>3.37</v>
      </c>
      <c r="K737" s="35">
        <v>3.23</v>
      </c>
      <c r="L737" s="35">
        <v>3.95</v>
      </c>
      <c r="M737" s="35">
        <v>5.22</v>
      </c>
      <c r="N737" s="35">
        <v>3.03</v>
      </c>
      <c r="O737" s="35">
        <f>0.12*8</f>
        <v>0.96</v>
      </c>
      <c r="P737" s="35">
        <v>0</v>
      </c>
      <c r="Q737" s="35">
        <v>3.5</v>
      </c>
      <c r="R737" s="36">
        <v>3.1</v>
      </c>
      <c r="S737" s="41">
        <v>1</v>
      </c>
      <c r="T737" s="36">
        <f t="shared" si="10"/>
        <v>3.5</v>
      </c>
      <c r="U737" s="41">
        <v>1</v>
      </c>
      <c r="V737" s="36">
        <v>3.5</v>
      </c>
      <c r="W737" s="43">
        <v>8</v>
      </c>
      <c r="X737" s="43" t="s">
        <v>1746</v>
      </c>
      <c r="Y737" s="44" t="s">
        <v>43</v>
      </c>
    </row>
    <row r="738" spans="1:25" x14ac:dyDescent="0.25">
      <c r="A738" s="90">
        <v>737</v>
      </c>
      <c r="B738" s="29" t="s">
        <v>23</v>
      </c>
      <c r="C738" s="26" t="s">
        <v>39</v>
      </c>
      <c r="D738" s="39">
        <v>44931</v>
      </c>
      <c r="E738" s="40">
        <v>0.375</v>
      </c>
      <c r="F738" s="40">
        <v>0.625</v>
      </c>
      <c r="G738" s="41">
        <v>1200</v>
      </c>
      <c r="H738" s="41" t="s">
        <v>25</v>
      </c>
      <c r="I738" s="35">
        <v>3.79</v>
      </c>
      <c r="J738" s="35">
        <v>4.7</v>
      </c>
      <c r="K738" s="35">
        <v>4.5</v>
      </c>
      <c r="L738" s="35">
        <v>0.44</v>
      </c>
      <c r="M738" s="35">
        <v>3.8</v>
      </c>
      <c r="N738" s="35">
        <v>3.12</v>
      </c>
      <c r="O738" s="35">
        <f>0.12*6</f>
        <v>0.72</v>
      </c>
      <c r="P738" s="35">
        <v>0</v>
      </c>
      <c r="Q738" s="35">
        <v>2.4</v>
      </c>
      <c r="R738" s="36">
        <v>0.4</v>
      </c>
      <c r="S738" s="41">
        <v>1</v>
      </c>
      <c r="T738" s="36">
        <f t="shared" si="10"/>
        <v>2.4</v>
      </c>
      <c r="U738" s="41">
        <v>1</v>
      </c>
      <c r="V738" s="36">
        <v>2.4</v>
      </c>
      <c r="W738" s="43">
        <v>6</v>
      </c>
      <c r="X738" s="43" t="s">
        <v>1746</v>
      </c>
      <c r="Y738" s="44" t="s">
        <v>44</v>
      </c>
    </row>
    <row r="739" spans="1:25" x14ac:dyDescent="0.25">
      <c r="A739" s="90">
        <v>738</v>
      </c>
      <c r="B739" s="29" t="s">
        <v>23</v>
      </c>
      <c r="C739" s="26" t="s">
        <v>37</v>
      </c>
      <c r="D739" s="39">
        <v>44931</v>
      </c>
      <c r="E739" s="40">
        <v>0.64583333333333304</v>
      </c>
      <c r="F739" s="40">
        <v>0.8125</v>
      </c>
      <c r="G739" s="41">
        <v>1200</v>
      </c>
      <c r="H739" s="41" t="s">
        <v>25</v>
      </c>
      <c r="I739" s="35">
        <v>3.05</v>
      </c>
      <c r="J739" s="35">
        <v>3.77</v>
      </c>
      <c r="K739" s="35">
        <v>3.35</v>
      </c>
      <c r="L739" s="35">
        <v>0.67</v>
      </c>
      <c r="M739" s="35">
        <v>3.74</v>
      </c>
      <c r="N739" s="35">
        <v>3.29</v>
      </c>
      <c r="O739" s="35">
        <f>0.12*4</f>
        <v>0.48</v>
      </c>
      <c r="P739" s="35">
        <v>0</v>
      </c>
      <c r="Q739" s="35">
        <v>1.7</v>
      </c>
      <c r="R739" s="36">
        <v>1.5</v>
      </c>
      <c r="S739" s="41">
        <v>1</v>
      </c>
      <c r="T739" s="36">
        <f t="shared" si="10"/>
        <v>1.7</v>
      </c>
      <c r="U739" s="41">
        <v>1</v>
      </c>
      <c r="V739" s="36">
        <v>1.7</v>
      </c>
      <c r="W739" s="43">
        <v>4</v>
      </c>
      <c r="X739" s="43" t="s">
        <v>1746</v>
      </c>
      <c r="Y739" s="44" t="s">
        <v>45</v>
      </c>
    </row>
    <row r="740" spans="1:25" x14ac:dyDescent="0.25">
      <c r="A740" s="90">
        <v>739</v>
      </c>
      <c r="B740" s="29" t="s">
        <v>23</v>
      </c>
      <c r="C740" s="26" t="s">
        <v>27</v>
      </c>
      <c r="D740" s="39">
        <v>44932</v>
      </c>
      <c r="E740" s="40">
        <v>0.43055555555555602</v>
      </c>
      <c r="F740" s="40">
        <v>0.63888888888888895</v>
      </c>
      <c r="G740" s="41">
        <v>1200</v>
      </c>
      <c r="H740" s="41" t="s">
        <v>25</v>
      </c>
      <c r="I740" s="35">
        <v>5.96</v>
      </c>
      <c r="J740" s="35">
        <v>28.01</v>
      </c>
      <c r="K740" s="35">
        <v>28.01</v>
      </c>
      <c r="L740" s="35">
        <v>1.89</v>
      </c>
      <c r="M740" s="35">
        <v>2.12</v>
      </c>
      <c r="N740" s="35">
        <v>2.0499999999999998</v>
      </c>
      <c r="O740" s="35">
        <f>0.12*5</f>
        <v>0.6</v>
      </c>
      <c r="P740" s="35">
        <v>0</v>
      </c>
      <c r="Q740" s="35">
        <v>1.6</v>
      </c>
      <c r="R740" s="36">
        <v>0.2</v>
      </c>
      <c r="S740" s="41">
        <v>3</v>
      </c>
      <c r="T740" s="36">
        <f t="shared" si="10"/>
        <v>4.8000000000000007</v>
      </c>
      <c r="U740" s="41">
        <f>D752-D740</f>
        <v>5</v>
      </c>
      <c r="V740" s="36">
        <v>5.5175999999999998</v>
      </c>
      <c r="W740" s="43">
        <v>5</v>
      </c>
      <c r="X740" s="43" t="s">
        <v>1746</v>
      </c>
      <c r="Y740" s="44" t="s">
        <v>46</v>
      </c>
    </row>
    <row r="741" spans="1:25" x14ac:dyDescent="0.25">
      <c r="A741" s="90">
        <v>740</v>
      </c>
      <c r="B741" s="29" t="s">
        <v>23</v>
      </c>
      <c r="C741" s="26" t="s">
        <v>37</v>
      </c>
      <c r="D741" s="39">
        <v>44932</v>
      </c>
      <c r="E741" s="40">
        <v>0.38194444444444398</v>
      </c>
      <c r="F741" s="40">
        <v>0.64583333333333304</v>
      </c>
      <c r="G741" s="41">
        <v>1200</v>
      </c>
      <c r="H741" s="41" t="s">
        <v>25</v>
      </c>
      <c r="I741" s="35">
        <v>3.28</v>
      </c>
      <c r="J741" s="35">
        <v>3.79</v>
      </c>
      <c r="K741" s="35">
        <v>3.37</v>
      </c>
      <c r="L741" s="35">
        <v>0.5</v>
      </c>
      <c r="M741" s="35">
        <v>3.97</v>
      </c>
      <c r="N741" s="35">
        <v>3.85</v>
      </c>
      <c r="O741" s="35">
        <f>0.12*6.3</f>
        <v>0.75600000000000001</v>
      </c>
      <c r="P741" s="35">
        <v>0</v>
      </c>
      <c r="Q741" s="35">
        <v>1.4</v>
      </c>
      <c r="R741" s="36">
        <v>2</v>
      </c>
      <c r="S741" s="41">
        <v>1</v>
      </c>
      <c r="T741" s="36">
        <f t="shared" si="10"/>
        <v>1.4</v>
      </c>
      <c r="U741" s="41">
        <v>1</v>
      </c>
      <c r="V741" s="36">
        <v>1.4</v>
      </c>
      <c r="W741" s="43">
        <v>6.3</v>
      </c>
      <c r="X741" s="43" t="s">
        <v>1746</v>
      </c>
      <c r="Y741" s="44" t="s">
        <v>47</v>
      </c>
    </row>
    <row r="742" spans="1:25" x14ac:dyDescent="0.25">
      <c r="A742" s="90">
        <v>741</v>
      </c>
      <c r="B742" s="29" t="s">
        <v>23</v>
      </c>
      <c r="C742" s="26" t="s">
        <v>39</v>
      </c>
      <c r="D742" s="39">
        <v>44932</v>
      </c>
      <c r="E742" s="40">
        <v>0.66666666666666696</v>
      </c>
      <c r="F742" s="40">
        <v>0.83333333333333304</v>
      </c>
      <c r="G742" s="41">
        <v>1200</v>
      </c>
      <c r="H742" s="41" t="s">
        <v>25</v>
      </c>
      <c r="I742" s="35">
        <v>4.24</v>
      </c>
      <c r="J742" s="35">
        <v>5.5</v>
      </c>
      <c r="K742" s="35">
        <v>4.92</v>
      </c>
      <c r="L742" s="35">
        <v>1.28</v>
      </c>
      <c r="M742" s="35">
        <v>4.5999999999999996</v>
      </c>
      <c r="N742" s="35">
        <v>4.5599999999999996</v>
      </c>
      <c r="O742" s="35">
        <f>0.12*4</f>
        <v>0.48</v>
      </c>
      <c r="P742" s="35">
        <v>0</v>
      </c>
      <c r="Q742" s="35">
        <v>1.2</v>
      </c>
      <c r="R742" s="36">
        <v>0.7</v>
      </c>
      <c r="S742" s="41">
        <v>1</v>
      </c>
      <c r="T742" s="36">
        <f t="shared" si="10"/>
        <v>1.2</v>
      </c>
      <c r="U742" s="41">
        <v>1</v>
      </c>
      <c r="V742" s="36">
        <v>1.2</v>
      </c>
      <c r="W742" s="43">
        <v>4</v>
      </c>
      <c r="X742" s="43" t="s">
        <v>1746</v>
      </c>
      <c r="Y742" s="44" t="s">
        <v>48</v>
      </c>
    </row>
    <row r="743" spans="1:25" x14ac:dyDescent="0.25">
      <c r="A743" s="90">
        <v>742</v>
      </c>
      <c r="B743" s="29" t="s">
        <v>23</v>
      </c>
      <c r="C743" s="26" t="s">
        <v>49</v>
      </c>
      <c r="D743" s="39">
        <v>44933</v>
      </c>
      <c r="E743" s="40">
        <v>0.47569444444444398</v>
      </c>
      <c r="F743" s="40">
        <v>0.64236111111111105</v>
      </c>
      <c r="G743" s="41">
        <v>1200</v>
      </c>
      <c r="H743" s="41" t="s">
        <v>50</v>
      </c>
      <c r="I743" s="35">
        <v>1.82</v>
      </c>
      <c r="J743" s="35">
        <v>3.15</v>
      </c>
      <c r="K743" s="35">
        <v>3.1</v>
      </c>
      <c r="L743" s="35">
        <v>0</v>
      </c>
      <c r="M743" s="35">
        <v>0</v>
      </c>
      <c r="N743" s="35">
        <v>0</v>
      </c>
      <c r="O743" s="35">
        <f>0.12*4</f>
        <v>0.48</v>
      </c>
      <c r="P743" s="35">
        <v>0</v>
      </c>
      <c r="Q743" s="35">
        <v>1.4</v>
      </c>
      <c r="R743" s="36">
        <v>0</v>
      </c>
      <c r="S743" s="41">
        <v>5</v>
      </c>
      <c r="T743" s="36">
        <f t="shared" si="10"/>
        <v>7</v>
      </c>
      <c r="U743" s="41">
        <v>24</v>
      </c>
      <c r="V743" s="36">
        <v>55.059199999999997</v>
      </c>
      <c r="W743" s="43">
        <v>4</v>
      </c>
      <c r="X743" s="43" t="s">
        <v>1746</v>
      </c>
      <c r="Y743" s="44" t="s">
        <v>51</v>
      </c>
    </row>
    <row r="744" spans="1:25" x14ac:dyDescent="0.25">
      <c r="A744" s="90">
        <v>743</v>
      </c>
      <c r="B744" s="29" t="s">
        <v>23</v>
      </c>
      <c r="C744" s="26" t="s">
        <v>39</v>
      </c>
      <c r="D744" s="39">
        <v>44933</v>
      </c>
      <c r="E744" s="40">
        <v>0.36458333333333298</v>
      </c>
      <c r="F744" s="40">
        <v>0.61458333333333304</v>
      </c>
      <c r="G744" s="41">
        <v>1200</v>
      </c>
      <c r="H744" s="41" t="s">
        <v>25</v>
      </c>
      <c r="I744" s="35">
        <v>4.4800000000000004</v>
      </c>
      <c r="J744" s="35">
        <v>5.37</v>
      </c>
      <c r="K744" s="35">
        <v>4.4000000000000004</v>
      </c>
      <c r="L744" s="35">
        <v>0.27</v>
      </c>
      <c r="M744" s="35">
        <v>5.2</v>
      </c>
      <c r="N744" s="35">
        <v>4.3899999999999997</v>
      </c>
      <c r="O744" s="35">
        <f>0.12*6</f>
        <v>0.72</v>
      </c>
      <c r="P744" s="35">
        <v>0</v>
      </c>
      <c r="Q744" s="35">
        <v>2</v>
      </c>
      <c r="R744" s="36">
        <v>0.5</v>
      </c>
      <c r="S744" s="41">
        <v>1</v>
      </c>
      <c r="T744" s="36">
        <f t="shared" si="10"/>
        <v>2</v>
      </c>
      <c r="U744" s="41">
        <v>2</v>
      </c>
      <c r="V744" s="36">
        <v>3.1120999999999999</v>
      </c>
      <c r="W744" s="43">
        <v>6</v>
      </c>
      <c r="X744" s="43" t="s">
        <v>1746</v>
      </c>
      <c r="Y744" s="44" t="s">
        <v>52</v>
      </c>
    </row>
    <row r="745" spans="1:25" x14ac:dyDescent="0.25">
      <c r="A745" s="90">
        <v>744</v>
      </c>
      <c r="B745" s="29" t="s">
        <v>23</v>
      </c>
      <c r="C745" s="26" t="s">
        <v>37</v>
      </c>
      <c r="D745" s="39">
        <v>44933</v>
      </c>
      <c r="E745" s="40">
        <v>0.63888888888888895</v>
      </c>
      <c r="F745" s="40">
        <v>0.80555555555555503</v>
      </c>
      <c r="G745" s="41">
        <v>1200</v>
      </c>
      <c r="H745" s="41" t="s">
        <v>25</v>
      </c>
      <c r="I745" s="35">
        <v>3.3</v>
      </c>
      <c r="J745" s="35">
        <v>3.88</v>
      </c>
      <c r="K745" s="35">
        <v>3.52</v>
      </c>
      <c r="L745" s="35">
        <v>0.3</v>
      </c>
      <c r="M745" s="35">
        <v>3.86</v>
      </c>
      <c r="N745" s="35">
        <v>3.5</v>
      </c>
      <c r="O745" s="35">
        <f>0.12*4</f>
        <v>0.48</v>
      </c>
      <c r="P745" s="35">
        <v>0</v>
      </c>
      <c r="Q745" s="35">
        <v>1</v>
      </c>
      <c r="R745" s="36">
        <v>1.2</v>
      </c>
      <c r="S745" s="41">
        <v>1</v>
      </c>
      <c r="T745" s="36">
        <f t="shared" si="10"/>
        <v>1</v>
      </c>
      <c r="U745" s="41">
        <v>1</v>
      </c>
      <c r="V745" s="36">
        <v>1</v>
      </c>
      <c r="W745" s="43">
        <v>4</v>
      </c>
      <c r="X745" s="43" t="s">
        <v>1746</v>
      </c>
      <c r="Y745" s="44" t="s">
        <v>53</v>
      </c>
    </row>
    <row r="746" spans="1:25" x14ac:dyDescent="0.25">
      <c r="A746" s="90">
        <v>745</v>
      </c>
      <c r="B746" s="29" t="s">
        <v>23</v>
      </c>
      <c r="C746" s="26" t="s">
        <v>54</v>
      </c>
      <c r="D746" s="39">
        <v>44934</v>
      </c>
      <c r="E746" s="40">
        <v>0.42708333333333298</v>
      </c>
      <c r="F746" s="40">
        <v>0.84375</v>
      </c>
      <c r="G746" s="41">
        <v>1200</v>
      </c>
      <c r="H746" s="41" t="s">
        <v>25</v>
      </c>
      <c r="I746" s="35">
        <v>1.93</v>
      </c>
      <c r="J746" s="35">
        <v>2.12</v>
      </c>
      <c r="K746" s="35">
        <v>1.68</v>
      </c>
      <c r="L746" s="35">
        <v>3.77</v>
      </c>
      <c r="M746" s="35">
        <v>5.5</v>
      </c>
      <c r="N746" s="35">
        <v>4.55</v>
      </c>
      <c r="O746" s="35">
        <f>0.12*10</f>
        <v>1.2</v>
      </c>
      <c r="P746" s="35">
        <v>0</v>
      </c>
      <c r="Q746" s="35">
        <v>3.2</v>
      </c>
      <c r="R746" s="36">
        <v>0.41</v>
      </c>
      <c r="S746" s="41">
        <v>1</v>
      </c>
      <c r="T746" s="36">
        <f t="shared" ref="T746:T800" si="11">(Q746-P746)*S746</f>
        <v>3.2</v>
      </c>
      <c r="U746" s="41">
        <v>1</v>
      </c>
      <c r="V746" s="36">
        <v>3.2</v>
      </c>
      <c r="W746" s="43">
        <v>10</v>
      </c>
      <c r="X746" s="43" t="s">
        <v>1746</v>
      </c>
      <c r="Y746" s="44" t="s">
        <v>55</v>
      </c>
    </row>
    <row r="747" spans="1:25" x14ac:dyDescent="0.25">
      <c r="A747" s="90">
        <v>746</v>
      </c>
      <c r="B747" s="29" t="s">
        <v>23</v>
      </c>
      <c r="C747" s="26" t="s">
        <v>37</v>
      </c>
      <c r="D747" s="39">
        <v>44934</v>
      </c>
      <c r="E747" s="40">
        <v>0.35416666666666702</v>
      </c>
      <c r="F747" s="40">
        <v>0.6875</v>
      </c>
      <c r="G747" s="41">
        <v>1200</v>
      </c>
      <c r="H747" s="41" t="s">
        <v>56</v>
      </c>
      <c r="I747" s="35">
        <v>3.53</v>
      </c>
      <c r="J747" s="35">
        <v>4.3899999999999997</v>
      </c>
      <c r="K747" s="35">
        <v>3.74</v>
      </c>
      <c r="L747" s="35">
        <v>0</v>
      </c>
      <c r="M747" s="35">
        <v>5.5</v>
      </c>
      <c r="N747" s="35">
        <v>3.56</v>
      </c>
      <c r="O747" s="35">
        <f>0.12*8</f>
        <v>0.96</v>
      </c>
      <c r="P747" s="35">
        <v>0</v>
      </c>
      <c r="Q747" s="35">
        <v>1.3</v>
      </c>
      <c r="R747" s="36">
        <v>1</v>
      </c>
      <c r="S747" s="41">
        <v>2</v>
      </c>
      <c r="T747" s="36">
        <f t="shared" si="11"/>
        <v>2.6</v>
      </c>
      <c r="U747" s="41">
        <f>D751-D747</f>
        <v>2</v>
      </c>
      <c r="V747" s="36">
        <v>2.6680000000000001</v>
      </c>
      <c r="W747" s="43">
        <v>8</v>
      </c>
      <c r="X747" s="43" t="s">
        <v>1746</v>
      </c>
      <c r="Y747" s="44" t="s">
        <v>57</v>
      </c>
    </row>
    <row r="748" spans="1:25" x14ac:dyDescent="0.25">
      <c r="A748" s="90">
        <v>747</v>
      </c>
      <c r="B748" s="29" t="s">
        <v>23</v>
      </c>
      <c r="C748" s="26" t="s">
        <v>54</v>
      </c>
      <c r="D748" s="39">
        <v>44935</v>
      </c>
      <c r="E748" s="40">
        <v>0.41666666666666702</v>
      </c>
      <c r="F748" s="40">
        <v>0.80208333333333304</v>
      </c>
      <c r="G748" s="41">
        <v>1200</v>
      </c>
      <c r="H748" s="41" t="s">
        <v>32</v>
      </c>
      <c r="I748" s="35">
        <v>1.47</v>
      </c>
      <c r="J748" s="35">
        <v>6.05</v>
      </c>
      <c r="K748" s="35">
        <v>2.89</v>
      </c>
      <c r="L748" s="35">
        <v>0</v>
      </c>
      <c r="M748" s="35">
        <v>7.37</v>
      </c>
      <c r="N748" s="35">
        <v>5.77</v>
      </c>
      <c r="O748" s="35">
        <f>0.12*9</f>
        <v>1.08</v>
      </c>
      <c r="P748" s="35">
        <v>3.2</v>
      </c>
      <c r="Q748" s="35">
        <v>5.2</v>
      </c>
      <c r="R748" s="36">
        <v>0.45</v>
      </c>
      <c r="S748" s="41">
        <v>5</v>
      </c>
      <c r="T748" s="36">
        <f t="shared" si="11"/>
        <v>10</v>
      </c>
      <c r="U748" s="41">
        <f>D764-D748</f>
        <v>17</v>
      </c>
      <c r="V748" s="36">
        <v>117.3745</v>
      </c>
      <c r="W748" s="43">
        <v>9</v>
      </c>
      <c r="X748" s="43" t="s">
        <v>1746</v>
      </c>
      <c r="Y748" s="44" t="s">
        <v>58</v>
      </c>
    </row>
    <row r="749" spans="1:25" x14ac:dyDescent="0.25">
      <c r="A749" s="90">
        <v>748</v>
      </c>
      <c r="B749" s="29" t="s">
        <v>23</v>
      </c>
      <c r="C749" s="26" t="s">
        <v>39</v>
      </c>
      <c r="D749" s="39">
        <v>44935</v>
      </c>
      <c r="E749" s="40">
        <v>0.42013888888888901</v>
      </c>
      <c r="F749" s="40">
        <v>0.79513888888888895</v>
      </c>
      <c r="G749" s="41">
        <v>1200</v>
      </c>
      <c r="H749" s="41" t="s">
        <v>32</v>
      </c>
      <c r="I749" s="35">
        <v>5.08</v>
      </c>
      <c r="J749" s="35">
        <v>7.88</v>
      </c>
      <c r="K749" s="35">
        <v>5.54</v>
      </c>
      <c r="L749" s="35">
        <v>0</v>
      </c>
      <c r="M749" s="35">
        <v>3.6</v>
      </c>
      <c r="N749" s="35">
        <v>3.52</v>
      </c>
      <c r="O749" s="35">
        <f>0.12*9</f>
        <v>1.08</v>
      </c>
      <c r="P749" s="35">
        <v>0</v>
      </c>
      <c r="Q749" s="35">
        <v>1</v>
      </c>
      <c r="R749" s="36">
        <v>0</v>
      </c>
      <c r="S749" s="41">
        <v>5</v>
      </c>
      <c r="T749" s="36">
        <f t="shared" si="11"/>
        <v>5</v>
      </c>
      <c r="U749" s="41">
        <v>22</v>
      </c>
      <c r="V749" s="36">
        <v>41.180900000000001</v>
      </c>
      <c r="W749" s="43">
        <v>9</v>
      </c>
      <c r="X749" s="43" t="s">
        <v>1746</v>
      </c>
      <c r="Y749" s="44" t="s">
        <v>59</v>
      </c>
    </row>
    <row r="750" spans="1:25" x14ac:dyDescent="0.25">
      <c r="A750" s="90">
        <v>749</v>
      </c>
      <c r="B750" s="29" t="s">
        <v>23</v>
      </c>
      <c r="C750" s="26" t="s">
        <v>60</v>
      </c>
      <c r="D750" s="39">
        <v>44936</v>
      </c>
      <c r="E750" s="40">
        <v>0.38888888888888901</v>
      </c>
      <c r="F750" s="40">
        <v>0.8125</v>
      </c>
      <c r="G750" s="41">
        <v>1200</v>
      </c>
      <c r="H750" s="41" t="s">
        <v>32</v>
      </c>
      <c r="I750" s="35">
        <v>7.5</v>
      </c>
      <c r="J750" s="35">
        <v>9.07</v>
      </c>
      <c r="K750" s="35">
        <v>6.71</v>
      </c>
      <c r="L750" s="35">
        <v>0</v>
      </c>
      <c r="M750" s="35">
        <v>5.12</v>
      </c>
      <c r="N750" s="35">
        <v>3.44</v>
      </c>
      <c r="O750" s="35">
        <f>0.12*10</f>
        <v>1.2</v>
      </c>
      <c r="P750" s="35">
        <v>0.2</v>
      </c>
      <c r="Q750" s="35">
        <v>1</v>
      </c>
      <c r="R750" s="36">
        <v>1.73</v>
      </c>
      <c r="S750" s="41">
        <v>5</v>
      </c>
      <c r="T750" s="36">
        <f t="shared" si="11"/>
        <v>4</v>
      </c>
      <c r="U750" s="41">
        <v>21</v>
      </c>
      <c r="V750" s="36">
        <v>41.588299999999997</v>
      </c>
      <c r="W750" s="43">
        <v>10</v>
      </c>
      <c r="X750" s="43" t="s">
        <v>1746</v>
      </c>
      <c r="Y750" s="44" t="s">
        <v>61</v>
      </c>
    </row>
    <row r="751" spans="1:25" x14ac:dyDescent="0.25">
      <c r="A751" s="90">
        <v>750</v>
      </c>
      <c r="B751" s="29" t="s">
        <v>23</v>
      </c>
      <c r="C751" s="26" t="s">
        <v>37</v>
      </c>
      <c r="D751" s="39">
        <v>44936</v>
      </c>
      <c r="E751" s="40">
        <v>0.38888888888888901</v>
      </c>
      <c r="F751" s="40">
        <v>0.81944444444444497</v>
      </c>
      <c r="G751" s="41">
        <v>1200</v>
      </c>
      <c r="H751" s="41" t="s">
        <v>32</v>
      </c>
      <c r="I751" s="35">
        <v>3.6</v>
      </c>
      <c r="J751" s="35">
        <v>4.42</v>
      </c>
      <c r="K751" s="35">
        <v>3.68</v>
      </c>
      <c r="L751" s="35">
        <v>0</v>
      </c>
      <c r="M751" s="35">
        <v>4.55</v>
      </c>
      <c r="N751" s="35">
        <v>3.58</v>
      </c>
      <c r="O751" s="35">
        <f>0.12*10</f>
        <v>1.2</v>
      </c>
      <c r="P751" s="35">
        <v>0</v>
      </c>
      <c r="Q751" s="35">
        <v>1.1000000000000001</v>
      </c>
      <c r="R751" s="36">
        <v>1.8</v>
      </c>
      <c r="S751" s="41">
        <v>5</v>
      </c>
      <c r="T751" s="36">
        <f t="shared" si="11"/>
        <v>5.5</v>
      </c>
      <c r="U751" s="41">
        <v>21</v>
      </c>
      <c r="V751" s="36">
        <v>39.784300000000002</v>
      </c>
      <c r="W751" s="43">
        <v>10</v>
      </c>
      <c r="X751" s="43" t="s">
        <v>1746</v>
      </c>
      <c r="Y751" s="44" t="s">
        <v>62</v>
      </c>
    </row>
    <row r="752" spans="1:25" x14ac:dyDescent="0.25">
      <c r="A752" s="90">
        <v>751</v>
      </c>
      <c r="B752" s="29" t="s">
        <v>23</v>
      </c>
      <c r="C752" s="26" t="s">
        <v>27</v>
      </c>
      <c r="D752" s="39">
        <v>44937</v>
      </c>
      <c r="E752" s="40">
        <v>0.56944444444444398</v>
      </c>
      <c r="F752" s="40">
        <v>0.80555555555555503</v>
      </c>
      <c r="G752" s="41">
        <v>1200</v>
      </c>
      <c r="H752" s="41" t="s">
        <v>63</v>
      </c>
      <c r="I752" s="35">
        <v>5.13</v>
      </c>
      <c r="J752" s="35">
        <v>28.11</v>
      </c>
      <c r="K752" s="35">
        <v>28.11</v>
      </c>
      <c r="L752" s="35">
        <v>0</v>
      </c>
      <c r="M752" s="35">
        <v>0</v>
      </c>
      <c r="N752" s="35">
        <v>0</v>
      </c>
      <c r="O752" s="35">
        <f>0.12*5.7</f>
        <v>0.68399999999999994</v>
      </c>
      <c r="P752" s="35">
        <v>0</v>
      </c>
      <c r="Q752" s="35">
        <v>0</v>
      </c>
      <c r="R752" s="36">
        <v>0</v>
      </c>
      <c r="S752" s="41">
        <v>0</v>
      </c>
      <c r="T752" s="36">
        <f t="shared" si="11"/>
        <v>0</v>
      </c>
      <c r="U752" s="41">
        <v>0</v>
      </c>
      <c r="V752" s="36">
        <v>0</v>
      </c>
      <c r="W752" s="43">
        <v>5.7</v>
      </c>
      <c r="X752" s="43" t="s">
        <v>1746</v>
      </c>
      <c r="Y752" s="44" t="s">
        <v>64</v>
      </c>
    </row>
    <row r="753" spans="1:25" x14ac:dyDescent="0.25">
      <c r="A753" s="90">
        <v>752</v>
      </c>
      <c r="B753" s="29" t="s">
        <v>23</v>
      </c>
      <c r="C753" s="26" t="s">
        <v>65</v>
      </c>
      <c r="D753" s="39">
        <v>44938</v>
      </c>
      <c r="E753" s="40">
        <v>0.55208333333333304</v>
      </c>
      <c r="F753" s="40">
        <v>0.9375</v>
      </c>
      <c r="G753" s="41">
        <v>1200</v>
      </c>
      <c r="H753" s="41" t="s">
        <v>66</v>
      </c>
      <c r="I753" s="35">
        <v>2.25</v>
      </c>
      <c r="J753" s="35">
        <v>4.9800000000000004</v>
      </c>
      <c r="K753" s="35">
        <v>4.26</v>
      </c>
      <c r="L753" s="35">
        <v>0</v>
      </c>
      <c r="M753" s="35">
        <v>3.86</v>
      </c>
      <c r="N753" s="35">
        <v>1.41</v>
      </c>
      <c r="O753" s="35">
        <f>0.12*9.3</f>
        <v>1.1160000000000001</v>
      </c>
      <c r="P753" s="35">
        <v>0</v>
      </c>
      <c r="Q753" s="35">
        <v>0.4</v>
      </c>
      <c r="R753" s="36">
        <v>2.95</v>
      </c>
      <c r="S753" s="41">
        <v>2</v>
      </c>
      <c r="T753" s="36">
        <f t="shared" si="11"/>
        <v>0.8</v>
      </c>
      <c r="U753" s="41">
        <f>D757-D753</f>
        <v>4</v>
      </c>
      <c r="V753" s="36">
        <v>0.89319999999999999</v>
      </c>
      <c r="W753" s="43">
        <v>9.3000000000000007</v>
      </c>
      <c r="X753" s="43" t="s">
        <v>1746</v>
      </c>
      <c r="Y753" s="44" t="s">
        <v>67</v>
      </c>
    </row>
    <row r="754" spans="1:25" x14ac:dyDescent="0.25">
      <c r="A754" s="90">
        <v>753</v>
      </c>
      <c r="B754" s="29" t="s">
        <v>23</v>
      </c>
      <c r="C754" s="26" t="s">
        <v>68</v>
      </c>
      <c r="D754" s="39">
        <v>44939</v>
      </c>
      <c r="E754" s="40">
        <v>0.44444444444444398</v>
      </c>
      <c r="F754" s="40">
        <v>0.76388888888888895</v>
      </c>
      <c r="G754" s="41">
        <v>1200</v>
      </c>
      <c r="H754" s="41" t="s">
        <v>66</v>
      </c>
      <c r="I754" s="35">
        <v>3.25</v>
      </c>
      <c r="J754" s="35">
        <v>4.09</v>
      </c>
      <c r="K754" s="35">
        <v>4.09</v>
      </c>
      <c r="L754" s="35">
        <v>0</v>
      </c>
      <c r="M754" s="35">
        <v>4.95</v>
      </c>
      <c r="N754" s="35">
        <v>0.28999999999999998</v>
      </c>
      <c r="O754" s="35">
        <f>0.12*7</f>
        <v>0.84</v>
      </c>
      <c r="P754" s="35">
        <v>0.4</v>
      </c>
      <c r="Q754" s="35">
        <v>0.1</v>
      </c>
      <c r="R754" s="36">
        <v>0.3</v>
      </c>
      <c r="S754" s="41">
        <v>0</v>
      </c>
      <c r="T754" s="36">
        <f t="shared" si="11"/>
        <v>0</v>
      </c>
      <c r="U754" s="41">
        <v>0</v>
      </c>
      <c r="V754" s="36">
        <v>0</v>
      </c>
      <c r="W754" s="43">
        <v>7</v>
      </c>
      <c r="X754" s="43" t="s">
        <v>1746</v>
      </c>
      <c r="Y754" s="44" t="s">
        <v>69</v>
      </c>
    </row>
    <row r="755" spans="1:25" x14ac:dyDescent="0.25">
      <c r="A755" s="90">
        <v>754</v>
      </c>
      <c r="B755" s="29" t="s">
        <v>23</v>
      </c>
      <c r="C755" s="26" t="s">
        <v>70</v>
      </c>
      <c r="D755" s="39">
        <v>44940</v>
      </c>
      <c r="E755" s="40">
        <v>0.40625</v>
      </c>
      <c r="F755" s="40">
        <v>0.73958333333333304</v>
      </c>
      <c r="G755" s="41">
        <v>1200</v>
      </c>
      <c r="H755" s="41" t="s">
        <v>25</v>
      </c>
      <c r="I755" s="35">
        <v>2.83</v>
      </c>
      <c r="J755" s="35">
        <v>3.01</v>
      </c>
      <c r="K755" s="35">
        <v>2.91</v>
      </c>
      <c r="L755" s="35">
        <v>2.1</v>
      </c>
      <c r="M755" s="35">
        <v>3.85</v>
      </c>
      <c r="N755" s="35">
        <v>2.76</v>
      </c>
      <c r="O755" s="35">
        <f>0.12*8</f>
        <v>0.96</v>
      </c>
      <c r="P755" s="35">
        <v>0</v>
      </c>
      <c r="Q755" s="35">
        <v>0.2</v>
      </c>
      <c r="R755" s="36">
        <v>0.1</v>
      </c>
      <c r="S755" s="41">
        <v>1</v>
      </c>
      <c r="T755" s="36">
        <f t="shared" si="11"/>
        <v>0.2</v>
      </c>
      <c r="U755" s="41">
        <v>1</v>
      </c>
      <c r="V755" s="36">
        <v>0.2</v>
      </c>
      <c r="W755" s="43">
        <v>8</v>
      </c>
      <c r="X755" s="43" t="s">
        <v>1746</v>
      </c>
      <c r="Y755" s="44" t="s">
        <v>71</v>
      </c>
    </row>
    <row r="756" spans="1:25" x14ac:dyDescent="0.25">
      <c r="A756" s="90">
        <v>755</v>
      </c>
      <c r="B756" s="29" t="s">
        <v>23</v>
      </c>
      <c r="C756" s="26" t="s">
        <v>70</v>
      </c>
      <c r="D756" s="39">
        <v>44941</v>
      </c>
      <c r="E756" s="40">
        <v>0.44444444444444398</v>
      </c>
      <c r="F756" s="40">
        <v>0.79166666666666696</v>
      </c>
      <c r="G756" s="41">
        <v>1200</v>
      </c>
      <c r="H756" s="41" t="s">
        <v>32</v>
      </c>
      <c r="I756" s="35">
        <v>2.98</v>
      </c>
      <c r="J756" s="35">
        <v>3.41</v>
      </c>
      <c r="K756" s="35">
        <v>3.25</v>
      </c>
      <c r="L756" s="35">
        <v>0</v>
      </c>
      <c r="M756" s="35">
        <v>3.67</v>
      </c>
      <c r="N756" s="35">
        <v>2.59</v>
      </c>
      <c r="O756" s="35">
        <f>0.12*8</f>
        <v>0.96</v>
      </c>
      <c r="P756" s="35">
        <v>0.2</v>
      </c>
      <c r="Q756" s="35">
        <v>0</v>
      </c>
      <c r="R756" s="36">
        <v>0.3</v>
      </c>
      <c r="S756" s="41">
        <v>0</v>
      </c>
      <c r="T756" s="36">
        <f t="shared" si="11"/>
        <v>0</v>
      </c>
      <c r="U756" s="41">
        <v>0</v>
      </c>
      <c r="V756" s="36">
        <v>0</v>
      </c>
      <c r="W756" s="43">
        <v>8</v>
      </c>
      <c r="X756" s="43" t="s">
        <v>1746</v>
      </c>
      <c r="Y756" s="44" t="s">
        <v>72</v>
      </c>
    </row>
    <row r="757" spans="1:25" x14ac:dyDescent="0.25">
      <c r="A757" s="90">
        <v>756</v>
      </c>
      <c r="B757" s="29" t="s">
        <v>23</v>
      </c>
      <c r="C757" s="26" t="s">
        <v>65</v>
      </c>
      <c r="D757" s="39">
        <v>44942</v>
      </c>
      <c r="E757" s="40">
        <v>0.50347222222222199</v>
      </c>
      <c r="F757" s="40">
        <v>0.83680555555555503</v>
      </c>
      <c r="G757" s="41">
        <v>1200</v>
      </c>
      <c r="H757" s="41" t="s">
        <v>25</v>
      </c>
      <c r="I757" s="35">
        <v>2.2200000000000002</v>
      </c>
      <c r="J757" s="35">
        <v>5.92</v>
      </c>
      <c r="K757" s="35">
        <v>4.7699999999999996</v>
      </c>
      <c r="L757" s="35">
        <v>0</v>
      </c>
      <c r="M757" s="35">
        <v>4.59</v>
      </c>
      <c r="N757" s="35">
        <v>2.31</v>
      </c>
      <c r="O757" s="35">
        <f>0.12*8</f>
        <v>0.96</v>
      </c>
      <c r="P757" s="35">
        <v>0</v>
      </c>
      <c r="Q757" s="35">
        <v>0.2</v>
      </c>
      <c r="R757" s="36">
        <v>6.6</v>
      </c>
      <c r="S757" s="41">
        <v>5</v>
      </c>
      <c r="T757" s="36">
        <f t="shared" si="11"/>
        <v>1</v>
      </c>
      <c r="U757" s="41">
        <v>11</v>
      </c>
      <c r="V757" s="36">
        <v>2.0421999999999998</v>
      </c>
      <c r="W757" s="43">
        <v>8</v>
      </c>
      <c r="X757" s="43" t="s">
        <v>1746</v>
      </c>
      <c r="Y757" s="44" t="s">
        <v>73</v>
      </c>
    </row>
    <row r="758" spans="1:25" x14ac:dyDescent="0.25">
      <c r="A758" s="90">
        <v>757</v>
      </c>
      <c r="B758" s="29" t="s">
        <v>23</v>
      </c>
      <c r="C758" s="26" t="s">
        <v>74</v>
      </c>
      <c r="D758" s="39">
        <v>44944</v>
      </c>
      <c r="E758" s="40">
        <v>0.44097222222222199</v>
      </c>
      <c r="F758" s="40">
        <v>0.84375</v>
      </c>
      <c r="G758" s="41">
        <v>1200</v>
      </c>
      <c r="H758" s="41" t="s">
        <v>25</v>
      </c>
      <c r="I758" s="35">
        <v>12.29</v>
      </c>
      <c r="J758" s="35">
        <v>13.72</v>
      </c>
      <c r="K758" s="35">
        <v>13.72</v>
      </c>
      <c r="L758" s="35">
        <v>0</v>
      </c>
      <c r="M758" s="35">
        <v>8.52</v>
      </c>
      <c r="N758" s="35">
        <v>3.12</v>
      </c>
      <c r="O758" s="35">
        <v>1.2</v>
      </c>
      <c r="P758" s="35">
        <v>0</v>
      </c>
      <c r="Q758" s="35">
        <v>1.34</v>
      </c>
      <c r="R758" s="36">
        <v>9.5</v>
      </c>
      <c r="S758" s="41">
        <v>3</v>
      </c>
      <c r="T758" s="36">
        <f t="shared" si="11"/>
        <v>4.0200000000000005</v>
      </c>
      <c r="U758" s="41">
        <v>13</v>
      </c>
      <c r="V758" s="36">
        <v>5.1372</v>
      </c>
      <c r="W758" s="43">
        <v>9.5</v>
      </c>
      <c r="X758" s="43" t="s">
        <v>1746</v>
      </c>
      <c r="Y758" s="44" t="s">
        <v>75</v>
      </c>
    </row>
    <row r="759" spans="1:25" x14ac:dyDescent="0.25">
      <c r="A759" s="90">
        <v>758</v>
      </c>
      <c r="B759" s="29" t="s">
        <v>23</v>
      </c>
      <c r="C759" s="26" t="s">
        <v>27</v>
      </c>
      <c r="D759" s="39">
        <v>44945</v>
      </c>
      <c r="E759" s="40">
        <v>0.46875</v>
      </c>
      <c r="F759" s="40">
        <v>0.70138888888888895</v>
      </c>
      <c r="G759" s="41">
        <v>1200</v>
      </c>
      <c r="H759" s="41" t="s">
        <v>25</v>
      </c>
      <c r="I759" s="35">
        <v>3.23</v>
      </c>
      <c r="J759" s="35">
        <v>28.01</v>
      </c>
      <c r="K759" s="35">
        <v>28.01</v>
      </c>
      <c r="L759" s="35">
        <v>1.78</v>
      </c>
      <c r="M759" s="35">
        <v>1.89</v>
      </c>
      <c r="N759" s="35">
        <v>1.78</v>
      </c>
      <c r="O759" s="35">
        <v>0.6</v>
      </c>
      <c r="P759" s="35">
        <v>1.86</v>
      </c>
      <c r="Q759" s="35">
        <v>2.04</v>
      </c>
      <c r="R759" s="36">
        <v>0.2</v>
      </c>
      <c r="S759" s="41">
        <v>5</v>
      </c>
      <c r="T759" s="36">
        <f t="shared" si="11"/>
        <v>0.89999999999999969</v>
      </c>
      <c r="U759" s="41">
        <v>12</v>
      </c>
      <c r="V759" s="36">
        <v>7.8992000000000004</v>
      </c>
      <c r="W759" s="43">
        <v>5.5</v>
      </c>
      <c r="X759" s="43" t="s">
        <v>1746</v>
      </c>
      <c r="Y759" s="44" t="s">
        <v>76</v>
      </c>
    </row>
    <row r="760" spans="1:25" x14ac:dyDescent="0.25">
      <c r="A760" s="90">
        <v>759</v>
      </c>
      <c r="B760" s="29" t="s">
        <v>23</v>
      </c>
      <c r="C760" s="26" t="s">
        <v>70</v>
      </c>
      <c r="D760" s="39">
        <v>44945</v>
      </c>
      <c r="E760" s="40">
        <v>0.73263888888888895</v>
      </c>
      <c r="F760" s="40">
        <v>0.92361111111111105</v>
      </c>
      <c r="G760" s="41">
        <v>1200</v>
      </c>
      <c r="H760" s="41" t="s">
        <v>25</v>
      </c>
      <c r="I760" s="35">
        <v>3.41</v>
      </c>
      <c r="J760" s="35">
        <v>3.72</v>
      </c>
      <c r="K760" s="35">
        <v>3.45</v>
      </c>
      <c r="L760" s="35">
        <v>0</v>
      </c>
      <c r="M760" s="35">
        <v>4.21</v>
      </c>
      <c r="N760" s="35">
        <v>2.68</v>
      </c>
      <c r="O760" s="35">
        <v>0.6</v>
      </c>
      <c r="P760" s="35">
        <v>0.2</v>
      </c>
      <c r="Q760" s="35">
        <v>0.2</v>
      </c>
      <c r="R760" s="36">
        <v>0.9</v>
      </c>
      <c r="S760" s="41">
        <v>0</v>
      </c>
      <c r="T760" s="36">
        <f t="shared" si="11"/>
        <v>0</v>
      </c>
      <c r="U760" s="41">
        <v>0</v>
      </c>
      <c r="V760" s="36">
        <v>0</v>
      </c>
      <c r="W760" s="43">
        <v>4.5</v>
      </c>
      <c r="X760" s="43" t="s">
        <v>1746</v>
      </c>
      <c r="Y760" s="44" t="s">
        <v>77</v>
      </c>
    </row>
    <row r="761" spans="1:25" x14ac:dyDescent="0.25">
      <c r="A761" s="90">
        <v>760</v>
      </c>
      <c r="B761" s="29" t="s">
        <v>23</v>
      </c>
      <c r="C761" s="26" t="s">
        <v>70</v>
      </c>
      <c r="D761" s="39">
        <v>44946</v>
      </c>
      <c r="E761" s="40">
        <v>0.48958333333333298</v>
      </c>
      <c r="F761" s="40">
        <v>0.90625</v>
      </c>
      <c r="G761" s="41">
        <v>1200</v>
      </c>
      <c r="H761" s="41" t="s">
        <v>56</v>
      </c>
      <c r="I761" s="35">
        <v>3.5</v>
      </c>
      <c r="J761" s="35">
        <v>3.53</v>
      </c>
      <c r="K761" s="35">
        <v>3.47</v>
      </c>
      <c r="L761" s="35">
        <v>0</v>
      </c>
      <c r="M761" s="35">
        <v>3.34</v>
      </c>
      <c r="N761" s="35">
        <v>2.57</v>
      </c>
      <c r="O761" s="35">
        <v>1.2</v>
      </c>
      <c r="P761" s="35">
        <v>0.2</v>
      </c>
      <c r="Q761" s="35">
        <v>0.3</v>
      </c>
      <c r="R761" s="36">
        <v>0.5</v>
      </c>
      <c r="S761" s="41">
        <v>5</v>
      </c>
      <c r="T761" s="36">
        <f t="shared" si="11"/>
        <v>0.49999999999999989</v>
      </c>
      <c r="U761" s="41">
        <v>11</v>
      </c>
      <c r="V761" s="36">
        <v>11.4757</v>
      </c>
      <c r="W761" s="43">
        <v>10</v>
      </c>
      <c r="X761" s="43" t="s">
        <v>1746</v>
      </c>
      <c r="Y761" s="44" t="s">
        <v>78</v>
      </c>
    </row>
    <row r="762" spans="1:25" x14ac:dyDescent="0.25">
      <c r="A762" s="90">
        <v>761</v>
      </c>
      <c r="B762" s="29" t="s">
        <v>23</v>
      </c>
      <c r="C762" s="26" t="s">
        <v>79</v>
      </c>
      <c r="D762" s="39">
        <v>44950</v>
      </c>
      <c r="E762" s="40">
        <v>0.53125</v>
      </c>
      <c r="F762" s="40">
        <v>0.83333333333333304</v>
      </c>
      <c r="G762" s="41">
        <v>1200</v>
      </c>
      <c r="H762" s="41" t="s">
        <v>32</v>
      </c>
      <c r="I762" s="35">
        <v>3.55</v>
      </c>
      <c r="J762" s="35">
        <v>4.18</v>
      </c>
      <c r="K762" s="35">
        <v>4.08</v>
      </c>
      <c r="L762" s="35">
        <v>0</v>
      </c>
      <c r="M762" s="35">
        <v>3.343</v>
      </c>
      <c r="N762" s="35">
        <v>3</v>
      </c>
      <c r="O762" s="35">
        <v>0.6</v>
      </c>
      <c r="P762" s="35">
        <v>0</v>
      </c>
      <c r="Q762" s="35">
        <v>1.1000000000000001</v>
      </c>
      <c r="R762" s="36">
        <v>0.2</v>
      </c>
      <c r="S762" s="41">
        <v>5</v>
      </c>
      <c r="T762" s="36">
        <f t="shared" si="11"/>
        <v>5.5</v>
      </c>
      <c r="U762" s="41">
        <v>7</v>
      </c>
      <c r="V762" s="36">
        <v>17.309699999999999</v>
      </c>
      <c r="W762" s="43">
        <v>5</v>
      </c>
      <c r="X762" s="43" t="s">
        <v>1746</v>
      </c>
      <c r="Y762" s="44" t="s">
        <v>80</v>
      </c>
    </row>
    <row r="763" spans="1:25" x14ac:dyDescent="0.25">
      <c r="A763" s="90">
        <v>762</v>
      </c>
      <c r="B763" s="29" t="s">
        <v>23</v>
      </c>
      <c r="C763" s="26" t="s">
        <v>81</v>
      </c>
      <c r="D763" s="39">
        <v>44951</v>
      </c>
      <c r="E763" s="40">
        <v>0.46527777777777801</v>
      </c>
      <c r="F763" s="40">
        <v>0.84027777777777801</v>
      </c>
      <c r="G763" s="41">
        <v>1200</v>
      </c>
      <c r="H763" s="41" t="s">
        <v>25</v>
      </c>
      <c r="I763" s="35">
        <v>2.2799999999999998</v>
      </c>
      <c r="J763" s="35">
        <v>247</v>
      </c>
      <c r="K763" s="35">
        <v>2.09</v>
      </c>
      <c r="L763" s="35">
        <v>0.6</v>
      </c>
      <c r="M763" s="35">
        <v>3.45</v>
      </c>
      <c r="N763" s="35">
        <v>3.2</v>
      </c>
      <c r="O763" s="35">
        <v>1.1000000000000001</v>
      </c>
      <c r="P763" s="35">
        <v>0.6</v>
      </c>
      <c r="Q763" s="35">
        <v>1.2</v>
      </c>
      <c r="R763" s="36">
        <v>0.35</v>
      </c>
      <c r="S763" s="41">
        <v>5</v>
      </c>
      <c r="T763" s="36">
        <f t="shared" si="11"/>
        <v>3</v>
      </c>
      <c r="U763" s="41">
        <v>6</v>
      </c>
      <c r="V763" s="36">
        <v>8.4693000000000005</v>
      </c>
      <c r="W763" s="43">
        <v>9</v>
      </c>
      <c r="X763" s="43" t="s">
        <v>1746</v>
      </c>
      <c r="Y763" s="44" t="s">
        <v>82</v>
      </c>
    </row>
    <row r="764" spans="1:25" x14ac:dyDescent="0.25">
      <c r="A764" s="90">
        <v>763</v>
      </c>
      <c r="B764" s="29" t="s">
        <v>23</v>
      </c>
      <c r="C764" s="26" t="s">
        <v>54</v>
      </c>
      <c r="D764" s="39">
        <v>44952</v>
      </c>
      <c r="E764" s="40">
        <v>0.45138888888888901</v>
      </c>
      <c r="F764" s="40">
        <v>0.85763888888888895</v>
      </c>
      <c r="G764" s="41">
        <v>1200</v>
      </c>
      <c r="H764" s="41" t="s">
        <v>32</v>
      </c>
      <c r="I764" s="35">
        <v>1.23</v>
      </c>
      <c r="J764" s="35">
        <v>6.05</v>
      </c>
      <c r="K764" s="35">
        <v>3.88</v>
      </c>
      <c r="L764" s="35">
        <v>0</v>
      </c>
      <c r="M764" s="35">
        <v>6.22</v>
      </c>
      <c r="N764" s="35">
        <v>5.35</v>
      </c>
      <c r="O764" s="35">
        <f>0.12*8</f>
        <v>0.96</v>
      </c>
      <c r="P764" s="35">
        <v>0</v>
      </c>
      <c r="Q764" s="35">
        <v>2.4</v>
      </c>
      <c r="R764" s="36">
        <v>0.4</v>
      </c>
      <c r="S764" s="41">
        <v>2</v>
      </c>
      <c r="T764" s="36">
        <f t="shared" si="11"/>
        <v>4.8</v>
      </c>
      <c r="U764" s="41">
        <v>2</v>
      </c>
      <c r="V764" s="36">
        <v>8.3681999999999999</v>
      </c>
      <c r="W764" s="43">
        <v>8</v>
      </c>
      <c r="X764" s="43" t="s">
        <v>1746</v>
      </c>
      <c r="Y764" s="44" t="s">
        <v>83</v>
      </c>
    </row>
    <row r="765" spans="1:25" x14ac:dyDescent="0.25">
      <c r="A765" s="90">
        <v>764</v>
      </c>
      <c r="B765" s="29" t="s">
        <v>23</v>
      </c>
      <c r="C765" s="26" t="s">
        <v>84</v>
      </c>
      <c r="D765" s="39">
        <v>44953</v>
      </c>
      <c r="E765" s="40">
        <v>0.48958333333333298</v>
      </c>
      <c r="F765" s="40">
        <v>0.84375</v>
      </c>
      <c r="G765" s="41">
        <v>1200</v>
      </c>
      <c r="H765" s="41" t="s">
        <v>32</v>
      </c>
      <c r="I765" s="35">
        <v>4.38</v>
      </c>
      <c r="J765" s="35">
        <v>4.72</v>
      </c>
      <c r="K765" s="35">
        <v>4.43</v>
      </c>
      <c r="L765" s="35">
        <v>0</v>
      </c>
      <c r="M765" s="35">
        <v>4.2300000000000004</v>
      </c>
      <c r="N765" s="35">
        <v>3.12</v>
      </c>
      <c r="O765" s="35">
        <f>0.12*8</f>
        <v>0.96</v>
      </c>
      <c r="P765" s="35">
        <v>0</v>
      </c>
      <c r="Q765" s="35">
        <v>1.3</v>
      </c>
      <c r="R765" s="36">
        <v>0.9</v>
      </c>
      <c r="S765" s="41">
        <v>5</v>
      </c>
      <c r="T765" s="36">
        <f t="shared" si="11"/>
        <v>6.5</v>
      </c>
      <c r="U765" s="41">
        <v>4</v>
      </c>
      <c r="V765" s="36">
        <v>7.6985999999999999</v>
      </c>
      <c r="W765" s="43">
        <v>8</v>
      </c>
      <c r="X765" s="43" t="s">
        <v>1746</v>
      </c>
      <c r="Y765" s="44" t="s">
        <v>85</v>
      </c>
    </row>
    <row r="766" spans="1:25" x14ac:dyDescent="0.25">
      <c r="A766" s="90">
        <v>765</v>
      </c>
      <c r="B766" s="29" t="s">
        <v>23</v>
      </c>
      <c r="C766" s="26" t="s">
        <v>54</v>
      </c>
      <c r="D766" s="39">
        <v>44954</v>
      </c>
      <c r="E766" s="40">
        <v>0.45486111111111099</v>
      </c>
      <c r="F766" s="40">
        <v>0.85763888888888895</v>
      </c>
      <c r="G766" s="41">
        <v>1200</v>
      </c>
      <c r="H766" s="41" t="s">
        <v>32</v>
      </c>
      <c r="I766" s="35">
        <v>2.48</v>
      </c>
      <c r="J766" s="35">
        <v>6.1</v>
      </c>
      <c r="K766" s="35">
        <v>3.69</v>
      </c>
      <c r="L766" s="35">
        <v>0</v>
      </c>
      <c r="M766" s="35">
        <v>6.35</v>
      </c>
      <c r="N766" s="35">
        <v>5.78</v>
      </c>
      <c r="O766" s="35">
        <f>0.12*9</f>
        <v>1.08</v>
      </c>
      <c r="P766" s="35">
        <v>0</v>
      </c>
      <c r="Q766" s="35">
        <v>3.5</v>
      </c>
      <c r="R766" s="36">
        <v>0.7</v>
      </c>
      <c r="S766" s="41">
        <v>3</v>
      </c>
      <c r="T766" s="36">
        <f t="shared" si="11"/>
        <v>10.5</v>
      </c>
      <c r="U766" s="41">
        <v>3</v>
      </c>
      <c r="V766" s="36">
        <v>11.485200000000001</v>
      </c>
      <c r="W766" s="43">
        <v>9</v>
      </c>
      <c r="X766" s="43" t="s">
        <v>1746</v>
      </c>
      <c r="Y766" s="44" t="s">
        <v>86</v>
      </c>
    </row>
    <row r="767" spans="1:25" x14ac:dyDescent="0.25">
      <c r="A767" s="90">
        <v>766</v>
      </c>
      <c r="B767" s="29" t="s">
        <v>23</v>
      </c>
      <c r="C767" s="26" t="s">
        <v>87</v>
      </c>
      <c r="D767" s="39">
        <v>44955</v>
      </c>
      <c r="E767" s="40">
        <v>0.45486111111111099</v>
      </c>
      <c r="F767" s="40">
        <v>0.78819444444444497</v>
      </c>
      <c r="G767" s="41">
        <v>1200</v>
      </c>
      <c r="H767" s="41" t="s">
        <v>25</v>
      </c>
      <c r="I767" s="35">
        <v>8.1999999999999993</v>
      </c>
      <c r="J767" s="35">
        <v>8.7799999999999994</v>
      </c>
      <c r="K767" s="35">
        <v>7.38</v>
      </c>
      <c r="L767" s="35">
        <v>0</v>
      </c>
      <c r="M767" s="35">
        <v>12.32</v>
      </c>
      <c r="N767" s="35">
        <v>5.55</v>
      </c>
      <c r="O767" s="35">
        <f>0.12*8</f>
        <v>0.96</v>
      </c>
      <c r="P767" s="35">
        <v>0.2</v>
      </c>
      <c r="Q767" s="35">
        <v>3</v>
      </c>
      <c r="R767" s="36">
        <v>4.25</v>
      </c>
      <c r="S767" s="41">
        <v>1</v>
      </c>
      <c r="T767" s="36">
        <f t="shared" si="11"/>
        <v>2.8</v>
      </c>
      <c r="U767" s="41">
        <v>2</v>
      </c>
      <c r="V767" s="36">
        <v>3.0467</v>
      </c>
      <c r="W767" s="43">
        <v>8</v>
      </c>
      <c r="X767" s="43" t="s">
        <v>1746</v>
      </c>
      <c r="Y767" s="44" t="s">
        <v>88</v>
      </c>
    </row>
    <row r="768" spans="1:25" x14ac:dyDescent="0.25">
      <c r="A768" s="90">
        <v>767</v>
      </c>
      <c r="B768" s="29" t="s">
        <v>23</v>
      </c>
      <c r="C768" s="26" t="s">
        <v>27</v>
      </c>
      <c r="D768" s="39">
        <v>44956</v>
      </c>
      <c r="E768" s="40">
        <v>0.44097222222222199</v>
      </c>
      <c r="F768" s="40">
        <v>0.64930555555555602</v>
      </c>
      <c r="G768" s="41">
        <v>1200</v>
      </c>
      <c r="H768" s="41" t="s">
        <v>63</v>
      </c>
      <c r="I768" s="35">
        <v>4.5199999999999996</v>
      </c>
      <c r="J768" s="35">
        <v>28.01</v>
      </c>
      <c r="K768" s="35">
        <v>28.01</v>
      </c>
      <c r="L768" s="35">
        <v>0</v>
      </c>
      <c r="M768" s="35">
        <v>0</v>
      </c>
      <c r="N768" s="35">
        <v>0</v>
      </c>
      <c r="O768" s="35">
        <f>0.12*5</f>
        <v>0.6</v>
      </c>
      <c r="P768" s="35">
        <v>0</v>
      </c>
      <c r="Q768" s="35">
        <v>1.2</v>
      </c>
      <c r="R768" s="36">
        <v>0</v>
      </c>
      <c r="S768" s="41">
        <v>1</v>
      </c>
      <c r="T768" s="36">
        <f t="shared" si="11"/>
        <v>1.2</v>
      </c>
      <c r="U768" s="41">
        <v>1</v>
      </c>
      <c r="V768" s="36">
        <v>1.2</v>
      </c>
      <c r="W768" s="43">
        <v>5</v>
      </c>
      <c r="X768" s="43" t="s">
        <v>1746</v>
      </c>
      <c r="Y768" s="44" t="s">
        <v>89</v>
      </c>
    </row>
    <row r="769" spans="1:25" x14ac:dyDescent="0.25">
      <c r="A769" s="90">
        <v>768</v>
      </c>
      <c r="B769" s="29" t="s">
        <v>23</v>
      </c>
      <c r="C769" s="26" t="s">
        <v>90</v>
      </c>
      <c r="D769" s="39">
        <v>44957</v>
      </c>
      <c r="E769" s="40">
        <v>0.40972222222222199</v>
      </c>
      <c r="F769" s="40">
        <v>0.80208333333333304</v>
      </c>
      <c r="G769" s="41">
        <v>1200</v>
      </c>
      <c r="H769" s="41" t="s">
        <v>32</v>
      </c>
      <c r="I769" s="35">
        <v>8.99</v>
      </c>
      <c r="J769" s="35">
        <v>12.53</v>
      </c>
      <c r="K769" s="35">
        <v>6.27</v>
      </c>
      <c r="L769" s="35">
        <v>0</v>
      </c>
      <c r="M769" s="35">
        <v>5.23</v>
      </c>
      <c r="N769" s="35">
        <v>1.76</v>
      </c>
      <c r="O769" s="35">
        <f>0.12*9</f>
        <v>1.08</v>
      </c>
      <c r="P769" s="35">
        <v>0</v>
      </c>
      <c r="Q769" s="35">
        <v>0.2</v>
      </c>
      <c r="R769" s="36">
        <v>7</v>
      </c>
      <c r="S769" s="41">
        <v>1</v>
      </c>
      <c r="T769" s="36">
        <f t="shared" si="11"/>
        <v>0.2</v>
      </c>
      <c r="U769" s="41">
        <v>1</v>
      </c>
      <c r="V769" s="36">
        <v>0.2</v>
      </c>
      <c r="W769" s="43">
        <v>9</v>
      </c>
      <c r="X769" s="43" t="s">
        <v>1746</v>
      </c>
      <c r="Y769" s="44" t="s">
        <v>91</v>
      </c>
    </row>
    <row r="770" spans="1:25" x14ac:dyDescent="0.25">
      <c r="A770" s="90">
        <v>769</v>
      </c>
      <c r="B770" s="29" t="s">
        <v>23</v>
      </c>
      <c r="C770" s="26" t="s">
        <v>92</v>
      </c>
      <c r="D770" s="39">
        <v>44962</v>
      </c>
      <c r="E770" s="40">
        <v>0.40972222222222199</v>
      </c>
      <c r="F770" s="40">
        <v>0.79861111111111105</v>
      </c>
      <c r="G770" s="41">
        <v>1200</v>
      </c>
      <c r="H770" s="41" t="s">
        <v>42</v>
      </c>
      <c r="I770" s="35">
        <v>1.37</v>
      </c>
      <c r="J770" s="35">
        <v>3.25</v>
      </c>
      <c r="K770" s="35">
        <v>2.76</v>
      </c>
      <c r="L770" s="35">
        <v>5.82</v>
      </c>
      <c r="M770" s="35">
        <v>6.85</v>
      </c>
      <c r="N770" s="35">
        <v>4.03</v>
      </c>
      <c r="O770" s="35">
        <f>0.12*9</f>
        <v>1.08</v>
      </c>
      <c r="P770" s="35">
        <v>6.5</v>
      </c>
      <c r="Q770" s="35">
        <v>3.5</v>
      </c>
      <c r="R770" s="36">
        <v>2.8</v>
      </c>
      <c r="S770" s="41">
        <v>0</v>
      </c>
      <c r="T770" s="36">
        <f t="shared" si="11"/>
        <v>0</v>
      </c>
      <c r="U770" s="41">
        <v>0</v>
      </c>
      <c r="V770" s="36">
        <v>0</v>
      </c>
      <c r="W770" s="43">
        <v>9</v>
      </c>
      <c r="X770" s="43" t="s">
        <v>1746</v>
      </c>
      <c r="Y770" s="44" t="s">
        <v>93</v>
      </c>
    </row>
    <row r="771" spans="1:25" x14ac:dyDescent="0.25">
      <c r="A771" s="90">
        <v>770</v>
      </c>
      <c r="B771" s="29" t="s">
        <v>23</v>
      </c>
      <c r="C771" s="26" t="s">
        <v>27</v>
      </c>
      <c r="D771" s="39">
        <v>44963</v>
      </c>
      <c r="E771" s="40">
        <v>0.45833333333333298</v>
      </c>
      <c r="F771" s="40">
        <v>0.72222222222222199</v>
      </c>
      <c r="G771" s="41">
        <v>1200</v>
      </c>
      <c r="H771" s="41" t="s">
        <v>63</v>
      </c>
      <c r="I771" s="35">
        <v>3.99</v>
      </c>
      <c r="J771" s="35">
        <v>28.1</v>
      </c>
      <c r="K771" s="35">
        <v>28.1</v>
      </c>
      <c r="L771" s="35">
        <v>0</v>
      </c>
      <c r="M771" s="35">
        <v>0</v>
      </c>
      <c r="N771" s="35">
        <v>0</v>
      </c>
      <c r="O771" s="35">
        <f>0.12*6</f>
        <v>0.72</v>
      </c>
      <c r="P771" s="35">
        <v>0</v>
      </c>
      <c r="Q771" s="35">
        <v>0.5</v>
      </c>
      <c r="R771" s="36">
        <v>0</v>
      </c>
      <c r="S771" s="41">
        <v>5</v>
      </c>
      <c r="T771" s="36">
        <f t="shared" si="11"/>
        <v>2.5</v>
      </c>
      <c r="U771" s="41">
        <v>6</v>
      </c>
      <c r="V771" s="36">
        <v>6.9882</v>
      </c>
      <c r="W771" s="43">
        <v>6</v>
      </c>
      <c r="X771" s="43" t="s">
        <v>1746</v>
      </c>
      <c r="Y771" s="44" t="s">
        <v>94</v>
      </c>
    </row>
    <row r="772" spans="1:25" x14ac:dyDescent="0.25">
      <c r="A772" s="90">
        <v>771</v>
      </c>
      <c r="B772" s="29" t="s">
        <v>23</v>
      </c>
      <c r="C772" s="26" t="s">
        <v>54</v>
      </c>
      <c r="D772" s="39">
        <v>44965</v>
      </c>
      <c r="E772" s="40">
        <v>0.44444444444444398</v>
      </c>
      <c r="F772" s="40">
        <v>0.79166666666666696</v>
      </c>
      <c r="G772" s="41">
        <v>1200</v>
      </c>
      <c r="H772" s="41" t="s">
        <v>32</v>
      </c>
      <c r="I772" s="35">
        <v>1.42</v>
      </c>
      <c r="J772" s="35">
        <v>6.1</v>
      </c>
      <c r="K772" s="35">
        <v>3.86</v>
      </c>
      <c r="L772" s="35">
        <v>0</v>
      </c>
      <c r="M772" s="35">
        <v>6.85</v>
      </c>
      <c r="N772" s="35">
        <v>5.2</v>
      </c>
      <c r="O772" s="35">
        <v>0.96</v>
      </c>
      <c r="P772" s="35">
        <v>4.0999999999999996</v>
      </c>
      <c r="Q772" s="35">
        <v>6.8</v>
      </c>
      <c r="R772" s="36">
        <v>1</v>
      </c>
      <c r="S772" s="41">
        <v>5</v>
      </c>
      <c r="T772" s="36">
        <f t="shared" si="11"/>
        <v>13.5</v>
      </c>
      <c r="U772" s="41">
        <v>20</v>
      </c>
      <c r="V772" s="36">
        <v>139.19579999999999</v>
      </c>
      <c r="W772" s="43">
        <v>8</v>
      </c>
      <c r="X772" s="43" t="s">
        <v>1746</v>
      </c>
      <c r="Y772" s="44" t="s">
        <v>95</v>
      </c>
    </row>
    <row r="773" spans="1:25" x14ac:dyDescent="0.25">
      <c r="A773" s="90">
        <v>772</v>
      </c>
      <c r="B773" s="29" t="s">
        <v>23</v>
      </c>
      <c r="C773" s="26" t="s">
        <v>96</v>
      </c>
      <c r="D773" s="39">
        <v>44969</v>
      </c>
      <c r="E773" s="40">
        <v>0.70833333333333304</v>
      </c>
      <c r="F773" s="42">
        <v>1</v>
      </c>
      <c r="G773" s="41">
        <v>1200</v>
      </c>
      <c r="H773" s="41" t="s">
        <v>25</v>
      </c>
      <c r="I773" s="35">
        <v>16.79</v>
      </c>
      <c r="J773" s="35">
        <v>18.55</v>
      </c>
      <c r="K773" s="35">
        <v>8.1199999999999992</v>
      </c>
      <c r="L773" s="35">
        <v>0</v>
      </c>
      <c r="M773" s="35">
        <v>6.3</v>
      </c>
      <c r="N773" s="35">
        <v>0</v>
      </c>
      <c r="O773" s="35">
        <f>0.12*7</f>
        <v>0.84</v>
      </c>
      <c r="P773" s="35">
        <v>0</v>
      </c>
      <c r="Q773" s="35">
        <v>0.3</v>
      </c>
      <c r="R773" s="36">
        <v>9.5</v>
      </c>
      <c r="S773" s="41">
        <v>5</v>
      </c>
      <c r="T773" s="36">
        <f t="shared" si="11"/>
        <v>1.5</v>
      </c>
      <c r="U773" s="41">
        <v>16</v>
      </c>
      <c r="V773" s="36">
        <v>2.9805000000000001</v>
      </c>
      <c r="W773" s="43">
        <v>7</v>
      </c>
      <c r="X773" s="43" t="s">
        <v>1746</v>
      </c>
      <c r="Y773" s="44" t="s">
        <v>97</v>
      </c>
    </row>
    <row r="774" spans="1:25" x14ac:dyDescent="0.25">
      <c r="A774" s="90">
        <v>773</v>
      </c>
      <c r="B774" s="29" t="s">
        <v>23</v>
      </c>
      <c r="C774" s="26" t="s">
        <v>29</v>
      </c>
      <c r="D774" s="39">
        <v>44970</v>
      </c>
      <c r="E774" s="40">
        <v>0.52430555555555602</v>
      </c>
      <c r="F774" s="40">
        <v>0.78472222222222199</v>
      </c>
      <c r="G774" s="41">
        <v>1200</v>
      </c>
      <c r="H774" s="41" t="s">
        <v>32</v>
      </c>
      <c r="I774" s="35">
        <v>1.9</v>
      </c>
      <c r="J774" s="35">
        <v>2.96</v>
      </c>
      <c r="K774" s="35">
        <v>2.5499999999999998</v>
      </c>
      <c r="L774" s="35">
        <v>0</v>
      </c>
      <c r="M774" s="35">
        <v>2.2999999999999998</v>
      </c>
      <c r="N774" s="35">
        <v>2.04</v>
      </c>
      <c r="O774" s="35">
        <f>0.12*6</f>
        <v>0.72</v>
      </c>
      <c r="P774" s="35">
        <v>0.2</v>
      </c>
      <c r="Q774" s="35">
        <v>0.7</v>
      </c>
      <c r="R774" s="36">
        <v>4.5</v>
      </c>
      <c r="S774" s="41">
        <v>5</v>
      </c>
      <c r="T774" s="36">
        <f t="shared" si="11"/>
        <v>2.4999999999999996</v>
      </c>
      <c r="U774" s="41">
        <f>D777-D774</f>
        <v>7</v>
      </c>
      <c r="V774" s="36">
        <v>7.7195</v>
      </c>
      <c r="W774" s="43">
        <v>6</v>
      </c>
      <c r="X774" s="43" t="s">
        <v>1746</v>
      </c>
      <c r="Y774" s="44" t="s">
        <v>98</v>
      </c>
    </row>
    <row r="775" spans="1:25" x14ac:dyDescent="0.25">
      <c r="A775" s="90">
        <v>774</v>
      </c>
      <c r="B775" s="29" t="s">
        <v>23</v>
      </c>
      <c r="C775" s="26" t="s">
        <v>99</v>
      </c>
      <c r="D775" s="39">
        <v>44975</v>
      </c>
      <c r="E775" s="40">
        <v>0.36458333333333298</v>
      </c>
      <c r="F775" s="40">
        <v>0.69791666666666696</v>
      </c>
      <c r="G775" s="41">
        <v>1200</v>
      </c>
      <c r="H775" s="41" t="s">
        <v>100</v>
      </c>
      <c r="I775" s="35">
        <v>4.5</v>
      </c>
      <c r="J775" s="35">
        <v>17.05</v>
      </c>
      <c r="K775" s="35">
        <v>10.99</v>
      </c>
      <c r="L775" s="35">
        <v>5.72</v>
      </c>
      <c r="M775" s="35">
        <v>10.119999999999999</v>
      </c>
      <c r="N775" s="35">
        <v>3.47</v>
      </c>
      <c r="O775" s="35">
        <f>0.12*8</f>
        <v>0.96</v>
      </c>
      <c r="P775" s="35">
        <v>0.2</v>
      </c>
      <c r="Q775" s="35">
        <v>1.8</v>
      </c>
      <c r="R775" s="36">
        <v>17.75</v>
      </c>
      <c r="S775" s="41">
        <v>1</v>
      </c>
      <c r="T775" s="36">
        <f t="shared" si="11"/>
        <v>1.6</v>
      </c>
      <c r="U775" s="41">
        <v>1</v>
      </c>
      <c r="V775" s="36">
        <v>1.6</v>
      </c>
      <c r="W775" s="43">
        <v>8</v>
      </c>
      <c r="X775" s="43" t="s">
        <v>1746</v>
      </c>
      <c r="Y775" s="44" t="s">
        <v>101</v>
      </c>
    </row>
    <row r="776" spans="1:25" x14ac:dyDescent="0.25">
      <c r="A776" s="90">
        <v>775</v>
      </c>
      <c r="B776" s="29" t="s">
        <v>23</v>
      </c>
      <c r="C776" s="26" t="s">
        <v>34</v>
      </c>
      <c r="D776" s="39">
        <v>44976</v>
      </c>
      <c r="E776" s="40">
        <v>0.57638888888888895</v>
      </c>
      <c r="F776" s="40">
        <v>0.78472222222222199</v>
      </c>
      <c r="G776" s="41">
        <v>1000</v>
      </c>
      <c r="H776" s="41" t="s">
        <v>25</v>
      </c>
      <c r="I776" s="35">
        <v>1.77</v>
      </c>
      <c r="J776" s="35">
        <v>3.72</v>
      </c>
      <c r="K776" s="35">
        <v>2.21</v>
      </c>
      <c r="L776" s="35">
        <v>0.89</v>
      </c>
      <c r="M776" s="35">
        <v>4.32</v>
      </c>
      <c r="N776" s="35">
        <v>2.48</v>
      </c>
      <c r="O776" s="35">
        <f>0.1*5</f>
        <v>0.5</v>
      </c>
      <c r="P776" s="35">
        <v>0</v>
      </c>
      <c r="Q776" s="35">
        <v>0.5</v>
      </c>
      <c r="R776" s="36">
        <v>0.22</v>
      </c>
      <c r="S776" s="41">
        <v>5</v>
      </c>
      <c r="T776" s="36">
        <f t="shared" si="11"/>
        <v>2.5</v>
      </c>
      <c r="U776" s="41">
        <v>9</v>
      </c>
      <c r="V776" s="36">
        <v>10.0968</v>
      </c>
      <c r="W776" s="43">
        <v>5</v>
      </c>
      <c r="X776" s="43" t="s">
        <v>1746</v>
      </c>
      <c r="Y776" s="44" t="s">
        <v>102</v>
      </c>
    </row>
    <row r="777" spans="1:25" x14ac:dyDescent="0.25">
      <c r="A777" s="90">
        <v>776</v>
      </c>
      <c r="B777" s="29" t="s">
        <v>23</v>
      </c>
      <c r="C777" s="26" t="s">
        <v>29</v>
      </c>
      <c r="D777" s="39">
        <v>44977</v>
      </c>
      <c r="E777" s="40">
        <v>0.55902777777777801</v>
      </c>
      <c r="F777" s="40">
        <v>0.77777777777777801</v>
      </c>
      <c r="G777" s="41">
        <v>1000</v>
      </c>
      <c r="H777" s="41" t="s">
        <v>32</v>
      </c>
      <c r="I777" s="35">
        <v>1.92</v>
      </c>
      <c r="J777" s="35">
        <v>3.73</v>
      </c>
      <c r="K777" s="35">
        <v>2.4300000000000002</v>
      </c>
      <c r="L777" s="35">
        <v>0</v>
      </c>
      <c r="M777" s="35">
        <v>2.12</v>
      </c>
      <c r="N777" s="35">
        <v>1.86</v>
      </c>
      <c r="O777" s="35">
        <f>0.1*5</f>
        <v>0.5</v>
      </c>
      <c r="P777" s="35">
        <v>0.4</v>
      </c>
      <c r="Q777" s="35">
        <v>0.7</v>
      </c>
      <c r="R777" s="36">
        <v>0.5</v>
      </c>
      <c r="S777" s="41">
        <v>5</v>
      </c>
      <c r="T777" s="36">
        <f t="shared" si="11"/>
        <v>1.4999999999999996</v>
      </c>
      <c r="U777" s="41">
        <v>7</v>
      </c>
      <c r="V777" s="36">
        <v>7.3773999999999997</v>
      </c>
      <c r="W777" s="43">
        <v>5</v>
      </c>
      <c r="X777" s="43" t="s">
        <v>1746</v>
      </c>
      <c r="Y777" s="44" t="s">
        <v>103</v>
      </c>
    </row>
    <row r="778" spans="1:25" x14ac:dyDescent="0.25">
      <c r="A778" s="90">
        <v>777</v>
      </c>
      <c r="B778" s="29" t="s">
        <v>23</v>
      </c>
      <c r="C778" s="26" t="s">
        <v>104</v>
      </c>
      <c r="D778" s="39">
        <v>44980</v>
      </c>
      <c r="E778" s="40">
        <v>0.40972222222222199</v>
      </c>
      <c r="F778" s="40">
        <v>0.78472222222222199</v>
      </c>
      <c r="G778" s="41">
        <v>1200</v>
      </c>
      <c r="H778" s="41" t="s">
        <v>32</v>
      </c>
      <c r="I778" s="35">
        <v>2.0099999999999998</v>
      </c>
      <c r="J778" s="35">
        <v>2.4500000000000002</v>
      </c>
      <c r="K778" s="35">
        <v>2.0299999999999998</v>
      </c>
      <c r="L778" s="35">
        <v>0</v>
      </c>
      <c r="M778" s="35">
        <v>3.45</v>
      </c>
      <c r="N778" s="35">
        <v>3.23</v>
      </c>
      <c r="O778" s="35">
        <f>0.12*9</f>
        <v>1.08</v>
      </c>
      <c r="P778" s="35">
        <v>0</v>
      </c>
      <c r="Q778" s="35">
        <v>0.8</v>
      </c>
      <c r="R778" s="36">
        <v>0.3</v>
      </c>
      <c r="S778" s="41">
        <v>5</v>
      </c>
      <c r="T778" s="36">
        <f>(Q778-P778)*S778</f>
        <v>4</v>
      </c>
      <c r="U778" s="41">
        <v>5</v>
      </c>
      <c r="V778" s="36">
        <v>9.4077999999999999</v>
      </c>
      <c r="W778" s="43">
        <v>9</v>
      </c>
      <c r="X778" s="43" t="s">
        <v>1746</v>
      </c>
      <c r="Y778" s="44" t="s">
        <v>105</v>
      </c>
    </row>
    <row r="779" spans="1:25" x14ac:dyDescent="0.25">
      <c r="A779" s="90">
        <v>778</v>
      </c>
      <c r="B779" s="29" t="s">
        <v>23</v>
      </c>
      <c r="C779" s="26" t="s">
        <v>87</v>
      </c>
      <c r="D779" s="39">
        <v>44981</v>
      </c>
      <c r="E779" s="40">
        <v>0.49305555555555602</v>
      </c>
      <c r="F779" s="40">
        <v>0.74305555555555503</v>
      </c>
      <c r="G779" s="41">
        <v>1200</v>
      </c>
      <c r="H779" s="41" t="s">
        <v>25</v>
      </c>
      <c r="I779" s="35">
        <v>3.52</v>
      </c>
      <c r="J779" s="35">
        <v>6</v>
      </c>
      <c r="K779" s="35">
        <v>4.03</v>
      </c>
      <c r="L779" s="35">
        <v>0</v>
      </c>
      <c r="M779" s="35">
        <v>7.35</v>
      </c>
      <c r="N779" s="35">
        <v>3.98</v>
      </c>
      <c r="O779" s="35">
        <f>0.12*6</f>
        <v>0.72</v>
      </c>
      <c r="P779" s="35">
        <v>1.1000000000000001</v>
      </c>
      <c r="Q779" s="35">
        <v>1.7</v>
      </c>
      <c r="R779" s="36">
        <v>1.2</v>
      </c>
      <c r="S779" s="41">
        <v>4</v>
      </c>
      <c r="T779" s="36">
        <f t="shared" si="11"/>
        <v>2.3999999999999995</v>
      </c>
      <c r="U779" s="41">
        <v>4</v>
      </c>
      <c r="V779" s="36">
        <v>6.6801000000000004</v>
      </c>
      <c r="W779" s="43">
        <v>6</v>
      </c>
      <c r="X779" s="43" t="s">
        <v>1746</v>
      </c>
      <c r="Y779" s="44" t="s">
        <v>106</v>
      </c>
    </row>
    <row r="780" spans="1:25" x14ac:dyDescent="0.25">
      <c r="A780" s="90">
        <v>779</v>
      </c>
      <c r="B780" s="29" t="s">
        <v>23</v>
      </c>
      <c r="C780" s="26" t="s">
        <v>27</v>
      </c>
      <c r="D780" s="39">
        <v>44983</v>
      </c>
      <c r="E780" s="40">
        <v>0.57986111111111105</v>
      </c>
      <c r="F780" s="40">
        <v>0.78819444444444497</v>
      </c>
      <c r="G780" s="41">
        <v>1200</v>
      </c>
      <c r="H780" s="41" t="s">
        <v>25</v>
      </c>
      <c r="I780" s="35">
        <v>3.12</v>
      </c>
      <c r="J780" s="35">
        <v>4.32</v>
      </c>
      <c r="K780" s="35">
        <v>4</v>
      </c>
      <c r="L780" s="35">
        <v>0</v>
      </c>
      <c r="M780" s="35">
        <v>5.53</v>
      </c>
      <c r="N780" s="35">
        <v>2.15</v>
      </c>
      <c r="O780" s="35">
        <f>0.12*5</f>
        <v>0.6</v>
      </c>
      <c r="P780" s="35">
        <v>0</v>
      </c>
      <c r="Q780" s="35">
        <v>1.3</v>
      </c>
      <c r="R780" s="36">
        <v>0.4</v>
      </c>
      <c r="S780" s="41">
        <v>1</v>
      </c>
      <c r="T780" s="36">
        <f t="shared" si="11"/>
        <v>1.3</v>
      </c>
      <c r="U780" s="41">
        <v>2</v>
      </c>
      <c r="V780" s="36">
        <v>1.9359999999999999</v>
      </c>
      <c r="W780" s="43">
        <v>5</v>
      </c>
      <c r="X780" s="43" t="s">
        <v>1746</v>
      </c>
      <c r="Y780" s="44" t="s">
        <v>107</v>
      </c>
    </row>
    <row r="781" spans="1:25" x14ac:dyDescent="0.25">
      <c r="A781" s="90">
        <v>780</v>
      </c>
      <c r="B781" s="29" t="s">
        <v>23</v>
      </c>
      <c r="C781" s="26" t="s">
        <v>29</v>
      </c>
      <c r="D781" s="39">
        <v>44984</v>
      </c>
      <c r="E781" s="40">
        <v>0.48958333333333298</v>
      </c>
      <c r="F781" s="40">
        <v>0.79166666666666696</v>
      </c>
      <c r="G781" s="41">
        <v>1000</v>
      </c>
      <c r="H781" s="41" t="s">
        <v>32</v>
      </c>
      <c r="I781" s="35">
        <v>1.95</v>
      </c>
      <c r="J781" s="35">
        <v>4.12</v>
      </c>
      <c r="K781" s="35">
        <v>2.31</v>
      </c>
      <c r="L781" s="35">
        <v>0</v>
      </c>
      <c r="M781" s="35">
        <v>3.23</v>
      </c>
      <c r="N781" s="35">
        <v>1.97</v>
      </c>
      <c r="O781" s="35">
        <f>0.1*7</f>
        <v>0.70000000000000007</v>
      </c>
      <c r="P781" s="35">
        <v>0</v>
      </c>
      <c r="Q781" s="35">
        <v>1.2</v>
      </c>
      <c r="R781" s="36">
        <v>2.1</v>
      </c>
      <c r="S781" s="41">
        <v>1</v>
      </c>
      <c r="T781" s="36">
        <f t="shared" si="11"/>
        <v>1.2</v>
      </c>
      <c r="U781" s="41">
        <v>1</v>
      </c>
      <c r="V781" s="36">
        <v>1.2</v>
      </c>
      <c r="W781" s="43">
        <v>7</v>
      </c>
      <c r="X781" s="43" t="s">
        <v>1746</v>
      </c>
      <c r="Y781" s="44" t="s">
        <v>108</v>
      </c>
    </row>
    <row r="782" spans="1:25" x14ac:dyDescent="0.25">
      <c r="A782" s="90">
        <v>781</v>
      </c>
      <c r="B782" s="29" t="s">
        <v>23</v>
      </c>
      <c r="C782" s="26" t="s">
        <v>96</v>
      </c>
      <c r="D782" s="39">
        <v>44987</v>
      </c>
      <c r="E782" s="40">
        <v>0.65972222222222199</v>
      </c>
      <c r="F782" s="40">
        <v>0.90972222222222199</v>
      </c>
      <c r="G782" s="41">
        <v>1200</v>
      </c>
      <c r="H782" s="41" t="s">
        <v>25</v>
      </c>
      <c r="I782" s="35">
        <v>16.920000000000002</v>
      </c>
      <c r="J782" s="35">
        <v>16.920000000000002</v>
      </c>
      <c r="K782" s="35">
        <v>6.45</v>
      </c>
      <c r="L782" s="35">
        <v>5.34</v>
      </c>
      <c r="M782" s="35">
        <v>7.51</v>
      </c>
      <c r="N782" s="35">
        <v>3.45</v>
      </c>
      <c r="O782" s="35">
        <f>0.12*6</f>
        <v>0.72</v>
      </c>
      <c r="P782" s="35">
        <v>0</v>
      </c>
      <c r="Q782" s="35">
        <v>0.4</v>
      </c>
      <c r="R782" s="36">
        <v>7.7</v>
      </c>
      <c r="S782" s="41">
        <v>4</v>
      </c>
      <c r="T782" s="36">
        <f t="shared" si="11"/>
        <v>1.6</v>
      </c>
      <c r="U782" s="41">
        <v>7</v>
      </c>
      <c r="V782" s="36">
        <v>1.72</v>
      </c>
      <c r="W782" s="43">
        <v>6</v>
      </c>
      <c r="X782" s="43" t="s">
        <v>1746</v>
      </c>
      <c r="Y782" s="44" t="s">
        <v>109</v>
      </c>
    </row>
    <row r="783" spans="1:25" x14ac:dyDescent="0.25">
      <c r="A783" s="90">
        <v>782</v>
      </c>
      <c r="B783" s="29" t="s">
        <v>23</v>
      </c>
      <c r="C783" s="26" t="s">
        <v>29</v>
      </c>
      <c r="D783" s="39">
        <v>44989</v>
      </c>
      <c r="E783" s="40">
        <v>0.56597222222222221</v>
      </c>
      <c r="F783" s="40">
        <v>0.78125</v>
      </c>
      <c r="G783" s="41">
        <v>1000</v>
      </c>
      <c r="H783" s="41" t="s">
        <v>374</v>
      </c>
      <c r="I783" s="35">
        <v>1.93</v>
      </c>
      <c r="J783" s="35">
        <v>3.31</v>
      </c>
      <c r="K783" s="35">
        <v>2.3199999999999998</v>
      </c>
      <c r="L783" s="35">
        <v>0</v>
      </c>
      <c r="M783" s="35">
        <v>2.35</v>
      </c>
      <c r="N783" s="35">
        <v>1.81</v>
      </c>
      <c r="O783" s="35">
        <f>0.1*5</f>
        <v>0.5</v>
      </c>
      <c r="P783" s="35">
        <v>0</v>
      </c>
      <c r="Q783" s="35">
        <v>0.5</v>
      </c>
      <c r="R783" s="36">
        <v>1.9</v>
      </c>
      <c r="S783" s="41">
        <v>5</v>
      </c>
      <c r="T783" s="36">
        <f t="shared" si="11"/>
        <v>2.5</v>
      </c>
      <c r="U783" s="41">
        <v>10</v>
      </c>
      <c r="V783" s="36">
        <v>8.7712000000000003</v>
      </c>
      <c r="W783" s="43">
        <v>5</v>
      </c>
      <c r="X783" s="43" t="s">
        <v>1746</v>
      </c>
      <c r="Y783" s="44" t="s">
        <v>373</v>
      </c>
    </row>
    <row r="784" spans="1:25" x14ac:dyDescent="0.25">
      <c r="A784" s="90">
        <v>783</v>
      </c>
      <c r="B784" s="29" t="s">
        <v>23</v>
      </c>
      <c r="C784" s="26" t="s">
        <v>395</v>
      </c>
      <c r="D784" s="39">
        <v>44994</v>
      </c>
      <c r="E784" s="40">
        <v>0.40625</v>
      </c>
      <c r="F784" s="40">
        <v>0.60069444444444442</v>
      </c>
      <c r="G784" s="41">
        <v>1200</v>
      </c>
      <c r="H784" s="41" t="s">
        <v>25</v>
      </c>
      <c r="I784" s="35">
        <v>2.2400000000000002</v>
      </c>
      <c r="J784" s="35">
        <v>2.46</v>
      </c>
      <c r="K784" s="35">
        <v>2.4500000000000002</v>
      </c>
      <c r="L784" s="35">
        <v>0.72</v>
      </c>
      <c r="M784" s="35">
        <v>2.3199999999999998</v>
      </c>
      <c r="N784" s="35">
        <v>2.25</v>
      </c>
      <c r="O784" s="35">
        <f>0.12*4.7</f>
        <v>0.56399999999999995</v>
      </c>
      <c r="P784" s="35">
        <v>0</v>
      </c>
      <c r="Q784" s="35">
        <v>0.9</v>
      </c>
      <c r="R784" s="36">
        <v>0.23</v>
      </c>
      <c r="S784" s="41">
        <v>1</v>
      </c>
      <c r="T784" s="36">
        <f t="shared" si="11"/>
        <v>0.9</v>
      </c>
      <c r="U784" s="41">
        <v>1</v>
      </c>
      <c r="V784" s="36">
        <v>0.9</v>
      </c>
      <c r="W784" s="43">
        <v>4.7</v>
      </c>
      <c r="X784" s="43" t="s">
        <v>1746</v>
      </c>
      <c r="Y784" s="44" t="s">
        <v>396</v>
      </c>
    </row>
    <row r="785" spans="1:25" x14ac:dyDescent="0.25">
      <c r="A785" s="90">
        <v>784</v>
      </c>
      <c r="B785" s="29" t="s">
        <v>23</v>
      </c>
      <c r="C785" s="26" t="s">
        <v>401</v>
      </c>
      <c r="D785" s="39">
        <v>44995</v>
      </c>
      <c r="E785" s="40">
        <v>0.40625</v>
      </c>
      <c r="F785" s="40">
        <v>0.75</v>
      </c>
      <c r="G785" s="41">
        <v>1200</v>
      </c>
      <c r="H785" s="41" t="s">
        <v>374</v>
      </c>
      <c r="I785" s="35">
        <v>3.3</v>
      </c>
      <c r="J785" s="35">
        <v>4.59</v>
      </c>
      <c r="K785" s="35">
        <v>4.07</v>
      </c>
      <c r="L785" s="35">
        <v>0</v>
      </c>
      <c r="M785" s="35">
        <v>3.56</v>
      </c>
      <c r="N785" s="35">
        <v>2.4500000000000002</v>
      </c>
      <c r="O785" s="35">
        <f>0.12*7</f>
        <v>0.84</v>
      </c>
      <c r="P785" s="35">
        <v>0</v>
      </c>
      <c r="Q785" s="35">
        <v>0.4</v>
      </c>
      <c r="R785" s="36">
        <v>0.7</v>
      </c>
      <c r="S785" s="41">
        <v>2</v>
      </c>
      <c r="T785" s="36">
        <f t="shared" si="11"/>
        <v>0.8</v>
      </c>
      <c r="U785" s="41">
        <v>2</v>
      </c>
      <c r="V785" s="36">
        <v>1.4682999999999999</v>
      </c>
      <c r="W785" s="43">
        <v>7</v>
      </c>
      <c r="X785" s="43" t="s">
        <v>1746</v>
      </c>
      <c r="Y785" s="44" t="s">
        <v>402</v>
      </c>
    </row>
    <row r="786" spans="1:25" x14ac:dyDescent="0.25">
      <c r="A786" s="90">
        <v>785</v>
      </c>
      <c r="B786" s="29" t="s">
        <v>23</v>
      </c>
      <c r="C786" s="26" t="s">
        <v>395</v>
      </c>
      <c r="D786" s="39">
        <v>44995</v>
      </c>
      <c r="E786" s="40">
        <v>0.77777777777777779</v>
      </c>
      <c r="F786" s="40">
        <v>0.94444444444444453</v>
      </c>
      <c r="G786" s="41">
        <v>1200</v>
      </c>
      <c r="H786" s="41" t="s">
        <v>385</v>
      </c>
      <c r="I786" s="35">
        <v>2.2200000000000002</v>
      </c>
      <c r="J786" s="35">
        <v>2.4900000000000002</v>
      </c>
      <c r="K786" s="35">
        <v>2.4900000000000002</v>
      </c>
      <c r="L786" s="35">
        <v>0.64</v>
      </c>
      <c r="M786" s="35">
        <v>1.52</v>
      </c>
      <c r="N786" s="35">
        <v>1.45</v>
      </c>
      <c r="O786" s="35">
        <f>0.12*4</f>
        <v>0.48</v>
      </c>
      <c r="P786" s="35">
        <v>0</v>
      </c>
      <c r="Q786" s="35">
        <v>0.6</v>
      </c>
      <c r="R786" s="36">
        <v>0.2</v>
      </c>
      <c r="S786" s="41">
        <v>5</v>
      </c>
      <c r="T786" s="36">
        <f t="shared" si="11"/>
        <v>3</v>
      </c>
      <c r="U786" s="41">
        <v>21</v>
      </c>
      <c r="V786" s="36">
        <v>21.6782</v>
      </c>
      <c r="W786" s="43">
        <v>4</v>
      </c>
      <c r="X786" s="43" t="s">
        <v>1746</v>
      </c>
      <c r="Y786" s="44" t="s">
        <v>403</v>
      </c>
    </row>
    <row r="787" spans="1:25" x14ac:dyDescent="0.25">
      <c r="A787" s="90">
        <v>786</v>
      </c>
      <c r="B787" s="29" t="s">
        <v>23</v>
      </c>
      <c r="C787" s="26" t="s">
        <v>408</v>
      </c>
      <c r="D787" s="39">
        <v>44996</v>
      </c>
      <c r="E787" s="40">
        <v>0.4513888888888889</v>
      </c>
      <c r="F787" s="40">
        <v>0.82638888888888884</v>
      </c>
      <c r="G787" s="41">
        <v>1200</v>
      </c>
      <c r="H787" s="41" t="s">
        <v>374</v>
      </c>
      <c r="I787" s="35">
        <v>2.46</v>
      </c>
      <c r="J787" s="35">
        <v>2.97</v>
      </c>
      <c r="K787" s="35">
        <v>2.76</v>
      </c>
      <c r="L787" s="35">
        <v>0</v>
      </c>
      <c r="M787" s="35">
        <v>2.78</v>
      </c>
      <c r="N787" s="35">
        <v>2.65</v>
      </c>
      <c r="O787" s="35">
        <f>0.12*9</f>
        <v>1.08</v>
      </c>
      <c r="P787" s="35">
        <v>0</v>
      </c>
      <c r="Q787" s="35">
        <v>0.1</v>
      </c>
      <c r="R787" s="36">
        <v>0.6</v>
      </c>
      <c r="S787" s="41">
        <v>5</v>
      </c>
      <c r="T787" s="36">
        <f t="shared" si="11"/>
        <v>0.5</v>
      </c>
      <c r="U787" s="41">
        <v>20</v>
      </c>
      <c r="V787" s="36">
        <v>30.037299999999998</v>
      </c>
      <c r="W787" s="43">
        <v>9</v>
      </c>
      <c r="X787" s="43" t="s">
        <v>1746</v>
      </c>
      <c r="Y787" s="44" t="s">
        <v>409</v>
      </c>
    </row>
    <row r="788" spans="1:25" x14ac:dyDescent="0.25">
      <c r="A788" s="90">
        <v>787</v>
      </c>
      <c r="B788" s="29" t="s">
        <v>23</v>
      </c>
      <c r="C788" s="26" t="s">
        <v>401</v>
      </c>
      <c r="D788" s="39">
        <v>44997</v>
      </c>
      <c r="E788" s="40">
        <v>0.46180555555555558</v>
      </c>
      <c r="F788" s="40">
        <v>0.80902777777777779</v>
      </c>
      <c r="G788" s="41">
        <v>1200</v>
      </c>
      <c r="H788" s="41" t="s">
        <v>374</v>
      </c>
      <c r="I788" s="35">
        <v>3.73</v>
      </c>
      <c r="J788" s="35">
        <v>4.8</v>
      </c>
      <c r="K788" s="35">
        <v>3.87</v>
      </c>
      <c r="L788" s="35">
        <v>0</v>
      </c>
      <c r="M788" s="35">
        <v>3.45</v>
      </c>
      <c r="N788" s="35">
        <v>2.79</v>
      </c>
      <c r="O788" s="35">
        <f>0.12*8</f>
        <v>0.96</v>
      </c>
      <c r="P788" s="35">
        <v>0</v>
      </c>
      <c r="Q788" s="35">
        <v>0.5</v>
      </c>
      <c r="R788" s="36">
        <v>1.2</v>
      </c>
      <c r="S788" s="41">
        <v>5</v>
      </c>
      <c r="T788" s="36">
        <f t="shared" si="11"/>
        <v>2.5</v>
      </c>
      <c r="U788" s="41">
        <v>19</v>
      </c>
      <c r="V788" s="36">
        <v>13.6532</v>
      </c>
      <c r="W788" s="43">
        <v>8</v>
      </c>
      <c r="X788" s="43" t="s">
        <v>1746</v>
      </c>
      <c r="Y788" s="44" t="s">
        <v>412</v>
      </c>
    </row>
    <row r="789" spans="1:25" x14ac:dyDescent="0.25">
      <c r="A789" s="90">
        <v>788</v>
      </c>
      <c r="B789" s="29" t="s">
        <v>23</v>
      </c>
      <c r="C789" s="26" t="s">
        <v>453</v>
      </c>
      <c r="D789" s="39">
        <v>45008</v>
      </c>
      <c r="E789" s="40">
        <v>0.50694444444444442</v>
      </c>
      <c r="F789" s="40">
        <v>0.75694444444444453</v>
      </c>
      <c r="G789" s="41">
        <v>1000</v>
      </c>
      <c r="H789" s="41" t="s">
        <v>25</v>
      </c>
      <c r="I789" s="35">
        <v>1.51</v>
      </c>
      <c r="J789" s="35">
        <v>2.02</v>
      </c>
      <c r="K789" s="35">
        <v>1.55</v>
      </c>
      <c r="L789" s="35">
        <v>0.3</v>
      </c>
      <c r="M789" s="35">
        <v>2.2400000000000002</v>
      </c>
      <c r="N789" s="35">
        <v>2.13</v>
      </c>
      <c r="O789" s="35">
        <f>0.1*6</f>
        <v>0.60000000000000009</v>
      </c>
      <c r="P789" s="35">
        <v>0.3</v>
      </c>
      <c r="Q789" s="35">
        <v>0.5</v>
      </c>
      <c r="R789" s="36">
        <v>2.5499999999999998</v>
      </c>
      <c r="S789" s="41">
        <v>5</v>
      </c>
      <c r="T789" s="36">
        <f t="shared" si="11"/>
        <v>1</v>
      </c>
      <c r="U789" s="41">
        <v>8</v>
      </c>
      <c r="V789" s="36">
        <v>2.7959000000000001</v>
      </c>
      <c r="W789" s="43">
        <v>6</v>
      </c>
      <c r="X789" s="43" t="s">
        <v>1746</v>
      </c>
      <c r="Y789" s="44" t="s">
        <v>454</v>
      </c>
    </row>
    <row r="790" spans="1:25" x14ac:dyDescent="0.25">
      <c r="A790" s="90">
        <v>789</v>
      </c>
      <c r="B790" s="29" t="s">
        <v>23</v>
      </c>
      <c r="C790" s="26" t="s">
        <v>419</v>
      </c>
      <c r="D790" s="39">
        <v>45011</v>
      </c>
      <c r="E790" s="40">
        <v>0.66319444444444442</v>
      </c>
      <c r="F790" s="40">
        <v>0.79166666666666663</v>
      </c>
      <c r="G790" s="41">
        <v>1000</v>
      </c>
      <c r="H790" s="41" t="s">
        <v>32</v>
      </c>
      <c r="I790" s="35">
        <v>1.9</v>
      </c>
      <c r="J790" s="35">
        <v>2.21</v>
      </c>
      <c r="K790" s="35">
        <v>2.0699999999999998</v>
      </c>
      <c r="L790" s="35">
        <v>0</v>
      </c>
      <c r="M790" s="35">
        <v>1.81</v>
      </c>
      <c r="N790" s="35">
        <v>1.81</v>
      </c>
      <c r="O790" s="35">
        <f t="shared" ref="O790:O892" si="12">G790/10000*W790</f>
        <v>0.28333333333333338</v>
      </c>
      <c r="P790" s="35">
        <v>0</v>
      </c>
      <c r="Q790" s="35">
        <v>0.8</v>
      </c>
      <c r="R790" s="36">
        <v>1</v>
      </c>
      <c r="S790" s="41">
        <v>5</v>
      </c>
      <c r="T790" s="36">
        <f t="shared" si="11"/>
        <v>4</v>
      </c>
      <c r="U790" s="41">
        <v>5</v>
      </c>
      <c r="V790" s="36">
        <v>4.5648999999999997</v>
      </c>
      <c r="W790" s="43">
        <f>2+5/6</f>
        <v>2.8333333333333335</v>
      </c>
      <c r="X790" s="43" t="s">
        <v>1746</v>
      </c>
      <c r="Y790" s="44" t="s">
        <v>470</v>
      </c>
    </row>
    <row r="791" spans="1:25" x14ac:dyDescent="0.25">
      <c r="A791" s="90">
        <v>790</v>
      </c>
      <c r="B791" s="29" t="s">
        <v>23</v>
      </c>
      <c r="C791" s="26" t="s">
        <v>477</v>
      </c>
      <c r="D791" s="39">
        <v>45014</v>
      </c>
      <c r="E791" s="40">
        <v>0.51041666666666663</v>
      </c>
      <c r="F791" s="40">
        <v>0.81597222222222221</v>
      </c>
      <c r="G791" s="41">
        <v>1200</v>
      </c>
      <c r="H791" s="41" t="s">
        <v>478</v>
      </c>
      <c r="I791" s="35">
        <v>2.31</v>
      </c>
      <c r="J791" s="35">
        <v>5.12</v>
      </c>
      <c r="K791" s="35">
        <v>3.01</v>
      </c>
      <c r="L791" s="35">
        <v>0</v>
      </c>
      <c r="M791" s="35">
        <v>6.32</v>
      </c>
      <c r="N791" s="35">
        <v>5.78</v>
      </c>
      <c r="O791" s="35">
        <f t="shared" si="12"/>
        <v>0.84</v>
      </c>
      <c r="P791" s="35">
        <v>0</v>
      </c>
      <c r="Q791" s="35">
        <v>2.4</v>
      </c>
      <c r="R791" s="36">
        <v>0.37</v>
      </c>
      <c r="S791" s="41">
        <v>2</v>
      </c>
      <c r="T791" s="36">
        <f t="shared" si="11"/>
        <v>4.8</v>
      </c>
      <c r="U791" s="41">
        <v>2</v>
      </c>
      <c r="V791" s="36">
        <v>5.7135999999999996</v>
      </c>
      <c r="W791" s="43">
        <v>7</v>
      </c>
      <c r="X791" s="43" t="s">
        <v>1746</v>
      </c>
      <c r="Y791" s="44" t="s">
        <v>479</v>
      </c>
    </row>
    <row r="792" spans="1:25" x14ac:dyDescent="0.25">
      <c r="A792" s="90">
        <v>791</v>
      </c>
      <c r="B792" s="29" t="s">
        <v>23</v>
      </c>
      <c r="C792" s="26" t="s">
        <v>477</v>
      </c>
      <c r="D792" s="39">
        <v>45015</v>
      </c>
      <c r="E792" s="40">
        <v>0.43402777777777773</v>
      </c>
      <c r="F792" s="40">
        <v>0.78472222222222221</v>
      </c>
      <c r="G792" s="41">
        <v>1200</v>
      </c>
      <c r="H792" s="41" t="s">
        <v>374</v>
      </c>
      <c r="I792" s="35">
        <v>1.81</v>
      </c>
      <c r="J792" s="35">
        <v>5.36</v>
      </c>
      <c r="K792" s="35">
        <v>3.08</v>
      </c>
      <c r="L792" s="35">
        <v>0</v>
      </c>
      <c r="M792" s="35">
        <v>6.5</v>
      </c>
      <c r="N792" s="35">
        <v>5.65</v>
      </c>
      <c r="O792" s="35">
        <f t="shared" si="12"/>
        <v>0.96</v>
      </c>
      <c r="P792" s="35">
        <v>0</v>
      </c>
      <c r="Q792" s="35">
        <v>2.6</v>
      </c>
      <c r="R792" s="36">
        <v>0.4</v>
      </c>
      <c r="S792" s="41">
        <v>1</v>
      </c>
      <c r="T792" s="36">
        <f t="shared" si="11"/>
        <v>2.6</v>
      </c>
      <c r="U792" s="41">
        <v>1</v>
      </c>
      <c r="V792" s="36">
        <v>2.6</v>
      </c>
      <c r="W792" s="43">
        <v>8</v>
      </c>
      <c r="X792" s="43" t="s">
        <v>1746</v>
      </c>
      <c r="Y792" s="44" t="s">
        <v>497</v>
      </c>
    </row>
    <row r="793" spans="1:25" x14ac:dyDescent="0.25">
      <c r="A793" s="90">
        <v>792</v>
      </c>
      <c r="B793" s="29" t="s">
        <v>23</v>
      </c>
      <c r="C793" s="26" t="s">
        <v>494</v>
      </c>
      <c r="D793" s="39">
        <v>45016</v>
      </c>
      <c r="E793" s="40">
        <v>0.80555555555555547</v>
      </c>
      <c r="F793" s="40">
        <v>0.97222222222222221</v>
      </c>
      <c r="G793" s="41">
        <v>1000</v>
      </c>
      <c r="H793" s="41" t="s">
        <v>495</v>
      </c>
      <c r="I793" s="35">
        <v>3.28</v>
      </c>
      <c r="J793" s="35">
        <v>3.86</v>
      </c>
      <c r="K793" s="35">
        <v>3.47</v>
      </c>
      <c r="L793" s="35">
        <v>0</v>
      </c>
      <c r="M793" s="35">
        <v>5.45</v>
      </c>
      <c r="N793" s="35">
        <v>3.79</v>
      </c>
      <c r="O793" s="35">
        <f t="shared" si="12"/>
        <v>0.4</v>
      </c>
      <c r="P793" s="35">
        <v>0</v>
      </c>
      <c r="Q793" s="35">
        <v>1.37</v>
      </c>
      <c r="R793" s="36">
        <v>1.1000000000000001</v>
      </c>
      <c r="S793" s="41">
        <v>1</v>
      </c>
      <c r="T793" s="36">
        <f t="shared" si="11"/>
        <v>1.37</v>
      </c>
      <c r="U793" s="41">
        <v>1</v>
      </c>
      <c r="V793" s="36">
        <v>1.37</v>
      </c>
      <c r="W793" s="43">
        <v>4</v>
      </c>
      <c r="X793" s="43" t="s">
        <v>1746</v>
      </c>
      <c r="Y793" s="44" t="s">
        <v>496</v>
      </c>
    </row>
    <row r="794" spans="1:25" x14ac:dyDescent="0.25">
      <c r="A794" s="90">
        <v>793</v>
      </c>
      <c r="B794" s="29" t="s">
        <v>23</v>
      </c>
      <c r="C794" s="26" t="s">
        <v>511</v>
      </c>
      <c r="D794" s="39">
        <v>45018</v>
      </c>
      <c r="E794" s="40">
        <v>0.46527777777777773</v>
      </c>
      <c r="F794" s="40">
        <v>0.88194444444444453</v>
      </c>
      <c r="G794" s="41">
        <v>1200</v>
      </c>
      <c r="H794" s="41" t="s">
        <v>512</v>
      </c>
      <c r="I794" s="35">
        <v>3.03</v>
      </c>
      <c r="J794" s="35">
        <v>3.84</v>
      </c>
      <c r="K794" s="35">
        <v>3.4</v>
      </c>
      <c r="L794" s="35">
        <v>0.56000000000000005</v>
      </c>
      <c r="M794" s="35">
        <v>5.4</v>
      </c>
      <c r="N794" s="35">
        <v>4.8899999999999997</v>
      </c>
      <c r="O794" s="35">
        <f t="shared" si="12"/>
        <v>1.2</v>
      </c>
      <c r="P794" s="35">
        <v>0</v>
      </c>
      <c r="Q794" s="35">
        <v>0.99</v>
      </c>
      <c r="R794" s="36">
        <v>0.55000000000000004</v>
      </c>
      <c r="S794" s="41">
        <v>5</v>
      </c>
      <c r="T794" s="36">
        <f>(Q794-P794)*S794</f>
        <v>4.95</v>
      </c>
      <c r="U794" s="41">
        <v>29</v>
      </c>
      <c r="V794" s="36">
        <v>67.2</v>
      </c>
      <c r="W794" s="43">
        <v>10</v>
      </c>
      <c r="X794" s="43" t="s">
        <v>1746</v>
      </c>
      <c r="Y794" s="44" t="s">
        <v>513</v>
      </c>
    </row>
    <row r="795" spans="1:25" x14ac:dyDescent="0.25">
      <c r="A795" s="90">
        <v>794</v>
      </c>
      <c r="B795" s="29" t="s">
        <v>23</v>
      </c>
      <c r="C795" s="26" t="s">
        <v>511</v>
      </c>
      <c r="D795" s="39">
        <v>45051</v>
      </c>
      <c r="E795" s="40">
        <v>0.4375</v>
      </c>
      <c r="F795" s="40">
        <v>0.8125</v>
      </c>
      <c r="G795" s="41">
        <v>1200</v>
      </c>
      <c r="H795" s="41" t="s">
        <v>32</v>
      </c>
      <c r="I795" s="35">
        <v>3.11</v>
      </c>
      <c r="J795" s="35">
        <v>3.47</v>
      </c>
      <c r="K795" s="35">
        <v>3.46</v>
      </c>
      <c r="L795" s="35">
        <v>3.11</v>
      </c>
      <c r="M795" s="35">
        <v>3.47</v>
      </c>
      <c r="N795" s="35">
        <v>3.46</v>
      </c>
      <c r="O795" s="35">
        <f t="shared" si="12"/>
        <v>1.08</v>
      </c>
      <c r="P795" s="35">
        <v>0</v>
      </c>
      <c r="Q795" s="35">
        <v>0.86809999999999998</v>
      </c>
      <c r="R795" s="36">
        <v>0.8</v>
      </c>
      <c r="S795" s="41">
        <v>5</v>
      </c>
      <c r="T795" s="36">
        <f t="shared" si="11"/>
        <v>4.3404999999999996</v>
      </c>
      <c r="U795" s="41">
        <v>27</v>
      </c>
      <c r="V795" s="36">
        <f>56.1/26*27</f>
        <v>58.257692307692302</v>
      </c>
      <c r="W795" s="43">
        <v>9</v>
      </c>
      <c r="X795" s="43" t="s">
        <v>1746</v>
      </c>
      <c r="Y795" s="44" t="s">
        <v>645</v>
      </c>
    </row>
    <row r="796" spans="1:25" x14ac:dyDescent="0.25">
      <c r="A796" s="90">
        <v>795</v>
      </c>
      <c r="B796" s="1" t="s">
        <v>840</v>
      </c>
      <c r="C796" s="1" t="s">
        <v>841</v>
      </c>
      <c r="D796" s="39">
        <v>45085</v>
      </c>
      <c r="E796" s="40">
        <v>0.51041666666666663</v>
      </c>
      <c r="F796" s="40">
        <v>0.77777777777777779</v>
      </c>
      <c r="G796" s="41">
        <v>800</v>
      </c>
      <c r="H796" s="41" t="s">
        <v>842</v>
      </c>
      <c r="I796" s="35">
        <v>1.39</v>
      </c>
      <c r="J796" s="35">
        <v>4.04</v>
      </c>
      <c r="K796" s="35">
        <v>1.95</v>
      </c>
      <c r="L796" s="35">
        <v>0</v>
      </c>
      <c r="M796" s="35">
        <v>2.85</v>
      </c>
      <c r="N796" s="35">
        <v>1.76</v>
      </c>
      <c r="O796" s="35">
        <f t="shared" si="12"/>
        <v>0.48</v>
      </c>
      <c r="P796" s="35">
        <v>0</v>
      </c>
      <c r="Q796" s="35">
        <v>0.2641</v>
      </c>
      <c r="R796" s="36">
        <v>0.3</v>
      </c>
      <c r="S796" s="41">
        <v>2</v>
      </c>
      <c r="T796" s="36">
        <f t="shared" si="11"/>
        <v>0.5282</v>
      </c>
      <c r="U796" s="41">
        <v>2</v>
      </c>
      <c r="V796" s="36">
        <v>0.99839999999999995</v>
      </c>
      <c r="W796" s="43">
        <v>6</v>
      </c>
      <c r="X796" s="43" t="s">
        <v>1746</v>
      </c>
      <c r="Y796" s="44" t="s">
        <v>843</v>
      </c>
    </row>
    <row r="797" spans="1:25" x14ac:dyDescent="0.25">
      <c r="A797" s="90">
        <v>796</v>
      </c>
      <c r="B797" s="29" t="s">
        <v>882</v>
      </c>
      <c r="C797" s="1" t="s">
        <v>883</v>
      </c>
      <c r="D797" s="39">
        <v>45086</v>
      </c>
      <c r="E797" s="40">
        <v>0.38541666666666669</v>
      </c>
      <c r="F797" s="40">
        <v>0.73611111111111116</v>
      </c>
      <c r="G797" s="41">
        <v>800</v>
      </c>
      <c r="H797" s="41" t="s">
        <v>374</v>
      </c>
      <c r="I797" s="35">
        <v>1.82</v>
      </c>
      <c r="J797" s="35">
        <v>4.05</v>
      </c>
      <c r="K797" s="35">
        <v>1.99</v>
      </c>
      <c r="L797" s="35">
        <v>0</v>
      </c>
      <c r="M797" s="35">
        <v>2.85</v>
      </c>
      <c r="N797" s="35">
        <v>2.25</v>
      </c>
      <c r="O797" s="35">
        <f t="shared" si="12"/>
        <v>0.64</v>
      </c>
      <c r="P797" s="35">
        <v>0</v>
      </c>
      <c r="Q797" s="35">
        <v>0.2457</v>
      </c>
      <c r="R797" s="36">
        <v>3.75</v>
      </c>
      <c r="S797" s="41">
        <v>5</v>
      </c>
      <c r="T797" s="36">
        <f t="shared" si="11"/>
        <v>1.2284999999999999</v>
      </c>
      <c r="U797" s="41">
        <v>21</v>
      </c>
      <c r="V797" s="36">
        <v>20.509899999999998</v>
      </c>
      <c r="W797" s="43">
        <v>8</v>
      </c>
      <c r="X797" s="43" t="s">
        <v>1746</v>
      </c>
      <c r="Y797" s="44" t="s">
        <v>884</v>
      </c>
    </row>
    <row r="798" spans="1:25" x14ac:dyDescent="0.25">
      <c r="A798" s="90">
        <v>797</v>
      </c>
      <c r="B798" s="29" t="s">
        <v>23</v>
      </c>
      <c r="C798" s="26" t="s">
        <v>887</v>
      </c>
      <c r="D798" s="39">
        <v>45087</v>
      </c>
      <c r="E798" s="40">
        <v>0.50694444444444442</v>
      </c>
      <c r="F798" s="40">
        <v>0.88194444444444453</v>
      </c>
      <c r="G798" s="41">
        <v>1200</v>
      </c>
      <c r="H798" s="41" t="s">
        <v>888</v>
      </c>
      <c r="I798" s="35">
        <v>1.84</v>
      </c>
      <c r="J798" s="35">
        <v>2.5099999999999998</v>
      </c>
      <c r="K798" s="35">
        <v>2.37</v>
      </c>
      <c r="L798" s="35">
        <v>1.32</v>
      </c>
      <c r="M798" s="35">
        <v>2.54</v>
      </c>
      <c r="N798" s="35">
        <v>2.3199999999999998</v>
      </c>
      <c r="O798" s="35">
        <f t="shared" si="12"/>
        <v>1.08</v>
      </c>
      <c r="P798" s="35">
        <v>0</v>
      </c>
      <c r="Q798" s="35">
        <v>0.54210000000000003</v>
      </c>
      <c r="R798" s="36">
        <v>1.6</v>
      </c>
      <c r="S798" s="41">
        <v>5</v>
      </c>
      <c r="T798" s="36">
        <f t="shared" si="11"/>
        <v>2.7105000000000001</v>
      </c>
      <c r="U798" s="41">
        <v>20</v>
      </c>
      <c r="V798" s="36">
        <v>27.61</v>
      </c>
      <c r="W798" s="43">
        <v>9</v>
      </c>
      <c r="X798" s="43" t="s">
        <v>1746</v>
      </c>
      <c r="Y798" s="44" t="s">
        <v>889</v>
      </c>
    </row>
    <row r="799" spans="1:25" x14ac:dyDescent="0.25">
      <c r="A799" s="90">
        <v>798</v>
      </c>
      <c r="B799" s="29" t="s">
        <v>23</v>
      </c>
      <c r="C799" s="26" t="s">
        <v>152</v>
      </c>
      <c r="D799" s="39">
        <v>45088</v>
      </c>
      <c r="E799" s="40">
        <v>0.47916666666666669</v>
      </c>
      <c r="F799" s="40">
        <v>0.82638888888888884</v>
      </c>
      <c r="G799" s="41">
        <v>1000</v>
      </c>
      <c r="H799" s="41" t="s">
        <v>893</v>
      </c>
      <c r="I799" s="35">
        <v>3.28</v>
      </c>
      <c r="J799" s="35">
        <v>5.41</v>
      </c>
      <c r="K799" s="35">
        <v>2.86</v>
      </c>
      <c r="L799" s="35">
        <v>0</v>
      </c>
      <c r="M799" s="35">
        <v>3.5</v>
      </c>
      <c r="N799" s="35">
        <v>2.76</v>
      </c>
      <c r="O799" s="35">
        <f t="shared" si="12"/>
        <v>0.8</v>
      </c>
      <c r="P799" s="35">
        <v>0</v>
      </c>
      <c r="Q799" s="35">
        <v>0.16</v>
      </c>
      <c r="R799" s="36">
        <v>0.3</v>
      </c>
      <c r="S799" s="41">
        <v>5</v>
      </c>
      <c r="T799" s="36">
        <f t="shared" si="11"/>
        <v>0.8</v>
      </c>
      <c r="U799" s="41">
        <v>19</v>
      </c>
      <c r="V799" s="36">
        <v>5.3192000000000004</v>
      </c>
      <c r="W799" s="43">
        <v>8</v>
      </c>
      <c r="X799" s="43" t="s">
        <v>1746</v>
      </c>
      <c r="Y799" s="44" t="s">
        <v>894</v>
      </c>
    </row>
    <row r="800" spans="1:25" x14ac:dyDescent="0.25">
      <c r="A800" s="90">
        <v>799</v>
      </c>
      <c r="B800" s="29" t="s">
        <v>23</v>
      </c>
      <c r="C800" s="26" t="s">
        <v>905</v>
      </c>
      <c r="D800" s="39">
        <v>45089</v>
      </c>
      <c r="E800" s="40">
        <v>0.40625</v>
      </c>
      <c r="F800" s="40">
        <v>0.73958333333333337</v>
      </c>
      <c r="G800" s="41">
        <v>1200</v>
      </c>
      <c r="H800" s="41" t="s">
        <v>906</v>
      </c>
      <c r="I800" s="35">
        <v>2.5499999999999998</v>
      </c>
      <c r="J800" s="35">
        <v>2.59</v>
      </c>
      <c r="K800" s="35">
        <v>2.19</v>
      </c>
      <c r="L800" s="35">
        <v>0</v>
      </c>
      <c r="M800" s="35">
        <v>3.5</v>
      </c>
      <c r="N800" s="35">
        <v>2.46</v>
      </c>
      <c r="O800" s="35">
        <f t="shared" si="12"/>
        <v>0.96</v>
      </c>
      <c r="P800" s="35">
        <v>0</v>
      </c>
      <c r="Q800" s="35">
        <v>0.54849999999999999</v>
      </c>
      <c r="R800" s="36">
        <v>0.1</v>
      </c>
      <c r="S800" s="41">
        <v>5</v>
      </c>
      <c r="T800" s="36">
        <f t="shared" si="11"/>
        <v>2.7424999999999997</v>
      </c>
      <c r="U800" s="41">
        <v>13</v>
      </c>
      <c r="V800" s="36">
        <v>18.946999999999999</v>
      </c>
      <c r="W800" s="43">
        <v>8</v>
      </c>
      <c r="X800" s="43" t="s">
        <v>1746</v>
      </c>
      <c r="Y800" s="44" t="s">
        <v>907</v>
      </c>
    </row>
    <row r="801" spans="1:25" x14ac:dyDescent="0.25">
      <c r="A801" s="90">
        <v>800</v>
      </c>
      <c r="B801" s="29" t="s">
        <v>23</v>
      </c>
      <c r="C801" s="26" t="s">
        <v>913</v>
      </c>
      <c r="D801" s="39">
        <v>45090</v>
      </c>
      <c r="E801" s="40">
        <v>0.375</v>
      </c>
      <c r="F801" s="40">
        <v>0.70833333333333337</v>
      </c>
      <c r="G801" s="41">
        <v>1200</v>
      </c>
      <c r="H801" s="41" t="s">
        <v>914</v>
      </c>
      <c r="I801" s="35">
        <v>3.2</v>
      </c>
      <c r="J801" s="35">
        <v>3.68</v>
      </c>
      <c r="K801" s="35">
        <v>3.36</v>
      </c>
      <c r="L801" s="35">
        <v>0</v>
      </c>
      <c r="M801" s="35">
        <v>4</v>
      </c>
      <c r="N801" s="35">
        <v>3.9</v>
      </c>
      <c r="O801" s="35">
        <f t="shared" si="12"/>
        <v>0.96</v>
      </c>
      <c r="P801" s="35">
        <v>0</v>
      </c>
      <c r="Q801" s="35">
        <v>0.98029999999999995</v>
      </c>
      <c r="R801" s="36">
        <v>1.1000000000000001</v>
      </c>
      <c r="S801" s="41">
        <v>5</v>
      </c>
      <c r="T801" s="36">
        <f t="shared" ref="T801:T851" si="13">(Q801-P801)*S801</f>
        <v>4.9014999999999995</v>
      </c>
      <c r="U801" s="41">
        <v>17</v>
      </c>
      <c r="V801" s="36">
        <v>54.33</v>
      </c>
      <c r="W801" s="43">
        <v>8</v>
      </c>
      <c r="X801" s="43" t="s">
        <v>1746</v>
      </c>
      <c r="Y801" s="44" t="s">
        <v>915</v>
      </c>
    </row>
    <row r="802" spans="1:25" x14ac:dyDescent="0.25">
      <c r="A802" s="90">
        <v>801</v>
      </c>
      <c r="B802" s="29" t="s">
        <v>23</v>
      </c>
      <c r="C802" s="26" t="s">
        <v>925</v>
      </c>
      <c r="D802" s="39">
        <v>45091</v>
      </c>
      <c r="E802" s="40">
        <v>0.42708333333333331</v>
      </c>
      <c r="F802" s="40">
        <v>0.59375</v>
      </c>
      <c r="G802" s="41">
        <v>1200</v>
      </c>
      <c r="H802" s="41" t="s">
        <v>25</v>
      </c>
      <c r="I802" s="35">
        <v>3.26</v>
      </c>
      <c r="J802" s="35">
        <v>3.57</v>
      </c>
      <c r="K802" s="35">
        <v>2.73</v>
      </c>
      <c r="L802" s="35">
        <v>2.5</v>
      </c>
      <c r="M802" s="35">
        <v>3.25</v>
      </c>
      <c r="N802" s="35">
        <v>1.73</v>
      </c>
      <c r="O802" s="35">
        <f t="shared" si="12"/>
        <v>0.48</v>
      </c>
      <c r="P802" s="35">
        <v>0</v>
      </c>
      <c r="Q802" s="35">
        <v>0.47189999999999999</v>
      </c>
      <c r="R802" s="36">
        <v>1.57</v>
      </c>
      <c r="S802" s="41">
        <v>2</v>
      </c>
      <c r="T802" s="36">
        <f t="shared" si="13"/>
        <v>0.94379999999999997</v>
      </c>
      <c r="U802" s="41">
        <v>4</v>
      </c>
      <c r="V802" s="36">
        <v>1.246</v>
      </c>
      <c r="W802" s="43">
        <v>4</v>
      </c>
      <c r="X802" s="43" t="s">
        <v>1746</v>
      </c>
      <c r="Y802" s="44" t="s">
        <v>926</v>
      </c>
    </row>
    <row r="803" spans="1:25" x14ac:dyDescent="0.25">
      <c r="A803" s="90">
        <v>802</v>
      </c>
      <c r="B803" s="29" t="s">
        <v>23</v>
      </c>
      <c r="C803" s="26" t="s">
        <v>925</v>
      </c>
      <c r="D803" s="39">
        <v>45095</v>
      </c>
      <c r="E803" s="40">
        <v>0.4548611111111111</v>
      </c>
      <c r="F803" s="40">
        <v>0.78819444444444453</v>
      </c>
      <c r="G803" s="41">
        <v>1200</v>
      </c>
      <c r="H803" s="41" t="s">
        <v>888</v>
      </c>
      <c r="I803" s="35">
        <v>4.0199999999999996</v>
      </c>
      <c r="J803" s="35">
        <v>5.72</v>
      </c>
      <c r="K803" s="35">
        <v>4.1100000000000003</v>
      </c>
      <c r="L803" s="35">
        <v>0</v>
      </c>
      <c r="M803" s="35">
        <v>3.95</v>
      </c>
      <c r="N803" s="35">
        <v>3.88</v>
      </c>
      <c r="O803" s="35">
        <f t="shared" si="12"/>
        <v>0.96</v>
      </c>
      <c r="P803" s="35">
        <v>0</v>
      </c>
      <c r="Q803" s="35">
        <v>0.3327</v>
      </c>
      <c r="R803" s="36">
        <v>0.45</v>
      </c>
      <c r="S803" s="41">
        <v>5</v>
      </c>
      <c r="T803" s="36">
        <f t="shared" si="13"/>
        <v>1.6635</v>
      </c>
      <c r="U803" s="41">
        <v>12</v>
      </c>
      <c r="V803" s="36">
        <v>5.7443</v>
      </c>
      <c r="W803" s="43">
        <v>8</v>
      </c>
      <c r="X803" s="43" t="s">
        <v>1746</v>
      </c>
      <c r="Y803" s="44" t="s">
        <v>952</v>
      </c>
    </row>
    <row r="804" spans="1:25" x14ac:dyDescent="0.25">
      <c r="A804" s="90">
        <v>803</v>
      </c>
      <c r="B804" s="29" t="s">
        <v>958</v>
      </c>
      <c r="C804" s="26" t="s">
        <v>854</v>
      </c>
      <c r="D804" s="39">
        <v>45096</v>
      </c>
      <c r="E804" s="40">
        <v>0.4201388888888889</v>
      </c>
      <c r="F804" s="40">
        <v>0.75347222222222221</v>
      </c>
      <c r="G804" s="41">
        <v>1200</v>
      </c>
      <c r="H804" s="41" t="s">
        <v>959</v>
      </c>
      <c r="I804" s="35">
        <v>3.56</v>
      </c>
      <c r="J804" s="35">
        <v>4.41</v>
      </c>
      <c r="K804" s="35">
        <v>4</v>
      </c>
      <c r="L804" s="35">
        <v>0</v>
      </c>
      <c r="M804" s="35">
        <v>3.53</v>
      </c>
      <c r="N804" s="35">
        <v>2.6</v>
      </c>
      <c r="O804" s="35">
        <f t="shared" si="12"/>
        <v>0.96</v>
      </c>
      <c r="P804" s="35">
        <v>0</v>
      </c>
      <c r="Q804" s="35">
        <v>0.96730000000000005</v>
      </c>
      <c r="R804" s="36">
        <v>1.4</v>
      </c>
      <c r="S804" s="41">
        <v>5</v>
      </c>
      <c r="T804" s="36">
        <f t="shared" si="13"/>
        <v>4.8365</v>
      </c>
      <c r="U804" s="41">
        <v>11</v>
      </c>
      <c r="V804" s="36">
        <v>25.11</v>
      </c>
      <c r="W804" s="43">
        <v>8</v>
      </c>
      <c r="X804" s="43" t="s">
        <v>1746</v>
      </c>
      <c r="Y804" s="44" t="s">
        <v>960</v>
      </c>
    </row>
    <row r="805" spans="1:25" x14ac:dyDescent="0.25">
      <c r="A805" s="90">
        <v>804</v>
      </c>
      <c r="B805" s="29" t="s">
        <v>23</v>
      </c>
      <c r="C805" s="26" t="s">
        <v>966</v>
      </c>
      <c r="D805" s="39">
        <v>45097</v>
      </c>
      <c r="E805" s="40">
        <v>0.4236111111111111</v>
      </c>
      <c r="F805" s="40">
        <v>0.75694444444444453</v>
      </c>
      <c r="G805" s="41">
        <v>1200</v>
      </c>
      <c r="H805" s="41" t="s">
        <v>967</v>
      </c>
      <c r="I805" s="35">
        <v>2.87</v>
      </c>
      <c r="J805" s="35">
        <v>4.78</v>
      </c>
      <c r="K805" s="35">
        <v>3.07</v>
      </c>
      <c r="L805" s="35">
        <v>0</v>
      </c>
      <c r="M805" s="35">
        <v>3.35</v>
      </c>
      <c r="N805" s="35">
        <v>3.12</v>
      </c>
      <c r="O805" s="35">
        <f t="shared" si="12"/>
        <v>0.96</v>
      </c>
      <c r="P805" s="35">
        <v>0</v>
      </c>
      <c r="Q805" s="35">
        <v>0.2</v>
      </c>
      <c r="R805" s="36">
        <v>0.3</v>
      </c>
      <c r="S805" s="41">
        <v>5</v>
      </c>
      <c r="T805" s="36">
        <f t="shared" si="13"/>
        <v>1</v>
      </c>
      <c r="U805" s="41">
        <v>10</v>
      </c>
      <c r="V805" s="36">
        <v>2.6675</v>
      </c>
      <c r="W805" s="43">
        <v>8</v>
      </c>
      <c r="X805" s="43" t="s">
        <v>1746</v>
      </c>
      <c r="Y805" s="44" t="s">
        <v>968</v>
      </c>
    </row>
    <row r="806" spans="1:25" x14ac:dyDescent="0.25">
      <c r="A806" s="90">
        <v>805</v>
      </c>
      <c r="B806" s="29" t="s">
        <v>23</v>
      </c>
      <c r="C806" s="26" t="s">
        <v>747</v>
      </c>
      <c r="D806" s="39">
        <v>45098</v>
      </c>
      <c r="E806" s="40">
        <v>0.38194444444444442</v>
      </c>
      <c r="F806" s="40">
        <v>0.73611111111111116</v>
      </c>
      <c r="G806" s="41">
        <v>1200</v>
      </c>
      <c r="H806" s="41" t="s">
        <v>971</v>
      </c>
      <c r="I806" s="35">
        <v>1.92</v>
      </c>
      <c r="J806" s="35">
        <v>2.82</v>
      </c>
      <c r="K806" s="35">
        <v>2.34</v>
      </c>
      <c r="L806" s="35">
        <v>0</v>
      </c>
      <c r="M806" s="35">
        <v>2.89</v>
      </c>
      <c r="N806" s="35">
        <v>2.35</v>
      </c>
      <c r="O806" s="35">
        <f t="shared" si="12"/>
        <v>0.96</v>
      </c>
      <c r="P806" s="35">
        <v>0</v>
      </c>
      <c r="Q806" s="35">
        <v>0.50170000000000003</v>
      </c>
      <c r="R806" s="36">
        <v>6.3</v>
      </c>
      <c r="S806" s="41">
        <v>5</v>
      </c>
      <c r="T806" s="36">
        <f t="shared" si="13"/>
        <v>2.5085000000000002</v>
      </c>
      <c r="U806" s="41">
        <v>9</v>
      </c>
      <c r="V806" s="36">
        <v>14.94</v>
      </c>
      <c r="W806" s="43">
        <v>8</v>
      </c>
      <c r="X806" s="43" t="s">
        <v>1746</v>
      </c>
      <c r="Y806" s="44" t="s">
        <v>972</v>
      </c>
    </row>
    <row r="807" spans="1:25" x14ac:dyDescent="0.25">
      <c r="A807" s="90">
        <v>806</v>
      </c>
      <c r="B807" s="29" t="s">
        <v>974</v>
      </c>
      <c r="C807" s="26" t="s">
        <v>975</v>
      </c>
      <c r="D807" s="39">
        <v>45099</v>
      </c>
      <c r="E807" s="40">
        <v>0.46875</v>
      </c>
      <c r="F807" s="40">
        <v>0.78472222222222221</v>
      </c>
      <c r="G807" s="41">
        <v>1200</v>
      </c>
      <c r="H807" s="41" t="s">
        <v>374</v>
      </c>
      <c r="I807" s="35">
        <v>2.76</v>
      </c>
      <c r="J807" s="35">
        <v>3.28</v>
      </c>
      <c r="K807" s="35">
        <v>2.62</v>
      </c>
      <c r="L807" s="35">
        <v>0</v>
      </c>
      <c r="M807" s="35">
        <v>3.78</v>
      </c>
      <c r="N807" s="35">
        <v>2.98</v>
      </c>
      <c r="O807" s="35">
        <f t="shared" si="12"/>
        <v>0.84</v>
      </c>
      <c r="P807" s="35">
        <v>0</v>
      </c>
      <c r="Q807" s="35">
        <v>0.77900000000000003</v>
      </c>
      <c r="R807" s="36">
        <v>0.82</v>
      </c>
      <c r="S807" s="41">
        <v>2</v>
      </c>
      <c r="T807" s="36">
        <f t="shared" si="13"/>
        <v>1.5580000000000001</v>
      </c>
      <c r="U807" s="41">
        <v>2</v>
      </c>
      <c r="V807" s="36">
        <v>1.6487000000000001</v>
      </c>
      <c r="W807" s="43">
        <v>7</v>
      </c>
      <c r="X807" s="43" t="s">
        <v>1746</v>
      </c>
      <c r="Y807" s="44" t="s">
        <v>976</v>
      </c>
    </row>
    <row r="808" spans="1:25" x14ac:dyDescent="0.25">
      <c r="A808" s="90">
        <v>807</v>
      </c>
      <c r="B808" s="29" t="s">
        <v>23</v>
      </c>
      <c r="C808" s="26" t="s">
        <v>671</v>
      </c>
      <c r="D808" s="39">
        <v>45101</v>
      </c>
      <c r="E808" s="40">
        <v>0.3888888888888889</v>
      </c>
      <c r="F808" s="40">
        <v>0.79861111111111116</v>
      </c>
      <c r="G808" s="41">
        <v>1200</v>
      </c>
      <c r="H808" s="41" t="s">
        <v>981</v>
      </c>
      <c r="I808" s="35">
        <v>2.97</v>
      </c>
      <c r="J808" s="35">
        <v>3.44</v>
      </c>
      <c r="K808" s="35">
        <v>2.76</v>
      </c>
      <c r="L808" s="35">
        <v>0</v>
      </c>
      <c r="M808" s="35">
        <v>3.85</v>
      </c>
      <c r="N808" s="35">
        <v>3.1</v>
      </c>
      <c r="O808" s="35">
        <f t="shared" si="12"/>
        <v>1.08</v>
      </c>
      <c r="P808" s="35">
        <v>0</v>
      </c>
      <c r="Q808" s="35">
        <v>0.75580000000000003</v>
      </c>
      <c r="R808" s="36">
        <v>0.25</v>
      </c>
      <c r="S808" s="41">
        <v>5</v>
      </c>
      <c r="T808" s="36">
        <f t="shared" si="13"/>
        <v>3.7789999999999999</v>
      </c>
      <c r="U808" s="41">
        <v>6</v>
      </c>
      <c r="V808" s="36">
        <v>3.6017999999999999</v>
      </c>
      <c r="W808" s="43">
        <v>9</v>
      </c>
      <c r="X808" s="43" t="s">
        <v>1746</v>
      </c>
      <c r="Y808" s="44" t="s">
        <v>982</v>
      </c>
    </row>
    <row r="809" spans="1:25" x14ac:dyDescent="0.25">
      <c r="A809" s="90">
        <v>808</v>
      </c>
      <c r="B809" s="29" t="s">
        <v>985</v>
      </c>
      <c r="C809" s="26" t="s">
        <v>905</v>
      </c>
      <c r="D809" s="39">
        <v>45102</v>
      </c>
      <c r="E809" s="40">
        <v>0.47222222222222227</v>
      </c>
      <c r="F809" s="40">
        <v>0.76388888888888884</v>
      </c>
      <c r="G809" s="41">
        <v>1200</v>
      </c>
      <c r="H809" s="41" t="s">
        <v>986</v>
      </c>
      <c r="I809" s="35">
        <v>1.89</v>
      </c>
      <c r="J809" s="35">
        <v>2.4700000000000002</v>
      </c>
      <c r="K809" s="35">
        <v>2.0099999999999998</v>
      </c>
      <c r="L809" s="35">
        <v>0</v>
      </c>
      <c r="M809" s="35">
        <v>3.9</v>
      </c>
      <c r="N809" s="35">
        <v>3.32</v>
      </c>
      <c r="O809" s="35">
        <f t="shared" si="12"/>
        <v>0.84</v>
      </c>
      <c r="P809" s="35">
        <v>0</v>
      </c>
      <c r="Q809" s="35">
        <v>0.9</v>
      </c>
      <c r="R809" s="36">
        <v>0</v>
      </c>
      <c r="S809" s="41">
        <v>5</v>
      </c>
      <c r="T809" s="36">
        <f t="shared" si="13"/>
        <v>4.5</v>
      </c>
      <c r="U809" s="41">
        <v>5</v>
      </c>
      <c r="V809" s="36">
        <v>7.8589000000000002</v>
      </c>
      <c r="W809" s="43">
        <v>7</v>
      </c>
      <c r="X809" s="43" t="s">
        <v>1746</v>
      </c>
      <c r="Y809" s="44" t="s">
        <v>987</v>
      </c>
    </row>
    <row r="810" spans="1:25" x14ac:dyDescent="0.25">
      <c r="A810" s="90">
        <v>809</v>
      </c>
      <c r="B810" s="29" t="s">
        <v>23</v>
      </c>
      <c r="C810" s="26" t="s">
        <v>187</v>
      </c>
      <c r="D810" s="39">
        <v>45103</v>
      </c>
      <c r="E810" s="40">
        <v>0.4548611111111111</v>
      </c>
      <c r="F810" s="40">
        <v>0.80902777777777779</v>
      </c>
      <c r="G810" s="41">
        <v>1200</v>
      </c>
      <c r="H810" s="41" t="s">
        <v>995</v>
      </c>
      <c r="I810" s="35">
        <v>4.08</v>
      </c>
      <c r="J810" s="35">
        <v>4.62</v>
      </c>
      <c r="K810" s="35">
        <v>4.4000000000000004</v>
      </c>
      <c r="L810" s="35">
        <v>0</v>
      </c>
      <c r="M810" s="35">
        <v>8.5</v>
      </c>
      <c r="N810" s="35">
        <v>6.6</v>
      </c>
      <c r="O810" s="35">
        <f t="shared" si="12"/>
        <v>0.96</v>
      </c>
      <c r="P810" s="35">
        <v>4.2</v>
      </c>
      <c r="Q810" s="35">
        <v>4.4382999999999999</v>
      </c>
      <c r="R810" s="36">
        <v>0</v>
      </c>
      <c r="S810" s="41">
        <v>1</v>
      </c>
      <c r="T810" s="36">
        <f t="shared" si="13"/>
        <v>0.23829999999999973</v>
      </c>
      <c r="U810" s="41">
        <v>1</v>
      </c>
      <c r="V810" s="36">
        <v>0.23829999999999973</v>
      </c>
      <c r="W810" s="43">
        <v>8</v>
      </c>
      <c r="X810" s="43" t="s">
        <v>1746</v>
      </c>
      <c r="Y810" s="44" t="s">
        <v>994</v>
      </c>
    </row>
    <row r="811" spans="1:25" x14ac:dyDescent="0.25">
      <c r="A811" s="90">
        <v>810</v>
      </c>
      <c r="B811" s="29" t="s">
        <v>23</v>
      </c>
      <c r="C811" s="26" t="s">
        <v>189</v>
      </c>
      <c r="D811" s="39">
        <v>45104</v>
      </c>
      <c r="E811" s="40">
        <v>0.40972222222222227</v>
      </c>
      <c r="F811" s="40">
        <v>0.76388888888888884</v>
      </c>
      <c r="G811" s="41">
        <v>1200</v>
      </c>
      <c r="H811" s="41" t="s">
        <v>999</v>
      </c>
      <c r="I811" s="35">
        <v>3.7</v>
      </c>
      <c r="J811" s="35">
        <v>4.66</v>
      </c>
      <c r="K811" s="35">
        <v>4.6500000000000004</v>
      </c>
      <c r="L811" s="35">
        <v>0</v>
      </c>
      <c r="M811" s="35">
        <v>4.9000000000000004</v>
      </c>
      <c r="N811" s="35">
        <v>3.8</v>
      </c>
      <c r="O811" s="35">
        <f t="shared" si="12"/>
        <v>0.96</v>
      </c>
      <c r="P811" s="35">
        <v>0.2</v>
      </c>
      <c r="Q811" s="35">
        <v>2.3582999999999998</v>
      </c>
      <c r="R811" s="36">
        <v>0</v>
      </c>
      <c r="S811" s="41">
        <v>1</v>
      </c>
      <c r="T811" s="36">
        <f t="shared" si="13"/>
        <v>2.1582999999999997</v>
      </c>
      <c r="U811" s="41">
        <v>1</v>
      </c>
      <c r="V811" s="36">
        <v>2.1582999999999997</v>
      </c>
      <c r="W811" s="43">
        <v>8</v>
      </c>
      <c r="X811" s="43" t="s">
        <v>1746</v>
      </c>
      <c r="Y811" s="44" t="s">
        <v>1000</v>
      </c>
    </row>
    <row r="812" spans="1:25" x14ac:dyDescent="0.25">
      <c r="A812" s="90">
        <v>811</v>
      </c>
      <c r="B812" s="29" t="s">
        <v>23</v>
      </c>
      <c r="C812" s="26" t="s">
        <v>274</v>
      </c>
      <c r="D812" s="39">
        <v>45105</v>
      </c>
      <c r="E812" s="40">
        <v>0.37847222222222227</v>
      </c>
      <c r="F812" s="40">
        <v>0.6875</v>
      </c>
      <c r="G812" s="41">
        <v>1200</v>
      </c>
      <c r="H812" s="41" t="s">
        <v>1005</v>
      </c>
      <c r="I812" s="35">
        <v>2.35</v>
      </c>
      <c r="J812" s="35">
        <v>2.46</v>
      </c>
      <c r="K812" s="35">
        <v>2.23</v>
      </c>
      <c r="L812" s="35">
        <v>0</v>
      </c>
      <c r="M812" s="35">
        <v>3.5</v>
      </c>
      <c r="N812" s="35">
        <v>3.05</v>
      </c>
      <c r="O812" s="35">
        <f t="shared" si="12"/>
        <v>0.84</v>
      </c>
      <c r="P812" s="35">
        <v>0</v>
      </c>
      <c r="Q812" s="35">
        <v>0.28339999999999999</v>
      </c>
      <c r="R812" s="36">
        <v>0.3</v>
      </c>
      <c r="S812" s="41">
        <v>2</v>
      </c>
      <c r="T812" s="36">
        <f t="shared" si="13"/>
        <v>0.56679999999999997</v>
      </c>
      <c r="U812" s="41">
        <v>2</v>
      </c>
      <c r="V812" s="36">
        <v>1.6274</v>
      </c>
      <c r="W812" s="43">
        <v>7</v>
      </c>
      <c r="X812" s="43" t="s">
        <v>1746</v>
      </c>
      <c r="Y812" s="44" t="s">
        <v>1006</v>
      </c>
    </row>
    <row r="813" spans="1:25" x14ac:dyDescent="0.25">
      <c r="A813" s="90">
        <v>812</v>
      </c>
      <c r="B813" s="29" t="s">
        <v>23</v>
      </c>
      <c r="C813" s="26" t="s">
        <v>1031</v>
      </c>
      <c r="D813" s="39">
        <v>45113</v>
      </c>
      <c r="E813" s="40">
        <v>0.46180555555555558</v>
      </c>
      <c r="F813" s="40">
        <v>0.77083333333333337</v>
      </c>
      <c r="G813" s="41">
        <v>1200</v>
      </c>
      <c r="H813" s="41" t="s">
        <v>928</v>
      </c>
      <c r="I813" s="35">
        <v>3.78</v>
      </c>
      <c r="J813" s="35">
        <v>12.76</v>
      </c>
      <c r="K813" s="35">
        <v>10.8</v>
      </c>
      <c r="L813" s="35">
        <v>0</v>
      </c>
      <c r="M813" s="35">
        <v>20.149999999999999</v>
      </c>
      <c r="N813" s="35">
        <v>10.199999999999999</v>
      </c>
      <c r="O813" s="35">
        <f t="shared" si="12"/>
        <v>0.84</v>
      </c>
      <c r="P813" s="35">
        <v>3</v>
      </c>
      <c r="Q813" s="35">
        <v>6.2</v>
      </c>
      <c r="R813" s="36">
        <v>7.5</v>
      </c>
      <c r="S813" s="41">
        <v>1</v>
      </c>
      <c r="T813" s="36">
        <f t="shared" si="13"/>
        <v>3.2</v>
      </c>
      <c r="U813" s="41">
        <v>1</v>
      </c>
      <c r="V813" s="36">
        <v>3.2</v>
      </c>
      <c r="W813" s="43">
        <v>7</v>
      </c>
      <c r="X813" s="43" t="s">
        <v>1746</v>
      </c>
      <c r="Y813" s="44" t="s">
        <v>1039</v>
      </c>
    </row>
    <row r="814" spans="1:25" x14ac:dyDescent="0.25">
      <c r="A814" s="90">
        <v>813</v>
      </c>
      <c r="B814" s="29" t="s">
        <v>23</v>
      </c>
      <c r="C814" s="26" t="s">
        <v>913</v>
      </c>
      <c r="D814" s="39">
        <v>45114</v>
      </c>
      <c r="E814" s="40">
        <v>0.38194444444444442</v>
      </c>
      <c r="F814" s="40">
        <v>0.76041666666666663</v>
      </c>
      <c r="G814" s="41">
        <v>1200</v>
      </c>
      <c r="H814" s="41" t="s">
        <v>374</v>
      </c>
      <c r="I814" s="35">
        <v>3.31</v>
      </c>
      <c r="J814" s="35">
        <v>3.31</v>
      </c>
      <c r="K814" s="35">
        <v>3.3</v>
      </c>
      <c r="L814" s="35">
        <v>0</v>
      </c>
      <c r="M814" s="35">
        <v>4.2</v>
      </c>
      <c r="N814" s="35">
        <v>3.71</v>
      </c>
      <c r="O814" s="35">
        <f t="shared" si="12"/>
        <v>1.08</v>
      </c>
      <c r="P814" s="35">
        <v>0</v>
      </c>
      <c r="Q814" s="35">
        <v>1.1089</v>
      </c>
      <c r="R814" s="36">
        <v>1.1000000000000001</v>
      </c>
      <c r="S814" s="41">
        <v>4</v>
      </c>
      <c r="T814" s="36">
        <f t="shared" si="13"/>
        <v>4.4356</v>
      </c>
      <c r="U814" s="41">
        <v>4</v>
      </c>
      <c r="V814" s="36">
        <v>10.5623</v>
      </c>
      <c r="W814" s="43">
        <v>9</v>
      </c>
      <c r="X814" s="43" t="s">
        <v>1746</v>
      </c>
      <c r="Y814" s="44" t="s">
        <v>1044</v>
      </c>
    </row>
    <row r="815" spans="1:25" x14ac:dyDescent="0.25">
      <c r="A815" s="90">
        <v>814</v>
      </c>
      <c r="B815" s="29" t="s">
        <v>23</v>
      </c>
      <c r="C815" s="26" t="s">
        <v>913</v>
      </c>
      <c r="D815" s="39">
        <v>45118</v>
      </c>
      <c r="E815" s="40">
        <v>0.46180555555555558</v>
      </c>
      <c r="F815" s="40">
        <v>0.75347222222222221</v>
      </c>
      <c r="G815" s="41">
        <v>1200</v>
      </c>
      <c r="H815" s="41" t="s">
        <v>1057</v>
      </c>
      <c r="I815" s="35">
        <v>3.1</v>
      </c>
      <c r="J815" s="35">
        <v>3.52</v>
      </c>
      <c r="K815" s="35">
        <v>3.26</v>
      </c>
      <c r="L815" s="35">
        <v>0</v>
      </c>
      <c r="M815" s="35">
        <v>4.2</v>
      </c>
      <c r="N815" s="35">
        <v>3.4</v>
      </c>
      <c r="O815" s="35">
        <f t="shared" si="12"/>
        <v>0.84</v>
      </c>
      <c r="P815" s="35">
        <v>0</v>
      </c>
      <c r="Q815" s="35">
        <v>0.57840000000000003</v>
      </c>
      <c r="R815" s="36">
        <v>1.6</v>
      </c>
      <c r="S815" s="41">
        <v>1</v>
      </c>
      <c r="T815" s="36">
        <f t="shared" si="13"/>
        <v>0.57840000000000003</v>
      </c>
      <c r="U815" s="41">
        <v>2</v>
      </c>
      <c r="V815" s="36">
        <v>0.6</v>
      </c>
      <c r="W815" s="43">
        <v>7</v>
      </c>
      <c r="X815" s="43" t="s">
        <v>1746</v>
      </c>
      <c r="Y815" s="44" t="s">
        <v>1058</v>
      </c>
    </row>
    <row r="816" spans="1:25" x14ac:dyDescent="0.25">
      <c r="A816" s="90">
        <v>815</v>
      </c>
      <c r="B816" s="29" t="s">
        <v>23</v>
      </c>
      <c r="C816" s="26" t="s">
        <v>299</v>
      </c>
      <c r="D816" s="39">
        <v>45119</v>
      </c>
      <c r="E816" s="40">
        <v>0.41666666666666669</v>
      </c>
      <c r="F816" s="40">
        <v>0.75</v>
      </c>
      <c r="G816" s="41">
        <v>1200</v>
      </c>
      <c r="H816" s="41" t="s">
        <v>32</v>
      </c>
      <c r="I816" s="35">
        <v>2.1</v>
      </c>
      <c r="J816" s="35">
        <v>3.02</v>
      </c>
      <c r="K816" s="35">
        <v>2.6</v>
      </c>
      <c r="L816" s="35">
        <v>0</v>
      </c>
      <c r="M816" s="35">
        <v>3.87</v>
      </c>
      <c r="N816" s="35">
        <v>2.6</v>
      </c>
      <c r="O816" s="35">
        <f t="shared" si="12"/>
        <v>0.96</v>
      </c>
      <c r="P816" s="35">
        <v>0</v>
      </c>
      <c r="Q816" s="35">
        <v>0.75929999999999997</v>
      </c>
      <c r="R816" s="36">
        <v>1.2</v>
      </c>
      <c r="S816" s="41">
        <v>5</v>
      </c>
      <c r="T816" s="36">
        <f t="shared" si="13"/>
        <v>3.7965</v>
      </c>
      <c r="U816" s="41">
        <v>9</v>
      </c>
      <c r="V816" s="36">
        <v>12.1317</v>
      </c>
      <c r="W816" s="43">
        <v>8</v>
      </c>
      <c r="X816" s="43" t="s">
        <v>1746</v>
      </c>
      <c r="Y816" s="44" t="s">
        <v>1061</v>
      </c>
    </row>
    <row r="817" spans="1:25" x14ac:dyDescent="0.25">
      <c r="A817" s="90">
        <v>816</v>
      </c>
      <c r="B817" s="29" t="s">
        <v>1080</v>
      </c>
      <c r="C817" s="26" t="s">
        <v>1081</v>
      </c>
      <c r="D817" s="39">
        <v>45122</v>
      </c>
      <c r="E817" s="40">
        <v>0.40972222222222227</v>
      </c>
      <c r="F817" s="40">
        <v>0.74305555555555547</v>
      </c>
      <c r="G817" s="41">
        <v>1200</v>
      </c>
      <c r="H817" s="41" t="s">
        <v>1082</v>
      </c>
      <c r="I817" s="35">
        <v>3.86</v>
      </c>
      <c r="J817" s="35">
        <v>4.63</v>
      </c>
      <c r="K817" s="35">
        <v>3.66</v>
      </c>
      <c r="L817" s="35">
        <v>0</v>
      </c>
      <c r="M817" s="35">
        <v>3.62</v>
      </c>
      <c r="N817" s="35">
        <v>3.05</v>
      </c>
      <c r="O817" s="35">
        <f t="shared" si="12"/>
        <v>0.96</v>
      </c>
      <c r="P817" s="35">
        <v>0</v>
      </c>
      <c r="Q817" s="35">
        <v>0.93</v>
      </c>
      <c r="R817" s="36">
        <v>0.65</v>
      </c>
      <c r="S817" s="41">
        <v>5</v>
      </c>
      <c r="T817" s="36">
        <f t="shared" si="13"/>
        <v>4.6500000000000004</v>
      </c>
      <c r="U817" s="41">
        <v>16</v>
      </c>
      <c r="V817" s="36">
        <v>18.788699999999999</v>
      </c>
      <c r="W817" s="43">
        <v>8</v>
      </c>
      <c r="X817" s="43" t="s">
        <v>1746</v>
      </c>
      <c r="Y817" s="44" t="s">
        <v>1083</v>
      </c>
    </row>
    <row r="818" spans="1:25" x14ac:dyDescent="0.25">
      <c r="A818" s="90">
        <v>817</v>
      </c>
      <c r="B818" s="29" t="s">
        <v>840</v>
      </c>
      <c r="C818" s="26" t="s">
        <v>1094</v>
      </c>
      <c r="D818" s="39">
        <v>45123</v>
      </c>
      <c r="E818" s="40">
        <v>0.4236111111111111</v>
      </c>
      <c r="F818" s="40">
        <v>0.77430555555555547</v>
      </c>
      <c r="G818" s="41">
        <v>1200</v>
      </c>
      <c r="H818" s="41" t="s">
        <v>1095</v>
      </c>
      <c r="I818" s="35">
        <v>3.06</v>
      </c>
      <c r="J818" s="35">
        <v>3.65</v>
      </c>
      <c r="K818" s="35">
        <v>3.21</v>
      </c>
      <c r="L818" s="35">
        <v>0</v>
      </c>
      <c r="M818" s="35">
        <v>3.25</v>
      </c>
      <c r="N818" s="35">
        <v>3.22</v>
      </c>
      <c r="O818" s="35">
        <f t="shared" si="12"/>
        <v>0.96</v>
      </c>
      <c r="P818" s="35">
        <v>0</v>
      </c>
      <c r="Q818" s="35">
        <v>0.24610000000000001</v>
      </c>
      <c r="R818" s="36">
        <v>1.5</v>
      </c>
      <c r="S818" s="41">
        <v>5</v>
      </c>
      <c r="T818" s="36">
        <f t="shared" si="13"/>
        <v>1.2305000000000001</v>
      </c>
      <c r="U818" s="41">
        <v>5</v>
      </c>
      <c r="V818" s="36">
        <v>2.7202999999999999</v>
      </c>
      <c r="W818" s="43">
        <v>8</v>
      </c>
      <c r="X818" s="43" t="s">
        <v>1746</v>
      </c>
      <c r="Y818" s="44" t="s">
        <v>1096</v>
      </c>
    </row>
    <row r="819" spans="1:25" x14ac:dyDescent="0.25">
      <c r="A819" s="90">
        <v>818</v>
      </c>
      <c r="B819" s="29" t="s">
        <v>23</v>
      </c>
      <c r="C819" s="26" t="s">
        <v>104</v>
      </c>
      <c r="D819" s="39">
        <v>45124</v>
      </c>
      <c r="E819" s="40">
        <v>0.4548611111111111</v>
      </c>
      <c r="F819" s="40">
        <v>0.74652777777777779</v>
      </c>
      <c r="G819" s="41">
        <v>1200</v>
      </c>
      <c r="H819" s="41" t="s">
        <v>1105</v>
      </c>
      <c r="I819" s="35">
        <v>1.64</v>
      </c>
      <c r="J819" s="35">
        <v>2.4900000000000002</v>
      </c>
      <c r="K819" s="35">
        <v>1.96</v>
      </c>
      <c r="L819" s="35">
        <v>0</v>
      </c>
      <c r="M819" s="35">
        <v>3.6</v>
      </c>
      <c r="N819" s="35">
        <v>2.8</v>
      </c>
      <c r="O819" s="35">
        <f t="shared" si="12"/>
        <v>0.84</v>
      </c>
      <c r="P819" s="35">
        <v>0</v>
      </c>
      <c r="Q819" s="35">
        <v>0.5796</v>
      </c>
      <c r="R819" s="36">
        <v>1.7</v>
      </c>
      <c r="S819" s="41">
        <v>5</v>
      </c>
      <c r="T819" s="36">
        <f t="shared" si="13"/>
        <v>2.8980000000000001</v>
      </c>
      <c r="U819" s="41">
        <v>14</v>
      </c>
      <c r="V819" s="36">
        <v>15.82</v>
      </c>
      <c r="W819" s="43">
        <v>7</v>
      </c>
      <c r="X819" s="43" t="s">
        <v>1746</v>
      </c>
      <c r="Y819" s="44" t="s">
        <v>1106</v>
      </c>
    </row>
    <row r="820" spans="1:25" x14ac:dyDescent="0.25">
      <c r="A820" s="90">
        <v>819</v>
      </c>
      <c r="B820" s="29" t="s">
        <v>1112</v>
      </c>
      <c r="C820" s="26" t="s">
        <v>1113</v>
      </c>
      <c r="D820" s="39">
        <v>45125</v>
      </c>
      <c r="E820" s="40">
        <v>0.4375</v>
      </c>
      <c r="F820" s="40">
        <v>0.72222222222222221</v>
      </c>
      <c r="G820" s="41">
        <v>1200</v>
      </c>
      <c r="H820" s="41" t="s">
        <v>374</v>
      </c>
      <c r="I820" s="35">
        <v>9.5399999999999991</v>
      </c>
      <c r="J820" s="35">
        <v>10.09</v>
      </c>
      <c r="K820" s="35">
        <v>9</v>
      </c>
      <c r="L820" s="35">
        <v>0</v>
      </c>
      <c r="M820" s="35">
        <v>7.8</v>
      </c>
      <c r="N820" s="35">
        <v>7.4</v>
      </c>
      <c r="O820" s="35">
        <f t="shared" si="12"/>
        <v>0.7599999999999999</v>
      </c>
      <c r="P820" s="35">
        <v>0.8</v>
      </c>
      <c r="Q820" s="35">
        <v>5.9969999999999999</v>
      </c>
      <c r="R820" s="36">
        <v>0.5</v>
      </c>
      <c r="S820" s="41">
        <v>5</v>
      </c>
      <c r="T820" s="36">
        <f t="shared" si="13"/>
        <v>25.984999999999999</v>
      </c>
      <c r="U820" s="41">
        <v>13</v>
      </c>
      <c r="V820" s="36">
        <v>79.216800000000006</v>
      </c>
      <c r="W820" s="43">
        <f>6+20/60</f>
        <v>6.333333333333333</v>
      </c>
      <c r="X820" s="43" t="s">
        <v>1746</v>
      </c>
      <c r="Y820" s="44" t="s">
        <v>1124</v>
      </c>
    </row>
    <row r="821" spans="1:25" x14ac:dyDescent="0.25">
      <c r="A821" s="90">
        <v>820</v>
      </c>
      <c r="B821" s="29" t="s">
        <v>1131</v>
      </c>
      <c r="C821" s="26" t="s">
        <v>1132</v>
      </c>
      <c r="D821" s="39">
        <v>45126</v>
      </c>
      <c r="E821" s="40">
        <v>0.50694444444444442</v>
      </c>
      <c r="F821" s="40">
        <v>0.79861111111111116</v>
      </c>
      <c r="G821" s="41">
        <v>1200</v>
      </c>
      <c r="H821" s="41" t="s">
        <v>1133</v>
      </c>
      <c r="I821" s="35">
        <v>1.27</v>
      </c>
      <c r="J821" s="35">
        <v>3.14</v>
      </c>
      <c r="K821" s="35">
        <v>2.16</v>
      </c>
      <c r="L821" s="35">
        <v>0</v>
      </c>
      <c r="M821" s="35">
        <v>3.23</v>
      </c>
      <c r="N821" s="35">
        <v>2.8</v>
      </c>
      <c r="O821" s="35">
        <f t="shared" si="12"/>
        <v>0.84</v>
      </c>
      <c r="P821" s="35">
        <v>0</v>
      </c>
      <c r="Q821" s="35">
        <v>0.3</v>
      </c>
      <c r="R821" s="36">
        <v>1</v>
      </c>
      <c r="S821" s="41">
        <v>5</v>
      </c>
      <c r="T821" s="36">
        <f t="shared" si="13"/>
        <v>1.5</v>
      </c>
      <c r="U821" s="41">
        <v>12</v>
      </c>
      <c r="V821" s="36">
        <v>7.5247000000000002</v>
      </c>
      <c r="W821" s="43">
        <v>7</v>
      </c>
      <c r="X821" s="43" t="s">
        <v>1746</v>
      </c>
      <c r="Y821" s="44" t="s">
        <v>1134</v>
      </c>
    </row>
    <row r="822" spans="1:25" x14ac:dyDescent="0.25">
      <c r="A822" s="90">
        <v>821</v>
      </c>
      <c r="B822" s="29" t="s">
        <v>1141</v>
      </c>
      <c r="C822" s="26" t="s">
        <v>1142</v>
      </c>
      <c r="D822" s="39">
        <v>45128</v>
      </c>
      <c r="E822" s="40">
        <v>0.49652777777777773</v>
      </c>
      <c r="F822" s="40">
        <v>0.74652777777777779</v>
      </c>
      <c r="G822" s="41">
        <v>1200</v>
      </c>
      <c r="H822" s="41" t="s">
        <v>1143</v>
      </c>
      <c r="I822" s="35">
        <v>2.9</v>
      </c>
      <c r="J822" s="35">
        <v>3.44</v>
      </c>
      <c r="K822" s="35">
        <v>2.95</v>
      </c>
      <c r="L822" s="35">
        <v>0</v>
      </c>
      <c r="M822" s="35">
        <v>4.58</v>
      </c>
      <c r="N822" s="35">
        <v>3.8</v>
      </c>
      <c r="O822" s="35">
        <f t="shared" si="12"/>
        <v>0.72</v>
      </c>
      <c r="P822" s="35">
        <v>0</v>
      </c>
      <c r="Q822" s="35">
        <v>1.1485000000000001</v>
      </c>
      <c r="R822" s="36">
        <v>0.7</v>
      </c>
      <c r="S822" s="41">
        <v>5</v>
      </c>
      <c r="T822" s="36">
        <f t="shared" si="13"/>
        <v>5.7425000000000006</v>
      </c>
      <c r="U822" s="41">
        <v>10</v>
      </c>
      <c r="V822" s="36">
        <v>13.84</v>
      </c>
      <c r="W822" s="43">
        <v>6</v>
      </c>
      <c r="X822" s="43" t="s">
        <v>1746</v>
      </c>
      <c r="Y822" s="44" t="s">
        <v>1144</v>
      </c>
    </row>
    <row r="823" spans="1:25" x14ac:dyDescent="0.25">
      <c r="A823" s="90">
        <v>822</v>
      </c>
      <c r="B823" s="29" t="s">
        <v>1158</v>
      </c>
      <c r="C823" s="26" t="s">
        <v>1159</v>
      </c>
      <c r="D823" s="39">
        <v>45129</v>
      </c>
      <c r="E823" s="40">
        <v>0.31944444444444448</v>
      </c>
      <c r="F823" s="40">
        <v>0.60069444444444442</v>
      </c>
      <c r="G823" s="41">
        <v>1200</v>
      </c>
      <c r="H823" s="41" t="s">
        <v>1160</v>
      </c>
      <c r="I823" s="35">
        <v>3.16</v>
      </c>
      <c r="J823" s="35">
        <v>3.37</v>
      </c>
      <c r="K823" s="35">
        <v>4.08</v>
      </c>
      <c r="L823" s="35">
        <v>0</v>
      </c>
      <c r="M823" s="35">
        <v>3.12</v>
      </c>
      <c r="N823" s="35">
        <v>0</v>
      </c>
      <c r="O823" s="35">
        <f t="shared" si="12"/>
        <v>0.8</v>
      </c>
      <c r="P823" s="35">
        <v>0</v>
      </c>
      <c r="Q823" s="35">
        <v>0.19339999999999999</v>
      </c>
      <c r="R823" s="36">
        <v>0.3</v>
      </c>
      <c r="S823" s="41">
        <v>1</v>
      </c>
      <c r="T823" s="36">
        <f t="shared" si="13"/>
        <v>0.19339999999999999</v>
      </c>
      <c r="U823" s="41">
        <v>1</v>
      </c>
      <c r="V823" s="36">
        <v>0.19339999999999999</v>
      </c>
      <c r="W823" s="43">
        <f>6+40/60</f>
        <v>6.666666666666667</v>
      </c>
      <c r="X823" s="43" t="s">
        <v>1746</v>
      </c>
      <c r="Y823" s="44" t="s">
        <v>1161</v>
      </c>
    </row>
    <row r="824" spans="1:25" x14ac:dyDescent="0.25">
      <c r="A824" s="90">
        <v>823</v>
      </c>
      <c r="B824" s="29" t="s">
        <v>1158</v>
      </c>
      <c r="C824" s="26" t="s">
        <v>1162</v>
      </c>
      <c r="D824" s="39">
        <v>45129</v>
      </c>
      <c r="E824" s="40">
        <v>0.63541666666666663</v>
      </c>
      <c r="F824" s="40">
        <v>0.85763888888888884</v>
      </c>
      <c r="G824" s="41">
        <v>1200</v>
      </c>
      <c r="H824" s="41" t="s">
        <v>1160</v>
      </c>
      <c r="I824" s="35">
        <v>4.87</v>
      </c>
      <c r="J824" s="35">
        <v>5.3</v>
      </c>
      <c r="K824" s="35">
        <v>4.7</v>
      </c>
      <c r="L824" s="35">
        <v>0</v>
      </c>
      <c r="M824" s="35">
        <v>4.3499999999999996</v>
      </c>
      <c r="N824" s="35">
        <v>4.13</v>
      </c>
      <c r="O824" s="35">
        <f t="shared" si="12"/>
        <v>0.6399999999999999</v>
      </c>
      <c r="P824" s="35">
        <v>0</v>
      </c>
      <c r="Q824" s="35">
        <v>1.1218999999999999</v>
      </c>
      <c r="R824" s="36">
        <v>0.5</v>
      </c>
      <c r="S824" s="41">
        <v>5</v>
      </c>
      <c r="T824" s="36">
        <f t="shared" si="13"/>
        <v>5.6094999999999997</v>
      </c>
      <c r="U824" s="41">
        <v>9</v>
      </c>
      <c r="V824" s="36">
        <v>20.37</v>
      </c>
      <c r="W824" s="43">
        <f>5+20/60</f>
        <v>5.333333333333333</v>
      </c>
      <c r="X824" s="43" t="s">
        <v>1746</v>
      </c>
      <c r="Y824" s="44" t="s">
        <v>1163</v>
      </c>
    </row>
    <row r="825" spans="1:25" x14ac:dyDescent="0.25">
      <c r="A825" s="90">
        <v>824</v>
      </c>
      <c r="B825" s="29" t="s">
        <v>1179</v>
      </c>
      <c r="C825" s="26" t="s">
        <v>859</v>
      </c>
      <c r="D825" s="39">
        <v>45130</v>
      </c>
      <c r="E825" s="40">
        <v>0.38194444444444442</v>
      </c>
      <c r="F825" s="40">
        <v>0.75694444444444453</v>
      </c>
      <c r="G825" s="41">
        <v>1200</v>
      </c>
      <c r="H825" s="41" t="s">
        <v>1180</v>
      </c>
      <c r="I825" s="35">
        <v>3.72</v>
      </c>
      <c r="J825" s="35">
        <v>4.38</v>
      </c>
      <c r="K825" s="35">
        <v>3.74</v>
      </c>
      <c r="L825" s="35">
        <v>0</v>
      </c>
      <c r="M825" s="35">
        <v>4.8499999999999996</v>
      </c>
      <c r="N825" s="35">
        <v>4.07</v>
      </c>
      <c r="O825" s="35">
        <f t="shared" si="12"/>
        <v>1.08</v>
      </c>
      <c r="P825" s="35">
        <v>0</v>
      </c>
      <c r="Q825" s="35">
        <v>1.4329000000000001</v>
      </c>
      <c r="R825" s="36">
        <v>0.7</v>
      </c>
      <c r="S825" s="41">
        <v>5</v>
      </c>
      <c r="T825" s="36">
        <f t="shared" si="13"/>
        <v>7.1645000000000003</v>
      </c>
      <c r="U825" s="41">
        <v>8</v>
      </c>
      <c r="V825" s="36">
        <v>17.940000000000001</v>
      </c>
      <c r="W825" s="43">
        <v>9</v>
      </c>
      <c r="X825" s="43" t="s">
        <v>1746</v>
      </c>
      <c r="Y825" s="44" t="s">
        <v>1181</v>
      </c>
    </row>
    <row r="826" spans="1:25" x14ac:dyDescent="0.25">
      <c r="A826" s="90">
        <v>825</v>
      </c>
      <c r="B826" s="29" t="s">
        <v>1195</v>
      </c>
      <c r="C826" s="26" t="s">
        <v>1196</v>
      </c>
      <c r="D826" s="39">
        <v>45131</v>
      </c>
      <c r="E826" s="40">
        <v>0.60069444444444442</v>
      </c>
      <c r="F826" s="40">
        <v>0.89236111111111116</v>
      </c>
      <c r="G826" s="41">
        <v>1200</v>
      </c>
      <c r="H826" s="41" t="s">
        <v>1197</v>
      </c>
      <c r="I826" s="35">
        <v>2.25</v>
      </c>
      <c r="J826" s="35">
        <v>2.92</v>
      </c>
      <c r="K826" s="35">
        <v>2.5299999999999998</v>
      </c>
      <c r="L826" s="35">
        <v>0</v>
      </c>
      <c r="M826" s="35">
        <v>4.2</v>
      </c>
      <c r="N826" s="35">
        <v>2.57</v>
      </c>
      <c r="O826" s="35">
        <f t="shared" si="12"/>
        <v>0.84</v>
      </c>
      <c r="P826" s="35">
        <v>0</v>
      </c>
      <c r="Q826" s="35">
        <v>0.3</v>
      </c>
      <c r="R826" s="36">
        <v>7</v>
      </c>
      <c r="S826" s="41">
        <v>5</v>
      </c>
      <c r="T826" s="36">
        <f t="shared" si="13"/>
        <v>1.5</v>
      </c>
      <c r="U826" s="41">
        <v>7</v>
      </c>
      <c r="V826" s="36">
        <v>9.56</v>
      </c>
      <c r="W826" s="43">
        <v>7</v>
      </c>
      <c r="X826" s="43" t="s">
        <v>1746</v>
      </c>
      <c r="Y826" s="44" t="s">
        <v>1198</v>
      </c>
    </row>
    <row r="827" spans="1:25" x14ac:dyDescent="0.25">
      <c r="A827" s="90">
        <v>826</v>
      </c>
      <c r="B827" s="29" t="s">
        <v>1212</v>
      </c>
      <c r="C827" s="26" t="s">
        <v>1211</v>
      </c>
      <c r="D827" s="39">
        <v>45132</v>
      </c>
      <c r="E827" s="40">
        <v>0.3888888888888889</v>
      </c>
      <c r="F827" s="40">
        <v>0.73611111111111116</v>
      </c>
      <c r="G827" s="41">
        <v>1200</v>
      </c>
      <c r="H827" s="41" t="s">
        <v>1213</v>
      </c>
      <c r="I827" s="35">
        <v>2.93</v>
      </c>
      <c r="J827" s="35">
        <v>4.59</v>
      </c>
      <c r="K827" s="35">
        <v>3.46</v>
      </c>
      <c r="L827" s="35">
        <v>0</v>
      </c>
      <c r="M827" s="35">
        <v>3.58</v>
      </c>
      <c r="N827" s="35">
        <v>2.68</v>
      </c>
      <c r="O827" s="35">
        <f t="shared" si="12"/>
        <v>0.96</v>
      </c>
      <c r="P827" s="35">
        <v>0</v>
      </c>
      <c r="Q827" s="35">
        <v>0.76559999999999995</v>
      </c>
      <c r="R827" s="36">
        <v>1</v>
      </c>
      <c r="S827" s="41">
        <v>5</v>
      </c>
      <c r="T827" s="36">
        <f t="shared" si="13"/>
        <v>3.8279999999999998</v>
      </c>
      <c r="U827" s="41">
        <v>6</v>
      </c>
      <c r="V827" s="36">
        <v>7.3893000000000004</v>
      </c>
      <c r="W827" s="43">
        <v>8</v>
      </c>
      <c r="X827" s="43" t="s">
        <v>1746</v>
      </c>
      <c r="Y827" s="44" t="s">
        <v>1214</v>
      </c>
    </row>
    <row r="828" spans="1:25" x14ac:dyDescent="0.25">
      <c r="A828" s="90">
        <v>827</v>
      </c>
      <c r="B828" s="29" t="s">
        <v>1212</v>
      </c>
      <c r="C828" s="26" t="s">
        <v>1215</v>
      </c>
      <c r="D828" s="39">
        <v>45133</v>
      </c>
      <c r="E828" s="40">
        <v>0.4548611111111111</v>
      </c>
      <c r="F828" s="40">
        <v>0.78819444444444453</v>
      </c>
      <c r="G828" s="41">
        <v>1200</v>
      </c>
      <c r="H828" s="41" t="s">
        <v>1213</v>
      </c>
      <c r="I828" s="35">
        <v>3.34</v>
      </c>
      <c r="J828" s="35">
        <v>4.93</v>
      </c>
      <c r="K828" s="35">
        <v>4.93</v>
      </c>
      <c r="L828" s="35">
        <v>0</v>
      </c>
      <c r="M828" s="35">
        <v>4.53</v>
      </c>
      <c r="N828" s="35">
        <v>3.14</v>
      </c>
      <c r="O828" s="35">
        <f t="shared" si="12"/>
        <v>0.96</v>
      </c>
      <c r="P828" s="35">
        <v>0</v>
      </c>
      <c r="Q828" s="35">
        <v>0.61560000000000004</v>
      </c>
      <c r="R828" s="36">
        <v>0</v>
      </c>
      <c r="S828" s="41">
        <v>5</v>
      </c>
      <c r="T828" s="36">
        <f t="shared" si="13"/>
        <v>3.0780000000000003</v>
      </c>
      <c r="U828" s="41">
        <v>5</v>
      </c>
      <c r="V828" s="36">
        <v>5.54</v>
      </c>
      <c r="W828" s="43">
        <v>8</v>
      </c>
      <c r="X828" s="43" t="s">
        <v>1746</v>
      </c>
      <c r="Y828" s="44" t="s">
        <v>1216</v>
      </c>
    </row>
    <row r="829" spans="1:25" x14ac:dyDescent="0.25">
      <c r="A829" s="90">
        <v>828</v>
      </c>
      <c r="B829" s="29" t="s">
        <v>1255</v>
      </c>
      <c r="C829" s="26" t="s">
        <v>1256</v>
      </c>
      <c r="D829" s="39">
        <v>45135</v>
      </c>
      <c r="E829" s="40">
        <v>0.59722222222222221</v>
      </c>
      <c r="F829" s="40">
        <v>0.76388888888888884</v>
      </c>
      <c r="G829" s="41">
        <v>1200</v>
      </c>
      <c r="H829" s="41" t="s">
        <v>1257</v>
      </c>
      <c r="I829" s="35">
        <v>1.99</v>
      </c>
      <c r="J829" s="35">
        <v>2.76</v>
      </c>
      <c r="K829" s="35">
        <v>2.75</v>
      </c>
      <c r="L829" s="35">
        <v>0</v>
      </c>
      <c r="M829" s="35">
        <v>3.6</v>
      </c>
      <c r="N829" s="35">
        <v>3.2</v>
      </c>
      <c r="O829" s="35">
        <f t="shared" si="12"/>
        <v>0.48</v>
      </c>
      <c r="P829" s="35">
        <v>0</v>
      </c>
      <c r="Q829" s="35">
        <v>1.2939000000000001</v>
      </c>
      <c r="R829" s="36">
        <v>0</v>
      </c>
      <c r="S829" s="41">
        <v>2</v>
      </c>
      <c r="T829" s="36">
        <f t="shared" si="13"/>
        <v>2.5878000000000001</v>
      </c>
      <c r="U829" s="41">
        <v>3</v>
      </c>
      <c r="V829" s="36">
        <v>3.4177</v>
      </c>
      <c r="W829" s="43">
        <v>4</v>
      </c>
      <c r="X829" s="43" t="s">
        <v>1746</v>
      </c>
      <c r="Y829" s="44" t="s">
        <v>1258</v>
      </c>
    </row>
    <row r="830" spans="1:25" x14ac:dyDescent="0.25">
      <c r="A830" s="90">
        <v>829</v>
      </c>
      <c r="B830" s="29" t="s">
        <v>1272</v>
      </c>
      <c r="C830" s="26" t="s">
        <v>1271</v>
      </c>
      <c r="D830" s="39">
        <v>45136</v>
      </c>
      <c r="E830" s="40">
        <v>0.40277777777777773</v>
      </c>
      <c r="F830" s="40">
        <v>0.75</v>
      </c>
      <c r="G830" s="41">
        <v>1200</v>
      </c>
      <c r="H830" s="41" t="s">
        <v>1273</v>
      </c>
      <c r="I830" s="35">
        <v>3.62</v>
      </c>
      <c r="J830" s="35">
        <v>4.04</v>
      </c>
      <c r="K830" s="35">
        <v>3.53</v>
      </c>
      <c r="L830" s="35">
        <v>0</v>
      </c>
      <c r="M830" s="35">
        <v>3.68</v>
      </c>
      <c r="N830" s="35">
        <v>3.02</v>
      </c>
      <c r="O830" s="35">
        <f t="shared" si="12"/>
        <v>0.96</v>
      </c>
      <c r="P830" s="35">
        <v>0</v>
      </c>
      <c r="Q830" s="35">
        <v>1.0029999999999999</v>
      </c>
      <c r="R830" s="36">
        <v>2.5</v>
      </c>
      <c r="S830" s="41">
        <v>1</v>
      </c>
      <c r="T830" s="36">
        <f t="shared" si="13"/>
        <v>1.0029999999999999</v>
      </c>
      <c r="U830" s="41">
        <v>2</v>
      </c>
      <c r="V830" s="36">
        <v>3.7366999999999999</v>
      </c>
      <c r="W830" s="43">
        <v>8</v>
      </c>
      <c r="X830" s="43" t="s">
        <v>1746</v>
      </c>
      <c r="Y830" s="44" t="s">
        <v>1274</v>
      </c>
    </row>
    <row r="831" spans="1:25" x14ac:dyDescent="0.25">
      <c r="A831" s="90">
        <v>830</v>
      </c>
      <c r="B831" s="29" t="s">
        <v>1283</v>
      </c>
      <c r="C831" s="26" t="s">
        <v>1286</v>
      </c>
      <c r="D831" s="39">
        <v>45137</v>
      </c>
      <c r="E831" s="40">
        <v>0.51041666666666663</v>
      </c>
      <c r="F831" s="40">
        <v>0.84375</v>
      </c>
      <c r="G831" s="41">
        <v>1200</v>
      </c>
      <c r="H831" s="41" t="s">
        <v>1284</v>
      </c>
      <c r="I831" s="35">
        <v>4.55</v>
      </c>
      <c r="J831" s="35">
        <v>11.37</v>
      </c>
      <c r="K831" s="35">
        <v>10.56</v>
      </c>
      <c r="L831" s="35">
        <v>0</v>
      </c>
      <c r="M831" s="35">
        <v>6.53</v>
      </c>
      <c r="N831" s="35">
        <v>2.23</v>
      </c>
      <c r="O831" s="35">
        <f t="shared" si="12"/>
        <v>0.96</v>
      </c>
      <c r="P831" s="35">
        <v>0</v>
      </c>
      <c r="Q831" s="35">
        <v>0.79059999999999997</v>
      </c>
      <c r="R831" s="36">
        <v>7.5</v>
      </c>
      <c r="S831" s="41">
        <v>1</v>
      </c>
      <c r="T831" s="36">
        <f t="shared" si="13"/>
        <v>0.79059999999999997</v>
      </c>
      <c r="U831" s="41">
        <v>1</v>
      </c>
      <c r="V831" s="36">
        <v>0.79059999999999997</v>
      </c>
      <c r="W831" s="43">
        <v>8</v>
      </c>
      <c r="X831" s="43" t="s">
        <v>1746</v>
      </c>
      <c r="Y831" s="44" t="s">
        <v>1285</v>
      </c>
    </row>
    <row r="832" spans="1:25" x14ac:dyDescent="0.25">
      <c r="A832" s="90">
        <v>831</v>
      </c>
      <c r="B832" s="29" t="s">
        <v>1293</v>
      </c>
      <c r="C832" s="26" t="s">
        <v>1294</v>
      </c>
      <c r="D832" s="39">
        <v>45138</v>
      </c>
      <c r="E832" s="40">
        <v>0.69097222222222221</v>
      </c>
      <c r="F832" s="40">
        <v>0.90625</v>
      </c>
      <c r="G832" s="41">
        <v>1200</v>
      </c>
      <c r="H832" s="41" t="s">
        <v>1295</v>
      </c>
      <c r="I832" s="35">
        <v>2.2000000000000002</v>
      </c>
      <c r="J832" s="35">
        <v>3.46</v>
      </c>
      <c r="K832" s="35">
        <v>2.5499999999999998</v>
      </c>
      <c r="L832" s="35">
        <v>0</v>
      </c>
      <c r="M832" s="35">
        <v>3.4</v>
      </c>
      <c r="N832" s="35">
        <v>2.4900000000000002</v>
      </c>
      <c r="O832" s="35">
        <f t="shared" si="12"/>
        <v>0.6</v>
      </c>
      <c r="P832" s="35">
        <v>0</v>
      </c>
      <c r="Q832" s="35">
        <v>0.155</v>
      </c>
      <c r="R832" s="36">
        <v>0</v>
      </c>
      <c r="S832" s="41">
        <v>1</v>
      </c>
      <c r="T832" s="36">
        <f t="shared" si="13"/>
        <v>0.155</v>
      </c>
      <c r="U832" s="41">
        <v>1</v>
      </c>
      <c r="V832" s="36">
        <v>0.155</v>
      </c>
      <c r="W832" s="43">
        <v>5</v>
      </c>
      <c r="X832" s="43" t="s">
        <v>1746</v>
      </c>
      <c r="Y832" s="44" t="s">
        <v>1296</v>
      </c>
    </row>
    <row r="833" spans="1:25" x14ac:dyDescent="0.25">
      <c r="A833" s="90">
        <v>832</v>
      </c>
      <c r="B833" s="29" t="s">
        <v>1402</v>
      </c>
      <c r="C833" s="26" t="s">
        <v>1403</v>
      </c>
      <c r="D833" s="39">
        <v>45149</v>
      </c>
      <c r="E833" s="40">
        <v>0.37152777777777773</v>
      </c>
      <c r="F833" s="40">
        <v>0.74652777777777779</v>
      </c>
      <c r="G833" s="41">
        <v>1200</v>
      </c>
      <c r="H833" s="41" t="s">
        <v>1404</v>
      </c>
      <c r="I833" s="35">
        <v>3.89</v>
      </c>
      <c r="J833" s="35">
        <v>4.53</v>
      </c>
      <c r="K833" s="35">
        <v>3.74</v>
      </c>
      <c r="L833" s="35">
        <v>0</v>
      </c>
      <c r="M833" s="35">
        <v>4.53</v>
      </c>
      <c r="N833" s="35">
        <v>3.53</v>
      </c>
      <c r="O833" s="35">
        <f t="shared" si="12"/>
        <v>1.08</v>
      </c>
      <c r="P833" s="35">
        <v>0</v>
      </c>
      <c r="Q833" s="35">
        <v>1.8045</v>
      </c>
      <c r="R833" s="36">
        <v>1.2</v>
      </c>
      <c r="S833" s="41">
        <v>5</v>
      </c>
      <c r="T833" s="36">
        <f t="shared" si="13"/>
        <v>9.0225000000000009</v>
      </c>
      <c r="U833" s="41">
        <v>12</v>
      </c>
      <c r="V833" s="36">
        <v>22.1998</v>
      </c>
      <c r="W833" s="43">
        <v>9</v>
      </c>
      <c r="X833" s="43" t="s">
        <v>1746</v>
      </c>
      <c r="Y833" s="44" t="s">
        <v>1405</v>
      </c>
    </row>
    <row r="834" spans="1:25" x14ac:dyDescent="0.25">
      <c r="A834" s="90">
        <v>833</v>
      </c>
      <c r="B834" s="29" t="s">
        <v>1402</v>
      </c>
      <c r="C834" s="26" t="s">
        <v>1406</v>
      </c>
      <c r="D834" s="39">
        <v>45150</v>
      </c>
      <c r="E834" s="40">
        <v>0.38194444444444442</v>
      </c>
      <c r="F834" s="40">
        <v>0.84027777777777779</v>
      </c>
      <c r="G834" s="41">
        <v>1200</v>
      </c>
      <c r="H834" s="41" t="s">
        <v>1407</v>
      </c>
      <c r="I834" s="35">
        <v>3.89</v>
      </c>
      <c r="J834" s="35">
        <v>9.5500000000000007</v>
      </c>
      <c r="K834" s="35">
        <v>6.56</v>
      </c>
      <c r="L834" s="35">
        <v>0</v>
      </c>
      <c r="M834" s="35">
        <v>5.89</v>
      </c>
      <c r="N834" s="35">
        <v>4.25</v>
      </c>
      <c r="O834" s="35">
        <f t="shared" si="12"/>
        <v>1.3199999999999998</v>
      </c>
      <c r="P834" s="35">
        <v>0</v>
      </c>
      <c r="Q834" s="35">
        <v>0.25159999999999999</v>
      </c>
      <c r="R834" s="36">
        <v>7.9</v>
      </c>
      <c r="S834" s="41">
        <v>5</v>
      </c>
      <c r="T834" s="36">
        <f t="shared" si="13"/>
        <v>1.258</v>
      </c>
      <c r="U834" s="41">
        <v>19</v>
      </c>
      <c r="V834" s="36">
        <v>3.4094000000000002</v>
      </c>
      <c r="W834" s="43">
        <v>11</v>
      </c>
      <c r="X834" s="43" t="s">
        <v>1746</v>
      </c>
      <c r="Y834" s="44" t="s">
        <v>1408</v>
      </c>
    </row>
    <row r="835" spans="1:25" x14ac:dyDescent="0.25">
      <c r="A835" s="90">
        <v>834</v>
      </c>
      <c r="B835" s="29" t="s">
        <v>1425</v>
      </c>
      <c r="C835" s="26" t="s">
        <v>1426</v>
      </c>
      <c r="D835" s="39">
        <v>45151</v>
      </c>
      <c r="E835" s="40">
        <v>0.54166666666666663</v>
      </c>
      <c r="F835" s="40">
        <v>0.83333333333333337</v>
      </c>
      <c r="G835" s="41">
        <v>1200</v>
      </c>
      <c r="H835" s="41" t="s">
        <v>1427</v>
      </c>
      <c r="I835" s="35">
        <v>3.62</v>
      </c>
      <c r="J835" s="35">
        <v>11.12</v>
      </c>
      <c r="K835" s="35">
        <v>10.07</v>
      </c>
      <c r="L835" s="35">
        <v>0</v>
      </c>
      <c r="M835" s="35">
        <v>10.3</v>
      </c>
      <c r="N835" s="35">
        <v>4.1500000000000004</v>
      </c>
      <c r="O835" s="35">
        <f t="shared" si="12"/>
        <v>0.84</v>
      </c>
      <c r="P835" s="35">
        <v>0</v>
      </c>
      <c r="Q835" s="35">
        <v>0.2</v>
      </c>
      <c r="R835" s="36">
        <v>0.2</v>
      </c>
      <c r="S835" s="41">
        <v>1</v>
      </c>
      <c r="T835" s="36">
        <f t="shared" si="13"/>
        <v>0.2</v>
      </c>
      <c r="U835" s="41">
        <v>18</v>
      </c>
      <c r="V835" s="36">
        <v>0.2</v>
      </c>
      <c r="W835" s="43">
        <v>7</v>
      </c>
      <c r="X835" s="43" t="s">
        <v>1746</v>
      </c>
      <c r="Y835" s="44" t="s">
        <v>1428</v>
      </c>
    </row>
    <row r="836" spans="1:25" x14ac:dyDescent="0.25">
      <c r="A836" s="90">
        <v>835</v>
      </c>
      <c r="B836" s="29" t="s">
        <v>1463</v>
      </c>
      <c r="C836" s="26" t="s">
        <v>1464</v>
      </c>
      <c r="D836" s="39">
        <v>45154</v>
      </c>
      <c r="E836" s="40">
        <v>0.36458333333333331</v>
      </c>
      <c r="F836" s="40">
        <v>0.70833333333333337</v>
      </c>
      <c r="G836" s="41">
        <v>1200</v>
      </c>
      <c r="H836" s="41" t="s">
        <v>1465</v>
      </c>
      <c r="I836" s="35">
        <v>3.17</v>
      </c>
      <c r="J836" s="35">
        <v>3.61</v>
      </c>
      <c r="K836" s="35">
        <v>3.04</v>
      </c>
      <c r="L836" s="35">
        <v>0</v>
      </c>
      <c r="M836" s="35">
        <v>4.5</v>
      </c>
      <c r="N836" s="35">
        <v>3.35</v>
      </c>
      <c r="O836" s="35">
        <f t="shared" si="12"/>
        <v>0.96</v>
      </c>
      <c r="P836" s="35">
        <v>0</v>
      </c>
      <c r="Q836" s="35">
        <v>0.7712</v>
      </c>
      <c r="R836" s="36">
        <v>1.88</v>
      </c>
      <c r="S836" s="41">
        <v>5</v>
      </c>
      <c r="T836" s="36">
        <f t="shared" si="13"/>
        <v>3.8559999999999999</v>
      </c>
      <c r="U836" s="41">
        <v>5</v>
      </c>
      <c r="V836" s="36">
        <v>5.8410000000000002</v>
      </c>
      <c r="W836" s="43">
        <v>8</v>
      </c>
      <c r="X836" s="43" t="s">
        <v>1746</v>
      </c>
      <c r="Y836" s="44" t="s">
        <v>1466</v>
      </c>
    </row>
    <row r="837" spans="1:25" x14ac:dyDescent="0.25">
      <c r="A837" s="90">
        <v>836</v>
      </c>
      <c r="B837" s="29" t="s">
        <v>1473</v>
      </c>
      <c r="C837" s="26" t="s">
        <v>1474</v>
      </c>
      <c r="D837" s="39">
        <v>45155</v>
      </c>
      <c r="E837" s="40">
        <v>0.36458333333333331</v>
      </c>
      <c r="F837" s="40">
        <v>0.69791666666666663</v>
      </c>
      <c r="G837" s="41">
        <v>1200</v>
      </c>
      <c r="H837" s="41" t="s">
        <v>1475</v>
      </c>
      <c r="I837" s="35">
        <v>6.67</v>
      </c>
      <c r="J837" s="35">
        <v>8.85</v>
      </c>
      <c r="K837" s="35">
        <v>5.88</v>
      </c>
      <c r="L837" s="35">
        <v>0</v>
      </c>
      <c r="M837" s="35">
        <v>4.93</v>
      </c>
      <c r="N837" s="35">
        <v>3.61</v>
      </c>
      <c r="O837" s="35">
        <f t="shared" si="12"/>
        <v>0.96</v>
      </c>
      <c r="P837" s="35">
        <v>0</v>
      </c>
      <c r="Q837" s="35">
        <v>0.48749999999999999</v>
      </c>
      <c r="R837" s="36">
        <v>3.19</v>
      </c>
      <c r="S837" s="41">
        <v>5</v>
      </c>
      <c r="T837" s="36">
        <f t="shared" si="13"/>
        <v>2.4375</v>
      </c>
      <c r="U837" s="41">
        <v>14</v>
      </c>
      <c r="V837" s="36">
        <v>11.763400000000001</v>
      </c>
      <c r="W837" s="43">
        <v>8</v>
      </c>
      <c r="X837" s="43" t="s">
        <v>1746</v>
      </c>
      <c r="Y837" s="44" t="s">
        <v>1476</v>
      </c>
    </row>
    <row r="838" spans="1:25" x14ac:dyDescent="0.25">
      <c r="A838" s="90">
        <v>837</v>
      </c>
      <c r="B838" s="29" t="s">
        <v>840</v>
      </c>
      <c r="C838" s="26" t="s">
        <v>1062</v>
      </c>
      <c r="D838" s="39">
        <v>45159</v>
      </c>
      <c r="E838" s="40">
        <v>0.4513888888888889</v>
      </c>
      <c r="F838" s="40">
        <v>0.75</v>
      </c>
      <c r="G838" s="41">
        <v>1200</v>
      </c>
      <c r="H838" s="41" t="s">
        <v>1504</v>
      </c>
      <c r="I838" s="35">
        <v>3.16</v>
      </c>
      <c r="J838" s="35">
        <v>3.58</v>
      </c>
      <c r="K838" s="35">
        <v>3.1</v>
      </c>
      <c r="L838" s="35">
        <v>0</v>
      </c>
      <c r="M838" s="35">
        <v>5.92</v>
      </c>
      <c r="N838" s="35">
        <v>3.41</v>
      </c>
      <c r="O838" s="35">
        <f t="shared" si="12"/>
        <v>0.84</v>
      </c>
      <c r="P838" s="35">
        <v>0</v>
      </c>
      <c r="Q838" s="35">
        <v>1.37</v>
      </c>
      <c r="R838" s="36">
        <v>1.78</v>
      </c>
      <c r="S838" s="41">
        <v>5</v>
      </c>
      <c r="T838" s="36">
        <f t="shared" si="13"/>
        <v>6.8500000000000005</v>
      </c>
      <c r="U838" s="41">
        <v>10</v>
      </c>
      <c r="V838" s="36">
        <v>15.31</v>
      </c>
      <c r="W838" s="43">
        <v>7</v>
      </c>
      <c r="X838" s="43" t="s">
        <v>1746</v>
      </c>
      <c r="Y838" s="44" t="s">
        <v>1505</v>
      </c>
    </row>
    <row r="839" spans="1:25" x14ac:dyDescent="0.25">
      <c r="A839" s="90">
        <v>838</v>
      </c>
      <c r="B839" s="29" t="s">
        <v>840</v>
      </c>
      <c r="C839" s="26" t="s">
        <v>1162</v>
      </c>
      <c r="D839" s="39">
        <v>45161</v>
      </c>
      <c r="E839" s="40">
        <v>0.45833333333333331</v>
      </c>
      <c r="F839" s="40">
        <v>0.79166666666666663</v>
      </c>
      <c r="G839" s="41">
        <v>1200</v>
      </c>
      <c r="H839" s="41" t="s">
        <v>1523</v>
      </c>
      <c r="I839" s="35">
        <v>3.63</v>
      </c>
      <c r="J839" s="35">
        <v>4.42</v>
      </c>
      <c r="K839" s="35">
        <v>3.95</v>
      </c>
      <c r="L839" s="35">
        <v>0</v>
      </c>
      <c r="M839" s="35">
        <v>3.47</v>
      </c>
      <c r="N839" s="35">
        <v>2.36</v>
      </c>
      <c r="O839" s="35">
        <f t="shared" si="12"/>
        <v>0.96</v>
      </c>
      <c r="P839" s="35">
        <v>0</v>
      </c>
      <c r="Q839" s="35">
        <v>0.50129999999999997</v>
      </c>
      <c r="R839" s="36">
        <v>0.71</v>
      </c>
      <c r="S839" s="41">
        <v>5</v>
      </c>
      <c r="T839" s="36">
        <f t="shared" si="13"/>
        <v>2.5065</v>
      </c>
      <c r="U839" s="41">
        <v>5</v>
      </c>
      <c r="V839" s="36">
        <v>5.9638999999999998</v>
      </c>
      <c r="W839" s="43">
        <v>8</v>
      </c>
      <c r="X839" s="43" t="s">
        <v>1746</v>
      </c>
      <c r="Y839" s="44" t="s">
        <v>1524</v>
      </c>
    </row>
    <row r="840" spans="1:25" x14ac:dyDescent="0.25">
      <c r="A840" s="90">
        <v>839</v>
      </c>
      <c r="B840" s="29" t="s">
        <v>840</v>
      </c>
      <c r="C840" s="26" t="s">
        <v>1572</v>
      </c>
      <c r="D840" s="39">
        <v>45164</v>
      </c>
      <c r="E840" s="40">
        <v>0.41666666666666669</v>
      </c>
      <c r="F840" s="40">
        <v>0.75694444444444453</v>
      </c>
      <c r="G840" s="41">
        <v>1200</v>
      </c>
      <c r="H840" s="41" t="s">
        <v>1573</v>
      </c>
      <c r="I840" s="35">
        <v>2.93</v>
      </c>
      <c r="J840" s="35">
        <v>4.4000000000000004</v>
      </c>
      <c r="K840" s="35">
        <v>4.4000000000000004</v>
      </c>
      <c r="L840" s="35">
        <v>0</v>
      </c>
      <c r="M840" s="35">
        <v>6.82</v>
      </c>
      <c r="N840" s="35">
        <v>3.15</v>
      </c>
      <c r="O840" s="35">
        <f t="shared" si="12"/>
        <v>0.96</v>
      </c>
      <c r="P840" s="35">
        <v>0</v>
      </c>
      <c r="Q840" s="35">
        <v>0.85699999999999998</v>
      </c>
      <c r="R840" s="36">
        <v>0.64</v>
      </c>
      <c r="S840" s="41">
        <v>1</v>
      </c>
      <c r="T840" s="36">
        <f t="shared" si="13"/>
        <v>0.85699999999999998</v>
      </c>
      <c r="U840" s="41">
        <v>5</v>
      </c>
      <c r="V840" s="36">
        <v>5.3959000000000001</v>
      </c>
      <c r="W840" s="43">
        <v>8</v>
      </c>
      <c r="X840" s="43" t="s">
        <v>1746</v>
      </c>
      <c r="Y840" s="44" t="s">
        <v>1574</v>
      </c>
    </row>
    <row r="841" spans="1:25" x14ac:dyDescent="0.25">
      <c r="A841" s="90">
        <v>840</v>
      </c>
      <c r="B841" s="29" t="s">
        <v>840</v>
      </c>
      <c r="C841" s="26" t="s">
        <v>1587</v>
      </c>
      <c r="D841" s="39">
        <v>45165</v>
      </c>
      <c r="E841" s="40">
        <v>0.40972222222222227</v>
      </c>
      <c r="F841" s="40">
        <v>0.75694444444444453</v>
      </c>
      <c r="G841" s="41">
        <v>1200</v>
      </c>
      <c r="H841" s="41" t="s">
        <v>1588</v>
      </c>
      <c r="I841" s="35">
        <v>2.15</v>
      </c>
      <c r="J841" s="35">
        <v>2.76</v>
      </c>
      <c r="K841" s="35">
        <v>2.17</v>
      </c>
      <c r="L841" s="15">
        <v>0</v>
      </c>
      <c r="M841" s="35">
        <v>2.86</v>
      </c>
      <c r="N841" s="35">
        <v>2.76</v>
      </c>
      <c r="O841" s="35">
        <f t="shared" si="12"/>
        <v>0.96</v>
      </c>
      <c r="P841" s="35">
        <v>0</v>
      </c>
      <c r="Q841" s="35">
        <v>0.45529999999999998</v>
      </c>
      <c r="R841" s="36">
        <v>0</v>
      </c>
      <c r="S841" s="41">
        <v>4</v>
      </c>
      <c r="T841" s="36">
        <f t="shared" si="13"/>
        <v>1.8211999999999999</v>
      </c>
      <c r="U841" s="41">
        <v>4</v>
      </c>
      <c r="V841" s="36">
        <v>2.6135999999999999</v>
      </c>
      <c r="W841" s="43">
        <v>8</v>
      </c>
      <c r="X841" s="43" t="s">
        <v>1746</v>
      </c>
      <c r="Y841" s="44" t="s">
        <v>1589</v>
      </c>
    </row>
    <row r="842" spans="1:25" x14ac:dyDescent="0.25">
      <c r="A842" s="90">
        <v>841</v>
      </c>
      <c r="B842" s="29" t="s">
        <v>1594</v>
      </c>
      <c r="C842" s="26" t="s">
        <v>1590</v>
      </c>
      <c r="D842" s="39">
        <v>45166</v>
      </c>
      <c r="E842" s="40">
        <v>0.36458333333333331</v>
      </c>
      <c r="F842" s="40">
        <v>0.69791666666666663</v>
      </c>
      <c r="G842" s="41">
        <v>1200</v>
      </c>
      <c r="H842" s="41" t="s">
        <v>1595</v>
      </c>
      <c r="I842" s="35">
        <v>4.16</v>
      </c>
      <c r="J842" s="35">
        <v>5.16</v>
      </c>
      <c r="K842" s="35">
        <v>4.41</v>
      </c>
      <c r="L842" s="35">
        <v>0</v>
      </c>
      <c r="M842" s="35">
        <v>6.42</v>
      </c>
      <c r="N842" s="35">
        <v>3.15</v>
      </c>
      <c r="O842" s="35">
        <f t="shared" si="12"/>
        <v>0.96</v>
      </c>
      <c r="P842" s="35">
        <v>0</v>
      </c>
      <c r="Q842" s="35">
        <v>0.91859999999999997</v>
      </c>
      <c r="R842" s="36">
        <v>1.21</v>
      </c>
      <c r="S842" s="41">
        <v>3</v>
      </c>
      <c r="T842" s="36">
        <f t="shared" si="13"/>
        <v>2.7557999999999998</v>
      </c>
      <c r="U842" s="41">
        <v>3</v>
      </c>
      <c r="V842" s="36">
        <v>4.2847</v>
      </c>
      <c r="W842" s="43">
        <v>8</v>
      </c>
      <c r="X842" s="43" t="s">
        <v>1746</v>
      </c>
      <c r="Y842" s="44" t="s">
        <v>1596</v>
      </c>
    </row>
    <row r="843" spans="1:25" x14ac:dyDescent="0.25">
      <c r="A843" s="90">
        <v>842</v>
      </c>
      <c r="B843" s="29" t="s">
        <v>840</v>
      </c>
      <c r="C843" s="26" t="s">
        <v>1597</v>
      </c>
      <c r="D843" s="39">
        <v>45167</v>
      </c>
      <c r="E843" s="40">
        <v>0.40972222222222227</v>
      </c>
      <c r="F843" s="40">
        <v>0.78472222222222221</v>
      </c>
      <c r="G843" s="41">
        <v>1200</v>
      </c>
      <c r="H843" s="41" t="s">
        <v>1600</v>
      </c>
      <c r="I843" s="35">
        <v>1.81</v>
      </c>
      <c r="J843" s="35">
        <v>2.5</v>
      </c>
      <c r="K843" s="35">
        <v>2.14</v>
      </c>
      <c r="L843" s="35">
        <v>0</v>
      </c>
      <c r="M843" s="35">
        <v>4.37</v>
      </c>
      <c r="N843" s="35">
        <v>4.37</v>
      </c>
      <c r="O843" s="35">
        <f t="shared" si="12"/>
        <v>0.96</v>
      </c>
      <c r="P843" s="35">
        <v>0</v>
      </c>
      <c r="Q843" s="35">
        <v>0.37609999999999999</v>
      </c>
      <c r="R843" s="36">
        <v>0.83</v>
      </c>
      <c r="S843" s="41">
        <v>2</v>
      </c>
      <c r="T843" s="36">
        <f t="shared" si="13"/>
        <v>0.75219999999999998</v>
      </c>
      <c r="U843" s="41">
        <v>2</v>
      </c>
      <c r="V843" s="36">
        <v>1.6196999999999999</v>
      </c>
      <c r="W843" s="43">
        <v>8</v>
      </c>
      <c r="X843" s="43" t="s">
        <v>1746</v>
      </c>
      <c r="Y843" s="44" t="s">
        <v>1601</v>
      </c>
    </row>
    <row r="844" spans="1:25" x14ac:dyDescent="0.25">
      <c r="A844" s="90">
        <v>843</v>
      </c>
      <c r="B844" s="29" t="s">
        <v>840</v>
      </c>
      <c r="C844" s="26" t="s">
        <v>1606</v>
      </c>
      <c r="D844" s="39">
        <v>45168</v>
      </c>
      <c r="E844" s="40">
        <v>0.40625</v>
      </c>
      <c r="F844" s="40">
        <v>0.73958333333333337</v>
      </c>
      <c r="G844" s="41">
        <v>1200</v>
      </c>
      <c r="H844" s="41" t="s">
        <v>1607</v>
      </c>
      <c r="I844" s="35">
        <v>0.83</v>
      </c>
      <c r="J844" s="35">
        <v>3.76</v>
      </c>
      <c r="K844" s="35">
        <v>2.02</v>
      </c>
      <c r="L844" s="35">
        <v>0</v>
      </c>
      <c r="M844" s="35">
        <v>3.27</v>
      </c>
      <c r="N844" s="35">
        <v>1.92</v>
      </c>
      <c r="O844" s="35">
        <f t="shared" si="12"/>
        <v>0.96</v>
      </c>
      <c r="P844" s="35">
        <v>0</v>
      </c>
      <c r="Q844" s="35">
        <v>0.3</v>
      </c>
      <c r="R844" s="36">
        <v>1.1299999999999999</v>
      </c>
      <c r="S844" s="41">
        <v>1</v>
      </c>
      <c r="T844" s="36">
        <f t="shared" si="13"/>
        <v>0.3</v>
      </c>
      <c r="U844" s="41">
        <v>1</v>
      </c>
      <c r="V844" s="36">
        <v>0.3</v>
      </c>
      <c r="W844" s="43">
        <v>8</v>
      </c>
      <c r="X844" s="43" t="s">
        <v>1746</v>
      </c>
      <c r="Y844" s="44" t="s">
        <v>1608</v>
      </c>
    </row>
    <row r="845" spans="1:25" x14ac:dyDescent="0.25">
      <c r="A845" s="90">
        <v>844</v>
      </c>
      <c r="B845" s="29" t="s">
        <v>840</v>
      </c>
      <c r="C845" s="26" t="s">
        <v>1062</v>
      </c>
      <c r="D845" s="39">
        <v>45170</v>
      </c>
      <c r="E845" s="40">
        <v>0.39583333333333331</v>
      </c>
      <c r="F845" s="40">
        <v>0.73958333333333337</v>
      </c>
      <c r="G845" s="41">
        <v>1200</v>
      </c>
      <c r="H845" s="41" t="s">
        <v>1619</v>
      </c>
      <c r="I845" s="35">
        <v>3.36</v>
      </c>
      <c r="J845" s="35">
        <v>3.65</v>
      </c>
      <c r="K845" s="35">
        <v>3.27</v>
      </c>
      <c r="L845" s="35">
        <v>0</v>
      </c>
      <c r="M845" s="35">
        <v>3.45</v>
      </c>
      <c r="N845" s="35">
        <v>2.74</v>
      </c>
      <c r="O845" s="35">
        <f t="shared" si="12"/>
        <v>0.96</v>
      </c>
      <c r="P845" s="35">
        <v>0</v>
      </c>
      <c r="Q845" s="35">
        <v>1.0276000000000001</v>
      </c>
      <c r="R845" s="36">
        <v>1.1000000000000001</v>
      </c>
      <c r="S845" s="41">
        <v>5</v>
      </c>
      <c r="T845" s="36">
        <f t="shared" si="13"/>
        <v>5.1379999999999999</v>
      </c>
      <c r="U845" s="41">
        <v>11</v>
      </c>
      <c r="V845" s="36">
        <v>16.988600000000002</v>
      </c>
      <c r="W845" s="43">
        <v>8</v>
      </c>
      <c r="X845" s="43" t="s">
        <v>1746</v>
      </c>
      <c r="Y845" s="44" t="s">
        <v>1620</v>
      </c>
    </row>
    <row r="846" spans="1:25" x14ac:dyDescent="0.25">
      <c r="A846" s="90">
        <v>845</v>
      </c>
      <c r="B846" s="29" t="s">
        <v>1631</v>
      </c>
      <c r="C846" s="26" t="s">
        <v>1632</v>
      </c>
      <c r="D846" s="39">
        <v>45172</v>
      </c>
      <c r="E846" s="40">
        <v>0.63541666666666663</v>
      </c>
      <c r="F846" s="40">
        <v>0.80208333333333337</v>
      </c>
      <c r="G846" s="41">
        <v>1200</v>
      </c>
      <c r="H846" s="41" t="s">
        <v>1633</v>
      </c>
      <c r="I846" s="35">
        <v>2.2999999999999998</v>
      </c>
      <c r="J846" s="35">
        <v>3.4</v>
      </c>
      <c r="K846" s="35">
        <v>3.4</v>
      </c>
      <c r="L846" s="35">
        <v>0</v>
      </c>
      <c r="M846" s="35">
        <v>1.52</v>
      </c>
      <c r="N846" s="35">
        <v>1.43</v>
      </c>
      <c r="O846" s="35">
        <f t="shared" si="12"/>
        <v>0.48</v>
      </c>
      <c r="P846" s="35">
        <v>0</v>
      </c>
      <c r="Q846" s="35">
        <v>0.32950000000000002</v>
      </c>
      <c r="R846" s="36">
        <v>0.96</v>
      </c>
      <c r="S846" s="41">
        <v>5</v>
      </c>
      <c r="T846" s="36">
        <f t="shared" si="13"/>
        <v>1.6475</v>
      </c>
      <c r="U846" s="41">
        <v>27</v>
      </c>
      <c r="V846" s="36">
        <v>20.456099999999999</v>
      </c>
      <c r="W846" s="43">
        <v>4</v>
      </c>
      <c r="X846" s="43" t="s">
        <v>1746</v>
      </c>
      <c r="Y846" s="44" t="s">
        <v>1634</v>
      </c>
    </row>
    <row r="847" spans="1:25" x14ac:dyDescent="0.25">
      <c r="A847" s="90">
        <v>846</v>
      </c>
      <c r="B847" s="29" t="s">
        <v>840</v>
      </c>
      <c r="C847" s="26" t="s">
        <v>1659</v>
      </c>
      <c r="D847" s="39">
        <v>45173</v>
      </c>
      <c r="E847" s="40">
        <v>0.40625</v>
      </c>
      <c r="F847" s="40">
        <v>0.73958333333333337</v>
      </c>
      <c r="G847" s="41">
        <v>1200</v>
      </c>
      <c r="H847" s="41" t="s">
        <v>385</v>
      </c>
      <c r="I847" s="35">
        <v>2.69</v>
      </c>
      <c r="J847" s="35">
        <v>3.65</v>
      </c>
      <c r="K847" s="35">
        <v>3.17</v>
      </c>
      <c r="L847" s="35">
        <v>2.36</v>
      </c>
      <c r="M847" s="35">
        <v>3.99</v>
      </c>
      <c r="N847" s="35">
        <v>3.79</v>
      </c>
      <c r="O847" s="35">
        <f t="shared" si="12"/>
        <v>0.96</v>
      </c>
      <c r="P847" s="35">
        <v>0</v>
      </c>
      <c r="Q847" s="35">
        <v>1.9814000000000001</v>
      </c>
      <c r="R847" s="36">
        <v>2.15</v>
      </c>
      <c r="S847" s="41">
        <v>5</v>
      </c>
      <c r="T847" s="36">
        <f t="shared" si="13"/>
        <v>9.907</v>
      </c>
      <c r="U847" s="41">
        <v>26</v>
      </c>
      <c r="V847" s="36">
        <v>51.16</v>
      </c>
      <c r="W847" s="43">
        <v>8</v>
      </c>
      <c r="X847" s="43" t="s">
        <v>1746</v>
      </c>
      <c r="Y847" s="44" t="s">
        <v>1642</v>
      </c>
    </row>
    <row r="848" spans="1:25" x14ac:dyDescent="0.25">
      <c r="A848" s="90">
        <v>847</v>
      </c>
      <c r="B848" s="29" t="s">
        <v>840</v>
      </c>
      <c r="C848" s="26" t="s">
        <v>1660</v>
      </c>
      <c r="D848" s="39">
        <v>45175</v>
      </c>
      <c r="E848" s="40">
        <v>0.3888888888888889</v>
      </c>
      <c r="F848" s="40">
        <v>0.55555555555555558</v>
      </c>
      <c r="G848" s="41">
        <v>1200</v>
      </c>
      <c r="H848" s="41" t="s">
        <v>385</v>
      </c>
      <c r="I848" s="35">
        <v>1.52</v>
      </c>
      <c r="J848" s="35">
        <v>2.11</v>
      </c>
      <c r="K848" s="35">
        <v>2.11</v>
      </c>
      <c r="L848" s="35">
        <v>1.1499999999999999</v>
      </c>
      <c r="M848" s="35">
        <v>2.3199999999999998</v>
      </c>
      <c r="N848" s="35">
        <v>2.2000000000000002</v>
      </c>
      <c r="O848" s="35">
        <f t="shared" si="12"/>
        <v>0.48</v>
      </c>
      <c r="P848" s="15">
        <v>0</v>
      </c>
      <c r="Q848" s="35">
        <v>1.1684000000000001</v>
      </c>
      <c r="R848" s="36">
        <v>0.42</v>
      </c>
      <c r="S848" s="41">
        <v>5</v>
      </c>
      <c r="T848" s="36">
        <f t="shared" si="13"/>
        <v>5.8420000000000005</v>
      </c>
      <c r="U848" s="41">
        <v>9</v>
      </c>
      <c r="V848" s="36">
        <v>7.7679999999999998</v>
      </c>
      <c r="W848" s="43">
        <v>4</v>
      </c>
      <c r="X848" s="43" t="s">
        <v>1746</v>
      </c>
      <c r="Y848" s="44" t="s">
        <v>1661</v>
      </c>
    </row>
    <row r="849" spans="1:25" x14ac:dyDescent="0.25">
      <c r="A849" s="90">
        <v>848</v>
      </c>
      <c r="B849" s="29" t="s">
        <v>840</v>
      </c>
      <c r="C849" s="26" t="s">
        <v>1670</v>
      </c>
      <c r="D849" s="39">
        <v>45176</v>
      </c>
      <c r="E849" s="40">
        <v>0.43402777777777773</v>
      </c>
      <c r="F849" s="40">
        <v>0.76736111111111116</v>
      </c>
      <c r="G849" s="41">
        <v>1200</v>
      </c>
      <c r="H849" s="41" t="s">
        <v>1671</v>
      </c>
      <c r="I849" s="35">
        <v>2.89</v>
      </c>
      <c r="J849" s="35">
        <v>3.82</v>
      </c>
      <c r="K849" s="35">
        <v>3.45</v>
      </c>
      <c r="L849" s="35">
        <v>0</v>
      </c>
      <c r="M849" s="35">
        <v>4.8899999999999997</v>
      </c>
      <c r="N849" s="35">
        <v>2.78</v>
      </c>
      <c r="O849" s="35">
        <f t="shared" si="12"/>
        <v>0.96</v>
      </c>
      <c r="P849" s="35">
        <v>0</v>
      </c>
      <c r="Q849" s="35">
        <v>0.94799999999999995</v>
      </c>
      <c r="R849" s="36">
        <v>1.4</v>
      </c>
      <c r="S849" s="41">
        <v>5</v>
      </c>
      <c r="T849" s="36">
        <f t="shared" si="13"/>
        <v>4.74</v>
      </c>
      <c r="U849" s="41">
        <v>7</v>
      </c>
      <c r="V849" s="36">
        <v>15.388</v>
      </c>
      <c r="W849" s="43">
        <v>8</v>
      </c>
      <c r="X849" s="43" t="s">
        <v>1746</v>
      </c>
      <c r="Y849" s="44" t="s">
        <v>1672</v>
      </c>
    </row>
    <row r="850" spans="1:25" x14ac:dyDescent="0.25">
      <c r="A850" s="90">
        <v>849</v>
      </c>
      <c r="B850" s="29" t="s">
        <v>3195</v>
      </c>
      <c r="C850" s="26" t="s">
        <v>3196</v>
      </c>
      <c r="D850" s="39">
        <v>45180</v>
      </c>
      <c r="E850" s="40">
        <v>0.55208333333333337</v>
      </c>
      <c r="F850" s="40">
        <v>0.76041666666666663</v>
      </c>
      <c r="G850" s="41">
        <v>1200</v>
      </c>
      <c r="H850" s="41" t="s">
        <v>3197</v>
      </c>
      <c r="I850" s="35">
        <v>2.79</v>
      </c>
      <c r="J850" s="35">
        <v>3.2</v>
      </c>
      <c r="K850" s="35">
        <v>3.01</v>
      </c>
      <c r="L850" s="35">
        <v>0.7</v>
      </c>
      <c r="M850" s="35">
        <v>3.85</v>
      </c>
      <c r="N850" s="35">
        <v>3.3</v>
      </c>
      <c r="O850" s="35">
        <f t="shared" si="12"/>
        <v>0.6</v>
      </c>
      <c r="P850" s="35">
        <v>0</v>
      </c>
      <c r="Q850" s="35">
        <v>1.0518000000000001</v>
      </c>
      <c r="R850" s="36">
        <v>1.95</v>
      </c>
      <c r="S850" s="41">
        <v>5</v>
      </c>
      <c r="T850" s="36">
        <f t="shared" si="13"/>
        <v>5.2590000000000003</v>
      </c>
      <c r="U850" s="41">
        <v>19</v>
      </c>
      <c r="V850" s="36">
        <v>35.353999999999999</v>
      </c>
      <c r="W850" s="43">
        <v>5</v>
      </c>
      <c r="X850" s="43" t="s">
        <v>1746</v>
      </c>
      <c r="Y850" s="44" t="s">
        <v>3198</v>
      </c>
    </row>
    <row r="851" spans="1:25" x14ac:dyDescent="0.25">
      <c r="A851" s="90">
        <v>850</v>
      </c>
      <c r="B851" s="29" t="s">
        <v>840</v>
      </c>
      <c r="C851" s="86" t="s">
        <v>3201</v>
      </c>
      <c r="D851" s="39">
        <v>45181</v>
      </c>
      <c r="E851" s="87">
        <v>0.38541666666666669</v>
      </c>
      <c r="F851" s="87">
        <v>0.73263888888888884</v>
      </c>
      <c r="G851" s="88">
        <v>1200</v>
      </c>
      <c r="H851" s="41" t="s">
        <v>3202</v>
      </c>
      <c r="I851" s="35">
        <v>3.07</v>
      </c>
      <c r="J851" s="35">
        <v>3.49</v>
      </c>
      <c r="K851" s="35">
        <v>2.96</v>
      </c>
      <c r="L851" s="35">
        <v>0</v>
      </c>
      <c r="M851" s="35">
        <v>3.85</v>
      </c>
      <c r="N851" s="35">
        <v>3.45</v>
      </c>
      <c r="O851" s="35">
        <f t="shared" si="12"/>
        <v>0.96</v>
      </c>
      <c r="P851" s="35">
        <v>0</v>
      </c>
      <c r="Q851" s="35">
        <v>0.88100000000000001</v>
      </c>
      <c r="R851" s="36">
        <v>1.38</v>
      </c>
      <c r="S851" s="41">
        <v>5</v>
      </c>
      <c r="T851" s="36">
        <f t="shared" si="13"/>
        <v>4.4050000000000002</v>
      </c>
      <c r="U851" s="41">
        <v>11</v>
      </c>
      <c r="V851" s="36">
        <v>13.869</v>
      </c>
      <c r="W851" s="43">
        <v>8</v>
      </c>
      <c r="X851" s="43" t="s">
        <v>1746</v>
      </c>
      <c r="Y851" s="44" t="s">
        <v>3203</v>
      </c>
    </row>
    <row r="852" spans="1:25" x14ac:dyDescent="0.25">
      <c r="A852" s="90">
        <v>851</v>
      </c>
      <c r="B852" s="1" t="s">
        <v>23</v>
      </c>
      <c r="C852" s="1" t="s">
        <v>913</v>
      </c>
      <c r="D852" s="39">
        <v>45183</v>
      </c>
      <c r="E852" s="7">
        <v>0.40277777777777773</v>
      </c>
      <c r="F852" s="7">
        <v>0.73611111111111116</v>
      </c>
      <c r="G852" s="22">
        <v>1200</v>
      </c>
      <c r="H852" s="22" t="s">
        <v>4338</v>
      </c>
      <c r="I852" s="15">
        <v>3.24</v>
      </c>
      <c r="J852" s="15">
        <v>3.68</v>
      </c>
      <c r="K852" s="15">
        <v>3.31</v>
      </c>
      <c r="L852" s="15">
        <v>0</v>
      </c>
      <c r="M852" s="15">
        <v>4.5199999999999996</v>
      </c>
      <c r="N852" s="15">
        <v>3.1</v>
      </c>
      <c r="O852" s="35">
        <f t="shared" si="12"/>
        <v>0.96</v>
      </c>
      <c r="P852" s="15">
        <v>0</v>
      </c>
      <c r="Q852" s="15">
        <v>1.2627999999999999</v>
      </c>
      <c r="R852" s="24">
        <v>1.1000000000000001</v>
      </c>
      <c r="S852" s="41">
        <v>1</v>
      </c>
      <c r="T852" s="36">
        <f t="shared" ref="T852:T915" si="14">(Q852-P852)*S852</f>
        <v>1.2627999999999999</v>
      </c>
      <c r="U852" s="22">
        <v>16</v>
      </c>
      <c r="V852" s="24">
        <v>42.408499999999997</v>
      </c>
      <c r="W852" s="15">
        <v>8</v>
      </c>
      <c r="X852" s="15" t="s">
        <v>1746</v>
      </c>
      <c r="Y852" s="44" t="s">
        <v>4339</v>
      </c>
    </row>
    <row r="853" spans="1:25" x14ac:dyDescent="0.25">
      <c r="A853" s="90">
        <v>852</v>
      </c>
      <c r="B853" s="1" t="s">
        <v>23</v>
      </c>
      <c r="C853" s="1" t="s">
        <v>4357</v>
      </c>
      <c r="D853" s="39">
        <v>45185</v>
      </c>
      <c r="E853" s="7">
        <v>0.37847222222222227</v>
      </c>
      <c r="F853" s="7">
        <v>0.71180555555555547</v>
      </c>
      <c r="G853" s="22">
        <v>1200</v>
      </c>
      <c r="H853" s="22" t="s">
        <v>4358</v>
      </c>
      <c r="I853" s="15">
        <v>1.7</v>
      </c>
      <c r="J853" s="15">
        <v>2.44</v>
      </c>
      <c r="K853" s="15">
        <v>2.1</v>
      </c>
      <c r="L853" s="15">
        <v>0</v>
      </c>
      <c r="M853" s="15">
        <v>3.5</v>
      </c>
      <c r="N853" s="15">
        <v>2.44</v>
      </c>
      <c r="O853" s="35">
        <f t="shared" si="12"/>
        <v>0.96</v>
      </c>
      <c r="P853" s="15">
        <v>0</v>
      </c>
      <c r="Q853" s="15">
        <v>0.49659999999999999</v>
      </c>
      <c r="R853" s="24">
        <v>0.87</v>
      </c>
      <c r="S853" s="41">
        <v>1</v>
      </c>
      <c r="T853" s="36">
        <f t="shared" si="14"/>
        <v>0.49659999999999999</v>
      </c>
      <c r="U853" s="22">
        <v>14</v>
      </c>
      <c r="V853" s="24">
        <v>19.059999999999999</v>
      </c>
      <c r="W853" s="15">
        <v>8</v>
      </c>
      <c r="X853" s="15" t="s">
        <v>1746</v>
      </c>
      <c r="Y853" s="44" t="s">
        <v>4359</v>
      </c>
    </row>
    <row r="854" spans="1:25" x14ac:dyDescent="0.25">
      <c r="A854" s="90">
        <v>853</v>
      </c>
      <c r="B854" s="1" t="s">
        <v>4416</v>
      </c>
      <c r="C854" s="1" t="s">
        <v>4417</v>
      </c>
      <c r="D854" s="39">
        <v>45194</v>
      </c>
      <c r="E854" s="7">
        <v>0.4236111111111111</v>
      </c>
      <c r="F854" s="7">
        <v>0.75694444444444453</v>
      </c>
      <c r="G854" s="22">
        <v>1200</v>
      </c>
      <c r="H854" s="22" t="s">
        <v>4418</v>
      </c>
      <c r="I854" s="15">
        <v>2.76</v>
      </c>
      <c r="J854" s="15">
        <v>9.35</v>
      </c>
      <c r="K854" s="15">
        <v>9.35</v>
      </c>
      <c r="L854" s="15">
        <v>0</v>
      </c>
      <c r="M854" s="15">
        <v>5.54</v>
      </c>
      <c r="N854" s="15">
        <v>2.78</v>
      </c>
      <c r="O854" s="35">
        <f t="shared" si="12"/>
        <v>0.84</v>
      </c>
      <c r="P854" s="15">
        <v>0</v>
      </c>
      <c r="Q854" s="15">
        <v>1.1583000000000001</v>
      </c>
      <c r="R854" s="24">
        <v>4</v>
      </c>
      <c r="S854" s="41">
        <v>3</v>
      </c>
      <c r="T854" s="36">
        <f t="shared" si="14"/>
        <v>3.4749000000000003</v>
      </c>
      <c r="U854" s="22">
        <v>5</v>
      </c>
      <c r="V854" s="24">
        <v>3.6806999999999999</v>
      </c>
      <c r="W854" s="15">
        <v>7</v>
      </c>
      <c r="X854" s="15" t="s">
        <v>4434</v>
      </c>
      <c r="Y854" s="44" t="s">
        <v>4419</v>
      </c>
    </row>
    <row r="855" spans="1:25" x14ac:dyDescent="0.25">
      <c r="A855" s="90">
        <v>854</v>
      </c>
      <c r="B855" s="1" t="s">
        <v>4448</v>
      </c>
      <c r="C855" s="1" t="s">
        <v>4449</v>
      </c>
      <c r="D855" s="39">
        <v>45198</v>
      </c>
      <c r="E855" s="7">
        <v>0.4826388888888889</v>
      </c>
      <c r="F855" s="7">
        <v>0.81597222222222221</v>
      </c>
      <c r="G855" s="22">
        <v>1200</v>
      </c>
      <c r="H855" s="22" t="s">
        <v>4450</v>
      </c>
      <c r="I855" s="15">
        <v>1.61</v>
      </c>
      <c r="J855" s="15">
        <v>2.86</v>
      </c>
      <c r="K855" s="15">
        <v>1.84</v>
      </c>
      <c r="L855" s="15">
        <v>0</v>
      </c>
      <c r="M855" s="15">
        <v>3.5</v>
      </c>
      <c r="N855" s="15">
        <v>1.55</v>
      </c>
      <c r="O855" s="35">
        <f t="shared" si="12"/>
        <v>0.96</v>
      </c>
      <c r="P855" s="15">
        <v>0</v>
      </c>
      <c r="Q855" s="15">
        <v>0.2</v>
      </c>
      <c r="R855" s="24">
        <v>0.66</v>
      </c>
      <c r="S855" s="41">
        <v>1</v>
      </c>
      <c r="T855" s="36">
        <f t="shared" si="14"/>
        <v>0.2</v>
      </c>
      <c r="U855" s="22">
        <v>1</v>
      </c>
      <c r="V855" s="24">
        <v>0.2</v>
      </c>
      <c r="W855" s="15">
        <v>8</v>
      </c>
      <c r="X855" s="15" t="s">
        <v>1746</v>
      </c>
      <c r="Y855" s="44" t="s">
        <v>4451</v>
      </c>
    </row>
    <row r="856" spans="1:25" x14ac:dyDescent="0.25">
      <c r="A856" s="90">
        <v>855</v>
      </c>
      <c r="B856" s="1" t="s">
        <v>4457</v>
      </c>
      <c r="C856" s="1" t="s">
        <v>1062</v>
      </c>
      <c r="D856" s="39">
        <v>45199</v>
      </c>
      <c r="E856" s="7">
        <v>0.42708333333333331</v>
      </c>
      <c r="F856" s="7">
        <v>0.77777777777777779</v>
      </c>
      <c r="G856" s="22">
        <v>1200</v>
      </c>
      <c r="H856" s="22" t="s">
        <v>4458</v>
      </c>
      <c r="I856" s="15">
        <v>2.65</v>
      </c>
      <c r="J856" s="15">
        <v>3.8</v>
      </c>
      <c r="K856" s="15">
        <v>2.93</v>
      </c>
      <c r="L856" s="15">
        <v>0</v>
      </c>
      <c r="M856" s="15">
        <v>3.35</v>
      </c>
      <c r="N856" s="15">
        <v>2.9</v>
      </c>
      <c r="O856" s="35">
        <f t="shared" si="12"/>
        <v>0.96</v>
      </c>
      <c r="P856" s="15">
        <v>0</v>
      </c>
      <c r="Q856" s="15">
        <v>0.77769999999999995</v>
      </c>
      <c r="R856" s="24">
        <v>1.97</v>
      </c>
      <c r="S856" s="41">
        <v>1</v>
      </c>
      <c r="T856" s="36">
        <f t="shared" si="14"/>
        <v>0.77769999999999995</v>
      </c>
      <c r="U856" s="22">
        <v>1</v>
      </c>
      <c r="V856" s="24">
        <v>0.77769999999999995</v>
      </c>
      <c r="W856" s="15">
        <v>8</v>
      </c>
      <c r="X856" s="15" t="s">
        <v>4459</v>
      </c>
      <c r="Y856" s="44" t="s">
        <v>4460</v>
      </c>
    </row>
    <row r="857" spans="1:25" x14ac:dyDescent="0.25">
      <c r="A857" s="90">
        <v>856</v>
      </c>
      <c r="B857" s="1" t="s">
        <v>840</v>
      </c>
      <c r="C857" s="1" t="s">
        <v>37</v>
      </c>
      <c r="D857" s="39">
        <v>45202</v>
      </c>
      <c r="E857" s="7">
        <v>0.41319444444444442</v>
      </c>
      <c r="F857" s="7">
        <v>0.74652777777777779</v>
      </c>
      <c r="G857" s="22">
        <v>1200</v>
      </c>
      <c r="H857" s="22" t="s">
        <v>385</v>
      </c>
      <c r="I857" s="15">
        <v>3.71</v>
      </c>
      <c r="J857" s="15">
        <v>3.72</v>
      </c>
      <c r="K857" s="15">
        <v>3.42</v>
      </c>
      <c r="L857" s="15">
        <v>3.2</v>
      </c>
      <c r="M857" s="15">
        <v>4.1500000000000004</v>
      </c>
      <c r="N857" s="15">
        <v>3.45</v>
      </c>
      <c r="O857" s="35">
        <f t="shared" si="12"/>
        <v>0.96</v>
      </c>
      <c r="P857" s="15">
        <v>0</v>
      </c>
      <c r="Q857" s="15">
        <v>0.34150000000000003</v>
      </c>
      <c r="R857" s="24">
        <v>2</v>
      </c>
      <c r="S857" s="41">
        <v>5</v>
      </c>
      <c r="T857" s="36">
        <f t="shared" si="14"/>
        <v>1.7075</v>
      </c>
      <c r="U857" s="22">
        <v>28</v>
      </c>
      <c r="V857" s="24">
        <v>19.32</v>
      </c>
      <c r="W857" s="15">
        <v>8</v>
      </c>
      <c r="X857" s="15" t="s">
        <v>4466</v>
      </c>
      <c r="Y857" s="44" t="s">
        <v>4467</v>
      </c>
    </row>
    <row r="858" spans="1:25" x14ac:dyDescent="0.25">
      <c r="A858" s="90">
        <v>857</v>
      </c>
      <c r="B858" s="1" t="s">
        <v>4468</v>
      </c>
      <c r="C858" s="1" t="s">
        <v>1062</v>
      </c>
      <c r="D858" s="39">
        <v>45203</v>
      </c>
      <c r="E858" s="7">
        <v>0.4236111111111111</v>
      </c>
      <c r="F858" s="7">
        <v>0.75694444444444453</v>
      </c>
      <c r="G858" s="22">
        <v>1200</v>
      </c>
      <c r="H858" s="22" t="s">
        <v>4469</v>
      </c>
      <c r="I858" s="15">
        <v>3.19</v>
      </c>
      <c r="J858" s="15">
        <v>3.48</v>
      </c>
      <c r="K858" s="15">
        <v>3.09</v>
      </c>
      <c r="L858" s="15">
        <v>0</v>
      </c>
      <c r="M858" s="15">
        <v>3.5</v>
      </c>
      <c r="N858" s="15">
        <v>3.1</v>
      </c>
      <c r="O858" s="15">
        <f t="shared" si="12"/>
        <v>0.96</v>
      </c>
      <c r="P858" s="15">
        <v>0</v>
      </c>
      <c r="Q858" s="15">
        <v>0.97230000000000005</v>
      </c>
      <c r="R858" s="24">
        <v>2.1</v>
      </c>
      <c r="S858" s="41">
        <v>1</v>
      </c>
      <c r="T858" s="36">
        <f t="shared" si="14"/>
        <v>0.97230000000000005</v>
      </c>
      <c r="U858" s="22">
        <v>6</v>
      </c>
      <c r="V858" s="24">
        <v>8.2721</v>
      </c>
      <c r="W858" s="15">
        <v>8</v>
      </c>
      <c r="X858" s="15" t="s">
        <v>4466</v>
      </c>
      <c r="Y858" s="44" t="s">
        <v>4470</v>
      </c>
    </row>
    <row r="859" spans="1:25" x14ac:dyDescent="0.25">
      <c r="A859" s="90">
        <v>858</v>
      </c>
      <c r="B859" s="1" t="s">
        <v>4468</v>
      </c>
      <c r="C859" s="1" t="s">
        <v>4471</v>
      </c>
      <c r="D859" s="39">
        <v>45204</v>
      </c>
      <c r="E859" s="7">
        <v>0.53472222222222221</v>
      </c>
      <c r="F859" s="7">
        <v>0.86805555555555547</v>
      </c>
      <c r="G859" s="22">
        <v>1200</v>
      </c>
      <c r="H859" s="22" t="s">
        <v>4472</v>
      </c>
      <c r="I859" s="15">
        <v>1.86</v>
      </c>
      <c r="J859" s="15">
        <v>2.64</v>
      </c>
      <c r="K859" s="15">
        <v>2.0499999999999998</v>
      </c>
      <c r="L859" s="15">
        <v>0</v>
      </c>
      <c r="M859" s="15">
        <v>3.6</v>
      </c>
      <c r="N859" s="15">
        <v>2.9</v>
      </c>
      <c r="O859" s="15">
        <f t="shared" si="12"/>
        <v>0.96</v>
      </c>
      <c r="P859" s="15">
        <v>0</v>
      </c>
      <c r="Q859" s="15">
        <v>0.3831</v>
      </c>
      <c r="R859" s="24">
        <v>0.8</v>
      </c>
      <c r="S859" s="41">
        <v>5</v>
      </c>
      <c r="T859" s="36">
        <f t="shared" si="14"/>
        <v>1.9155</v>
      </c>
      <c r="U859" s="22">
        <v>11</v>
      </c>
      <c r="V859" s="24">
        <v>11.783799999999999</v>
      </c>
      <c r="W859" s="15">
        <v>8</v>
      </c>
      <c r="X859" s="15" t="s">
        <v>4466</v>
      </c>
      <c r="Y859" s="44" t="s">
        <v>4473</v>
      </c>
    </row>
    <row r="860" spans="1:25" x14ac:dyDescent="0.25">
      <c r="A860" s="90">
        <v>859</v>
      </c>
      <c r="B860" s="1" t="s">
        <v>4495</v>
      </c>
      <c r="C860" s="1" t="s">
        <v>4496</v>
      </c>
      <c r="D860" s="39">
        <v>45208</v>
      </c>
      <c r="E860" s="7">
        <v>0.43402777777777773</v>
      </c>
      <c r="F860" s="7">
        <v>0.76736111111111116</v>
      </c>
      <c r="G860" s="22">
        <v>1200</v>
      </c>
      <c r="H860" s="22" t="s">
        <v>4497</v>
      </c>
      <c r="I860" s="15">
        <v>2</v>
      </c>
      <c r="J860" s="15">
        <v>4.09</v>
      </c>
      <c r="K860" s="15">
        <v>4</v>
      </c>
      <c r="L860" s="15">
        <v>0.37</v>
      </c>
      <c r="M860" s="15">
        <v>2.1</v>
      </c>
      <c r="N860" s="15">
        <v>0.81</v>
      </c>
      <c r="O860" s="15">
        <f t="shared" si="12"/>
        <v>0.96</v>
      </c>
      <c r="P860" s="15">
        <v>0</v>
      </c>
      <c r="Q860" s="15">
        <v>0.2</v>
      </c>
      <c r="R860" s="24">
        <v>0.5</v>
      </c>
      <c r="S860" s="41">
        <v>5</v>
      </c>
      <c r="T860" s="36">
        <f t="shared" si="14"/>
        <v>1</v>
      </c>
      <c r="U860" s="22">
        <v>22</v>
      </c>
      <c r="V860" s="24">
        <v>9.9034999999999993</v>
      </c>
      <c r="W860" s="15">
        <v>8</v>
      </c>
      <c r="X860" s="15" t="s">
        <v>4498</v>
      </c>
      <c r="Y860" s="44" t="s">
        <v>4499</v>
      </c>
    </row>
    <row r="861" spans="1:25" x14ac:dyDescent="0.25">
      <c r="A861" s="90">
        <v>860</v>
      </c>
      <c r="B861" s="1" t="s">
        <v>840</v>
      </c>
      <c r="C861" s="1" t="s">
        <v>1062</v>
      </c>
      <c r="D861" s="39">
        <v>45209</v>
      </c>
      <c r="E861" s="7">
        <v>0.3888888888888889</v>
      </c>
      <c r="F861" s="7">
        <v>0.73263888888888884</v>
      </c>
      <c r="G861" s="22">
        <v>1200</v>
      </c>
      <c r="H861" s="22" t="s">
        <v>4507</v>
      </c>
      <c r="I861" s="15">
        <v>2.99</v>
      </c>
      <c r="J861" s="15">
        <v>3.41</v>
      </c>
      <c r="K861" s="15">
        <v>2.95</v>
      </c>
      <c r="L861" s="15">
        <v>0</v>
      </c>
      <c r="M861" s="15">
        <v>3.65</v>
      </c>
      <c r="N861" s="15">
        <v>3.15</v>
      </c>
      <c r="O861" s="15">
        <f t="shared" si="12"/>
        <v>0.96</v>
      </c>
      <c r="P861" s="15">
        <v>0</v>
      </c>
      <c r="Q861" s="15">
        <v>0.86639999999999995</v>
      </c>
      <c r="R861" s="24">
        <v>1.27</v>
      </c>
      <c r="S861" s="41">
        <v>5</v>
      </c>
      <c r="T861" s="36">
        <f t="shared" si="14"/>
        <v>4.3319999999999999</v>
      </c>
      <c r="U861" s="22">
        <v>5</v>
      </c>
      <c r="V861" s="24">
        <v>6.7007000000000003</v>
      </c>
      <c r="W861" s="15">
        <v>8</v>
      </c>
      <c r="X861" s="15" t="s">
        <v>4508</v>
      </c>
      <c r="Y861" s="44" t="s">
        <v>4509</v>
      </c>
    </row>
    <row r="862" spans="1:25" x14ac:dyDescent="0.25">
      <c r="A862" s="90">
        <v>861</v>
      </c>
      <c r="B862" s="1" t="s">
        <v>840</v>
      </c>
      <c r="C862" s="1" t="s">
        <v>4526</v>
      </c>
      <c r="D862" s="39">
        <v>45213</v>
      </c>
      <c r="E862" s="7">
        <v>0.44791666666666669</v>
      </c>
      <c r="F862" s="7">
        <v>0.78125</v>
      </c>
      <c r="G862" s="22">
        <v>1200</v>
      </c>
      <c r="H862" s="22" t="s">
        <v>4527</v>
      </c>
      <c r="I862" s="15">
        <v>2.34</v>
      </c>
      <c r="J862" s="15">
        <v>2.84</v>
      </c>
      <c r="K862" s="15">
        <v>2.73</v>
      </c>
      <c r="L862" s="15">
        <v>3</v>
      </c>
      <c r="M862" s="15">
        <v>4.1500000000000004</v>
      </c>
      <c r="N862" s="15">
        <v>3.44</v>
      </c>
      <c r="O862" s="15">
        <f t="shared" si="12"/>
        <v>0.96</v>
      </c>
      <c r="P862" s="15">
        <v>0</v>
      </c>
      <c r="Q862" s="15">
        <v>0.30159999999999998</v>
      </c>
      <c r="R862" s="24">
        <v>1.55</v>
      </c>
      <c r="S862" s="41">
        <v>5</v>
      </c>
      <c r="T862" s="36">
        <f t="shared" si="14"/>
        <v>1.508</v>
      </c>
      <c r="U862" s="22">
        <v>17</v>
      </c>
      <c r="V862" s="24">
        <v>14.302099999999999</v>
      </c>
      <c r="W862" s="15">
        <v>8</v>
      </c>
      <c r="X862" s="15" t="s">
        <v>4528</v>
      </c>
      <c r="Y862" s="44" t="s">
        <v>4529</v>
      </c>
    </row>
    <row r="863" spans="1:25" x14ac:dyDescent="0.25">
      <c r="A863" s="90">
        <v>862</v>
      </c>
      <c r="B863" s="1" t="s">
        <v>840</v>
      </c>
      <c r="C863" s="1" t="s">
        <v>1094</v>
      </c>
      <c r="D863" s="39">
        <v>45214</v>
      </c>
      <c r="E863" s="7">
        <v>0.37847222222222227</v>
      </c>
      <c r="F863" s="7">
        <v>0.72569444444444453</v>
      </c>
      <c r="G863" s="22">
        <v>1200</v>
      </c>
      <c r="H863" s="22" t="s">
        <v>4535</v>
      </c>
      <c r="I863" s="15">
        <v>2.92</v>
      </c>
      <c r="J863" s="15">
        <v>3.39</v>
      </c>
      <c r="K863" s="15">
        <v>2.89</v>
      </c>
      <c r="L863" s="15">
        <v>0</v>
      </c>
      <c r="M863" s="15">
        <v>3.45</v>
      </c>
      <c r="N863" s="15">
        <v>2.8</v>
      </c>
      <c r="O863" s="15">
        <f t="shared" si="12"/>
        <v>0.96</v>
      </c>
      <c r="P863" s="15">
        <v>0</v>
      </c>
      <c r="Q863" s="15">
        <v>0.92700000000000005</v>
      </c>
      <c r="R863" s="24">
        <v>1.71</v>
      </c>
      <c r="S863" s="41">
        <v>3</v>
      </c>
      <c r="T863" s="36">
        <f t="shared" si="14"/>
        <v>2.7810000000000001</v>
      </c>
      <c r="U863" s="22">
        <v>3</v>
      </c>
      <c r="V863" s="24">
        <v>3.2221000000000002</v>
      </c>
      <c r="W863" s="15">
        <v>8</v>
      </c>
      <c r="X863" s="15" t="s">
        <v>4536</v>
      </c>
      <c r="Y863" s="44" t="s">
        <v>4545</v>
      </c>
    </row>
    <row r="864" spans="1:25" x14ac:dyDescent="0.25">
      <c r="A864" s="90">
        <v>863</v>
      </c>
      <c r="B864" s="1" t="s">
        <v>840</v>
      </c>
      <c r="C864" s="1" t="s">
        <v>4541</v>
      </c>
      <c r="D864" s="39">
        <v>45215</v>
      </c>
      <c r="E864" s="7">
        <v>0.42708333333333331</v>
      </c>
      <c r="F864" s="7">
        <v>0.76041666666666663</v>
      </c>
      <c r="G864" s="22">
        <v>1200</v>
      </c>
      <c r="H864" s="22" t="s">
        <v>4542</v>
      </c>
      <c r="I864" s="15">
        <v>2.14</v>
      </c>
      <c r="J864" s="15">
        <v>2.57</v>
      </c>
      <c r="K864" s="15">
        <v>2.1</v>
      </c>
      <c r="L864" s="15">
        <v>0</v>
      </c>
      <c r="M864" s="15">
        <v>3.8</v>
      </c>
      <c r="N864" s="15">
        <v>2.9</v>
      </c>
      <c r="O864" s="15">
        <f t="shared" si="12"/>
        <v>0.96</v>
      </c>
      <c r="P864" s="15">
        <v>0</v>
      </c>
      <c r="Q864" s="15">
        <v>0.38490000000000002</v>
      </c>
      <c r="R864" s="24">
        <v>0.6</v>
      </c>
      <c r="S864" s="41">
        <v>3</v>
      </c>
      <c r="T864" s="36">
        <f t="shared" si="14"/>
        <v>1.1547000000000001</v>
      </c>
      <c r="U864" s="22">
        <v>3</v>
      </c>
      <c r="V864" s="24">
        <v>1.8694999999999999</v>
      </c>
      <c r="W864" s="15">
        <v>8</v>
      </c>
      <c r="X864" s="15" t="s">
        <v>4543</v>
      </c>
      <c r="Y864" s="44" t="s">
        <v>4544</v>
      </c>
    </row>
    <row r="865" spans="1:26" x14ac:dyDescent="0.25">
      <c r="A865" s="90">
        <v>864</v>
      </c>
      <c r="B865" s="1" t="s">
        <v>4549</v>
      </c>
      <c r="C865" s="1" t="s">
        <v>4550</v>
      </c>
      <c r="D865" s="39">
        <v>45216</v>
      </c>
      <c r="E865" s="7">
        <v>0.3923611111111111</v>
      </c>
      <c r="F865" s="7">
        <v>0.73611111111111116</v>
      </c>
      <c r="G865" s="22">
        <v>1200</v>
      </c>
      <c r="H865" s="22" t="s">
        <v>4551</v>
      </c>
      <c r="I865" s="15">
        <v>1.47</v>
      </c>
      <c r="J865" s="15">
        <v>2.39</v>
      </c>
      <c r="K865" s="15">
        <v>2.0099999999999998</v>
      </c>
      <c r="L865" s="15">
        <v>0</v>
      </c>
      <c r="M865" s="15">
        <v>2.58</v>
      </c>
      <c r="N865" s="15">
        <v>1.73</v>
      </c>
      <c r="O865" s="15">
        <f t="shared" si="12"/>
        <v>0.96</v>
      </c>
      <c r="P865" s="15">
        <v>0</v>
      </c>
      <c r="Q865" s="15">
        <v>0.17</v>
      </c>
      <c r="R865" s="24">
        <v>0.72</v>
      </c>
      <c r="S865" s="41">
        <v>5</v>
      </c>
      <c r="T865" s="36">
        <f t="shared" si="14"/>
        <v>0.85000000000000009</v>
      </c>
      <c r="U865" s="22">
        <v>14</v>
      </c>
      <c r="V865" s="24">
        <v>13.4579</v>
      </c>
      <c r="W865" s="15">
        <v>8</v>
      </c>
      <c r="X865" s="15" t="s">
        <v>4552</v>
      </c>
      <c r="Y865" s="44" t="s">
        <v>4553</v>
      </c>
    </row>
    <row r="866" spans="1:26" x14ac:dyDescent="0.25">
      <c r="A866" s="90">
        <v>865</v>
      </c>
      <c r="B866" s="1" t="s">
        <v>840</v>
      </c>
      <c r="C866" s="1" t="s">
        <v>4562</v>
      </c>
      <c r="D866" s="39">
        <v>45217</v>
      </c>
      <c r="E866" s="7">
        <v>0.38194444444444442</v>
      </c>
      <c r="F866" s="7">
        <v>0.72569444444444453</v>
      </c>
      <c r="G866" s="22">
        <v>1200</v>
      </c>
      <c r="H866" s="22" t="s">
        <v>4563</v>
      </c>
      <c r="I866" s="15">
        <v>3.05</v>
      </c>
      <c r="J866" s="15">
        <v>3.5</v>
      </c>
      <c r="K866" s="15">
        <v>3.03</v>
      </c>
      <c r="L866" s="15">
        <v>0</v>
      </c>
      <c r="M866" s="15">
        <v>3.9</v>
      </c>
      <c r="N866" s="15">
        <v>3.2</v>
      </c>
      <c r="O866" s="15">
        <f t="shared" si="12"/>
        <v>0.96</v>
      </c>
      <c r="P866" s="15">
        <v>0</v>
      </c>
      <c r="Q866" s="15">
        <v>0.72289999999999999</v>
      </c>
      <c r="R866" s="24">
        <v>1.4</v>
      </c>
      <c r="S866" s="41">
        <v>5</v>
      </c>
      <c r="T866" s="36">
        <f t="shared" si="14"/>
        <v>3.6145</v>
      </c>
      <c r="U866" s="22">
        <v>7</v>
      </c>
      <c r="V866" s="24">
        <v>5.1803999999999997</v>
      </c>
      <c r="W866" s="15">
        <v>8</v>
      </c>
      <c r="X866" s="15" t="s">
        <v>4564</v>
      </c>
      <c r="Y866" s="44" t="s">
        <v>4565</v>
      </c>
    </row>
    <row r="867" spans="1:26" x14ac:dyDescent="0.25">
      <c r="A867" s="90">
        <v>866</v>
      </c>
      <c r="B867" s="1" t="s">
        <v>4569</v>
      </c>
      <c r="C867" s="1" t="s">
        <v>4570</v>
      </c>
      <c r="D867" s="39">
        <v>45218</v>
      </c>
      <c r="E867" s="7">
        <v>0.43055555555555558</v>
      </c>
      <c r="F867" s="7">
        <v>0.74305555555555547</v>
      </c>
      <c r="G867" s="22">
        <v>1200</v>
      </c>
      <c r="H867" s="22" t="s">
        <v>4571</v>
      </c>
      <c r="I867" s="15">
        <v>2.6</v>
      </c>
      <c r="J867" s="15">
        <v>4.49</v>
      </c>
      <c r="K867" s="15">
        <v>3.65</v>
      </c>
      <c r="L867" s="15">
        <v>0</v>
      </c>
      <c r="M867" s="15">
        <v>3.8</v>
      </c>
      <c r="N867" s="15">
        <v>2.4500000000000002</v>
      </c>
      <c r="O867" s="15">
        <f t="shared" si="12"/>
        <v>0.84</v>
      </c>
      <c r="P867" s="15">
        <v>0</v>
      </c>
      <c r="Q867" s="15">
        <v>0.1704</v>
      </c>
      <c r="R867" s="24">
        <v>0.2</v>
      </c>
      <c r="S867" s="41">
        <v>1</v>
      </c>
      <c r="T867" s="36">
        <f t="shared" si="14"/>
        <v>0.1704</v>
      </c>
      <c r="U867" s="22">
        <v>1</v>
      </c>
      <c r="V867" s="24">
        <v>0.1704</v>
      </c>
      <c r="W867" s="15">
        <v>7</v>
      </c>
      <c r="X867" s="15" t="s">
        <v>4572</v>
      </c>
      <c r="Y867" s="44" t="s">
        <v>4573</v>
      </c>
    </row>
    <row r="868" spans="1:26" x14ac:dyDescent="0.25">
      <c r="A868" s="90">
        <v>867</v>
      </c>
      <c r="B868" s="1" t="s">
        <v>4569</v>
      </c>
      <c r="C868" s="1" t="s">
        <v>526</v>
      </c>
      <c r="D868" s="39">
        <v>45218</v>
      </c>
      <c r="E868" s="7">
        <v>0.41666666666666669</v>
      </c>
      <c r="F868" s="7">
        <v>0.75</v>
      </c>
      <c r="G868" s="22">
        <v>1200</v>
      </c>
      <c r="H868" s="22" t="s">
        <v>4574</v>
      </c>
      <c r="I868" s="15">
        <v>2.14</v>
      </c>
      <c r="J868" s="15">
        <v>2.62</v>
      </c>
      <c r="K868" s="15">
        <v>0.63</v>
      </c>
      <c r="L868" s="15">
        <v>0</v>
      </c>
      <c r="M868" s="15">
        <v>4.3099999999999996</v>
      </c>
      <c r="N868" s="15">
        <v>3.75</v>
      </c>
      <c r="O868" s="15">
        <f t="shared" si="12"/>
        <v>0.96</v>
      </c>
      <c r="P868" s="15">
        <v>0</v>
      </c>
      <c r="Q868" s="15">
        <v>0.57779999999999998</v>
      </c>
      <c r="R868" s="24">
        <v>0.81</v>
      </c>
      <c r="S868" s="41">
        <v>5</v>
      </c>
      <c r="T868" s="36">
        <f t="shared" si="14"/>
        <v>2.8889999999999998</v>
      </c>
      <c r="U868" s="22">
        <v>12</v>
      </c>
      <c r="V868" s="24">
        <v>14.28</v>
      </c>
      <c r="W868" s="15">
        <v>8</v>
      </c>
      <c r="X868" s="15" t="s">
        <v>4572</v>
      </c>
      <c r="Y868" s="44" t="s">
        <v>4575</v>
      </c>
    </row>
    <row r="869" spans="1:26" x14ac:dyDescent="0.25">
      <c r="A869" s="90">
        <v>868</v>
      </c>
      <c r="B869" s="1" t="s">
        <v>840</v>
      </c>
      <c r="C869" s="1" t="s">
        <v>4580</v>
      </c>
      <c r="D869" s="39">
        <v>45219</v>
      </c>
      <c r="E869" s="7">
        <v>0.37847222222222227</v>
      </c>
      <c r="F869" s="7">
        <v>0.71180555555555547</v>
      </c>
      <c r="G869" s="22">
        <v>1200</v>
      </c>
      <c r="H869" s="22" t="s">
        <v>4581</v>
      </c>
      <c r="I869" s="15">
        <v>3.84</v>
      </c>
      <c r="J869" s="15">
        <v>4.9800000000000004</v>
      </c>
      <c r="K869" s="15">
        <v>3.73</v>
      </c>
      <c r="L869" s="15">
        <v>0</v>
      </c>
      <c r="M869" s="15">
        <v>4.5</v>
      </c>
      <c r="N869" s="15">
        <v>4.0999999999999996</v>
      </c>
      <c r="O869" s="15">
        <f t="shared" si="12"/>
        <v>0.96</v>
      </c>
      <c r="P869" s="15">
        <v>0</v>
      </c>
      <c r="Q869" s="15">
        <v>1.1317999999999999</v>
      </c>
      <c r="R869" s="24">
        <v>0</v>
      </c>
      <c r="S869" s="41">
        <v>2</v>
      </c>
      <c r="T869" s="36">
        <f t="shared" si="14"/>
        <v>2.2635999999999998</v>
      </c>
      <c r="U869" s="22">
        <v>3</v>
      </c>
      <c r="V869" s="24">
        <v>3.1509999999999998</v>
      </c>
      <c r="W869" s="15">
        <v>8</v>
      </c>
      <c r="X869" s="15" t="s">
        <v>4582</v>
      </c>
      <c r="Y869" s="44" t="s">
        <v>4583</v>
      </c>
    </row>
    <row r="870" spans="1:26" x14ac:dyDescent="0.25">
      <c r="A870" s="90">
        <v>869</v>
      </c>
      <c r="B870" s="1" t="s">
        <v>4584</v>
      </c>
      <c r="C870" s="1" t="s">
        <v>4585</v>
      </c>
      <c r="D870" s="39">
        <v>45219</v>
      </c>
      <c r="E870" s="7">
        <v>0.4861111111111111</v>
      </c>
      <c r="F870" s="7">
        <v>0.73611111111111116</v>
      </c>
      <c r="G870" s="22">
        <v>1200</v>
      </c>
      <c r="H870" s="22" t="s">
        <v>4581</v>
      </c>
      <c r="I870" s="15">
        <v>3.29</v>
      </c>
      <c r="J870" s="15">
        <v>4.51</v>
      </c>
      <c r="K870" s="15">
        <v>3.68</v>
      </c>
      <c r="L870" s="15">
        <v>0</v>
      </c>
      <c r="M870" s="15">
        <v>3.67</v>
      </c>
      <c r="N870" s="15">
        <v>2.71</v>
      </c>
      <c r="O870" s="15">
        <f t="shared" si="12"/>
        <v>0.72</v>
      </c>
      <c r="P870" s="15">
        <v>0</v>
      </c>
      <c r="Q870" s="15">
        <v>0.82279999999999998</v>
      </c>
      <c r="R870" s="24">
        <v>0.3</v>
      </c>
      <c r="S870" s="41">
        <v>5</v>
      </c>
      <c r="T870" s="36">
        <f t="shared" si="14"/>
        <v>4.1139999999999999</v>
      </c>
      <c r="U870" s="22">
        <v>11</v>
      </c>
      <c r="V870" s="24">
        <v>13.6998</v>
      </c>
      <c r="W870" s="15">
        <v>6</v>
      </c>
      <c r="X870" s="15" t="s">
        <v>4582</v>
      </c>
      <c r="Y870" s="44" t="s">
        <v>4586</v>
      </c>
    </row>
    <row r="871" spans="1:26" x14ac:dyDescent="0.25">
      <c r="A871" s="90">
        <v>870</v>
      </c>
      <c r="B871" s="1" t="s">
        <v>840</v>
      </c>
      <c r="C871" s="1" t="s">
        <v>4594</v>
      </c>
      <c r="D871" s="39">
        <v>45220</v>
      </c>
      <c r="E871" s="7">
        <v>0.41319444444444442</v>
      </c>
      <c r="F871" s="7">
        <v>0.76388888888888884</v>
      </c>
      <c r="G871" s="22">
        <v>1200</v>
      </c>
      <c r="H871" s="22" t="s">
        <v>4595</v>
      </c>
      <c r="I871" s="15">
        <v>2.25</v>
      </c>
      <c r="J871" s="15">
        <v>3.56</v>
      </c>
      <c r="K871" s="15">
        <v>2.4</v>
      </c>
      <c r="L871" s="15">
        <v>0</v>
      </c>
      <c r="M871" s="15">
        <v>2.5</v>
      </c>
      <c r="N871" s="15">
        <v>1.5</v>
      </c>
      <c r="O871" s="15">
        <f t="shared" si="12"/>
        <v>0.96</v>
      </c>
      <c r="P871" s="15">
        <v>0</v>
      </c>
      <c r="Q871" s="15">
        <v>0.24959999999999999</v>
      </c>
      <c r="R871" s="24">
        <v>15.63</v>
      </c>
      <c r="S871" s="41">
        <v>5</v>
      </c>
      <c r="T871" s="36">
        <f t="shared" si="14"/>
        <v>1.248</v>
      </c>
      <c r="U871" s="22">
        <v>10</v>
      </c>
      <c r="V871" s="24">
        <v>9.5996000000000006</v>
      </c>
      <c r="W871" s="15">
        <v>8</v>
      </c>
      <c r="X871" s="15" t="s">
        <v>4596</v>
      </c>
      <c r="Y871" s="44" t="s">
        <v>4597</v>
      </c>
    </row>
    <row r="872" spans="1:26" x14ac:dyDescent="0.25">
      <c r="A872" s="90">
        <v>871</v>
      </c>
      <c r="B872" s="1" t="s">
        <v>4608</v>
      </c>
      <c r="C872" s="1" t="s">
        <v>4609</v>
      </c>
      <c r="D872" s="39">
        <v>45221</v>
      </c>
      <c r="E872" s="7">
        <v>0.375</v>
      </c>
      <c r="F872" s="7">
        <v>0.70833333333333337</v>
      </c>
      <c r="G872" s="22">
        <v>1200</v>
      </c>
      <c r="H872" s="22" t="s">
        <v>4610</v>
      </c>
      <c r="I872" s="15">
        <v>2.42</v>
      </c>
      <c r="J872" s="15">
        <v>3.08</v>
      </c>
      <c r="K872" s="15">
        <v>2.4900000000000002</v>
      </c>
      <c r="L872" s="15">
        <v>0</v>
      </c>
      <c r="M872" s="15">
        <v>5</v>
      </c>
      <c r="N872" s="15">
        <v>1.5</v>
      </c>
      <c r="O872" s="15">
        <f t="shared" si="12"/>
        <v>0.96</v>
      </c>
      <c r="P872" s="15">
        <v>0</v>
      </c>
      <c r="Q872" s="15">
        <v>0.27279999999999999</v>
      </c>
      <c r="R872" s="24">
        <v>7.4</v>
      </c>
      <c r="S872" s="41">
        <v>5</v>
      </c>
      <c r="T872" s="36">
        <f t="shared" si="14"/>
        <v>1.3639999999999999</v>
      </c>
      <c r="U872" s="22">
        <v>5</v>
      </c>
      <c r="V872" s="24">
        <v>4.4819000000000004</v>
      </c>
      <c r="W872" s="15">
        <v>8</v>
      </c>
      <c r="X872" s="15" t="s">
        <v>4611</v>
      </c>
      <c r="Y872" s="44" t="s">
        <v>4612</v>
      </c>
    </row>
    <row r="873" spans="1:26" x14ac:dyDescent="0.25">
      <c r="A873" s="90">
        <v>872</v>
      </c>
      <c r="B873" s="1" t="s">
        <v>4624</v>
      </c>
      <c r="C873" s="1" t="s">
        <v>4625</v>
      </c>
      <c r="D873" s="39">
        <v>45222</v>
      </c>
      <c r="E873" s="7">
        <v>0.375</v>
      </c>
      <c r="F873" s="7">
        <v>0.70833333333333337</v>
      </c>
      <c r="G873" s="22">
        <v>1200</v>
      </c>
      <c r="H873" s="22" t="s">
        <v>4626</v>
      </c>
      <c r="I873" s="15">
        <v>3.75</v>
      </c>
      <c r="J873" s="15">
        <v>4.3099999999999996</v>
      </c>
      <c r="K873" s="15">
        <v>3.15</v>
      </c>
      <c r="L873" s="15">
        <v>0.6</v>
      </c>
      <c r="M873" s="15">
        <v>4.5999999999999996</v>
      </c>
      <c r="N873" s="15">
        <v>3.65</v>
      </c>
      <c r="O873" s="15">
        <f t="shared" si="12"/>
        <v>0.96</v>
      </c>
      <c r="P873" s="15">
        <v>0</v>
      </c>
      <c r="Q873" s="15">
        <v>1.5034000000000001</v>
      </c>
      <c r="R873" s="24">
        <v>1</v>
      </c>
      <c r="S873" s="41">
        <v>5</v>
      </c>
      <c r="T873" s="36">
        <f t="shared" si="14"/>
        <v>7.5170000000000003</v>
      </c>
      <c r="U873" s="22">
        <v>8</v>
      </c>
      <c r="V873" s="24">
        <v>11.48</v>
      </c>
      <c r="W873" s="15">
        <v>8</v>
      </c>
      <c r="X873" s="15" t="s">
        <v>4628</v>
      </c>
      <c r="Y873" s="44" t="s">
        <v>4627</v>
      </c>
    </row>
    <row r="874" spans="1:26" x14ac:dyDescent="0.25">
      <c r="A874" s="90">
        <v>873</v>
      </c>
      <c r="B874" s="1" t="s">
        <v>4655</v>
      </c>
      <c r="C874" s="1" t="s">
        <v>4656</v>
      </c>
      <c r="D874" s="39">
        <v>45224</v>
      </c>
      <c r="E874" s="7">
        <v>0.3888888888888889</v>
      </c>
      <c r="F874" s="7">
        <v>0.72222222222222221</v>
      </c>
      <c r="G874" s="22">
        <v>1200</v>
      </c>
      <c r="H874" s="22" t="s">
        <v>4657</v>
      </c>
      <c r="I874" s="15">
        <v>1.83</v>
      </c>
      <c r="J874" s="15">
        <v>2.57</v>
      </c>
      <c r="K874" s="15">
        <v>2.0499999999999998</v>
      </c>
      <c r="L874" s="15">
        <v>0</v>
      </c>
      <c r="M874" s="15">
        <v>4.0999999999999996</v>
      </c>
      <c r="N874" s="15">
        <v>3.12</v>
      </c>
      <c r="O874" s="15">
        <f t="shared" si="12"/>
        <v>0.96</v>
      </c>
      <c r="P874" s="15">
        <v>0</v>
      </c>
      <c r="Q874" s="15">
        <v>0.51259999999999994</v>
      </c>
      <c r="R874" s="24">
        <v>1.17</v>
      </c>
      <c r="S874" s="41">
        <v>5</v>
      </c>
      <c r="T874" s="36">
        <f t="shared" si="14"/>
        <v>2.5629999999999997</v>
      </c>
      <c r="U874" s="22">
        <v>6</v>
      </c>
      <c r="V874" s="24">
        <v>4.58</v>
      </c>
      <c r="W874" s="15">
        <v>8</v>
      </c>
      <c r="X874" s="15" t="s">
        <v>4658</v>
      </c>
      <c r="Y874" s="44" t="s">
        <v>4659</v>
      </c>
    </row>
    <row r="875" spans="1:26" x14ac:dyDescent="0.25">
      <c r="A875" s="90">
        <v>874</v>
      </c>
      <c r="B875" s="1" t="s">
        <v>4682</v>
      </c>
      <c r="C875" s="1" t="s">
        <v>4683</v>
      </c>
      <c r="D875" s="39">
        <v>45226</v>
      </c>
      <c r="E875" s="7">
        <v>0.44791666666666669</v>
      </c>
      <c r="F875" s="7">
        <v>0.78125</v>
      </c>
      <c r="G875" s="22">
        <v>1200</v>
      </c>
      <c r="H875" s="22" t="s">
        <v>4684</v>
      </c>
      <c r="I875" s="15">
        <v>2.4</v>
      </c>
      <c r="J875" s="15">
        <v>3.1</v>
      </c>
      <c r="K875" s="15">
        <v>0.74</v>
      </c>
      <c r="L875" s="15">
        <v>0</v>
      </c>
      <c r="M875" s="15">
        <v>5</v>
      </c>
      <c r="N875" s="15">
        <v>1.1000000000000001</v>
      </c>
      <c r="O875" s="15">
        <f t="shared" si="12"/>
        <v>0.96</v>
      </c>
      <c r="P875" s="15">
        <v>0</v>
      </c>
      <c r="Q875" s="15">
        <v>0.1993</v>
      </c>
      <c r="R875" s="24">
        <v>19.2</v>
      </c>
      <c r="S875" s="41">
        <v>4</v>
      </c>
      <c r="T875" s="36">
        <f t="shared" si="14"/>
        <v>0.79720000000000002</v>
      </c>
      <c r="U875" s="22">
        <v>4</v>
      </c>
      <c r="V875" s="24">
        <v>4.2699999999999996</v>
      </c>
      <c r="W875" s="15">
        <v>8</v>
      </c>
      <c r="X875" s="15" t="s">
        <v>4685</v>
      </c>
      <c r="Y875" s="44" t="s">
        <v>4686</v>
      </c>
    </row>
    <row r="876" spans="1:26" x14ac:dyDescent="0.25">
      <c r="A876" s="90">
        <v>875</v>
      </c>
      <c r="B876" s="1" t="s">
        <v>840</v>
      </c>
      <c r="C876" s="1" t="s">
        <v>4737</v>
      </c>
      <c r="D876" s="39">
        <v>45232</v>
      </c>
      <c r="E876" s="7">
        <v>0.40625</v>
      </c>
      <c r="F876" s="7">
        <v>0.73958333333333337</v>
      </c>
      <c r="G876" s="22">
        <v>1200</v>
      </c>
      <c r="H876" s="22" t="s">
        <v>4738</v>
      </c>
      <c r="I876" s="15">
        <v>2.64</v>
      </c>
      <c r="J876" s="15">
        <v>3.33</v>
      </c>
      <c r="K876" s="15">
        <v>2.89</v>
      </c>
      <c r="L876" s="15">
        <v>0</v>
      </c>
      <c r="M876" s="15">
        <v>3.1</v>
      </c>
      <c r="N876" s="15">
        <v>2.95</v>
      </c>
      <c r="O876" s="15">
        <f t="shared" si="12"/>
        <v>0.96</v>
      </c>
      <c r="P876" s="15">
        <v>0</v>
      </c>
      <c r="Q876" s="15">
        <v>1.7565</v>
      </c>
      <c r="R876" s="24">
        <v>0.35</v>
      </c>
      <c r="S876" s="41">
        <v>5</v>
      </c>
      <c r="T876" s="36">
        <f t="shared" si="14"/>
        <v>8.7824999999999989</v>
      </c>
      <c r="U876" s="22">
        <v>28</v>
      </c>
      <c r="V876" s="24">
        <v>47.680500000000002</v>
      </c>
      <c r="W876" s="15">
        <v>8</v>
      </c>
      <c r="X876" s="15" t="s">
        <v>4739</v>
      </c>
      <c r="Y876" s="44" t="s">
        <v>4740</v>
      </c>
    </row>
    <row r="877" spans="1:26" x14ac:dyDescent="0.25">
      <c r="A877" s="90">
        <v>876</v>
      </c>
      <c r="B877" s="1" t="s">
        <v>4803</v>
      </c>
      <c r="C877" s="1" t="s">
        <v>1196</v>
      </c>
      <c r="D877" s="39">
        <v>45240</v>
      </c>
      <c r="E877" s="7">
        <v>0.37847222222222227</v>
      </c>
      <c r="F877" s="7">
        <v>0.71180555555555547</v>
      </c>
      <c r="G877" s="22">
        <v>1200</v>
      </c>
      <c r="H877" s="22" t="s">
        <v>4804</v>
      </c>
      <c r="I877" s="15">
        <v>2.0099999999999998</v>
      </c>
      <c r="J877" s="15">
        <v>3.77</v>
      </c>
      <c r="K877" s="15">
        <v>2.36</v>
      </c>
      <c r="L877" s="15">
        <v>0</v>
      </c>
      <c r="M877" s="15">
        <v>3.2</v>
      </c>
      <c r="N877" s="15">
        <v>1.75</v>
      </c>
      <c r="O877" s="15">
        <f t="shared" si="12"/>
        <v>0.96</v>
      </c>
      <c r="P877" s="15">
        <v>0</v>
      </c>
      <c r="Q877" s="15">
        <v>0.7</v>
      </c>
      <c r="R877" s="24">
        <v>12.8</v>
      </c>
      <c r="S877" s="41">
        <v>5</v>
      </c>
      <c r="T877" s="36">
        <f t="shared" si="14"/>
        <v>3.5</v>
      </c>
      <c r="U877" s="22">
        <v>6</v>
      </c>
      <c r="V877" s="24">
        <v>5.98</v>
      </c>
      <c r="W877" s="15">
        <v>8</v>
      </c>
      <c r="X877" s="15" t="s">
        <v>4805</v>
      </c>
      <c r="Y877" s="44" t="s">
        <v>4806</v>
      </c>
    </row>
    <row r="878" spans="1:26" x14ac:dyDescent="0.25">
      <c r="A878" s="90">
        <v>877</v>
      </c>
      <c r="B878" s="1" t="s">
        <v>4803</v>
      </c>
      <c r="C878" s="1" t="s">
        <v>4807</v>
      </c>
      <c r="D878" s="39">
        <v>45241</v>
      </c>
      <c r="E878" s="7">
        <v>0.36805555555555558</v>
      </c>
      <c r="F878" s="7">
        <v>0.73958333333333337</v>
      </c>
      <c r="G878" s="22">
        <v>1200</v>
      </c>
      <c r="H878" s="22" t="s">
        <v>4804</v>
      </c>
      <c r="I878" s="15">
        <v>2.74</v>
      </c>
      <c r="J878" s="15">
        <v>3.42</v>
      </c>
      <c r="K878" s="15">
        <v>2.93</v>
      </c>
      <c r="L878" s="15">
        <v>0</v>
      </c>
      <c r="M878" s="15">
        <v>3.4</v>
      </c>
      <c r="N878" s="129">
        <v>3.15</v>
      </c>
      <c r="O878" s="15">
        <f t="shared" si="12"/>
        <v>0.96</v>
      </c>
      <c r="P878" s="15">
        <v>0</v>
      </c>
      <c r="Q878" s="15">
        <v>0.85460000000000003</v>
      </c>
      <c r="R878" s="24">
        <v>1.8</v>
      </c>
      <c r="S878" s="41">
        <v>4</v>
      </c>
      <c r="T878" s="36">
        <f t="shared" si="14"/>
        <v>3.4184000000000001</v>
      </c>
      <c r="U878" s="22">
        <v>4</v>
      </c>
      <c r="V878" s="24">
        <v>6.2310999999999996</v>
      </c>
      <c r="W878" s="15">
        <v>8</v>
      </c>
      <c r="X878" s="15" t="s">
        <v>4805</v>
      </c>
      <c r="Y878" s="44" t="s">
        <v>4808</v>
      </c>
    </row>
    <row r="879" spans="1:26" x14ac:dyDescent="0.25">
      <c r="A879" s="152">
        <v>878</v>
      </c>
      <c r="B879" s="46" t="s">
        <v>840</v>
      </c>
      <c r="C879" s="46" t="s">
        <v>1196</v>
      </c>
      <c r="D879" s="53">
        <v>45246</v>
      </c>
      <c r="E879" s="48">
        <v>0.61458333333333337</v>
      </c>
      <c r="F879" s="48">
        <v>0.90625</v>
      </c>
      <c r="G879" s="49">
        <v>1200</v>
      </c>
      <c r="H879" s="49" t="s">
        <v>4890</v>
      </c>
      <c r="I879" s="24">
        <v>2.25</v>
      </c>
      <c r="J879" s="24">
        <v>3.19</v>
      </c>
      <c r="K879" s="24">
        <v>2.5099999999999998</v>
      </c>
      <c r="L879" s="24">
        <v>0</v>
      </c>
      <c r="M879" s="24">
        <v>2.2000000000000002</v>
      </c>
      <c r="N879" s="24">
        <v>1.5</v>
      </c>
      <c r="O879" s="24">
        <f t="shared" si="12"/>
        <v>0.84</v>
      </c>
      <c r="P879" s="24">
        <v>0</v>
      </c>
      <c r="Q879" s="24">
        <v>5.3999999999999999E-2</v>
      </c>
      <c r="R879" s="24">
        <v>14.3</v>
      </c>
      <c r="S879" s="54">
        <v>5</v>
      </c>
      <c r="T879" s="36">
        <f t="shared" si="14"/>
        <v>0.27</v>
      </c>
      <c r="U879" s="49">
        <v>5</v>
      </c>
      <c r="V879" s="24">
        <v>4.2043999999999997</v>
      </c>
      <c r="W879" s="24">
        <v>7</v>
      </c>
      <c r="X879" s="24" t="s">
        <v>4891</v>
      </c>
      <c r="Y879" s="56" t="s">
        <v>4892</v>
      </c>
      <c r="Z879" s="132" t="s">
        <v>5127</v>
      </c>
    </row>
    <row r="880" spans="1:26" x14ac:dyDescent="0.25">
      <c r="A880" s="90">
        <v>879</v>
      </c>
      <c r="B880" s="1" t="s">
        <v>840</v>
      </c>
      <c r="C880" s="1" t="s">
        <v>1196</v>
      </c>
      <c r="D880" s="39">
        <v>45251</v>
      </c>
      <c r="E880" s="7">
        <v>0.36805555555555558</v>
      </c>
      <c r="F880" s="7">
        <v>0.70138888888888884</v>
      </c>
      <c r="G880" s="22">
        <v>1200</v>
      </c>
      <c r="H880" s="22" t="s">
        <v>4937</v>
      </c>
      <c r="I880" s="15">
        <v>2.4</v>
      </c>
      <c r="J880" s="15">
        <v>3.17</v>
      </c>
      <c r="K880" s="15">
        <v>2.62</v>
      </c>
      <c r="L880" s="15">
        <v>0</v>
      </c>
      <c r="M880" s="15">
        <v>4.2</v>
      </c>
      <c r="N880" s="15">
        <v>3.98</v>
      </c>
      <c r="O880" s="15">
        <f t="shared" si="12"/>
        <v>0.96</v>
      </c>
      <c r="P880" s="15">
        <v>0</v>
      </c>
      <c r="Q880" s="15">
        <v>0.59150000000000003</v>
      </c>
      <c r="R880" s="24">
        <v>0.67</v>
      </c>
      <c r="S880" s="41">
        <v>2</v>
      </c>
      <c r="T880" s="36">
        <f t="shared" si="14"/>
        <v>1.1830000000000001</v>
      </c>
      <c r="U880" s="22">
        <v>5</v>
      </c>
      <c r="V880" s="24">
        <v>1.3821000000000001</v>
      </c>
      <c r="W880" s="15">
        <v>8</v>
      </c>
      <c r="X880" s="15" t="s">
        <v>4938</v>
      </c>
      <c r="Y880" s="44" t="s">
        <v>4939</v>
      </c>
    </row>
    <row r="881" spans="1:25" x14ac:dyDescent="0.25">
      <c r="A881" s="90">
        <v>880</v>
      </c>
      <c r="B881" s="1" t="s">
        <v>4966</v>
      </c>
      <c r="C881" s="1" t="s">
        <v>4967</v>
      </c>
      <c r="D881" s="39">
        <v>45255</v>
      </c>
      <c r="E881" s="7">
        <v>0.4548611111111111</v>
      </c>
      <c r="F881" s="7">
        <v>0.78819444444444453</v>
      </c>
      <c r="G881" s="22">
        <v>1200</v>
      </c>
      <c r="H881" s="22" t="s">
        <v>4968</v>
      </c>
      <c r="I881" s="15">
        <v>2.9</v>
      </c>
      <c r="J881" s="15">
        <v>3.38</v>
      </c>
      <c r="K881" s="15">
        <v>2.57</v>
      </c>
      <c r="L881" s="15">
        <v>0</v>
      </c>
      <c r="M881" s="15">
        <v>3</v>
      </c>
      <c r="N881" s="15">
        <v>2.85</v>
      </c>
      <c r="O881" s="15">
        <f t="shared" si="12"/>
        <v>0.96</v>
      </c>
      <c r="P881" s="15">
        <v>0</v>
      </c>
      <c r="Q881" s="15">
        <v>0.44640000000000002</v>
      </c>
      <c r="R881" s="24">
        <v>0</v>
      </c>
      <c r="S881" s="41">
        <v>5</v>
      </c>
      <c r="T881" s="36">
        <f t="shared" si="14"/>
        <v>2.2320000000000002</v>
      </c>
      <c r="U881" s="22">
        <v>5</v>
      </c>
      <c r="V881" s="24">
        <v>4.72</v>
      </c>
      <c r="W881" s="15">
        <v>8</v>
      </c>
      <c r="X881" s="15" t="s">
        <v>4969</v>
      </c>
      <c r="Y881" s="44" t="s">
        <v>4970</v>
      </c>
    </row>
    <row r="882" spans="1:25" x14ac:dyDescent="0.25">
      <c r="A882" s="90">
        <v>881</v>
      </c>
      <c r="B882" s="1" t="s">
        <v>4998</v>
      </c>
      <c r="C882" s="1" t="s">
        <v>1062</v>
      </c>
      <c r="D882" s="39">
        <v>45257</v>
      </c>
      <c r="E882" s="7">
        <v>0.36805555555555558</v>
      </c>
      <c r="F882" s="7">
        <v>0.71527777777777779</v>
      </c>
      <c r="G882" s="22">
        <v>1200</v>
      </c>
      <c r="H882" s="22" t="s">
        <v>4999</v>
      </c>
      <c r="I882" s="15">
        <v>2.67</v>
      </c>
      <c r="J882" s="15">
        <v>3.41</v>
      </c>
      <c r="K882" s="15">
        <v>2.92</v>
      </c>
      <c r="L882" s="15">
        <v>0</v>
      </c>
      <c r="M882" s="15">
        <v>3.3</v>
      </c>
      <c r="N882" s="15">
        <v>3.1</v>
      </c>
      <c r="O882" s="15">
        <f t="shared" si="12"/>
        <v>0.96</v>
      </c>
      <c r="P882" s="15">
        <v>0</v>
      </c>
      <c r="Q882" s="15">
        <v>0.95889999999999997</v>
      </c>
      <c r="R882" s="24">
        <v>1.96</v>
      </c>
      <c r="S882" s="41">
        <v>2</v>
      </c>
      <c r="T882" s="36">
        <f t="shared" si="14"/>
        <v>1.9177999999999999</v>
      </c>
      <c r="U882" s="22">
        <v>3</v>
      </c>
      <c r="V882" s="24">
        <v>2.6804999999999999</v>
      </c>
      <c r="W882" s="15">
        <v>8</v>
      </c>
      <c r="X882" s="15" t="s">
        <v>5000</v>
      </c>
      <c r="Y882" s="44" t="s">
        <v>5004</v>
      </c>
    </row>
    <row r="883" spans="1:25" x14ac:dyDescent="0.25">
      <c r="A883" s="90">
        <v>882</v>
      </c>
      <c r="B883" s="1" t="s">
        <v>840</v>
      </c>
      <c r="C883" s="1" t="s">
        <v>5238</v>
      </c>
      <c r="D883" s="39">
        <v>45276</v>
      </c>
      <c r="E883" s="7">
        <v>0.43055555555555558</v>
      </c>
      <c r="F883" s="7">
        <v>0.79513888888888884</v>
      </c>
      <c r="G883" s="22">
        <v>1200</v>
      </c>
      <c r="H883" s="22" t="s">
        <v>5239</v>
      </c>
      <c r="I883" s="15">
        <v>2.34</v>
      </c>
      <c r="J883" s="15">
        <v>2.69</v>
      </c>
      <c r="K883" s="15">
        <v>2.41</v>
      </c>
      <c r="L883" s="15">
        <v>0</v>
      </c>
      <c r="M883" s="15">
        <v>4.3</v>
      </c>
      <c r="N883" s="15">
        <v>3</v>
      </c>
      <c r="O883" s="15">
        <f t="shared" si="12"/>
        <v>0.96</v>
      </c>
      <c r="P883" s="15">
        <v>0</v>
      </c>
      <c r="Q883" s="15">
        <v>1.5</v>
      </c>
      <c r="R883" s="24">
        <v>0</v>
      </c>
      <c r="S883" s="41">
        <v>5</v>
      </c>
      <c r="T883" s="36">
        <f t="shared" si="14"/>
        <v>7.5</v>
      </c>
      <c r="U883" s="22">
        <v>15</v>
      </c>
      <c r="V883" s="24">
        <v>21.336200000000002</v>
      </c>
      <c r="W883" s="15">
        <v>8</v>
      </c>
      <c r="X883" s="15" t="s">
        <v>5240</v>
      </c>
      <c r="Y883" s="44" t="s">
        <v>5241</v>
      </c>
    </row>
    <row r="884" spans="1:25" x14ac:dyDescent="0.25">
      <c r="A884" s="90">
        <v>883</v>
      </c>
      <c r="B884" s="1" t="s">
        <v>840</v>
      </c>
      <c r="C884" s="1" t="s">
        <v>5262</v>
      </c>
      <c r="D884" s="39">
        <v>45278</v>
      </c>
      <c r="E884" s="7">
        <v>0.56597222222222221</v>
      </c>
      <c r="F884" s="7">
        <v>0.8125</v>
      </c>
      <c r="G884" s="22">
        <v>1200</v>
      </c>
      <c r="H884" s="22" t="s">
        <v>5263</v>
      </c>
      <c r="I884" s="15">
        <v>5.0599999999999996</v>
      </c>
      <c r="J884" s="15">
        <v>6.23</v>
      </c>
      <c r="K884" s="15">
        <v>5.43</v>
      </c>
      <c r="L884" s="15">
        <v>0</v>
      </c>
      <c r="M884" s="15">
        <v>11.2</v>
      </c>
      <c r="N884" s="15">
        <v>5.07</v>
      </c>
      <c r="O884" s="15">
        <f t="shared" si="12"/>
        <v>0.71</v>
      </c>
      <c r="P884" s="15">
        <v>0</v>
      </c>
      <c r="Q884" s="15">
        <v>1.2954000000000001</v>
      </c>
      <c r="R884" s="24">
        <v>5</v>
      </c>
      <c r="S884" s="41">
        <v>5</v>
      </c>
      <c r="T884" s="36">
        <f t="shared" si="14"/>
        <v>6.4770000000000003</v>
      </c>
      <c r="U884" s="22">
        <v>13</v>
      </c>
      <c r="V884" s="24">
        <v>30.6997</v>
      </c>
      <c r="W884" s="15">
        <f>5+55/60</f>
        <v>5.916666666666667</v>
      </c>
      <c r="X884" s="15" t="s">
        <v>5264</v>
      </c>
      <c r="Y884" s="44" t="s">
        <v>5265</v>
      </c>
    </row>
    <row r="885" spans="1:25" x14ac:dyDescent="0.25">
      <c r="A885" s="90">
        <v>884</v>
      </c>
      <c r="B885" s="1" t="s">
        <v>5279</v>
      </c>
      <c r="C885" s="1" t="s">
        <v>5280</v>
      </c>
      <c r="D885" s="39">
        <v>45280</v>
      </c>
      <c r="E885" s="7">
        <v>0.38194444444444442</v>
      </c>
      <c r="F885" s="7">
        <v>0.70833333333333337</v>
      </c>
      <c r="G885" s="22">
        <v>1200</v>
      </c>
      <c r="H885" s="22" t="s">
        <v>5281</v>
      </c>
      <c r="I885" s="15">
        <v>2.4</v>
      </c>
      <c r="J885" s="15">
        <v>3.1</v>
      </c>
      <c r="K885" s="15">
        <v>2.5099999999999998</v>
      </c>
      <c r="L885" s="15">
        <v>0</v>
      </c>
      <c r="M885" s="15">
        <v>4</v>
      </c>
      <c r="N885" s="15">
        <v>3.3</v>
      </c>
      <c r="O885" s="15">
        <f t="shared" si="12"/>
        <v>0.94</v>
      </c>
      <c r="P885" s="15">
        <v>0</v>
      </c>
      <c r="Q885" s="15">
        <v>1.1032</v>
      </c>
      <c r="R885" s="24">
        <v>1.45</v>
      </c>
      <c r="S885" s="41">
        <v>5</v>
      </c>
      <c r="T885" s="36">
        <f t="shared" si="14"/>
        <v>5.516</v>
      </c>
      <c r="U885" s="22">
        <v>11</v>
      </c>
      <c r="V885" s="24">
        <v>18.7</v>
      </c>
      <c r="W885" s="15">
        <f>7+50/60</f>
        <v>7.833333333333333</v>
      </c>
      <c r="X885" s="15" t="s">
        <v>5282</v>
      </c>
      <c r="Y885" s="44" t="s">
        <v>5283</v>
      </c>
    </row>
    <row r="886" spans="1:25" x14ac:dyDescent="0.25">
      <c r="A886" s="90">
        <v>885</v>
      </c>
      <c r="B886" s="1" t="s">
        <v>5279</v>
      </c>
      <c r="C886" s="1" t="s">
        <v>5284</v>
      </c>
      <c r="D886" s="39">
        <v>45280</v>
      </c>
      <c r="E886" s="7">
        <v>0.71875</v>
      </c>
      <c r="F886" s="7">
        <v>0.88541666666666663</v>
      </c>
      <c r="G886" s="22">
        <v>1200</v>
      </c>
      <c r="H886" s="22" t="s">
        <v>5285</v>
      </c>
      <c r="I886" s="15">
        <v>2.31</v>
      </c>
      <c r="J886" s="15">
        <v>2.65</v>
      </c>
      <c r="K886" s="15">
        <v>2.4</v>
      </c>
      <c r="L886" s="15">
        <v>2.5</v>
      </c>
      <c r="M886" s="15">
        <v>3.56</v>
      </c>
      <c r="N886" s="15">
        <v>3.1</v>
      </c>
      <c r="O886" s="15">
        <f t="shared" si="12"/>
        <v>0.48</v>
      </c>
      <c r="P886" s="15">
        <v>0</v>
      </c>
      <c r="Q886" s="15">
        <v>0.13589999999999999</v>
      </c>
      <c r="R886" s="24">
        <v>0.27</v>
      </c>
      <c r="S886" s="41">
        <v>5</v>
      </c>
      <c r="T886" s="36">
        <f t="shared" si="14"/>
        <v>0.67949999999999999</v>
      </c>
      <c r="U886" s="22">
        <v>11</v>
      </c>
      <c r="V886" s="24">
        <v>2.1526000000000001</v>
      </c>
      <c r="W886" s="15">
        <v>4</v>
      </c>
      <c r="X886" s="15" t="s">
        <v>5282</v>
      </c>
      <c r="Y886" s="44" t="s">
        <v>5286</v>
      </c>
    </row>
    <row r="887" spans="1:25" x14ac:dyDescent="0.25">
      <c r="A887" s="90">
        <v>886</v>
      </c>
      <c r="B887" s="1" t="s">
        <v>5291</v>
      </c>
      <c r="C887" s="1" t="s">
        <v>5292</v>
      </c>
      <c r="D887" s="39">
        <v>45281</v>
      </c>
      <c r="E887" s="7">
        <v>0.41666666666666669</v>
      </c>
      <c r="F887" s="7">
        <v>0.77083333333333337</v>
      </c>
      <c r="G887" s="22">
        <v>1200</v>
      </c>
      <c r="H887" s="22" t="s">
        <v>5293</v>
      </c>
      <c r="I887" s="15">
        <v>2.76</v>
      </c>
      <c r="J887" s="15">
        <v>4.1100000000000003</v>
      </c>
      <c r="K887" s="15">
        <v>3.26</v>
      </c>
      <c r="L887" s="15">
        <v>0</v>
      </c>
      <c r="M887" s="15">
        <v>3.5</v>
      </c>
      <c r="N887" s="15">
        <v>2.66</v>
      </c>
      <c r="O887" s="15">
        <f t="shared" si="12"/>
        <v>0.96</v>
      </c>
      <c r="P887" s="15">
        <v>0</v>
      </c>
      <c r="Q887" s="15">
        <v>0.18720000000000001</v>
      </c>
      <c r="R887" s="24">
        <v>0.27</v>
      </c>
      <c r="S887" s="41">
        <v>1</v>
      </c>
      <c r="T887" s="36">
        <f t="shared" si="14"/>
        <v>0.18720000000000001</v>
      </c>
      <c r="U887" s="22">
        <v>10</v>
      </c>
      <c r="V887" s="24">
        <v>0.2462</v>
      </c>
      <c r="W887" s="15">
        <v>8</v>
      </c>
      <c r="X887" s="15" t="s">
        <v>5294</v>
      </c>
      <c r="Y887" s="44" t="s">
        <v>5295</v>
      </c>
    </row>
    <row r="888" spans="1:25" x14ac:dyDescent="0.25">
      <c r="A888" s="90">
        <v>887</v>
      </c>
      <c r="B888" s="1" t="s">
        <v>840</v>
      </c>
      <c r="C888" s="1" t="s">
        <v>5300</v>
      </c>
      <c r="D888" s="39">
        <v>45282</v>
      </c>
      <c r="E888" s="7">
        <v>0.38541666666666669</v>
      </c>
      <c r="F888" s="7">
        <v>0.72569444444444453</v>
      </c>
      <c r="G888" s="22">
        <v>1200</v>
      </c>
      <c r="H888" s="22" t="s">
        <v>5301</v>
      </c>
      <c r="I888" s="15">
        <v>1.52</v>
      </c>
      <c r="J888" s="15">
        <v>3.67</v>
      </c>
      <c r="K888" s="15">
        <v>2.12</v>
      </c>
      <c r="L888" s="15">
        <v>0</v>
      </c>
      <c r="M888" s="15">
        <v>2.5</v>
      </c>
      <c r="N888" s="15">
        <v>2.17</v>
      </c>
      <c r="O888" s="15">
        <f t="shared" si="12"/>
        <v>0.96</v>
      </c>
      <c r="P888" s="15">
        <v>0</v>
      </c>
      <c r="Q888" s="15">
        <v>1.1000000000000001</v>
      </c>
      <c r="R888" s="24">
        <v>1.53</v>
      </c>
      <c r="S888" s="41">
        <v>5</v>
      </c>
      <c r="T888" s="36">
        <f t="shared" si="14"/>
        <v>5.5</v>
      </c>
      <c r="U888" s="22">
        <v>9</v>
      </c>
      <c r="V888" s="24">
        <v>9.8475999999999999</v>
      </c>
      <c r="W888" s="15">
        <v>8</v>
      </c>
      <c r="X888" s="15" t="s">
        <v>5302</v>
      </c>
      <c r="Y888" s="44" t="s">
        <v>5303</v>
      </c>
    </row>
    <row r="889" spans="1:25" x14ac:dyDescent="0.25">
      <c r="A889" s="90">
        <v>888</v>
      </c>
      <c r="B889" s="1" t="s">
        <v>5314</v>
      </c>
      <c r="C889" s="1" t="s">
        <v>5315</v>
      </c>
      <c r="D889" s="39">
        <v>45286</v>
      </c>
      <c r="E889" s="7">
        <v>0.64930555555555558</v>
      </c>
      <c r="F889" s="7">
        <v>0.89930555555555547</v>
      </c>
      <c r="G889" s="22">
        <v>1200</v>
      </c>
      <c r="H889" s="22" t="s">
        <v>5316</v>
      </c>
      <c r="I889" s="15">
        <v>1.77</v>
      </c>
      <c r="J889" s="15">
        <v>2.4500000000000002</v>
      </c>
      <c r="K889" s="15">
        <v>2.0299999999999998</v>
      </c>
      <c r="L889" s="15">
        <v>0.2</v>
      </c>
      <c r="M889" s="15">
        <v>3.3</v>
      </c>
      <c r="N889" s="15">
        <v>2.75</v>
      </c>
      <c r="O889" s="15">
        <f t="shared" si="12"/>
        <v>0.72</v>
      </c>
      <c r="P889" s="15">
        <v>0</v>
      </c>
      <c r="Q889" s="15">
        <v>0.18240000000000001</v>
      </c>
      <c r="R889" s="24">
        <v>1.65</v>
      </c>
      <c r="S889" s="41">
        <v>5</v>
      </c>
      <c r="T889" s="36">
        <f t="shared" si="14"/>
        <v>0.91200000000000003</v>
      </c>
      <c r="U889" s="22">
        <v>5</v>
      </c>
      <c r="V889" s="24">
        <v>2.6192000000000002</v>
      </c>
      <c r="W889" s="15">
        <v>6</v>
      </c>
      <c r="X889" s="15" t="s">
        <v>5317</v>
      </c>
      <c r="Y889" s="44" t="s">
        <v>5318</v>
      </c>
    </row>
    <row r="890" spans="1:25" x14ac:dyDescent="0.25">
      <c r="A890" s="90">
        <v>889</v>
      </c>
      <c r="B890" s="1" t="s">
        <v>5325</v>
      </c>
      <c r="C890" s="1" t="s">
        <v>5326</v>
      </c>
      <c r="D890" s="39">
        <v>45287</v>
      </c>
      <c r="E890" s="7">
        <v>0.40277777777777773</v>
      </c>
      <c r="F890" s="7">
        <v>0.73958333333333337</v>
      </c>
      <c r="G890" s="22">
        <v>1200</v>
      </c>
      <c r="H890" s="22" t="s">
        <v>5327</v>
      </c>
      <c r="I890" s="15">
        <v>3.77</v>
      </c>
      <c r="J890" s="15">
        <v>4.2300000000000004</v>
      </c>
      <c r="K890" s="15">
        <v>3.63</v>
      </c>
      <c r="L890" s="15">
        <v>0</v>
      </c>
      <c r="M890" s="15">
        <v>3.6</v>
      </c>
      <c r="N890" s="15">
        <v>3</v>
      </c>
      <c r="O890" s="15">
        <f t="shared" si="12"/>
        <v>0.96</v>
      </c>
      <c r="P890" s="15">
        <v>0</v>
      </c>
      <c r="Q890" s="15">
        <v>0.90969999999999995</v>
      </c>
      <c r="R890" s="24">
        <v>1.2</v>
      </c>
      <c r="S890" s="41">
        <v>3</v>
      </c>
      <c r="T890" s="36">
        <f t="shared" si="14"/>
        <v>2.7290999999999999</v>
      </c>
      <c r="U890" s="22">
        <v>4</v>
      </c>
      <c r="V890" s="24">
        <v>2.7078000000000002</v>
      </c>
      <c r="W890" s="15">
        <v>8</v>
      </c>
      <c r="X890" s="15" t="s">
        <v>664</v>
      </c>
      <c r="Y890" s="44" t="s">
        <v>5328</v>
      </c>
    </row>
    <row r="891" spans="1:25" x14ac:dyDescent="0.25">
      <c r="A891" s="90">
        <v>890</v>
      </c>
      <c r="B891" s="1" t="s">
        <v>5338</v>
      </c>
      <c r="C891" s="1" t="s">
        <v>5329</v>
      </c>
      <c r="D891" s="39">
        <v>45288</v>
      </c>
      <c r="E891" s="7">
        <v>0.41319444444444442</v>
      </c>
      <c r="F891" s="7">
        <v>0.74652777777777779</v>
      </c>
      <c r="G891" s="22">
        <v>1200</v>
      </c>
      <c r="H891" s="22" t="s">
        <v>5339</v>
      </c>
      <c r="I891" s="15">
        <v>3.83</v>
      </c>
      <c r="J891" s="15">
        <v>4.29</v>
      </c>
      <c r="K891" s="15">
        <v>3.74</v>
      </c>
      <c r="L891" s="15">
        <v>0</v>
      </c>
      <c r="M891" s="15">
        <v>4.5</v>
      </c>
      <c r="N891" s="15">
        <v>3.3</v>
      </c>
      <c r="O891" s="15">
        <f t="shared" si="12"/>
        <v>0.96</v>
      </c>
      <c r="P891" s="15">
        <v>0</v>
      </c>
      <c r="Q891" s="15">
        <v>1.4977</v>
      </c>
      <c r="R891" s="24">
        <v>3.4</v>
      </c>
      <c r="S891" s="41">
        <v>3</v>
      </c>
      <c r="T891" s="36">
        <f t="shared" si="14"/>
        <v>4.4931000000000001</v>
      </c>
      <c r="U891" s="22">
        <v>3</v>
      </c>
      <c r="V891" s="24">
        <v>7.0697000000000001</v>
      </c>
      <c r="W891" s="15">
        <v>8</v>
      </c>
      <c r="X891" s="15" t="s">
        <v>5340</v>
      </c>
      <c r="Y891" s="44" t="s">
        <v>5341</v>
      </c>
    </row>
    <row r="892" spans="1:25" x14ac:dyDescent="0.25">
      <c r="A892" s="90">
        <v>891</v>
      </c>
      <c r="B892" s="1" t="s">
        <v>840</v>
      </c>
      <c r="C892" s="1" t="s">
        <v>5348</v>
      </c>
      <c r="D892" s="39">
        <v>45289</v>
      </c>
      <c r="E892" s="7">
        <v>0.40972222222222227</v>
      </c>
      <c r="F892" s="7">
        <v>0.74305555555555547</v>
      </c>
      <c r="G892" s="22">
        <v>1200</v>
      </c>
      <c r="H892" s="22" t="s">
        <v>385</v>
      </c>
      <c r="I892" s="15">
        <v>2.77</v>
      </c>
      <c r="J892" s="15">
        <v>4</v>
      </c>
      <c r="K892" s="15">
        <v>3.12</v>
      </c>
      <c r="L892" s="15">
        <v>0</v>
      </c>
      <c r="M892" s="15">
        <v>4.5</v>
      </c>
      <c r="N892" s="15">
        <v>2.5</v>
      </c>
      <c r="O892" s="15">
        <f t="shared" si="12"/>
        <v>0.96</v>
      </c>
      <c r="P892" s="15">
        <v>0</v>
      </c>
      <c r="Q892" s="15">
        <v>1.3299999999999999E-2</v>
      </c>
      <c r="R892" s="24">
        <v>0.84</v>
      </c>
      <c r="S892" s="41">
        <v>1</v>
      </c>
      <c r="T892" s="36">
        <f t="shared" si="14"/>
        <v>1.3299999999999999E-2</v>
      </c>
      <c r="U892" s="22">
        <v>2</v>
      </c>
      <c r="V892" s="24">
        <v>1.3299999999999999E-2</v>
      </c>
      <c r="W892" s="15">
        <v>8</v>
      </c>
      <c r="X892" s="15" t="s">
        <v>5349</v>
      </c>
      <c r="Y892" s="44" t="s">
        <v>5350</v>
      </c>
    </row>
    <row r="893" spans="1:25" x14ac:dyDescent="0.25">
      <c r="A893" s="90">
        <v>892</v>
      </c>
      <c r="B893" s="1"/>
      <c r="C893" s="1"/>
      <c r="D893" s="1"/>
      <c r="E893" s="7"/>
      <c r="F893" s="7"/>
      <c r="G893" s="22"/>
      <c r="H893" s="22"/>
      <c r="I893" s="15"/>
      <c r="J893" s="15"/>
      <c r="K893" s="15"/>
      <c r="L893" s="15"/>
      <c r="M893" s="15"/>
      <c r="N893" s="15"/>
      <c r="O893" s="15"/>
      <c r="P893" s="15"/>
      <c r="Q893" s="15"/>
      <c r="R893" s="24"/>
      <c r="S893" s="41">
        <v>1</v>
      </c>
      <c r="T893" s="36">
        <f t="shared" si="14"/>
        <v>0</v>
      </c>
      <c r="U893" s="22"/>
      <c r="V893" s="24"/>
      <c r="W893" s="15"/>
      <c r="X893" s="15"/>
      <c r="Y893" s="25"/>
    </row>
    <row r="894" spans="1:25" x14ac:dyDescent="0.25">
      <c r="A894" s="90">
        <v>893</v>
      </c>
      <c r="B894" s="1"/>
      <c r="C894" s="1"/>
      <c r="D894" s="1"/>
      <c r="E894" s="7"/>
      <c r="F894" s="7"/>
      <c r="G894" s="22"/>
      <c r="H894" s="22"/>
      <c r="I894" s="15"/>
      <c r="J894" s="15"/>
      <c r="K894" s="15"/>
      <c r="L894" s="15"/>
      <c r="M894" s="15"/>
      <c r="N894" s="15"/>
      <c r="O894" s="15"/>
      <c r="P894" s="15"/>
      <c r="Q894" s="15"/>
      <c r="R894" s="24"/>
      <c r="S894" s="41">
        <v>1</v>
      </c>
      <c r="T894" s="36">
        <f t="shared" si="14"/>
        <v>0</v>
      </c>
      <c r="U894" s="22"/>
      <c r="V894" s="24"/>
      <c r="W894" s="15"/>
      <c r="X894" s="15"/>
      <c r="Y894" s="25"/>
    </row>
    <row r="895" spans="1:25" x14ac:dyDescent="0.25">
      <c r="A895" s="90">
        <v>894</v>
      </c>
      <c r="B895" s="1"/>
      <c r="C895" s="1"/>
      <c r="D895" s="1"/>
      <c r="E895" s="7"/>
      <c r="F895" s="7"/>
      <c r="G895" s="22"/>
      <c r="H895" s="22"/>
      <c r="I895" s="15"/>
      <c r="J895" s="15"/>
      <c r="K895" s="15"/>
      <c r="L895" s="15"/>
      <c r="M895" s="15"/>
      <c r="N895" s="15"/>
      <c r="O895" s="15"/>
      <c r="P895" s="15"/>
      <c r="Q895" s="15"/>
      <c r="R895" s="24"/>
      <c r="S895" s="41">
        <v>1</v>
      </c>
      <c r="T895" s="36">
        <f t="shared" si="14"/>
        <v>0</v>
      </c>
      <c r="U895" s="22"/>
      <c r="V895" s="24"/>
      <c r="W895" s="15"/>
      <c r="X895" s="15"/>
      <c r="Y895" s="25"/>
    </row>
    <row r="896" spans="1:25" x14ac:dyDescent="0.25">
      <c r="A896" s="90">
        <v>895</v>
      </c>
      <c r="B896" s="1"/>
      <c r="C896" s="1"/>
      <c r="D896" s="1"/>
      <c r="E896" s="7"/>
      <c r="F896" s="7"/>
      <c r="G896" s="22"/>
      <c r="H896" s="22"/>
      <c r="I896" s="15"/>
      <c r="J896" s="15"/>
      <c r="K896" s="15"/>
      <c r="L896" s="15"/>
      <c r="M896" s="15"/>
      <c r="N896" s="15"/>
      <c r="O896" s="15"/>
      <c r="P896" s="15"/>
      <c r="Q896" s="15"/>
      <c r="R896" s="24"/>
      <c r="S896" s="41">
        <v>1</v>
      </c>
      <c r="T896" s="36">
        <f t="shared" si="14"/>
        <v>0</v>
      </c>
      <c r="U896" s="22"/>
      <c r="V896" s="24"/>
      <c r="W896" s="15"/>
      <c r="X896" s="15"/>
      <c r="Y896" s="25"/>
    </row>
    <row r="897" spans="1:25" x14ac:dyDescent="0.25">
      <c r="A897" s="90">
        <v>896</v>
      </c>
      <c r="B897" s="1"/>
      <c r="C897" s="1"/>
      <c r="D897" s="1"/>
      <c r="E897" s="7"/>
      <c r="F897" s="7"/>
      <c r="G897" s="22"/>
      <c r="H897" s="22"/>
      <c r="I897" s="15"/>
      <c r="J897" s="15"/>
      <c r="K897" s="15"/>
      <c r="L897" s="15"/>
      <c r="M897" s="15"/>
      <c r="N897" s="15"/>
      <c r="O897" s="15"/>
      <c r="P897" s="15"/>
      <c r="Q897" s="15"/>
      <c r="R897" s="24"/>
      <c r="S897" s="41">
        <v>1</v>
      </c>
      <c r="T897" s="36">
        <f t="shared" si="14"/>
        <v>0</v>
      </c>
      <c r="U897" s="22"/>
      <c r="V897" s="24"/>
      <c r="W897" s="15"/>
      <c r="X897" s="15"/>
      <c r="Y897" s="25"/>
    </row>
    <row r="898" spans="1:25" x14ac:dyDescent="0.25">
      <c r="A898" s="90">
        <v>897</v>
      </c>
      <c r="B898" s="1"/>
      <c r="C898" s="1"/>
      <c r="D898" s="1"/>
      <c r="E898" s="7"/>
      <c r="F898" s="7"/>
      <c r="G898" s="22"/>
      <c r="H898" s="22"/>
      <c r="I898" s="15"/>
      <c r="J898" s="15"/>
      <c r="K898" s="15"/>
      <c r="L898" s="15"/>
      <c r="M898" s="15"/>
      <c r="N898" s="15"/>
      <c r="O898" s="15"/>
      <c r="P898" s="15"/>
      <c r="Q898" s="15"/>
      <c r="R898" s="24"/>
      <c r="S898" s="41">
        <v>1</v>
      </c>
      <c r="T898" s="36">
        <f t="shared" si="14"/>
        <v>0</v>
      </c>
      <c r="U898" s="22"/>
      <c r="V898" s="24"/>
      <c r="W898" s="15"/>
      <c r="X898" s="15"/>
      <c r="Y898" s="25"/>
    </row>
    <row r="899" spans="1:25" x14ac:dyDescent="0.25">
      <c r="A899" s="90">
        <v>898</v>
      </c>
      <c r="B899" s="1"/>
      <c r="C899" s="1"/>
      <c r="D899" s="1"/>
      <c r="E899" s="7"/>
      <c r="F899" s="7"/>
      <c r="G899" s="22"/>
      <c r="H899" s="22"/>
      <c r="I899" s="15"/>
      <c r="J899" s="15"/>
      <c r="K899" s="15"/>
      <c r="L899" s="15"/>
      <c r="M899" s="15"/>
      <c r="N899" s="15"/>
      <c r="O899" s="15"/>
      <c r="P899" s="15"/>
      <c r="Q899" s="15"/>
      <c r="R899" s="24"/>
      <c r="S899" s="41">
        <v>1</v>
      </c>
      <c r="T899" s="36">
        <f t="shared" si="14"/>
        <v>0</v>
      </c>
      <c r="U899" s="22"/>
      <c r="V899" s="24"/>
      <c r="W899" s="15"/>
      <c r="X899" s="15"/>
      <c r="Y899" s="25"/>
    </row>
    <row r="900" spans="1:25" x14ac:dyDescent="0.25">
      <c r="A900" s="90">
        <v>899</v>
      </c>
      <c r="B900" s="1"/>
      <c r="C900" s="1"/>
      <c r="D900" s="1"/>
      <c r="E900" s="7"/>
      <c r="F900" s="7"/>
      <c r="G900" s="22"/>
      <c r="H900" s="22"/>
      <c r="I900" s="15"/>
      <c r="J900" s="15"/>
      <c r="K900" s="15"/>
      <c r="L900" s="15"/>
      <c r="M900" s="15"/>
      <c r="N900" s="15"/>
      <c r="O900" s="15"/>
      <c r="P900" s="15"/>
      <c r="Q900" s="15"/>
      <c r="R900" s="24"/>
      <c r="S900" s="41">
        <v>1</v>
      </c>
      <c r="T900" s="36">
        <f t="shared" si="14"/>
        <v>0</v>
      </c>
      <c r="U900" s="22"/>
      <c r="V900" s="24"/>
      <c r="W900" s="15"/>
      <c r="X900" s="15"/>
      <c r="Y900" s="25"/>
    </row>
    <row r="901" spans="1:25" x14ac:dyDescent="0.25">
      <c r="A901" s="90">
        <v>900</v>
      </c>
      <c r="B901" s="1"/>
      <c r="C901" s="1"/>
      <c r="D901" s="1"/>
      <c r="E901" s="7"/>
      <c r="F901" s="7"/>
      <c r="G901" s="22"/>
      <c r="H901" s="22"/>
      <c r="I901" s="15"/>
      <c r="J901" s="15"/>
      <c r="K901" s="15"/>
      <c r="L901" s="15"/>
      <c r="M901" s="15"/>
      <c r="N901" s="15"/>
      <c r="O901" s="15"/>
      <c r="P901" s="15"/>
      <c r="Q901" s="15"/>
      <c r="R901" s="24"/>
      <c r="S901" s="41">
        <v>1</v>
      </c>
      <c r="T901" s="36">
        <f t="shared" si="14"/>
        <v>0</v>
      </c>
      <c r="U901" s="22"/>
      <c r="V901" s="24"/>
      <c r="W901" s="15"/>
      <c r="X901" s="15"/>
      <c r="Y901" s="25"/>
    </row>
    <row r="902" spans="1:25" x14ac:dyDescent="0.25">
      <c r="A902" s="90">
        <v>901</v>
      </c>
      <c r="B902" s="1"/>
      <c r="C902" s="1"/>
      <c r="D902" s="1"/>
      <c r="E902" s="7"/>
      <c r="F902" s="7"/>
      <c r="G902" s="22"/>
      <c r="H902" s="22"/>
      <c r="I902" s="15"/>
      <c r="J902" s="15"/>
      <c r="K902" s="15"/>
      <c r="L902" s="15"/>
      <c r="M902" s="15"/>
      <c r="N902" s="15"/>
      <c r="O902" s="15"/>
      <c r="P902" s="15"/>
      <c r="Q902" s="15"/>
      <c r="R902" s="24"/>
      <c r="S902" s="41">
        <v>1</v>
      </c>
      <c r="T902" s="36">
        <f t="shared" si="14"/>
        <v>0</v>
      </c>
      <c r="U902" s="22"/>
      <c r="V902" s="24"/>
      <c r="W902" s="15"/>
      <c r="X902" s="15"/>
      <c r="Y902" s="25"/>
    </row>
    <row r="903" spans="1:25" x14ac:dyDescent="0.25">
      <c r="A903" s="90">
        <v>902</v>
      </c>
      <c r="B903" s="1"/>
      <c r="C903" s="1"/>
      <c r="D903" s="1"/>
      <c r="E903" s="7"/>
      <c r="F903" s="7"/>
      <c r="G903" s="22"/>
      <c r="H903" s="22"/>
      <c r="I903" s="15"/>
      <c r="J903" s="15"/>
      <c r="K903" s="15"/>
      <c r="L903" s="15"/>
      <c r="M903" s="15"/>
      <c r="N903" s="15"/>
      <c r="O903" s="15"/>
      <c r="P903" s="15"/>
      <c r="Q903" s="15"/>
      <c r="R903" s="24"/>
      <c r="S903" s="41">
        <v>1</v>
      </c>
      <c r="T903" s="36">
        <f t="shared" si="14"/>
        <v>0</v>
      </c>
      <c r="U903" s="22"/>
      <c r="V903" s="24"/>
      <c r="W903" s="15"/>
      <c r="X903" s="15"/>
      <c r="Y903" s="25"/>
    </row>
    <row r="904" spans="1:25" x14ac:dyDescent="0.25">
      <c r="A904" s="90">
        <v>903</v>
      </c>
      <c r="B904" s="1"/>
      <c r="C904" s="1"/>
      <c r="D904" s="1"/>
      <c r="E904" s="7"/>
      <c r="F904" s="7"/>
      <c r="G904" s="22"/>
      <c r="H904" s="22"/>
      <c r="I904" s="15"/>
      <c r="J904" s="15"/>
      <c r="K904" s="15"/>
      <c r="L904" s="15"/>
      <c r="M904" s="15"/>
      <c r="N904" s="15"/>
      <c r="O904" s="15"/>
      <c r="P904" s="15"/>
      <c r="Q904" s="15"/>
      <c r="R904" s="24"/>
      <c r="S904" s="41">
        <v>1</v>
      </c>
      <c r="T904" s="36">
        <f t="shared" si="14"/>
        <v>0</v>
      </c>
      <c r="U904" s="22"/>
      <c r="V904" s="24"/>
      <c r="W904" s="15"/>
      <c r="X904" s="15"/>
      <c r="Y904" s="25"/>
    </row>
    <row r="905" spans="1:25" x14ac:dyDescent="0.25">
      <c r="A905" s="90">
        <v>904</v>
      </c>
      <c r="B905" s="1"/>
      <c r="C905" s="1"/>
      <c r="D905" s="1"/>
      <c r="E905" s="7"/>
      <c r="F905" s="7"/>
      <c r="G905" s="22"/>
      <c r="H905" s="22"/>
      <c r="I905" s="15"/>
      <c r="J905" s="15"/>
      <c r="K905" s="15"/>
      <c r="L905" s="15"/>
      <c r="M905" s="15"/>
      <c r="N905" s="15"/>
      <c r="O905" s="15"/>
      <c r="P905" s="15"/>
      <c r="Q905" s="15"/>
      <c r="R905" s="24"/>
      <c r="S905" s="41">
        <v>1</v>
      </c>
      <c r="T905" s="36">
        <f t="shared" si="14"/>
        <v>0</v>
      </c>
      <c r="U905" s="22"/>
      <c r="V905" s="24"/>
      <c r="W905" s="15"/>
      <c r="X905" s="15"/>
      <c r="Y905" s="25"/>
    </row>
    <row r="906" spans="1:25" x14ac:dyDescent="0.25">
      <c r="A906" s="90">
        <v>905</v>
      </c>
      <c r="B906" s="1"/>
      <c r="C906" s="1"/>
      <c r="D906" s="1"/>
      <c r="E906" s="7"/>
      <c r="F906" s="7"/>
      <c r="G906" s="22"/>
      <c r="H906" s="22"/>
      <c r="I906" s="15"/>
      <c r="J906" s="15"/>
      <c r="K906" s="15"/>
      <c r="L906" s="15"/>
      <c r="M906" s="15"/>
      <c r="N906" s="15"/>
      <c r="O906" s="15"/>
      <c r="P906" s="15"/>
      <c r="Q906" s="15"/>
      <c r="R906" s="24"/>
      <c r="S906" s="41">
        <v>1</v>
      </c>
      <c r="T906" s="36">
        <f t="shared" si="14"/>
        <v>0</v>
      </c>
      <c r="U906" s="22"/>
      <c r="V906" s="24"/>
      <c r="W906" s="15"/>
      <c r="X906" s="15"/>
      <c r="Y906" s="25"/>
    </row>
    <row r="907" spans="1:25" x14ac:dyDescent="0.25">
      <c r="A907" s="90">
        <v>906</v>
      </c>
      <c r="B907" s="1"/>
      <c r="C907" s="1"/>
      <c r="D907" s="1"/>
      <c r="E907" s="7"/>
      <c r="F907" s="7"/>
      <c r="G907" s="22"/>
      <c r="H907" s="22"/>
      <c r="I907" s="15"/>
      <c r="J907" s="15"/>
      <c r="K907" s="15"/>
      <c r="L907" s="15"/>
      <c r="M907" s="15"/>
      <c r="N907" s="15"/>
      <c r="O907" s="15"/>
      <c r="P907" s="15"/>
      <c r="Q907" s="15"/>
      <c r="R907" s="24"/>
      <c r="S907" s="41">
        <v>1</v>
      </c>
      <c r="T907" s="36">
        <f t="shared" si="14"/>
        <v>0</v>
      </c>
      <c r="U907" s="22"/>
      <c r="V907" s="24"/>
      <c r="W907" s="15"/>
      <c r="X907" s="15"/>
      <c r="Y907" s="25"/>
    </row>
    <row r="908" spans="1:25" x14ac:dyDescent="0.25">
      <c r="A908" s="90">
        <v>907</v>
      </c>
      <c r="B908" s="1"/>
      <c r="C908" s="1"/>
      <c r="D908" s="1"/>
      <c r="E908" s="7"/>
      <c r="F908" s="7"/>
      <c r="G908" s="22"/>
      <c r="H908" s="22"/>
      <c r="I908" s="15"/>
      <c r="J908" s="15"/>
      <c r="K908" s="15"/>
      <c r="L908" s="15"/>
      <c r="M908" s="15"/>
      <c r="N908" s="15"/>
      <c r="O908" s="15"/>
      <c r="P908" s="15"/>
      <c r="Q908" s="15"/>
      <c r="R908" s="24"/>
      <c r="S908" s="41">
        <v>1</v>
      </c>
      <c r="T908" s="36">
        <f t="shared" si="14"/>
        <v>0</v>
      </c>
      <c r="U908" s="22"/>
      <c r="V908" s="24"/>
      <c r="W908" s="15"/>
      <c r="X908" s="15"/>
      <c r="Y908" s="25"/>
    </row>
    <row r="909" spans="1:25" x14ac:dyDescent="0.25">
      <c r="A909" s="90">
        <v>908</v>
      </c>
      <c r="B909" s="1"/>
      <c r="C909" s="1"/>
      <c r="D909" s="1"/>
      <c r="E909" s="7"/>
      <c r="F909" s="7"/>
      <c r="G909" s="22"/>
      <c r="H909" s="22"/>
      <c r="I909" s="15"/>
      <c r="J909" s="15"/>
      <c r="K909" s="15"/>
      <c r="L909" s="15"/>
      <c r="M909" s="15"/>
      <c r="N909" s="15"/>
      <c r="O909" s="15"/>
      <c r="P909" s="15"/>
      <c r="Q909" s="15"/>
      <c r="R909" s="24"/>
      <c r="S909" s="41">
        <v>1</v>
      </c>
      <c r="T909" s="36">
        <f t="shared" si="14"/>
        <v>0</v>
      </c>
      <c r="U909" s="22"/>
      <c r="V909" s="24"/>
      <c r="W909" s="15"/>
      <c r="X909" s="15"/>
      <c r="Y909" s="25"/>
    </row>
    <row r="910" spans="1:25" x14ac:dyDescent="0.25">
      <c r="A910" s="90">
        <v>909</v>
      </c>
      <c r="B910" s="1"/>
      <c r="C910" s="1"/>
      <c r="D910" s="1"/>
      <c r="E910" s="7"/>
      <c r="F910" s="7"/>
      <c r="G910" s="22"/>
      <c r="H910" s="22"/>
      <c r="I910" s="15"/>
      <c r="J910" s="15"/>
      <c r="K910" s="15"/>
      <c r="L910" s="15"/>
      <c r="M910" s="15"/>
      <c r="N910" s="15"/>
      <c r="O910" s="15"/>
      <c r="P910" s="15"/>
      <c r="Q910" s="15"/>
      <c r="R910" s="24"/>
      <c r="S910" s="41">
        <v>1</v>
      </c>
      <c r="T910" s="36">
        <f t="shared" si="14"/>
        <v>0</v>
      </c>
      <c r="U910" s="22"/>
      <c r="V910" s="24"/>
      <c r="W910" s="15"/>
      <c r="X910" s="15"/>
      <c r="Y910" s="25"/>
    </row>
    <row r="911" spans="1:25" x14ac:dyDescent="0.25">
      <c r="A911" s="90">
        <v>910</v>
      </c>
      <c r="B911" s="1"/>
      <c r="C911" s="1"/>
      <c r="D911" s="1"/>
      <c r="E911" s="7"/>
      <c r="F911" s="7"/>
      <c r="G911" s="22"/>
      <c r="H911" s="22"/>
      <c r="I911" s="15"/>
      <c r="J911" s="15"/>
      <c r="K911" s="15"/>
      <c r="L911" s="15"/>
      <c r="M911" s="15"/>
      <c r="N911" s="15"/>
      <c r="O911" s="15"/>
      <c r="P911" s="15"/>
      <c r="Q911" s="15"/>
      <c r="R911" s="24"/>
      <c r="S911" s="41">
        <v>1</v>
      </c>
      <c r="T911" s="36">
        <f t="shared" si="14"/>
        <v>0</v>
      </c>
      <c r="U911" s="22"/>
      <c r="V911" s="24"/>
      <c r="W911" s="15"/>
      <c r="X911" s="15"/>
      <c r="Y911" s="25"/>
    </row>
    <row r="912" spans="1:25" x14ac:dyDescent="0.25">
      <c r="A912" s="90">
        <v>911</v>
      </c>
      <c r="B912" s="1"/>
      <c r="C912" s="1"/>
      <c r="D912" s="1"/>
      <c r="E912" s="7"/>
      <c r="F912" s="7"/>
      <c r="G912" s="22"/>
      <c r="H912" s="22"/>
      <c r="I912" s="15"/>
      <c r="J912" s="15"/>
      <c r="K912" s="15"/>
      <c r="L912" s="15"/>
      <c r="M912" s="15"/>
      <c r="N912" s="15"/>
      <c r="O912" s="15"/>
      <c r="P912" s="15"/>
      <c r="Q912" s="15"/>
      <c r="R912" s="24"/>
      <c r="S912" s="41">
        <v>1</v>
      </c>
      <c r="T912" s="36">
        <f t="shared" si="14"/>
        <v>0</v>
      </c>
      <c r="U912" s="22"/>
      <c r="V912" s="24"/>
      <c r="W912" s="15"/>
      <c r="X912" s="15"/>
      <c r="Y912" s="25"/>
    </row>
    <row r="913" spans="1:25" x14ac:dyDescent="0.25">
      <c r="A913" s="90">
        <v>912</v>
      </c>
      <c r="B913" s="1"/>
      <c r="C913" s="1"/>
      <c r="D913" s="1"/>
      <c r="E913" s="7"/>
      <c r="F913" s="7"/>
      <c r="G913" s="22"/>
      <c r="H913" s="22"/>
      <c r="I913" s="15"/>
      <c r="J913" s="15"/>
      <c r="K913" s="15"/>
      <c r="L913" s="15"/>
      <c r="M913" s="15"/>
      <c r="N913" s="15"/>
      <c r="O913" s="15"/>
      <c r="P913" s="15"/>
      <c r="Q913" s="15"/>
      <c r="R913" s="24"/>
      <c r="S913" s="41">
        <v>1</v>
      </c>
      <c r="T913" s="36">
        <f t="shared" si="14"/>
        <v>0</v>
      </c>
      <c r="U913" s="22"/>
      <c r="V913" s="24"/>
      <c r="W913" s="15"/>
      <c r="X913" s="15"/>
      <c r="Y913" s="25"/>
    </row>
    <row r="914" spans="1:25" x14ac:dyDescent="0.25">
      <c r="A914" s="90">
        <v>913</v>
      </c>
      <c r="B914" s="1"/>
      <c r="C914" s="1"/>
      <c r="D914" s="1"/>
      <c r="E914" s="7"/>
      <c r="F914" s="7"/>
      <c r="G914" s="22"/>
      <c r="H914" s="22"/>
      <c r="I914" s="15"/>
      <c r="J914" s="15"/>
      <c r="K914" s="15"/>
      <c r="L914" s="15"/>
      <c r="M914" s="15"/>
      <c r="N914" s="15"/>
      <c r="O914" s="15"/>
      <c r="P914" s="15"/>
      <c r="Q914" s="15"/>
      <c r="R914" s="24"/>
      <c r="S914" s="41">
        <v>1</v>
      </c>
      <c r="T914" s="36">
        <f t="shared" si="14"/>
        <v>0</v>
      </c>
      <c r="U914" s="22"/>
      <c r="V914" s="24"/>
      <c r="W914" s="15"/>
      <c r="X914" s="15"/>
      <c r="Y914" s="25"/>
    </row>
    <row r="915" spans="1:25" x14ac:dyDescent="0.25">
      <c r="A915" s="90">
        <v>914</v>
      </c>
      <c r="B915" s="1"/>
      <c r="C915" s="1"/>
      <c r="D915" s="1"/>
      <c r="E915" s="7"/>
      <c r="F915" s="7"/>
      <c r="G915" s="22"/>
      <c r="H915" s="22"/>
      <c r="I915" s="15"/>
      <c r="J915" s="15"/>
      <c r="K915" s="15"/>
      <c r="L915" s="15"/>
      <c r="M915" s="15"/>
      <c r="N915" s="15"/>
      <c r="O915" s="15"/>
      <c r="P915" s="15"/>
      <c r="Q915" s="15"/>
      <c r="R915" s="24"/>
      <c r="S915" s="41">
        <v>1</v>
      </c>
      <c r="T915" s="36">
        <f t="shared" si="14"/>
        <v>0</v>
      </c>
      <c r="U915" s="22"/>
      <c r="V915" s="24"/>
      <c r="W915" s="15"/>
      <c r="X915" s="15"/>
      <c r="Y915" s="25"/>
    </row>
    <row r="916" spans="1:25" x14ac:dyDescent="0.25">
      <c r="A916" s="90">
        <v>915</v>
      </c>
      <c r="B916" s="1"/>
      <c r="C916" s="1"/>
      <c r="D916" s="1"/>
      <c r="E916" s="7"/>
      <c r="F916" s="7"/>
      <c r="G916" s="22"/>
      <c r="H916" s="22"/>
      <c r="I916" s="15"/>
      <c r="J916" s="15"/>
      <c r="K916" s="15"/>
      <c r="L916" s="15"/>
      <c r="M916" s="15"/>
      <c r="N916" s="15"/>
      <c r="O916" s="15"/>
      <c r="P916" s="15"/>
      <c r="Q916" s="15"/>
      <c r="R916" s="24"/>
      <c r="S916" s="41">
        <v>1</v>
      </c>
      <c r="T916" s="36">
        <f t="shared" ref="T916:T950" si="15">(Q916-P916)*S916</f>
        <v>0</v>
      </c>
      <c r="U916" s="22"/>
      <c r="V916" s="24"/>
      <c r="W916" s="15"/>
      <c r="X916" s="15"/>
      <c r="Y916" s="25"/>
    </row>
    <row r="917" spans="1:25" x14ac:dyDescent="0.25">
      <c r="A917" s="90">
        <v>916</v>
      </c>
      <c r="B917" s="1"/>
      <c r="C917" s="1"/>
      <c r="D917" s="1"/>
      <c r="E917" s="7"/>
      <c r="F917" s="7"/>
      <c r="G917" s="22"/>
      <c r="H917" s="22"/>
      <c r="I917" s="15"/>
      <c r="J917" s="15"/>
      <c r="K917" s="15"/>
      <c r="L917" s="15"/>
      <c r="M917" s="15"/>
      <c r="N917" s="15"/>
      <c r="O917" s="15"/>
      <c r="P917" s="15"/>
      <c r="Q917" s="15"/>
      <c r="R917" s="24"/>
      <c r="S917" s="41">
        <v>1</v>
      </c>
      <c r="T917" s="36">
        <f t="shared" si="15"/>
        <v>0</v>
      </c>
      <c r="U917" s="22"/>
      <c r="V917" s="24"/>
      <c r="W917" s="15"/>
      <c r="X917" s="15"/>
      <c r="Y917" s="25"/>
    </row>
    <row r="918" spans="1:25" x14ac:dyDescent="0.25">
      <c r="A918" s="90">
        <v>917</v>
      </c>
      <c r="B918" s="1"/>
      <c r="C918" s="1"/>
      <c r="D918" s="1"/>
      <c r="E918" s="7"/>
      <c r="F918" s="7"/>
      <c r="G918" s="22"/>
      <c r="H918" s="22"/>
      <c r="I918" s="15"/>
      <c r="J918" s="15"/>
      <c r="K918" s="15"/>
      <c r="L918" s="15"/>
      <c r="M918" s="15"/>
      <c r="N918" s="15"/>
      <c r="O918" s="15"/>
      <c r="P918" s="15"/>
      <c r="Q918" s="15"/>
      <c r="R918" s="24"/>
      <c r="S918" s="41">
        <v>1</v>
      </c>
      <c r="T918" s="36">
        <f t="shared" si="15"/>
        <v>0</v>
      </c>
      <c r="U918" s="22"/>
      <c r="V918" s="24"/>
      <c r="W918" s="15"/>
      <c r="X918" s="15"/>
      <c r="Y918" s="25"/>
    </row>
    <row r="919" spans="1:25" x14ac:dyDescent="0.25">
      <c r="A919" s="90">
        <v>918</v>
      </c>
      <c r="B919" s="1"/>
      <c r="C919" s="1"/>
      <c r="D919" s="1"/>
      <c r="E919" s="7"/>
      <c r="F919" s="7"/>
      <c r="G919" s="22"/>
      <c r="H919" s="22"/>
      <c r="I919" s="15"/>
      <c r="J919" s="15"/>
      <c r="K919" s="15"/>
      <c r="L919" s="15"/>
      <c r="M919" s="15"/>
      <c r="N919" s="15"/>
      <c r="O919" s="15"/>
      <c r="P919" s="15"/>
      <c r="Q919" s="15"/>
      <c r="R919" s="24"/>
      <c r="S919" s="41">
        <v>1</v>
      </c>
      <c r="T919" s="36">
        <f t="shared" si="15"/>
        <v>0</v>
      </c>
      <c r="U919" s="22"/>
      <c r="V919" s="24"/>
      <c r="W919" s="15"/>
      <c r="X919" s="15"/>
      <c r="Y919" s="25"/>
    </row>
    <row r="920" spans="1:25" x14ac:dyDescent="0.25">
      <c r="A920" s="90">
        <v>919</v>
      </c>
      <c r="B920" s="1"/>
      <c r="C920" s="1"/>
      <c r="D920" s="1"/>
      <c r="E920" s="7"/>
      <c r="F920" s="7"/>
      <c r="G920" s="22"/>
      <c r="H920" s="22"/>
      <c r="I920" s="15"/>
      <c r="J920" s="15"/>
      <c r="K920" s="15"/>
      <c r="L920" s="15"/>
      <c r="M920" s="15"/>
      <c r="N920" s="15"/>
      <c r="O920" s="15"/>
      <c r="P920" s="15"/>
      <c r="Q920" s="15"/>
      <c r="R920" s="24"/>
      <c r="S920" s="41">
        <v>1</v>
      </c>
      <c r="T920" s="36">
        <f t="shared" si="15"/>
        <v>0</v>
      </c>
      <c r="U920" s="22"/>
      <c r="V920" s="24"/>
      <c r="W920" s="15"/>
      <c r="X920" s="15"/>
      <c r="Y920" s="25"/>
    </row>
    <row r="921" spans="1:25" x14ac:dyDescent="0.25">
      <c r="A921" s="90">
        <v>920</v>
      </c>
      <c r="B921" s="1"/>
      <c r="C921" s="1"/>
      <c r="D921" s="1"/>
      <c r="E921" s="7"/>
      <c r="F921" s="7"/>
      <c r="G921" s="22"/>
      <c r="H921" s="22"/>
      <c r="I921" s="15"/>
      <c r="J921" s="15"/>
      <c r="K921" s="15"/>
      <c r="L921" s="15"/>
      <c r="M921" s="15"/>
      <c r="N921" s="15"/>
      <c r="O921" s="15"/>
      <c r="P921" s="15"/>
      <c r="Q921" s="15"/>
      <c r="R921" s="24"/>
      <c r="S921" s="41">
        <v>1</v>
      </c>
      <c r="T921" s="36">
        <f t="shared" si="15"/>
        <v>0</v>
      </c>
      <c r="U921" s="22"/>
      <c r="V921" s="24"/>
      <c r="W921" s="15"/>
      <c r="X921" s="15"/>
      <c r="Y921" s="25"/>
    </row>
    <row r="922" spans="1:25" x14ac:dyDescent="0.25">
      <c r="A922" s="90">
        <v>921</v>
      </c>
      <c r="B922" s="1"/>
      <c r="C922" s="1"/>
      <c r="D922" s="1"/>
      <c r="E922" s="7"/>
      <c r="F922" s="7"/>
      <c r="G922" s="22"/>
      <c r="H922" s="22"/>
      <c r="I922" s="15"/>
      <c r="J922" s="15"/>
      <c r="K922" s="15"/>
      <c r="L922" s="15"/>
      <c r="M922" s="15"/>
      <c r="N922" s="15"/>
      <c r="O922" s="15"/>
      <c r="P922" s="15"/>
      <c r="Q922" s="15"/>
      <c r="R922" s="24"/>
      <c r="S922" s="41">
        <v>1</v>
      </c>
      <c r="T922" s="36">
        <f t="shared" si="15"/>
        <v>0</v>
      </c>
      <c r="U922" s="22"/>
      <c r="V922" s="24"/>
      <c r="W922" s="15"/>
      <c r="X922" s="15"/>
      <c r="Y922" s="25"/>
    </row>
    <row r="923" spans="1:25" x14ac:dyDescent="0.25">
      <c r="A923" s="90">
        <v>922</v>
      </c>
      <c r="B923" s="1"/>
      <c r="C923" s="1"/>
      <c r="D923" s="1"/>
      <c r="E923" s="7"/>
      <c r="F923" s="7"/>
      <c r="G923" s="22"/>
      <c r="H923" s="22"/>
      <c r="I923" s="15"/>
      <c r="J923" s="15"/>
      <c r="K923" s="15"/>
      <c r="L923" s="15"/>
      <c r="M923" s="15"/>
      <c r="N923" s="15"/>
      <c r="O923" s="15"/>
      <c r="P923" s="15"/>
      <c r="Q923" s="15"/>
      <c r="R923" s="24"/>
      <c r="S923" s="41">
        <v>1</v>
      </c>
      <c r="T923" s="36">
        <f t="shared" si="15"/>
        <v>0</v>
      </c>
      <c r="U923" s="22"/>
      <c r="V923" s="24"/>
      <c r="W923" s="15"/>
      <c r="X923" s="15"/>
      <c r="Y923" s="25"/>
    </row>
    <row r="924" spans="1:25" x14ac:dyDescent="0.25">
      <c r="A924" s="90">
        <v>923</v>
      </c>
      <c r="B924" s="1"/>
      <c r="C924" s="1"/>
      <c r="D924" s="1"/>
      <c r="E924" s="7"/>
      <c r="F924" s="7"/>
      <c r="G924" s="22"/>
      <c r="H924" s="22"/>
      <c r="I924" s="15"/>
      <c r="J924" s="15"/>
      <c r="K924" s="15"/>
      <c r="L924" s="15"/>
      <c r="M924" s="15"/>
      <c r="N924" s="15"/>
      <c r="O924" s="15"/>
      <c r="P924" s="15"/>
      <c r="Q924" s="15"/>
      <c r="R924" s="24"/>
      <c r="S924" s="41">
        <v>1</v>
      </c>
      <c r="T924" s="36">
        <f t="shared" si="15"/>
        <v>0</v>
      </c>
      <c r="U924" s="22"/>
      <c r="V924" s="24"/>
      <c r="W924" s="15"/>
      <c r="X924" s="15"/>
      <c r="Y924" s="25"/>
    </row>
    <row r="925" spans="1:25" x14ac:dyDescent="0.25">
      <c r="A925" s="90">
        <v>924</v>
      </c>
      <c r="B925" s="1"/>
      <c r="C925" s="1"/>
      <c r="D925" s="1"/>
      <c r="E925" s="7"/>
      <c r="F925" s="7"/>
      <c r="G925" s="22"/>
      <c r="H925" s="22"/>
      <c r="I925" s="15"/>
      <c r="J925" s="15"/>
      <c r="K925" s="15"/>
      <c r="L925" s="15"/>
      <c r="M925" s="15"/>
      <c r="N925" s="15"/>
      <c r="O925" s="15"/>
      <c r="P925" s="15"/>
      <c r="Q925" s="15"/>
      <c r="R925" s="24"/>
      <c r="S925" s="41">
        <v>1</v>
      </c>
      <c r="T925" s="36">
        <f t="shared" si="15"/>
        <v>0</v>
      </c>
      <c r="U925" s="22"/>
      <c r="V925" s="24"/>
      <c r="W925" s="15"/>
      <c r="X925" s="15"/>
      <c r="Y925" s="25"/>
    </row>
    <row r="926" spans="1:25" x14ac:dyDescent="0.25">
      <c r="A926" s="90">
        <v>925</v>
      </c>
      <c r="B926" s="1"/>
      <c r="C926" s="1"/>
      <c r="D926" s="1"/>
      <c r="E926" s="7"/>
      <c r="F926" s="7"/>
      <c r="G926" s="22"/>
      <c r="H926" s="22"/>
      <c r="I926" s="15"/>
      <c r="J926" s="15"/>
      <c r="K926" s="15"/>
      <c r="L926" s="15"/>
      <c r="M926" s="15"/>
      <c r="N926" s="15"/>
      <c r="O926" s="15"/>
      <c r="P926" s="15"/>
      <c r="Q926" s="15"/>
      <c r="R926" s="24"/>
      <c r="S926" s="41">
        <v>1</v>
      </c>
      <c r="T926" s="36">
        <f t="shared" si="15"/>
        <v>0</v>
      </c>
      <c r="U926" s="22"/>
      <c r="V926" s="24"/>
      <c r="W926" s="15"/>
      <c r="X926" s="15"/>
      <c r="Y926" s="25"/>
    </row>
    <row r="927" spans="1:25" x14ac:dyDescent="0.25">
      <c r="A927" s="90">
        <v>926</v>
      </c>
      <c r="B927" s="1"/>
      <c r="C927" s="1"/>
      <c r="D927" s="1"/>
      <c r="E927" s="7"/>
      <c r="F927" s="7"/>
      <c r="G927" s="22"/>
      <c r="H927" s="22"/>
      <c r="I927" s="15"/>
      <c r="J927" s="15"/>
      <c r="K927" s="15"/>
      <c r="L927" s="15"/>
      <c r="M927" s="15"/>
      <c r="N927" s="15"/>
      <c r="O927" s="15"/>
      <c r="P927" s="15"/>
      <c r="Q927" s="15"/>
      <c r="R927" s="24"/>
      <c r="S927" s="41">
        <v>1</v>
      </c>
      <c r="T927" s="36">
        <f t="shared" si="15"/>
        <v>0</v>
      </c>
      <c r="U927" s="22"/>
      <c r="V927" s="24"/>
      <c r="W927" s="15"/>
      <c r="X927" s="15"/>
      <c r="Y927" s="25"/>
    </row>
    <row r="928" spans="1:25" x14ac:dyDescent="0.25">
      <c r="A928" s="90">
        <v>927</v>
      </c>
      <c r="B928" s="1"/>
      <c r="C928" s="1"/>
      <c r="D928" s="1"/>
      <c r="E928" s="7"/>
      <c r="F928" s="7"/>
      <c r="G928" s="22"/>
      <c r="H928" s="22"/>
      <c r="I928" s="15"/>
      <c r="J928" s="15"/>
      <c r="K928" s="15"/>
      <c r="L928" s="15"/>
      <c r="M928" s="15"/>
      <c r="N928" s="15"/>
      <c r="O928" s="15"/>
      <c r="P928" s="15"/>
      <c r="Q928" s="15"/>
      <c r="R928" s="24"/>
      <c r="S928" s="41">
        <v>1</v>
      </c>
      <c r="T928" s="36">
        <f t="shared" si="15"/>
        <v>0</v>
      </c>
      <c r="U928" s="22"/>
      <c r="V928" s="24"/>
      <c r="W928" s="15"/>
      <c r="X928" s="15"/>
      <c r="Y928" s="25"/>
    </row>
    <row r="929" spans="1:25" x14ac:dyDescent="0.25">
      <c r="A929" s="90">
        <v>928</v>
      </c>
      <c r="B929" s="1"/>
      <c r="C929" s="1"/>
      <c r="D929" s="1"/>
      <c r="E929" s="7"/>
      <c r="F929" s="7"/>
      <c r="G929" s="22"/>
      <c r="H929" s="22"/>
      <c r="I929" s="15"/>
      <c r="J929" s="15"/>
      <c r="K929" s="15"/>
      <c r="L929" s="15"/>
      <c r="M929" s="15"/>
      <c r="N929" s="15"/>
      <c r="O929" s="15"/>
      <c r="P929" s="15"/>
      <c r="Q929" s="15"/>
      <c r="R929" s="24"/>
      <c r="S929" s="41">
        <v>1</v>
      </c>
      <c r="T929" s="36">
        <f t="shared" si="15"/>
        <v>0</v>
      </c>
      <c r="U929" s="22"/>
      <c r="V929" s="24"/>
      <c r="W929" s="15"/>
      <c r="X929" s="15"/>
      <c r="Y929" s="25"/>
    </row>
    <row r="930" spans="1:25" x14ac:dyDescent="0.25">
      <c r="A930" s="90">
        <v>929</v>
      </c>
      <c r="B930" s="1"/>
      <c r="C930" s="1"/>
      <c r="D930" s="1"/>
      <c r="E930" s="7"/>
      <c r="F930" s="7"/>
      <c r="G930" s="22"/>
      <c r="H930" s="22"/>
      <c r="I930" s="15"/>
      <c r="J930" s="15"/>
      <c r="K930" s="15"/>
      <c r="L930" s="15"/>
      <c r="M930" s="15"/>
      <c r="N930" s="15"/>
      <c r="O930" s="15"/>
      <c r="P930" s="15"/>
      <c r="Q930" s="15"/>
      <c r="R930" s="24"/>
      <c r="S930" s="41">
        <v>1</v>
      </c>
      <c r="T930" s="36">
        <f t="shared" si="15"/>
        <v>0</v>
      </c>
      <c r="U930" s="22"/>
      <c r="V930" s="24"/>
      <c r="W930" s="15"/>
      <c r="X930" s="15"/>
      <c r="Y930" s="25"/>
    </row>
    <row r="931" spans="1:25" x14ac:dyDescent="0.25">
      <c r="A931" s="90">
        <v>930</v>
      </c>
      <c r="B931" s="1"/>
      <c r="C931" s="1"/>
      <c r="D931" s="1"/>
      <c r="E931" s="7"/>
      <c r="F931" s="7"/>
      <c r="G931" s="22"/>
      <c r="H931" s="22"/>
      <c r="I931" s="15"/>
      <c r="J931" s="15"/>
      <c r="K931" s="15"/>
      <c r="L931" s="15"/>
      <c r="M931" s="15"/>
      <c r="N931" s="15"/>
      <c r="O931" s="15"/>
      <c r="P931" s="15"/>
      <c r="Q931" s="15"/>
      <c r="R931" s="24"/>
      <c r="S931" s="41">
        <v>1</v>
      </c>
      <c r="T931" s="36">
        <f t="shared" si="15"/>
        <v>0</v>
      </c>
      <c r="U931" s="22"/>
      <c r="V931" s="24"/>
      <c r="W931" s="15"/>
      <c r="X931" s="15"/>
      <c r="Y931" s="25"/>
    </row>
    <row r="932" spans="1:25" x14ac:dyDescent="0.25">
      <c r="A932" s="90">
        <v>931</v>
      </c>
      <c r="B932" s="1"/>
      <c r="C932" s="1"/>
      <c r="D932" s="1"/>
      <c r="E932" s="7"/>
      <c r="F932" s="7"/>
      <c r="G932" s="22"/>
      <c r="H932" s="22"/>
      <c r="I932" s="15"/>
      <c r="J932" s="15"/>
      <c r="K932" s="15"/>
      <c r="L932" s="15"/>
      <c r="M932" s="15"/>
      <c r="N932" s="15"/>
      <c r="O932" s="15"/>
      <c r="P932" s="15"/>
      <c r="Q932" s="15"/>
      <c r="R932" s="24"/>
      <c r="S932" s="41">
        <v>1</v>
      </c>
      <c r="T932" s="36">
        <f t="shared" si="15"/>
        <v>0</v>
      </c>
      <c r="U932" s="22"/>
      <c r="V932" s="24"/>
      <c r="W932" s="15"/>
      <c r="X932" s="15"/>
      <c r="Y932" s="25"/>
    </row>
    <row r="933" spans="1:25" x14ac:dyDescent="0.25">
      <c r="A933" s="90">
        <v>932</v>
      </c>
      <c r="B933" s="1"/>
      <c r="C933" s="1"/>
      <c r="D933" s="1"/>
      <c r="E933" s="7"/>
      <c r="F933" s="7"/>
      <c r="G933" s="22"/>
      <c r="H933" s="22"/>
      <c r="I933" s="15"/>
      <c r="J933" s="15"/>
      <c r="K933" s="15"/>
      <c r="L933" s="15"/>
      <c r="M933" s="15"/>
      <c r="N933" s="15"/>
      <c r="O933" s="15"/>
      <c r="P933" s="15"/>
      <c r="Q933" s="15"/>
      <c r="R933" s="24"/>
      <c r="S933" s="41">
        <v>1</v>
      </c>
      <c r="T933" s="36">
        <f t="shared" si="15"/>
        <v>0</v>
      </c>
      <c r="U933" s="22"/>
      <c r="V933" s="24"/>
      <c r="W933" s="15"/>
      <c r="X933" s="15"/>
      <c r="Y933" s="25"/>
    </row>
    <row r="934" spans="1:25" x14ac:dyDescent="0.25">
      <c r="A934" s="90">
        <v>933</v>
      </c>
      <c r="B934" s="1"/>
      <c r="C934" s="1"/>
      <c r="D934" s="1"/>
      <c r="E934" s="7"/>
      <c r="F934" s="7"/>
      <c r="G934" s="22"/>
      <c r="H934" s="22"/>
      <c r="I934" s="15"/>
      <c r="J934" s="15"/>
      <c r="K934" s="15"/>
      <c r="L934" s="15"/>
      <c r="M934" s="15"/>
      <c r="N934" s="15"/>
      <c r="O934" s="15"/>
      <c r="P934" s="15"/>
      <c r="Q934" s="15"/>
      <c r="R934" s="24"/>
      <c r="S934" s="41">
        <v>1</v>
      </c>
      <c r="T934" s="36">
        <f t="shared" si="15"/>
        <v>0</v>
      </c>
      <c r="U934" s="22"/>
      <c r="V934" s="24"/>
      <c r="W934" s="15"/>
      <c r="X934" s="15"/>
      <c r="Y934" s="25"/>
    </row>
    <row r="935" spans="1:25" x14ac:dyDescent="0.25">
      <c r="A935" s="90">
        <v>934</v>
      </c>
      <c r="B935" s="1"/>
      <c r="C935" s="1"/>
      <c r="D935" s="1"/>
      <c r="E935" s="7"/>
      <c r="F935" s="7"/>
      <c r="G935" s="22"/>
      <c r="H935" s="22"/>
      <c r="I935" s="15"/>
      <c r="J935" s="15"/>
      <c r="K935" s="15"/>
      <c r="L935" s="15"/>
      <c r="M935" s="15"/>
      <c r="N935" s="15"/>
      <c r="O935" s="15"/>
      <c r="P935" s="15"/>
      <c r="Q935" s="15"/>
      <c r="R935" s="24"/>
      <c r="S935" s="41">
        <v>1</v>
      </c>
      <c r="T935" s="36">
        <f t="shared" si="15"/>
        <v>0</v>
      </c>
      <c r="U935" s="22"/>
      <c r="V935" s="24"/>
      <c r="W935" s="15"/>
      <c r="X935" s="15"/>
      <c r="Y935" s="25"/>
    </row>
    <row r="936" spans="1:25" x14ac:dyDescent="0.25">
      <c r="A936" s="90">
        <v>935</v>
      </c>
      <c r="B936" s="1"/>
      <c r="C936" s="1"/>
      <c r="D936" s="1"/>
      <c r="E936" s="7"/>
      <c r="F936" s="7"/>
      <c r="G936" s="22"/>
      <c r="H936" s="22"/>
      <c r="I936" s="15"/>
      <c r="J936" s="15"/>
      <c r="K936" s="15"/>
      <c r="L936" s="15"/>
      <c r="M936" s="15"/>
      <c r="N936" s="15"/>
      <c r="O936" s="15"/>
      <c r="P936" s="15"/>
      <c r="Q936" s="15"/>
      <c r="R936" s="24"/>
      <c r="S936" s="41">
        <v>1</v>
      </c>
      <c r="T936" s="36">
        <f t="shared" si="15"/>
        <v>0</v>
      </c>
      <c r="U936" s="22"/>
      <c r="V936" s="24"/>
      <c r="W936" s="15"/>
      <c r="X936" s="15"/>
      <c r="Y936" s="25"/>
    </row>
    <row r="937" spans="1:25" x14ac:dyDescent="0.25">
      <c r="A937" s="90">
        <v>936</v>
      </c>
      <c r="B937" s="1"/>
      <c r="C937" s="1"/>
      <c r="D937" s="1"/>
      <c r="E937" s="7"/>
      <c r="F937" s="7"/>
      <c r="G937" s="22"/>
      <c r="H937" s="22"/>
      <c r="I937" s="15"/>
      <c r="J937" s="15"/>
      <c r="K937" s="15"/>
      <c r="L937" s="15"/>
      <c r="M937" s="15"/>
      <c r="N937" s="15"/>
      <c r="O937" s="15"/>
      <c r="P937" s="15"/>
      <c r="Q937" s="15"/>
      <c r="R937" s="24"/>
      <c r="S937" s="41">
        <v>1</v>
      </c>
      <c r="T937" s="36">
        <f t="shared" si="15"/>
        <v>0</v>
      </c>
      <c r="U937" s="22"/>
      <c r="V937" s="24"/>
      <c r="W937" s="15"/>
      <c r="X937" s="15"/>
      <c r="Y937" s="25"/>
    </row>
    <row r="938" spans="1:25" x14ac:dyDescent="0.25">
      <c r="A938" s="90">
        <v>937</v>
      </c>
      <c r="B938" s="1"/>
      <c r="C938" s="1"/>
      <c r="D938" s="1"/>
      <c r="E938" s="7"/>
      <c r="F938" s="7"/>
      <c r="G938" s="22"/>
      <c r="H938" s="22"/>
      <c r="I938" s="15"/>
      <c r="J938" s="15"/>
      <c r="K938" s="15"/>
      <c r="L938" s="15"/>
      <c r="M938" s="15"/>
      <c r="N938" s="15"/>
      <c r="O938" s="15"/>
      <c r="P938" s="15"/>
      <c r="Q938" s="15"/>
      <c r="R938" s="24"/>
      <c r="S938" s="41">
        <v>1</v>
      </c>
      <c r="T938" s="36">
        <f t="shared" si="15"/>
        <v>0</v>
      </c>
      <c r="U938" s="22"/>
      <c r="V938" s="24"/>
      <c r="W938" s="15"/>
      <c r="X938" s="15"/>
      <c r="Y938" s="25"/>
    </row>
    <row r="939" spans="1:25" x14ac:dyDescent="0.25">
      <c r="A939" s="90">
        <v>938</v>
      </c>
      <c r="B939" s="1"/>
      <c r="C939" s="1"/>
      <c r="D939" s="1"/>
      <c r="E939" s="7"/>
      <c r="F939" s="7"/>
      <c r="G939" s="22"/>
      <c r="H939" s="22"/>
      <c r="I939" s="15"/>
      <c r="J939" s="15"/>
      <c r="K939" s="15"/>
      <c r="L939" s="15"/>
      <c r="M939" s="15"/>
      <c r="N939" s="15"/>
      <c r="O939" s="15"/>
      <c r="P939" s="15"/>
      <c r="Q939" s="15"/>
      <c r="R939" s="24"/>
      <c r="S939" s="41">
        <v>1</v>
      </c>
      <c r="T939" s="36">
        <f t="shared" si="15"/>
        <v>0</v>
      </c>
      <c r="U939" s="22"/>
      <c r="V939" s="24"/>
      <c r="W939" s="15"/>
      <c r="X939" s="15"/>
      <c r="Y939" s="25"/>
    </row>
    <row r="940" spans="1:25" x14ac:dyDescent="0.25">
      <c r="A940" s="90">
        <v>939</v>
      </c>
      <c r="B940" s="1"/>
      <c r="C940" s="1"/>
      <c r="D940" s="1"/>
      <c r="E940" s="7"/>
      <c r="F940" s="7"/>
      <c r="G940" s="22"/>
      <c r="H940" s="22"/>
      <c r="I940" s="15"/>
      <c r="J940" s="15"/>
      <c r="K940" s="15"/>
      <c r="L940" s="15"/>
      <c r="M940" s="15"/>
      <c r="N940" s="15"/>
      <c r="O940" s="15"/>
      <c r="P940" s="15"/>
      <c r="Q940" s="15"/>
      <c r="R940" s="24"/>
      <c r="S940" s="41">
        <v>1</v>
      </c>
      <c r="T940" s="36">
        <f t="shared" si="15"/>
        <v>0</v>
      </c>
      <c r="U940" s="22"/>
      <c r="V940" s="24"/>
      <c r="W940" s="15"/>
      <c r="X940" s="15"/>
      <c r="Y940" s="25"/>
    </row>
    <row r="941" spans="1:25" x14ac:dyDescent="0.25">
      <c r="A941" s="90">
        <v>940</v>
      </c>
      <c r="B941" s="1"/>
      <c r="C941" s="1"/>
      <c r="D941" s="1"/>
      <c r="E941" s="7"/>
      <c r="F941" s="7"/>
      <c r="G941" s="22"/>
      <c r="H941" s="22"/>
      <c r="I941" s="15"/>
      <c r="J941" s="15"/>
      <c r="K941" s="15"/>
      <c r="L941" s="15"/>
      <c r="M941" s="15"/>
      <c r="N941" s="15"/>
      <c r="O941" s="15"/>
      <c r="P941" s="15"/>
      <c r="Q941" s="15"/>
      <c r="R941" s="24"/>
      <c r="S941" s="41">
        <v>1</v>
      </c>
      <c r="T941" s="36">
        <f t="shared" si="15"/>
        <v>0</v>
      </c>
      <c r="U941" s="22"/>
      <c r="V941" s="24"/>
      <c r="W941" s="15"/>
      <c r="X941" s="15"/>
      <c r="Y941" s="25"/>
    </row>
    <row r="942" spans="1:25" x14ac:dyDescent="0.25">
      <c r="A942" s="90">
        <v>941</v>
      </c>
      <c r="B942" s="1"/>
      <c r="C942" s="1"/>
      <c r="D942" s="1"/>
      <c r="E942" s="7"/>
      <c r="F942" s="7"/>
      <c r="G942" s="22"/>
      <c r="H942" s="22"/>
      <c r="I942" s="15"/>
      <c r="J942" s="15"/>
      <c r="K942" s="15"/>
      <c r="L942" s="15"/>
      <c r="M942" s="15"/>
      <c r="N942" s="15"/>
      <c r="O942" s="15"/>
      <c r="P942" s="15"/>
      <c r="Q942" s="15"/>
      <c r="R942" s="24"/>
      <c r="S942" s="41">
        <v>1</v>
      </c>
      <c r="T942" s="36">
        <f t="shared" si="15"/>
        <v>0</v>
      </c>
      <c r="U942" s="22"/>
      <c r="V942" s="24"/>
      <c r="W942" s="15"/>
      <c r="X942" s="15"/>
      <c r="Y942" s="25"/>
    </row>
    <row r="943" spans="1:25" x14ac:dyDescent="0.25">
      <c r="A943" s="90">
        <v>942</v>
      </c>
      <c r="B943" s="1"/>
      <c r="C943" s="1"/>
      <c r="D943" s="1"/>
      <c r="E943" s="7"/>
      <c r="F943" s="7"/>
      <c r="G943" s="22"/>
      <c r="H943" s="22"/>
      <c r="I943" s="15"/>
      <c r="J943" s="15"/>
      <c r="K943" s="15"/>
      <c r="L943" s="15"/>
      <c r="M943" s="15"/>
      <c r="N943" s="15"/>
      <c r="O943" s="15"/>
      <c r="P943" s="15"/>
      <c r="Q943" s="15"/>
      <c r="R943" s="24"/>
      <c r="S943" s="41">
        <v>1</v>
      </c>
      <c r="T943" s="36">
        <f t="shared" si="15"/>
        <v>0</v>
      </c>
      <c r="U943" s="22"/>
      <c r="V943" s="24"/>
      <c r="W943" s="15"/>
      <c r="X943" s="15"/>
      <c r="Y943" s="25"/>
    </row>
    <row r="944" spans="1:25" x14ac:dyDescent="0.25">
      <c r="A944" s="90">
        <v>943</v>
      </c>
      <c r="B944" s="1"/>
      <c r="C944" s="1"/>
      <c r="D944" s="1"/>
      <c r="E944" s="7"/>
      <c r="F944" s="7"/>
      <c r="G944" s="22"/>
      <c r="H944" s="22"/>
      <c r="I944" s="15"/>
      <c r="J944" s="15"/>
      <c r="K944" s="15"/>
      <c r="L944" s="15"/>
      <c r="M944" s="15"/>
      <c r="N944" s="15"/>
      <c r="O944" s="15"/>
      <c r="P944" s="15"/>
      <c r="Q944" s="15"/>
      <c r="R944" s="24"/>
      <c r="S944" s="41">
        <v>1</v>
      </c>
      <c r="T944" s="36">
        <f t="shared" si="15"/>
        <v>0</v>
      </c>
      <c r="U944" s="22"/>
      <c r="V944" s="24"/>
      <c r="W944" s="15"/>
      <c r="X944" s="15"/>
      <c r="Y944" s="25"/>
    </row>
    <row r="945" spans="1:25" x14ac:dyDescent="0.25">
      <c r="A945" s="90">
        <v>944</v>
      </c>
      <c r="B945" s="1"/>
      <c r="C945" s="1"/>
      <c r="D945" s="1"/>
      <c r="E945" s="7"/>
      <c r="F945" s="7"/>
      <c r="G945" s="22"/>
      <c r="H945" s="22"/>
      <c r="I945" s="15"/>
      <c r="J945" s="15"/>
      <c r="K945" s="15"/>
      <c r="L945" s="15"/>
      <c r="M945" s="15"/>
      <c r="N945" s="15"/>
      <c r="O945" s="15"/>
      <c r="P945" s="15"/>
      <c r="Q945" s="15"/>
      <c r="R945" s="24"/>
      <c r="S945" s="41">
        <v>1</v>
      </c>
      <c r="T945" s="36">
        <f t="shared" si="15"/>
        <v>0</v>
      </c>
      <c r="U945" s="22"/>
      <c r="V945" s="24"/>
      <c r="W945" s="15"/>
      <c r="X945" s="15"/>
      <c r="Y945" s="25"/>
    </row>
    <row r="946" spans="1:25" x14ac:dyDescent="0.25">
      <c r="A946" s="90">
        <v>945</v>
      </c>
      <c r="B946" s="1"/>
      <c r="C946" s="1"/>
      <c r="D946" s="1"/>
      <c r="E946" s="7"/>
      <c r="F946" s="7"/>
      <c r="G946" s="22"/>
      <c r="H946" s="22"/>
      <c r="I946" s="15"/>
      <c r="J946" s="15"/>
      <c r="K946" s="15"/>
      <c r="L946" s="15"/>
      <c r="M946" s="15"/>
      <c r="N946" s="15"/>
      <c r="O946" s="15"/>
      <c r="P946" s="15"/>
      <c r="Q946" s="15"/>
      <c r="R946" s="24"/>
      <c r="S946" s="41">
        <v>1</v>
      </c>
      <c r="T946" s="36">
        <f t="shared" si="15"/>
        <v>0</v>
      </c>
      <c r="U946" s="22"/>
      <c r="V946" s="24"/>
      <c r="W946" s="15"/>
      <c r="X946" s="15"/>
      <c r="Y946" s="25"/>
    </row>
    <row r="947" spans="1:25" x14ac:dyDescent="0.25">
      <c r="A947" s="90">
        <v>946</v>
      </c>
      <c r="B947" s="1"/>
      <c r="C947" s="1"/>
      <c r="D947" s="1"/>
      <c r="E947" s="7"/>
      <c r="F947" s="7"/>
      <c r="G947" s="22"/>
      <c r="H947" s="22"/>
      <c r="I947" s="15"/>
      <c r="J947" s="15"/>
      <c r="K947" s="15"/>
      <c r="L947" s="15"/>
      <c r="M947" s="15"/>
      <c r="N947" s="15"/>
      <c r="O947" s="15"/>
      <c r="P947" s="15"/>
      <c r="Q947" s="15"/>
      <c r="R947" s="24"/>
      <c r="S947" s="41">
        <v>1</v>
      </c>
      <c r="T947" s="36">
        <f t="shared" si="15"/>
        <v>0</v>
      </c>
      <c r="U947" s="22"/>
      <c r="V947" s="24"/>
      <c r="W947" s="15"/>
      <c r="X947" s="15"/>
      <c r="Y947" s="25"/>
    </row>
    <row r="948" spans="1:25" x14ac:dyDescent="0.25">
      <c r="A948" s="90">
        <v>947</v>
      </c>
      <c r="B948" s="1"/>
      <c r="C948" s="1"/>
      <c r="D948" s="1"/>
      <c r="E948" s="7"/>
      <c r="F948" s="7"/>
      <c r="G948" s="22"/>
      <c r="H948" s="22"/>
      <c r="I948" s="15"/>
      <c r="J948" s="15"/>
      <c r="K948" s="15"/>
      <c r="L948" s="15"/>
      <c r="M948" s="15"/>
      <c r="N948" s="15"/>
      <c r="O948" s="15"/>
      <c r="P948" s="15"/>
      <c r="Q948" s="15"/>
      <c r="R948" s="24"/>
      <c r="S948" s="41">
        <v>1</v>
      </c>
      <c r="T948" s="36">
        <f t="shared" si="15"/>
        <v>0</v>
      </c>
      <c r="U948" s="22"/>
      <c r="V948" s="24"/>
      <c r="W948" s="15"/>
      <c r="X948" s="15"/>
      <c r="Y948" s="25"/>
    </row>
    <row r="949" spans="1:25" x14ac:dyDescent="0.25">
      <c r="A949" s="90">
        <v>948</v>
      </c>
      <c r="B949" s="1"/>
      <c r="C949" s="1"/>
      <c r="D949" s="1"/>
      <c r="E949" s="7"/>
      <c r="F949" s="7"/>
      <c r="G949" s="22"/>
      <c r="H949" s="22"/>
      <c r="I949" s="15"/>
      <c r="J949" s="15"/>
      <c r="K949" s="15"/>
      <c r="L949" s="15"/>
      <c r="M949" s="15"/>
      <c r="N949" s="15"/>
      <c r="O949" s="15"/>
      <c r="P949" s="15"/>
      <c r="Q949" s="15"/>
      <c r="R949" s="24"/>
      <c r="S949" s="41">
        <v>1</v>
      </c>
      <c r="T949" s="36">
        <f t="shared" si="15"/>
        <v>0</v>
      </c>
      <c r="U949" s="22"/>
      <c r="V949" s="24"/>
      <c r="W949" s="15"/>
      <c r="X949" s="15"/>
      <c r="Y949" s="25"/>
    </row>
    <row r="950" spans="1:25" x14ac:dyDescent="0.25">
      <c r="A950" s="90">
        <v>949</v>
      </c>
      <c r="B950" s="1"/>
      <c r="C950" s="1"/>
      <c r="D950" s="1"/>
      <c r="E950" s="7"/>
      <c r="F950" s="7"/>
      <c r="G950" s="22"/>
      <c r="H950" s="22"/>
      <c r="I950" s="15"/>
      <c r="J950" s="15"/>
      <c r="K950" s="15"/>
      <c r="L950" s="15"/>
      <c r="M950" s="15"/>
      <c r="N950" s="15"/>
      <c r="O950" s="15"/>
      <c r="P950" s="15"/>
      <c r="Q950" s="15"/>
      <c r="R950" s="24"/>
      <c r="S950" s="41">
        <v>1</v>
      </c>
      <c r="T950" s="36">
        <f t="shared" si="15"/>
        <v>0</v>
      </c>
      <c r="U950" s="22"/>
      <c r="V950" s="24"/>
      <c r="W950" s="15"/>
      <c r="X950" s="15"/>
      <c r="Y950" s="25"/>
    </row>
  </sheetData>
  <autoFilter ref="A1:Z950" xr:uid="{00000000-0001-0000-0000-000000000000}"/>
  <mergeCells count="18">
    <mergeCell ref="L188:L190"/>
    <mergeCell ref="N188:N190"/>
    <mergeCell ref="S188:S190"/>
    <mergeCell ref="T188:T190"/>
    <mergeCell ref="W152:W153"/>
    <mergeCell ref="W188:W190"/>
    <mergeCell ref="B152:B153"/>
    <mergeCell ref="B176:B177"/>
    <mergeCell ref="B188:B190"/>
    <mergeCell ref="C188:C190"/>
    <mergeCell ref="G188:G190"/>
    <mergeCell ref="W543:W544"/>
    <mergeCell ref="W478:W479"/>
    <mergeCell ref="W480:W481"/>
    <mergeCell ref="W484:W485"/>
    <mergeCell ref="W486:W487"/>
    <mergeCell ref="W489:W490"/>
    <mergeCell ref="W495:W496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A1783"/>
  <sheetViews>
    <sheetView tabSelected="1" zoomScaleNormal="100" workbookViewId="0">
      <pane xSplit="4" ySplit="1" topLeftCell="Q1586" activePane="bottomRight" state="frozen"/>
      <selection activeCell="F19" sqref="F19"/>
      <selection pane="topRight" activeCell="F19" sqref="F19"/>
      <selection pane="bottomLeft" activeCell="F19" sqref="F19"/>
      <selection pane="bottomRight" activeCell="T1595" sqref="T1595"/>
    </sheetView>
  </sheetViews>
  <sheetFormatPr defaultColWidth="9" defaultRowHeight="16.5" x14ac:dyDescent="0.25"/>
  <cols>
    <col min="1" max="1" width="7.453125" style="5" customWidth="1"/>
    <col min="2" max="2" width="22.7265625" style="5" customWidth="1"/>
    <col min="3" max="3" width="12.7265625" style="5" customWidth="1"/>
    <col min="4" max="4" width="13.453125" style="5" customWidth="1"/>
    <col min="5" max="5" width="13.36328125" style="130" customWidth="1"/>
    <col min="6" max="6" width="17.453125" style="130" customWidth="1"/>
    <col min="7" max="7" width="13.36328125" style="37" customWidth="1"/>
    <col min="8" max="8" width="16.6328125" style="37" customWidth="1"/>
    <col min="9" max="9" width="13.36328125" style="131" customWidth="1"/>
    <col min="10" max="10" width="15.36328125" style="131" customWidth="1"/>
    <col min="11" max="12" width="13.36328125" style="131" customWidth="1"/>
    <col min="13" max="13" width="14.90625" style="131" customWidth="1"/>
    <col min="14" max="15" width="13.36328125" style="131" customWidth="1"/>
    <col min="16" max="16" width="12.90625" style="129" customWidth="1"/>
    <col min="17" max="17" width="12.26953125" style="129" customWidth="1"/>
    <col min="18" max="18" width="7.90625" style="129" customWidth="1"/>
    <col min="19" max="19" width="7.90625" style="37" customWidth="1"/>
    <col min="20" max="20" width="9.36328125" style="129" customWidth="1"/>
    <col min="21" max="21" width="9.6328125" style="37" customWidth="1"/>
    <col min="22" max="22" width="14.08984375" style="129" customWidth="1"/>
    <col min="23" max="23" width="12.6328125" style="129" customWidth="1"/>
    <col min="24" max="25" width="13.36328125" style="140" customWidth="1"/>
    <col min="26" max="26" width="75.26953125" style="38" customWidth="1"/>
    <col min="27" max="16384" width="9" style="140"/>
  </cols>
  <sheetData>
    <row r="1" spans="1:26" ht="41.5" customHeight="1" x14ac:dyDescent="0.25">
      <c r="A1" s="26" t="s">
        <v>0</v>
      </c>
      <c r="B1" s="26" t="s">
        <v>1</v>
      </c>
      <c r="C1" s="26" t="s">
        <v>5370</v>
      </c>
      <c r="D1" s="26" t="s">
        <v>3</v>
      </c>
      <c r="E1" s="27" t="s">
        <v>4</v>
      </c>
      <c r="F1" s="27" t="s">
        <v>5</v>
      </c>
      <c r="G1" s="28" t="s">
        <v>6</v>
      </c>
      <c r="H1" s="28" t="s">
        <v>7</v>
      </c>
      <c r="I1" s="32" t="s">
        <v>8</v>
      </c>
      <c r="J1" s="32" t="s">
        <v>110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3" t="s">
        <v>15</v>
      </c>
      <c r="Q1" s="33" t="s">
        <v>16</v>
      </c>
      <c r="R1" s="34" t="s">
        <v>17</v>
      </c>
      <c r="S1" s="28" t="s">
        <v>18</v>
      </c>
      <c r="T1" s="34" t="s">
        <v>19</v>
      </c>
      <c r="U1" s="28" t="s">
        <v>18</v>
      </c>
      <c r="V1" s="34" t="s">
        <v>20</v>
      </c>
      <c r="W1" s="33" t="s">
        <v>21</v>
      </c>
      <c r="X1" s="26" t="s">
        <v>545</v>
      </c>
      <c r="Y1" s="26" t="s">
        <v>836</v>
      </c>
      <c r="Z1" s="26" t="s">
        <v>835</v>
      </c>
    </row>
    <row r="2" spans="1:26" x14ac:dyDescent="0.25">
      <c r="A2" s="29">
        <v>1</v>
      </c>
      <c r="B2" s="1" t="s">
        <v>1746</v>
      </c>
      <c r="C2" s="29" t="s">
        <v>1858</v>
      </c>
      <c r="D2" s="39">
        <v>43468</v>
      </c>
      <c r="E2" s="40" t="s">
        <v>1746</v>
      </c>
      <c r="F2" s="40" t="s">
        <v>1746</v>
      </c>
      <c r="G2" s="41" t="s">
        <v>1746</v>
      </c>
      <c r="H2" s="22" t="s">
        <v>1746</v>
      </c>
      <c r="I2" s="23" t="s">
        <v>1746</v>
      </c>
      <c r="J2" s="23" t="s">
        <v>1746</v>
      </c>
      <c r="K2" s="23" t="s">
        <v>1746</v>
      </c>
      <c r="L2" s="35">
        <v>0</v>
      </c>
      <c r="M2" s="35" t="s">
        <v>1746</v>
      </c>
      <c r="N2" s="26">
        <v>7.7</v>
      </c>
      <c r="O2" s="15" t="s">
        <v>1746</v>
      </c>
      <c r="P2" s="15" t="s">
        <v>1746</v>
      </c>
      <c r="Q2" s="15" t="s">
        <v>1746</v>
      </c>
      <c r="R2" s="24">
        <v>8.1</v>
      </c>
      <c r="S2" s="41" t="s">
        <v>1746</v>
      </c>
      <c r="T2" s="24">
        <v>7.1918808140382122</v>
      </c>
      <c r="U2" s="22" t="s">
        <v>1746</v>
      </c>
      <c r="V2" s="24" t="s">
        <v>1746</v>
      </c>
      <c r="W2" s="15">
        <v>8</v>
      </c>
      <c r="X2" s="141" t="s">
        <v>1746</v>
      </c>
      <c r="Y2" s="141" t="s">
        <v>1746</v>
      </c>
      <c r="Z2" s="25" t="s">
        <v>1746</v>
      </c>
    </row>
    <row r="3" spans="1:26" x14ac:dyDescent="0.25">
      <c r="A3" s="29">
        <v>2</v>
      </c>
      <c r="B3" s="1" t="s">
        <v>1746</v>
      </c>
      <c r="C3" s="29" t="s">
        <v>1858</v>
      </c>
      <c r="D3" s="39">
        <v>43469</v>
      </c>
      <c r="E3" s="40" t="s">
        <v>1746</v>
      </c>
      <c r="F3" s="40" t="s">
        <v>1746</v>
      </c>
      <c r="G3" s="41" t="s">
        <v>1746</v>
      </c>
      <c r="H3" s="22" t="s">
        <v>1746</v>
      </c>
      <c r="I3" s="23" t="s">
        <v>1746</v>
      </c>
      <c r="J3" s="23" t="s">
        <v>1746</v>
      </c>
      <c r="K3" s="23" t="s">
        <v>1746</v>
      </c>
      <c r="L3" s="35">
        <v>0</v>
      </c>
      <c r="M3" s="35" t="s">
        <v>1746</v>
      </c>
      <c r="N3" s="26">
        <v>6.7</v>
      </c>
      <c r="O3" s="15" t="s">
        <v>1746</v>
      </c>
      <c r="P3" s="15" t="s">
        <v>1746</v>
      </c>
      <c r="Q3" s="15" t="s">
        <v>1746</v>
      </c>
      <c r="R3" s="24">
        <v>8.4</v>
      </c>
      <c r="S3" s="41" t="s">
        <v>1746</v>
      </c>
      <c r="T3" s="24">
        <v>6.2578703187085738</v>
      </c>
      <c r="U3" s="22" t="s">
        <v>1746</v>
      </c>
      <c r="V3" s="24" t="s">
        <v>1746</v>
      </c>
      <c r="W3" s="15">
        <v>8</v>
      </c>
      <c r="X3" s="141" t="s">
        <v>1746</v>
      </c>
      <c r="Y3" s="141" t="s">
        <v>1746</v>
      </c>
      <c r="Z3" s="25" t="s">
        <v>1746</v>
      </c>
    </row>
    <row r="4" spans="1:26" x14ac:dyDescent="0.25">
      <c r="A4" s="29">
        <v>3</v>
      </c>
      <c r="B4" s="1" t="s">
        <v>1746</v>
      </c>
      <c r="C4" s="29" t="s">
        <v>1858</v>
      </c>
      <c r="D4" s="39">
        <v>43471</v>
      </c>
      <c r="E4" s="40" t="s">
        <v>1746</v>
      </c>
      <c r="F4" s="40" t="s">
        <v>1746</v>
      </c>
      <c r="G4" s="41" t="s">
        <v>1746</v>
      </c>
      <c r="H4" s="22" t="s">
        <v>1746</v>
      </c>
      <c r="I4" s="23" t="s">
        <v>1746</v>
      </c>
      <c r="J4" s="23" t="s">
        <v>1746</v>
      </c>
      <c r="K4" s="23" t="s">
        <v>1746</v>
      </c>
      <c r="L4" s="35">
        <v>0</v>
      </c>
      <c r="M4" s="35" t="s">
        <v>1746</v>
      </c>
      <c r="N4" s="26">
        <v>7</v>
      </c>
      <c r="O4" s="15" t="s">
        <v>1746</v>
      </c>
      <c r="P4" s="15" t="s">
        <v>1746</v>
      </c>
      <c r="Q4" s="15" t="s">
        <v>1746</v>
      </c>
      <c r="R4" s="24">
        <v>17.8</v>
      </c>
      <c r="S4" s="41" t="s">
        <v>1746</v>
      </c>
      <c r="T4" s="24">
        <v>6.5380734673074654</v>
      </c>
      <c r="U4" s="22" t="s">
        <v>1746</v>
      </c>
      <c r="V4" s="24" t="s">
        <v>1746</v>
      </c>
      <c r="W4" s="15">
        <v>12</v>
      </c>
      <c r="X4" s="141" t="s">
        <v>1746</v>
      </c>
      <c r="Y4" s="141" t="s">
        <v>1746</v>
      </c>
      <c r="Z4" s="25" t="s">
        <v>1746</v>
      </c>
    </row>
    <row r="5" spans="1:26" x14ac:dyDescent="0.25">
      <c r="A5" s="29">
        <v>4</v>
      </c>
      <c r="B5" s="1" t="s">
        <v>1746</v>
      </c>
      <c r="C5" s="29" t="s">
        <v>1858</v>
      </c>
      <c r="D5" s="39">
        <v>43506</v>
      </c>
      <c r="E5" s="40" t="s">
        <v>1746</v>
      </c>
      <c r="F5" s="40" t="s">
        <v>1746</v>
      </c>
      <c r="G5" s="41" t="s">
        <v>1746</v>
      </c>
      <c r="H5" s="22" t="s">
        <v>1746</v>
      </c>
      <c r="I5" s="23" t="s">
        <v>1746</v>
      </c>
      <c r="J5" s="23" t="s">
        <v>1746</v>
      </c>
      <c r="K5" s="23" t="s">
        <v>1746</v>
      </c>
      <c r="L5" s="35">
        <v>0</v>
      </c>
      <c r="M5" s="35" t="s">
        <v>1746</v>
      </c>
      <c r="N5" s="26">
        <v>5.8</v>
      </c>
      <c r="O5" s="15" t="s">
        <v>1746</v>
      </c>
      <c r="P5" s="15" t="s">
        <v>1746</v>
      </c>
      <c r="Q5" s="15" t="s">
        <v>1746</v>
      </c>
      <c r="R5" s="24">
        <v>4.3499999999999996</v>
      </c>
      <c r="S5" s="41" t="s">
        <v>1746</v>
      </c>
      <c r="T5" s="24">
        <v>5.417260872911899</v>
      </c>
      <c r="U5" s="22" t="s">
        <v>1746</v>
      </c>
      <c r="V5" s="24" t="s">
        <v>1746</v>
      </c>
      <c r="W5" s="15">
        <v>8</v>
      </c>
      <c r="X5" s="141" t="s">
        <v>1746</v>
      </c>
      <c r="Y5" s="141" t="s">
        <v>1746</v>
      </c>
      <c r="Z5" s="25" t="s">
        <v>1746</v>
      </c>
    </row>
    <row r="6" spans="1:26" x14ac:dyDescent="0.25">
      <c r="A6" s="29">
        <v>5</v>
      </c>
      <c r="B6" s="1" t="s">
        <v>1746</v>
      </c>
      <c r="C6" s="29" t="s">
        <v>1858</v>
      </c>
      <c r="D6" s="39">
        <v>43507</v>
      </c>
      <c r="E6" s="40" t="s">
        <v>1746</v>
      </c>
      <c r="F6" s="40" t="s">
        <v>1746</v>
      </c>
      <c r="G6" s="41" t="s">
        <v>1746</v>
      </c>
      <c r="H6" s="22" t="s">
        <v>1746</v>
      </c>
      <c r="I6" s="23" t="s">
        <v>1746</v>
      </c>
      <c r="J6" s="23" t="s">
        <v>1746</v>
      </c>
      <c r="K6" s="23" t="s">
        <v>1746</v>
      </c>
      <c r="L6" s="35">
        <v>0</v>
      </c>
      <c r="M6" s="35" t="s">
        <v>1746</v>
      </c>
      <c r="N6" s="26">
        <v>6</v>
      </c>
      <c r="O6" s="15" t="s">
        <v>1746</v>
      </c>
      <c r="P6" s="15" t="s">
        <v>1746</v>
      </c>
      <c r="Q6" s="15" t="s">
        <v>1746</v>
      </c>
      <c r="R6" s="24">
        <v>4.5</v>
      </c>
      <c r="S6" s="41" t="s">
        <v>1746</v>
      </c>
      <c r="T6" s="24">
        <v>5.604062971977827</v>
      </c>
      <c r="U6" s="22" t="s">
        <v>1746</v>
      </c>
      <c r="V6" s="24" t="s">
        <v>1746</v>
      </c>
      <c r="W6" s="15">
        <v>8</v>
      </c>
      <c r="X6" s="141" t="s">
        <v>1746</v>
      </c>
      <c r="Y6" s="141" t="s">
        <v>1746</v>
      </c>
      <c r="Z6" s="25" t="s">
        <v>1746</v>
      </c>
    </row>
    <row r="7" spans="1:26" x14ac:dyDescent="0.25">
      <c r="A7" s="29">
        <v>6</v>
      </c>
      <c r="B7" s="1" t="s">
        <v>1746</v>
      </c>
      <c r="C7" s="29" t="s">
        <v>1858</v>
      </c>
      <c r="D7" s="39">
        <v>43508</v>
      </c>
      <c r="E7" s="40" t="s">
        <v>1746</v>
      </c>
      <c r="F7" s="40" t="s">
        <v>1746</v>
      </c>
      <c r="G7" s="41" t="s">
        <v>1746</v>
      </c>
      <c r="H7" s="22" t="s">
        <v>1746</v>
      </c>
      <c r="I7" s="23" t="s">
        <v>1746</v>
      </c>
      <c r="J7" s="23" t="s">
        <v>1746</v>
      </c>
      <c r="K7" s="23" t="s">
        <v>1746</v>
      </c>
      <c r="L7" s="35">
        <v>0</v>
      </c>
      <c r="M7" s="35" t="s">
        <v>1746</v>
      </c>
      <c r="N7" s="26">
        <v>5.7</v>
      </c>
      <c r="O7" s="15" t="s">
        <v>1746</v>
      </c>
      <c r="P7" s="15" t="s">
        <v>1746</v>
      </c>
      <c r="Q7" s="15" t="s">
        <v>1746</v>
      </c>
      <c r="R7" s="24">
        <v>5.2</v>
      </c>
      <c r="S7" s="41" t="s">
        <v>1746</v>
      </c>
      <c r="T7" s="24">
        <v>5.3238598233789363</v>
      </c>
      <c r="U7" s="22" t="s">
        <v>1746</v>
      </c>
      <c r="V7" s="24" t="s">
        <v>1746</v>
      </c>
      <c r="W7" s="15">
        <v>8</v>
      </c>
      <c r="X7" s="141" t="s">
        <v>1746</v>
      </c>
      <c r="Y7" s="141" t="s">
        <v>1746</v>
      </c>
      <c r="Z7" s="25" t="s">
        <v>1746</v>
      </c>
    </row>
    <row r="8" spans="1:26" x14ac:dyDescent="0.25">
      <c r="A8" s="29">
        <v>7</v>
      </c>
      <c r="B8" s="1" t="s">
        <v>1746</v>
      </c>
      <c r="C8" s="29" t="s">
        <v>1858</v>
      </c>
      <c r="D8" s="39">
        <v>43509</v>
      </c>
      <c r="E8" s="40" t="s">
        <v>1746</v>
      </c>
      <c r="F8" s="40" t="s">
        <v>1746</v>
      </c>
      <c r="G8" s="41" t="s">
        <v>1746</v>
      </c>
      <c r="H8" s="22" t="s">
        <v>1746</v>
      </c>
      <c r="I8" s="23" t="s">
        <v>1746</v>
      </c>
      <c r="J8" s="23" t="s">
        <v>1746</v>
      </c>
      <c r="K8" s="23" t="s">
        <v>1746</v>
      </c>
      <c r="L8" s="35">
        <v>0</v>
      </c>
      <c r="M8" s="35" t="s">
        <v>1746</v>
      </c>
      <c r="N8" s="26">
        <v>4.8</v>
      </c>
      <c r="O8" s="15" t="s">
        <v>1746</v>
      </c>
      <c r="P8" s="15" t="s">
        <v>1746</v>
      </c>
      <c r="Q8" s="15" t="s">
        <v>1746</v>
      </c>
      <c r="R8" s="24">
        <v>3.1</v>
      </c>
      <c r="S8" s="41" t="s">
        <v>1746</v>
      </c>
      <c r="T8" s="24">
        <v>4.4832503775822614</v>
      </c>
      <c r="U8" s="22" t="s">
        <v>1746</v>
      </c>
      <c r="V8" s="24" t="s">
        <v>1746</v>
      </c>
      <c r="W8" s="15">
        <v>8</v>
      </c>
      <c r="X8" s="141" t="s">
        <v>1746</v>
      </c>
      <c r="Y8" s="141" t="s">
        <v>1746</v>
      </c>
      <c r="Z8" s="25" t="s">
        <v>1746</v>
      </c>
    </row>
    <row r="9" spans="1:26" x14ac:dyDescent="0.25">
      <c r="A9" s="29">
        <v>8</v>
      </c>
      <c r="B9" s="1" t="s">
        <v>1746</v>
      </c>
      <c r="C9" s="29" t="s">
        <v>1858</v>
      </c>
      <c r="D9" s="39">
        <v>43510</v>
      </c>
      <c r="E9" s="40" t="s">
        <v>1746</v>
      </c>
      <c r="F9" s="40" t="s">
        <v>1746</v>
      </c>
      <c r="G9" s="41" t="s">
        <v>1746</v>
      </c>
      <c r="H9" s="22" t="s">
        <v>1746</v>
      </c>
      <c r="I9" s="23" t="s">
        <v>1746</v>
      </c>
      <c r="J9" s="23" t="s">
        <v>1746</v>
      </c>
      <c r="K9" s="23" t="s">
        <v>1746</v>
      </c>
      <c r="L9" s="35">
        <v>0</v>
      </c>
      <c r="M9" s="35" t="s">
        <v>1746</v>
      </c>
      <c r="N9" s="26">
        <v>6.5</v>
      </c>
      <c r="O9" s="15" t="s">
        <v>1746</v>
      </c>
      <c r="P9" s="15" t="s">
        <v>1746</v>
      </c>
      <c r="Q9" s="15" t="s">
        <v>1746</v>
      </c>
      <c r="R9" s="24">
        <v>2.5</v>
      </c>
      <c r="S9" s="41" t="s">
        <v>1746</v>
      </c>
      <c r="T9" s="24">
        <v>6.0710682196426458</v>
      </c>
      <c r="U9" s="22" t="s">
        <v>1746</v>
      </c>
      <c r="V9" s="24" t="s">
        <v>1746</v>
      </c>
      <c r="W9" s="15">
        <v>8</v>
      </c>
      <c r="X9" s="141" t="s">
        <v>1746</v>
      </c>
      <c r="Y9" s="141" t="s">
        <v>1746</v>
      </c>
      <c r="Z9" s="25" t="s">
        <v>1746</v>
      </c>
    </row>
    <row r="10" spans="1:26" x14ac:dyDescent="0.25">
      <c r="A10" s="29">
        <v>9</v>
      </c>
      <c r="B10" s="1" t="s">
        <v>1746</v>
      </c>
      <c r="C10" s="29" t="s">
        <v>1858</v>
      </c>
      <c r="D10" s="39">
        <v>43511</v>
      </c>
      <c r="E10" s="40" t="s">
        <v>1746</v>
      </c>
      <c r="F10" s="40" t="s">
        <v>1746</v>
      </c>
      <c r="G10" s="41" t="s">
        <v>1746</v>
      </c>
      <c r="H10" s="22" t="s">
        <v>1746</v>
      </c>
      <c r="I10" s="23" t="s">
        <v>1746</v>
      </c>
      <c r="J10" s="23" t="s">
        <v>1746</v>
      </c>
      <c r="K10" s="23" t="s">
        <v>1746</v>
      </c>
      <c r="L10" s="35">
        <v>0</v>
      </c>
      <c r="M10" s="35" t="s">
        <v>1746</v>
      </c>
      <c r="N10" s="26">
        <v>6</v>
      </c>
      <c r="O10" s="15" t="s">
        <v>1746</v>
      </c>
      <c r="P10" s="15" t="s">
        <v>1746</v>
      </c>
      <c r="Q10" s="15" t="s">
        <v>1746</v>
      </c>
      <c r="R10" s="24">
        <v>3.8</v>
      </c>
      <c r="S10" s="41" t="s">
        <v>1746</v>
      </c>
      <c r="T10" s="24">
        <v>5.604062971977827</v>
      </c>
      <c r="U10" s="22" t="s">
        <v>1746</v>
      </c>
      <c r="V10" s="24" t="s">
        <v>1746</v>
      </c>
      <c r="W10" s="15">
        <v>8</v>
      </c>
      <c r="X10" s="141" t="s">
        <v>1746</v>
      </c>
      <c r="Y10" s="141" t="s">
        <v>1746</v>
      </c>
      <c r="Z10" s="25" t="s">
        <v>1746</v>
      </c>
    </row>
    <row r="11" spans="1:26" x14ac:dyDescent="0.25">
      <c r="A11" s="29">
        <v>10</v>
      </c>
      <c r="B11" s="1" t="s">
        <v>1746</v>
      </c>
      <c r="C11" s="29" t="s">
        <v>1858</v>
      </c>
      <c r="D11" s="39">
        <v>43512</v>
      </c>
      <c r="E11" s="40" t="s">
        <v>1746</v>
      </c>
      <c r="F11" s="40" t="s">
        <v>1746</v>
      </c>
      <c r="G11" s="41" t="s">
        <v>1746</v>
      </c>
      <c r="H11" s="22" t="s">
        <v>1746</v>
      </c>
      <c r="I11" s="23" t="s">
        <v>1746</v>
      </c>
      <c r="J11" s="23" t="s">
        <v>1746</v>
      </c>
      <c r="K11" s="23" t="s">
        <v>1746</v>
      </c>
      <c r="L11" s="35">
        <v>0</v>
      </c>
      <c r="M11" s="35" t="s">
        <v>1746</v>
      </c>
      <c r="N11" s="26">
        <v>5.4</v>
      </c>
      <c r="O11" s="15" t="s">
        <v>1746</v>
      </c>
      <c r="P11" s="15" t="s">
        <v>1746</v>
      </c>
      <c r="Q11" s="15" t="s">
        <v>1746</v>
      </c>
      <c r="R11" s="24">
        <v>3.9</v>
      </c>
      <c r="S11" s="41" t="s">
        <v>1746</v>
      </c>
      <c r="T11" s="24">
        <v>5.0436566747800446</v>
      </c>
      <c r="U11" s="22" t="s">
        <v>1746</v>
      </c>
      <c r="V11" s="24" t="s">
        <v>1746</v>
      </c>
      <c r="W11" s="15">
        <v>8</v>
      </c>
      <c r="X11" s="141" t="s">
        <v>1746</v>
      </c>
      <c r="Y11" s="141" t="s">
        <v>1746</v>
      </c>
      <c r="Z11" s="25" t="s">
        <v>1746</v>
      </c>
    </row>
    <row r="12" spans="1:26" x14ac:dyDescent="0.25">
      <c r="A12" s="29">
        <v>11</v>
      </c>
      <c r="B12" s="1" t="s">
        <v>1746</v>
      </c>
      <c r="C12" s="29" t="s">
        <v>1858</v>
      </c>
      <c r="D12" s="39">
        <v>43513</v>
      </c>
      <c r="E12" s="40" t="s">
        <v>1746</v>
      </c>
      <c r="F12" s="40" t="s">
        <v>1746</v>
      </c>
      <c r="G12" s="41" t="s">
        <v>1746</v>
      </c>
      <c r="H12" s="22" t="s">
        <v>1746</v>
      </c>
      <c r="I12" s="23" t="s">
        <v>1746</v>
      </c>
      <c r="J12" s="23" t="s">
        <v>1746</v>
      </c>
      <c r="K12" s="23" t="s">
        <v>1746</v>
      </c>
      <c r="L12" s="35">
        <v>0</v>
      </c>
      <c r="M12" s="35" t="s">
        <v>1746</v>
      </c>
      <c r="N12" s="26">
        <v>6.8</v>
      </c>
      <c r="O12" s="15" t="s">
        <v>1746</v>
      </c>
      <c r="P12" s="15" t="s">
        <v>1746</v>
      </c>
      <c r="Q12" s="15" t="s">
        <v>1746</v>
      </c>
      <c r="R12" s="24">
        <v>3.5</v>
      </c>
      <c r="S12" s="41" t="s">
        <v>1746</v>
      </c>
      <c r="T12" s="24">
        <v>6.3512713682415374</v>
      </c>
      <c r="U12" s="22" t="s">
        <v>1746</v>
      </c>
      <c r="V12" s="24" t="s">
        <v>1746</v>
      </c>
      <c r="W12" s="15">
        <v>8</v>
      </c>
      <c r="X12" s="141" t="s">
        <v>1746</v>
      </c>
      <c r="Y12" s="141" t="s">
        <v>1746</v>
      </c>
      <c r="Z12" s="25" t="s">
        <v>1746</v>
      </c>
    </row>
    <row r="13" spans="1:26" x14ac:dyDescent="0.25">
      <c r="A13" s="29">
        <v>12</v>
      </c>
      <c r="B13" s="1" t="s">
        <v>1746</v>
      </c>
      <c r="C13" s="29" t="s">
        <v>1858</v>
      </c>
      <c r="D13" s="39">
        <v>43514</v>
      </c>
      <c r="E13" s="40" t="s">
        <v>1746</v>
      </c>
      <c r="F13" s="40" t="s">
        <v>1746</v>
      </c>
      <c r="G13" s="41" t="s">
        <v>1746</v>
      </c>
      <c r="H13" s="22" t="s">
        <v>1746</v>
      </c>
      <c r="I13" s="23" t="s">
        <v>1746</v>
      </c>
      <c r="J13" s="23" t="s">
        <v>1746</v>
      </c>
      <c r="K13" s="23" t="s">
        <v>1746</v>
      </c>
      <c r="L13" s="35">
        <v>0</v>
      </c>
      <c r="M13" s="35" t="s">
        <v>1746</v>
      </c>
      <c r="N13" s="26">
        <v>5.9</v>
      </c>
      <c r="O13" s="15" t="s">
        <v>1746</v>
      </c>
      <c r="P13" s="15" t="s">
        <v>1746</v>
      </c>
      <c r="Q13" s="15" t="s">
        <v>1746</v>
      </c>
      <c r="R13" s="24">
        <v>2.77</v>
      </c>
      <c r="S13" s="41" t="s">
        <v>1746</v>
      </c>
      <c r="T13" s="24">
        <v>5.5106619224448634</v>
      </c>
      <c r="U13" s="22" t="s">
        <v>1746</v>
      </c>
      <c r="V13" s="24" t="s">
        <v>1746</v>
      </c>
      <c r="W13" s="15">
        <v>8</v>
      </c>
      <c r="X13" s="141" t="s">
        <v>1746</v>
      </c>
      <c r="Y13" s="141" t="s">
        <v>1746</v>
      </c>
      <c r="Z13" s="25" t="s">
        <v>1746</v>
      </c>
    </row>
    <row r="14" spans="1:26" x14ac:dyDescent="0.25">
      <c r="A14" s="29">
        <v>13</v>
      </c>
      <c r="B14" s="1" t="s">
        <v>1746</v>
      </c>
      <c r="C14" s="29" t="s">
        <v>1792</v>
      </c>
      <c r="D14" s="39">
        <v>43590</v>
      </c>
      <c r="E14" s="40" t="s">
        <v>1746</v>
      </c>
      <c r="F14" s="40" t="s">
        <v>1746</v>
      </c>
      <c r="G14" s="41">
        <v>1200</v>
      </c>
      <c r="H14" s="22" t="s">
        <v>1746</v>
      </c>
      <c r="I14" s="23" t="s">
        <v>1746</v>
      </c>
      <c r="J14" s="23" t="s">
        <v>1746</v>
      </c>
      <c r="K14" s="23" t="s">
        <v>1746</v>
      </c>
      <c r="L14" s="35">
        <v>9</v>
      </c>
      <c r="M14" s="35" t="s">
        <v>1746</v>
      </c>
      <c r="N14" s="35">
        <v>15</v>
      </c>
      <c r="O14" s="15" t="s">
        <v>1746</v>
      </c>
      <c r="P14" s="15" t="s">
        <v>1746</v>
      </c>
      <c r="Q14" s="15" t="s">
        <v>1746</v>
      </c>
      <c r="R14" s="24">
        <v>12</v>
      </c>
      <c r="S14" s="41" t="s">
        <v>1746</v>
      </c>
      <c r="T14" s="24">
        <v>5.604062971977827</v>
      </c>
      <c r="U14" s="22" t="s">
        <v>1746</v>
      </c>
      <c r="V14" s="24" t="s">
        <v>1746</v>
      </c>
      <c r="W14" s="15">
        <v>4</v>
      </c>
      <c r="X14" s="141" t="s">
        <v>1746</v>
      </c>
      <c r="Y14" s="141" t="s">
        <v>1746</v>
      </c>
      <c r="Z14" s="25" t="s">
        <v>1746</v>
      </c>
    </row>
    <row r="15" spans="1:26" x14ac:dyDescent="0.25">
      <c r="A15" s="29">
        <v>14</v>
      </c>
      <c r="B15" s="1" t="s">
        <v>1746</v>
      </c>
      <c r="C15" s="29" t="s">
        <v>1784</v>
      </c>
      <c r="D15" s="39">
        <v>43591</v>
      </c>
      <c r="E15" s="40" t="s">
        <v>1746</v>
      </c>
      <c r="F15" s="40" t="s">
        <v>1746</v>
      </c>
      <c r="G15" s="41">
        <v>1200</v>
      </c>
      <c r="H15" s="22" t="s">
        <v>1746</v>
      </c>
      <c r="I15" s="23" t="s">
        <v>1746</v>
      </c>
      <c r="J15" s="23" t="s">
        <v>1746</v>
      </c>
      <c r="K15" s="23" t="s">
        <v>1746</v>
      </c>
      <c r="L15" s="35">
        <v>0</v>
      </c>
      <c r="M15" s="35" t="s">
        <v>1746</v>
      </c>
      <c r="N15" s="35">
        <v>5</v>
      </c>
      <c r="O15" s="15" t="s">
        <v>1746</v>
      </c>
      <c r="P15" s="15" t="s">
        <v>1746</v>
      </c>
      <c r="Q15" s="15" t="s">
        <v>1746</v>
      </c>
      <c r="R15" s="24">
        <v>9</v>
      </c>
      <c r="S15" s="41" t="s">
        <v>1746</v>
      </c>
      <c r="T15" s="24">
        <v>4.6700524766481895</v>
      </c>
      <c r="U15" s="22" t="s">
        <v>1746</v>
      </c>
      <c r="V15" s="24" t="s">
        <v>1746</v>
      </c>
      <c r="W15" s="15">
        <v>8</v>
      </c>
      <c r="X15" s="141" t="s">
        <v>1746</v>
      </c>
      <c r="Y15" s="141" t="s">
        <v>1746</v>
      </c>
      <c r="Z15" s="25" t="s">
        <v>1746</v>
      </c>
    </row>
    <row r="16" spans="1:26" x14ac:dyDescent="0.25">
      <c r="A16" s="29">
        <v>15</v>
      </c>
      <c r="B16" s="1" t="s">
        <v>1746</v>
      </c>
      <c r="C16" s="29" t="s">
        <v>96</v>
      </c>
      <c r="D16" s="39">
        <v>43591</v>
      </c>
      <c r="E16" s="40" t="s">
        <v>1746</v>
      </c>
      <c r="F16" s="40" t="s">
        <v>1746</v>
      </c>
      <c r="G16" s="41">
        <v>1200</v>
      </c>
      <c r="H16" s="22" t="s">
        <v>1746</v>
      </c>
      <c r="I16" s="23" t="s">
        <v>1746</v>
      </c>
      <c r="J16" s="23" t="s">
        <v>1746</v>
      </c>
      <c r="K16" s="23" t="s">
        <v>1746</v>
      </c>
      <c r="L16" s="35">
        <v>0</v>
      </c>
      <c r="M16" s="35" t="s">
        <v>1746</v>
      </c>
      <c r="N16" s="35">
        <v>2.2000000000000002</v>
      </c>
      <c r="O16" s="15" t="s">
        <v>1746</v>
      </c>
      <c r="P16" s="15" t="s">
        <v>1746</v>
      </c>
      <c r="Q16" s="15" t="s">
        <v>1746</v>
      </c>
      <c r="R16" s="24">
        <v>16.5</v>
      </c>
      <c r="S16" s="41" t="s">
        <v>1746</v>
      </c>
      <c r="T16" s="24">
        <v>2.0548230897252036</v>
      </c>
      <c r="U16" s="22" t="s">
        <v>1746</v>
      </c>
      <c r="V16" s="24" t="s">
        <v>1746</v>
      </c>
      <c r="W16" s="15">
        <v>8</v>
      </c>
      <c r="X16" s="141" t="s">
        <v>1746</v>
      </c>
      <c r="Y16" s="141" t="s">
        <v>1746</v>
      </c>
      <c r="Z16" s="25" t="s">
        <v>1746</v>
      </c>
    </row>
    <row r="17" spans="1:26" x14ac:dyDescent="0.25">
      <c r="A17" s="29">
        <v>16</v>
      </c>
      <c r="B17" s="1" t="s">
        <v>1746</v>
      </c>
      <c r="C17" s="29" t="s">
        <v>522</v>
      </c>
      <c r="D17" s="39">
        <v>43597</v>
      </c>
      <c r="E17" s="40" t="s">
        <v>1746</v>
      </c>
      <c r="F17" s="40" t="s">
        <v>1746</v>
      </c>
      <c r="G17" s="41">
        <v>1200</v>
      </c>
      <c r="H17" s="22" t="s">
        <v>1746</v>
      </c>
      <c r="I17" s="23" t="s">
        <v>1746</v>
      </c>
      <c r="J17" s="23" t="s">
        <v>1746</v>
      </c>
      <c r="K17" s="23" t="s">
        <v>1746</v>
      </c>
      <c r="L17" s="35">
        <v>0</v>
      </c>
      <c r="M17" s="35" t="s">
        <v>1746</v>
      </c>
      <c r="N17" s="35">
        <v>3</v>
      </c>
      <c r="O17" s="15" t="s">
        <v>1746</v>
      </c>
      <c r="P17" s="15" t="s">
        <v>1746</v>
      </c>
      <c r="Q17" s="15" t="s">
        <v>1746</v>
      </c>
      <c r="R17" s="24">
        <v>7.6</v>
      </c>
      <c r="S17" s="41" t="s">
        <v>1746</v>
      </c>
      <c r="T17" s="24">
        <v>2.8020314859889135</v>
      </c>
      <c r="U17" s="22" t="s">
        <v>1746</v>
      </c>
      <c r="V17" s="24" t="s">
        <v>1746</v>
      </c>
      <c r="W17" s="15">
        <v>8</v>
      </c>
      <c r="X17" s="141" t="s">
        <v>1746</v>
      </c>
      <c r="Y17" s="141" t="s">
        <v>1746</v>
      </c>
      <c r="Z17" s="25" t="s">
        <v>1746</v>
      </c>
    </row>
    <row r="18" spans="1:26" x14ac:dyDescent="0.25">
      <c r="A18" s="29">
        <v>17</v>
      </c>
      <c r="B18" s="1" t="s">
        <v>1746</v>
      </c>
      <c r="C18" s="29" t="s">
        <v>522</v>
      </c>
      <c r="D18" s="39">
        <v>43598</v>
      </c>
      <c r="E18" s="40" t="s">
        <v>1746</v>
      </c>
      <c r="F18" s="40" t="s">
        <v>1746</v>
      </c>
      <c r="G18" s="41">
        <v>1200</v>
      </c>
      <c r="H18" s="22" t="s">
        <v>1746</v>
      </c>
      <c r="I18" s="23" t="s">
        <v>1746</v>
      </c>
      <c r="J18" s="23" t="s">
        <v>1746</v>
      </c>
      <c r="K18" s="23" t="s">
        <v>1746</v>
      </c>
      <c r="L18" s="35">
        <v>0</v>
      </c>
      <c r="M18" s="35" t="s">
        <v>1746</v>
      </c>
      <c r="N18" s="35">
        <v>4</v>
      </c>
      <c r="O18" s="15" t="s">
        <v>1746</v>
      </c>
      <c r="P18" s="15" t="s">
        <v>1746</v>
      </c>
      <c r="Q18" s="15" t="s">
        <v>1746</v>
      </c>
      <c r="R18" s="24">
        <v>3</v>
      </c>
      <c r="S18" s="41" t="s">
        <v>1746</v>
      </c>
      <c r="T18" s="24">
        <v>3.736041981318551</v>
      </c>
      <c r="U18" s="22" t="s">
        <v>1746</v>
      </c>
      <c r="V18" s="24" t="s">
        <v>1746</v>
      </c>
      <c r="W18" s="15">
        <v>12</v>
      </c>
      <c r="X18" s="141" t="s">
        <v>1746</v>
      </c>
      <c r="Y18" s="141" t="s">
        <v>1746</v>
      </c>
      <c r="Z18" s="25" t="s">
        <v>1746</v>
      </c>
    </row>
    <row r="19" spans="1:26" x14ac:dyDescent="0.25">
      <c r="A19" s="29">
        <v>18</v>
      </c>
      <c r="B19" s="1" t="s">
        <v>1746</v>
      </c>
      <c r="C19" s="29" t="s">
        <v>1027</v>
      </c>
      <c r="D19" s="39">
        <v>43602</v>
      </c>
      <c r="E19" s="40" t="s">
        <v>1746</v>
      </c>
      <c r="F19" s="40" t="s">
        <v>1746</v>
      </c>
      <c r="G19" s="41" t="s">
        <v>1746</v>
      </c>
      <c r="H19" s="22" t="s">
        <v>1746</v>
      </c>
      <c r="I19" s="23" t="s">
        <v>1746</v>
      </c>
      <c r="J19" s="23" t="s">
        <v>1746</v>
      </c>
      <c r="K19" s="23" t="s">
        <v>1746</v>
      </c>
      <c r="L19" s="35">
        <v>8.1999999999999993</v>
      </c>
      <c r="M19" s="35" t="s">
        <v>1746</v>
      </c>
      <c r="N19" s="35">
        <v>16.2</v>
      </c>
      <c r="O19" s="15" t="s">
        <v>1746</v>
      </c>
      <c r="P19" s="15" t="s">
        <v>1746</v>
      </c>
      <c r="Q19" s="15" t="s">
        <v>1746</v>
      </c>
      <c r="R19" s="24">
        <v>4.3</v>
      </c>
      <c r="S19" s="41" t="s">
        <v>1746</v>
      </c>
      <c r="T19" s="24">
        <v>7.4720839626371021</v>
      </c>
      <c r="U19" s="22" t="s">
        <v>1746</v>
      </c>
      <c r="V19" s="24" t="s">
        <v>1746</v>
      </c>
      <c r="W19" s="15">
        <v>4</v>
      </c>
      <c r="X19" s="141" t="s">
        <v>1746</v>
      </c>
      <c r="Y19" s="141" t="s">
        <v>1746</v>
      </c>
      <c r="Z19" s="25" t="s">
        <v>1746</v>
      </c>
    </row>
    <row r="20" spans="1:26" x14ac:dyDescent="0.25">
      <c r="A20" s="29">
        <v>19</v>
      </c>
      <c r="B20" s="1" t="s">
        <v>1746</v>
      </c>
      <c r="C20" s="29" t="s">
        <v>90</v>
      </c>
      <c r="D20" s="39">
        <v>43603</v>
      </c>
      <c r="E20" s="40" t="s">
        <v>1746</v>
      </c>
      <c r="F20" s="40" t="s">
        <v>1746</v>
      </c>
      <c r="G20" s="41" t="s">
        <v>1746</v>
      </c>
      <c r="H20" s="22" t="s">
        <v>1746</v>
      </c>
      <c r="I20" s="23" t="s">
        <v>1746</v>
      </c>
      <c r="J20" s="23" t="s">
        <v>1746</v>
      </c>
      <c r="K20" s="23" t="s">
        <v>1746</v>
      </c>
      <c r="L20" s="35">
        <v>0</v>
      </c>
      <c r="M20" s="35" t="s">
        <v>1746</v>
      </c>
      <c r="N20" s="35">
        <v>2.5</v>
      </c>
      <c r="O20" s="15" t="s">
        <v>1746</v>
      </c>
      <c r="P20" s="15" t="s">
        <v>1746</v>
      </c>
      <c r="Q20" s="15" t="s">
        <v>1746</v>
      </c>
      <c r="R20" s="24">
        <v>6</v>
      </c>
      <c r="S20" s="41" t="s">
        <v>1746</v>
      </c>
      <c r="T20" s="24">
        <v>2.3350262383240947</v>
      </c>
      <c r="U20" s="22" t="s">
        <v>1746</v>
      </c>
      <c r="V20" s="24" t="s">
        <v>1746</v>
      </c>
      <c r="W20" s="15">
        <v>10</v>
      </c>
      <c r="X20" s="141" t="s">
        <v>1746</v>
      </c>
      <c r="Y20" s="141" t="s">
        <v>1746</v>
      </c>
      <c r="Z20" s="25" t="s">
        <v>1746</v>
      </c>
    </row>
    <row r="21" spans="1:26" x14ac:dyDescent="0.25">
      <c r="A21" s="29">
        <v>20</v>
      </c>
      <c r="B21" s="1" t="s">
        <v>1746</v>
      </c>
      <c r="C21" s="29" t="s">
        <v>90</v>
      </c>
      <c r="D21" s="39">
        <v>43604</v>
      </c>
      <c r="E21" s="40" t="s">
        <v>1746</v>
      </c>
      <c r="F21" s="40" t="s">
        <v>1746</v>
      </c>
      <c r="G21" s="41" t="s">
        <v>1746</v>
      </c>
      <c r="H21" s="22" t="s">
        <v>1746</v>
      </c>
      <c r="I21" s="23" t="s">
        <v>1746</v>
      </c>
      <c r="J21" s="23" t="s">
        <v>1746</v>
      </c>
      <c r="K21" s="23" t="s">
        <v>1746</v>
      </c>
      <c r="L21" s="35">
        <v>0</v>
      </c>
      <c r="M21" s="35" t="s">
        <v>1746</v>
      </c>
      <c r="N21" s="35">
        <v>2.6</v>
      </c>
      <c r="O21" s="15" t="s">
        <v>1746</v>
      </c>
      <c r="P21" s="15" t="s">
        <v>1746</v>
      </c>
      <c r="Q21" s="15" t="s">
        <v>1746</v>
      </c>
      <c r="R21" s="24">
        <v>20</v>
      </c>
      <c r="S21" s="41" t="s">
        <v>1746</v>
      </c>
      <c r="T21" s="24">
        <v>2.4284272878570587</v>
      </c>
      <c r="U21" s="22" t="s">
        <v>1746</v>
      </c>
      <c r="V21" s="24" t="s">
        <v>1746</v>
      </c>
      <c r="W21" s="15">
        <v>8</v>
      </c>
      <c r="X21" s="141" t="s">
        <v>1746</v>
      </c>
      <c r="Y21" s="141" t="s">
        <v>1746</v>
      </c>
      <c r="Z21" s="25" t="s">
        <v>1746</v>
      </c>
    </row>
    <row r="22" spans="1:26" x14ac:dyDescent="0.25">
      <c r="A22" s="29">
        <v>21</v>
      </c>
      <c r="B22" s="1" t="s">
        <v>1746</v>
      </c>
      <c r="C22" s="29" t="s">
        <v>90</v>
      </c>
      <c r="D22" s="39">
        <v>43605</v>
      </c>
      <c r="E22" s="40" t="s">
        <v>1746</v>
      </c>
      <c r="F22" s="40" t="s">
        <v>1746</v>
      </c>
      <c r="G22" s="41" t="s">
        <v>1746</v>
      </c>
      <c r="H22" s="22" t="s">
        <v>1746</v>
      </c>
      <c r="I22" s="23" t="s">
        <v>1746</v>
      </c>
      <c r="J22" s="23" t="s">
        <v>1746</v>
      </c>
      <c r="K22" s="23" t="s">
        <v>1746</v>
      </c>
      <c r="L22" s="35">
        <v>0</v>
      </c>
      <c r="M22" s="35" t="s">
        <v>1746</v>
      </c>
      <c r="N22" s="35">
        <v>1.6</v>
      </c>
      <c r="O22" s="15" t="s">
        <v>1746</v>
      </c>
      <c r="P22" s="15" t="s">
        <v>1746</v>
      </c>
      <c r="Q22" s="15" t="s">
        <v>1746</v>
      </c>
      <c r="R22" s="24">
        <v>6</v>
      </c>
      <c r="S22" s="41" t="s">
        <v>1746</v>
      </c>
      <c r="T22" s="24">
        <v>1.4944167925274205</v>
      </c>
      <c r="U22" s="22" t="s">
        <v>1746</v>
      </c>
      <c r="V22" s="24" t="s">
        <v>1746</v>
      </c>
      <c r="W22" s="15">
        <v>5</v>
      </c>
      <c r="X22" s="141" t="s">
        <v>1746</v>
      </c>
      <c r="Y22" s="141" t="s">
        <v>1746</v>
      </c>
      <c r="Z22" s="25" t="s">
        <v>1746</v>
      </c>
    </row>
    <row r="23" spans="1:26" x14ac:dyDescent="0.25">
      <c r="A23" s="29">
        <v>22</v>
      </c>
      <c r="B23" s="1" t="s">
        <v>1746</v>
      </c>
      <c r="C23" s="29" t="s">
        <v>522</v>
      </c>
      <c r="D23" s="39">
        <v>43606</v>
      </c>
      <c r="E23" s="40" t="s">
        <v>1746</v>
      </c>
      <c r="F23" s="40" t="s">
        <v>1746</v>
      </c>
      <c r="G23" s="41" t="s">
        <v>1746</v>
      </c>
      <c r="H23" s="22" t="s">
        <v>1746</v>
      </c>
      <c r="I23" s="23" t="s">
        <v>1746</v>
      </c>
      <c r="J23" s="23" t="s">
        <v>1746</v>
      </c>
      <c r="K23" s="23" t="s">
        <v>1746</v>
      </c>
      <c r="L23" s="35">
        <v>0</v>
      </c>
      <c r="M23" s="35" t="s">
        <v>1746</v>
      </c>
      <c r="N23" s="35">
        <v>5</v>
      </c>
      <c r="O23" s="15" t="s">
        <v>1746</v>
      </c>
      <c r="P23" s="15" t="s">
        <v>1746</v>
      </c>
      <c r="Q23" s="15" t="s">
        <v>1746</v>
      </c>
      <c r="R23" s="24">
        <v>10</v>
      </c>
      <c r="S23" s="41" t="s">
        <v>1746</v>
      </c>
      <c r="T23" s="24">
        <v>4.6700524766481895</v>
      </c>
      <c r="U23" s="22" t="s">
        <v>1746</v>
      </c>
      <c r="V23" s="24" t="s">
        <v>1746</v>
      </c>
      <c r="W23" s="15">
        <v>10</v>
      </c>
      <c r="X23" s="141" t="s">
        <v>1746</v>
      </c>
      <c r="Y23" s="141" t="s">
        <v>1746</v>
      </c>
      <c r="Z23" s="25" t="s">
        <v>1746</v>
      </c>
    </row>
    <row r="24" spans="1:26" x14ac:dyDescent="0.25">
      <c r="A24" s="29">
        <v>23</v>
      </c>
      <c r="B24" s="1" t="s">
        <v>1746</v>
      </c>
      <c r="C24" s="29" t="s">
        <v>522</v>
      </c>
      <c r="D24" s="39">
        <v>43607</v>
      </c>
      <c r="E24" s="40" t="s">
        <v>1746</v>
      </c>
      <c r="F24" s="40" t="s">
        <v>1746</v>
      </c>
      <c r="G24" s="41" t="s">
        <v>1746</v>
      </c>
      <c r="H24" s="22" t="s">
        <v>1746</v>
      </c>
      <c r="I24" s="23" t="s">
        <v>1746</v>
      </c>
      <c r="J24" s="23" t="s">
        <v>1746</v>
      </c>
      <c r="K24" s="23" t="s">
        <v>1746</v>
      </c>
      <c r="L24" s="35">
        <v>0</v>
      </c>
      <c r="M24" s="35" t="s">
        <v>1746</v>
      </c>
      <c r="N24" s="35">
        <v>3</v>
      </c>
      <c r="O24" s="15" t="s">
        <v>1746</v>
      </c>
      <c r="P24" s="15" t="s">
        <v>1746</v>
      </c>
      <c r="Q24" s="15" t="s">
        <v>1746</v>
      </c>
      <c r="R24" s="24">
        <v>11</v>
      </c>
      <c r="S24" s="41" t="s">
        <v>1746</v>
      </c>
      <c r="T24" s="24">
        <v>2.8020314859889135</v>
      </c>
      <c r="U24" s="22" t="s">
        <v>1746</v>
      </c>
      <c r="V24" s="24" t="s">
        <v>1746</v>
      </c>
      <c r="W24" s="15">
        <v>10</v>
      </c>
      <c r="X24" s="141" t="s">
        <v>1746</v>
      </c>
      <c r="Y24" s="141" t="s">
        <v>1746</v>
      </c>
      <c r="Z24" s="25" t="s">
        <v>1746</v>
      </c>
    </row>
    <row r="25" spans="1:26" x14ac:dyDescent="0.25">
      <c r="A25" s="29">
        <v>24</v>
      </c>
      <c r="B25" s="1" t="s">
        <v>1746</v>
      </c>
      <c r="C25" s="29" t="s">
        <v>522</v>
      </c>
      <c r="D25" s="39">
        <v>43608</v>
      </c>
      <c r="E25" s="40" t="s">
        <v>1746</v>
      </c>
      <c r="F25" s="40" t="s">
        <v>1746</v>
      </c>
      <c r="G25" s="41" t="s">
        <v>1746</v>
      </c>
      <c r="H25" s="22" t="s">
        <v>1746</v>
      </c>
      <c r="I25" s="23" t="s">
        <v>1746</v>
      </c>
      <c r="J25" s="23" t="s">
        <v>1746</v>
      </c>
      <c r="K25" s="23" t="s">
        <v>1746</v>
      </c>
      <c r="L25" s="35">
        <v>0.2</v>
      </c>
      <c r="M25" s="35" t="s">
        <v>1746</v>
      </c>
      <c r="N25" s="35">
        <v>6</v>
      </c>
      <c r="O25" s="15" t="s">
        <v>1746</v>
      </c>
      <c r="P25" s="15" t="s">
        <v>1746</v>
      </c>
      <c r="Q25" s="15" t="s">
        <v>1746</v>
      </c>
      <c r="R25" s="24">
        <v>10</v>
      </c>
      <c r="S25" s="41" t="s">
        <v>1746</v>
      </c>
      <c r="T25" s="24">
        <v>5.417260872911899</v>
      </c>
      <c r="U25" s="22" t="s">
        <v>1746</v>
      </c>
      <c r="V25" s="24" t="s">
        <v>1746</v>
      </c>
      <c r="W25" s="15">
        <v>9</v>
      </c>
      <c r="X25" s="141" t="s">
        <v>1746</v>
      </c>
      <c r="Y25" s="141" t="s">
        <v>1746</v>
      </c>
      <c r="Z25" s="25" t="s">
        <v>1746</v>
      </c>
    </row>
    <row r="26" spans="1:26" x14ac:dyDescent="0.25">
      <c r="A26" s="29">
        <v>25</v>
      </c>
      <c r="B26" s="1" t="s">
        <v>1746</v>
      </c>
      <c r="C26" s="29" t="s">
        <v>2578</v>
      </c>
      <c r="D26" s="39">
        <v>43611</v>
      </c>
      <c r="E26" s="40" t="s">
        <v>1746</v>
      </c>
      <c r="F26" s="40" t="s">
        <v>1746</v>
      </c>
      <c r="G26" s="41" t="s">
        <v>1746</v>
      </c>
      <c r="H26" s="22" t="s">
        <v>1746</v>
      </c>
      <c r="I26" s="23" t="s">
        <v>1746</v>
      </c>
      <c r="J26" s="23" t="s">
        <v>1746</v>
      </c>
      <c r="K26" s="23" t="s">
        <v>1746</v>
      </c>
      <c r="L26" s="35">
        <v>0</v>
      </c>
      <c r="M26" s="35" t="s">
        <v>1746</v>
      </c>
      <c r="N26" s="35">
        <v>2.5</v>
      </c>
      <c r="O26" s="15" t="s">
        <v>1746</v>
      </c>
      <c r="P26" s="15" t="s">
        <v>1746</v>
      </c>
      <c r="Q26" s="15" t="s">
        <v>1746</v>
      </c>
      <c r="R26" s="24">
        <v>27</v>
      </c>
      <c r="S26" s="41" t="s">
        <v>1746</v>
      </c>
      <c r="T26" s="24">
        <v>2.3350262383240947</v>
      </c>
      <c r="U26" s="22" t="s">
        <v>1746</v>
      </c>
      <c r="V26" s="24" t="s">
        <v>1746</v>
      </c>
      <c r="W26" s="15">
        <v>8</v>
      </c>
      <c r="X26" s="141" t="s">
        <v>1746</v>
      </c>
      <c r="Y26" s="141" t="s">
        <v>1746</v>
      </c>
      <c r="Z26" s="25" t="s">
        <v>1746</v>
      </c>
    </row>
    <row r="27" spans="1:26" x14ac:dyDescent="0.25">
      <c r="A27" s="29">
        <v>26</v>
      </c>
      <c r="B27" s="1" t="s">
        <v>1746</v>
      </c>
      <c r="C27" s="29" t="s">
        <v>2578</v>
      </c>
      <c r="D27" s="39">
        <v>43612</v>
      </c>
      <c r="E27" s="40" t="s">
        <v>1746</v>
      </c>
      <c r="F27" s="40" t="s">
        <v>1746</v>
      </c>
      <c r="G27" s="41" t="s">
        <v>1746</v>
      </c>
      <c r="H27" s="22" t="s">
        <v>1746</v>
      </c>
      <c r="I27" s="23" t="s">
        <v>1746</v>
      </c>
      <c r="J27" s="23" t="s">
        <v>1746</v>
      </c>
      <c r="K27" s="23" t="s">
        <v>1746</v>
      </c>
      <c r="L27" s="35">
        <v>0</v>
      </c>
      <c r="M27" s="35" t="s">
        <v>1746</v>
      </c>
      <c r="N27" s="35">
        <v>2.2000000000000002</v>
      </c>
      <c r="O27" s="15" t="s">
        <v>1746</v>
      </c>
      <c r="P27" s="15" t="s">
        <v>1746</v>
      </c>
      <c r="Q27" s="15" t="s">
        <v>1746</v>
      </c>
      <c r="R27" s="24">
        <v>29</v>
      </c>
      <c r="S27" s="41" t="s">
        <v>1746</v>
      </c>
      <c r="T27" s="24">
        <v>2.0548230897252036</v>
      </c>
      <c r="U27" s="22" t="s">
        <v>1746</v>
      </c>
      <c r="V27" s="24" t="s">
        <v>1746</v>
      </c>
      <c r="W27" s="15">
        <v>10</v>
      </c>
      <c r="X27" s="141" t="s">
        <v>1746</v>
      </c>
      <c r="Y27" s="141" t="s">
        <v>1746</v>
      </c>
      <c r="Z27" s="25" t="s">
        <v>1746</v>
      </c>
    </row>
    <row r="28" spans="1:26" x14ac:dyDescent="0.25">
      <c r="A28" s="29">
        <v>27</v>
      </c>
      <c r="B28" s="1" t="s">
        <v>1746</v>
      </c>
      <c r="C28" s="29" t="s">
        <v>2578</v>
      </c>
      <c r="D28" s="39">
        <v>43613</v>
      </c>
      <c r="E28" s="40">
        <v>0.42430555555555599</v>
      </c>
      <c r="F28" s="40">
        <v>0.75763888888888897</v>
      </c>
      <c r="G28" s="41">
        <v>1200</v>
      </c>
      <c r="H28" s="22" t="s">
        <v>1746</v>
      </c>
      <c r="I28" s="23" t="s">
        <v>1746</v>
      </c>
      <c r="J28" s="23" t="s">
        <v>1746</v>
      </c>
      <c r="K28" s="23" t="s">
        <v>1746</v>
      </c>
      <c r="L28" s="35">
        <v>0</v>
      </c>
      <c r="M28" s="35" t="s">
        <v>1746</v>
      </c>
      <c r="N28" s="35">
        <v>2.5</v>
      </c>
      <c r="O28" s="15" t="s">
        <v>1746</v>
      </c>
      <c r="P28" s="15" t="s">
        <v>1746</v>
      </c>
      <c r="Q28" s="15" t="s">
        <v>1746</v>
      </c>
      <c r="R28" s="24">
        <v>21</v>
      </c>
      <c r="S28" s="41" t="s">
        <v>1746</v>
      </c>
      <c r="T28" s="24">
        <v>2.3350262383240947</v>
      </c>
      <c r="U28" s="22" t="s">
        <v>1746</v>
      </c>
      <c r="V28" s="24" t="s">
        <v>1746</v>
      </c>
      <c r="W28" s="15">
        <v>8</v>
      </c>
      <c r="X28" s="141" t="s">
        <v>1746</v>
      </c>
      <c r="Y28" s="141" t="s">
        <v>1746</v>
      </c>
      <c r="Z28" s="25" t="s">
        <v>1746</v>
      </c>
    </row>
    <row r="29" spans="1:26" x14ac:dyDescent="0.25">
      <c r="A29" s="29">
        <v>28</v>
      </c>
      <c r="B29" s="1" t="s">
        <v>1746</v>
      </c>
      <c r="C29" s="29" t="s">
        <v>258</v>
      </c>
      <c r="D29" s="39">
        <v>43616</v>
      </c>
      <c r="E29" s="40">
        <v>0.46527777777777801</v>
      </c>
      <c r="F29" s="40">
        <v>0.79861111111111105</v>
      </c>
      <c r="G29" s="41">
        <v>1200</v>
      </c>
      <c r="H29" s="22" t="s">
        <v>1746</v>
      </c>
      <c r="I29" s="23" t="s">
        <v>1746</v>
      </c>
      <c r="J29" s="23" t="s">
        <v>1746</v>
      </c>
      <c r="K29" s="23" t="s">
        <v>1746</v>
      </c>
      <c r="L29" s="35">
        <v>0</v>
      </c>
      <c r="M29" s="35" t="s">
        <v>1746</v>
      </c>
      <c r="N29" s="35">
        <v>5.6</v>
      </c>
      <c r="O29" s="15" t="s">
        <v>1746</v>
      </c>
      <c r="P29" s="15" t="s">
        <v>1746</v>
      </c>
      <c r="Q29" s="15" t="s">
        <v>1746</v>
      </c>
      <c r="R29" s="24">
        <v>21</v>
      </c>
      <c r="S29" s="41" t="s">
        <v>1746</v>
      </c>
      <c r="T29" s="24">
        <v>5.2304587738459718</v>
      </c>
      <c r="U29" s="22" t="s">
        <v>1746</v>
      </c>
      <c r="V29" s="24" t="s">
        <v>1746</v>
      </c>
      <c r="W29" s="15">
        <v>8</v>
      </c>
      <c r="X29" s="141" t="s">
        <v>1746</v>
      </c>
      <c r="Y29" s="141" t="s">
        <v>1746</v>
      </c>
      <c r="Z29" s="25" t="s">
        <v>1746</v>
      </c>
    </row>
    <row r="30" spans="1:26" x14ac:dyDescent="0.25">
      <c r="A30" s="29">
        <v>29</v>
      </c>
      <c r="B30" s="1" t="s">
        <v>1746</v>
      </c>
      <c r="C30" s="29" t="s">
        <v>1784</v>
      </c>
      <c r="D30" s="39">
        <v>43616</v>
      </c>
      <c r="E30" s="40">
        <v>0.38194444444444398</v>
      </c>
      <c r="F30" s="40">
        <v>0.75694444444444497</v>
      </c>
      <c r="G30" s="41">
        <v>900</v>
      </c>
      <c r="H30" s="22" t="s">
        <v>1746</v>
      </c>
      <c r="I30" s="23" t="s">
        <v>1746</v>
      </c>
      <c r="J30" s="23" t="s">
        <v>1746</v>
      </c>
      <c r="K30" s="23" t="s">
        <v>1746</v>
      </c>
      <c r="L30" s="35">
        <v>0</v>
      </c>
      <c r="M30" s="35" t="s">
        <v>1746</v>
      </c>
      <c r="N30" s="35">
        <v>2.5</v>
      </c>
      <c r="O30" s="15" t="s">
        <v>1746</v>
      </c>
      <c r="P30" s="15" t="s">
        <v>1746</v>
      </c>
      <c r="Q30" s="15" t="s">
        <v>1746</v>
      </c>
      <c r="R30" s="24">
        <v>7</v>
      </c>
      <c r="S30" s="41" t="s">
        <v>1746</v>
      </c>
      <c r="T30" s="24">
        <v>2.3350262383240947</v>
      </c>
      <c r="U30" s="22" t="s">
        <v>1746</v>
      </c>
      <c r="V30" s="24" t="s">
        <v>1746</v>
      </c>
      <c r="W30" s="15">
        <v>9</v>
      </c>
      <c r="X30" s="141" t="s">
        <v>1746</v>
      </c>
      <c r="Y30" s="141" t="s">
        <v>1746</v>
      </c>
      <c r="Z30" s="25" t="s">
        <v>1746</v>
      </c>
    </row>
    <row r="31" spans="1:26" x14ac:dyDescent="0.25">
      <c r="A31" s="29">
        <v>30</v>
      </c>
      <c r="B31" s="1" t="s">
        <v>1746</v>
      </c>
      <c r="C31" s="29" t="s">
        <v>1784</v>
      </c>
      <c r="D31" s="39">
        <v>43617</v>
      </c>
      <c r="E31" s="40">
        <v>0.54166666666666696</v>
      </c>
      <c r="F31" s="40">
        <v>0.875</v>
      </c>
      <c r="G31" s="41">
        <v>900</v>
      </c>
      <c r="H31" s="22" t="s">
        <v>1746</v>
      </c>
      <c r="I31" s="23" t="s">
        <v>1746</v>
      </c>
      <c r="J31" s="23" t="s">
        <v>1746</v>
      </c>
      <c r="K31" s="23" t="s">
        <v>1746</v>
      </c>
      <c r="L31" s="35">
        <v>0</v>
      </c>
      <c r="M31" s="35" t="s">
        <v>1746</v>
      </c>
      <c r="N31" s="35">
        <v>4</v>
      </c>
      <c r="O31" s="15" t="s">
        <v>1746</v>
      </c>
      <c r="P31" s="15" t="s">
        <v>1746</v>
      </c>
      <c r="Q31" s="15" t="s">
        <v>1746</v>
      </c>
      <c r="R31" s="24">
        <v>8.5</v>
      </c>
      <c r="S31" s="41" t="s">
        <v>1746</v>
      </c>
      <c r="T31" s="24">
        <v>3.736041981318551</v>
      </c>
      <c r="U31" s="22" t="s">
        <v>1746</v>
      </c>
      <c r="V31" s="24" t="s">
        <v>1746</v>
      </c>
      <c r="W31" s="15">
        <v>8</v>
      </c>
      <c r="X31" s="141" t="s">
        <v>1746</v>
      </c>
      <c r="Y31" s="141" t="s">
        <v>1746</v>
      </c>
      <c r="Z31" s="25" t="s">
        <v>1746</v>
      </c>
    </row>
    <row r="32" spans="1:26" x14ac:dyDescent="0.25">
      <c r="A32" s="29">
        <v>31</v>
      </c>
      <c r="B32" s="1" t="s">
        <v>1746</v>
      </c>
      <c r="C32" s="29" t="s">
        <v>1027</v>
      </c>
      <c r="D32" s="39">
        <v>43622</v>
      </c>
      <c r="E32" s="40">
        <v>0.37847222222222199</v>
      </c>
      <c r="F32" s="40">
        <v>0.71180555555555503</v>
      </c>
      <c r="G32" s="41">
        <v>1200</v>
      </c>
      <c r="H32" s="22" t="s">
        <v>1746</v>
      </c>
      <c r="I32" s="23" t="s">
        <v>1746</v>
      </c>
      <c r="J32" s="23" t="s">
        <v>1746</v>
      </c>
      <c r="K32" s="23" t="s">
        <v>1746</v>
      </c>
      <c r="L32" s="35">
        <v>0</v>
      </c>
      <c r="M32" s="35" t="s">
        <v>1746</v>
      </c>
      <c r="N32" s="35">
        <v>7.2</v>
      </c>
      <c r="O32" s="15" t="s">
        <v>1746</v>
      </c>
      <c r="P32" s="15" t="s">
        <v>1746</v>
      </c>
      <c r="Q32" s="15" t="s">
        <v>1746</v>
      </c>
      <c r="R32" s="24">
        <v>6.9</v>
      </c>
      <c r="S32" s="41" t="s">
        <v>1746</v>
      </c>
      <c r="T32" s="24">
        <v>6.7248755663733926</v>
      </c>
      <c r="U32" s="22" t="s">
        <v>1746</v>
      </c>
      <c r="V32" s="24" t="s">
        <v>1746</v>
      </c>
      <c r="W32" s="15">
        <v>8</v>
      </c>
      <c r="X32" s="141" t="s">
        <v>1746</v>
      </c>
      <c r="Y32" s="141" t="s">
        <v>1746</v>
      </c>
      <c r="Z32" s="25" t="s">
        <v>1746</v>
      </c>
    </row>
    <row r="33" spans="1:26" x14ac:dyDescent="0.25">
      <c r="A33" s="29">
        <v>32</v>
      </c>
      <c r="B33" s="1" t="s">
        <v>1746</v>
      </c>
      <c r="C33" s="29" t="s">
        <v>1784</v>
      </c>
      <c r="D33" s="39">
        <v>43624</v>
      </c>
      <c r="E33" s="40">
        <v>0.61805555555555602</v>
      </c>
      <c r="F33" s="40">
        <v>0.78472222222222199</v>
      </c>
      <c r="G33" s="41">
        <v>1200</v>
      </c>
      <c r="H33" s="22" t="s">
        <v>1746</v>
      </c>
      <c r="I33" s="23" t="s">
        <v>1746</v>
      </c>
      <c r="J33" s="23" t="s">
        <v>1746</v>
      </c>
      <c r="K33" s="23" t="s">
        <v>1746</v>
      </c>
      <c r="L33" s="35">
        <v>0</v>
      </c>
      <c r="M33" s="35" t="s">
        <v>1746</v>
      </c>
      <c r="N33" s="35">
        <v>3.1</v>
      </c>
      <c r="O33" s="15" t="s">
        <v>1746</v>
      </c>
      <c r="P33" s="15" t="s">
        <v>1746</v>
      </c>
      <c r="Q33" s="15" t="s">
        <v>1746</v>
      </c>
      <c r="R33" s="24">
        <v>3</v>
      </c>
      <c r="S33" s="41" t="s">
        <v>1746</v>
      </c>
      <c r="T33" s="24">
        <v>2.8954325355218775</v>
      </c>
      <c r="U33" s="22" t="s">
        <v>1746</v>
      </c>
      <c r="V33" s="24" t="s">
        <v>1746</v>
      </c>
      <c r="W33" s="15">
        <v>4</v>
      </c>
      <c r="X33" s="141" t="s">
        <v>1746</v>
      </c>
      <c r="Y33" s="141" t="s">
        <v>1746</v>
      </c>
      <c r="Z33" s="25" t="s">
        <v>1746</v>
      </c>
    </row>
    <row r="34" spans="1:26" x14ac:dyDescent="0.25">
      <c r="A34" s="29">
        <v>33</v>
      </c>
      <c r="B34" s="1" t="s">
        <v>1746</v>
      </c>
      <c r="C34" s="29" t="s">
        <v>1784</v>
      </c>
      <c r="D34" s="39">
        <v>43625</v>
      </c>
      <c r="E34" s="40">
        <v>0.47222222222222199</v>
      </c>
      <c r="F34" s="40">
        <v>0.83680555555555503</v>
      </c>
      <c r="G34" s="41">
        <v>1200</v>
      </c>
      <c r="H34" s="22" t="s">
        <v>1746</v>
      </c>
      <c r="I34" s="23" t="s">
        <v>1746</v>
      </c>
      <c r="J34" s="23" t="s">
        <v>1746</v>
      </c>
      <c r="K34" s="23" t="s">
        <v>1746</v>
      </c>
      <c r="L34" s="35">
        <v>0</v>
      </c>
      <c r="M34" s="35" t="s">
        <v>1746</v>
      </c>
      <c r="N34" s="35">
        <v>4.8</v>
      </c>
      <c r="O34" s="15" t="s">
        <v>1746</v>
      </c>
      <c r="P34" s="15" t="s">
        <v>1746</v>
      </c>
      <c r="Q34" s="15" t="s">
        <v>1746</v>
      </c>
      <c r="R34" s="24">
        <v>6.8</v>
      </c>
      <c r="S34" s="41" t="s">
        <v>1746</v>
      </c>
      <c r="T34" s="24">
        <v>4.4832503775822614</v>
      </c>
      <c r="U34" s="22" t="s">
        <v>1746</v>
      </c>
      <c r="V34" s="24" t="s">
        <v>1746</v>
      </c>
      <c r="W34" s="15">
        <v>8</v>
      </c>
      <c r="X34" s="141" t="s">
        <v>1746</v>
      </c>
      <c r="Y34" s="141" t="s">
        <v>1746</v>
      </c>
      <c r="Z34" s="25" t="s">
        <v>1746</v>
      </c>
    </row>
    <row r="35" spans="1:26" x14ac:dyDescent="0.25">
      <c r="A35" s="29">
        <v>34</v>
      </c>
      <c r="B35" s="1" t="s">
        <v>1746</v>
      </c>
      <c r="C35" s="29" t="s">
        <v>3207</v>
      </c>
      <c r="D35" s="39">
        <v>43629</v>
      </c>
      <c r="E35" s="40">
        <v>0.34722222222222199</v>
      </c>
      <c r="F35" s="40">
        <v>0.79513888888888895</v>
      </c>
      <c r="G35" s="41">
        <v>1200</v>
      </c>
      <c r="H35" s="22" t="s">
        <v>1746</v>
      </c>
      <c r="I35" s="23" t="s">
        <v>1746</v>
      </c>
      <c r="J35" s="23" t="s">
        <v>1746</v>
      </c>
      <c r="K35" s="23" t="s">
        <v>1746</v>
      </c>
      <c r="L35" s="35">
        <v>0</v>
      </c>
      <c r="M35" s="35" t="s">
        <v>1746</v>
      </c>
      <c r="N35" s="35">
        <v>4.4000000000000004</v>
      </c>
      <c r="O35" s="15" t="s">
        <v>1746</v>
      </c>
      <c r="P35" s="15" t="s">
        <v>1746</v>
      </c>
      <c r="Q35" s="15" t="s">
        <v>1746</v>
      </c>
      <c r="R35" s="24">
        <v>15</v>
      </c>
      <c r="S35" s="41" t="s">
        <v>1746</v>
      </c>
      <c r="T35" s="24">
        <v>4.1096461794504071</v>
      </c>
      <c r="U35" s="22" t="s">
        <v>1746</v>
      </c>
      <c r="V35" s="24" t="s">
        <v>1746</v>
      </c>
      <c r="W35" s="15">
        <v>10</v>
      </c>
      <c r="X35" s="141" t="s">
        <v>1746</v>
      </c>
      <c r="Y35" s="141" t="s">
        <v>1746</v>
      </c>
      <c r="Z35" s="25" t="s">
        <v>1746</v>
      </c>
    </row>
    <row r="36" spans="1:26" x14ac:dyDescent="0.25">
      <c r="A36" s="29">
        <v>35</v>
      </c>
      <c r="B36" s="1" t="s">
        <v>1746</v>
      </c>
      <c r="C36" s="29" t="s">
        <v>3209</v>
      </c>
      <c r="D36" s="39">
        <v>43630</v>
      </c>
      <c r="E36" s="40">
        <v>0.43055555555555602</v>
      </c>
      <c r="F36" s="40">
        <v>0.84722222222222199</v>
      </c>
      <c r="G36" s="41">
        <v>1200</v>
      </c>
      <c r="H36" s="22" t="s">
        <v>1746</v>
      </c>
      <c r="I36" s="23" t="s">
        <v>1746</v>
      </c>
      <c r="J36" s="23" t="s">
        <v>1746</v>
      </c>
      <c r="K36" s="23" t="s">
        <v>1746</v>
      </c>
      <c r="L36" s="35">
        <v>0</v>
      </c>
      <c r="M36" s="35" t="s">
        <v>1746</v>
      </c>
      <c r="N36" s="35">
        <v>5.4</v>
      </c>
      <c r="O36" s="15" t="s">
        <v>1746</v>
      </c>
      <c r="P36" s="15" t="s">
        <v>1746</v>
      </c>
      <c r="Q36" s="15" t="s">
        <v>1746</v>
      </c>
      <c r="R36" s="24">
        <v>18.5</v>
      </c>
      <c r="S36" s="41" t="s">
        <v>1746</v>
      </c>
      <c r="T36" s="24">
        <v>5.0436566747800446</v>
      </c>
      <c r="U36" s="22" t="s">
        <v>1746</v>
      </c>
      <c r="V36" s="24" t="s">
        <v>1746</v>
      </c>
      <c r="W36" s="15">
        <v>10</v>
      </c>
      <c r="X36" s="141" t="s">
        <v>1746</v>
      </c>
      <c r="Y36" s="141" t="s">
        <v>1746</v>
      </c>
      <c r="Z36" s="25" t="s">
        <v>1746</v>
      </c>
    </row>
    <row r="37" spans="1:26" x14ac:dyDescent="0.25">
      <c r="A37" s="29">
        <v>36</v>
      </c>
      <c r="B37" s="1" t="s">
        <v>1746</v>
      </c>
      <c r="C37" s="29" t="s">
        <v>1802</v>
      </c>
      <c r="D37" s="39">
        <v>43631</v>
      </c>
      <c r="E37" s="40">
        <v>0.58333333333333304</v>
      </c>
      <c r="F37" s="40">
        <v>0.75</v>
      </c>
      <c r="G37" s="41">
        <v>1200</v>
      </c>
      <c r="H37" s="22" t="s">
        <v>1746</v>
      </c>
      <c r="I37" s="23" t="s">
        <v>1746</v>
      </c>
      <c r="J37" s="23" t="s">
        <v>1746</v>
      </c>
      <c r="K37" s="23" t="s">
        <v>1746</v>
      </c>
      <c r="L37" s="35">
        <v>0</v>
      </c>
      <c r="M37" s="35" t="s">
        <v>1746</v>
      </c>
      <c r="N37" s="35">
        <v>1.8</v>
      </c>
      <c r="O37" s="15" t="s">
        <v>1746</v>
      </c>
      <c r="P37" s="15" t="s">
        <v>1746</v>
      </c>
      <c r="Q37" s="15" t="s">
        <v>1746</v>
      </c>
      <c r="R37" s="24">
        <v>12</v>
      </c>
      <c r="S37" s="41" t="s">
        <v>1746</v>
      </c>
      <c r="T37" s="24">
        <v>1.6812188915933481</v>
      </c>
      <c r="U37" s="22" t="s">
        <v>1746</v>
      </c>
      <c r="V37" s="24" t="s">
        <v>1746</v>
      </c>
      <c r="W37" s="15">
        <v>4</v>
      </c>
      <c r="X37" s="141" t="s">
        <v>1746</v>
      </c>
      <c r="Y37" s="141" t="s">
        <v>1746</v>
      </c>
      <c r="Z37" s="25" t="s">
        <v>1746</v>
      </c>
    </row>
    <row r="38" spans="1:26" x14ac:dyDescent="0.25">
      <c r="A38" s="29">
        <v>37</v>
      </c>
      <c r="B38" s="1" t="s">
        <v>1746</v>
      </c>
      <c r="C38" s="29" t="s">
        <v>1802</v>
      </c>
      <c r="D38" s="39">
        <v>43632</v>
      </c>
      <c r="E38" s="40">
        <v>0.35416666666666702</v>
      </c>
      <c r="F38" s="40">
        <v>0.6875</v>
      </c>
      <c r="G38" s="41">
        <v>1200</v>
      </c>
      <c r="H38" s="22" t="s">
        <v>1746</v>
      </c>
      <c r="I38" s="23" t="s">
        <v>1746</v>
      </c>
      <c r="J38" s="23" t="s">
        <v>1746</v>
      </c>
      <c r="K38" s="23" t="s">
        <v>1746</v>
      </c>
      <c r="L38" s="35">
        <v>0</v>
      </c>
      <c r="M38" s="35" t="s">
        <v>1746</v>
      </c>
      <c r="N38" s="35">
        <v>2.5</v>
      </c>
      <c r="O38" s="15" t="s">
        <v>1746</v>
      </c>
      <c r="P38" s="15" t="s">
        <v>1746</v>
      </c>
      <c r="Q38" s="15" t="s">
        <v>1746</v>
      </c>
      <c r="R38" s="24">
        <v>32</v>
      </c>
      <c r="S38" s="41" t="s">
        <v>1746</v>
      </c>
      <c r="T38" s="24">
        <v>2.3350262383240947</v>
      </c>
      <c r="U38" s="22" t="s">
        <v>1746</v>
      </c>
      <c r="V38" s="24" t="s">
        <v>1746</v>
      </c>
      <c r="W38" s="15">
        <v>8</v>
      </c>
      <c r="X38" s="141" t="s">
        <v>1746</v>
      </c>
      <c r="Y38" s="141" t="s">
        <v>1746</v>
      </c>
      <c r="Z38" s="25" t="s">
        <v>1746</v>
      </c>
    </row>
    <row r="39" spans="1:26" x14ac:dyDescent="0.25">
      <c r="A39" s="29">
        <v>38</v>
      </c>
      <c r="B39" s="1" t="s">
        <v>1746</v>
      </c>
      <c r="C39" s="29" t="s">
        <v>258</v>
      </c>
      <c r="D39" s="39">
        <v>43651</v>
      </c>
      <c r="E39" s="40">
        <v>0.59027777777777801</v>
      </c>
      <c r="F39" s="40">
        <v>0.75694444444444497</v>
      </c>
      <c r="G39" s="41">
        <v>1200</v>
      </c>
      <c r="H39" s="22" t="s">
        <v>1746</v>
      </c>
      <c r="I39" s="23" t="s">
        <v>1746</v>
      </c>
      <c r="J39" s="23" t="s">
        <v>1746</v>
      </c>
      <c r="K39" s="23" t="s">
        <v>1746</v>
      </c>
      <c r="L39" s="35">
        <v>0</v>
      </c>
      <c r="M39" s="35" t="s">
        <v>1746</v>
      </c>
      <c r="N39" s="35">
        <v>5.9</v>
      </c>
      <c r="O39" s="15" t="s">
        <v>1746</v>
      </c>
      <c r="P39" s="15" t="s">
        <v>1746</v>
      </c>
      <c r="Q39" s="15" t="s">
        <v>1746</v>
      </c>
      <c r="R39" s="24">
        <v>8.1</v>
      </c>
      <c r="S39" s="41" t="s">
        <v>1746</v>
      </c>
      <c r="T39" s="24">
        <v>5.5106619224448634</v>
      </c>
      <c r="U39" s="22" t="s">
        <v>1746</v>
      </c>
      <c r="V39" s="24" t="s">
        <v>1746</v>
      </c>
      <c r="W39" s="15">
        <v>4</v>
      </c>
      <c r="X39" s="141" t="s">
        <v>1746</v>
      </c>
      <c r="Y39" s="141" t="s">
        <v>1746</v>
      </c>
      <c r="Z39" s="25" t="s">
        <v>1746</v>
      </c>
    </row>
    <row r="40" spans="1:26" x14ac:dyDescent="0.25">
      <c r="A40" s="29">
        <v>39</v>
      </c>
      <c r="B40" s="1" t="s">
        <v>1746</v>
      </c>
      <c r="C40" s="29" t="s">
        <v>1027</v>
      </c>
      <c r="D40" s="39">
        <v>43652</v>
      </c>
      <c r="E40" s="40">
        <v>0.39236111111111099</v>
      </c>
      <c r="F40" s="40">
        <v>0.55902777777777801</v>
      </c>
      <c r="G40" s="41">
        <v>1200</v>
      </c>
      <c r="H40" s="22" t="s">
        <v>1746</v>
      </c>
      <c r="I40" s="23" t="s">
        <v>1746</v>
      </c>
      <c r="J40" s="23" t="s">
        <v>1746</v>
      </c>
      <c r="K40" s="23" t="s">
        <v>1746</v>
      </c>
      <c r="L40" s="35">
        <v>0</v>
      </c>
      <c r="M40" s="35" t="s">
        <v>1746</v>
      </c>
      <c r="N40" s="35">
        <v>6.8</v>
      </c>
      <c r="O40" s="15" t="s">
        <v>1746</v>
      </c>
      <c r="P40" s="15" t="s">
        <v>1746</v>
      </c>
      <c r="Q40" s="15" t="s">
        <v>1746</v>
      </c>
      <c r="R40" s="24">
        <v>3.2</v>
      </c>
      <c r="S40" s="41" t="s">
        <v>1746</v>
      </c>
      <c r="T40" s="24">
        <v>6.3512713682415374</v>
      </c>
      <c r="U40" s="22" t="s">
        <v>1746</v>
      </c>
      <c r="V40" s="24" t="s">
        <v>1746</v>
      </c>
      <c r="W40" s="15">
        <v>4</v>
      </c>
      <c r="X40" s="141" t="s">
        <v>1746</v>
      </c>
      <c r="Y40" s="141" t="s">
        <v>1746</v>
      </c>
      <c r="Z40" s="25" t="s">
        <v>1746</v>
      </c>
    </row>
    <row r="41" spans="1:26" x14ac:dyDescent="0.25">
      <c r="A41" s="29">
        <v>40</v>
      </c>
      <c r="B41" s="1" t="s">
        <v>1746</v>
      </c>
      <c r="C41" s="29" t="s">
        <v>1714</v>
      </c>
      <c r="D41" s="39">
        <v>43663</v>
      </c>
      <c r="E41" s="40">
        <v>0.52083333333333304</v>
      </c>
      <c r="F41" s="40" t="s">
        <v>3242</v>
      </c>
      <c r="G41" s="41">
        <v>1200</v>
      </c>
      <c r="H41" s="22" t="s">
        <v>1746</v>
      </c>
      <c r="I41" s="23" t="s">
        <v>1746</v>
      </c>
      <c r="J41" s="23" t="s">
        <v>1746</v>
      </c>
      <c r="K41" s="23" t="s">
        <v>1746</v>
      </c>
      <c r="L41" s="35">
        <v>0</v>
      </c>
      <c r="M41" s="35" t="s">
        <v>1746</v>
      </c>
      <c r="N41" s="35">
        <v>7.5</v>
      </c>
      <c r="O41" s="15" t="s">
        <v>1746</v>
      </c>
      <c r="P41" s="15" t="s">
        <v>1746</v>
      </c>
      <c r="Q41" s="15" t="s">
        <v>1746</v>
      </c>
      <c r="R41" s="24">
        <v>6.8</v>
      </c>
      <c r="S41" s="41" t="s">
        <v>1746</v>
      </c>
      <c r="T41" s="24">
        <v>7.0050787149722833</v>
      </c>
      <c r="U41" s="22" t="s">
        <v>1746</v>
      </c>
      <c r="V41" s="24" t="s">
        <v>1746</v>
      </c>
      <c r="W41" s="15">
        <v>8</v>
      </c>
      <c r="X41" s="141" t="s">
        <v>1746</v>
      </c>
      <c r="Y41" s="141" t="s">
        <v>1746</v>
      </c>
      <c r="Z41" s="25" t="s">
        <v>1746</v>
      </c>
    </row>
    <row r="42" spans="1:26" x14ac:dyDescent="0.25">
      <c r="A42" s="29">
        <v>41</v>
      </c>
      <c r="B42" s="1" t="s">
        <v>1746</v>
      </c>
      <c r="C42" s="29" t="s">
        <v>1714</v>
      </c>
      <c r="D42" s="39">
        <v>43664</v>
      </c>
      <c r="E42" s="40">
        <v>0.36111111111111099</v>
      </c>
      <c r="F42" s="40">
        <v>0.81944444444444497</v>
      </c>
      <c r="G42" s="41">
        <v>1200</v>
      </c>
      <c r="H42" s="22" t="s">
        <v>1746</v>
      </c>
      <c r="I42" s="23" t="s">
        <v>1746</v>
      </c>
      <c r="J42" s="23" t="s">
        <v>1746</v>
      </c>
      <c r="K42" s="23" t="s">
        <v>1746</v>
      </c>
      <c r="L42" s="35">
        <v>0</v>
      </c>
      <c r="M42" s="35" t="s">
        <v>1746</v>
      </c>
      <c r="N42" s="35">
        <v>3.7</v>
      </c>
      <c r="O42" s="15" t="s">
        <v>1746</v>
      </c>
      <c r="P42" s="15" t="s">
        <v>1746</v>
      </c>
      <c r="Q42" s="15" t="s">
        <v>1746</v>
      </c>
      <c r="R42" s="24">
        <v>5</v>
      </c>
      <c r="S42" s="41" t="s">
        <v>1746</v>
      </c>
      <c r="T42" s="24">
        <v>3.4558388327196603</v>
      </c>
      <c r="U42" s="22" t="s">
        <v>1746</v>
      </c>
      <c r="V42" s="24" t="s">
        <v>1746</v>
      </c>
      <c r="W42" s="15">
        <v>10</v>
      </c>
      <c r="X42" s="141" t="s">
        <v>1746</v>
      </c>
      <c r="Y42" s="141" t="s">
        <v>1746</v>
      </c>
      <c r="Z42" s="25" t="s">
        <v>1746</v>
      </c>
    </row>
    <row r="43" spans="1:26" x14ac:dyDescent="0.25">
      <c r="A43" s="29">
        <v>42</v>
      </c>
      <c r="B43" s="1" t="s">
        <v>1746</v>
      </c>
      <c r="C43" s="29" t="s">
        <v>1027</v>
      </c>
      <c r="D43" s="39">
        <v>43687</v>
      </c>
      <c r="E43" s="40">
        <v>0.41319444444444398</v>
      </c>
      <c r="F43" s="40">
        <v>0.82986111111111105</v>
      </c>
      <c r="G43" s="41">
        <v>1200</v>
      </c>
      <c r="H43" s="22" t="s">
        <v>1746</v>
      </c>
      <c r="I43" s="23" t="s">
        <v>1746</v>
      </c>
      <c r="J43" s="23" t="s">
        <v>1746</v>
      </c>
      <c r="K43" s="23" t="s">
        <v>1746</v>
      </c>
      <c r="L43" s="35">
        <v>0</v>
      </c>
      <c r="M43" s="35" t="s">
        <v>1746</v>
      </c>
      <c r="N43" s="35">
        <v>3.6</v>
      </c>
      <c r="O43" s="15" t="s">
        <v>1746</v>
      </c>
      <c r="P43" s="15" t="s">
        <v>1746</v>
      </c>
      <c r="Q43" s="15" t="s">
        <v>1746</v>
      </c>
      <c r="R43" s="24">
        <v>5.2</v>
      </c>
      <c r="S43" s="41" t="s">
        <v>1746</v>
      </c>
      <c r="T43" s="24">
        <v>3.3624377831866963</v>
      </c>
      <c r="U43" s="22" t="s">
        <v>1746</v>
      </c>
      <c r="V43" s="24" t="s">
        <v>1746</v>
      </c>
      <c r="W43" s="15">
        <v>10</v>
      </c>
      <c r="X43" s="141" t="s">
        <v>1746</v>
      </c>
      <c r="Y43" s="141" t="s">
        <v>1746</v>
      </c>
      <c r="Z43" s="25" t="s">
        <v>1746</v>
      </c>
    </row>
    <row r="44" spans="1:26" x14ac:dyDescent="0.25">
      <c r="A44" s="29">
        <v>43</v>
      </c>
      <c r="B44" s="1" t="s">
        <v>1746</v>
      </c>
      <c r="C44" s="29" t="s">
        <v>1739</v>
      </c>
      <c r="D44" s="39">
        <v>43699</v>
      </c>
      <c r="E44" s="40">
        <v>0.54513888888888895</v>
      </c>
      <c r="F44" s="40">
        <v>0.71180555555555503</v>
      </c>
      <c r="G44" s="41">
        <v>1200</v>
      </c>
      <c r="H44" s="22" t="s">
        <v>1746</v>
      </c>
      <c r="I44" s="23" t="s">
        <v>1746</v>
      </c>
      <c r="J44" s="23" t="s">
        <v>1746</v>
      </c>
      <c r="K44" s="23" t="s">
        <v>1746</v>
      </c>
      <c r="L44" s="35">
        <v>1.8</v>
      </c>
      <c r="M44" s="35" t="s">
        <v>1746</v>
      </c>
      <c r="N44" s="35">
        <v>8.1999999999999993</v>
      </c>
      <c r="O44" s="15" t="s">
        <v>1746</v>
      </c>
      <c r="P44" s="15" t="s">
        <v>1746</v>
      </c>
      <c r="Q44" s="15" t="s">
        <v>1746</v>
      </c>
      <c r="R44" s="24">
        <v>3</v>
      </c>
      <c r="S44" s="41" t="s">
        <v>1746</v>
      </c>
      <c r="T44" s="24">
        <v>5.9776671701096822</v>
      </c>
      <c r="U44" s="22" t="s">
        <v>1746</v>
      </c>
      <c r="V44" s="24" t="s">
        <v>1746</v>
      </c>
      <c r="W44" s="15">
        <v>4</v>
      </c>
      <c r="X44" s="141" t="s">
        <v>1746</v>
      </c>
      <c r="Y44" s="141" t="s">
        <v>1746</v>
      </c>
      <c r="Z44" s="25" t="s">
        <v>1746</v>
      </c>
    </row>
    <row r="45" spans="1:26" x14ac:dyDescent="0.25">
      <c r="A45" s="29">
        <v>44</v>
      </c>
      <c r="B45" s="1" t="s">
        <v>1746</v>
      </c>
      <c r="C45" s="29" t="s">
        <v>3241</v>
      </c>
      <c r="D45" s="39">
        <v>43700</v>
      </c>
      <c r="E45" s="40">
        <v>0.53472222222222199</v>
      </c>
      <c r="F45" s="40">
        <v>0.61805555555555602</v>
      </c>
      <c r="G45" s="41">
        <v>1200</v>
      </c>
      <c r="H45" s="22" t="s">
        <v>1746</v>
      </c>
      <c r="I45" s="23" t="s">
        <v>1746</v>
      </c>
      <c r="J45" s="23" t="s">
        <v>1746</v>
      </c>
      <c r="K45" s="23" t="s">
        <v>1746</v>
      </c>
      <c r="L45" s="35">
        <v>0.2</v>
      </c>
      <c r="M45" s="35" t="s">
        <v>1746</v>
      </c>
      <c r="N45" s="35">
        <v>6.5</v>
      </c>
      <c r="O45" s="15" t="s">
        <v>1746</v>
      </c>
      <c r="P45" s="15" t="s">
        <v>1746</v>
      </c>
      <c r="Q45" s="15" t="s">
        <v>1746</v>
      </c>
      <c r="R45" s="24">
        <v>1.5</v>
      </c>
      <c r="S45" s="41" t="s">
        <v>1746</v>
      </c>
      <c r="T45" s="24">
        <v>5.8842661205767186</v>
      </c>
      <c r="U45" s="22" t="s">
        <v>1746</v>
      </c>
      <c r="V45" s="24" t="s">
        <v>1746</v>
      </c>
      <c r="W45" s="15">
        <v>2</v>
      </c>
      <c r="X45" s="141" t="s">
        <v>1746</v>
      </c>
      <c r="Y45" s="141" t="s">
        <v>1746</v>
      </c>
      <c r="Z45" s="25" t="s">
        <v>1746</v>
      </c>
    </row>
    <row r="46" spans="1:26" x14ac:dyDescent="0.25">
      <c r="A46" s="29">
        <v>45</v>
      </c>
      <c r="B46" s="1" t="s">
        <v>1746</v>
      </c>
      <c r="C46" s="29" t="s">
        <v>3241</v>
      </c>
      <c r="D46" s="39">
        <v>43701</v>
      </c>
      <c r="E46" s="40">
        <v>0.46875</v>
      </c>
      <c r="F46" s="40">
        <v>0.80208333333333304</v>
      </c>
      <c r="G46" s="41">
        <v>1200</v>
      </c>
      <c r="H46" s="22" t="s">
        <v>1746</v>
      </c>
      <c r="I46" s="23" t="s">
        <v>1746</v>
      </c>
      <c r="J46" s="23" t="s">
        <v>1746</v>
      </c>
      <c r="K46" s="23" t="s">
        <v>1746</v>
      </c>
      <c r="L46" s="35">
        <v>0</v>
      </c>
      <c r="M46" s="35" t="s">
        <v>1746</v>
      </c>
      <c r="N46" s="35">
        <v>3.2</v>
      </c>
      <c r="O46" s="15" t="s">
        <v>1746</v>
      </c>
      <c r="P46" s="15" t="s">
        <v>1746</v>
      </c>
      <c r="Q46" s="15" t="s">
        <v>1746</v>
      </c>
      <c r="R46" s="24">
        <v>2.9</v>
      </c>
      <c r="S46" s="41" t="s">
        <v>1746</v>
      </c>
      <c r="T46" s="24">
        <v>2.9888335850548411</v>
      </c>
      <c r="U46" s="22" t="s">
        <v>1746</v>
      </c>
      <c r="V46" s="24" t="s">
        <v>1746</v>
      </c>
      <c r="W46" s="15">
        <v>8</v>
      </c>
      <c r="X46" s="141" t="s">
        <v>1746</v>
      </c>
      <c r="Y46" s="141" t="s">
        <v>1746</v>
      </c>
      <c r="Z46" s="25" t="s">
        <v>1746</v>
      </c>
    </row>
    <row r="47" spans="1:26" x14ac:dyDescent="0.25">
      <c r="A47" s="29">
        <v>46</v>
      </c>
      <c r="B47" s="1" t="s">
        <v>1746</v>
      </c>
      <c r="C47" s="29" t="s">
        <v>603</v>
      </c>
      <c r="D47" s="39">
        <v>43709</v>
      </c>
      <c r="E47" s="40">
        <v>0.36805555555555602</v>
      </c>
      <c r="F47" s="40">
        <v>0.70138888888888895</v>
      </c>
      <c r="G47" s="41">
        <v>1200</v>
      </c>
      <c r="H47" s="22" t="s">
        <v>1746</v>
      </c>
      <c r="I47" s="23" t="s">
        <v>1746</v>
      </c>
      <c r="J47" s="23" t="s">
        <v>1746</v>
      </c>
      <c r="K47" s="23" t="s">
        <v>1746</v>
      </c>
      <c r="L47" s="35">
        <v>0.2</v>
      </c>
      <c r="M47" s="35" t="s">
        <v>1746</v>
      </c>
      <c r="N47" s="35">
        <v>0.8</v>
      </c>
      <c r="O47" s="15" t="s">
        <v>1746</v>
      </c>
      <c r="P47" s="15" t="s">
        <v>1746</v>
      </c>
      <c r="Q47" s="15" t="s">
        <v>1746</v>
      </c>
      <c r="R47" s="24">
        <v>10</v>
      </c>
      <c r="S47" s="41" t="s">
        <v>1746</v>
      </c>
      <c r="T47" s="24">
        <v>0.56040629719778279</v>
      </c>
      <c r="U47" s="22" t="s">
        <v>1746</v>
      </c>
      <c r="V47" s="24" t="s">
        <v>1746</v>
      </c>
      <c r="W47" s="15">
        <v>8</v>
      </c>
      <c r="X47" s="141" t="s">
        <v>1746</v>
      </c>
      <c r="Y47" s="141" t="s">
        <v>1746</v>
      </c>
      <c r="Z47" s="25" t="s">
        <v>1746</v>
      </c>
    </row>
    <row r="48" spans="1:26" x14ac:dyDescent="0.25">
      <c r="A48" s="29">
        <v>47</v>
      </c>
      <c r="B48" s="1" t="s">
        <v>1746</v>
      </c>
      <c r="C48" s="29" t="s">
        <v>2269</v>
      </c>
      <c r="D48" s="39">
        <v>43709</v>
      </c>
      <c r="E48" s="40">
        <v>0.39236111111111099</v>
      </c>
      <c r="F48" s="40" t="s">
        <v>3240</v>
      </c>
      <c r="G48" s="41">
        <v>1200</v>
      </c>
      <c r="H48" s="22" t="s">
        <v>1746</v>
      </c>
      <c r="I48" s="23" t="s">
        <v>1746</v>
      </c>
      <c r="J48" s="23" t="s">
        <v>1746</v>
      </c>
      <c r="K48" s="23" t="s">
        <v>1746</v>
      </c>
      <c r="L48" s="35">
        <v>2</v>
      </c>
      <c r="M48" s="35" t="s">
        <v>1746</v>
      </c>
      <c r="N48" s="35">
        <v>10</v>
      </c>
      <c r="O48" s="15" t="s">
        <v>1746</v>
      </c>
      <c r="P48" s="15" t="s">
        <v>1746</v>
      </c>
      <c r="Q48" s="15" t="s">
        <v>1746</v>
      </c>
      <c r="R48" s="24">
        <v>16</v>
      </c>
      <c r="S48" s="41" t="s">
        <v>1746</v>
      </c>
      <c r="T48" s="24">
        <v>7.4720839626371021</v>
      </c>
      <c r="U48" s="22" t="s">
        <v>1746</v>
      </c>
      <c r="V48" s="24" t="s">
        <v>1746</v>
      </c>
      <c r="W48" s="15">
        <v>9</v>
      </c>
      <c r="X48" s="141" t="s">
        <v>1746</v>
      </c>
      <c r="Y48" s="141" t="s">
        <v>1746</v>
      </c>
      <c r="Z48" s="25" t="s">
        <v>1746</v>
      </c>
    </row>
    <row r="49" spans="1:26" x14ac:dyDescent="0.25">
      <c r="A49" s="29">
        <v>48</v>
      </c>
      <c r="B49" s="1" t="s">
        <v>1746</v>
      </c>
      <c r="C49" s="39" t="s">
        <v>1027</v>
      </c>
      <c r="D49" s="39">
        <v>43710</v>
      </c>
      <c r="E49" s="40">
        <v>0.65277777777777801</v>
      </c>
      <c r="F49" s="40">
        <v>0.81944444444444497</v>
      </c>
      <c r="G49" s="41">
        <v>1200</v>
      </c>
      <c r="H49" s="22" t="s">
        <v>1746</v>
      </c>
      <c r="I49" s="23" t="s">
        <v>1746</v>
      </c>
      <c r="J49" s="23" t="s">
        <v>1746</v>
      </c>
      <c r="K49" s="23" t="s">
        <v>1746</v>
      </c>
      <c r="L49" s="95">
        <v>0</v>
      </c>
      <c r="M49" s="95" t="s">
        <v>1746</v>
      </c>
      <c r="N49" s="35">
        <v>6</v>
      </c>
      <c r="O49" s="15" t="s">
        <v>1746</v>
      </c>
      <c r="P49" s="15" t="s">
        <v>1746</v>
      </c>
      <c r="Q49" s="15" t="s">
        <v>1746</v>
      </c>
      <c r="R49" s="24">
        <v>4</v>
      </c>
      <c r="S49" s="41" t="s">
        <v>1746</v>
      </c>
      <c r="T49" s="24">
        <v>5.604062971977827</v>
      </c>
      <c r="U49" s="22" t="s">
        <v>1746</v>
      </c>
      <c r="V49" s="24" t="s">
        <v>1746</v>
      </c>
      <c r="W49" s="15">
        <v>4</v>
      </c>
      <c r="X49" s="141" t="s">
        <v>1746</v>
      </c>
      <c r="Y49" s="141" t="s">
        <v>1746</v>
      </c>
      <c r="Z49" s="25" t="s">
        <v>1746</v>
      </c>
    </row>
    <row r="50" spans="1:26" x14ac:dyDescent="0.25">
      <c r="A50" s="29">
        <v>49</v>
      </c>
      <c r="B50" s="1" t="s">
        <v>1746</v>
      </c>
      <c r="C50" s="29" t="s">
        <v>2279</v>
      </c>
      <c r="D50" s="39">
        <v>43711</v>
      </c>
      <c r="E50" s="40">
        <v>0.44444444444444398</v>
      </c>
      <c r="F50" s="40">
        <v>0.80069444444444404</v>
      </c>
      <c r="G50" s="41">
        <v>1200</v>
      </c>
      <c r="H50" s="22" t="s">
        <v>1746</v>
      </c>
      <c r="I50" s="23" t="s">
        <v>1746</v>
      </c>
      <c r="J50" s="23" t="s">
        <v>1746</v>
      </c>
      <c r="K50" s="23" t="s">
        <v>1746</v>
      </c>
      <c r="L50" s="35">
        <v>2</v>
      </c>
      <c r="M50" s="35" t="s">
        <v>1746</v>
      </c>
      <c r="N50" s="35">
        <v>10</v>
      </c>
      <c r="O50" s="15" t="s">
        <v>1746</v>
      </c>
      <c r="P50" s="15" t="s">
        <v>1746</v>
      </c>
      <c r="Q50" s="15" t="s">
        <v>1746</v>
      </c>
      <c r="R50" s="24">
        <v>14</v>
      </c>
      <c r="S50" s="41" t="s">
        <v>1746</v>
      </c>
      <c r="T50" s="24">
        <v>7.4720839626371021</v>
      </c>
      <c r="U50" s="22" t="s">
        <v>1746</v>
      </c>
      <c r="V50" s="24" t="s">
        <v>1746</v>
      </c>
      <c r="W50" s="15">
        <v>8</v>
      </c>
      <c r="X50" s="141" t="s">
        <v>1746</v>
      </c>
      <c r="Y50" s="141" t="s">
        <v>1746</v>
      </c>
      <c r="Z50" s="25" t="s">
        <v>1746</v>
      </c>
    </row>
    <row r="51" spans="1:26" x14ac:dyDescent="0.25">
      <c r="A51" s="29">
        <v>50</v>
      </c>
      <c r="B51" s="1" t="s">
        <v>1746</v>
      </c>
      <c r="C51" s="29" t="s">
        <v>1027</v>
      </c>
      <c r="D51" s="39">
        <v>43717</v>
      </c>
      <c r="E51" s="40">
        <v>0.52777777777777801</v>
      </c>
      <c r="F51" s="40">
        <v>0.69444444444444497</v>
      </c>
      <c r="G51" s="41">
        <v>1200</v>
      </c>
      <c r="H51" s="22" t="s">
        <v>1746</v>
      </c>
      <c r="I51" s="23" t="s">
        <v>1746</v>
      </c>
      <c r="J51" s="23" t="s">
        <v>1746</v>
      </c>
      <c r="K51" s="23" t="s">
        <v>1746</v>
      </c>
      <c r="L51" s="35">
        <v>6.2</v>
      </c>
      <c r="M51" s="35" t="s">
        <v>1746</v>
      </c>
      <c r="N51" s="35">
        <v>11.5</v>
      </c>
      <c r="O51" s="15" t="s">
        <v>1746</v>
      </c>
      <c r="P51" s="15" t="s">
        <v>1746</v>
      </c>
      <c r="Q51" s="15" t="s">
        <v>1746</v>
      </c>
      <c r="R51" s="24">
        <v>11.5</v>
      </c>
      <c r="S51" s="41" t="s">
        <v>1746</v>
      </c>
      <c r="T51" s="24">
        <v>4.9502556252470802</v>
      </c>
      <c r="U51" s="22" t="s">
        <v>1746</v>
      </c>
      <c r="V51" s="24" t="s">
        <v>1746</v>
      </c>
      <c r="W51" s="15">
        <v>4</v>
      </c>
      <c r="X51" s="141" t="s">
        <v>1746</v>
      </c>
      <c r="Y51" s="141" t="s">
        <v>1746</v>
      </c>
      <c r="Z51" s="25" t="s">
        <v>1746</v>
      </c>
    </row>
    <row r="52" spans="1:26" x14ac:dyDescent="0.25">
      <c r="A52" s="29">
        <v>51</v>
      </c>
      <c r="B52" s="1" t="s">
        <v>1746</v>
      </c>
      <c r="C52" s="29" t="s">
        <v>3216</v>
      </c>
      <c r="D52" s="39">
        <v>43718</v>
      </c>
      <c r="E52" s="40">
        <v>0.48958333333333298</v>
      </c>
      <c r="F52" s="40" t="s">
        <v>3240</v>
      </c>
      <c r="G52" s="41">
        <v>1200</v>
      </c>
      <c r="H52" s="22" t="s">
        <v>1746</v>
      </c>
      <c r="I52" s="23" t="s">
        <v>1746</v>
      </c>
      <c r="J52" s="23" t="s">
        <v>1746</v>
      </c>
      <c r="K52" s="23" t="s">
        <v>1746</v>
      </c>
      <c r="L52" s="35">
        <v>7.2</v>
      </c>
      <c r="M52" s="35" t="s">
        <v>1746</v>
      </c>
      <c r="N52" s="35">
        <v>9</v>
      </c>
      <c r="O52" s="15" t="s">
        <v>1746</v>
      </c>
      <c r="P52" s="15" t="s">
        <v>1746</v>
      </c>
      <c r="Q52" s="15" t="s">
        <v>1746</v>
      </c>
      <c r="R52" s="24">
        <v>5</v>
      </c>
      <c r="S52" s="41" t="s">
        <v>1746</v>
      </c>
      <c r="T52" s="24">
        <v>1.6812188915933481</v>
      </c>
      <c r="U52" s="22" t="s">
        <v>1746</v>
      </c>
      <c r="V52" s="24" t="s">
        <v>1746</v>
      </c>
      <c r="W52" s="15">
        <v>8</v>
      </c>
      <c r="X52" s="141" t="s">
        <v>1746</v>
      </c>
      <c r="Y52" s="141" t="s">
        <v>1746</v>
      </c>
      <c r="Z52" s="25" t="s">
        <v>1746</v>
      </c>
    </row>
    <row r="53" spans="1:26" x14ac:dyDescent="0.25">
      <c r="A53" s="29">
        <v>52</v>
      </c>
      <c r="B53" s="1" t="s">
        <v>1746</v>
      </c>
      <c r="C53" s="29" t="s">
        <v>2290</v>
      </c>
      <c r="D53" s="39">
        <v>43720</v>
      </c>
      <c r="E53" s="40">
        <v>0.48263888888888901</v>
      </c>
      <c r="F53" s="40" t="s">
        <v>3217</v>
      </c>
      <c r="G53" s="41">
        <v>1200</v>
      </c>
      <c r="H53" s="22" t="s">
        <v>1746</v>
      </c>
      <c r="I53" s="23" t="s">
        <v>1746</v>
      </c>
      <c r="J53" s="23" t="s">
        <v>1746</v>
      </c>
      <c r="K53" s="23" t="s">
        <v>1746</v>
      </c>
      <c r="L53" s="35">
        <v>13</v>
      </c>
      <c r="M53" s="35" t="s">
        <v>1746</v>
      </c>
      <c r="N53" s="35">
        <v>16.5</v>
      </c>
      <c r="O53" s="15" t="s">
        <v>1746</v>
      </c>
      <c r="P53" s="15" t="s">
        <v>1746</v>
      </c>
      <c r="Q53" s="15" t="s">
        <v>1746</v>
      </c>
      <c r="R53" s="24">
        <v>3</v>
      </c>
      <c r="S53" s="41" t="s">
        <v>1746</v>
      </c>
      <c r="T53" s="24">
        <v>3.2690367336537327</v>
      </c>
      <c r="U53" s="22" t="s">
        <v>1746</v>
      </c>
      <c r="V53" s="24" t="s">
        <v>1746</v>
      </c>
      <c r="W53" s="15">
        <v>8</v>
      </c>
      <c r="X53" s="141" t="s">
        <v>1746</v>
      </c>
      <c r="Y53" s="141" t="s">
        <v>1746</v>
      </c>
      <c r="Z53" s="25" t="s">
        <v>1746</v>
      </c>
    </row>
    <row r="54" spans="1:26" x14ac:dyDescent="0.25">
      <c r="A54" s="29">
        <v>53</v>
      </c>
      <c r="B54" s="1" t="s">
        <v>1746</v>
      </c>
      <c r="C54" s="29" t="s">
        <v>1027</v>
      </c>
      <c r="D54" s="39">
        <v>43724</v>
      </c>
      <c r="E54" s="40">
        <v>0.45833333333333298</v>
      </c>
      <c r="F54" s="40">
        <v>0.625</v>
      </c>
      <c r="G54" s="41">
        <v>1200</v>
      </c>
      <c r="H54" s="22" t="s">
        <v>1746</v>
      </c>
      <c r="I54" s="23" t="s">
        <v>1746</v>
      </c>
      <c r="J54" s="23" t="s">
        <v>1746</v>
      </c>
      <c r="K54" s="23" t="s">
        <v>1746</v>
      </c>
      <c r="L54" s="35">
        <v>3</v>
      </c>
      <c r="M54" s="35" t="s">
        <v>1746</v>
      </c>
      <c r="N54" s="35">
        <v>9</v>
      </c>
      <c r="O54" s="15" t="s">
        <v>1746</v>
      </c>
      <c r="P54" s="15" t="s">
        <v>1746</v>
      </c>
      <c r="Q54" s="15" t="s">
        <v>1746</v>
      </c>
      <c r="R54" s="24">
        <v>3</v>
      </c>
      <c r="S54" s="41" t="s">
        <v>1746</v>
      </c>
      <c r="T54" s="24">
        <v>5.604062971977827</v>
      </c>
      <c r="U54" s="22" t="s">
        <v>1746</v>
      </c>
      <c r="V54" s="24" t="s">
        <v>1746</v>
      </c>
      <c r="W54" s="15">
        <v>4</v>
      </c>
      <c r="X54" s="141" t="s">
        <v>1746</v>
      </c>
      <c r="Y54" s="141" t="s">
        <v>1746</v>
      </c>
      <c r="Z54" s="25" t="s">
        <v>1746</v>
      </c>
    </row>
    <row r="55" spans="1:26" x14ac:dyDescent="0.25">
      <c r="A55" s="29">
        <v>54</v>
      </c>
      <c r="B55" s="1" t="s">
        <v>1746</v>
      </c>
      <c r="C55" s="39" t="s">
        <v>603</v>
      </c>
      <c r="D55" s="39">
        <v>43725</v>
      </c>
      <c r="E55" s="40">
        <v>0.40277777777777801</v>
      </c>
      <c r="F55" s="40">
        <v>0.77777777777777801</v>
      </c>
      <c r="G55" s="41">
        <v>1200</v>
      </c>
      <c r="H55" s="22" t="s">
        <v>1746</v>
      </c>
      <c r="I55" s="23" t="s">
        <v>1746</v>
      </c>
      <c r="J55" s="23" t="s">
        <v>1746</v>
      </c>
      <c r="K55" s="23" t="s">
        <v>1746</v>
      </c>
      <c r="L55" s="35">
        <v>0</v>
      </c>
      <c r="M55" s="35" t="s">
        <v>1746</v>
      </c>
      <c r="N55" s="35">
        <v>12</v>
      </c>
      <c r="O55" s="15" t="s">
        <v>1746</v>
      </c>
      <c r="P55" s="15" t="s">
        <v>1746</v>
      </c>
      <c r="Q55" s="15" t="s">
        <v>1746</v>
      </c>
      <c r="R55" s="24">
        <v>5.5</v>
      </c>
      <c r="S55" s="41" t="s">
        <v>1746</v>
      </c>
      <c r="T55" s="24">
        <v>11.208125943955654</v>
      </c>
      <c r="U55" s="22" t="s">
        <v>1746</v>
      </c>
      <c r="V55" s="24" t="s">
        <v>1746</v>
      </c>
      <c r="W55" s="15">
        <v>9</v>
      </c>
      <c r="X55" s="141" t="s">
        <v>1746</v>
      </c>
      <c r="Y55" s="141" t="s">
        <v>1746</v>
      </c>
      <c r="Z55" s="25" t="s">
        <v>1746</v>
      </c>
    </row>
    <row r="56" spans="1:26" x14ac:dyDescent="0.25">
      <c r="A56" s="29">
        <v>55</v>
      </c>
      <c r="B56" s="1" t="s">
        <v>1746</v>
      </c>
      <c r="C56" s="29" t="s">
        <v>2269</v>
      </c>
      <c r="D56" s="39">
        <v>43727</v>
      </c>
      <c r="E56" s="40">
        <v>0.34027777777777801</v>
      </c>
      <c r="F56" s="40">
        <v>0.71527777777777801</v>
      </c>
      <c r="G56" s="41">
        <v>1200</v>
      </c>
      <c r="H56" s="22" t="s">
        <v>1746</v>
      </c>
      <c r="I56" s="23" t="s">
        <v>1746</v>
      </c>
      <c r="J56" s="23" t="s">
        <v>1746</v>
      </c>
      <c r="K56" s="23" t="s">
        <v>1746</v>
      </c>
      <c r="L56" s="35">
        <v>0</v>
      </c>
      <c r="M56" s="35" t="s">
        <v>1746</v>
      </c>
      <c r="N56" s="35">
        <v>8</v>
      </c>
      <c r="O56" s="15" t="s">
        <v>1746</v>
      </c>
      <c r="P56" s="15" t="s">
        <v>1746</v>
      </c>
      <c r="Q56" s="15" t="s">
        <v>1746</v>
      </c>
      <c r="R56" s="24">
        <v>8.5</v>
      </c>
      <c r="S56" s="41" t="s">
        <v>1746</v>
      </c>
      <c r="T56" s="24">
        <v>7.4720839626371021</v>
      </c>
      <c r="U56" s="22" t="s">
        <v>1746</v>
      </c>
      <c r="V56" s="24" t="s">
        <v>1746</v>
      </c>
      <c r="W56" s="15">
        <v>9</v>
      </c>
      <c r="X56" s="141" t="s">
        <v>1746</v>
      </c>
      <c r="Y56" s="141" t="s">
        <v>1746</v>
      </c>
      <c r="Z56" s="25" t="s">
        <v>1746</v>
      </c>
    </row>
    <row r="57" spans="1:26" x14ac:dyDescent="0.25">
      <c r="A57" s="29">
        <v>56</v>
      </c>
      <c r="B57" s="1" t="s">
        <v>1746</v>
      </c>
      <c r="C57" s="29" t="s">
        <v>2290</v>
      </c>
      <c r="D57" s="39">
        <v>43728</v>
      </c>
      <c r="E57" s="40">
        <v>0.34722222222222199</v>
      </c>
      <c r="F57" s="40">
        <v>0.79166666666666696</v>
      </c>
      <c r="G57" s="41">
        <v>1200</v>
      </c>
      <c r="H57" s="22" t="s">
        <v>1746</v>
      </c>
      <c r="I57" s="23" t="s">
        <v>1746</v>
      </c>
      <c r="J57" s="23" t="s">
        <v>1746</v>
      </c>
      <c r="K57" s="23" t="s">
        <v>1746</v>
      </c>
      <c r="L57" s="35">
        <v>0</v>
      </c>
      <c r="M57" s="35" t="s">
        <v>1746</v>
      </c>
      <c r="N57" s="35">
        <v>0.5</v>
      </c>
      <c r="O57" s="15" t="s">
        <v>1746</v>
      </c>
      <c r="P57" s="15" t="s">
        <v>1746</v>
      </c>
      <c r="Q57" s="15" t="s">
        <v>1746</v>
      </c>
      <c r="R57" s="24">
        <v>2.5</v>
      </c>
      <c r="S57" s="41" t="s">
        <v>1746</v>
      </c>
      <c r="T57" s="24">
        <v>0.46700524766481888</v>
      </c>
      <c r="U57" s="22" t="s">
        <v>1746</v>
      </c>
      <c r="V57" s="24" t="s">
        <v>1746</v>
      </c>
      <c r="W57" s="15">
        <v>10</v>
      </c>
      <c r="X57" s="141" t="s">
        <v>1746</v>
      </c>
      <c r="Y57" s="141" t="s">
        <v>1746</v>
      </c>
      <c r="Z57" s="25" t="s">
        <v>1746</v>
      </c>
    </row>
    <row r="58" spans="1:26" x14ac:dyDescent="0.25">
      <c r="A58" s="29">
        <v>57</v>
      </c>
      <c r="B58" s="1" t="s">
        <v>1746</v>
      </c>
      <c r="C58" s="29" t="s">
        <v>1027</v>
      </c>
      <c r="D58" s="39">
        <v>43729</v>
      </c>
      <c r="E58" s="40">
        <v>0.34027777777777801</v>
      </c>
      <c r="F58" s="40">
        <v>0.79861111111111105</v>
      </c>
      <c r="G58" s="41">
        <v>900</v>
      </c>
      <c r="H58" s="22" t="s">
        <v>1746</v>
      </c>
      <c r="I58" s="23" t="s">
        <v>1746</v>
      </c>
      <c r="J58" s="23" t="s">
        <v>1746</v>
      </c>
      <c r="K58" s="23" t="s">
        <v>1746</v>
      </c>
      <c r="L58" s="35">
        <v>0</v>
      </c>
      <c r="M58" s="35" t="s">
        <v>1746</v>
      </c>
      <c r="N58" s="35">
        <v>3.2</v>
      </c>
      <c r="O58" s="15" t="s">
        <v>1746</v>
      </c>
      <c r="P58" s="15" t="s">
        <v>1746</v>
      </c>
      <c r="Q58" s="15" t="s">
        <v>1746</v>
      </c>
      <c r="R58" s="24">
        <v>3</v>
      </c>
      <c r="S58" s="41" t="s">
        <v>1746</v>
      </c>
      <c r="T58" s="24">
        <v>2.9888335850548411</v>
      </c>
      <c r="U58" s="22" t="s">
        <v>1746</v>
      </c>
      <c r="V58" s="24" t="s">
        <v>1746</v>
      </c>
      <c r="W58" s="15">
        <v>8</v>
      </c>
      <c r="X58" s="141" t="s">
        <v>1746</v>
      </c>
      <c r="Y58" s="141" t="s">
        <v>1746</v>
      </c>
      <c r="Z58" s="25" t="s">
        <v>1746</v>
      </c>
    </row>
    <row r="59" spans="1:26" x14ac:dyDescent="0.25">
      <c r="A59" s="29">
        <v>58</v>
      </c>
      <c r="B59" s="1" t="s">
        <v>1746</v>
      </c>
      <c r="C59" s="29" t="s">
        <v>603</v>
      </c>
      <c r="D59" s="39">
        <v>43729</v>
      </c>
      <c r="E59" s="40">
        <v>0.36805555555555602</v>
      </c>
      <c r="F59" s="40">
        <v>0.81944444444444497</v>
      </c>
      <c r="G59" s="41">
        <v>1200</v>
      </c>
      <c r="H59" s="22" t="s">
        <v>1746</v>
      </c>
      <c r="I59" s="23" t="s">
        <v>1746</v>
      </c>
      <c r="J59" s="23" t="s">
        <v>1746</v>
      </c>
      <c r="K59" s="23" t="s">
        <v>1746</v>
      </c>
      <c r="L59" s="35">
        <v>0</v>
      </c>
      <c r="M59" s="35" t="s">
        <v>1746</v>
      </c>
      <c r="N59" s="35">
        <v>1.2</v>
      </c>
      <c r="O59" s="15" t="s">
        <v>1746</v>
      </c>
      <c r="P59" s="15" t="s">
        <v>1746</v>
      </c>
      <c r="Q59" s="15" t="s">
        <v>1746</v>
      </c>
      <c r="R59" s="24">
        <v>2</v>
      </c>
      <c r="S59" s="41" t="s">
        <v>1746</v>
      </c>
      <c r="T59" s="24">
        <v>1.1208125943955654</v>
      </c>
      <c r="U59" s="22" t="s">
        <v>1746</v>
      </c>
      <c r="V59" s="24" t="s">
        <v>1746</v>
      </c>
      <c r="W59" s="15">
        <v>10</v>
      </c>
      <c r="X59" s="141" t="s">
        <v>1746</v>
      </c>
      <c r="Y59" s="141" t="s">
        <v>1746</v>
      </c>
      <c r="Z59" s="25" t="s">
        <v>1746</v>
      </c>
    </row>
    <row r="60" spans="1:26" x14ac:dyDescent="0.25">
      <c r="A60" s="29">
        <v>59</v>
      </c>
      <c r="B60" s="1" t="s">
        <v>1746</v>
      </c>
      <c r="C60" s="29" t="s">
        <v>2269</v>
      </c>
      <c r="D60" s="39">
        <v>43730</v>
      </c>
      <c r="E60" s="40">
        <v>0.36458333333333298</v>
      </c>
      <c r="F60" s="40">
        <v>0.69791666666666696</v>
      </c>
      <c r="G60" s="41">
        <v>1200</v>
      </c>
      <c r="H60" s="22" t="s">
        <v>1746</v>
      </c>
      <c r="I60" s="23" t="s">
        <v>1746</v>
      </c>
      <c r="J60" s="23" t="s">
        <v>1746</v>
      </c>
      <c r="K60" s="23" t="s">
        <v>1746</v>
      </c>
      <c r="L60" s="35">
        <v>16.600000000000001</v>
      </c>
      <c r="M60" s="35" t="s">
        <v>1746</v>
      </c>
      <c r="N60" s="35">
        <v>23.8</v>
      </c>
      <c r="O60" s="15" t="s">
        <v>1746</v>
      </c>
      <c r="P60" s="15" t="s">
        <v>1746</v>
      </c>
      <c r="Q60" s="15" t="s">
        <v>1746</v>
      </c>
      <c r="R60" s="24">
        <v>7</v>
      </c>
      <c r="S60" s="41" t="s">
        <v>1746</v>
      </c>
      <c r="T60" s="24">
        <v>6.7248755663733926</v>
      </c>
      <c r="U60" s="22" t="s">
        <v>1746</v>
      </c>
      <c r="V60" s="24" t="s">
        <v>1746</v>
      </c>
      <c r="W60" s="15">
        <v>8</v>
      </c>
      <c r="X60" s="141" t="s">
        <v>1746</v>
      </c>
      <c r="Y60" s="141" t="s">
        <v>1746</v>
      </c>
      <c r="Z60" s="25" t="s">
        <v>1746</v>
      </c>
    </row>
    <row r="61" spans="1:26" x14ac:dyDescent="0.25">
      <c r="A61" s="29">
        <v>60</v>
      </c>
      <c r="B61" s="1" t="s">
        <v>1746</v>
      </c>
      <c r="C61" s="29" t="s">
        <v>2269</v>
      </c>
      <c r="D61" s="39">
        <v>43731</v>
      </c>
      <c r="E61" s="40">
        <v>0.34375</v>
      </c>
      <c r="F61" s="40">
        <v>0.67708333333333304</v>
      </c>
      <c r="G61" s="41">
        <v>1200</v>
      </c>
      <c r="H61" s="22" t="s">
        <v>1746</v>
      </c>
      <c r="I61" s="23" t="s">
        <v>1746</v>
      </c>
      <c r="J61" s="23" t="s">
        <v>1746</v>
      </c>
      <c r="K61" s="23" t="s">
        <v>1746</v>
      </c>
      <c r="L61" s="35">
        <v>17</v>
      </c>
      <c r="M61" s="35" t="s">
        <v>1746</v>
      </c>
      <c r="N61" s="35">
        <v>21.4</v>
      </c>
      <c r="O61" s="15" t="s">
        <v>1746</v>
      </c>
      <c r="P61" s="15" t="s">
        <v>1746</v>
      </c>
      <c r="Q61" s="15" t="s">
        <v>1746</v>
      </c>
      <c r="R61" s="24">
        <v>7</v>
      </c>
      <c r="S61" s="41" t="s">
        <v>1746</v>
      </c>
      <c r="T61" s="24">
        <v>4.1096461794504053</v>
      </c>
      <c r="U61" s="22" t="s">
        <v>1746</v>
      </c>
      <c r="V61" s="24" t="s">
        <v>1746</v>
      </c>
      <c r="W61" s="15">
        <v>8</v>
      </c>
      <c r="X61" s="141" t="s">
        <v>1746</v>
      </c>
      <c r="Y61" s="141" t="s">
        <v>1746</v>
      </c>
      <c r="Z61" s="25" t="s">
        <v>1746</v>
      </c>
    </row>
    <row r="62" spans="1:26" x14ac:dyDescent="0.25">
      <c r="A62" s="29">
        <v>61</v>
      </c>
      <c r="B62" s="1" t="s">
        <v>1746</v>
      </c>
      <c r="C62" s="29" t="s">
        <v>3239</v>
      </c>
      <c r="D62" s="39">
        <v>43731</v>
      </c>
      <c r="E62" s="40">
        <v>0.375</v>
      </c>
      <c r="F62" s="40">
        <v>0.80902777777777801</v>
      </c>
      <c r="G62" s="41">
        <v>1200</v>
      </c>
      <c r="H62" s="22" t="s">
        <v>1746</v>
      </c>
      <c r="I62" s="23" t="s">
        <v>1746</v>
      </c>
      <c r="J62" s="23" t="s">
        <v>1746</v>
      </c>
      <c r="K62" s="23" t="s">
        <v>1746</v>
      </c>
      <c r="L62" s="35">
        <v>0</v>
      </c>
      <c r="M62" s="35" t="s">
        <v>1746</v>
      </c>
      <c r="N62" s="35">
        <v>1.3</v>
      </c>
      <c r="O62" s="15" t="s">
        <v>1746</v>
      </c>
      <c r="P62" s="15" t="s">
        <v>1746</v>
      </c>
      <c r="Q62" s="15" t="s">
        <v>1746</v>
      </c>
      <c r="R62" s="24">
        <v>4.5</v>
      </c>
      <c r="S62" s="41" t="s">
        <v>1746</v>
      </c>
      <c r="T62" s="24">
        <v>1.2142136439285294</v>
      </c>
      <c r="U62" s="22" t="s">
        <v>1746</v>
      </c>
      <c r="V62" s="24" t="s">
        <v>1746</v>
      </c>
      <c r="W62" s="15">
        <v>10</v>
      </c>
      <c r="X62" s="141" t="s">
        <v>1746</v>
      </c>
      <c r="Y62" s="141" t="s">
        <v>1746</v>
      </c>
      <c r="Z62" s="25" t="s">
        <v>1746</v>
      </c>
    </row>
    <row r="63" spans="1:26" x14ac:dyDescent="0.25">
      <c r="A63" s="29">
        <v>62</v>
      </c>
      <c r="B63" s="1" t="s">
        <v>1746</v>
      </c>
      <c r="C63" s="29" t="s">
        <v>1865</v>
      </c>
      <c r="D63" s="39">
        <v>43732</v>
      </c>
      <c r="E63" s="40">
        <v>0.36805555555555602</v>
      </c>
      <c r="F63" s="40">
        <v>0.78472222222222199</v>
      </c>
      <c r="G63" s="41">
        <v>1200</v>
      </c>
      <c r="H63" s="22" t="s">
        <v>1746</v>
      </c>
      <c r="I63" s="23" t="s">
        <v>1746</v>
      </c>
      <c r="J63" s="23" t="s">
        <v>1746</v>
      </c>
      <c r="K63" s="23" t="s">
        <v>1746</v>
      </c>
      <c r="L63" s="35">
        <v>0</v>
      </c>
      <c r="M63" s="35" t="s">
        <v>1746</v>
      </c>
      <c r="N63" s="35">
        <v>3.1</v>
      </c>
      <c r="O63" s="15" t="s">
        <v>1746</v>
      </c>
      <c r="P63" s="15" t="s">
        <v>1746</v>
      </c>
      <c r="Q63" s="15" t="s">
        <v>1746</v>
      </c>
      <c r="R63" s="24">
        <v>6.5</v>
      </c>
      <c r="S63" s="41" t="s">
        <v>1746</v>
      </c>
      <c r="T63" s="24">
        <v>2.8954325355218775</v>
      </c>
      <c r="U63" s="22" t="s">
        <v>1746</v>
      </c>
      <c r="V63" s="24" t="s">
        <v>1746</v>
      </c>
      <c r="W63" s="15">
        <v>10</v>
      </c>
      <c r="X63" s="141" t="s">
        <v>1746</v>
      </c>
      <c r="Y63" s="141" t="s">
        <v>1746</v>
      </c>
      <c r="Z63" s="25" t="s">
        <v>1746</v>
      </c>
    </row>
    <row r="64" spans="1:26" x14ac:dyDescent="0.25">
      <c r="A64" s="29">
        <v>63</v>
      </c>
      <c r="B64" s="1" t="s">
        <v>1746</v>
      </c>
      <c r="C64" s="29" t="s">
        <v>603</v>
      </c>
      <c r="D64" s="39">
        <v>43732</v>
      </c>
      <c r="E64" s="40">
        <v>0.5</v>
      </c>
      <c r="F64" s="40">
        <v>0.83333333333333304</v>
      </c>
      <c r="G64" s="41">
        <v>1200</v>
      </c>
      <c r="H64" s="22" t="s">
        <v>1746</v>
      </c>
      <c r="I64" s="23" t="s">
        <v>1746</v>
      </c>
      <c r="J64" s="23" t="s">
        <v>1746</v>
      </c>
      <c r="K64" s="23" t="s">
        <v>1746</v>
      </c>
      <c r="L64" s="35">
        <v>10.8</v>
      </c>
      <c r="M64" s="35" t="s">
        <v>1746</v>
      </c>
      <c r="N64" s="35">
        <v>11.9</v>
      </c>
      <c r="O64" s="15" t="s">
        <v>1746</v>
      </c>
      <c r="P64" s="15" t="s">
        <v>1746</v>
      </c>
      <c r="Q64" s="15" t="s">
        <v>1746</v>
      </c>
      <c r="R64" s="24" t="s">
        <v>1746</v>
      </c>
      <c r="S64" s="41" t="s">
        <v>1746</v>
      </c>
      <c r="T64" s="24">
        <v>1.0274115448626013</v>
      </c>
      <c r="U64" s="22" t="s">
        <v>1746</v>
      </c>
      <c r="V64" s="24" t="s">
        <v>1746</v>
      </c>
      <c r="W64" s="15">
        <v>8</v>
      </c>
      <c r="X64" s="141" t="s">
        <v>1746</v>
      </c>
      <c r="Y64" s="141" t="s">
        <v>1746</v>
      </c>
      <c r="Z64" s="25" t="s">
        <v>1746</v>
      </c>
    </row>
    <row r="65" spans="1:26" x14ac:dyDescent="0.25">
      <c r="A65" s="29">
        <v>64</v>
      </c>
      <c r="B65" s="1" t="s">
        <v>1746</v>
      </c>
      <c r="C65" s="29" t="s">
        <v>603</v>
      </c>
      <c r="D65" s="39">
        <v>43733</v>
      </c>
      <c r="E65" s="40">
        <v>0.34722222222222199</v>
      </c>
      <c r="F65" s="40">
        <v>0.76388888888888895</v>
      </c>
      <c r="G65" s="41">
        <v>1200</v>
      </c>
      <c r="H65" s="22" t="s">
        <v>1746</v>
      </c>
      <c r="I65" s="23" t="s">
        <v>1746</v>
      </c>
      <c r="J65" s="23" t="s">
        <v>1746</v>
      </c>
      <c r="K65" s="23" t="s">
        <v>1746</v>
      </c>
      <c r="L65" s="35">
        <v>9.6</v>
      </c>
      <c r="M65" s="35" t="s">
        <v>1746</v>
      </c>
      <c r="N65" s="35">
        <v>11.4</v>
      </c>
      <c r="O65" s="15" t="s">
        <v>1746</v>
      </c>
      <c r="P65" s="15" t="s">
        <v>1746</v>
      </c>
      <c r="Q65" s="15" t="s">
        <v>1746</v>
      </c>
      <c r="R65" s="24">
        <v>0</v>
      </c>
      <c r="S65" s="41" t="s">
        <v>1746</v>
      </c>
      <c r="T65" s="24">
        <v>1.6812188915933486</v>
      </c>
      <c r="U65" s="22" t="s">
        <v>1746</v>
      </c>
      <c r="V65" s="24" t="s">
        <v>1746</v>
      </c>
      <c r="W65" s="15">
        <v>10</v>
      </c>
      <c r="X65" s="141" t="s">
        <v>1746</v>
      </c>
      <c r="Y65" s="141" t="s">
        <v>1746</v>
      </c>
      <c r="Z65" s="25" t="s">
        <v>1746</v>
      </c>
    </row>
    <row r="66" spans="1:26" x14ac:dyDescent="0.25">
      <c r="A66" s="29">
        <v>65</v>
      </c>
      <c r="B66" s="1" t="s">
        <v>1746</v>
      </c>
      <c r="C66" s="29" t="s">
        <v>1898</v>
      </c>
      <c r="D66" s="39">
        <v>43733</v>
      </c>
      <c r="E66" s="40">
        <v>0.60416666666666696</v>
      </c>
      <c r="F66" s="40">
        <v>0.78472222222222199</v>
      </c>
      <c r="G66" s="41">
        <v>1200</v>
      </c>
      <c r="H66" s="22" t="s">
        <v>1746</v>
      </c>
      <c r="I66" s="23" t="s">
        <v>1746</v>
      </c>
      <c r="J66" s="23" t="s">
        <v>1746</v>
      </c>
      <c r="K66" s="23" t="s">
        <v>1746</v>
      </c>
      <c r="L66" s="35">
        <v>5.2</v>
      </c>
      <c r="M66" s="35" t="s">
        <v>1746</v>
      </c>
      <c r="N66" s="35">
        <v>7.8</v>
      </c>
      <c r="O66" s="15" t="s">
        <v>1746</v>
      </c>
      <c r="P66" s="15" t="s">
        <v>1746</v>
      </c>
      <c r="Q66" s="15" t="s">
        <v>1746</v>
      </c>
      <c r="R66" s="24">
        <v>7.6</v>
      </c>
      <c r="S66" s="41" t="s">
        <v>1746</v>
      </c>
      <c r="T66" s="24">
        <v>2.4284272878570579</v>
      </c>
      <c r="U66" s="22" t="s">
        <v>1746</v>
      </c>
      <c r="V66" s="24" t="s">
        <v>1746</v>
      </c>
      <c r="W66" s="15">
        <v>4</v>
      </c>
      <c r="X66" s="141" t="s">
        <v>1746</v>
      </c>
      <c r="Y66" s="141" t="s">
        <v>1746</v>
      </c>
      <c r="Z66" s="25" t="s">
        <v>1746</v>
      </c>
    </row>
    <row r="67" spans="1:26" x14ac:dyDescent="0.25">
      <c r="A67" s="29">
        <v>66</v>
      </c>
      <c r="B67" s="1" t="s">
        <v>1746</v>
      </c>
      <c r="C67" s="29" t="s">
        <v>1027</v>
      </c>
      <c r="D67" s="39">
        <v>43734</v>
      </c>
      <c r="E67" s="40">
        <v>0.4375</v>
      </c>
      <c r="F67" s="40">
        <v>0.60416666666666696</v>
      </c>
      <c r="G67" s="41">
        <v>1200</v>
      </c>
      <c r="H67" s="22" t="s">
        <v>1746</v>
      </c>
      <c r="I67" s="23" t="s">
        <v>1746</v>
      </c>
      <c r="J67" s="23" t="s">
        <v>1746</v>
      </c>
      <c r="K67" s="23" t="s">
        <v>1746</v>
      </c>
      <c r="L67" s="35">
        <v>2.9</v>
      </c>
      <c r="M67" s="35" t="s">
        <v>1746</v>
      </c>
      <c r="N67" s="35">
        <v>9.5</v>
      </c>
      <c r="O67" s="15" t="s">
        <v>1746</v>
      </c>
      <c r="P67" s="15" t="s">
        <v>1746</v>
      </c>
      <c r="Q67" s="15" t="s">
        <v>1746</v>
      </c>
      <c r="R67" s="24">
        <v>2</v>
      </c>
      <c r="S67" s="41" t="s">
        <v>1746</v>
      </c>
      <c r="T67" s="24">
        <v>6.1644692691756093</v>
      </c>
      <c r="U67" s="22" t="s">
        <v>1746</v>
      </c>
      <c r="V67" s="24" t="s">
        <v>1746</v>
      </c>
      <c r="W67" s="15">
        <v>4</v>
      </c>
      <c r="X67" s="141" t="s">
        <v>1746</v>
      </c>
      <c r="Y67" s="141" t="s">
        <v>1746</v>
      </c>
      <c r="Z67" s="25" t="s">
        <v>1746</v>
      </c>
    </row>
    <row r="68" spans="1:26" x14ac:dyDescent="0.25">
      <c r="A68" s="29">
        <v>67</v>
      </c>
      <c r="B68" s="1" t="s">
        <v>1746</v>
      </c>
      <c r="C68" s="29" t="s">
        <v>1728</v>
      </c>
      <c r="D68" s="39">
        <v>43734</v>
      </c>
      <c r="E68" s="40">
        <v>0.37152777777777801</v>
      </c>
      <c r="F68" s="40">
        <v>0.78819444444444497</v>
      </c>
      <c r="G68" s="41">
        <v>1200</v>
      </c>
      <c r="H68" s="22" t="s">
        <v>1746</v>
      </c>
      <c r="I68" s="23" t="s">
        <v>1746</v>
      </c>
      <c r="J68" s="23" t="s">
        <v>1746</v>
      </c>
      <c r="K68" s="23" t="s">
        <v>1746</v>
      </c>
      <c r="L68" s="35">
        <v>2.6</v>
      </c>
      <c r="M68" s="35" t="s">
        <v>1746</v>
      </c>
      <c r="N68" s="35">
        <v>3.5</v>
      </c>
      <c r="O68" s="15" t="s">
        <v>1746</v>
      </c>
      <c r="P68" s="15" t="s">
        <v>1746</v>
      </c>
      <c r="Q68" s="15" t="s">
        <v>1746</v>
      </c>
      <c r="R68" s="24">
        <v>0</v>
      </c>
      <c r="S68" s="41" t="s">
        <v>1746</v>
      </c>
      <c r="T68" s="24">
        <v>0.84060944579667407</v>
      </c>
      <c r="U68" s="22" t="s">
        <v>1746</v>
      </c>
      <c r="V68" s="24" t="s">
        <v>1746</v>
      </c>
      <c r="W68" s="15">
        <v>10</v>
      </c>
      <c r="X68" s="141" t="s">
        <v>1746</v>
      </c>
      <c r="Y68" s="141" t="s">
        <v>1746</v>
      </c>
      <c r="Z68" s="25" t="s">
        <v>1746</v>
      </c>
    </row>
    <row r="69" spans="1:26" x14ac:dyDescent="0.25">
      <c r="A69" s="29">
        <v>68</v>
      </c>
      <c r="B69" s="1" t="s">
        <v>1746</v>
      </c>
      <c r="C69" s="29" t="s">
        <v>1865</v>
      </c>
      <c r="D69" s="39">
        <v>43735</v>
      </c>
      <c r="E69" s="40">
        <v>0.375</v>
      </c>
      <c r="F69" s="40">
        <v>0.54166666666666696</v>
      </c>
      <c r="G69" s="41">
        <v>1200</v>
      </c>
      <c r="H69" s="22" t="s">
        <v>1746</v>
      </c>
      <c r="I69" s="23" t="s">
        <v>1746</v>
      </c>
      <c r="J69" s="23" t="s">
        <v>1746</v>
      </c>
      <c r="K69" s="23" t="s">
        <v>1746</v>
      </c>
      <c r="L69" s="35">
        <v>0</v>
      </c>
      <c r="M69" s="35" t="s">
        <v>1746</v>
      </c>
      <c r="N69" s="35">
        <v>15</v>
      </c>
      <c r="O69" s="15" t="s">
        <v>1746</v>
      </c>
      <c r="P69" s="15" t="s">
        <v>1746</v>
      </c>
      <c r="Q69" s="15" t="s">
        <v>1746</v>
      </c>
      <c r="R69" s="24">
        <v>2.4</v>
      </c>
      <c r="S69" s="41" t="s">
        <v>1746</v>
      </c>
      <c r="T69" s="24">
        <v>14.010157429944567</v>
      </c>
      <c r="U69" s="22" t="s">
        <v>1746</v>
      </c>
      <c r="V69" s="24" t="s">
        <v>1746</v>
      </c>
      <c r="W69" s="15">
        <v>4</v>
      </c>
      <c r="X69" s="141" t="s">
        <v>1746</v>
      </c>
      <c r="Y69" s="141" t="s">
        <v>1746</v>
      </c>
      <c r="Z69" s="25" t="s">
        <v>1746</v>
      </c>
    </row>
    <row r="70" spans="1:26" x14ac:dyDescent="0.25">
      <c r="A70" s="29">
        <v>69</v>
      </c>
      <c r="B70" s="1" t="s">
        <v>1746</v>
      </c>
      <c r="C70" s="29" t="s">
        <v>1894</v>
      </c>
      <c r="D70" s="39">
        <v>43736</v>
      </c>
      <c r="E70" s="40">
        <v>0.42361111111111099</v>
      </c>
      <c r="F70" s="40">
        <v>0.59027777777777801</v>
      </c>
      <c r="G70" s="41">
        <v>1200</v>
      </c>
      <c r="H70" s="22" t="s">
        <v>1746</v>
      </c>
      <c r="I70" s="23" t="s">
        <v>1746</v>
      </c>
      <c r="J70" s="23" t="s">
        <v>1746</v>
      </c>
      <c r="K70" s="23" t="s">
        <v>1746</v>
      </c>
      <c r="L70" s="35">
        <v>3</v>
      </c>
      <c r="M70" s="35" t="s">
        <v>1746</v>
      </c>
      <c r="N70" s="35">
        <v>4.2</v>
      </c>
      <c r="O70" s="15" t="s">
        <v>1746</v>
      </c>
      <c r="P70" s="15" t="s">
        <v>1746</v>
      </c>
      <c r="Q70" s="15" t="s">
        <v>1746</v>
      </c>
      <c r="R70" s="24">
        <v>0</v>
      </c>
      <c r="S70" s="41" t="s">
        <v>1746</v>
      </c>
      <c r="T70" s="24">
        <v>1.1208125943955656</v>
      </c>
      <c r="U70" s="22" t="s">
        <v>1746</v>
      </c>
      <c r="V70" s="24" t="s">
        <v>1746</v>
      </c>
      <c r="W70" s="15">
        <v>4</v>
      </c>
      <c r="X70" s="141" t="s">
        <v>1746</v>
      </c>
      <c r="Y70" s="141" t="s">
        <v>1746</v>
      </c>
      <c r="Z70" s="25" t="s">
        <v>1746</v>
      </c>
    </row>
    <row r="71" spans="1:26" x14ac:dyDescent="0.25">
      <c r="A71" s="29">
        <v>70</v>
      </c>
      <c r="B71" s="1" t="s">
        <v>1746</v>
      </c>
      <c r="C71" s="29" t="s">
        <v>1865</v>
      </c>
      <c r="D71" s="39">
        <v>43736</v>
      </c>
      <c r="E71" s="40">
        <v>0.63194444444444398</v>
      </c>
      <c r="F71" s="40">
        <v>0.79861111111111105</v>
      </c>
      <c r="G71" s="41">
        <v>1200</v>
      </c>
      <c r="H71" s="22" t="s">
        <v>1746</v>
      </c>
      <c r="I71" s="23" t="s">
        <v>1746</v>
      </c>
      <c r="J71" s="23" t="s">
        <v>1746</v>
      </c>
      <c r="K71" s="23" t="s">
        <v>1746</v>
      </c>
      <c r="L71" s="35">
        <v>0</v>
      </c>
      <c r="M71" s="35" t="s">
        <v>1746</v>
      </c>
      <c r="N71" s="35">
        <v>16.2</v>
      </c>
      <c r="O71" s="15" t="s">
        <v>1746</v>
      </c>
      <c r="P71" s="15" t="s">
        <v>1746</v>
      </c>
      <c r="Q71" s="15" t="s">
        <v>1746</v>
      </c>
      <c r="R71" s="24">
        <v>0</v>
      </c>
      <c r="S71" s="41" t="s">
        <v>1746</v>
      </c>
      <c r="T71" s="24">
        <v>15.130970024340131</v>
      </c>
      <c r="U71" s="22" t="s">
        <v>1746</v>
      </c>
      <c r="V71" s="24" t="s">
        <v>1746</v>
      </c>
      <c r="W71" s="15">
        <v>4</v>
      </c>
      <c r="X71" s="141" t="s">
        <v>1746</v>
      </c>
      <c r="Y71" s="141" t="s">
        <v>1746</v>
      </c>
      <c r="Z71" s="25" t="s">
        <v>1746</v>
      </c>
    </row>
    <row r="72" spans="1:26" x14ac:dyDescent="0.25">
      <c r="A72" s="29">
        <v>71</v>
      </c>
      <c r="B72" s="1" t="s">
        <v>1746</v>
      </c>
      <c r="C72" s="29" t="s">
        <v>1865</v>
      </c>
      <c r="D72" s="39">
        <v>43737</v>
      </c>
      <c r="E72" s="40">
        <v>0.35416666666666702</v>
      </c>
      <c r="F72" s="40">
        <v>0.6875</v>
      </c>
      <c r="G72" s="41">
        <v>1200</v>
      </c>
      <c r="H72" s="22" t="s">
        <v>1746</v>
      </c>
      <c r="I72" s="23" t="s">
        <v>1746</v>
      </c>
      <c r="J72" s="23" t="s">
        <v>1746</v>
      </c>
      <c r="K72" s="23" t="s">
        <v>1746</v>
      </c>
      <c r="L72" s="35">
        <v>0</v>
      </c>
      <c r="M72" s="35" t="s">
        <v>1746</v>
      </c>
      <c r="N72" s="35">
        <v>1</v>
      </c>
      <c r="O72" s="15" t="s">
        <v>1746</v>
      </c>
      <c r="P72" s="15" t="s">
        <v>1746</v>
      </c>
      <c r="Q72" s="15" t="s">
        <v>1746</v>
      </c>
      <c r="R72" s="24">
        <v>0.5</v>
      </c>
      <c r="S72" s="41" t="s">
        <v>1746</v>
      </c>
      <c r="T72" s="24">
        <v>0.93401049532963776</v>
      </c>
      <c r="U72" s="22" t="s">
        <v>1746</v>
      </c>
      <c r="V72" s="24" t="s">
        <v>1746</v>
      </c>
      <c r="W72" s="15">
        <v>8</v>
      </c>
      <c r="X72" s="141" t="s">
        <v>1746</v>
      </c>
      <c r="Y72" s="141" t="s">
        <v>1746</v>
      </c>
      <c r="Z72" s="25" t="s">
        <v>1746</v>
      </c>
    </row>
    <row r="73" spans="1:26" x14ac:dyDescent="0.25">
      <c r="A73" s="29">
        <v>72</v>
      </c>
      <c r="B73" s="1" t="s">
        <v>1746</v>
      </c>
      <c r="C73" s="29" t="s">
        <v>1027</v>
      </c>
      <c r="D73" s="39">
        <v>43739</v>
      </c>
      <c r="E73" s="40">
        <v>0.43402777777777801</v>
      </c>
      <c r="F73" s="40">
        <v>0.60069444444444398</v>
      </c>
      <c r="G73" s="41">
        <v>1200</v>
      </c>
      <c r="H73" s="22" t="s">
        <v>1746</v>
      </c>
      <c r="I73" s="23" t="s">
        <v>1746</v>
      </c>
      <c r="J73" s="23" t="s">
        <v>1746</v>
      </c>
      <c r="K73" s="23" t="s">
        <v>1746</v>
      </c>
      <c r="L73" s="35">
        <v>3.5</v>
      </c>
      <c r="M73" s="35" t="s">
        <v>1746</v>
      </c>
      <c r="N73" s="35">
        <v>9.6</v>
      </c>
      <c r="O73" s="15" t="s">
        <v>1746</v>
      </c>
      <c r="P73" s="15" t="s">
        <v>1746</v>
      </c>
      <c r="Q73" s="15" t="s">
        <v>1746</v>
      </c>
      <c r="R73" s="24">
        <v>2.1</v>
      </c>
      <c r="S73" s="41" t="s">
        <v>1746</v>
      </c>
      <c r="T73" s="24">
        <v>5.6974640215107906</v>
      </c>
      <c r="U73" s="22" t="s">
        <v>1746</v>
      </c>
      <c r="V73" s="24" t="s">
        <v>1746</v>
      </c>
      <c r="W73" s="15">
        <v>4</v>
      </c>
      <c r="X73" s="141" t="s">
        <v>1746</v>
      </c>
      <c r="Y73" s="141" t="s">
        <v>1746</v>
      </c>
      <c r="Z73" s="25" t="s">
        <v>1746</v>
      </c>
    </row>
    <row r="74" spans="1:26" x14ac:dyDescent="0.25">
      <c r="A74" s="29">
        <v>73</v>
      </c>
      <c r="B74" s="1" t="s">
        <v>1746</v>
      </c>
      <c r="C74" s="29" t="s">
        <v>1728</v>
      </c>
      <c r="D74" s="39">
        <v>43747</v>
      </c>
      <c r="E74" s="40">
        <v>0.36458333333333298</v>
      </c>
      <c r="F74" s="40" t="s">
        <v>3238</v>
      </c>
      <c r="G74" s="41">
        <v>1200</v>
      </c>
      <c r="H74" s="22" t="s">
        <v>1746</v>
      </c>
      <c r="I74" s="23" t="s">
        <v>1746</v>
      </c>
      <c r="J74" s="23" t="s">
        <v>1746</v>
      </c>
      <c r="K74" s="23" t="s">
        <v>1746</v>
      </c>
      <c r="L74" s="35">
        <v>0</v>
      </c>
      <c r="M74" s="35" t="s">
        <v>1746</v>
      </c>
      <c r="N74" s="35">
        <v>0.4</v>
      </c>
      <c r="O74" s="15" t="s">
        <v>1746</v>
      </c>
      <c r="P74" s="15" t="s">
        <v>1746</v>
      </c>
      <c r="Q74" s="15" t="s">
        <v>1746</v>
      </c>
      <c r="R74" s="24">
        <v>3</v>
      </c>
      <c r="S74" s="41" t="s">
        <v>1746</v>
      </c>
      <c r="T74" s="24">
        <v>0.37360419813185514</v>
      </c>
      <c r="U74" s="22" t="s">
        <v>1746</v>
      </c>
      <c r="V74" s="24" t="s">
        <v>1746</v>
      </c>
      <c r="W74" s="15">
        <v>8</v>
      </c>
      <c r="X74" s="141" t="s">
        <v>1746</v>
      </c>
      <c r="Y74" s="141" t="s">
        <v>1746</v>
      </c>
      <c r="Z74" s="25" t="s">
        <v>1746</v>
      </c>
    </row>
    <row r="75" spans="1:26" x14ac:dyDescent="0.25">
      <c r="A75" s="29">
        <v>74</v>
      </c>
      <c r="B75" s="1" t="s">
        <v>1746</v>
      </c>
      <c r="C75" s="29" t="s">
        <v>126</v>
      </c>
      <c r="D75" s="39">
        <v>43747</v>
      </c>
      <c r="E75" s="40">
        <v>0.51736111111111105</v>
      </c>
      <c r="F75" s="40">
        <v>0.85069444444444497</v>
      </c>
      <c r="G75" s="41">
        <v>1200</v>
      </c>
      <c r="H75" s="22" t="s">
        <v>1746</v>
      </c>
      <c r="I75" s="23" t="s">
        <v>1746</v>
      </c>
      <c r="J75" s="23" t="s">
        <v>1746</v>
      </c>
      <c r="K75" s="23" t="s">
        <v>1746</v>
      </c>
      <c r="L75" s="35">
        <v>3.2</v>
      </c>
      <c r="M75" s="35" t="s">
        <v>1746</v>
      </c>
      <c r="N75" s="35">
        <v>5.3</v>
      </c>
      <c r="O75" s="15" t="s">
        <v>1746</v>
      </c>
      <c r="P75" s="15" t="s">
        <v>1746</v>
      </c>
      <c r="Q75" s="15" t="s">
        <v>1746</v>
      </c>
      <c r="R75" s="24">
        <v>1.5</v>
      </c>
      <c r="S75" s="41" t="s">
        <v>1746</v>
      </c>
      <c r="T75" s="24">
        <v>1.9614220401922389</v>
      </c>
      <c r="U75" s="22" t="s">
        <v>1746</v>
      </c>
      <c r="V75" s="24" t="s">
        <v>1746</v>
      </c>
      <c r="W75" s="15">
        <v>8</v>
      </c>
      <c r="X75" s="141" t="s">
        <v>1746</v>
      </c>
      <c r="Y75" s="141" t="s">
        <v>1746</v>
      </c>
      <c r="Z75" s="25" t="s">
        <v>1746</v>
      </c>
    </row>
    <row r="76" spans="1:26" x14ac:dyDescent="0.25">
      <c r="A76" s="29">
        <v>75</v>
      </c>
      <c r="B76" s="1" t="s">
        <v>1746</v>
      </c>
      <c r="C76" s="29" t="s">
        <v>152</v>
      </c>
      <c r="D76" s="39">
        <v>43748</v>
      </c>
      <c r="E76" s="40">
        <v>0.40277777777777801</v>
      </c>
      <c r="F76" s="40">
        <v>0.73611111111111105</v>
      </c>
      <c r="G76" s="41">
        <v>1200</v>
      </c>
      <c r="H76" s="22" t="s">
        <v>1746</v>
      </c>
      <c r="I76" s="23" t="s">
        <v>1746</v>
      </c>
      <c r="J76" s="23" t="s">
        <v>1746</v>
      </c>
      <c r="K76" s="23" t="s">
        <v>1746</v>
      </c>
      <c r="L76" s="35">
        <v>0</v>
      </c>
      <c r="M76" s="35" t="s">
        <v>1746</v>
      </c>
      <c r="N76" s="35">
        <v>0.2</v>
      </c>
      <c r="O76" s="15" t="s">
        <v>1746</v>
      </c>
      <c r="P76" s="15" t="s">
        <v>1746</v>
      </c>
      <c r="Q76" s="15" t="s">
        <v>1746</v>
      </c>
      <c r="R76" s="24">
        <v>0</v>
      </c>
      <c r="S76" s="41" t="s">
        <v>1746</v>
      </c>
      <c r="T76" s="24">
        <v>0.18680209906592757</v>
      </c>
      <c r="U76" s="22" t="s">
        <v>1746</v>
      </c>
      <c r="V76" s="24" t="s">
        <v>1746</v>
      </c>
      <c r="W76" s="15">
        <v>8</v>
      </c>
      <c r="X76" s="141" t="s">
        <v>1746</v>
      </c>
      <c r="Y76" s="141" t="s">
        <v>1746</v>
      </c>
      <c r="Z76" s="25" t="s">
        <v>1746</v>
      </c>
    </row>
    <row r="77" spans="1:26" x14ac:dyDescent="0.25">
      <c r="A77" s="29">
        <v>76</v>
      </c>
      <c r="B77" s="1" t="s">
        <v>1746</v>
      </c>
      <c r="C77" s="29" t="s">
        <v>2279</v>
      </c>
      <c r="D77" s="39">
        <v>43748</v>
      </c>
      <c r="E77" s="40">
        <v>0.41319444444444398</v>
      </c>
      <c r="F77" s="40" t="s">
        <v>3237</v>
      </c>
      <c r="G77" s="41">
        <v>1200</v>
      </c>
      <c r="H77" s="22" t="s">
        <v>1746</v>
      </c>
      <c r="I77" s="23" t="s">
        <v>1746</v>
      </c>
      <c r="J77" s="23" t="s">
        <v>1746</v>
      </c>
      <c r="K77" s="23" t="s">
        <v>1746</v>
      </c>
      <c r="L77" s="35">
        <v>0</v>
      </c>
      <c r="M77" s="35" t="s">
        <v>1746</v>
      </c>
      <c r="N77" s="35">
        <v>12.5</v>
      </c>
      <c r="O77" s="15" t="s">
        <v>1746</v>
      </c>
      <c r="P77" s="15" t="s">
        <v>1746</v>
      </c>
      <c r="Q77" s="15" t="s">
        <v>1746</v>
      </c>
      <c r="R77" s="24">
        <v>6.5</v>
      </c>
      <c r="S77" s="41" t="s">
        <v>1746</v>
      </c>
      <c r="T77" s="24">
        <v>11.675131191620475</v>
      </c>
      <c r="U77" s="22" t="s">
        <v>1746</v>
      </c>
      <c r="V77" s="24" t="s">
        <v>1746</v>
      </c>
      <c r="W77" s="15">
        <v>8</v>
      </c>
      <c r="X77" s="141" t="s">
        <v>1746</v>
      </c>
      <c r="Y77" s="141" t="s">
        <v>1746</v>
      </c>
      <c r="Z77" s="25" t="s">
        <v>1746</v>
      </c>
    </row>
    <row r="78" spans="1:26" x14ac:dyDescent="0.25">
      <c r="A78" s="29">
        <v>77</v>
      </c>
      <c r="B78" s="1" t="s">
        <v>1746</v>
      </c>
      <c r="C78" s="29" t="s">
        <v>1766</v>
      </c>
      <c r="D78" s="39">
        <v>43749</v>
      </c>
      <c r="E78" s="40">
        <v>0.41319444444444398</v>
      </c>
      <c r="F78" s="40">
        <v>0.82986111111111105</v>
      </c>
      <c r="G78" s="41">
        <v>1200</v>
      </c>
      <c r="H78" s="22" t="s">
        <v>1746</v>
      </c>
      <c r="I78" s="23" t="s">
        <v>1746</v>
      </c>
      <c r="J78" s="23" t="s">
        <v>1746</v>
      </c>
      <c r="K78" s="23" t="s">
        <v>1746</v>
      </c>
      <c r="L78" s="35">
        <v>0</v>
      </c>
      <c r="M78" s="35" t="s">
        <v>1746</v>
      </c>
      <c r="N78" s="35">
        <v>4.7</v>
      </c>
      <c r="O78" s="15" t="s">
        <v>1746</v>
      </c>
      <c r="P78" s="15" t="s">
        <v>1746</v>
      </c>
      <c r="Q78" s="15" t="s">
        <v>1746</v>
      </c>
      <c r="R78" s="24">
        <v>8.5</v>
      </c>
      <c r="S78" s="41" t="s">
        <v>1746</v>
      </c>
      <c r="T78" s="24">
        <v>4.3898493280492978</v>
      </c>
      <c r="U78" s="22" t="s">
        <v>1746</v>
      </c>
      <c r="V78" s="24" t="s">
        <v>1746</v>
      </c>
      <c r="W78" s="15">
        <v>10</v>
      </c>
      <c r="X78" s="141" t="s">
        <v>1746</v>
      </c>
      <c r="Y78" s="141" t="s">
        <v>1746</v>
      </c>
      <c r="Z78" s="25" t="s">
        <v>1746</v>
      </c>
    </row>
    <row r="79" spans="1:26" x14ac:dyDescent="0.25">
      <c r="A79" s="29">
        <v>78</v>
      </c>
      <c r="B79" s="1" t="s">
        <v>1746</v>
      </c>
      <c r="C79" s="29" t="s">
        <v>1027</v>
      </c>
      <c r="D79" s="39">
        <v>43750</v>
      </c>
      <c r="E79" s="40">
        <v>0.38194444444444398</v>
      </c>
      <c r="F79" s="40" t="s">
        <v>3236</v>
      </c>
      <c r="G79" s="41">
        <v>900</v>
      </c>
      <c r="H79" s="22" t="s">
        <v>1746</v>
      </c>
      <c r="I79" s="23" t="s">
        <v>1746</v>
      </c>
      <c r="J79" s="23" t="s">
        <v>1746</v>
      </c>
      <c r="K79" s="23" t="s">
        <v>1746</v>
      </c>
      <c r="L79" s="35">
        <v>0</v>
      </c>
      <c r="M79" s="35" t="s">
        <v>1746</v>
      </c>
      <c r="N79" s="35">
        <v>3</v>
      </c>
      <c r="O79" s="15" t="s">
        <v>1746</v>
      </c>
      <c r="P79" s="15" t="s">
        <v>1746</v>
      </c>
      <c r="Q79" s="15" t="s">
        <v>1746</v>
      </c>
      <c r="R79" s="24">
        <v>3.5</v>
      </c>
      <c r="S79" s="41" t="s">
        <v>1746</v>
      </c>
      <c r="T79" s="24">
        <v>2.8020314859889135</v>
      </c>
      <c r="U79" s="22" t="s">
        <v>1746</v>
      </c>
      <c r="V79" s="24" t="s">
        <v>1746</v>
      </c>
      <c r="W79" s="15">
        <v>3.5</v>
      </c>
      <c r="X79" s="141" t="s">
        <v>1746</v>
      </c>
      <c r="Y79" s="141" t="s">
        <v>1746</v>
      </c>
      <c r="Z79" s="25" t="s">
        <v>1746</v>
      </c>
    </row>
    <row r="80" spans="1:26" x14ac:dyDescent="0.25">
      <c r="A80" s="29">
        <v>79</v>
      </c>
      <c r="B80" s="1" t="s">
        <v>1746</v>
      </c>
      <c r="C80" s="29" t="s">
        <v>603</v>
      </c>
      <c r="D80" s="39">
        <v>43750</v>
      </c>
      <c r="E80" s="40">
        <v>0.35416666666666702</v>
      </c>
      <c r="F80" s="40" t="s">
        <v>3235</v>
      </c>
      <c r="G80" s="41">
        <v>1200</v>
      </c>
      <c r="H80" s="22" t="s">
        <v>1746</v>
      </c>
      <c r="I80" s="23" t="s">
        <v>1746</v>
      </c>
      <c r="J80" s="23" t="s">
        <v>1746</v>
      </c>
      <c r="K80" s="23" t="s">
        <v>1746</v>
      </c>
      <c r="L80" s="35">
        <v>0</v>
      </c>
      <c r="M80" s="35" t="s">
        <v>1746</v>
      </c>
      <c r="N80" s="35">
        <v>12</v>
      </c>
      <c r="O80" s="15" t="s">
        <v>1746</v>
      </c>
      <c r="P80" s="15" t="s">
        <v>1746</v>
      </c>
      <c r="Q80" s="15" t="s">
        <v>1746</v>
      </c>
      <c r="R80" s="24">
        <v>10</v>
      </c>
      <c r="S80" s="41" t="s">
        <v>1746</v>
      </c>
      <c r="T80" s="24">
        <v>11.208125943955654</v>
      </c>
      <c r="U80" s="22" t="s">
        <v>1746</v>
      </c>
      <c r="V80" s="24" t="s">
        <v>1746</v>
      </c>
      <c r="W80" s="15">
        <v>8</v>
      </c>
      <c r="X80" s="141" t="s">
        <v>1746</v>
      </c>
      <c r="Y80" s="141" t="s">
        <v>1746</v>
      </c>
      <c r="Z80" s="25" t="s">
        <v>1746</v>
      </c>
    </row>
    <row r="81" spans="1:26" x14ac:dyDescent="0.25">
      <c r="A81" s="29">
        <v>80</v>
      </c>
      <c r="B81" s="1" t="s">
        <v>1746</v>
      </c>
      <c r="C81" s="29" t="s">
        <v>1728</v>
      </c>
      <c r="D81" s="39">
        <v>43750</v>
      </c>
      <c r="E81" s="40">
        <v>0.4375</v>
      </c>
      <c r="F81" s="40">
        <v>0.77083333333333304</v>
      </c>
      <c r="G81" s="41">
        <v>1200</v>
      </c>
      <c r="H81" s="22" t="s">
        <v>1746</v>
      </c>
      <c r="I81" s="23" t="s">
        <v>1746</v>
      </c>
      <c r="J81" s="23" t="s">
        <v>1746</v>
      </c>
      <c r="K81" s="23" t="s">
        <v>1746</v>
      </c>
      <c r="L81" s="35">
        <v>0</v>
      </c>
      <c r="M81" s="35" t="s">
        <v>1746</v>
      </c>
      <c r="N81" s="35">
        <v>1</v>
      </c>
      <c r="O81" s="15" t="s">
        <v>1746</v>
      </c>
      <c r="P81" s="15" t="s">
        <v>1746</v>
      </c>
      <c r="Q81" s="15" t="s">
        <v>1746</v>
      </c>
      <c r="R81" s="24">
        <v>2.1</v>
      </c>
      <c r="S81" s="41" t="s">
        <v>1746</v>
      </c>
      <c r="T81" s="24">
        <v>0.93401049532963776</v>
      </c>
      <c r="U81" s="22" t="s">
        <v>1746</v>
      </c>
      <c r="V81" s="24" t="s">
        <v>1746</v>
      </c>
      <c r="W81" s="15">
        <v>8</v>
      </c>
      <c r="X81" s="141" t="s">
        <v>1746</v>
      </c>
      <c r="Y81" s="141" t="s">
        <v>1746</v>
      </c>
      <c r="Z81" s="25" t="s">
        <v>1746</v>
      </c>
    </row>
    <row r="82" spans="1:26" x14ac:dyDescent="0.25">
      <c r="A82" s="29">
        <v>81</v>
      </c>
      <c r="B82" s="1" t="s">
        <v>1746</v>
      </c>
      <c r="C82" s="29" t="s">
        <v>2290</v>
      </c>
      <c r="D82" s="39">
        <v>43751</v>
      </c>
      <c r="E82" s="40">
        <v>0.38194444444444398</v>
      </c>
      <c r="F82" s="40">
        <v>0.71527777777777801</v>
      </c>
      <c r="G82" s="41">
        <v>1200</v>
      </c>
      <c r="H82" s="22" t="s">
        <v>1746</v>
      </c>
      <c r="I82" s="23" t="s">
        <v>1746</v>
      </c>
      <c r="J82" s="23" t="s">
        <v>1746</v>
      </c>
      <c r="K82" s="23" t="s">
        <v>1746</v>
      </c>
      <c r="L82" s="35">
        <v>0</v>
      </c>
      <c r="M82" s="35" t="s">
        <v>1746</v>
      </c>
      <c r="N82" s="35">
        <v>3</v>
      </c>
      <c r="O82" s="15" t="s">
        <v>1746</v>
      </c>
      <c r="P82" s="15" t="s">
        <v>1746</v>
      </c>
      <c r="Q82" s="15" t="s">
        <v>1746</v>
      </c>
      <c r="R82" s="24">
        <v>0</v>
      </c>
      <c r="S82" s="41" t="s">
        <v>1746</v>
      </c>
      <c r="T82" s="24">
        <v>2.8020314859889135</v>
      </c>
      <c r="U82" s="22" t="s">
        <v>1746</v>
      </c>
      <c r="V82" s="24" t="s">
        <v>1746</v>
      </c>
      <c r="W82" s="15">
        <v>8</v>
      </c>
      <c r="X82" s="141" t="s">
        <v>1746</v>
      </c>
      <c r="Y82" s="141" t="s">
        <v>1746</v>
      </c>
      <c r="Z82" s="25" t="s">
        <v>1746</v>
      </c>
    </row>
    <row r="83" spans="1:26" x14ac:dyDescent="0.25">
      <c r="A83" s="29">
        <v>82</v>
      </c>
      <c r="B83" s="1" t="s">
        <v>1746</v>
      </c>
      <c r="C83" s="29" t="s">
        <v>34</v>
      </c>
      <c r="D83" s="39">
        <v>43751</v>
      </c>
      <c r="E83" s="40">
        <v>0.36805555555555602</v>
      </c>
      <c r="F83" s="40">
        <v>0.78472222222222199</v>
      </c>
      <c r="G83" s="41">
        <v>1200</v>
      </c>
      <c r="H83" s="22" t="s">
        <v>1746</v>
      </c>
      <c r="I83" s="23" t="s">
        <v>1746</v>
      </c>
      <c r="J83" s="23" t="s">
        <v>1746</v>
      </c>
      <c r="K83" s="23" t="s">
        <v>1746</v>
      </c>
      <c r="L83" s="35">
        <v>1.5</v>
      </c>
      <c r="M83" s="35" t="s">
        <v>1746</v>
      </c>
      <c r="N83" s="35">
        <v>19.8</v>
      </c>
      <c r="O83" s="15" t="s">
        <v>1746</v>
      </c>
      <c r="P83" s="15" t="s">
        <v>1746</v>
      </c>
      <c r="Q83" s="15" t="s">
        <v>1746</v>
      </c>
      <c r="R83" s="24">
        <v>17.600000000000001</v>
      </c>
      <c r="S83" s="41" t="s">
        <v>1746</v>
      </c>
      <c r="T83" s="24">
        <v>17.092392064532373</v>
      </c>
      <c r="U83" s="22" t="s">
        <v>1746</v>
      </c>
      <c r="V83" s="24" t="s">
        <v>1746</v>
      </c>
      <c r="W83" s="15">
        <v>10</v>
      </c>
      <c r="X83" s="141" t="s">
        <v>1746</v>
      </c>
      <c r="Y83" s="141" t="s">
        <v>1746</v>
      </c>
      <c r="Z83" s="25" t="s">
        <v>1746</v>
      </c>
    </row>
    <row r="84" spans="1:26" x14ac:dyDescent="0.25">
      <c r="A84" s="29">
        <v>83</v>
      </c>
      <c r="B84" s="1" t="s">
        <v>1746</v>
      </c>
      <c r="C84" s="29" t="s">
        <v>3234</v>
      </c>
      <c r="D84" s="39">
        <v>43752</v>
      </c>
      <c r="E84" s="40">
        <v>0.38194444444444398</v>
      </c>
      <c r="F84" s="40" t="s">
        <v>3233</v>
      </c>
      <c r="G84" s="41">
        <v>1200</v>
      </c>
      <c r="H84" s="22" t="s">
        <v>1746</v>
      </c>
      <c r="I84" s="23" t="s">
        <v>1746</v>
      </c>
      <c r="J84" s="23" t="s">
        <v>1746</v>
      </c>
      <c r="K84" s="23" t="s">
        <v>1746</v>
      </c>
      <c r="L84" s="35">
        <v>0</v>
      </c>
      <c r="M84" s="35" t="s">
        <v>1746</v>
      </c>
      <c r="N84" s="35">
        <v>5</v>
      </c>
      <c r="O84" s="15" t="s">
        <v>1746</v>
      </c>
      <c r="P84" s="15" t="s">
        <v>1746</v>
      </c>
      <c r="Q84" s="15" t="s">
        <v>1746</v>
      </c>
      <c r="R84" s="24">
        <v>0</v>
      </c>
      <c r="S84" s="41" t="s">
        <v>1746</v>
      </c>
      <c r="T84" s="24">
        <v>4.6700524766481895</v>
      </c>
      <c r="U84" s="22" t="s">
        <v>1746</v>
      </c>
      <c r="V84" s="24" t="s">
        <v>1746</v>
      </c>
      <c r="W84" s="15">
        <v>8</v>
      </c>
      <c r="X84" s="141" t="s">
        <v>1746</v>
      </c>
      <c r="Y84" s="141" t="s">
        <v>1746</v>
      </c>
      <c r="Z84" s="25" t="s">
        <v>1746</v>
      </c>
    </row>
    <row r="85" spans="1:26" x14ac:dyDescent="0.25">
      <c r="A85" s="29">
        <v>84</v>
      </c>
      <c r="B85" s="1" t="s">
        <v>1746</v>
      </c>
      <c r="C85" s="29" t="s">
        <v>1743</v>
      </c>
      <c r="D85" s="39">
        <v>43752</v>
      </c>
      <c r="E85" s="40">
        <v>0.44444444444444398</v>
      </c>
      <c r="F85" s="40">
        <v>0.77777777777777801</v>
      </c>
      <c r="G85" s="41">
        <v>900</v>
      </c>
      <c r="H85" s="22" t="s">
        <v>1746</v>
      </c>
      <c r="I85" s="23" t="s">
        <v>1746</v>
      </c>
      <c r="J85" s="23" t="s">
        <v>1746</v>
      </c>
      <c r="K85" s="23" t="s">
        <v>1746</v>
      </c>
      <c r="L85" s="35">
        <v>0</v>
      </c>
      <c r="M85" s="35" t="s">
        <v>1746</v>
      </c>
      <c r="N85" s="35">
        <v>5</v>
      </c>
      <c r="O85" s="15" t="s">
        <v>1746</v>
      </c>
      <c r="P85" s="15" t="s">
        <v>1746</v>
      </c>
      <c r="Q85" s="15" t="s">
        <v>1746</v>
      </c>
      <c r="R85" s="24">
        <v>0</v>
      </c>
      <c r="S85" s="41" t="s">
        <v>1746</v>
      </c>
      <c r="T85" s="24">
        <v>4.6700524766481895</v>
      </c>
      <c r="U85" s="22" t="s">
        <v>1746</v>
      </c>
      <c r="V85" s="24" t="s">
        <v>1746</v>
      </c>
      <c r="W85" s="15">
        <v>8</v>
      </c>
      <c r="X85" s="141" t="s">
        <v>1746</v>
      </c>
      <c r="Y85" s="141" t="s">
        <v>1746</v>
      </c>
      <c r="Z85" s="25" t="s">
        <v>1746</v>
      </c>
    </row>
    <row r="86" spans="1:26" x14ac:dyDescent="0.25">
      <c r="A86" s="29">
        <v>85</v>
      </c>
      <c r="B86" s="1" t="s">
        <v>1746</v>
      </c>
      <c r="C86" s="29" t="s">
        <v>2290</v>
      </c>
      <c r="D86" s="39">
        <v>43753</v>
      </c>
      <c r="E86" s="40">
        <v>0.35069444444444398</v>
      </c>
      <c r="F86" s="40" t="s">
        <v>3232</v>
      </c>
      <c r="G86" s="41">
        <v>1200</v>
      </c>
      <c r="H86" s="22" t="s">
        <v>1746</v>
      </c>
      <c r="I86" s="23" t="s">
        <v>1746</v>
      </c>
      <c r="J86" s="23" t="s">
        <v>1746</v>
      </c>
      <c r="K86" s="23" t="s">
        <v>1746</v>
      </c>
      <c r="L86" s="35">
        <v>0</v>
      </c>
      <c r="M86" s="35" t="s">
        <v>1746</v>
      </c>
      <c r="N86" s="35">
        <v>5</v>
      </c>
      <c r="O86" s="15" t="s">
        <v>1746</v>
      </c>
      <c r="P86" s="15" t="s">
        <v>1746</v>
      </c>
      <c r="Q86" s="15" t="s">
        <v>1746</v>
      </c>
      <c r="R86" s="24">
        <v>3.5</v>
      </c>
      <c r="S86" s="41" t="s">
        <v>1746</v>
      </c>
      <c r="T86" s="24">
        <v>4.6700524766481895</v>
      </c>
      <c r="U86" s="22" t="s">
        <v>1746</v>
      </c>
      <c r="V86" s="24" t="s">
        <v>1746</v>
      </c>
      <c r="W86" s="15">
        <v>4</v>
      </c>
      <c r="X86" s="141" t="s">
        <v>1746</v>
      </c>
      <c r="Y86" s="141" t="s">
        <v>1746</v>
      </c>
      <c r="Z86" s="25" t="s">
        <v>1746</v>
      </c>
    </row>
    <row r="87" spans="1:26" x14ac:dyDescent="0.25">
      <c r="A87" s="29">
        <v>86</v>
      </c>
      <c r="B87" s="1" t="s">
        <v>1746</v>
      </c>
      <c r="C87" s="29" t="s">
        <v>603</v>
      </c>
      <c r="D87" s="39">
        <v>43753</v>
      </c>
      <c r="E87" s="40">
        <v>0.54861111111111105</v>
      </c>
      <c r="F87" s="40">
        <v>0.71527777777777801</v>
      </c>
      <c r="G87" s="41">
        <v>1200</v>
      </c>
      <c r="H87" s="22" t="s">
        <v>1746</v>
      </c>
      <c r="I87" s="23" t="s">
        <v>1746</v>
      </c>
      <c r="J87" s="23" t="s">
        <v>1746</v>
      </c>
      <c r="K87" s="23" t="s">
        <v>1746</v>
      </c>
      <c r="L87" s="35">
        <v>0</v>
      </c>
      <c r="M87" s="35" t="s">
        <v>1746</v>
      </c>
      <c r="N87" s="35">
        <v>8</v>
      </c>
      <c r="O87" s="15" t="s">
        <v>1746</v>
      </c>
      <c r="P87" s="15" t="s">
        <v>1746</v>
      </c>
      <c r="Q87" s="15" t="s">
        <v>1746</v>
      </c>
      <c r="R87" s="24">
        <v>3</v>
      </c>
      <c r="S87" s="41" t="s">
        <v>1746</v>
      </c>
      <c r="T87" s="24">
        <v>7.4720839626371021</v>
      </c>
      <c r="U87" s="22" t="s">
        <v>1746</v>
      </c>
      <c r="V87" s="24" t="s">
        <v>1746</v>
      </c>
      <c r="W87" s="15">
        <v>4</v>
      </c>
      <c r="X87" s="141" t="s">
        <v>1746</v>
      </c>
      <c r="Y87" s="141" t="s">
        <v>1746</v>
      </c>
      <c r="Z87" s="25" t="s">
        <v>1746</v>
      </c>
    </row>
    <row r="88" spans="1:26" x14ac:dyDescent="0.25">
      <c r="A88" s="29">
        <v>87</v>
      </c>
      <c r="B88" s="1" t="s">
        <v>1746</v>
      </c>
      <c r="C88" s="29" t="s">
        <v>152</v>
      </c>
      <c r="D88" s="39">
        <v>43753</v>
      </c>
      <c r="E88" s="40">
        <v>0.39583333333333298</v>
      </c>
      <c r="F88" s="40">
        <v>0.72916666666666696</v>
      </c>
      <c r="G88" s="41">
        <v>900</v>
      </c>
      <c r="H88" s="22" t="s">
        <v>1746</v>
      </c>
      <c r="I88" s="23" t="s">
        <v>1746</v>
      </c>
      <c r="J88" s="23" t="s">
        <v>1746</v>
      </c>
      <c r="K88" s="23" t="s">
        <v>1746</v>
      </c>
      <c r="L88" s="35">
        <v>0</v>
      </c>
      <c r="M88" s="35" t="s">
        <v>1746</v>
      </c>
      <c r="N88" s="35">
        <v>5.4</v>
      </c>
      <c r="O88" s="15" t="s">
        <v>1746</v>
      </c>
      <c r="P88" s="15" t="s">
        <v>1746</v>
      </c>
      <c r="Q88" s="15" t="s">
        <v>1746</v>
      </c>
      <c r="R88" s="24">
        <v>4.2</v>
      </c>
      <c r="S88" s="41" t="s">
        <v>1746</v>
      </c>
      <c r="T88" s="24">
        <v>5.0436566747800446</v>
      </c>
      <c r="U88" s="22" t="s">
        <v>1746</v>
      </c>
      <c r="V88" s="24" t="s">
        <v>1746</v>
      </c>
      <c r="W88" s="15">
        <v>8</v>
      </c>
      <c r="X88" s="141" t="s">
        <v>1746</v>
      </c>
      <c r="Y88" s="141" t="s">
        <v>1746</v>
      </c>
      <c r="Z88" s="25" t="s">
        <v>1746</v>
      </c>
    </row>
    <row r="89" spans="1:26" x14ac:dyDescent="0.25">
      <c r="A89" s="29">
        <v>88</v>
      </c>
      <c r="B89" s="1" t="s">
        <v>1746</v>
      </c>
      <c r="C89" s="29" t="s">
        <v>1894</v>
      </c>
      <c r="D89" s="39">
        <v>43754</v>
      </c>
      <c r="E89" s="40">
        <v>0.39583333333333298</v>
      </c>
      <c r="F89" s="40">
        <v>0.76041666666666696</v>
      </c>
      <c r="G89" s="41">
        <v>900</v>
      </c>
      <c r="H89" s="22" t="s">
        <v>1746</v>
      </c>
      <c r="I89" s="23" t="s">
        <v>1746</v>
      </c>
      <c r="J89" s="23" t="s">
        <v>1746</v>
      </c>
      <c r="K89" s="23" t="s">
        <v>1746</v>
      </c>
      <c r="L89" s="35">
        <v>2.7</v>
      </c>
      <c r="M89" s="35" t="s">
        <v>1746</v>
      </c>
      <c r="N89" s="35">
        <v>17</v>
      </c>
      <c r="O89" s="15" t="s">
        <v>1746</v>
      </c>
      <c r="P89" s="15" t="s">
        <v>1746</v>
      </c>
      <c r="Q89" s="15" t="s">
        <v>1746</v>
      </c>
      <c r="R89" s="24">
        <v>10</v>
      </c>
      <c r="S89" s="41" t="s">
        <v>1746</v>
      </c>
      <c r="T89" s="24">
        <v>13.356350083213821</v>
      </c>
      <c r="U89" s="22" t="s">
        <v>1746</v>
      </c>
      <c r="V89" s="24" t="s">
        <v>1746</v>
      </c>
      <c r="W89" s="15">
        <v>8</v>
      </c>
      <c r="X89" s="141" t="s">
        <v>1746</v>
      </c>
      <c r="Y89" s="141" t="s">
        <v>1746</v>
      </c>
      <c r="Z89" s="25" t="s">
        <v>1746</v>
      </c>
    </row>
    <row r="90" spans="1:26" x14ac:dyDescent="0.25">
      <c r="A90" s="29">
        <v>89</v>
      </c>
      <c r="B90" s="1" t="s">
        <v>1746</v>
      </c>
      <c r="C90" s="29" t="s">
        <v>29</v>
      </c>
      <c r="D90" s="39">
        <v>43755</v>
      </c>
      <c r="E90" s="40">
        <v>0.59583333333333299</v>
      </c>
      <c r="F90" s="40">
        <v>0.76249999999999996</v>
      </c>
      <c r="G90" s="41">
        <v>1200</v>
      </c>
      <c r="H90" s="22" t="s">
        <v>1746</v>
      </c>
      <c r="I90" s="23" t="s">
        <v>1746</v>
      </c>
      <c r="J90" s="23" t="s">
        <v>1746</v>
      </c>
      <c r="K90" s="23" t="s">
        <v>1746</v>
      </c>
      <c r="L90" s="35">
        <v>8</v>
      </c>
      <c r="M90" s="35" t="s">
        <v>1746</v>
      </c>
      <c r="N90" s="35">
        <v>13</v>
      </c>
      <c r="O90" s="15" t="s">
        <v>1746</v>
      </c>
      <c r="P90" s="15" t="s">
        <v>1746</v>
      </c>
      <c r="Q90" s="15" t="s">
        <v>1746</v>
      </c>
      <c r="R90" s="24">
        <v>3</v>
      </c>
      <c r="S90" s="41" t="s">
        <v>1746</v>
      </c>
      <c r="T90" s="24">
        <v>4.6700524766481895</v>
      </c>
      <c r="U90" s="22" t="s">
        <v>1746</v>
      </c>
      <c r="V90" s="24" t="s">
        <v>1746</v>
      </c>
      <c r="W90" s="15">
        <v>4</v>
      </c>
      <c r="X90" s="141" t="s">
        <v>1746</v>
      </c>
      <c r="Y90" s="141" t="s">
        <v>1746</v>
      </c>
      <c r="Z90" s="25" t="s">
        <v>1746</v>
      </c>
    </row>
    <row r="91" spans="1:26" x14ac:dyDescent="0.25">
      <c r="A91" s="29">
        <v>90</v>
      </c>
      <c r="B91" s="1" t="s">
        <v>1746</v>
      </c>
      <c r="C91" s="29" t="s">
        <v>29</v>
      </c>
      <c r="D91" s="39">
        <v>43759</v>
      </c>
      <c r="E91" s="40">
        <v>0.64236111111111105</v>
      </c>
      <c r="F91" s="40">
        <v>0.80902777777777801</v>
      </c>
      <c r="G91" s="41">
        <v>1200</v>
      </c>
      <c r="H91" s="22" t="s">
        <v>1746</v>
      </c>
      <c r="I91" s="23" t="s">
        <v>1746</v>
      </c>
      <c r="J91" s="23" t="s">
        <v>1746</v>
      </c>
      <c r="K91" s="23" t="s">
        <v>1746</v>
      </c>
      <c r="L91" s="35">
        <v>7.8</v>
      </c>
      <c r="M91" s="35" t="s">
        <v>1746</v>
      </c>
      <c r="N91" s="35">
        <v>12.6</v>
      </c>
      <c r="O91" s="15" t="s">
        <v>1746</v>
      </c>
      <c r="P91" s="15" t="s">
        <v>1746</v>
      </c>
      <c r="Q91" s="15" t="s">
        <v>1746</v>
      </c>
      <c r="R91" s="24">
        <v>2.6</v>
      </c>
      <c r="S91" s="41" t="s">
        <v>1746</v>
      </c>
      <c r="T91" s="24">
        <v>4.4832503775822614</v>
      </c>
      <c r="U91" s="22" t="s">
        <v>1746</v>
      </c>
      <c r="V91" s="24" t="s">
        <v>1746</v>
      </c>
      <c r="W91" s="15">
        <v>4</v>
      </c>
      <c r="X91" s="141" t="s">
        <v>1746</v>
      </c>
      <c r="Y91" s="141" t="s">
        <v>1746</v>
      </c>
      <c r="Z91" s="25" t="s">
        <v>1746</v>
      </c>
    </row>
    <row r="92" spans="1:26" x14ac:dyDescent="0.25">
      <c r="A92" s="29">
        <v>91</v>
      </c>
      <c r="B92" s="1" t="s">
        <v>1746</v>
      </c>
      <c r="C92" s="29" t="s">
        <v>34</v>
      </c>
      <c r="D92" s="39">
        <v>43760</v>
      </c>
      <c r="E92" s="40">
        <v>0.39583333333333298</v>
      </c>
      <c r="F92" s="40">
        <v>0.72916666666666696</v>
      </c>
      <c r="G92" s="41">
        <v>1200</v>
      </c>
      <c r="H92" s="22" t="s">
        <v>1746</v>
      </c>
      <c r="I92" s="23" t="s">
        <v>1746</v>
      </c>
      <c r="J92" s="23" t="s">
        <v>1746</v>
      </c>
      <c r="K92" s="23" t="s">
        <v>1746</v>
      </c>
      <c r="L92" s="35">
        <v>4.5999999999999996</v>
      </c>
      <c r="M92" s="35" t="s">
        <v>1746</v>
      </c>
      <c r="N92" s="35">
        <v>7.2</v>
      </c>
      <c r="O92" s="15" t="s">
        <v>1746</v>
      </c>
      <c r="P92" s="15" t="s">
        <v>1746</v>
      </c>
      <c r="Q92" s="15" t="s">
        <v>1746</v>
      </c>
      <c r="R92" s="24">
        <v>6.2</v>
      </c>
      <c r="S92" s="41" t="s">
        <v>1746</v>
      </c>
      <c r="T92" s="24">
        <v>2.4284272878570587</v>
      </c>
      <c r="U92" s="22" t="s">
        <v>1746</v>
      </c>
      <c r="V92" s="24" t="s">
        <v>1746</v>
      </c>
      <c r="W92" s="15">
        <v>8</v>
      </c>
      <c r="X92" s="141" t="s">
        <v>1746</v>
      </c>
      <c r="Y92" s="141" t="s">
        <v>1746</v>
      </c>
      <c r="Z92" s="25" t="s">
        <v>1746</v>
      </c>
    </row>
    <row r="93" spans="1:26" x14ac:dyDescent="0.25">
      <c r="A93" s="29">
        <v>92</v>
      </c>
      <c r="B93" s="1" t="s">
        <v>1746</v>
      </c>
      <c r="C93" s="29" t="s">
        <v>219</v>
      </c>
      <c r="D93" s="39">
        <v>43760</v>
      </c>
      <c r="E93" s="40">
        <v>0.36805555555555602</v>
      </c>
      <c r="F93" s="40">
        <v>0.83333333333333304</v>
      </c>
      <c r="G93" s="41">
        <v>1200</v>
      </c>
      <c r="H93" s="22" t="s">
        <v>1746</v>
      </c>
      <c r="I93" s="23" t="s">
        <v>1746</v>
      </c>
      <c r="J93" s="23" t="s">
        <v>1746</v>
      </c>
      <c r="K93" s="23" t="s">
        <v>1746</v>
      </c>
      <c r="L93" s="35">
        <v>0</v>
      </c>
      <c r="M93" s="35" t="s">
        <v>1746</v>
      </c>
      <c r="N93" s="35">
        <v>12</v>
      </c>
      <c r="O93" s="15" t="s">
        <v>1746</v>
      </c>
      <c r="P93" s="15" t="s">
        <v>1746</v>
      </c>
      <c r="Q93" s="15" t="s">
        <v>1746</v>
      </c>
      <c r="R93" s="24">
        <v>3</v>
      </c>
      <c r="S93" s="41" t="s">
        <v>1746</v>
      </c>
      <c r="T93" s="24">
        <v>11.208125943955654</v>
      </c>
      <c r="U93" s="22" t="s">
        <v>1746</v>
      </c>
      <c r="V93" s="24" t="s">
        <v>1746</v>
      </c>
      <c r="W93" s="15">
        <v>10</v>
      </c>
      <c r="X93" s="141" t="s">
        <v>1746</v>
      </c>
      <c r="Y93" s="141" t="s">
        <v>1746</v>
      </c>
      <c r="Z93" s="25" t="s">
        <v>1746</v>
      </c>
    </row>
    <row r="94" spans="1:26" x14ac:dyDescent="0.25">
      <c r="A94" s="29">
        <v>93</v>
      </c>
      <c r="B94" s="1" t="s">
        <v>1746</v>
      </c>
      <c r="C94" s="29" t="s">
        <v>1743</v>
      </c>
      <c r="D94" s="39">
        <v>43761</v>
      </c>
      <c r="E94" s="40">
        <v>0.42013888888888901</v>
      </c>
      <c r="F94" s="40" t="s">
        <v>3231</v>
      </c>
      <c r="G94" s="41">
        <v>1200</v>
      </c>
      <c r="H94" s="22" t="s">
        <v>1746</v>
      </c>
      <c r="I94" s="23" t="s">
        <v>1746</v>
      </c>
      <c r="J94" s="23" t="s">
        <v>1746</v>
      </c>
      <c r="K94" s="23" t="s">
        <v>1746</v>
      </c>
      <c r="L94" s="35">
        <v>10</v>
      </c>
      <c r="M94" s="35" t="s">
        <v>1746</v>
      </c>
      <c r="N94" s="35">
        <v>14.6</v>
      </c>
      <c r="O94" s="15" t="s">
        <v>1746</v>
      </c>
      <c r="P94" s="15" t="s">
        <v>1746</v>
      </c>
      <c r="Q94" s="15" t="s">
        <v>1746</v>
      </c>
      <c r="R94" s="24">
        <v>10</v>
      </c>
      <c r="S94" s="41" t="s">
        <v>1746</v>
      </c>
      <c r="T94" s="24">
        <v>4.2964482785163343</v>
      </c>
      <c r="U94" s="22" t="s">
        <v>1746</v>
      </c>
      <c r="V94" s="24" t="s">
        <v>1746</v>
      </c>
      <c r="W94" s="15">
        <v>8</v>
      </c>
      <c r="X94" s="141" t="s">
        <v>1746</v>
      </c>
      <c r="Y94" s="141" t="s">
        <v>1746</v>
      </c>
      <c r="Z94" s="25" t="s">
        <v>1746</v>
      </c>
    </row>
    <row r="95" spans="1:26" x14ac:dyDescent="0.25">
      <c r="A95" s="29">
        <v>94</v>
      </c>
      <c r="B95" s="1" t="s">
        <v>1746</v>
      </c>
      <c r="C95" s="29" t="s">
        <v>603</v>
      </c>
      <c r="D95" s="39">
        <v>43761</v>
      </c>
      <c r="E95" s="40">
        <v>0.35416666666666702</v>
      </c>
      <c r="F95" s="40">
        <v>0.85416666666666696</v>
      </c>
      <c r="G95" s="41">
        <v>1200</v>
      </c>
      <c r="H95" s="22" t="s">
        <v>1746</v>
      </c>
      <c r="I95" s="23" t="s">
        <v>1746</v>
      </c>
      <c r="J95" s="23" t="s">
        <v>1746</v>
      </c>
      <c r="K95" s="23" t="s">
        <v>1746</v>
      </c>
      <c r="L95" s="35">
        <v>0</v>
      </c>
      <c r="M95" s="35" t="s">
        <v>1746</v>
      </c>
      <c r="N95" s="35">
        <v>1.5</v>
      </c>
      <c r="O95" s="15" t="s">
        <v>1746</v>
      </c>
      <c r="P95" s="15" t="s">
        <v>1746</v>
      </c>
      <c r="Q95" s="15" t="s">
        <v>1746</v>
      </c>
      <c r="R95" s="24">
        <v>0</v>
      </c>
      <c r="S95" s="41" t="s">
        <v>1746</v>
      </c>
      <c r="T95" s="24">
        <v>1.4010157429944567</v>
      </c>
      <c r="U95" s="22" t="s">
        <v>1746</v>
      </c>
      <c r="V95" s="24" t="s">
        <v>1746</v>
      </c>
      <c r="W95" s="15">
        <v>12</v>
      </c>
      <c r="X95" s="141" t="s">
        <v>1746</v>
      </c>
      <c r="Y95" s="141" t="s">
        <v>1746</v>
      </c>
      <c r="Z95" s="25" t="s">
        <v>1746</v>
      </c>
    </row>
    <row r="96" spans="1:26" x14ac:dyDescent="0.25">
      <c r="A96" s="29">
        <v>95</v>
      </c>
      <c r="B96" s="1" t="s">
        <v>1746</v>
      </c>
      <c r="C96" s="29" t="s">
        <v>869</v>
      </c>
      <c r="D96" s="39">
        <v>43762</v>
      </c>
      <c r="E96" s="40">
        <v>0.39930555555555602</v>
      </c>
      <c r="F96" s="40" t="s">
        <v>3230</v>
      </c>
      <c r="G96" s="41">
        <v>1200</v>
      </c>
      <c r="H96" s="22" t="s">
        <v>1746</v>
      </c>
      <c r="I96" s="23" t="s">
        <v>1746</v>
      </c>
      <c r="J96" s="23" t="s">
        <v>1746</v>
      </c>
      <c r="K96" s="23" t="s">
        <v>1746</v>
      </c>
      <c r="L96" s="35">
        <v>0</v>
      </c>
      <c r="M96" s="35" t="s">
        <v>1746</v>
      </c>
      <c r="N96" s="35">
        <v>2.8</v>
      </c>
      <c r="O96" s="15" t="s">
        <v>1746</v>
      </c>
      <c r="P96" s="15" t="s">
        <v>1746</v>
      </c>
      <c r="Q96" s="15" t="s">
        <v>1746</v>
      </c>
      <c r="R96" s="24">
        <v>12</v>
      </c>
      <c r="S96" s="41" t="s">
        <v>1746</v>
      </c>
      <c r="T96" s="24">
        <v>2.6152293869229859</v>
      </c>
      <c r="U96" s="22" t="s">
        <v>1746</v>
      </c>
      <c r="V96" s="24" t="s">
        <v>1746</v>
      </c>
      <c r="W96" s="15">
        <v>8</v>
      </c>
      <c r="X96" s="141" t="s">
        <v>1746</v>
      </c>
      <c r="Y96" s="141" t="s">
        <v>1746</v>
      </c>
      <c r="Z96" s="25" t="s">
        <v>1746</v>
      </c>
    </row>
    <row r="97" spans="1:26" x14ac:dyDescent="0.25">
      <c r="A97" s="29">
        <v>96</v>
      </c>
      <c r="B97" s="1" t="s">
        <v>1746</v>
      </c>
      <c r="C97" s="29" t="s">
        <v>1912</v>
      </c>
      <c r="D97" s="39">
        <v>43762</v>
      </c>
      <c r="E97" s="40">
        <v>0.40972222222222199</v>
      </c>
      <c r="F97" s="40">
        <v>0.74305555555555503</v>
      </c>
      <c r="G97" s="41">
        <v>1200</v>
      </c>
      <c r="H97" s="22" t="s">
        <v>1746</v>
      </c>
      <c r="I97" s="23" t="s">
        <v>1746</v>
      </c>
      <c r="J97" s="23" t="s">
        <v>1746</v>
      </c>
      <c r="K97" s="23" t="s">
        <v>1746</v>
      </c>
      <c r="L97" s="35">
        <v>0</v>
      </c>
      <c r="M97" s="35" t="s">
        <v>1746</v>
      </c>
      <c r="N97" s="35">
        <v>1.8</v>
      </c>
      <c r="O97" s="15" t="s">
        <v>1746</v>
      </c>
      <c r="P97" s="15" t="s">
        <v>1746</v>
      </c>
      <c r="Q97" s="15" t="s">
        <v>1746</v>
      </c>
      <c r="R97" s="24">
        <v>0.5</v>
      </c>
      <c r="S97" s="41" t="s">
        <v>1746</v>
      </c>
      <c r="T97" s="24">
        <v>1.6812188915933481</v>
      </c>
      <c r="U97" s="22" t="s">
        <v>1746</v>
      </c>
      <c r="V97" s="24" t="s">
        <v>1746</v>
      </c>
      <c r="W97" s="15">
        <v>8</v>
      </c>
      <c r="X97" s="141" t="s">
        <v>1746</v>
      </c>
      <c r="Y97" s="141" t="s">
        <v>1746</v>
      </c>
      <c r="Z97" s="25" t="s">
        <v>1746</v>
      </c>
    </row>
    <row r="98" spans="1:26" x14ac:dyDescent="0.25">
      <c r="A98" s="29">
        <v>97</v>
      </c>
      <c r="B98" s="1" t="s">
        <v>1746</v>
      </c>
      <c r="C98" s="29" t="s">
        <v>1771</v>
      </c>
      <c r="D98" s="39">
        <v>43763</v>
      </c>
      <c r="E98" s="40">
        <v>0.39930555555555602</v>
      </c>
      <c r="F98" s="40">
        <v>0.73263888888888895</v>
      </c>
      <c r="G98" s="41">
        <v>1200</v>
      </c>
      <c r="H98" s="22" t="s">
        <v>1746</v>
      </c>
      <c r="I98" s="23" t="s">
        <v>1746</v>
      </c>
      <c r="J98" s="23" t="s">
        <v>1746</v>
      </c>
      <c r="K98" s="23" t="s">
        <v>1746</v>
      </c>
      <c r="L98" s="35">
        <v>0</v>
      </c>
      <c r="M98" s="35" t="s">
        <v>1746</v>
      </c>
      <c r="N98" s="35">
        <v>7.9</v>
      </c>
      <c r="O98" s="15" t="s">
        <v>1746</v>
      </c>
      <c r="P98" s="15" t="s">
        <v>1746</v>
      </c>
      <c r="Q98" s="15" t="s">
        <v>1746</v>
      </c>
      <c r="R98" s="24">
        <v>12.1</v>
      </c>
      <c r="S98" s="41" t="s">
        <v>1746</v>
      </c>
      <c r="T98" s="24">
        <v>7.3786829131041394</v>
      </c>
      <c r="U98" s="22" t="s">
        <v>1746</v>
      </c>
      <c r="V98" s="24" t="s">
        <v>1746</v>
      </c>
      <c r="W98" s="15">
        <v>8</v>
      </c>
      <c r="X98" s="141" t="s">
        <v>1746</v>
      </c>
      <c r="Y98" s="141" t="s">
        <v>1746</v>
      </c>
      <c r="Z98" s="25" t="s">
        <v>1746</v>
      </c>
    </row>
    <row r="99" spans="1:26" x14ac:dyDescent="0.25">
      <c r="A99" s="29">
        <v>98</v>
      </c>
      <c r="B99" s="1" t="s">
        <v>1746</v>
      </c>
      <c r="C99" s="29" t="s">
        <v>603</v>
      </c>
      <c r="D99" s="39">
        <v>43763</v>
      </c>
      <c r="E99" s="40">
        <v>0.36111111111111099</v>
      </c>
      <c r="F99" s="40">
        <v>0.78819444444444497</v>
      </c>
      <c r="G99" s="41">
        <v>1200</v>
      </c>
      <c r="H99" s="22" t="s">
        <v>1746</v>
      </c>
      <c r="I99" s="23" t="s">
        <v>1746</v>
      </c>
      <c r="J99" s="23" t="s">
        <v>1746</v>
      </c>
      <c r="K99" s="23" t="s">
        <v>1746</v>
      </c>
      <c r="L99" s="35">
        <v>0</v>
      </c>
      <c r="M99" s="35" t="s">
        <v>1746</v>
      </c>
      <c r="N99" s="35">
        <v>4.5</v>
      </c>
      <c r="O99" s="15" t="s">
        <v>1746</v>
      </c>
      <c r="P99" s="15" t="s">
        <v>1746</v>
      </c>
      <c r="Q99" s="15" t="s">
        <v>1746</v>
      </c>
      <c r="R99" s="24">
        <v>1</v>
      </c>
      <c r="S99" s="41" t="s">
        <v>1746</v>
      </c>
      <c r="T99" s="24">
        <v>4.2030472289833707</v>
      </c>
      <c r="U99" s="22" t="s">
        <v>1746</v>
      </c>
      <c r="V99" s="24" t="s">
        <v>1746</v>
      </c>
      <c r="W99" s="15">
        <v>10</v>
      </c>
      <c r="X99" s="141" t="s">
        <v>1746</v>
      </c>
      <c r="Y99" s="141" t="s">
        <v>1746</v>
      </c>
      <c r="Z99" s="25" t="s">
        <v>1746</v>
      </c>
    </row>
    <row r="100" spans="1:26" x14ac:dyDescent="0.25">
      <c r="A100" s="29">
        <v>99</v>
      </c>
      <c r="B100" s="1" t="s">
        <v>1746</v>
      </c>
      <c r="C100" s="29" t="s">
        <v>1912</v>
      </c>
      <c r="D100" s="39">
        <v>43764</v>
      </c>
      <c r="E100" s="40">
        <v>0.40277777777777801</v>
      </c>
      <c r="F100" s="40">
        <v>0.52777777777777801</v>
      </c>
      <c r="G100" s="41">
        <v>1200</v>
      </c>
      <c r="H100" s="22" t="s">
        <v>1746</v>
      </c>
      <c r="I100" s="23" t="s">
        <v>1746</v>
      </c>
      <c r="J100" s="23" t="s">
        <v>1746</v>
      </c>
      <c r="K100" s="23" t="s">
        <v>1746</v>
      </c>
      <c r="L100" s="35">
        <v>0</v>
      </c>
      <c r="M100" s="35" t="s">
        <v>1746</v>
      </c>
      <c r="N100" s="35">
        <v>1.6</v>
      </c>
      <c r="O100" s="15" t="s">
        <v>1746</v>
      </c>
      <c r="P100" s="15" t="s">
        <v>1746</v>
      </c>
      <c r="Q100" s="15" t="s">
        <v>1746</v>
      </c>
      <c r="R100" s="24">
        <v>0.5</v>
      </c>
      <c r="S100" s="22" t="s">
        <v>1746</v>
      </c>
      <c r="T100" s="24">
        <v>1.4944167925274205</v>
      </c>
      <c r="U100" s="22" t="s">
        <v>1746</v>
      </c>
      <c r="V100" s="24" t="s">
        <v>1746</v>
      </c>
      <c r="W100" s="15">
        <v>3</v>
      </c>
      <c r="X100" s="141" t="s">
        <v>1746</v>
      </c>
      <c r="Y100" s="141" t="s">
        <v>1746</v>
      </c>
      <c r="Z100" s="25" t="s">
        <v>1746</v>
      </c>
    </row>
    <row r="101" spans="1:26" x14ac:dyDescent="0.25">
      <c r="A101" s="29">
        <v>100</v>
      </c>
      <c r="B101" s="1" t="s">
        <v>1746</v>
      </c>
      <c r="C101" s="29" t="s">
        <v>2363</v>
      </c>
      <c r="D101" s="39">
        <v>43764</v>
      </c>
      <c r="E101" s="40">
        <v>0.58680555555555602</v>
      </c>
      <c r="F101" s="40">
        <v>0.79513888888888895</v>
      </c>
      <c r="G101" s="41">
        <v>1200</v>
      </c>
      <c r="H101" s="22" t="s">
        <v>1746</v>
      </c>
      <c r="I101" s="23" t="s">
        <v>1746</v>
      </c>
      <c r="J101" s="23" t="s">
        <v>1746</v>
      </c>
      <c r="K101" s="23" t="s">
        <v>1746</v>
      </c>
      <c r="L101" s="35">
        <v>6.1</v>
      </c>
      <c r="M101" s="35" t="s">
        <v>1746</v>
      </c>
      <c r="N101" s="35">
        <v>8.6</v>
      </c>
      <c r="O101" s="15" t="s">
        <v>1746</v>
      </c>
      <c r="P101" s="15" t="s">
        <v>1746</v>
      </c>
      <c r="Q101" s="15" t="s">
        <v>1746</v>
      </c>
      <c r="R101" s="24">
        <v>2.1</v>
      </c>
      <c r="S101" s="22" t="s">
        <v>1746</v>
      </c>
      <c r="T101" s="24">
        <v>2.3350262383240947</v>
      </c>
      <c r="U101" s="22" t="s">
        <v>1746</v>
      </c>
      <c r="V101" s="24" t="s">
        <v>1746</v>
      </c>
      <c r="W101" s="15">
        <v>5</v>
      </c>
      <c r="X101" s="141" t="s">
        <v>1746</v>
      </c>
      <c r="Y101" s="141" t="s">
        <v>1746</v>
      </c>
      <c r="Z101" s="25" t="s">
        <v>1746</v>
      </c>
    </row>
    <row r="102" spans="1:26" x14ac:dyDescent="0.25">
      <c r="A102" s="29">
        <v>101</v>
      </c>
      <c r="B102" s="1" t="s">
        <v>1746</v>
      </c>
      <c r="C102" s="29" t="s">
        <v>2363</v>
      </c>
      <c r="D102" s="39">
        <v>43765</v>
      </c>
      <c r="E102" s="40">
        <v>0.33680555555555602</v>
      </c>
      <c r="F102" s="40">
        <v>0.50347222222222199</v>
      </c>
      <c r="G102" s="41">
        <v>1200</v>
      </c>
      <c r="H102" s="22" t="s">
        <v>1746</v>
      </c>
      <c r="I102" s="23" t="s">
        <v>1746</v>
      </c>
      <c r="J102" s="23" t="s">
        <v>1746</v>
      </c>
      <c r="K102" s="23" t="s">
        <v>1746</v>
      </c>
      <c r="L102" s="35">
        <v>8.6</v>
      </c>
      <c r="M102" s="35" t="s">
        <v>1746</v>
      </c>
      <c r="N102" s="35">
        <v>11.1</v>
      </c>
      <c r="O102" s="15" t="s">
        <v>1746</v>
      </c>
      <c r="P102" s="15" t="s">
        <v>1746</v>
      </c>
      <c r="Q102" s="15" t="s">
        <v>1746</v>
      </c>
      <c r="R102" s="24">
        <v>2.4</v>
      </c>
      <c r="S102" s="22" t="s">
        <v>1746</v>
      </c>
      <c r="T102" s="24">
        <v>2.3350262383240947</v>
      </c>
      <c r="U102" s="22" t="s">
        <v>1746</v>
      </c>
      <c r="V102" s="24" t="s">
        <v>1746</v>
      </c>
      <c r="W102" s="15">
        <v>4</v>
      </c>
      <c r="X102" s="141" t="s">
        <v>1746</v>
      </c>
      <c r="Y102" s="141" t="s">
        <v>1746</v>
      </c>
      <c r="Z102" s="25" t="s">
        <v>1746</v>
      </c>
    </row>
    <row r="103" spans="1:26" x14ac:dyDescent="0.25">
      <c r="A103" s="29">
        <v>102</v>
      </c>
      <c r="B103" s="1" t="s">
        <v>1746</v>
      </c>
      <c r="C103" s="29" t="s">
        <v>3229</v>
      </c>
      <c r="D103" s="39">
        <v>43765</v>
      </c>
      <c r="E103" s="40">
        <v>0.40138888888888902</v>
      </c>
      <c r="F103" s="40">
        <v>0.8125</v>
      </c>
      <c r="G103" s="41">
        <v>900</v>
      </c>
      <c r="H103" s="22" t="s">
        <v>1746</v>
      </c>
      <c r="I103" s="23" t="s">
        <v>1746</v>
      </c>
      <c r="J103" s="23" t="s">
        <v>1746</v>
      </c>
      <c r="K103" s="23" t="s">
        <v>1746</v>
      </c>
      <c r="L103" s="35">
        <v>3.9</v>
      </c>
      <c r="M103" s="35" t="s">
        <v>1746</v>
      </c>
      <c r="N103" s="35">
        <v>8.1999999999999993</v>
      </c>
      <c r="O103" s="15" t="s">
        <v>1746</v>
      </c>
      <c r="P103" s="15" t="s">
        <v>1746</v>
      </c>
      <c r="Q103" s="15" t="s">
        <v>1746</v>
      </c>
      <c r="R103" s="24">
        <v>21</v>
      </c>
      <c r="S103" s="22" t="s">
        <v>1746</v>
      </c>
      <c r="T103" s="24">
        <v>4.0162451299174409</v>
      </c>
      <c r="U103" s="22" t="s">
        <v>1746</v>
      </c>
      <c r="V103" s="24" t="s">
        <v>1746</v>
      </c>
      <c r="W103" s="15">
        <v>8</v>
      </c>
      <c r="X103" s="141" t="s">
        <v>1746</v>
      </c>
      <c r="Y103" s="141" t="s">
        <v>1746</v>
      </c>
      <c r="Z103" s="25" t="s">
        <v>1746</v>
      </c>
    </row>
    <row r="104" spans="1:26" x14ac:dyDescent="0.25">
      <c r="A104" s="29">
        <v>103</v>
      </c>
      <c r="B104" s="1" t="s">
        <v>1746</v>
      </c>
      <c r="C104" s="29" t="s">
        <v>3229</v>
      </c>
      <c r="D104" s="39">
        <v>43766</v>
      </c>
      <c r="E104" s="40">
        <v>0.375</v>
      </c>
      <c r="F104" s="40" t="s">
        <v>3228</v>
      </c>
      <c r="G104" s="41">
        <v>900</v>
      </c>
      <c r="H104" s="22" t="s">
        <v>1746</v>
      </c>
      <c r="I104" s="23" t="s">
        <v>1746</v>
      </c>
      <c r="J104" s="23" t="s">
        <v>1746</v>
      </c>
      <c r="K104" s="23" t="s">
        <v>1746</v>
      </c>
      <c r="L104" s="35">
        <v>9</v>
      </c>
      <c r="M104" s="35" t="s">
        <v>1746</v>
      </c>
      <c r="N104" s="35">
        <v>12.5</v>
      </c>
      <c r="O104" s="15" t="s">
        <v>1746</v>
      </c>
      <c r="P104" s="15" t="s">
        <v>1746</v>
      </c>
      <c r="Q104" s="15" t="s">
        <v>1746</v>
      </c>
      <c r="R104" s="24">
        <v>10</v>
      </c>
      <c r="S104" s="22" t="s">
        <v>1746</v>
      </c>
      <c r="T104" s="24">
        <v>3.2690367336537327</v>
      </c>
      <c r="U104" s="22" t="s">
        <v>1746</v>
      </c>
      <c r="V104" s="24" t="s">
        <v>1746</v>
      </c>
      <c r="W104" s="15">
        <v>4</v>
      </c>
      <c r="X104" s="141" t="s">
        <v>1746</v>
      </c>
      <c r="Y104" s="141" t="s">
        <v>1746</v>
      </c>
      <c r="Z104" s="25" t="s">
        <v>1746</v>
      </c>
    </row>
    <row r="105" spans="1:26" x14ac:dyDescent="0.25">
      <c r="A105" s="29">
        <v>104</v>
      </c>
      <c r="B105" s="1" t="s">
        <v>1746</v>
      </c>
      <c r="C105" s="29" t="s">
        <v>1863</v>
      </c>
      <c r="D105" s="39">
        <v>43767</v>
      </c>
      <c r="E105" s="40">
        <v>0.48958333333333298</v>
      </c>
      <c r="F105" s="40">
        <v>0.82291666666666696</v>
      </c>
      <c r="G105" s="41">
        <v>1200</v>
      </c>
      <c r="H105" s="22" t="s">
        <v>1746</v>
      </c>
      <c r="I105" s="23" t="s">
        <v>1746</v>
      </c>
      <c r="J105" s="23" t="s">
        <v>1746</v>
      </c>
      <c r="K105" s="23" t="s">
        <v>1746</v>
      </c>
      <c r="L105" s="35">
        <v>0</v>
      </c>
      <c r="M105" s="35" t="s">
        <v>1746</v>
      </c>
      <c r="N105" s="35">
        <v>5</v>
      </c>
      <c r="O105" s="15" t="s">
        <v>1746</v>
      </c>
      <c r="P105" s="15" t="s">
        <v>1746</v>
      </c>
      <c r="Q105" s="15" t="s">
        <v>1746</v>
      </c>
      <c r="R105" s="24">
        <v>8</v>
      </c>
      <c r="S105" s="22" t="s">
        <v>1746</v>
      </c>
      <c r="T105" s="24">
        <v>4.6700524766481895</v>
      </c>
      <c r="U105" s="22" t="s">
        <v>1746</v>
      </c>
      <c r="V105" s="24" t="s">
        <v>1746</v>
      </c>
      <c r="W105" s="15">
        <v>8</v>
      </c>
      <c r="X105" s="141" t="s">
        <v>1746</v>
      </c>
      <c r="Y105" s="141" t="s">
        <v>1746</v>
      </c>
      <c r="Z105" s="25" t="s">
        <v>1746</v>
      </c>
    </row>
    <row r="106" spans="1:26" x14ac:dyDescent="0.25">
      <c r="A106" s="29">
        <v>105</v>
      </c>
      <c r="B106" s="1" t="s">
        <v>1746</v>
      </c>
      <c r="C106" s="29" t="s">
        <v>291</v>
      </c>
      <c r="D106" s="39">
        <v>43768</v>
      </c>
      <c r="E106" s="40">
        <v>0.44791666666666702</v>
      </c>
      <c r="F106" s="40">
        <v>0.78125</v>
      </c>
      <c r="G106" s="41">
        <v>1200</v>
      </c>
      <c r="H106" s="22" t="s">
        <v>1746</v>
      </c>
      <c r="I106" s="23" t="s">
        <v>1746</v>
      </c>
      <c r="J106" s="23" t="s">
        <v>1746</v>
      </c>
      <c r="K106" s="23" t="s">
        <v>1746</v>
      </c>
      <c r="L106" s="35">
        <v>10</v>
      </c>
      <c r="M106" s="35" t="s">
        <v>1746</v>
      </c>
      <c r="N106" s="35">
        <v>15.8</v>
      </c>
      <c r="O106" s="15" t="s">
        <v>1746</v>
      </c>
      <c r="P106" s="15" t="s">
        <v>1746</v>
      </c>
      <c r="Q106" s="15" t="s">
        <v>1746</v>
      </c>
      <c r="R106" s="24">
        <v>3.6</v>
      </c>
      <c r="S106" s="22" t="s">
        <v>1746</v>
      </c>
      <c r="T106" s="24">
        <v>5.4172608729119007</v>
      </c>
      <c r="U106" s="22" t="s">
        <v>1746</v>
      </c>
      <c r="V106" s="24" t="s">
        <v>1746</v>
      </c>
      <c r="W106" s="15">
        <v>8</v>
      </c>
      <c r="X106" s="141" t="s">
        <v>1746</v>
      </c>
      <c r="Y106" s="141" t="s">
        <v>1746</v>
      </c>
      <c r="Z106" s="25" t="s">
        <v>1746</v>
      </c>
    </row>
    <row r="107" spans="1:26" x14ac:dyDescent="0.25">
      <c r="A107" s="29">
        <v>106</v>
      </c>
      <c r="B107" s="1" t="s">
        <v>1746</v>
      </c>
      <c r="C107" s="29" t="s">
        <v>2269</v>
      </c>
      <c r="D107" s="39">
        <v>43768</v>
      </c>
      <c r="E107" s="40">
        <v>0.42708333333333298</v>
      </c>
      <c r="F107" s="40" t="s">
        <v>3227</v>
      </c>
      <c r="G107" s="41">
        <v>1200</v>
      </c>
      <c r="H107" s="22" t="s">
        <v>1746</v>
      </c>
      <c r="I107" s="23" t="s">
        <v>1746</v>
      </c>
      <c r="J107" s="23" t="s">
        <v>1746</v>
      </c>
      <c r="K107" s="23" t="s">
        <v>1746</v>
      </c>
      <c r="L107" s="35">
        <v>0</v>
      </c>
      <c r="M107" s="35" t="s">
        <v>1746</v>
      </c>
      <c r="N107" s="35">
        <v>4</v>
      </c>
      <c r="O107" s="15" t="s">
        <v>1746</v>
      </c>
      <c r="P107" s="15" t="s">
        <v>1746</v>
      </c>
      <c r="Q107" s="15" t="s">
        <v>1746</v>
      </c>
      <c r="R107" s="24">
        <v>4</v>
      </c>
      <c r="S107" s="22" t="s">
        <v>1746</v>
      </c>
      <c r="T107" s="24">
        <v>3.736041981318551</v>
      </c>
      <c r="U107" s="22" t="s">
        <v>1746</v>
      </c>
      <c r="V107" s="24" t="s">
        <v>1746</v>
      </c>
      <c r="W107" s="15">
        <v>10</v>
      </c>
      <c r="X107" s="141" t="s">
        <v>1746</v>
      </c>
      <c r="Y107" s="141" t="s">
        <v>1746</v>
      </c>
      <c r="Z107" s="25" t="s">
        <v>1746</v>
      </c>
    </row>
    <row r="108" spans="1:26" x14ac:dyDescent="0.25">
      <c r="A108" s="29">
        <v>107</v>
      </c>
      <c r="B108" s="1" t="s">
        <v>1746</v>
      </c>
      <c r="C108" s="29" t="s">
        <v>291</v>
      </c>
      <c r="D108" s="39">
        <v>43769</v>
      </c>
      <c r="E108" s="40">
        <v>0.36458333333333298</v>
      </c>
      <c r="F108" s="40">
        <v>0.78125</v>
      </c>
      <c r="G108" s="41">
        <v>1200</v>
      </c>
      <c r="H108" s="22" t="s">
        <v>1746</v>
      </c>
      <c r="I108" s="23" t="s">
        <v>1746</v>
      </c>
      <c r="J108" s="23" t="s">
        <v>1746</v>
      </c>
      <c r="K108" s="23" t="s">
        <v>1746</v>
      </c>
      <c r="L108" s="35">
        <v>7.8</v>
      </c>
      <c r="M108" s="35" t="s">
        <v>1746</v>
      </c>
      <c r="N108" s="35">
        <v>13</v>
      </c>
      <c r="O108" s="15" t="s">
        <v>1746</v>
      </c>
      <c r="P108" s="15" t="s">
        <v>1746</v>
      </c>
      <c r="Q108" s="15" t="s">
        <v>1746</v>
      </c>
      <c r="R108" s="24">
        <v>3.5</v>
      </c>
      <c r="S108" s="22" t="s">
        <v>1746</v>
      </c>
      <c r="T108" s="24">
        <v>4.8568545757141175</v>
      </c>
      <c r="U108" s="22" t="s">
        <v>1746</v>
      </c>
      <c r="V108" s="24" t="s">
        <v>1746</v>
      </c>
      <c r="W108" s="15">
        <v>10</v>
      </c>
      <c r="X108" s="141" t="s">
        <v>1746</v>
      </c>
      <c r="Y108" s="141" t="s">
        <v>1746</v>
      </c>
      <c r="Z108" s="25" t="s">
        <v>1746</v>
      </c>
    </row>
    <row r="109" spans="1:26" x14ac:dyDescent="0.25">
      <c r="A109" s="29">
        <v>108</v>
      </c>
      <c r="B109" s="1" t="s">
        <v>1746</v>
      </c>
      <c r="C109" s="29" t="s">
        <v>603</v>
      </c>
      <c r="D109" s="39">
        <v>43771</v>
      </c>
      <c r="E109" s="40">
        <v>0.35763888888888901</v>
      </c>
      <c r="F109" s="40">
        <v>0.73263888888888895</v>
      </c>
      <c r="G109" s="41">
        <v>1200</v>
      </c>
      <c r="H109" s="22" t="s">
        <v>1746</v>
      </c>
      <c r="I109" s="23" t="s">
        <v>1746</v>
      </c>
      <c r="J109" s="23" t="s">
        <v>1746</v>
      </c>
      <c r="K109" s="23" t="s">
        <v>1746</v>
      </c>
      <c r="L109" s="35">
        <v>0</v>
      </c>
      <c r="M109" s="35" t="s">
        <v>1746</v>
      </c>
      <c r="N109" s="35">
        <v>11</v>
      </c>
      <c r="O109" s="15" t="s">
        <v>1746</v>
      </c>
      <c r="P109" s="15" t="s">
        <v>1746</v>
      </c>
      <c r="Q109" s="15" t="s">
        <v>1746</v>
      </c>
      <c r="R109" s="24">
        <v>6</v>
      </c>
      <c r="S109" s="22" t="s">
        <v>1746</v>
      </c>
      <c r="T109" s="24">
        <v>10.274115448626016</v>
      </c>
      <c r="U109" s="22" t="s">
        <v>1746</v>
      </c>
      <c r="V109" s="24" t="s">
        <v>1746</v>
      </c>
      <c r="W109" s="15">
        <v>9</v>
      </c>
      <c r="X109" s="141" t="s">
        <v>1746</v>
      </c>
      <c r="Y109" s="141" t="s">
        <v>1746</v>
      </c>
      <c r="Z109" s="25" t="s">
        <v>1746</v>
      </c>
    </row>
    <row r="110" spans="1:26" x14ac:dyDescent="0.25">
      <c r="A110" s="29">
        <v>109</v>
      </c>
      <c r="B110" s="1" t="s">
        <v>1746</v>
      </c>
      <c r="C110" s="29" t="s">
        <v>87</v>
      </c>
      <c r="D110" s="39">
        <v>43771</v>
      </c>
      <c r="E110" s="40">
        <v>0.45486111111111099</v>
      </c>
      <c r="F110" s="40">
        <v>0.78819444444444497</v>
      </c>
      <c r="G110" s="41">
        <v>1200</v>
      </c>
      <c r="H110" s="22" t="s">
        <v>1746</v>
      </c>
      <c r="I110" s="23" t="s">
        <v>1746</v>
      </c>
      <c r="J110" s="23" t="s">
        <v>1746</v>
      </c>
      <c r="K110" s="23" t="s">
        <v>1746</v>
      </c>
      <c r="L110" s="35">
        <v>5</v>
      </c>
      <c r="M110" s="35" t="s">
        <v>1746</v>
      </c>
      <c r="N110" s="35">
        <v>12.1</v>
      </c>
      <c r="O110" s="15" t="s">
        <v>1746</v>
      </c>
      <c r="P110" s="15" t="s">
        <v>1746</v>
      </c>
      <c r="Q110" s="15" t="s">
        <v>1746</v>
      </c>
      <c r="R110" s="24">
        <v>13.4</v>
      </c>
      <c r="S110" s="22" t="s">
        <v>1746</v>
      </c>
      <c r="T110" s="24">
        <v>6.631474516840429</v>
      </c>
      <c r="U110" s="22" t="s">
        <v>1746</v>
      </c>
      <c r="V110" s="24" t="s">
        <v>1746</v>
      </c>
      <c r="W110" s="15">
        <v>8</v>
      </c>
      <c r="X110" s="141" t="s">
        <v>1746</v>
      </c>
      <c r="Y110" s="141" t="s">
        <v>1746</v>
      </c>
      <c r="Z110" s="25" t="s">
        <v>1746</v>
      </c>
    </row>
    <row r="111" spans="1:26" x14ac:dyDescent="0.25">
      <c r="A111" s="29">
        <v>110</v>
      </c>
      <c r="B111" s="1" t="s">
        <v>1746</v>
      </c>
      <c r="C111" s="29" t="s">
        <v>212</v>
      </c>
      <c r="D111" s="39">
        <v>43772</v>
      </c>
      <c r="E111" s="40">
        <v>0.40972222222222199</v>
      </c>
      <c r="F111" s="40">
        <v>0.74305555555555503</v>
      </c>
      <c r="G111" s="41">
        <v>1200</v>
      </c>
      <c r="H111" s="22" t="s">
        <v>1746</v>
      </c>
      <c r="I111" s="23" t="s">
        <v>1746</v>
      </c>
      <c r="J111" s="23" t="s">
        <v>1746</v>
      </c>
      <c r="K111" s="23" t="s">
        <v>1746</v>
      </c>
      <c r="L111" s="35">
        <v>1.8</v>
      </c>
      <c r="M111" s="35" t="s">
        <v>1746</v>
      </c>
      <c r="N111" s="35">
        <v>3</v>
      </c>
      <c r="O111" s="15" t="s">
        <v>1746</v>
      </c>
      <c r="P111" s="15" t="s">
        <v>1746</v>
      </c>
      <c r="Q111" s="15" t="s">
        <v>1746</v>
      </c>
      <c r="R111" s="24">
        <v>0.5</v>
      </c>
      <c r="S111" s="22" t="s">
        <v>1746</v>
      </c>
      <c r="T111" s="24">
        <v>1.1208125943955654</v>
      </c>
      <c r="U111" s="22" t="s">
        <v>1746</v>
      </c>
      <c r="V111" s="24" t="s">
        <v>1746</v>
      </c>
      <c r="W111" s="15">
        <v>8</v>
      </c>
      <c r="X111" s="141" t="s">
        <v>1746</v>
      </c>
      <c r="Y111" s="141" t="s">
        <v>1746</v>
      </c>
      <c r="Z111" s="25" t="s">
        <v>1746</v>
      </c>
    </row>
    <row r="112" spans="1:26" x14ac:dyDescent="0.25">
      <c r="A112" s="29">
        <v>111</v>
      </c>
      <c r="B112" s="1" t="s">
        <v>1746</v>
      </c>
      <c r="C112" s="29" t="s">
        <v>293</v>
      </c>
      <c r="D112" s="39">
        <v>43773</v>
      </c>
      <c r="E112" s="40">
        <v>0.46527777777777801</v>
      </c>
      <c r="F112" s="40">
        <v>0.60416666666666696</v>
      </c>
      <c r="G112" s="41">
        <v>1200</v>
      </c>
      <c r="H112" s="22" t="s">
        <v>1746</v>
      </c>
      <c r="I112" s="23" t="s">
        <v>1746</v>
      </c>
      <c r="J112" s="23" t="s">
        <v>1746</v>
      </c>
      <c r="K112" s="23" t="s">
        <v>1746</v>
      </c>
      <c r="L112" s="35">
        <v>10</v>
      </c>
      <c r="M112" s="35" t="s">
        <v>1746</v>
      </c>
      <c r="N112" s="35">
        <v>11.3</v>
      </c>
      <c r="O112" s="15" t="s">
        <v>1746</v>
      </c>
      <c r="P112" s="15" t="s">
        <v>1746</v>
      </c>
      <c r="Q112" s="15" t="s">
        <v>1746</v>
      </c>
      <c r="R112" s="24">
        <v>1.5</v>
      </c>
      <c r="S112" s="22" t="s">
        <v>1746</v>
      </c>
      <c r="T112" s="24">
        <v>1.2142136439285298</v>
      </c>
      <c r="U112" s="22" t="s">
        <v>1746</v>
      </c>
      <c r="V112" s="24" t="s">
        <v>1746</v>
      </c>
      <c r="W112" s="15">
        <v>4</v>
      </c>
      <c r="X112" s="141" t="s">
        <v>1746</v>
      </c>
      <c r="Y112" s="141" t="s">
        <v>1746</v>
      </c>
      <c r="Z112" s="25" t="s">
        <v>1746</v>
      </c>
    </row>
    <row r="113" spans="1:26" x14ac:dyDescent="0.25">
      <c r="A113" s="29">
        <v>112</v>
      </c>
      <c r="B113" s="1" t="s">
        <v>1746</v>
      </c>
      <c r="C113" s="29" t="s">
        <v>1941</v>
      </c>
      <c r="D113" s="39">
        <v>43773</v>
      </c>
      <c r="E113" s="40">
        <v>0.39236111111111099</v>
      </c>
      <c r="F113" s="40">
        <v>0.72569444444444497</v>
      </c>
      <c r="G113" s="41">
        <v>1200</v>
      </c>
      <c r="H113" s="22" t="s">
        <v>1746</v>
      </c>
      <c r="I113" s="23" t="s">
        <v>1746</v>
      </c>
      <c r="J113" s="23" t="s">
        <v>1746</v>
      </c>
      <c r="K113" s="23" t="s">
        <v>1746</v>
      </c>
      <c r="L113" s="35">
        <v>1.2</v>
      </c>
      <c r="M113" s="35" t="s">
        <v>1746</v>
      </c>
      <c r="N113" s="35">
        <v>2.5</v>
      </c>
      <c r="O113" s="15" t="s">
        <v>1746</v>
      </c>
      <c r="P113" s="15" t="s">
        <v>1746</v>
      </c>
      <c r="Q113" s="15" t="s">
        <v>1746</v>
      </c>
      <c r="R113" s="24">
        <v>1.7</v>
      </c>
      <c r="S113" s="22" t="s">
        <v>1746</v>
      </c>
      <c r="T113" s="24">
        <v>1.2142136439285294</v>
      </c>
      <c r="U113" s="22" t="s">
        <v>1746</v>
      </c>
      <c r="V113" s="24" t="s">
        <v>1746</v>
      </c>
      <c r="W113" s="15">
        <v>8</v>
      </c>
      <c r="X113" s="141" t="s">
        <v>1746</v>
      </c>
      <c r="Y113" s="141" t="s">
        <v>1746</v>
      </c>
      <c r="Z113" s="25" t="s">
        <v>1746</v>
      </c>
    </row>
    <row r="114" spans="1:26" x14ac:dyDescent="0.25">
      <c r="A114" s="29">
        <v>113</v>
      </c>
      <c r="B114" s="1" t="s">
        <v>1746</v>
      </c>
      <c r="C114" s="29" t="s">
        <v>291</v>
      </c>
      <c r="D114" s="39">
        <v>43773</v>
      </c>
      <c r="E114" s="40">
        <v>0.62847222222222199</v>
      </c>
      <c r="F114" s="40">
        <v>0.79513888888888895</v>
      </c>
      <c r="G114" s="41">
        <v>1200</v>
      </c>
      <c r="H114" s="22" t="s">
        <v>1746</v>
      </c>
      <c r="I114" s="23" t="s">
        <v>1746</v>
      </c>
      <c r="J114" s="23" t="s">
        <v>1746</v>
      </c>
      <c r="K114" s="23" t="s">
        <v>1746</v>
      </c>
      <c r="L114" s="35">
        <v>12</v>
      </c>
      <c r="M114" s="35" t="s">
        <v>1746</v>
      </c>
      <c r="N114" s="35">
        <v>14.5</v>
      </c>
      <c r="O114" s="15" t="s">
        <v>1746</v>
      </c>
      <c r="P114" s="15" t="s">
        <v>1746</v>
      </c>
      <c r="Q114" s="15" t="s">
        <v>1746</v>
      </c>
      <c r="R114" s="24">
        <v>6.5</v>
      </c>
      <c r="S114" s="22" t="s">
        <v>1746</v>
      </c>
      <c r="T114" s="24">
        <v>2.3350262383240947</v>
      </c>
      <c r="U114" s="22" t="s">
        <v>1746</v>
      </c>
      <c r="V114" s="24" t="s">
        <v>1746</v>
      </c>
      <c r="W114" s="15">
        <v>4</v>
      </c>
      <c r="X114" s="141" t="s">
        <v>1746</v>
      </c>
      <c r="Y114" s="141" t="s">
        <v>1746</v>
      </c>
      <c r="Z114" s="25" t="s">
        <v>1746</v>
      </c>
    </row>
    <row r="115" spans="1:26" x14ac:dyDescent="0.25">
      <c r="A115" s="29">
        <v>114</v>
      </c>
      <c r="B115" s="1" t="s">
        <v>1746</v>
      </c>
      <c r="C115" s="29" t="s">
        <v>3226</v>
      </c>
      <c r="D115" s="39">
        <v>43773</v>
      </c>
      <c r="E115" s="40">
        <v>0.41666666666666702</v>
      </c>
      <c r="F115" s="40">
        <v>0.75</v>
      </c>
      <c r="G115" s="41">
        <v>900</v>
      </c>
      <c r="H115" s="22" t="s">
        <v>1746</v>
      </c>
      <c r="I115" s="23" t="s">
        <v>1746</v>
      </c>
      <c r="J115" s="23" t="s">
        <v>1746</v>
      </c>
      <c r="K115" s="23" t="s">
        <v>1746</v>
      </c>
      <c r="L115" s="35">
        <v>6</v>
      </c>
      <c r="M115" s="35" t="s">
        <v>1746</v>
      </c>
      <c r="N115" s="35">
        <v>8.6</v>
      </c>
      <c r="O115" s="15" t="s">
        <v>1746</v>
      </c>
      <c r="P115" s="15" t="s">
        <v>1746</v>
      </c>
      <c r="Q115" s="15" t="s">
        <v>1746</v>
      </c>
      <c r="R115" s="24">
        <v>2</v>
      </c>
      <c r="S115" s="22" t="s">
        <v>1746</v>
      </c>
      <c r="T115" s="24">
        <v>2.4284272878570579</v>
      </c>
      <c r="U115" s="22" t="s">
        <v>1746</v>
      </c>
      <c r="V115" s="24" t="s">
        <v>1746</v>
      </c>
      <c r="W115" s="15">
        <v>8</v>
      </c>
      <c r="X115" s="141" t="s">
        <v>1746</v>
      </c>
      <c r="Y115" s="141" t="s">
        <v>1746</v>
      </c>
      <c r="Z115" s="25" t="s">
        <v>1746</v>
      </c>
    </row>
    <row r="116" spans="1:26" x14ac:dyDescent="0.25">
      <c r="A116" s="29">
        <v>115</v>
      </c>
      <c r="B116" s="1" t="s">
        <v>1746</v>
      </c>
      <c r="C116" s="29" t="s">
        <v>1901</v>
      </c>
      <c r="D116" s="39">
        <v>43774</v>
      </c>
      <c r="E116" s="40">
        <v>0.36458333333333298</v>
      </c>
      <c r="F116" s="40">
        <v>0.78125</v>
      </c>
      <c r="G116" s="41">
        <v>900</v>
      </c>
      <c r="H116" s="22" t="s">
        <v>1746</v>
      </c>
      <c r="I116" s="23" t="s">
        <v>1746</v>
      </c>
      <c r="J116" s="23" t="s">
        <v>1746</v>
      </c>
      <c r="K116" s="23" t="s">
        <v>1746</v>
      </c>
      <c r="L116" s="35">
        <v>1.1000000000000001</v>
      </c>
      <c r="M116" s="35" t="s">
        <v>1746</v>
      </c>
      <c r="N116" s="35">
        <v>10.1</v>
      </c>
      <c r="O116" s="15" t="s">
        <v>1746</v>
      </c>
      <c r="P116" s="15" t="s">
        <v>1746</v>
      </c>
      <c r="Q116" s="15" t="s">
        <v>1746</v>
      </c>
      <c r="R116" s="24">
        <v>15.5</v>
      </c>
      <c r="S116" s="22" t="s">
        <v>1746</v>
      </c>
      <c r="T116" s="24">
        <v>8.4060944579667414</v>
      </c>
      <c r="U116" s="22" t="s">
        <v>1746</v>
      </c>
      <c r="V116" s="24" t="s">
        <v>1746</v>
      </c>
      <c r="W116" s="15">
        <v>8</v>
      </c>
      <c r="X116" s="141" t="s">
        <v>1746</v>
      </c>
      <c r="Y116" s="141" t="s">
        <v>1746</v>
      </c>
      <c r="Z116" s="25" t="s">
        <v>1746</v>
      </c>
    </row>
    <row r="117" spans="1:26" x14ac:dyDescent="0.25">
      <c r="A117" s="29">
        <v>116</v>
      </c>
      <c r="B117" s="1" t="s">
        <v>1746</v>
      </c>
      <c r="C117" s="29" t="s">
        <v>603</v>
      </c>
      <c r="D117" s="39">
        <v>43774</v>
      </c>
      <c r="E117" s="40">
        <v>0.40277777777777801</v>
      </c>
      <c r="F117" s="40">
        <v>0.77777777777777801</v>
      </c>
      <c r="G117" s="41">
        <v>1200</v>
      </c>
      <c r="H117" s="22" t="s">
        <v>1746</v>
      </c>
      <c r="I117" s="23" t="s">
        <v>1746</v>
      </c>
      <c r="J117" s="23" t="s">
        <v>1746</v>
      </c>
      <c r="K117" s="23" t="s">
        <v>1746</v>
      </c>
      <c r="L117" s="35">
        <v>0</v>
      </c>
      <c r="M117" s="35" t="s">
        <v>1746</v>
      </c>
      <c r="N117" s="35">
        <v>13.2</v>
      </c>
      <c r="O117" s="15" t="s">
        <v>1746</v>
      </c>
      <c r="P117" s="15" t="s">
        <v>1746</v>
      </c>
      <c r="Q117" s="15" t="s">
        <v>1746</v>
      </c>
      <c r="R117" s="24">
        <v>7.8</v>
      </c>
      <c r="S117" s="22" t="s">
        <v>1746</v>
      </c>
      <c r="T117" s="24">
        <v>12.328938538351219</v>
      </c>
      <c r="U117" s="22" t="s">
        <v>1746</v>
      </c>
      <c r="V117" s="24" t="s">
        <v>1746</v>
      </c>
      <c r="W117" s="15">
        <v>9</v>
      </c>
      <c r="X117" s="141" t="s">
        <v>1746</v>
      </c>
      <c r="Y117" s="141" t="s">
        <v>1746</v>
      </c>
      <c r="Z117" s="25" t="s">
        <v>1746</v>
      </c>
    </row>
    <row r="118" spans="1:26" x14ac:dyDescent="0.25">
      <c r="A118" s="29">
        <v>117</v>
      </c>
      <c r="B118" s="1" t="s">
        <v>1746</v>
      </c>
      <c r="C118" s="29" t="s">
        <v>1728</v>
      </c>
      <c r="D118" s="39">
        <v>43774</v>
      </c>
      <c r="E118" s="40">
        <v>0.375</v>
      </c>
      <c r="F118" s="40">
        <v>0.79166666666666696</v>
      </c>
      <c r="G118" s="41">
        <v>1200</v>
      </c>
      <c r="H118" s="22" t="s">
        <v>1746</v>
      </c>
      <c r="I118" s="23" t="s">
        <v>1746</v>
      </c>
      <c r="J118" s="23" t="s">
        <v>1746</v>
      </c>
      <c r="K118" s="23" t="s">
        <v>1746</v>
      </c>
      <c r="L118" s="35">
        <v>0</v>
      </c>
      <c r="M118" s="35" t="s">
        <v>1746</v>
      </c>
      <c r="N118" s="35">
        <v>1.5</v>
      </c>
      <c r="O118" s="15" t="s">
        <v>1746</v>
      </c>
      <c r="P118" s="15" t="s">
        <v>1746</v>
      </c>
      <c r="Q118" s="15" t="s">
        <v>1746</v>
      </c>
      <c r="R118" s="24">
        <v>8</v>
      </c>
      <c r="S118" s="22" t="s">
        <v>1746</v>
      </c>
      <c r="T118" s="24">
        <v>1.4010157429944567</v>
      </c>
      <c r="U118" s="22" t="s">
        <v>1746</v>
      </c>
      <c r="V118" s="24" t="s">
        <v>1746</v>
      </c>
      <c r="W118" s="15">
        <v>10</v>
      </c>
      <c r="X118" s="141" t="s">
        <v>1746</v>
      </c>
      <c r="Y118" s="141" t="s">
        <v>1746</v>
      </c>
      <c r="Z118" s="25" t="s">
        <v>1746</v>
      </c>
    </row>
    <row r="119" spans="1:26" x14ac:dyDescent="0.25">
      <c r="A119" s="29">
        <v>118</v>
      </c>
      <c r="B119" s="1" t="s">
        <v>1746</v>
      </c>
      <c r="C119" s="29" t="s">
        <v>293</v>
      </c>
      <c r="D119" s="39">
        <v>43775</v>
      </c>
      <c r="E119" s="40">
        <v>0.42013888888888901</v>
      </c>
      <c r="F119" s="40" t="s">
        <v>3225</v>
      </c>
      <c r="G119" s="41">
        <v>900</v>
      </c>
      <c r="H119" s="22" t="s">
        <v>1746</v>
      </c>
      <c r="I119" s="23" t="s">
        <v>1746</v>
      </c>
      <c r="J119" s="23" t="s">
        <v>1746</v>
      </c>
      <c r="K119" s="23" t="s">
        <v>1746</v>
      </c>
      <c r="L119" s="35">
        <v>2.8</v>
      </c>
      <c r="M119" s="35" t="s">
        <v>1746</v>
      </c>
      <c r="N119" s="35">
        <v>16.3</v>
      </c>
      <c r="O119" s="15" t="s">
        <v>1746</v>
      </c>
      <c r="P119" s="15" t="s">
        <v>1746</v>
      </c>
      <c r="Q119" s="15" t="s">
        <v>1746</v>
      </c>
      <c r="R119" s="24">
        <v>3.5</v>
      </c>
      <c r="S119" s="22" t="s">
        <v>1746</v>
      </c>
      <c r="T119" s="24">
        <v>12.609141686950112</v>
      </c>
      <c r="U119" s="22" t="s">
        <v>1746</v>
      </c>
      <c r="V119" s="24" t="s">
        <v>1746</v>
      </c>
      <c r="W119" s="15">
        <v>4</v>
      </c>
      <c r="X119" s="141" t="s">
        <v>1746</v>
      </c>
      <c r="Y119" s="141" t="s">
        <v>1746</v>
      </c>
      <c r="Z119" s="25" t="s">
        <v>1746</v>
      </c>
    </row>
    <row r="120" spans="1:26" x14ac:dyDescent="0.25">
      <c r="A120" s="29">
        <v>119</v>
      </c>
      <c r="B120" s="1" t="s">
        <v>1746</v>
      </c>
      <c r="C120" s="29" t="s">
        <v>2290</v>
      </c>
      <c r="D120" s="39">
        <v>43775</v>
      </c>
      <c r="E120" s="40">
        <v>0.50694444444444398</v>
      </c>
      <c r="F120" s="40">
        <v>0.67361111111111105</v>
      </c>
      <c r="G120" s="41">
        <v>1200</v>
      </c>
      <c r="H120" s="22" t="s">
        <v>1746</v>
      </c>
      <c r="I120" s="23" t="s">
        <v>1746</v>
      </c>
      <c r="J120" s="23" t="s">
        <v>1746</v>
      </c>
      <c r="K120" s="23" t="s">
        <v>1746</v>
      </c>
      <c r="L120" s="35">
        <v>3</v>
      </c>
      <c r="M120" s="35" t="s">
        <v>1746</v>
      </c>
      <c r="N120" s="35">
        <v>4.0999999999999996</v>
      </c>
      <c r="O120" s="15" t="s">
        <v>1746</v>
      </c>
      <c r="P120" s="15" t="s">
        <v>1746</v>
      </c>
      <c r="Q120" s="15" t="s">
        <v>1746</v>
      </c>
      <c r="R120" s="24">
        <v>1</v>
      </c>
      <c r="S120" s="22" t="s">
        <v>1746</v>
      </c>
      <c r="T120" s="24">
        <v>1.0274115448626013</v>
      </c>
      <c r="U120" s="22" t="s">
        <v>1746</v>
      </c>
      <c r="V120" s="24" t="s">
        <v>1746</v>
      </c>
      <c r="W120" s="15">
        <v>4</v>
      </c>
      <c r="X120" s="141" t="s">
        <v>1746</v>
      </c>
      <c r="Y120" s="141" t="s">
        <v>1746</v>
      </c>
      <c r="Z120" s="25" t="s">
        <v>1746</v>
      </c>
    </row>
    <row r="121" spans="1:26" x14ac:dyDescent="0.25">
      <c r="A121" s="29">
        <v>120</v>
      </c>
      <c r="B121" s="1" t="s">
        <v>1746</v>
      </c>
      <c r="C121" s="29" t="s">
        <v>1728</v>
      </c>
      <c r="D121" s="39">
        <v>43775</v>
      </c>
      <c r="E121" s="40">
        <v>0.36111111111111099</v>
      </c>
      <c r="F121" s="40">
        <v>0.73611111111111105</v>
      </c>
      <c r="G121" s="41">
        <v>1200</v>
      </c>
      <c r="H121" s="22" t="s">
        <v>1746</v>
      </c>
      <c r="I121" s="23" t="s">
        <v>1746</v>
      </c>
      <c r="J121" s="23" t="s">
        <v>1746</v>
      </c>
      <c r="K121" s="23" t="s">
        <v>1746</v>
      </c>
      <c r="L121" s="35">
        <v>0</v>
      </c>
      <c r="M121" s="35" t="s">
        <v>1746</v>
      </c>
      <c r="N121" s="35">
        <v>3.5</v>
      </c>
      <c r="O121" s="15" t="s">
        <v>1746</v>
      </c>
      <c r="P121" s="15" t="s">
        <v>1746</v>
      </c>
      <c r="Q121" s="15" t="s">
        <v>1746</v>
      </c>
      <c r="R121" s="24">
        <v>8.5</v>
      </c>
      <c r="S121" s="22" t="s">
        <v>1746</v>
      </c>
      <c r="T121" s="24">
        <v>3.2690367336537327</v>
      </c>
      <c r="U121" s="22" t="s">
        <v>1746</v>
      </c>
      <c r="V121" s="24" t="s">
        <v>1746</v>
      </c>
      <c r="W121" s="15">
        <v>9</v>
      </c>
      <c r="X121" s="141" t="s">
        <v>1746</v>
      </c>
      <c r="Y121" s="141" t="s">
        <v>1746</v>
      </c>
      <c r="Z121" s="25" t="s">
        <v>1746</v>
      </c>
    </row>
    <row r="122" spans="1:26" x14ac:dyDescent="0.25">
      <c r="A122" s="29">
        <v>121</v>
      </c>
      <c r="B122" s="1" t="s">
        <v>1746</v>
      </c>
      <c r="C122" s="29" t="s">
        <v>291</v>
      </c>
      <c r="D122" s="39">
        <v>43775</v>
      </c>
      <c r="E122" s="40">
        <v>0.65277777777777801</v>
      </c>
      <c r="F122" s="40" t="s">
        <v>3224</v>
      </c>
      <c r="G122" s="41">
        <v>900</v>
      </c>
      <c r="H122" s="22" t="s">
        <v>1746</v>
      </c>
      <c r="I122" s="23" t="s">
        <v>1746</v>
      </c>
      <c r="J122" s="23" t="s">
        <v>1746</v>
      </c>
      <c r="K122" s="23" t="s">
        <v>1746</v>
      </c>
      <c r="L122" s="35">
        <v>2.7</v>
      </c>
      <c r="M122" s="35" t="s">
        <v>1746</v>
      </c>
      <c r="N122" s="35">
        <v>14.5</v>
      </c>
      <c r="O122" s="15" t="s">
        <v>1746</v>
      </c>
      <c r="P122" s="15" t="s">
        <v>1746</v>
      </c>
      <c r="Q122" s="15" t="s">
        <v>1746</v>
      </c>
      <c r="R122" s="24">
        <v>6.5</v>
      </c>
      <c r="S122" s="22" t="s">
        <v>1746</v>
      </c>
      <c r="T122" s="24">
        <v>11.021323844889727</v>
      </c>
      <c r="U122" s="22" t="s">
        <v>1746</v>
      </c>
      <c r="V122" s="24" t="s">
        <v>1746</v>
      </c>
      <c r="W122" s="15">
        <v>4</v>
      </c>
      <c r="X122" s="141" t="s">
        <v>1746</v>
      </c>
      <c r="Y122" s="141" t="s">
        <v>1746</v>
      </c>
      <c r="Z122" s="25" t="s">
        <v>1746</v>
      </c>
    </row>
    <row r="123" spans="1:26" x14ac:dyDescent="0.25">
      <c r="A123" s="29">
        <v>122</v>
      </c>
      <c r="B123" s="1" t="s">
        <v>1746</v>
      </c>
      <c r="C123" s="29" t="s">
        <v>291</v>
      </c>
      <c r="D123" s="39">
        <v>43776</v>
      </c>
      <c r="E123" s="40">
        <v>0.36805555555555602</v>
      </c>
      <c r="F123" s="40">
        <v>0.53472222222222199</v>
      </c>
      <c r="G123" s="41">
        <v>900</v>
      </c>
      <c r="H123" s="22" t="s">
        <v>1746</v>
      </c>
      <c r="I123" s="23" t="s">
        <v>1746</v>
      </c>
      <c r="J123" s="23" t="s">
        <v>1746</v>
      </c>
      <c r="K123" s="23" t="s">
        <v>1746</v>
      </c>
      <c r="L123" s="35">
        <v>5</v>
      </c>
      <c r="M123" s="35" t="s">
        <v>1746</v>
      </c>
      <c r="N123" s="35">
        <v>5.5</v>
      </c>
      <c r="O123" s="15" t="s">
        <v>1746</v>
      </c>
      <c r="P123" s="15" t="s">
        <v>1746</v>
      </c>
      <c r="Q123" s="15" t="s">
        <v>1746</v>
      </c>
      <c r="R123" s="24">
        <v>0</v>
      </c>
      <c r="S123" s="22" t="s">
        <v>1746</v>
      </c>
      <c r="T123" s="24">
        <v>0.46700524766481888</v>
      </c>
      <c r="U123" s="22" t="s">
        <v>1746</v>
      </c>
      <c r="V123" s="24" t="s">
        <v>1746</v>
      </c>
      <c r="W123" s="15">
        <v>4</v>
      </c>
      <c r="X123" s="141" t="s">
        <v>1746</v>
      </c>
      <c r="Y123" s="141" t="s">
        <v>1746</v>
      </c>
      <c r="Z123" s="25" t="s">
        <v>1746</v>
      </c>
    </row>
    <row r="124" spans="1:26" x14ac:dyDescent="0.25">
      <c r="A124" s="29">
        <v>123</v>
      </c>
      <c r="B124" s="1" t="s">
        <v>1746</v>
      </c>
      <c r="C124" s="29" t="s">
        <v>293</v>
      </c>
      <c r="D124" s="39">
        <v>43776</v>
      </c>
      <c r="E124" s="40">
        <v>0.56597222222222199</v>
      </c>
      <c r="F124" s="40">
        <v>0.73263888888888895</v>
      </c>
      <c r="G124" s="41">
        <v>900</v>
      </c>
      <c r="H124" s="22" t="s">
        <v>1746</v>
      </c>
      <c r="I124" s="23" t="s">
        <v>1746</v>
      </c>
      <c r="J124" s="23" t="s">
        <v>1746</v>
      </c>
      <c r="K124" s="23" t="s">
        <v>1746</v>
      </c>
      <c r="L124" s="35">
        <v>5</v>
      </c>
      <c r="M124" s="35" t="s">
        <v>1746</v>
      </c>
      <c r="N124" s="35">
        <v>8.5</v>
      </c>
      <c r="O124" s="15" t="s">
        <v>1746</v>
      </c>
      <c r="P124" s="15" t="s">
        <v>1746</v>
      </c>
      <c r="Q124" s="15" t="s">
        <v>1746</v>
      </c>
      <c r="R124" s="24">
        <v>1</v>
      </c>
      <c r="S124" s="22" t="s">
        <v>1746</v>
      </c>
      <c r="T124" s="24">
        <v>3.2690367336537327</v>
      </c>
      <c r="U124" s="22" t="s">
        <v>1746</v>
      </c>
      <c r="V124" s="24" t="s">
        <v>1746</v>
      </c>
      <c r="W124" s="15">
        <v>4</v>
      </c>
      <c r="X124" s="141" t="s">
        <v>1746</v>
      </c>
      <c r="Y124" s="141" t="s">
        <v>1746</v>
      </c>
      <c r="Z124" s="25" t="s">
        <v>1746</v>
      </c>
    </row>
    <row r="125" spans="1:26" x14ac:dyDescent="0.25">
      <c r="A125" s="29">
        <v>124</v>
      </c>
      <c r="B125" s="1" t="s">
        <v>1746</v>
      </c>
      <c r="C125" s="29" t="s">
        <v>2269</v>
      </c>
      <c r="D125" s="39">
        <v>43776</v>
      </c>
      <c r="E125" s="40">
        <v>0.35416666666666702</v>
      </c>
      <c r="F125" s="40">
        <v>0.79166666666666696</v>
      </c>
      <c r="G125" s="41">
        <v>1200</v>
      </c>
      <c r="H125" s="22" t="s">
        <v>1746</v>
      </c>
      <c r="I125" s="23" t="s">
        <v>1746</v>
      </c>
      <c r="J125" s="23" t="s">
        <v>1746</v>
      </c>
      <c r="K125" s="23" t="s">
        <v>1746</v>
      </c>
      <c r="L125" s="35">
        <v>3</v>
      </c>
      <c r="M125" s="35" t="s">
        <v>1746</v>
      </c>
      <c r="N125" s="35">
        <v>5.3</v>
      </c>
      <c r="O125" s="15" t="s">
        <v>1746</v>
      </c>
      <c r="P125" s="15" t="s">
        <v>1746</v>
      </c>
      <c r="Q125" s="15" t="s">
        <v>1746</v>
      </c>
      <c r="R125" s="24">
        <v>3.2</v>
      </c>
      <c r="S125" s="22" t="s">
        <v>1746</v>
      </c>
      <c r="T125" s="24">
        <v>2.1482241392581671</v>
      </c>
      <c r="U125" s="22" t="s">
        <v>1746</v>
      </c>
      <c r="V125" s="24" t="s">
        <v>1746</v>
      </c>
      <c r="W125" s="15">
        <v>10</v>
      </c>
      <c r="X125" s="141" t="s">
        <v>1746</v>
      </c>
      <c r="Y125" s="141" t="s">
        <v>1746</v>
      </c>
      <c r="Z125" s="25" t="s">
        <v>1746</v>
      </c>
    </row>
    <row r="126" spans="1:26" x14ac:dyDescent="0.25">
      <c r="A126" s="29">
        <v>125</v>
      </c>
      <c r="B126" s="1" t="s">
        <v>1746</v>
      </c>
      <c r="C126" s="29" t="s">
        <v>2363</v>
      </c>
      <c r="D126" s="39">
        <v>43776</v>
      </c>
      <c r="E126" s="40">
        <v>0.46875</v>
      </c>
      <c r="F126" s="40">
        <v>0.82291666666666696</v>
      </c>
      <c r="G126" s="41">
        <v>1200</v>
      </c>
      <c r="H126" s="22" t="s">
        <v>1746</v>
      </c>
      <c r="I126" s="23" t="s">
        <v>1746</v>
      </c>
      <c r="J126" s="23" t="s">
        <v>1746</v>
      </c>
      <c r="K126" s="23" t="s">
        <v>1746</v>
      </c>
      <c r="L126" s="35">
        <v>7</v>
      </c>
      <c r="M126" s="35" t="s">
        <v>1746</v>
      </c>
      <c r="N126" s="35">
        <v>9.8000000000000007</v>
      </c>
      <c r="O126" s="15" t="s">
        <v>1746</v>
      </c>
      <c r="P126" s="15" t="s">
        <v>1746</v>
      </c>
      <c r="Q126" s="15" t="s">
        <v>1746</v>
      </c>
      <c r="R126" s="24">
        <v>6</v>
      </c>
      <c r="S126" s="22" t="s">
        <v>1746</v>
      </c>
      <c r="T126" s="24">
        <v>2.6152293869229868</v>
      </c>
      <c r="U126" s="22" t="s">
        <v>1746</v>
      </c>
      <c r="V126" s="24" t="s">
        <v>1746</v>
      </c>
      <c r="W126" s="15">
        <v>8</v>
      </c>
      <c r="X126" s="141" t="s">
        <v>1746</v>
      </c>
      <c r="Y126" s="141" t="s">
        <v>1746</v>
      </c>
      <c r="Z126" s="25" t="s">
        <v>1746</v>
      </c>
    </row>
    <row r="127" spans="1:26" x14ac:dyDescent="0.25">
      <c r="A127" s="29">
        <v>126</v>
      </c>
      <c r="B127" s="1" t="s">
        <v>1746</v>
      </c>
      <c r="C127" s="29" t="s">
        <v>293</v>
      </c>
      <c r="D127" s="39">
        <v>43777</v>
      </c>
      <c r="E127" s="40">
        <v>0.35069444444444398</v>
      </c>
      <c r="F127" s="40">
        <v>0.53125</v>
      </c>
      <c r="G127" s="41">
        <v>900</v>
      </c>
      <c r="H127" s="22" t="s">
        <v>1746</v>
      </c>
      <c r="I127" s="23" t="s">
        <v>1746</v>
      </c>
      <c r="J127" s="23" t="s">
        <v>1746</v>
      </c>
      <c r="K127" s="23" t="s">
        <v>1746</v>
      </c>
      <c r="L127" s="35">
        <v>7</v>
      </c>
      <c r="M127" s="35" t="s">
        <v>1746</v>
      </c>
      <c r="N127" s="35">
        <v>9</v>
      </c>
      <c r="O127" s="15" t="s">
        <v>1746</v>
      </c>
      <c r="P127" s="15" t="s">
        <v>1746</v>
      </c>
      <c r="Q127" s="15" t="s">
        <v>1746</v>
      </c>
      <c r="R127" s="24">
        <v>1</v>
      </c>
      <c r="S127" s="22" t="s">
        <v>1746</v>
      </c>
      <c r="T127" s="24">
        <v>1.8680209906592755</v>
      </c>
      <c r="U127" s="22" t="s">
        <v>1746</v>
      </c>
      <c r="V127" s="24" t="s">
        <v>1746</v>
      </c>
      <c r="W127" s="15">
        <v>4</v>
      </c>
      <c r="X127" s="141" t="s">
        <v>1746</v>
      </c>
      <c r="Y127" s="141" t="s">
        <v>1746</v>
      </c>
      <c r="Z127" s="25" t="s">
        <v>1746</v>
      </c>
    </row>
    <row r="128" spans="1:26" x14ac:dyDescent="0.25">
      <c r="A128" s="29">
        <v>127</v>
      </c>
      <c r="B128" s="1" t="s">
        <v>1746</v>
      </c>
      <c r="C128" s="29" t="s">
        <v>291</v>
      </c>
      <c r="D128" s="39">
        <v>43777</v>
      </c>
      <c r="E128" s="40">
        <v>0.67361111111111105</v>
      </c>
      <c r="F128" s="40">
        <v>0.78472222222222199</v>
      </c>
      <c r="G128" s="41">
        <v>1200</v>
      </c>
      <c r="H128" s="22" t="s">
        <v>1746</v>
      </c>
      <c r="I128" s="23" t="s">
        <v>1746</v>
      </c>
      <c r="J128" s="23" t="s">
        <v>1746</v>
      </c>
      <c r="K128" s="23" t="s">
        <v>1746</v>
      </c>
      <c r="L128" s="35">
        <v>0.9</v>
      </c>
      <c r="M128" s="35" t="s">
        <v>1746</v>
      </c>
      <c r="N128" s="35">
        <v>9</v>
      </c>
      <c r="O128" s="15" t="s">
        <v>1746</v>
      </c>
      <c r="P128" s="15" t="s">
        <v>1746</v>
      </c>
      <c r="Q128" s="15" t="s">
        <v>1746</v>
      </c>
      <c r="R128" s="24">
        <v>1</v>
      </c>
      <c r="S128" s="22" t="s">
        <v>1746</v>
      </c>
      <c r="T128" s="24">
        <v>7.5654850121700656</v>
      </c>
      <c r="U128" s="22" t="s">
        <v>1746</v>
      </c>
      <c r="V128" s="24" t="s">
        <v>1746</v>
      </c>
      <c r="W128" s="15">
        <v>4</v>
      </c>
      <c r="X128" s="141" t="s">
        <v>1746</v>
      </c>
      <c r="Y128" s="141" t="s">
        <v>1746</v>
      </c>
      <c r="Z128" s="25" t="s">
        <v>1746</v>
      </c>
    </row>
    <row r="129" spans="1:26" x14ac:dyDescent="0.25">
      <c r="A129" s="29">
        <v>128</v>
      </c>
      <c r="B129" s="1" t="s">
        <v>1746</v>
      </c>
      <c r="C129" s="29" t="s">
        <v>1912</v>
      </c>
      <c r="D129" s="39">
        <v>43777</v>
      </c>
      <c r="E129" s="40">
        <v>0.45138888888888901</v>
      </c>
      <c r="F129" s="40">
        <v>0.78472222222222199</v>
      </c>
      <c r="G129" s="41">
        <v>1200</v>
      </c>
      <c r="H129" s="22" t="s">
        <v>1746</v>
      </c>
      <c r="I129" s="23" t="s">
        <v>1746</v>
      </c>
      <c r="J129" s="23" t="s">
        <v>1746</v>
      </c>
      <c r="K129" s="23" t="s">
        <v>1746</v>
      </c>
      <c r="L129" s="35">
        <v>0</v>
      </c>
      <c r="M129" s="35" t="s">
        <v>1746</v>
      </c>
      <c r="N129" s="35">
        <v>1.9</v>
      </c>
      <c r="O129" s="15" t="s">
        <v>1746</v>
      </c>
      <c r="P129" s="15" t="s">
        <v>1746</v>
      </c>
      <c r="Q129" s="15" t="s">
        <v>1746</v>
      </c>
      <c r="R129" s="24">
        <v>0</v>
      </c>
      <c r="S129" s="22" t="s">
        <v>1746</v>
      </c>
      <c r="T129" s="24">
        <v>1.7746199411263117</v>
      </c>
      <c r="U129" s="22" t="s">
        <v>1746</v>
      </c>
      <c r="V129" s="24" t="s">
        <v>1746</v>
      </c>
      <c r="W129" s="15">
        <v>8</v>
      </c>
      <c r="X129" s="141" t="s">
        <v>1746</v>
      </c>
      <c r="Y129" s="141" t="s">
        <v>1746</v>
      </c>
      <c r="Z129" s="25" t="s">
        <v>1746</v>
      </c>
    </row>
    <row r="130" spans="1:26" x14ac:dyDescent="0.25">
      <c r="A130" s="29">
        <v>129</v>
      </c>
      <c r="B130" s="1" t="s">
        <v>1746</v>
      </c>
      <c r="C130" s="29" t="s">
        <v>293</v>
      </c>
      <c r="D130" s="39">
        <v>43778</v>
      </c>
      <c r="E130" s="40" t="s">
        <v>1746</v>
      </c>
      <c r="F130" s="40" t="s">
        <v>1746</v>
      </c>
      <c r="G130" s="41">
        <v>1200</v>
      </c>
      <c r="H130" s="22" t="s">
        <v>1746</v>
      </c>
      <c r="I130" s="23" t="s">
        <v>1746</v>
      </c>
      <c r="J130" s="23" t="s">
        <v>1746</v>
      </c>
      <c r="K130" s="23" t="s">
        <v>1746</v>
      </c>
      <c r="L130" s="35">
        <v>0</v>
      </c>
      <c r="M130" s="35" t="s">
        <v>1746</v>
      </c>
      <c r="N130" s="35">
        <v>9</v>
      </c>
      <c r="O130" s="15" t="s">
        <v>1746</v>
      </c>
      <c r="P130" s="15" t="s">
        <v>1746</v>
      </c>
      <c r="Q130" s="15" t="s">
        <v>1746</v>
      </c>
      <c r="R130" s="24">
        <v>2</v>
      </c>
      <c r="S130" s="22" t="s">
        <v>1746</v>
      </c>
      <c r="T130" s="24">
        <v>8.4060944579667414</v>
      </c>
      <c r="U130" s="22" t="s">
        <v>1746</v>
      </c>
      <c r="V130" s="24" t="s">
        <v>1746</v>
      </c>
      <c r="W130" s="15">
        <v>8</v>
      </c>
      <c r="X130" s="141" t="s">
        <v>1746</v>
      </c>
      <c r="Y130" s="141" t="s">
        <v>1746</v>
      </c>
      <c r="Z130" s="25" t="s">
        <v>1746</v>
      </c>
    </row>
    <row r="131" spans="1:26" x14ac:dyDescent="0.25">
      <c r="A131" s="29">
        <v>130</v>
      </c>
      <c r="B131" s="1" t="s">
        <v>1746</v>
      </c>
      <c r="C131" s="29" t="s">
        <v>1728</v>
      </c>
      <c r="D131" s="39">
        <v>43778</v>
      </c>
      <c r="E131" s="40" t="s">
        <v>1746</v>
      </c>
      <c r="F131" s="40" t="s">
        <v>1746</v>
      </c>
      <c r="G131" s="41">
        <v>1200</v>
      </c>
      <c r="H131" s="22" t="s">
        <v>1746</v>
      </c>
      <c r="I131" s="23" t="s">
        <v>1746</v>
      </c>
      <c r="J131" s="23" t="s">
        <v>1746</v>
      </c>
      <c r="K131" s="23" t="s">
        <v>1746</v>
      </c>
      <c r="L131" s="35">
        <v>0</v>
      </c>
      <c r="M131" s="35" t="s">
        <v>1746</v>
      </c>
      <c r="N131" s="35">
        <v>3.7</v>
      </c>
      <c r="O131" s="15" t="s">
        <v>1746</v>
      </c>
      <c r="P131" s="15" t="s">
        <v>1746</v>
      </c>
      <c r="Q131" s="15" t="s">
        <v>1746</v>
      </c>
      <c r="R131" s="24">
        <v>8.5</v>
      </c>
      <c r="S131" s="22" t="s">
        <v>1746</v>
      </c>
      <c r="T131" s="24">
        <v>3.4558388327196603</v>
      </c>
      <c r="U131" s="22" t="s">
        <v>1746</v>
      </c>
      <c r="V131" s="24" t="s">
        <v>1746</v>
      </c>
      <c r="W131" s="15">
        <v>8</v>
      </c>
      <c r="X131" s="141" t="s">
        <v>1746</v>
      </c>
      <c r="Y131" s="141" t="s">
        <v>1746</v>
      </c>
      <c r="Z131" s="25" t="s">
        <v>1746</v>
      </c>
    </row>
    <row r="132" spans="1:26" x14ac:dyDescent="0.25">
      <c r="A132" s="29">
        <v>131</v>
      </c>
      <c r="B132" s="1" t="s">
        <v>1746</v>
      </c>
      <c r="C132" s="29" t="s">
        <v>1941</v>
      </c>
      <c r="D132" s="39">
        <v>43779</v>
      </c>
      <c r="E132" s="40" t="s">
        <v>1746</v>
      </c>
      <c r="F132" s="40" t="s">
        <v>1746</v>
      </c>
      <c r="G132" s="41">
        <v>1200</v>
      </c>
      <c r="H132" s="22" t="s">
        <v>1746</v>
      </c>
      <c r="I132" s="23" t="s">
        <v>1746</v>
      </c>
      <c r="J132" s="23" t="s">
        <v>1746</v>
      </c>
      <c r="K132" s="23" t="s">
        <v>1746</v>
      </c>
      <c r="L132" s="35">
        <v>0</v>
      </c>
      <c r="M132" s="35" t="s">
        <v>1746</v>
      </c>
      <c r="N132" s="35">
        <v>2.5</v>
      </c>
      <c r="O132" s="15" t="s">
        <v>1746</v>
      </c>
      <c r="P132" s="15" t="s">
        <v>1746</v>
      </c>
      <c r="Q132" s="15" t="s">
        <v>1746</v>
      </c>
      <c r="R132" s="24">
        <v>3.9</v>
      </c>
      <c r="S132" s="22" t="s">
        <v>1746</v>
      </c>
      <c r="T132" s="24">
        <v>2.3350262383240947</v>
      </c>
      <c r="U132" s="22" t="s">
        <v>1746</v>
      </c>
      <c r="V132" s="24" t="s">
        <v>1746</v>
      </c>
      <c r="W132" s="15">
        <v>8</v>
      </c>
      <c r="X132" s="141" t="s">
        <v>1746</v>
      </c>
      <c r="Y132" s="141" t="s">
        <v>1746</v>
      </c>
      <c r="Z132" s="25" t="s">
        <v>1746</v>
      </c>
    </row>
    <row r="133" spans="1:26" x14ac:dyDescent="0.25">
      <c r="A133" s="29">
        <v>132</v>
      </c>
      <c r="B133" s="1" t="s">
        <v>1746</v>
      </c>
      <c r="C133" s="29" t="s">
        <v>1728</v>
      </c>
      <c r="D133" s="39">
        <v>43779</v>
      </c>
      <c r="E133" s="40" t="s">
        <v>1746</v>
      </c>
      <c r="F133" s="40" t="s">
        <v>1746</v>
      </c>
      <c r="G133" s="41">
        <v>1200</v>
      </c>
      <c r="H133" s="22" t="s">
        <v>1746</v>
      </c>
      <c r="I133" s="23" t="s">
        <v>1746</v>
      </c>
      <c r="J133" s="23" t="s">
        <v>1746</v>
      </c>
      <c r="K133" s="23" t="s">
        <v>1746</v>
      </c>
      <c r="L133" s="35">
        <v>0</v>
      </c>
      <c r="M133" s="35" t="s">
        <v>1746</v>
      </c>
      <c r="N133" s="35">
        <v>3</v>
      </c>
      <c r="O133" s="15" t="s">
        <v>1746</v>
      </c>
      <c r="P133" s="15" t="s">
        <v>1746</v>
      </c>
      <c r="Q133" s="15" t="s">
        <v>1746</v>
      </c>
      <c r="R133" s="24">
        <v>9</v>
      </c>
      <c r="S133" s="22" t="s">
        <v>1746</v>
      </c>
      <c r="T133" s="24">
        <v>2.8020314859889135</v>
      </c>
      <c r="U133" s="22" t="s">
        <v>1746</v>
      </c>
      <c r="V133" s="24" t="s">
        <v>1746</v>
      </c>
      <c r="W133" s="15">
        <v>10</v>
      </c>
      <c r="X133" s="141" t="s">
        <v>1746</v>
      </c>
      <c r="Y133" s="141" t="s">
        <v>1746</v>
      </c>
      <c r="Z133" s="25" t="s">
        <v>1746</v>
      </c>
    </row>
    <row r="134" spans="1:26" x14ac:dyDescent="0.25">
      <c r="A134" s="29">
        <v>133</v>
      </c>
      <c r="B134" s="1" t="s">
        <v>1746</v>
      </c>
      <c r="C134" s="29" t="s">
        <v>1728</v>
      </c>
      <c r="D134" s="39">
        <v>43780</v>
      </c>
      <c r="E134" s="40" t="s">
        <v>1746</v>
      </c>
      <c r="F134" s="40" t="s">
        <v>1746</v>
      </c>
      <c r="G134" s="41">
        <v>900</v>
      </c>
      <c r="H134" s="22" t="s">
        <v>1746</v>
      </c>
      <c r="I134" s="23" t="s">
        <v>1746</v>
      </c>
      <c r="J134" s="23" t="s">
        <v>1746</v>
      </c>
      <c r="K134" s="23" t="s">
        <v>1746</v>
      </c>
      <c r="L134" s="35">
        <v>0</v>
      </c>
      <c r="M134" s="35" t="s">
        <v>1746</v>
      </c>
      <c r="N134" s="35">
        <v>4</v>
      </c>
      <c r="O134" s="15" t="s">
        <v>1746</v>
      </c>
      <c r="P134" s="15" t="s">
        <v>1746</v>
      </c>
      <c r="Q134" s="15" t="s">
        <v>1746</v>
      </c>
      <c r="R134" s="24">
        <v>6.5</v>
      </c>
      <c r="S134" s="22" t="s">
        <v>1746</v>
      </c>
      <c r="T134" s="24">
        <v>3.736041981318551</v>
      </c>
      <c r="U134" s="22" t="s">
        <v>1746</v>
      </c>
      <c r="V134" s="24" t="s">
        <v>1746</v>
      </c>
      <c r="W134" s="15">
        <v>9</v>
      </c>
      <c r="X134" s="141" t="s">
        <v>1746</v>
      </c>
      <c r="Y134" s="141" t="s">
        <v>1746</v>
      </c>
      <c r="Z134" s="25" t="s">
        <v>1746</v>
      </c>
    </row>
    <row r="135" spans="1:26" x14ac:dyDescent="0.25">
      <c r="A135" s="29">
        <v>134</v>
      </c>
      <c r="B135" s="1" t="s">
        <v>1746</v>
      </c>
      <c r="C135" s="29" t="s">
        <v>1027</v>
      </c>
      <c r="D135" s="39">
        <v>43782</v>
      </c>
      <c r="E135" s="40" t="s">
        <v>1746</v>
      </c>
      <c r="F135" s="40" t="s">
        <v>1746</v>
      </c>
      <c r="G135" s="41">
        <v>1200</v>
      </c>
      <c r="H135" s="22" t="s">
        <v>1746</v>
      </c>
      <c r="I135" s="23" t="s">
        <v>1746</v>
      </c>
      <c r="J135" s="23" t="s">
        <v>1746</v>
      </c>
      <c r="K135" s="23" t="s">
        <v>1746</v>
      </c>
      <c r="L135" s="35">
        <v>0</v>
      </c>
      <c r="M135" s="35" t="s">
        <v>1746</v>
      </c>
      <c r="N135" s="35">
        <v>2.1</v>
      </c>
      <c r="O135" s="15" t="s">
        <v>1746</v>
      </c>
      <c r="P135" s="15" t="s">
        <v>1746</v>
      </c>
      <c r="Q135" s="15" t="s">
        <v>1746</v>
      </c>
      <c r="R135" s="24">
        <v>2.6</v>
      </c>
      <c r="S135" s="22" t="s">
        <v>1746</v>
      </c>
      <c r="T135" s="24">
        <v>1.9614220401922398</v>
      </c>
      <c r="U135" s="22" t="s">
        <v>1746</v>
      </c>
      <c r="V135" s="24" t="s">
        <v>1746</v>
      </c>
      <c r="W135" s="15">
        <v>3</v>
      </c>
      <c r="X135" s="141" t="s">
        <v>1746</v>
      </c>
      <c r="Y135" s="141" t="s">
        <v>1746</v>
      </c>
      <c r="Z135" s="25" t="s">
        <v>1746</v>
      </c>
    </row>
    <row r="136" spans="1:26" x14ac:dyDescent="0.25">
      <c r="A136" s="29">
        <v>135</v>
      </c>
      <c r="B136" s="1" t="s">
        <v>1746</v>
      </c>
      <c r="C136" s="29" t="s">
        <v>1865</v>
      </c>
      <c r="D136" s="39">
        <v>43782</v>
      </c>
      <c r="E136" s="40" t="s">
        <v>1746</v>
      </c>
      <c r="F136" s="40" t="s">
        <v>1746</v>
      </c>
      <c r="G136" s="41">
        <v>900</v>
      </c>
      <c r="H136" s="22" t="s">
        <v>1746</v>
      </c>
      <c r="I136" s="23" t="s">
        <v>1746</v>
      </c>
      <c r="J136" s="23" t="s">
        <v>1746</v>
      </c>
      <c r="K136" s="23" t="s">
        <v>1746</v>
      </c>
      <c r="L136" s="35">
        <v>0</v>
      </c>
      <c r="M136" s="35" t="s">
        <v>1746</v>
      </c>
      <c r="N136" s="35">
        <v>2.6</v>
      </c>
      <c r="O136" s="15" t="s">
        <v>1746</v>
      </c>
      <c r="P136" s="15" t="s">
        <v>1746</v>
      </c>
      <c r="Q136" s="15" t="s">
        <v>1746</v>
      </c>
      <c r="R136" s="24">
        <v>9</v>
      </c>
      <c r="S136" s="22" t="s">
        <v>1746</v>
      </c>
      <c r="T136" s="24">
        <v>2.4284272878570587</v>
      </c>
      <c r="U136" s="22" t="s">
        <v>1746</v>
      </c>
      <c r="V136" s="24" t="s">
        <v>1746</v>
      </c>
      <c r="W136" s="15">
        <v>10</v>
      </c>
      <c r="X136" s="141" t="s">
        <v>1746</v>
      </c>
      <c r="Y136" s="141" t="s">
        <v>1746</v>
      </c>
      <c r="Z136" s="25" t="s">
        <v>1746</v>
      </c>
    </row>
    <row r="137" spans="1:26" x14ac:dyDescent="0.25">
      <c r="A137" s="29">
        <v>136</v>
      </c>
      <c r="B137" s="1" t="s">
        <v>1746</v>
      </c>
      <c r="C137" s="29" t="s">
        <v>1792</v>
      </c>
      <c r="D137" s="39">
        <v>43783</v>
      </c>
      <c r="E137" s="40" t="s">
        <v>1746</v>
      </c>
      <c r="F137" s="40" t="s">
        <v>1746</v>
      </c>
      <c r="G137" s="41">
        <v>1200</v>
      </c>
      <c r="H137" s="22" t="s">
        <v>1746</v>
      </c>
      <c r="I137" s="23" t="s">
        <v>1746</v>
      </c>
      <c r="J137" s="23" t="s">
        <v>1746</v>
      </c>
      <c r="K137" s="23" t="s">
        <v>1746</v>
      </c>
      <c r="L137" s="35">
        <v>2.1</v>
      </c>
      <c r="M137" s="35" t="s">
        <v>1746</v>
      </c>
      <c r="N137" s="35">
        <v>2.5</v>
      </c>
      <c r="O137" s="15" t="s">
        <v>1746</v>
      </c>
      <c r="P137" s="15" t="s">
        <v>1746</v>
      </c>
      <c r="Q137" s="15" t="s">
        <v>1746</v>
      </c>
      <c r="R137" s="24">
        <v>1.2</v>
      </c>
      <c r="S137" s="22" t="s">
        <v>1746</v>
      </c>
      <c r="T137" s="24">
        <v>0.37360419813185503</v>
      </c>
      <c r="U137" s="22" t="s">
        <v>1746</v>
      </c>
      <c r="V137" s="24" t="s">
        <v>1746</v>
      </c>
      <c r="W137" s="15">
        <v>4</v>
      </c>
      <c r="X137" s="141" t="s">
        <v>1746</v>
      </c>
      <c r="Y137" s="141" t="s">
        <v>1746</v>
      </c>
      <c r="Z137" s="25" t="s">
        <v>1746</v>
      </c>
    </row>
    <row r="138" spans="1:26" x14ac:dyDescent="0.25">
      <c r="A138" s="29">
        <v>137</v>
      </c>
      <c r="B138" s="1" t="s">
        <v>1746</v>
      </c>
      <c r="C138" s="29" t="s">
        <v>1865</v>
      </c>
      <c r="D138" s="39">
        <v>43783</v>
      </c>
      <c r="E138" s="40" t="s">
        <v>1746</v>
      </c>
      <c r="F138" s="40" t="s">
        <v>1746</v>
      </c>
      <c r="G138" s="41">
        <v>900</v>
      </c>
      <c r="H138" s="22" t="s">
        <v>1746</v>
      </c>
      <c r="I138" s="23" t="s">
        <v>1746</v>
      </c>
      <c r="J138" s="23" t="s">
        <v>1746</v>
      </c>
      <c r="K138" s="23" t="s">
        <v>1746</v>
      </c>
      <c r="L138" s="35">
        <v>0</v>
      </c>
      <c r="M138" s="35" t="s">
        <v>1746</v>
      </c>
      <c r="N138" s="35">
        <v>7</v>
      </c>
      <c r="O138" s="15" t="s">
        <v>1746</v>
      </c>
      <c r="P138" s="15" t="s">
        <v>1746</v>
      </c>
      <c r="Q138" s="15" t="s">
        <v>1746</v>
      </c>
      <c r="R138" s="24">
        <v>20</v>
      </c>
      <c r="S138" s="22" t="s">
        <v>1746</v>
      </c>
      <c r="T138" s="24">
        <v>6.5380734673074654</v>
      </c>
      <c r="U138" s="22" t="s">
        <v>1746</v>
      </c>
      <c r="V138" s="24" t="s">
        <v>1746</v>
      </c>
      <c r="W138" s="15">
        <v>8</v>
      </c>
      <c r="X138" s="141" t="s">
        <v>1746</v>
      </c>
      <c r="Y138" s="141" t="s">
        <v>1746</v>
      </c>
      <c r="Z138" s="25" t="s">
        <v>1746</v>
      </c>
    </row>
    <row r="139" spans="1:26" x14ac:dyDescent="0.25">
      <c r="A139" s="29">
        <v>138</v>
      </c>
      <c r="B139" s="1" t="s">
        <v>1746</v>
      </c>
      <c r="C139" s="29" t="s">
        <v>1865</v>
      </c>
      <c r="D139" s="39">
        <v>43784</v>
      </c>
      <c r="E139" s="40" t="s">
        <v>1746</v>
      </c>
      <c r="F139" s="40" t="s">
        <v>1746</v>
      </c>
      <c r="G139" s="41">
        <v>900</v>
      </c>
      <c r="H139" s="22" t="s">
        <v>1746</v>
      </c>
      <c r="I139" s="23" t="s">
        <v>1746</v>
      </c>
      <c r="J139" s="23" t="s">
        <v>1746</v>
      </c>
      <c r="K139" s="23" t="s">
        <v>1746</v>
      </c>
      <c r="L139" s="35">
        <v>0</v>
      </c>
      <c r="M139" s="35" t="s">
        <v>1746</v>
      </c>
      <c r="N139" s="35">
        <v>6.5</v>
      </c>
      <c r="O139" s="15" t="s">
        <v>1746</v>
      </c>
      <c r="P139" s="15" t="s">
        <v>1746</v>
      </c>
      <c r="Q139" s="15" t="s">
        <v>1746</v>
      </c>
      <c r="R139" s="24">
        <v>18</v>
      </c>
      <c r="S139" s="22" t="s">
        <v>1746</v>
      </c>
      <c r="T139" s="24">
        <v>6.0710682196426458</v>
      </c>
      <c r="U139" s="22" t="s">
        <v>1746</v>
      </c>
      <c r="V139" s="24" t="s">
        <v>1746</v>
      </c>
      <c r="W139" s="15">
        <v>10</v>
      </c>
      <c r="X139" s="141" t="s">
        <v>1746</v>
      </c>
      <c r="Y139" s="141" t="s">
        <v>1746</v>
      </c>
      <c r="Z139" s="25" t="s">
        <v>1746</v>
      </c>
    </row>
    <row r="140" spans="1:26" x14ac:dyDescent="0.25">
      <c r="A140" s="29">
        <v>139</v>
      </c>
      <c r="B140" s="1" t="s">
        <v>1746</v>
      </c>
      <c r="C140" s="29" t="s">
        <v>603</v>
      </c>
      <c r="D140" s="39">
        <v>43785</v>
      </c>
      <c r="E140" s="40" t="s">
        <v>1746</v>
      </c>
      <c r="F140" s="40" t="s">
        <v>1746</v>
      </c>
      <c r="G140" s="41">
        <v>900</v>
      </c>
      <c r="H140" s="22" t="s">
        <v>1746</v>
      </c>
      <c r="I140" s="23" t="s">
        <v>1746</v>
      </c>
      <c r="J140" s="23" t="s">
        <v>1746</v>
      </c>
      <c r="K140" s="23" t="s">
        <v>1746</v>
      </c>
      <c r="L140" s="35">
        <v>0</v>
      </c>
      <c r="M140" s="35" t="s">
        <v>1746</v>
      </c>
      <c r="N140" s="35">
        <v>2.1</v>
      </c>
      <c r="O140" s="15" t="s">
        <v>1746</v>
      </c>
      <c r="P140" s="15" t="s">
        <v>1746</v>
      </c>
      <c r="Q140" s="15" t="s">
        <v>1746</v>
      </c>
      <c r="R140" s="24">
        <v>3.5</v>
      </c>
      <c r="S140" s="22" t="s">
        <v>1746</v>
      </c>
      <c r="T140" s="24">
        <v>1.9614220401922398</v>
      </c>
      <c r="U140" s="22" t="s">
        <v>1746</v>
      </c>
      <c r="V140" s="24" t="s">
        <v>1746</v>
      </c>
      <c r="W140" s="15">
        <v>8</v>
      </c>
      <c r="X140" s="141" t="s">
        <v>1746</v>
      </c>
      <c r="Y140" s="141" t="s">
        <v>1746</v>
      </c>
      <c r="Z140" s="25" t="s">
        <v>1746</v>
      </c>
    </row>
    <row r="141" spans="1:26" x14ac:dyDescent="0.25">
      <c r="A141" s="29">
        <v>140</v>
      </c>
      <c r="B141" s="1" t="s">
        <v>1746</v>
      </c>
      <c r="C141" s="29" t="s">
        <v>242</v>
      </c>
      <c r="D141" s="39">
        <v>43785</v>
      </c>
      <c r="E141" s="40" t="s">
        <v>1746</v>
      </c>
      <c r="F141" s="40" t="s">
        <v>1746</v>
      </c>
      <c r="G141" s="41">
        <v>1200</v>
      </c>
      <c r="H141" s="22" t="s">
        <v>1746</v>
      </c>
      <c r="I141" s="23" t="s">
        <v>1746</v>
      </c>
      <c r="J141" s="23" t="s">
        <v>1746</v>
      </c>
      <c r="K141" s="23" t="s">
        <v>1746</v>
      </c>
      <c r="L141" s="35">
        <v>0</v>
      </c>
      <c r="M141" s="35" t="s">
        <v>1746</v>
      </c>
      <c r="N141" s="35">
        <v>2.5</v>
      </c>
      <c r="O141" s="15" t="s">
        <v>1746</v>
      </c>
      <c r="P141" s="15" t="s">
        <v>1746</v>
      </c>
      <c r="Q141" s="15" t="s">
        <v>1746</v>
      </c>
      <c r="R141" s="24">
        <v>12.5</v>
      </c>
      <c r="S141" s="22" t="s">
        <v>1746</v>
      </c>
      <c r="T141" s="24">
        <v>2.3350262383240947</v>
      </c>
      <c r="U141" s="22" t="s">
        <v>1746</v>
      </c>
      <c r="V141" s="24" t="s">
        <v>1746</v>
      </c>
      <c r="W141" s="15">
        <v>8</v>
      </c>
      <c r="X141" s="141" t="s">
        <v>1746</v>
      </c>
      <c r="Y141" s="141" t="s">
        <v>1746</v>
      </c>
      <c r="Z141" s="25" t="s">
        <v>1746</v>
      </c>
    </row>
    <row r="142" spans="1:26" x14ac:dyDescent="0.25">
      <c r="A142" s="29">
        <v>141</v>
      </c>
      <c r="B142" s="1" t="s">
        <v>1746</v>
      </c>
      <c r="C142" s="29" t="s">
        <v>1766</v>
      </c>
      <c r="D142" s="39">
        <v>43788</v>
      </c>
      <c r="E142" s="40" t="s">
        <v>3223</v>
      </c>
      <c r="F142" s="40">
        <v>0.74305555555555503</v>
      </c>
      <c r="G142" s="41">
        <v>900</v>
      </c>
      <c r="H142" s="22" t="s">
        <v>1746</v>
      </c>
      <c r="I142" s="23" t="s">
        <v>1746</v>
      </c>
      <c r="J142" s="23" t="s">
        <v>1746</v>
      </c>
      <c r="K142" s="23" t="s">
        <v>1746</v>
      </c>
      <c r="L142" s="35">
        <v>0</v>
      </c>
      <c r="M142" s="35" t="s">
        <v>1746</v>
      </c>
      <c r="N142" s="35">
        <v>10</v>
      </c>
      <c r="O142" s="15" t="s">
        <v>1746</v>
      </c>
      <c r="P142" s="15" t="s">
        <v>1746</v>
      </c>
      <c r="Q142" s="15" t="s">
        <v>1746</v>
      </c>
      <c r="R142" s="24">
        <v>5</v>
      </c>
      <c r="S142" s="22" t="s">
        <v>1746</v>
      </c>
      <c r="T142" s="24">
        <v>9.3401049532963789</v>
      </c>
      <c r="U142" s="22" t="s">
        <v>1746</v>
      </c>
      <c r="V142" s="24" t="s">
        <v>1746</v>
      </c>
      <c r="W142" s="15">
        <v>8</v>
      </c>
      <c r="X142" s="141" t="s">
        <v>1746</v>
      </c>
      <c r="Y142" s="141" t="s">
        <v>1746</v>
      </c>
      <c r="Z142" s="25" t="s">
        <v>1746</v>
      </c>
    </row>
    <row r="143" spans="1:26" x14ac:dyDescent="0.25">
      <c r="A143" s="29">
        <v>142</v>
      </c>
      <c r="B143" s="1" t="s">
        <v>1746</v>
      </c>
      <c r="C143" s="29" t="s">
        <v>2380</v>
      </c>
      <c r="D143" s="39">
        <v>43789</v>
      </c>
      <c r="E143" s="40">
        <v>0.36805555555555602</v>
      </c>
      <c r="F143" s="40">
        <v>0.78472222222222199</v>
      </c>
      <c r="G143" s="41">
        <v>900</v>
      </c>
      <c r="H143" s="22" t="s">
        <v>1746</v>
      </c>
      <c r="I143" s="23" t="s">
        <v>1746</v>
      </c>
      <c r="J143" s="23" t="s">
        <v>1746</v>
      </c>
      <c r="K143" s="23" t="s">
        <v>1746</v>
      </c>
      <c r="L143" s="35">
        <v>0</v>
      </c>
      <c r="M143" s="35" t="s">
        <v>1746</v>
      </c>
      <c r="N143" s="35">
        <v>2.5</v>
      </c>
      <c r="O143" s="15" t="s">
        <v>1746</v>
      </c>
      <c r="P143" s="15" t="s">
        <v>1746</v>
      </c>
      <c r="Q143" s="15" t="s">
        <v>1746</v>
      </c>
      <c r="R143" s="24">
        <v>27</v>
      </c>
      <c r="S143" s="22" t="s">
        <v>1746</v>
      </c>
      <c r="T143" s="24">
        <v>2.3350262383240947</v>
      </c>
      <c r="U143" s="22" t="s">
        <v>1746</v>
      </c>
      <c r="V143" s="24" t="s">
        <v>1746</v>
      </c>
      <c r="W143" s="15">
        <v>10</v>
      </c>
      <c r="X143" s="141" t="s">
        <v>1746</v>
      </c>
      <c r="Y143" s="141" t="s">
        <v>1746</v>
      </c>
      <c r="Z143" s="25" t="s">
        <v>1746</v>
      </c>
    </row>
    <row r="144" spans="1:26" x14ac:dyDescent="0.25">
      <c r="A144" s="29">
        <v>143</v>
      </c>
      <c r="B144" s="1" t="s">
        <v>1746</v>
      </c>
      <c r="C144" s="29" t="s">
        <v>2380</v>
      </c>
      <c r="D144" s="39">
        <v>43790</v>
      </c>
      <c r="E144" s="40">
        <v>0.34375</v>
      </c>
      <c r="F144" s="40">
        <v>0.76041666666666696</v>
      </c>
      <c r="G144" s="41">
        <v>900</v>
      </c>
      <c r="H144" s="22" t="s">
        <v>1746</v>
      </c>
      <c r="I144" s="23" t="s">
        <v>1746</v>
      </c>
      <c r="J144" s="23" t="s">
        <v>1746</v>
      </c>
      <c r="K144" s="23" t="s">
        <v>1746</v>
      </c>
      <c r="L144" s="35">
        <v>1.5</v>
      </c>
      <c r="M144" s="35" t="s">
        <v>1746</v>
      </c>
      <c r="N144" s="35">
        <v>4.5</v>
      </c>
      <c r="O144" s="15" t="s">
        <v>1746</v>
      </c>
      <c r="P144" s="15" t="s">
        <v>1746</v>
      </c>
      <c r="Q144" s="15" t="s">
        <v>1746</v>
      </c>
      <c r="R144" s="24">
        <v>30</v>
      </c>
      <c r="S144" s="22" t="s">
        <v>1746</v>
      </c>
      <c r="T144" s="24">
        <v>2.8020314859889135</v>
      </c>
      <c r="U144" s="22" t="s">
        <v>1746</v>
      </c>
      <c r="V144" s="24" t="s">
        <v>1746</v>
      </c>
      <c r="W144" s="15">
        <v>10</v>
      </c>
      <c r="X144" s="141" t="s">
        <v>1746</v>
      </c>
      <c r="Y144" s="141" t="s">
        <v>1746</v>
      </c>
      <c r="Z144" s="25" t="s">
        <v>1746</v>
      </c>
    </row>
    <row r="145" spans="1:26" x14ac:dyDescent="0.25">
      <c r="A145" s="29">
        <v>144</v>
      </c>
      <c r="B145" s="1" t="s">
        <v>1746</v>
      </c>
      <c r="C145" s="29" t="s">
        <v>242</v>
      </c>
      <c r="D145" s="39">
        <v>43791</v>
      </c>
      <c r="E145" s="40">
        <v>0.46875</v>
      </c>
      <c r="F145" s="40">
        <v>0.80208333333333304</v>
      </c>
      <c r="G145" s="41">
        <v>1200</v>
      </c>
      <c r="H145" s="22" t="s">
        <v>1746</v>
      </c>
      <c r="I145" s="23" t="s">
        <v>1746</v>
      </c>
      <c r="J145" s="23" t="s">
        <v>1746</v>
      </c>
      <c r="K145" s="23" t="s">
        <v>1746</v>
      </c>
      <c r="L145" s="35">
        <v>6</v>
      </c>
      <c r="M145" s="35" t="s">
        <v>1746</v>
      </c>
      <c r="N145" s="35">
        <v>14.5</v>
      </c>
      <c r="O145" s="15" t="s">
        <v>1746</v>
      </c>
      <c r="P145" s="15" t="s">
        <v>1746</v>
      </c>
      <c r="Q145" s="15" t="s">
        <v>1746</v>
      </c>
      <c r="R145" s="24">
        <v>32</v>
      </c>
      <c r="S145" s="22" t="s">
        <v>1746</v>
      </c>
      <c r="T145" s="24">
        <v>7.9390892103019226</v>
      </c>
      <c r="U145" s="22" t="s">
        <v>1746</v>
      </c>
      <c r="V145" s="24" t="s">
        <v>1746</v>
      </c>
      <c r="W145" s="15">
        <v>8</v>
      </c>
      <c r="X145" s="141" t="s">
        <v>1746</v>
      </c>
      <c r="Y145" s="141" t="s">
        <v>1746</v>
      </c>
      <c r="Z145" s="25" t="s">
        <v>1746</v>
      </c>
    </row>
    <row r="146" spans="1:26" x14ac:dyDescent="0.25">
      <c r="A146" s="29">
        <v>145</v>
      </c>
      <c r="B146" s="1" t="s">
        <v>1746</v>
      </c>
      <c r="C146" s="29" t="s">
        <v>603</v>
      </c>
      <c r="D146" s="39">
        <v>43791</v>
      </c>
      <c r="E146" s="40">
        <v>0.375</v>
      </c>
      <c r="F146" s="40">
        <v>0.80902777777777801</v>
      </c>
      <c r="G146" s="41">
        <v>1200</v>
      </c>
      <c r="H146" s="22" t="s">
        <v>1746</v>
      </c>
      <c r="I146" s="23" t="s">
        <v>1746</v>
      </c>
      <c r="J146" s="23" t="s">
        <v>1746</v>
      </c>
      <c r="K146" s="23" t="s">
        <v>1746</v>
      </c>
      <c r="L146" s="35">
        <v>0</v>
      </c>
      <c r="M146" s="35" t="s">
        <v>1746</v>
      </c>
      <c r="N146" s="35">
        <v>6</v>
      </c>
      <c r="O146" s="15" t="s">
        <v>1746</v>
      </c>
      <c r="P146" s="15" t="s">
        <v>1746</v>
      </c>
      <c r="Q146" s="15" t="s">
        <v>1746</v>
      </c>
      <c r="R146" s="24">
        <v>4.5</v>
      </c>
      <c r="S146" s="22" t="s">
        <v>1746</v>
      </c>
      <c r="T146" s="24">
        <v>5.604062971977827</v>
      </c>
      <c r="U146" s="22" t="s">
        <v>1746</v>
      </c>
      <c r="V146" s="24" t="s">
        <v>1746</v>
      </c>
      <c r="W146" s="15">
        <v>10</v>
      </c>
      <c r="X146" s="141" t="s">
        <v>1746</v>
      </c>
      <c r="Y146" s="141" t="s">
        <v>1746</v>
      </c>
      <c r="Z146" s="25" t="s">
        <v>1746</v>
      </c>
    </row>
    <row r="147" spans="1:26" x14ac:dyDescent="0.25">
      <c r="A147" s="29">
        <v>146</v>
      </c>
      <c r="B147" s="1" t="s">
        <v>1746</v>
      </c>
      <c r="C147" s="29" t="s">
        <v>603</v>
      </c>
      <c r="D147" s="39">
        <v>43792</v>
      </c>
      <c r="E147" s="40">
        <v>0.36111111111111099</v>
      </c>
      <c r="F147" s="40">
        <v>0.52777777777777801</v>
      </c>
      <c r="G147" s="41">
        <v>1200</v>
      </c>
      <c r="H147" s="22" t="s">
        <v>1746</v>
      </c>
      <c r="I147" s="23" t="s">
        <v>1746</v>
      </c>
      <c r="J147" s="23" t="s">
        <v>1746</v>
      </c>
      <c r="K147" s="23" t="s">
        <v>1746</v>
      </c>
      <c r="L147" s="35">
        <v>7</v>
      </c>
      <c r="M147" s="35" t="s">
        <v>1746</v>
      </c>
      <c r="N147" s="35">
        <v>8</v>
      </c>
      <c r="O147" s="15" t="s">
        <v>1746</v>
      </c>
      <c r="P147" s="15" t="s">
        <v>1746</v>
      </c>
      <c r="Q147" s="15" t="s">
        <v>1746</v>
      </c>
      <c r="R147" s="24">
        <v>2.2999999999999998</v>
      </c>
      <c r="S147" s="22" t="s">
        <v>1746</v>
      </c>
      <c r="T147" s="24">
        <v>0.93401049532963776</v>
      </c>
      <c r="U147" s="22" t="s">
        <v>1746</v>
      </c>
      <c r="V147" s="24" t="s">
        <v>1746</v>
      </c>
      <c r="W147" s="15">
        <v>4</v>
      </c>
      <c r="X147" s="141" t="s">
        <v>1746</v>
      </c>
      <c r="Y147" s="141" t="s">
        <v>1746</v>
      </c>
      <c r="Z147" s="25" t="s">
        <v>1746</v>
      </c>
    </row>
    <row r="148" spans="1:26" x14ac:dyDescent="0.25">
      <c r="A148" s="29">
        <v>147</v>
      </c>
      <c r="B148" s="1" t="s">
        <v>1746</v>
      </c>
      <c r="C148" s="29" t="s">
        <v>1912</v>
      </c>
      <c r="D148" s="39">
        <v>43792</v>
      </c>
      <c r="E148" s="40">
        <v>0.41666666666666702</v>
      </c>
      <c r="F148" s="40">
        <v>0.83333333333333304</v>
      </c>
      <c r="G148" s="41">
        <v>1200</v>
      </c>
      <c r="H148" s="22" t="s">
        <v>1746</v>
      </c>
      <c r="I148" s="23" t="s">
        <v>1746</v>
      </c>
      <c r="J148" s="23" t="s">
        <v>1746</v>
      </c>
      <c r="K148" s="23" t="s">
        <v>1746</v>
      </c>
      <c r="L148" s="35">
        <v>0</v>
      </c>
      <c r="M148" s="35" t="s">
        <v>1746</v>
      </c>
      <c r="N148" s="35">
        <v>2.5</v>
      </c>
      <c r="O148" s="15" t="s">
        <v>1746</v>
      </c>
      <c r="P148" s="15" t="s">
        <v>1746</v>
      </c>
      <c r="Q148" s="15" t="s">
        <v>1746</v>
      </c>
      <c r="R148" s="24">
        <v>7.5</v>
      </c>
      <c r="S148" s="22" t="s">
        <v>1746</v>
      </c>
      <c r="T148" s="24">
        <v>2.3350262383240947</v>
      </c>
      <c r="U148" s="22" t="s">
        <v>1746</v>
      </c>
      <c r="V148" s="24" t="s">
        <v>1746</v>
      </c>
      <c r="W148" s="15">
        <v>10</v>
      </c>
      <c r="X148" s="141" t="s">
        <v>1746</v>
      </c>
      <c r="Y148" s="141" t="s">
        <v>1746</v>
      </c>
      <c r="Z148" s="25" t="s">
        <v>1746</v>
      </c>
    </row>
    <row r="149" spans="1:26" x14ac:dyDescent="0.25">
      <c r="A149" s="29">
        <v>148</v>
      </c>
      <c r="B149" s="1" t="s">
        <v>1746</v>
      </c>
      <c r="C149" s="29" t="s">
        <v>1912</v>
      </c>
      <c r="D149" s="39">
        <v>43793</v>
      </c>
      <c r="E149" s="40" t="s">
        <v>3222</v>
      </c>
      <c r="F149" s="40">
        <v>0.76388888888888895</v>
      </c>
      <c r="G149" s="41">
        <v>1200</v>
      </c>
      <c r="H149" s="22" t="s">
        <v>1746</v>
      </c>
      <c r="I149" s="23" t="s">
        <v>1746</v>
      </c>
      <c r="J149" s="23" t="s">
        <v>1746</v>
      </c>
      <c r="K149" s="23" t="s">
        <v>1746</v>
      </c>
      <c r="L149" s="35">
        <v>0</v>
      </c>
      <c r="M149" s="35" t="s">
        <v>1746</v>
      </c>
      <c r="N149" s="35">
        <v>2.2000000000000002</v>
      </c>
      <c r="O149" s="15" t="s">
        <v>1746</v>
      </c>
      <c r="P149" s="15" t="s">
        <v>1746</v>
      </c>
      <c r="Q149" s="15" t="s">
        <v>1746</v>
      </c>
      <c r="R149" s="24">
        <v>4.7</v>
      </c>
      <c r="S149" s="22" t="s">
        <v>1746</v>
      </c>
      <c r="T149" s="24">
        <v>2.0548230897252036</v>
      </c>
      <c r="U149" s="22" t="s">
        <v>1746</v>
      </c>
      <c r="V149" s="24" t="s">
        <v>1746</v>
      </c>
      <c r="W149" s="15">
        <v>10</v>
      </c>
      <c r="X149" s="141" t="s">
        <v>1746</v>
      </c>
      <c r="Y149" s="141" t="s">
        <v>1746</v>
      </c>
      <c r="Z149" s="25" t="s">
        <v>1746</v>
      </c>
    </row>
    <row r="150" spans="1:26" x14ac:dyDescent="0.25">
      <c r="A150" s="29">
        <v>149</v>
      </c>
      <c r="B150" s="1" t="s">
        <v>1746</v>
      </c>
      <c r="C150" s="39" t="s">
        <v>242</v>
      </c>
      <c r="D150" s="39">
        <v>43794</v>
      </c>
      <c r="E150" s="40">
        <v>0.42499999999999999</v>
      </c>
      <c r="F150" s="40">
        <v>0.75833333333333297</v>
      </c>
      <c r="G150" s="41">
        <v>1200</v>
      </c>
      <c r="H150" s="22" t="s">
        <v>1746</v>
      </c>
      <c r="I150" s="23" t="s">
        <v>1746</v>
      </c>
      <c r="J150" s="23" t="s">
        <v>1746</v>
      </c>
      <c r="K150" s="23" t="s">
        <v>1746</v>
      </c>
      <c r="L150" s="35">
        <v>3</v>
      </c>
      <c r="M150" s="35" t="s">
        <v>1746</v>
      </c>
      <c r="N150" s="35">
        <v>13.5</v>
      </c>
      <c r="O150" s="15" t="s">
        <v>1746</v>
      </c>
      <c r="P150" s="15" t="s">
        <v>1746</v>
      </c>
      <c r="Q150" s="15" t="s">
        <v>1746</v>
      </c>
      <c r="R150" s="24">
        <v>14</v>
      </c>
      <c r="S150" s="22" t="s">
        <v>1746</v>
      </c>
      <c r="T150" s="24">
        <v>9.8071102009611959</v>
      </c>
      <c r="U150" s="22" t="s">
        <v>1746</v>
      </c>
      <c r="V150" s="24" t="s">
        <v>1746</v>
      </c>
      <c r="W150" s="15">
        <v>8</v>
      </c>
      <c r="X150" s="141" t="s">
        <v>1746</v>
      </c>
      <c r="Y150" s="141" t="s">
        <v>1746</v>
      </c>
      <c r="Z150" s="25" t="s">
        <v>1746</v>
      </c>
    </row>
    <row r="151" spans="1:26" x14ac:dyDescent="0.25">
      <c r="A151" s="29">
        <v>150</v>
      </c>
      <c r="B151" s="1" t="s">
        <v>1746</v>
      </c>
      <c r="C151" s="29" t="s">
        <v>242</v>
      </c>
      <c r="D151" s="39">
        <v>43795</v>
      </c>
      <c r="E151" s="40">
        <v>0.38888888888888901</v>
      </c>
      <c r="F151" s="40">
        <v>0.55555555555555602</v>
      </c>
      <c r="G151" s="41">
        <v>1200</v>
      </c>
      <c r="H151" s="22" t="s">
        <v>1746</v>
      </c>
      <c r="I151" s="23" t="s">
        <v>1746</v>
      </c>
      <c r="J151" s="23" t="s">
        <v>1746</v>
      </c>
      <c r="K151" s="23" t="s">
        <v>1746</v>
      </c>
      <c r="L151" s="35">
        <v>11</v>
      </c>
      <c r="M151" s="35" t="s">
        <v>1746</v>
      </c>
      <c r="N151" s="35">
        <v>12.8</v>
      </c>
      <c r="O151" s="15" t="s">
        <v>1746</v>
      </c>
      <c r="P151" s="15" t="s">
        <v>1746</v>
      </c>
      <c r="Q151" s="15" t="s">
        <v>1746</v>
      </c>
      <c r="R151" s="24">
        <v>12</v>
      </c>
      <c r="S151" s="22" t="s">
        <v>1746</v>
      </c>
      <c r="T151" s="24">
        <v>1.6812188915933486</v>
      </c>
      <c r="U151" s="22" t="s">
        <v>1746</v>
      </c>
      <c r="V151" s="24" t="s">
        <v>1746</v>
      </c>
      <c r="W151" s="15">
        <v>4</v>
      </c>
      <c r="X151" s="141" t="s">
        <v>1746</v>
      </c>
      <c r="Y151" s="141" t="s">
        <v>1746</v>
      </c>
      <c r="Z151" s="25" t="s">
        <v>1746</v>
      </c>
    </row>
    <row r="152" spans="1:26" x14ac:dyDescent="0.25">
      <c r="A152" s="29">
        <v>151</v>
      </c>
      <c r="B152" s="1" t="s">
        <v>1746</v>
      </c>
      <c r="C152" s="26" t="s">
        <v>2380</v>
      </c>
      <c r="D152" s="39">
        <v>43795</v>
      </c>
      <c r="E152" s="40">
        <v>0.57638888888888895</v>
      </c>
      <c r="F152" s="40">
        <v>0.74305555555555503</v>
      </c>
      <c r="G152" s="41">
        <v>1200</v>
      </c>
      <c r="H152" s="22" t="s">
        <v>1746</v>
      </c>
      <c r="I152" s="23" t="s">
        <v>1746</v>
      </c>
      <c r="J152" s="23" t="s">
        <v>1746</v>
      </c>
      <c r="K152" s="23" t="s">
        <v>1746</v>
      </c>
      <c r="L152" s="35">
        <v>0</v>
      </c>
      <c r="M152" s="35" t="s">
        <v>1746</v>
      </c>
      <c r="N152" s="35">
        <v>3.8</v>
      </c>
      <c r="O152" s="15" t="s">
        <v>1746</v>
      </c>
      <c r="P152" s="15" t="s">
        <v>1746</v>
      </c>
      <c r="Q152" s="15" t="s">
        <v>1746</v>
      </c>
      <c r="R152" s="24">
        <v>8</v>
      </c>
      <c r="S152" s="22" t="s">
        <v>1746</v>
      </c>
      <c r="T152" s="24">
        <v>3.5492398822526234</v>
      </c>
      <c r="U152" s="22" t="s">
        <v>1746</v>
      </c>
      <c r="V152" s="24" t="s">
        <v>1746</v>
      </c>
      <c r="W152" s="15">
        <v>4</v>
      </c>
      <c r="X152" s="141" t="s">
        <v>1746</v>
      </c>
      <c r="Y152" s="141" t="s">
        <v>1746</v>
      </c>
      <c r="Z152" s="25" t="s">
        <v>1746</v>
      </c>
    </row>
    <row r="153" spans="1:26" x14ac:dyDescent="0.25">
      <c r="A153" s="29">
        <v>152</v>
      </c>
      <c r="B153" s="1" t="s">
        <v>1746</v>
      </c>
      <c r="C153" s="26" t="s">
        <v>2380</v>
      </c>
      <c r="D153" s="39">
        <v>43796</v>
      </c>
      <c r="E153" s="40">
        <v>0.37847222222222199</v>
      </c>
      <c r="F153" s="40">
        <v>0.63194444444444398</v>
      </c>
      <c r="G153" s="41">
        <v>1200</v>
      </c>
      <c r="H153" s="22" t="s">
        <v>1746</v>
      </c>
      <c r="I153" s="23" t="s">
        <v>1746</v>
      </c>
      <c r="J153" s="23" t="s">
        <v>1746</v>
      </c>
      <c r="K153" s="23" t="s">
        <v>1746</v>
      </c>
      <c r="L153" s="35">
        <v>0</v>
      </c>
      <c r="M153" s="35" t="s">
        <v>1746</v>
      </c>
      <c r="N153" s="35">
        <v>3</v>
      </c>
      <c r="O153" s="15" t="s">
        <v>1746</v>
      </c>
      <c r="P153" s="15" t="s">
        <v>1746</v>
      </c>
      <c r="Q153" s="15" t="s">
        <v>1746</v>
      </c>
      <c r="R153" s="24">
        <v>16.7</v>
      </c>
      <c r="S153" s="22" t="s">
        <v>1746</v>
      </c>
      <c r="T153" s="24">
        <v>2.8020314859889135</v>
      </c>
      <c r="U153" s="22" t="s">
        <v>1746</v>
      </c>
      <c r="V153" s="24" t="s">
        <v>1746</v>
      </c>
      <c r="W153" s="15">
        <v>6</v>
      </c>
      <c r="X153" s="141" t="s">
        <v>1746</v>
      </c>
      <c r="Y153" s="141" t="s">
        <v>1746</v>
      </c>
      <c r="Z153" s="25" t="s">
        <v>1746</v>
      </c>
    </row>
    <row r="154" spans="1:26" x14ac:dyDescent="0.25">
      <c r="A154" s="29">
        <v>153</v>
      </c>
      <c r="B154" s="1" t="s">
        <v>1746</v>
      </c>
      <c r="C154" s="26" t="s">
        <v>1027</v>
      </c>
      <c r="D154" s="39">
        <v>43796</v>
      </c>
      <c r="E154" s="40">
        <v>0.375</v>
      </c>
      <c r="F154" s="40">
        <v>0.70833333333333304</v>
      </c>
      <c r="G154" s="41">
        <v>1200</v>
      </c>
      <c r="H154" s="22" t="s">
        <v>1746</v>
      </c>
      <c r="I154" s="23" t="s">
        <v>1746</v>
      </c>
      <c r="J154" s="23" t="s">
        <v>1746</v>
      </c>
      <c r="K154" s="23" t="s">
        <v>1746</v>
      </c>
      <c r="L154" s="35">
        <v>0</v>
      </c>
      <c r="M154" s="35" t="s">
        <v>1746</v>
      </c>
      <c r="N154" s="35">
        <v>4.5</v>
      </c>
      <c r="O154" s="15" t="s">
        <v>1746</v>
      </c>
      <c r="P154" s="15" t="s">
        <v>1746</v>
      </c>
      <c r="Q154" s="15" t="s">
        <v>1746</v>
      </c>
      <c r="R154" s="24">
        <v>3.5</v>
      </c>
      <c r="S154" s="22" t="s">
        <v>1746</v>
      </c>
      <c r="T154" s="24">
        <v>4.2030472289833707</v>
      </c>
      <c r="U154" s="22" t="s">
        <v>1746</v>
      </c>
      <c r="V154" s="24" t="s">
        <v>1746</v>
      </c>
      <c r="W154" s="15">
        <v>8</v>
      </c>
      <c r="X154" s="141" t="s">
        <v>1746</v>
      </c>
      <c r="Y154" s="141" t="s">
        <v>1746</v>
      </c>
      <c r="Z154" s="25" t="s">
        <v>1746</v>
      </c>
    </row>
    <row r="155" spans="1:26" x14ac:dyDescent="0.25">
      <c r="A155" s="29">
        <v>154</v>
      </c>
      <c r="B155" s="1" t="s">
        <v>1746</v>
      </c>
      <c r="C155" s="26" t="s">
        <v>1728</v>
      </c>
      <c r="D155" s="39">
        <v>43797</v>
      </c>
      <c r="E155" s="40">
        <v>0.421527777777778</v>
      </c>
      <c r="F155" s="40">
        <v>0.75486111111111098</v>
      </c>
      <c r="G155" s="41">
        <v>1200</v>
      </c>
      <c r="H155" s="22" t="s">
        <v>1746</v>
      </c>
      <c r="I155" s="23" t="s">
        <v>1746</v>
      </c>
      <c r="J155" s="23" t="s">
        <v>1746</v>
      </c>
      <c r="K155" s="23" t="s">
        <v>1746</v>
      </c>
      <c r="L155" s="35">
        <v>0</v>
      </c>
      <c r="M155" s="35" t="s">
        <v>1746</v>
      </c>
      <c r="N155" s="35">
        <v>3</v>
      </c>
      <c r="O155" s="15" t="s">
        <v>1746</v>
      </c>
      <c r="P155" s="15" t="s">
        <v>1746</v>
      </c>
      <c r="Q155" s="15" t="s">
        <v>1746</v>
      </c>
      <c r="R155" s="24">
        <v>13</v>
      </c>
      <c r="S155" s="22" t="s">
        <v>1746</v>
      </c>
      <c r="T155" s="24">
        <v>2.8020314859889135</v>
      </c>
      <c r="U155" s="22" t="s">
        <v>1746</v>
      </c>
      <c r="V155" s="24" t="s">
        <v>1746</v>
      </c>
      <c r="W155" s="15">
        <v>8</v>
      </c>
      <c r="X155" s="141" t="s">
        <v>1746</v>
      </c>
      <c r="Y155" s="141" t="s">
        <v>1746</v>
      </c>
      <c r="Z155" s="25" t="s">
        <v>1746</v>
      </c>
    </row>
    <row r="156" spans="1:26" x14ac:dyDescent="0.25">
      <c r="A156" s="29">
        <v>155</v>
      </c>
      <c r="B156" s="1" t="s">
        <v>1746</v>
      </c>
      <c r="C156" s="26" t="s">
        <v>242</v>
      </c>
      <c r="D156" s="39">
        <v>43797</v>
      </c>
      <c r="E156" s="40">
        <v>0.40972222222222199</v>
      </c>
      <c r="F156" s="40">
        <v>0.74305555555555503</v>
      </c>
      <c r="G156" s="41">
        <v>1200</v>
      </c>
      <c r="H156" s="22" t="s">
        <v>1746</v>
      </c>
      <c r="I156" s="23" t="s">
        <v>1746</v>
      </c>
      <c r="J156" s="23" t="s">
        <v>1746</v>
      </c>
      <c r="K156" s="23" t="s">
        <v>1746</v>
      </c>
      <c r="L156" s="35">
        <v>3</v>
      </c>
      <c r="M156" s="35" t="s">
        <v>1746</v>
      </c>
      <c r="N156" s="35">
        <v>6.5</v>
      </c>
      <c r="O156" s="15" t="s">
        <v>1746</v>
      </c>
      <c r="P156" s="15" t="s">
        <v>1746</v>
      </c>
      <c r="Q156" s="15" t="s">
        <v>1746</v>
      </c>
      <c r="R156" s="24">
        <v>11</v>
      </c>
      <c r="S156" s="22" t="s">
        <v>1746</v>
      </c>
      <c r="T156" s="24">
        <v>3.2690367336537327</v>
      </c>
      <c r="U156" s="22" t="s">
        <v>1746</v>
      </c>
      <c r="V156" s="24" t="s">
        <v>1746</v>
      </c>
      <c r="W156" s="15">
        <v>8</v>
      </c>
      <c r="X156" s="141" t="s">
        <v>1746</v>
      </c>
      <c r="Y156" s="141" t="s">
        <v>1746</v>
      </c>
      <c r="Z156" s="25" t="s">
        <v>1746</v>
      </c>
    </row>
    <row r="157" spans="1:26" x14ac:dyDescent="0.25">
      <c r="A157" s="29">
        <v>156</v>
      </c>
      <c r="B157" s="1" t="s">
        <v>1746</v>
      </c>
      <c r="C157" s="26" t="s">
        <v>2438</v>
      </c>
      <c r="D157" s="39">
        <v>43798</v>
      </c>
      <c r="E157" s="40">
        <v>0.38888888888888901</v>
      </c>
      <c r="F157" s="40">
        <v>0.30555555555555602</v>
      </c>
      <c r="G157" s="41">
        <v>1200</v>
      </c>
      <c r="H157" s="22" t="s">
        <v>1746</v>
      </c>
      <c r="I157" s="23" t="s">
        <v>1746</v>
      </c>
      <c r="J157" s="23" t="s">
        <v>1746</v>
      </c>
      <c r="K157" s="23" t="s">
        <v>1746</v>
      </c>
      <c r="L157" s="35">
        <v>5</v>
      </c>
      <c r="M157" s="35" t="s">
        <v>1746</v>
      </c>
      <c r="N157" s="35">
        <v>15</v>
      </c>
      <c r="O157" s="15" t="s">
        <v>1746</v>
      </c>
      <c r="P157" s="15" t="s">
        <v>1746</v>
      </c>
      <c r="Q157" s="15" t="s">
        <v>1746</v>
      </c>
      <c r="R157" s="24">
        <v>13.5</v>
      </c>
      <c r="S157" s="22" t="s">
        <v>1746</v>
      </c>
      <c r="T157" s="24">
        <v>9.3401049532963789</v>
      </c>
      <c r="U157" s="22" t="s">
        <v>1746</v>
      </c>
      <c r="V157" s="24" t="s">
        <v>1746</v>
      </c>
      <c r="W157" s="15">
        <v>8</v>
      </c>
      <c r="X157" s="141" t="s">
        <v>1746</v>
      </c>
      <c r="Y157" s="141" t="s">
        <v>1746</v>
      </c>
      <c r="Z157" s="25" t="s">
        <v>1746</v>
      </c>
    </row>
    <row r="158" spans="1:26" x14ac:dyDescent="0.25">
      <c r="A158" s="29">
        <v>157</v>
      </c>
      <c r="B158" s="1" t="s">
        <v>1746</v>
      </c>
      <c r="C158" s="26" t="s">
        <v>242</v>
      </c>
      <c r="D158" s="39">
        <v>43799</v>
      </c>
      <c r="E158" s="40">
        <v>0.36458333333333298</v>
      </c>
      <c r="F158" s="40">
        <v>0.78125</v>
      </c>
      <c r="G158" s="41">
        <v>1200</v>
      </c>
      <c r="H158" s="22" t="s">
        <v>1746</v>
      </c>
      <c r="I158" s="23" t="s">
        <v>1746</v>
      </c>
      <c r="J158" s="23" t="s">
        <v>1746</v>
      </c>
      <c r="K158" s="23" t="s">
        <v>1746</v>
      </c>
      <c r="L158" s="35">
        <v>3</v>
      </c>
      <c r="M158" s="35" t="s">
        <v>1746</v>
      </c>
      <c r="N158" s="35">
        <v>10</v>
      </c>
      <c r="O158" s="15" t="s">
        <v>1746</v>
      </c>
      <c r="P158" s="15" t="s">
        <v>1746</v>
      </c>
      <c r="Q158" s="15" t="s">
        <v>1746</v>
      </c>
      <c r="R158" s="24">
        <v>14.5</v>
      </c>
      <c r="S158" s="22" t="s">
        <v>1746</v>
      </c>
      <c r="T158" s="24">
        <v>6.5380734673074654</v>
      </c>
      <c r="U158" s="22" t="s">
        <v>1746</v>
      </c>
      <c r="V158" s="24" t="s">
        <v>1746</v>
      </c>
      <c r="W158" s="15">
        <v>10</v>
      </c>
      <c r="X158" s="141" t="s">
        <v>1746</v>
      </c>
      <c r="Y158" s="141" t="s">
        <v>1746</v>
      </c>
      <c r="Z158" s="25" t="s">
        <v>1746</v>
      </c>
    </row>
    <row r="159" spans="1:26" x14ac:dyDescent="0.25">
      <c r="A159" s="29">
        <v>158</v>
      </c>
      <c r="B159" s="1" t="s">
        <v>1746</v>
      </c>
      <c r="C159" s="26" t="s">
        <v>603</v>
      </c>
      <c r="D159" s="39">
        <v>43799</v>
      </c>
      <c r="E159" s="40">
        <v>0.38888888888888901</v>
      </c>
      <c r="F159" s="40">
        <v>0.78472222222222199</v>
      </c>
      <c r="G159" s="41">
        <v>1200</v>
      </c>
      <c r="H159" s="22" t="s">
        <v>1746</v>
      </c>
      <c r="I159" s="23" t="s">
        <v>1746</v>
      </c>
      <c r="J159" s="23" t="s">
        <v>1746</v>
      </c>
      <c r="K159" s="23" t="s">
        <v>1746</v>
      </c>
      <c r="L159" s="35">
        <v>0</v>
      </c>
      <c r="M159" s="35" t="s">
        <v>1746</v>
      </c>
      <c r="N159" s="35">
        <v>8.5</v>
      </c>
      <c r="O159" s="15" t="s">
        <v>1746</v>
      </c>
      <c r="P159" s="15" t="s">
        <v>1746</v>
      </c>
      <c r="Q159" s="15" t="s">
        <v>1746</v>
      </c>
      <c r="R159" s="24">
        <v>8.5</v>
      </c>
      <c r="S159" s="22" t="s">
        <v>1746</v>
      </c>
      <c r="T159" s="24">
        <v>7.9390892103019226</v>
      </c>
      <c r="U159" s="22" t="s">
        <v>1746</v>
      </c>
      <c r="V159" s="24" t="s">
        <v>1746</v>
      </c>
      <c r="W159" s="15">
        <v>9</v>
      </c>
      <c r="X159" s="141" t="s">
        <v>1746</v>
      </c>
      <c r="Y159" s="141" t="s">
        <v>1746</v>
      </c>
      <c r="Z159" s="25" t="s">
        <v>1746</v>
      </c>
    </row>
    <row r="160" spans="1:26" x14ac:dyDescent="0.25">
      <c r="A160" s="29">
        <v>159</v>
      </c>
      <c r="B160" s="1" t="s">
        <v>1746</v>
      </c>
      <c r="C160" s="26" t="s">
        <v>2380</v>
      </c>
      <c r="D160" s="39">
        <v>43800</v>
      </c>
      <c r="E160" s="40">
        <v>0.37847222222222199</v>
      </c>
      <c r="F160" s="40" t="s">
        <v>3221</v>
      </c>
      <c r="G160" s="41">
        <v>1200</v>
      </c>
      <c r="H160" s="22" t="s">
        <v>1746</v>
      </c>
      <c r="I160" s="23" t="s">
        <v>1746</v>
      </c>
      <c r="J160" s="23" t="s">
        <v>1746</v>
      </c>
      <c r="K160" s="23" t="s">
        <v>1746</v>
      </c>
      <c r="L160" s="35">
        <v>1</v>
      </c>
      <c r="M160" s="35" t="s">
        <v>1746</v>
      </c>
      <c r="N160" s="35">
        <v>4</v>
      </c>
      <c r="O160" s="15" t="s">
        <v>1746</v>
      </c>
      <c r="P160" s="15" t="s">
        <v>1746</v>
      </c>
      <c r="Q160" s="15" t="s">
        <v>1746</v>
      </c>
      <c r="R160" s="24">
        <v>21</v>
      </c>
      <c r="S160" s="22" t="s">
        <v>1746</v>
      </c>
      <c r="T160" s="24">
        <v>2.8020314859889135</v>
      </c>
      <c r="U160" s="22" t="s">
        <v>1746</v>
      </c>
      <c r="V160" s="24" t="s">
        <v>1746</v>
      </c>
      <c r="W160" s="15">
        <v>8</v>
      </c>
      <c r="X160" s="141" t="s">
        <v>1746</v>
      </c>
      <c r="Y160" s="141" t="s">
        <v>1746</v>
      </c>
      <c r="Z160" s="25" t="s">
        <v>1746</v>
      </c>
    </row>
    <row r="161" spans="1:26" x14ac:dyDescent="0.25">
      <c r="A161" s="29">
        <v>160</v>
      </c>
      <c r="B161" s="1" t="s">
        <v>1746</v>
      </c>
      <c r="C161" s="26" t="s">
        <v>293</v>
      </c>
      <c r="D161" s="39">
        <v>43800</v>
      </c>
      <c r="E161" s="40">
        <v>0.38888888888888901</v>
      </c>
      <c r="F161" s="40">
        <v>0.72222222222222199</v>
      </c>
      <c r="G161" s="41">
        <v>1200</v>
      </c>
      <c r="H161" s="22" t="s">
        <v>1746</v>
      </c>
      <c r="I161" s="23" t="s">
        <v>1746</v>
      </c>
      <c r="J161" s="23" t="s">
        <v>1746</v>
      </c>
      <c r="K161" s="23" t="s">
        <v>1746</v>
      </c>
      <c r="L161" s="35">
        <v>1.3</v>
      </c>
      <c r="M161" s="35" t="s">
        <v>1746</v>
      </c>
      <c r="N161" s="35">
        <v>4.7</v>
      </c>
      <c r="O161" s="15" t="s">
        <v>1746</v>
      </c>
      <c r="P161" s="15" t="s">
        <v>1746</v>
      </c>
      <c r="Q161" s="15" t="s">
        <v>1746</v>
      </c>
      <c r="R161" s="24">
        <v>2.7</v>
      </c>
      <c r="S161" s="22" t="s">
        <v>1746</v>
      </c>
      <c r="T161" s="24">
        <v>3.1756356841207691</v>
      </c>
      <c r="U161" s="22" t="s">
        <v>1746</v>
      </c>
      <c r="V161" s="24" t="s">
        <v>1746</v>
      </c>
      <c r="W161" s="15">
        <v>8</v>
      </c>
      <c r="X161" s="141" t="s">
        <v>1746</v>
      </c>
      <c r="Y161" s="141" t="s">
        <v>1746</v>
      </c>
      <c r="Z161" s="25" t="s">
        <v>1746</v>
      </c>
    </row>
    <row r="162" spans="1:26" x14ac:dyDescent="0.25">
      <c r="A162" s="29">
        <v>161</v>
      </c>
      <c r="B162" s="1" t="s">
        <v>1746</v>
      </c>
      <c r="C162" s="26" t="s">
        <v>2380</v>
      </c>
      <c r="D162" s="39">
        <v>43801</v>
      </c>
      <c r="E162" s="40">
        <v>0.36458333333333298</v>
      </c>
      <c r="F162" s="40">
        <v>0.69791666666666696</v>
      </c>
      <c r="G162" s="41">
        <v>1200</v>
      </c>
      <c r="H162" s="22" t="s">
        <v>1746</v>
      </c>
      <c r="I162" s="23" t="s">
        <v>1746</v>
      </c>
      <c r="J162" s="23" t="s">
        <v>1746</v>
      </c>
      <c r="K162" s="23" t="s">
        <v>1746</v>
      </c>
      <c r="L162" s="35">
        <v>1</v>
      </c>
      <c r="M162" s="35" t="s">
        <v>1746</v>
      </c>
      <c r="N162" s="35">
        <v>3.5</v>
      </c>
      <c r="O162" s="15" t="s">
        <v>1746</v>
      </c>
      <c r="P162" s="15" t="s">
        <v>1746</v>
      </c>
      <c r="Q162" s="15" t="s">
        <v>1746</v>
      </c>
      <c r="R162" s="24">
        <v>30</v>
      </c>
      <c r="S162" s="22" t="s">
        <v>1746</v>
      </c>
      <c r="T162" s="24">
        <v>2.3350262383240947</v>
      </c>
      <c r="U162" s="22" t="s">
        <v>1746</v>
      </c>
      <c r="V162" s="24" t="s">
        <v>1746</v>
      </c>
      <c r="W162" s="15">
        <v>8</v>
      </c>
      <c r="X162" s="141" t="s">
        <v>1746</v>
      </c>
      <c r="Y162" s="141" t="s">
        <v>1746</v>
      </c>
      <c r="Z162" s="25" t="s">
        <v>1746</v>
      </c>
    </row>
    <row r="163" spans="1:26" x14ac:dyDescent="0.25">
      <c r="A163" s="29">
        <v>162</v>
      </c>
      <c r="B163" s="1" t="s">
        <v>1746</v>
      </c>
      <c r="C163" s="26" t="s">
        <v>1865</v>
      </c>
      <c r="D163" s="39">
        <v>43801</v>
      </c>
      <c r="E163" s="40">
        <v>0.38888888888888901</v>
      </c>
      <c r="F163" s="40">
        <v>0.72222222222222199</v>
      </c>
      <c r="G163" s="41">
        <v>1200</v>
      </c>
      <c r="H163" s="22" t="s">
        <v>1746</v>
      </c>
      <c r="I163" s="23" t="s">
        <v>1746</v>
      </c>
      <c r="J163" s="23" t="s">
        <v>1746</v>
      </c>
      <c r="K163" s="23" t="s">
        <v>1746</v>
      </c>
      <c r="L163" s="35">
        <v>0</v>
      </c>
      <c r="M163" s="35" t="s">
        <v>1746</v>
      </c>
      <c r="N163" s="35">
        <v>0.71</v>
      </c>
      <c r="O163" s="15" t="s">
        <v>1746</v>
      </c>
      <c r="P163" s="15" t="s">
        <v>1746</v>
      </c>
      <c r="Q163" s="15" t="s">
        <v>1746</v>
      </c>
      <c r="R163" s="24">
        <v>12</v>
      </c>
      <c r="S163" s="22" t="s">
        <v>1746</v>
      </c>
      <c r="T163" s="24">
        <v>0.66314745168404288</v>
      </c>
      <c r="U163" s="22" t="s">
        <v>1746</v>
      </c>
      <c r="V163" s="24" t="s">
        <v>1746</v>
      </c>
      <c r="W163" s="15">
        <v>8</v>
      </c>
      <c r="X163" s="141" t="s">
        <v>1746</v>
      </c>
      <c r="Y163" s="141" t="s">
        <v>1746</v>
      </c>
      <c r="Z163" s="25" t="s">
        <v>1746</v>
      </c>
    </row>
    <row r="164" spans="1:26" x14ac:dyDescent="0.25">
      <c r="A164" s="29">
        <v>163</v>
      </c>
      <c r="B164" s="1" t="s">
        <v>1746</v>
      </c>
      <c r="C164" s="26" t="s">
        <v>2380</v>
      </c>
      <c r="D164" s="39">
        <v>43802</v>
      </c>
      <c r="E164" s="40">
        <v>0.35069444444444398</v>
      </c>
      <c r="F164" s="40">
        <v>0.68402777777777801</v>
      </c>
      <c r="G164" s="41">
        <v>1200</v>
      </c>
      <c r="H164" s="22" t="s">
        <v>1746</v>
      </c>
      <c r="I164" s="23" t="s">
        <v>1746</v>
      </c>
      <c r="J164" s="23" t="s">
        <v>1746</v>
      </c>
      <c r="K164" s="23" t="s">
        <v>1746</v>
      </c>
      <c r="L164" s="35">
        <v>1.2</v>
      </c>
      <c r="M164" s="35" t="s">
        <v>1746</v>
      </c>
      <c r="N164" s="35">
        <v>4.5</v>
      </c>
      <c r="O164" s="15" t="s">
        <v>1746</v>
      </c>
      <c r="P164" s="15" t="s">
        <v>1746</v>
      </c>
      <c r="Q164" s="15" t="s">
        <v>1746</v>
      </c>
      <c r="R164" s="24">
        <v>28.5</v>
      </c>
      <c r="S164" s="22" t="s">
        <v>1746</v>
      </c>
      <c r="T164" s="24">
        <v>3.0822346345878047</v>
      </c>
      <c r="U164" s="22" t="s">
        <v>1746</v>
      </c>
      <c r="V164" s="24" t="s">
        <v>1746</v>
      </c>
      <c r="W164" s="15">
        <v>8</v>
      </c>
      <c r="X164" s="141" t="s">
        <v>1746</v>
      </c>
      <c r="Y164" s="141" t="s">
        <v>1746</v>
      </c>
      <c r="Z164" s="25" t="s">
        <v>1746</v>
      </c>
    </row>
    <row r="165" spans="1:26" x14ac:dyDescent="0.25">
      <c r="A165" s="29">
        <v>164</v>
      </c>
      <c r="B165" s="1" t="s">
        <v>1746</v>
      </c>
      <c r="C165" s="26" t="s">
        <v>603</v>
      </c>
      <c r="D165" s="39">
        <v>43802</v>
      </c>
      <c r="E165" s="40">
        <v>0.375</v>
      </c>
      <c r="F165" s="40">
        <v>0.76736111111111105</v>
      </c>
      <c r="G165" s="41">
        <v>1200</v>
      </c>
      <c r="H165" s="22" t="s">
        <v>1746</v>
      </c>
      <c r="I165" s="23" t="s">
        <v>1746</v>
      </c>
      <c r="J165" s="23" t="s">
        <v>1746</v>
      </c>
      <c r="K165" s="23" t="s">
        <v>1746</v>
      </c>
      <c r="L165" s="35">
        <v>0</v>
      </c>
      <c r="M165" s="35" t="s">
        <v>1746</v>
      </c>
      <c r="N165" s="35">
        <v>9.5</v>
      </c>
      <c r="O165" s="15" t="s">
        <v>1746</v>
      </c>
      <c r="P165" s="15" t="s">
        <v>1746</v>
      </c>
      <c r="Q165" s="15" t="s">
        <v>1746</v>
      </c>
      <c r="R165" s="24">
        <v>2.2999999999999998</v>
      </c>
      <c r="S165" s="22" t="s">
        <v>1746</v>
      </c>
      <c r="T165" s="24">
        <v>8.8730997056315584</v>
      </c>
      <c r="U165" s="22" t="s">
        <v>1746</v>
      </c>
      <c r="V165" s="24" t="s">
        <v>1746</v>
      </c>
      <c r="W165" s="15">
        <v>9</v>
      </c>
      <c r="X165" s="141" t="s">
        <v>1746</v>
      </c>
      <c r="Y165" s="141" t="s">
        <v>1746</v>
      </c>
      <c r="Z165" s="25" t="s">
        <v>1746</v>
      </c>
    </row>
    <row r="166" spans="1:26" x14ac:dyDescent="0.25">
      <c r="A166" s="29">
        <v>165</v>
      </c>
      <c r="B166" s="1" t="s">
        <v>1746</v>
      </c>
      <c r="C166" s="26" t="s">
        <v>293</v>
      </c>
      <c r="D166" s="39">
        <v>43802</v>
      </c>
      <c r="E166" s="40">
        <v>0.39236111111111099</v>
      </c>
      <c r="F166" s="40">
        <v>0.76736111111111105</v>
      </c>
      <c r="G166" s="41">
        <v>1200</v>
      </c>
      <c r="H166" s="22" t="s">
        <v>1746</v>
      </c>
      <c r="I166" s="23" t="s">
        <v>1746</v>
      </c>
      <c r="J166" s="23" t="s">
        <v>1746</v>
      </c>
      <c r="K166" s="23" t="s">
        <v>1746</v>
      </c>
      <c r="L166" s="35">
        <v>0</v>
      </c>
      <c r="M166" s="35" t="s">
        <v>1746</v>
      </c>
      <c r="N166" s="35">
        <v>5</v>
      </c>
      <c r="O166" s="15" t="s">
        <v>1746</v>
      </c>
      <c r="P166" s="15" t="s">
        <v>1746</v>
      </c>
      <c r="Q166" s="15" t="s">
        <v>1746</v>
      </c>
      <c r="R166" s="24">
        <v>3</v>
      </c>
      <c r="S166" s="22" t="s">
        <v>1746</v>
      </c>
      <c r="T166" s="24">
        <v>4.6700524766481895</v>
      </c>
      <c r="U166" s="22" t="s">
        <v>1746</v>
      </c>
      <c r="V166" s="24" t="s">
        <v>1746</v>
      </c>
      <c r="W166" s="15">
        <v>9</v>
      </c>
      <c r="X166" s="141" t="s">
        <v>1746</v>
      </c>
      <c r="Y166" s="141" t="s">
        <v>1746</v>
      </c>
      <c r="Z166" s="25" t="s">
        <v>1746</v>
      </c>
    </row>
    <row r="167" spans="1:26" x14ac:dyDescent="0.25">
      <c r="A167" s="29">
        <v>166</v>
      </c>
      <c r="B167" s="1" t="s">
        <v>1746</v>
      </c>
      <c r="C167" s="26" t="s">
        <v>242</v>
      </c>
      <c r="D167" s="39">
        <v>43803</v>
      </c>
      <c r="E167" s="40">
        <v>0.53472222222222199</v>
      </c>
      <c r="F167" s="40" t="s">
        <v>3220</v>
      </c>
      <c r="G167" s="41">
        <v>1200</v>
      </c>
      <c r="H167" s="22" t="s">
        <v>1746</v>
      </c>
      <c r="I167" s="23" t="s">
        <v>1746</v>
      </c>
      <c r="J167" s="23" t="s">
        <v>1746</v>
      </c>
      <c r="K167" s="23" t="s">
        <v>1746</v>
      </c>
      <c r="L167" s="35">
        <v>6</v>
      </c>
      <c r="M167" s="35" t="s">
        <v>1746</v>
      </c>
      <c r="N167" s="35">
        <v>8.1999999999999993</v>
      </c>
      <c r="O167" s="15" t="s">
        <v>1746</v>
      </c>
      <c r="P167" s="15" t="s">
        <v>1746</v>
      </c>
      <c r="Q167" s="15" t="s">
        <v>1746</v>
      </c>
      <c r="R167" s="24">
        <v>9.5</v>
      </c>
      <c r="S167" s="22" t="s">
        <v>1746</v>
      </c>
      <c r="T167" s="24">
        <v>2.0548230897252027</v>
      </c>
      <c r="U167" s="22" t="s">
        <v>1746</v>
      </c>
      <c r="V167" s="24" t="s">
        <v>1746</v>
      </c>
      <c r="W167" s="15">
        <v>4</v>
      </c>
      <c r="X167" s="141" t="s">
        <v>1746</v>
      </c>
      <c r="Y167" s="141" t="s">
        <v>1746</v>
      </c>
      <c r="Z167" s="25" t="s">
        <v>1746</v>
      </c>
    </row>
    <row r="168" spans="1:26" x14ac:dyDescent="0.25">
      <c r="A168" s="29">
        <v>167</v>
      </c>
      <c r="B168" s="1" t="s">
        <v>1746</v>
      </c>
      <c r="C168" s="26" t="s">
        <v>293</v>
      </c>
      <c r="D168" s="39">
        <v>43803</v>
      </c>
      <c r="E168" s="40">
        <v>0.36111111111111099</v>
      </c>
      <c r="F168" s="40" t="s">
        <v>3219</v>
      </c>
      <c r="G168" s="41">
        <v>1200</v>
      </c>
      <c r="H168" s="22" t="s">
        <v>1746</v>
      </c>
      <c r="I168" s="23" t="s">
        <v>1746</v>
      </c>
      <c r="J168" s="23" t="s">
        <v>1746</v>
      </c>
      <c r="K168" s="23" t="s">
        <v>1746</v>
      </c>
      <c r="L168" s="35">
        <v>0</v>
      </c>
      <c r="M168" s="35" t="s">
        <v>1746</v>
      </c>
      <c r="N168" s="35">
        <v>4.5</v>
      </c>
      <c r="O168" s="15" t="s">
        <v>1746</v>
      </c>
      <c r="P168" s="15" t="s">
        <v>1746</v>
      </c>
      <c r="Q168" s="15" t="s">
        <v>1746</v>
      </c>
      <c r="R168" s="24">
        <v>5</v>
      </c>
      <c r="S168" s="22" t="s">
        <v>1746</v>
      </c>
      <c r="T168" s="24">
        <v>4.2030472289833707</v>
      </c>
      <c r="U168" s="22" t="s">
        <v>1746</v>
      </c>
      <c r="V168" s="24" t="s">
        <v>1746</v>
      </c>
      <c r="W168" s="15">
        <v>10</v>
      </c>
      <c r="X168" s="141" t="s">
        <v>1746</v>
      </c>
      <c r="Y168" s="141" t="s">
        <v>1746</v>
      </c>
      <c r="Z168" s="25" t="s">
        <v>1746</v>
      </c>
    </row>
    <row r="169" spans="1:26" x14ac:dyDescent="0.25">
      <c r="A169" s="29">
        <v>168</v>
      </c>
      <c r="B169" s="1" t="s">
        <v>1746</v>
      </c>
      <c r="C169" s="26" t="s">
        <v>235</v>
      </c>
      <c r="D169" s="39">
        <v>43804</v>
      </c>
      <c r="E169" s="40">
        <v>0.39236111111111099</v>
      </c>
      <c r="F169" s="40">
        <v>0.80902777777777801</v>
      </c>
      <c r="G169" s="41">
        <v>1200</v>
      </c>
      <c r="H169" s="22" t="s">
        <v>1746</v>
      </c>
      <c r="I169" s="23" t="s">
        <v>1746</v>
      </c>
      <c r="J169" s="23" t="s">
        <v>1746</v>
      </c>
      <c r="K169" s="23" t="s">
        <v>1746</v>
      </c>
      <c r="L169" s="35">
        <v>1</v>
      </c>
      <c r="M169" s="35" t="s">
        <v>1746</v>
      </c>
      <c r="N169" s="35">
        <v>7.8</v>
      </c>
      <c r="O169" s="15" t="s">
        <v>1746</v>
      </c>
      <c r="P169" s="15" t="s">
        <v>1746</v>
      </c>
      <c r="Q169" s="15" t="s">
        <v>1746</v>
      </c>
      <c r="R169" s="24">
        <v>5.8</v>
      </c>
      <c r="S169" s="22" t="s">
        <v>1746</v>
      </c>
      <c r="T169" s="24">
        <v>6.3512713682415374</v>
      </c>
      <c r="U169" s="22" t="s">
        <v>1746</v>
      </c>
      <c r="V169" s="24" t="s">
        <v>1746</v>
      </c>
      <c r="W169" s="15">
        <v>10</v>
      </c>
      <c r="X169" s="141" t="s">
        <v>1746</v>
      </c>
      <c r="Y169" s="141" t="s">
        <v>1746</v>
      </c>
      <c r="Z169" s="25" t="s">
        <v>1746</v>
      </c>
    </row>
    <row r="170" spans="1:26" x14ac:dyDescent="0.25">
      <c r="A170" s="29">
        <v>169</v>
      </c>
      <c r="B170" s="1" t="s">
        <v>1746</v>
      </c>
      <c r="C170" s="26" t="s">
        <v>603</v>
      </c>
      <c r="D170" s="39">
        <v>43804</v>
      </c>
      <c r="E170" s="40">
        <v>0.40625</v>
      </c>
      <c r="F170" s="40">
        <v>0.78472222222222199</v>
      </c>
      <c r="G170" s="41">
        <v>1200</v>
      </c>
      <c r="H170" s="22" t="s">
        <v>1746</v>
      </c>
      <c r="I170" s="23" t="s">
        <v>1746</v>
      </c>
      <c r="J170" s="23" t="s">
        <v>1746</v>
      </c>
      <c r="K170" s="23" t="s">
        <v>1746</v>
      </c>
      <c r="L170" s="35">
        <v>0</v>
      </c>
      <c r="M170" s="35" t="s">
        <v>1746</v>
      </c>
      <c r="N170" s="35">
        <v>0.3</v>
      </c>
      <c r="O170" s="15" t="s">
        <v>1746</v>
      </c>
      <c r="P170" s="15" t="s">
        <v>1746</v>
      </c>
      <c r="Q170" s="15" t="s">
        <v>1746</v>
      </c>
      <c r="R170" s="24">
        <v>0</v>
      </c>
      <c r="S170" s="22" t="s">
        <v>1746</v>
      </c>
      <c r="T170" s="24">
        <v>0.28020314859889134</v>
      </c>
      <c r="U170" s="22" t="s">
        <v>1746</v>
      </c>
      <c r="V170" s="24" t="s">
        <v>1746</v>
      </c>
      <c r="W170" s="15">
        <v>9</v>
      </c>
      <c r="X170" s="141" t="s">
        <v>1746</v>
      </c>
      <c r="Y170" s="141" t="s">
        <v>1746</v>
      </c>
      <c r="Z170" s="25" t="s">
        <v>1746</v>
      </c>
    </row>
    <row r="171" spans="1:26" x14ac:dyDescent="0.25">
      <c r="A171" s="29">
        <v>170</v>
      </c>
      <c r="B171" s="1" t="s">
        <v>1746</v>
      </c>
      <c r="C171" s="26" t="s">
        <v>1027</v>
      </c>
      <c r="D171" s="39">
        <v>43805</v>
      </c>
      <c r="E171" s="40">
        <v>0.4375</v>
      </c>
      <c r="F171" s="40">
        <v>0.77083333333333304</v>
      </c>
      <c r="G171" s="41">
        <v>1200</v>
      </c>
      <c r="H171" s="22" t="s">
        <v>1746</v>
      </c>
      <c r="I171" s="23" t="s">
        <v>1746</v>
      </c>
      <c r="J171" s="23" t="s">
        <v>1746</v>
      </c>
      <c r="K171" s="23" t="s">
        <v>1746</v>
      </c>
      <c r="L171" s="35">
        <v>0</v>
      </c>
      <c r="M171" s="35" t="s">
        <v>1746</v>
      </c>
      <c r="N171" s="35">
        <v>2.7</v>
      </c>
      <c r="O171" s="15" t="s">
        <v>1746</v>
      </c>
      <c r="P171" s="15" t="s">
        <v>1746</v>
      </c>
      <c r="Q171" s="15" t="s">
        <v>1746</v>
      </c>
      <c r="R171" s="24">
        <v>7</v>
      </c>
      <c r="S171" s="22" t="s">
        <v>1746</v>
      </c>
      <c r="T171" s="24">
        <v>2.5218283373900223</v>
      </c>
      <c r="U171" s="22" t="s">
        <v>1746</v>
      </c>
      <c r="V171" s="24" t="s">
        <v>1746</v>
      </c>
      <c r="W171" s="15">
        <v>8</v>
      </c>
      <c r="X171" s="141" t="s">
        <v>1746</v>
      </c>
      <c r="Y171" s="141" t="s">
        <v>1746</v>
      </c>
      <c r="Z171" s="25" t="s">
        <v>1746</v>
      </c>
    </row>
    <row r="172" spans="1:26" x14ac:dyDescent="0.25">
      <c r="A172" s="29">
        <v>171</v>
      </c>
      <c r="B172" s="1" t="s">
        <v>1746</v>
      </c>
      <c r="C172" s="26" t="s">
        <v>603</v>
      </c>
      <c r="D172" s="39">
        <v>43805</v>
      </c>
      <c r="E172" s="40">
        <v>0.34722222222222199</v>
      </c>
      <c r="F172" s="40">
        <v>0.77083333333333304</v>
      </c>
      <c r="G172" s="41">
        <v>1200</v>
      </c>
      <c r="H172" s="22" t="s">
        <v>1746</v>
      </c>
      <c r="I172" s="23" t="s">
        <v>1746</v>
      </c>
      <c r="J172" s="23" t="s">
        <v>1746</v>
      </c>
      <c r="K172" s="23" t="s">
        <v>1746</v>
      </c>
      <c r="L172" s="35">
        <v>0</v>
      </c>
      <c r="M172" s="35" t="s">
        <v>1746</v>
      </c>
      <c r="N172" s="35">
        <v>7</v>
      </c>
      <c r="O172" s="15" t="s">
        <v>1746</v>
      </c>
      <c r="P172" s="15" t="s">
        <v>1746</v>
      </c>
      <c r="Q172" s="15" t="s">
        <v>1746</v>
      </c>
      <c r="R172" s="24">
        <v>3</v>
      </c>
      <c r="S172" s="22" t="s">
        <v>1746</v>
      </c>
      <c r="T172" s="24">
        <v>6.5380734673074654</v>
      </c>
      <c r="U172" s="22" t="s">
        <v>1746</v>
      </c>
      <c r="V172" s="24" t="s">
        <v>1746</v>
      </c>
      <c r="W172" s="15">
        <v>10</v>
      </c>
      <c r="X172" s="141" t="s">
        <v>1746</v>
      </c>
      <c r="Y172" s="141" t="s">
        <v>1746</v>
      </c>
      <c r="Z172" s="25" t="s">
        <v>1746</v>
      </c>
    </row>
    <row r="173" spans="1:26" x14ac:dyDescent="0.25">
      <c r="A173" s="29">
        <v>172</v>
      </c>
      <c r="B173" s="1" t="s">
        <v>1746</v>
      </c>
      <c r="C173" s="26" t="s">
        <v>2438</v>
      </c>
      <c r="D173" s="39">
        <v>43805</v>
      </c>
      <c r="E173" s="40">
        <v>0.43055555555555602</v>
      </c>
      <c r="F173" s="40">
        <v>0.80555555555555503</v>
      </c>
      <c r="G173" s="41">
        <v>1200</v>
      </c>
      <c r="H173" s="22" t="s">
        <v>1746</v>
      </c>
      <c r="I173" s="23" t="s">
        <v>1746</v>
      </c>
      <c r="J173" s="23" t="s">
        <v>1746</v>
      </c>
      <c r="K173" s="23" t="s">
        <v>1746</v>
      </c>
      <c r="L173" s="35">
        <v>3.2</v>
      </c>
      <c r="M173" s="35" t="s">
        <v>1746</v>
      </c>
      <c r="N173" s="35">
        <v>16.600000000000001</v>
      </c>
      <c r="O173" s="15" t="s">
        <v>1746</v>
      </c>
      <c r="P173" s="15" t="s">
        <v>1746</v>
      </c>
      <c r="Q173" s="15" t="s">
        <v>1746</v>
      </c>
      <c r="R173" s="24">
        <v>26.5</v>
      </c>
      <c r="S173" s="22" t="s">
        <v>1746</v>
      </c>
      <c r="T173" s="24">
        <v>12.515740637417149</v>
      </c>
      <c r="U173" s="22" t="s">
        <v>1746</v>
      </c>
      <c r="V173" s="24" t="s">
        <v>1746</v>
      </c>
      <c r="W173" s="15">
        <v>9</v>
      </c>
      <c r="X173" s="141" t="s">
        <v>1746</v>
      </c>
      <c r="Y173" s="141" t="s">
        <v>1746</v>
      </c>
      <c r="Z173" s="25" t="s">
        <v>1746</v>
      </c>
    </row>
    <row r="174" spans="1:26" x14ac:dyDescent="0.25">
      <c r="A174" s="29">
        <v>173</v>
      </c>
      <c r="B174" s="1" t="s">
        <v>1746</v>
      </c>
      <c r="C174" s="26" t="s">
        <v>242</v>
      </c>
      <c r="D174" s="39">
        <v>43806</v>
      </c>
      <c r="E174" s="40">
        <v>0.39930555555555602</v>
      </c>
      <c r="F174" s="40">
        <v>0.79861111111111105</v>
      </c>
      <c r="G174" s="41">
        <v>1200</v>
      </c>
      <c r="H174" s="22" t="s">
        <v>1746</v>
      </c>
      <c r="I174" s="23" t="s">
        <v>1746</v>
      </c>
      <c r="J174" s="23" t="s">
        <v>1746</v>
      </c>
      <c r="K174" s="23" t="s">
        <v>1746</v>
      </c>
      <c r="L174" s="35">
        <v>2.5</v>
      </c>
      <c r="M174" s="35" t="s">
        <v>1746</v>
      </c>
      <c r="N174" s="35">
        <v>7.5</v>
      </c>
      <c r="O174" s="15" t="s">
        <v>1746</v>
      </c>
      <c r="P174" s="15" t="s">
        <v>1746</v>
      </c>
      <c r="Q174" s="15" t="s">
        <v>1746</v>
      </c>
      <c r="R174" s="24">
        <v>16.5</v>
      </c>
      <c r="S174" s="22" t="s">
        <v>1746</v>
      </c>
      <c r="T174" s="24">
        <v>4.6700524766481895</v>
      </c>
      <c r="U174" s="22" t="s">
        <v>1746</v>
      </c>
      <c r="V174" s="24" t="s">
        <v>1746</v>
      </c>
      <c r="W174" s="15">
        <v>9</v>
      </c>
      <c r="X174" s="141" t="s">
        <v>1746</v>
      </c>
      <c r="Y174" s="141" t="s">
        <v>1746</v>
      </c>
      <c r="Z174" s="25" t="s">
        <v>1746</v>
      </c>
    </row>
    <row r="175" spans="1:26" x14ac:dyDescent="0.25">
      <c r="A175" s="29">
        <v>174</v>
      </c>
      <c r="B175" s="1" t="s">
        <v>1746</v>
      </c>
      <c r="C175" s="26" t="s">
        <v>293</v>
      </c>
      <c r="D175" s="39">
        <v>43807</v>
      </c>
      <c r="E175" s="40">
        <v>0.40972222222222199</v>
      </c>
      <c r="F175" s="40">
        <v>0.61805555555555602</v>
      </c>
      <c r="G175" s="41">
        <v>1200</v>
      </c>
      <c r="H175" s="22" t="s">
        <v>1746</v>
      </c>
      <c r="I175" s="23" t="s">
        <v>1746</v>
      </c>
      <c r="J175" s="23" t="s">
        <v>1746</v>
      </c>
      <c r="K175" s="23" t="s">
        <v>1746</v>
      </c>
      <c r="L175" s="35">
        <v>0</v>
      </c>
      <c r="M175" s="35" t="s">
        <v>1746</v>
      </c>
      <c r="N175" s="35">
        <v>3</v>
      </c>
      <c r="O175" s="15" t="s">
        <v>1746</v>
      </c>
      <c r="P175" s="15" t="s">
        <v>1746</v>
      </c>
      <c r="Q175" s="15" t="s">
        <v>1746</v>
      </c>
      <c r="R175" s="24">
        <v>1</v>
      </c>
      <c r="S175" s="22" t="s">
        <v>1746</v>
      </c>
      <c r="T175" s="24">
        <v>2.8020314859889135</v>
      </c>
      <c r="U175" s="22" t="s">
        <v>1746</v>
      </c>
      <c r="V175" s="24" t="s">
        <v>1746</v>
      </c>
      <c r="W175" s="15">
        <v>8</v>
      </c>
      <c r="X175" s="141" t="s">
        <v>1746</v>
      </c>
      <c r="Y175" s="141" t="s">
        <v>1746</v>
      </c>
      <c r="Z175" s="25" t="s">
        <v>1746</v>
      </c>
    </row>
    <row r="176" spans="1:26" x14ac:dyDescent="0.25">
      <c r="A176" s="29">
        <v>175</v>
      </c>
      <c r="B176" s="1" t="s">
        <v>1746</v>
      </c>
      <c r="C176" s="26" t="s">
        <v>2290</v>
      </c>
      <c r="D176" s="39">
        <v>43807</v>
      </c>
      <c r="E176" s="40">
        <v>0.59027777777777801</v>
      </c>
      <c r="F176" s="40">
        <v>0.79861111111111105</v>
      </c>
      <c r="G176" s="41">
        <v>1200</v>
      </c>
      <c r="H176" s="22" t="s">
        <v>1746</v>
      </c>
      <c r="I176" s="23" t="s">
        <v>1746</v>
      </c>
      <c r="J176" s="23" t="s">
        <v>1746</v>
      </c>
      <c r="K176" s="23" t="s">
        <v>1746</v>
      </c>
      <c r="L176" s="35">
        <v>3</v>
      </c>
      <c r="M176" s="35" t="s">
        <v>1746</v>
      </c>
      <c r="N176" s="35">
        <v>4.5</v>
      </c>
      <c r="O176" s="15" t="s">
        <v>1746</v>
      </c>
      <c r="P176" s="15" t="s">
        <v>1746</v>
      </c>
      <c r="Q176" s="15" t="s">
        <v>1746</v>
      </c>
      <c r="R176" s="24">
        <v>3.5</v>
      </c>
      <c r="S176" s="22" t="s">
        <v>1746</v>
      </c>
      <c r="T176" s="24">
        <v>1.4010157429944567</v>
      </c>
      <c r="U176" s="22" t="s">
        <v>1746</v>
      </c>
      <c r="V176" s="24" t="s">
        <v>1746</v>
      </c>
      <c r="W176" s="15">
        <v>5</v>
      </c>
      <c r="X176" s="141" t="s">
        <v>1746</v>
      </c>
      <c r="Y176" s="141" t="s">
        <v>1746</v>
      </c>
      <c r="Z176" s="25" t="s">
        <v>1746</v>
      </c>
    </row>
    <row r="177" spans="1:26" x14ac:dyDescent="0.25">
      <c r="A177" s="29">
        <v>176</v>
      </c>
      <c r="B177" s="1" t="s">
        <v>1746</v>
      </c>
      <c r="C177" s="26" t="s">
        <v>235</v>
      </c>
      <c r="D177" s="39">
        <v>43807</v>
      </c>
      <c r="E177" s="40">
        <v>0.52430555555555602</v>
      </c>
      <c r="F177" s="40">
        <v>0.82291666666666696</v>
      </c>
      <c r="G177" s="41">
        <v>1200</v>
      </c>
      <c r="H177" s="22" t="s">
        <v>1746</v>
      </c>
      <c r="I177" s="23" t="s">
        <v>1746</v>
      </c>
      <c r="J177" s="23" t="s">
        <v>1746</v>
      </c>
      <c r="K177" s="23" t="s">
        <v>1746</v>
      </c>
      <c r="L177" s="35">
        <v>3</v>
      </c>
      <c r="M177" s="35" t="s">
        <v>1746</v>
      </c>
      <c r="N177" s="35">
        <v>7.9</v>
      </c>
      <c r="O177" s="15" t="s">
        <v>1746</v>
      </c>
      <c r="P177" s="15" t="s">
        <v>1746</v>
      </c>
      <c r="Q177" s="15" t="s">
        <v>1746</v>
      </c>
      <c r="R177" s="24">
        <v>5.6</v>
      </c>
      <c r="S177" s="22" t="s">
        <v>1746</v>
      </c>
      <c r="T177" s="24">
        <v>4.5766514271152259</v>
      </c>
      <c r="U177" s="22" t="s">
        <v>1746</v>
      </c>
      <c r="V177" s="24" t="s">
        <v>1746</v>
      </c>
      <c r="W177" s="15">
        <v>6.5</v>
      </c>
      <c r="X177" s="141" t="s">
        <v>1746</v>
      </c>
      <c r="Y177" s="141" t="s">
        <v>1746</v>
      </c>
      <c r="Z177" s="25" t="s">
        <v>1746</v>
      </c>
    </row>
    <row r="178" spans="1:26" x14ac:dyDescent="0.25">
      <c r="A178" s="29">
        <v>177</v>
      </c>
      <c r="B178" s="1" t="s">
        <v>1746</v>
      </c>
      <c r="C178" s="26" t="s">
        <v>1912</v>
      </c>
      <c r="D178" s="39">
        <v>43808</v>
      </c>
      <c r="E178" s="40">
        <v>0.44791666666666702</v>
      </c>
      <c r="F178" s="40">
        <v>0.78125</v>
      </c>
      <c r="G178" s="41">
        <v>1200</v>
      </c>
      <c r="H178" s="22" t="s">
        <v>1746</v>
      </c>
      <c r="I178" s="23" t="s">
        <v>1746</v>
      </c>
      <c r="J178" s="23" t="s">
        <v>1746</v>
      </c>
      <c r="K178" s="23" t="s">
        <v>1746</v>
      </c>
      <c r="L178" s="35">
        <v>0</v>
      </c>
      <c r="M178" s="35" t="s">
        <v>1746</v>
      </c>
      <c r="N178" s="35">
        <v>2.5</v>
      </c>
      <c r="O178" s="15" t="s">
        <v>1746</v>
      </c>
      <c r="P178" s="15" t="s">
        <v>1746</v>
      </c>
      <c r="Q178" s="15" t="s">
        <v>1746</v>
      </c>
      <c r="R178" s="24">
        <v>11</v>
      </c>
      <c r="S178" s="22" t="s">
        <v>1746</v>
      </c>
      <c r="T178" s="24">
        <v>2.3350262383240947</v>
      </c>
      <c r="U178" s="22" t="s">
        <v>1746</v>
      </c>
      <c r="V178" s="24" t="s">
        <v>1746</v>
      </c>
      <c r="W178" s="15">
        <v>8</v>
      </c>
      <c r="X178" s="141" t="s">
        <v>1746</v>
      </c>
      <c r="Y178" s="141" t="s">
        <v>1746</v>
      </c>
      <c r="Z178" s="25" t="s">
        <v>1746</v>
      </c>
    </row>
    <row r="179" spans="1:26" x14ac:dyDescent="0.25">
      <c r="A179" s="29">
        <v>178</v>
      </c>
      <c r="B179" s="1" t="s">
        <v>1746</v>
      </c>
      <c r="C179" s="26" t="s">
        <v>2438</v>
      </c>
      <c r="D179" s="39">
        <v>43808</v>
      </c>
      <c r="E179" s="40">
        <v>0.40625</v>
      </c>
      <c r="F179" s="40">
        <v>0.80208333333333304</v>
      </c>
      <c r="G179" s="41">
        <v>1200</v>
      </c>
      <c r="H179" s="22" t="s">
        <v>1746</v>
      </c>
      <c r="I179" s="23" t="s">
        <v>1746</v>
      </c>
      <c r="J179" s="23" t="s">
        <v>1746</v>
      </c>
      <c r="K179" s="23" t="s">
        <v>1746</v>
      </c>
      <c r="L179" s="35">
        <v>1</v>
      </c>
      <c r="M179" s="35" t="s">
        <v>1746</v>
      </c>
      <c r="N179" s="35">
        <v>8.8000000000000007</v>
      </c>
      <c r="O179" s="15" t="s">
        <v>1746</v>
      </c>
      <c r="P179" s="15" t="s">
        <v>1746</v>
      </c>
      <c r="Q179" s="15" t="s">
        <v>1746</v>
      </c>
      <c r="R179" s="24">
        <v>16.2</v>
      </c>
      <c r="S179" s="22" t="s">
        <v>1746</v>
      </c>
      <c r="T179" s="24">
        <v>7.2852818635711758</v>
      </c>
      <c r="U179" s="22" t="s">
        <v>1746</v>
      </c>
      <c r="V179" s="24" t="s">
        <v>1746</v>
      </c>
      <c r="W179" s="15">
        <v>9</v>
      </c>
      <c r="X179" s="141" t="s">
        <v>1746</v>
      </c>
      <c r="Y179" s="141" t="s">
        <v>1746</v>
      </c>
      <c r="Z179" s="25" t="s">
        <v>1746</v>
      </c>
    </row>
    <row r="180" spans="1:26" x14ac:dyDescent="0.25">
      <c r="A180" s="29">
        <v>179</v>
      </c>
      <c r="B180" s="1" t="s">
        <v>1746</v>
      </c>
      <c r="C180" s="26" t="s">
        <v>603</v>
      </c>
      <c r="D180" s="39">
        <v>43808</v>
      </c>
      <c r="E180" s="40">
        <v>0.375</v>
      </c>
      <c r="F180" s="40">
        <v>0.79513888888888895</v>
      </c>
      <c r="G180" s="41">
        <v>1200</v>
      </c>
      <c r="H180" s="22" t="s">
        <v>1746</v>
      </c>
      <c r="I180" s="23" t="s">
        <v>1746</v>
      </c>
      <c r="J180" s="23" t="s">
        <v>1746</v>
      </c>
      <c r="K180" s="23" t="s">
        <v>1746</v>
      </c>
      <c r="L180" s="35">
        <v>0</v>
      </c>
      <c r="M180" s="35" t="s">
        <v>1746</v>
      </c>
      <c r="N180" s="35">
        <v>8.3000000000000007</v>
      </c>
      <c r="O180" s="15" t="s">
        <v>1746</v>
      </c>
      <c r="P180" s="15" t="s">
        <v>1746</v>
      </c>
      <c r="Q180" s="15" t="s">
        <v>1746</v>
      </c>
      <c r="R180" s="24">
        <v>2.6</v>
      </c>
      <c r="S180" s="22" t="s">
        <v>1746</v>
      </c>
      <c r="T180" s="24">
        <v>7.7522871112359955</v>
      </c>
      <c r="U180" s="22" t="s">
        <v>1746</v>
      </c>
      <c r="V180" s="24" t="s">
        <v>1746</v>
      </c>
      <c r="W180" s="15">
        <v>10</v>
      </c>
      <c r="X180" s="141" t="s">
        <v>1746</v>
      </c>
      <c r="Y180" s="141" t="s">
        <v>1746</v>
      </c>
      <c r="Z180" s="25" t="s">
        <v>1746</v>
      </c>
    </row>
    <row r="181" spans="1:26" x14ac:dyDescent="0.25">
      <c r="A181" s="29">
        <v>180</v>
      </c>
      <c r="B181" s="1" t="s">
        <v>1746</v>
      </c>
      <c r="C181" s="26" t="s">
        <v>3218</v>
      </c>
      <c r="D181" s="66">
        <v>43809</v>
      </c>
      <c r="E181" s="40">
        <v>0.39583333333333298</v>
      </c>
      <c r="F181" s="40">
        <v>0.53472222222222199</v>
      </c>
      <c r="G181" s="41">
        <v>1200</v>
      </c>
      <c r="H181" s="22" t="s">
        <v>1746</v>
      </c>
      <c r="I181" s="23" t="s">
        <v>1746</v>
      </c>
      <c r="J181" s="23" t="s">
        <v>1746</v>
      </c>
      <c r="K181" s="23" t="s">
        <v>1746</v>
      </c>
      <c r="L181" s="35">
        <v>6</v>
      </c>
      <c r="M181" s="35" t="s">
        <v>1746</v>
      </c>
      <c r="N181" s="35">
        <v>6.5</v>
      </c>
      <c r="O181" s="15" t="s">
        <v>1746</v>
      </c>
      <c r="P181" s="15" t="s">
        <v>1746</v>
      </c>
      <c r="Q181" s="15" t="s">
        <v>1746</v>
      </c>
      <c r="R181" s="24">
        <v>1.6</v>
      </c>
      <c r="S181" s="22" t="s">
        <v>1746</v>
      </c>
      <c r="T181" s="24">
        <v>0.46700524766481888</v>
      </c>
      <c r="U181" s="22" t="s">
        <v>1746</v>
      </c>
      <c r="V181" s="24" t="s">
        <v>1746</v>
      </c>
      <c r="W181" s="15">
        <v>8</v>
      </c>
      <c r="X181" s="141" t="s">
        <v>1746</v>
      </c>
      <c r="Y181" s="141" t="s">
        <v>1746</v>
      </c>
      <c r="Z181" s="25" t="s">
        <v>1746</v>
      </c>
    </row>
    <row r="182" spans="1:26" x14ac:dyDescent="0.25">
      <c r="A182" s="29">
        <v>181</v>
      </c>
      <c r="B182" s="1" t="s">
        <v>1746</v>
      </c>
      <c r="C182" s="26" t="s">
        <v>1912</v>
      </c>
      <c r="D182" s="66">
        <v>43809</v>
      </c>
      <c r="E182" s="40">
        <v>0.57986111111111105</v>
      </c>
      <c r="F182" s="40" t="s">
        <v>3217</v>
      </c>
      <c r="G182" s="41">
        <v>1200</v>
      </c>
      <c r="H182" s="22" t="s">
        <v>1746</v>
      </c>
      <c r="I182" s="23" t="s">
        <v>1746</v>
      </c>
      <c r="J182" s="23" t="s">
        <v>1746</v>
      </c>
      <c r="K182" s="23" t="s">
        <v>1746</v>
      </c>
      <c r="L182" s="35">
        <v>1</v>
      </c>
      <c r="M182" s="35" t="s">
        <v>1746</v>
      </c>
      <c r="N182" s="35">
        <v>5.8</v>
      </c>
      <c r="O182" s="15" t="s">
        <v>1746</v>
      </c>
      <c r="P182" s="15" t="s">
        <v>1746</v>
      </c>
      <c r="Q182" s="15" t="s">
        <v>1746</v>
      </c>
      <c r="R182" s="24">
        <v>1.8</v>
      </c>
      <c r="S182" s="22" t="s">
        <v>1746</v>
      </c>
      <c r="T182" s="24">
        <v>4.4832503775822614</v>
      </c>
      <c r="U182" s="22" t="s">
        <v>1746</v>
      </c>
      <c r="V182" s="24" t="s">
        <v>1746</v>
      </c>
      <c r="W182" s="15">
        <v>8</v>
      </c>
      <c r="X182" s="141" t="s">
        <v>1746</v>
      </c>
      <c r="Y182" s="141" t="s">
        <v>1746</v>
      </c>
      <c r="Z182" s="25" t="s">
        <v>1746</v>
      </c>
    </row>
    <row r="183" spans="1:26" x14ac:dyDescent="0.25">
      <c r="A183" s="29">
        <v>182</v>
      </c>
      <c r="B183" s="1" t="s">
        <v>1746</v>
      </c>
      <c r="C183" s="26" t="s">
        <v>2380</v>
      </c>
      <c r="D183" s="66">
        <v>43809</v>
      </c>
      <c r="E183" s="40">
        <v>0.39583333333333298</v>
      </c>
      <c r="F183" s="40">
        <v>0.86458333333333304</v>
      </c>
      <c r="G183" s="41">
        <v>1200</v>
      </c>
      <c r="H183" s="22" t="s">
        <v>1746</v>
      </c>
      <c r="I183" s="23" t="s">
        <v>1746</v>
      </c>
      <c r="J183" s="23" t="s">
        <v>1746</v>
      </c>
      <c r="K183" s="23" t="s">
        <v>1746</v>
      </c>
      <c r="L183" s="35">
        <v>0</v>
      </c>
      <c r="M183" s="35" t="s">
        <v>1746</v>
      </c>
      <c r="N183" s="35">
        <v>3</v>
      </c>
      <c r="O183" s="15" t="s">
        <v>1746</v>
      </c>
      <c r="P183" s="15" t="s">
        <v>1746</v>
      </c>
      <c r="Q183" s="15" t="s">
        <v>1746</v>
      </c>
      <c r="R183" s="24">
        <v>16.5</v>
      </c>
      <c r="S183" s="22" t="s">
        <v>1746</v>
      </c>
      <c r="T183" s="24">
        <v>2.8020314859889135</v>
      </c>
      <c r="U183" s="22" t="s">
        <v>1746</v>
      </c>
      <c r="V183" s="24" t="s">
        <v>1746</v>
      </c>
      <c r="W183" s="15">
        <v>9</v>
      </c>
      <c r="X183" s="141" t="s">
        <v>1746</v>
      </c>
      <c r="Y183" s="141" t="s">
        <v>1746</v>
      </c>
      <c r="Z183" s="25" t="s">
        <v>1746</v>
      </c>
    </row>
    <row r="184" spans="1:26" x14ac:dyDescent="0.25">
      <c r="A184" s="29">
        <v>183</v>
      </c>
      <c r="B184" s="1" t="s">
        <v>1746</v>
      </c>
      <c r="C184" s="26" t="s">
        <v>2380</v>
      </c>
      <c r="D184" s="66">
        <v>43810</v>
      </c>
      <c r="E184" s="40">
        <v>0.35069444444444398</v>
      </c>
      <c r="F184" s="40">
        <v>0.76736111111111105</v>
      </c>
      <c r="G184" s="41">
        <v>1200</v>
      </c>
      <c r="H184" s="22" t="s">
        <v>1746</v>
      </c>
      <c r="I184" s="23" t="s">
        <v>1746</v>
      </c>
      <c r="J184" s="23" t="s">
        <v>1746</v>
      </c>
      <c r="K184" s="23" t="s">
        <v>1746</v>
      </c>
      <c r="L184" s="35">
        <v>0</v>
      </c>
      <c r="M184" s="35" t="s">
        <v>1746</v>
      </c>
      <c r="N184" s="35">
        <v>5.0999999999999996</v>
      </c>
      <c r="O184" s="15" t="s">
        <v>1746</v>
      </c>
      <c r="P184" s="15" t="s">
        <v>1746</v>
      </c>
      <c r="Q184" s="15" t="s">
        <v>1746</v>
      </c>
      <c r="R184" s="24">
        <v>27.3</v>
      </c>
      <c r="S184" s="22" t="s">
        <v>1746</v>
      </c>
      <c r="T184" s="24">
        <v>4.763453526181153</v>
      </c>
      <c r="U184" s="22" t="s">
        <v>1746</v>
      </c>
      <c r="V184" s="24" t="s">
        <v>1746</v>
      </c>
      <c r="W184" s="15">
        <v>10</v>
      </c>
      <c r="X184" s="141" t="s">
        <v>1746</v>
      </c>
      <c r="Y184" s="141" t="s">
        <v>1746</v>
      </c>
      <c r="Z184" s="25" t="s">
        <v>1746</v>
      </c>
    </row>
    <row r="185" spans="1:26" x14ac:dyDescent="0.25">
      <c r="A185" s="29">
        <v>184</v>
      </c>
      <c r="B185" s="1" t="s">
        <v>1746</v>
      </c>
      <c r="C185" s="26" t="s">
        <v>2630</v>
      </c>
      <c r="D185" s="66">
        <v>43810</v>
      </c>
      <c r="E185" s="40">
        <v>0.47569444444444398</v>
      </c>
      <c r="F185" s="40">
        <v>0.80902777777777801</v>
      </c>
      <c r="G185" s="41">
        <v>1200</v>
      </c>
      <c r="H185" s="22" t="s">
        <v>1746</v>
      </c>
      <c r="I185" s="23" t="s">
        <v>1746</v>
      </c>
      <c r="J185" s="23" t="s">
        <v>1746</v>
      </c>
      <c r="K185" s="23" t="s">
        <v>1746</v>
      </c>
      <c r="L185" s="35">
        <v>11</v>
      </c>
      <c r="M185" s="35" t="s">
        <v>1746</v>
      </c>
      <c r="N185" s="35">
        <v>13</v>
      </c>
      <c r="O185" s="15" t="s">
        <v>1746</v>
      </c>
      <c r="P185" s="15" t="s">
        <v>1746</v>
      </c>
      <c r="Q185" s="15" t="s">
        <v>1746</v>
      </c>
      <c r="R185" s="24">
        <v>6.5</v>
      </c>
      <c r="S185" s="22" t="s">
        <v>1746</v>
      </c>
      <c r="T185" s="24">
        <v>1.8680209906592755</v>
      </c>
      <c r="U185" s="22" t="s">
        <v>1746</v>
      </c>
      <c r="V185" s="24" t="s">
        <v>1746</v>
      </c>
      <c r="W185" s="15">
        <v>8</v>
      </c>
      <c r="X185" s="141" t="s">
        <v>1746</v>
      </c>
      <c r="Y185" s="141" t="s">
        <v>1746</v>
      </c>
      <c r="Z185" s="25" t="s">
        <v>1746</v>
      </c>
    </row>
    <row r="186" spans="1:26" x14ac:dyDescent="0.25">
      <c r="A186" s="29">
        <v>185</v>
      </c>
      <c r="B186" s="1" t="s">
        <v>1746</v>
      </c>
      <c r="C186" s="26" t="s">
        <v>2380</v>
      </c>
      <c r="D186" s="66">
        <v>43811</v>
      </c>
      <c r="E186" s="40">
        <v>0.34375</v>
      </c>
      <c r="F186" s="40">
        <v>0.76041666666666696</v>
      </c>
      <c r="G186" s="41">
        <v>1200</v>
      </c>
      <c r="H186" s="22" t="s">
        <v>1746</v>
      </c>
      <c r="I186" s="23" t="s">
        <v>1746</v>
      </c>
      <c r="J186" s="23" t="s">
        <v>1746</v>
      </c>
      <c r="K186" s="23" t="s">
        <v>1746</v>
      </c>
      <c r="L186" s="35">
        <v>0</v>
      </c>
      <c r="M186" s="35" t="s">
        <v>1746</v>
      </c>
      <c r="N186" s="35">
        <v>5.2</v>
      </c>
      <c r="O186" s="15" t="s">
        <v>1746</v>
      </c>
      <c r="P186" s="15" t="s">
        <v>1746</v>
      </c>
      <c r="Q186" s="15" t="s">
        <v>1746</v>
      </c>
      <c r="R186" s="24">
        <v>27.7</v>
      </c>
      <c r="S186" s="22" t="s">
        <v>1746</v>
      </c>
      <c r="T186" s="24">
        <v>4.8568545757141175</v>
      </c>
      <c r="U186" s="22" t="s">
        <v>1746</v>
      </c>
      <c r="V186" s="24" t="s">
        <v>1746</v>
      </c>
      <c r="W186" s="15">
        <v>10</v>
      </c>
      <c r="X186" s="141" t="s">
        <v>1746</v>
      </c>
      <c r="Y186" s="141" t="s">
        <v>1746</v>
      </c>
      <c r="Z186" s="25" t="s">
        <v>1746</v>
      </c>
    </row>
    <row r="187" spans="1:26" x14ac:dyDescent="0.25">
      <c r="A187" s="29">
        <v>186</v>
      </c>
      <c r="B187" s="1" t="s">
        <v>1746</v>
      </c>
      <c r="C187" s="26" t="s">
        <v>603</v>
      </c>
      <c r="D187" s="66">
        <v>43811</v>
      </c>
      <c r="E187" s="40">
        <v>0.33333333333333298</v>
      </c>
      <c r="F187" s="40">
        <v>0.75</v>
      </c>
      <c r="G187" s="41">
        <v>1200</v>
      </c>
      <c r="H187" s="22" t="s">
        <v>1746</v>
      </c>
      <c r="I187" s="23" t="s">
        <v>1746</v>
      </c>
      <c r="J187" s="23" t="s">
        <v>1746</v>
      </c>
      <c r="K187" s="23" t="s">
        <v>1746</v>
      </c>
      <c r="L187" s="35">
        <v>0</v>
      </c>
      <c r="M187" s="35" t="s">
        <v>1746</v>
      </c>
      <c r="N187" s="35">
        <v>8.5</v>
      </c>
      <c r="O187" s="15" t="s">
        <v>1746</v>
      </c>
      <c r="P187" s="15" t="s">
        <v>1746</v>
      </c>
      <c r="Q187" s="15" t="s">
        <v>1746</v>
      </c>
      <c r="R187" s="24">
        <v>6.9</v>
      </c>
      <c r="S187" s="22" t="s">
        <v>1746</v>
      </c>
      <c r="T187" s="24">
        <v>7.9390892103019226</v>
      </c>
      <c r="U187" s="22" t="s">
        <v>1746</v>
      </c>
      <c r="V187" s="24" t="s">
        <v>1746</v>
      </c>
      <c r="W187" s="15">
        <v>10</v>
      </c>
      <c r="X187" s="141" t="s">
        <v>1746</v>
      </c>
      <c r="Y187" s="141" t="s">
        <v>1746</v>
      </c>
      <c r="Z187" s="25" t="s">
        <v>1746</v>
      </c>
    </row>
    <row r="188" spans="1:26" x14ac:dyDescent="0.25">
      <c r="A188" s="29">
        <v>187</v>
      </c>
      <c r="B188" s="1" t="s">
        <v>1746</v>
      </c>
      <c r="C188" s="26" t="s">
        <v>1027</v>
      </c>
      <c r="D188" s="66">
        <v>43812</v>
      </c>
      <c r="E188" s="40" t="s">
        <v>1746</v>
      </c>
      <c r="F188" s="40" t="s">
        <v>1746</v>
      </c>
      <c r="G188" s="41">
        <v>1200</v>
      </c>
      <c r="H188" s="22" t="s">
        <v>1746</v>
      </c>
      <c r="I188" s="23" t="s">
        <v>1746</v>
      </c>
      <c r="J188" s="23" t="s">
        <v>1746</v>
      </c>
      <c r="K188" s="23" t="s">
        <v>1746</v>
      </c>
      <c r="L188" s="35">
        <v>5</v>
      </c>
      <c r="M188" s="35" t="s">
        <v>1746</v>
      </c>
      <c r="N188" s="35">
        <v>6</v>
      </c>
      <c r="O188" s="15" t="s">
        <v>1746</v>
      </c>
      <c r="P188" s="15" t="s">
        <v>1746</v>
      </c>
      <c r="Q188" s="15" t="s">
        <v>1746</v>
      </c>
      <c r="R188" s="24" t="s">
        <v>1746</v>
      </c>
      <c r="S188" s="22" t="s">
        <v>1746</v>
      </c>
      <c r="T188" s="24">
        <v>0.93401049532963776</v>
      </c>
      <c r="U188" s="22" t="s">
        <v>1746</v>
      </c>
      <c r="V188" s="24" t="s">
        <v>1746</v>
      </c>
      <c r="W188" s="15">
        <v>4</v>
      </c>
      <c r="X188" s="141" t="s">
        <v>1746</v>
      </c>
      <c r="Y188" s="141" t="s">
        <v>1746</v>
      </c>
      <c r="Z188" s="25" t="s">
        <v>1746</v>
      </c>
    </row>
    <row r="189" spans="1:26" x14ac:dyDescent="0.25">
      <c r="A189" s="29">
        <v>188</v>
      </c>
      <c r="B189" s="1" t="s">
        <v>1746</v>
      </c>
      <c r="C189" s="26" t="s">
        <v>293</v>
      </c>
      <c r="D189" s="66">
        <v>43813</v>
      </c>
      <c r="E189" s="40">
        <v>0.65972222222222199</v>
      </c>
      <c r="F189" s="40">
        <v>0.40972222222222199</v>
      </c>
      <c r="G189" s="41">
        <v>1200</v>
      </c>
      <c r="H189" s="22" t="s">
        <v>1746</v>
      </c>
      <c r="I189" s="23" t="s">
        <v>1746</v>
      </c>
      <c r="J189" s="23" t="s">
        <v>1746</v>
      </c>
      <c r="K189" s="23" t="s">
        <v>1746</v>
      </c>
      <c r="L189" s="35">
        <v>0.7</v>
      </c>
      <c r="M189" s="35" t="s">
        <v>1746</v>
      </c>
      <c r="N189" s="35">
        <v>4</v>
      </c>
      <c r="O189" s="15" t="s">
        <v>1746</v>
      </c>
      <c r="P189" s="15" t="s">
        <v>1746</v>
      </c>
      <c r="Q189" s="15" t="s">
        <v>1746</v>
      </c>
      <c r="R189" s="24">
        <v>3.5</v>
      </c>
      <c r="S189" s="22" t="s">
        <v>1746</v>
      </c>
      <c r="T189" s="24">
        <v>3.0822346345878047</v>
      </c>
      <c r="U189" s="22" t="s">
        <v>1746</v>
      </c>
      <c r="V189" s="24" t="s">
        <v>1746</v>
      </c>
      <c r="W189" s="15">
        <v>4</v>
      </c>
      <c r="X189" s="141" t="s">
        <v>1746</v>
      </c>
      <c r="Y189" s="141" t="s">
        <v>1746</v>
      </c>
      <c r="Z189" s="25" t="s">
        <v>1746</v>
      </c>
    </row>
    <row r="190" spans="1:26" x14ac:dyDescent="0.25">
      <c r="A190" s="29">
        <v>189</v>
      </c>
      <c r="B190" s="1" t="s">
        <v>1746</v>
      </c>
      <c r="C190" s="26" t="s">
        <v>2380</v>
      </c>
      <c r="D190" s="66">
        <v>43814</v>
      </c>
      <c r="E190" s="40">
        <v>0.34027777777777801</v>
      </c>
      <c r="F190" s="40">
        <v>0.75694444444444497</v>
      </c>
      <c r="G190" s="41">
        <v>1200</v>
      </c>
      <c r="H190" s="22" t="s">
        <v>1746</v>
      </c>
      <c r="I190" s="23" t="s">
        <v>1746</v>
      </c>
      <c r="J190" s="23" t="s">
        <v>1746</v>
      </c>
      <c r="K190" s="23" t="s">
        <v>1746</v>
      </c>
      <c r="L190" s="35">
        <v>1.1000000000000001</v>
      </c>
      <c r="M190" s="35" t="s">
        <v>1746</v>
      </c>
      <c r="N190" s="35">
        <v>5.2</v>
      </c>
      <c r="O190" s="15" t="s">
        <v>1746</v>
      </c>
      <c r="P190" s="15" t="s">
        <v>1746</v>
      </c>
      <c r="Q190" s="15" t="s">
        <v>1746</v>
      </c>
      <c r="R190" s="24">
        <v>21.9</v>
      </c>
      <c r="S190" s="22" t="s">
        <v>1746</v>
      </c>
      <c r="T190" s="24">
        <v>3.8294430308515146</v>
      </c>
      <c r="U190" s="22" t="s">
        <v>1746</v>
      </c>
      <c r="V190" s="24" t="s">
        <v>1746</v>
      </c>
      <c r="W190" s="15">
        <v>10</v>
      </c>
      <c r="X190" s="141" t="s">
        <v>1746</v>
      </c>
      <c r="Y190" s="141" t="s">
        <v>1746</v>
      </c>
      <c r="Z190" s="25" t="s">
        <v>1746</v>
      </c>
    </row>
    <row r="191" spans="1:26" x14ac:dyDescent="0.25">
      <c r="A191" s="29">
        <v>190</v>
      </c>
      <c r="B191" s="1" t="s">
        <v>1746</v>
      </c>
      <c r="C191" s="26" t="s">
        <v>603</v>
      </c>
      <c r="D191" s="66">
        <v>43814</v>
      </c>
      <c r="E191" s="40">
        <v>0.36111111111111099</v>
      </c>
      <c r="F191" s="40">
        <v>0.77777777777777801</v>
      </c>
      <c r="G191" s="41">
        <v>1200</v>
      </c>
      <c r="H191" s="22" t="s">
        <v>1746</v>
      </c>
      <c r="I191" s="23" t="s">
        <v>1746</v>
      </c>
      <c r="J191" s="23" t="s">
        <v>1746</v>
      </c>
      <c r="K191" s="23" t="s">
        <v>1746</v>
      </c>
      <c r="L191" s="35">
        <v>3</v>
      </c>
      <c r="M191" s="35" t="s">
        <v>1746</v>
      </c>
      <c r="N191" s="35">
        <v>6</v>
      </c>
      <c r="O191" s="15" t="s">
        <v>1746</v>
      </c>
      <c r="P191" s="15" t="s">
        <v>1746</v>
      </c>
      <c r="Q191" s="15" t="s">
        <v>1746</v>
      </c>
      <c r="R191" s="24">
        <v>10</v>
      </c>
      <c r="S191" s="22" t="s">
        <v>1746</v>
      </c>
      <c r="T191" s="24">
        <v>2.8020314859889135</v>
      </c>
      <c r="U191" s="22" t="s">
        <v>1746</v>
      </c>
      <c r="V191" s="24" t="s">
        <v>1746</v>
      </c>
      <c r="W191" s="15">
        <v>10</v>
      </c>
      <c r="X191" s="141" t="s">
        <v>1746</v>
      </c>
      <c r="Y191" s="141" t="s">
        <v>1746</v>
      </c>
      <c r="Z191" s="25" t="s">
        <v>1746</v>
      </c>
    </row>
    <row r="192" spans="1:26" x14ac:dyDescent="0.25">
      <c r="A192" s="29">
        <v>191</v>
      </c>
      <c r="B192" s="1" t="s">
        <v>1746</v>
      </c>
      <c r="C192" s="26" t="s">
        <v>293</v>
      </c>
      <c r="D192" s="66">
        <v>43814</v>
      </c>
      <c r="E192" s="40">
        <v>0.36458333333333298</v>
      </c>
      <c r="F192" s="40">
        <v>0.78125</v>
      </c>
      <c r="G192" s="41">
        <v>900</v>
      </c>
      <c r="H192" s="22" t="s">
        <v>1746</v>
      </c>
      <c r="I192" s="23" t="s">
        <v>1746</v>
      </c>
      <c r="J192" s="23" t="s">
        <v>1746</v>
      </c>
      <c r="K192" s="23" t="s">
        <v>1746</v>
      </c>
      <c r="L192" s="35">
        <v>0.7</v>
      </c>
      <c r="M192" s="35" t="s">
        <v>1746</v>
      </c>
      <c r="N192" s="35">
        <v>1.5</v>
      </c>
      <c r="O192" s="15" t="s">
        <v>1746</v>
      </c>
      <c r="P192" s="15" t="s">
        <v>1746</v>
      </c>
      <c r="Q192" s="15" t="s">
        <v>1746</v>
      </c>
      <c r="R192" s="24">
        <v>16</v>
      </c>
      <c r="S192" s="22" t="s">
        <v>1746</v>
      </c>
      <c r="T192" s="24">
        <v>0.74720839626371027</v>
      </c>
      <c r="U192" s="22" t="s">
        <v>1746</v>
      </c>
      <c r="V192" s="24" t="s">
        <v>1746</v>
      </c>
      <c r="W192" s="15">
        <v>10</v>
      </c>
      <c r="X192" s="141" t="s">
        <v>1746</v>
      </c>
      <c r="Y192" s="141" t="s">
        <v>1746</v>
      </c>
      <c r="Z192" s="25" t="s">
        <v>1746</v>
      </c>
    </row>
    <row r="193" spans="1:26" x14ac:dyDescent="0.25">
      <c r="A193" s="29">
        <v>192</v>
      </c>
      <c r="B193" s="1" t="s">
        <v>1746</v>
      </c>
      <c r="C193" s="26" t="s">
        <v>603</v>
      </c>
      <c r="D193" s="66">
        <v>43815</v>
      </c>
      <c r="E193" s="40">
        <v>0.34722222222222199</v>
      </c>
      <c r="F193" s="40">
        <v>0.76388888888888895</v>
      </c>
      <c r="G193" s="41">
        <v>1200</v>
      </c>
      <c r="H193" s="22" t="s">
        <v>1746</v>
      </c>
      <c r="I193" s="23" t="s">
        <v>1746</v>
      </c>
      <c r="J193" s="23" t="s">
        <v>1746</v>
      </c>
      <c r="K193" s="23" t="s">
        <v>1746</v>
      </c>
      <c r="L193" s="35">
        <v>0</v>
      </c>
      <c r="M193" s="35" t="s">
        <v>1746</v>
      </c>
      <c r="N193" s="35">
        <v>7.5</v>
      </c>
      <c r="O193" s="15" t="s">
        <v>1746</v>
      </c>
      <c r="P193" s="15" t="s">
        <v>1746</v>
      </c>
      <c r="Q193" s="15" t="s">
        <v>1746</v>
      </c>
      <c r="R193" s="24">
        <v>2.2999999999999998</v>
      </c>
      <c r="S193" s="22" t="s">
        <v>1746</v>
      </c>
      <c r="T193" s="24">
        <v>7.0050787149722833</v>
      </c>
      <c r="U193" s="22" t="s">
        <v>1746</v>
      </c>
      <c r="V193" s="24" t="s">
        <v>1746</v>
      </c>
      <c r="W193" s="15">
        <v>10</v>
      </c>
      <c r="X193" s="141" t="s">
        <v>1746</v>
      </c>
      <c r="Y193" s="141" t="s">
        <v>1746</v>
      </c>
      <c r="Z193" s="25" t="s">
        <v>1746</v>
      </c>
    </row>
    <row r="194" spans="1:26" x14ac:dyDescent="0.25">
      <c r="A194" s="29">
        <v>193</v>
      </c>
      <c r="B194" s="1" t="s">
        <v>1746</v>
      </c>
      <c r="C194" s="26" t="s">
        <v>291</v>
      </c>
      <c r="D194" s="66">
        <v>43815</v>
      </c>
      <c r="E194" s="40">
        <v>0.55555555555555602</v>
      </c>
      <c r="F194" s="40">
        <v>0.80555555555555503</v>
      </c>
      <c r="G194" s="41">
        <v>900</v>
      </c>
      <c r="H194" s="22" t="s">
        <v>1746</v>
      </c>
      <c r="I194" s="23" t="s">
        <v>1746</v>
      </c>
      <c r="J194" s="23" t="s">
        <v>1746</v>
      </c>
      <c r="K194" s="23" t="s">
        <v>1746</v>
      </c>
      <c r="L194" s="35">
        <v>1.7</v>
      </c>
      <c r="M194" s="35" t="s">
        <v>1746</v>
      </c>
      <c r="N194" s="35">
        <v>4.8</v>
      </c>
      <c r="O194" s="15" t="s">
        <v>1746</v>
      </c>
      <c r="P194" s="15" t="s">
        <v>1746</v>
      </c>
      <c r="Q194" s="15" t="s">
        <v>1746</v>
      </c>
      <c r="R194" s="24">
        <v>7</v>
      </c>
      <c r="S194" s="22" t="s">
        <v>1746</v>
      </c>
      <c r="T194" s="24">
        <v>2.8954325355218771</v>
      </c>
      <c r="U194" s="22" t="s">
        <v>1746</v>
      </c>
      <c r="V194" s="24" t="s">
        <v>1746</v>
      </c>
      <c r="W194" s="15">
        <v>6</v>
      </c>
      <c r="X194" s="141" t="s">
        <v>1746</v>
      </c>
      <c r="Y194" s="141" t="s">
        <v>1746</v>
      </c>
      <c r="Z194" s="25" t="s">
        <v>1746</v>
      </c>
    </row>
    <row r="195" spans="1:26" x14ac:dyDescent="0.25">
      <c r="A195" s="29">
        <v>194</v>
      </c>
      <c r="B195" s="1" t="s">
        <v>1746</v>
      </c>
      <c r="C195" s="26" t="s">
        <v>2380</v>
      </c>
      <c r="D195" s="66">
        <v>43816</v>
      </c>
      <c r="E195" s="40">
        <v>0.35763888888888901</v>
      </c>
      <c r="F195" s="40">
        <v>0.77430555555555503</v>
      </c>
      <c r="G195" s="41">
        <v>1200</v>
      </c>
      <c r="H195" s="22" t="s">
        <v>1746</v>
      </c>
      <c r="I195" s="23" t="s">
        <v>1746</v>
      </c>
      <c r="J195" s="23" t="s">
        <v>1746</v>
      </c>
      <c r="K195" s="23" t="s">
        <v>1746</v>
      </c>
      <c r="L195" s="35">
        <v>1.2</v>
      </c>
      <c r="M195" s="35" t="s">
        <v>1746</v>
      </c>
      <c r="N195" s="35">
        <v>5.2</v>
      </c>
      <c r="O195" s="15" t="s">
        <v>1746</v>
      </c>
      <c r="P195" s="15" t="s">
        <v>1746</v>
      </c>
      <c r="Q195" s="15" t="s">
        <v>1746</v>
      </c>
      <c r="R195" s="24">
        <v>23</v>
      </c>
      <c r="S195" s="22" t="s">
        <v>1746</v>
      </c>
      <c r="T195" s="24">
        <v>3.736041981318551</v>
      </c>
      <c r="U195" s="22" t="s">
        <v>1746</v>
      </c>
      <c r="V195" s="24" t="s">
        <v>1746</v>
      </c>
      <c r="W195" s="15">
        <v>10</v>
      </c>
      <c r="X195" s="141" t="s">
        <v>1746</v>
      </c>
      <c r="Y195" s="141" t="s">
        <v>1746</v>
      </c>
      <c r="Z195" s="25" t="s">
        <v>1746</v>
      </c>
    </row>
    <row r="196" spans="1:26" x14ac:dyDescent="0.25">
      <c r="A196" s="29">
        <v>195</v>
      </c>
      <c r="B196" s="1" t="s">
        <v>1746</v>
      </c>
      <c r="C196" s="26" t="s">
        <v>1784</v>
      </c>
      <c r="D196" s="66">
        <v>43816</v>
      </c>
      <c r="E196" s="40">
        <v>0.40625</v>
      </c>
      <c r="F196" s="40">
        <v>0.78125</v>
      </c>
      <c r="G196" s="41">
        <v>1200</v>
      </c>
      <c r="H196" s="22" t="s">
        <v>1746</v>
      </c>
      <c r="I196" s="23" t="s">
        <v>1746</v>
      </c>
      <c r="J196" s="23" t="s">
        <v>1746</v>
      </c>
      <c r="K196" s="23" t="s">
        <v>1746</v>
      </c>
      <c r="L196" s="35">
        <v>0</v>
      </c>
      <c r="M196" s="35" t="s">
        <v>1746</v>
      </c>
      <c r="N196" s="35">
        <v>9</v>
      </c>
      <c r="O196" s="15" t="s">
        <v>1746</v>
      </c>
      <c r="P196" s="15" t="s">
        <v>1746</v>
      </c>
      <c r="Q196" s="15" t="s">
        <v>1746</v>
      </c>
      <c r="R196" s="24">
        <v>8</v>
      </c>
      <c r="S196" s="22" t="s">
        <v>1746</v>
      </c>
      <c r="T196" s="24">
        <v>8.4060944579667414</v>
      </c>
      <c r="U196" s="22" t="s">
        <v>1746</v>
      </c>
      <c r="V196" s="24" t="s">
        <v>1746</v>
      </c>
      <c r="W196" s="15">
        <v>9</v>
      </c>
      <c r="X196" s="141" t="s">
        <v>1746</v>
      </c>
      <c r="Y196" s="141" t="s">
        <v>1746</v>
      </c>
      <c r="Z196" s="25" t="s">
        <v>1746</v>
      </c>
    </row>
    <row r="197" spans="1:26" x14ac:dyDescent="0.25">
      <c r="A197" s="29">
        <v>196</v>
      </c>
      <c r="B197" s="1" t="s">
        <v>1746</v>
      </c>
      <c r="C197" s="26" t="s">
        <v>291</v>
      </c>
      <c r="D197" s="66">
        <v>43816</v>
      </c>
      <c r="E197" s="40">
        <v>0.36111111111111099</v>
      </c>
      <c r="F197" s="40">
        <v>0.79861111111111105</v>
      </c>
      <c r="G197" s="41">
        <v>900</v>
      </c>
      <c r="H197" s="22" t="s">
        <v>1746</v>
      </c>
      <c r="I197" s="23" t="s">
        <v>1746</v>
      </c>
      <c r="J197" s="23" t="s">
        <v>1746</v>
      </c>
      <c r="K197" s="23" t="s">
        <v>1746</v>
      </c>
      <c r="L197" s="35">
        <v>4.8</v>
      </c>
      <c r="M197" s="35" t="s">
        <v>1746</v>
      </c>
      <c r="N197" s="35">
        <v>6.5</v>
      </c>
      <c r="O197" s="15" t="s">
        <v>1746</v>
      </c>
      <c r="P197" s="15" t="s">
        <v>1746</v>
      </c>
      <c r="Q197" s="15" t="s">
        <v>1746</v>
      </c>
      <c r="R197" s="24">
        <v>8</v>
      </c>
      <c r="S197" s="22" t="s">
        <v>1746</v>
      </c>
      <c r="T197" s="24">
        <v>1.5878178420603846</v>
      </c>
      <c r="U197" s="22" t="s">
        <v>1746</v>
      </c>
      <c r="V197" s="24" t="s">
        <v>1746</v>
      </c>
      <c r="W197" s="15">
        <v>10</v>
      </c>
      <c r="X197" s="141" t="s">
        <v>1746</v>
      </c>
      <c r="Y197" s="141" t="s">
        <v>1746</v>
      </c>
      <c r="Z197" s="25" t="s">
        <v>1746</v>
      </c>
    </row>
    <row r="198" spans="1:26" x14ac:dyDescent="0.25">
      <c r="A198" s="29">
        <v>197</v>
      </c>
      <c r="B198" s="1" t="s">
        <v>1746</v>
      </c>
      <c r="C198" s="26" t="s">
        <v>2380</v>
      </c>
      <c r="D198" s="66">
        <v>43817</v>
      </c>
      <c r="E198" s="40">
        <v>0.375</v>
      </c>
      <c r="F198" s="40">
        <v>0.79166666666666696</v>
      </c>
      <c r="G198" s="41">
        <v>1200</v>
      </c>
      <c r="H198" s="22" t="s">
        <v>1746</v>
      </c>
      <c r="I198" s="23" t="s">
        <v>1746</v>
      </c>
      <c r="J198" s="23" t="s">
        <v>1746</v>
      </c>
      <c r="K198" s="23" t="s">
        <v>1746</v>
      </c>
      <c r="L198" s="35">
        <v>1.3</v>
      </c>
      <c r="M198" s="35" t="s">
        <v>1746</v>
      </c>
      <c r="N198" s="35">
        <v>5.2</v>
      </c>
      <c r="O198" s="15" t="s">
        <v>1746</v>
      </c>
      <c r="P198" s="15" t="s">
        <v>1746</v>
      </c>
      <c r="Q198" s="15" t="s">
        <v>1746</v>
      </c>
      <c r="R198" s="24">
        <v>26.3</v>
      </c>
      <c r="S198" s="22" t="s">
        <v>1746</v>
      </c>
      <c r="T198" s="24">
        <v>3.6426409317855879</v>
      </c>
      <c r="U198" s="22" t="s">
        <v>1746</v>
      </c>
      <c r="V198" s="24" t="s">
        <v>1746</v>
      </c>
      <c r="W198" s="15">
        <v>10</v>
      </c>
      <c r="X198" s="141" t="s">
        <v>1746</v>
      </c>
      <c r="Y198" s="141" t="s">
        <v>1746</v>
      </c>
      <c r="Z198" s="25" t="s">
        <v>1746</v>
      </c>
    </row>
    <row r="199" spans="1:26" x14ac:dyDescent="0.25">
      <c r="A199" s="29">
        <v>198</v>
      </c>
      <c r="B199" s="1" t="s">
        <v>1746</v>
      </c>
      <c r="C199" s="26" t="s">
        <v>293</v>
      </c>
      <c r="D199" s="66">
        <v>43817</v>
      </c>
      <c r="E199" s="40">
        <v>0.39583333333333298</v>
      </c>
      <c r="F199" s="40">
        <v>0.8125</v>
      </c>
      <c r="G199" s="41">
        <v>900</v>
      </c>
      <c r="H199" s="22" t="s">
        <v>1746</v>
      </c>
      <c r="I199" s="23" t="s">
        <v>1746</v>
      </c>
      <c r="J199" s="23" t="s">
        <v>1746</v>
      </c>
      <c r="K199" s="23" t="s">
        <v>1746</v>
      </c>
      <c r="L199" s="35">
        <v>0</v>
      </c>
      <c r="M199" s="35" t="s">
        <v>1746</v>
      </c>
      <c r="N199" s="35">
        <v>0.8</v>
      </c>
      <c r="O199" s="15" t="s">
        <v>1746</v>
      </c>
      <c r="P199" s="15" t="s">
        <v>1746</v>
      </c>
      <c r="Q199" s="15" t="s">
        <v>1746</v>
      </c>
      <c r="R199" s="24">
        <v>14</v>
      </c>
      <c r="S199" s="22" t="s">
        <v>1746</v>
      </c>
      <c r="T199" s="24">
        <v>0.74720839626371027</v>
      </c>
      <c r="U199" s="22" t="s">
        <v>1746</v>
      </c>
      <c r="V199" s="24" t="s">
        <v>1746</v>
      </c>
      <c r="W199" s="15">
        <v>10</v>
      </c>
      <c r="X199" s="141" t="s">
        <v>1746</v>
      </c>
      <c r="Y199" s="141" t="s">
        <v>1746</v>
      </c>
      <c r="Z199" s="25" t="s">
        <v>1746</v>
      </c>
    </row>
    <row r="200" spans="1:26" x14ac:dyDescent="0.25">
      <c r="A200" s="29">
        <v>199</v>
      </c>
      <c r="B200" s="1" t="s">
        <v>1746</v>
      </c>
      <c r="C200" s="26" t="s">
        <v>1766</v>
      </c>
      <c r="D200" s="66">
        <v>43818</v>
      </c>
      <c r="E200" s="40">
        <v>0.39236111111111099</v>
      </c>
      <c r="F200" s="40">
        <v>0.80902777777777801</v>
      </c>
      <c r="G200" s="41">
        <v>1200</v>
      </c>
      <c r="H200" s="22" t="s">
        <v>1746</v>
      </c>
      <c r="I200" s="23" t="s">
        <v>1746</v>
      </c>
      <c r="J200" s="23" t="s">
        <v>1746</v>
      </c>
      <c r="K200" s="23" t="s">
        <v>1746</v>
      </c>
      <c r="L200" s="35">
        <v>0.39236111111111099</v>
      </c>
      <c r="M200" s="35" t="s">
        <v>1746</v>
      </c>
      <c r="N200" s="35">
        <v>13</v>
      </c>
      <c r="O200" s="15" t="s">
        <v>1746</v>
      </c>
      <c r="P200" s="15" t="s">
        <v>1746</v>
      </c>
      <c r="Q200" s="15" t="s">
        <v>1746</v>
      </c>
      <c r="R200" s="24">
        <v>10</v>
      </c>
      <c r="S200" s="22" t="s">
        <v>1746</v>
      </c>
      <c r="T200" s="24">
        <v>11.775667043548316</v>
      </c>
      <c r="U200" s="22" t="s">
        <v>1746</v>
      </c>
      <c r="V200" s="24" t="s">
        <v>1746</v>
      </c>
      <c r="W200" s="15">
        <v>10</v>
      </c>
      <c r="X200" s="141" t="s">
        <v>1746</v>
      </c>
      <c r="Y200" s="141" t="s">
        <v>1746</v>
      </c>
      <c r="Z200" s="25" t="s">
        <v>1746</v>
      </c>
    </row>
    <row r="201" spans="1:26" x14ac:dyDescent="0.25">
      <c r="A201" s="29">
        <v>200</v>
      </c>
      <c r="B201" s="1" t="s">
        <v>1746</v>
      </c>
      <c r="C201" s="26" t="s">
        <v>1766</v>
      </c>
      <c r="D201" s="66">
        <v>43819</v>
      </c>
      <c r="E201" s="40">
        <v>0.35416666666666702</v>
      </c>
      <c r="F201" s="40">
        <v>0.52083333333333304</v>
      </c>
      <c r="G201" s="41">
        <v>1200</v>
      </c>
      <c r="H201" s="22" t="s">
        <v>1746</v>
      </c>
      <c r="I201" s="23" t="s">
        <v>1746</v>
      </c>
      <c r="J201" s="23" t="s">
        <v>1746</v>
      </c>
      <c r="K201" s="23" t="s">
        <v>1746</v>
      </c>
      <c r="L201" s="35">
        <v>3.5</v>
      </c>
      <c r="M201" s="35" t="s">
        <v>1746</v>
      </c>
      <c r="N201" s="35">
        <v>8.5</v>
      </c>
      <c r="O201" s="15" t="s">
        <v>1746</v>
      </c>
      <c r="P201" s="15" t="s">
        <v>1746</v>
      </c>
      <c r="Q201" s="15" t="s">
        <v>1746</v>
      </c>
      <c r="R201" s="24" t="s">
        <v>1746</v>
      </c>
      <c r="S201" s="22" t="s">
        <v>1746</v>
      </c>
      <c r="T201" s="24">
        <v>4.6700524766481895</v>
      </c>
      <c r="U201" s="22" t="s">
        <v>1746</v>
      </c>
      <c r="V201" s="24" t="s">
        <v>1746</v>
      </c>
      <c r="W201" s="15">
        <v>10</v>
      </c>
      <c r="X201" s="141" t="s">
        <v>1746</v>
      </c>
      <c r="Y201" s="141" t="s">
        <v>1746</v>
      </c>
      <c r="Z201" s="25" t="s">
        <v>1746</v>
      </c>
    </row>
    <row r="202" spans="1:26" x14ac:dyDescent="0.25">
      <c r="A202" s="29">
        <v>201</v>
      </c>
      <c r="B202" s="1" t="s">
        <v>1746</v>
      </c>
      <c r="C202" s="26" t="s">
        <v>603</v>
      </c>
      <c r="D202" s="66">
        <v>43819</v>
      </c>
      <c r="E202" s="40">
        <v>0.35416666666666702</v>
      </c>
      <c r="F202" s="40">
        <v>0.77083333333333304</v>
      </c>
      <c r="G202" s="41">
        <v>1200</v>
      </c>
      <c r="H202" s="22" t="s">
        <v>1746</v>
      </c>
      <c r="I202" s="23" t="s">
        <v>1746</v>
      </c>
      <c r="J202" s="23" t="s">
        <v>1746</v>
      </c>
      <c r="K202" s="23" t="s">
        <v>1746</v>
      </c>
      <c r="L202" s="35">
        <v>0</v>
      </c>
      <c r="M202" s="35" t="s">
        <v>1746</v>
      </c>
      <c r="N202" s="35">
        <v>7</v>
      </c>
      <c r="O202" s="15" t="s">
        <v>1746</v>
      </c>
      <c r="P202" s="15" t="s">
        <v>1746</v>
      </c>
      <c r="Q202" s="15" t="s">
        <v>1746</v>
      </c>
      <c r="R202" s="24">
        <v>3.5</v>
      </c>
      <c r="S202" s="22" t="s">
        <v>1746</v>
      </c>
      <c r="T202" s="24">
        <v>6.5380734673074654</v>
      </c>
      <c r="U202" s="22" t="s">
        <v>1746</v>
      </c>
      <c r="V202" s="24" t="s">
        <v>1746</v>
      </c>
      <c r="W202" s="15">
        <v>10</v>
      </c>
      <c r="X202" s="141" t="s">
        <v>1746</v>
      </c>
      <c r="Y202" s="141" t="s">
        <v>1746</v>
      </c>
      <c r="Z202" s="25" t="s">
        <v>1746</v>
      </c>
    </row>
    <row r="203" spans="1:26" x14ac:dyDescent="0.25">
      <c r="A203" s="29">
        <v>202</v>
      </c>
      <c r="B203" s="1" t="s">
        <v>1746</v>
      </c>
      <c r="C203" s="26" t="s">
        <v>2380</v>
      </c>
      <c r="D203" s="66">
        <v>43819</v>
      </c>
      <c r="E203" s="40">
        <v>0.35763888888888901</v>
      </c>
      <c r="F203" s="40">
        <v>0.77430555555555503</v>
      </c>
      <c r="G203" s="41">
        <v>1200</v>
      </c>
      <c r="H203" s="22" t="s">
        <v>1746</v>
      </c>
      <c r="I203" s="23" t="s">
        <v>1746</v>
      </c>
      <c r="J203" s="23" t="s">
        <v>1746</v>
      </c>
      <c r="K203" s="23" t="s">
        <v>1746</v>
      </c>
      <c r="L203" s="35">
        <v>1.1000000000000001</v>
      </c>
      <c r="M203" s="35" t="s">
        <v>1746</v>
      </c>
      <c r="N203" s="35">
        <v>5.3</v>
      </c>
      <c r="O203" s="15" t="s">
        <v>1746</v>
      </c>
      <c r="P203" s="15" t="s">
        <v>1746</v>
      </c>
      <c r="Q203" s="15" t="s">
        <v>1746</v>
      </c>
      <c r="R203" s="24">
        <v>25.9</v>
      </c>
      <c r="S203" s="22" t="s">
        <v>1746</v>
      </c>
      <c r="T203" s="24">
        <v>3.9228440803844777</v>
      </c>
      <c r="U203" s="22" t="s">
        <v>1746</v>
      </c>
      <c r="V203" s="24" t="s">
        <v>1746</v>
      </c>
      <c r="W203" s="15">
        <v>10</v>
      </c>
      <c r="X203" s="141" t="s">
        <v>1746</v>
      </c>
      <c r="Y203" s="141" t="s">
        <v>1746</v>
      </c>
      <c r="Z203" s="25" t="s">
        <v>1746</v>
      </c>
    </row>
    <row r="204" spans="1:26" x14ac:dyDescent="0.25">
      <c r="A204" s="29">
        <v>203</v>
      </c>
      <c r="B204" s="1" t="s">
        <v>1746</v>
      </c>
      <c r="C204" s="26" t="s">
        <v>603</v>
      </c>
      <c r="D204" s="66">
        <v>43820</v>
      </c>
      <c r="E204" s="40">
        <v>0.29513888888888901</v>
      </c>
      <c r="F204" s="40">
        <v>0.79513888888888895</v>
      </c>
      <c r="G204" s="41">
        <v>1200</v>
      </c>
      <c r="H204" s="22" t="s">
        <v>1746</v>
      </c>
      <c r="I204" s="23" t="s">
        <v>1746</v>
      </c>
      <c r="J204" s="23" t="s">
        <v>1746</v>
      </c>
      <c r="K204" s="23" t="s">
        <v>1746</v>
      </c>
      <c r="L204" s="35">
        <v>0</v>
      </c>
      <c r="M204" s="35" t="s">
        <v>1746</v>
      </c>
      <c r="N204" s="35">
        <v>6.5</v>
      </c>
      <c r="O204" s="15" t="s">
        <v>1746</v>
      </c>
      <c r="P204" s="15" t="s">
        <v>1746</v>
      </c>
      <c r="Q204" s="15" t="s">
        <v>1746</v>
      </c>
      <c r="R204" s="24">
        <v>5.2</v>
      </c>
      <c r="S204" s="22" t="s">
        <v>1746</v>
      </c>
      <c r="T204" s="24">
        <v>6.0710682196426458</v>
      </c>
      <c r="U204" s="22" t="s">
        <v>1746</v>
      </c>
      <c r="V204" s="24" t="s">
        <v>1746</v>
      </c>
      <c r="W204" s="15">
        <v>12</v>
      </c>
      <c r="X204" s="141" t="s">
        <v>1746</v>
      </c>
      <c r="Y204" s="141" t="s">
        <v>1746</v>
      </c>
      <c r="Z204" s="25" t="s">
        <v>1746</v>
      </c>
    </row>
    <row r="205" spans="1:26" x14ac:dyDescent="0.25">
      <c r="A205" s="29">
        <v>204</v>
      </c>
      <c r="B205" s="1" t="s">
        <v>1746</v>
      </c>
      <c r="C205" s="26" t="s">
        <v>2380</v>
      </c>
      <c r="D205" s="66">
        <v>43820</v>
      </c>
      <c r="E205" s="40">
        <v>0.30555555555555602</v>
      </c>
      <c r="F205" s="40">
        <v>0.80555555555555503</v>
      </c>
      <c r="G205" s="41">
        <v>1200</v>
      </c>
      <c r="H205" s="22" t="s">
        <v>1746</v>
      </c>
      <c r="I205" s="23" t="s">
        <v>1746</v>
      </c>
      <c r="J205" s="23" t="s">
        <v>1746</v>
      </c>
      <c r="K205" s="23" t="s">
        <v>1746</v>
      </c>
      <c r="L205" s="35">
        <v>1</v>
      </c>
      <c r="M205" s="35" t="s">
        <v>1746</v>
      </c>
      <c r="N205" s="35">
        <v>5.0999999999999996</v>
      </c>
      <c r="O205" s="15" t="s">
        <v>1746</v>
      </c>
      <c r="P205" s="15" t="s">
        <v>1746</v>
      </c>
      <c r="Q205" s="15" t="s">
        <v>1746</v>
      </c>
      <c r="R205" s="24">
        <v>20.9</v>
      </c>
      <c r="S205" s="22" t="s">
        <v>1746</v>
      </c>
      <c r="T205" s="24">
        <v>3.8294430308515146</v>
      </c>
      <c r="U205" s="22" t="s">
        <v>1746</v>
      </c>
      <c r="V205" s="24" t="s">
        <v>1746</v>
      </c>
      <c r="W205" s="15">
        <v>12</v>
      </c>
      <c r="X205" s="141" t="s">
        <v>1746</v>
      </c>
      <c r="Y205" s="141" t="s">
        <v>1746</v>
      </c>
      <c r="Z205" s="25" t="s">
        <v>1746</v>
      </c>
    </row>
    <row r="206" spans="1:26" x14ac:dyDescent="0.25">
      <c r="A206" s="29">
        <v>205</v>
      </c>
      <c r="B206" s="1" t="s">
        <v>1746</v>
      </c>
      <c r="C206" s="26" t="s">
        <v>1027</v>
      </c>
      <c r="D206" s="66">
        <v>43820</v>
      </c>
      <c r="E206" s="40">
        <v>0.66319444444444398</v>
      </c>
      <c r="F206" s="40">
        <v>0.82986111111111105</v>
      </c>
      <c r="G206" s="41">
        <v>1200</v>
      </c>
      <c r="H206" s="22" t="s">
        <v>1746</v>
      </c>
      <c r="I206" s="23" t="s">
        <v>1746</v>
      </c>
      <c r="J206" s="23" t="s">
        <v>1746</v>
      </c>
      <c r="K206" s="23" t="s">
        <v>1746</v>
      </c>
      <c r="L206" s="35">
        <v>0</v>
      </c>
      <c r="M206" s="35" t="s">
        <v>1746</v>
      </c>
      <c r="N206" s="35">
        <v>5.0999999999999996</v>
      </c>
      <c r="O206" s="15" t="s">
        <v>1746</v>
      </c>
      <c r="P206" s="15" t="s">
        <v>1746</v>
      </c>
      <c r="Q206" s="15" t="s">
        <v>1746</v>
      </c>
      <c r="R206" s="24">
        <v>1</v>
      </c>
      <c r="S206" s="22" t="s">
        <v>1746</v>
      </c>
      <c r="T206" s="24">
        <v>4.763453526181153</v>
      </c>
      <c r="U206" s="22" t="s">
        <v>1746</v>
      </c>
      <c r="V206" s="24" t="s">
        <v>1746</v>
      </c>
      <c r="W206" s="15">
        <v>4</v>
      </c>
      <c r="X206" s="141" t="s">
        <v>1746</v>
      </c>
      <c r="Y206" s="141" t="s">
        <v>1746</v>
      </c>
      <c r="Z206" s="25" t="s">
        <v>1746</v>
      </c>
    </row>
    <row r="207" spans="1:26" x14ac:dyDescent="0.25">
      <c r="A207" s="29">
        <v>206</v>
      </c>
      <c r="B207" s="1" t="s">
        <v>1746</v>
      </c>
      <c r="C207" s="26" t="s">
        <v>126</v>
      </c>
      <c r="D207" s="66">
        <v>43820</v>
      </c>
      <c r="E207" s="40">
        <v>0.55208333333333304</v>
      </c>
      <c r="F207" s="40">
        <v>0.88541666666666696</v>
      </c>
      <c r="G207" s="41">
        <v>900</v>
      </c>
      <c r="H207" s="22" t="s">
        <v>1746</v>
      </c>
      <c r="I207" s="23" t="s">
        <v>1746</v>
      </c>
      <c r="J207" s="23" t="s">
        <v>1746</v>
      </c>
      <c r="K207" s="23" t="s">
        <v>1746</v>
      </c>
      <c r="L207" s="35">
        <v>0</v>
      </c>
      <c r="M207" s="35" t="s">
        <v>1746</v>
      </c>
      <c r="N207" s="35">
        <v>4</v>
      </c>
      <c r="O207" s="15" t="s">
        <v>1746</v>
      </c>
      <c r="P207" s="15" t="s">
        <v>1746</v>
      </c>
      <c r="Q207" s="15" t="s">
        <v>1746</v>
      </c>
      <c r="R207" s="24">
        <v>4</v>
      </c>
      <c r="S207" s="22" t="s">
        <v>1746</v>
      </c>
      <c r="T207" s="24">
        <v>3.736041981318551</v>
      </c>
      <c r="U207" s="22" t="s">
        <v>1746</v>
      </c>
      <c r="V207" s="24" t="s">
        <v>1746</v>
      </c>
      <c r="W207" s="15">
        <v>8</v>
      </c>
      <c r="X207" s="141" t="s">
        <v>1746</v>
      </c>
      <c r="Y207" s="141" t="s">
        <v>1746</v>
      </c>
      <c r="Z207" s="25" t="s">
        <v>1746</v>
      </c>
    </row>
    <row r="208" spans="1:26" x14ac:dyDescent="0.25">
      <c r="A208" s="29">
        <v>207</v>
      </c>
      <c r="B208" s="1" t="s">
        <v>1746</v>
      </c>
      <c r="C208" s="26" t="s">
        <v>293</v>
      </c>
      <c r="D208" s="66">
        <v>43820</v>
      </c>
      <c r="E208" s="40">
        <v>0.55555555555555602</v>
      </c>
      <c r="F208" s="40">
        <v>0.88888888888888895</v>
      </c>
      <c r="G208" s="41">
        <v>1200</v>
      </c>
      <c r="H208" s="22" t="s">
        <v>1746</v>
      </c>
      <c r="I208" s="23" t="s">
        <v>1746</v>
      </c>
      <c r="J208" s="23" t="s">
        <v>1746</v>
      </c>
      <c r="K208" s="23" t="s">
        <v>1746</v>
      </c>
      <c r="L208" s="35">
        <v>1.5</v>
      </c>
      <c r="M208" s="35" t="s">
        <v>1746</v>
      </c>
      <c r="N208" s="35">
        <v>4.5</v>
      </c>
      <c r="O208" s="15" t="s">
        <v>1746</v>
      </c>
      <c r="P208" s="15" t="s">
        <v>1746</v>
      </c>
      <c r="Q208" s="15" t="s">
        <v>1746</v>
      </c>
      <c r="R208" s="24">
        <v>18</v>
      </c>
      <c r="S208" s="22" t="s">
        <v>1746</v>
      </c>
      <c r="T208" s="24">
        <v>2.8020314859889135</v>
      </c>
      <c r="U208" s="22" t="s">
        <v>1746</v>
      </c>
      <c r="V208" s="24" t="s">
        <v>1746</v>
      </c>
      <c r="W208" s="15">
        <v>8</v>
      </c>
      <c r="X208" s="141" t="s">
        <v>1746</v>
      </c>
      <c r="Y208" s="141" t="s">
        <v>1746</v>
      </c>
      <c r="Z208" s="25" t="s">
        <v>1746</v>
      </c>
    </row>
    <row r="209" spans="1:26" x14ac:dyDescent="0.25">
      <c r="A209" s="29">
        <v>208</v>
      </c>
      <c r="B209" s="1" t="s">
        <v>1746</v>
      </c>
      <c r="C209" s="26" t="s">
        <v>3216</v>
      </c>
      <c r="D209" s="66">
        <v>43821</v>
      </c>
      <c r="E209" s="40">
        <v>0.38888888888888901</v>
      </c>
      <c r="F209" s="40">
        <v>0.55555555555555602</v>
      </c>
      <c r="G209" s="41">
        <v>1200</v>
      </c>
      <c r="H209" s="22" t="s">
        <v>1746</v>
      </c>
      <c r="I209" s="23" t="s">
        <v>1746</v>
      </c>
      <c r="J209" s="23" t="s">
        <v>1746</v>
      </c>
      <c r="K209" s="23" t="s">
        <v>1746</v>
      </c>
      <c r="L209" s="35">
        <v>3</v>
      </c>
      <c r="M209" s="35" t="s">
        <v>1746</v>
      </c>
      <c r="N209" s="35">
        <v>4.5</v>
      </c>
      <c r="O209" s="15" t="s">
        <v>1746</v>
      </c>
      <c r="P209" s="15" t="s">
        <v>1746</v>
      </c>
      <c r="Q209" s="15" t="s">
        <v>1746</v>
      </c>
      <c r="R209" s="24">
        <v>0.7</v>
      </c>
      <c r="S209" s="22" t="s">
        <v>1746</v>
      </c>
      <c r="T209" s="24">
        <v>1.4010157429944567</v>
      </c>
      <c r="U209" s="22" t="s">
        <v>1746</v>
      </c>
      <c r="V209" s="24" t="s">
        <v>1746</v>
      </c>
      <c r="W209" s="15">
        <v>4</v>
      </c>
      <c r="X209" s="141" t="s">
        <v>1746</v>
      </c>
      <c r="Y209" s="141" t="s">
        <v>1746</v>
      </c>
      <c r="Z209" s="25" t="s">
        <v>1746</v>
      </c>
    </row>
    <row r="210" spans="1:26" x14ac:dyDescent="0.25">
      <c r="A210" s="29">
        <v>209</v>
      </c>
      <c r="B210" s="1" t="s">
        <v>1746</v>
      </c>
      <c r="C210" s="26" t="s">
        <v>126</v>
      </c>
      <c r="D210" s="66">
        <v>43821</v>
      </c>
      <c r="E210" s="40">
        <v>0.34722222222222199</v>
      </c>
      <c r="F210" s="40">
        <v>0.80555555555555602</v>
      </c>
      <c r="G210" s="41">
        <v>1200</v>
      </c>
      <c r="H210" s="22" t="s">
        <v>1746</v>
      </c>
      <c r="I210" s="23" t="s">
        <v>1746</v>
      </c>
      <c r="J210" s="23" t="s">
        <v>1746</v>
      </c>
      <c r="K210" s="23" t="s">
        <v>1746</v>
      </c>
      <c r="L210" s="35">
        <v>0</v>
      </c>
      <c r="M210" s="35" t="s">
        <v>1746</v>
      </c>
      <c r="N210" s="35">
        <v>3.3</v>
      </c>
      <c r="O210" s="15" t="s">
        <v>1746</v>
      </c>
      <c r="P210" s="15" t="s">
        <v>1746</v>
      </c>
      <c r="Q210" s="15" t="s">
        <v>1746</v>
      </c>
      <c r="R210" s="24">
        <v>7.5</v>
      </c>
      <c r="S210" s="22" t="s">
        <v>1746</v>
      </c>
      <c r="T210" s="24">
        <v>3.0822346345878047</v>
      </c>
      <c r="U210" s="22" t="s">
        <v>1746</v>
      </c>
      <c r="V210" s="24" t="s">
        <v>1746</v>
      </c>
      <c r="W210" s="15">
        <v>11</v>
      </c>
      <c r="X210" s="141" t="s">
        <v>1746</v>
      </c>
      <c r="Y210" s="141" t="s">
        <v>1746</v>
      </c>
      <c r="Z210" s="25" t="s">
        <v>1746</v>
      </c>
    </row>
    <row r="211" spans="1:26" x14ac:dyDescent="0.25">
      <c r="A211" s="29">
        <v>210</v>
      </c>
      <c r="B211" s="1" t="s">
        <v>1746</v>
      </c>
      <c r="C211" s="26" t="s">
        <v>603</v>
      </c>
      <c r="D211" s="66">
        <v>43821</v>
      </c>
      <c r="E211" s="40">
        <v>0.34027777777777801</v>
      </c>
      <c r="F211" s="40">
        <v>0.79861111111111105</v>
      </c>
      <c r="G211" s="41">
        <v>1200</v>
      </c>
      <c r="H211" s="22" t="s">
        <v>1746</v>
      </c>
      <c r="I211" s="23" t="s">
        <v>1746</v>
      </c>
      <c r="J211" s="23" t="s">
        <v>1746</v>
      </c>
      <c r="K211" s="23" t="s">
        <v>1746</v>
      </c>
      <c r="L211" s="35">
        <v>0</v>
      </c>
      <c r="M211" s="35" t="s">
        <v>1746</v>
      </c>
      <c r="N211" s="35">
        <v>5</v>
      </c>
      <c r="O211" s="15" t="s">
        <v>1746</v>
      </c>
      <c r="P211" s="15" t="s">
        <v>1746</v>
      </c>
      <c r="Q211" s="15" t="s">
        <v>1746</v>
      </c>
      <c r="R211" s="24">
        <v>1</v>
      </c>
      <c r="S211" s="22" t="s">
        <v>1746</v>
      </c>
      <c r="T211" s="24">
        <v>4.6700524766481895</v>
      </c>
      <c r="U211" s="22" t="s">
        <v>1746</v>
      </c>
      <c r="V211" s="24" t="s">
        <v>1746</v>
      </c>
      <c r="W211" s="15">
        <v>6</v>
      </c>
      <c r="X211" s="141" t="s">
        <v>1746</v>
      </c>
      <c r="Y211" s="141" t="s">
        <v>1746</v>
      </c>
      <c r="Z211" s="25" t="s">
        <v>1746</v>
      </c>
    </row>
    <row r="212" spans="1:26" x14ac:dyDescent="0.25">
      <c r="A212" s="29">
        <v>211</v>
      </c>
      <c r="B212" s="1" t="s">
        <v>1746</v>
      </c>
      <c r="C212" s="26" t="s">
        <v>293</v>
      </c>
      <c r="D212" s="66">
        <v>43821</v>
      </c>
      <c r="E212" s="40">
        <v>0.36458333333333298</v>
      </c>
      <c r="F212" s="40">
        <v>0.82291666666666696</v>
      </c>
      <c r="G212" s="41">
        <v>1200</v>
      </c>
      <c r="H212" s="22" t="s">
        <v>1746</v>
      </c>
      <c r="I212" s="23" t="s">
        <v>1746</v>
      </c>
      <c r="J212" s="23" t="s">
        <v>1746</v>
      </c>
      <c r="K212" s="23" t="s">
        <v>1746</v>
      </c>
      <c r="L212" s="35">
        <v>1.5</v>
      </c>
      <c r="M212" s="35" t="s">
        <v>1746</v>
      </c>
      <c r="N212" s="35">
        <v>4.9000000000000004</v>
      </c>
      <c r="O212" s="15" t="s">
        <v>1746</v>
      </c>
      <c r="P212" s="15" t="s">
        <v>1746</v>
      </c>
      <c r="Q212" s="15" t="s">
        <v>1746</v>
      </c>
      <c r="R212" s="24">
        <v>25</v>
      </c>
      <c r="S212" s="22" t="s">
        <v>1746</v>
      </c>
      <c r="T212" s="24">
        <v>3.1756356841207691</v>
      </c>
      <c r="U212" s="22" t="s">
        <v>1746</v>
      </c>
      <c r="V212" s="24" t="s">
        <v>1746</v>
      </c>
      <c r="W212" s="15">
        <v>11</v>
      </c>
      <c r="X212" s="141" t="s">
        <v>1746</v>
      </c>
      <c r="Y212" s="141" t="s">
        <v>1746</v>
      </c>
      <c r="Z212" s="25" t="s">
        <v>1746</v>
      </c>
    </row>
    <row r="213" spans="1:26" x14ac:dyDescent="0.25">
      <c r="A213" s="29">
        <v>212</v>
      </c>
      <c r="B213" s="1" t="s">
        <v>1746</v>
      </c>
      <c r="C213" s="26" t="s">
        <v>2380</v>
      </c>
      <c r="D213" s="66">
        <v>43821</v>
      </c>
      <c r="E213" s="40">
        <v>0.375</v>
      </c>
      <c r="F213" s="40">
        <v>0.83333333333333304</v>
      </c>
      <c r="G213" s="41">
        <v>1200</v>
      </c>
      <c r="H213" s="22" t="s">
        <v>1746</v>
      </c>
      <c r="I213" s="23" t="s">
        <v>1746</v>
      </c>
      <c r="J213" s="23" t="s">
        <v>1746</v>
      </c>
      <c r="K213" s="23" t="s">
        <v>1746</v>
      </c>
      <c r="L213" s="35">
        <v>1.3</v>
      </c>
      <c r="M213" s="35" t="s">
        <v>1746</v>
      </c>
      <c r="N213" s="35">
        <v>3.6</v>
      </c>
      <c r="O213" s="15" t="s">
        <v>1746</v>
      </c>
      <c r="P213" s="15" t="s">
        <v>1746</v>
      </c>
      <c r="Q213" s="15" t="s">
        <v>1746</v>
      </c>
      <c r="R213" s="24">
        <v>18.399999999999999</v>
      </c>
      <c r="S213" s="22" t="s">
        <v>1746</v>
      </c>
      <c r="T213" s="24">
        <v>2.1482241392581671</v>
      </c>
      <c r="U213" s="22" t="s">
        <v>1746</v>
      </c>
      <c r="V213" s="24" t="s">
        <v>1746</v>
      </c>
      <c r="W213" s="15">
        <v>11</v>
      </c>
      <c r="X213" s="141" t="s">
        <v>1746</v>
      </c>
      <c r="Y213" s="141" t="s">
        <v>1746</v>
      </c>
      <c r="Z213" s="25" t="s">
        <v>1746</v>
      </c>
    </row>
    <row r="214" spans="1:26" x14ac:dyDescent="0.25">
      <c r="A214" s="29">
        <v>213</v>
      </c>
      <c r="B214" s="1" t="s">
        <v>1746</v>
      </c>
      <c r="C214" s="26" t="s">
        <v>293</v>
      </c>
      <c r="D214" s="66">
        <v>43822</v>
      </c>
      <c r="E214" s="40">
        <v>0.37152777777777801</v>
      </c>
      <c r="F214" s="40">
        <v>0.78819444444444398</v>
      </c>
      <c r="G214" s="41">
        <v>1200</v>
      </c>
      <c r="H214" s="22" t="s">
        <v>1746</v>
      </c>
      <c r="I214" s="23" t="s">
        <v>1746</v>
      </c>
      <c r="J214" s="23" t="s">
        <v>1746</v>
      </c>
      <c r="K214" s="23" t="s">
        <v>1746</v>
      </c>
      <c r="L214" s="35">
        <v>1.3</v>
      </c>
      <c r="M214" s="35" t="s">
        <v>1746</v>
      </c>
      <c r="N214" s="35">
        <v>4.5999999999999996</v>
      </c>
      <c r="O214" s="15" t="s">
        <v>1746</v>
      </c>
      <c r="P214" s="15" t="s">
        <v>1746</v>
      </c>
      <c r="Q214" s="15" t="s">
        <v>1746</v>
      </c>
      <c r="R214" s="24">
        <v>22</v>
      </c>
      <c r="S214" s="22" t="s">
        <v>1746</v>
      </c>
      <c r="T214" s="24">
        <v>3.0822346345878047</v>
      </c>
      <c r="U214" s="22" t="s">
        <v>1746</v>
      </c>
      <c r="V214" s="24" t="s">
        <v>1746</v>
      </c>
      <c r="W214" s="15">
        <v>10</v>
      </c>
      <c r="X214" s="141" t="s">
        <v>1746</v>
      </c>
      <c r="Y214" s="141" t="s">
        <v>1746</v>
      </c>
      <c r="Z214" s="25" t="s">
        <v>1746</v>
      </c>
    </row>
    <row r="215" spans="1:26" x14ac:dyDescent="0.25">
      <c r="A215" s="29">
        <v>214</v>
      </c>
      <c r="B215" s="1" t="s">
        <v>1746</v>
      </c>
      <c r="C215" s="26" t="s">
        <v>1787</v>
      </c>
      <c r="D215" s="66">
        <v>43822</v>
      </c>
      <c r="E215" s="40">
        <v>0.37152777777777801</v>
      </c>
      <c r="F215" s="40">
        <v>0.78819444444444398</v>
      </c>
      <c r="G215" s="41">
        <v>1200</v>
      </c>
      <c r="H215" s="22" t="s">
        <v>1746</v>
      </c>
      <c r="I215" s="23" t="s">
        <v>1746</v>
      </c>
      <c r="J215" s="23" t="s">
        <v>1746</v>
      </c>
      <c r="K215" s="23" t="s">
        <v>1746</v>
      </c>
      <c r="L215" s="35">
        <v>0.6</v>
      </c>
      <c r="M215" s="35" t="s">
        <v>1746</v>
      </c>
      <c r="N215" s="35">
        <v>5.8</v>
      </c>
      <c r="O215" s="15" t="s">
        <v>1746</v>
      </c>
      <c r="P215" s="15" t="s">
        <v>1746</v>
      </c>
      <c r="Q215" s="15" t="s">
        <v>1746</v>
      </c>
      <c r="R215" s="24">
        <v>1</v>
      </c>
      <c r="S215" s="22" t="s">
        <v>1746</v>
      </c>
      <c r="T215" s="24">
        <v>4.8568545757141175</v>
      </c>
      <c r="U215" s="22" t="s">
        <v>1746</v>
      </c>
      <c r="V215" s="24" t="s">
        <v>1746</v>
      </c>
      <c r="W215" s="15">
        <v>10</v>
      </c>
      <c r="X215" s="141" t="s">
        <v>1746</v>
      </c>
      <c r="Y215" s="141" t="s">
        <v>1746</v>
      </c>
      <c r="Z215" s="25" t="s">
        <v>1746</v>
      </c>
    </row>
    <row r="216" spans="1:26" x14ac:dyDescent="0.25">
      <c r="A216" s="29">
        <v>215</v>
      </c>
      <c r="B216" s="1" t="s">
        <v>1746</v>
      </c>
      <c r="C216" s="26" t="s">
        <v>126</v>
      </c>
      <c r="D216" s="66">
        <v>43822</v>
      </c>
      <c r="E216" s="40">
        <v>0.36805555555555602</v>
      </c>
      <c r="F216" s="40">
        <v>0.82638888888888895</v>
      </c>
      <c r="G216" s="41">
        <v>1200</v>
      </c>
      <c r="H216" s="22" t="s">
        <v>1746</v>
      </c>
      <c r="I216" s="23" t="s">
        <v>1746</v>
      </c>
      <c r="J216" s="23" t="s">
        <v>1746</v>
      </c>
      <c r="K216" s="23" t="s">
        <v>1746</v>
      </c>
      <c r="L216" s="35">
        <v>0</v>
      </c>
      <c r="M216" s="35" t="s">
        <v>1746</v>
      </c>
      <c r="N216" s="35">
        <v>4</v>
      </c>
      <c r="O216" s="15" t="s">
        <v>1746</v>
      </c>
      <c r="P216" s="15" t="s">
        <v>1746</v>
      </c>
      <c r="Q216" s="15" t="s">
        <v>1746</v>
      </c>
      <c r="R216" s="24">
        <v>7.5</v>
      </c>
      <c r="S216" s="22" t="s">
        <v>1746</v>
      </c>
      <c r="T216" s="24">
        <v>3.736041981318551</v>
      </c>
      <c r="U216" s="22" t="s">
        <v>1746</v>
      </c>
      <c r="V216" s="24" t="s">
        <v>1746</v>
      </c>
      <c r="W216" s="15">
        <v>11</v>
      </c>
      <c r="X216" s="141" t="s">
        <v>1746</v>
      </c>
      <c r="Y216" s="141" t="s">
        <v>1746</v>
      </c>
      <c r="Z216" s="25" t="s">
        <v>1746</v>
      </c>
    </row>
    <row r="217" spans="1:26" x14ac:dyDescent="0.25">
      <c r="A217" s="29">
        <v>216</v>
      </c>
      <c r="B217" s="1" t="s">
        <v>1746</v>
      </c>
      <c r="C217" s="26" t="s">
        <v>2380</v>
      </c>
      <c r="D217" s="66">
        <v>43822</v>
      </c>
      <c r="E217" s="40">
        <v>0.36805555555555602</v>
      </c>
      <c r="F217" s="40">
        <v>0.82638888888888895</v>
      </c>
      <c r="G217" s="41">
        <v>1200</v>
      </c>
      <c r="H217" s="22" t="s">
        <v>1746</v>
      </c>
      <c r="I217" s="23" t="s">
        <v>1746</v>
      </c>
      <c r="J217" s="23" t="s">
        <v>1746</v>
      </c>
      <c r="K217" s="23" t="s">
        <v>1746</v>
      </c>
      <c r="L217" s="35">
        <v>1.2</v>
      </c>
      <c r="M217" s="35" t="s">
        <v>1746</v>
      </c>
      <c r="N217" s="35">
        <v>5.2</v>
      </c>
      <c r="O217" s="15" t="s">
        <v>1746</v>
      </c>
      <c r="P217" s="15" t="s">
        <v>1746</v>
      </c>
      <c r="Q217" s="15" t="s">
        <v>1746</v>
      </c>
      <c r="R217" s="24">
        <v>16.2</v>
      </c>
      <c r="S217" s="22" t="s">
        <v>1746</v>
      </c>
      <c r="T217" s="24">
        <v>3.736041981318551</v>
      </c>
      <c r="U217" s="22" t="s">
        <v>1746</v>
      </c>
      <c r="V217" s="24" t="s">
        <v>1746</v>
      </c>
      <c r="W217" s="15">
        <v>11</v>
      </c>
      <c r="X217" s="141" t="s">
        <v>1746</v>
      </c>
      <c r="Y217" s="141" t="s">
        <v>1746</v>
      </c>
      <c r="Z217" s="25" t="s">
        <v>1746</v>
      </c>
    </row>
    <row r="218" spans="1:26" x14ac:dyDescent="0.25">
      <c r="A218" s="29">
        <v>217</v>
      </c>
      <c r="B218" s="1" t="s">
        <v>1746</v>
      </c>
      <c r="C218" s="26" t="s">
        <v>603</v>
      </c>
      <c r="D218" s="66">
        <v>43822</v>
      </c>
      <c r="E218" s="40">
        <v>0.36805555555555602</v>
      </c>
      <c r="F218" s="40">
        <v>0.82638888888888895</v>
      </c>
      <c r="G218" s="41">
        <v>1200</v>
      </c>
      <c r="H218" s="22" t="s">
        <v>1746</v>
      </c>
      <c r="I218" s="23" t="s">
        <v>1746</v>
      </c>
      <c r="J218" s="23" t="s">
        <v>1746</v>
      </c>
      <c r="K218" s="23" t="s">
        <v>1746</v>
      </c>
      <c r="L218" s="35">
        <v>0</v>
      </c>
      <c r="M218" s="35" t="s">
        <v>1746</v>
      </c>
      <c r="N218" s="35">
        <v>6</v>
      </c>
      <c r="O218" s="23" t="s">
        <v>1746</v>
      </c>
      <c r="P218" s="15" t="s">
        <v>1746</v>
      </c>
      <c r="Q218" s="15" t="s">
        <v>1746</v>
      </c>
      <c r="R218" s="24">
        <v>3.8</v>
      </c>
      <c r="S218" s="22" t="s">
        <v>1746</v>
      </c>
      <c r="T218" s="24">
        <v>5.604062971977827</v>
      </c>
      <c r="U218" s="22" t="s">
        <v>1746</v>
      </c>
      <c r="V218" s="24" t="s">
        <v>1746</v>
      </c>
      <c r="W218" s="15">
        <v>11</v>
      </c>
      <c r="X218" s="141" t="s">
        <v>1746</v>
      </c>
      <c r="Y218" s="141" t="s">
        <v>1746</v>
      </c>
      <c r="Z218" s="25" t="s">
        <v>1746</v>
      </c>
    </row>
    <row r="219" spans="1:26" x14ac:dyDescent="0.25">
      <c r="A219" s="29">
        <v>218</v>
      </c>
      <c r="B219" s="1" t="s">
        <v>1746</v>
      </c>
      <c r="C219" s="26" t="s">
        <v>1787</v>
      </c>
      <c r="D219" s="66">
        <v>43823</v>
      </c>
      <c r="E219" s="40">
        <v>0.43055555555555602</v>
      </c>
      <c r="F219" s="40">
        <v>0.76388888888888895</v>
      </c>
      <c r="G219" s="41">
        <v>1200</v>
      </c>
      <c r="H219" s="22" t="s">
        <v>1746</v>
      </c>
      <c r="I219" s="23" t="s">
        <v>1746</v>
      </c>
      <c r="J219" s="23" t="s">
        <v>1746</v>
      </c>
      <c r="K219" s="23" t="s">
        <v>1746</v>
      </c>
      <c r="L219" s="35">
        <v>2.39</v>
      </c>
      <c r="M219" s="35" t="s">
        <v>1746</v>
      </c>
      <c r="N219" s="35">
        <v>4.5999999999999996</v>
      </c>
      <c r="O219" s="23" t="s">
        <v>1746</v>
      </c>
      <c r="P219" s="15" t="s">
        <v>1746</v>
      </c>
      <c r="Q219" s="15" t="s">
        <v>1746</v>
      </c>
      <c r="R219" s="24">
        <v>1.1000000000000001</v>
      </c>
      <c r="S219" s="22" t="s">
        <v>1746</v>
      </c>
      <c r="T219" s="24">
        <v>2.0641631946784988</v>
      </c>
      <c r="U219" s="22" t="s">
        <v>1746</v>
      </c>
      <c r="V219" s="24" t="s">
        <v>1746</v>
      </c>
      <c r="W219" s="15">
        <v>8</v>
      </c>
      <c r="X219" s="141" t="s">
        <v>1746</v>
      </c>
      <c r="Y219" s="141" t="s">
        <v>1746</v>
      </c>
      <c r="Z219" s="25" t="s">
        <v>1746</v>
      </c>
    </row>
    <row r="220" spans="1:26" x14ac:dyDescent="0.25">
      <c r="A220" s="29">
        <v>219</v>
      </c>
      <c r="B220" s="1" t="s">
        <v>1746</v>
      </c>
      <c r="C220" s="26" t="s">
        <v>603</v>
      </c>
      <c r="D220" s="66">
        <v>43823</v>
      </c>
      <c r="E220" s="40">
        <v>0.35416666666666702</v>
      </c>
      <c r="F220" s="40">
        <v>0.77083333333333304</v>
      </c>
      <c r="G220" s="41">
        <v>1200</v>
      </c>
      <c r="H220" s="22" t="s">
        <v>1746</v>
      </c>
      <c r="I220" s="23" t="s">
        <v>1746</v>
      </c>
      <c r="J220" s="23" t="s">
        <v>1746</v>
      </c>
      <c r="K220" s="23" t="s">
        <v>1746</v>
      </c>
      <c r="L220" s="35">
        <v>0</v>
      </c>
      <c r="M220" s="35" t="s">
        <v>1746</v>
      </c>
      <c r="N220" s="35">
        <v>3</v>
      </c>
      <c r="O220" s="23" t="s">
        <v>1746</v>
      </c>
      <c r="P220" s="15" t="s">
        <v>1746</v>
      </c>
      <c r="Q220" s="15" t="s">
        <v>1746</v>
      </c>
      <c r="R220" s="24">
        <v>2.5</v>
      </c>
      <c r="S220" s="22" t="s">
        <v>1746</v>
      </c>
      <c r="T220" s="24">
        <v>2.8020314859889135</v>
      </c>
      <c r="U220" s="22" t="s">
        <v>1746</v>
      </c>
      <c r="V220" s="24" t="s">
        <v>1746</v>
      </c>
      <c r="W220" s="15">
        <v>10</v>
      </c>
      <c r="X220" s="141" t="s">
        <v>1746</v>
      </c>
      <c r="Y220" s="141" t="s">
        <v>1746</v>
      </c>
      <c r="Z220" s="25" t="s">
        <v>1746</v>
      </c>
    </row>
    <row r="221" spans="1:26" x14ac:dyDescent="0.25">
      <c r="A221" s="29">
        <v>220</v>
      </c>
      <c r="B221" s="1" t="s">
        <v>1746</v>
      </c>
      <c r="C221" s="26" t="s">
        <v>293</v>
      </c>
      <c r="D221" s="66">
        <v>43823</v>
      </c>
      <c r="E221" s="40">
        <v>0.36111111111111099</v>
      </c>
      <c r="F221" s="40">
        <v>0.77777777777777801</v>
      </c>
      <c r="G221" s="41">
        <v>1200</v>
      </c>
      <c r="H221" s="22" t="s">
        <v>1746</v>
      </c>
      <c r="I221" s="23" t="s">
        <v>1746</v>
      </c>
      <c r="J221" s="23" t="s">
        <v>1746</v>
      </c>
      <c r="K221" s="23" t="s">
        <v>1746</v>
      </c>
      <c r="L221" s="35">
        <v>1.7</v>
      </c>
      <c r="M221" s="35" t="s">
        <v>1746</v>
      </c>
      <c r="N221" s="35">
        <v>4.9000000000000004</v>
      </c>
      <c r="O221" s="23" t="s">
        <v>1746</v>
      </c>
      <c r="P221" s="15" t="s">
        <v>1746</v>
      </c>
      <c r="Q221" s="15" t="s">
        <v>1746</v>
      </c>
      <c r="R221" s="24">
        <v>21</v>
      </c>
      <c r="S221" s="22" t="s">
        <v>1746</v>
      </c>
      <c r="T221" s="24">
        <v>2.9888335850548411</v>
      </c>
      <c r="U221" s="22" t="s">
        <v>1746</v>
      </c>
      <c r="V221" s="24" t="s">
        <v>1746</v>
      </c>
      <c r="W221" s="15">
        <v>10</v>
      </c>
      <c r="X221" s="141" t="s">
        <v>1746</v>
      </c>
      <c r="Y221" s="141" t="s">
        <v>1746</v>
      </c>
      <c r="Z221" s="25" t="s">
        <v>1746</v>
      </c>
    </row>
    <row r="222" spans="1:26" x14ac:dyDescent="0.25">
      <c r="A222" s="29">
        <v>221</v>
      </c>
      <c r="B222" s="1" t="s">
        <v>1746</v>
      </c>
      <c r="C222" s="26" t="s">
        <v>2380</v>
      </c>
      <c r="D222" s="66">
        <v>43823</v>
      </c>
      <c r="E222" s="40">
        <v>0.37152777777777801</v>
      </c>
      <c r="F222" s="40">
        <v>0.66319444444444398</v>
      </c>
      <c r="G222" s="41">
        <v>1200</v>
      </c>
      <c r="H222" s="22" t="s">
        <v>1746</v>
      </c>
      <c r="I222" s="23" t="s">
        <v>1746</v>
      </c>
      <c r="J222" s="23" t="s">
        <v>1746</v>
      </c>
      <c r="K222" s="23" t="s">
        <v>1746</v>
      </c>
      <c r="L222" s="35">
        <v>1.1000000000000001</v>
      </c>
      <c r="M222" s="35" t="s">
        <v>1746</v>
      </c>
      <c r="N222" s="35">
        <v>3.8</v>
      </c>
      <c r="O222" s="23" t="s">
        <v>1746</v>
      </c>
      <c r="P222" s="15" t="s">
        <v>1746</v>
      </c>
      <c r="Q222" s="15" t="s">
        <v>1746</v>
      </c>
      <c r="R222" s="24">
        <v>14.8</v>
      </c>
      <c r="S222" s="22" t="s">
        <v>1746</v>
      </c>
      <c r="T222" s="24">
        <v>2.5218283373900219</v>
      </c>
      <c r="U222" s="22" t="s">
        <v>1746</v>
      </c>
      <c r="V222" s="24" t="s">
        <v>1746</v>
      </c>
      <c r="W222" s="15">
        <v>7</v>
      </c>
      <c r="X222" s="141" t="s">
        <v>1746</v>
      </c>
      <c r="Y222" s="141" t="s">
        <v>1746</v>
      </c>
      <c r="Z222" s="25" t="s">
        <v>1746</v>
      </c>
    </row>
    <row r="223" spans="1:26" x14ac:dyDescent="0.25">
      <c r="A223" s="29">
        <v>222</v>
      </c>
      <c r="B223" s="1" t="s">
        <v>1746</v>
      </c>
      <c r="C223" s="26" t="s">
        <v>126</v>
      </c>
      <c r="D223" s="66">
        <v>43823</v>
      </c>
      <c r="E223" s="40">
        <v>0.36111111111111099</v>
      </c>
      <c r="F223" s="40">
        <v>0.77777777777777801</v>
      </c>
      <c r="G223" s="41">
        <v>1200</v>
      </c>
      <c r="H223" s="22" t="s">
        <v>1746</v>
      </c>
      <c r="I223" s="23" t="s">
        <v>1746</v>
      </c>
      <c r="J223" s="23" t="s">
        <v>1746</v>
      </c>
      <c r="K223" s="23" t="s">
        <v>1746</v>
      </c>
      <c r="L223" s="35">
        <v>0</v>
      </c>
      <c r="M223" s="35" t="s">
        <v>1746</v>
      </c>
      <c r="N223" s="35">
        <v>3.8</v>
      </c>
      <c r="O223" s="23" t="s">
        <v>1746</v>
      </c>
      <c r="P223" s="15" t="s">
        <v>1746</v>
      </c>
      <c r="Q223" s="15" t="s">
        <v>1746</v>
      </c>
      <c r="R223" s="24">
        <v>6</v>
      </c>
      <c r="S223" s="22" t="s">
        <v>1746</v>
      </c>
      <c r="T223" s="24">
        <v>3.5492398822526234</v>
      </c>
      <c r="U223" s="22" t="s">
        <v>1746</v>
      </c>
      <c r="V223" s="24" t="s">
        <v>1746</v>
      </c>
      <c r="W223" s="15">
        <v>10</v>
      </c>
      <c r="X223" s="141" t="s">
        <v>1746</v>
      </c>
      <c r="Y223" s="141" t="s">
        <v>1746</v>
      </c>
      <c r="Z223" s="25" t="s">
        <v>1746</v>
      </c>
    </row>
    <row r="224" spans="1:26" x14ac:dyDescent="0.25">
      <c r="A224" s="29">
        <v>223</v>
      </c>
      <c r="B224" s="1" t="s">
        <v>1746</v>
      </c>
      <c r="C224" s="26" t="s">
        <v>2380</v>
      </c>
      <c r="D224" s="66">
        <v>43824</v>
      </c>
      <c r="E224" s="40">
        <v>0.35416666666666702</v>
      </c>
      <c r="F224" s="40">
        <v>0.68055555555555602</v>
      </c>
      <c r="G224" s="41">
        <v>1200</v>
      </c>
      <c r="H224" s="22" t="s">
        <v>1746</v>
      </c>
      <c r="I224" s="23" t="s">
        <v>1746</v>
      </c>
      <c r="J224" s="23" t="s">
        <v>1746</v>
      </c>
      <c r="K224" s="23" t="s">
        <v>1746</v>
      </c>
      <c r="L224" s="35">
        <v>1.1000000000000001</v>
      </c>
      <c r="M224" s="35" t="s">
        <v>1746</v>
      </c>
      <c r="N224" s="35">
        <v>3.1</v>
      </c>
      <c r="O224" s="23" t="s">
        <v>1746</v>
      </c>
      <c r="P224" s="15" t="s">
        <v>1746</v>
      </c>
      <c r="Q224" s="15" t="s">
        <v>1746</v>
      </c>
      <c r="R224" s="24">
        <v>17.2</v>
      </c>
      <c r="S224" s="22" t="s">
        <v>1746</v>
      </c>
      <c r="T224" s="24">
        <v>1.8680209906592755</v>
      </c>
      <c r="U224" s="22" t="s">
        <v>1746</v>
      </c>
      <c r="V224" s="24" t="s">
        <v>1746</v>
      </c>
      <c r="W224" s="15">
        <v>7.9</v>
      </c>
      <c r="X224" s="141" t="s">
        <v>1746</v>
      </c>
      <c r="Y224" s="141" t="s">
        <v>1746</v>
      </c>
      <c r="Z224" s="25" t="s">
        <v>1746</v>
      </c>
    </row>
    <row r="225" spans="1:26" x14ac:dyDescent="0.25">
      <c r="A225" s="29">
        <v>224</v>
      </c>
      <c r="B225" s="1" t="s">
        <v>1746</v>
      </c>
      <c r="C225" s="26" t="s">
        <v>1787</v>
      </c>
      <c r="D225" s="66">
        <v>43824</v>
      </c>
      <c r="E225" s="40">
        <v>0.36111111111111099</v>
      </c>
      <c r="F225" s="40">
        <v>0.69444444444444398</v>
      </c>
      <c r="G225" s="41">
        <v>1200</v>
      </c>
      <c r="H225" s="22" t="s">
        <v>1746</v>
      </c>
      <c r="I225" s="23" t="s">
        <v>1746</v>
      </c>
      <c r="J225" s="23" t="s">
        <v>1746</v>
      </c>
      <c r="K225" s="23" t="s">
        <v>1746</v>
      </c>
      <c r="L225" s="35">
        <v>1.69</v>
      </c>
      <c r="M225" s="35" t="s">
        <v>1746</v>
      </c>
      <c r="N225" s="35">
        <v>4.5999999999999996</v>
      </c>
      <c r="O225" s="23" t="s">
        <v>1746</v>
      </c>
      <c r="P225" s="15" t="s">
        <v>1746</v>
      </c>
      <c r="Q225" s="15" t="s">
        <v>1746</v>
      </c>
      <c r="R225" s="24">
        <v>0.61</v>
      </c>
      <c r="S225" s="22" t="s">
        <v>1746</v>
      </c>
      <c r="T225" s="24">
        <v>2.7179705414092457</v>
      </c>
      <c r="U225" s="22" t="s">
        <v>1746</v>
      </c>
      <c r="V225" s="24" t="s">
        <v>1746</v>
      </c>
      <c r="W225" s="15">
        <v>8</v>
      </c>
      <c r="X225" s="141" t="s">
        <v>1746</v>
      </c>
      <c r="Y225" s="141" t="s">
        <v>1746</v>
      </c>
      <c r="Z225" s="25" t="s">
        <v>1746</v>
      </c>
    </row>
    <row r="226" spans="1:26" x14ac:dyDescent="0.25">
      <c r="A226" s="29">
        <v>225</v>
      </c>
      <c r="B226" s="1" t="s">
        <v>1746</v>
      </c>
      <c r="C226" s="26" t="s">
        <v>291</v>
      </c>
      <c r="D226" s="66">
        <v>43824</v>
      </c>
      <c r="E226" s="40">
        <v>0.375</v>
      </c>
      <c r="F226" s="40">
        <v>0.79166666666666696</v>
      </c>
      <c r="G226" s="41">
        <v>1200</v>
      </c>
      <c r="H226" s="22" t="s">
        <v>1746</v>
      </c>
      <c r="I226" s="23" t="s">
        <v>1746</v>
      </c>
      <c r="J226" s="23" t="s">
        <v>1746</v>
      </c>
      <c r="K226" s="23" t="s">
        <v>1746</v>
      </c>
      <c r="L226" s="35">
        <v>5</v>
      </c>
      <c r="M226" s="35" t="s">
        <v>1746</v>
      </c>
      <c r="N226" s="35">
        <v>7.2</v>
      </c>
      <c r="O226" s="23" t="s">
        <v>1746</v>
      </c>
      <c r="P226" s="15" t="s">
        <v>1746</v>
      </c>
      <c r="Q226" s="15" t="s">
        <v>1746</v>
      </c>
      <c r="R226" s="24">
        <v>10</v>
      </c>
      <c r="S226" s="22" t="s">
        <v>1746</v>
      </c>
      <c r="T226" s="24">
        <v>2.0548230897252036</v>
      </c>
      <c r="U226" s="22" t="s">
        <v>1746</v>
      </c>
      <c r="V226" s="24" t="s">
        <v>1746</v>
      </c>
      <c r="W226" s="15">
        <v>10</v>
      </c>
      <c r="X226" s="141" t="s">
        <v>1746</v>
      </c>
      <c r="Y226" s="141" t="s">
        <v>1746</v>
      </c>
      <c r="Z226" s="25" t="s">
        <v>1746</v>
      </c>
    </row>
    <row r="227" spans="1:26" x14ac:dyDescent="0.25">
      <c r="A227" s="29">
        <v>226</v>
      </c>
      <c r="B227" s="1" t="s">
        <v>1746</v>
      </c>
      <c r="C227" s="26" t="s">
        <v>1865</v>
      </c>
      <c r="D227" s="66">
        <v>43824</v>
      </c>
      <c r="E227" s="40">
        <v>0.51388888888888895</v>
      </c>
      <c r="F227" s="40">
        <v>0.84722222222222199</v>
      </c>
      <c r="G227" s="41">
        <v>1200</v>
      </c>
      <c r="H227" s="22" t="s">
        <v>1746</v>
      </c>
      <c r="I227" s="23" t="s">
        <v>1746</v>
      </c>
      <c r="J227" s="23" t="s">
        <v>1746</v>
      </c>
      <c r="K227" s="23" t="s">
        <v>1746</v>
      </c>
      <c r="L227" s="35">
        <v>0</v>
      </c>
      <c r="M227" s="35" t="s">
        <v>1746</v>
      </c>
      <c r="N227" s="35">
        <v>12.5</v>
      </c>
      <c r="O227" s="23" t="s">
        <v>1746</v>
      </c>
      <c r="P227" s="15" t="s">
        <v>1746</v>
      </c>
      <c r="Q227" s="15" t="s">
        <v>1746</v>
      </c>
      <c r="R227" s="24">
        <v>44</v>
      </c>
      <c r="S227" s="22" t="s">
        <v>1746</v>
      </c>
      <c r="T227" s="24">
        <v>11.675131191620475</v>
      </c>
      <c r="U227" s="22" t="s">
        <v>1746</v>
      </c>
      <c r="V227" s="24" t="s">
        <v>1746</v>
      </c>
      <c r="W227" s="15">
        <v>8</v>
      </c>
      <c r="X227" s="141" t="s">
        <v>1746</v>
      </c>
      <c r="Y227" s="141" t="s">
        <v>1746</v>
      </c>
      <c r="Z227" s="25" t="s">
        <v>1746</v>
      </c>
    </row>
    <row r="228" spans="1:26" x14ac:dyDescent="0.25">
      <c r="A228" s="29">
        <v>227</v>
      </c>
      <c r="B228" s="1" t="s">
        <v>1746</v>
      </c>
      <c r="C228" s="26" t="s">
        <v>291</v>
      </c>
      <c r="D228" s="66">
        <v>43825</v>
      </c>
      <c r="E228" s="40">
        <v>0.34722222222222199</v>
      </c>
      <c r="F228" s="40">
        <v>0.76388888888888895</v>
      </c>
      <c r="G228" s="41">
        <v>1200</v>
      </c>
      <c r="H228" s="22" t="s">
        <v>1746</v>
      </c>
      <c r="I228" s="23" t="s">
        <v>1746</v>
      </c>
      <c r="J228" s="23" t="s">
        <v>1746</v>
      </c>
      <c r="K228" s="23" t="s">
        <v>1746</v>
      </c>
      <c r="L228" s="35">
        <v>4</v>
      </c>
      <c r="M228" s="35" t="s">
        <v>1746</v>
      </c>
      <c r="N228" s="35">
        <v>5.8</v>
      </c>
      <c r="O228" s="23" t="s">
        <v>1746</v>
      </c>
      <c r="P228" s="15" t="s">
        <v>1746</v>
      </c>
      <c r="Q228" s="15" t="s">
        <v>1746</v>
      </c>
      <c r="R228" s="24">
        <v>10.5</v>
      </c>
      <c r="S228" s="22" t="s">
        <v>1746</v>
      </c>
      <c r="T228" s="24">
        <v>1.6812188915933481</v>
      </c>
      <c r="U228" s="22" t="s">
        <v>1746</v>
      </c>
      <c r="V228" s="24" t="s">
        <v>1746</v>
      </c>
      <c r="W228" s="15">
        <v>10</v>
      </c>
      <c r="X228" s="141" t="s">
        <v>1746</v>
      </c>
      <c r="Y228" s="141" t="s">
        <v>1746</v>
      </c>
      <c r="Z228" s="25" t="s">
        <v>1746</v>
      </c>
    </row>
    <row r="229" spans="1:26" x14ac:dyDescent="0.25">
      <c r="A229" s="29">
        <v>228</v>
      </c>
      <c r="B229" s="1" t="s">
        <v>1746</v>
      </c>
      <c r="C229" s="26" t="s">
        <v>1766</v>
      </c>
      <c r="D229" s="66">
        <v>43825</v>
      </c>
      <c r="E229" s="40">
        <v>0.53472222222222199</v>
      </c>
      <c r="F229" s="40">
        <v>0.79166666666666696</v>
      </c>
      <c r="G229" s="41">
        <v>1200</v>
      </c>
      <c r="H229" s="22" t="s">
        <v>1746</v>
      </c>
      <c r="I229" s="23" t="s">
        <v>1746</v>
      </c>
      <c r="J229" s="23" t="s">
        <v>1746</v>
      </c>
      <c r="K229" s="23" t="s">
        <v>1746</v>
      </c>
      <c r="L229" s="35">
        <v>1.5</v>
      </c>
      <c r="M229" s="35" t="s">
        <v>1746</v>
      </c>
      <c r="N229" s="35">
        <v>4.8</v>
      </c>
      <c r="O229" s="23" t="s">
        <v>1746</v>
      </c>
      <c r="P229" s="15" t="s">
        <v>1746</v>
      </c>
      <c r="Q229" s="15" t="s">
        <v>1746</v>
      </c>
      <c r="R229" s="24">
        <v>2</v>
      </c>
      <c r="S229" s="22" t="s">
        <v>1746</v>
      </c>
      <c r="T229" s="24">
        <v>3.0822346345878047</v>
      </c>
      <c r="U229" s="22" t="s">
        <v>1746</v>
      </c>
      <c r="V229" s="24" t="s">
        <v>1746</v>
      </c>
      <c r="W229" s="15">
        <v>6</v>
      </c>
      <c r="X229" s="141" t="s">
        <v>1746</v>
      </c>
      <c r="Y229" s="141" t="s">
        <v>1746</v>
      </c>
      <c r="Z229" s="25" t="s">
        <v>1746</v>
      </c>
    </row>
    <row r="230" spans="1:26" x14ac:dyDescent="0.25">
      <c r="A230" s="29">
        <v>229</v>
      </c>
      <c r="B230" s="1" t="s">
        <v>1746</v>
      </c>
      <c r="C230" s="26" t="s">
        <v>1728</v>
      </c>
      <c r="D230" s="66">
        <v>43825</v>
      </c>
      <c r="E230" s="40">
        <v>0.38194444444444398</v>
      </c>
      <c r="F230" s="40">
        <v>0.79861111111111105</v>
      </c>
      <c r="G230" s="41">
        <v>1200</v>
      </c>
      <c r="H230" s="22" t="s">
        <v>1746</v>
      </c>
      <c r="I230" s="23" t="s">
        <v>1746</v>
      </c>
      <c r="J230" s="23" t="s">
        <v>1746</v>
      </c>
      <c r="K230" s="23" t="s">
        <v>1746</v>
      </c>
      <c r="L230" s="35">
        <v>0</v>
      </c>
      <c r="M230" s="35" t="s">
        <v>1746</v>
      </c>
      <c r="N230" s="35">
        <v>7</v>
      </c>
      <c r="O230" s="23" t="s">
        <v>1746</v>
      </c>
      <c r="P230" s="15" t="s">
        <v>1746</v>
      </c>
      <c r="Q230" s="15" t="s">
        <v>1746</v>
      </c>
      <c r="R230" s="24">
        <v>18</v>
      </c>
      <c r="S230" s="22" t="s">
        <v>1746</v>
      </c>
      <c r="T230" s="24">
        <v>6.5380734673074654</v>
      </c>
      <c r="U230" s="22" t="s">
        <v>1746</v>
      </c>
      <c r="V230" s="24" t="s">
        <v>1746</v>
      </c>
      <c r="W230" s="15">
        <v>10</v>
      </c>
      <c r="X230" s="141" t="s">
        <v>1746</v>
      </c>
      <c r="Y230" s="141" t="s">
        <v>1746</v>
      </c>
      <c r="Z230" s="25" t="s">
        <v>1746</v>
      </c>
    </row>
    <row r="231" spans="1:26" x14ac:dyDescent="0.25">
      <c r="A231" s="29">
        <v>230</v>
      </c>
      <c r="B231" s="1" t="s">
        <v>1746</v>
      </c>
      <c r="C231" s="66" t="s">
        <v>1728</v>
      </c>
      <c r="D231" s="66">
        <v>43826</v>
      </c>
      <c r="E231" s="35">
        <v>0.35416666666666702</v>
      </c>
      <c r="F231" s="35">
        <v>0.6875</v>
      </c>
      <c r="G231" s="41">
        <v>1200</v>
      </c>
      <c r="H231" s="22" t="s">
        <v>1746</v>
      </c>
      <c r="I231" s="23" t="s">
        <v>1746</v>
      </c>
      <c r="J231" s="23" t="s">
        <v>1746</v>
      </c>
      <c r="K231" s="23" t="s">
        <v>1746</v>
      </c>
      <c r="L231" s="40">
        <v>0</v>
      </c>
      <c r="M231" s="40" t="s">
        <v>1746</v>
      </c>
      <c r="N231" s="35">
        <v>4</v>
      </c>
      <c r="O231" s="23" t="s">
        <v>1746</v>
      </c>
      <c r="P231" s="15" t="s">
        <v>1746</v>
      </c>
      <c r="Q231" s="15" t="s">
        <v>1746</v>
      </c>
      <c r="R231" s="24">
        <v>10.5</v>
      </c>
      <c r="S231" s="22" t="s">
        <v>1746</v>
      </c>
      <c r="T231" s="24">
        <v>3.736041981318551</v>
      </c>
      <c r="U231" s="22" t="s">
        <v>1746</v>
      </c>
      <c r="V231" s="24" t="s">
        <v>1746</v>
      </c>
      <c r="W231" s="15">
        <v>8</v>
      </c>
      <c r="X231" s="141" t="s">
        <v>1746</v>
      </c>
      <c r="Y231" s="141" t="s">
        <v>1746</v>
      </c>
      <c r="Z231" s="25" t="s">
        <v>1746</v>
      </c>
    </row>
    <row r="232" spans="1:26" x14ac:dyDescent="0.25">
      <c r="A232" s="29">
        <v>231</v>
      </c>
      <c r="B232" s="1" t="s">
        <v>1746</v>
      </c>
      <c r="C232" s="66" t="s">
        <v>293</v>
      </c>
      <c r="D232" s="66">
        <v>43826</v>
      </c>
      <c r="E232" s="40">
        <v>0.37152777777777801</v>
      </c>
      <c r="F232" s="40">
        <v>0.70486111111111105</v>
      </c>
      <c r="G232" s="41">
        <v>1200</v>
      </c>
      <c r="H232" s="22" t="s">
        <v>1746</v>
      </c>
      <c r="I232" s="23" t="s">
        <v>1746</v>
      </c>
      <c r="J232" s="23" t="s">
        <v>1746</v>
      </c>
      <c r="K232" s="23" t="s">
        <v>1746</v>
      </c>
      <c r="L232" s="35">
        <v>0.9</v>
      </c>
      <c r="M232" s="35" t="s">
        <v>1746</v>
      </c>
      <c r="N232" s="35">
        <v>5.5</v>
      </c>
      <c r="O232" s="23" t="s">
        <v>1746</v>
      </c>
      <c r="P232" s="15" t="s">
        <v>1746</v>
      </c>
      <c r="Q232" s="15" t="s">
        <v>1746</v>
      </c>
      <c r="R232" s="24">
        <v>17</v>
      </c>
      <c r="S232" s="22" t="s">
        <v>1746</v>
      </c>
      <c r="T232" s="24">
        <v>4.2964482785163343</v>
      </c>
      <c r="U232" s="22" t="s">
        <v>1746</v>
      </c>
      <c r="V232" s="24" t="s">
        <v>1746</v>
      </c>
      <c r="W232" s="15">
        <v>8</v>
      </c>
      <c r="X232" s="141" t="s">
        <v>1746</v>
      </c>
      <c r="Y232" s="141" t="s">
        <v>1746</v>
      </c>
      <c r="Z232" s="25" t="s">
        <v>1746</v>
      </c>
    </row>
    <row r="233" spans="1:26" x14ac:dyDescent="0.25">
      <c r="A233" s="29">
        <v>232</v>
      </c>
      <c r="B233" s="1" t="s">
        <v>1746</v>
      </c>
      <c r="C233" s="66" t="s">
        <v>2380</v>
      </c>
      <c r="D233" s="66">
        <v>43826</v>
      </c>
      <c r="E233" s="40">
        <v>0.41666666666666702</v>
      </c>
      <c r="F233" s="40">
        <v>0.75</v>
      </c>
      <c r="G233" s="41">
        <v>1200</v>
      </c>
      <c r="H233" s="22" t="s">
        <v>1746</v>
      </c>
      <c r="I233" s="23" t="s">
        <v>1746</v>
      </c>
      <c r="J233" s="23" t="s">
        <v>1746</v>
      </c>
      <c r="K233" s="23" t="s">
        <v>1746</v>
      </c>
      <c r="L233" s="35">
        <v>1.1000000000000001</v>
      </c>
      <c r="M233" s="35" t="s">
        <v>1746</v>
      </c>
      <c r="N233" s="35">
        <v>3.8</v>
      </c>
      <c r="O233" s="23" t="s">
        <v>1746</v>
      </c>
      <c r="P233" s="15" t="s">
        <v>1746</v>
      </c>
      <c r="Q233" s="15" t="s">
        <v>1746</v>
      </c>
      <c r="R233" s="24">
        <v>15.6</v>
      </c>
      <c r="S233" s="22" t="s">
        <v>1746</v>
      </c>
      <c r="T233" s="24">
        <v>2.5218283373900219</v>
      </c>
      <c r="U233" s="22" t="s">
        <v>1746</v>
      </c>
      <c r="V233" s="24" t="s">
        <v>1746</v>
      </c>
      <c r="W233" s="15">
        <v>8</v>
      </c>
      <c r="X233" s="141" t="s">
        <v>1746</v>
      </c>
      <c r="Y233" s="141" t="s">
        <v>1746</v>
      </c>
      <c r="Z233" s="25" t="s">
        <v>1746</v>
      </c>
    </row>
    <row r="234" spans="1:26" x14ac:dyDescent="0.25">
      <c r="A234" s="29">
        <v>233</v>
      </c>
      <c r="B234" s="1" t="s">
        <v>1746</v>
      </c>
      <c r="C234" s="66" t="s">
        <v>293</v>
      </c>
      <c r="D234" s="66">
        <v>43827</v>
      </c>
      <c r="E234" s="40">
        <v>0.35416666666666702</v>
      </c>
      <c r="F234" s="40">
        <v>0.6875</v>
      </c>
      <c r="G234" s="41">
        <v>1200</v>
      </c>
      <c r="H234" s="22" t="s">
        <v>1746</v>
      </c>
      <c r="I234" s="23" t="s">
        <v>1746</v>
      </c>
      <c r="J234" s="23" t="s">
        <v>1746</v>
      </c>
      <c r="K234" s="23" t="s">
        <v>1746</v>
      </c>
      <c r="L234" s="35">
        <v>1.7</v>
      </c>
      <c r="M234" s="35" t="s">
        <v>1746</v>
      </c>
      <c r="N234" s="35">
        <v>5.5</v>
      </c>
      <c r="O234" s="23" t="s">
        <v>1746</v>
      </c>
      <c r="P234" s="15" t="s">
        <v>1746</v>
      </c>
      <c r="Q234" s="15" t="s">
        <v>1746</v>
      </c>
      <c r="R234" s="24">
        <v>14</v>
      </c>
      <c r="S234" s="22" t="s">
        <v>1746</v>
      </c>
      <c r="T234" s="24">
        <v>3.5492398822526234</v>
      </c>
      <c r="U234" s="22" t="s">
        <v>1746</v>
      </c>
      <c r="V234" s="24" t="s">
        <v>1746</v>
      </c>
      <c r="W234" s="15">
        <v>8</v>
      </c>
      <c r="X234" s="141" t="s">
        <v>1746</v>
      </c>
      <c r="Y234" s="141" t="s">
        <v>1746</v>
      </c>
      <c r="Z234" s="25" t="s">
        <v>1746</v>
      </c>
    </row>
    <row r="235" spans="1:26" x14ac:dyDescent="0.25">
      <c r="A235" s="29">
        <v>234</v>
      </c>
      <c r="B235" s="1" t="s">
        <v>1746</v>
      </c>
      <c r="C235" s="66" t="s">
        <v>1728</v>
      </c>
      <c r="D235" s="66">
        <v>43827</v>
      </c>
      <c r="E235" s="40">
        <v>0.36111111111111099</v>
      </c>
      <c r="F235" s="40">
        <v>0.69444444444444398</v>
      </c>
      <c r="G235" s="41">
        <v>1200</v>
      </c>
      <c r="H235" s="22" t="s">
        <v>1746</v>
      </c>
      <c r="I235" s="23" t="s">
        <v>1746</v>
      </c>
      <c r="J235" s="23" t="s">
        <v>1746</v>
      </c>
      <c r="K235" s="23" t="s">
        <v>1746</v>
      </c>
      <c r="L235" s="35">
        <v>0</v>
      </c>
      <c r="M235" s="35" t="s">
        <v>1746</v>
      </c>
      <c r="N235" s="35">
        <v>3.5</v>
      </c>
      <c r="O235" s="23" t="s">
        <v>1746</v>
      </c>
      <c r="P235" s="15" t="s">
        <v>1746</v>
      </c>
      <c r="Q235" s="15" t="s">
        <v>1746</v>
      </c>
      <c r="R235" s="24">
        <v>9</v>
      </c>
      <c r="S235" s="22" t="s">
        <v>1746</v>
      </c>
      <c r="T235" s="24">
        <v>3.2690367336537327</v>
      </c>
      <c r="U235" s="22" t="s">
        <v>1746</v>
      </c>
      <c r="V235" s="24" t="s">
        <v>1746</v>
      </c>
      <c r="W235" s="15">
        <v>8</v>
      </c>
      <c r="X235" s="141" t="s">
        <v>1746</v>
      </c>
      <c r="Y235" s="141" t="s">
        <v>1746</v>
      </c>
      <c r="Z235" s="25" t="s">
        <v>1746</v>
      </c>
    </row>
    <row r="236" spans="1:26" x14ac:dyDescent="0.25">
      <c r="A236" s="29">
        <v>235</v>
      </c>
      <c r="B236" s="1" t="s">
        <v>1746</v>
      </c>
      <c r="C236" s="66" t="s">
        <v>3215</v>
      </c>
      <c r="D236" s="66">
        <v>43827</v>
      </c>
      <c r="E236" s="40">
        <v>0.36805555555555602</v>
      </c>
      <c r="F236" s="40">
        <v>0.70138888888888895</v>
      </c>
      <c r="G236" s="41">
        <v>1200</v>
      </c>
      <c r="H236" s="22" t="s">
        <v>1746</v>
      </c>
      <c r="I236" s="23" t="s">
        <v>1746</v>
      </c>
      <c r="J236" s="23" t="s">
        <v>1746</v>
      </c>
      <c r="K236" s="23" t="s">
        <v>1746</v>
      </c>
      <c r="L236" s="35">
        <v>1.2</v>
      </c>
      <c r="M236" s="35" t="s">
        <v>1746</v>
      </c>
      <c r="N236" s="35">
        <v>3.6</v>
      </c>
      <c r="O236" s="23" t="s">
        <v>1746</v>
      </c>
      <c r="P236" s="15" t="s">
        <v>1746</v>
      </c>
      <c r="Q236" s="15" t="s">
        <v>1746</v>
      </c>
      <c r="R236" s="24">
        <v>17.2</v>
      </c>
      <c r="S236" s="22" t="s">
        <v>1746</v>
      </c>
      <c r="T236" s="24">
        <v>2.2416251887911312</v>
      </c>
      <c r="U236" s="22" t="s">
        <v>1746</v>
      </c>
      <c r="V236" s="24" t="s">
        <v>1746</v>
      </c>
      <c r="W236" s="15">
        <v>8</v>
      </c>
      <c r="X236" s="141" t="s">
        <v>1746</v>
      </c>
      <c r="Y236" s="141" t="s">
        <v>1746</v>
      </c>
      <c r="Z236" s="25" t="s">
        <v>1746</v>
      </c>
    </row>
    <row r="237" spans="1:26" x14ac:dyDescent="0.25">
      <c r="A237" s="29">
        <v>236</v>
      </c>
      <c r="B237" s="1" t="s">
        <v>1746</v>
      </c>
      <c r="C237" s="66" t="s">
        <v>293</v>
      </c>
      <c r="D237" s="66">
        <v>43828</v>
      </c>
      <c r="E237" s="40">
        <v>0.35763888888888901</v>
      </c>
      <c r="F237" s="40">
        <v>0.69097222222222199</v>
      </c>
      <c r="G237" s="41">
        <v>1200</v>
      </c>
      <c r="H237" s="22" t="s">
        <v>1746</v>
      </c>
      <c r="I237" s="23" t="s">
        <v>1746</v>
      </c>
      <c r="J237" s="23" t="s">
        <v>1746</v>
      </c>
      <c r="K237" s="23" t="s">
        <v>1746</v>
      </c>
      <c r="L237" s="35">
        <v>3.5</v>
      </c>
      <c r="M237" s="35" t="s">
        <v>1746</v>
      </c>
      <c r="N237" s="35">
        <v>5.4</v>
      </c>
      <c r="O237" s="23" t="s">
        <v>1746</v>
      </c>
      <c r="P237" s="15" t="s">
        <v>1746</v>
      </c>
      <c r="Q237" s="15" t="s">
        <v>1746</v>
      </c>
      <c r="R237" s="24">
        <v>13</v>
      </c>
      <c r="S237" s="22" t="s">
        <v>1746</v>
      </c>
      <c r="T237" s="24">
        <v>1.7746199411263122</v>
      </c>
      <c r="U237" s="22" t="s">
        <v>1746</v>
      </c>
      <c r="V237" s="24" t="s">
        <v>1746</v>
      </c>
      <c r="W237" s="15">
        <v>8</v>
      </c>
      <c r="X237" s="141" t="s">
        <v>1746</v>
      </c>
      <c r="Y237" s="141" t="s">
        <v>1746</v>
      </c>
      <c r="Z237" s="25" t="s">
        <v>1746</v>
      </c>
    </row>
    <row r="238" spans="1:26" x14ac:dyDescent="0.25">
      <c r="A238" s="29">
        <v>237</v>
      </c>
      <c r="B238" s="1" t="s">
        <v>1746</v>
      </c>
      <c r="C238" s="66" t="s">
        <v>1728</v>
      </c>
      <c r="D238" s="66">
        <v>43828</v>
      </c>
      <c r="E238" s="40">
        <v>0.36111111111111099</v>
      </c>
      <c r="F238" s="40">
        <v>0.69444444444444398</v>
      </c>
      <c r="G238" s="41">
        <v>1200</v>
      </c>
      <c r="H238" s="22" t="s">
        <v>1746</v>
      </c>
      <c r="I238" s="23" t="s">
        <v>1746</v>
      </c>
      <c r="J238" s="23" t="s">
        <v>1746</v>
      </c>
      <c r="K238" s="23" t="s">
        <v>1746</v>
      </c>
      <c r="L238" s="35">
        <v>0</v>
      </c>
      <c r="M238" s="35" t="s">
        <v>1746</v>
      </c>
      <c r="N238" s="35">
        <v>3.5</v>
      </c>
      <c r="O238" s="23" t="s">
        <v>1746</v>
      </c>
      <c r="P238" s="15" t="s">
        <v>1746</v>
      </c>
      <c r="Q238" s="15" t="s">
        <v>1746</v>
      </c>
      <c r="R238" s="24">
        <v>11</v>
      </c>
      <c r="S238" s="22" t="s">
        <v>1746</v>
      </c>
      <c r="T238" s="24">
        <v>3.2690367336537327</v>
      </c>
      <c r="U238" s="22" t="s">
        <v>1746</v>
      </c>
      <c r="V238" s="24" t="s">
        <v>1746</v>
      </c>
      <c r="W238" s="15">
        <v>8</v>
      </c>
      <c r="X238" s="141" t="s">
        <v>1746</v>
      </c>
      <c r="Y238" s="141" t="s">
        <v>1746</v>
      </c>
      <c r="Z238" s="25" t="s">
        <v>1746</v>
      </c>
    </row>
    <row r="239" spans="1:26" x14ac:dyDescent="0.25">
      <c r="A239" s="29">
        <v>238</v>
      </c>
      <c r="B239" s="1" t="s">
        <v>1746</v>
      </c>
      <c r="C239" s="66" t="s">
        <v>2380</v>
      </c>
      <c r="D239" s="66">
        <v>43828</v>
      </c>
      <c r="E239" s="40">
        <v>0.36458333333333298</v>
      </c>
      <c r="F239" s="40">
        <v>0.69791666666666696</v>
      </c>
      <c r="G239" s="41">
        <v>1200</v>
      </c>
      <c r="H239" s="22" t="s">
        <v>1746</v>
      </c>
      <c r="I239" s="23" t="s">
        <v>1746</v>
      </c>
      <c r="J239" s="23" t="s">
        <v>1746</v>
      </c>
      <c r="K239" s="23" t="s">
        <v>1746</v>
      </c>
      <c r="L239" s="35">
        <v>1.3</v>
      </c>
      <c r="M239" s="35" t="s">
        <v>1746</v>
      </c>
      <c r="N239" s="35">
        <v>4.5</v>
      </c>
      <c r="O239" s="23" t="s">
        <v>1746</v>
      </c>
      <c r="P239" s="15" t="s">
        <v>1746</v>
      </c>
      <c r="Q239" s="15" t="s">
        <v>1746</v>
      </c>
      <c r="R239" s="24">
        <v>15.5</v>
      </c>
      <c r="S239" s="22" t="s">
        <v>1746</v>
      </c>
      <c r="T239" s="24">
        <v>2.9888335850548411</v>
      </c>
      <c r="U239" s="22" t="s">
        <v>1746</v>
      </c>
      <c r="V239" s="24" t="s">
        <v>1746</v>
      </c>
      <c r="W239" s="15">
        <v>8</v>
      </c>
      <c r="X239" s="141" t="s">
        <v>1746</v>
      </c>
      <c r="Y239" s="141" t="s">
        <v>1746</v>
      </c>
      <c r="Z239" s="25" t="s">
        <v>1746</v>
      </c>
    </row>
    <row r="240" spans="1:26" x14ac:dyDescent="0.25">
      <c r="A240" s="29">
        <v>239</v>
      </c>
      <c r="B240" s="1" t="s">
        <v>1746</v>
      </c>
      <c r="C240" s="66" t="s">
        <v>1728</v>
      </c>
      <c r="D240" s="66">
        <v>43829</v>
      </c>
      <c r="E240" s="40">
        <v>0.35416666666666702</v>
      </c>
      <c r="F240" s="40">
        <v>0.6875</v>
      </c>
      <c r="G240" s="41">
        <v>1200</v>
      </c>
      <c r="H240" s="22" t="s">
        <v>1746</v>
      </c>
      <c r="I240" s="23" t="s">
        <v>1746</v>
      </c>
      <c r="J240" s="23" t="s">
        <v>1746</v>
      </c>
      <c r="K240" s="23" t="s">
        <v>1746</v>
      </c>
      <c r="L240" s="35">
        <v>0</v>
      </c>
      <c r="M240" s="35" t="s">
        <v>1746</v>
      </c>
      <c r="N240" s="35">
        <v>4</v>
      </c>
      <c r="O240" s="23" t="s">
        <v>1746</v>
      </c>
      <c r="P240" s="15" t="s">
        <v>1746</v>
      </c>
      <c r="Q240" s="15" t="s">
        <v>1746</v>
      </c>
      <c r="R240" s="24">
        <v>10</v>
      </c>
      <c r="S240" s="22" t="s">
        <v>1746</v>
      </c>
      <c r="T240" s="24">
        <v>3.736041981318551</v>
      </c>
      <c r="U240" s="22" t="s">
        <v>1746</v>
      </c>
      <c r="V240" s="24" t="s">
        <v>1746</v>
      </c>
      <c r="W240" s="15">
        <v>8</v>
      </c>
      <c r="X240" s="141" t="s">
        <v>1746</v>
      </c>
      <c r="Y240" s="141" t="s">
        <v>1746</v>
      </c>
      <c r="Z240" s="25" t="s">
        <v>1746</v>
      </c>
    </row>
    <row r="241" spans="1:26" x14ac:dyDescent="0.25">
      <c r="A241" s="29">
        <v>240</v>
      </c>
      <c r="B241" s="1" t="s">
        <v>1746</v>
      </c>
      <c r="C241" s="66" t="s">
        <v>2380</v>
      </c>
      <c r="D241" s="66">
        <v>43829</v>
      </c>
      <c r="E241" s="40">
        <v>0.36111111111111099</v>
      </c>
      <c r="F241" s="40">
        <v>0.69444444444444398</v>
      </c>
      <c r="G241" s="41">
        <v>1200</v>
      </c>
      <c r="H241" s="22" t="s">
        <v>1746</v>
      </c>
      <c r="I241" s="23" t="s">
        <v>1746</v>
      </c>
      <c r="J241" s="23" t="s">
        <v>1746</v>
      </c>
      <c r="K241" s="23" t="s">
        <v>1746</v>
      </c>
      <c r="L241" s="35">
        <v>1.2</v>
      </c>
      <c r="M241" s="35" t="s">
        <v>1746</v>
      </c>
      <c r="N241" s="35">
        <v>4.7</v>
      </c>
      <c r="O241" s="23" t="s">
        <v>1746</v>
      </c>
      <c r="P241" s="15" t="s">
        <v>1746</v>
      </c>
      <c r="Q241" s="15" t="s">
        <v>1746</v>
      </c>
      <c r="R241" s="24">
        <v>15.6</v>
      </c>
      <c r="S241" s="22" t="s">
        <v>1746</v>
      </c>
      <c r="T241" s="24">
        <v>3.2690367336537327</v>
      </c>
      <c r="U241" s="22" t="s">
        <v>1746</v>
      </c>
      <c r="V241" s="24" t="s">
        <v>1746</v>
      </c>
      <c r="W241" s="15">
        <v>8</v>
      </c>
      <c r="X241" s="141" t="s">
        <v>1746</v>
      </c>
      <c r="Y241" s="141" t="s">
        <v>1746</v>
      </c>
      <c r="Z241" s="25" t="s">
        <v>1746</v>
      </c>
    </row>
    <row r="242" spans="1:26" x14ac:dyDescent="0.25">
      <c r="A242" s="29">
        <v>241</v>
      </c>
      <c r="B242" s="1" t="s">
        <v>1746</v>
      </c>
      <c r="C242" s="66" t="s">
        <v>2380</v>
      </c>
      <c r="D242" s="66">
        <v>43830</v>
      </c>
      <c r="E242" s="40">
        <v>0.36805555555555602</v>
      </c>
      <c r="F242" s="40">
        <v>0.70138888888888895</v>
      </c>
      <c r="G242" s="41">
        <v>1200</v>
      </c>
      <c r="H242" s="22" t="s">
        <v>1746</v>
      </c>
      <c r="I242" s="23" t="s">
        <v>1746</v>
      </c>
      <c r="J242" s="23" t="s">
        <v>1746</v>
      </c>
      <c r="K242" s="23" t="s">
        <v>1746</v>
      </c>
      <c r="L242" s="35">
        <v>1.1000000000000001</v>
      </c>
      <c r="M242" s="35" t="s">
        <v>1746</v>
      </c>
      <c r="N242" s="35">
        <v>4.2</v>
      </c>
      <c r="O242" s="23" t="s">
        <v>1746</v>
      </c>
      <c r="P242" s="15" t="s">
        <v>1746</v>
      </c>
      <c r="Q242" s="15" t="s">
        <v>1746</v>
      </c>
      <c r="R242" s="24">
        <v>18.600000000000001</v>
      </c>
      <c r="S242" s="22" t="s">
        <v>1746</v>
      </c>
      <c r="T242" s="24">
        <v>2.8954325355218775</v>
      </c>
      <c r="U242" s="22" t="s">
        <v>1746</v>
      </c>
      <c r="V242" s="24" t="s">
        <v>1746</v>
      </c>
      <c r="W242" s="15">
        <v>8</v>
      </c>
      <c r="X242" s="141" t="s">
        <v>1746</v>
      </c>
      <c r="Y242" s="141" t="s">
        <v>1746</v>
      </c>
      <c r="Z242" s="25" t="s">
        <v>1746</v>
      </c>
    </row>
    <row r="243" spans="1:26" x14ac:dyDescent="0.25">
      <c r="A243" s="29">
        <v>242</v>
      </c>
      <c r="B243" s="1" t="s">
        <v>1746</v>
      </c>
      <c r="C243" s="66" t="s">
        <v>1728</v>
      </c>
      <c r="D243" s="66">
        <v>43830</v>
      </c>
      <c r="E243" s="40">
        <v>0.36805555555555602</v>
      </c>
      <c r="F243" s="40">
        <v>0.70138888888888895</v>
      </c>
      <c r="G243" s="41">
        <v>1200</v>
      </c>
      <c r="H243" s="22" t="s">
        <v>1746</v>
      </c>
      <c r="I243" s="23" t="s">
        <v>1746</v>
      </c>
      <c r="J243" s="23" t="s">
        <v>1746</v>
      </c>
      <c r="K243" s="23" t="s">
        <v>1746</v>
      </c>
      <c r="L243" s="35">
        <v>0</v>
      </c>
      <c r="M243" s="35" t="s">
        <v>1746</v>
      </c>
      <c r="N243" s="35">
        <v>3</v>
      </c>
      <c r="O243" s="23" t="s">
        <v>1746</v>
      </c>
      <c r="P243" s="15" t="s">
        <v>1746</v>
      </c>
      <c r="Q243" s="15" t="s">
        <v>1746</v>
      </c>
      <c r="R243" s="24">
        <v>9</v>
      </c>
      <c r="S243" s="22" t="s">
        <v>1746</v>
      </c>
      <c r="T243" s="24">
        <v>2.8020314859889135</v>
      </c>
      <c r="U243" s="22" t="s">
        <v>1746</v>
      </c>
      <c r="V243" s="24" t="s">
        <v>1746</v>
      </c>
      <c r="W243" s="15">
        <v>8</v>
      </c>
      <c r="X243" s="141" t="s">
        <v>1746</v>
      </c>
      <c r="Y243" s="141" t="s">
        <v>1746</v>
      </c>
      <c r="Z243" s="25" t="s">
        <v>1746</v>
      </c>
    </row>
    <row r="244" spans="1:26" x14ac:dyDescent="0.25">
      <c r="A244" s="29">
        <v>243</v>
      </c>
      <c r="B244" s="90" t="s">
        <v>2064</v>
      </c>
      <c r="C244" s="91" t="s">
        <v>603</v>
      </c>
      <c r="D244" s="91">
        <v>43832</v>
      </c>
      <c r="E244" s="92">
        <v>0.45138888888888901</v>
      </c>
      <c r="F244" s="92">
        <v>0.78472222222222199</v>
      </c>
      <c r="G244" s="93">
        <v>1200</v>
      </c>
      <c r="H244" s="22" t="s">
        <v>1746</v>
      </c>
      <c r="I244" s="23" t="s">
        <v>1746</v>
      </c>
      <c r="J244" s="23" t="s">
        <v>1746</v>
      </c>
      <c r="K244" s="23" t="s">
        <v>1746</v>
      </c>
      <c r="L244" s="94">
        <v>0</v>
      </c>
      <c r="M244" s="94" t="s">
        <v>1746</v>
      </c>
      <c r="N244" s="94">
        <v>0.5</v>
      </c>
      <c r="O244" s="23" t="s">
        <v>1746</v>
      </c>
      <c r="P244" s="15" t="s">
        <v>1746</v>
      </c>
      <c r="Q244" s="15" t="s">
        <v>1746</v>
      </c>
      <c r="R244" s="136">
        <v>0.19</v>
      </c>
      <c r="S244" s="93">
        <v>3</v>
      </c>
      <c r="T244" s="138">
        <v>1.5</v>
      </c>
      <c r="U244" s="22" t="s">
        <v>1746</v>
      </c>
      <c r="V244" s="24" t="s">
        <v>1746</v>
      </c>
      <c r="W244" s="94">
        <v>8</v>
      </c>
      <c r="X244" s="141" t="s">
        <v>1746</v>
      </c>
      <c r="Y244" s="141" t="s">
        <v>1746</v>
      </c>
      <c r="Z244" s="153" t="s">
        <v>3864</v>
      </c>
    </row>
    <row r="245" spans="1:26" x14ac:dyDescent="0.25">
      <c r="A245" s="29">
        <v>244</v>
      </c>
      <c r="B245" s="90" t="s">
        <v>3513</v>
      </c>
      <c r="C245" s="91" t="s">
        <v>2677</v>
      </c>
      <c r="D245" s="91">
        <v>43832</v>
      </c>
      <c r="E245" s="92">
        <v>0.51041666666666696</v>
      </c>
      <c r="F245" s="92" t="s">
        <v>3227</v>
      </c>
      <c r="G245" s="93">
        <v>1200</v>
      </c>
      <c r="H245" s="22" t="s">
        <v>1746</v>
      </c>
      <c r="I245" s="23" t="s">
        <v>1746</v>
      </c>
      <c r="J245" s="23" t="s">
        <v>1746</v>
      </c>
      <c r="K245" s="23" t="s">
        <v>1746</v>
      </c>
      <c r="L245" s="94">
        <v>0</v>
      </c>
      <c r="M245" s="94" t="s">
        <v>1746</v>
      </c>
      <c r="N245" s="94">
        <v>0</v>
      </c>
      <c r="O245" s="23" t="s">
        <v>1746</v>
      </c>
      <c r="P245" s="15" t="s">
        <v>1746</v>
      </c>
      <c r="Q245" s="15" t="s">
        <v>1746</v>
      </c>
      <c r="R245" s="136">
        <v>0</v>
      </c>
      <c r="S245" s="93">
        <v>0</v>
      </c>
      <c r="T245" s="138">
        <v>0</v>
      </c>
      <c r="U245" s="22" t="s">
        <v>1746</v>
      </c>
      <c r="V245" s="24" t="s">
        <v>1746</v>
      </c>
      <c r="W245" s="94">
        <v>8</v>
      </c>
      <c r="X245" s="141" t="s">
        <v>1746</v>
      </c>
      <c r="Y245" s="141" t="s">
        <v>1746</v>
      </c>
      <c r="Z245" s="153" t="s">
        <v>1746</v>
      </c>
    </row>
    <row r="246" spans="1:26" x14ac:dyDescent="0.25">
      <c r="A246" s="29">
        <v>245</v>
      </c>
      <c r="B246" s="90" t="s">
        <v>3511</v>
      </c>
      <c r="C246" s="91" t="s">
        <v>2677</v>
      </c>
      <c r="D246" s="91">
        <v>43833</v>
      </c>
      <c r="E246" s="92">
        <v>0.39583333333333298</v>
      </c>
      <c r="F246" s="92">
        <v>0.76041666666666696</v>
      </c>
      <c r="G246" s="93">
        <v>1200</v>
      </c>
      <c r="H246" s="22" t="s">
        <v>1746</v>
      </c>
      <c r="I246" s="23" t="s">
        <v>1746</v>
      </c>
      <c r="J246" s="23" t="s">
        <v>1746</v>
      </c>
      <c r="K246" s="23" t="s">
        <v>1746</v>
      </c>
      <c r="L246" s="94">
        <v>0</v>
      </c>
      <c r="M246" s="94" t="s">
        <v>1746</v>
      </c>
      <c r="N246" s="94">
        <v>0.7</v>
      </c>
      <c r="O246" s="23" t="s">
        <v>1746</v>
      </c>
      <c r="P246" s="15" t="s">
        <v>1746</v>
      </c>
      <c r="Q246" s="15" t="s">
        <v>1746</v>
      </c>
      <c r="R246" s="136">
        <v>0</v>
      </c>
      <c r="S246" s="93">
        <v>3</v>
      </c>
      <c r="T246" s="138">
        <v>2.0999999999999996</v>
      </c>
      <c r="U246" s="22" t="s">
        <v>1746</v>
      </c>
      <c r="V246" s="24" t="s">
        <v>1746</v>
      </c>
      <c r="W246" s="94">
        <v>8</v>
      </c>
      <c r="X246" s="141" t="s">
        <v>1746</v>
      </c>
      <c r="Y246" s="141" t="s">
        <v>1746</v>
      </c>
      <c r="Z246" s="153" t="s">
        <v>63</v>
      </c>
    </row>
    <row r="247" spans="1:26" x14ac:dyDescent="0.25">
      <c r="A247" s="29">
        <v>246</v>
      </c>
      <c r="B247" s="90" t="s">
        <v>3512</v>
      </c>
      <c r="C247" s="90" t="s">
        <v>293</v>
      </c>
      <c r="D247" s="91">
        <v>43833</v>
      </c>
      <c r="E247" s="92">
        <v>0.51388888888888895</v>
      </c>
      <c r="F247" s="92">
        <v>0.80555555555555503</v>
      </c>
      <c r="G247" s="93">
        <v>1200</v>
      </c>
      <c r="H247" s="22" t="s">
        <v>1746</v>
      </c>
      <c r="I247" s="23" t="s">
        <v>1746</v>
      </c>
      <c r="J247" s="23" t="s">
        <v>1746</v>
      </c>
      <c r="K247" s="23" t="s">
        <v>1746</v>
      </c>
      <c r="L247" s="94">
        <v>0.5</v>
      </c>
      <c r="M247" s="94" t="s">
        <v>1746</v>
      </c>
      <c r="N247" s="94">
        <v>2.9</v>
      </c>
      <c r="O247" s="23" t="s">
        <v>1746</v>
      </c>
      <c r="P247" s="15" t="s">
        <v>1746</v>
      </c>
      <c r="Q247" s="15" t="s">
        <v>1746</v>
      </c>
      <c r="R247" s="136">
        <v>11</v>
      </c>
      <c r="S247" s="93">
        <v>1</v>
      </c>
      <c r="T247" s="138">
        <v>2.4</v>
      </c>
      <c r="U247" s="22" t="s">
        <v>1746</v>
      </c>
      <c r="V247" s="24" t="s">
        <v>1746</v>
      </c>
      <c r="W247" s="94">
        <v>7</v>
      </c>
      <c r="X247" s="141" t="s">
        <v>1746</v>
      </c>
      <c r="Y247" s="141" t="s">
        <v>1746</v>
      </c>
      <c r="Z247" s="153" t="s">
        <v>1746</v>
      </c>
    </row>
    <row r="248" spans="1:26" x14ac:dyDescent="0.25">
      <c r="A248" s="29">
        <v>247</v>
      </c>
      <c r="B248" s="90" t="s">
        <v>3511</v>
      </c>
      <c r="C248" s="91" t="s">
        <v>2067</v>
      </c>
      <c r="D248" s="91">
        <v>43834</v>
      </c>
      <c r="E248" s="92">
        <v>0.40972222222222199</v>
      </c>
      <c r="F248" s="92">
        <v>0.78472222222222199</v>
      </c>
      <c r="G248" s="93">
        <v>1200</v>
      </c>
      <c r="H248" s="22" t="s">
        <v>1746</v>
      </c>
      <c r="I248" s="23" t="s">
        <v>1746</v>
      </c>
      <c r="J248" s="23" t="s">
        <v>1746</v>
      </c>
      <c r="K248" s="23" t="s">
        <v>1746</v>
      </c>
      <c r="L248" s="94">
        <v>0</v>
      </c>
      <c r="M248" s="94" t="s">
        <v>1746</v>
      </c>
      <c r="N248" s="94">
        <v>0</v>
      </c>
      <c r="O248" s="23" t="s">
        <v>1746</v>
      </c>
      <c r="P248" s="15" t="s">
        <v>1746</v>
      </c>
      <c r="Q248" s="15" t="s">
        <v>1746</v>
      </c>
      <c r="R248" s="136">
        <v>0</v>
      </c>
      <c r="S248" s="93">
        <v>0</v>
      </c>
      <c r="T248" s="138">
        <v>0</v>
      </c>
      <c r="U248" s="22" t="s">
        <v>1746</v>
      </c>
      <c r="V248" s="24" t="s">
        <v>1746</v>
      </c>
      <c r="W248" s="94">
        <v>9</v>
      </c>
      <c r="X248" s="141" t="s">
        <v>1746</v>
      </c>
      <c r="Y248" s="141" t="s">
        <v>1746</v>
      </c>
      <c r="Z248" s="153" t="s">
        <v>50</v>
      </c>
    </row>
    <row r="249" spans="1:26" x14ac:dyDescent="0.25">
      <c r="A249" s="29">
        <v>248</v>
      </c>
      <c r="B249" s="90" t="s">
        <v>3512</v>
      </c>
      <c r="C249" s="91" t="s">
        <v>2616</v>
      </c>
      <c r="D249" s="91">
        <v>43834</v>
      </c>
      <c r="E249" s="92">
        <v>0.54513888888888895</v>
      </c>
      <c r="F249" s="92">
        <v>0.81597222222222199</v>
      </c>
      <c r="G249" s="93">
        <v>1200</v>
      </c>
      <c r="H249" s="22" t="s">
        <v>1746</v>
      </c>
      <c r="I249" s="23" t="s">
        <v>1746</v>
      </c>
      <c r="J249" s="23" t="s">
        <v>1746</v>
      </c>
      <c r="K249" s="23" t="s">
        <v>1746</v>
      </c>
      <c r="L249" s="94">
        <v>0</v>
      </c>
      <c r="M249" s="94" t="s">
        <v>1746</v>
      </c>
      <c r="N249" s="94">
        <v>4</v>
      </c>
      <c r="O249" s="23" t="s">
        <v>1746</v>
      </c>
      <c r="P249" s="15" t="s">
        <v>1746</v>
      </c>
      <c r="Q249" s="15" t="s">
        <v>1746</v>
      </c>
      <c r="R249" s="136">
        <v>1.1000000000000001</v>
      </c>
      <c r="S249" s="93">
        <v>3</v>
      </c>
      <c r="T249" s="138">
        <v>12</v>
      </c>
      <c r="U249" s="22" t="s">
        <v>1746</v>
      </c>
      <c r="V249" s="24" t="s">
        <v>1746</v>
      </c>
      <c r="W249" s="94">
        <v>7</v>
      </c>
      <c r="X249" s="141" t="s">
        <v>1746</v>
      </c>
      <c r="Y249" s="141" t="s">
        <v>1746</v>
      </c>
      <c r="Z249" s="153" t="s">
        <v>1746</v>
      </c>
    </row>
    <row r="250" spans="1:26" x14ac:dyDescent="0.25">
      <c r="A250" s="29">
        <v>249</v>
      </c>
      <c r="B250" s="90" t="s">
        <v>2069</v>
      </c>
      <c r="C250" s="91" t="s">
        <v>2495</v>
      </c>
      <c r="D250" s="91">
        <v>43835</v>
      </c>
      <c r="E250" s="92">
        <v>0.41666666666666702</v>
      </c>
      <c r="F250" s="92">
        <v>0.79166666666666696</v>
      </c>
      <c r="G250" s="93">
        <v>1200</v>
      </c>
      <c r="H250" s="22" t="s">
        <v>1746</v>
      </c>
      <c r="I250" s="23" t="s">
        <v>1746</v>
      </c>
      <c r="J250" s="23" t="s">
        <v>1746</v>
      </c>
      <c r="K250" s="23" t="s">
        <v>1746</v>
      </c>
      <c r="L250" s="94">
        <v>4</v>
      </c>
      <c r="M250" s="94" t="s">
        <v>1746</v>
      </c>
      <c r="N250" s="94">
        <v>5.2</v>
      </c>
      <c r="O250" s="23" t="s">
        <v>1746</v>
      </c>
      <c r="P250" s="15" t="s">
        <v>1746</v>
      </c>
      <c r="Q250" s="15" t="s">
        <v>1746</v>
      </c>
      <c r="R250" s="136">
        <v>2.5</v>
      </c>
      <c r="S250" s="93">
        <v>3</v>
      </c>
      <c r="T250" s="138">
        <v>3.6000000000000005</v>
      </c>
      <c r="U250" s="22" t="s">
        <v>1746</v>
      </c>
      <c r="V250" s="24" t="s">
        <v>1746</v>
      </c>
      <c r="W250" s="94">
        <v>9</v>
      </c>
      <c r="X250" s="141" t="s">
        <v>1746</v>
      </c>
      <c r="Y250" s="141" t="s">
        <v>1746</v>
      </c>
      <c r="Z250" s="153" t="s">
        <v>1746</v>
      </c>
    </row>
    <row r="251" spans="1:26" x14ac:dyDescent="0.25">
      <c r="A251" s="29">
        <v>250</v>
      </c>
      <c r="B251" s="90" t="s">
        <v>3512</v>
      </c>
      <c r="C251" s="90" t="s">
        <v>163</v>
      </c>
      <c r="D251" s="91">
        <v>43835</v>
      </c>
      <c r="E251" s="92">
        <v>0.44444444444444398</v>
      </c>
      <c r="F251" s="92">
        <v>0.61111111111111105</v>
      </c>
      <c r="G251" s="93">
        <v>900</v>
      </c>
      <c r="H251" s="22" t="s">
        <v>1746</v>
      </c>
      <c r="I251" s="23" t="s">
        <v>1746</v>
      </c>
      <c r="J251" s="23" t="s">
        <v>1746</v>
      </c>
      <c r="K251" s="23" t="s">
        <v>1746</v>
      </c>
      <c r="L251" s="94">
        <v>0</v>
      </c>
      <c r="M251" s="94" t="s">
        <v>1746</v>
      </c>
      <c r="N251" s="94">
        <v>2.4</v>
      </c>
      <c r="O251" s="23" t="s">
        <v>1746</v>
      </c>
      <c r="P251" s="15" t="s">
        <v>1746</v>
      </c>
      <c r="Q251" s="15" t="s">
        <v>1746</v>
      </c>
      <c r="R251" s="136">
        <v>8</v>
      </c>
      <c r="S251" s="93">
        <v>3</v>
      </c>
      <c r="T251" s="138">
        <v>7.1999999999999993</v>
      </c>
      <c r="U251" s="22" t="s">
        <v>1746</v>
      </c>
      <c r="V251" s="24" t="s">
        <v>1746</v>
      </c>
      <c r="W251" s="94">
        <v>4</v>
      </c>
      <c r="X251" s="141" t="s">
        <v>1746</v>
      </c>
      <c r="Y251" s="141" t="s">
        <v>1746</v>
      </c>
      <c r="Z251" s="153" t="s">
        <v>1746</v>
      </c>
    </row>
    <row r="252" spans="1:26" x14ac:dyDescent="0.25">
      <c r="A252" s="29">
        <v>251</v>
      </c>
      <c r="B252" s="90" t="s">
        <v>3513</v>
      </c>
      <c r="C252" s="91" t="s">
        <v>291</v>
      </c>
      <c r="D252" s="91">
        <v>43835</v>
      </c>
      <c r="E252" s="92">
        <v>0.45138888888888901</v>
      </c>
      <c r="F252" s="92">
        <v>0.78472222222222199</v>
      </c>
      <c r="G252" s="93">
        <v>1200</v>
      </c>
      <c r="H252" s="22" t="s">
        <v>1746</v>
      </c>
      <c r="I252" s="23" t="s">
        <v>1746</v>
      </c>
      <c r="J252" s="23" t="s">
        <v>1746</v>
      </c>
      <c r="K252" s="23" t="s">
        <v>1746</v>
      </c>
      <c r="L252" s="94">
        <v>1.3</v>
      </c>
      <c r="M252" s="94" t="s">
        <v>1746</v>
      </c>
      <c r="N252" s="94">
        <v>6.6</v>
      </c>
      <c r="O252" s="23" t="s">
        <v>1746</v>
      </c>
      <c r="P252" s="15" t="s">
        <v>1746</v>
      </c>
      <c r="Q252" s="15" t="s">
        <v>1746</v>
      </c>
      <c r="R252" s="136">
        <v>11.2</v>
      </c>
      <c r="S252" s="93">
        <v>3</v>
      </c>
      <c r="T252" s="138">
        <v>15.899999999999999</v>
      </c>
      <c r="U252" s="22" t="s">
        <v>1746</v>
      </c>
      <c r="V252" s="24" t="s">
        <v>1746</v>
      </c>
      <c r="W252" s="94">
        <v>8</v>
      </c>
      <c r="X252" s="141" t="s">
        <v>1746</v>
      </c>
      <c r="Y252" s="141" t="s">
        <v>1746</v>
      </c>
      <c r="Z252" s="153" t="s">
        <v>1746</v>
      </c>
    </row>
    <row r="253" spans="1:26" x14ac:dyDescent="0.25">
      <c r="A253" s="29">
        <v>252</v>
      </c>
      <c r="B253" s="90" t="s">
        <v>2064</v>
      </c>
      <c r="C253" s="91" t="s">
        <v>1766</v>
      </c>
      <c r="D253" s="91">
        <v>43836</v>
      </c>
      <c r="E253" s="92">
        <v>0.39930555555555602</v>
      </c>
      <c r="F253" s="92">
        <v>0.73263888888888895</v>
      </c>
      <c r="G253" s="93">
        <v>1200</v>
      </c>
      <c r="H253" s="22" t="s">
        <v>1746</v>
      </c>
      <c r="I253" s="23" t="s">
        <v>1746</v>
      </c>
      <c r="J253" s="23" t="s">
        <v>1746</v>
      </c>
      <c r="K253" s="23" t="s">
        <v>1746</v>
      </c>
      <c r="L253" s="94">
        <v>1.2</v>
      </c>
      <c r="M253" s="94" t="s">
        <v>1746</v>
      </c>
      <c r="N253" s="94">
        <v>7</v>
      </c>
      <c r="O253" s="23" t="s">
        <v>1746</v>
      </c>
      <c r="P253" s="15" t="s">
        <v>1746</v>
      </c>
      <c r="Q253" s="15" t="s">
        <v>1746</v>
      </c>
      <c r="R253" s="136">
        <v>4.0999999999999996</v>
      </c>
      <c r="S253" s="93">
        <v>3</v>
      </c>
      <c r="T253" s="138">
        <v>17.399999999999999</v>
      </c>
      <c r="U253" s="22" t="s">
        <v>1746</v>
      </c>
      <c r="V253" s="24" t="s">
        <v>1746</v>
      </c>
      <c r="W253" s="94">
        <v>8</v>
      </c>
      <c r="X253" s="141" t="s">
        <v>1746</v>
      </c>
      <c r="Y253" s="141" t="s">
        <v>1746</v>
      </c>
      <c r="Z253" s="153" t="s">
        <v>1746</v>
      </c>
    </row>
    <row r="254" spans="1:26" x14ac:dyDescent="0.25">
      <c r="A254" s="29">
        <v>253</v>
      </c>
      <c r="B254" s="90" t="s">
        <v>3511</v>
      </c>
      <c r="C254" s="91" t="s">
        <v>293</v>
      </c>
      <c r="D254" s="91">
        <v>43836</v>
      </c>
      <c r="E254" s="92">
        <v>0.40277777777777801</v>
      </c>
      <c r="F254" s="92">
        <v>0.81944444444444398</v>
      </c>
      <c r="G254" s="93">
        <v>1200</v>
      </c>
      <c r="H254" s="22" t="s">
        <v>1746</v>
      </c>
      <c r="I254" s="23" t="s">
        <v>1746</v>
      </c>
      <c r="J254" s="23" t="s">
        <v>1746</v>
      </c>
      <c r="K254" s="23" t="s">
        <v>1746</v>
      </c>
      <c r="L254" s="94">
        <v>0.5</v>
      </c>
      <c r="M254" s="94" t="s">
        <v>1746</v>
      </c>
      <c r="N254" s="94">
        <v>5.3</v>
      </c>
      <c r="O254" s="23" t="s">
        <v>1746</v>
      </c>
      <c r="P254" s="15" t="s">
        <v>1746</v>
      </c>
      <c r="Q254" s="15" t="s">
        <v>1746</v>
      </c>
      <c r="R254" s="136">
        <v>20.8</v>
      </c>
      <c r="S254" s="93">
        <v>3</v>
      </c>
      <c r="T254" s="138">
        <v>14.399999999999999</v>
      </c>
      <c r="U254" s="22" t="s">
        <v>1746</v>
      </c>
      <c r="V254" s="24" t="s">
        <v>1746</v>
      </c>
      <c r="W254" s="94">
        <v>10</v>
      </c>
      <c r="X254" s="141" t="s">
        <v>1746</v>
      </c>
      <c r="Y254" s="141" t="s">
        <v>1746</v>
      </c>
      <c r="Z254" s="153" t="s">
        <v>1746</v>
      </c>
    </row>
    <row r="255" spans="1:26" x14ac:dyDescent="0.25">
      <c r="A255" s="29">
        <v>254</v>
      </c>
      <c r="B255" s="90" t="s">
        <v>3511</v>
      </c>
      <c r="C255" s="91" t="s">
        <v>214</v>
      </c>
      <c r="D255" s="91">
        <v>43837</v>
      </c>
      <c r="E255" s="92">
        <v>0.4375</v>
      </c>
      <c r="F255" s="92">
        <v>0.60416666666666696</v>
      </c>
      <c r="G255" s="93">
        <v>1200</v>
      </c>
      <c r="H255" s="22" t="s">
        <v>1746</v>
      </c>
      <c r="I255" s="23" t="s">
        <v>1746</v>
      </c>
      <c r="J255" s="23" t="s">
        <v>1746</v>
      </c>
      <c r="K255" s="23" t="s">
        <v>1746</v>
      </c>
      <c r="L255" s="94">
        <v>0.8</v>
      </c>
      <c r="M255" s="94" t="s">
        <v>1746</v>
      </c>
      <c r="N255" s="94">
        <v>3.8</v>
      </c>
      <c r="O255" s="23" t="s">
        <v>1746</v>
      </c>
      <c r="P255" s="15" t="s">
        <v>1746</v>
      </c>
      <c r="Q255" s="15" t="s">
        <v>1746</v>
      </c>
      <c r="R255" s="136">
        <v>0.8</v>
      </c>
      <c r="S255" s="93">
        <v>3</v>
      </c>
      <c r="T255" s="138">
        <v>9</v>
      </c>
      <c r="U255" s="22" t="s">
        <v>1746</v>
      </c>
      <c r="V255" s="24" t="s">
        <v>1746</v>
      </c>
      <c r="W255" s="94">
        <v>4</v>
      </c>
      <c r="X255" s="141" t="s">
        <v>1746</v>
      </c>
      <c r="Y255" s="141" t="s">
        <v>1746</v>
      </c>
      <c r="Z255" s="153" t="s">
        <v>1746</v>
      </c>
    </row>
    <row r="256" spans="1:26" x14ac:dyDescent="0.25">
      <c r="A256" s="29">
        <v>255</v>
      </c>
      <c r="B256" s="90" t="s">
        <v>2069</v>
      </c>
      <c r="C256" s="91" t="s">
        <v>163</v>
      </c>
      <c r="D256" s="91">
        <v>43837</v>
      </c>
      <c r="E256" s="92">
        <v>0.38194444444444398</v>
      </c>
      <c r="F256" s="92">
        <v>0.75694444444444398</v>
      </c>
      <c r="G256" s="93">
        <v>1200</v>
      </c>
      <c r="H256" s="22" t="s">
        <v>1746</v>
      </c>
      <c r="I256" s="23" t="s">
        <v>1746</v>
      </c>
      <c r="J256" s="23" t="s">
        <v>1746</v>
      </c>
      <c r="K256" s="23" t="s">
        <v>1746</v>
      </c>
      <c r="L256" s="94">
        <v>4.2</v>
      </c>
      <c r="M256" s="94" t="s">
        <v>1746</v>
      </c>
      <c r="N256" s="94">
        <v>6.4</v>
      </c>
      <c r="O256" s="23" t="s">
        <v>1746</v>
      </c>
      <c r="P256" s="15" t="s">
        <v>1746</v>
      </c>
      <c r="Q256" s="15" t="s">
        <v>1746</v>
      </c>
      <c r="R256" s="136">
        <v>8</v>
      </c>
      <c r="S256" s="93">
        <v>3</v>
      </c>
      <c r="T256" s="138">
        <v>6.6000000000000005</v>
      </c>
      <c r="U256" s="22" t="s">
        <v>1746</v>
      </c>
      <c r="V256" s="24" t="s">
        <v>1746</v>
      </c>
      <c r="W256" s="94">
        <v>9</v>
      </c>
      <c r="X256" s="141" t="s">
        <v>1746</v>
      </c>
      <c r="Y256" s="141" t="s">
        <v>1746</v>
      </c>
      <c r="Z256" s="153" t="s">
        <v>1746</v>
      </c>
    </row>
    <row r="257" spans="1:26" x14ac:dyDescent="0.25">
      <c r="A257" s="29">
        <v>256</v>
      </c>
      <c r="B257" s="90" t="s">
        <v>3511</v>
      </c>
      <c r="C257" s="91" t="s">
        <v>869</v>
      </c>
      <c r="D257" s="91">
        <v>43837</v>
      </c>
      <c r="E257" s="92">
        <v>0.63888888888888895</v>
      </c>
      <c r="F257" s="92">
        <v>0.84722222222222199</v>
      </c>
      <c r="G257" s="93">
        <v>1200</v>
      </c>
      <c r="H257" s="22" t="s">
        <v>1746</v>
      </c>
      <c r="I257" s="23" t="s">
        <v>1746</v>
      </c>
      <c r="J257" s="23" t="s">
        <v>1746</v>
      </c>
      <c r="K257" s="23" t="s">
        <v>1746</v>
      </c>
      <c r="L257" s="94">
        <v>0</v>
      </c>
      <c r="M257" s="94" t="s">
        <v>1746</v>
      </c>
      <c r="N257" s="94">
        <v>0</v>
      </c>
      <c r="O257" s="23" t="s">
        <v>1746</v>
      </c>
      <c r="P257" s="15" t="s">
        <v>1746</v>
      </c>
      <c r="Q257" s="15" t="s">
        <v>1746</v>
      </c>
      <c r="R257" s="136">
        <v>2.2999999999999998</v>
      </c>
      <c r="S257" s="93">
        <v>0</v>
      </c>
      <c r="T257" s="138">
        <v>0</v>
      </c>
      <c r="U257" s="22" t="s">
        <v>1746</v>
      </c>
      <c r="V257" s="24" t="s">
        <v>1746</v>
      </c>
      <c r="W257" s="94">
        <v>5</v>
      </c>
      <c r="X257" s="141" t="s">
        <v>1746</v>
      </c>
      <c r="Y257" s="141" t="s">
        <v>1746</v>
      </c>
      <c r="Z257" s="153" t="s">
        <v>63</v>
      </c>
    </row>
    <row r="258" spans="1:26" x14ac:dyDescent="0.25">
      <c r="A258" s="29">
        <v>257</v>
      </c>
      <c r="B258" s="90" t="s">
        <v>2064</v>
      </c>
      <c r="C258" s="91" t="s">
        <v>2495</v>
      </c>
      <c r="D258" s="91">
        <v>43838</v>
      </c>
      <c r="E258" s="92">
        <v>0.57291666666666696</v>
      </c>
      <c r="F258" s="92">
        <v>0.73958333333333304</v>
      </c>
      <c r="G258" s="93">
        <v>1200</v>
      </c>
      <c r="H258" s="22" t="s">
        <v>1746</v>
      </c>
      <c r="I258" s="23" t="s">
        <v>1746</v>
      </c>
      <c r="J258" s="23" t="s">
        <v>1746</v>
      </c>
      <c r="K258" s="23" t="s">
        <v>1746</v>
      </c>
      <c r="L258" s="94">
        <v>4</v>
      </c>
      <c r="M258" s="94" t="s">
        <v>1746</v>
      </c>
      <c r="N258" s="94">
        <v>6.5</v>
      </c>
      <c r="O258" s="23" t="s">
        <v>1746</v>
      </c>
      <c r="P258" s="15" t="s">
        <v>1746</v>
      </c>
      <c r="Q258" s="15" t="s">
        <v>1746</v>
      </c>
      <c r="R258" s="136">
        <v>1.5</v>
      </c>
      <c r="S258" s="93">
        <v>3</v>
      </c>
      <c r="T258" s="138">
        <v>7.5</v>
      </c>
      <c r="U258" s="22" t="s">
        <v>1746</v>
      </c>
      <c r="V258" s="24" t="s">
        <v>1746</v>
      </c>
      <c r="W258" s="94">
        <v>4</v>
      </c>
      <c r="X258" s="141" t="s">
        <v>1746</v>
      </c>
      <c r="Y258" s="141" t="s">
        <v>1746</v>
      </c>
      <c r="Z258" s="153" t="s">
        <v>1746</v>
      </c>
    </row>
    <row r="259" spans="1:26" x14ac:dyDescent="0.25">
      <c r="A259" s="29">
        <v>258</v>
      </c>
      <c r="B259" s="90" t="s">
        <v>2069</v>
      </c>
      <c r="C259" s="90" t="s">
        <v>2616</v>
      </c>
      <c r="D259" s="91">
        <v>43838</v>
      </c>
      <c r="E259" s="92">
        <v>0.46180555555555602</v>
      </c>
      <c r="F259" s="92">
        <v>0.79513888888888895</v>
      </c>
      <c r="G259" s="93">
        <v>1200</v>
      </c>
      <c r="H259" s="22" t="s">
        <v>1746</v>
      </c>
      <c r="I259" s="23" t="s">
        <v>1746</v>
      </c>
      <c r="J259" s="23" t="s">
        <v>1746</v>
      </c>
      <c r="K259" s="23" t="s">
        <v>1746</v>
      </c>
      <c r="L259" s="94">
        <v>0</v>
      </c>
      <c r="M259" s="94" t="s">
        <v>1746</v>
      </c>
      <c r="N259" s="94">
        <v>5</v>
      </c>
      <c r="O259" s="23" t="s">
        <v>1746</v>
      </c>
      <c r="P259" s="15" t="s">
        <v>1746</v>
      </c>
      <c r="Q259" s="15" t="s">
        <v>1746</v>
      </c>
      <c r="R259" s="136">
        <v>6.5</v>
      </c>
      <c r="S259" s="93">
        <v>3</v>
      </c>
      <c r="T259" s="138">
        <v>15</v>
      </c>
      <c r="U259" s="22" t="s">
        <v>1746</v>
      </c>
      <c r="V259" s="24" t="s">
        <v>1746</v>
      </c>
      <c r="W259" s="94">
        <v>8</v>
      </c>
      <c r="X259" s="141" t="s">
        <v>1746</v>
      </c>
      <c r="Y259" s="141" t="s">
        <v>1746</v>
      </c>
      <c r="Z259" s="153" t="s">
        <v>1746</v>
      </c>
    </row>
    <row r="260" spans="1:26" x14ac:dyDescent="0.25">
      <c r="A260" s="29">
        <v>259</v>
      </c>
      <c r="B260" s="90" t="s">
        <v>2064</v>
      </c>
      <c r="C260" s="90" t="s">
        <v>1766</v>
      </c>
      <c r="D260" s="91">
        <v>43839</v>
      </c>
      <c r="E260" s="92">
        <v>0.375</v>
      </c>
      <c r="F260" s="92">
        <v>0.70833333333333304</v>
      </c>
      <c r="G260" s="93">
        <v>1200</v>
      </c>
      <c r="H260" s="22" t="s">
        <v>1746</v>
      </c>
      <c r="I260" s="23" t="s">
        <v>1746</v>
      </c>
      <c r="J260" s="23" t="s">
        <v>1746</v>
      </c>
      <c r="K260" s="23" t="s">
        <v>1746</v>
      </c>
      <c r="L260" s="94">
        <v>0</v>
      </c>
      <c r="M260" s="94" t="s">
        <v>1746</v>
      </c>
      <c r="N260" s="94">
        <v>4.0999999999999996</v>
      </c>
      <c r="O260" s="23" t="s">
        <v>1746</v>
      </c>
      <c r="P260" s="15" t="s">
        <v>1746</v>
      </c>
      <c r="Q260" s="15" t="s">
        <v>1746</v>
      </c>
      <c r="R260" s="136">
        <v>8.5</v>
      </c>
      <c r="S260" s="93">
        <v>3</v>
      </c>
      <c r="T260" s="138">
        <v>12.299999999999999</v>
      </c>
      <c r="U260" s="22" t="s">
        <v>1746</v>
      </c>
      <c r="V260" s="24" t="s">
        <v>1746</v>
      </c>
      <c r="W260" s="94">
        <v>8</v>
      </c>
      <c r="X260" s="141" t="s">
        <v>1746</v>
      </c>
      <c r="Y260" s="141" t="s">
        <v>1746</v>
      </c>
      <c r="Z260" s="153" t="s">
        <v>1746</v>
      </c>
    </row>
    <row r="261" spans="1:26" x14ac:dyDescent="0.25">
      <c r="A261" s="29">
        <v>260</v>
      </c>
      <c r="B261" s="90" t="s">
        <v>2069</v>
      </c>
      <c r="C261" s="90" t="s">
        <v>293</v>
      </c>
      <c r="D261" s="91">
        <v>43839</v>
      </c>
      <c r="E261" s="92">
        <v>0.37847222222222199</v>
      </c>
      <c r="F261" s="92">
        <v>0.75347222222222199</v>
      </c>
      <c r="G261" s="93">
        <v>1200</v>
      </c>
      <c r="H261" s="22" t="s">
        <v>1746</v>
      </c>
      <c r="I261" s="23" t="s">
        <v>1746</v>
      </c>
      <c r="J261" s="23" t="s">
        <v>1746</v>
      </c>
      <c r="K261" s="23" t="s">
        <v>1746</v>
      </c>
      <c r="L261" s="94">
        <v>1.4</v>
      </c>
      <c r="M261" s="94" t="s">
        <v>1746</v>
      </c>
      <c r="N261" s="94">
        <v>4.8</v>
      </c>
      <c r="O261" s="23" t="s">
        <v>1746</v>
      </c>
      <c r="P261" s="15" t="s">
        <v>1746</v>
      </c>
      <c r="Q261" s="15" t="s">
        <v>1746</v>
      </c>
      <c r="R261" s="136">
        <v>14.3</v>
      </c>
      <c r="S261" s="93">
        <v>1</v>
      </c>
      <c r="T261" s="138">
        <v>3.4</v>
      </c>
      <c r="U261" s="22" t="s">
        <v>1746</v>
      </c>
      <c r="V261" s="24" t="s">
        <v>1746</v>
      </c>
      <c r="W261" s="94">
        <v>9</v>
      </c>
      <c r="X261" s="141" t="s">
        <v>1746</v>
      </c>
      <c r="Y261" s="141" t="s">
        <v>1746</v>
      </c>
      <c r="Z261" s="153" t="s">
        <v>1746</v>
      </c>
    </row>
    <row r="262" spans="1:26" x14ac:dyDescent="0.25">
      <c r="A262" s="29">
        <v>261</v>
      </c>
      <c r="B262" s="90" t="s">
        <v>2064</v>
      </c>
      <c r="C262" s="90" t="s">
        <v>869</v>
      </c>
      <c r="D262" s="91">
        <v>43840</v>
      </c>
      <c r="E262" s="92">
        <v>0.42361111111111099</v>
      </c>
      <c r="F262" s="92">
        <v>0.75694444444444398</v>
      </c>
      <c r="G262" s="93">
        <v>1200</v>
      </c>
      <c r="H262" s="22" t="s">
        <v>1746</v>
      </c>
      <c r="I262" s="23" t="s">
        <v>1746</v>
      </c>
      <c r="J262" s="23" t="s">
        <v>1746</v>
      </c>
      <c r="K262" s="23" t="s">
        <v>1746</v>
      </c>
      <c r="L262" s="94">
        <v>0</v>
      </c>
      <c r="M262" s="94" t="s">
        <v>1746</v>
      </c>
      <c r="N262" s="94">
        <v>0</v>
      </c>
      <c r="O262" s="23" t="s">
        <v>1746</v>
      </c>
      <c r="P262" s="15" t="s">
        <v>1746</v>
      </c>
      <c r="Q262" s="15" t="s">
        <v>1746</v>
      </c>
      <c r="R262" s="136">
        <v>4.5</v>
      </c>
      <c r="S262" s="93">
        <v>0</v>
      </c>
      <c r="T262" s="138">
        <v>0</v>
      </c>
      <c r="U262" s="22" t="s">
        <v>1746</v>
      </c>
      <c r="V262" s="24" t="s">
        <v>1746</v>
      </c>
      <c r="W262" s="94">
        <v>8</v>
      </c>
      <c r="X262" s="141" t="s">
        <v>1746</v>
      </c>
      <c r="Y262" s="141" t="s">
        <v>1746</v>
      </c>
      <c r="Z262" s="153" t="s">
        <v>63</v>
      </c>
    </row>
    <row r="263" spans="1:26" x14ac:dyDescent="0.25">
      <c r="A263" s="29">
        <v>262</v>
      </c>
      <c r="B263" s="90" t="s">
        <v>2069</v>
      </c>
      <c r="C263" s="90" t="s">
        <v>1787</v>
      </c>
      <c r="D263" s="91">
        <v>43840</v>
      </c>
      <c r="E263" s="92">
        <v>0.4375</v>
      </c>
      <c r="F263" s="92">
        <v>0.77083333333333304</v>
      </c>
      <c r="G263" s="93">
        <v>1200</v>
      </c>
      <c r="H263" s="22" t="s">
        <v>1746</v>
      </c>
      <c r="I263" s="23" t="s">
        <v>1746</v>
      </c>
      <c r="J263" s="23" t="s">
        <v>1746</v>
      </c>
      <c r="K263" s="23" t="s">
        <v>1746</v>
      </c>
      <c r="L263" s="94">
        <v>0.5</v>
      </c>
      <c r="M263" s="94" t="s">
        <v>1746</v>
      </c>
      <c r="N263" s="94">
        <v>5.6</v>
      </c>
      <c r="O263" s="23" t="s">
        <v>1746</v>
      </c>
      <c r="P263" s="15" t="s">
        <v>1746</v>
      </c>
      <c r="Q263" s="15" t="s">
        <v>1746</v>
      </c>
      <c r="R263" s="136">
        <v>0.6</v>
      </c>
      <c r="S263" s="93">
        <v>3</v>
      </c>
      <c r="T263" s="138">
        <v>15.299999999999999</v>
      </c>
      <c r="U263" s="22" t="s">
        <v>1746</v>
      </c>
      <c r="V263" s="24" t="s">
        <v>1746</v>
      </c>
      <c r="W263" s="94">
        <v>8</v>
      </c>
      <c r="X263" s="141" t="s">
        <v>1746</v>
      </c>
      <c r="Y263" s="141" t="s">
        <v>1746</v>
      </c>
      <c r="Z263" s="153" t="s">
        <v>1746</v>
      </c>
    </row>
    <row r="264" spans="1:26" x14ac:dyDescent="0.25">
      <c r="A264" s="29">
        <v>263</v>
      </c>
      <c r="B264" s="90" t="s">
        <v>2069</v>
      </c>
      <c r="C264" s="90" t="s">
        <v>2379</v>
      </c>
      <c r="D264" s="91">
        <v>43842</v>
      </c>
      <c r="E264" s="92">
        <v>0.44097222222222199</v>
      </c>
      <c r="F264" s="92">
        <v>0.52083333333333304</v>
      </c>
      <c r="G264" s="93">
        <v>1200</v>
      </c>
      <c r="H264" s="22" t="s">
        <v>1746</v>
      </c>
      <c r="I264" s="23" t="s">
        <v>1746</v>
      </c>
      <c r="J264" s="23" t="s">
        <v>1746</v>
      </c>
      <c r="K264" s="23" t="s">
        <v>1746</v>
      </c>
      <c r="L264" s="94">
        <v>4</v>
      </c>
      <c r="M264" s="94" t="s">
        <v>1746</v>
      </c>
      <c r="N264" s="94">
        <v>4</v>
      </c>
      <c r="O264" s="23" t="s">
        <v>1746</v>
      </c>
      <c r="P264" s="15" t="s">
        <v>1746</v>
      </c>
      <c r="Q264" s="15" t="s">
        <v>1746</v>
      </c>
      <c r="R264" s="136">
        <v>2.2999999999999998</v>
      </c>
      <c r="S264" s="93">
        <v>0</v>
      </c>
      <c r="T264" s="138">
        <v>0</v>
      </c>
      <c r="U264" s="22" t="s">
        <v>1746</v>
      </c>
      <c r="V264" s="24" t="s">
        <v>1746</v>
      </c>
      <c r="W264" s="94">
        <v>2</v>
      </c>
      <c r="X264" s="141" t="s">
        <v>1746</v>
      </c>
      <c r="Y264" s="141" t="s">
        <v>1746</v>
      </c>
      <c r="Z264" s="153" t="s">
        <v>1746</v>
      </c>
    </row>
    <row r="265" spans="1:26" x14ac:dyDescent="0.25">
      <c r="A265" s="29">
        <v>264</v>
      </c>
      <c r="B265" s="90" t="s">
        <v>2069</v>
      </c>
      <c r="C265" s="90" t="s">
        <v>2379</v>
      </c>
      <c r="D265" s="91">
        <v>43842</v>
      </c>
      <c r="E265" s="92">
        <v>0.54166666666666696</v>
      </c>
      <c r="F265" s="92">
        <v>0.77430555555555602</v>
      </c>
      <c r="G265" s="93">
        <v>1200</v>
      </c>
      <c r="H265" s="22" t="s">
        <v>1746</v>
      </c>
      <c r="I265" s="23" t="s">
        <v>1746</v>
      </c>
      <c r="J265" s="23" t="s">
        <v>1746</v>
      </c>
      <c r="K265" s="23" t="s">
        <v>1746</v>
      </c>
      <c r="L265" s="94">
        <v>4</v>
      </c>
      <c r="M265" s="94" t="s">
        <v>1746</v>
      </c>
      <c r="N265" s="94">
        <v>4.5</v>
      </c>
      <c r="O265" s="23" t="s">
        <v>1746</v>
      </c>
      <c r="P265" s="15" t="s">
        <v>1746</v>
      </c>
      <c r="Q265" s="15" t="s">
        <v>1746</v>
      </c>
      <c r="R265" s="136">
        <v>2.1</v>
      </c>
      <c r="S265" s="93">
        <v>3</v>
      </c>
      <c r="T265" s="138">
        <v>1.5</v>
      </c>
      <c r="U265" s="22" t="s">
        <v>1746</v>
      </c>
      <c r="V265" s="24" t="s">
        <v>1746</v>
      </c>
      <c r="W265" s="94">
        <v>5.583333333333333</v>
      </c>
      <c r="X265" s="141" t="s">
        <v>1746</v>
      </c>
      <c r="Y265" s="141" t="s">
        <v>1746</v>
      </c>
      <c r="Z265" s="153" t="s">
        <v>1746</v>
      </c>
    </row>
    <row r="266" spans="1:26" x14ac:dyDescent="0.25">
      <c r="A266" s="29">
        <v>265</v>
      </c>
      <c r="B266" s="90" t="s">
        <v>2069</v>
      </c>
      <c r="C266" s="90" t="s">
        <v>235</v>
      </c>
      <c r="D266" s="91">
        <v>43843</v>
      </c>
      <c r="E266" s="92">
        <v>0.52777777777777801</v>
      </c>
      <c r="F266" s="92">
        <v>0.79166666666666696</v>
      </c>
      <c r="G266" s="93">
        <v>1200</v>
      </c>
      <c r="H266" s="22" t="s">
        <v>1746</v>
      </c>
      <c r="I266" s="23" t="s">
        <v>1746</v>
      </c>
      <c r="J266" s="23" t="s">
        <v>1746</v>
      </c>
      <c r="K266" s="23" t="s">
        <v>1746</v>
      </c>
      <c r="L266" s="94">
        <v>0</v>
      </c>
      <c r="M266" s="94" t="s">
        <v>1746</v>
      </c>
      <c r="N266" s="94">
        <v>0</v>
      </c>
      <c r="O266" s="23" t="s">
        <v>1746</v>
      </c>
      <c r="P266" s="15" t="s">
        <v>1746</v>
      </c>
      <c r="Q266" s="15" t="s">
        <v>1746</v>
      </c>
      <c r="R266" s="136">
        <v>0</v>
      </c>
      <c r="S266" s="93">
        <v>0</v>
      </c>
      <c r="T266" s="138">
        <v>0</v>
      </c>
      <c r="U266" s="22" t="s">
        <v>1746</v>
      </c>
      <c r="V266" s="24" t="s">
        <v>1746</v>
      </c>
      <c r="W266" s="94">
        <v>6.5</v>
      </c>
      <c r="X266" s="141" t="s">
        <v>1746</v>
      </c>
      <c r="Y266" s="141" t="s">
        <v>1746</v>
      </c>
      <c r="Z266" s="153" t="s">
        <v>1746</v>
      </c>
    </row>
    <row r="267" spans="1:26" x14ac:dyDescent="0.25">
      <c r="A267" s="29">
        <v>266</v>
      </c>
      <c r="B267" s="90" t="s">
        <v>3508</v>
      </c>
      <c r="C267" s="90" t="s">
        <v>1766</v>
      </c>
      <c r="D267" s="91">
        <v>43843</v>
      </c>
      <c r="E267" s="92">
        <v>0.5</v>
      </c>
      <c r="F267" s="92">
        <v>0.83333333333333304</v>
      </c>
      <c r="G267" s="93">
        <v>1200</v>
      </c>
      <c r="H267" s="22" t="s">
        <v>1746</v>
      </c>
      <c r="I267" s="23" t="s">
        <v>1746</v>
      </c>
      <c r="J267" s="23" t="s">
        <v>1746</v>
      </c>
      <c r="K267" s="23" t="s">
        <v>1746</v>
      </c>
      <c r="L267" s="94">
        <v>0</v>
      </c>
      <c r="M267" s="94" t="s">
        <v>1746</v>
      </c>
      <c r="N267" s="94">
        <v>5</v>
      </c>
      <c r="O267" s="23" t="s">
        <v>1746</v>
      </c>
      <c r="P267" s="15" t="s">
        <v>1746</v>
      </c>
      <c r="Q267" s="15" t="s">
        <v>1746</v>
      </c>
      <c r="R267" s="136">
        <v>4.8</v>
      </c>
      <c r="S267" s="93">
        <v>3</v>
      </c>
      <c r="T267" s="138">
        <v>15</v>
      </c>
      <c r="U267" s="22" t="s">
        <v>1746</v>
      </c>
      <c r="V267" s="24" t="s">
        <v>1746</v>
      </c>
      <c r="W267" s="94">
        <v>8</v>
      </c>
      <c r="X267" s="141" t="s">
        <v>1746</v>
      </c>
      <c r="Y267" s="141" t="s">
        <v>1746</v>
      </c>
      <c r="Z267" s="153" t="s">
        <v>1746</v>
      </c>
    </row>
    <row r="268" spans="1:26" x14ac:dyDescent="0.25">
      <c r="A268" s="29">
        <v>267</v>
      </c>
      <c r="B268" s="90" t="s">
        <v>2069</v>
      </c>
      <c r="C268" s="90" t="s">
        <v>235</v>
      </c>
      <c r="D268" s="91">
        <v>43844</v>
      </c>
      <c r="E268" s="92">
        <v>0.36111111111111099</v>
      </c>
      <c r="F268" s="92">
        <v>0.61111111111111105</v>
      </c>
      <c r="G268" s="93">
        <v>1200</v>
      </c>
      <c r="H268" s="22" t="s">
        <v>1746</v>
      </c>
      <c r="I268" s="23" t="s">
        <v>1746</v>
      </c>
      <c r="J268" s="23" t="s">
        <v>1746</v>
      </c>
      <c r="K268" s="23" t="s">
        <v>1746</v>
      </c>
      <c r="L268" s="94">
        <v>6.4</v>
      </c>
      <c r="M268" s="94" t="s">
        <v>1746</v>
      </c>
      <c r="N268" s="94">
        <v>6.4</v>
      </c>
      <c r="O268" s="23" t="s">
        <v>1746</v>
      </c>
      <c r="P268" s="15" t="s">
        <v>1746</v>
      </c>
      <c r="Q268" s="15" t="s">
        <v>1746</v>
      </c>
      <c r="R268" s="136">
        <v>2</v>
      </c>
      <c r="S268" s="93">
        <v>0</v>
      </c>
      <c r="T268" s="138">
        <v>0</v>
      </c>
      <c r="U268" s="22" t="s">
        <v>1746</v>
      </c>
      <c r="V268" s="24" t="s">
        <v>1746</v>
      </c>
      <c r="W268" s="94">
        <v>6</v>
      </c>
      <c r="X268" s="141" t="s">
        <v>1746</v>
      </c>
      <c r="Y268" s="141" t="s">
        <v>1746</v>
      </c>
      <c r="Z268" s="153" t="s">
        <v>1746</v>
      </c>
    </row>
    <row r="269" spans="1:26" x14ac:dyDescent="0.25">
      <c r="A269" s="29">
        <v>268</v>
      </c>
      <c r="B269" s="90" t="s">
        <v>2069</v>
      </c>
      <c r="C269" s="90" t="s">
        <v>235</v>
      </c>
      <c r="D269" s="91">
        <v>43844</v>
      </c>
      <c r="E269" s="92">
        <v>0.625</v>
      </c>
      <c r="F269" s="92">
        <v>0.70833333333333304</v>
      </c>
      <c r="G269" s="93">
        <v>1200</v>
      </c>
      <c r="H269" s="22" t="s">
        <v>1746</v>
      </c>
      <c r="I269" s="23" t="s">
        <v>1746</v>
      </c>
      <c r="J269" s="23" t="s">
        <v>1746</v>
      </c>
      <c r="K269" s="23" t="s">
        <v>1746</v>
      </c>
      <c r="L269" s="94">
        <v>6.4</v>
      </c>
      <c r="M269" s="94" t="s">
        <v>1746</v>
      </c>
      <c r="N269" s="94">
        <v>9.3000000000000007</v>
      </c>
      <c r="O269" s="23" t="s">
        <v>1746</v>
      </c>
      <c r="P269" s="15" t="s">
        <v>1746</v>
      </c>
      <c r="Q269" s="15" t="s">
        <v>1746</v>
      </c>
      <c r="R269" s="136">
        <v>0.35</v>
      </c>
      <c r="S269" s="93">
        <v>3</v>
      </c>
      <c r="T269" s="138">
        <v>8.7000000000000011</v>
      </c>
      <c r="U269" s="22" t="s">
        <v>1746</v>
      </c>
      <c r="V269" s="24" t="s">
        <v>1746</v>
      </c>
      <c r="W269" s="94">
        <v>2</v>
      </c>
      <c r="X269" s="141" t="s">
        <v>1746</v>
      </c>
      <c r="Y269" s="141" t="s">
        <v>1746</v>
      </c>
      <c r="Z269" s="153" t="s">
        <v>63</v>
      </c>
    </row>
    <row r="270" spans="1:26" x14ac:dyDescent="0.25">
      <c r="A270" s="29">
        <v>269</v>
      </c>
      <c r="B270" s="90" t="s">
        <v>2069</v>
      </c>
      <c r="C270" s="90" t="s">
        <v>2378</v>
      </c>
      <c r="D270" s="91">
        <v>43845</v>
      </c>
      <c r="E270" s="92">
        <v>0.36458333333333298</v>
      </c>
      <c r="F270" s="92">
        <v>0.69791666666666696</v>
      </c>
      <c r="G270" s="93">
        <v>1200</v>
      </c>
      <c r="H270" s="22" t="s">
        <v>1746</v>
      </c>
      <c r="I270" s="23" t="s">
        <v>1746</v>
      </c>
      <c r="J270" s="23" t="s">
        <v>1746</v>
      </c>
      <c r="K270" s="23" t="s">
        <v>1746</v>
      </c>
      <c r="L270" s="94">
        <v>6.5</v>
      </c>
      <c r="M270" s="94" t="s">
        <v>1746</v>
      </c>
      <c r="N270" s="94">
        <v>8</v>
      </c>
      <c r="O270" s="23" t="s">
        <v>1746</v>
      </c>
      <c r="P270" s="15" t="s">
        <v>1746</v>
      </c>
      <c r="Q270" s="15" t="s">
        <v>1746</v>
      </c>
      <c r="R270" s="136">
        <v>11</v>
      </c>
      <c r="S270" s="93">
        <v>3</v>
      </c>
      <c r="T270" s="138">
        <v>4.5</v>
      </c>
      <c r="U270" s="22" t="s">
        <v>1746</v>
      </c>
      <c r="V270" s="24" t="s">
        <v>1746</v>
      </c>
      <c r="W270" s="94">
        <v>8</v>
      </c>
      <c r="X270" s="141" t="s">
        <v>1746</v>
      </c>
      <c r="Y270" s="141" t="s">
        <v>1746</v>
      </c>
      <c r="Z270" s="153" t="s">
        <v>1746</v>
      </c>
    </row>
    <row r="271" spans="1:26" x14ac:dyDescent="0.25">
      <c r="A271" s="29">
        <v>270</v>
      </c>
      <c r="B271" s="90" t="s">
        <v>2069</v>
      </c>
      <c r="C271" s="90" t="s">
        <v>1766</v>
      </c>
      <c r="D271" s="91">
        <v>43846</v>
      </c>
      <c r="E271" s="92">
        <v>0.45833333333333298</v>
      </c>
      <c r="F271" s="92">
        <v>0.79166666666666696</v>
      </c>
      <c r="G271" s="93">
        <v>1200</v>
      </c>
      <c r="H271" s="22" t="s">
        <v>1746</v>
      </c>
      <c r="I271" s="23" t="s">
        <v>1746</v>
      </c>
      <c r="J271" s="23" t="s">
        <v>1746</v>
      </c>
      <c r="K271" s="23" t="s">
        <v>1746</v>
      </c>
      <c r="L271" s="94">
        <v>3</v>
      </c>
      <c r="M271" s="94" t="s">
        <v>1746</v>
      </c>
      <c r="N271" s="94">
        <v>5.5</v>
      </c>
      <c r="O271" s="23" t="s">
        <v>1746</v>
      </c>
      <c r="P271" s="15" t="s">
        <v>1746</v>
      </c>
      <c r="Q271" s="15" t="s">
        <v>1746</v>
      </c>
      <c r="R271" s="136">
        <v>13</v>
      </c>
      <c r="S271" s="93">
        <v>3</v>
      </c>
      <c r="T271" s="138">
        <v>7.5</v>
      </c>
      <c r="U271" s="22" t="s">
        <v>1746</v>
      </c>
      <c r="V271" s="24" t="s">
        <v>1746</v>
      </c>
      <c r="W271" s="94">
        <v>8</v>
      </c>
      <c r="X271" s="141" t="s">
        <v>1746</v>
      </c>
      <c r="Y271" s="141" t="s">
        <v>1746</v>
      </c>
      <c r="Z271" s="153" t="s">
        <v>1746</v>
      </c>
    </row>
    <row r="272" spans="1:26" x14ac:dyDescent="0.25">
      <c r="A272" s="29">
        <v>271</v>
      </c>
      <c r="B272" s="90" t="s">
        <v>2069</v>
      </c>
      <c r="C272" s="91" t="s">
        <v>2677</v>
      </c>
      <c r="D272" s="91">
        <v>43849</v>
      </c>
      <c r="E272" s="92">
        <v>0.40625</v>
      </c>
      <c r="F272" s="92">
        <v>0.78125</v>
      </c>
      <c r="G272" s="93">
        <v>1200</v>
      </c>
      <c r="H272" s="22" t="s">
        <v>1746</v>
      </c>
      <c r="I272" s="23" t="s">
        <v>1746</v>
      </c>
      <c r="J272" s="23" t="s">
        <v>1746</v>
      </c>
      <c r="K272" s="23" t="s">
        <v>1746</v>
      </c>
      <c r="L272" s="94">
        <v>0</v>
      </c>
      <c r="M272" s="94" t="s">
        <v>1746</v>
      </c>
      <c r="N272" s="94">
        <v>0</v>
      </c>
      <c r="O272" s="23" t="s">
        <v>1746</v>
      </c>
      <c r="P272" s="15" t="s">
        <v>1746</v>
      </c>
      <c r="Q272" s="15" t="s">
        <v>1746</v>
      </c>
      <c r="R272" s="136">
        <v>2.1</v>
      </c>
      <c r="S272" s="93">
        <v>0</v>
      </c>
      <c r="T272" s="138">
        <v>0</v>
      </c>
      <c r="U272" s="22" t="s">
        <v>1746</v>
      </c>
      <c r="V272" s="24" t="s">
        <v>1746</v>
      </c>
      <c r="W272" s="94">
        <v>9</v>
      </c>
      <c r="X272" s="141" t="s">
        <v>1746</v>
      </c>
      <c r="Y272" s="141" t="s">
        <v>1746</v>
      </c>
      <c r="Z272" s="153" t="s">
        <v>50</v>
      </c>
    </row>
    <row r="273" spans="1:26" x14ac:dyDescent="0.25">
      <c r="A273" s="29">
        <v>272</v>
      </c>
      <c r="B273" s="90" t="s">
        <v>2069</v>
      </c>
      <c r="C273" s="91" t="s">
        <v>290</v>
      </c>
      <c r="D273" s="91">
        <v>43850</v>
      </c>
      <c r="E273" s="92">
        <v>0.52430555555555602</v>
      </c>
      <c r="F273" s="92">
        <v>0.85069444444444497</v>
      </c>
      <c r="G273" s="93">
        <v>1200</v>
      </c>
      <c r="H273" s="22" t="s">
        <v>1746</v>
      </c>
      <c r="I273" s="23" t="s">
        <v>1746</v>
      </c>
      <c r="J273" s="23" t="s">
        <v>1746</v>
      </c>
      <c r="K273" s="23" t="s">
        <v>1746</v>
      </c>
      <c r="L273" s="94">
        <v>0</v>
      </c>
      <c r="M273" s="94" t="s">
        <v>1746</v>
      </c>
      <c r="N273" s="94">
        <v>4.8</v>
      </c>
      <c r="O273" s="23" t="s">
        <v>1746</v>
      </c>
      <c r="P273" s="15" t="s">
        <v>1746</v>
      </c>
      <c r="Q273" s="15" t="s">
        <v>1746</v>
      </c>
      <c r="R273" s="136">
        <v>28.5</v>
      </c>
      <c r="S273" s="93">
        <v>3</v>
      </c>
      <c r="T273" s="138">
        <v>14.399999999999999</v>
      </c>
      <c r="U273" s="22" t="s">
        <v>1746</v>
      </c>
      <c r="V273" s="24" t="s">
        <v>1746</v>
      </c>
      <c r="W273" s="94">
        <v>8</v>
      </c>
      <c r="X273" s="141" t="s">
        <v>1746</v>
      </c>
      <c r="Y273" s="141" t="s">
        <v>1746</v>
      </c>
      <c r="Z273" s="153" t="s">
        <v>63</v>
      </c>
    </row>
    <row r="274" spans="1:26" x14ac:dyDescent="0.25">
      <c r="A274" s="29">
        <v>273</v>
      </c>
      <c r="B274" s="90" t="s">
        <v>3508</v>
      </c>
      <c r="C274" s="90" t="s">
        <v>1766</v>
      </c>
      <c r="D274" s="91">
        <v>43851</v>
      </c>
      <c r="E274" s="92">
        <v>0.49305555555555602</v>
      </c>
      <c r="F274" s="92">
        <v>0.65972222222222199</v>
      </c>
      <c r="G274" s="93">
        <v>1200</v>
      </c>
      <c r="H274" s="22" t="s">
        <v>1746</v>
      </c>
      <c r="I274" s="23" t="s">
        <v>1746</v>
      </c>
      <c r="J274" s="23" t="s">
        <v>1746</v>
      </c>
      <c r="K274" s="23" t="s">
        <v>1746</v>
      </c>
      <c r="L274" s="94">
        <v>0</v>
      </c>
      <c r="M274" s="94" t="s">
        <v>1746</v>
      </c>
      <c r="N274" s="94">
        <v>14</v>
      </c>
      <c r="O274" s="23" t="s">
        <v>1746</v>
      </c>
      <c r="P274" s="15" t="s">
        <v>1746</v>
      </c>
      <c r="Q274" s="15" t="s">
        <v>1746</v>
      </c>
      <c r="R274" s="136">
        <v>2</v>
      </c>
      <c r="S274" s="93">
        <v>1</v>
      </c>
      <c r="T274" s="138">
        <v>14</v>
      </c>
      <c r="U274" s="22" t="s">
        <v>1746</v>
      </c>
      <c r="V274" s="24" t="s">
        <v>1746</v>
      </c>
      <c r="W274" s="94">
        <v>4</v>
      </c>
      <c r="X274" s="141" t="s">
        <v>1746</v>
      </c>
      <c r="Y274" s="141" t="s">
        <v>1746</v>
      </c>
      <c r="Z274" s="153" t="s">
        <v>1746</v>
      </c>
    </row>
    <row r="275" spans="1:26" x14ac:dyDescent="0.25">
      <c r="A275" s="29">
        <v>274</v>
      </c>
      <c r="B275" s="90" t="s">
        <v>3511</v>
      </c>
      <c r="C275" s="90" t="s">
        <v>234</v>
      </c>
      <c r="D275" s="91">
        <v>43851</v>
      </c>
      <c r="E275" s="92">
        <v>0.63888888888888895</v>
      </c>
      <c r="F275" s="92">
        <v>0.74305555555555602</v>
      </c>
      <c r="G275" s="93">
        <v>1200</v>
      </c>
      <c r="H275" s="22" t="s">
        <v>1746</v>
      </c>
      <c r="I275" s="23" t="s">
        <v>1746</v>
      </c>
      <c r="J275" s="23" t="s">
        <v>1746</v>
      </c>
      <c r="K275" s="23" t="s">
        <v>1746</v>
      </c>
      <c r="L275" s="94">
        <v>30</v>
      </c>
      <c r="M275" s="94" t="s">
        <v>1746</v>
      </c>
      <c r="N275" s="94">
        <v>30</v>
      </c>
      <c r="O275" s="23" t="s">
        <v>1746</v>
      </c>
      <c r="P275" s="15" t="s">
        <v>1746</v>
      </c>
      <c r="Q275" s="15" t="s">
        <v>1746</v>
      </c>
      <c r="R275" s="136">
        <v>0.5</v>
      </c>
      <c r="S275" s="93">
        <v>0</v>
      </c>
      <c r="T275" s="138">
        <v>0</v>
      </c>
      <c r="U275" s="22" t="s">
        <v>1746</v>
      </c>
      <c r="V275" s="24" t="s">
        <v>1746</v>
      </c>
      <c r="W275" s="94">
        <v>1.5</v>
      </c>
      <c r="X275" s="141" t="s">
        <v>1746</v>
      </c>
      <c r="Y275" s="141" t="s">
        <v>1746</v>
      </c>
      <c r="Z275" s="153" t="s">
        <v>1746</v>
      </c>
    </row>
    <row r="276" spans="1:26" x14ac:dyDescent="0.25">
      <c r="A276" s="29">
        <v>275</v>
      </c>
      <c r="B276" s="90" t="s">
        <v>3511</v>
      </c>
      <c r="C276" s="90" t="s">
        <v>234</v>
      </c>
      <c r="D276" s="91">
        <v>43852</v>
      </c>
      <c r="E276" s="92">
        <v>0.35069444444444398</v>
      </c>
      <c r="F276" s="92">
        <v>0.51736111111111105</v>
      </c>
      <c r="G276" s="93">
        <v>1200</v>
      </c>
      <c r="H276" s="22" t="s">
        <v>1746</v>
      </c>
      <c r="I276" s="23" t="s">
        <v>1746</v>
      </c>
      <c r="J276" s="23" t="s">
        <v>1746</v>
      </c>
      <c r="K276" s="23" t="s">
        <v>1746</v>
      </c>
      <c r="L276" s="94">
        <v>29</v>
      </c>
      <c r="M276" s="94" t="s">
        <v>1746</v>
      </c>
      <c r="N276" s="94">
        <v>34</v>
      </c>
      <c r="O276" s="23" t="s">
        <v>1746</v>
      </c>
      <c r="P276" s="15" t="s">
        <v>1746</v>
      </c>
      <c r="Q276" s="15" t="s">
        <v>1746</v>
      </c>
      <c r="R276" s="136">
        <v>3.8</v>
      </c>
      <c r="S276" s="93">
        <v>3</v>
      </c>
      <c r="T276" s="138">
        <v>15</v>
      </c>
      <c r="U276" s="22" t="s">
        <v>1746</v>
      </c>
      <c r="V276" s="24" t="s">
        <v>1746</v>
      </c>
      <c r="W276" s="94">
        <v>4</v>
      </c>
      <c r="X276" s="141" t="s">
        <v>1746</v>
      </c>
      <c r="Y276" s="141" t="s">
        <v>1746</v>
      </c>
      <c r="Z276" s="153" t="s">
        <v>1746</v>
      </c>
    </row>
    <row r="277" spans="1:26" x14ac:dyDescent="0.25">
      <c r="A277" s="29">
        <v>276</v>
      </c>
      <c r="B277" s="90" t="s">
        <v>3511</v>
      </c>
      <c r="C277" s="90" t="s">
        <v>1865</v>
      </c>
      <c r="D277" s="91">
        <v>43853</v>
      </c>
      <c r="E277" s="92">
        <v>0.38888888888888901</v>
      </c>
      <c r="F277" s="92">
        <v>0.78125</v>
      </c>
      <c r="G277" s="93">
        <v>1200</v>
      </c>
      <c r="H277" s="22" t="s">
        <v>1746</v>
      </c>
      <c r="I277" s="23" t="s">
        <v>1746</v>
      </c>
      <c r="J277" s="23" t="s">
        <v>1746</v>
      </c>
      <c r="K277" s="23" t="s">
        <v>1746</v>
      </c>
      <c r="L277" s="94">
        <v>0</v>
      </c>
      <c r="M277" s="94" t="s">
        <v>1746</v>
      </c>
      <c r="N277" s="94">
        <v>0</v>
      </c>
      <c r="O277" s="23" t="s">
        <v>1746</v>
      </c>
      <c r="P277" s="15" t="s">
        <v>1746</v>
      </c>
      <c r="Q277" s="15" t="s">
        <v>1746</v>
      </c>
      <c r="R277" s="136">
        <v>20.100000000000001</v>
      </c>
      <c r="S277" s="93">
        <v>0</v>
      </c>
      <c r="T277" s="138">
        <v>0</v>
      </c>
      <c r="U277" s="22" t="s">
        <v>1746</v>
      </c>
      <c r="V277" s="24" t="s">
        <v>1746</v>
      </c>
      <c r="W277" s="94">
        <v>9</v>
      </c>
      <c r="X277" s="141" t="s">
        <v>1746</v>
      </c>
      <c r="Y277" s="141" t="s">
        <v>1746</v>
      </c>
      <c r="Z277" s="153" t="s">
        <v>1746</v>
      </c>
    </row>
    <row r="278" spans="1:26" x14ac:dyDescent="0.25">
      <c r="A278" s="29">
        <v>277</v>
      </c>
      <c r="B278" s="90" t="s">
        <v>3556</v>
      </c>
      <c r="C278" s="90" t="s">
        <v>1906</v>
      </c>
      <c r="D278" s="91">
        <v>43879</v>
      </c>
      <c r="E278" s="92">
        <v>0.43055555555555602</v>
      </c>
      <c r="F278" s="92">
        <v>0.77777777777777801</v>
      </c>
      <c r="G278" s="93">
        <v>900</v>
      </c>
      <c r="H278" s="22" t="s">
        <v>1746</v>
      </c>
      <c r="I278" s="23" t="s">
        <v>1746</v>
      </c>
      <c r="J278" s="23" t="s">
        <v>1746</v>
      </c>
      <c r="K278" s="23" t="s">
        <v>1746</v>
      </c>
      <c r="L278" s="94">
        <v>4.5</v>
      </c>
      <c r="M278" s="94" t="s">
        <v>1746</v>
      </c>
      <c r="N278" s="94">
        <v>9.4</v>
      </c>
      <c r="O278" s="23" t="s">
        <v>1746</v>
      </c>
      <c r="P278" s="15" t="s">
        <v>1746</v>
      </c>
      <c r="Q278" s="15" t="s">
        <v>1746</v>
      </c>
      <c r="R278" s="136">
        <v>5.2</v>
      </c>
      <c r="S278" s="93">
        <v>3</v>
      </c>
      <c r="T278" s="138">
        <v>14.700000000000001</v>
      </c>
      <c r="U278" s="22" t="s">
        <v>1746</v>
      </c>
      <c r="V278" s="24" t="s">
        <v>1746</v>
      </c>
      <c r="W278" s="94">
        <v>8</v>
      </c>
      <c r="X278" s="141" t="s">
        <v>1746</v>
      </c>
      <c r="Y278" s="141" t="s">
        <v>1746</v>
      </c>
      <c r="Z278" s="153" t="s">
        <v>1746</v>
      </c>
    </row>
    <row r="279" spans="1:26" x14ac:dyDescent="0.25">
      <c r="A279" s="29">
        <v>278</v>
      </c>
      <c r="B279" s="90" t="s">
        <v>3556</v>
      </c>
      <c r="C279" s="90" t="s">
        <v>2379</v>
      </c>
      <c r="D279" s="91">
        <v>43880</v>
      </c>
      <c r="E279" s="92">
        <v>0.39305555555555599</v>
      </c>
      <c r="F279" s="92">
        <v>0.72638888888888897</v>
      </c>
      <c r="G279" s="93">
        <v>900</v>
      </c>
      <c r="H279" s="22" t="s">
        <v>1746</v>
      </c>
      <c r="I279" s="23" t="s">
        <v>1746</v>
      </c>
      <c r="J279" s="23" t="s">
        <v>1746</v>
      </c>
      <c r="K279" s="23" t="s">
        <v>1746</v>
      </c>
      <c r="L279" s="94">
        <v>34.5</v>
      </c>
      <c r="M279" s="94" t="s">
        <v>1746</v>
      </c>
      <c r="N279" s="94">
        <v>38</v>
      </c>
      <c r="O279" s="23" t="s">
        <v>1746</v>
      </c>
      <c r="P279" s="15" t="s">
        <v>1746</v>
      </c>
      <c r="Q279" s="15" t="s">
        <v>1746</v>
      </c>
      <c r="R279" s="136">
        <v>15</v>
      </c>
      <c r="S279" s="93">
        <v>3</v>
      </c>
      <c r="T279" s="138">
        <v>10.5</v>
      </c>
      <c r="U279" s="22" t="s">
        <v>1746</v>
      </c>
      <c r="V279" s="24" t="s">
        <v>1746</v>
      </c>
      <c r="W279" s="94">
        <v>8</v>
      </c>
      <c r="X279" s="141" t="s">
        <v>1746</v>
      </c>
      <c r="Y279" s="141" t="s">
        <v>1746</v>
      </c>
      <c r="Z279" s="153" t="s">
        <v>1746</v>
      </c>
    </row>
    <row r="280" spans="1:26" x14ac:dyDescent="0.25">
      <c r="A280" s="29">
        <v>279</v>
      </c>
      <c r="B280" s="90" t="s">
        <v>3556</v>
      </c>
      <c r="C280" s="90" t="s">
        <v>1865</v>
      </c>
      <c r="D280" s="91">
        <v>43881</v>
      </c>
      <c r="E280" s="92">
        <v>0.38194444444444398</v>
      </c>
      <c r="F280" s="92">
        <v>0.41666666666666702</v>
      </c>
      <c r="G280" s="93">
        <v>900</v>
      </c>
      <c r="H280" s="22" t="s">
        <v>1746</v>
      </c>
      <c r="I280" s="23" t="s">
        <v>1746</v>
      </c>
      <c r="J280" s="23" t="s">
        <v>1746</v>
      </c>
      <c r="K280" s="23" t="s">
        <v>1746</v>
      </c>
      <c r="L280" s="94">
        <v>0</v>
      </c>
      <c r="M280" s="94" t="s">
        <v>1746</v>
      </c>
      <c r="N280" s="94">
        <v>0</v>
      </c>
      <c r="O280" s="23" t="s">
        <v>1746</v>
      </c>
      <c r="P280" s="15" t="s">
        <v>1746</v>
      </c>
      <c r="Q280" s="15" t="s">
        <v>1746</v>
      </c>
      <c r="R280" s="136">
        <v>0</v>
      </c>
      <c r="S280" s="93">
        <v>0</v>
      </c>
      <c r="T280" s="138">
        <v>0</v>
      </c>
      <c r="U280" s="22" t="s">
        <v>1746</v>
      </c>
      <c r="V280" s="24" t="s">
        <v>1746</v>
      </c>
      <c r="W280" s="94">
        <v>0.83333333333333337</v>
      </c>
      <c r="X280" s="141" t="s">
        <v>1746</v>
      </c>
      <c r="Y280" s="141" t="s">
        <v>1746</v>
      </c>
      <c r="Z280" s="153" t="s">
        <v>1746</v>
      </c>
    </row>
    <row r="281" spans="1:26" x14ac:dyDescent="0.25">
      <c r="A281" s="29">
        <v>280</v>
      </c>
      <c r="B281" s="90" t="s">
        <v>3556</v>
      </c>
      <c r="C281" s="90" t="s">
        <v>34</v>
      </c>
      <c r="D281" s="91">
        <v>43881</v>
      </c>
      <c r="E281" s="92">
        <v>0.45833333333333298</v>
      </c>
      <c r="F281" s="92">
        <v>0.61111111111111105</v>
      </c>
      <c r="G281" s="93">
        <v>900</v>
      </c>
      <c r="H281" s="22" t="s">
        <v>1746</v>
      </c>
      <c r="I281" s="23" t="s">
        <v>1746</v>
      </c>
      <c r="J281" s="23" t="s">
        <v>1746</v>
      </c>
      <c r="K281" s="23" t="s">
        <v>1746</v>
      </c>
      <c r="L281" s="94">
        <v>1.3</v>
      </c>
      <c r="M281" s="94" t="s">
        <v>1746</v>
      </c>
      <c r="N281" s="94">
        <v>1.8</v>
      </c>
      <c r="O281" s="23" t="s">
        <v>1746</v>
      </c>
      <c r="P281" s="15" t="s">
        <v>1746</v>
      </c>
      <c r="Q281" s="15" t="s">
        <v>1746</v>
      </c>
      <c r="R281" s="136">
        <v>1.2</v>
      </c>
      <c r="S281" s="93">
        <v>3</v>
      </c>
      <c r="T281" s="138">
        <v>1.5</v>
      </c>
      <c r="U281" s="22" t="s">
        <v>1746</v>
      </c>
      <c r="V281" s="24" t="s">
        <v>1746</v>
      </c>
      <c r="W281" s="94">
        <v>3.6666666666666665</v>
      </c>
      <c r="X281" s="141" t="s">
        <v>1746</v>
      </c>
      <c r="Y281" s="141" t="s">
        <v>1746</v>
      </c>
      <c r="Z281" s="153" t="s">
        <v>1746</v>
      </c>
    </row>
    <row r="282" spans="1:26" x14ac:dyDescent="0.25">
      <c r="A282" s="29">
        <v>281</v>
      </c>
      <c r="B282" s="90" t="s">
        <v>3556</v>
      </c>
      <c r="C282" s="90" t="s">
        <v>1894</v>
      </c>
      <c r="D282" s="91">
        <v>43881</v>
      </c>
      <c r="E282" s="92">
        <v>0.64583333333333304</v>
      </c>
      <c r="F282" s="92">
        <v>0.79166666666666696</v>
      </c>
      <c r="G282" s="93">
        <v>900</v>
      </c>
      <c r="H282" s="22" t="s">
        <v>1746</v>
      </c>
      <c r="I282" s="23" t="s">
        <v>1746</v>
      </c>
      <c r="J282" s="23" t="s">
        <v>1746</v>
      </c>
      <c r="K282" s="23" t="s">
        <v>1746</v>
      </c>
      <c r="L282" s="94">
        <v>1.7</v>
      </c>
      <c r="M282" s="94" t="s">
        <v>1746</v>
      </c>
      <c r="N282" s="94">
        <v>3</v>
      </c>
      <c r="O282" s="23" t="s">
        <v>1746</v>
      </c>
      <c r="P282" s="15" t="s">
        <v>1746</v>
      </c>
      <c r="Q282" s="15" t="s">
        <v>1746</v>
      </c>
      <c r="R282" s="136">
        <v>3.7</v>
      </c>
      <c r="S282" s="93">
        <v>3</v>
      </c>
      <c r="T282" s="138">
        <v>3.9000000000000004</v>
      </c>
      <c r="U282" s="22" t="s">
        <v>1746</v>
      </c>
      <c r="V282" s="24" t="s">
        <v>1746</v>
      </c>
      <c r="W282" s="94">
        <v>3.5</v>
      </c>
      <c r="X282" s="141" t="s">
        <v>1746</v>
      </c>
      <c r="Y282" s="141" t="s">
        <v>1746</v>
      </c>
      <c r="Z282" s="153" t="s">
        <v>1746</v>
      </c>
    </row>
    <row r="283" spans="1:26" x14ac:dyDescent="0.25">
      <c r="A283" s="29">
        <v>282</v>
      </c>
      <c r="B283" s="90" t="s">
        <v>3556</v>
      </c>
      <c r="C283" s="90" t="s">
        <v>1728</v>
      </c>
      <c r="D283" s="91">
        <v>43882</v>
      </c>
      <c r="E283" s="92">
        <v>0.375</v>
      </c>
      <c r="F283" s="92">
        <v>0.44097222222222199</v>
      </c>
      <c r="G283" s="93">
        <v>900</v>
      </c>
      <c r="H283" s="22" t="s">
        <v>1746</v>
      </c>
      <c r="I283" s="23" t="s">
        <v>1746</v>
      </c>
      <c r="J283" s="23" t="s">
        <v>1746</v>
      </c>
      <c r="K283" s="23" t="s">
        <v>1746</v>
      </c>
      <c r="L283" s="94">
        <v>0</v>
      </c>
      <c r="M283" s="94" t="s">
        <v>1746</v>
      </c>
      <c r="N283" s="94">
        <v>0</v>
      </c>
      <c r="O283" s="23" t="s">
        <v>1746</v>
      </c>
      <c r="P283" s="15" t="s">
        <v>1746</v>
      </c>
      <c r="Q283" s="15" t="s">
        <v>1746</v>
      </c>
      <c r="R283" s="136">
        <v>0</v>
      </c>
      <c r="S283" s="93">
        <v>0</v>
      </c>
      <c r="T283" s="138">
        <v>0</v>
      </c>
      <c r="U283" s="22" t="s">
        <v>1746</v>
      </c>
      <c r="V283" s="24" t="s">
        <v>1746</v>
      </c>
      <c r="W283" s="94">
        <v>1.5833333333333335</v>
      </c>
      <c r="X283" s="141" t="s">
        <v>1746</v>
      </c>
      <c r="Y283" s="141" t="s">
        <v>1746</v>
      </c>
      <c r="Z283" s="153" t="s">
        <v>1746</v>
      </c>
    </row>
    <row r="284" spans="1:26" x14ac:dyDescent="0.25">
      <c r="A284" s="29">
        <v>283</v>
      </c>
      <c r="B284" s="90" t="s">
        <v>3556</v>
      </c>
      <c r="C284" s="90" t="s">
        <v>29</v>
      </c>
      <c r="D284" s="91">
        <v>43882</v>
      </c>
      <c r="E284" s="92">
        <v>0.47222222222222199</v>
      </c>
      <c r="F284" s="92">
        <v>0.73958333333333304</v>
      </c>
      <c r="G284" s="93">
        <v>900</v>
      </c>
      <c r="H284" s="22" t="s">
        <v>1746</v>
      </c>
      <c r="I284" s="23" t="s">
        <v>1746</v>
      </c>
      <c r="J284" s="23" t="s">
        <v>1746</v>
      </c>
      <c r="K284" s="23" t="s">
        <v>1746</v>
      </c>
      <c r="L284" s="94">
        <v>5</v>
      </c>
      <c r="M284" s="94" t="s">
        <v>1746</v>
      </c>
      <c r="N284" s="94">
        <v>7.8</v>
      </c>
      <c r="O284" s="23" t="s">
        <v>1746</v>
      </c>
      <c r="P284" s="15" t="s">
        <v>1746</v>
      </c>
      <c r="Q284" s="15" t="s">
        <v>1746</v>
      </c>
      <c r="R284" s="136">
        <v>2</v>
      </c>
      <c r="S284" s="93">
        <v>3</v>
      </c>
      <c r="T284" s="138">
        <v>8.3999999999999986</v>
      </c>
      <c r="U284" s="22" t="s">
        <v>1746</v>
      </c>
      <c r="V284" s="24" t="s">
        <v>1746</v>
      </c>
      <c r="W284" s="94">
        <v>6.416666666666667</v>
      </c>
      <c r="X284" s="141" t="s">
        <v>1746</v>
      </c>
      <c r="Y284" s="141" t="s">
        <v>1746</v>
      </c>
      <c r="Z284" s="153" t="s">
        <v>1746</v>
      </c>
    </row>
    <row r="285" spans="1:26" x14ac:dyDescent="0.25">
      <c r="A285" s="29">
        <v>284</v>
      </c>
      <c r="B285" s="90" t="s">
        <v>3556</v>
      </c>
      <c r="C285" s="90" t="s">
        <v>2495</v>
      </c>
      <c r="D285" s="91">
        <v>43883</v>
      </c>
      <c r="E285" s="92">
        <v>0.38888888888888901</v>
      </c>
      <c r="F285" s="92">
        <v>0.72222222222222199</v>
      </c>
      <c r="G285" s="93">
        <v>900</v>
      </c>
      <c r="H285" s="22" t="s">
        <v>1746</v>
      </c>
      <c r="I285" s="23" t="s">
        <v>1746</v>
      </c>
      <c r="J285" s="23" t="s">
        <v>1746</v>
      </c>
      <c r="K285" s="23" t="s">
        <v>1746</v>
      </c>
      <c r="L285" s="94">
        <v>0</v>
      </c>
      <c r="M285" s="94" t="s">
        <v>1746</v>
      </c>
      <c r="N285" s="94">
        <v>6.1</v>
      </c>
      <c r="O285" s="23" t="s">
        <v>1746</v>
      </c>
      <c r="P285" s="15" t="s">
        <v>1746</v>
      </c>
      <c r="Q285" s="15" t="s">
        <v>1746</v>
      </c>
      <c r="R285" s="136">
        <v>5</v>
      </c>
      <c r="S285" s="93">
        <v>3</v>
      </c>
      <c r="T285" s="138">
        <v>18.299999999999997</v>
      </c>
      <c r="U285" s="22" t="s">
        <v>1746</v>
      </c>
      <c r="V285" s="24" t="s">
        <v>1746</v>
      </c>
      <c r="W285" s="94">
        <v>8</v>
      </c>
      <c r="X285" s="141" t="s">
        <v>1746</v>
      </c>
      <c r="Y285" s="141" t="s">
        <v>1746</v>
      </c>
      <c r="Z285" s="153" t="s">
        <v>50</v>
      </c>
    </row>
    <row r="286" spans="1:26" x14ac:dyDescent="0.25">
      <c r="A286" s="29">
        <v>285</v>
      </c>
      <c r="B286" s="90" t="s">
        <v>3556</v>
      </c>
      <c r="C286" s="90" t="s">
        <v>354</v>
      </c>
      <c r="D286" s="91">
        <v>43887</v>
      </c>
      <c r="E286" s="92">
        <v>0.53472222222222199</v>
      </c>
      <c r="F286" s="92">
        <v>0.74513888888888902</v>
      </c>
      <c r="G286" s="93">
        <v>900</v>
      </c>
      <c r="H286" s="22" t="s">
        <v>1746</v>
      </c>
      <c r="I286" s="23" t="s">
        <v>1746</v>
      </c>
      <c r="J286" s="23" t="s">
        <v>1746</v>
      </c>
      <c r="K286" s="23" t="s">
        <v>1746</v>
      </c>
      <c r="L286" s="94">
        <v>3</v>
      </c>
      <c r="M286" s="94" t="s">
        <v>1746</v>
      </c>
      <c r="N286" s="94">
        <v>6</v>
      </c>
      <c r="O286" s="23" t="s">
        <v>1746</v>
      </c>
      <c r="P286" s="15" t="s">
        <v>1746</v>
      </c>
      <c r="Q286" s="15" t="s">
        <v>1746</v>
      </c>
      <c r="R286" s="136">
        <v>5</v>
      </c>
      <c r="S286" s="93">
        <v>3</v>
      </c>
      <c r="T286" s="138">
        <v>9</v>
      </c>
      <c r="U286" s="22" t="s">
        <v>1746</v>
      </c>
      <c r="V286" s="24" t="s">
        <v>1746</v>
      </c>
      <c r="W286" s="94">
        <v>4</v>
      </c>
      <c r="X286" s="141" t="s">
        <v>1746</v>
      </c>
      <c r="Y286" s="141" t="s">
        <v>1746</v>
      </c>
      <c r="Z286" s="153" t="s">
        <v>3863</v>
      </c>
    </row>
    <row r="287" spans="1:26" x14ac:dyDescent="0.25">
      <c r="A287" s="29">
        <v>286</v>
      </c>
      <c r="B287" s="90" t="s">
        <v>3553</v>
      </c>
      <c r="C287" s="90" t="s">
        <v>2380</v>
      </c>
      <c r="D287" s="91">
        <v>43887</v>
      </c>
      <c r="E287" s="92">
        <v>0.58680555555555602</v>
      </c>
      <c r="F287" s="92">
        <v>0.86111111111111105</v>
      </c>
      <c r="G287" s="93">
        <v>1200</v>
      </c>
      <c r="H287" s="22" t="s">
        <v>1746</v>
      </c>
      <c r="I287" s="23" t="s">
        <v>1746</v>
      </c>
      <c r="J287" s="23" t="s">
        <v>1746</v>
      </c>
      <c r="K287" s="23" t="s">
        <v>1746</v>
      </c>
      <c r="L287" s="94">
        <v>3.9</v>
      </c>
      <c r="M287" s="94" t="s">
        <v>1746</v>
      </c>
      <c r="N287" s="94">
        <v>7.5</v>
      </c>
      <c r="O287" s="23" t="s">
        <v>1746</v>
      </c>
      <c r="P287" s="15" t="s">
        <v>1746</v>
      </c>
      <c r="Q287" s="15" t="s">
        <v>1746</v>
      </c>
      <c r="R287" s="136">
        <v>6</v>
      </c>
      <c r="S287" s="93">
        <v>3</v>
      </c>
      <c r="T287" s="138">
        <v>10.8</v>
      </c>
      <c r="U287" s="22" t="s">
        <v>1746</v>
      </c>
      <c r="V287" s="24" t="s">
        <v>1746</v>
      </c>
      <c r="W287" s="94">
        <v>6.583333333333333</v>
      </c>
      <c r="X287" s="141" t="s">
        <v>1746</v>
      </c>
      <c r="Y287" s="141" t="s">
        <v>1746</v>
      </c>
      <c r="Z287" s="153" t="s">
        <v>1746</v>
      </c>
    </row>
    <row r="288" spans="1:26" x14ac:dyDescent="0.25">
      <c r="A288" s="29">
        <v>287</v>
      </c>
      <c r="B288" s="90" t="s">
        <v>3556</v>
      </c>
      <c r="C288" s="90" t="s">
        <v>603</v>
      </c>
      <c r="D288" s="91">
        <v>43888</v>
      </c>
      <c r="E288" s="92">
        <v>0.40277777777777801</v>
      </c>
      <c r="F288" s="92">
        <v>0.73611111111111105</v>
      </c>
      <c r="G288" s="93">
        <v>900</v>
      </c>
      <c r="H288" s="22" t="s">
        <v>1746</v>
      </c>
      <c r="I288" s="23" t="s">
        <v>1746</v>
      </c>
      <c r="J288" s="23" t="s">
        <v>1746</v>
      </c>
      <c r="K288" s="23" t="s">
        <v>1746</v>
      </c>
      <c r="L288" s="94">
        <v>0</v>
      </c>
      <c r="M288" s="94" t="s">
        <v>1746</v>
      </c>
      <c r="N288" s="94">
        <v>0</v>
      </c>
      <c r="O288" s="23" t="s">
        <v>1746</v>
      </c>
      <c r="P288" s="15" t="s">
        <v>1746</v>
      </c>
      <c r="Q288" s="15" t="s">
        <v>1746</v>
      </c>
      <c r="R288" s="136">
        <v>0</v>
      </c>
      <c r="S288" s="93">
        <v>0</v>
      </c>
      <c r="T288" s="138">
        <v>0</v>
      </c>
      <c r="U288" s="22" t="s">
        <v>1746</v>
      </c>
      <c r="V288" s="24" t="s">
        <v>1746</v>
      </c>
      <c r="W288" s="94">
        <v>8</v>
      </c>
      <c r="X288" s="141" t="s">
        <v>1746</v>
      </c>
      <c r="Y288" s="141" t="s">
        <v>1746</v>
      </c>
      <c r="Z288" s="153" t="s">
        <v>50</v>
      </c>
    </row>
    <row r="289" spans="1:26" x14ac:dyDescent="0.25">
      <c r="A289" s="29">
        <v>288</v>
      </c>
      <c r="B289" s="90" t="s">
        <v>3553</v>
      </c>
      <c r="C289" s="90" t="s">
        <v>163</v>
      </c>
      <c r="D289" s="91">
        <v>43888</v>
      </c>
      <c r="E289" s="92">
        <v>0.42361111111111099</v>
      </c>
      <c r="F289" s="92">
        <v>0.77083333333333304</v>
      </c>
      <c r="G289" s="93">
        <v>1200</v>
      </c>
      <c r="H289" s="22" t="s">
        <v>1746</v>
      </c>
      <c r="I289" s="23" t="s">
        <v>1746</v>
      </c>
      <c r="J289" s="23" t="s">
        <v>1746</v>
      </c>
      <c r="K289" s="23" t="s">
        <v>1746</v>
      </c>
      <c r="L289" s="94">
        <v>0</v>
      </c>
      <c r="M289" s="94" t="s">
        <v>1746</v>
      </c>
      <c r="N289" s="94">
        <v>5.2</v>
      </c>
      <c r="O289" s="23" t="s">
        <v>1746</v>
      </c>
      <c r="P289" s="15" t="s">
        <v>1746</v>
      </c>
      <c r="Q289" s="15" t="s">
        <v>1746</v>
      </c>
      <c r="R289" s="136">
        <v>13</v>
      </c>
      <c r="S289" s="93">
        <v>3</v>
      </c>
      <c r="T289" s="138">
        <v>15.600000000000001</v>
      </c>
      <c r="U289" s="22" t="s">
        <v>1746</v>
      </c>
      <c r="V289" s="24" t="s">
        <v>1746</v>
      </c>
      <c r="W289" s="94">
        <v>8</v>
      </c>
      <c r="X289" s="141" t="s">
        <v>1746</v>
      </c>
      <c r="Y289" s="141" t="s">
        <v>1746</v>
      </c>
      <c r="Z289" s="153" t="s">
        <v>3862</v>
      </c>
    </row>
    <row r="290" spans="1:26" x14ac:dyDescent="0.25">
      <c r="A290" s="29">
        <v>289</v>
      </c>
      <c r="B290" s="90" t="s">
        <v>3553</v>
      </c>
      <c r="C290" s="90" t="s">
        <v>274</v>
      </c>
      <c r="D290" s="91">
        <v>43889</v>
      </c>
      <c r="E290" s="92">
        <v>0.52083333333333304</v>
      </c>
      <c r="F290" s="92">
        <v>0.52083333333333304</v>
      </c>
      <c r="G290" s="93">
        <v>1200</v>
      </c>
      <c r="H290" s="22" t="s">
        <v>1746</v>
      </c>
      <c r="I290" s="23" t="s">
        <v>1746</v>
      </c>
      <c r="J290" s="23" t="s">
        <v>1746</v>
      </c>
      <c r="K290" s="23" t="s">
        <v>1746</v>
      </c>
      <c r="L290" s="94">
        <v>5.4</v>
      </c>
      <c r="M290" s="94" t="s">
        <v>1746</v>
      </c>
      <c r="N290" s="94">
        <v>5.4</v>
      </c>
      <c r="O290" s="23" t="s">
        <v>1746</v>
      </c>
      <c r="P290" s="15" t="s">
        <v>1746</v>
      </c>
      <c r="Q290" s="15" t="s">
        <v>1746</v>
      </c>
      <c r="R290" s="136">
        <v>2</v>
      </c>
      <c r="S290" s="93">
        <v>0</v>
      </c>
      <c r="T290" s="138">
        <v>0</v>
      </c>
      <c r="U290" s="22" t="s">
        <v>1746</v>
      </c>
      <c r="V290" s="24" t="s">
        <v>1746</v>
      </c>
      <c r="W290" s="94">
        <v>3.6666666666666665</v>
      </c>
      <c r="X290" s="141" t="s">
        <v>1746</v>
      </c>
      <c r="Y290" s="141" t="s">
        <v>1746</v>
      </c>
      <c r="Z290" s="153" t="s">
        <v>1746</v>
      </c>
    </row>
    <row r="291" spans="1:26" x14ac:dyDescent="0.25">
      <c r="A291" s="29">
        <v>290</v>
      </c>
      <c r="B291" s="90" t="s">
        <v>3556</v>
      </c>
      <c r="C291" s="90" t="s">
        <v>761</v>
      </c>
      <c r="D291" s="91">
        <v>43889</v>
      </c>
      <c r="E291" s="92">
        <v>0.41666666666666702</v>
      </c>
      <c r="F291" s="92">
        <v>0.75</v>
      </c>
      <c r="G291" s="93">
        <v>900</v>
      </c>
      <c r="H291" s="22" t="s">
        <v>1746</v>
      </c>
      <c r="I291" s="23" t="s">
        <v>1746</v>
      </c>
      <c r="J291" s="23" t="s">
        <v>1746</v>
      </c>
      <c r="K291" s="23" t="s">
        <v>1746</v>
      </c>
      <c r="L291" s="94">
        <v>0</v>
      </c>
      <c r="M291" s="94" t="s">
        <v>1746</v>
      </c>
      <c r="N291" s="94">
        <v>6.1</v>
      </c>
      <c r="O291" s="23" t="s">
        <v>1746</v>
      </c>
      <c r="P291" s="15" t="s">
        <v>1746</v>
      </c>
      <c r="Q291" s="15" t="s">
        <v>1746</v>
      </c>
      <c r="R291" s="136">
        <v>4</v>
      </c>
      <c r="S291" s="93">
        <v>3</v>
      </c>
      <c r="T291" s="138">
        <v>18.299999999999997</v>
      </c>
      <c r="U291" s="22" t="s">
        <v>1746</v>
      </c>
      <c r="V291" s="24" t="s">
        <v>1746</v>
      </c>
      <c r="W291" s="94">
        <v>8</v>
      </c>
      <c r="X291" s="141" t="s">
        <v>1746</v>
      </c>
      <c r="Y291" s="141" t="s">
        <v>1746</v>
      </c>
      <c r="Z291" s="153" t="s">
        <v>50</v>
      </c>
    </row>
    <row r="292" spans="1:26" x14ac:dyDescent="0.25">
      <c r="A292" s="29">
        <v>291</v>
      </c>
      <c r="B292" s="90" t="s">
        <v>3556</v>
      </c>
      <c r="C292" s="90" t="s">
        <v>2495</v>
      </c>
      <c r="D292" s="91">
        <v>43890</v>
      </c>
      <c r="E292" s="92">
        <v>0.38194444444444398</v>
      </c>
      <c r="F292" s="92">
        <v>0.71527777777777801</v>
      </c>
      <c r="G292" s="93">
        <v>900</v>
      </c>
      <c r="H292" s="22" t="s">
        <v>1746</v>
      </c>
      <c r="I292" s="23" t="s">
        <v>1746</v>
      </c>
      <c r="J292" s="23" t="s">
        <v>1746</v>
      </c>
      <c r="K292" s="23" t="s">
        <v>1746</v>
      </c>
      <c r="L292" s="94">
        <v>3.4</v>
      </c>
      <c r="M292" s="94" t="s">
        <v>1746</v>
      </c>
      <c r="N292" s="94">
        <v>3.4</v>
      </c>
      <c r="O292" s="23" t="s">
        <v>1746</v>
      </c>
      <c r="P292" s="15" t="s">
        <v>1746</v>
      </c>
      <c r="Q292" s="15" t="s">
        <v>1746</v>
      </c>
      <c r="R292" s="136">
        <v>0.5</v>
      </c>
      <c r="S292" s="93">
        <v>0</v>
      </c>
      <c r="T292" s="138">
        <v>0</v>
      </c>
      <c r="U292" s="22" t="s">
        <v>1746</v>
      </c>
      <c r="V292" s="24" t="s">
        <v>1746</v>
      </c>
      <c r="W292" s="94">
        <v>8</v>
      </c>
      <c r="X292" s="141" t="s">
        <v>1746</v>
      </c>
      <c r="Y292" s="141" t="s">
        <v>1746</v>
      </c>
      <c r="Z292" s="153" t="s">
        <v>1746</v>
      </c>
    </row>
    <row r="293" spans="1:26" x14ac:dyDescent="0.25">
      <c r="A293" s="29">
        <v>292</v>
      </c>
      <c r="B293" s="90" t="s">
        <v>3553</v>
      </c>
      <c r="C293" s="90" t="s">
        <v>1912</v>
      </c>
      <c r="D293" s="91">
        <v>43890</v>
      </c>
      <c r="E293" s="92">
        <v>0.45138888888888901</v>
      </c>
      <c r="F293" s="92">
        <v>0.78472222222222199</v>
      </c>
      <c r="G293" s="93">
        <v>1200</v>
      </c>
      <c r="H293" s="22" t="s">
        <v>1746</v>
      </c>
      <c r="I293" s="23" t="s">
        <v>1746</v>
      </c>
      <c r="J293" s="23" t="s">
        <v>1746</v>
      </c>
      <c r="K293" s="23" t="s">
        <v>1746</v>
      </c>
      <c r="L293" s="94">
        <v>0</v>
      </c>
      <c r="M293" s="94" t="s">
        <v>1746</v>
      </c>
      <c r="N293" s="94">
        <v>4</v>
      </c>
      <c r="O293" s="23" t="s">
        <v>1746</v>
      </c>
      <c r="P293" s="15" t="s">
        <v>1746</v>
      </c>
      <c r="Q293" s="15" t="s">
        <v>1746</v>
      </c>
      <c r="R293" s="136">
        <v>10</v>
      </c>
      <c r="S293" s="93">
        <v>3</v>
      </c>
      <c r="T293" s="138">
        <v>12</v>
      </c>
      <c r="U293" s="22" t="s">
        <v>1746</v>
      </c>
      <c r="V293" s="24" t="s">
        <v>1746</v>
      </c>
      <c r="W293" s="94">
        <v>8</v>
      </c>
      <c r="X293" s="141" t="s">
        <v>1746</v>
      </c>
      <c r="Y293" s="141" t="s">
        <v>1746</v>
      </c>
      <c r="Z293" s="153" t="s">
        <v>1746</v>
      </c>
    </row>
    <row r="294" spans="1:26" x14ac:dyDescent="0.25">
      <c r="A294" s="29">
        <v>293</v>
      </c>
      <c r="B294" s="90" t="s">
        <v>3553</v>
      </c>
      <c r="C294" s="90" t="s">
        <v>318</v>
      </c>
      <c r="D294" s="91">
        <v>43891</v>
      </c>
      <c r="E294" s="92">
        <v>0.4375</v>
      </c>
      <c r="F294" s="92">
        <v>0.77083333333333304</v>
      </c>
      <c r="G294" s="93">
        <v>1200</v>
      </c>
      <c r="H294" s="22" t="s">
        <v>1746</v>
      </c>
      <c r="I294" s="23" t="s">
        <v>1746</v>
      </c>
      <c r="J294" s="23" t="s">
        <v>1746</v>
      </c>
      <c r="K294" s="23" t="s">
        <v>1746</v>
      </c>
      <c r="L294" s="94">
        <v>0</v>
      </c>
      <c r="M294" s="94" t="s">
        <v>1746</v>
      </c>
      <c r="N294" s="94">
        <v>4.3</v>
      </c>
      <c r="O294" s="23" t="s">
        <v>1746</v>
      </c>
      <c r="P294" s="15" t="s">
        <v>1746</v>
      </c>
      <c r="Q294" s="15" t="s">
        <v>1746</v>
      </c>
      <c r="R294" s="136">
        <v>5</v>
      </c>
      <c r="S294" s="93">
        <v>3</v>
      </c>
      <c r="T294" s="138">
        <v>12.899999999999999</v>
      </c>
      <c r="U294" s="22" t="s">
        <v>1746</v>
      </c>
      <c r="V294" s="24" t="s">
        <v>1746</v>
      </c>
      <c r="W294" s="94">
        <v>8</v>
      </c>
      <c r="X294" s="141" t="s">
        <v>1746</v>
      </c>
      <c r="Y294" s="141" t="s">
        <v>1746</v>
      </c>
      <c r="Z294" s="153" t="s">
        <v>1746</v>
      </c>
    </row>
    <row r="295" spans="1:26" x14ac:dyDescent="0.25">
      <c r="A295" s="29">
        <v>294</v>
      </c>
      <c r="B295" s="90" t="s">
        <v>3556</v>
      </c>
      <c r="C295" s="90" t="s">
        <v>2067</v>
      </c>
      <c r="D295" s="91">
        <v>43891</v>
      </c>
      <c r="E295" s="92">
        <v>0.40277777777777801</v>
      </c>
      <c r="F295" s="92">
        <v>0.81944444444444398</v>
      </c>
      <c r="G295" s="93">
        <v>900</v>
      </c>
      <c r="H295" s="22" t="s">
        <v>1746</v>
      </c>
      <c r="I295" s="23" t="s">
        <v>1746</v>
      </c>
      <c r="J295" s="23" t="s">
        <v>1746</v>
      </c>
      <c r="K295" s="23" t="s">
        <v>1746</v>
      </c>
      <c r="L295" s="94">
        <v>0</v>
      </c>
      <c r="M295" s="94" t="s">
        <v>1746</v>
      </c>
      <c r="N295" s="94">
        <v>0</v>
      </c>
      <c r="O295" s="23" t="s">
        <v>1746</v>
      </c>
      <c r="P295" s="15" t="s">
        <v>1746</v>
      </c>
      <c r="Q295" s="15" t="s">
        <v>1746</v>
      </c>
      <c r="R295" s="136">
        <v>0</v>
      </c>
      <c r="S295" s="93">
        <v>0</v>
      </c>
      <c r="T295" s="138">
        <v>0</v>
      </c>
      <c r="U295" s="22" t="s">
        <v>1746</v>
      </c>
      <c r="V295" s="24" t="s">
        <v>1746</v>
      </c>
      <c r="W295" s="94">
        <v>10</v>
      </c>
      <c r="X295" s="141" t="s">
        <v>1746</v>
      </c>
      <c r="Y295" s="141" t="s">
        <v>1746</v>
      </c>
      <c r="Z295" s="153" t="s">
        <v>3861</v>
      </c>
    </row>
    <row r="296" spans="1:26" x14ac:dyDescent="0.25">
      <c r="A296" s="29">
        <v>295</v>
      </c>
      <c r="B296" s="90" t="s">
        <v>3553</v>
      </c>
      <c r="C296" s="90" t="s">
        <v>2379</v>
      </c>
      <c r="D296" s="91">
        <v>43892</v>
      </c>
      <c r="E296" s="92">
        <v>0.39583333333333298</v>
      </c>
      <c r="F296" s="92">
        <v>0.72916666666666696</v>
      </c>
      <c r="G296" s="93">
        <v>1200</v>
      </c>
      <c r="H296" s="22" t="s">
        <v>1746</v>
      </c>
      <c r="I296" s="23" t="s">
        <v>1746</v>
      </c>
      <c r="J296" s="23" t="s">
        <v>1746</v>
      </c>
      <c r="K296" s="23" t="s">
        <v>1746</v>
      </c>
      <c r="L296" s="94">
        <v>0</v>
      </c>
      <c r="M296" s="94" t="s">
        <v>1746</v>
      </c>
      <c r="N296" s="94">
        <v>4.5</v>
      </c>
      <c r="O296" s="23" t="s">
        <v>1746</v>
      </c>
      <c r="P296" s="15" t="s">
        <v>1746</v>
      </c>
      <c r="Q296" s="15" t="s">
        <v>1746</v>
      </c>
      <c r="R296" s="136">
        <v>8</v>
      </c>
      <c r="S296" s="93">
        <v>2</v>
      </c>
      <c r="T296" s="138">
        <v>9</v>
      </c>
      <c r="U296" s="22" t="s">
        <v>1746</v>
      </c>
      <c r="V296" s="24" t="s">
        <v>1746</v>
      </c>
      <c r="W296" s="94">
        <v>8</v>
      </c>
      <c r="X296" s="141" t="s">
        <v>1746</v>
      </c>
      <c r="Y296" s="141" t="s">
        <v>1746</v>
      </c>
      <c r="Z296" s="153" t="s">
        <v>1746</v>
      </c>
    </row>
    <row r="297" spans="1:26" x14ac:dyDescent="0.25">
      <c r="A297" s="29">
        <v>296</v>
      </c>
      <c r="B297" s="90" t="s">
        <v>3553</v>
      </c>
      <c r="C297" s="90" t="s">
        <v>1906</v>
      </c>
      <c r="D297" s="91">
        <v>43893</v>
      </c>
      <c r="E297" s="92">
        <v>0.48611111111111099</v>
      </c>
      <c r="F297" s="92">
        <v>0.81944444444444398</v>
      </c>
      <c r="G297" s="93">
        <v>1200</v>
      </c>
      <c r="H297" s="22" t="s">
        <v>1746</v>
      </c>
      <c r="I297" s="23" t="s">
        <v>1746</v>
      </c>
      <c r="J297" s="23" t="s">
        <v>1746</v>
      </c>
      <c r="K297" s="23" t="s">
        <v>1746</v>
      </c>
      <c r="L297" s="94">
        <v>4.5</v>
      </c>
      <c r="M297" s="94" t="s">
        <v>1746</v>
      </c>
      <c r="N297" s="94">
        <v>6.2</v>
      </c>
      <c r="O297" s="23" t="s">
        <v>1746</v>
      </c>
      <c r="P297" s="15" t="s">
        <v>1746</v>
      </c>
      <c r="Q297" s="15" t="s">
        <v>1746</v>
      </c>
      <c r="R297" s="136">
        <v>7</v>
      </c>
      <c r="S297" s="93">
        <v>1</v>
      </c>
      <c r="T297" s="138">
        <v>1.7000000000000002</v>
      </c>
      <c r="U297" s="22" t="s">
        <v>1746</v>
      </c>
      <c r="V297" s="24" t="s">
        <v>1746</v>
      </c>
      <c r="W297" s="94">
        <v>8</v>
      </c>
      <c r="X297" s="141" t="s">
        <v>1746</v>
      </c>
      <c r="Y297" s="141" t="s">
        <v>1746</v>
      </c>
      <c r="Z297" s="153" t="s">
        <v>1746</v>
      </c>
    </row>
    <row r="298" spans="1:26" x14ac:dyDescent="0.25">
      <c r="A298" s="29">
        <v>297</v>
      </c>
      <c r="B298" s="90" t="s">
        <v>3553</v>
      </c>
      <c r="C298" s="90" t="s">
        <v>1728</v>
      </c>
      <c r="D298" s="91">
        <v>43894</v>
      </c>
      <c r="E298" s="92">
        <v>0.64583333333333304</v>
      </c>
      <c r="F298" s="92">
        <v>0.8125</v>
      </c>
      <c r="G298" s="93">
        <v>1200</v>
      </c>
      <c r="H298" s="22" t="s">
        <v>1746</v>
      </c>
      <c r="I298" s="23" t="s">
        <v>1746</v>
      </c>
      <c r="J298" s="23" t="s">
        <v>1746</v>
      </c>
      <c r="K298" s="23" t="s">
        <v>1746</v>
      </c>
      <c r="L298" s="94">
        <v>0</v>
      </c>
      <c r="M298" s="94" t="s">
        <v>1746</v>
      </c>
      <c r="N298" s="94">
        <v>8.5</v>
      </c>
      <c r="O298" s="23" t="s">
        <v>1746</v>
      </c>
      <c r="P298" s="15" t="s">
        <v>1746</v>
      </c>
      <c r="Q298" s="15" t="s">
        <v>1746</v>
      </c>
      <c r="R298" s="136">
        <v>2</v>
      </c>
      <c r="S298" s="93">
        <v>1</v>
      </c>
      <c r="T298" s="138">
        <v>8.5</v>
      </c>
      <c r="U298" s="22" t="s">
        <v>1746</v>
      </c>
      <c r="V298" s="24" t="s">
        <v>1746</v>
      </c>
      <c r="W298" s="94">
        <v>4</v>
      </c>
      <c r="X298" s="141" t="s">
        <v>1746</v>
      </c>
      <c r="Y298" s="141" t="s">
        <v>1746</v>
      </c>
      <c r="Z298" s="153" t="s">
        <v>1746</v>
      </c>
    </row>
    <row r="299" spans="1:26" x14ac:dyDescent="0.25">
      <c r="A299" s="29">
        <v>298</v>
      </c>
      <c r="B299" s="90" t="s">
        <v>3553</v>
      </c>
      <c r="C299" s="90" t="s">
        <v>1728</v>
      </c>
      <c r="D299" s="91">
        <v>43895</v>
      </c>
      <c r="E299" s="92">
        <v>0.38888888888888901</v>
      </c>
      <c r="F299" s="92">
        <v>0.80555555555555602</v>
      </c>
      <c r="G299" s="93">
        <v>1200</v>
      </c>
      <c r="H299" s="22" t="s">
        <v>1746</v>
      </c>
      <c r="I299" s="23" t="s">
        <v>1746</v>
      </c>
      <c r="J299" s="23" t="s">
        <v>1746</v>
      </c>
      <c r="K299" s="23" t="s">
        <v>1746</v>
      </c>
      <c r="L299" s="94">
        <v>0</v>
      </c>
      <c r="M299" s="94" t="s">
        <v>1746</v>
      </c>
      <c r="N299" s="94">
        <v>0</v>
      </c>
      <c r="O299" s="23" t="s">
        <v>1746</v>
      </c>
      <c r="P299" s="15" t="s">
        <v>1746</v>
      </c>
      <c r="Q299" s="15" t="s">
        <v>1746</v>
      </c>
      <c r="R299" s="136">
        <v>0</v>
      </c>
      <c r="S299" s="93">
        <v>0</v>
      </c>
      <c r="T299" s="138">
        <v>0</v>
      </c>
      <c r="U299" s="22" t="s">
        <v>1746</v>
      </c>
      <c r="V299" s="24" t="s">
        <v>1746</v>
      </c>
      <c r="W299" s="94">
        <v>10</v>
      </c>
      <c r="X299" s="141" t="s">
        <v>1746</v>
      </c>
      <c r="Y299" s="141" t="s">
        <v>1746</v>
      </c>
      <c r="Z299" s="153" t="s">
        <v>1746</v>
      </c>
    </row>
    <row r="300" spans="1:26" x14ac:dyDescent="0.25">
      <c r="A300" s="29">
        <v>299</v>
      </c>
      <c r="B300" s="91" t="s">
        <v>3513</v>
      </c>
      <c r="C300" s="90">
        <v>208</v>
      </c>
      <c r="D300" s="91">
        <v>43895</v>
      </c>
      <c r="E300" s="92">
        <v>0.55555555555555602</v>
      </c>
      <c r="F300" s="92">
        <v>0.82986111111111105</v>
      </c>
      <c r="G300" s="93">
        <v>1200</v>
      </c>
      <c r="H300" s="22" t="s">
        <v>1746</v>
      </c>
      <c r="I300" s="23" t="s">
        <v>1746</v>
      </c>
      <c r="J300" s="23" t="s">
        <v>1746</v>
      </c>
      <c r="K300" s="23" t="s">
        <v>1746</v>
      </c>
      <c r="L300" s="94">
        <v>0</v>
      </c>
      <c r="M300" s="94" t="s">
        <v>1746</v>
      </c>
      <c r="N300" s="94">
        <v>6</v>
      </c>
      <c r="O300" s="23" t="s">
        <v>1746</v>
      </c>
      <c r="P300" s="15" t="s">
        <v>1746</v>
      </c>
      <c r="Q300" s="15" t="s">
        <v>1746</v>
      </c>
      <c r="R300" s="136">
        <v>25</v>
      </c>
      <c r="S300" s="93">
        <v>1</v>
      </c>
      <c r="T300" s="138">
        <v>6</v>
      </c>
      <c r="U300" s="22" t="s">
        <v>1746</v>
      </c>
      <c r="V300" s="24" t="s">
        <v>1746</v>
      </c>
      <c r="W300" s="94">
        <v>6.583333333333333</v>
      </c>
      <c r="X300" s="141" t="s">
        <v>1746</v>
      </c>
      <c r="Y300" s="141" t="s">
        <v>1746</v>
      </c>
      <c r="Z300" s="153" t="s">
        <v>3860</v>
      </c>
    </row>
    <row r="301" spans="1:26" x14ac:dyDescent="0.25">
      <c r="A301" s="29">
        <v>300</v>
      </c>
      <c r="B301" s="90" t="s">
        <v>3513</v>
      </c>
      <c r="C301" s="90">
        <v>208</v>
      </c>
      <c r="D301" s="91">
        <v>43896</v>
      </c>
      <c r="E301" s="92">
        <v>0.45138888888888901</v>
      </c>
      <c r="F301" s="92">
        <v>0.78472222222222199</v>
      </c>
      <c r="G301" s="93">
        <v>1200</v>
      </c>
      <c r="H301" s="22" t="s">
        <v>1746</v>
      </c>
      <c r="I301" s="23" t="s">
        <v>1746</v>
      </c>
      <c r="J301" s="23" t="s">
        <v>1746</v>
      </c>
      <c r="K301" s="23" t="s">
        <v>1746</v>
      </c>
      <c r="L301" s="94">
        <v>0</v>
      </c>
      <c r="M301" s="94" t="s">
        <v>1746</v>
      </c>
      <c r="N301" s="94">
        <v>0</v>
      </c>
      <c r="O301" s="23" t="s">
        <v>1746</v>
      </c>
      <c r="P301" s="15" t="s">
        <v>1746</v>
      </c>
      <c r="Q301" s="15" t="s">
        <v>1746</v>
      </c>
      <c r="R301" s="136">
        <v>33</v>
      </c>
      <c r="S301" s="93">
        <v>0</v>
      </c>
      <c r="T301" s="138">
        <v>0</v>
      </c>
      <c r="U301" s="22" t="s">
        <v>1746</v>
      </c>
      <c r="V301" s="24" t="s">
        <v>1746</v>
      </c>
      <c r="W301" s="94">
        <v>8</v>
      </c>
      <c r="X301" s="141" t="s">
        <v>1746</v>
      </c>
      <c r="Y301" s="141" t="s">
        <v>1746</v>
      </c>
      <c r="Z301" s="153" t="s">
        <v>1746</v>
      </c>
    </row>
    <row r="302" spans="1:26" x14ac:dyDescent="0.25">
      <c r="A302" s="29">
        <v>301</v>
      </c>
      <c r="B302" s="90" t="s">
        <v>3513</v>
      </c>
      <c r="C302" s="90">
        <v>208</v>
      </c>
      <c r="D302" s="91">
        <v>43897</v>
      </c>
      <c r="E302" s="92">
        <v>0.39583333333333298</v>
      </c>
      <c r="F302" s="92">
        <v>0.72916666666666696</v>
      </c>
      <c r="G302" s="93">
        <v>1200</v>
      </c>
      <c r="H302" s="22" t="s">
        <v>1746</v>
      </c>
      <c r="I302" s="23" t="s">
        <v>1746</v>
      </c>
      <c r="J302" s="23" t="s">
        <v>1746</v>
      </c>
      <c r="K302" s="23" t="s">
        <v>1746</v>
      </c>
      <c r="L302" s="94">
        <v>0</v>
      </c>
      <c r="M302" s="94" t="s">
        <v>1746</v>
      </c>
      <c r="N302" s="94">
        <v>13.5</v>
      </c>
      <c r="O302" s="23" t="s">
        <v>1746</v>
      </c>
      <c r="P302" s="15" t="s">
        <v>1746</v>
      </c>
      <c r="Q302" s="15" t="s">
        <v>1746</v>
      </c>
      <c r="R302" s="136">
        <v>20</v>
      </c>
      <c r="S302" s="93">
        <v>1</v>
      </c>
      <c r="T302" s="138">
        <v>13.5</v>
      </c>
      <c r="U302" s="22" t="s">
        <v>1746</v>
      </c>
      <c r="V302" s="24" t="s">
        <v>1746</v>
      </c>
      <c r="W302" s="94">
        <v>8</v>
      </c>
      <c r="X302" s="141" t="s">
        <v>1746</v>
      </c>
      <c r="Y302" s="141" t="s">
        <v>1746</v>
      </c>
      <c r="Z302" s="153" t="s">
        <v>1746</v>
      </c>
    </row>
    <row r="303" spans="1:26" x14ac:dyDescent="0.25">
      <c r="A303" s="29">
        <v>302</v>
      </c>
      <c r="B303" s="90" t="s">
        <v>2064</v>
      </c>
      <c r="C303" s="98" t="s">
        <v>2495</v>
      </c>
      <c r="D303" s="91">
        <v>43897</v>
      </c>
      <c r="E303" s="92">
        <v>0.63194444444444398</v>
      </c>
      <c r="F303" s="92">
        <v>0.73611111111111105</v>
      </c>
      <c r="G303" s="93">
        <v>1200</v>
      </c>
      <c r="H303" s="22" t="s">
        <v>1746</v>
      </c>
      <c r="I303" s="23" t="s">
        <v>1746</v>
      </c>
      <c r="J303" s="23" t="s">
        <v>1746</v>
      </c>
      <c r="K303" s="23" t="s">
        <v>1746</v>
      </c>
      <c r="L303" s="94">
        <v>4.2</v>
      </c>
      <c r="M303" s="94" t="s">
        <v>1746</v>
      </c>
      <c r="N303" s="94">
        <v>6</v>
      </c>
      <c r="O303" s="23" t="s">
        <v>1746</v>
      </c>
      <c r="P303" s="15" t="s">
        <v>1746</v>
      </c>
      <c r="Q303" s="15" t="s">
        <v>1746</v>
      </c>
      <c r="R303" s="136">
        <v>0</v>
      </c>
      <c r="S303" s="93">
        <v>3</v>
      </c>
      <c r="T303" s="138">
        <v>5.3999999999999995</v>
      </c>
      <c r="U303" s="22" t="s">
        <v>1746</v>
      </c>
      <c r="V303" s="24" t="s">
        <v>1746</v>
      </c>
      <c r="W303" s="94">
        <v>2.5</v>
      </c>
      <c r="X303" s="141" t="s">
        <v>1746</v>
      </c>
      <c r="Y303" s="141" t="s">
        <v>1746</v>
      </c>
      <c r="Z303" s="153" t="s">
        <v>3859</v>
      </c>
    </row>
    <row r="304" spans="1:26" x14ac:dyDescent="0.25">
      <c r="A304" s="29">
        <v>303</v>
      </c>
      <c r="B304" s="90" t="s">
        <v>2064</v>
      </c>
      <c r="C304" s="98" t="s">
        <v>2495</v>
      </c>
      <c r="D304" s="91">
        <v>43898</v>
      </c>
      <c r="E304" s="92">
        <v>0.36458333333333298</v>
      </c>
      <c r="F304" s="92">
        <v>0.72569444444444398</v>
      </c>
      <c r="G304" s="93">
        <v>1200</v>
      </c>
      <c r="H304" s="22" t="s">
        <v>1746</v>
      </c>
      <c r="I304" s="23" t="s">
        <v>1746</v>
      </c>
      <c r="J304" s="23" t="s">
        <v>1746</v>
      </c>
      <c r="K304" s="23" t="s">
        <v>1746</v>
      </c>
      <c r="L304" s="94">
        <v>3</v>
      </c>
      <c r="M304" s="94" t="s">
        <v>1746</v>
      </c>
      <c r="N304" s="94">
        <v>5.4</v>
      </c>
      <c r="O304" s="23" t="s">
        <v>1746</v>
      </c>
      <c r="P304" s="15" t="s">
        <v>1746</v>
      </c>
      <c r="Q304" s="15" t="s">
        <v>1746</v>
      </c>
      <c r="R304" s="136">
        <v>2.7</v>
      </c>
      <c r="S304" s="93">
        <v>3</v>
      </c>
      <c r="T304" s="138">
        <v>7.2000000000000011</v>
      </c>
      <c r="U304" s="22" t="s">
        <v>1746</v>
      </c>
      <c r="V304" s="24" t="s">
        <v>1746</v>
      </c>
      <c r="W304" s="94">
        <v>8</v>
      </c>
      <c r="X304" s="141" t="s">
        <v>1746</v>
      </c>
      <c r="Y304" s="141" t="s">
        <v>1746</v>
      </c>
      <c r="Z304" s="153" t="s">
        <v>1746</v>
      </c>
    </row>
    <row r="305" spans="1:26" x14ac:dyDescent="0.25">
      <c r="A305" s="29">
        <v>304</v>
      </c>
      <c r="B305" s="90" t="s">
        <v>3556</v>
      </c>
      <c r="C305" s="98" t="s">
        <v>1865</v>
      </c>
      <c r="D305" s="91">
        <v>43899</v>
      </c>
      <c r="E305" s="92">
        <v>0.48958333333333298</v>
      </c>
      <c r="F305" s="92">
        <v>0.52083333333333304</v>
      </c>
      <c r="G305" s="93">
        <v>900</v>
      </c>
      <c r="H305" s="22" t="s">
        <v>1746</v>
      </c>
      <c r="I305" s="23" t="s">
        <v>1746</v>
      </c>
      <c r="J305" s="23" t="s">
        <v>1746</v>
      </c>
      <c r="K305" s="23" t="s">
        <v>1746</v>
      </c>
      <c r="L305" s="94">
        <v>0</v>
      </c>
      <c r="M305" s="94" t="s">
        <v>1746</v>
      </c>
      <c r="N305" s="94">
        <v>0</v>
      </c>
      <c r="O305" s="23" t="s">
        <v>1746</v>
      </c>
      <c r="P305" s="15" t="s">
        <v>1746</v>
      </c>
      <c r="Q305" s="15" t="s">
        <v>1746</v>
      </c>
      <c r="R305" s="136">
        <v>0</v>
      </c>
      <c r="S305" s="93">
        <v>0</v>
      </c>
      <c r="T305" s="138">
        <v>0</v>
      </c>
      <c r="U305" s="22" t="s">
        <v>1746</v>
      </c>
      <c r="V305" s="24" t="s">
        <v>1746</v>
      </c>
      <c r="W305" s="94">
        <v>0.75</v>
      </c>
      <c r="X305" s="141" t="s">
        <v>1746</v>
      </c>
      <c r="Y305" s="141" t="s">
        <v>1746</v>
      </c>
      <c r="Z305" s="153" t="s">
        <v>1746</v>
      </c>
    </row>
    <row r="306" spans="1:26" x14ac:dyDescent="0.25">
      <c r="A306" s="29">
        <v>305</v>
      </c>
      <c r="B306" s="90" t="s">
        <v>3556</v>
      </c>
      <c r="C306" s="90" t="s">
        <v>1728</v>
      </c>
      <c r="D306" s="91">
        <v>43899</v>
      </c>
      <c r="E306" s="92">
        <v>0.56944444444444398</v>
      </c>
      <c r="F306" s="92">
        <v>0.85416666666666696</v>
      </c>
      <c r="G306" s="93">
        <v>900</v>
      </c>
      <c r="H306" s="22" t="s">
        <v>1746</v>
      </c>
      <c r="I306" s="23" t="s">
        <v>1746</v>
      </c>
      <c r="J306" s="23" t="s">
        <v>1746</v>
      </c>
      <c r="K306" s="23" t="s">
        <v>1746</v>
      </c>
      <c r="L306" s="94">
        <v>0</v>
      </c>
      <c r="M306" s="94" t="s">
        <v>1746</v>
      </c>
      <c r="N306" s="94">
        <v>6</v>
      </c>
      <c r="O306" s="23" t="s">
        <v>1746</v>
      </c>
      <c r="P306" s="15" t="s">
        <v>1746</v>
      </c>
      <c r="Q306" s="15" t="s">
        <v>1746</v>
      </c>
      <c r="R306" s="136">
        <v>32</v>
      </c>
      <c r="S306" s="93">
        <v>1</v>
      </c>
      <c r="T306" s="138">
        <v>6</v>
      </c>
      <c r="U306" s="22" t="s">
        <v>1746</v>
      </c>
      <c r="V306" s="24" t="s">
        <v>1746</v>
      </c>
      <c r="W306" s="94">
        <v>6.833333333333333</v>
      </c>
      <c r="X306" s="141" t="s">
        <v>1746</v>
      </c>
      <c r="Y306" s="141" t="s">
        <v>1746</v>
      </c>
      <c r="Z306" s="153" t="s">
        <v>1746</v>
      </c>
    </row>
    <row r="307" spans="1:26" x14ac:dyDescent="0.25">
      <c r="A307" s="29">
        <v>306</v>
      </c>
      <c r="B307" s="90" t="s">
        <v>3511</v>
      </c>
      <c r="C307" s="90">
        <v>208</v>
      </c>
      <c r="D307" s="91">
        <v>43899</v>
      </c>
      <c r="E307" s="92">
        <v>0.63888888888888895</v>
      </c>
      <c r="F307" s="92">
        <v>0.80555555555555602</v>
      </c>
      <c r="G307" s="93">
        <v>1200</v>
      </c>
      <c r="H307" s="22" t="s">
        <v>1746</v>
      </c>
      <c r="I307" s="23" t="s">
        <v>1746</v>
      </c>
      <c r="J307" s="23" t="s">
        <v>1746</v>
      </c>
      <c r="K307" s="23" t="s">
        <v>1746</v>
      </c>
      <c r="L307" s="94">
        <v>0</v>
      </c>
      <c r="M307" s="94" t="s">
        <v>1746</v>
      </c>
      <c r="N307" s="94">
        <v>4.2</v>
      </c>
      <c r="O307" s="23" t="s">
        <v>1746</v>
      </c>
      <c r="P307" s="15" t="s">
        <v>1746</v>
      </c>
      <c r="Q307" s="15" t="s">
        <v>1746</v>
      </c>
      <c r="R307" s="136">
        <v>8</v>
      </c>
      <c r="S307" s="93">
        <v>1</v>
      </c>
      <c r="T307" s="138">
        <v>4.2</v>
      </c>
      <c r="U307" s="22" t="s">
        <v>1746</v>
      </c>
      <c r="V307" s="24" t="s">
        <v>1746</v>
      </c>
      <c r="W307" s="94">
        <v>4</v>
      </c>
      <c r="X307" s="141" t="s">
        <v>1746</v>
      </c>
      <c r="Y307" s="141" t="s">
        <v>1746</v>
      </c>
      <c r="Z307" s="153" t="s">
        <v>1746</v>
      </c>
    </row>
    <row r="308" spans="1:26" x14ac:dyDescent="0.25">
      <c r="A308" s="29">
        <v>307</v>
      </c>
      <c r="B308" s="90" t="s">
        <v>3511</v>
      </c>
      <c r="C308" s="90" t="s">
        <v>1728</v>
      </c>
      <c r="D308" s="91">
        <v>43900</v>
      </c>
      <c r="E308" s="92">
        <v>0.45138888888888901</v>
      </c>
      <c r="F308" s="92">
        <v>0.78472222222222199</v>
      </c>
      <c r="G308" s="93">
        <v>1200</v>
      </c>
      <c r="H308" s="22" t="s">
        <v>1746</v>
      </c>
      <c r="I308" s="23" t="s">
        <v>1746</v>
      </c>
      <c r="J308" s="23" t="s">
        <v>1746</v>
      </c>
      <c r="K308" s="23" t="s">
        <v>1746</v>
      </c>
      <c r="L308" s="94">
        <v>0</v>
      </c>
      <c r="M308" s="94" t="s">
        <v>1746</v>
      </c>
      <c r="N308" s="94">
        <v>8.3000000000000007</v>
      </c>
      <c r="O308" s="23" t="s">
        <v>1746</v>
      </c>
      <c r="P308" s="15" t="s">
        <v>1746</v>
      </c>
      <c r="Q308" s="15" t="s">
        <v>1746</v>
      </c>
      <c r="R308" s="136">
        <v>67</v>
      </c>
      <c r="S308" s="93">
        <v>1</v>
      </c>
      <c r="T308" s="138">
        <v>8.3000000000000007</v>
      </c>
      <c r="U308" s="22" t="s">
        <v>1746</v>
      </c>
      <c r="V308" s="24" t="s">
        <v>1746</v>
      </c>
      <c r="W308" s="94">
        <v>8</v>
      </c>
      <c r="X308" s="141" t="s">
        <v>1746</v>
      </c>
      <c r="Y308" s="141" t="s">
        <v>1746</v>
      </c>
      <c r="Z308" s="153" t="s">
        <v>1746</v>
      </c>
    </row>
    <row r="309" spans="1:26" x14ac:dyDescent="0.25">
      <c r="A309" s="29">
        <v>308</v>
      </c>
      <c r="B309" s="90" t="s">
        <v>3553</v>
      </c>
      <c r="C309" s="90" t="s">
        <v>1766</v>
      </c>
      <c r="D309" s="91">
        <v>43900</v>
      </c>
      <c r="E309" s="92">
        <v>0.39583333333333298</v>
      </c>
      <c r="F309" s="92">
        <v>0.80208333333333304</v>
      </c>
      <c r="G309" s="93">
        <v>1200</v>
      </c>
      <c r="H309" s="22" t="s">
        <v>1746</v>
      </c>
      <c r="I309" s="23" t="s">
        <v>1746</v>
      </c>
      <c r="J309" s="23" t="s">
        <v>1746</v>
      </c>
      <c r="K309" s="23" t="s">
        <v>1746</v>
      </c>
      <c r="L309" s="94">
        <v>0</v>
      </c>
      <c r="M309" s="94" t="s">
        <v>1746</v>
      </c>
      <c r="N309" s="94">
        <v>0</v>
      </c>
      <c r="O309" s="23" t="s">
        <v>1746</v>
      </c>
      <c r="P309" s="15" t="s">
        <v>1746</v>
      </c>
      <c r="Q309" s="15" t="s">
        <v>1746</v>
      </c>
      <c r="R309" s="136">
        <v>0</v>
      </c>
      <c r="S309" s="93">
        <v>0</v>
      </c>
      <c r="T309" s="138">
        <v>0</v>
      </c>
      <c r="U309" s="22" t="s">
        <v>1746</v>
      </c>
      <c r="V309" s="24" t="s">
        <v>1746</v>
      </c>
      <c r="W309" s="94">
        <v>4</v>
      </c>
      <c r="X309" s="141" t="s">
        <v>1746</v>
      </c>
      <c r="Y309" s="141" t="s">
        <v>1746</v>
      </c>
      <c r="Z309" s="153" t="s">
        <v>3858</v>
      </c>
    </row>
    <row r="310" spans="1:26" x14ac:dyDescent="0.25">
      <c r="A310" s="29">
        <v>309</v>
      </c>
      <c r="B310" s="90" t="s">
        <v>3553</v>
      </c>
      <c r="C310" s="90" t="s">
        <v>1766</v>
      </c>
      <c r="D310" s="91">
        <v>43901</v>
      </c>
      <c r="E310" s="92">
        <v>0.38194444444444398</v>
      </c>
      <c r="F310" s="92">
        <v>0.54861111111111105</v>
      </c>
      <c r="G310" s="93">
        <v>1200</v>
      </c>
      <c r="H310" s="22" t="s">
        <v>1746</v>
      </c>
      <c r="I310" s="23" t="s">
        <v>1746</v>
      </c>
      <c r="J310" s="23" t="s">
        <v>1746</v>
      </c>
      <c r="K310" s="23" t="s">
        <v>1746</v>
      </c>
      <c r="L310" s="94">
        <v>0</v>
      </c>
      <c r="M310" s="94" t="s">
        <v>1746</v>
      </c>
      <c r="N310" s="94">
        <v>0</v>
      </c>
      <c r="O310" s="23" t="s">
        <v>1746</v>
      </c>
      <c r="P310" s="15" t="s">
        <v>1746</v>
      </c>
      <c r="Q310" s="15" t="s">
        <v>1746</v>
      </c>
      <c r="R310" s="136">
        <v>0</v>
      </c>
      <c r="S310" s="93">
        <v>0</v>
      </c>
      <c r="T310" s="138">
        <v>0</v>
      </c>
      <c r="U310" s="22" t="s">
        <v>1746</v>
      </c>
      <c r="V310" s="24" t="s">
        <v>1746</v>
      </c>
      <c r="W310" s="94">
        <v>4</v>
      </c>
      <c r="X310" s="141" t="s">
        <v>1746</v>
      </c>
      <c r="Y310" s="141" t="s">
        <v>1746</v>
      </c>
      <c r="Z310" s="153" t="s">
        <v>50</v>
      </c>
    </row>
    <row r="311" spans="1:26" x14ac:dyDescent="0.25">
      <c r="A311" s="29">
        <v>310</v>
      </c>
      <c r="B311" s="90" t="s">
        <v>3511</v>
      </c>
      <c r="C311" s="90" t="s">
        <v>1728</v>
      </c>
      <c r="D311" s="91">
        <v>43901</v>
      </c>
      <c r="E311" s="92">
        <v>0.44791666666666702</v>
      </c>
      <c r="F311" s="92">
        <v>0.78125</v>
      </c>
      <c r="G311" s="93">
        <v>1200</v>
      </c>
      <c r="H311" s="22" t="s">
        <v>1746</v>
      </c>
      <c r="I311" s="23" t="s">
        <v>1746</v>
      </c>
      <c r="J311" s="23" t="s">
        <v>1746</v>
      </c>
      <c r="K311" s="23" t="s">
        <v>1746</v>
      </c>
      <c r="L311" s="94">
        <v>0</v>
      </c>
      <c r="M311" s="94" t="s">
        <v>1746</v>
      </c>
      <c r="N311" s="94">
        <v>8.5</v>
      </c>
      <c r="O311" s="23" t="s">
        <v>1746</v>
      </c>
      <c r="P311" s="15" t="s">
        <v>1746</v>
      </c>
      <c r="Q311" s="15" t="s">
        <v>1746</v>
      </c>
      <c r="R311" s="136">
        <v>46</v>
      </c>
      <c r="S311" s="93">
        <v>1</v>
      </c>
      <c r="T311" s="138">
        <v>8.5</v>
      </c>
      <c r="U311" s="22" t="s">
        <v>1746</v>
      </c>
      <c r="V311" s="24" t="s">
        <v>1746</v>
      </c>
      <c r="W311" s="94">
        <v>8</v>
      </c>
      <c r="X311" s="141" t="s">
        <v>1746</v>
      </c>
      <c r="Y311" s="141" t="s">
        <v>1746</v>
      </c>
      <c r="Z311" s="153" t="s">
        <v>1746</v>
      </c>
    </row>
    <row r="312" spans="1:26" x14ac:dyDescent="0.25">
      <c r="A312" s="29">
        <v>311</v>
      </c>
      <c r="B312" s="90" t="s">
        <v>3553</v>
      </c>
      <c r="C312" s="90">
        <v>208</v>
      </c>
      <c r="D312" s="91">
        <v>43903</v>
      </c>
      <c r="E312" s="92">
        <v>0.38194444444444398</v>
      </c>
      <c r="F312" s="92">
        <v>0.71527777777777801</v>
      </c>
      <c r="G312" s="93">
        <v>1200</v>
      </c>
      <c r="H312" s="22" t="s">
        <v>1746</v>
      </c>
      <c r="I312" s="23" t="s">
        <v>1746</v>
      </c>
      <c r="J312" s="23" t="s">
        <v>1746</v>
      </c>
      <c r="K312" s="23" t="s">
        <v>1746</v>
      </c>
      <c r="L312" s="94">
        <v>0</v>
      </c>
      <c r="M312" s="94" t="s">
        <v>1746</v>
      </c>
      <c r="N312" s="94">
        <v>0</v>
      </c>
      <c r="O312" s="23" t="s">
        <v>1746</v>
      </c>
      <c r="P312" s="15" t="s">
        <v>1746</v>
      </c>
      <c r="Q312" s="15" t="s">
        <v>1746</v>
      </c>
      <c r="R312" s="136">
        <v>12</v>
      </c>
      <c r="S312" s="93">
        <v>0</v>
      </c>
      <c r="T312" s="138">
        <v>0</v>
      </c>
      <c r="U312" s="22" t="s">
        <v>1746</v>
      </c>
      <c r="V312" s="24" t="s">
        <v>1746</v>
      </c>
      <c r="W312" s="94">
        <v>8</v>
      </c>
      <c r="X312" s="141" t="s">
        <v>1746</v>
      </c>
      <c r="Y312" s="141" t="s">
        <v>1746</v>
      </c>
      <c r="Z312" s="153" t="s">
        <v>1746</v>
      </c>
    </row>
    <row r="313" spans="1:26" x14ac:dyDescent="0.25">
      <c r="A313" s="29">
        <v>312</v>
      </c>
      <c r="B313" s="90" t="s">
        <v>3553</v>
      </c>
      <c r="C313" s="90" t="s">
        <v>1728</v>
      </c>
      <c r="D313" s="91">
        <v>43903</v>
      </c>
      <c r="E313" s="92">
        <v>0.53472222222222199</v>
      </c>
      <c r="F313" s="92">
        <v>0.82638888888888895</v>
      </c>
      <c r="G313" s="93">
        <v>1200</v>
      </c>
      <c r="H313" s="22" t="s">
        <v>1746</v>
      </c>
      <c r="I313" s="23" t="s">
        <v>1746</v>
      </c>
      <c r="J313" s="23" t="s">
        <v>1746</v>
      </c>
      <c r="K313" s="23" t="s">
        <v>1746</v>
      </c>
      <c r="L313" s="94">
        <v>0.4</v>
      </c>
      <c r="M313" s="94" t="s">
        <v>1746</v>
      </c>
      <c r="N313" s="94">
        <v>9.1</v>
      </c>
      <c r="O313" s="23" t="s">
        <v>1746</v>
      </c>
      <c r="P313" s="15" t="s">
        <v>1746</v>
      </c>
      <c r="Q313" s="15" t="s">
        <v>1746</v>
      </c>
      <c r="R313" s="136">
        <v>11</v>
      </c>
      <c r="S313" s="93">
        <v>1</v>
      </c>
      <c r="T313" s="138">
        <v>8.6999999999999993</v>
      </c>
      <c r="U313" s="22" t="s">
        <v>1746</v>
      </c>
      <c r="V313" s="24" t="s">
        <v>1746</v>
      </c>
      <c r="W313" s="94">
        <v>7</v>
      </c>
      <c r="X313" s="141" t="s">
        <v>1746</v>
      </c>
      <c r="Y313" s="141" t="s">
        <v>1746</v>
      </c>
      <c r="Z313" s="153" t="s">
        <v>1746</v>
      </c>
    </row>
    <row r="314" spans="1:26" x14ac:dyDescent="0.25">
      <c r="A314" s="29">
        <v>313</v>
      </c>
      <c r="B314" s="90" t="s">
        <v>3511</v>
      </c>
      <c r="C314" s="90" t="s">
        <v>3555</v>
      </c>
      <c r="D314" s="91">
        <v>43905</v>
      </c>
      <c r="E314" s="92">
        <v>0.38888888888888901</v>
      </c>
      <c r="F314" s="92">
        <v>0.86458333333333304</v>
      </c>
      <c r="G314" s="93">
        <v>1200</v>
      </c>
      <c r="H314" s="22" t="s">
        <v>1746</v>
      </c>
      <c r="I314" s="23" t="s">
        <v>1746</v>
      </c>
      <c r="J314" s="23" t="s">
        <v>1746</v>
      </c>
      <c r="K314" s="23" t="s">
        <v>1746</v>
      </c>
      <c r="L314" s="94">
        <v>0</v>
      </c>
      <c r="M314" s="94" t="s">
        <v>1746</v>
      </c>
      <c r="N314" s="94">
        <v>5.8</v>
      </c>
      <c r="O314" s="23" t="s">
        <v>1746</v>
      </c>
      <c r="P314" s="15" t="s">
        <v>1746</v>
      </c>
      <c r="Q314" s="15" t="s">
        <v>1746</v>
      </c>
      <c r="R314" s="136">
        <v>6.2</v>
      </c>
      <c r="S314" s="93">
        <v>3</v>
      </c>
      <c r="T314" s="138">
        <v>17.399999999999999</v>
      </c>
      <c r="U314" s="22" t="s">
        <v>1746</v>
      </c>
      <c r="V314" s="24" t="s">
        <v>1746</v>
      </c>
      <c r="W314" s="94">
        <v>11</v>
      </c>
      <c r="X314" s="141" t="s">
        <v>1746</v>
      </c>
      <c r="Y314" s="141" t="s">
        <v>1746</v>
      </c>
      <c r="Z314" s="153" t="s">
        <v>3857</v>
      </c>
    </row>
    <row r="315" spans="1:26" x14ac:dyDescent="0.25">
      <c r="A315" s="29">
        <v>314</v>
      </c>
      <c r="B315" s="90" t="s">
        <v>3553</v>
      </c>
      <c r="C315" s="90" t="s">
        <v>2495</v>
      </c>
      <c r="D315" s="91">
        <v>43905</v>
      </c>
      <c r="E315" s="92">
        <v>0.45486111111111099</v>
      </c>
      <c r="F315" s="92">
        <v>0.91666666666666696</v>
      </c>
      <c r="G315" s="93">
        <v>1200</v>
      </c>
      <c r="H315" s="22" t="s">
        <v>1746</v>
      </c>
      <c r="I315" s="23" t="s">
        <v>1746</v>
      </c>
      <c r="J315" s="23" t="s">
        <v>1746</v>
      </c>
      <c r="K315" s="23" t="s">
        <v>1746</v>
      </c>
      <c r="L315" s="94">
        <v>0</v>
      </c>
      <c r="M315" s="94" t="s">
        <v>1746</v>
      </c>
      <c r="N315" s="94">
        <v>5</v>
      </c>
      <c r="O315" s="23" t="s">
        <v>1746</v>
      </c>
      <c r="P315" s="15" t="s">
        <v>1746</v>
      </c>
      <c r="Q315" s="15" t="s">
        <v>1746</v>
      </c>
      <c r="R315" s="136">
        <v>0.5</v>
      </c>
      <c r="S315" s="93">
        <v>1</v>
      </c>
      <c r="T315" s="138">
        <v>5</v>
      </c>
      <c r="U315" s="22" t="s">
        <v>1746</v>
      </c>
      <c r="V315" s="24" t="s">
        <v>1746</v>
      </c>
      <c r="W315" s="94">
        <v>10.083333333333334</v>
      </c>
      <c r="X315" s="141" t="s">
        <v>1746</v>
      </c>
      <c r="Y315" s="141" t="s">
        <v>1746</v>
      </c>
      <c r="Z315" s="153" t="s">
        <v>3856</v>
      </c>
    </row>
    <row r="316" spans="1:26" x14ac:dyDescent="0.25">
      <c r="A316" s="29">
        <v>315</v>
      </c>
      <c r="B316" s="90" t="s">
        <v>3553</v>
      </c>
      <c r="C316" s="90" t="s">
        <v>2495</v>
      </c>
      <c r="D316" s="91">
        <v>43906</v>
      </c>
      <c r="E316" s="92">
        <v>0.35763888888888901</v>
      </c>
      <c r="F316" s="92">
        <v>0.77430555555555602</v>
      </c>
      <c r="G316" s="93">
        <v>1200</v>
      </c>
      <c r="H316" s="22" t="s">
        <v>1746</v>
      </c>
      <c r="I316" s="23" t="s">
        <v>1746</v>
      </c>
      <c r="J316" s="23" t="s">
        <v>1746</v>
      </c>
      <c r="K316" s="23" t="s">
        <v>1746</v>
      </c>
      <c r="L316" s="94">
        <v>0</v>
      </c>
      <c r="M316" s="94" t="s">
        <v>1746</v>
      </c>
      <c r="N316" s="94">
        <v>6.2</v>
      </c>
      <c r="O316" s="23" t="s">
        <v>1746</v>
      </c>
      <c r="P316" s="15" t="s">
        <v>1746</v>
      </c>
      <c r="Q316" s="15" t="s">
        <v>1746</v>
      </c>
      <c r="R316" s="136">
        <v>5.5</v>
      </c>
      <c r="S316" s="93">
        <v>3</v>
      </c>
      <c r="T316" s="138">
        <v>18.600000000000001</v>
      </c>
      <c r="U316" s="22" t="s">
        <v>1746</v>
      </c>
      <c r="V316" s="24" t="s">
        <v>1746</v>
      </c>
      <c r="W316" s="94">
        <v>10</v>
      </c>
      <c r="X316" s="141" t="s">
        <v>1746</v>
      </c>
      <c r="Y316" s="141" t="s">
        <v>1746</v>
      </c>
      <c r="Z316" s="153" t="s">
        <v>1746</v>
      </c>
    </row>
    <row r="317" spans="1:26" x14ac:dyDescent="0.25">
      <c r="A317" s="29">
        <v>316</v>
      </c>
      <c r="B317" s="90" t="s">
        <v>3553</v>
      </c>
      <c r="C317" s="90" t="s">
        <v>1728</v>
      </c>
      <c r="D317" s="91">
        <v>43906</v>
      </c>
      <c r="E317" s="92">
        <v>0.40972222222222199</v>
      </c>
      <c r="F317" s="92">
        <v>0.82638888888888895</v>
      </c>
      <c r="G317" s="93">
        <v>1200</v>
      </c>
      <c r="H317" s="22" t="s">
        <v>1746</v>
      </c>
      <c r="I317" s="23" t="s">
        <v>1746</v>
      </c>
      <c r="J317" s="23" t="s">
        <v>1746</v>
      </c>
      <c r="K317" s="23" t="s">
        <v>1746</v>
      </c>
      <c r="L317" s="94">
        <v>0.4</v>
      </c>
      <c r="M317" s="94" t="s">
        <v>1746</v>
      </c>
      <c r="N317" s="94">
        <v>10</v>
      </c>
      <c r="O317" s="23" t="s">
        <v>1746</v>
      </c>
      <c r="P317" s="15" t="s">
        <v>1746</v>
      </c>
      <c r="Q317" s="15" t="s">
        <v>1746</v>
      </c>
      <c r="R317" s="136">
        <v>44</v>
      </c>
      <c r="S317" s="93">
        <v>1</v>
      </c>
      <c r="T317" s="138">
        <v>9.6</v>
      </c>
      <c r="U317" s="22" t="s">
        <v>1746</v>
      </c>
      <c r="V317" s="24" t="s">
        <v>1746</v>
      </c>
      <c r="W317" s="94">
        <v>10</v>
      </c>
      <c r="X317" s="141" t="s">
        <v>1746</v>
      </c>
      <c r="Y317" s="141" t="s">
        <v>1746</v>
      </c>
      <c r="Z317" s="153" t="s">
        <v>1746</v>
      </c>
    </row>
    <row r="318" spans="1:26" x14ac:dyDescent="0.25">
      <c r="A318" s="29">
        <v>317</v>
      </c>
      <c r="B318" s="90" t="s">
        <v>3511</v>
      </c>
      <c r="C318" s="90" t="s">
        <v>1741</v>
      </c>
      <c r="D318" s="91">
        <v>43906</v>
      </c>
      <c r="E318" s="92">
        <v>0.39583333333333298</v>
      </c>
      <c r="F318" s="92">
        <v>0.85416666666666696</v>
      </c>
      <c r="G318" s="93">
        <v>1200</v>
      </c>
      <c r="H318" s="22" t="s">
        <v>1746</v>
      </c>
      <c r="I318" s="23" t="s">
        <v>1746</v>
      </c>
      <c r="J318" s="23" t="s">
        <v>1746</v>
      </c>
      <c r="K318" s="23" t="s">
        <v>1746</v>
      </c>
      <c r="L318" s="94">
        <v>0</v>
      </c>
      <c r="M318" s="94" t="s">
        <v>1746</v>
      </c>
      <c r="N318" s="94">
        <v>5</v>
      </c>
      <c r="O318" s="23" t="s">
        <v>1746</v>
      </c>
      <c r="P318" s="15" t="s">
        <v>1746</v>
      </c>
      <c r="Q318" s="15" t="s">
        <v>1746</v>
      </c>
      <c r="R318" s="136">
        <v>31</v>
      </c>
      <c r="S318" s="93">
        <v>1</v>
      </c>
      <c r="T318" s="138">
        <v>5</v>
      </c>
      <c r="U318" s="22" t="s">
        <v>1746</v>
      </c>
      <c r="V318" s="24" t="s">
        <v>1746</v>
      </c>
      <c r="W318" s="94">
        <v>11</v>
      </c>
      <c r="X318" s="141" t="s">
        <v>1746</v>
      </c>
      <c r="Y318" s="141" t="s">
        <v>1746</v>
      </c>
      <c r="Z318" s="153" t="s">
        <v>1746</v>
      </c>
    </row>
    <row r="319" spans="1:26" x14ac:dyDescent="0.25">
      <c r="A319" s="29">
        <v>318</v>
      </c>
      <c r="B319" s="90" t="s">
        <v>3553</v>
      </c>
      <c r="C319" s="90" t="s">
        <v>1906</v>
      </c>
      <c r="D319" s="91">
        <v>43907</v>
      </c>
      <c r="E319" s="92">
        <v>0.375</v>
      </c>
      <c r="F319" s="92">
        <v>0.79166666666666696</v>
      </c>
      <c r="G319" s="93">
        <v>1200</v>
      </c>
      <c r="H319" s="22" t="s">
        <v>1746</v>
      </c>
      <c r="I319" s="23" t="s">
        <v>1746</v>
      </c>
      <c r="J319" s="23" t="s">
        <v>1746</v>
      </c>
      <c r="K319" s="23" t="s">
        <v>1746</v>
      </c>
      <c r="L319" s="94">
        <v>3</v>
      </c>
      <c r="M319" s="94" t="s">
        <v>1746</v>
      </c>
      <c r="N319" s="94">
        <v>5.4</v>
      </c>
      <c r="O319" s="23" t="s">
        <v>1746</v>
      </c>
      <c r="P319" s="15" t="s">
        <v>1746</v>
      </c>
      <c r="Q319" s="15" t="s">
        <v>1746</v>
      </c>
      <c r="R319" s="136">
        <v>13</v>
      </c>
      <c r="S319" s="93">
        <v>1</v>
      </c>
      <c r="T319" s="138">
        <v>2.4000000000000004</v>
      </c>
      <c r="U319" s="22" t="s">
        <v>1746</v>
      </c>
      <c r="V319" s="24" t="s">
        <v>1746</v>
      </c>
      <c r="W319" s="94">
        <v>10</v>
      </c>
      <c r="X319" s="141" t="s">
        <v>1746</v>
      </c>
      <c r="Y319" s="141" t="s">
        <v>1746</v>
      </c>
      <c r="Z319" s="153" t="s">
        <v>1746</v>
      </c>
    </row>
    <row r="320" spans="1:26" x14ac:dyDescent="0.25">
      <c r="A320" s="29">
        <v>319</v>
      </c>
      <c r="B320" s="90" t="s">
        <v>3553</v>
      </c>
      <c r="C320" s="90" t="s">
        <v>1728</v>
      </c>
      <c r="D320" s="91">
        <v>43907</v>
      </c>
      <c r="E320" s="92">
        <v>0.36249999999999999</v>
      </c>
      <c r="F320" s="92">
        <v>0.77916666666666701</v>
      </c>
      <c r="G320" s="93">
        <v>1200</v>
      </c>
      <c r="H320" s="22" t="s">
        <v>1746</v>
      </c>
      <c r="I320" s="23" t="s">
        <v>1746</v>
      </c>
      <c r="J320" s="23" t="s">
        <v>1746</v>
      </c>
      <c r="K320" s="23" t="s">
        <v>1746</v>
      </c>
      <c r="L320" s="94">
        <v>9</v>
      </c>
      <c r="M320" s="94" t="s">
        <v>1746</v>
      </c>
      <c r="N320" s="94">
        <v>10</v>
      </c>
      <c r="O320" s="23" t="s">
        <v>1746</v>
      </c>
      <c r="P320" s="15" t="s">
        <v>1746</v>
      </c>
      <c r="Q320" s="15" t="s">
        <v>1746</v>
      </c>
      <c r="R320" s="136">
        <v>61</v>
      </c>
      <c r="S320" s="93">
        <v>3</v>
      </c>
      <c r="T320" s="138">
        <v>3</v>
      </c>
      <c r="U320" s="22" t="s">
        <v>1746</v>
      </c>
      <c r="V320" s="24" t="s">
        <v>1746</v>
      </c>
      <c r="W320" s="94">
        <v>10</v>
      </c>
      <c r="X320" s="141" t="s">
        <v>1746</v>
      </c>
      <c r="Y320" s="141" t="s">
        <v>1746</v>
      </c>
      <c r="Z320" s="153" t="s">
        <v>1746</v>
      </c>
    </row>
    <row r="321" spans="1:26" x14ac:dyDescent="0.25">
      <c r="A321" s="29">
        <v>320</v>
      </c>
      <c r="B321" s="90" t="s">
        <v>3511</v>
      </c>
      <c r="C321" s="90">
        <v>208</v>
      </c>
      <c r="D321" s="91">
        <v>43907</v>
      </c>
      <c r="E321" s="92">
        <v>0.47569444444444398</v>
      </c>
      <c r="F321" s="92">
        <v>0.80902777777777801</v>
      </c>
      <c r="G321" s="93">
        <v>1200</v>
      </c>
      <c r="H321" s="22" t="s">
        <v>1746</v>
      </c>
      <c r="I321" s="23" t="s">
        <v>1746</v>
      </c>
      <c r="J321" s="23" t="s">
        <v>1746</v>
      </c>
      <c r="K321" s="23" t="s">
        <v>1746</v>
      </c>
      <c r="L321" s="94">
        <v>0</v>
      </c>
      <c r="M321" s="94" t="s">
        <v>1746</v>
      </c>
      <c r="N321" s="94">
        <v>6</v>
      </c>
      <c r="O321" s="23" t="s">
        <v>1746</v>
      </c>
      <c r="P321" s="15" t="s">
        <v>1746</v>
      </c>
      <c r="Q321" s="15" t="s">
        <v>1746</v>
      </c>
      <c r="R321" s="136">
        <v>18</v>
      </c>
      <c r="S321" s="93">
        <v>1</v>
      </c>
      <c r="T321" s="138">
        <v>6</v>
      </c>
      <c r="U321" s="22" t="s">
        <v>1746</v>
      </c>
      <c r="V321" s="24" t="s">
        <v>1746</v>
      </c>
      <c r="W321" s="94">
        <v>8</v>
      </c>
      <c r="X321" s="141" t="s">
        <v>1746</v>
      </c>
      <c r="Y321" s="141" t="s">
        <v>1746</v>
      </c>
      <c r="Z321" s="153" t="s">
        <v>1746</v>
      </c>
    </row>
    <row r="322" spans="1:26" x14ac:dyDescent="0.25">
      <c r="A322" s="29">
        <v>321</v>
      </c>
      <c r="B322" s="90" t="s">
        <v>3511</v>
      </c>
      <c r="C322" s="90" t="s">
        <v>1741</v>
      </c>
      <c r="D322" s="91">
        <v>43908</v>
      </c>
      <c r="E322" s="92">
        <v>0.45833333333333298</v>
      </c>
      <c r="F322" s="92">
        <v>0.83333333333333304</v>
      </c>
      <c r="G322" s="93">
        <v>1200</v>
      </c>
      <c r="H322" s="22" t="s">
        <v>1746</v>
      </c>
      <c r="I322" s="23" t="s">
        <v>1746</v>
      </c>
      <c r="J322" s="23" t="s">
        <v>1746</v>
      </c>
      <c r="K322" s="23" t="s">
        <v>1746</v>
      </c>
      <c r="L322" s="94">
        <v>0</v>
      </c>
      <c r="M322" s="94" t="s">
        <v>1746</v>
      </c>
      <c r="N322" s="94">
        <v>5</v>
      </c>
      <c r="O322" s="23" t="s">
        <v>1746</v>
      </c>
      <c r="P322" s="15" t="s">
        <v>1746</v>
      </c>
      <c r="Q322" s="15" t="s">
        <v>1746</v>
      </c>
      <c r="R322" s="136">
        <v>19</v>
      </c>
      <c r="S322" s="93">
        <v>3</v>
      </c>
      <c r="T322" s="138">
        <v>15</v>
      </c>
      <c r="U322" s="22" t="s">
        <v>1746</v>
      </c>
      <c r="V322" s="24" t="s">
        <v>1746</v>
      </c>
      <c r="W322" s="94">
        <v>9</v>
      </c>
      <c r="X322" s="141" t="s">
        <v>1746</v>
      </c>
      <c r="Y322" s="141" t="s">
        <v>1746</v>
      </c>
      <c r="Z322" s="153" t="s">
        <v>1746</v>
      </c>
    </row>
    <row r="323" spans="1:26" x14ac:dyDescent="0.25">
      <c r="A323" s="29">
        <v>322</v>
      </c>
      <c r="B323" s="90" t="s">
        <v>3553</v>
      </c>
      <c r="C323" s="90" t="s">
        <v>2913</v>
      </c>
      <c r="D323" s="91">
        <v>43908</v>
      </c>
      <c r="E323" s="92">
        <v>0.54513888888888895</v>
      </c>
      <c r="F323" s="92">
        <v>0.86111111111111105</v>
      </c>
      <c r="G323" s="93">
        <v>1200</v>
      </c>
      <c r="H323" s="22" t="s">
        <v>1746</v>
      </c>
      <c r="I323" s="23" t="s">
        <v>1746</v>
      </c>
      <c r="J323" s="23" t="s">
        <v>1746</v>
      </c>
      <c r="K323" s="23" t="s">
        <v>1746</v>
      </c>
      <c r="L323" s="94">
        <v>3</v>
      </c>
      <c r="M323" s="94" t="s">
        <v>1746</v>
      </c>
      <c r="N323" s="94">
        <v>0</v>
      </c>
      <c r="O323" s="23" t="s">
        <v>1746</v>
      </c>
      <c r="P323" s="15" t="s">
        <v>1746</v>
      </c>
      <c r="Q323" s="15" t="s">
        <v>1746</v>
      </c>
      <c r="R323" s="136">
        <v>30</v>
      </c>
      <c r="S323" s="93">
        <v>0</v>
      </c>
      <c r="T323" s="138">
        <v>0</v>
      </c>
      <c r="U323" s="22" t="s">
        <v>1746</v>
      </c>
      <c r="V323" s="24" t="s">
        <v>1746</v>
      </c>
      <c r="W323" s="94">
        <v>7</v>
      </c>
      <c r="X323" s="141" t="s">
        <v>1746</v>
      </c>
      <c r="Y323" s="141" t="s">
        <v>1746</v>
      </c>
      <c r="Z323" s="153" t="s">
        <v>1746</v>
      </c>
    </row>
    <row r="324" spans="1:26" x14ac:dyDescent="0.25">
      <c r="A324" s="29">
        <v>323</v>
      </c>
      <c r="B324" s="90" t="s">
        <v>3553</v>
      </c>
      <c r="C324" s="90" t="s">
        <v>2913</v>
      </c>
      <c r="D324" s="91">
        <v>43909</v>
      </c>
      <c r="E324" s="92">
        <v>0.51388888888888895</v>
      </c>
      <c r="F324" s="92">
        <v>0.68055555555555602</v>
      </c>
      <c r="G324" s="93">
        <v>1200</v>
      </c>
      <c r="H324" s="22" t="s">
        <v>1746</v>
      </c>
      <c r="I324" s="23" t="s">
        <v>1746</v>
      </c>
      <c r="J324" s="23" t="s">
        <v>1746</v>
      </c>
      <c r="K324" s="23" t="s">
        <v>1746</v>
      </c>
      <c r="L324" s="94">
        <v>5</v>
      </c>
      <c r="M324" s="94" t="s">
        <v>1746</v>
      </c>
      <c r="N324" s="94">
        <v>6.7</v>
      </c>
      <c r="O324" s="23" t="s">
        <v>1746</v>
      </c>
      <c r="P324" s="15" t="s">
        <v>1746</v>
      </c>
      <c r="Q324" s="15" t="s">
        <v>1746</v>
      </c>
      <c r="R324" s="136">
        <v>7</v>
      </c>
      <c r="S324" s="93">
        <v>3</v>
      </c>
      <c r="T324" s="138">
        <v>5.1000000000000005</v>
      </c>
      <c r="U324" s="22" t="s">
        <v>1746</v>
      </c>
      <c r="V324" s="24" t="s">
        <v>1746</v>
      </c>
      <c r="W324" s="94">
        <v>4</v>
      </c>
      <c r="X324" s="141" t="s">
        <v>1746</v>
      </c>
      <c r="Y324" s="141" t="s">
        <v>1746</v>
      </c>
      <c r="Z324" s="153" t="s">
        <v>1746</v>
      </c>
    </row>
    <row r="325" spans="1:26" x14ac:dyDescent="0.25">
      <c r="A325" s="29">
        <v>324</v>
      </c>
      <c r="B325" s="90" t="s">
        <v>3511</v>
      </c>
      <c r="C325" s="90" t="s">
        <v>1898</v>
      </c>
      <c r="D325" s="91">
        <v>43909</v>
      </c>
      <c r="E325" s="92">
        <v>0.47569444444444398</v>
      </c>
      <c r="F325" s="92">
        <v>0.80902777777777801</v>
      </c>
      <c r="G325" s="93">
        <v>1200</v>
      </c>
      <c r="H325" s="22" t="s">
        <v>1746</v>
      </c>
      <c r="I325" s="23" t="s">
        <v>1746</v>
      </c>
      <c r="J325" s="23" t="s">
        <v>1746</v>
      </c>
      <c r="K325" s="23" t="s">
        <v>1746</v>
      </c>
      <c r="L325" s="94">
        <v>0</v>
      </c>
      <c r="M325" s="94" t="s">
        <v>1746</v>
      </c>
      <c r="N325" s="94">
        <v>0</v>
      </c>
      <c r="O325" s="23" t="s">
        <v>1746</v>
      </c>
      <c r="P325" s="15" t="s">
        <v>1746</v>
      </c>
      <c r="Q325" s="15" t="s">
        <v>1746</v>
      </c>
      <c r="R325" s="136">
        <v>6.2</v>
      </c>
      <c r="S325" s="93">
        <v>0</v>
      </c>
      <c r="T325" s="138">
        <v>0</v>
      </c>
      <c r="U325" s="22" t="s">
        <v>1746</v>
      </c>
      <c r="V325" s="24" t="s">
        <v>1746</v>
      </c>
      <c r="W325" s="94">
        <v>8</v>
      </c>
      <c r="X325" s="141" t="s">
        <v>1746</v>
      </c>
      <c r="Y325" s="141" t="s">
        <v>1746</v>
      </c>
      <c r="Z325" s="153" t="s">
        <v>1746</v>
      </c>
    </row>
    <row r="326" spans="1:26" x14ac:dyDescent="0.25">
      <c r="A326" s="29">
        <v>325</v>
      </c>
      <c r="B326" s="90" t="s">
        <v>3553</v>
      </c>
      <c r="C326" s="90" t="s">
        <v>761</v>
      </c>
      <c r="D326" s="91">
        <v>43910</v>
      </c>
      <c r="E326" s="92">
        <v>0.4375</v>
      </c>
      <c r="F326" s="92">
        <v>0.8125</v>
      </c>
      <c r="G326" s="93">
        <v>1200</v>
      </c>
      <c r="H326" s="22" t="s">
        <v>1746</v>
      </c>
      <c r="I326" s="23" t="s">
        <v>1746</v>
      </c>
      <c r="J326" s="23" t="s">
        <v>1746</v>
      </c>
      <c r="K326" s="23" t="s">
        <v>1746</v>
      </c>
      <c r="L326" s="94">
        <v>0</v>
      </c>
      <c r="M326" s="94" t="s">
        <v>1746</v>
      </c>
      <c r="N326" s="94">
        <v>0</v>
      </c>
      <c r="O326" s="23" t="s">
        <v>1746</v>
      </c>
      <c r="P326" s="15" t="s">
        <v>1746</v>
      </c>
      <c r="Q326" s="15" t="s">
        <v>1746</v>
      </c>
      <c r="R326" s="136">
        <v>0</v>
      </c>
      <c r="S326" s="93">
        <v>0</v>
      </c>
      <c r="T326" s="138">
        <v>0</v>
      </c>
      <c r="U326" s="22" t="s">
        <v>1746</v>
      </c>
      <c r="V326" s="24" t="s">
        <v>1746</v>
      </c>
      <c r="W326" s="94">
        <v>9</v>
      </c>
      <c r="X326" s="141" t="s">
        <v>1746</v>
      </c>
      <c r="Y326" s="141" t="s">
        <v>1746</v>
      </c>
      <c r="Z326" s="153" t="s">
        <v>1746</v>
      </c>
    </row>
    <row r="327" spans="1:26" x14ac:dyDescent="0.25">
      <c r="A327" s="29">
        <v>326</v>
      </c>
      <c r="B327" s="90" t="s">
        <v>3511</v>
      </c>
      <c r="C327" s="90" t="s">
        <v>1898</v>
      </c>
      <c r="D327" s="91">
        <v>43910</v>
      </c>
      <c r="E327" s="92">
        <v>0.36458333333333298</v>
      </c>
      <c r="F327" s="92">
        <v>0.69791666666666696</v>
      </c>
      <c r="G327" s="93">
        <v>1200</v>
      </c>
      <c r="H327" s="22" t="s">
        <v>1746</v>
      </c>
      <c r="I327" s="23" t="s">
        <v>1746</v>
      </c>
      <c r="J327" s="23" t="s">
        <v>1746</v>
      </c>
      <c r="K327" s="23" t="s">
        <v>1746</v>
      </c>
      <c r="L327" s="94">
        <v>0</v>
      </c>
      <c r="M327" s="94" t="s">
        <v>1746</v>
      </c>
      <c r="N327" s="94">
        <v>3</v>
      </c>
      <c r="O327" s="23" t="s">
        <v>1746</v>
      </c>
      <c r="P327" s="15" t="s">
        <v>1746</v>
      </c>
      <c r="Q327" s="15" t="s">
        <v>1746</v>
      </c>
      <c r="R327" s="136">
        <v>1.8</v>
      </c>
      <c r="S327" s="93">
        <v>1</v>
      </c>
      <c r="T327" s="138">
        <v>3</v>
      </c>
      <c r="U327" s="22" t="s">
        <v>1746</v>
      </c>
      <c r="V327" s="24" t="s">
        <v>1746</v>
      </c>
      <c r="W327" s="94">
        <v>8</v>
      </c>
      <c r="X327" s="141" t="s">
        <v>1746</v>
      </c>
      <c r="Y327" s="141" t="s">
        <v>1746</v>
      </c>
      <c r="Z327" s="153" t="s">
        <v>1746</v>
      </c>
    </row>
    <row r="328" spans="1:26" x14ac:dyDescent="0.25">
      <c r="A328" s="29">
        <v>327</v>
      </c>
      <c r="B328" s="90" t="s">
        <v>3553</v>
      </c>
      <c r="C328" s="90" t="s">
        <v>2990</v>
      </c>
      <c r="D328" s="91">
        <v>43911</v>
      </c>
      <c r="E328" s="92">
        <v>0.39236111111111099</v>
      </c>
      <c r="F328" s="92">
        <v>0.53125</v>
      </c>
      <c r="G328" s="93">
        <v>1200</v>
      </c>
      <c r="H328" s="22" t="s">
        <v>1746</v>
      </c>
      <c r="I328" s="23" t="s">
        <v>1746</v>
      </c>
      <c r="J328" s="23" t="s">
        <v>1746</v>
      </c>
      <c r="K328" s="23" t="s">
        <v>1746</v>
      </c>
      <c r="L328" s="94">
        <v>7</v>
      </c>
      <c r="M328" s="94" t="s">
        <v>1746</v>
      </c>
      <c r="N328" s="94">
        <v>8.5</v>
      </c>
      <c r="O328" s="23" t="s">
        <v>1746</v>
      </c>
      <c r="P328" s="15" t="s">
        <v>1746</v>
      </c>
      <c r="Q328" s="15" t="s">
        <v>1746</v>
      </c>
      <c r="R328" s="136">
        <v>9</v>
      </c>
      <c r="S328" s="93">
        <v>1</v>
      </c>
      <c r="T328" s="138">
        <v>1.5</v>
      </c>
      <c r="U328" s="22" t="s">
        <v>1746</v>
      </c>
      <c r="V328" s="24" t="s">
        <v>1746</v>
      </c>
      <c r="W328" s="94">
        <v>3.3333333333333335</v>
      </c>
      <c r="X328" s="141" t="s">
        <v>1746</v>
      </c>
      <c r="Y328" s="141" t="s">
        <v>1746</v>
      </c>
      <c r="Z328" s="153" t="s">
        <v>3849</v>
      </c>
    </row>
    <row r="329" spans="1:26" x14ac:dyDescent="0.25">
      <c r="A329" s="29">
        <v>328</v>
      </c>
      <c r="B329" s="90" t="s">
        <v>3511</v>
      </c>
      <c r="C329" s="90" t="s">
        <v>34</v>
      </c>
      <c r="D329" s="91">
        <v>43911</v>
      </c>
      <c r="E329" s="92">
        <v>0.57986111111111105</v>
      </c>
      <c r="F329" s="92">
        <v>0.66666666666666696</v>
      </c>
      <c r="G329" s="93">
        <v>1200</v>
      </c>
      <c r="H329" s="22" t="s">
        <v>1746</v>
      </c>
      <c r="I329" s="23" t="s">
        <v>1746</v>
      </c>
      <c r="J329" s="23" t="s">
        <v>1746</v>
      </c>
      <c r="K329" s="23" t="s">
        <v>1746</v>
      </c>
      <c r="L329" s="94">
        <v>0</v>
      </c>
      <c r="M329" s="94" t="s">
        <v>1746</v>
      </c>
      <c r="N329" s="94">
        <v>5.6</v>
      </c>
      <c r="O329" s="23" t="s">
        <v>1746</v>
      </c>
      <c r="P329" s="15" t="s">
        <v>1746</v>
      </c>
      <c r="Q329" s="15" t="s">
        <v>1746</v>
      </c>
      <c r="R329" s="136">
        <v>0.2</v>
      </c>
      <c r="S329" s="93">
        <v>3</v>
      </c>
      <c r="T329" s="138">
        <v>16.799999999999997</v>
      </c>
      <c r="U329" s="22" t="s">
        <v>1746</v>
      </c>
      <c r="V329" s="24" t="s">
        <v>1746</v>
      </c>
      <c r="W329" s="94">
        <v>1.4166666666666667</v>
      </c>
      <c r="X329" s="141" t="s">
        <v>1746</v>
      </c>
      <c r="Y329" s="141" t="s">
        <v>1746</v>
      </c>
      <c r="Z329" s="153" t="s">
        <v>3855</v>
      </c>
    </row>
    <row r="330" spans="1:26" x14ac:dyDescent="0.25">
      <c r="A330" s="29">
        <v>329</v>
      </c>
      <c r="B330" s="90" t="s">
        <v>3511</v>
      </c>
      <c r="C330" s="90" t="s">
        <v>1894</v>
      </c>
      <c r="D330" s="91">
        <v>43911</v>
      </c>
      <c r="E330" s="92">
        <v>0.6875</v>
      </c>
      <c r="F330" s="92">
        <v>0.73263888888888895</v>
      </c>
      <c r="G330" s="93">
        <v>1200</v>
      </c>
      <c r="H330" s="22" t="s">
        <v>1746</v>
      </c>
      <c r="I330" s="23" t="s">
        <v>1746</v>
      </c>
      <c r="J330" s="23" t="s">
        <v>1746</v>
      </c>
      <c r="K330" s="23" t="s">
        <v>1746</v>
      </c>
      <c r="L330" s="94">
        <v>0</v>
      </c>
      <c r="M330" s="94" t="s">
        <v>1746</v>
      </c>
      <c r="N330" s="94">
        <v>6</v>
      </c>
      <c r="O330" s="23" t="s">
        <v>1746</v>
      </c>
      <c r="P330" s="15" t="s">
        <v>1746</v>
      </c>
      <c r="Q330" s="15" t="s">
        <v>1746</v>
      </c>
      <c r="R330" s="136">
        <v>2.6</v>
      </c>
      <c r="S330" s="93">
        <v>3</v>
      </c>
      <c r="T330" s="138">
        <v>18</v>
      </c>
      <c r="U330" s="22" t="s">
        <v>1746</v>
      </c>
      <c r="V330" s="24" t="s">
        <v>1746</v>
      </c>
      <c r="W330" s="94">
        <v>1.0833333333333333</v>
      </c>
      <c r="X330" s="141" t="s">
        <v>1746</v>
      </c>
      <c r="Y330" s="141" t="s">
        <v>1746</v>
      </c>
      <c r="Z330" s="153" t="s">
        <v>1746</v>
      </c>
    </row>
    <row r="331" spans="1:26" x14ac:dyDescent="0.25">
      <c r="A331" s="29">
        <v>330</v>
      </c>
      <c r="B331" s="90" t="s">
        <v>2064</v>
      </c>
      <c r="C331" s="90" t="s">
        <v>126</v>
      </c>
      <c r="D331" s="91">
        <v>43911</v>
      </c>
      <c r="E331" s="92">
        <v>0.375</v>
      </c>
      <c r="F331" s="92">
        <v>0.82638888888888895</v>
      </c>
      <c r="G331" s="93">
        <v>1200</v>
      </c>
      <c r="H331" s="22" t="s">
        <v>1746</v>
      </c>
      <c r="I331" s="23" t="s">
        <v>1746</v>
      </c>
      <c r="J331" s="23" t="s">
        <v>1746</v>
      </c>
      <c r="K331" s="23" t="s">
        <v>1746</v>
      </c>
      <c r="L331" s="94">
        <v>0</v>
      </c>
      <c r="M331" s="94" t="s">
        <v>1746</v>
      </c>
      <c r="N331" s="94">
        <v>5.4</v>
      </c>
      <c r="O331" s="23" t="s">
        <v>1746</v>
      </c>
      <c r="P331" s="15" t="s">
        <v>1746</v>
      </c>
      <c r="Q331" s="15" t="s">
        <v>1746</v>
      </c>
      <c r="R331" s="136">
        <v>10.8</v>
      </c>
      <c r="S331" s="93">
        <v>3</v>
      </c>
      <c r="T331" s="138">
        <v>16.200000000000003</v>
      </c>
      <c r="U331" s="22" t="s">
        <v>1746</v>
      </c>
      <c r="V331" s="24" t="s">
        <v>1746</v>
      </c>
      <c r="W331" s="94">
        <v>10</v>
      </c>
      <c r="X331" s="141" t="s">
        <v>1746</v>
      </c>
      <c r="Y331" s="141" t="s">
        <v>1746</v>
      </c>
      <c r="Z331" s="153" t="s">
        <v>1746</v>
      </c>
    </row>
    <row r="332" spans="1:26" x14ac:dyDescent="0.25">
      <c r="A332" s="29">
        <v>331</v>
      </c>
      <c r="B332" s="90" t="s">
        <v>3513</v>
      </c>
      <c r="C332" s="90" t="s">
        <v>1728</v>
      </c>
      <c r="D332" s="91">
        <v>43911</v>
      </c>
      <c r="E332" s="92">
        <v>0.68402777777777801</v>
      </c>
      <c r="F332" s="92">
        <v>0.85069444444444398</v>
      </c>
      <c r="G332" s="93">
        <v>1200</v>
      </c>
      <c r="H332" s="22" t="s">
        <v>1746</v>
      </c>
      <c r="I332" s="23" t="s">
        <v>1746</v>
      </c>
      <c r="J332" s="23" t="s">
        <v>1746</v>
      </c>
      <c r="K332" s="23" t="s">
        <v>1746</v>
      </c>
      <c r="L332" s="94">
        <v>0</v>
      </c>
      <c r="M332" s="94" t="s">
        <v>1746</v>
      </c>
      <c r="N332" s="94">
        <v>2.5</v>
      </c>
      <c r="O332" s="23" t="s">
        <v>1746</v>
      </c>
      <c r="P332" s="15" t="s">
        <v>1746</v>
      </c>
      <c r="Q332" s="15" t="s">
        <v>1746</v>
      </c>
      <c r="R332" s="136">
        <v>3</v>
      </c>
      <c r="S332" s="93">
        <v>1</v>
      </c>
      <c r="T332" s="138">
        <v>2.5</v>
      </c>
      <c r="U332" s="22" t="s">
        <v>1746</v>
      </c>
      <c r="V332" s="24" t="s">
        <v>1746</v>
      </c>
      <c r="W332" s="94">
        <v>4</v>
      </c>
      <c r="X332" s="141" t="s">
        <v>1746</v>
      </c>
      <c r="Y332" s="141" t="s">
        <v>1746</v>
      </c>
      <c r="Z332" s="153" t="s">
        <v>1746</v>
      </c>
    </row>
    <row r="333" spans="1:26" x14ac:dyDescent="0.25">
      <c r="A333" s="29">
        <v>332</v>
      </c>
      <c r="B333" s="90" t="s">
        <v>3511</v>
      </c>
      <c r="C333" s="90" t="s">
        <v>29</v>
      </c>
      <c r="D333" s="91">
        <v>43911</v>
      </c>
      <c r="E333" s="92">
        <v>0.76736111111111105</v>
      </c>
      <c r="F333" s="92">
        <v>0.82986111111111105</v>
      </c>
      <c r="G333" s="93">
        <v>1200</v>
      </c>
      <c r="H333" s="22" t="s">
        <v>1746</v>
      </c>
      <c r="I333" s="23" t="s">
        <v>1746</v>
      </c>
      <c r="J333" s="23" t="s">
        <v>1746</v>
      </c>
      <c r="K333" s="23" t="s">
        <v>1746</v>
      </c>
      <c r="L333" s="94">
        <v>0</v>
      </c>
      <c r="M333" s="94" t="s">
        <v>1746</v>
      </c>
      <c r="N333" s="94">
        <v>5.2</v>
      </c>
      <c r="O333" s="23" t="s">
        <v>1746</v>
      </c>
      <c r="P333" s="15" t="s">
        <v>1746</v>
      </c>
      <c r="Q333" s="15" t="s">
        <v>1746</v>
      </c>
      <c r="R333" s="136">
        <v>1.2</v>
      </c>
      <c r="S333" s="93">
        <v>3</v>
      </c>
      <c r="T333" s="138">
        <v>15.600000000000001</v>
      </c>
      <c r="U333" s="22" t="s">
        <v>1746</v>
      </c>
      <c r="V333" s="24" t="s">
        <v>1746</v>
      </c>
      <c r="W333" s="94">
        <v>1.5</v>
      </c>
      <c r="X333" s="141" t="s">
        <v>1746</v>
      </c>
      <c r="Y333" s="141" t="s">
        <v>1746</v>
      </c>
      <c r="Z333" s="153" t="s">
        <v>1746</v>
      </c>
    </row>
    <row r="334" spans="1:26" x14ac:dyDescent="0.25">
      <c r="A334" s="29">
        <v>333</v>
      </c>
      <c r="B334" s="90" t="s">
        <v>3513</v>
      </c>
      <c r="C334" s="90" t="s">
        <v>1728</v>
      </c>
      <c r="D334" s="91">
        <v>43912</v>
      </c>
      <c r="E334" s="92" t="s">
        <v>3552</v>
      </c>
      <c r="F334" s="92">
        <v>0.73611111111111105</v>
      </c>
      <c r="G334" s="93">
        <v>1200</v>
      </c>
      <c r="H334" s="22" t="s">
        <v>1746</v>
      </c>
      <c r="I334" s="23" t="s">
        <v>1746</v>
      </c>
      <c r="J334" s="23" t="s">
        <v>1746</v>
      </c>
      <c r="K334" s="23" t="s">
        <v>1746</v>
      </c>
      <c r="L334" s="94">
        <v>0</v>
      </c>
      <c r="M334" s="94" t="s">
        <v>1746</v>
      </c>
      <c r="N334" s="94">
        <v>5.8</v>
      </c>
      <c r="O334" s="23" t="s">
        <v>1746</v>
      </c>
      <c r="P334" s="15" t="s">
        <v>1746</v>
      </c>
      <c r="Q334" s="15" t="s">
        <v>1746</v>
      </c>
      <c r="R334" s="136">
        <v>6</v>
      </c>
      <c r="S334" s="93">
        <v>3</v>
      </c>
      <c r="T334" s="138">
        <v>17.399999999999999</v>
      </c>
      <c r="U334" s="22" t="s">
        <v>1746</v>
      </c>
      <c r="V334" s="24" t="s">
        <v>1746</v>
      </c>
      <c r="W334" s="94">
        <v>9</v>
      </c>
      <c r="X334" s="141" t="s">
        <v>1746</v>
      </c>
      <c r="Y334" s="141" t="s">
        <v>1746</v>
      </c>
      <c r="Z334" s="153" t="s">
        <v>1746</v>
      </c>
    </row>
    <row r="335" spans="1:26" x14ac:dyDescent="0.25">
      <c r="A335" s="29">
        <v>334</v>
      </c>
      <c r="B335" s="90" t="s">
        <v>3511</v>
      </c>
      <c r="C335" s="90" t="s">
        <v>2146</v>
      </c>
      <c r="D335" s="91">
        <v>43912</v>
      </c>
      <c r="E335" s="92">
        <v>0.58680555555555602</v>
      </c>
      <c r="F335" s="92">
        <v>0.75347222222222199</v>
      </c>
      <c r="G335" s="93">
        <v>1200</v>
      </c>
      <c r="H335" s="22" t="s">
        <v>1746</v>
      </c>
      <c r="I335" s="23" t="s">
        <v>1746</v>
      </c>
      <c r="J335" s="23" t="s">
        <v>1746</v>
      </c>
      <c r="K335" s="23" t="s">
        <v>1746</v>
      </c>
      <c r="L335" s="94">
        <v>2.4</v>
      </c>
      <c r="M335" s="94" t="s">
        <v>1746</v>
      </c>
      <c r="N335" s="94">
        <v>3</v>
      </c>
      <c r="O335" s="23" t="s">
        <v>1746</v>
      </c>
      <c r="P335" s="15" t="s">
        <v>1746</v>
      </c>
      <c r="Q335" s="15" t="s">
        <v>1746</v>
      </c>
      <c r="R335" s="136">
        <v>1</v>
      </c>
      <c r="S335" s="93">
        <v>1</v>
      </c>
      <c r="T335" s="138">
        <v>0.60000000000000009</v>
      </c>
      <c r="U335" s="22" t="s">
        <v>1746</v>
      </c>
      <c r="V335" s="24" t="s">
        <v>1746</v>
      </c>
      <c r="W335" s="94">
        <v>4</v>
      </c>
      <c r="X335" s="141" t="s">
        <v>1746</v>
      </c>
      <c r="Y335" s="141" t="s">
        <v>1746</v>
      </c>
      <c r="Z335" s="153" t="s">
        <v>3854</v>
      </c>
    </row>
    <row r="336" spans="1:26" x14ac:dyDescent="0.25">
      <c r="A336" s="29">
        <v>335</v>
      </c>
      <c r="B336" s="90" t="s">
        <v>2069</v>
      </c>
      <c r="C336" s="90" t="s">
        <v>196</v>
      </c>
      <c r="D336" s="91">
        <v>43912</v>
      </c>
      <c r="E336" s="92">
        <v>0.42013888888888901</v>
      </c>
      <c r="F336" s="92">
        <v>0.79513888888888895</v>
      </c>
      <c r="G336" s="93">
        <v>1200</v>
      </c>
      <c r="H336" s="22" t="s">
        <v>1746</v>
      </c>
      <c r="I336" s="23" t="s">
        <v>1746</v>
      </c>
      <c r="J336" s="23" t="s">
        <v>1746</v>
      </c>
      <c r="K336" s="23" t="s">
        <v>1746</v>
      </c>
      <c r="L336" s="94">
        <v>1</v>
      </c>
      <c r="M336" s="94" t="s">
        <v>1746</v>
      </c>
      <c r="N336" s="94">
        <v>4.4000000000000004</v>
      </c>
      <c r="O336" s="23" t="s">
        <v>1746</v>
      </c>
      <c r="P336" s="15" t="s">
        <v>1746</v>
      </c>
      <c r="Q336" s="15" t="s">
        <v>1746</v>
      </c>
      <c r="R336" s="136">
        <v>0</v>
      </c>
      <c r="S336" s="93">
        <v>3</v>
      </c>
      <c r="T336" s="138">
        <v>10.200000000000001</v>
      </c>
      <c r="U336" s="22" t="s">
        <v>1746</v>
      </c>
      <c r="V336" s="24" t="s">
        <v>1746</v>
      </c>
      <c r="W336" s="94">
        <v>9</v>
      </c>
      <c r="X336" s="141" t="s">
        <v>1746</v>
      </c>
      <c r="Y336" s="141" t="s">
        <v>1746</v>
      </c>
      <c r="Z336" s="153" t="s">
        <v>1746</v>
      </c>
    </row>
    <row r="337" spans="1:26" x14ac:dyDescent="0.25">
      <c r="A337" s="29">
        <v>336</v>
      </c>
      <c r="B337" s="90" t="s">
        <v>2069</v>
      </c>
      <c r="C337" s="90" t="s">
        <v>761</v>
      </c>
      <c r="D337" s="91">
        <v>43913</v>
      </c>
      <c r="E337" s="92">
        <v>0.41666666666666702</v>
      </c>
      <c r="F337" s="92">
        <v>0.79166666666666696</v>
      </c>
      <c r="G337" s="93">
        <v>1200</v>
      </c>
      <c r="H337" s="22" t="s">
        <v>1746</v>
      </c>
      <c r="I337" s="23" t="s">
        <v>1746</v>
      </c>
      <c r="J337" s="23" t="s">
        <v>1746</v>
      </c>
      <c r="K337" s="23" t="s">
        <v>1746</v>
      </c>
      <c r="L337" s="94">
        <v>0</v>
      </c>
      <c r="M337" s="94" t="s">
        <v>1746</v>
      </c>
      <c r="N337" s="94">
        <v>5.4</v>
      </c>
      <c r="O337" s="23" t="s">
        <v>1746</v>
      </c>
      <c r="P337" s="15" t="s">
        <v>1746</v>
      </c>
      <c r="Q337" s="15" t="s">
        <v>1746</v>
      </c>
      <c r="R337" s="136">
        <v>4.2</v>
      </c>
      <c r="S337" s="93">
        <v>3</v>
      </c>
      <c r="T337" s="138">
        <v>16.200000000000003</v>
      </c>
      <c r="U337" s="22" t="s">
        <v>1746</v>
      </c>
      <c r="V337" s="24" t="s">
        <v>1746</v>
      </c>
      <c r="W337" s="94">
        <v>9</v>
      </c>
      <c r="X337" s="141" t="s">
        <v>1746</v>
      </c>
      <c r="Y337" s="141" t="s">
        <v>1746</v>
      </c>
      <c r="Z337" s="153" t="s">
        <v>1746</v>
      </c>
    </row>
    <row r="338" spans="1:26" x14ac:dyDescent="0.25">
      <c r="A338" s="29">
        <v>337</v>
      </c>
      <c r="B338" s="90" t="s">
        <v>3513</v>
      </c>
      <c r="C338" s="90" t="s">
        <v>1728</v>
      </c>
      <c r="D338" s="91">
        <v>43913</v>
      </c>
      <c r="E338" s="92">
        <v>0.50694444444444398</v>
      </c>
      <c r="F338" s="92">
        <v>0.84027777777777801</v>
      </c>
      <c r="G338" s="93">
        <v>1200</v>
      </c>
      <c r="H338" s="22" t="s">
        <v>1746</v>
      </c>
      <c r="I338" s="23" t="s">
        <v>1746</v>
      </c>
      <c r="J338" s="23" t="s">
        <v>1746</v>
      </c>
      <c r="K338" s="23" t="s">
        <v>1746</v>
      </c>
      <c r="L338" s="94">
        <v>0</v>
      </c>
      <c r="M338" s="94" t="s">
        <v>1746</v>
      </c>
      <c r="N338" s="94">
        <v>5.4</v>
      </c>
      <c r="O338" s="23" t="s">
        <v>1746</v>
      </c>
      <c r="P338" s="15" t="s">
        <v>1746</v>
      </c>
      <c r="Q338" s="15" t="s">
        <v>1746</v>
      </c>
      <c r="R338" s="136">
        <v>18</v>
      </c>
      <c r="S338" s="93">
        <v>3</v>
      </c>
      <c r="T338" s="138">
        <v>16.200000000000003</v>
      </c>
      <c r="U338" s="22" t="s">
        <v>1746</v>
      </c>
      <c r="V338" s="24" t="s">
        <v>1746</v>
      </c>
      <c r="W338" s="94">
        <v>8</v>
      </c>
      <c r="X338" s="141" t="s">
        <v>1746</v>
      </c>
      <c r="Y338" s="141" t="s">
        <v>1746</v>
      </c>
      <c r="Z338" s="153" t="s">
        <v>63</v>
      </c>
    </row>
    <row r="339" spans="1:26" x14ac:dyDescent="0.25">
      <c r="A339" s="29">
        <v>338</v>
      </c>
      <c r="B339" s="90" t="s">
        <v>3511</v>
      </c>
      <c r="C339" s="90" t="s">
        <v>2379</v>
      </c>
      <c r="D339" s="91">
        <v>43914</v>
      </c>
      <c r="E339" s="92">
        <v>0.39583333333333298</v>
      </c>
      <c r="F339" s="92">
        <v>0.58333333333333304</v>
      </c>
      <c r="G339" s="93">
        <v>1200</v>
      </c>
      <c r="H339" s="22" t="s">
        <v>1746</v>
      </c>
      <c r="I339" s="23" t="s">
        <v>1746</v>
      </c>
      <c r="J339" s="23" t="s">
        <v>1746</v>
      </c>
      <c r="K339" s="23" t="s">
        <v>1746</v>
      </c>
      <c r="L339" s="94">
        <v>1</v>
      </c>
      <c r="M339" s="94" t="s">
        <v>1746</v>
      </c>
      <c r="N339" s="94">
        <v>6</v>
      </c>
      <c r="O339" s="23" t="s">
        <v>1746</v>
      </c>
      <c r="P339" s="15" t="s">
        <v>1746</v>
      </c>
      <c r="Q339" s="15" t="s">
        <v>1746</v>
      </c>
      <c r="R339" s="136">
        <v>1.8</v>
      </c>
      <c r="S339" s="93">
        <v>1</v>
      </c>
      <c r="T339" s="138">
        <v>5</v>
      </c>
      <c r="U339" s="22" t="s">
        <v>1746</v>
      </c>
      <c r="V339" s="24" t="s">
        <v>1746</v>
      </c>
      <c r="W339" s="94">
        <v>4.5</v>
      </c>
      <c r="X339" s="141" t="s">
        <v>1746</v>
      </c>
      <c r="Y339" s="141" t="s">
        <v>1746</v>
      </c>
      <c r="Z339" s="153" t="s">
        <v>1746</v>
      </c>
    </row>
    <row r="340" spans="1:26" x14ac:dyDescent="0.25">
      <c r="A340" s="29">
        <v>339</v>
      </c>
      <c r="B340" s="90" t="s">
        <v>2069</v>
      </c>
      <c r="C340" s="90" t="s">
        <v>2613</v>
      </c>
      <c r="D340" s="91">
        <v>43914</v>
      </c>
      <c r="E340" s="92">
        <v>0.59722222222222199</v>
      </c>
      <c r="F340" s="92">
        <v>0.76388888888888895</v>
      </c>
      <c r="G340" s="93">
        <v>1200</v>
      </c>
      <c r="H340" s="22" t="s">
        <v>1746</v>
      </c>
      <c r="I340" s="23" t="s">
        <v>1746</v>
      </c>
      <c r="J340" s="23" t="s">
        <v>1746</v>
      </c>
      <c r="K340" s="23" t="s">
        <v>1746</v>
      </c>
      <c r="L340" s="94">
        <v>0</v>
      </c>
      <c r="M340" s="94" t="s">
        <v>1746</v>
      </c>
      <c r="N340" s="94">
        <v>8.4</v>
      </c>
      <c r="O340" s="23" t="s">
        <v>1746</v>
      </c>
      <c r="P340" s="15" t="s">
        <v>1746</v>
      </c>
      <c r="Q340" s="15" t="s">
        <v>1746</v>
      </c>
      <c r="R340" s="136">
        <v>0.5</v>
      </c>
      <c r="S340" s="93">
        <v>1</v>
      </c>
      <c r="T340" s="138">
        <v>8.4</v>
      </c>
      <c r="U340" s="22" t="s">
        <v>1746</v>
      </c>
      <c r="V340" s="24" t="s">
        <v>1746</v>
      </c>
      <c r="W340" s="94">
        <v>4</v>
      </c>
      <c r="X340" s="141" t="s">
        <v>1746</v>
      </c>
      <c r="Y340" s="141" t="s">
        <v>1746</v>
      </c>
      <c r="Z340" s="153" t="s">
        <v>1746</v>
      </c>
    </row>
    <row r="341" spans="1:26" x14ac:dyDescent="0.25">
      <c r="A341" s="29">
        <v>340</v>
      </c>
      <c r="B341" s="90" t="s">
        <v>3513</v>
      </c>
      <c r="C341" s="90" t="s">
        <v>1728</v>
      </c>
      <c r="D341" s="91">
        <v>43914</v>
      </c>
      <c r="E341" s="92">
        <v>0.36805555555555602</v>
      </c>
      <c r="F341" s="92">
        <v>0.82638888888888895</v>
      </c>
      <c r="G341" s="93">
        <v>1200</v>
      </c>
      <c r="H341" s="22" t="s">
        <v>1746</v>
      </c>
      <c r="I341" s="23" t="s">
        <v>1746</v>
      </c>
      <c r="J341" s="23" t="s">
        <v>1746</v>
      </c>
      <c r="K341" s="23" t="s">
        <v>1746</v>
      </c>
      <c r="L341" s="94">
        <v>0</v>
      </c>
      <c r="M341" s="94" t="s">
        <v>1746</v>
      </c>
      <c r="N341" s="94">
        <v>7.8</v>
      </c>
      <c r="O341" s="23" t="s">
        <v>1746</v>
      </c>
      <c r="P341" s="15" t="s">
        <v>1746</v>
      </c>
      <c r="Q341" s="15" t="s">
        <v>1746</v>
      </c>
      <c r="R341" s="136">
        <v>10</v>
      </c>
      <c r="S341" s="93">
        <v>1</v>
      </c>
      <c r="T341" s="138">
        <v>7.8</v>
      </c>
      <c r="U341" s="22" t="s">
        <v>1746</v>
      </c>
      <c r="V341" s="24" t="s">
        <v>1746</v>
      </c>
      <c r="W341" s="94">
        <v>11</v>
      </c>
      <c r="X341" s="141" t="s">
        <v>1746</v>
      </c>
      <c r="Y341" s="141" t="s">
        <v>1746</v>
      </c>
      <c r="Z341" s="153" t="s">
        <v>1746</v>
      </c>
    </row>
    <row r="342" spans="1:26" x14ac:dyDescent="0.25">
      <c r="A342" s="29">
        <v>341</v>
      </c>
      <c r="B342" s="90" t="s">
        <v>3511</v>
      </c>
      <c r="C342" s="90" t="s">
        <v>2380</v>
      </c>
      <c r="D342" s="91">
        <v>43914</v>
      </c>
      <c r="E342" s="92">
        <v>0.68055555555555602</v>
      </c>
      <c r="F342" s="92">
        <v>0.82638888888888895</v>
      </c>
      <c r="G342" s="93">
        <v>1200</v>
      </c>
      <c r="H342" s="22" t="s">
        <v>1746</v>
      </c>
      <c r="I342" s="23" t="s">
        <v>1746</v>
      </c>
      <c r="J342" s="23" t="s">
        <v>1746</v>
      </c>
      <c r="K342" s="23" t="s">
        <v>1746</v>
      </c>
      <c r="L342" s="94">
        <v>9</v>
      </c>
      <c r="M342" s="94" t="s">
        <v>1746</v>
      </c>
      <c r="N342" s="94">
        <v>11</v>
      </c>
      <c r="O342" s="23" t="s">
        <v>1746</v>
      </c>
      <c r="P342" s="15" t="s">
        <v>1746</v>
      </c>
      <c r="Q342" s="15" t="s">
        <v>1746</v>
      </c>
      <c r="R342" s="136">
        <v>1</v>
      </c>
      <c r="S342" s="93">
        <v>3</v>
      </c>
      <c r="T342" s="138">
        <v>6</v>
      </c>
      <c r="U342" s="22" t="s">
        <v>1746</v>
      </c>
      <c r="V342" s="24" t="s">
        <v>1746</v>
      </c>
      <c r="W342" s="94">
        <v>3.5</v>
      </c>
      <c r="X342" s="141" t="s">
        <v>1746</v>
      </c>
      <c r="Y342" s="141" t="s">
        <v>1746</v>
      </c>
      <c r="Z342" s="153" t="s">
        <v>1746</v>
      </c>
    </row>
    <row r="343" spans="1:26" x14ac:dyDescent="0.25">
      <c r="A343" s="29">
        <v>342</v>
      </c>
      <c r="B343" s="90" t="s">
        <v>3513</v>
      </c>
      <c r="C343" s="90" t="s">
        <v>1728</v>
      </c>
      <c r="D343" s="91">
        <v>43915</v>
      </c>
      <c r="E343" s="92">
        <v>0.36111111111111099</v>
      </c>
      <c r="F343" s="92">
        <v>0.85555555555555596</v>
      </c>
      <c r="G343" s="93">
        <v>1200</v>
      </c>
      <c r="H343" s="22" t="s">
        <v>1746</v>
      </c>
      <c r="I343" s="23" t="s">
        <v>1746</v>
      </c>
      <c r="J343" s="23" t="s">
        <v>1746</v>
      </c>
      <c r="K343" s="23" t="s">
        <v>1746</v>
      </c>
      <c r="L343" s="94">
        <v>0</v>
      </c>
      <c r="M343" s="94" t="s">
        <v>1746</v>
      </c>
      <c r="N343" s="94">
        <v>2.5</v>
      </c>
      <c r="O343" s="23" t="s">
        <v>1746</v>
      </c>
      <c r="P343" s="15" t="s">
        <v>1746</v>
      </c>
      <c r="Q343" s="15" t="s">
        <v>1746</v>
      </c>
      <c r="R343" s="136">
        <v>11</v>
      </c>
      <c r="S343" s="93">
        <v>3</v>
      </c>
      <c r="T343" s="138">
        <v>7.5</v>
      </c>
      <c r="U343" s="22" t="s">
        <v>1746</v>
      </c>
      <c r="V343" s="24" t="s">
        <v>1746</v>
      </c>
      <c r="W343" s="94">
        <v>11.450000000000003</v>
      </c>
      <c r="X343" s="141" t="s">
        <v>1746</v>
      </c>
      <c r="Y343" s="141" t="s">
        <v>1746</v>
      </c>
      <c r="Z343" s="153" t="s">
        <v>3853</v>
      </c>
    </row>
    <row r="344" spans="1:26" x14ac:dyDescent="0.25">
      <c r="A344" s="29">
        <v>343</v>
      </c>
      <c r="B344" s="90" t="s">
        <v>3511</v>
      </c>
      <c r="C344" s="90" t="s">
        <v>2146</v>
      </c>
      <c r="D344" s="91">
        <v>43915</v>
      </c>
      <c r="E344" s="92">
        <v>0.43055555555555602</v>
      </c>
      <c r="F344" s="92">
        <v>0.88194444444444398</v>
      </c>
      <c r="G344" s="93">
        <v>1200</v>
      </c>
      <c r="H344" s="22" t="s">
        <v>1746</v>
      </c>
      <c r="I344" s="23" t="s">
        <v>1746</v>
      </c>
      <c r="J344" s="23" t="s">
        <v>1746</v>
      </c>
      <c r="K344" s="23" t="s">
        <v>1746</v>
      </c>
      <c r="L344" s="94">
        <v>0</v>
      </c>
      <c r="M344" s="94" t="s">
        <v>1746</v>
      </c>
      <c r="N344" s="94">
        <v>6</v>
      </c>
      <c r="O344" s="23" t="s">
        <v>1746</v>
      </c>
      <c r="P344" s="15" t="s">
        <v>1746</v>
      </c>
      <c r="Q344" s="15" t="s">
        <v>1746</v>
      </c>
      <c r="R344" s="136">
        <v>4.8</v>
      </c>
      <c r="S344" s="93">
        <v>3</v>
      </c>
      <c r="T344" s="138">
        <v>18</v>
      </c>
      <c r="U344" s="22" t="s">
        <v>1746</v>
      </c>
      <c r="V344" s="24" t="s">
        <v>1746</v>
      </c>
      <c r="W344" s="94">
        <v>11</v>
      </c>
      <c r="X344" s="141" t="s">
        <v>1746</v>
      </c>
      <c r="Y344" s="141" t="s">
        <v>1746</v>
      </c>
      <c r="Z344" s="153" t="s">
        <v>3852</v>
      </c>
    </row>
    <row r="345" spans="1:26" x14ac:dyDescent="0.25">
      <c r="A345" s="29">
        <v>344</v>
      </c>
      <c r="B345" s="90" t="s">
        <v>2069</v>
      </c>
      <c r="C345" s="90" t="s">
        <v>1849</v>
      </c>
      <c r="D345" s="91">
        <v>43917</v>
      </c>
      <c r="E345" s="92">
        <v>0.375</v>
      </c>
      <c r="F345" s="92">
        <v>0.72222222222222199</v>
      </c>
      <c r="G345" s="93">
        <v>1200</v>
      </c>
      <c r="H345" s="22" t="s">
        <v>1746</v>
      </c>
      <c r="I345" s="23" t="s">
        <v>1746</v>
      </c>
      <c r="J345" s="23" t="s">
        <v>1746</v>
      </c>
      <c r="K345" s="23" t="s">
        <v>1746</v>
      </c>
      <c r="L345" s="94">
        <v>0</v>
      </c>
      <c r="M345" s="94" t="s">
        <v>1746</v>
      </c>
      <c r="N345" s="94">
        <v>0</v>
      </c>
      <c r="O345" s="23" t="s">
        <v>1746</v>
      </c>
      <c r="P345" s="15" t="s">
        <v>1746</v>
      </c>
      <c r="Q345" s="15" t="s">
        <v>1746</v>
      </c>
      <c r="R345" s="136">
        <v>5.5</v>
      </c>
      <c r="S345" s="93">
        <v>0</v>
      </c>
      <c r="T345" s="138">
        <v>0</v>
      </c>
      <c r="U345" s="22" t="s">
        <v>1746</v>
      </c>
      <c r="V345" s="24" t="s">
        <v>1746</v>
      </c>
      <c r="W345" s="94">
        <v>8</v>
      </c>
      <c r="X345" s="141" t="s">
        <v>1746</v>
      </c>
      <c r="Y345" s="141" t="s">
        <v>1746</v>
      </c>
      <c r="Z345" s="153" t="s">
        <v>3851</v>
      </c>
    </row>
    <row r="346" spans="1:26" x14ac:dyDescent="0.25">
      <c r="A346" s="29">
        <v>345</v>
      </c>
      <c r="B346" s="90" t="s">
        <v>3513</v>
      </c>
      <c r="C346" s="90" t="s">
        <v>2379</v>
      </c>
      <c r="D346" s="91">
        <v>43917</v>
      </c>
      <c r="E346" s="92">
        <v>0.63194444444444398</v>
      </c>
      <c r="F346" s="92">
        <v>0.79861111111111105</v>
      </c>
      <c r="G346" s="93">
        <v>1200</v>
      </c>
      <c r="H346" s="22" t="s">
        <v>1746</v>
      </c>
      <c r="I346" s="23" t="s">
        <v>1746</v>
      </c>
      <c r="J346" s="23" t="s">
        <v>1746</v>
      </c>
      <c r="K346" s="23" t="s">
        <v>1746</v>
      </c>
      <c r="L346" s="94">
        <v>0</v>
      </c>
      <c r="M346" s="94" t="s">
        <v>1746</v>
      </c>
      <c r="N346" s="94">
        <v>0</v>
      </c>
      <c r="O346" s="23" t="s">
        <v>1746</v>
      </c>
      <c r="P346" s="15" t="s">
        <v>1746</v>
      </c>
      <c r="Q346" s="15" t="s">
        <v>1746</v>
      </c>
      <c r="R346" s="136">
        <v>0</v>
      </c>
      <c r="S346" s="93">
        <v>0</v>
      </c>
      <c r="T346" s="138">
        <v>0</v>
      </c>
      <c r="U346" s="22" t="s">
        <v>1746</v>
      </c>
      <c r="V346" s="24" t="s">
        <v>1746</v>
      </c>
      <c r="W346" s="94">
        <v>4</v>
      </c>
      <c r="X346" s="141" t="s">
        <v>1746</v>
      </c>
      <c r="Y346" s="141" t="s">
        <v>1746</v>
      </c>
      <c r="Z346" s="153" t="s">
        <v>1746</v>
      </c>
    </row>
    <row r="347" spans="1:26" x14ac:dyDescent="0.25">
      <c r="A347" s="29">
        <v>346</v>
      </c>
      <c r="B347" s="90" t="s">
        <v>3513</v>
      </c>
      <c r="C347" s="90" t="s">
        <v>2907</v>
      </c>
      <c r="D347" s="91">
        <v>43918</v>
      </c>
      <c r="E347" s="92">
        <v>0.44444444444444398</v>
      </c>
      <c r="F347" s="92">
        <v>0.61111111111111105</v>
      </c>
      <c r="G347" s="93">
        <v>1200</v>
      </c>
      <c r="H347" s="22" t="s">
        <v>1746</v>
      </c>
      <c r="I347" s="23" t="s">
        <v>1746</v>
      </c>
      <c r="J347" s="23" t="s">
        <v>1746</v>
      </c>
      <c r="K347" s="23" t="s">
        <v>1746</v>
      </c>
      <c r="L347" s="94">
        <v>10</v>
      </c>
      <c r="M347" s="94" t="s">
        <v>1746</v>
      </c>
      <c r="N347" s="94">
        <v>11.5</v>
      </c>
      <c r="O347" s="23" t="s">
        <v>1746</v>
      </c>
      <c r="P347" s="15" t="s">
        <v>1746</v>
      </c>
      <c r="Q347" s="15" t="s">
        <v>1746</v>
      </c>
      <c r="R347" s="136">
        <v>9</v>
      </c>
      <c r="S347" s="93">
        <v>1</v>
      </c>
      <c r="T347" s="138">
        <v>1.5</v>
      </c>
      <c r="U347" s="22" t="s">
        <v>1746</v>
      </c>
      <c r="V347" s="24" t="s">
        <v>1746</v>
      </c>
      <c r="W347" s="94">
        <v>4</v>
      </c>
      <c r="X347" s="141" t="s">
        <v>1746</v>
      </c>
      <c r="Y347" s="141" t="s">
        <v>1746</v>
      </c>
      <c r="Z347" s="153" t="s">
        <v>3850</v>
      </c>
    </row>
    <row r="348" spans="1:26" x14ac:dyDescent="0.25">
      <c r="A348" s="29">
        <v>347</v>
      </c>
      <c r="B348" s="90" t="s">
        <v>2069</v>
      </c>
      <c r="C348" s="90" t="s">
        <v>1849</v>
      </c>
      <c r="D348" s="91">
        <v>43918</v>
      </c>
      <c r="E348" s="92">
        <v>0.35416666666666702</v>
      </c>
      <c r="F348" s="92">
        <v>0.6875</v>
      </c>
      <c r="G348" s="93">
        <v>1200</v>
      </c>
      <c r="H348" s="22" t="s">
        <v>1746</v>
      </c>
      <c r="I348" s="23" t="s">
        <v>1746</v>
      </c>
      <c r="J348" s="23" t="s">
        <v>1746</v>
      </c>
      <c r="K348" s="23" t="s">
        <v>1746</v>
      </c>
      <c r="L348" s="94">
        <v>1.6</v>
      </c>
      <c r="M348" s="94" t="s">
        <v>1746</v>
      </c>
      <c r="N348" s="94">
        <v>4</v>
      </c>
      <c r="O348" s="23" t="s">
        <v>1746</v>
      </c>
      <c r="P348" s="15" t="s">
        <v>1746</v>
      </c>
      <c r="Q348" s="15" t="s">
        <v>1746</v>
      </c>
      <c r="R348" s="136">
        <v>5</v>
      </c>
      <c r="S348" s="93">
        <v>1</v>
      </c>
      <c r="T348" s="138">
        <v>2.4</v>
      </c>
      <c r="U348" s="22" t="s">
        <v>1746</v>
      </c>
      <c r="V348" s="24" t="s">
        <v>1746</v>
      </c>
      <c r="W348" s="94">
        <v>8</v>
      </c>
      <c r="X348" s="141" t="s">
        <v>1746</v>
      </c>
      <c r="Y348" s="141" t="s">
        <v>1746</v>
      </c>
      <c r="Z348" s="153" t="s">
        <v>1746</v>
      </c>
    </row>
    <row r="349" spans="1:26" x14ac:dyDescent="0.25">
      <c r="A349" s="29">
        <v>348</v>
      </c>
      <c r="B349" s="90" t="s">
        <v>3511</v>
      </c>
      <c r="C349" s="90" t="s">
        <v>163</v>
      </c>
      <c r="D349" s="91">
        <v>43919</v>
      </c>
      <c r="E349" s="92">
        <v>0.44444444444444398</v>
      </c>
      <c r="F349" s="92">
        <v>0.77777777777777801</v>
      </c>
      <c r="G349" s="93">
        <v>1200</v>
      </c>
      <c r="H349" s="22" t="s">
        <v>1746</v>
      </c>
      <c r="I349" s="23" t="s">
        <v>1746</v>
      </c>
      <c r="J349" s="23" t="s">
        <v>1746</v>
      </c>
      <c r="K349" s="23" t="s">
        <v>1746</v>
      </c>
      <c r="L349" s="94">
        <v>0</v>
      </c>
      <c r="M349" s="94" t="s">
        <v>1746</v>
      </c>
      <c r="N349" s="94">
        <v>7.1</v>
      </c>
      <c r="O349" s="23" t="s">
        <v>1746</v>
      </c>
      <c r="P349" s="15" t="s">
        <v>1746</v>
      </c>
      <c r="Q349" s="15" t="s">
        <v>1746</v>
      </c>
      <c r="R349" s="136">
        <v>3.1</v>
      </c>
      <c r="S349" s="93">
        <v>3</v>
      </c>
      <c r="T349" s="138">
        <v>21.299999999999997</v>
      </c>
      <c r="U349" s="22" t="s">
        <v>1746</v>
      </c>
      <c r="V349" s="24" t="s">
        <v>1746</v>
      </c>
      <c r="W349" s="94">
        <v>8</v>
      </c>
      <c r="X349" s="141" t="s">
        <v>1746</v>
      </c>
      <c r="Y349" s="141" t="s">
        <v>1746</v>
      </c>
      <c r="Z349" s="153" t="s">
        <v>1746</v>
      </c>
    </row>
    <row r="350" spans="1:26" x14ac:dyDescent="0.25">
      <c r="A350" s="29">
        <v>349</v>
      </c>
      <c r="B350" s="90" t="s">
        <v>3513</v>
      </c>
      <c r="C350" s="90" t="s">
        <v>2379</v>
      </c>
      <c r="D350" s="91">
        <v>43919</v>
      </c>
      <c r="E350" s="92">
        <v>0.38888888888888901</v>
      </c>
      <c r="F350" s="92">
        <v>0.81944444444444398</v>
      </c>
      <c r="G350" s="93">
        <v>1200</v>
      </c>
      <c r="H350" s="22" t="s">
        <v>1746</v>
      </c>
      <c r="I350" s="23" t="s">
        <v>1746</v>
      </c>
      <c r="J350" s="23" t="s">
        <v>1746</v>
      </c>
      <c r="K350" s="23" t="s">
        <v>1746</v>
      </c>
      <c r="L350" s="94">
        <v>0</v>
      </c>
      <c r="M350" s="94" t="s">
        <v>1746</v>
      </c>
      <c r="N350" s="94">
        <v>0</v>
      </c>
      <c r="O350" s="23" t="s">
        <v>1746</v>
      </c>
      <c r="P350" s="15" t="s">
        <v>1746</v>
      </c>
      <c r="Q350" s="15" t="s">
        <v>1746</v>
      </c>
      <c r="R350" s="136">
        <v>2</v>
      </c>
      <c r="S350" s="93">
        <v>0</v>
      </c>
      <c r="T350" s="138">
        <v>0</v>
      </c>
      <c r="U350" s="22" t="s">
        <v>1746</v>
      </c>
      <c r="V350" s="24" t="s">
        <v>1746</v>
      </c>
      <c r="W350" s="94">
        <v>10</v>
      </c>
      <c r="X350" s="141" t="s">
        <v>1746</v>
      </c>
      <c r="Y350" s="141" t="s">
        <v>1746</v>
      </c>
      <c r="Z350" s="153" t="s">
        <v>1746</v>
      </c>
    </row>
    <row r="351" spans="1:26" x14ac:dyDescent="0.25">
      <c r="A351" s="29">
        <v>350</v>
      </c>
      <c r="B351" s="90" t="s">
        <v>3513</v>
      </c>
      <c r="C351" s="90" t="s">
        <v>2379</v>
      </c>
      <c r="D351" s="91">
        <v>43920</v>
      </c>
      <c r="E351" s="92">
        <v>0.36111111111111099</v>
      </c>
      <c r="F351" s="92">
        <v>0.77777777777777801</v>
      </c>
      <c r="G351" s="93">
        <v>1200</v>
      </c>
      <c r="H351" s="22" t="s">
        <v>1746</v>
      </c>
      <c r="I351" s="23" t="s">
        <v>1746</v>
      </c>
      <c r="J351" s="23" t="s">
        <v>1746</v>
      </c>
      <c r="K351" s="23" t="s">
        <v>1746</v>
      </c>
      <c r="L351" s="94">
        <v>0</v>
      </c>
      <c r="M351" s="94" t="s">
        <v>1746</v>
      </c>
      <c r="N351" s="94">
        <v>4</v>
      </c>
      <c r="O351" s="23" t="s">
        <v>1746</v>
      </c>
      <c r="P351" s="15" t="s">
        <v>1746</v>
      </c>
      <c r="Q351" s="15" t="s">
        <v>1746</v>
      </c>
      <c r="R351" s="136">
        <v>0</v>
      </c>
      <c r="S351" s="93">
        <v>1</v>
      </c>
      <c r="T351" s="138">
        <v>4</v>
      </c>
      <c r="U351" s="22" t="s">
        <v>1746</v>
      </c>
      <c r="V351" s="24" t="s">
        <v>1746</v>
      </c>
      <c r="W351" s="94">
        <v>10</v>
      </c>
      <c r="X351" s="141" t="s">
        <v>1746</v>
      </c>
      <c r="Y351" s="141" t="s">
        <v>1746</v>
      </c>
      <c r="Z351" s="153" t="s">
        <v>1746</v>
      </c>
    </row>
    <row r="352" spans="1:26" x14ac:dyDescent="0.25">
      <c r="A352" s="29">
        <v>351</v>
      </c>
      <c r="B352" s="90" t="s">
        <v>3511</v>
      </c>
      <c r="C352" s="90" t="s">
        <v>1849</v>
      </c>
      <c r="D352" s="91">
        <v>43920</v>
      </c>
      <c r="E352" s="92">
        <v>0.51041666666666696</v>
      </c>
      <c r="F352" s="92">
        <v>0.84375</v>
      </c>
      <c r="G352" s="93">
        <v>1200</v>
      </c>
      <c r="H352" s="22" t="s">
        <v>1746</v>
      </c>
      <c r="I352" s="23" t="s">
        <v>1746</v>
      </c>
      <c r="J352" s="23" t="s">
        <v>1746</v>
      </c>
      <c r="K352" s="23" t="s">
        <v>1746</v>
      </c>
      <c r="L352" s="94">
        <v>15</v>
      </c>
      <c r="M352" s="94" t="s">
        <v>1746</v>
      </c>
      <c r="N352" s="94">
        <v>19</v>
      </c>
      <c r="O352" s="23" t="s">
        <v>1746</v>
      </c>
      <c r="P352" s="15" t="s">
        <v>1746</v>
      </c>
      <c r="Q352" s="15" t="s">
        <v>1746</v>
      </c>
      <c r="R352" s="136">
        <v>1.6</v>
      </c>
      <c r="S352" s="93">
        <v>1</v>
      </c>
      <c r="T352" s="138">
        <v>4</v>
      </c>
      <c r="U352" s="22" t="s">
        <v>1746</v>
      </c>
      <c r="V352" s="24" t="s">
        <v>1746</v>
      </c>
      <c r="W352" s="94">
        <v>8</v>
      </c>
      <c r="X352" s="141" t="s">
        <v>1746</v>
      </c>
      <c r="Y352" s="141" t="s">
        <v>1746</v>
      </c>
      <c r="Z352" s="153" t="s">
        <v>1746</v>
      </c>
    </row>
    <row r="353" spans="1:26" x14ac:dyDescent="0.25">
      <c r="A353" s="29">
        <v>352</v>
      </c>
      <c r="B353" s="90" t="s">
        <v>3511</v>
      </c>
      <c r="C353" s="90" t="s">
        <v>1849</v>
      </c>
      <c r="D353" s="91">
        <v>43921</v>
      </c>
      <c r="E353" s="92">
        <v>0.375</v>
      </c>
      <c r="F353" s="92">
        <v>0.70833333333333304</v>
      </c>
      <c r="G353" s="93">
        <v>1200</v>
      </c>
      <c r="H353" s="22" t="s">
        <v>1746</v>
      </c>
      <c r="I353" s="23" t="s">
        <v>1746</v>
      </c>
      <c r="J353" s="23" t="s">
        <v>1746</v>
      </c>
      <c r="K353" s="23" t="s">
        <v>1746</v>
      </c>
      <c r="L353" s="94">
        <v>0</v>
      </c>
      <c r="M353" s="94" t="s">
        <v>1746</v>
      </c>
      <c r="N353" s="94">
        <v>4.2</v>
      </c>
      <c r="O353" s="23" t="s">
        <v>1746</v>
      </c>
      <c r="P353" s="15" t="s">
        <v>1746</v>
      </c>
      <c r="Q353" s="15" t="s">
        <v>1746</v>
      </c>
      <c r="R353" s="136">
        <v>3.2</v>
      </c>
      <c r="S353" s="93">
        <v>3</v>
      </c>
      <c r="T353" s="138">
        <v>12.600000000000001</v>
      </c>
      <c r="U353" s="22" t="s">
        <v>1746</v>
      </c>
      <c r="V353" s="24" t="s">
        <v>1746</v>
      </c>
      <c r="W353" s="94">
        <v>8</v>
      </c>
      <c r="X353" s="141" t="s">
        <v>1746</v>
      </c>
      <c r="Y353" s="141" t="s">
        <v>1746</v>
      </c>
      <c r="Z353" s="153" t="s">
        <v>63</v>
      </c>
    </row>
    <row r="354" spans="1:26" x14ac:dyDescent="0.25">
      <c r="A354" s="29">
        <v>353</v>
      </c>
      <c r="B354" s="90" t="s">
        <v>3513</v>
      </c>
      <c r="C354" s="90" t="s">
        <v>2379</v>
      </c>
      <c r="D354" s="91">
        <v>43921</v>
      </c>
      <c r="E354" s="92">
        <v>0.36111111111111099</v>
      </c>
      <c r="F354" s="92">
        <v>0.81944444444444398</v>
      </c>
      <c r="G354" s="93">
        <v>1200</v>
      </c>
      <c r="H354" s="22" t="s">
        <v>1746</v>
      </c>
      <c r="I354" s="23" t="s">
        <v>1746</v>
      </c>
      <c r="J354" s="23" t="s">
        <v>1746</v>
      </c>
      <c r="K354" s="23" t="s">
        <v>1746</v>
      </c>
      <c r="L354" s="94">
        <v>0</v>
      </c>
      <c r="M354" s="94" t="s">
        <v>1746</v>
      </c>
      <c r="N354" s="94">
        <v>10</v>
      </c>
      <c r="O354" s="23" t="s">
        <v>1746</v>
      </c>
      <c r="P354" s="15" t="s">
        <v>1746</v>
      </c>
      <c r="Q354" s="15" t="s">
        <v>1746</v>
      </c>
      <c r="R354" s="136">
        <v>7.5</v>
      </c>
      <c r="S354" s="93">
        <v>1</v>
      </c>
      <c r="T354" s="138">
        <v>10</v>
      </c>
      <c r="U354" s="22" t="s">
        <v>1746</v>
      </c>
      <c r="V354" s="24" t="s">
        <v>1746</v>
      </c>
      <c r="W354" s="94">
        <v>11</v>
      </c>
      <c r="X354" s="141" t="s">
        <v>1746</v>
      </c>
      <c r="Y354" s="141" t="s">
        <v>1746</v>
      </c>
      <c r="Z354" s="153" t="s">
        <v>63</v>
      </c>
    </row>
    <row r="355" spans="1:26" x14ac:dyDescent="0.25">
      <c r="A355" s="29">
        <v>354</v>
      </c>
      <c r="B355" s="90" t="s">
        <v>3511</v>
      </c>
      <c r="C355" s="90" t="s">
        <v>1766</v>
      </c>
      <c r="D355" s="91">
        <v>43922</v>
      </c>
      <c r="E355" s="92">
        <v>0.42361111111111099</v>
      </c>
      <c r="F355" s="92">
        <v>0.48958333333333298</v>
      </c>
      <c r="G355" s="93">
        <v>1200</v>
      </c>
      <c r="H355" s="22" t="s">
        <v>1746</v>
      </c>
      <c r="I355" s="23" t="s">
        <v>1746</v>
      </c>
      <c r="J355" s="23" t="s">
        <v>1746</v>
      </c>
      <c r="K355" s="23" t="s">
        <v>1746</v>
      </c>
      <c r="L355" s="94">
        <v>0</v>
      </c>
      <c r="M355" s="94" t="s">
        <v>1746</v>
      </c>
      <c r="N355" s="94">
        <v>0</v>
      </c>
      <c r="O355" s="23" t="s">
        <v>1746</v>
      </c>
      <c r="P355" s="15" t="s">
        <v>1746</v>
      </c>
      <c r="Q355" s="15" t="s">
        <v>1746</v>
      </c>
      <c r="R355" s="136">
        <v>0</v>
      </c>
      <c r="S355" s="93">
        <v>0</v>
      </c>
      <c r="T355" s="138">
        <v>0</v>
      </c>
      <c r="U355" s="22" t="s">
        <v>1746</v>
      </c>
      <c r="V355" s="24" t="s">
        <v>1746</v>
      </c>
      <c r="W355" s="94">
        <v>1.5833333333333335</v>
      </c>
      <c r="X355" s="141" t="s">
        <v>1746</v>
      </c>
      <c r="Y355" s="141" t="s">
        <v>1746</v>
      </c>
      <c r="Z355" s="153" t="s">
        <v>1746</v>
      </c>
    </row>
    <row r="356" spans="1:26" x14ac:dyDescent="0.25">
      <c r="A356" s="29">
        <v>355</v>
      </c>
      <c r="B356" s="90" t="s">
        <v>2069</v>
      </c>
      <c r="C356" s="90" t="s">
        <v>314</v>
      </c>
      <c r="D356" s="91">
        <v>43922</v>
      </c>
      <c r="E356" s="92">
        <v>0.5</v>
      </c>
      <c r="F356" s="92">
        <v>0.83333333333333304</v>
      </c>
      <c r="G356" s="93">
        <v>1200</v>
      </c>
      <c r="H356" s="22" t="s">
        <v>1746</v>
      </c>
      <c r="I356" s="23" t="s">
        <v>1746</v>
      </c>
      <c r="J356" s="23" t="s">
        <v>1746</v>
      </c>
      <c r="K356" s="23" t="s">
        <v>1746</v>
      </c>
      <c r="L356" s="94">
        <v>3</v>
      </c>
      <c r="M356" s="94" t="s">
        <v>1746</v>
      </c>
      <c r="N356" s="94">
        <v>5.8</v>
      </c>
      <c r="O356" s="23" t="s">
        <v>1746</v>
      </c>
      <c r="P356" s="15" t="s">
        <v>1746</v>
      </c>
      <c r="Q356" s="15" t="s">
        <v>1746</v>
      </c>
      <c r="R356" s="136">
        <v>22</v>
      </c>
      <c r="S356" s="93">
        <v>3</v>
      </c>
      <c r="T356" s="138">
        <v>8.3999999999999986</v>
      </c>
      <c r="U356" s="22" t="s">
        <v>1746</v>
      </c>
      <c r="V356" s="24" t="s">
        <v>1746</v>
      </c>
      <c r="W356" s="94">
        <v>8</v>
      </c>
      <c r="X356" s="141" t="s">
        <v>1746</v>
      </c>
      <c r="Y356" s="141" t="s">
        <v>1746</v>
      </c>
      <c r="Z356" s="153" t="s">
        <v>3849</v>
      </c>
    </row>
    <row r="357" spans="1:26" x14ac:dyDescent="0.25">
      <c r="A357" s="29">
        <v>356</v>
      </c>
      <c r="B357" s="90" t="s">
        <v>3513</v>
      </c>
      <c r="C357" s="90" t="s">
        <v>126</v>
      </c>
      <c r="D357" s="91">
        <v>43923</v>
      </c>
      <c r="E357" s="92">
        <v>0.38194444444444398</v>
      </c>
      <c r="F357" s="92">
        <v>0.71527777777777801</v>
      </c>
      <c r="G357" s="93">
        <v>1200</v>
      </c>
      <c r="H357" s="22" t="s">
        <v>1746</v>
      </c>
      <c r="I357" s="23" t="s">
        <v>1746</v>
      </c>
      <c r="J357" s="23" t="s">
        <v>1746</v>
      </c>
      <c r="K357" s="23" t="s">
        <v>1746</v>
      </c>
      <c r="L357" s="94">
        <v>0</v>
      </c>
      <c r="M357" s="94" t="s">
        <v>1746</v>
      </c>
      <c r="N357" s="94">
        <v>0</v>
      </c>
      <c r="O357" s="23" t="s">
        <v>1746</v>
      </c>
      <c r="P357" s="15" t="s">
        <v>1746</v>
      </c>
      <c r="Q357" s="15" t="s">
        <v>1746</v>
      </c>
      <c r="R357" s="136">
        <v>0</v>
      </c>
      <c r="S357" s="93">
        <v>0</v>
      </c>
      <c r="T357" s="138">
        <v>0</v>
      </c>
      <c r="U357" s="22" t="s">
        <v>1746</v>
      </c>
      <c r="V357" s="24" t="s">
        <v>1746</v>
      </c>
      <c r="W357" s="94">
        <v>8</v>
      </c>
      <c r="X357" s="141" t="s">
        <v>1746</v>
      </c>
      <c r="Y357" s="141" t="s">
        <v>1746</v>
      </c>
      <c r="Z357" s="153" t="s">
        <v>1746</v>
      </c>
    </row>
    <row r="358" spans="1:26" x14ac:dyDescent="0.25">
      <c r="A358" s="29">
        <v>357</v>
      </c>
      <c r="B358" s="90" t="s">
        <v>2069</v>
      </c>
      <c r="C358" s="90" t="s">
        <v>314</v>
      </c>
      <c r="D358" s="91">
        <v>43923</v>
      </c>
      <c r="E358" s="92">
        <v>0.38888888888888901</v>
      </c>
      <c r="F358" s="92">
        <v>0.72222222222222199</v>
      </c>
      <c r="G358" s="93">
        <v>1200</v>
      </c>
      <c r="H358" s="22" t="s">
        <v>1746</v>
      </c>
      <c r="I358" s="23" t="s">
        <v>1746</v>
      </c>
      <c r="J358" s="23" t="s">
        <v>1746</v>
      </c>
      <c r="K358" s="23" t="s">
        <v>1746</v>
      </c>
      <c r="L358" s="94">
        <v>4</v>
      </c>
      <c r="M358" s="94" t="s">
        <v>1746</v>
      </c>
      <c r="N358" s="94">
        <v>8.6</v>
      </c>
      <c r="O358" s="23" t="s">
        <v>1746</v>
      </c>
      <c r="P358" s="15" t="s">
        <v>1746</v>
      </c>
      <c r="Q358" s="15" t="s">
        <v>1746</v>
      </c>
      <c r="R358" s="136">
        <v>4</v>
      </c>
      <c r="S358" s="93">
        <v>1</v>
      </c>
      <c r="T358" s="138">
        <v>4.5999999999999996</v>
      </c>
      <c r="U358" s="22" t="s">
        <v>1746</v>
      </c>
      <c r="V358" s="24" t="s">
        <v>1746</v>
      </c>
      <c r="W358" s="94">
        <v>8</v>
      </c>
      <c r="X358" s="141" t="s">
        <v>1746</v>
      </c>
      <c r="Y358" s="141" t="s">
        <v>1746</v>
      </c>
      <c r="Z358" s="153" t="s">
        <v>1746</v>
      </c>
    </row>
    <row r="359" spans="1:26" x14ac:dyDescent="0.25">
      <c r="A359" s="29">
        <v>358</v>
      </c>
      <c r="B359" s="90" t="s">
        <v>2069</v>
      </c>
      <c r="C359" s="90" t="s">
        <v>274</v>
      </c>
      <c r="D359" s="91">
        <v>43924</v>
      </c>
      <c r="E359" s="92">
        <v>0.39583333333333298</v>
      </c>
      <c r="F359" s="92">
        <v>0.77083333333333304</v>
      </c>
      <c r="G359" s="93">
        <v>1200</v>
      </c>
      <c r="H359" s="22" t="s">
        <v>1746</v>
      </c>
      <c r="I359" s="23" t="s">
        <v>1746</v>
      </c>
      <c r="J359" s="23" t="s">
        <v>1746</v>
      </c>
      <c r="K359" s="23" t="s">
        <v>1746</v>
      </c>
      <c r="L359" s="94">
        <v>3.5</v>
      </c>
      <c r="M359" s="94" t="s">
        <v>1746</v>
      </c>
      <c r="N359" s="94">
        <v>4.5999999999999996</v>
      </c>
      <c r="O359" s="23" t="s">
        <v>1746</v>
      </c>
      <c r="P359" s="15" t="s">
        <v>1746</v>
      </c>
      <c r="Q359" s="15" t="s">
        <v>1746</v>
      </c>
      <c r="R359" s="136">
        <v>7</v>
      </c>
      <c r="S359" s="93">
        <v>1</v>
      </c>
      <c r="T359" s="138">
        <v>1.0999999999999996</v>
      </c>
      <c r="U359" s="22" t="s">
        <v>1746</v>
      </c>
      <c r="V359" s="24" t="s">
        <v>1746</v>
      </c>
      <c r="W359" s="94">
        <v>9</v>
      </c>
      <c r="X359" s="141" t="s">
        <v>1746</v>
      </c>
      <c r="Y359" s="141" t="s">
        <v>1746</v>
      </c>
      <c r="Z359" s="153" t="s">
        <v>63</v>
      </c>
    </row>
    <row r="360" spans="1:26" x14ac:dyDescent="0.25">
      <c r="A360" s="29">
        <v>359</v>
      </c>
      <c r="B360" s="90" t="s">
        <v>3511</v>
      </c>
      <c r="C360" s="90" t="s">
        <v>1728</v>
      </c>
      <c r="D360" s="91">
        <v>43924</v>
      </c>
      <c r="E360" s="92">
        <v>0.5</v>
      </c>
      <c r="F360" s="92">
        <v>0.83333333333333304</v>
      </c>
      <c r="G360" s="93">
        <v>1200</v>
      </c>
      <c r="H360" s="22" t="s">
        <v>1746</v>
      </c>
      <c r="I360" s="23" t="s">
        <v>1746</v>
      </c>
      <c r="J360" s="23" t="s">
        <v>1746</v>
      </c>
      <c r="K360" s="23" t="s">
        <v>1746</v>
      </c>
      <c r="L360" s="94">
        <v>0</v>
      </c>
      <c r="M360" s="94" t="s">
        <v>1746</v>
      </c>
      <c r="N360" s="94">
        <v>9</v>
      </c>
      <c r="O360" s="23" t="s">
        <v>1746</v>
      </c>
      <c r="P360" s="15" t="s">
        <v>1746</v>
      </c>
      <c r="Q360" s="15" t="s">
        <v>1746</v>
      </c>
      <c r="R360" s="136">
        <v>7.5</v>
      </c>
      <c r="S360" s="93">
        <v>1</v>
      </c>
      <c r="T360" s="138">
        <v>9</v>
      </c>
      <c r="U360" s="22" t="s">
        <v>1746</v>
      </c>
      <c r="V360" s="24" t="s">
        <v>1746</v>
      </c>
      <c r="W360" s="94">
        <v>8</v>
      </c>
      <c r="X360" s="141" t="s">
        <v>1746</v>
      </c>
      <c r="Y360" s="141" t="s">
        <v>1746</v>
      </c>
      <c r="Z360" s="153" t="s">
        <v>63</v>
      </c>
    </row>
    <row r="361" spans="1:26" x14ac:dyDescent="0.25">
      <c r="A361" s="29">
        <v>360</v>
      </c>
      <c r="B361" s="90" t="s">
        <v>3513</v>
      </c>
      <c r="C361" s="90" t="s">
        <v>2379</v>
      </c>
      <c r="D361" s="91">
        <v>43924</v>
      </c>
      <c r="E361" s="92">
        <v>0.375</v>
      </c>
      <c r="F361" s="92">
        <v>0.84375</v>
      </c>
      <c r="G361" s="93">
        <v>1200</v>
      </c>
      <c r="H361" s="22" t="s">
        <v>1746</v>
      </c>
      <c r="I361" s="23" t="s">
        <v>1746</v>
      </c>
      <c r="J361" s="23" t="s">
        <v>1746</v>
      </c>
      <c r="K361" s="23" t="s">
        <v>1746</v>
      </c>
      <c r="L361" s="94">
        <v>0</v>
      </c>
      <c r="M361" s="94" t="s">
        <v>1746</v>
      </c>
      <c r="N361" s="94">
        <v>8</v>
      </c>
      <c r="O361" s="23" t="s">
        <v>1746</v>
      </c>
      <c r="P361" s="15" t="s">
        <v>1746</v>
      </c>
      <c r="Q361" s="15" t="s">
        <v>1746</v>
      </c>
      <c r="R361" s="136">
        <v>5</v>
      </c>
      <c r="S361" s="93">
        <v>1</v>
      </c>
      <c r="T361" s="138">
        <v>8</v>
      </c>
      <c r="U361" s="22" t="s">
        <v>1746</v>
      </c>
      <c r="V361" s="24" t="s">
        <v>1746</v>
      </c>
      <c r="W361" s="94">
        <v>11</v>
      </c>
      <c r="X361" s="141" t="s">
        <v>1746</v>
      </c>
      <c r="Y361" s="141" t="s">
        <v>1746</v>
      </c>
      <c r="Z361" s="153" t="s">
        <v>63</v>
      </c>
    </row>
    <row r="362" spans="1:26" x14ac:dyDescent="0.25">
      <c r="A362" s="29">
        <v>361</v>
      </c>
      <c r="B362" s="90" t="s">
        <v>2069</v>
      </c>
      <c r="C362" s="90" t="s">
        <v>265</v>
      </c>
      <c r="D362" s="91">
        <v>43925</v>
      </c>
      <c r="E362" s="92">
        <v>0.40277777777777801</v>
      </c>
      <c r="F362" s="92">
        <v>0.625</v>
      </c>
      <c r="G362" s="93">
        <v>1200</v>
      </c>
      <c r="H362" s="22" t="s">
        <v>1746</v>
      </c>
      <c r="I362" s="23" t="s">
        <v>1746</v>
      </c>
      <c r="J362" s="23" t="s">
        <v>1746</v>
      </c>
      <c r="K362" s="23" t="s">
        <v>1746</v>
      </c>
      <c r="L362" s="94">
        <v>9</v>
      </c>
      <c r="M362" s="94" t="s">
        <v>1746</v>
      </c>
      <c r="N362" s="94">
        <v>11.5</v>
      </c>
      <c r="O362" s="23" t="s">
        <v>1746</v>
      </c>
      <c r="P362" s="15" t="s">
        <v>1746</v>
      </c>
      <c r="Q362" s="15" t="s">
        <v>1746</v>
      </c>
      <c r="R362" s="136">
        <v>4.2</v>
      </c>
      <c r="S362" s="93">
        <v>3</v>
      </c>
      <c r="T362" s="138">
        <v>7.5</v>
      </c>
      <c r="U362" s="22" t="s">
        <v>1746</v>
      </c>
      <c r="V362" s="24" t="s">
        <v>1746</v>
      </c>
      <c r="W362" s="94">
        <v>5.333333333333333</v>
      </c>
      <c r="X362" s="141" t="s">
        <v>1746</v>
      </c>
      <c r="Y362" s="141" t="s">
        <v>1746</v>
      </c>
      <c r="Z362" s="153" t="s">
        <v>2742</v>
      </c>
    </row>
    <row r="363" spans="1:26" x14ac:dyDescent="0.25">
      <c r="A363" s="29">
        <v>362</v>
      </c>
      <c r="B363" s="90" t="s">
        <v>3511</v>
      </c>
      <c r="C363" s="90" t="s">
        <v>1728</v>
      </c>
      <c r="D363" s="91">
        <v>43925</v>
      </c>
      <c r="E363" s="92">
        <v>0.39583333333333298</v>
      </c>
      <c r="F363" s="92">
        <v>0.8125</v>
      </c>
      <c r="G363" s="93">
        <v>1200</v>
      </c>
      <c r="H363" s="22" t="s">
        <v>1746</v>
      </c>
      <c r="I363" s="23" t="s">
        <v>1746</v>
      </c>
      <c r="J363" s="23" t="s">
        <v>1746</v>
      </c>
      <c r="K363" s="23" t="s">
        <v>1746</v>
      </c>
      <c r="L363" s="94">
        <v>0</v>
      </c>
      <c r="M363" s="94" t="s">
        <v>1746</v>
      </c>
      <c r="N363" s="94">
        <v>6</v>
      </c>
      <c r="O363" s="23" t="s">
        <v>1746</v>
      </c>
      <c r="P363" s="15" t="s">
        <v>1746</v>
      </c>
      <c r="Q363" s="15" t="s">
        <v>1746</v>
      </c>
      <c r="R363" s="136">
        <v>6.9</v>
      </c>
      <c r="S363" s="93">
        <v>3</v>
      </c>
      <c r="T363" s="138">
        <v>18</v>
      </c>
      <c r="U363" s="22" t="s">
        <v>1746</v>
      </c>
      <c r="V363" s="24" t="s">
        <v>1746</v>
      </c>
      <c r="W363" s="94">
        <v>10</v>
      </c>
      <c r="X363" s="141" t="s">
        <v>1746</v>
      </c>
      <c r="Y363" s="141" t="s">
        <v>1746</v>
      </c>
      <c r="Z363" s="153" t="s">
        <v>63</v>
      </c>
    </row>
    <row r="364" spans="1:26" x14ac:dyDescent="0.25">
      <c r="A364" s="29">
        <v>363</v>
      </c>
      <c r="B364" s="90" t="s">
        <v>2069</v>
      </c>
      <c r="C364" s="90" t="s">
        <v>266</v>
      </c>
      <c r="D364" s="91">
        <v>43925</v>
      </c>
      <c r="E364" s="92">
        <v>0.65972222222222199</v>
      </c>
      <c r="F364" s="92">
        <v>0.8125</v>
      </c>
      <c r="G364" s="93">
        <v>1200</v>
      </c>
      <c r="H364" s="22" t="s">
        <v>1746</v>
      </c>
      <c r="I364" s="23" t="s">
        <v>1746</v>
      </c>
      <c r="J364" s="23" t="s">
        <v>1746</v>
      </c>
      <c r="K364" s="23" t="s">
        <v>1746</v>
      </c>
      <c r="L364" s="94">
        <v>0</v>
      </c>
      <c r="M364" s="94" t="s">
        <v>1746</v>
      </c>
      <c r="N364" s="94">
        <v>8.1</v>
      </c>
      <c r="O364" s="23" t="s">
        <v>1746</v>
      </c>
      <c r="P364" s="15" t="s">
        <v>1746</v>
      </c>
      <c r="Q364" s="15" t="s">
        <v>1746</v>
      </c>
      <c r="R364" s="136">
        <v>3.5</v>
      </c>
      <c r="S364" s="93">
        <v>3</v>
      </c>
      <c r="T364" s="138">
        <v>24.299999999999997</v>
      </c>
      <c r="U364" s="22" t="s">
        <v>1746</v>
      </c>
      <c r="V364" s="24" t="s">
        <v>1746</v>
      </c>
      <c r="W364" s="94">
        <v>3.6666666666666665</v>
      </c>
      <c r="X364" s="141" t="s">
        <v>1746</v>
      </c>
      <c r="Y364" s="141" t="s">
        <v>1746</v>
      </c>
      <c r="Z364" s="153" t="s">
        <v>3848</v>
      </c>
    </row>
    <row r="365" spans="1:26" x14ac:dyDescent="0.25">
      <c r="A365" s="29">
        <v>364</v>
      </c>
      <c r="B365" s="90" t="s">
        <v>3512</v>
      </c>
      <c r="C365" s="90" t="s">
        <v>2155</v>
      </c>
      <c r="D365" s="91">
        <v>43925</v>
      </c>
      <c r="E365" s="92">
        <v>0.5</v>
      </c>
      <c r="F365" s="92">
        <v>0.86111111111111105</v>
      </c>
      <c r="G365" s="93">
        <v>900</v>
      </c>
      <c r="H365" s="22" t="s">
        <v>1746</v>
      </c>
      <c r="I365" s="23" t="s">
        <v>1746</v>
      </c>
      <c r="J365" s="23" t="s">
        <v>1746</v>
      </c>
      <c r="K365" s="23" t="s">
        <v>1746</v>
      </c>
      <c r="L365" s="94">
        <v>1</v>
      </c>
      <c r="M365" s="94" t="s">
        <v>1746</v>
      </c>
      <c r="N365" s="94">
        <v>1.5</v>
      </c>
      <c r="O365" s="23" t="s">
        <v>1746</v>
      </c>
      <c r="P365" s="15" t="s">
        <v>1746</v>
      </c>
      <c r="Q365" s="15" t="s">
        <v>1746</v>
      </c>
      <c r="R365" s="136">
        <v>1.5</v>
      </c>
      <c r="S365" s="93">
        <v>1</v>
      </c>
      <c r="T365" s="138">
        <v>0.5</v>
      </c>
      <c r="U365" s="22" t="s">
        <v>1746</v>
      </c>
      <c r="V365" s="24" t="s">
        <v>1746</v>
      </c>
      <c r="W365" s="94">
        <v>8</v>
      </c>
      <c r="X365" s="141" t="s">
        <v>1746</v>
      </c>
      <c r="Y365" s="141" t="s">
        <v>1746</v>
      </c>
      <c r="Z365" s="153" t="s">
        <v>1746</v>
      </c>
    </row>
    <row r="366" spans="1:26" x14ac:dyDescent="0.25">
      <c r="A366" s="29">
        <v>365</v>
      </c>
      <c r="B366" s="90" t="s">
        <v>3512</v>
      </c>
      <c r="C366" s="90" t="s">
        <v>2155</v>
      </c>
      <c r="D366" s="91">
        <v>43926</v>
      </c>
      <c r="E366" s="92">
        <v>0.36458333333333298</v>
      </c>
      <c r="F366" s="92">
        <v>0.69791666666666696</v>
      </c>
      <c r="G366" s="93">
        <v>900</v>
      </c>
      <c r="H366" s="22" t="s">
        <v>1746</v>
      </c>
      <c r="I366" s="23" t="s">
        <v>1746</v>
      </c>
      <c r="J366" s="23" t="s">
        <v>1746</v>
      </c>
      <c r="K366" s="23" t="s">
        <v>1746</v>
      </c>
      <c r="L366" s="94">
        <v>0</v>
      </c>
      <c r="M366" s="94" t="s">
        <v>1746</v>
      </c>
      <c r="N366" s="94">
        <v>7</v>
      </c>
      <c r="O366" s="23" t="s">
        <v>1746</v>
      </c>
      <c r="P366" s="15" t="s">
        <v>1746</v>
      </c>
      <c r="Q366" s="15" t="s">
        <v>1746</v>
      </c>
      <c r="R366" s="136">
        <v>7</v>
      </c>
      <c r="S366" s="93">
        <v>3</v>
      </c>
      <c r="T366" s="138">
        <v>21</v>
      </c>
      <c r="U366" s="22" t="s">
        <v>1746</v>
      </c>
      <c r="V366" s="24" t="s">
        <v>1746</v>
      </c>
      <c r="W366" s="94">
        <v>8</v>
      </c>
      <c r="X366" s="141" t="s">
        <v>1746</v>
      </c>
      <c r="Y366" s="141" t="s">
        <v>1746</v>
      </c>
      <c r="Z366" s="153" t="s">
        <v>63</v>
      </c>
    </row>
    <row r="367" spans="1:26" x14ac:dyDescent="0.25">
      <c r="A367" s="29">
        <v>366</v>
      </c>
      <c r="B367" s="90" t="s">
        <v>3511</v>
      </c>
      <c r="C367" s="90" t="s">
        <v>163</v>
      </c>
      <c r="D367" s="91">
        <v>43926</v>
      </c>
      <c r="E367" s="92">
        <v>0.47916666666666702</v>
      </c>
      <c r="F367" s="92">
        <v>0.8125</v>
      </c>
      <c r="G367" s="93">
        <v>1200</v>
      </c>
      <c r="H367" s="22" t="s">
        <v>1746</v>
      </c>
      <c r="I367" s="23" t="s">
        <v>1746</v>
      </c>
      <c r="J367" s="23" t="s">
        <v>1746</v>
      </c>
      <c r="K367" s="23" t="s">
        <v>1746</v>
      </c>
      <c r="L367" s="94">
        <v>0</v>
      </c>
      <c r="M367" s="94" t="s">
        <v>1746</v>
      </c>
      <c r="N367" s="94">
        <v>6</v>
      </c>
      <c r="O367" s="23" t="s">
        <v>1746</v>
      </c>
      <c r="P367" s="15" t="s">
        <v>1746</v>
      </c>
      <c r="Q367" s="15" t="s">
        <v>1746</v>
      </c>
      <c r="R367" s="136">
        <v>3.1</v>
      </c>
      <c r="S367" s="93">
        <v>1</v>
      </c>
      <c r="T367" s="138">
        <v>6</v>
      </c>
      <c r="U367" s="22" t="s">
        <v>1746</v>
      </c>
      <c r="V367" s="24" t="s">
        <v>1746</v>
      </c>
      <c r="W367" s="94">
        <v>8</v>
      </c>
      <c r="X367" s="141" t="s">
        <v>1746</v>
      </c>
      <c r="Y367" s="141" t="s">
        <v>1746</v>
      </c>
      <c r="Z367" s="153" t="s">
        <v>1746</v>
      </c>
    </row>
    <row r="368" spans="1:26" x14ac:dyDescent="0.25">
      <c r="A368" s="29">
        <v>367</v>
      </c>
      <c r="B368" s="90" t="s">
        <v>2069</v>
      </c>
      <c r="C368" s="90" t="s">
        <v>235</v>
      </c>
      <c r="D368" s="91">
        <v>43926</v>
      </c>
      <c r="E368" s="92">
        <v>0.49305555555555602</v>
      </c>
      <c r="F368" s="92">
        <v>0.82638888888888895</v>
      </c>
      <c r="G368" s="93">
        <v>1200</v>
      </c>
      <c r="H368" s="22" t="s">
        <v>1746</v>
      </c>
      <c r="I368" s="23" t="s">
        <v>1746</v>
      </c>
      <c r="J368" s="23" t="s">
        <v>1746</v>
      </c>
      <c r="K368" s="23" t="s">
        <v>1746</v>
      </c>
      <c r="L368" s="94">
        <v>0</v>
      </c>
      <c r="M368" s="94" t="s">
        <v>1746</v>
      </c>
      <c r="N368" s="94">
        <v>6</v>
      </c>
      <c r="O368" s="23" t="s">
        <v>1746</v>
      </c>
      <c r="P368" s="15" t="s">
        <v>1746</v>
      </c>
      <c r="Q368" s="15" t="s">
        <v>1746</v>
      </c>
      <c r="R368" s="136">
        <v>2.5</v>
      </c>
      <c r="S368" s="93">
        <v>1</v>
      </c>
      <c r="T368" s="138">
        <v>6</v>
      </c>
      <c r="U368" s="22" t="s">
        <v>1746</v>
      </c>
      <c r="V368" s="24" t="s">
        <v>1746</v>
      </c>
      <c r="W368" s="94">
        <v>8</v>
      </c>
      <c r="X368" s="141" t="s">
        <v>1746</v>
      </c>
      <c r="Y368" s="141" t="s">
        <v>1746</v>
      </c>
      <c r="Z368" s="153" t="s">
        <v>1746</v>
      </c>
    </row>
    <row r="369" spans="1:26" x14ac:dyDescent="0.25">
      <c r="A369" s="29">
        <v>368</v>
      </c>
      <c r="B369" s="90" t="s">
        <v>2069</v>
      </c>
      <c r="C369" s="90" t="s">
        <v>2379</v>
      </c>
      <c r="D369" s="91">
        <v>43927</v>
      </c>
      <c r="E369" s="92">
        <v>0.375</v>
      </c>
      <c r="F369" s="92">
        <v>0.70833333333333304</v>
      </c>
      <c r="G369" s="93">
        <v>1200</v>
      </c>
      <c r="H369" s="22" t="s">
        <v>1746</v>
      </c>
      <c r="I369" s="23" t="s">
        <v>1746</v>
      </c>
      <c r="J369" s="23" t="s">
        <v>1746</v>
      </c>
      <c r="K369" s="23" t="s">
        <v>1746</v>
      </c>
      <c r="L369" s="94">
        <v>4</v>
      </c>
      <c r="M369" s="94" t="s">
        <v>1746</v>
      </c>
      <c r="N369" s="94">
        <v>7</v>
      </c>
      <c r="O369" s="23" t="s">
        <v>1746</v>
      </c>
      <c r="P369" s="15" t="s">
        <v>1746</v>
      </c>
      <c r="Q369" s="15" t="s">
        <v>1746</v>
      </c>
      <c r="R369" s="136">
        <v>9</v>
      </c>
      <c r="S369" s="93">
        <v>1</v>
      </c>
      <c r="T369" s="138">
        <v>3</v>
      </c>
      <c r="U369" s="22" t="s">
        <v>1746</v>
      </c>
      <c r="V369" s="24" t="s">
        <v>1746</v>
      </c>
      <c r="W369" s="94">
        <v>8</v>
      </c>
      <c r="X369" s="141" t="s">
        <v>1746</v>
      </c>
      <c r="Y369" s="141" t="s">
        <v>1746</v>
      </c>
      <c r="Z369" s="153" t="s">
        <v>1746</v>
      </c>
    </row>
    <row r="370" spans="1:26" x14ac:dyDescent="0.25">
      <c r="A370" s="29">
        <v>369</v>
      </c>
      <c r="B370" s="90" t="s">
        <v>3512</v>
      </c>
      <c r="C370" s="90" t="s">
        <v>163</v>
      </c>
      <c r="D370" s="91">
        <v>43927</v>
      </c>
      <c r="E370" s="92">
        <v>0.47916666666666702</v>
      </c>
      <c r="F370" s="92">
        <v>0.8125</v>
      </c>
      <c r="G370" s="93">
        <v>900</v>
      </c>
      <c r="H370" s="22" t="s">
        <v>1746</v>
      </c>
      <c r="I370" s="23" t="s">
        <v>1746</v>
      </c>
      <c r="J370" s="23" t="s">
        <v>1746</v>
      </c>
      <c r="K370" s="23" t="s">
        <v>1746</v>
      </c>
      <c r="L370" s="94">
        <v>0</v>
      </c>
      <c r="M370" s="94" t="s">
        <v>1746</v>
      </c>
      <c r="N370" s="94">
        <v>6.5</v>
      </c>
      <c r="O370" s="23" t="s">
        <v>1746</v>
      </c>
      <c r="P370" s="15" t="s">
        <v>1746</v>
      </c>
      <c r="Q370" s="15" t="s">
        <v>1746</v>
      </c>
      <c r="R370" s="136">
        <v>3.7</v>
      </c>
      <c r="S370" s="93">
        <v>1</v>
      </c>
      <c r="T370" s="138">
        <v>6.5</v>
      </c>
      <c r="U370" s="22" t="s">
        <v>1746</v>
      </c>
      <c r="V370" s="24" t="s">
        <v>1746</v>
      </c>
      <c r="W370" s="94">
        <v>8</v>
      </c>
      <c r="X370" s="141" t="s">
        <v>1746</v>
      </c>
      <c r="Y370" s="141" t="s">
        <v>1746</v>
      </c>
      <c r="Z370" s="153" t="s">
        <v>1746</v>
      </c>
    </row>
    <row r="371" spans="1:26" x14ac:dyDescent="0.25">
      <c r="A371" s="29">
        <v>370</v>
      </c>
      <c r="B371" s="90" t="s">
        <v>3512</v>
      </c>
      <c r="C371" s="90" t="s">
        <v>163</v>
      </c>
      <c r="D371" s="91">
        <v>43928</v>
      </c>
      <c r="E371" s="92">
        <v>0.375</v>
      </c>
      <c r="F371" s="92">
        <v>0.75</v>
      </c>
      <c r="G371" s="93">
        <v>900</v>
      </c>
      <c r="H371" s="22" t="s">
        <v>1746</v>
      </c>
      <c r="I371" s="23" t="s">
        <v>1746</v>
      </c>
      <c r="J371" s="23" t="s">
        <v>1746</v>
      </c>
      <c r="K371" s="23" t="s">
        <v>1746</v>
      </c>
      <c r="L371" s="94">
        <v>0</v>
      </c>
      <c r="M371" s="94" t="s">
        <v>1746</v>
      </c>
      <c r="N371" s="94">
        <v>5</v>
      </c>
      <c r="O371" s="23" t="s">
        <v>1746</v>
      </c>
      <c r="P371" s="15" t="s">
        <v>1746</v>
      </c>
      <c r="Q371" s="15" t="s">
        <v>1746</v>
      </c>
      <c r="R371" s="136">
        <v>4.5</v>
      </c>
      <c r="S371" s="93">
        <v>1</v>
      </c>
      <c r="T371" s="138">
        <v>5</v>
      </c>
      <c r="U371" s="22" t="s">
        <v>1746</v>
      </c>
      <c r="V371" s="24" t="s">
        <v>1746</v>
      </c>
      <c r="W371" s="94">
        <v>9</v>
      </c>
      <c r="X371" s="141" t="s">
        <v>1746</v>
      </c>
      <c r="Y371" s="141" t="s">
        <v>1746</v>
      </c>
      <c r="Z371" s="153" t="s">
        <v>1746</v>
      </c>
    </row>
    <row r="372" spans="1:26" x14ac:dyDescent="0.25">
      <c r="A372" s="29">
        <v>371</v>
      </c>
      <c r="B372" s="90" t="s">
        <v>3511</v>
      </c>
      <c r="C372" s="90" t="s">
        <v>3551</v>
      </c>
      <c r="D372" s="91">
        <v>43929</v>
      </c>
      <c r="E372" s="92">
        <v>0.63194444444444398</v>
      </c>
      <c r="F372" s="92">
        <v>0.78819444444444398</v>
      </c>
      <c r="G372" s="93">
        <v>1200</v>
      </c>
      <c r="H372" s="22" t="s">
        <v>1746</v>
      </c>
      <c r="I372" s="23" t="s">
        <v>1746</v>
      </c>
      <c r="J372" s="23" t="s">
        <v>1746</v>
      </c>
      <c r="K372" s="23" t="s">
        <v>1746</v>
      </c>
      <c r="L372" s="94">
        <v>0</v>
      </c>
      <c r="M372" s="94" t="s">
        <v>1746</v>
      </c>
      <c r="N372" s="94">
        <v>1</v>
      </c>
      <c r="O372" s="23" t="s">
        <v>1746</v>
      </c>
      <c r="P372" s="15" t="s">
        <v>1746</v>
      </c>
      <c r="Q372" s="15" t="s">
        <v>1746</v>
      </c>
      <c r="R372" s="136">
        <v>3</v>
      </c>
      <c r="S372" s="93">
        <v>1</v>
      </c>
      <c r="T372" s="138">
        <v>1</v>
      </c>
      <c r="U372" s="22" t="s">
        <v>1746</v>
      </c>
      <c r="V372" s="24" t="s">
        <v>1746</v>
      </c>
      <c r="W372" s="94">
        <v>3.75</v>
      </c>
      <c r="X372" s="141" t="s">
        <v>1746</v>
      </c>
      <c r="Y372" s="141" t="s">
        <v>1746</v>
      </c>
      <c r="Z372" s="153" t="s">
        <v>3847</v>
      </c>
    </row>
    <row r="373" spans="1:26" x14ac:dyDescent="0.25">
      <c r="A373" s="29">
        <v>372</v>
      </c>
      <c r="B373" s="90" t="s">
        <v>3512</v>
      </c>
      <c r="C373" s="90" t="s">
        <v>235</v>
      </c>
      <c r="D373" s="91">
        <v>43929</v>
      </c>
      <c r="E373" s="92">
        <v>0.63194444444444398</v>
      </c>
      <c r="F373" s="92">
        <v>0.79861111111111105</v>
      </c>
      <c r="G373" s="93">
        <v>900</v>
      </c>
      <c r="H373" s="22" t="s">
        <v>1746</v>
      </c>
      <c r="I373" s="23" t="s">
        <v>1746</v>
      </c>
      <c r="J373" s="23" t="s">
        <v>1746</v>
      </c>
      <c r="K373" s="23" t="s">
        <v>1746</v>
      </c>
      <c r="L373" s="94">
        <v>0.68</v>
      </c>
      <c r="M373" s="94" t="s">
        <v>1746</v>
      </c>
      <c r="N373" s="94">
        <v>9</v>
      </c>
      <c r="O373" s="23" t="s">
        <v>1746</v>
      </c>
      <c r="P373" s="15" t="s">
        <v>1746</v>
      </c>
      <c r="Q373" s="15" t="s">
        <v>1746</v>
      </c>
      <c r="R373" s="136">
        <v>1.7</v>
      </c>
      <c r="S373" s="93">
        <v>1</v>
      </c>
      <c r="T373" s="138">
        <v>8.32</v>
      </c>
      <c r="U373" s="22" t="s">
        <v>1746</v>
      </c>
      <c r="V373" s="24" t="s">
        <v>1746</v>
      </c>
      <c r="W373" s="94">
        <v>4</v>
      </c>
      <c r="X373" s="141" t="s">
        <v>1746</v>
      </c>
      <c r="Y373" s="141" t="s">
        <v>1746</v>
      </c>
      <c r="Z373" s="153" t="s">
        <v>1746</v>
      </c>
    </row>
    <row r="374" spans="1:26" x14ac:dyDescent="0.25">
      <c r="A374" s="29">
        <v>373</v>
      </c>
      <c r="B374" s="90" t="s">
        <v>2069</v>
      </c>
      <c r="C374" s="90" t="s">
        <v>1728</v>
      </c>
      <c r="D374" s="91">
        <v>43929</v>
      </c>
      <c r="E374" s="92">
        <v>0.5</v>
      </c>
      <c r="F374" s="92">
        <v>0.83333333333333304</v>
      </c>
      <c r="G374" s="93">
        <v>1200</v>
      </c>
      <c r="H374" s="22" t="s">
        <v>1746</v>
      </c>
      <c r="I374" s="23" t="s">
        <v>1746</v>
      </c>
      <c r="J374" s="23" t="s">
        <v>1746</v>
      </c>
      <c r="K374" s="23" t="s">
        <v>1746</v>
      </c>
      <c r="L374" s="94">
        <v>0</v>
      </c>
      <c r="M374" s="94" t="s">
        <v>1746</v>
      </c>
      <c r="N374" s="94">
        <v>6.7</v>
      </c>
      <c r="O374" s="23" t="s">
        <v>1746</v>
      </c>
      <c r="P374" s="15" t="s">
        <v>1746</v>
      </c>
      <c r="Q374" s="15" t="s">
        <v>1746</v>
      </c>
      <c r="R374" s="136">
        <v>3.8</v>
      </c>
      <c r="S374" s="93">
        <v>3</v>
      </c>
      <c r="T374" s="138">
        <v>20.100000000000001</v>
      </c>
      <c r="U374" s="22" t="s">
        <v>1746</v>
      </c>
      <c r="V374" s="24" t="s">
        <v>1746</v>
      </c>
      <c r="W374" s="94">
        <v>8</v>
      </c>
      <c r="X374" s="141" t="s">
        <v>1746</v>
      </c>
      <c r="Y374" s="141" t="s">
        <v>1746</v>
      </c>
      <c r="Z374" s="153" t="s">
        <v>1746</v>
      </c>
    </row>
    <row r="375" spans="1:26" x14ac:dyDescent="0.25">
      <c r="A375" s="29">
        <v>374</v>
      </c>
      <c r="B375" s="90" t="s">
        <v>3511</v>
      </c>
      <c r="C375" s="90" t="s">
        <v>3551</v>
      </c>
      <c r="D375" s="91">
        <v>43930</v>
      </c>
      <c r="E375" s="92">
        <v>0.36111111111111099</v>
      </c>
      <c r="F375" s="92">
        <v>0.73611111111111105</v>
      </c>
      <c r="G375" s="93">
        <v>1200</v>
      </c>
      <c r="H375" s="22" t="s">
        <v>1746</v>
      </c>
      <c r="I375" s="23" t="s">
        <v>1746</v>
      </c>
      <c r="J375" s="23" t="s">
        <v>1746</v>
      </c>
      <c r="K375" s="23" t="s">
        <v>1746</v>
      </c>
      <c r="L375" s="94">
        <v>0</v>
      </c>
      <c r="M375" s="94" t="s">
        <v>1746</v>
      </c>
      <c r="N375" s="94">
        <v>5</v>
      </c>
      <c r="O375" s="23" t="s">
        <v>1746</v>
      </c>
      <c r="P375" s="15" t="s">
        <v>1746</v>
      </c>
      <c r="Q375" s="15" t="s">
        <v>1746</v>
      </c>
      <c r="R375" s="136">
        <v>2.2999999999999998</v>
      </c>
      <c r="S375" s="93">
        <v>1</v>
      </c>
      <c r="T375" s="138">
        <v>5</v>
      </c>
      <c r="U375" s="22" t="s">
        <v>1746</v>
      </c>
      <c r="V375" s="24" t="s">
        <v>1746</v>
      </c>
      <c r="W375" s="94">
        <v>8</v>
      </c>
      <c r="X375" s="141" t="s">
        <v>1746</v>
      </c>
      <c r="Y375" s="141" t="s">
        <v>1746</v>
      </c>
      <c r="Z375" s="153" t="s">
        <v>1746</v>
      </c>
    </row>
    <row r="376" spans="1:26" x14ac:dyDescent="0.25">
      <c r="A376" s="29">
        <v>375</v>
      </c>
      <c r="B376" s="90" t="s">
        <v>3512</v>
      </c>
      <c r="C376" s="90" t="s">
        <v>2379</v>
      </c>
      <c r="D376" s="91">
        <v>43930</v>
      </c>
      <c r="E376" s="92">
        <v>0.40277777777777801</v>
      </c>
      <c r="F376" s="92">
        <v>0.86805555555555503</v>
      </c>
      <c r="G376" s="93">
        <v>900</v>
      </c>
      <c r="H376" s="22" t="s">
        <v>1746</v>
      </c>
      <c r="I376" s="23" t="s">
        <v>1746</v>
      </c>
      <c r="J376" s="23" t="s">
        <v>1746</v>
      </c>
      <c r="K376" s="23" t="s">
        <v>1746</v>
      </c>
      <c r="L376" s="94">
        <v>0</v>
      </c>
      <c r="M376" s="94" t="s">
        <v>1746</v>
      </c>
      <c r="N376" s="94">
        <v>7</v>
      </c>
      <c r="O376" s="23" t="s">
        <v>1746</v>
      </c>
      <c r="P376" s="15" t="s">
        <v>1746</v>
      </c>
      <c r="Q376" s="15" t="s">
        <v>1746</v>
      </c>
      <c r="R376" s="136">
        <v>15.2</v>
      </c>
      <c r="S376" s="93">
        <v>1</v>
      </c>
      <c r="T376" s="138">
        <v>7</v>
      </c>
      <c r="U376" s="22" t="s">
        <v>1746</v>
      </c>
      <c r="V376" s="24" t="s">
        <v>1746</v>
      </c>
      <c r="W376" s="94">
        <v>11</v>
      </c>
      <c r="X376" s="141" t="s">
        <v>1746</v>
      </c>
      <c r="Y376" s="141" t="s">
        <v>1746</v>
      </c>
      <c r="Z376" s="153" t="s">
        <v>1746</v>
      </c>
    </row>
    <row r="377" spans="1:26" x14ac:dyDescent="0.25">
      <c r="A377" s="29">
        <v>376</v>
      </c>
      <c r="B377" s="90" t="s">
        <v>2069</v>
      </c>
      <c r="C377" s="90" t="s">
        <v>163</v>
      </c>
      <c r="D377" s="91">
        <v>43930</v>
      </c>
      <c r="E377" s="92">
        <v>0.38888888888888901</v>
      </c>
      <c r="F377" s="92">
        <v>0.92361111111111105</v>
      </c>
      <c r="G377" s="93">
        <v>1200</v>
      </c>
      <c r="H377" s="22" t="s">
        <v>1746</v>
      </c>
      <c r="I377" s="23" t="s">
        <v>1746</v>
      </c>
      <c r="J377" s="23" t="s">
        <v>1746</v>
      </c>
      <c r="K377" s="23" t="s">
        <v>1746</v>
      </c>
      <c r="L377" s="94">
        <v>0</v>
      </c>
      <c r="M377" s="94" t="s">
        <v>1746</v>
      </c>
      <c r="N377" s="94">
        <v>0</v>
      </c>
      <c r="O377" s="23" t="s">
        <v>1746</v>
      </c>
      <c r="P377" s="15" t="s">
        <v>1746</v>
      </c>
      <c r="Q377" s="15" t="s">
        <v>1746</v>
      </c>
      <c r="R377" s="136">
        <v>1</v>
      </c>
      <c r="S377" s="93">
        <v>1</v>
      </c>
      <c r="T377" s="138">
        <v>0</v>
      </c>
      <c r="U377" s="22" t="s">
        <v>1746</v>
      </c>
      <c r="V377" s="24" t="s">
        <v>1746</v>
      </c>
      <c r="W377" s="94">
        <v>12</v>
      </c>
      <c r="X377" s="141" t="s">
        <v>1746</v>
      </c>
      <c r="Y377" s="141" t="s">
        <v>1746</v>
      </c>
      <c r="Z377" s="153" t="s">
        <v>1746</v>
      </c>
    </row>
    <row r="378" spans="1:26" x14ac:dyDescent="0.25">
      <c r="A378" s="29">
        <v>377</v>
      </c>
      <c r="B378" s="90" t="s">
        <v>3512</v>
      </c>
      <c r="C378" s="90" t="s">
        <v>2379</v>
      </c>
      <c r="D378" s="91">
        <v>43931</v>
      </c>
      <c r="E378" s="92">
        <v>0.41319444444444398</v>
      </c>
      <c r="F378" s="92">
        <v>0.78819444444444497</v>
      </c>
      <c r="G378" s="93">
        <v>900</v>
      </c>
      <c r="H378" s="22" t="s">
        <v>1746</v>
      </c>
      <c r="I378" s="23" t="s">
        <v>1746</v>
      </c>
      <c r="J378" s="23" t="s">
        <v>1746</v>
      </c>
      <c r="K378" s="23" t="s">
        <v>1746</v>
      </c>
      <c r="L378" s="94">
        <v>0</v>
      </c>
      <c r="M378" s="94" t="s">
        <v>1746</v>
      </c>
      <c r="N378" s="94">
        <v>6</v>
      </c>
      <c r="O378" s="23" t="s">
        <v>1746</v>
      </c>
      <c r="P378" s="15" t="s">
        <v>1746</v>
      </c>
      <c r="Q378" s="15" t="s">
        <v>1746</v>
      </c>
      <c r="R378" s="136">
        <v>11</v>
      </c>
      <c r="S378" s="93">
        <v>1</v>
      </c>
      <c r="T378" s="138">
        <v>6</v>
      </c>
      <c r="U378" s="22" t="s">
        <v>1746</v>
      </c>
      <c r="V378" s="24" t="s">
        <v>1746</v>
      </c>
      <c r="W378" s="94">
        <v>9</v>
      </c>
      <c r="X378" s="141" t="s">
        <v>1746</v>
      </c>
      <c r="Y378" s="141" t="s">
        <v>1746</v>
      </c>
      <c r="Z378" s="153" t="s">
        <v>1746</v>
      </c>
    </row>
    <row r="379" spans="1:26" x14ac:dyDescent="0.25">
      <c r="A379" s="29">
        <v>378</v>
      </c>
      <c r="B379" s="90" t="s">
        <v>2069</v>
      </c>
      <c r="C379" s="90" t="s">
        <v>163</v>
      </c>
      <c r="D379" s="91">
        <v>43931</v>
      </c>
      <c r="E379" s="92">
        <v>0.38888888888888901</v>
      </c>
      <c r="F379" s="92">
        <v>0.84722222222222199</v>
      </c>
      <c r="G379" s="93">
        <v>1200</v>
      </c>
      <c r="H379" s="22" t="s">
        <v>1746</v>
      </c>
      <c r="I379" s="23" t="s">
        <v>1746</v>
      </c>
      <c r="J379" s="23" t="s">
        <v>1746</v>
      </c>
      <c r="K379" s="23" t="s">
        <v>1746</v>
      </c>
      <c r="L379" s="94">
        <v>0</v>
      </c>
      <c r="M379" s="94" t="s">
        <v>1746</v>
      </c>
      <c r="N379" s="94">
        <v>7.5</v>
      </c>
      <c r="O379" s="23" t="s">
        <v>1746</v>
      </c>
      <c r="P379" s="15" t="s">
        <v>1746</v>
      </c>
      <c r="Q379" s="15" t="s">
        <v>1746</v>
      </c>
      <c r="R379" s="136">
        <v>4.5</v>
      </c>
      <c r="S379" s="93">
        <v>1</v>
      </c>
      <c r="T379" s="138">
        <v>7.5</v>
      </c>
      <c r="U379" s="22" t="s">
        <v>1746</v>
      </c>
      <c r="V379" s="24" t="s">
        <v>1746</v>
      </c>
      <c r="W379" s="94">
        <v>11</v>
      </c>
      <c r="X379" s="141" t="s">
        <v>1746</v>
      </c>
      <c r="Y379" s="141" t="s">
        <v>1746</v>
      </c>
      <c r="Z379" s="153" t="s">
        <v>1746</v>
      </c>
    </row>
    <row r="380" spans="1:26" x14ac:dyDescent="0.25">
      <c r="A380" s="29">
        <v>379</v>
      </c>
      <c r="B380" s="90" t="s">
        <v>3511</v>
      </c>
      <c r="C380" s="90" t="s">
        <v>3207</v>
      </c>
      <c r="D380" s="91">
        <v>43931</v>
      </c>
      <c r="E380" s="92">
        <v>0.44444444444444398</v>
      </c>
      <c r="F380" s="92">
        <v>0.90277777777777801</v>
      </c>
      <c r="G380" s="93">
        <v>1200</v>
      </c>
      <c r="H380" s="22" t="s">
        <v>1746</v>
      </c>
      <c r="I380" s="23" t="s">
        <v>1746</v>
      </c>
      <c r="J380" s="23" t="s">
        <v>1746</v>
      </c>
      <c r="K380" s="23" t="s">
        <v>1746</v>
      </c>
      <c r="L380" s="94">
        <v>0</v>
      </c>
      <c r="M380" s="94" t="s">
        <v>1746</v>
      </c>
      <c r="N380" s="94">
        <v>6</v>
      </c>
      <c r="O380" s="23" t="s">
        <v>1746</v>
      </c>
      <c r="P380" s="15" t="s">
        <v>1746</v>
      </c>
      <c r="Q380" s="15" t="s">
        <v>1746</v>
      </c>
      <c r="R380" s="136">
        <v>10.7</v>
      </c>
      <c r="S380" s="93">
        <v>1</v>
      </c>
      <c r="T380" s="138">
        <v>6</v>
      </c>
      <c r="U380" s="22" t="s">
        <v>1746</v>
      </c>
      <c r="V380" s="24" t="s">
        <v>1746</v>
      </c>
      <c r="W380" s="94">
        <v>11</v>
      </c>
      <c r="X380" s="141" t="s">
        <v>1746</v>
      </c>
      <c r="Y380" s="141" t="s">
        <v>1746</v>
      </c>
      <c r="Z380" s="153" t="s">
        <v>1746</v>
      </c>
    </row>
    <row r="381" spans="1:26" x14ac:dyDescent="0.25">
      <c r="A381" s="29">
        <v>380</v>
      </c>
      <c r="B381" s="90" t="s">
        <v>3508</v>
      </c>
      <c r="C381" s="90" t="s">
        <v>1802</v>
      </c>
      <c r="D381" s="91">
        <v>43931</v>
      </c>
      <c r="E381" s="92">
        <v>0.44444444444444398</v>
      </c>
      <c r="F381" s="92">
        <v>0.90277777777777801</v>
      </c>
      <c r="G381" s="93">
        <v>1200</v>
      </c>
      <c r="H381" s="22" t="s">
        <v>1746</v>
      </c>
      <c r="I381" s="23" t="s">
        <v>1746</v>
      </c>
      <c r="J381" s="23" t="s">
        <v>1746</v>
      </c>
      <c r="K381" s="23" t="s">
        <v>1746</v>
      </c>
      <c r="L381" s="94">
        <v>0</v>
      </c>
      <c r="M381" s="94" t="s">
        <v>1746</v>
      </c>
      <c r="N381" s="94">
        <v>5</v>
      </c>
      <c r="O381" s="23" t="s">
        <v>1746</v>
      </c>
      <c r="P381" s="15" t="s">
        <v>1746</v>
      </c>
      <c r="Q381" s="15" t="s">
        <v>1746</v>
      </c>
      <c r="R381" s="136">
        <v>13</v>
      </c>
      <c r="S381" s="93">
        <v>1</v>
      </c>
      <c r="T381" s="138">
        <v>5</v>
      </c>
      <c r="U381" s="22" t="s">
        <v>1746</v>
      </c>
      <c r="V381" s="24" t="s">
        <v>1746</v>
      </c>
      <c r="W381" s="94">
        <v>11</v>
      </c>
      <c r="X381" s="141" t="s">
        <v>1746</v>
      </c>
      <c r="Y381" s="141" t="s">
        <v>1746</v>
      </c>
      <c r="Z381" s="153" t="s">
        <v>1746</v>
      </c>
    </row>
    <row r="382" spans="1:26" x14ac:dyDescent="0.25">
      <c r="A382" s="29">
        <v>381</v>
      </c>
      <c r="B382" s="90" t="s">
        <v>3508</v>
      </c>
      <c r="C382" s="90" t="s">
        <v>2146</v>
      </c>
      <c r="D382" s="91">
        <v>43932</v>
      </c>
      <c r="E382" s="92">
        <v>0.625</v>
      </c>
      <c r="F382" s="92">
        <v>0.77083333333333304</v>
      </c>
      <c r="G382" s="93">
        <v>1200</v>
      </c>
      <c r="H382" s="22" t="s">
        <v>1746</v>
      </c>
      <c r="I382" s="23" t="s">
        <v>1746</v>
      </c>
      <c r="J382" s="23" t="s">
        <v>1746</v>
      </c>
      <c r="K382" s="23" t="s">
        <v>1746</v>
      </c>
      <c r="L382" s="94">
        <v>0.2</v>
      </c>
      <c r="M382" s="94" t="s">
        <v>1746</v>
      </c>
      <c r="N382" s="94">
        <v>4</v>
      </c>
      <c r="O382" s="23" t="s">
        <v>1746</v>
      </c>
      <c r="P382" s="15" t="s">
        <v>1746</v>
      </c>
      <c r="Q382" s="15" t="s">
        <v>1746</v>
      </c>
      <c r="R382" s="136">
        <v>0.5</v>
      </c>
      <c r="S382" s="93">
        <v>3</v>
      </c>
      <c r="T382" s="138">
        <v>11.399999999999999</v>
      </c>
      <c r="U382" s="22" t="s">
        <v>1746</v>
      </c>
      <c r="V382" s="24" t="s">
        <v>1746</v>
      </c>
      <c r="W382" s="94">
        <v>4</v>
      </c>
      <c r="X382" s="141" t="s">
        <v>1746</v>
      </c>
      <c r="Y382" s="141" t="s">
        <v>1746</v>
      </c>
      <c r="Z382" s="153" t="s">
        <v>1746</v>
      </c>
    </row>
    <row r="383" spans="1:26" x14ac:dyDescent="0.25">
      <c r="A383" s="29">
        <v>382</v>
      </c>
      <c r="B383" s="90" t="s">
        <v>3512</v>
      </c>
      <c r="C383" s="90" t="s">
        <v>2379</v>
      </c>
      <c r="D383" s="91">
        <v>43932</v>
      </c>
      <c r="E383" s="92">
        <v>0.35416666666666702</v>
      </c>
      <c r="F383" s="92">
        <v>0.85416666666666696</v>
      </c>
      <c r="G383" s="93">
        <v>900</v>
      </c>
      <c r="H383" s="22" t="s">
        <v>1746</v>
      </c>
      <c r="I383" s="23" t="s">
        <v>1746</v>
      </c>
      <c r="J383" s="23" t="s">
        <v>1746</v>
      </c>
      <c r="K383" s="23" t="s">
        <v>1746</v>
      </c>
      <c r="L383" s="94">
        <v>0</v>
      </c>
      <c r="M383" s="94" t="s">
        <v>1746</v>
      </c>
      <c r="N383" s="94">
        <v>3</v>
      </c>
      <c r="O383" s="23" t="s">
        <v>1746</v>
      </c>
      <c r="P383" s="15" t="s">
        <v>1746</v>
      </c>
      <c r="Q383" s="15" t="s">
        <v>1746</v>
      </c>
      <c r="R383" s="136">
        <v>15</v>
      </c>
      <c r="S383" s="93">
        <v>1</v>
      </c>
      <c r="T383" s="138">
        <v>3</v>
      </c>
      <c r="U383" s="22" t="s">
        <v>1746</v>
      </c>
      <c r="V383" s="24" t="s">
        <v>1746</v>
      </c>
      <c r="W383" s="94">
        <v>12</v>
      </c>
      <c r="X383" s="141" t="s">
        <v>1746</v>
      </c>
      <c r="Y383" s="141" t="s">
        <v>1746</v>
      </c>
      <c r="Z383" s="153" t="s">
        <v>1746</v>
      </c>
    </row>
    <row r="384" spans="1:26" x14ac:dyDescent="0.25">
      <c r="A384" s="29">
        <v>383</v>
      </c>
      <c r="B384" s="90" t="s">
        <v>3508</v>
      </c>
      <c r="C384" s="90" t="s">
        <v>356</v>
      </c>
      <c r="D384" s="91">
        <v>43933</v>
      </c>
      <c r="E384" s="92">
        <v>0.50694444444444398</v>
      </c>
      <c r="F384" s="92">
        <v>0.59027777777777801</v>
      </c>
      <c r="G384" s="93">
        <v>1200</v>
      </c>
      <c r="H384" s="22" t="s">
        <v>1746</v>
      </c>
      <c r="I384" s="23" t="s">
        <v>1746</v>
      </c>
      <c r="J384" s="23" t="s">
        <v>1746</v>
      </c>
      <c r="K384" s="23" t="s">
        <v>1746</v>
      </c>
      <c r="L384" s="94">
        <v>9</v>
      </c>
      <c r="M384" s="94" t="s">
        <v>1746</v>
      </c>
      <c r="N384" s="94">
        <v>9.5</v>
      </c>
      <c r="O384" s="23" t="s">
        <v>1746</v>
      </c>
      <c r="P384" s="15" t="s">
        <v>1746</v>
      </c>
      <c r="Q384" s="15" t="s">
        <v>1746</v>
      </c>
      <c r="R384" s="136">
        <v>7</v>
      </c>
      <c r="S384" s="93">
        <v>1</v>
      </c>
      <c r="T384" s="138">
        <v>0.5</v>
      </c>
      <c r="U384" s="22" t="s">
        <v>1746</v>
      </c>
      <c r="V384" s="24" t="s">
        <v>1746</v>
      </c>
      <c r="W384" s="94">
        <v>2</v>
      </c>
      <c r="X384" s="141" t="s">
        <v>1746</v>
      </c>
      <c r="Y384" s="141" t="s">
        <v>1746</v>
      </c>
      <c r="Z384" s="153" t="s">
        <v>3343</v>
      </c>
    </row>
    <row r="385" spans="1:26" x14ac:dyDescent="0.25">
      <c r="A385" s="29">
        <v>384</v>
      </c>
      <c r="B385" s="90" t="s">
        <v>3508</v>
      </c>
      <c r="C385" s="90" t="s">
        <v>353</v>
      </c>
      <c r="D385" s="91">
        <v>43933</v>
      </c>
      <c r="E385" s="92">
        <v>0.61111111111111105</v>
      </c>
      <c r="F385" s="92">
        <v>0.69444444444444497</v>
      </c>
      <c r="G385" s="93">
        <v>1200</v>
      </c>
      <c r="H385" s="22" t="s">
        <v>1746</v>
      </c>
      <c r="I385" s="23" t="s">
        <v>1746</v>
      </c>
      <c r="J385" s="23" t="s">
        <v>1746</v>
      </c>
      <c r="K385" s="23" t="s">
        <v>1746</v>
      </c>
      <c r="L385" s="94">
        <v>8</v>
      </c>
      <c r="M385" s="94" t="s">
        <v>1746</v>
      </c>
      <c r="N385" s="94">
        <v>9</v>
      </c>
      <c r="O385" s="23" t="s">
        <v>1746</v>
      </c>
      <c r="P385" s="15" t="s">
        <v>1746</v>
      </c>
      <c r="Q385" s="15" t="s">
        <v>1746</v>
      </c>
      <c r="R385" s="136">
        <v>8</v>
      </c>
      <c r="S385" s="93">
        <v>1</v>
      </c>
      <c r="T385" s="138">
        <v>1</v>
      </c>
      <c r="U385" s="22" t="s">
        <v>1746</v>
      </c>
      <c r="V385" s="24" t="s">
        <v>1746</v>
      </c>
      <c r="W385" s="94">
        <v>2</v>
      </c>
      <c r="X385" s="141" t="s">
        <v>1746</v>
      </c>
      <c r="Y385" s="141" t="s">
        <v>1746</v>
      </c>
      <c r="Z385" s="153" t="s">
        <v>3343</v>
      </c>
    </row>
    <row r="386" spans="1:26" x14ac:dyDescent="0.25">
      <c r="A386" s="29">
        <v>385</v>
      </c>
      <c r="B386" s="90" t="s">
        <v>2069</v>
      </c>
      <c r="C386" s="90" t="s">
        <v>771</v>
      </c>
      <c r="D386" s="91">
        <v>43934</v>
      </c>
      <c r="E386" s="92">
        <v>0.51736111111111105</v>
      </c>
      <c r="F386" s="92">
        <v>0.85069444444444497</v>
      </c>
      <c r="G386" s="93">
        <v>1200</v>
      </c>
      <c r="H386" s="22" t="s">
        <v>1746</v>
      </c>
      <c r="I386" s="23" t="s">
        <v>1746</v>
      </c>
      <c r="J386" s="23" t="s">
        <v>1746</v>
      </c>
      <c r="K386" s="23" t="s">
        <v>1746</v>
      </c>
      <c r="L386" s="94">
        <v>0</v>
      </c>
      <c r="M386" s="94" t="s">
        <v>1746</v>
      </c>
      <c r="N386" s="94">
        <v>5.4</v>
      </c>
      <c r="O386" s="23" t="s">
        <v>1746</v>
      </c>
      <c r="P386" s="15" t="s">
        <v>1746</v>
      </c>
      <c r="Q386" s="15" t="s">
        <v>1746</v>
      </c>
      <c r="R386" s="136">
        <v>16.5</v>
      </c>
      <c r="S386" s="93">
        <v>3</v>
      </c>
      <c r="T386" s="138">
        <v>16.200000000000003</v>
      </c>
      <c r="U386" s="22" t="s">
        <v>1746</v>
      </c>
      <c r="V386" s="24" t="s">
        <v>1746</v>
      </c>
      <c r="W386" s="94">
        <v>8</v>
      </c>
      <c r="X386" s="141" t="s">
        <v>1746</v>
      </c>
      <c r="Y386" s="141" t="s">
        <v>1746</v>
      </c>
      <c r="Z386" s="153" t="s">
        <v>3846</v>
      </c>
    </row>
    <row r="387" spans="1:26" x14ac:dyDescent="0.25">
      <c r="A387" s="29">
        <v>386</v>
      </c>
      <c r="B387" s="90" t="s">
        <v>3512</v>
      </c>
      <c r="C387" s="90" t="s">
        <v>3319</v>
      </c>
      <c r="D387" s="91">
        <v>43934</v>
      </c>
      <c r="E387" s="92">
        <v>0.45833333333333298</v>
      </c>
      <c r="F387" s="92">
        <v>0.875</v>
      </c>
      <c r="G387" s="93">
        <v>900</v>
      </c>
      <c r="H387" s="22" t="s">
        <v>1746</v>
      </c>
      <c r="I387" s="23" t="s">
        <v>1746</v>
      </c>
      <c r="J387" s="23" t="s">
        <v>1746</v>
      </c>
      <c r="K387" s="23" t="s">
        <v>1746</v>
      </c>
      <c r="L387" s="94">
        <v>0</v>
      </c>
      <c r="M387" s="94" t="s">
        <v>1746</v>
      </c>
      <c r="N387" s="94">
        <v>6.1</v>
      </c>
      <c r="O387" s="23" t="s">
        <v>1746</v>
      </c>
      <c r="P387" s="15" t="s">
        <v>1746</v>
      </c>
      <c r="Q387" s="15" t="s">
        <v>1746</v>
      </c>
      <c r="R387" s="136">
        <v>1.8</v>
      </c>
      <c r="S387" s="93">
        <v>3</v>
      </c>
      <c r="T387" s="138">
        <v>18.299999999999997</v>
      </c>
      <c r="U387" s="22" t="s">
        <v>1746</v>
      </c>
      <c r="V387" s="24" t="s">
        <v>1746</v>
      </c>
      <c r="W387" s="94">
        <v>10</v>
      </c>
      <c r="X387" s="141" t="s">
        <v>1746</v>
      </c>
      <c r="Y387" s="141" t="s">
        <v>1746</v>
      </c>
      <c r="Z387" s="153" t="s">
        <v>1746</v>
      </c>
    </row>
    <row r="388" spans="1:26" x14ac:dyDescent="0.25">
      <c r="A388" s="29">
        <v>387</v>
      </c>
      <c r="B388" s="90" t="s">
        <v>3508</v>
      </c>
      <c r="C388" s="90" t="s">
        <v>163</v>
      </c>
      <c r="D388" s="91">
        <v>43934</v>
      </c>
      <c r="E388" s="92">
        <v>0.46527777777777801</v>
      </c>
      <c r="F388" s="92">
        <v>0.88194444444444497</v>
      </c>
      <c r="G388" s="93">
        <v>1200</v>
      </c>
      <c r="H388" s="22" t="s">
        <v>1746</v>
      </c>
      <c r="I388" s="23" t="s">
        <v>1746</v>
      </c>
      <c r="J388" s="23" t="s">
        <v>1746</v>
      </c>
      <c r="K388" s="23" t="s">
        <v>1746</v>
      </c>
      <c r="L388" s="94">
        <v>0</v>
      </c>
      <c r="M388" s="94" t="s">
        <v>1746</v>
      </c>
      <c r="N388" s="94">
        <v>5</v>
      </c>
      <c r="O388" s="23" t="s">
        <v>1746</v>
      </c>
      <c r="P388" s="15" t="s">
        <v>1746</v>
      </c>
      <c r="Q388" s="15" t="s">
        <v>1746</v>
      </c>
      <c r="R388" s="136">
        <v>5</v>
      </c>
      <c r="S388" s="93">
        <v>1</v>
      </c>
      <c r="T388" s="138">
        <v>5</v>
      </c>
      <c r="U388" s="22" t="s">
        <v>1746</v>
      </c>
      <c r="V388" s="24" t="s">
        <v>1746</v>
      </c>
      <c r="W388" s="94">
        <v>10</v>
      </c>
      <c r="X388" s="141" t="s">
        <v>1746</v>
      </c>
      <c r="Y388" s="141" t="s">
        <v>1746</v>
      </c>
      <c r="Z388" s="153" t="s">
        <v>1746</v>
      </c>
    </row>
    <row r="389" spans="1:26" x14ac:dyDescent="0.25">
      <c r="A389" s="29">
        <v>388</v>
      </c>
      <c r="B389" s="90" t="s">
        <v>2069</v>
      </c>
      <c r="C389" s="90" t="s">
        <v>761</v>
      </c>
      <c r="D389" s="91">
        <v>43935</v>
      </c>
      <c r="E389" s="92">
        <v>0.40277777777777801</v>
      </c>
      <c r="F389" s="92">
        <v>0.73611111111111105</v>
      </c>
      <c r="G389" s="93">
        <v>1200</v>
      </c>
      <c r="H389" s="22" t="s">
        <v>1746</v>
      </c>
      <c r="I389" s="23" t="s">
        <v>1746</v>
      </c>
      <c r="J389" s="23" t="s">
        <v>1746</v>
      </c>
      <c r="K389" s="23" t="s">
        <v>1746</v>
      </c>
      <c r="L389" s="94">
        <v>0</v>
      </c>
      <c r="M389" s="94" t="s">
        <v>1746</v>
      </c>
      <c r="N389" s="94">
        <v>0</v>
      </c>
      <c r="O389" s="23" t="s">
        <v>1746</v>
      </c>
      <c r="P389" s="15" t="s">
        <v>1746</v>
      </c>
      <c r="Q389" s="15" t="s">
        <v>1746</v>
      </c>
      <c r="R389" s="136">
        <v>0</v>
      </c>
      <c r="S389" s="93">
        <v>0</v>
      </c>
      <c r="T389" s="138">
        <v>0</v>
      </c>
      <c r="U389" s="22" t="s">
        <v>1746</v>
      </c>
      <c r="V389" s="24" t="s">
        <v>1746</v>
      </c>
      <c r="W389" s="94">
        <v>8</v>
      </c>
      <c r="X389" s="141" t="s">
        <v>1746</v>
      </c>
      <c r="Y389" s="141" t="s">
        <v>1746</v>
      </c>
      <c r="Z389" s="153" t="s">
        <v>1746</v>
      </c>
    </row>
    <row r="390" spans="1:26" x14ac:dyDescent="0.25">
      <c r="A390" s="29">
        <v>389</v>
      </c>
      <c r="B390" s="90" t="s">
        <v>3512</v>
      </c>
      <c r="C390" s="90" t="s">
        <v>1741</v>
      </c>
      <c r="D390" s="91">
        <v>43935</v>
      </c>
      <c r="E390" s="92">
        <v>0.44097222222222199</v>
      </c>
      <c r="F390" s="92">
        <v>0.84027777777777801</v>
      </c>
      <c r="G390" s="93">
        <v>900</v>
      </c>
      <c r="H390" s="22" t="s">
        <v>1746</v>
      </c>
      <c r="I390" s="23" t="s">
        <v>1746</v>
      </c>
      <c r="J390" s="23" t="s">
        <v>1746</v>
      </c>
      <c r="K390" s="23" t="s">
        <v>1746</v>
      </c>
      <c r="L390" s="94">
        <v>0</v>
      </c>
      <c r="M390" s="94" t="s">
        <v>1746</v>
      </c>
      <c r="N390" s="94">
        <v>6</v>
      </c>
      <c r="O390" s="23" t="s">
        <v>1746</v>
      </c>
      <c r="P390" s="15" t="s">
        <v>1746</v>
      </c>
      <c r="Q390" s="15" t="s">
        <v>1746</v>
      </c>
      <c r="R390" s="136">
        <v>3.5</v>
      </c>
      <c r="S390" s="93">
        <v>3</v>
      </c>
      <c r="T390" s="138">
        <v>18</v>
      </c>
      <c r="U390" s="22" t="s">
        <v>1746</v>
      </c>
      <c r="V390" s="24" t="s">
        <v>1746</v>
      </c>
      <c r="W390" s="94">
        <v>9</v>
      </c>
      <c r="X390" s="141" t="s">
        <v>1746</v>
      </c>
      <c r="Y390" s="141" t="s">
        <v>1746</v>
      </c>
      <c r="Z390" s="153" t="s">
        <v>3845</v>
      </c>
    </row>
    <row r="391" spans="1:26" x14ac:dyDescent="0.25">
      <c r="A391" s="29">
        <v>390</v>
      </c>
      <c r="B391" s="90" t="s">
        <v>3511</v>
      </c>
      <c r="C391" s="90" t="s">
        <v>163</v>
      </c>
      <c r="D391" s="91">
        <v>43935</v>
      </c>
      <c r="E391" s="92">
        <v>0.51041666666666696</v>
      </c>
      <c r="F391" s="92">
        <v>0.84375</v>
      </c>
      <c r="G391" s="93">
        <v>1200</v>
      </c>
      <c r="H391" s="22" t="s">
        <v>1746</v>
      </c>
      <c r="I391" s="23" t="s">
        <v>1746</v>
      </c>
      <c r="J391" s="23" t="s">
        <v>1746</v>
      </c>
      <c r="K391" s="23" t="s">
        <v>1746</v>
      </c>
      <c r="L391" s="94">
        <v>0</v>
      </c>
      <c r="M391" s="94" t="s">
        <v>1746</v>
      </c>
      <c r="N391" s="94">
        <v>5.8</v>
      </c>
      <c r="O391" s="23" t="s">
        <v>1746</v>
      </c>
      <c r="P391" s="15" t="s">
        <v>1746</v>
      </c>
      <c r="Q391" s="15" t="s">
        <v>1746</v>
      </c>
      <c r="R391" s="136">
        <v>7.1</v>
      </c>
      <c r="S391" s="93">
        <v>1</v>
      </c>
      <c r="T391" s="138">
        <v>5.8</v>
      </c>
      <c r="U391" s="22" t="s">
        <v>1746</v>
      </c>
      <c r="V391" s="24" t="s">
        <v>1746</v>
      </c>
      <c r="W391" s="94">
        <v>8</v>
      </c>
      <c r="X391" s="141" t="s">
        <v>1746</v>
      </c>
      <c r="Y391" s="141" t="s">
        <v>1746</v>
      </c>
      <c r="Z391" s="153" t="s">
        <v>1746</v>
      </c>
    </row>
    <row r="392" spans="1:26" x14ac:dyDescent="0.25">
      <c r="A392" s="29">
        <v>391</v>
      </c>
      <c r="B392" s="90" t="s">
        <v>3511</v>
      </c>
      <c r="C392" s="90" t="s">
        <v>2379</v>
      </c>
      <c r="D392" s="91">
        <v>43942</v>
      </c>
      <c r="E392" s="92">
        <v>0.40277777777777801</v>
      </c>
      <c r="F392" s="92">
        <v>0.73611111111111105</v>
      </c>
      <c r="G392" s="93">
        <v>1200</v>
      </c>
      <c r="H392" s="22" t="s">
        <v>1746</v>
      </c>
      <c r="I392" s="23" t="s">
        <v>1746</v>
      </c>
      <c r="J392" s="23" t="s">
        <v>1746</v>
      </c>
      <c r="K392" s="23" t="s">
        <v>1746</v>
      </c>
      <c r="L392" s="94">
        <v>0</v>
      </c>
      <c r="M392" s="94" t="s">
        <v>1746</v>
      </c>
      <c r="N392" s="94">
        <v>6</v>
      </c>
      <c r="O392" s="23" t="s">
        <v>1746</v>
      </c>
      <c r="P392" s="15" t="s">
        <v>1746</v>
      </c>
      <c r="Q392" s="15" t="s">
        <v>1746</v>
      </c>
      <c r="R392" s="136">
        <v>2.1</v>
      </c>
      <c r="S392" s="93">
        <v>3</v>
      </c>
      <c r="T392" s="138">
        <v>18</v>
      </c>
      <c r="U392" s="22" t="s">
        <v>1746</v>
      </c>
      <c r="V392" s="24" t="s">
        <v>1746</v>
      </c>
      <c r="W392" s="94">
        <v>8</v>
      </c>
      <c r="X392" s="141" t="s">
        <v>1746</v>
      </c>
      <c r="Y392" s="141" t="s">
        <v>1746</v>
      </c>
      <c r="Z392" s="153" t="s">
        <v>63</v>
      </c>
    </row>
    <row r="393" spans="1:26" x14ac:dyDescent="0.25">
      <c r="A393" s="29">
        <v>392</v>
      </c>
      <c r="B393" s="90" t="s">
        <v>3511</v>
      </c>
      <c r="C393" s="90" t="s">
        <v>1027</v>
      </c>
      <c r="D393" s="91">
        <v>43943</v>
      </c>
      <c r="E393" s="92">
        <v>0.40972222222222199</v>
      </c>
      <c r="F393" s="92">
        <v>0.74305555555555503</v>
      </c>
      <c r="G393" s="93">
        <v>1200</v>
      </c>
      <c r="H393" s="22" t="s">
        <v>1746</v>
      </c>
      <c r="I393" s="23" t="s">
        <v>1746</v>
      </c>
      <c r="J393" s="23" t="s">
        <v>1746</v>
      </c>
      <c r="K393" s="23" t="s">
        <v>1746</v>
      </c>
      <c r="L393" s="94">
        <v>0</v>
      </c>
      <c r="M393" s="94" t="s">
        <v>1746</v>
      </c>
      <c r="N393" s="94">
        <v>3.4</v>
      </c>
      <c r="O393" s="23" t="s">
        <v>1746</v>
      </c>
      <c r="P393" s="15" t="s">
        <v>1746</v>
      </c>
      <c r="Q393" s="15" t="s">
        <v>1746</v>
      </c>
      <c r="R393" s="136">
        <v>6.4</v>
      </c>
      <c r="S393" s="93">
        <v>3</v>
      </c>
      <c r="T393" s="138">
        <v>10.199999999999999</v>
      </c>
      <c r="U393" s="22" t="s">
        <v>1746</v>
      </c>
      <c r="V393" s="24" t="s">
        <v>1746</v>
      </c>
      <c r="W393" s="94">
        <v>8</v>
      </c>
      <c r="X393" s="141" t="s">
        <v>1746</v>
      </c>
      <c r="Y393" s="141" t="s">
        <v>1746</v>
      </c>
      <c r="Z393" s="153" t="s">
        <v>3841</v>
      </c>
    </row>
    <row r="394" spans="1:26" x14ac:dyDescent="0.25">
      <c r="A394" s="29">
        <v>393</v>
      </c>
      <c r="B394" s="90" t="s">
        <v>2069</v>
      </c>
      <c r="C394" s="90" t="s">
        <v>3550</v>
      </c>
      <c r="D394" s="91">
        <v>43943</v>
      </c>
      <c r="E394" s="92">
        <v>0.42708333333333298</v>
      </c>
      <c r="F394" s="92">
        <v>0.77777777777777801</v>
      </c>
      <c r="G394" s="93">
        <v>1200</v>
      </c>
      <c r="H394" s="22" t="s">
        <v>1746</v>
      </c>
      <c r="I394" s="23" t="s">
        <v>1746</v>
      </c>
      <c r="J394" s="23" t="s">
        <v>1746</v>
      </c>
      <c r="K394" s="23" t="s">
        <v>1746</v>
      </c>
      <c r="L394" s="94">
        <v>2</v>
      </c>
      <c r="M394" s="94" t="s">
        <v>1746</v>
      </c>
      <c r="N394" s="94">
        <v>3.5</v>
      </c>
      <c r="O394" s="23" t="s">
        <v>1746</v>
      </c>
      <c r="P394" s="15" t="s">
        <v>1746</v>
      </c>
      <c r="Q394" s="15" t="s">
        <v>1746</v>
      </c>
      <c r="R394" s="136">
        <v>1</v>
      </c>
      <c r="S394" s="93">
        <v>3</v>
      </c>
      <c r="T394" s="138">
        <v>4.5</v>
      </c>
      <c r="U394" s="22" t="s">
        <v>1746</v>
      </c>
      <c r="V394" s="24" t="s">
        <v>1746</v>
      </c>
      <c r="W394" s="94">
        <v>8</v>
      </c>
      <c r="X394" s="141" t="s">
        <v>1746</v>
      </c>
      <c r="Y394" s="141" t="s">
        <v>1746</v>
      </c>
      <c r="Z394" s="153" t="s">
        <v>3844</v>
      </c>
    </row>
    <row r="395" spans="1:26" x14ac:dyDescent="0.25">
      <c r="A395" s="29">
        <v>394</v>
      </c>
      <c r="B395" s="90" t="s">
        <v>3511</v>
      </c>
      <c r="C395" s="90" t="s">
        <v>1792</v>
      </c>
      <c r="D395" s="91">
        <v>43944</v>
      </c>
      <c r="E395" s="92">
        <v>0.40277777777777801</v>
      </c>
      <c r="F395" s="92">
        <v>0.79166666666666696</v>
      </c>
      <c r="G395" s="93">
        <v>1200</v>
      </c>
      <c r="H395" s="22" t="s">
        <v>1746</v>
      </c>
      <c r="I395" s="23" t="s">
        <v>1746</v>
      </c>
      <c r="J395" s="23" t="s">
        <v>1746</v>
      </c>
      <c r="K395" s="23" t="s">
        <v>1746</v>
      </c>
      <c r="L395" s="94">
        <v>2.2999999999999998</v>
      </c>
      <c r="M395" s="94" t="s">
        <v>1746</v>
      </c>
      <c r="N395" s="94">
        <v>3.7</v>
      </c>
      <c r="O395" s="23" t="s">
        <v>1746</v>
      </c>
      <c r="P395" s="15" t="s">
        <v>1746</v>
      </c>
      <c r="Q395" s="15" t="s">
        <v>1746</v>
      </c>
      <c r="R395" s="136">
        <v>0.7</v>
      </c>
      <c r="S395" s="93">
        <v>3</v>
      </c>
      <c r="T395" s="138">
        <v>4.2000000000000011</v>
      </c>
      <c r="U395" s="22" t="s">
        <v>1746</v>
      </c>
      <c r="V395" s="24" t="s">
        <v>1746</v>
      </c>
      <c r="W395" s="94">
        <v>8</v>
      </c>
      <c r="X395" s="141" t="s">
        <v>1746</v>
      </c>
      <c r="Y395" s="141" t="s">
        <v>1746</v>
      </c>
      <c r="Z395" s="153" t="s">
        <v>1746</v>
      </c>
    </row>
    <row r="396" spans="1:26" x14ac:dyDescent="0.25">
      <c r="A396" s="29">
        <v>395</v>
      </c>
      <c r="B396" s="90" t="s">
        <v>3512</v>
      </c>
      <c r="C396" s="90" t="s">
        <v>320</v>
      </c>
      <c r="D396" s="91">
        <v>43944</v>
      </c>
      <c r="E396" s="92">
        <v>0.39583333333333298</v>
      </c>
      <c r="F396" s="92">
        <v>0.84027777777777801</v>
      </c>
      <c r="G396" s="93">
        <v>900</v>
      </c>
      <c r="H396" s="22" t="s">
        <v>1746</v>
      </c>
      <c r="I396" s="23" t="s">
        <v>1746</v>
      </c>
      <c r="J396" s="23" t="s">
        <v>1746</v>
      </c>
      <c r="K396" s="23" t="s">
        <v>1746</v>
      </c>
      <c r="L396" s="94">
        <v>2.4</v>
      </c>
      <c r="M396" s="94" t="s">
        <v>1746</v>
      </c>
      <c r="N396" s="94">
        <v>7.1</v>
      </c>
      <c r="O396" s="23" t="s">
        <v>1746</v>
      </c>
      <c r="P396" s="15" t="s">
        <v>1746</v>
      </c>
      <c r="Q396" s="15" t="s">
        <v>1746</v>
      </c>
      <c r="R396" s="136">
        <v>23</v>
      </c>
      <c r="S396" s="93">
        <v>3</v>
      </c>
      <c r="T396" s="138">
        <v>14.099999999999998</v>
      </c>
      <c r="U396" s="22" t="s">
        <v>1746</v>
      </c>
      <c r="V396" s="24" t="s">
        <v>1746</v>
      </c>
      <c r="W396" s="94">
        <v>9</v>
      </c>
      <c r="X396" s="141" t="s">
        <v>1746</v>
      </c>
      <c r="Y396" s="141" t="s">
        <v>1746</v>
      </c>
      <c r="Z396" s="153" t="s">
        <v>3843</v>
      </c>
    </row>
    <row r="397" spans="1:26" x14ac:dyDescent="0.25">
      <c r="A397" s="29">
        <v>396</v>
      </c>
      <c r="B397" s="90" t="s">
        <v>2069</v>
      </c>
      <c r="C397" s="90" t="s">
        <v>1743</v>
      </c>
      <c r="D397" s="91">
        <v>43944</v>
      </c>
      <c r="E397" s="92">
        <v>0.37847222222222199</v>
      </c>
      <c r="F397" s="92">
        <v>0.85763888888888895</v>
      </c>
      <c r="G397" s="93">
        <v>1200</v>
      </c>
      <c r="H397" s="22" t="s">
        <v>1746</v>
      </c>
      <c r="I397" s="23" t="s">
        <v>1746</v>
      </c>
      <c r="J397" s="23" t="s">
        <v>1746</v>
      </c>
      <c r="K397" s="23" t="s">
        <v>1746</v>
      </c>
      <c r="L397" s="94">
        <v>1</v>
      </c>
      <c r="M397" s="94" t="s">
        <v>1746</v>
      </c>
      <c r="N397" s="94">
        <v>3.5</v>
      </c>
      <c r="O397" s="23" t="s">
        <v>1746</v>
      </c>
      <c r="P397" s="15" t="s">
        <v>1746</v>
      </c>
      <c r="Q397" s="15" t="s">
        <v>1746</v>
      </c>
      <c r="R397" s="136">
        <v>5</v>
      </c>
      <c r="S397" s="93">
        <v>3</v>
      </c>
      <c r="T397" s="138">
        <v>7.5</v>
      </c>
      <c r="U397" s="22" t="s">
        <v>1746</v>
      </c>
      <c r="V397" s="24" t="s">
        <v>1746</v>
      </c>
      <c r="W397" s="94">
        <v>11</v>
      </c>
      <c r="X397" s="141" t="s">
        <v>1746</v>
      </c>
      <c r="Y397" s="141" t="s">
        <v>1746</v>
      </c>
      <c r="Z397" s="153" t="s">
        <v>3842</v>
      </c>
    </row>
    <row r="398" spans="1:26" x14ac:dyDescent="0.25">
      <c r="A398" s="29">
        <v>397</v>
      </c>
      <c r="B398" s="90" t="s">
        <v>3512</v>
      </c>
      <c r="C398" s="90" t="s">
        <v>163</v>
      </c>
      <c r="D398" s="91">
        <v>43945</v>
      </c>
      <c r="E398" s="92">
        <v>0.53472222222222199</v>
      </c>
      <c r="F398" s="92">
        <v>0.86805555555555503</v>
      </c>
      <c r="G398" s="93">
        <v>900</v>
      </c>
      <c r="H398" s="22" t="s">
        <v>1746</v>
      </c>
      <c r="I398" s="23" t="s">
        <v>1746</v>
      </c>
      <c r="J398" s="23" t="s">
        <v>1746</v>
      </c>
      <c r="K398" s="23" t="s">
        <v>1746</v>
      </c>
      <c r="L398" s="94">
        <v>0</v>
      </c>
      <c r="M398" s="94" t="s">
        <v>1746</v>
      </c>
      <c r="N398" s="94">
        <v>5</v>
      </c>
      <c r="O398" s="23" t="s">
        <v>1746</v>
      </c>
      <c r="P398" s="15" t="s">
        <v>1746</v>
      </c>
      <c r="Q398" s="15" t="s">
        <v>1746</v>
      </c>
      <c r="R398" s="136">
        <v>27</v>
      </c>
      <c r="S398" s="93">
        <v>3</v>
      </c>
      <c r="T398" s="138">
        <v>15</v>
      </c>
      <c r="U398" s="22" t="s">
        <v>1746</v>
      </c>
      <c r="V398" s="24" t="s">
        <v>1746</v>
      </c>
      <c r="W398" s="94">
        <v>9</v>
      </c>
      <c r="X398" s="141" t="s">
        <v>1746</v>
      </c>
      <c r="Y398" s="141" t="s">
        <v>1746</v>
      </c>
      <c r="Z398" s="153" t="s">
        <v>1746</v>
      </c>
    </row>
    <row r="399" spans="1:26" x14ac:dyDescent="0.25">
      <c r="A399" s="29">
        <v>398</v>
      </c>
      <c r="B399" s="90" t="s">
        <v>2069</v>
      </c>
      <c r="C399" s="90" t="s">
        <v>353</v>
      </c>
      <c r="D399" s="91">
        <v>43945</v>
      </c>
      <c r="E399" s="92">
        <v>0.51388888888888895</v>
      </c>
      <c r="F399" s="92">
        <v>0.92361111111111105</v>
      </c>
      <c r="G399" s="93">
        <v>1200</v>
      </c>
      <c r="H399" s="22" t="s">
        <v>1746</v>
      </c>
      <c r="I399" s="23" t="s">
        <v>1746</v>
      </c>
      <c r="J399" s="23" t="s">
        <v>1746</v>
      </c>
      <c r="K399" s="23" t="s">
        <v>1746</v>
      </c>
      <c r="L399" s="94">
        <v>4</v>
      </c>
      <c r="M399" s="94" t="s">
        <v>1746</v>
      </c>
      <c r="N399" s="94">
        <v>6.5</v>
      </c>
      <c r="O399" s="23" t="s">
        <v>1746</v>
      </c>
      <c r="P399" s="15" t="s">
        <v>1746</v>
      </c>
      <c r="Q399" s="15" t="s">
        <v>1746</v>
      </c>
      <c r="R399" s="136">
        <v>3</v>
      </c>
      <c r="S399" s="93">
        <v>3</v>
      </c>
      <c r="T399" s="138">
        <v>7.5</v>
      </c>
      <c r="U399" s="22" t="s">
        <v>1746</v>
      </c>
      <c r="V399" s="24" t="s">
        <v>1746</v>
      </c>
      <c r="W399" s="94">
        <v>11</v>
      </c>
      <c r="X399" s="141" t="s">
        <v>1746</v>
      </c>
      <c r="Y399" s="141" t="s">
        <v>1746</v>
      </c>
      <c r="Z399" s="153" t="s">
        <v>3841</v>
      </c>
    </row>
    <row r="400" spans="1:26" x14ac:dyDescent="0.25">
      <c r="A400" s="29">
        <v>399</v>
      </c>
      <c r="B400" s="90" t="s">
        <v>3511</v>
      </c>
      <c r="C400" s="90" t="s">
        <v>1787</v>
      </c>
      <c r="D400" s="91">
        <v>43946</v>
      </c>
      <c r="E400" s="92">
        <v>0.46527777777777801</v>
      </c>
      <c r="F400" s="92">
        <v>0.84027777777777801</v>
      </c>
      <c r="G400" s="93">
        <v>1200</v>
      </c>
      <c r="H400" s="22" t="s">
        <v>1746</v>
      </c>
      <c r="I400" s="23" t="s">
        <v>1746</v>
      </c>
      <c r="J400" s="23" t="s">
        <v>1746</v>
      </c>
      <c r="K400" s="23" t="s">
        <v>1746</v>
      </c>
      <c r="L400" s="94">
        <v>1.6</v>
      </c>
      <c r="M400" s="94" t="s">
        <v>1746</v>
      </c>
      <c r="N400" s="94">
        <v>5.2</v>
      </c>
      <c r="O400" s="23" t="s">
        <v>1746</v>
      </c>
      <c r="P400" s="15" t="s">
        <v>1746</v>
      </c>
      <c r="Q400" s="15" t="s">
        <v>1746</v>
      </c>
      <c r="R400" s="136">
        <v>0.2</v>
      </c>
      <c r="S400" s="93">
        <v>3</v>
      </c>
      <c r="T400" s="138">
        <v>10.8</v>
      </c>
      <c r="U400" s="22" t="s">
        <v>1746</v>
      </c>
      <c r="V400" s="24" t="s">
        <v>1746</v>
      </c>
      <c r="W400" s="94">
        <v>9</v>
      </c>
      <c r="X400" s="141" t="s">
        <v>1746</v>
      </c>
      <c r="Y400" s="141" t="s">
        <v>1746</v>
      </c>
      <c r="Z400" s="153" t="s">
        <v>1746</v>
      </c>
    </row>
    <row r="401" spans="1:26" x14ac:dyDescent="0.25">
      <c r="A401" s="29">
        <v>400</v>
      </c>
      <c r="B401" s="90" t="s">
        <v>3511</v>
      </c>
      <c r="C401" s="90" t="s">
        <v>3216</v>
      </c>
      <c r="D401" s="91">
        <v>43947</v>
      </c>
      <c r="E401" s="92">
        <v>0.40277777777777801</v>
      </c>
      <c r="F401" s="92">
        <v>0.73611111111111105</v>
      </c>
      <c r="G401" s="93">
        <v>1200</v>
      </c>
      <c r="H401" s="22" t="s">
        <v>1746</v>
      </c>
      <c r="I401" s="23" t="s">
        <v>1746</v>
      </c>
      <c r="J401" s="23" t="s">
        <v>1746</v>
      </c>
      <c r="K401" s="23" t="s">
        <v>1746</v>
      </c>
      <c r="L401" s="94">
        <v>2.2999999999999998</v>
      </c>
      <c r="M401" s="94" t="s">
        <v>1746</v>
      </c>
      <c r="N401" s="94">
        <v>3.9</v>
      </c>
      <c r="O401" s="23" t="s">
        <v>1746</v>
      </c>
      <c r="P401" s="15" t="s">
        <v>1746</v>
      </c>
      <c r="Q401" s="15" t="s">
        <v>1746</v>
      </c>
      <c r="R401" s="136">
        <v>2.2999999999999998</v>
      </c>
      <c r="S401" s="93">
        <v>3</v>
      </c>
      <c r="T401" s="138">
        <v>4.8000000000000007</v>
      </c>
      <c r="U401" s="22" t="s">
        <v>1746</v>
      </c>
      <c r="V401" s="24" t="s">
        <v>1746</v>
      </c>
      <c r="W401" s="94">
        <v>8</v>
      </c>
      <c r="X401" s="141" t="s">
        <v>1746</v>
      </c>
      <c r="Y401" s="141" t="s">
        <v>1746</v>
      </c>
      <c r="Z401" s="153" t="s">
        <v>1746</v>
      </c>
    </row>
    <row r="402" spans="1:26" x14ac:dyDescent="0.25">
      <c r="A402" s="29">
        <v>401</v>
      </c>
      <c r="B402" s="90" t="s">
        <v>3511</v>
      </c>
      <c r="C402" s="90" t="s">
        <v>2380</v>
      </c>
      <c r="D402" s="91">
        <v>43948</v>
      </c>
      <c r="E402" s="92">
        <v>0.58333333333333304</v>
      </c>
      <c r="F402" s="92">
        <v>0.75</v>
      </c>
      <c r="G402" s="93">
        <v>1200</v>
      </c>
      <c r="H402" s="22" t="s">
        <v>1746</v>
      </c>
      <c r="I402" s="23" t="s">
        <v>1746</v>
      </c>
      <c r="J402" s="23" t="s">
        <v>1746</v>
      </c>
      <c r="K402" s="23" t="s">
        <v>1746</v>
      </c>
      <c r="L402" s="94">
        <v>2</v>
      </c>
      <c r="M402" s="94" t="s">
        <v>1746</v>
      </c>
      <c r="N402" s="94">
        <v>3</v>
      </c>
      <c r="O402" s="23" t="s">
        <v>1746</v>
      </c>
      <c r="P402" s="15" t="s">
        <v>1746</v>
      </c>
      <c r="Q402" s="15" t="s">
        <v>1746</v>
      </c>
      <c r="R402" s="136">
        <v>1.3</v>
      </c>
      <c r="S402" s="93">
        <v>3</v>
      </c>
      <c r="T402" s="138">
        <v>3</v>
      </c>
      <c r="U402" s="22" t="s">
        <v>1746</v>
      </c>
      <c r="V402" s="24" t="s">
        <v>1746</v>
      </c>
      <c r="W402" s="94">
        <v>4</v>
      </c>
      <c r="X402" s="141" t="s">
        <v>1746</v>
      </c>
      <c r="Y402" s="141" t="s">
        <v>1746</v>
      </c>
      <c r="Z402" s="153" t="s">
        <v>3840</v>
      </c>
    </row>
    <row r="403" spans="1:26" x14ac:dyDescent="0.25">
      <c r="A403" s="29">
        <v>402</v>
      </c>
      <c r="B403" s="90" t="s">
        <v>2064</v>
      </c>
      <c r="C403" s="90" t="s">
        <v>1743</v>
      </c>
      <c r="D403" s="91">
        <v>43948</v>
      </c>
      <c r="E403" s="92">
        <v>0.64930555555555602</v>
      </c>
      <c r="F403" s="92">
        <v>0.81597222222222199</v>
      </c>
      <c r="G403" s="93">
        <v>1200</v>
      </c>
      <c r="H403" s="22" t="s">
        <v>1746</v>
      </c>
      <c r="I403" s="23" t="s">
        <v>1746</v>
      </c>
      <c r="J403" s="23" t="s">
        <v>1746</v>
      </c>
      <c r="K403" s="23" t="s">
        <v>1746</v>
      </c>
      <c r="L403" s="94">
        <v>7</v>
      </c>
      <c r="M403" s="94" t="s">
        <v>1746</v>
      </c>
      <c r="N403" s="94">
        <v>8</v>
      </c>
      <c r="O403" s="23" t="s">
        <v>1746</v>
      </c>
      <c r="P403" s="15" t="s">
        <v>1746</v>
      </c>
      <c r="Q403" s="15" t="s">
        <v>1746</v>
      </c>
      <c r="R403" s="136">
        <v>5</v>
      </c>
      <c r="S403" s="93">
        <v>3</v>
      </c>
      <c r="T403" s="138">
        <v>3</v>
      </c>
      <c r="U403" s="22" t="s">
        <v>1746</v>
      </c>
      <c r="V403" s="24" t="s">
        <v>1746</v>
      </c>
      <c r="W403" s="94">
        <v>4</v>
      </c>
      <c r="X403" s="141" t="s">
        <v>1746</v>
      </c>
      <c r="Y403" s="141" t="s">
        <v>1746</v>
      </c>
      <c r="Z403" s="153" t="s">
        <v>1746</v>
      </c>
    </row>
    <row r="404" spans="1:26" x14ac:dyDescent="0.25">
      <c r="A404" s="29">
        <v>403</v>
      </c>
      <c r="B404" s="90" t="s">
        <v>3511</v>
      </c>
      <c r="C404" s="90" t="s">
        <v>2379</v>
      </c>
      <c r="D404" s="91">
        <v>43949</v>
      </c>
      <c r="E404" s="92">
        <v>0.5</v>
      </c>
      <c r="F404" s="92">
        <v>0.80555555555555503</v>
      </c>
      <c r="G404" s="93">
        <v>1200</v>
      </c>
      <c r="H404" s="22" t="s">
        <v>1746</v>
      </c>
      <c r="I404" s="23" t="s">
        <v>1746</v>
      </c>
      <c r="J404" s="23" t="s">
        <v>1746</v>
      </c>
      <c r="K404" s="23" t="s">
        <v>1746</v>
      </c>
      <c r="L404" s="94">
        <v>0</v>
      </c>
      <c r="M404" s="94" t="s">
        <v>1746</v>
      </c>
      <c r="N404" s="94">
        <v>6</v>
      </c>
      <c r="O404" s="23" t="s">
        <v>1746</v>
      </c>
      <c r="P404" s="15" t="s">
        <v>1746</v>
      </c>
      <c r="Q404" s="15" t="s">
        <v>1746</v>
      </c>
      <c r="R404" s="136">
        <v>3.1</v>
      </c>
      <c r="S404" s="93">
        <v>1</v>
      </c>
      <c r="T404" s="138">
        <v>6</v>
      </c>
      <c r="U404" s="22" t="s">
        <v>1746</v>
      </c>
      <c r="V404" s="24" t="s">
        <v>1746</v>
      </c>
      <c r="W404" s="94">
        <v>8</v>
      </c>
      <c r="X404" s="141" t="s">
        <v>1746</v>
      </c>
      <c r="Y404" s="141" t="s">
        <v>1746</v>
      </c>
      <c r="Z404" s="153" t="s">
        <v>3839</v>
      </c>
    </row>
    <row r="405" spans="1:26" x14ac:dyDescent="0.25">
      <c r="A405" s="29">
        <v>404</v>
      </c>
      <c r="B405" s="90" t="s">
        <v>3512</v>
      </c>
      <c r="C405" s="90" t="s">
        <v>2071</v>
      </c>
      <c r="D405" s="91">
        <v>43949</v>
      </c>
      <c r="E405" s="92">
        <v>0.72222222222222199</v>
      </c>
      <c r="F405" s="92">
        <v>0.88194444444444497</v>
      </c>
      <c r="G405" s="93">
        <v>900</v>
      </c>
      <c r="H405" s="22" t="s">
        <v>1746</v>
      </c>
      <c r="I405" s="23" t="s">
        <v>1746</v>
      </c>
      <c r="J405" s="23" t="s">
        <v>1746</v>
      </c>
      <c r="K405" s="23" t="s">
        <v>1746</v>
      </c>
      <c r="L405" s="94">
        <v>0</v>
      </c>
      <c r="M405" s="94" t="s">
        <v>1746</v>
      </c>
      <c r="N405" s="94">
        <v>0</v>
      </c>
      <c r="O405" s="23" t="s">
        <v>1746</v>
      </c>
      <c r="P405" s="15" t="s">
        <v>1746</v>
      </c>
      <c r="Q405" s="15" t="s">
        <v>1746</v>
      </c>
      <c r="R405" s="136">
        <v>0</v>
      </c>
      <c r="S405" s="93">
        <v>0</v>
      </c>
      <c r="T405" s="138">
        <v>0</v>
      </c>
      <c r="U405" s="22" t="s">
        <v>1746</v>
      </c>
      <c r="V405" s="24" t="s">
        <v>1746</v>
      </c>
      <c r="W405" s="94">
        <v>4</v>
      </c>
      <c r="X405" s="141" t="s">
        <v>1746</v>
      </c>
      <c r="Y405" s="141" t="s">
        <v>1746</v>
      </c>
      <c r="Z405" s="153" t="s">
        <v>3830</v>
      </c>
    </row>
    <row r="406" spans="1:26" x14ac:dyDescent="0.25">
      <c r="A406" s="29">
        <v>405</v>
      </c>
      <c r="B406" s="90" t="s">
        <v>3511</v>
      </c>
      <c r="C406" s="90" t="s">
        <v>353</v>
      </c>
      <c r="D406" s="91">
        <v>43950</v>
      </c>
      <c r="E406" s="92" t="s">
        <v>3549</v>
      </c>
      <c r="F406" s="92">
        <v>0.72916666666666696</v>
      </c>
      <c r="G406" s="93">
        <v>1200</v>
      </c>
      <c r="H406" s="22" t="s">
        <v>1746</v>
      </c>
      <c r="I406" s="23" t="s">
        <v>1746</v>
      </c>
      <c r="J406" s="23" t="s">
        <v>1746</v>
      </c>
      <c r="K406" s="23" t="s">
        <v>1746</v>
      </c>
      <c r="L406" s="94">
        <v>0</v>
      </c>
      <c r="M406" s="94" t="s">
        <v>1746</v>
      </c>
      <c r="N406" s="94">
        <v>5</v>
      </c>
      <c r="O406" s="23" t="s">
        <v>1746</v>
      </c>
      <c r="P406" s="15" t="s">
        <v>1746</v>
      </c>
      <c r="Q406" s="15" t="s">
        <v>1746</v>
      </c>
      <c r="R406" s="136">
        <v>12.4</v>
      </c>
      <c r="S406" s="93">
        <v>1</v>
      </c>
      <c r="T406" s="138">
        <v>5</v>
      </c>
      <c r="U406" s="22" t="s">
        <v>1746</v>
      </c>
      <c r="V406" s="24" t="s">
        <v>1746</v>
      </c>
      <c r="W406" s="94">
        <v>8</v>
      </c>
      <c r="X406" s="141" t="s">
        <v>1746</v>
      </c>
      <c r="Y406" s="141" t="s">
        <v>1746</v>
      </c>
      <c r="Z406" s="153" t="s">
        <v>63</v>
      </c>
    </row>
    <row r="407" spans="1:26" x14ac:dyDescent="0.25">
      <c r="A407" s="29">
        <v>406</v>
      </c>
      <c r="B407" s="90" t="s">
        <v>3512</v>
      </c>
      <c r="C407" s="90" t="s">
        <v>2071</v>
      </c>
      <c r="D407" s="91">
        <v>43950</v>
      </c>
      <c r="E407" s="92">
        <v>0.35416666666666702</v>
      </c>
      <c r="F407" s="92">
        <v>0.72916666666666696</v>
      </c>
      <c r="G407" s="93">
        <v>900</v>
      </c>
      <c r="H407" s="22" t="s">
        <v>1746</v>
      </c>
      <c r="I407" s="23" t="s">
        <v>1746</v>
      </c>
      <c r="J407" s="23" t="s">
        <v>1746</v>
      </c>
      <c r="K407" s="23" t="s">
        <v>1746</v>
      </c>
      <c r="L407" s="94">
        <v>0</v>
      </c>
      <c r="M407" s="94" t="s">
        <v>1746</v>
      </c>
      <c r="N407" s="94">
        <v>5.8</v>
      </c>
      <c r="O407" s="23" t="s">
        <v>1746</v>
      </c>
      <c r="P407" s="15" t="s">
        <v>1746</v>
      </c>
      <c r="Q407" s="15" t="s">
        <v>1746</v>
      </c>
      <c r="R407" s="136">
        <v>4.5</v>
      </c>
      <c r="S407" s="93">
        <v>3</v>
      </c>
      <c r="T407" s="138">
        <v>17.399999999999999</v>
      </c>
      <c r="U407" s="22" t="s">
        <v>1746</v>
      </c>
      <c r="V407" s="24" t="s">
        <v>1746</v>
      </c>
      <c r="W407" s="94">
        <v>9</v>
      </c>
      <c r="X407" s="141" t="s">
        <v>1746</v>
      </c>
      <c r="Y407" s="141" t="s">
        <v>1746</v>
      </c>
      <c r="Z407" s="153" t="s">
        <v>63</v>
      </c>
    </row>
    <row r="408" spans="1:26" x14ac:dyDescent="0.25">
      <c r="A408" s="29">
        <v>407</v>
      </c>
      <c r="B408" s="90" t="s">
        <v>3511</v>
      </c>
      <c r="C408" s="90" t="s">
        <v>353</v>
      </c>
      <c r="D408" s="91">
        <v>43951</v>
      </c>
      <c r="E408" s="92">
        <v>0.58333333333333304</v>
      </c>
      <c r="F408" s="92">
        <v>0.75</v>
      </c>
      <c r="G408" s="93">
        <v>1200</v>
      </c>
      <c r="H408" s="22" t="s">
        <v>1746</v>
      </c>
      <c r="I408" s="23" t="s">
        <v>1746</v>
      </c>
      <c r="J408" s="23" t="s">
        <v>1746</v>
      </c>
      <c r="K408" s="23" t="s">
        <v>1746</v>
      </c>
      <c r="L408" s="94">
        <v>0</v>
      </c>
      <c r="M408" s="94" t="s">
        <v>1746</v>
      </c>
      <c r="N408" s="94">
        <v>4.0999999999999996</v>
      </c>
      <c r="O408" s="23" t="s">
        <v>1746</v>
      </c>
      <c r="P408" s="15" t="s">
        <v>1746</v>
      </c>
      <c r="Q408" s="15" t="s">
        <v>1746</v>
      </c>
      <c r="R408" s="136">
        <v>9.1999999999999993</v>
      </c>
      <c r="S408" s="93">
        <v>3</v>
      </c>
      <c r="T408" s="138">
        <v>12.299999999999999</v>
      </c>
      <c r="U408" s="22" t="s">
        <v>1746</v>
      </c>
      <c r="V408" s="24" t="s">
        <v>1746</v>
      </c>
      <c r="W408" s="94">
        <v>4</v>
      </c>
      <c r="X408" s="141" t="s">
        <v>1746</v>
      </c>
      <c r="Y408" s="141" t="s">
        <v>1746</v>
      </c>
      <c r="Z408" s="153" t="s">
        <v>63</v>
      </c>
    </row>
    <row r="409" spans="1:26" x14ac:dyDescent="0.25">
      <c r="A409" s="29">
        <v>408</v>
      </c>
      <c r="B409" s="90" t="s">
        <v>2064</v>
      </c>
      <c r="C409" s="90" t="s">
        <v>2677</v>
      </c>
      <c r="D409" s="91">
        <v>43951</v>
      </c>
      <c r="E409" s="92">
        <v>0.45138888888888901</v>
      </c>
      <c r="F409" s="92">
        <v>0.77777777777777801</v>
      </c>
      <c r="G409" s="93">
        <v>1200</v>
      </c>
      <c r="H409" s="22" t="s">
        <v>1746</v>
      </c>
      <c r="I409" s="23" t="s">
        <v>1746</v>
      </c>
      <c r="J409" s="23" t="s">
        <v>1746</v>
      </c>
      <c r="K409" s="23" t="s">
        <v>1746</v>
      </c>
      <c r="L409" s="94">
        <v>0</v>
      </c>
      <c r="M409" s="94" t="s">
        <v>1746</v>
      </c>
      <c r="N409" s="94">
        <v>0</v>
      </c>
      <c r="O409" s="23" t="s">
        <v>1746</v>
      </c>
      <c r="P409" s="15" t="s">
        <v>1746</v>
      </c>
      <c r="Q409" s="15" t="s">
        <v>1746</v>
      </c>
      <c r="R409" s="136">
        <v>8</v>
      </c>
      <c r="S409" s="93">
        <v>3</v>
      </c>
      <c r="T409" s="138">
        <v>0</v>
      </c>
      <c r="U409" s="22" t="s">
        <v>1746</v>
      </c>
      <c r="V409" s="24" t="s">
        <v>1746</v>
      </c>
      <c r="W409" s="94">
        <v>8</v>
      </c>
      <c r="X409" s="141" t="s">
        <v>1746</v>
      </c>
      <c r="Y409" s="141" t="s">
        <v>1746</v>
      </c>
      <c r="Z409" s="153" t="s">
        <v>3838</v>
      </c>
    </row>
    <row r="410" spans="1:26" x14ac:dyDescent="0.25">
      <c r="A410" s="29">
        <v>409</v>
      </c>
      <c r="B410" s="90" t="s">
        <v>3511</v>
      </c>
      <c r="C410" s="90" t="s">
        <v>163</v>
      </c>
      <c r="D410" s="91">
        <v>43954</v>
      </c>
      <c r="E410" s="92">
        <v>0.56944444444444398</v>
      </c>
      <c r="F410" s="92">
        <v>0.73611111111111105</v>
      </c>
      <c r="G410" s="93">
        <v>1200</v>
      </c>
      <c r="H410" s="22" t="s">
        <v>1746</v>
      </c>
      <c r="I410" s="23" t="s">
        <v>1746</v>
      </c>
      <c r="J410" s="23" t="s">
        <v>1746</v>
      </c>
      <c r="K410" s="23" t="s">
        <v>1746</v>
      </c>
      <c r="L410" s="94">
        <v>0</v>
      </c>
      <c r="M410" s="94" t="s">
        <v>1746</v>
      </c>
      <c r="N410" s="94">
        <v>5.3</v>
      </c>
      <c r="O410" s="23" t="s">
        <v>1746</v>
      </c>
      <c r="P410" s="15" t="s">
        <v>1746</v>
      </c>
      <c r="Q410" s="15" t="s">
        <v>1746</v>
      </c>
      <c r="R410" s="136">
        <v>3.1</v>
      </c>
      <c r="S410" s="93">
        <v>1</v>
      </c>
      <c r="T410" s="138">
        <v>5.3</v>
      </c>
      <c r="U410" s="22" t="s">
        <v>1746</v>
      </c>
      <c r="V410" s="24" t="s">
        <v>1746</v>
      </c>
      <c r="W410" s="94">
        <v>4</v>
      </c>
      <c r="X410" s="141" t="s">
        <v>1746</v>
      </c>
      <c r="Y410" s="141" t="s">
        <v>1746</v>
      </c>
      <c r="Z410" s="153" t="s">
        <v>1746</v>
      </c>
    </row>
    <row r="411" spans="1:26" x14ac:dyDescent="0.25">
      <c r="A411" s="29">
        <v>410</v>
      </c>
      <c r="B411" s="90" t="s">
        <v>3511</v>
      </c>
      <c r="C411" s="90" t="s">
        <v>163</v>
      </c>
      <c r="D411" s="91">
        <v>43957</v>
      </c>
      <c r="E411" s="92">
        <v>0.4375</v>
      </c>
      <c r="F411" s="92">
        <v>0.60416666666666696</v>
      </c>
      <c r="G411" s="93">
        <v>1200</v>
      </c>
      <c r="H411" s="22" t="s">
        <v>1746</v>
      </c>
      <c r="I411" s="23" t="s">
        <v>1746</v>
      </c>
      <c r="J411" s="23" t="s">
        <v>1746</v>
      </c>
      <c r="K411" s="23" t="s">
        <v>1746</v>
      </c>
      <c r="L411" s="94">
        <v>0</v>
      </c>
      <c r="M411" s="94" t="s">
        <v>1746</v>
      </c>
      <c r="N411" s="94">
        <v>5.7</v>
      </c>
      <c r="O411" s="23" t="s">
        <v>1746</v>
      </c>
      <c r="P411" s="15" t="s">
        <v>1746</v>
      </c>
      <c r="Q411" s="15" t="s">
        <v>1746</v>
      </c>
      <c r="R411" s="136">
        <v>6.5</v>
      </c>
      <c r="S411" s="93">
        <v>1</v>
      </c>
      <c r="T411" s="138">
        <v>5.7</v>
      </c>
      <c r="U411" s="22" t="s">
        <v>1746</v>
      </c>
      <c r="V411" s="24" t="s">
        <v>1746</v>
      </c>
      <c r="W411" s="94">
        <v>4</v>
      </c>
      <c r="X411" s="141" t="s">
        <v>1746</v>
      </c>
      <c r="Y411" s="141" t="s">
        <v>1746</v>
      </c>
      <c r="Z411" s="153" t="s">
        <v>1746</v>
      </c>
    </row>
    <row r="412" spans="1:26" x14ac:dyDescent="0.25">
      <c r="A412" s="29">
        <v>411</v>
      </c>
      <c r="B412" s="90" t="s">
        <v>2069</v>
      </c>
      <c r="C412" s="90">
        <v>209</v>
      </c>
      <c r="D412" s="91">
        <v>43958</v>
      </c>
      <c r="E412" s="92">
        <v>0.38888888888888901</v>
      </c>
      <c r="F412" s="92">
        <v>0.72222222222222199</v>
      </c>
      <c r="G412" s="93">
        <v>1200</v>
      </c>
      <c r="H412" s="22" t="s">
        <v>1746</v>
      </c>
      <c r="I412" s="23" t="s">
        <v>1746</v>
      </c>
      <c r="J412" s="23" t="s">
        <v>1746</v>
      </c>
      <c r="K412" s="23" t="s">
        <v>1746</v>
      </c>
      <c r="L412" s="94">
        <v>0</v>
      </c>
      <c r="M412" s="94" t="s">
        <v>1746</v>
      </c>
      <c r="N412" s="94">
        <v>0</v>
      </c>
      <c r="O412" s="23" t="s">
        <v>1746</v>
      </c>
      <c r="P412" s="15" t="s">
        <v>1746</v>
      </c>
      <c r="Q412" s="15" t="s">
        <v>1746</v>
      </c>
      <c r="R412" s="136">
        <v>7</v>
      </c>
      <c r="S412" s="93">
        <v>0</v>
      </c>
      <c r="T412" s="138">
        <v>0</v>
      </c>
      <c r="U412" s="22" t="s">
        <v>1746</v>
      </c>
      <c r="V412" s="24" t="s">
        <v>1746</v>
      </c>
      <c r="W412" s="94">
        <v>8</v>
      </c>
      <c r="X412" s="141" t="s">
        <v>1746</v>
      </c>
      <c r="Y412" s="141" t="s">
        <v>1746</v>
      </c>
      <c r="Z412" s="153" t="s">
        <v>1746</v>
      </c>
    </row>
    <row r="413" spans="1:26" x14ac:dyDescent="0.25">
      <c r="A413" s="29">
        <v>412</v>
      </c>
      <c r="B413" s="90" t="s">
        <v>2069</v>
      </c>
      <c r="C413" s="90" t="s">
        <v>313</v>
      </c>
      <c r="D413" s="91">
        <v>43959</v>
      </c>
      <c r="E413" s="92">
        <v>0.47916666666666702</v>
      </c>
      <c r="F413" s="92">
        <v>0.80555555555555503</v>
      </c>
      <c r="G413" s="93">
        <v>1200</v>
      </c>
      <c r="H413" s="22" t="s">
        <v>1746</v>
      </c>
      <c r="I413" s="23" t="s">
        <v>1746</v>
      </c>
      <c r="J413" s="23" t="s">
        <v>1746</v>
      </c>
      <c r="K413" s="23" t="s">
        <v>1746</v>
      </c>
      <c r="L413" s="94">
        <v>5</v>
      </c>
      <c r="M413" s="94" t="s">
        <v>1746</v>
      </c>
      <c r="N413" s="94">
        <v>7.4</v>
      </c>
      <c r="O413" s="23" t="s">
        <v>1746</v>
      </c>
      <c r="P413" s="15" t="s">
        <v>1746</v>
      </c>
      <c r="Q413" s="15" t="s">
        <v>1746</v>
      </c>
      <c r="R413" s="136">
        <v>5</v>
      </c>
      <c r="S413" s="93">
        <v>3</v>
      </c>
      <c r="T413" s="138">
        <v>7.2000000000000011</v>
      </c>
      <c r="U413" s="22" t="s">
        <v>1746</v>
      </c>
      <c r="V413" s="24" t="s">
        <v>1746</v>
      </c>
      <c r="W413" s="94">
        <v>8</v>
      </c>
      <c r="X413" s="141" t="s">
        <v>1746</v>
      </c>
      <c r="Y413" s="141" t="s">
        <v>1746</v>
      </c>
      <c r="Z413" s="153" t="s">
        <v>3830</v>
      </c>
    </row>
    <row r="414" spans="1:26" x14ac:dyDescent="0.25">
      <c r="A414" s="29">
        <v>413</v>
      </c>
      <c r="B414" s="90" t="s">
        <v>2069</v>
      </c>
      <c r="C414" s="90" t="s">
        <v>1470</v>
      </c>
      <c r="D414" s="91">
        <v>43960</v>
      </c>
      <c r="E414" s="92">
        <v>0.43402777777777801</v>
      </c>
      <c r="F414" s="92">
        <v>0.59375</v>
      </c>
      <c r="G414" s="93">
        <v>1200</v>
      </c>
      <c r="H414" s="22" t="s">
        <v>1746</v>
      </c>
      <c r="I414" s="23" t="s">
        <v>1746</v>
      </c>
      <c r="J414" s="23" t="s">
        <v>1746</v>
      </c>
      <c r="K414" s="23" t="s">
        <v>1746</v>
      </c>
      <c r="L414" s="94">
        <v>5</v>
      </c>
      <c r="M414" s="94" t="s">
        <v>1746</v>
      </c>
      <c r="N414" s="94">
        <v>7.8</v>
      </c>
      <c r="O414" s="23" t="s">
        <v>1746</v>
      </c>
      <c r="P414" s="15" t="s">
        <v>1746</v>
      </c>
      <c r="Q414" s="15" t="s">
        <v>1746</v>
      </c>
      <c r="R414" s="136">
        <v>1</v>
      </c>
      <c r="S414" s="93">
        <v>3</v>
      </c>
      <c r="T414" s="138">
        <v>8.3999999999999986</v>
      </c>
      <c r="U414" s="22" t="s">
        <v>1746</v>
      </c>
      <c r="V414" s="24" t="s">
        <v>1746</v>
      </c>
      <c r="W414" s="94">
        <v>4</v>
      </c>
      <c r="X414" s="141" t="s">
        <v>1746</v>
      </c>
      <c r="Y414" s="141" t="s">
        <v>1746</v>
      </c>
      <c r="Z414" s="153" t="s">
        <v>1746</v>
      </c>
    </row>
    <row r="415" spans="1:26" x14ac:dyDescent="0.25">
      <c r="A415" s="29">
        <v>414</v>
      </c>
      <c r="B415" s="90" t="s">
        <v>2069</v>
      </c>
      <c r="C415" s="90" t="s">
        <v>2573</v>
      </c>
      <c r="D415" s="91">
        <v>43963</v>
      </c>
      <c r="E415" s="92">
        <v>0.70138888888888895</v>
      </c>
      <c r="F415" s="92">
        <v>0.90277777777777801</v>
      </c>
      <c r="G415" s="93">
        <v>1200</v>
      </c>
      <c r="H415" s="22" t="s">
        <v>1746</v>
      </c>
      <c r="I415" s="23" t="s">
        <v>1746</v>
      </c>
      <c r="J415" s="23" t="s">
        <v>1746</v>
      </c>
      <c r="K415" s="23" t="s">
        <v>1746</v>
      </c>
      <c r="L415" s="94">
        <v>0</v>
      </c>
      <c r="M415" s="94" t="s">
        <v>1746</v>
      </c>
      <c r="N415" s="94">
        <v>0</v>
      </c>
      <c r="O415" s="23" t="s">
        <v>1746</v>
      </c>
      <c r="P415" s="15" t="s">
        <v>1746</v>
      </c>
      <c r="Q415" s="15" t="s">
        <v>1746</v>
      </c>
      <c r="R415" s="136">
        <v>4</v>
      </c>
      <c r="S415" s="93">
        <v>0</v>
      </c>
      <c r="T415" s="138">
        <v>0</v>
      </c>
      <c r="U415" s="22" t="s">
        <v>1746</v>
      </c>
      <c r="V415" s="24" t="s">
        <v>1746</v>
      </c>
      <c r="W415" s="94">
        <v>4</v>
      </c>
      <c r="X415" s="141" t="s">
        <v>1746</v>
      </c>
      <c r="Y415" s="141" t="s">
        <v>1746</v>
      </c>
      <c r="Z415" s="153" t="s">
        <v>3837</v>
      </c>
    </row>
    <row r="416" spans="1:26" x14ac:dyDescent="0.25">
      <c r="A416" s="29">
        <v>415</v>
      </c>
      <c r="B416" s="90" t="s">
        <v>2069</v>
      </c>
      <c r="C416" s="90" t="s">
        <v>2574</v>
      </c>
      <c r="D416" s="91">
        <v>43964</v>
      </c>
      <c r="E416" s="92">
        <v>0.37847222222222199</v>
      </c>
      <c r="F416" s="92">
        <v>0.60069444444444398</v>
      </c>
      <c r="G416" s="93">
        <v>1200</v>
      </c>
      <c r="H416" s="22" t="s">
        <v>1746</v>
      </c>
      <c r="I416" s="23" t="s">
        <v>1746</v>
      </c>
      <c r="J416" s="23" t="s">
        <v>1746</v>
      </c>
      <c r="K416" s="23" t="s">
        <v>1746</v>
      </c>
      <c r="L416" s="94">
        <v>0</v>
      </c>
      <c r="M416" s="94" t="s">
        <v>1746</v>
      </c>
      <c r="N416" s="94">
        <v>0</v>
      </c>
      <c r="O416" s="23" t="s">
        <v>1746</v>
      </c>
      <c r="P416" s="15" t="s">
        <v>1746</v>
      </c>
      <c r="Q416" s="15" t="s">
        <v>1746</v>
      </c>
      <c r="R416" s="136">
        <v>0</v>
      </c>
      <c r="S416" s="93">
        <v>0</v>
      </c>
      <c r="T416" s="138">
        <v>0</v>
      </c>
      <c r="U416" s="22" t="s">
        <v>1746</v>
      </c>
      <c r="V416" s="24" t="s">
        <v>1746</v>
      </c>
      <c r="W416" s="94">
        <v>5</v>
      </c>
      <c r="X416" s="141" t="s">
        <v>1746</v>
      </c>
      <c r="Y416" s="141" t="s">
        <v>1746</v>
      </c>
      <c r="Z416" s="153" t="s">
        <v>1746</v>
      </c>
    </row>
    <row r="417" spans="1:26" x14ac:dyDescent="0.25">
      <c r="A417" s="29">
        <v>416</v>
      </c>
      <c r="B417" s="90" t="s">
        <v>2069</v>
      </c>
      <c r="C417" s="90" t="s">
        <v>2576</v>
      </c>
      <c r="D417" s="91">
        <v>43964</v>
      </c>
      <c r="E417" s="92">
        <v>0.63194444444444398</v>
      </c>
      <c r="F417" s="92">
        <v>0.79861111111111105</v>
      </c>
      <c r="G417" s="93">
        <v>1200</v>
      </c>
      <c r="H417" s="22" t="s">
        <v>1746</v>
      </c>
      <c r="I417" s="23" t="s">
        <v>1746</v>
      </c>
      <c r="J417" s="23" t="s">
        <v>1746</v>
      </c>
      <c r="K417" s="23" t="s">
        <v>1746</v>
      </c>
      <c r="L417" s="94">
        <v>0</v>
      </c>
      <c r="M417" s="94" t="s">
        <v>1746</v>
      </c>
      <c r="N417" s="94">
        <v>0</v>
      </c>
      <c r="O417" s="23" t="s">
        <v>1746</v>
      </c>
      <c r="P417" s="15" t="s">
        <v>1746</v>
      </c>
      <c r="Q417" s="15" t="s">
        <v>1746</v>
      </c>
      <c r="R417" s="136">
        <v>0</v>
      </c>
      <c r="S417" s="93">
        <v>0</v>
      </c>
      <c r="T417" s="138">
        <v>0</v>
      </c>
      <c r="U417" s="22" t="s">
        <v>1746</v>
      </c>
      <c r="V417" s="24" t="s">
        <v>1746</v>
      </c>
      <c r="W417" s="94">
        <v>4</v>
      </c>
      <c r="X417" s="141" t="s">
        <v>1746</v>
      </c>
      <c r="Y417" s="141" t="s">
        <v>1746</v>
      </c>
      <c r="Z417" s="153" t="s">
        <v>1746</v>
      </c>
    </row>
    <row r="418" spans="1:26" x14ac:dyDescent="0.25">
      <c r="A418" s="29">
        <v>417</v>
      </c>
      <c r="B418" s="90" t="s">
        <v>3511</v>
      </c>
      <c r="C418" s="90" t="s">
        <v>3548</v>
      </c>
      <c r="D418" s="91">
        <v>43966</v>
      </c>
      <c r="E418" s="92">
        <v>0.59027777777777801</v>
      </c>
      <c r="F418" s="92">
        <v>0.75694444444444497</v>
      </c>
      <c r="G418" s="93">
        <v>1200</v>
      </c>
      <c r="H418" s="22" t="s">
        <v>1746</v>
      </c>
      <c r="I418" s="23" t="s">
        <v>1746</v>
      </c>
      <c r="J418" s="23" t="s">
        <v>1746</v>
      </c>
      <c r="K418" s="23" t="s">
        <v>1746</v>
      </c>
      <c r="L418" s="94" t="s">
        <v>1746</v>
      </c>
      <c r="M418" s="94" t="s">
        <v>1746</v>
      </c>
      <c r="N418" s="94" t="s">
        <v>1746</v>
      </c>
      <c r="O418" s="23" t="s">
        <v>1746</v>
      </c>
      <c r="P418" s="15" t="s">
        <v>1746</v>
      </c>
      <c r="Q418" s="15" t="s">
        <v>1746</v>
      </c>
      <c r="R418" s="136" t="s">
        <v>1746</v>
      </c>
      <c r="S418" s="93" t="s">
        <v>1746</v>
      </c>
      <c r="T418" s="139" t="s">
        <v>1746</v>
      </c>
      <c r="U418" s="22" t="s">
        <v>1746</v>
      </c>
      <c r="V418" s="24" t="s">
        <v>1746</v>
      </c>
      <c r="W418" s="94">
        <v>4</v>
      </c>
      <c r="X418" s="141" t="s">
        <v>1746</v>
      </c>
      <c r="Y418" s="141" t="s">
        <v>1746</v>
      </c>
      <c r="Z418" s="153" t="s">
        <v>3836</v>
      </c>
    </row>
    <row r="419" spans="1:26" x14ac:dyDescent="0.25">
      <c r="A419" s="29">
        <v>418</v>
      </c>
      <c r="B419" s="90" t="s">
        <v>3511</v>
      </c>
      <c r="C419" s="90" t="s">
        <v>163</v>
      </c>
      <c r="D419" s="91">
        <v>43967</v>
      </c>
      <c r="E419" s="92">
        <v>0.47222222222222199</v>
      </c>
      <c r="F419" s="92">
        <v>0.72222222222222199</v>
      </c>
      <c r="G419" s="93">
        <v>1200</v>
      </c>
      <c r="H419" s="22" t="s">
        <v>1746</v>
      </c>
      <c r="I419" s="23" t="s">
        <v>1746</v>
      </c>
      <c r="J419" s="23" t="s">
        <v>1746</v>
      </c>
      <c r="K419" s="23" t="s">
        <v>1746</v>
      </c>
      <c r="L419" s="94">
        <v>0</v>
      </c>
      <c r="M419" s="94" t="s">
        <v>1746</v>
      </c>
      <c r="N419" s="94">
        <v>2.2999999999999998</v>
      </c>
      <c r="O419" s="23" t="s">
        <v>1746</v>
      </c>
      <c r="P419" s="15" t="s">
        <v>1746</v>
      </c>
      <c r="Q419" s="15" t="s">
        <v>1746</v>
      </c>
      <c r="R419" s="136">
        <v>3.1</v>
      </c>
      <c r="S419" s="93">
        <v>3</v>
      </c>
      <c r="T419" s="138">
        <v>6.8999999999999995</v>
      </c>
      <c r="U419" s="22" t="s">
        <v>1746</v>
      </c>
      <c r="V419" s="24" t="s">
        <v>1746</v>
      </c>
      <c r="W419" s="94">
        <v>4</v>
      </c>
      <c r="X419" s="141" t="s">
        <v>1746</v>
      </c>
      <c r="Y419" s="141" t="s">
        <v>1746</v>
      </c>
      <c r="Z419" s="153" t="s">
        <v>1746</v>
      </c>
    </row>
    <row r="420" spans="1:26" x14ac:dyDescent="0.25">
      <c r="A420" s="29">
        <v>419</v>
      </c>
      <c r="B420" s="90" t="s">
        <v>3511</v>
      </c>
      <c r="C420" s="90" t="s">
        <v>761</v>
      </c>
      <c r="D420" s="91">
        <v>43972</v>
      </c>
      <c r="E420" s="92">
        <v>0.55208333333333304</v>
      </c>
      <c r="F420" s="92">
        <v>0.875</v>
      </c>
      <c r="G420" s="93">
        <v>1200</v>
      </c>
      <c r="H420" s="22" t="s">
        <v>1746</v>
      </c>
      <c r="I420" s="23" t="s">
        <v>1746</v>
      </c>
      <c r="J420" s="23" t="s">
        <v>1746</v>
      </c>
      <c r="K420" s="23" t="s">
        <v>1746</v>
      </c>
      <c r="L420" s="94">
        <v>0</v>
      </c>
      <c r="M420" s="94" t="s">
        <v>1746</v>
      </c>
      <c r="N420" s="94">
        <v>1.5</v>
      </c>
      <c r="O420" s="23" t="s">
        <v>1746</v>
      </c>
      <c r="P420" s="15" t="s">
        <v>1746</v>
      </c>
      <c r="Q420" s="15" t="s">
        <v>1746</v>
      </c>
      <c r="R420" s="136">
        <v>2.8</v>
      </c>
      <c r="S420" s="93">
        <v>1</v>
      </c>
      <c r="T420" s="138">
        <v>1.5</v>
      </c>
      <c r="U420" s="22" t="s">
        <v>1746</v>
      </c>
      <c r="V420" s="24" t="s">
        <v>1746</v>
      </c>
      <c r="W420" s="94">
        <v>8</v>
      </c>
      <c r="X420" s="141" t="s">
        <v>1746</v>
      </c>
      <c r="Y420" s="141" t="s">
        <v>1746</v>
      </c>
      <c r="Z420" s="153" t="s">
        <v>3835</v>
      </c>
    </row>
    <row r="421" spans="1:26" x14ac:dyDescent="0.25">
      <c r="A421" s="29">
        <v>420</v>
      </c>
      <c r="B421" s="90" t="s">
        <v>3512</v>
      </c>
      <c r="C421" s="90" t="s">
        <v>2380</v>
      </c>
      <c r="D421" s="91">
        <v>43972</v>
      </c>
      <c r="E421" s="92">
        <v>0.74305555555555503</v>
      </c>
      <c r="F421" s="92">
        <v>0.90972222222222199</v>
      </c>
      <c r="G421" s="93">
        <v>900</v>
      </c>
      <c r="H421" s="22" t="s">
        <v>1746</v>
      </c>
      <c r="I421" s="23" t="s">
        <v>1746</v>
      </c>
      <c r="J421" s="23" t="s">
        <v>1746</v>
      </c>
      <c r="K421" s="23" t="s">
        <v>1746</v>
      </c>
      <c r="L421" s="94">
        <v>0</v>
      </c>
      <c r="M421" s="94" t="s">
        <v>1746</v>
      </c>
      <c r="N421" s="94">
        <v>7</v>
      </c>
      <c r="O421" s="23" t="s">
        <v>1746</v>
      </c>
      <c r="P421" s="15" t="s">
        <v>1746</v>
      </c>
      <c r="Q421" s="15" t="s">
        <v>1746</v>
      </c>
      <c r="R421" s="136">
        <v>1</v>
      </c>
      <c r="S421" s="93">
        <v>1</v>
      </c>
      <c r="T421" s="138">
        <v>7</v>
      </c>
      <c r="U421" s="22" t="s">
        <v>1746</v>
      </c>
      <c r="V421" s="24" t="s">
        <v>1746</v>
      </c>
      <c r="W421" s="94">
        <v>4</v>
      </c>
      <c r="X421" s="141" t="s">
        <v>1746</v>
      </c>
      <c r="Y421" s="141" t="s">
        <v>1746</v>
      </c>
      <c r="Z421" s="153" t="s">
        <v>1746</v>
      </c>
    </row>
    <row r="422" spans="1:26" x14ac:dyDescent="0.25">
      <c r="A422" s="29">
        <v>421</v>
      </c>
      <c r="B422" s="90" t="s">
        <v>3511</v>
      </c>
      <c r="C422" s="90" t="s">
        <v>761</v>
      </c>
      <c r="D422" s="91">
        <v>43973</v>
      </c>
      <c r="E422" s="92">
        <v>0.35069444444444398</v>
      </c>
      <c r="F422" s="92">
        <v>0.76736111111111105</v>
      </c>
      <c r="G422" s="93">
        <v>1200</v>
      </c>
      <c r="H422" s="22" t="s">
        <v>1746</v>
      </c>
      <c r="I422" s="23" t="s">
        <v>1746</v>
      </c>
      <c r="J422" s="23" t="s">
        <v>1746</v>
      </c>
      <c r="K422" s="23" t="s">
        <v>1746</v>
      </c>
      <c r="L422" s="94">
        <v>0</v>
      </c>
      <c r="M422" s="94" t="s">
        <v>1746</v>
      </c>
      <c r="N422" s="94">
        <v>5.0999999999999996</v>
      </c>
      <c r="O422" s="23" t="s">
        <v>1746</v>
      </c>
      <c r="P422" s="15" t="s">
        <v>1746</v>
      </c>
      <c r="Q422" s="15" t="s">
        <v>1746</v>
      </c>
      <c r="R422" s="136">
        <v>4.5999999999999996</v>
      </c>
      <c r="S422" s="93">
        <v>3</v>
      </c>
      <c r="T422" s="138">
        <v>15.299999999999999</v>
      </c>
      <c r="U422" s="22" t="s">
        <v>1746</v>
      </c>
      <c r="V422" s="24" t="s">
        <v>1746</v>
      </c>
      <c r="W422" s="94">
        <v>10</v>
      </c>
      <c r="X422" s="141" t="s">
        <v>1746</v>
      </c>
      <c r="Y422" s="141" t="s">
        <v>1746</v>
      </c>
      <c r="Z422" s="153" t="s">
        <v>63</v>
      </c>
    </row>
    <row r="423" spans="1:26" x14ac:dyDescent="0.25">
      <c r="A423" s="29">
        <v>422</v>
      </c>
      <c r="B423" s="90" t="s">
        <v>3512</v>
      </c>
      <c r="C423" s="90" t="s">
        <v>2379</v>
      </c>
      <c r="D423" s="91">
        <v>43973</v>
      </c>
      <c r="E423" s="92">
        <v>0.5</v>
      </c>
      <c r="F423" s="92">
        <v>0.84722222222222199</v>
      </c>
      <c r="G423" s="93">
        <v>900</v>
      </c>
      <c r="H423" s="22" t="s">
        <v>1746</v>
      </c>
      <c r="I423" s="23" t="s">
        <v>1746</v>
      </c>
      <c r="J423" s="23" t="s">
        <v>1746</v>
      </c>
      <c r="K423" s="23" t="s">
        <v>1746</v>
      </c>
      <c r="L423" s="94">
        <v>0</v>
      </c>
      <c r="M423" s="94" t="s">
        <v>1746</v>
      </c>
      <c r="N423" s="94">
        <v>0</v>
      </c>
      <c r="O423" s="23" t="s">
        <v>1746</v>
      </c>
      <c r="P423" s="15" t="s">
        <v>1746</v>
      </c>
      <c r="Q423" s="15" t="s">
        <v>1746</v>
      </c>
      <c r="R423" s="136">
        <v>0</v>
      </c>
      <c r="S423" s="93">
        <v>0</v>
      </c>
      <c r="T423" s="138">
        <v>0</v>
      </c>
      <c r="U423" s="22" t="s">
        <v>1746</v>
      </c>
      <c r="V423" s="24" t="s">
        <v>1746</v>
      </c>
      <c r="W423" s="94">
        <v>6.5</v>
      </c>
      <c r="X423" s="141" t="s">
        <v>1746</v>
      </c>
      <c r="Y423" s="141" t="s">
        <v>1746</v>
      </c>
      <c r="Z423" s="153" t="s">
        <v>3834</v>
      </c>
    </row>
    <row r="424" spans="1:26" x14ac:dyDescent="0.25">
      <c r="A424" s="29">
        <v>423</v>
      </c>
      <c r="B424" s="90" t="s">
        <v>3508</v>
      </c>
      <c r="C424" s="90" t="s">
        <v>2913</v>
      </c>
      <c r="D424" s="91">
        <v>43973</v>
      </c>
      <c r="E424" s="92">
        <v>0.56944444444444398</v>
      </c>
      <c r="F424" s="92">
        <v>0.90277777777777801</v>
      </c>
      <c r="G424" s="93">
        <v>1200</v>
      </c>
      <c r="H424" s="22" t="s">
        <v>1746</v>
      </c>
      <c r="I424" s="23" t="s">
        <v>1746</v>
      </c>
      <c r="J424" s="23" t="s">
        <v>1746</v>
      </c>
      <c r="K424" s="23" t="s">
        <v>1746</v>
      </c>
      <c r="L424" s="94">
        <v>0</v>
      </c>
      <c r="M424" s="94" t="s">
        <v>1746</v>
      </c>
      <c r="N424" s="94">
        <v>5.2</v>
      </c>
      <c r="O424" s="23" t="s">
        <v>1746</v>
      </c>
      <c r="P424" s="15" t="s">
        <v>1746</v>
      </c>
      <c r="Q424" s="15" t="s">
        <v>1746</v>
      </c>
      <c r="R424" s="136">
        <v>5.0999999999999996</v>
      </c>
      <c r="S424" s="93">
        <v>3</v>
      </c>
      <c r="T424" s="138">
        <v>15.600000000000001</v>
      </c>
      <c r="U424" s="22" t="s">
        <v>1746</v>
      </c>
      <c r="V424" s="24" t="s">
        <v>1746</v>
      </c>
      <c r="W424" s="94">
        <v>8</v>
      </c>
      <c r="X424" s="141" t="s">
        <v>1746</v>
      </c>
      <c r="Y424" s="141" t="s">
        <v>1746</v>
      </c>
      <c r="Z424" s="153" t="s">
        <v>1746</v>
      </c>
    </row>
    <row r="425" spans="1:26" x14ac:dyDescent="0.25">
      <c r="A425" s="29">
        <v>424</v>
      </c>
      <c r="B425" s="90" t="s">
        <v>3511</v>
      </c>
      <c r="C425" s="90" t="s">
        <v>1027</v>
      </c>
      <c r="D425" s="91">
        <v>43974</v>
      </c>
      <c r="E425" s="92">
        <v>0.39583333333333298</v>
      </c>
      <c r="F425" s="92">
        <v>0.72916666666666696</v>
      </c>
      <c r="G425" s="93">
        <v>1200</v>
      </c>
      <c r="H425" s="22" t="s">
        <v>1746</v>
      </c>
      <c r="I425" s="23" t="s">
        <v>1746</v>
      </c>
      <c r="J425" s="23" t="s">
        <v>1746</v>
      </c>
      <c r="K425" s="23" t="s">
        <v>1746</v>
      </c>
      <c r="L425" s="94">
        <v>0</v>
      </c>
      <c r="M425" s="94" t="s">
        <v>1746</v>
      </c>
      <c r="N425" s="94">
        <v>1.8</v>
      </c>
      <c r="O425" s="23" t="s">
        <v>1746</v>
      </c>
      <c r="P425" s="15" t="s">
        <v>1746</v>
      </c>
      <c r="Q425" s="15" t="s">
        <v>1746</v>
      </c>
      <c r="R425" s="136">
        <v>5.4</v>
      </c>
      <c r="S425" s="93">
        <v>3</v>
      </c>
      <c r="T425" s="138">
        <v>5.4</v>
      </c>
      <c r="U425" s="22" t="s">
        <v>1746</v>
      </c>
      <c r="V425" s="24" t="s">
        <v>1746</v>
      </c>
      <c r="W425" s="94">
        <v>8</v>
      </c>
      <c r="X425" s="141" t="s">
        <v>1746</v>
      </c>
      <c r="Y425" s="141" t="s">
        <v>1746</v>
      </c>
      <c r="Z425" s="153" t="s">
        <v>1746</v>
      </c>
    </row>
    <row r="426" spans="1:26" x14ac:dyDescent="0.25">
      <c r="A426" s="29">
        <v>425</v>
      </c>
      <c r="B426" s="90" t="s">
        <v>3512</v>
      </c>
      <c r="C426" s="90" t="s">
        <v>2379</v>
      </c>
      <c r="D426" s="91">
        <v>43974</v>
      </c>
      <c r="E426" s="92">
        <v>0.36805555555555602</v>
      </c>
      <c r="F426" s="92">
        <v>0.75694444444444497</v>
      </c>
      <c r="G426" s="93">
        <v>900</v>
      </c>
      <c r="H426" s="22" t="s">
        <v>1746</v>
      </c>
      <c r="I426" s="23" t="s">
        <v>1746</v>
      </c>
      <c r="J426" s="23" t="s">
        <v>1746</v>
      </c>
      <c r="K426" s="23" t="s">
        <v>1746</v>
      </c>
      <c r="L426" s="94">
        <v>0</v>
      </c>
      <c r="M426" s="94" t="s">
        <v>1746</v>
      </c>
      <c r="N426" s="94">
        <v>0</v>
      </c>
      <c r="O426" s="23" t="s">
        <v>1746</v>
      </c>
      <c r="P426" s="15" t="s">
        <v>1746</v>
      </c>
      <c r="Q426" s="15" t="s">
        <v>1746</v>
      </c>
      <c r="R426" s="136">
        <v>0</v>
      </c>
      <c r="S426" s="93">
        <v>0</v>
      </c>
      <c r="T426" s="138">
        <v>0</v>
      </c>
      <c r="U426" s="22" t="s">
        <v>1746</v>
      </c>
      <c r="V426" s="24" t="s">
        <v>1746</v>
      </c>
      <c r="W426" s="94">
        <v>8</v>
      </c>
      <c r="X426" s="141" t="s">
        <v>1746</v>
      </c>
      <c r="Y426" s="141" t="s">
        <v>1746</v>
      </c>
      <c r="Z426" s="153" t="s">
        <v>3833</v>
      </c>
    </row>
    <row r="427" spans="1:26" x14ac:dyDescent="0.25">
      <c r="A427" s="29">
        <v>426</v>
      </c>
      <c r="B427" s="90" t="s">
        <v>3508</v>
      </c>
      <c r="C427" s="90" t="s">
        <v>356</v>
      </c>
      <c r="D427" s="91">
        <v>43974</v>
      </c>
      <c r="E427" s="92">
        <v>0.38194444444444398</v>
      </c>
      <c r="F427" s="92">
        <v>0.84027777777777801</v>
      </c>
      <c r="G427" s="93">
        <v>1200</v>
      </c>
      <c r="H427" s="22" t="s">
        <v>1746</v>
      </c>
      <c r="I427" s="23" t="s">
        <v>1746</v>
      </c>
      <c r="J427" s="23" t="s">
        <v>1746</v>
      </c>
      <c r="K427" s="23" t="s">
        <v>1746</v>
      </c>
      <c r="L427" s="94">
        <v>7</v>
      </c>
      <c r="M427" s="94" t="s">
        <v>1746</v>
      </c>
      <c r="N427" s="94">
        <v>7.2</v>
      </c>
      <c r="O427" s="23" t="s">
        <v>1746</v>
      </c>
      <c r="P427" s="15" t="s">
        <v>1746</v>
      </c>
      <c r="Q427" s="15" t="s">
        <v>1746</v>
      </c>
      <c r="R427" s="136">
        <v>23.8</v>
      </c>
      <c r="S427" s="93">
        <v>3</v>
      </c>
      <c r="T427" s="138">
        <v>0.60000000000000053</v>
      </c>
      <c r="U427" s="22" t="s">
        <v>1746</v>
      </c>
      <c r="V427" s="24" t="s">
        <v>1746</v>
      </c>
      <c r="W427" s="94">
        <v>11</v>
      </c>
      <c r="X427" s="141" t="s">
        <v>1746</v>
      </c>
      <c r="Y427" s="141" t="s">
        <v>1746</v>
      </c>
      <c r="Z427" s="153" t="s">
        <v>1746</v>
      </c>
    </row>
    <row r="428" spans="1:26" x14ac:dyDescent="0.25">
      <c r="A428" s="29">
        <v>427</v>
      </c>
      <c r="B428" s="90" t="s">
        <v>3511</v>
      </c>
      <c r="C428" s="90" t="s">
        <v>258</v>
      </c>
      <c r="D428" s="91">
        <v>43975</v>
      </c>
      <c r="E428" s="92">
        <v>0.41319444444444398</v>
      </c>
      <c r="F428" s="92">
        <v>0.57986111111111105</v>
      </c>
      <c r="G428" s="93">
        <v>1200</v>
      </c>
      <c r="H428" s="22" t="s">
        <v>1746</v>
      </c>
      <c r="I428" s="23" t="s">
        <v>1746</v>
      </c>
      <c r="J428" s="23" t="s">
        <v>1746</v>
      </c>
      <c r="K428" s="23" t="s">
        <v>1746</v>
      </c>
      <c r="L428" s="94">
        <v>0</v>
      </c>
      <c r="M428" s="94" t="s">
        <v>1746</v>
      </c>
      <c r="N428" s="94">
        <v>5</v>
      </c>
      <c r="O428" s="23" t="s">
        <v>1746</v>
      </c>
      <c r="P428" s="15" t="s">
        <v>1746</v>
      </c>
      <c r="Q428" s="15" t="s">
        <v>1746</v>
      </c>
      <c r="R428" s="136">
        <v>0.7</v>
      </c>
      <c r="S428" s="93">
        <v>3</v>
      </c>
      <c r="T428" s="138">
        <v>15</v>
      </c>
      <c r="U428" s="22" t="s">
        <v>1746</v>
      </c>
      <c r="V428" s="24" t="s">
        <v>1746</v>
      </c>
      <c r="W428" s="94">
        <v>4</v>
      </c>
      <c r="X428" s="141" t="s">
        <v>1746</v>
      </c>
      <c r="Y428" s="141" t="s">
        <v>1746</v>
      </c>
      <c r="Z428" s="153" t="s">
        <v>1746</v>
      </c>
    </row>
    <row r="429" spans="1:26" x14ac:dyDescent="0.25">
      <c r="A429" s="29">
        <v>428</v>
      </c>
      <c r="B429" s="90" t="s">
        <v>3512</v>
      </c>
      <c r="C429" s="90" t="s">
        <v>2379</v>
      </c>
      <c r="D429" s="91">
        <v>43975</v>
      </c>
      <c r="E429" s="92">
        <v>0.375</v>
      </c>
      <c r="F429" s="92">
        <v>0.70833333333333304</v>
      </c>
      <c r="G429" s="93">
        <v>900</v>
      </c>
      <c r="H429" s="22" t="s">
        <v>1746</v>
      </c>
      <c r="I429" s="23" t="s">
        <v>1746</v>
      </c>
      <c r="J429" s="23" t="s">
        <v>1746</v>
      </c>
      <c r="K429" s="23" t="s">
        <v>1746</v>
      </c>
      <c r="L429" s="94">
        <v>0</v>
      </c>
      <c r="M429" s="94" t="s">
        <v>1746</v>
      </c>
      <c r="N429" s="94">
        <v>8.6999999999999993</v>
      </c>
      <c r="O429" s="23" t="s">
        <v>1746</v>
      </c>
      <c r="P429" s="15" t="s">
        <v>1746</v>
      </c>
      <c r="Q429" s="15" t="s">
        <v>1746</v>
      </c>
      <c r="R429" s="136">
        <v>2.5</v>
      </c>
      <c r="S429" s="93">
        <v>1</v>
      </c>
      <c r="T429" s="138">
        <v>8.6999999999999993</v>
      </c>
      <c r="U429" s="22" t="s">
        <v>1746</v>
      </c>
      <c r="V429" s="24" t="s">
        <v>1746</v>
      </c>
      <c r="W429" s="94">
        <v>8</v>
      </c>
      <c r="X429" s="141" t="s">
        <v>1746</v>
      </c>
      <c r="Y429" s="141" t="s">
        <v>1746</v>
      </c>
      <c r="Z429" s="153" t="s">
        <v>1746</v>
      </c>
    </row>
    <row r="430" spans="1:26" x14ac:dyDescent="0.25">
      <c r="A430" s="29">
        <v>429</v>
      </c>
      <c r="B430" s="90" t="s">
        <v>3508</v>
      </c>
      <c r="C430" s="90">
        <v>209</v>
      </c>
      <c r="D430" s="91">
        <v>43975</v>
      </c>
      <c r="E430" s="92">
        <v>0.50347222222222199</v>
      </c>
      <c r="F430" s="92">
        <v>0.83680555555555503</v>
      </c>
      <c r="G430" s="93">
        <v>1200</v>
      </c>
      <c r="H430" s="22" t="s">
        <v>1746</v>
      </c>
      <c r="I430" s="23" t="s">
        <v>1746</v>
      </c>
      <c r="J430" s="23" t="s">
        <v>1746</v>
      </c>
      <c r="K430" s="23" t="s">
        <v>1746</v>
      </c>
      <c r="L430" s="94">
        <v>0</v>
      </c>
      <c r="M430" s="94" t="s">
        <v>1746</v>
      </c>
      <c r="N430" s="94">
        <v>0</v>
      </c>
      <c r="O430" s="23" t="s">
        <v>1746</v>
      </c>
      <c r="P430" s="15" t="s">
        <v>1746</v>
      </c>
      <c r="Q430" s="15" t="s">
        <v>1746</v>
      </c>
      <c r="R430" s="136">
        <v>0</v>
      </c>
      <c r="S430" s="93">
        <v>0</v>
      </c>
      <c r="T430" s="138">
        <v>0</v>
      </c>
      <c r="U430" s="22" t="s">
        <v>1746</v>
      </c>
      <c r="V430" s="24" t="s">
        <v>1746</v>
      </c>
      <c r="W430" s="94">
        <v>8</v>
      </c>
      <c r="X430" s="141" t="s">
        <v>1746</v>
      </c>
      <c r="Y430" s="141" t="s">
        <v>1746</v>
      </c>
      <c r="Z430" s="153" t="s">
        <v>1746</v>
      </c>
    </row>
    <row r="431" spans="1:26" x14ac:dyDescent="0.25">
      <c r="A431" s="29">
        <v>430</v>
      </c>
      <c r="B431" s="90" t="s">
        <v>3508</v>
      </c>
      <c r="C431" s="90" t="s">
        <v>2913</v>
      </c>
      <c r="D431" s="91">
        <v>43976</v>
      </c>
      <c r="E431" s="92">
        <v>0.40972222222222199</v>
      </c>
      <c r="F431" s="92">
        <v>0.74305555555555503</v>
      </c>
      <c r="G431" s="93">
        <v>1200</v>
      </c>
      <c r="H431" s="22" t="s">
        <v>1746</v>
      </c>
      <c r="I431" s="23" t="s">
        <v>1746</v>
      </c>
      <c r="J431" s="23" t="s">
        <v>1746</v>
      </c>
      <c r="K431" s="23" t="s">
        <v>1746</v>
      </c>
      <c r="L431" s="94">
        <v>0</v>
      </c>
      <c r="M431" s="94" t="s">
        <v>1746</v>
      </c>
      <c r="N431" s="94">
        <v>4</v>
      </c>
      <c r="O431" s="23" t="s">
        <v>1746</v>
      </c>
      <c r="P431" s="15" t="s">
        <v>1746</v>
      </c>
      <c r="Q431" s="15" t="s">
        <v>1746</v>
      </c>
      <c r="R431" s="136">
        <v>5.6</v>
      </c>
      <c r="S431" s="93">
        <v>1</v>
      </c>
      <c r="T431" s="138">
        <v>4</v>
      </c>
      <c r="U431" s="22" t="s">
        <v>1746</v>
      </c>
      <c r="V431" s="24" t="s">
        <v>1746</v>
      </c>
      <c r="W431" s="94">
        <v>8</v>
      </c>
      <c r="X431" s="141" t="s">
        <v>1746</v>
      </c>
      <c r="Y431" s="141" t="s">
        <v>1746</v>
      </c>
      <c r="Z431" s="153" t="s">
        <v>1746</v>
      </c>
    </row>
    <row r="432" spans="1:26" x14ac:dyDescent="0.25">
      <c r="A432" s="29">
        <v>431</v>
      </c>
      <c r="B432" s="90" t="s">
        <v>3512</v>
      </c>
      <c r="C432" s="90" t="s">
        <v>2379</v>
      </c>
      <c r="D432" s="91">
        <v>43977</v>
      </c>
      <c r="E432" s="92">
        <v>0.375</v>
      </c>
      <c r="F432" s="92">
        <v>0.79166666666666696</v>
      </c>
      <c r="G432" s="93">
        <v>900</v>
      </c>
      <c r="H432" s="22" t="s">
        <v>1746</v>
      </c>
      <c r="I432" s="23" t="s">
        <v>1746</v>
      </c>
      <c r="J432" s="23" t="s">
        <v>1746</v>
      </c>
      <c r="K432" s="23" t="s">
        <v>1746</v>
      </c>
      <c r="L432" s="94">
        <v>2</v>
      </c>
      <c r="M432" s="94" t="s">
        <v>1746</v>
      </c>
      <c r="N432" s="94">
        <v>7</v>
      </c>
      <c r="O432" s="23" t="s">
        <v>1746</v>
      </c>
      <c r="P432" s="15" t="s">
        <v>1746</v>
      </c>
      <c r="Q432" s="15" t="s">
        <v>1746</v>
      </c>
      <c r="R432" s="136">
        <v>16.5</v>
      </c>
      <c r="S432" s="93">
        <v>1</v>
      </c>
      <c r="T432" s="138">
        <v>5</v>
      </c>
      <c r="U432" s="22" t="s">
        <v>1746</v>
      </c>
      <c r="V432" s="24" t="s">
        <v>1746</v>
      </c>
      <c r="W432" s="94">
        <v>10</v>
      </c>
      <c r="X432" s="141" t="s">
        <v>1746</v>
      </c>
      <c r="Y432" s="141" t="s">
        <v>1746</v>
      </c>
      <c r="Z432" s="153" t="s">
        <v>1746</v>
      </c>
    </row>
    <row r="433" spans="1:26" x14ac:dyDescent="0.25">
      <c r="A433" s="29">
        <v>432</v>
      </c>
      <c r="B433" s="90" t="s">
        <v>3508</v>
      </c>
      <c r="C433" s="90" t="s">
        <v>2677</v>
      </c>
      <c r="D433" s="91">
        <v>43978</v>
      </c>
      <c r="E433" s="92">
        <v>0.42013888888888901</v>
      </c>
      <c r="F433" s="92">
        <v>0.83680555555555503</v>
      </c>
      <c r="G433" s="93">
        <v>1200</v>
      </c>
      <c r="H433" s="22" t="s">
        <v>1746</v>
      </c>
      <c r="I433" s="23" t="s">
        <v>1746</v>
      </c>
      <c r="J433" s="23" t="s">
        <v>1746</v>
      </c>
      <c r="K433" s="23" t="s">
        <v>1746</v>
      </c>
      <c r="L433" s="94">
        <v>0</v>
      </c>
      <c r="M433" s="94" t="s">
        <v>1746</v>
      </c>
      <c r="N433" s="94">
        <v>5.2</v>
      </c>
      <c r="O433" s="23" t="s">
        <v>1746</v>
      </c>
      <c r="P433" s="15" t="s">
        <v>1746</v>
      </c>
      <c r="Q433" s="15" t="s">
        <v>1746</v>
      </c>
      <c r="R433" s="136">
        <v>14</v>
      </c>
      <c r="S433" s="93">
        <v>3</v>
      </c>
      <c r="T433" s="138">
        <v>15.600000000000001</v>
      </c>
      <c r="U433" s="22" t="s">
        <v>1746</v>
      </c>
      <c r="V433" s="24" t="s">
        <v>1746</v>
      </c>
      <c r="W433" s="94">
        <v>10</v>
      </c>
      <c r="X433" s="141" t="s">
        <v>1746</v>
      </c>
      <c r="Y433" s="141" t="s">
        <v>1746</v>
      </c>
      <c r="Z433" s="153" t="s">
        <v>1746</v>
      </c>
    </row>
    <row r="434" spans="1:26" x14ac:dyDescent="0.25">
      <c r="A434" s="29">
        <v>433</v>
      </c>
      <c r="B434" s="90" t="s">
        <v>3511</v>
      </c>
      <c r="C434" s="90" t="s">
        <v>2990</v>
      </c>
      <c r="D434" s="91">
        <v>43978</v>
      </c>
      <c r="E434" s="92">
        <v>0.5</v>
      </c>
      <c r="F434" s="92">
        <v>0.84027777777777801</v>
      </c>
      <c r="G434" s="93">
        <v>1200</v>
      </c>
      <c r="H434" s="22" t="s">
        <v>1746</v>
      </c>
      <c r="I434" s="23" t="s">
        <v>1746</v>
      </c>
      <c r="J434" s="23" t="s">
        <v>1746</v>
      </c>
      <c r="K434" s="23" t="s">
        <v>1746</v>
      </c>
      <c r="L434" s="94">
        <v>4</v>
      </c>
      <c r="M434" s="94" t="s">
        <v>1746</v>
      </c>
      <c r="N434" s="94">
        <v>9</v>
      </c>
      <c r="O434" s="23" t="s">
        <v>1746</v>
      </c>
      <c r="P434" s="15" t="s">
        <v>1746</v>
      </c>
      <c r="Q434" s="15" t="s">
        <v>1746</v>
      </c>
      <c r="R434" s="136">
        <v>2.2000000000000002</v>
      </c>
      <c r="S434" s="93">
        <v>3</v>
      </c>
      <c r="T434" s="138">
        <v>15</v>
      </c>
      <c r="U434" s="22" t="s">
        <v>1746</v>
      </c>
      <c r="V434" s="24" t="s">
        <v>1746</v>
      </c>
      <c r="W434" s="94">
        <v>8</v>
      </c>
      <c r="X434" s="141" t="s">
        <v>1746</v>
      </c>
      <c r="Y434" s="141" t="s">
        <v>1746</v>
      </c>
      <c r="Z434" s="153" t="s">
        <v>3832</v>
      </c>
    </row>
    <row r="435" spans="1:26" x14ac:dyDescent="0.25">
      <c r="A435" s="29">
        <v>434</v>
      </c>
      <c r="B435" s="90" t="s">
        <v>3512</v>
      </c>
      <c r="C435" s="90" t="s">
        <v>2379</v>
      </c>
      <c r="D435" s="91">
        <v>43978</v>
      </c>
      <c r="E435" s="92">
        <v>0.51388888888888895</v>
      </c>
      <c r="F435" s="92">
        <v>0.84722222222222199</v>
      </c>
      <c r="G435" s="93">
        <v>900</v>
      </c>
      <c r="H435" s="22" t="s">
        <v>1746</v>
      </c>
      <c r="I435" s="23" t="s">
        <v>1746</v>
      </c>
      <c r="J435" s="23" t="s">
        <v>1746</v>
      </c>
      <c r="K435" s="23" t="s">
        <v>1746</v>
      </c>
      <c r="L435" s="94">
        <v>0</v>
      </c>
      <c r="M435" s="94" t="s">
        <v>1746</v>
      </c>
      <c r="N435" s="94">
        <v>4.5</v>
      </c>
      <c r="O435" s="23" t="s">
        <v>1746</v>
      </c>
      <c r="P435" s="15" t="s">
        <v>1746</v>
      </c>
      <c r="Q435" s="15" t="s">
        <v>1746</v>
      </c>
      <c r="R435" s="136">
        <v>4.5</v>
      </c>
      <c r="S435" s="93">
        <v>1</v>
      </c>
      <c r="T435" s="138">
        <v>4.5</v>
      </c>
      <c r="U435" s="22" t="s">
        <v>1746</v>
      </c>
      <c r="V435" s="24" t="s">
        <v>1746</v>
      </c>
      <c r="W435" s="94">
        <v>8</v>
      </c>
      <c r="X435" s="141" t="s">
        <v>1746</v>
      </c>
      <c r="Y435" s="141" t="s">
        <v>1746</v>
      </c>
      <c r="Z435" s="153" t="s">
        <v>1746</v>
      </c>
    </row>
    <row r="436" spans="1:26" x14ac:dyDescent="0.25">
      <c r="A436" s="29">
        <v>435</v>
      </c>
      <c r="B436" s="90" t="s">
        <v>3511</v>
      </c>
      <c r="C436" s="90" t="s">
        <v>163</v>
      </c>
      <c r="D436" s="91">
        <v>43979</v>
      </c>
      <c r="E436" s="92">
        <v>0.40277777777777801</v>
      </c>
      <c r="F436" s="92">
        <v>0.73611111111111105</v>
      </c>
      <c r="G436" s="93">
        <v>1200</v>
      </c>
      <c r="H436" s="22" t="s">
        <v>1746</v>
      </c>
      <c r="I436" s="23" t="s">
        <v>1746</v>
      </c>
      <c r="J436" s="23" t="s">
        <v>1746</v>
      </c>
      <c r="K436" s="23" t="s">
        <v>1746</v>
      </c>
      <c r="L436" s="94">
        <v>0</v>
      </c>
      <c r="M436" s="94" t="s">
        <v>1746</v>
      </c>
      <c r="N436" s="94">
        <v>3.2</v>
      </c>
      <c r="O436" s="23" t="s">
        <v>1746</v>
      </c>
      <c r="P436" s="15" t="s">
        <v>1746</v>
      </c>
      <c r="Q436" s="15" t="s">
        <v>1746</v>
      </c>
      <c r="R436" s="136">
        <v>4</v>
      </c>
      <c r="S436" s="93">
        <v>3</v>
      </c>
      <c r="T436" s="138">
        <v>9.6000000000000014</v>
      </c>
      <c r="U436" s="22" t="s">
        <v>1746</v>
      </c>
      <c r="V436" s="24" t="s">
        <v>1746</v>
      </c>
      <c r="W436" s="94">
        <v>8</v>
      </c>
      <c r="X436" s="141" t="s">
        <v>1746</v>
      </c>
      <c r="Y436" s="141" t="s">
        <v>1746</v>
      </c>
      <c r="Z436" s="153" t="s">
        <v>1746</v>
      </c>
    </row>
    <row r="437" spans="1:26" x14ac:dyDescent="0.25">
      <c r="A437" s="29">
        <v>436</v>
      </c>
      <c r="B437" s="90" t="s">
        <v>3508</v>
      </c>
      <c r="C437" s="90" t="s">
        <v>2067</v>
      </c>
      <c r="D437" s="91">
        <v>43979</v>
      </c>
      <c r="E437" s="92">
        <v>0.47916666666666702</v>
      </c>
      <c r="F437" s="92">
        <v>0.89583333333333304</v>
      </c>
      <c r="G437" s="93">
        <v>1200</v>
      </c>
      <c r="H437" s="22" t="s">
        <v>1746</v>
      </c>
      <c r="I437" s="23" t="s">
        <v>1746</v>
      </c>
      <c r="J437" s="23" t="s">
        <v>1746</v>
      </c>
      <c r="K437" s="23" t="s">
        <v>1746</v>
      </c>
      <c r="L437" s="94">
        <v>0</v>
      </c>
      <c r="M437" s="94" t="s">
        <v>1746</v>
      </c>
      <c r="N437" s="94">
        <v>0</v>
      </c>
      <c r="O437" s="23" t="s">
        <v>1746</v>
      </c>
      <c r="P437" s="15" t="s">
        <v>1746</v>
      </c>
      <c r="Q437" s="15" t="s">
        <v>1746</v>
      </c>
      <c r="R437" s="136">
        <v>0</v>
      </c>
      <c r="S437" s="93">
        <v>0</v>
      </c>
      <c r="T437" s="138">
        <v>0</v>
      </c>
      <c r="U437" s="22" t="s">
        <v>1746</v>
      </c>
      <c r="V437" s="24" t="s">
        <v>1746</v>
      </c>
      <c r="W437" s="94">
        <v>10</v>
      </c>
      <c r="X437" s="141" t="s">
        <v>1746</v>
      </c>
      <c r="Y437" s="141" t="s">
        <v>1746</v>
      </c>
      <c r="Z437" s="153" t="s">
        <v>1746</v>
      </c>
    </row>
    <row r="438" spans="1:26" x14ac:dyDescent="0.25">
      <c r="A438" s="29">
        <v>437</v>
      </c>
      <c r="B438" s="90" t="s">
        <v>3512</v>
      </c>
      <c r="C438" s="90" t="s">
        <v>2378</v>
      </c>
      <c r="D438" s="91">
        <v>43980</v>
      </c>
      <c r="E438" s="92">
        <v>0.59722222222222199</v>
      </c>
      <c r="F438" s="92">
        <v>0.76388888888888895</v>
      </c>
      <c r="G438" s="93">
        <v>900</v>
      </c>
      <c r="H438" s="22" t="s">
        <v>1746</v>
      </c>
      <c r="I438" s="23" t="s">
        <v>1746</v>
      </c>
      <c r="J438" s="23" t="s">
        <v>1746</v>
      </c>
      <c r="K438" s="23" t="s">
        <v>1746</v>
      </c>
      <c r="L438" s="94">
        <v>0.5</v>
      </c>
      <c r="M438" s="94" t="s">
        <v>1746</v>
      </c>
      <c r="N438" s="94">
        <v>5.3</v>
      </c>
      <c r="O438" s="23" t="s">
        <v>1746</v>
      </c>
      <c r="P438" s="15" t="s">
        <v>1746</v>
      </c>
      <c r="Q438" s="15" t="s">
        <v>1746</v>
      </c>
      <c r="R438" s="136">
        <v>3.8</v>
      </c>
      <c r="S438" s="93">
        <v>3</v>
      </c>
      <c r="T438" s="138">
        <v>14.399999999999999</v>
      </c>
      <c r="U438" s="22" t="s">
        <v>1746</v>
      </c>
      <c r="V438" s="24" t="s">
        <v>1746</v>
      </c>
      <c r="W438" s="94">
        <v>4</v>
      </c>
      <c r="X438" s="141" t="s">
        <v>1746</v>
      </c>
      <c r="Y438" s="141" t="s">
        <v>1746</v>
      </c>
      <c r="Z438" s="153" t="s">
        <v>1746</v>
      </c>
    </row>
    <row r="439" spans="1:26" x14ac:dyDescent="0.25">
      <c r="A439" s="29">
        <v>438</v>
      </c>
      <c r="B439" s="90" t="s">
        <v>3508</v>
      </c>
      <c r="C439" s="90" t="s">
        <v>2067</v>
      </c>
      <c r="D439" s="91">
        <v>43980</v>
      </c>
      <c r="E439" s="92">
        <v>0.35416666666666702</v>
      </c>
      <c r="F439" s="92">
        <v>0.85416666666666696</v>
      </c>
      <c r="G439" s="93">
        <v>1200</v>
      </c>
      <c r="H439" s="22" t="s">
        <v>1746</v>
      </c>
      <c r="I439" s="23" t="s">
        <v>1746</v>
      </c>
      <c r="J439" s="23" t="s">
        <v>1746</v>
      </c>
      <c r="K439" s="23" t="s">
        <v>1746</v>
      </c>
      <c r="L439" s="94">
        <v>0</v>
      </c>
      <c r="M439" s="94" t="s">
        <v>1746</v>
      </c>
      <c r="N439" s="94">
        <v>2</v>
      </c>
      <c r="O439" s="23" t="s">
        <v>1746</v>
      </c>
      <c r="P439" s="15" t="s">
        <v>1746</v>
      </c>
      <c r="Q439" s="15" t="s">
        <v>1746</v>
      </c>
      <c r="R439" s="136">
        <v>6.5</v>
      </c>
      <c r="S439" s="93">
        <v>1</v>
      </c>
      <c r="T439" s="138">
        <v>2</v>
      </c>
      <c r="U439" s="22" t="s">
        <v>1746</v>
      </c>
      <c r="V439" s="24" t="s">
        <v>1746</v>
      </c>
      <c r="W439" s="94">
        <v>12</v>
      </c>
      <c r="X439" s="141" t="s">
        <v>1746</v>
      </c>
      <c r="Y439" s="141" t="s">
        <v>1746</v>
      </c>
      <c r="Z439" s="153" t="s">
        <v>1746</v>
      </c>
    </row>
    <row r="440" spans="1:26" x14ac:dyDescent="0.25">
      <c r="A440" s="29">
        <v>439</v>
      </c>
      <c r="B440" s="90" t="s">
        <v>3508</v>
      </c>
      <c r="C440" s="90" t="s">
        <v>2067</v>
      </c>
      <c r="D440" s="91">
        <v>43981</v>
      </c>
      <c r="E440" s="92">
        <v>0.35416666666666702</v>
      </c>
      <c r="F440" s="92">
        <v>0.6875</v>
      </c>
      <c r="G440" s="93">
        <v>1200</v>
      </c>
      <c r="H440" s="22" t="s">
        <v>1746</v>
      </c>
      <c r="I440" s="23" t="s">
        <v>1746</v>
      </c>
      <c r="J440" s="23" t="s">
        <v>1746</v>
      </c>
      <c r="K440" s="23" t="s">
        <v>1746</v>
      </c>
      <c r="L440" s="94">
        <v>0</v>
      </c>
      <c r="M440" s="94" t="s">
        <v>1746</v>
      </c>
      <c r="N440" s="94">
        <v>2</v>
      </c>
      <c r="O440" s="23" t="s">
        <v>1746</v>
      </c>
      <c r="P440" s="15" t="s">
        <v>1746</v>
      </c>
      <c r="Q440" s="15" t="s">
        <v>1746</v>
      </c>
      <c r="R440" s="136">
        <v>5</v>
      </c>
      <c r="S440" s="93">
        <v>1</v>
      </c>
      <c r="T440" s="138">
        <v>2</v>
      </c>
      <c r="U440" s="22" t="s">
        <v>1746</v>
      </c>
      <c r="V440" s="24" t="s">
        <v>1746</v>
      </c>
      <c r="W440" s="94">
        <v>8</v>
      </c>
      <c r="X440" s="141" t="s">
        <v>1746</v>
      </c>
      <c r="Y440" s="141" t="s">
        <v>1746</v>
      </c>
      <c r="Z440" s="153" t="s">
        <v>1746</v>
      </c>
    </row>
    <row r="441" spans="1:26" x14ac:dyDescent="0.25">
      <c r="A441" s="29">
        <v>440</v>
      </c>
      <c r="B441" s="90" t="s">
        <v>3511</v>
      </c>
      <c r="C441" s="90" t="s">
        <v>522</v>
      </c>
      <c r="D441" s="91">
        <v>43982</v>
      </c>
      <c r="E441" s="92">
        <v>0.44444444444444398</v>
      </c>
      <c r="F441" s="92">
        <v>0.84027777777777801</v>
      </c>
      <c r="G441" s="93">
        <v>1200</v>
      </c>
      <c r="H441" s="22" t="s">
        <v>1746</v>
      </c>
      <c r="I441" s="23" t="s">
        <v>1746</v>
      </c>
      <c r="J441" s="23" t="s">
        <v>1746</v>
      </c>
      <c r="K441" s="23" t="s">
        <v>1746</v>
      </c>
      <c r="L441" s="94">
        <v>0</v>
      </c>
      <c r="M441" s="94" t="s">
        <v>1746</v>
      </c>
      <c r="N441" s="94">
        <v>3.8</v>
      </c>
      <c r="O441" s="23" t="s">
        <v>1746</v>
      </c>
      <c r="P441" s="15" t="s">
        <v>1746</v>
      </c>
      <c r="Q441" s="15" t="s">
        <v>1746</v>
      </c>
      <c r="R441" s="136">
        <v>28</v>
      </c>
      <c r="S441" s="93">
        <v>1</v>
      </c>
      <c r="T441" s="138">
        <v>3.8</v>
      </c>
      <c r="U441" s="22" t="s">
        <v>1746</v>
      </c>
      <c r="V441" s="24" t="s">
        <v>1746</v>
      </c>
      <c r="W441" s="94">
        <v>9.5</v>
      </c>
      <c r="X441" s="141" t="s">
        <v>1746</v>
      </c>
      <c r="Y441" s="141" t="s">
        <v>1746</v>
      </c>
      <c r="Z441" s="153" t="s">
        <v>1746</v>
      </c>
    </row>
    <row r="442" spans="1:26" x14ac:dyDescent="0.25">
      <c r="A442" s="29">
        <v>441</v>
      </c>
      <c r="B442" s="90" t="s">
        <v>3511</v>
      </c>
      <c r="C442" s="90" t="s">
        <v>163</v>
      </c>
      <c r="D442" s="91">
        <v>43983</v>
      </c>
      <c r="E442" s="92">
        <v>0.44444444444444398</v>
      </c>
      <c r="F442" s="92">
        <v>0.61111111111111105</v>
      </c>
      <c r="G442" s="93">
        <v>1200</v>
      </c>
      <c r="H442" s="22" t="s">
        <v>1746</v>
      </c>
      <c r="I442" s="23" t="s">
        <v>1746</v>
      </c>
      <c r="J442" s="23" t="s">
        <v>1746</v>
      </c>
      <c r="K442" s="23" t="s">
        <v>1746</v>
      </c>
      <c r="L442" s="94">
        <v>0</v>
      </c>
      <c r="M442" s="94" t="s">
        <v>1746</v>
      </c>
      <c r="N442" s="94">
        <v>4.7</v>
      </c>
      <c r="O442" s="23" t="s">
        <v>1746</v>
      </c>
      <c r="P442" s="15" t="s">
        <v>1746</v>
      </c>
      <c r="Q442" s="15" t="s">
        <v>1746</v>
      </c>
      <c r="R442" s="136">
        <v>3.1</v>
      </c>
      <c r="S442" s="93">
        <v>3</v>
      </c>
      <c r="T442" s="138">
        <v>14.100000000000001</v>
      </c>
      <c r="U442" s="22" t="s">
        <v>1746</v>
      </c>
      <c r="V442" s="24" t="s">
        <v>1746</v>
      </c>
      <c r="W442" s="94">
        <v>4</v>
      </c>
      <c r="X442" s="141" t="s">
        <v>1746</v>
      </c>
      <c r="Y442" s="141" t="s">
        <v>1746</v>
      </c>
      <c r="Z442" s="153" t="s">
        <v>1746</v>
      </c>
    </row>
    <row r="443" spans="1:26" x14ac:dyDescent="0.25">
      <c r="A443" s="29">
        <v>442</v>
      </c>
      <c r="B443" s="90" t="s">
        <v>2064</v>
      </c>
      <c r="C443" s="90" t="s">
        <v>2071</v>
      </c>
      <c r="D443" s="91">
        <v>43983</v>
      </c>
      <c r="E443" s="92">
        <v>0.63194444444444398</v>
      </c>
      <c r="F443" s="92">
        <v>0.84722222222222199</v>
      </c>
      <c r="G443" s="93">
        <v>1200</v>
      </c>
      <c r="H443" s="22" t="s">
        <v>1746</v>
      </c>
      <c r="I443" s="23" t="s">
        <v>1746</v>
      </c>
      <c r="J443" s="23" t="s">
        <v>1746</v>
      </c>
      <c r="K443" s="23" t="s">
        <v>1746</v>
      </c>
      <c r="L443" s="94">
        <v>0</v>
      </c>
      <c r="M443" s="94" t="s">
        <v>1746</v>
      </c>
      <c r="N443" s="94">
        <v>0</v>
      </c>
      <c r="O443" s="23" t="s">
        <v>1746</v>
      </c>
      <c r="P443" s="15" t="s">
        <v>1746</v>
      </c>
      <c r="Q443" s="15" t="s">
        <v>1746</v>
      </c>
      <c r="R443" s="136">
        <v>0</v>
      </c>
      <c r="S443" s="93">
        <v>0</v>
      </c>
      <c r="T443" s="138">
        <v>0</v>
      </c>
      <c r="U443" s="22" t="s">
        <v>1746</v>
      </c>
      <c r="V443" s="24" t="s">
        <v>1746</v>
      </c>
      <c r="W443" s="94">
        <v>5.166666666666667</v>
      </c>
      <c r="X443" s="141" t="s">
        <v>1746</v>
      </c>
      <c r="Y443" s="141" t="s">
        <v>1746</v>
      </c>
      <c r="Z443" s="153" t="s">
        <v>1746</v>
      </c>
    </row>
    <row r="444" spans="1:26" x14ac:dyDescent="0.25">
      <c r="A444" s="29">
        <v>443</v>
      </c>
      <c r="B444" s="90" t="s">
        <v>2064</v>
      </c>
      <c r="C444" s="90" t="s">
        <v>2071</v>
      </c>
      <c r="D444" s="91">
        <v>43984</v>
      </c>
      <c r="E444" s="92">
        <v>0.39583333333333298</v>
      </c>
      <c r="F444" s="92">
        <v>0.72916666666666696</v>
      </c>
      <c r="G444" s="93">
        <v>1200</v>
      </c>
      <c r="H444" s="22" t="s">
        <v>1746</v>
      </c>
      <c r="I444" s="23" t="s">
        <v>1746</v>
      </c>
      <c r="J444" s="23" t="s">
        <v>1746</v>
      </c>
      <c r="K444" s="23" t="s">
        <v>1746</v>
      </c>
      <c r="L444" s="94">
        <v>0</v>
      </c>
      <c r="M444" s="94" t="s">
        <v>1746</v>
      </c>
      <c r="N444" s="94">
        <v>6.1</v>
      </c>
      <c r="O444" s="23" t="s">
        <v>1746</v>
      </c>
      <c r="P444" s="15" t="s">
        <v>1746</v>
      </c>
      <c r="Q444" s="15" t="s">
        <v>1746</v>
      </c>
      <c r="R444" s="136">
        <v>6</v>
      </c>
      <c r="S444" s="93">
        <v>3</v>
      </c>
      <c r="T444" s="138">
        <v>18.299999999999997</v>
      </c>
      <c r="U444" s="22" t="s">
        <v>1746</v>
      </c>
      <c r="V444" s="24" t="s">
        <v>1746</v>
      </c>
      <c r="W444" s="94">
        <v>8</v>
      </c>
      <c r="X444" s="141" t="s">
        <v>1746</v>
      </c>
      <c r="Y444" s="141" t="s">
        <v>1746</v>
      </c>
      <c r="Z444" s="153" t="s">
        <v>1746</v>
      </c>
    </row>
    <row r="445" spans="1:26" x14ac:dyDescent="0.25">
      <c r="A445" s="29">
        <v>444</v>
      </c>
      <c r="B445" s="90" t="s">
        <v>2064</v>
      </c>
      <c r="C445" s="90" t="s">
        <v>353</v>
      </c>
      <c r="D445" s="91">
        <v>43985</v>
      </c>
      <c r="E445" s="92">
        <v>0.45138888888888901</v>
      </c>
      <c r="F445" s="92">
        <v>0.78472222222222199</v>
      </c>
      <c r="G445" s="93">
        <v>1200</v>
      </c>
      <c r="H445" s="22" t="s">
        <v>1746</v>
      </c>
      <c r="I445" s="23" t="s">
        <v>1746</v>
      </c>
      <c r="J445" s="23" t="s">
        <v>1746</v>
      </c>
      <c r="K445" s="23" t="s">
        <v>1746</v>
      </c>
      <c r="L445" s="94">
        <v>0</v>
      </c>
      <c r="M445" s="94" t="s">
        <v>1746</v>
      </c>
      <c r="N445" s="94">
        <v>6</v>
      </c>
      <c r="O445" s="23" t="s">
        <v>1746</v>
      </c>
      <c r="P445" s="15" t="s">
        <v>1746</v>
      </c>
      <c r="Q445" s="15" t="s">
        <v>1746</v>
      </c>
      <c r="R445" s="136">
        <v>17</v>
      </c>
      <c r="S445" s="93">
        <v>3</v>
      </c>
      <c r="T445" s="138">
        <v>18</v>
      </c>
      <c r="U445" s="22" t="s">
        <v>1746</v>
      </c>
      <c r="V445" s="24" t="s">
        <v>1746</v>
      </c>
      <c r="W445" s="94">
        <v>8</v>
      </c>
      <c r="X445" s="141" t="s">
        <v>1746</v>
      </c>
      <c r="Y445" s="141" t="s">
        <v>1746</v>
      </c>
      <c r="Z445" s="153" t="s">
        <v>1746</v>
      </c>
    </row>
    <row r="446" spans="1:26" x14ac:dyDescent="0.25">
      <c r="A446" s="29">
        <v>445</v>
      </c>
      <c r="B446" s="90" t="s">
        <v>3511</v>
      </c>
      <c r="C446" s="90" t="s">
        <v>2279</v>
      </c>
      <c r="D446" s="91">
        <v>43985</v>
      </c>
      <c r="E446" s="92">
        <v>0.59722222222222199</v>
      </c>
      <c r="F446" s="92">
        <v>0.93055555555555503</v>
      </c>
      <c r="G446" s="93">
        <v>1200</v>
      </c>
      <c r="H446" s="22" t="s">
        <v>1746</v>
      </c>
      <c r="I446" s="23" t="s">
        <v>1746</v>
      </c>
      <c r="J446" s="23" t="s">
        <v>1746</v>
      </c>
      <c r="K446" s="23" t="s">
        <v>1746</v>
      </c>
      <c r="L446" s="94">
        <v>0</v>
      </c>
      <c r="M446" s="94" t="s">
        <v>1746</v>
      </c>
      <c r="N446" s="94">
        <v>6</v>
      </c>
      <c r="O446" s="23" t="s">
        <v>1746</v>
      </c>
      <c r="P446" s="15" t="s">
        <v>1746</v>
      </c>
      <c r="Q446" s="15" t="s">
        <v>1746</v>
      </c>
      <c r="R446" s="136">
        <v>4.4000000000000004</v>
      </c>
      <c r="S446" s="93">
        <v>3</v>
      </c>
      <c r="T446" s="138">
        <v>18</v>
      </c>
      <c r="U446" s="22" t="s">
        <v>1746</v>
      </c>
      <c r="V446" s="24" t="s">
        <v>1746</v>
      </c>
      <c r="W446" s="94">
        <v>8</v>
      </c>
      <c r="X446" s="141" t="s">
        <v>1746</v>
      </c>
      <c r="Y446" s="141" t="s">
        <v>1746</v>
      </c>
      <c r="Z446" s="153" t="s">
        <v>1746</v>
      </c>
    </row>
    <row r="447" spans="1:26" x14ac:dyDescent="0.25">
      <c r="A447" s="29">
        <v>446</v>
      </c>
      <c r="B447" s="90" t="s">
        <v>2064</v>
      </c>
      <c r="C447" s="90" t="s">
        <v>356</v>
      </c>
      <c r="D447" s="91">
        <v>43986</v>
      </c>
      <c r="E447" s="92">
        <v>0.42013888888888901</v>
      </c>
      <c r="F447" s="92">
        <v>0.86111111111111105</v>
      </c>
      <c r="G447" s="93">
        <v>1200</v>
      </c>
      <c r="H447" s="22" t="s">
        <v>1746</v>
      </c>
      <c r="I447" s="23" t="s">
        <v>1746</v>
      </c>
      <c r="J447" s="23" t="s">
        <v>1746</v>
      </c>
      <c r="K447" s="23" t="s">
        <v>1746</v>
      </c>
      <c r="L447" s="94">
        <v>2.5</v>
      </c>
      <c r="M447" s="94" t="s">
        <v>1746</v>
      </c>
      <c r="N447" s="94">
        <v>6.4</v>
      </c>
      <c r="O447" s="23" t="s">
        <v>1746</v>
      </c>
      <c r="P447" s="15" t="s">
        <v>1746</v>
      </c>
      <c r="Q447" s="15" t="s">
        <v>1746</v>
      </c>
      <c r="R447" s="136">
        <v>0</v>
      </c>
      <c r="S447" s="93">
        <v>1</v>
      </c>
      <c r="T447" s="138">
        <v>3.9000000000000004</v>
      </c>
      <c r="U447" s="22" t="s">
        <v>1746</v>
      </c>
      <c r="V447" s="24" t="s">
        <v>1746</v>
      </c>
      <c r="W447" s="94">
        <v>10</v>
      </c>
      <c r="X447" s="141" t="s">
        <v>1746</v>
      </c>
      <c r="Y447" s="141" t="s">
        <v>1746</v>
      </c>
      <c r="Z447" s="153" t="s">
        <v>3831</v>
      </c>
    </row>
    <row r="448" spans="1:26" x14ac:dyDescent="0.25">
      <c r="A448" s="29">
        <v>447</v>
      </c>
      <c r="B448" s="90" t="s">
        <v>3511</v>
      </c>
      <c r="C448" s="90" t="s">
        <v>603</v>
      </c>
      <c r="D448" s="91">
        <v>43986</v>
      </c>
      <c r="E448" s="92">
        <v>0.60069444444444398</v>
      </c>
      <c r="F448" s="92">
        <v>0.93402777777777801</v>
      </c>
      <c r="G448" s="93">
        <v>1200</v>
      </c>
      <c r="H448" s="22" t="s">
        <v>1746</v>
      </c>
      <c r="I448" s="23" t="s">
        <v>1746</v>
      </c>
      <c r="J448" s="23" t="s">
        <v>1746</v>
      </c>
      <c r="K448" s="23" t="s">
        <v>1746</v>
      </c>
      <c r="L448" s="94">
        <v>0</v>
      </c>
      <c r="M448" s="94" t="s">
        <v>1746</v>
      </c>
      <c r="N448" s="94">
        <v>0</v>
      </c>
      <c r="O448" s="23" t="s">
        <v>1746</v>
      </c>
      <c r="P448" s="15" t="s">
        <v>1746</v>
      </c>
      <c r="Q448" s="15" t="s">
        <v>1746</v>
      </c>
      <c r="R448" s="136">
        <v>3.8</v>
      </c>
      <c r="S448" s="93">
        <v>0</v>
      </c>
      <c r="T448" s="138">
        <v>0</v>
      </c>
      <c r="U448" s="22" t="s">
        <v>1746</v>
      </c>
      <c r="V448" s="24" t="s">
        <v>1746</v>
      </c>
      <c r="W448" s="94">
        <v>8</v>
      </c>
      <c r="X448" s="141" t="s">
        <v>1746</v>
      </c>
      <c r="Y448" s="141" t="s">
        <v>1746</v>
      </c>
      <c r="Z448" s="153" t="s">
        <v>1746</v>
      </c>
    </row>
    <row r="449" spans="1:26" x14ac:dyDescent="0.25">
      <c r="A449" s="29">
        <v>448</v>
      </c>
      <c r="B449" s="90" t="s">
        <v>2064</v>
      </c>
      <c r="C449" s="90" t="s">
        <v>356</v>
      </c>
      <c r="D449" s="91">
        <v>43987</v>
      </c>
      <c r="E449" s="92">
        <v>0.36805555555555602</v>
      </c>
      <c r="F449" s="92">
        <v>0.78472222222222199</v>
      </c>
      <c r="G449" s="93">
        <v>1200</v>
      </c>
      <c r="H449" s="22" t="s">
        <v>1746</v>
      </c>
      <c r="I449" s="23" t="s">
        <v>1746</v>
      </c>
      <c r="J449" s="23" t="s">
        <v>1746</v>
      </c>
      <c r="K449" s="23" t="s">
        <v>1746</v>
      </c>
      <c r="L449" s="94">
        <v>0</v>
      </c>
      <c r="M449" s="94" t="s">
        <v>1746</v>
      </c>
      <c r="N449" s="94">
        <v>6.4</v>
      </c>
      <c r="O449" s="23" t="s">
        <v>1746</v>
      </c>
      <c r="P449" s="15" t="s">
        <v>1746</v>
      </c>
      <c r="Q449" s="15" t="s">
        <v>1746</v>
      </c>
      <c r="R449" s="136">
        <v>17</v>
      </c>
      <c r="S449" s="93">
        <v>3</v>
      </c>
      <c r="T449" s="138">
        <v>19.200000000000003</v>
      </c>
      <c r="U449" s="22" t="s">
        <v>1746</v>
      </c>
      <c r="V449" s="24" t="s">
        <v>1746</v>
      </c>
      <c r="W449" s="94">
        <v>10</v>
      </c>
      <c r="X449" s="141" t="s">
        <v>1746</v>
      </c>
      <c r="Y449" s="141" t="s">
        <v>1746</v>
      </c>
      <c r="Z449" s="153" t="s">
        <v>1746</v>
      </c>
    </row>
    <row r="450" spans="1:26" x14ac:dyDescent="0.25">
      <c r="A450" s="29">
        <v>449</v>
      </c>
      <c r="B450" s="90" t="s">
        <v>3511</v>
      </c>
      <c r="C450" s="90" t="s">
        <v>1865</v>
      </c>
      <c r="D450" s="91">
        <v>43987</v>
      </c>
      <c r="E450" s="92">
        <v>0.47222222222222199</v>
      </c>
      <c r="F450" s="92">
        <v>0.82638888888888895</v>
      </c>
      <c r="G450" s="93">
        <v>1200</v>
      </c>
      <c r="H450" s="22" t="s">
        <v>1746</v>
      </c>
      <c r="I450" s="23" t="s">
        <v>1746</v>
      </c>
      <c r="J450" s="23" t="s">
        <v>1746</v>
      </c>
      <c r="K450" s="23" t="s">
        <v>1746</v>
      </c>
      <c r="L450" s="94">
        <v>0</v>
      </c>
      <c r="M450" s="94" t="s">
        <v>1746</v>
      </c>
      <c r="N450" s="94">
        <v>1.5</v>
      </c>
      <c r="O450" s="23" t="s">
        <v>1746</v>
      </c>
      <c r="P450" s="15" t="s">
        <v>1746</v>
      </c>
      <c r="Q450" s="15" t="s">
        <v>1746</v>
      </c>
      <c r="R450" s="136">
        <v>2.1</v>
      </c>
      <c r="S450" s="93">
        <v>1</v>
      </c>
      <c r="T450" s="138">
        <v>1.5</v>
      </c>
      <c r="U450" s="22" t="s">
        <v>1746</v>
      </c>
      <c r="V450" s="24" t="s">
        <v>1746</v>
      </c>
      <c r="W450" s="94">
        <v>8.5</v>
      </c>
      <c r="X450" s="141" t="s">
        <v>1746</v>
      </c>
      <c r="Y450" s="141" t="s">
        <v>1746</v>
      </c>
      <c r="Z450" s="153" t="s">
        <v>1746</v>
      </c>
    </row>
    <row r="451" spans="1:26" x14ac:dyDescent="0.25">
      <c r="A451" s="29">
        <v>450</v>
      </c>
      <c r="B451" s="90" t="s">
        <v>3511</v>
      </c>
      <c r="C451" s="90" t="s">
        <v>1865</v>
      </c>
      <c r="D451" s="91">
        <v>43988</v>
      </c>
      <c r="E451" s="92">
        <v>0.32986111111111099</v>
      </c>
      <c r="F451" s="92">
        <v>0.74652777777777801</v>
      </c>
      <c r="G451" s="93">
        <v>1200</v>
      </c>
      <c r="H451" s="22" t="s">
        <v>1746</v>
      </c>
      <c r="I451" s="23" t="s">
        <v>1746</v>
      </c>
      <c r="J451" s="23" t="s">
        <v>1746</v>
      </c>
      <c r="K451" s="23" t="s">
        <v>1746</v>
      </c>
      <c r="L451" s="94">
        <v>0</v>
      </c>
      <c r="M451" s="94" t="s">
        <v>1746</v>
      </c>
      <c r="N451" s="94">
        <v>7</v>
      </c>
      <c r="O451" s="23" t="s">
        <v>1746</v>
      </c>
      <c r="P451" s="15" t="s">
        <v>1746</v>
      </c>
      <c r="Q451" s="15" t="s">
        <v>1746</v>
      </c>
      <c r="R451" s="136">
        <v>26</v>
      </c>
      <c r="S451" s="93">
        <v>3</v>
      </c>
      <c r="T451" s="138">
        <v>21</v>
      </c>
      <c r="U451" s="22" t="s">
        <v>1746</v>
      </c>
      <c r="V451" s="24" t="s">
        <v>1746</v>
      </c>
      <c r="W451" s="94">
        <v>10</v>
      </c>
      <c r="X451" s="141" t="s">
        <v>1746</v>
      </c>
      <c r="Y451" s="141" t="s">
        <v>1746</v>
      </c>
      <c r="Z451" s="153" t="s">
        <v>1746</v>
      </c>
    </row>
    <row r="452" spans="1:26" x14ac:dyDescent="0.25">
      <c r="A452" s="29">
        <v>451</v>
      </c>
      <c r="B452" s="90" t="s">
        <v>3508</v>
      </c>
      <c r="C452" s="90" t="s">
        <v>2379</v>
      </c>
      <c r="D452" s="91">
        <v>43988</v>
      </c>
      <c r="E452" s="92">
        <v>0.66666666666666696</v>
      </c>
      <c r="F452" s="92">
        <v>0.83333333333333304</v>
      </c>
      <c r="G452" s="93">
        <v>1200</v>
      </c>
      <c r="H452" s="22" t="s">
        <v>1746</v>
      </c>
      <c r="I452" s="23" t="s">
        <v>1746</v>
      </c>
      <c r="J452" s="23" t="s">
        <v>1746</v>
      </c>
      <c r="K452" s="23" t="s">
        <v>1746</v>
      </c>
      <c r="L452" s="94">
        <v>0</v>
      </c>
      <c r="M452" s="94" t="s">
        <v>1746</v>
      </c>
      <c r="N452" s="94">
        <v>6.1</v>
      </c>
      <c r="O452" s="23" t="s">
        <v>1746</v>
      </c>
      <c r="P452" s="15" t="s">
        <v>1746</v>
      </c>
      <c r="Q452" s="15" t="s">
        <v>1746</v>
      </c>
      <c r="R452" s="136">
        <v>3.5</v>
      </c>
      <c r="S452" s="93">
        <v>1</v>
      </c>
      <c r="T452" s="138">
        <v>6.1</v>
      </c>
      <c r="U452" s="22" t="s">
        <v>1746</v>
      </c>
      <c r="V452" s="24" t="s">
        <v>1746</v>
      </c>
      <c r="W452" s="94">
        <v>4</v>
      </c>
      <c r="X452" s="141" t="s">
        <v>1746</v>
      </c>
      <c r="Y452" s="141" t="s">
        <v>1746</v>
      </c>
      <c r="Z452" s="153" t="s">
        <v>1746</v>
      </c>
    </row>
    <row r="453" spans="1:26" x14ac:dyDescent="0.25">
      <c r="A453" s="29">
        <v>452</v>
      </c>
      <c r="B453" s="90" t="s">
        <v>2064</v>
      </c>
      <c r="C453" s="90" t="s">
        <v>2907</v>
      </c>
      <c r="D453" s="91">
        <v>43988</v>
      </c>
      <c r="E453" s="92">
        <v>0.44444444444444398</v>
      </c>
      <c r="F453" s="92">
        <v>0.86111111111111105</v>
      </c>
      <c r="G453" s="93">
        <v>1200</v>
      </c>
      <c r="H453" s="22" t="s">
        <v>1746</v>
      </c>
      <c r="I453" s="23" t="s">
        <v>1746</v>
      </c>
      <c r="J453" s="23" t="s">
        <v>1746</v>
      </c>
      <c r="K453" s="23" t="s">
        <v>1746</v>
      </c>
      <c r="L453" s="94">
        <v>12</v>
      </c>
      <c r="M453" s="94" t="s">
        <v>1746</v>
      </c>
      <c r="N453" s="94">
        <v>14.5</v>
      </c>
      <c r="O453" s="23" t="s">
        <v>1746</v>
      </c>
      <c r="P453" s="15" t="s">
        <v>1746</v>
      </c>
      <c r="Q453" s="15" t="s">
        <v>1746</v>
      </c>
      <c r="R453" s="136">
        <v>21.5</v>
      </c>
      <c r="S453" s="93">
        <v>3</v>
      </c>
      <c r="T453" s="138">
        <v>7.5</v>
      </c>
      <c r="U453" s="22" t="s">
        <v>1746</v>
      </c>
      <c r="V453" s="24" t="s">
        <v>1746</v>
      </c>
      <c r="W453" s="94">
        <v>10</v>
      </c>
      <c r="X453" s="141" t="s">
        <v>1746</v>
      </c>
      <c r="Y453" s="141" t="s">
        <v>1746</v>
      </c>
      <c r="Z453" s="153" t="s">
        <v>1746</v>
      </c>
    </row>
    <row r="454" spans="1:26" x14ac:dyDescent="0.25">
      <c r="A454" s="29">
        <v>453</v>
      </c>
      <c r="B454" s="90" t="s">
        <v>3508</v>
      </c>
      <c r="C454" s="90" t="s">
        <v>2380</v>
      </c>
      <c r="D454" s="91">
        <v>43989</v>
      </c>
      <c r="E454" s="92">
        <v>0.38888888888888901</v>
      </c>
      <c r="F454" s="92">
        <v>0.72222222222222199</v>
      </c>
      <c r="G454" s="93">
        <v>1200</v>
      </c>
      <c r="H454" s="22" t="s">
        <v>1746</v>
      </c>
      <c r="I454" s="23" t="s">
        <v>1746</v>
      </c>
      <c r="J454" s="23" t="s">
        <v>1746</v>
      </c>
      <c r="K454" s="23" t="s">
        <v>1746</v>
      </c>
      <c r="L454" s="94">
        <v>0</v>
      </c>
      <c r="M454" s="94" t="s">
        <v>1746</v>
      </c>
      <c r="N454" s="94">
        <v>5</v>
      </c>
      <c r="O454" s="23" t="s">
        <v>1746</v>
      </c>
      <c r="P454" s="15" t="s">
        <v>1746</v>
      </c>
      <c r="Q454" s="15" t="s">
        <v>1746</v>
      </c>
      <c r="R454" s="136">
        <v>2</v>
      </c>
      <c r="S454" s="93">
        <v>3</v>
      </c>
      <c r="T454" s="138">
        <v>15</v>
      </c>
      <c r="U454" s="22" t="s">
        <v>1746</v>
      </c>
      <c r="V454" s="24" t="s">
        <v>1746</v>
      </c>
      <c r="W454" s="94">
        <v>8</v>
      </c>
      <c r="X454" s="141" t="s">
        <v>1746</v>
      </c>
      <c r="Y454" s="141" t="s">
        <v>1746</v>
      </c>
      <c r="Z454" s="153" t="s">
        <v>1746</v>
      </c>
    </row>
    <row r="455" spans="1:26" x14ac:dyDescent="0.25">
      <c r="A455" s="29">
        <v>454</v>
      </c>
      <c r="B455" s="90" t="s">
        <v>3511</v>
      </c>
      <c r="C455" s="90" t="s">
        <v>353</v>
      </c>
      <c r="D455" s="91">
        <v>43990</v>
      </c>
      <c r="E455" s="92">
        <v>0.56597222222222199</v>
      </c>
      <c r="F455" s="92">
        <v>0.73263888888888895</v>
      </c>
      <c r="G455" s="93">
        <v>1200</v>
      </c>
      <c r="H455" s="22" t="s">
        <v>1746</v>
      </c>
      <c r="I455" s="23" t="s">
        <v>1746</v>
      </c>
      <c r="J455" s="23" t="s">
        <v>1746</v>
      </c>
      <c r="K455" s="23" t="s">
        <v>1746</v>
      </c>
      <c r="L455" s="94">
        <v>0</v>
      </c>
      <c r="M455" s="94" t="s">
        <v>1746</v>
      </c>
      <c r="N455" s="94">
        <v>6.1</v>
      </c>
      <c r="O455" s="23" t="s">
        <v>1746</v>
      </c>
      <c r="P455" s="15" t="s">
        <v>1746</v>
      </c>
      <c r="Q455" s="15" t="s">
        <v>1746</v>
      </c>
      <c r="R455" s="136">
        <v>6.1</v>
      </c>
      <c r="S455" s="93">
        <v>3</v>
      </c>
      <c r="T455" s="138">
        <v>18.299999999999997</v>
      </c>
      <c r="U455" s="22" t="s">
        <v>1746</v>
      </c>
      <c r="V455" s="24" t="s">
        <v>1746</v>
      </c>
      <c r="W455" s="94">
        <v>4</v>
      </c>
      <c r="X455" s="141" t="s">
        <v>1746</v>
      </c>
      <c r="Y455" s="141" t="s">
        <v>1746</v>
      </c>
      <c r="Z455" s="153" t="s">
        <v>1746</v>
      </c>
    </row>
    <row r="456" spans="1:26" x14ac:dyDescent="0.25">
      <c r="A456" s="29">
        <v>455</v>
      </c>
      <c r="B456" s="90" t="s">
        <v>3508</v>
      </c>
      <c r="C456" s="90" t="s">
        <v>2379</v>
      </c>
      <c r="D456" s="91">
        <v>43990</v>
      </c>
      <c r="E456" s="92">
        <v>0.53472222222222199</v>
      </c>
      <c r="F456" s="92">
        <v>0.86805555555555503</v>
      </c>
      <c r="G456" s="93">
        <v>1200</v>
      </c>
      <c r="H456" s="22" t="s">
        <v>1746</v>
      </c>
      <c r="I456" s="23" t="s">
        <v>1746</v>
      </c>
      <c r="J456" s="23" t="s">
        <v>1746</v>
      </c>
      <c r="K456" s="23" t="s">
        <v>1746</v>
      </c>
      <c r="L456" s="94">
        <v>0</v>
      </c>
      <c r="M456" s="94" t="s">
        <v>1746</v>
      </c>
      <c r="N456" s="94">
        <v>5.8</v>
      </c>
      <c r="O456" s="23" t="s">
        <v>1746</v>
      </c>
      <c r="P456" s="15" t="s">
        <v>1746</v>
      </c>
      <c r="Q456" s="15" t="s">
        <v>1746</v>
      </c>
      <c r="R456" s="136">
        <v>11.5</v>
      </c>
      <c r="S456" s="93">
        <v>1</v>
      </c>
      <c r="T456" s="138">
        <v>5.8</v>
      </c>
      <c r="U456" s="22" t="s">
        <v>1746</v>
      </c>
      <c r="V456" s="24" t="s">
        <v>1746</v>
      </c>
      <c r="W456" s="94">
        <v>8</v>
      </c>
      <c r="X456" s="141" t="s">
        <v>1746</v>
      </c>
      <c r="Y456" s="141" t="s">
        <v>1746</v>
      </c>
      <c r="Z456" s="153" t="s">
        <v>1746</v>
      </c>
    </row>
    <row r="457" spans="1:26" x14ac:dyDescent="0.25">
      <c r="A457" s="29">
        <v>456</v>
      </c>
      <c r="B457" s="90" t="s">
        <v>2064</v>
      </c>
      <c r="C457" s="90" t="s">
        <v>1726</v>
      </c>
      <c r="D457" s="91">
        <v>43991</v>
      </c>
      <c r="E457" s="92">
        <v>0.67361111111111105</v>
      </c>
      <c r="F457" s="92">
        <v>0.83333333333333304</v>
      </c>
      <c r="G457" s="93">
        <v>1200</v>
      </c>
      <c r="H457" s="22" t="s">
        <v>1746</v>
      </c>
      <c r="I457" s="23" t="s">
        <v>1746</v>
      </c>
      <c r="J457" s="23" t="s">
        <v>1746</v>
      </c>
      <c r="K457" s="23" t="s">
        <v>1746</v>
      </c>
      <c r="L457" s="94">
        <v>0</v>
      </c>
      <c r="M457" s="94" t="s">
        <v>1746</v>
      </c>
      <c r="N457" s="94">
        <v>6.1</v>
      </c>
      <c r="O457" s="23" t="s">
        <v>1746</v>
      </c>
      <c r="P457" s="15" t="s">
        <v>1746</v>
      </c>
      <c r="Q457" s="15" t="s">
        <v>1746</v>
      </c>
      <c r="R457" s="136">
        <v>0</v>
      </c>
      <c r="S457" s="93">
        <v>3</v>
      </c>
      <c r="T457" s="138">
        <v>18.299999999999997</v>
      </c>
      <c r="U457" s="22" t="s">
        <v>1746</v>
      </c>
      <c r="V457" s="24" t="s">
        <v>1746</v>
      </c>
      <c r="W457" s="94">
        <v>4</v>
      </c>
      <c r="X457" s="141" t="s">
        <v>1746</v>
      </c>
      <c r="Y457" s="141" t="s">
        <v>1746</v>
      </c>
      <c r="Z457" s="153" t="s">
        <v>3830</v>
      </c>
    </row>
    <row r="458" spans="1:26" x14ac:dyDescent="0.25">
      <c r="A458" s="29">
        <v>457</v>
      </c>
      <c r="B458" s="90" t="s">
        <v>3511</v>
      </c>
      <c r="C458" s="90" t="s">
        <v>2071</v>
      </c>
      <c r="D458" s="91">
        <v>43991</v>
      </c>
      <c r="E458" s="92">
        <v>0.60763888888888895</v>
      </c>
      <c r="F458" s="92">
        <v>0.85416666666666696</v>
      </c>
      <c r="G458" s="93">
        <v>1200</v>
      </c>
      <c r="H458" s="22" t="s">
        <v>1746</v>
      </c>
      <c r="I458" s="23" t="s">
        <v>1746</v>
      </c>
      <c r="J458" s="23" t="s">
        <v>1746</v>
      </c>
      <c r="K458" s="23" t="s">
        <v>1746</v>
      </c>
      <c r="L458" s="94">
        <v>0</v>
      </c>
      <c r="M458" s="94" t="s">
        <v>1746</v>
      </c>
      <c r="N458" s="94">
        <v>0</v>
      </c>
      <c r="O458" s="23" t="s">
        <v>1746</v>
      </c>
      <c r="P458" s="15" t="s">
        <v>1746</v>
      </c>
      <c r="Q458" s="15" t="s">
        <v>1746</v>
      </c>
      <c r="R458" s="136">
        <v>2.1</v>
      </c>
      <c r="S458" s="93">
        <v>0</v>
      </c>
      <c r="T458" s="138">
        <v>0</v>
      </c>
      <c r="U458" s="22" t="s">
        <v>1746</v>
      </c>
      <c r="V458" s="24" t="s">
        <v>1746</v>
      </c>
      <c r="W458" s="94">
        <v>5.916666666666667</v>
      </c>
      <c r="X458" s="141" t="s">
        <v>1746</v>
      </c>
      <c r="Y458" s="141" t="s">
        <v>1746</v>
      </c>
      <c r="Z458" s="153" t="s">
        <v>1746</v>
      </c>
    </row>
    <row r="459" spans="1:26" x14ac:dyDescent="0.25">
      <c r="A459" s="29">
        <v>458</v>
      </c>
      <c r="B459" s="90" t="s">
        <v>3508</v>
      </c>
      <c r="C459" s="90" t="s">
        <v>2379</v>
      </c>
      <c r="D459" s="91">
        <v>43991</v>
      </c>
      <c r="E459" s="92">
        <v>0.44444444444444398</v>
      </c>
      <c r="F459" s="92">
        <v>0.86111111111111105</v>
      </c>
      <c r="G459" s="93">
        <v>1200</v>
      </c>
      <c r="H459" s="22" t="s">
        <v>1746</v>
      </c>
      <c r="I459" s="23" t="s">
        <v>1746</v>
      </c>
      <c r="J459" s="23" t="s">
        <v>1746</v>
      </c>
      <c r="K459" s="23" t="s">
        <v>1746</v>
      </c>
      <c r="L459" s="94">
        <v>2</v>
      </c>
      <c r="M459" s="94" t="s">
        <v>1746</v>
      </c>
      <c r="N459" s="94">
        <v>4.7</v>
      </c>
      <c r="O459" s="23" t="s">
        <v>1746</v>
      </c>
      <c r="P459" s="15" t="s">
        <v>1746</v>
      </c>
      <c r="Q459" s="15" t="s">
        <v>1746</v>
      </c>
      <c r="R459" s="136">
        <v>15</v>
      </c>
      <c r="S459" s="93">
        <v>1</v>
      </c>
      <c r="T459" s="138">
        <v>2.7</v>
      </c>
      <c r="U459" s="22" t="s">
        <v>1746</v>
      </c>
      <c r="V459" s="24" t="s">
        <v>1746</v>
      </c>
      <c r="W459" s="94">
        <v>10</v>
      </c>
      <c r="X459" s="141" t="s">
        <v>1746</v>
      </c>
      <c r="Y459" s="141" t="s">
        <v>1746</v>
      </c>
      <c r="Z459" s="153" t="s">
        <v>1746</v>
      </c>
    </row>
    <row r="460" spans="1:26" x14ac:dyDescent="0.25">
      <c r="A460" s="29">
        <v>459</v>
      </c>
      <c r="B460" s="90" t="s">
        <v>3511</v>
      </c>
      <c r="C460" s="90" t="s">
        <v>2071</v>
      </c>
      <c r="D460" s="91">
        <v>43992</v>
      </c>
      <c r="E460" s="92">
        <v>0.35069444444444398</v>
      </c>
      <c r="F460" s="92">
        <v>0.76736111111111105</v>
      </c>
      <c r="G460" s="93">
        <v>1200</v>
      </c>
      <c r="H460" s="22" t="s">
        <v>1746</v>
      </c>
      <c r="I460" s="23" t="s">
        <v>1746</v>
      </c>
      <c r="J460" s="23" t="s">
        <v>1746</v>
      </c>
      <c r="K460" s="23" t="s">
        <v>1746</v>
      </c>
      <c r="L460" s="94">
        <v>0</v>
      </c>
      <c r="M460" s="94" t="s">
        <v>1746</v>
      </c>
      <c r="N460" s="94">
        <v>5.7</v>
      </c>
      <c r="O460" s="23" t="s">
        <v>1746</v>
      </c>
      <c r="P460" s="15" t="s">
        <v>1746</v>
      </c>
      <c r="Q460" s="15" t="s">
        <v>1746</v>
      </c>
      <c r="R460" s="136">
        <v>2.6</v>
      </c>
      <c r="S460" s="93">
        <v>3</v>
      </c>
      <c r="T460" s="138">
        <v>17.100000000000001</v>
      </c>
      <c r="U460" s="22" t="s">
        <v>1746</v>
      </c>
      <c r="V460" s="24" t="s">
        <v>1746</v>
      </c>
      <c r="W460" s="94">
        <v>10</v>
      </c>
      <c r="X460" s="141" t="s">
        <v>1746</v>
      </c>
      <c r="Y460" s="141" t="s">
        <v>1746</v>
      </c>
      <c r="Z460" s="153" t="s">
        <v>1746</v>
      </c>
    </row>
    <row r="461" spans="1:26" x14ac:dyDescent="0.25">
      <c r="A461" s="29">
        <v>460</v>
      </c>
      <c r="B461" s="90" t="s">
        <v>3508</v>
      </c>
      <c r="C461" s="90" t="s">
        <v>311</v>
      </c>
      <c r="D461" s="91">
        <v>43993</v>
      </c>
      <c r="E461" s="92">
        <v>0.35416666666666702</v>
      </c>
      <c r="F461" s="92">
        <v>0.77430555555555503</v>
      </c>
      <c r="G461" s="93">
        <v>1200</v>
      </c>
      <c r="H461" s="22" t="s">
        <v>1746</v>
      </c>
      <c r="I461" s="23" t="s">
        <v>1746</v>
      </c>
      <c r="J461" s="23" t="s">
        <v>1746</v>
      </c>
      <c r="K461" s="23" t="s">
        <v>1746</v>
      </c>
      <c r="L461" s="94">
        <v>8</v>
      </c>
      <c r="M461" s="94" t="s">
        <v>1746</v>
      </c>
      <c r="N461" s="94">
        <v>9.9</v>
      </c>
      <c r="O461" s="23" t="s">
        <v>1746</v>
      </c>
      <c r="P461" s="15" t="s">
        <v>1746</v>
      </c>
      <c r="Q461" s="15" t="s">
        <v>1746</v>
      </c>
      <c r="R461" s="136">
        <v>16</v>
      </c>
      <c r="S461" s="93">
        <v>3</v>
      </c>
      <c r="T461" s="138">
        <v>5.7000000000000011</v>
      </c>
      <c r="U461" s="22" t="s">
        <v>1746</v>
      </c>
      <c r="V461" s="24" t="s">
        <v>1746</v>
      </c>
      <c r="W461" s="94">
        <v>10</v>
      </c>
      <c r="X461" s="141" t="s">
        <v>1746</v>
      </c>
      <c r="Y461" s="141" t="s">
        <v>1746</v>
      </c>
      <c r="Z461" s="153" t="s">
        <v>1746</v>
      </c>
    </row>
    <row r="462" spans="1:26" x14ac:dyDescent="0.25">
      <c r="A462" s="29">
        <v>461</v>
      </c>
      <c r="B462" s="90" t="s">
        <v>3511</v>
      </c>
      <c r="C462" s="90" t="s">
        <v>87</v>
      </c>
      <c r="D462" s="91">
        <v>43993</v>
      </c>
      <c r="E462" s="92">
        <v>0.60763888888888895</v>
      </c>
      <c r="F462" s="92">
        <v>0.79513888888888895</v>
      </c>
      <c r="G462" s="93">
        <v>1200</v>
      </c>
      <c r="H462" s="22" t="s">
        <v>1746</v>
      </c>
      <c r="I462" s="23" t="s">
        <v>1746</v>
      </c>
      <c r="J462" s="23" t="s">
        <v>1746</v>
      </c>
      <c r="K462" s="23" t="s">
        <v>1746</v>
      </c>
      <c r="L462" s="94">
        <v>0</v>
      </c>
      <c r="M462" s="94" t="s">
        <v>1746</v>
      </c>
      <c r="N462" s="94">
        <v>0</v>
      </c>
      <c r="O462" s="23" t="s">
        <v>1746</v>
      </c>
      <c r="P462" s="15" t="s">
        <v>1746</v>
      </c>
      <c r="Q462" s="15" t="s">
        <v>1746</v>
      </c>
      <c r="R462" s="136">
        <v>4</v>
      </c>
      <c r="S462" s="93">
        <v>0</v>
      </c>
      <c r="T462" s="138">
        <v>0</v>
      </c>
      <c r="U462" s="22" t="s">
        <v>1746</v>
      </c>
      <c r="V462" s="24" t="s">
        <v>1746</v>
      </c>
      <c r="W462" s="94">
        <v>4.5</v>
      </c>
      <c r="X462" s="141" t="s">
        <v>1746</v>
      </c>
      <c r="Y462" s="141" t="s">
        <v>1746</v>
      </c>
      <c r="Z462" s="153" t="s">
        <v>1746</v>
      </c>
    </row>
    <row r="463" spans="1:26" x14ac:dyDescent="0.25">
      <c r="A463" s="29">
        <v>462</v>
      </c>
      <c r="B463" s="90" t="s">
        <v>3511</v>
      </c>
      <c r="C463" s="90" t="s">
        <v>87</v>
      </c>
      <c r="D463" s="91">
        <v>43994</v>
      </c>
      <c r="E463" s="92">
        <v>0.5625</v>
      </c>
      <c r="F463" s="92">
        <v>0.72916666666666696</v>
      </c>
      <c r="G463" s="93">
        <v>1200</v>
      </c>
      <c r="H463" s="22" t="s">
        <v>1746</v>
      </c>
      <c r="I463" s="23" t="s">
        <v>1746</v>
      </c>
      <c r="J463" s="23" t="s">
        <v>1746</v>
      </c>
      <c r="K463" s="23" t="s">
        <v>1746</v>
      </c>
      <c r="L463" s="94">
        <v>0</v>
      </c>
      <c r="M463" s="94" t="s">
        <v>1746</v>
      </c>
      <c r="N463" s="94">
        <v>5.2</v>
      </c>
      <c r="O463" s="23" t="s">
        <v>1746</v>
      </c>
      <c r="P463" s="15" t="s">
        <v>1746</v>
      </c>
      <c r="Q463" s="15" t="s">
        <v>1746</v>
      </c>
      <c r="R463" s="136">
        <v>3.1</v>
      </c>
      <c r="S463" s="93">
        <v>3</v>
      </c>
      <c r="T463" s="138">
        <v>15.600000000000001</v>
      </c>
      <c r="U463" s="22" t="s">
        <v>1746</v>
      </c>
      <c r="V463" s="24" t="s">
        <v>1746</v>
      </c>
      <c r="W463" s="94">
        <v>4</v>
      </c>
      <c r="X463" s="141" t="s">
        <v>1746</v>
      </c>
      <c r="Y463" s="141" t="s">
        <v>1746</v>
      </c>
      <c r="Z463" s="153" t="s">
        <v>1746</v>
      </c>
    </row>
    <row r="464" spans="1:26" x14ac:dyDescent="0.25">
      <c r="A464" s="29">
        <v>463</v>
      </c>
      <c r="B464" s="90" t="s">
        <v>3512</v>
      </c>
      <c r="C464" s="90" t="s">
        <v>1728</v>
      </c>
      <c r="D464" s="91">
        <v>43994</v>
      </c>
      <c r="E464" s="92">
        <v>0.72916666666666696</v>
      </c>
      <c r="F464" s="92">
        <v>0.83333333333333304</v>
      </c>
      <c r="G464" s="93">
        <v>1200</v>
      </c>
      <c r="H464" s="22" t="s">
        <v>1746</v>
      </c>
      <c r="I464" s="23" t="s">
        <v>1746</v>
      </c>
      <c r="J464" s="23" t="s">
        <v>1746</v>
      </c>
      <c r="K464" s="23" t="s">
        <v>1746</v>
      </c>
      <c r="L464" s="94">
        <v>0</v>
      </c>
      <c r="M464" s="94" t="s">
        <v>1746</v>
      </c>
      <c r="N464" s="94">
        <v>0</v>
      </c>
      <c r="O464" s="23" t="s">
        <v>1746</v>
      </c>
      <c r="P464" s="15" t="s">
        <v>1746</v>
      </c>
      <c r="Q464" s="15" t="s">
        <v>1746</v>
      </c>
      <c r="R464" s="136">
        <v>0</v>
      </c>
      <c r="S464" s="93">
        <v>0</v>
      </c>
      <c r="T464" s="138">
        <v>0</v>
      </c>
      <c r="U464" s="22" t="s">
        <v>1746</v>
      </c>
      <c r="V464" s="24" t="s">
        <v>1746</v>
      </c>
      <c r="W464" s="94">
        <v>2.5</v>
      </c>
      <c r="X464" s="141" t="s">
        <v>1746</v>
      </c>
      <c r="Y464" s="141" t="s">
        <v>1746</v>
      </c>
      <c r="Z464" s="153" t="s">
        <v>3829</v>
      </c>
    </row>
    <row r="465" spans="1:26" x14ac:dyDescent="0.25">
      <c r="A465" s="29">
        <v>464</v>
      </c>
      <c r="B465" s="90" t="s">
        <v>3511</v>
      </c>
      <c r="C465" s="90" t="s">
        <v>353</v>
      </c>
      <c r="D465" s="91">
        <v>43999</v>
      </c>
      <c r="E465" s="92">
        <v>0.46875</v>
      </c>
      <c r="F465" s="92">
        <v>0.80208333333333304</v>
      </c>
      <c r="G465" s="93">
        <v>1200</v>
      </c>
      <c r="H465" s="22" t="s">
        <v>1746</v>
      </c>
      <c r="I465" s="23" t="s">
        <v>1746</v>
      </c>
      <c r="J465" s="23" t="s">
        <v>1746</v>
      </c>
      <c r="K465" s="23" t="s">
        <v>1746</v>
      </c>
      <c r="L465" s="94">
        <v>0</v>
      </c>
      <c r="M465" s="94" t="s">
        <v>1746</v>
      </c>
      <c r="N465" s="94">
        <v>4</v>
      </c>
      <c r="O465" s="23" t="s">
        <v>1746</v>
      </c>
      <c r="P465" s="15" t="s">
        <v>1746</v>
      </c>
      <c r="Q465" s="15" t="s">
        <v>1746</v>
      </c>
      <c r="R465" s="136">
        <v>7.7</v>
      </c>
      <c r="S465" s="93">
        <v>3</v>
      </c>
      <c r="T465" s="138">
        <v>12</v>
      </c>
      <c r="U465" s="22" t="s">
        <v>1746</v>
      </c>
      <c r="V465" s="24" t="s">
        <v>1746</v>
      </c>
      <c r="W465" s="94">
        <v>8</v>
      </c>
      <c r="X465" s="141" t="s">
        <v>1746</v>
      </c>
      <c r="Y465" s="141" t="s">
        <v>1746</v>
      </c>
      <c r="Z465" s="153" t="s">
        <v>1746</v>
      </c>
    </row>
    <row r="466" spans="1:26" x14ac:dyDescent="0.25">
      <c r="A466" s="29">
        <v>465</v>
      </c>
      <c r="B466" s="90" t="s">
        <v>2064</v>
      </c>
      <c r="C466" s="90" t="s">
        <v>1865</v>
      </c>
      <c r="D466" s="91">
        <v>43999</v>
      </c>
      <c r="E466" s="92">
        <v>0.52083333333333304</v>
      </c>
      <c r="F466" s="92">
        <v>0.83333333333333304</v>
      </c>
      <c r="G466" s="93">
        <v>1200</v>
      </c>
      <c r="H466" s="22" t="s">
        <v>1746</v>
      </c>
      <c r="I466" s="23" t="s">
        <v>1746</v>
      </c>
      <c r="J466" s="23" t="s">
        <v>1746</v>
      </c>
      <c r="K466" s="23" t="s">
        <v>1746</v>
      </c>
      <c r="L466" s="94">
        <v>0</v>
      </c>
      <c r="M466" s="94" t="s">
        <v>1746</v>
      </c>
      <c r="N466" s="94">
        <v>0</v>
      </c>
      <c r="O466" s="23" t="s">
        <v>1746</v>
      </c>
      <c r="P466" s="15" t="s">
        <v>1746</v>
      </c>
      <c r="Q466" s="15" t="s">
        <v>1746</v>
      </c>
      <c r="R466" s="136">
        <v>0</v>
      </c>
      <c r="S466" s="93">
        <v>0</v>
      </c>
      <c r="T466" s="138">
        <v>0</v>
      </c>
      <c r="U466" s="22" t="s">
        <v>1746</v>
      </c>
      <c r="V466" s="24" t="s">
        <v>1746</v>
      </c>
      <c r="W466" s="94">
        <v>7.5</v>
      </c>
      <c r="X466" s="141" t="s">
        <v>1746</v>
      </c>
      <c r="Y466" s="141" t="s">
        <v>1746</v>
      </c>
      <c r="Z466" s="153" t="s">
        <v>1746</v>
      </c>
    </row>
    <row r="467" spans="1:26" x14ac:dyDescent="0.25">
      <c r="A467" s="29">
        <v>466</v>
      </c>
      <c r="B467" s="90" t="s">
        <v>3511</v>
      </c>
      <c r="C467" s="90" t="s">
        <v>1865</v>
      </c>
      <c r="D467" s="91">
        <v>44000</v>
      </c>
      <c r="E467" s="92">
        <v>0.5625</v>
      </c>
      <c r="F467" s="92">
        <v>0.72916666666666696</v>
      </c>
      <c r="G467" s="93">
        <v>1200</v>
      </c>
      <c r="H467" s="22" t="s">
        <v>1746</v>
      </c>
      <c r="I467" s="23" t="s">
        <v>1746</v>
      </c>
      <c r="J467" s="23" t="s">
        <v>1746</v>
      </c>
      <c r="K467" s="23" t="s">
        <v>1746</v>
      </c>
      <c r="L467" s="94">
        <v>0</v>
      </c>
      <c r="M467" s="94" t="s">
        <v>1746</v>
      </c>
      <c r="N467" s="94">
        <v>1.2</v>
      </c>
      <c r="O467" s="23" t="s">
        <v>1746</v>
      </c>
      <c r="P467" s="15" t="s">
        <v>1746</v>
      </c>
      <c r="Q467" s="15" t="s">
        <v>1746</v>
      </c>
      <c r="R467" s="136">
        <v>0.2</v>
      </c>
      <c r="S467" s="93">
        <v>1</v>
      </c>
      <c r="T467" s="138">
        <v>1.2</v>
      </c>
      <c r="U467" s="22" t="s">
        <v>1746</v>
      </c>
      <c r="V467" s="24" t="s">
        <v>1746</v>
      </c>
      <c r="W467" s="94">
        <v>4</v>
      </c>
      <c r="X467" s="141" t="s">
        <v>1746</v>
      </c>
      <c r="Y467" s="141" t="s">
        <v>1746</v>
      </c>
      <c r="Z467" s="153" t="s">
        <v>1746</v>
      </c>
    </row>
    <row r="468" spans="1:26" x14ac:dyDescent="0.25">
      <c r="A468" s="29">
        <v>467</v>
      </c>
      <c r="B468" s="90" t="s">
        <v>3511</v>
      </c>
      <c r="C468" s="90" t="s">
        <v>87</v>
      </c>
      <c r="D468" s="91">
        <v>44005</v>
      </c>
      <c r="E468" s="92">
        <v>0.41666666666666702</v>
      </c>
      <c r="F468" s="92">
        <v>0.58333333333333304</v>
      </c>
      <c r="G468" s="93">
        <v>1200</v>
      </c>
      <c r="H468" s="22" t="s">
        <v>1746</v>
      </c>
      <c r="I468" s="23" t="s">
        <v>1746</v>
      </c>
      <c r="J468" s="23" t="s">
        <v>1746</v>
      </c>
      <c r="K468" s="23" t="s">
        <v>1746</v>
      </c>
      <c r="L468" s="94">
        <v>0</v>
      </c>
      <c r="M468" s="94" t="s">
        <v>1746</v>
      </c>
      <c r="N468" s="94">
        <v>4.8</v>
      </c>
      <c r="O468" s="23" t="s">
        <v>1746</v>
      </c>
      <c r="P468" s="15" t="s">
        <v>1746</v>
      </c>
      <c r="Q468" s="15" t="s">
        <v>1746</v>
      </c>
      <c r="R468" s="136">
        <v>3.3</v>
      </c>
      <c r="S468" s="93">
        <v>3</v>
      </c>
      <c r="T468" s="138">
        <v>14.399999999999999</v>
      </c>
      <c r="U468" s="22" t="s">
        <v>1746</v>
      </c>
      <c r="V468" s="24" t="s">
        <v>1746</v>
      </c>
      <c r="W468" s="94">
        <v>4</v>
      </c>
      <c r="X468" s="141" t="s">
        <v>1746</v>
      </c>
      <c r="Y468" s="141" t="s">
        <v>1746</v>
      </c>
      <c r="Z468" s="153" t="s">
        <v>1746</v>
      </c>
    </row>
    <row r="469" spans="1:26" x14ac:dyDescent="0.25">
      <c r="A469" s="29">
        <v>468</v>
      </c>
      <c r="B469" s="90" t="s">
        <v>3511</v>
      </c>
      <c r="C469" s="90" t="s">
        <v>163</v>
      </c>
      <c r="D469" s="91">
        <v>44005</v>
      </c>
      <c r="E469" s="92">
        <v>0.66666666666666696</v>
      </c>
      <c r="F469" s="92">
        <v>0.83333333333333304</v>
      </c>
      <c r="G469" s="93">
        <v>1200</v>
      </c>
      <c r="H469" s="22" t="s">
        <v>1746</v>
      </c>
      <c r="I469" s="23" t="s">
        <v>1746</v>
      </c>
      <c r="J469" s="23" t="s">
        <v>1746</v>
      </c>
      <c r="K469" s="23" t="s">
        <v>1746</v>
      </c>
      <c r="L469" s="94">
        <v>0</v>
      </c>
      <c r="M469" s="94" t="s">
        <v>1746</v>
      </c>
      <c r="N469" s="94">
        <v>4</v>
      </c>
      <c r="O469" s="23" t="s">
        <v>1746</v>
      </c>
      <c r="P469" s="15" t="s">
        <v>1746</v>
      </c>
      <c r="Q469" s="15" t="s">
        <v>1746</v>
      </c>
      <c r="R469" s="136">
        <v>4.2</v>
      </c>
      <c r="S469" s="93">
        <v>3</v>
      </c>
      <c r="T469" s="138">
        <v>12</v>
      </c>
      <c r="U469" s="22" t="s">
        <v>1746</v>
      </c>
      <c r="V469" s="24" t="s">
        <v>1746</v>
      </c>
      <c r="W469" s="94">
        <v>4</v>
      </c>
      <c r="X469" s="141" t="s">
        <v>1746</v>
      </c>
      <c r="Y469" s="141" t="s">
        <v>1746</v>
      </c>
      <c r="Z469" s="153" t="s">
        <v>1746</v>
      </c>
    </row>
    <row r="470" spans="1:26" x14ac:dyDescent="0.25">
      <c r="A470" s="29">
        <v>469</v>
      </c>
      <c r="B470" s="90" t="s">
        <v>3511</v>
      </c>
      <c r="C470" s="90" t="s">
        <v>356</v>
      </c>
      <c r="D470" s="91">
        <v>44006</v>
      </c>
      <c r="E470" s="92">
        <v>0.40277777777777801</v>
      </c>
      <c r="F470" s="92">
        <v>0.73611111111111105</v>
      </c>
      <c r="G470" s="93">
        <v>1200</v>
      </c>
      <c r="H470" s="22" t="s">
        <v>1746</v>
      </c>
      <c r="I470" s="23" t="s">
        <v>1746</v>
      </c>
      <c r="J470" s="23" t="s">
        <v>1746</v>
      </c>
      <c r="K470" s="23" t="s">
        <v>1746</v>
      </c>
      <c r="L470" s="94">
        <v>0</v>
      </c>
      <c r="M470" s="94" t="s">
        <v>1746</v>
      </c>
      <c r="N470" s="94">
        <v>4.8</v>
      </c>
      <c r="O470" s="23" t="s">
        <v>1746</v>
      </c>
      <c r="P470" s="15" t="s">
        <v>1746</v>
      </c>
      <c r="Q470" s="15" t="s">
        <v>1746</v>
      </c>
      <c r="R470" s="136">
        <v>5.0999999999999996</v>
      </c>
      <c r="S470" s="93">
        <v>3</v>
      </c>
      <c r="T470" s="138">
        <v>14.399999999999999</v>
      </c>
      <c r="U470" s="22" t="s">
        <v>1746</v>
      </c>
      <c r="V470" s="24" t="s">
        <v>1746</v>
      </c>
      <c r="W470" s="94">
        <v>8</v>
      </c>
      <c r="X470" s="141" t="s">
        <v>1746</v>
      </c>
      <c r="Y470" s="141" t="s">
        <v>1746</v>
      </c>
      <c r="Z470" s="153" t="s">
        <v>1746</v>
      </c>
    </row>
    <row r="471" spans="1:26" x14ac:dyDescent="0.25">
      <c r="A471" s="29">
        <v>470</v>
      </c>
      <c r="B471" s="90" t="s">
        <v>3511</v>
      </c>
      <c r="C471" s="90" t="s">
        <v>240</v>
      </c>
      <c r="D471" s="91">
        <v>44007</v>
      </c>
      <c r="E471" s="92">
        <v>0.39236111111111099</v>
      </c>
      <c r="F471" s="92">
        <v>0.72569444444444497</v>
      </c>
      <c r="G471" s="93">
        <v>1200</v>
      </c>
      <c r="H471" s="22" t="s">
        <v>1746</v>
      </c>
      <c r="I471" s="23" t="s">
        <v>1746</v>
      </c>
      <c r="J471" s="23" t="s">
        <v>1746</v>
      </c>
      <c r="K471" s="23" t="s">
        <v>1746</v>
      </c>
      <c r="L471" s="94">
        <v>0</v>
      </c>
      <c r="M471" s="94" t="s">
        <v>1746</v>
      </c>
      <c r="N471" s="94">
        <v>1.8</v>
      </c>
      <c r="O471" s="23" t="s">
        <v>1746</v>
      </c>
      <c r="P471" s="15" t="s">
        <v>1746</v>
      </c>
      <c r="Q471" s="15" t="s">
        <v>1746</v>
      </c>
      <c r="R471" s="136">
        <v>2.6</v>
      </c>
      <c r="S471" s="93">
        <v>1</v>
      </c>
      <c r="T471" s="138">
        <v>1.8</v>
      </c>
      <c r="U471" s="22" t="s">
        <v>1746</v>
      </c>
      <c r="V471" s="24" t="s">
        <v>1746</v>
      </c>
      <c r="W471" s="94">
        <v>8</v>
      </c>
      <c r="X471" s="141" t="s">
        <v>1746</v>
      </c>
      <c r="Y471" s="141" t="s">
        <v>1746</v>
      </c>
      <c r="Z471" s="153" t="s">
        <v>1746</v>
      </c>
    </row>
    <row r="472" spans="1:26" x14ac:dyDescent="0.25">
      <c r="A472" s="29">
        <v>471</v>
      </c>
      <c r="B472" s="90" t="s">
        <v>3511</v>
      </c>
      <c r="C472" s="90" t="s">
        <v>1728</v>
      </c>
      <c r="D472" s="91">
        <v>44020</v>
      </c>
      <c r="E472" s="92">
        <v>0.40972222222222199</v>
      </c>
      <c r="F472" s="92">
        <v>0.74305555555555503</v>
      </c>
      <c r="G472" s="93">
        <v>1200</v>
      </c>
      <c r="H472" s="22" t="s">
        <v>1746</v>
      </c>
      <c r="I472" s="23" t="s">
        <v>1746</v>
      </c>
      <c r="J472" s="23" t="s">
        <v>1746</v>
      </c>
      <c r="K472" s="23" t="s">
        <v>1746</v>
      </c>
      <c r="L472" s="94">
        <v>0</v>
      </c>
      <c r="M472" s="94" t="s">
        <v>1746</v>
      </c>
      <c r="N472" s="94">
        <v>5.3</v>
      </c>
      <c r="O472" s="23" t="s">
        <v>1746</v>
      </c>
      <c r="P472" s="15" t="s">
        <v>1746</v>
      </c>
      <c r="Q472" s="15" t="s">
        <v>1746</v>
      </c>
      <c r="R472" s="136">
        <v>3.3</v>
      </c>
      <c r="S472" s="93">
        <v>3</v>
      </c>
      <c r="T472" s="138">
        <v>15.899999999999999</v>
      </c>
      <c r="U472" s="22" t="s">
        <v>1746</v>
      </c>
      <c r="V472" s="24" t="s">
        <v>1746</v>
      </c>
      <c r="W472" s="94">
        <v>8</v>
      </c>
      <c r="X472" s="141" t="s">
        <v>1746</v>
      </c>
      <c r="Y472" s="141" t="s">
        <v>1746</v>
      </c>
      <c r="Z472" s="153" t="s">
        <v>1746</v>
      </c>
    </row>
    <row r="473" spans="1:26" x14ac:dyDescent="0.25">
      <c r="A473" s="29">
        <v>472</v>
      </c>
      <c r="B473" s="90" t="s">
        <v>3511</v>
      </c>
      <c r="C473" s="90" t="s">
        <v>1865</v>
      </c>
      <c r="D473" s="91">
        <v>44021</v>
      </c>
      <c r="E473" s="92">
        <v>0.375</v>
      </c>
      <c r="F473" s="92">
        <v>0.71527777777777801</v>
      </c>
      <c r="G473" s="93">
        <v>1200</v>
      </c>
      <c r="H473" s="22" t="s">
        <v>1746</v>
      </c>
      <c r="I473" s="23" t="s">
        <v>1746</v>
      </c>
      <c r="J473" s="23" t="s">
        <v>1746</v>
      </c>
      <c r="K473" s="23" t="s">
        <v>1746</v>
      </c>
      <c r="L473" s="94">
        <v>0</v>
      </c>
      <c r="M473" s="94" t="s">
        <v>1746</v>
      </c>
      <c r="N473" s="94">
        <v>5.0999999999999996</v>
      </c>
      <c r="O473" s="23" t="s">
        <v>1746</v>
      </c>
      <c r="P473" s="15" t="s">
        <v>1746</v>
      </c>
      <c r="Q473" s="15" t="s">
        <v>1746</v>
      </c>
      <c r="R473" s="136">
        <v>10.3</v>
      </c>
      <c r="S473" s="93">
        <v>3</v>
      </c>
      <c r="T473" s="138">
        <v>15.299999999999999</v>
      </c>
      <c r="U473" s="22" t="s">
        <v>1746</v>
      </c>
      <c r="V473" s="24" t="s">
        <v>1746</v>
      </c>
      <c r="W473" s="94">
        <v>8</v>
      </c>
      <c r="X473" s="141" t="s">
        <v>1746</v>
      </c>
      <c r="Y473" s="141" t="s">
        <v>1746</v>
      </c>
      <c r="Z473" s="153" t="s">
        <v>3828</v>
      </c>
    </row>
    <row r="474" spans="1:26" x14ac:dyDescent="0.25">
      <c r="A474" s="29">
        <v>473</v>
      </c>
      <c r="B474" s="90" t="s">
        <v>3511</v>
      </c>
      <c r="C474" s="90" t="s">
        <v>27</v>
      </c>
      <c r="D474" s="91">
        <v>44027</v>
      </c>
      <c r="E474" s="92">
        <v>0.4375</v>
      </c>
      <c r="F474" s="92">
        <v>0.77083333333333304</v>
      </c>
      <c r="G474" s="93">
        <v>1200</v>
      </c>
      <c r="H474" s="22" t="s">
        <v>1746</v>
      </c>
      <c r="I474" s="23" t="s">
        <v>1746</v>
      </c>
      <c r="J474" s="23" t="s">
        <v>1746</v>
      </c>
      <c r="K474" s="23" t="s">
        <v>1746</v>
      </c>
      <c r="L474" s="94">
        <v>0</v>
      </c>
      <c r="M474" s="94" t="s">
        <v>1746</v>
      </c>
      <c r="N474" s="94">
        <v>7.3</v>
      </c>
      <c r="O474" s="23" t="s">
        <v>1746</v>
      </c>
      <c r="P474" s="15" t="s">
        <v>1746</v>
      </c>
      <c r="Q474" s="15" t="s">
        <v>1746</v>
      </c>
      <c r="R474" s="136">
        <v>10.6</v>
      </c>
      <c r="S474" s="93">
        <v>1</v>
      </c>
      <c r="T474" s="138">
        <v>7.3</v>
      </c>
      <c r="U474" s="22" t="s">
        <v>1746</v>
      </c>
      <c r="V474" s="24" t="s">
        <v>1746</v>
      </c>
      <c r="W474" s="94">
        <v>8</v>
      </c>
      <c r="X474" s="141" t="s">
        <v>1746</v>
      </c>
      <c r="Y474" s="141" t="s">
        <v>1746</v>
      </c>
      <c r="Z474" s="153" t="s">
        <v>1746</v>
      </c>
    </row>
    <row r="475" spans="1:26" x14ac:dyDescent="0.25">
      <c r="A475" s="29">
        <v>474</v>
      </c>
      <c r="B475" s="90" t="s">
        <v>1746</v>
      </c>
      <c r="C475" s="90">
        <v>207</v>
      </c>
      <c r="D475" s="91">
        <v>44036</v>
      </c>
      <c r="E475" s="92">
        <v>0.65277777777777801</v>
      </c>
      <c r="F475" s="92">
        <v>0.75694444444444497</v>
      </c>
      <c r="G475" s="93">
        <v>1200</v>
      </c>
      <c r="H475" s="22" t="s">
        <v>1746</v>
      </c>
      <c r="I475" s="23" t="s">
        <v>1746</v>
      </c>
      <c r="J475" s="23" t="s">
        <v>1746</v>
      </c>
      <c r="K475" s="23" t="s">
        <v>1746</v>
      </c>
      <c r="L475" s="94">
        <v>0</v>
      </c>
      <c r="M475" s="94" t="s">
        <v>1746</v>
      </c>
      <c r="N475" s="94">
        <v>0</v>
      </c>
      <c r="O475" s="23">
        <f t="shared" ref="O475:O477" si="0">G475/10000*W475</f>
        <v>0.3</v>
      </c>
      <c r="P475" s="15" t="s">
        <v>1746</v>
      </c>
      <c r="Q475" s="15" t="s">
        <v>1746</v>
      </c>
      <c r="R475" s="136">
        <v>3.3</v>
      </c>
      <c r="S475" s="93">
        <v>0</v>
      </c>
      <c r="T475" s="138">
        <v>0</v>
      </c>
      <c r="U475" s="22" t="s">
        <v>1746</v>
      </c>
      <c r="V475" s="24" t="s">
        <v>1746</v>
      </c>
      <c r="W475" s="94">
        <v>2.5</v>
      </c>
      <c r="X475" s="141" t="s">
        <v>1746</v>
      </c>
      <c r="Y475" s="141" t="s">
        <v>1746</v>
      </c>
      <c r="Z475" s="153" t="s">
        <v>3827</v>
      </c>
    </row>
    <row r="476" spans="1:26" x14ac:dyDescent="0.25">
      <c r="A476" s="29">
        <v>475</v>
      </c>
      <c r="B476" s="90" t="s">
        <v>1746</v>
      </c>
      <c r="C476" s="90">
        <v>207</v>
      </c>
      <c r="D476" s="91">
        <v>44037</v>
      </c>
      <c r="E476" s="92">
        <v>0.48958333333333298</v>
      </c>
      <c r="F476" s="92">
        <v>0.75</v>
      </c>
      <c r="G476" s="93">
        <v>1200</v>
      </c>
      <c r="H476" s="22" t="s">
        <v>1746</v>
      </c>
      <c r="I476" s="23" t="s">
        <v>1746</v>
      </c>
      <c r="J476" s="23" t="s">
        <v>1746</v>
      </c>
      <c r="K476" s="23" t="s">
        <v>1746</v>
      </c>
      <c r="L476" s="94">
        <v>0</v>
      </c>
      <c r="M476" s="94" t="s">
        <v>1746</v>
      </c>
      <c r="N476" s="94">
        <v>0</v>
      </c>
      <c r="O476" s="23">
        <f t="shared" si="0"/>
        <v>0.75</v>
      </c>
      <c r="P476" s="15" t="s">
        <v>1746</v>
      </c>
      <c r="Q476" s="15" t="s">
        <v>1746</v>
      </c>
      <c r="R476" s="136">
        <v>3.2</v>
      </c>
      <c r="S476" s="93">
        <v>0</v>
      </c>
      <c r="T476" s="138">
        <v>0</v>
      </c>
      <c r="U476" s="22" t="s">
        <v>1746</v>
      </c>
      <c r="V476" s="24" t="s">
        <v>1746</v>
      </c>
      <c r="W476" s="94">
        <v>6.25</v>
      </c>
      <c r="X476" s="141" t="s">
        <v>1746</v>
      </c>
      <c r="Y476" s="141" t="s">
        <v>1746</v>
      </c>
      <c r="Z476" s="153" t="s">
        <v>3827</v>
      </c>
    </row>
    <row r="477" spans="1:26" x14ac:dyDescent="0.25">
      <c r="A477" s="29">
        <v>476</v>
      </c>
      <c r="B477" s="90" t="s">
        <v>1746</v>
      </c>
      <c r="C477" s="90">
        <v>207</v>
      </c>
      <c r="D477" s="91">
        <v>44040</v>
      </c>
      <c r="E477" s="92">
        <v>0.47222222222222199</v>
      </c>
      <c r="F477" s="92">
        <v>0.80555555555555503</v>
      </c>
      <c r="G477" s="93">
        <v>1200</v>
      </c>
      <c r="H477" s="22" t="s">
        <v>1746</v>
      </c>
      <c r="I477" s="23" t="s">
        <v>1746</v>
      </c>
      <c r="J477" s="23" t="s">
        <v>1746</v>
      </c>
      <c r="K477" s="23" t="s">
        <v>1746</v>
      </c>
      <c r="L477" s="94">
        <v>0</v>
      </c>
      <c r="M477" s="94" t="s">
        <v>1746</v>
      </c>
      <c r="N477" s="94">
        <v>0</v>
      </c>
      <c r="O477" s="23">
        <f t="shared" si="0"/>
        <v>0.96</v>
      </c>
      <c r="P477" s="15" t="s">
        <v>1746</v>
      </c>
      <c r="Q477" s="15" t="s">
        <v>1746</v>
      </c>
      <c r="R477" s="136">
        <v>22</v>
      </c>
      <c r="S477" s="93">
        <v>0</v>
      </c>
      <c r="T477" s="138">
        <v>0</v>
      </c>
      <c r="U477" s="22" t="s">
        <v>1746</v>
      </c>
      <c r="V477" s="24" t="s">
        <v>1746</v>
      </c>
      <c r="W477" s="94">
        <v>8</v>
      </c>
      <c r="X477" s="141" t="s">
        <v>1746</v>
      </c>
      <c r="Y477" s="141" t="s">
        <v>1746</v>
      </c>
      <c r="Z477" s="153" t="s">
        <v>3827</v>
      </c>
    </row>
    <row r="478" spans="1:26" x14ac:dyDescent="0.25">
      <c r="A478" s="29">
        <v>477</v>
      </c>
      <c r="B478" s="90" t="s">
        <v>3511</v>
      </c>
      <c r="C478" s="90" t="s">
        <v>3526</v>
      </c>
      <c r="D478" s="91">
        <v>44048</v>
      </c>
      <c r="E478" s="92">
        <v>0.43055555555555602</v>
      </c>
      <c r="F478" s="92">
        <v>0.82638888888888895</v>
      </c>
      <c r="G478" s="93">
        <v>1200</v>
      </c>
      <c r="H478" s="22" t="s">
        <v>1746</v>
      </c>
      <c r="I478" s="23" t="s">
        <v>1746</v>
      </c>
      <c r="J478" s="23" t="s">
        <v>1746</v>
      </c>
      <c r="K478" s="23" t="s">
        <v>1746</v>
      </c>
      <c r="L478" s="94">
        <v>6.5</v>
      </c>
      <c r="M478" s="94" t="s">
        <v>1746</v>
      </c>
      <c r="N478" s="94">
        <v>7.5</v>
      </c>
      <c r="O478" s="23" t="s">
        <v>1746</v>
      </c>
      <c r="P478" s="15" t="s">
        <v>1746</v>
      </c>
      <c r="Q478" s="15" t="s">
        <v>1746</v>
      </c>
      <c r="R478" s="136">
        <v>23</v>
      </c>
      <c r="S478" s="93">
        <v>3</v>
      </c>
      <c r="T478" s="138">
        <v>3</v>
      </c>
      <c r="U478" s="22" t="s">
        <v>1746</v>
      </c>
      <c r="V478" s="24" t="s">
        <v>1746</v>
      </c>
      <c r="W478" s="94">
        <v>9</v>
      </c>
      <c r="X478" s="141" t="s">
        <v>1746</v>
      </c>
      <c r="Y478" s="141" t="s">
        <v>1746</v>
      </c>
      <c r="Z478" s="153" t="s">
        <v>3826</v>
      </c>
    </row>
    <row r="479" spans="1:26" x14ac:dyDescent="0.25">
      <c r="A479" s="29">
        <v>478</v>
      </c>
      <c r="B479" s="90" t="s">
        <v>2069</v>
      </c>
      <c r="C479" s="90" t="s">
        <v>1728</v>
      </c>
      <c r="D479" s="91">
        <v>44081</v>
      </c>
      <c r="E479" s="92">
        <v>0.46527777777777801</v>
      </c>
      <c r="F479" s="92">
        <v>0.79861111111111105</v>
      </c>
      <c r="G479" s="93">
        <v>1200</v>
      </c>
      <c r="H479" s="22" t="s">
        <v>1746</v>
      </c>
      <c r="I479" s="23" t="s">
        <v>1746</v>
      </c>
      <c r="J479" s="23" t="s">
        <v>1746</v>
      </c>
      <c r="K479" s="23" t="s">
        <v>1746</v>
      </c>
      <c r="L479" s="94">
        <v>0</v>
      </c>
      <c r="M479" s="94" t="s">
        <v>1746</v>
      </c>
      <c r="N479" s="94">
        <v>3</v>
      </c>
      <c r="O479" s="23" t="s">
        <v>1746</v>
      </c>
      <c r="P479" s="15" t="s">
        <v>1746</v>
      </c>
      <c r="Q479" s="15" t="s">
        <v>1746</v>
      </c>
      <c r="R479" s="136">
        <v>5</v>
      </c>
      <c r="S479" s="93" t="s">
        <v>1746</v>
      </c>
      <c r="T479" s="139" t="s">
        <v>1746</v>
      </c>
      <c r="U479" s="22" t="s">
        <v>1746</v>
      </c>
      <c r="V479" s="24" t="s">
        <v>1746</v>
      </c>
      <c r="W479" s="94">
        <v>8</v>
      </c>
      <c r="X479" s="141" t="s">
        <v>1746</v>
      </c>
      <c r="Y479" s="141" t="s">
        <v>1746</v>
      </c>
      <c r="Z479" s="153" t="s">
        <v>1746</v>
      </c>
    </row>
    <row r="480" spans="1:26" x14ac:dyDescent="0.25">
      <c r="A480" s="29">
        <v>479</v>
      </c>
      <c r="B480" s="90" t="s">
        <v>3508</v>
      </c>
      <c r="C480" s="90" t="s">
        <v>353</v>
      </c>
      <c r="D480" s="91">
        <v>44081</v>
      </c>
      <c r="E480" s="92">
        <v>0.44444444444444398</v>
      </c>
      <c r="F480" s="92">
        <v>0.86111111111111105</v>
      </c>
      <c r="G480" s="93">
        <v>1200</v>
      </c>
      <c r="H480" s="22" t="s">
        <v>1746</v>
      </c>
      <c r="I480" s="23" t="s">
        <v>1746</v>
      </c>
      <c r="J480" s="23" t="s">
        <v>1746</v>
      </c>
      <c r="K480" s="23" t="s">
        <v>1746</v>
      </c>
      <c r="L480" s="94">
        <v>0</v>
      </c>
      <c r="M480" s="94" t="s">
        <v>1746</v>
      </c>
      <c r="N480" s="94">
        <v>0</v>
      </c>
      <c r="O480" s="23" t="s">
        <v>1746</v>
      </c>
      <c r="P480" s="15" t="s">
        <v>1746</v>
      </c>
      <c r="Q480" s="15" t="s">
        <v>1746</v>
      </c>
      <c r="R480" s="136">
        <v>0</v>
      </c>
      <c r="S480" s="93">
        <v>0</v>
      </c>
      <c r="T480" s="138">
        <v>0</v>
      </c>
      <c r="U480" s="22" t="s">
        <v>1746</v>
      </c>
      <c r="V480" s="24" t="s">
        <v>1746</v>
      </c>
      <c r="W480" s="94">
        <v>10</v>
      </c>
      <c r="X480" s="141" t="s">
        <v>1746</v>
      </c>
      <c r="Y480" s="141" t="s">
        <v>1746</v>
      </c>
      <c r="Z480" s="153" t="s">
        <v>1746</v>
      </c>
    </row>
    <row r="481" spans="1:26" x14ac:dyDescent="0.25">
      <c r="A481" s="29">
        <v>480</v>
      </c>
      <c r="B481" s="90" t="s">
        <v>2064</v>
      </c>
      <c r="C481" s="90" t="s">
        <v>27</v>
      </c>
      <c r="D481" s="91">
        <v>44081</v>
      </c>
      <c r="E481" s="92">
        <v>0.71527777777777801</v>
      </c>
      <c r="F481" s="92">
        <v>0.88194444444444497</v>
      </c>
      <c r="G481" s="93">
        <v>1200</v>
      </c>
      <c r="H481" s="22" t="s">
        <v>1746</v>
      </c>
      <c r="I481" s="23" t="s">
        <v>1746</v>
      </c>
      <c r="J481" s="23" t="s">
        <v>1746</v>
      </c>
      <c r="K481" s="23" t="s">
        <v>1746</v>
      </c>
      <c r="L481" s="94">
        <v>0</v>
      </c>
      <c r="M481" s="94" t="s">
        <v>1746</v>
      </c>
      <c r="N481" s="94">
        <v>0</v>
      </c>
      <c r="O481" s="23" t="s">
        <v>1746</v>
      </c>
      <c r="P481" s="15" t="s">
        <v>1746</v>
      </c>
      <c r="Q481" s="15" t="s">
        <v>1746</v>
      </c>
      <c r="R481" s="136">
        <v>0</v>
      </c>
      <c r="S481" s="93">
        <v>0</v>
      </c>
      <c r="T481" s="138">
        <v>0</v>
      </c>
      <c r="U481" s="22" t="s">
        <v>1746</v>
      </c>
      <c r="V481" s="24" t="s">
        <v>1746</v>
      </c>
      <c r="W481" s="94">
        <v>4</v>
      </c>
      <c r="X481" s="141" t="s">
        <v>1746</v>
      </c>
      <c r="Y481" s="141" t="s">
        <v>1746</v>
      </c>
      <c r="Z481" s="153" t="s">
        <v>1746</v>
      </c>
    </row>
    <row r="482" spans="1:26" x14ac:dyDescent="0.25">
      <c r="A482" s="29">
        <v>481</v>
      </c>
      <c r="B482" s="90" t="s">
        <v>3513</v>
      </c>
      <c r="C482" s="90">
        <v>209</v>
      </c>
      <c r="D482" s="91">
        <v>44081</v>
      </c>
      <c r="E482" s="92">
        <v>0.65972222222222199</v>
      </c>
      <c r="F482" s="92">
        <v>0.82638888888888895</v>
      </c>
      <c r="G482" s="93">
        <v>1200</v>
      </c>
      <c r="H482" s="22" t="s">
        <v>1746</v>
      </c>
      <c r="I482" s="23" t="s">
        <v>1746</v>
      </c>
      <c r="J482" s="23" t="s">
        <v>1746</v>
      </c>
      <c r="K482" s="23" t="s">
        <v>1746</v>
      </c>
      <c r="L482" s="94">
        <v>3</v>
      </c>
      <c r="M482" s="94" t="s">
        <v>1746</v>
      </c>
      <c r="N482" s="94">
        <v>3.3</v>
      </c>
      <c r="O482" s="23" t="s">
        <v>1746</v>
      </c>
      <c r="P482" s="15" t="s">
        <v>1746</v>
      </c>
      <c r="Q482" s="15" t="s">
        <v>1746</v>
      </c>
      <c r="R482" s="136">
        <v>2</v>
      </c>
      <c r="S482" s="93">
        <v>1</v>
      </c>
      <c r="T482" s="138">
        <v>0.29999999999999982</v>
      </c>
      <c r="U482" s="22" t="s">
        <v>1746</v>
      </c>
      <c r="V482" s="24" t="s">
        <v>1746</v>
      </c>
      <c r="W482" s="94">
        <v>4</v>
      </c>
      <c r="X482" s="141" t="s">
        <v>1746</v>
      </c>
      <c r="Y482" s="141" t="s">
        <v>1746</v>
      </c>
      <c r="Z482" s="153" t="s">
        <v>1746</v>
      </c>
    </row>
    <row r="483" spans="1:26" x14ac:dyDescent="0.25">
      <c r="A483" s="29">
        <v>482</v>
      </c>
      <c r="B483" s="90" t="s">
        <v>3508</v>
      </c>
      <c r="C483" s="90" t="s">
        <v>353</v>
      </c>
      <c r="D483" s="91">
        <v>44082</v>
      </c>
      <c r="E483" s="92">
        <v>0.36805555555555602</v>
      </c>
      <c r="F483" s="92">
        <v>0.53472222222222199</v>
      </c>
      <c r="G483" s="93">
        <v>1200</v>
      </c>
      <c r="H483" s="22" t="s">
        <v>1746</v>
      </c>
      <c r="I483" s="23" t="s">
        <v>1746</v>
      </c>
      <c r="J483" s="23" t="s">
        <v>1746</v>
      </c>
      <c r="K483" s="23" t="s">
        <v>1746</v>
      </c>
      <c r="L483" s="94">
        <v>0</v>
      </c>
      <c r="M483" s="94" t="s">
        <v>1746</v>
      </c>
      <c r="N483" s="94">
        <v>11</v>
      </c>
      <c r="O483" s="23" t="s">
        <v>1746</v>
      </c>
      <c r="P483" s="15" t="s">
        <v>1746</v>
      </c>
      <c r="Q483" s="15" t="s">
        <v>1746</v>
      </c>
      <c r="R483" s="136">
        <v>2.6</v>
      </c>
      <c r="S483" s="93">
        <v>3</v>
      </c>
      <c r="T483" s="138">
        <v>33</v>
      </c>
      <c r="U483" s="22" t="s">
        <v>1746</v>
      </c>
      <c r="V483" s="24" t="s">
        <v>1746</v>
      </c>
      <c r="W483" s="94">
        <v>4</v>
      </c>
      <c r="X483" s="141" t="s">
        <v>1746</v>
      </c>
      <c r="Y483" s="141" t="s">
        <v>1746</v>
      </c>
      <c r="Z483" s="153" t="s">
        <v>1746</v>
      </c>
    </row>
    <row r="484" spans="1:26" x14ac:dyDescent="0.25">
      <c r="A484" s="29">
        <v>483</v>
      </c>
      <c r="B484" s="90" t="s">
        <v>3508</v>
      </c>
      <c r="C484" s="90" t="s">
        <v>2913</v>
      </c>
      <c r="D484" s="91">
        <v>44082</v>
      </c>
      <c r="E484" s="92">
        <v>0.57638888888888895</v>
      </c>
      <c r="F484" s="92">
        <v>0.74305555555555503</v>
      </c>
      <c r="G484" s="93">
        <v>1200</v>
      </c>
      <c r="H484" s="22" t="s">
        <v>1746</v>
      </c>
      <c r="I484" s="23" t="s">
        <v>1746</v>
      </c>
      <c r="J484" s="23" t="s">
        <v>1746</v>
      </c>
      <c r="K484" s="23" t="s">
        <v>1746</v>
      </c>
      <c r="L484" s="94">
        <v>0</v>
      </c>
      <c r="M484" s="94" t="s">
        <v>1746</v>
      </c>
      <c r="N484" s="94">
        <v>11.8</v>
      </c>
      <c r="O484" s="23" t="s">
        <v>1746</v>
      </c>
      <c r="P484" s="15" t="s">
        <v>1746</v>
      </c>
      <c r="Q484" s="15" t="s">
        <v>1746</v>
      </c>
      <c r="R484" s="136">
        <v>2.5</v>
      </c>
      <c r="S484" s="93">
        <v>3</v>
      </c>
      <c r="T484" s="138">
        <v>35.400000000000006</v>
      </c>
      <c r="U484" s="22" t="s">
        <v>1746</v>
      </c>
      <c r="V484" s="24" t="s">
        <v>1746</v>
      </c>
      <c r="W484" s="94">
        <v>4</v>
      </c>
      <c r="X484" s="141" t="s">
        <v>1746</v>
      </c>
      <c r="Y484" s="141" t="s">
        <v>1746</v>
      </c>
      <c r="Z484" s="153" t="s">
        <v>1746</v>
      </c>
    </row>
    <row r="485" spans="1:26" x14ac:dyDescent="0.25">
      <c r="A485" s="29">
        <v>484</v>
      </c>
      <c r="B485" s="90" t="s">
        <v>3511</v>
      </c>
      <c r="C485" s="90" t="s">
        <v>2676</v>
      </c>
      <c r="D485" s="91">
        <v>44082</v>
      </c>
      <c r="E485" s="92">
        <v>0.50694444444444398</v>
      </c>
      <c r="F485" s="92">
        <v>0.75</v>
      </c>
      <c r="G485" s="93">
        <v>1200</v>
      </c>
      <c r="H485" s="22" t="s">
        <v>1746</v>
      </c>
      <c r="I485" s="23" t="s">
        <v>1746</v>
      </c>
      <c r="J485" s="23" t="s">
        <v>1746</v>
      </c>
      <c r="K485" s="23" t="s">
        <v>1746</v>
      </c>
      <c r="L485" s="94">
        <v>0</v>
      </c>
      <c r="M485" s="94" t="s">
        <v>1746</v>
      </c>
      <c r="N485" s="94">
        <v>0</v>
      </c>
      <c r="O485" s="23" t="s">
        <v>1746</v>
      </c>
      <c r="P485" s="15" t="s">
        <v>1746</v>
      </c>
      <c r="Q485" s="15" t="s">
        <v>1746</v>
      </c>
      <c r="R485" s="136">
        <v>0</v>
      </c>
      <c r="S485" s="93">
        <v>0</v>
      </c>
      <c r="T485" s="138">
        <v>0</v>
      </c>
      <c r="U485" s="22" t="s">
        <v>1746</v>
      </c>
      <c r="V485" s="24" t="s">
        <v>1746</v>
      </c>
      <c r="W485" s="94">
        <v>4</v>
      </c>
      <c r="X485" s="141" t="s">
        <v>1746</v>
      </c>
      <c r="Y485" s="141" t="s">
        <v>1746</v>
      </c>
      <c r="Z485" s="153" t="s">
        <v>3825</v>
      </c>
    </row>
    <row r="486" spans="1:26" x14ac:dyDescent="0.25">
      <c r="A486" s="29">
        <v>485</v>
      </c>
      <c r="B486" s="90" t="s">
        <v>2064</v>
      </c>
      <c r="C486" s="90" t="s">
        <v>4198</v>
      </c>
      <c r="D486" s="91">
        <v>44082</v>
      </c>
      <c r="E486" s="92" t="s">
        <v>3547</v>
      </c>
      <c r="F486" s="92" t="s">
        <v>3546</v>
      </c>
      <c r="G486" s="93">
        <v>1200</v>
      </c>
      <c r="H486" s="22" t="s">
        <v>1746</v>
      </c>
      <c r="I486" s="23" t="s">
        <v>1746</v>
      </c>
      <c r="J486" s="23" t="s">
        <v>1746</v>
      </c>
      <c r="K486" s="23" t="s">
        <v>1746</v>
      </c>
      <c r="L486" s="94">
        <v>0</v>
      </c>
      <c r="M486" s="94" t="s">
        <v>1746</v>
      </c>
      <c r="N486" s="94">
        <v>10</v>
      </c>
      <c r="O486" s="23" t="s">
        <v>1746</v>
      </c>
      <c r="P486" s="15" t="s">
        <v>1746</v>
      </c>
      <c r="Q486" s="15" t="s">
        <v>1746</v>
      </c>
      <c r="R486" s="136">
        <v>17</v>
      </c>
      <c r="S486" s="93">
        <v>2</v>
      </c>
      <c r="T486" s="138">
        <v>20</v>
      </c>
      <c r="U486" s="22" t="s">
        <v>1746</v>
      </c>
      <c r="V486" s="24" t="s">
        <v>1746</v>
      </c>
      <c r="W486" s="94">
        <v>10</v>
      </c>
      <c r="X486" s="141" t="s">
        <v>1746</v>
      </c>
      <c r="Y486" s="141" t="s">
        <v>1746</v>
      </c>
      <c r="Z486" s="153" t="s">
        <v>1746</v>
      </c>
    </row>
    <row r="487" spans="1:26" x14ac:dyDescent="0.25">
      <c r="A487" s="29">
        <v>486</v>
      </c>
      <c r="B487" s="90" t="s">
        <v>3513</v>
      </c>
      <c r="C487" s="90" t="s">
        <v>308</v>
      </c>
      <c r="D487" s="91">
        <v>44082</v>
      </c>
      <c r="E487" s="92">
        <v>0.77777777777777801</v>
      </c>
      <c r="F487" s="92">
        <v>0.94444444444444497</v>
      </c>
      <c r="G487" s="93">
        <v>1200</v>
      </c>
      <c r="H487" s="22" t="s">
        <v>1746</v>
      </c>
      <c r="I487" s="23" t="s">
        <v>1746</v>
      </c>
      <c r="J487" s="23" t="s">
        <v>1746</v>
      </c>
      <c r="K487" s="23" t="s">
        <v>1746</v>
      </c>
      <c r="L487" s="94">
        <v>2</v>
      </c>
      <c r="M487" s="94" t="s">
        <v>1746</v>
      </c>
      <c r="N487" s="94">
        <v>0</v>
      </c>
      <c r="O487" s="23" t="s">
        <v>1746</v>
      </c>
      <c r="P487" s="15" t="s">
        <v>1746</v>
      </c>
      <c r="Q487" s="15" t="s">
        <v>1746</v>
      </c>
      <c r="R487" s="136">
        <v>0</v>
      </c>
      <c r="S487" s="93">
        <v>0</v>
      </c>
      <c r="T487" s="138">
        <v>0</v>
      </c>
      <c r="U487" s="22" t="s">
        <v>1746</v>
      </c>
      <c r="V487" s="24" t="s">
        <v>1746</v>
      </c>
      <c r="W487" s="94">
        <v>4</v>
      </c>
      <c r="X487" s="141" t="s">
        <v>1746</v>
      </c>
      <c r="Y487" s="141" t="s">
        <v>1746</v>
      </c>
      <c r="Z487" s="153" t="s">
        <v>3824</v>
      </c>
    </row>
    <row r="488" spans="1:26" x14ac:dyDescent="0.25">
      <c r="A488" s="29">
        <v>487</v>
      </c>
      <c r="B488" s="90" t="s">
        <v>2064</v>
      </c>
      <c r="C488" s="90" t="s">
        <v>4199</v>
      </c>
      <c r="D488" s="91">
        <v>44083</v>
      </c>
      <c r="E488" s="92">
        <v>0.61111111111111105</v>
      </c>
      <c r="F488" s="92" t="s">
        <v>3219</v>
      </c>
      <c r="G488" s="93">
        <v>1200</v>
      </c>
      <c r="H488" s="22" t="s">
        <v>1746</v>
      </c>
      <c r="I488" s="23" t="s">
        <v>1746</v>
      </c>
      <c r="J488" s="23" t="s">
        <v>1746</v>
      </c>
      <c r="K488" s="23" t="s">
        <v>1746</v>
      </c>
      <c r="L488" s="94">
        <v>0</v>
      </c>
      <c r="M488" s="94" t="s">
        <v>1746</v>
      </c>
      <c r="N488" s="94">
        <v>10</v>
      </c>
      <c r="O488" s="23" t="s">
        <v>1746</v>
      </c>
      <c r="P488" s="15" t="s">
        <v>1746</v>
      </c>
      <c r="Q488" s="15" t="s">
        <v>1746</v>
      </c>
      <c r="R488" s="136">
        <v>4</v>
      </c>
      <c r="S488" s="93">
        <v>3</v>
      </c>
      <c r="T488" s="138">
        <v>30</v>
      </c>
      <c r="U488" s="22" t="s">
        <v>1746</v>
      </c>
      <c r="V488" s="24" t="s">
        <v>1746</v>
      </c>
      <c r="W488" s="94">
        <v>4</v>
      </c>
      <c r="X488" s="141" t="s">
        <v>1746</v>
      </c>
      <c r="Y488" s="141" t="s">
        <v>1746</v>
      </c>
      <c r="Z488" s="153" t="s">
        <v>1746</v>
      </c>
    </row>
    <row r="489" spans="1:26" x14ac:dyDescent="0.25">
      <c r="A489" s="29">
        <v>488</v>
      </c>
      <c r="B489" s="90" t="s">
        <v>3513</v>
      </c>
      <c r="C489" s="90" t="s">
        <v>308</v>
      </c>
      <c r="D489" s="91">
        <v>44083</v>
      </c>
      <c r="E489" s="92" t="s">
        <v>3545</v>
      </c>
      <c r="F489" s="92">
        <v>0.78472222222222199</v>
      </c>
      <c r="G489" s="93">
        <v>1200</v>
      </c>
      <c r="H489" s="22" t="s">
        <v>1746</v>
      </c>
      <c r="I489" s="23" t="s">
        <v>1746</v>
      </c>
      <c r="J489" s="23" t="s">
        <v>1746</v>
      </c>
      <c r="K489" s="23" t="s">
        <v>1746</v>
      </c>
      <c r="L489" s="94">
        <v>0</v>
      </c>
      <c r="M489" s="94" t="s">
        <v>1746</v>
      </c>
      <c r="N489" s="94">
        <v>4</v>
      </c>
      <c r="O489" s="23" t="s">
        <v>1746</v>
      </c>
      <c r="P489" s="15" t="s">
        <v>1746</v>
      </c>
      <c r="Q489" s="15" t="s">
        <v>1746</v>
      </c>
      <c r="R489" s="136">
        <v>6.5</v>
      </c>
      <c r="S489" s="93">
        <v>3</v>
      </c>
      <c r="T489" s="138">
        <v>12</v>
      </c>
      <c r="U489" s="22" t="s">
        <v>1746</v>
      </c>
      <c r="V489" s="24" t="s">
        <v>1746</v>
      </c>
      <c r="W489" s="94">
        <v>10</v>
      </c>
      <c r="X489" s="141" t="s">
        <v>1746</v>
      </c>
      <c r="Y489" s="141" t="s">
        <v>1746</v>
      </c>
      <c r="Z489" s="153" t="s">
        <v>1746</v>
      </c>
    </row>
    <row r="490" spans="1:26" x14ac:dyDescent="0.25">
      <c r="A490" s="29">
        <v>489</v>
      </c>
      <c r="B490" s="90" t="s">
        <v>3511</v>
      </c>
      <c r="C490" s="90" t="s">
        <v>2676</v>
      </c>
      <c r="D490" s="91">
        <v>44083</v>
      </c>
      <c r="E490" s="92">
        <v>0.35416666666666702</v>
      </c>
      <c r="F490" s="92">
        <v>0.80555555555555503</v>
      </c>
      <c r="G490" s="93">
        <v>1200</v>
      </c>
      <c r="H490" s="22" t="s">
        <v>1746</v>
      </c>
      <c r="I490" s="23" t="s">
        <v>1746</v>
      </c>
      <c r="J490" s="23" t="s">
        <v>1746</v>
      </c>
      <c r="K490" s="23" t="s">
        <v>1746</v>
      </c>
      <c r="L490" s="94">
        <v>0</v>
      </c>
      <c r="M490" s="94" t="s">
        <v>1746</v>
      </c>
      <c r="N490" s="94">
        <v>5</v>
      </c>
      <c r="O490" s="23" t="s">
        <v>1746</v>
      </c>
      <c r="P490" s="15" t="s">
        <v>1746</v>
      </c>
      <c r="Q490" s="15" t="s">
        <v>1746</v>
      </c>
      <c r="R490" s="136">
        <v>6.7</v>
      </c>
      <c r="S490" s="93">
        <v>2</v>
      </c>
      <c r="T490" s="138">
        <v>10</v>
      </c>
      <c r="U490" s="22" t="s">
        <v>1746</v>
      </c>
      <c r="V490" s="24" t="s">
        <v>1746</v>
      </c>
      <c r="W490" s="94">
        <v>10</v>
      </c>
      <c r="X490" s="141" t="s">
        <v>1746</v>
      </c>
      <c r="Y490" s="141" t="s">
        <v>1746</v>
      </c>
      <c r="Z490" s="153" t="s">
        <v>3823</v>
      </c>
    </row>
    <row r="491" spans="1:26" x14ac:dyDescent="0.25">
      <c r="A491" s="29">
        <v>490</v>
      </c>
      <c r="B491" s="90" t="s">
        <v>3511</v>
      </c>
      <c r="C491" s="90" t="s">
        <v>2067</v>
      </c>
      <c r="D491" s="91">
        <v>44084</v>
      </c>
      <c r="E491" s="92">
        <v>0.36458333333333298</v>
      </c>
      <c r="F491" s="92">
        <v>0.82291666666666696</v>
      </c>
      <c r="G491" s="93">
        <v>1200</v>
      </c>
      <c r="H491" s="22" t="s">
        <v>1746</v>
      </c>
      <c r="I491" s="23" t="s">
        <v>1746</v>
      </c>
      <c r="J491" s="23" t="s">
        <v>1746</v>
      </c>
      <c r="K491" s="23" t="s">
        <v>1746</v>
      </c>
      <c r="L491" s="94">
        <v>0</v>
      </c>
      <c r="M491" s="94" t="s">
        <v>1746</v>
      </c>
      <c r="N491" s="94">
        <v>5</v>
      </c>
      <c r="O491" s="23" t="s">
        <v>1746</v>
      </c>
      <c r="P491" s="15" t="s">
        <v>1746</v>
      </c>
      <c r="Q491" s="15" t="s">
        <v>1746</v>
      </c>
      <c r="R491" s="136">
        <v>2.1</v>
      </c>
      <c r="S491" s="93">
        <v>3</v>
      </c>
      <c r="T491" s="138">
        <v>15</v>
      </c>
      <c r="U491" s="22" t="s">
        <v>1746</v>
      </c>
      <c r="V491" s="24" t="s">
        <v>1746</v>
      </c>
      <c r="W491" s="94">
        <v>11</v>
      </c>
      <c r="X491" s="141" t="s">
        <v>1746</v>
      </c>
      <c r="Y491" s="141" t="s">
        <v>1746</v>
      </c>
      <c r="Z491" s="153" t="s">
        <v>1746</v>
      </c>
    </row>
    <row r="492" spans="1:26" x14ac:dyDescent="0.25">
      <c r="A492" s="29">
        <v>491</v>
      </c>
      <c r="B492" s="90" t="s">
        <v>2069</v>
      </c>
      <c r="C492" s="90" t="s">
        <v>256</v>
      </c>
      <c r="D492" s="91">
        <v>44085</v>
      </c>
      <c r="E492" s="92">
        <v>0.40972222222222199</v>
      </c>
      <c r="F492" s="92">
        <v>0.69791666666666696</v>
      </c>
      <c r="G492" s="93">
        <v>1200</v>
      </c>
      <c r="H492" s="22" t="s">
        <v>1746</v>
      </c>
      <c r="I492" s="23" t="s">
        <v>1746</v>
      </c>
      <c r="J492" s="23" t="s">
        <v>1746</v>
      </c>
      <c r="K492" s="23" t="s">
        <v>1746</v>
      </c>
      <c r="L492" s="94">
        <v>0</v>
      </c>
      <c r="M492" s="94" t="s">
        <v>1746</v>
      </c>
      <c r="N492" s="94">
        <v>0</v>
      </c>
      <c r="O492" s="23" t="s">
        <v>1746</v>
      </c>
      <c r="P492" s="15" t="s">
        <v>1746</v>
      </c>
      <c r="Q492" s="15" t="s">
        <v>1746</v>
      </c>
      <c r="R492" s="136">
        <v>0</v>
      </c>
      <c r="S492" s="93">
        <v>0</v>
      </c>
      <c r="T492" s="138">
        <v>0</v>
      </c>
      <c r="U492" s="22" t="s">
        <v>1746</v>
      </c>
      <c r="V492" s="24" t="s">
        <v>1746</v>
      </c>
      <c r="W492" s="94">
        <v>8</v>
      </c>
      <c r="X492" s="141" t="s">
        <v>1746</v>
      </c>
      <c r="Y492" s="141" t="s">
        <v>1746</v>
      </c>
      <c r="Z492" s="153" t="s">
        <v>3822</v>
      </c>
    </row>
    <row r="493" spans="1:26" x14ac:dyDescent="0.25">
      <c r="A493" s="29">
        <v>492</v>
      </c>
      <c r="B493" s="90" t="s">
        <v>3513</v>
      </c>
      <c r="C493" s="90" t="s">
        <v>308</v>
      </c>
      <c r="D493" s="91">
        <v>44086</v>
      </c>
      <c r="E493" s="92">
        <v>0.39583333333333298</v>
      </c>
      <c r="F493" s="92">
        <v>0.85416666666666696</v>
      </c>
      <c r="G493" s="93">
        <v>1200</v>
      </c>
      <c r="H493" s="22" t="s">
        <v>1746</v>
      </c>
      <c r="I493" s="23" t="s">
        <v>1746</v>
      </c>
      <c r="J493" s="23" t="s">
        <v>1746</v>
      </c>
      <c r="K493" s="23" t="s">
        <v>1746</v>
      </c>
      <c r="L493" s="94">
        <v>0</v>
      </c>
      <c r="M493" s="94" t="s">
        <v>1746</v>
      </c>
      <c r="N493" s="94">
        <v>0.4</v>
      </c>
      <c r="O493" s="23" t="s">
        <v>1746</v>
      </c>
      <c r="P493" s="15" t="s">
        <v>1746</v>
      </c>
      <c r="Q493" s="15" t="s">
        <v>1746</v>
      </c>
      <c r="R493" s="136">
        <v>12.2</v>
      </c>
      <c r="S493" s="93">
        <v>1</v>
      </c>
      <c r="T493" s="138">
        <v>0.4</v>
      </c>
      <c r="U493" s="22" t="s">
        <v>1746</v>
      </c>
      <c r="V493" s="24" t="s">
        <v>1746</v>
      </c>
      <c r="W493" s="94">
        <v>11</v>
      </c>
      <c r="X493" s="141" t="s">
        <v>1746</v>
      </c>
      <c r="Y493" s="141" t="s">
        <v>1746</v>
      </c>
      <c r="Z493" s="153" t="s">
        <v>1746</v>
      </c>
    </row>
    <row r="494" spans="1:26" x14ac:dyDescent="0.25">
      <c r="A494" s="29">
        <v>493</v>
      </c>
      <c r="B494" s="90" t="s">
        <v>2069</v>
      </c>
      <c r="C494" s="90" t="s">
        <v>256</v>
      </c>
      <c r="D494" s="91">
        <v>44087</v>
      </c>
      <c r="E494" s="92">
        <v>0.44444444444444398</v>
      </c>
      <c r="F494" s="92">
        <v>0.79166666666666696</v>
      </c>
      <c r="G494" s="93">
        <v>1200</v>
      </c>
      <c r="H494" s="22" t="s">
        <v>1746</v>
      </c>
      <c r="I494" s="23" t="s">
        <v>1746</v>
      </c>
      <c r="J494" s="23" t="s">
        <v>1746</v>
      </c>
      <c r="K494" s="23" t="s">
        <v>1746</v>
      </c>
      <c r="L494" s="94">
        <v>0</v>
      </c>
      <c r="M494" s="94" t="s">
        <v>1746</v>
      </c>
      <c r="N494" s="94">
        <v>0</v>
      </c>
      <c r="O494" s="23" t="s">
        <v>1746</v>
      </c>
      <c r="P494" s="15" t="s">
        <v>1746</v>
      </c>
      <c r="Q494" s="15" t="s">
        <v>1746</v>
      </c>
      <c r="R494" s="136">
        <v>9</v>
      </c>
      <c r="S494" s="93">
        <v>0</v>
      </c>
      <c r="T494" s="138">
        <v>0</v>
      </c>
      <c r="U494" s="22" t="s">
        <v>1746</v>
      </c>
      <c r="V494" s="24" t="s">
        <v>1746</v>
      </c>
      <c r="W494" s="94">
        <v>8</v>
      </c>
      <c r="X494" s="141" t="s">
        <v>1746</v>
      </c>
      <c r="Y494" s="141" t="s">
        <v>1746</v>
      </c>
      <c r="Z494" s="153" t="s">
        <v>3821</v>
      </c>
    </row>
    <row r="495" spans="1:26" x14ac:dyDescent="0.25">
      <c r="A495" s="29">
        <v>494</v>
      </c>
      <c r="B495" s="90" t="s">
        <v>3511</v>
      </c>
      <c r="C495" s="90" t="s">
        <v>2067</v>
      </c>
      <c r="D495" s="91">
        <v>44094</v>
      </c>
      <c r="E495" s="92">
        <v>0.61805555555555602</v>
      </c>
      <c r="F495" s="92">
        <v>0.78472222222222199</v>
      </c>
      <c r="G495" s="93">
        <v>1200</v>
      </c>
      <c r="H495" s="22" t="s">
        <v>1746</v>
      </c>
      <c r="I495" s="23" t="s">
        <v>1746</v>
      </c>
      <c r="J495" s="23" t="s">
        <v>1746</v>
      </c>
      <c r="K495" s="23" t="s">
        <v>1746</v>
      </c>
      <c r="L495" s="94">
        <v>0</v>
      </c>
      <c r="M495" s="94" t="s">
        <v>1746</v>
      </c>
      <c r="N495" s="94">
        <v>0</v>
      </c>
      <c r="O495" s="23" t="s">
        <v>1746</v>
      </c>
      <c r="P495" s="15" t="s">
        <v>1746</v>
      </c>
      <c r="Q495" s="15" t="s">
        <v>1746</v>
      </c>
      <c r="R495" s="136">
        <v>0</v>
      </c>
      <c r="S495" s="93">
        <v>0</v>
      </c>
      <c r="T495" s="138">
        <v>0</v>
      </c>
      <c r="U495" s="22" t="s">
        <v>1746</v>
      </c>
      <c r="V495" s="24" t="s">
        <v>1746</v>
      </c>
      <c r="W495" s="94">
        <v>4</v>
      </c>
      <c r="X495" s="141" t="s">
        <v>1746</v>
      </c>
      <c r="Y495" s="141" t="s">
        <v>1746</v>
      </c>
      <c r="Z495" s="153" t="s">
        <v>1746</v>
      </c>
    </row>
    <row r="496" spans="1:26" x14ac:dyDescent="0.25">
      <c r="A496" s="29">
        <v>495</v>
      </c>
      <c r="B496" s="90" t="s">
        <v>3508</v>
      </c>
      <c r="C496" s="90" t="s">
        <v>2913</v>
      </c>
      <c r="D496" s="91">
        <v>44094</v>
      </c>
      <c r="E496" s="92">
        <v>0.65277777777777801</v>
      </c>
      <c r="F496" s="92">
        <v>0.81944444444444497</v>
      </c>
      <c r="G496" s="93">
        <v>1200</v>
      </c>
      <c r="H496" s="22" t="s">
        <v>1746</v>
      </c>
      <c r="I496" s="23" t="s">
        <v>1746</v>
      </c>
      <c r="J496" s="23" t="s">
        <v>1746</v>
      </c>
      <c r="K496" s="23" t="s">
        <v>1746</v>
      </c>
      <c r="L496" s="94">
        <v>0</v>
      </c>
      <c r="M496" s="94" t="s">
        <v>1746</v>
      </c>
      <c r="N496" s="94">
        <v>13.5</v>
      </c>
      <c r="O496" s="23" t="s">
        <v>1746</v>
      </c>
      <c r="P496" s="15" t="s">
        <v>1746</v>
      </c>
      <c r="Q496" s="15" t="s">
        <v>1746</v>
      </c>
      <c r="R496" s="136">
        <v>4</v>
      </c>
      <c r="S496" s="93">
        <v>3</v>
      </c>
      <c r="T496" s="138">
        <v>40.5</v>
      </c>
      <c r="U496" s="22" t="s">
        <v>1746</v>
      </c>
      <c r="V496" s="24" t="s">
        <v>1746</v>
      </c>
      <c r="W496" s="94">
        <v>4</v>
      </c>
      <c r="X496" s="141" t="s">
        <v>1746</v>
      </c>
      <c r="Y496" s="141" t="s">
        <v>1746</v>
      </c>
      <c r="Z496" s="153" t="s">
        <v>1746</v>
      </c>
    </row>
    <row r="497" spans="1:26" x14ac:dyDescent="0.25">
      <c r="A497" s="29">
        <v>496</v>
      </c>
      <c r="B497" s="90" t="s">
        <v>2069</v>
      </c>
      <c r="C497" s="90" t="s">
        <v>27</v>
      </c>
      <c r="D497" s="91">
        <v>44094</v>
      </c>
      <c r="E497" s="92">
        <v>0.6875</v>
      </c>
      <c r="F497" s="92">
        <v>0.85416666666666696</v>
      </c>
      <c r="G497" s="93">
        <v>1200</v>
      </c>
      <c r="H497" s="22" t="s">
        <v>1746</v>
      </c>
      <c r="I497" s="23" t="s">
        <v>1746</v>
      </c>
      <c r="J497" s="23" t="s">
        <v>1746</v>
      </c>
      <c r="K497" s="23" t="s">
        <v>1746</v>
      </c>
      <c r="L497" s="94">
        <v>0</v>
      </c>
      <c r="M497" s="94" t="s">
        <v>1746</v>
      </c>
      <c r="N497" s="94">
        <v>0</v>
      </c>
      <c r="O497" s="23" t="s">
        <v>1746</v>
      </c>
      <c r="P497" s="15" t="s">
        <v>1746</v>
      </c>
      <c r="Q497" s="15" t="s">
        <v>1746</v>
      </c>
      <c r="R497" s="136">
        <v>0</v>
      </c>
      <c r="S497" s="93">
        <v>0</v>
      </c>
      <c r="T497" s="138">
        <v>0</v>
      </c>
      <c r="U497" s="22" t="s">
        <v>1746</v>
      </c>
      <c r="V497" s="24" t="s">
        <v>1746</v>
      </c>
      <c r="W497" s="94">
        <v>4</v>
      </c>
      <c r="X497" s="141" t="s">
        <v>1746</v>
      </c>
      <c r="Y497" s="141" t="s">
        <v>1746</v>
      </c>
      <c r="Z497" s="153" t="s">
        <v>1746</v>
      </c>
    </row>
    <row r="498" spans="1:26" x14ac:dyDescent="0.25">
      <c r="A498" s="29">
        <v>497</v>
      </c>
      <c r="B498" s="90" t="s">
        <v>2069</v>
      </c>
      <c r="C498" s="90" t="s">
        <v>87</v>
      </c>
      <c r="D498" s="91">
        <v>44095</v>
      </c>
      <c r="E498" s="92">
        <v>0.57638888888888895</v>
      </c>
      <c r="F498" s="92">
        <v>0.74305555555555503</v>
      </c>
      <c r="G498" s="93">
        <v>1200</v>
      </c>
      <c r="H498" s="22" t="s">
        <v>1746</v>
      </c>
      <c r="I498" s="23" t="s">
        <v>1746</v>
      </c>
      <c r="J498" s="23" t="s">
        <v>1746</v>
      </c>
      <c r="K498" s="23" t="s">
        <v>1746</v>
      </c>
      <c r="L498" s="94">
        <v>0</v>
      </c>
      <c r="M498" s="94" t="s">
        <v>1746</v>
      </c>
      <c r="N498" s="94">
        <v>9.4</v>
      </c>
      <c r="O498" s="23" t="s">
        <v>1746</v>
      </c>
      <c r="P498" s="15" t="s">
        <v>1746</v>
      </c>
      <c r="Q498" s="15" t="s">
        <v>1746</v>
      </c>
      <c r="R498" s="136">
        <v>3.5</v>
      </c>
      <c r="S498" s="93">
        <v>3</v>
      </c>
      <c r="T498" s="138">
        <v>28.200000000000003</v>
      </c>
      <c r="U498" s="22" t="s">
        <v>1746</v>
      </c>
      <c r="V498" s="24" t="s">
        <v>1746</v>
      </c>
      <c r="W498" s="94">
        <v>4</v>
      </c>
      <c r="X498" s="141" t="s">
        <v>1746</v>
      </c>
      <c r="Y498" s="141" t="s">
        <v>1746</v>
      </c>
      <c r="Z498" s="153" t="s">
        <v>1746</v>
      </c>
    </row>
    <row r="499" spans="1:26" x14ac:dyDescent="0.25">
      <c r="A499" s="29">
        <v>498</v>
      </c>
      <c r="B499" s="90" t="s">
        <v>3511</v>
      </c>
      <c r="C499" s="90" t="s">
        <v>2676</v>
      </c>
      <c r="D499" s="91">
        <v>44095</v>
      </c>
      <c r="E499" s="92">
        <v>0.47569444444444398</v>
      </c>
      <c r="F499" s="92">
        <v>0.80902777777777801</v>
      </c>
      <c r="G499" s="93">
        <v>1200</v>
      </c>
      <c r="H499" s="22" t="s">
        <v>1746</v>
      </c>
      <c r="I499" s="23" t="s">
        <v>1746</v>
      </c>
      <c r="J499" s="23" t="s">
        <v>1746</v>
      </c>
      <c r="K499" s="23" t="s">
        <v>1746</v>
      </c>
      <c r="L499" s="94">
        <v>0</v>
      </c>
      <c r="M499" s="94" t="s">
        <v>1746</v>
      </c>
      <c r="N499" s="94">
        <v>7</v>
      </c>
      <c r="O499" s="23" t="s">
        <v>1746</v>
      </c>
      <c r="P499" s="15" t="s">
        <v>1746</v>
      </c>
      <c r="Q499" s="15" t="s">
        <v>1746</v>
      </c>
      <c r="R499" s="136">
        <v>23.2</v>
      </c>
      <c r="S499" s="93">
        <v>1</v>
      </c>
      <c r="T499" s="138">
        <v>7</v>
      </c>
      <c r="U499" s="22" t="s">
        <v>1746</v>
      </c>
      <c r="V499" s="24" t="s">
        <v>1746</v>
      </c>
      <c r="W499" s="94">
        <v>8</v>
      </c>
      <c r="X499" s="141" t="s">
        <v>1746</v>
      </c>
      <c r="Y499" s="141" t="s">
        <v>1746</v>
      </c>
      <c r="Z499" s="153" t="s">
        <v>1746</v>
      </c>
    </row>
    <row r="500" spans="1:26" x14ac:dyDescent="0.25">
      <c r="A500" s="29">
        <v>499</v>
      </c>
      <c r="B500" s="90" t="s">
        <v>3508</v>
      </c>
      <c r="C500" s="90" t="s">
        <v>354</v>
      </c>
      <c r="D500" s="91">
        <v>44095</v>
      </c>
      <c r="E500" s="92">
        <v>0.68055555555555503</v>
      </c>
      <c r="F500" s="92">
        <v>0.84722222222222199</v>
      </c>
      <c r="G500" s="93">
        <v>1200</v>
      </c>
      <c r="H500" s="22" t="s">
        <v>1746</v>
      </c>
      <c r="I500" s="23" t="s">
        <v>1746</v>
      </c>
      <c r="J500" s="23" t="s">
        <v>1746</v>
      </c>
      <c r="K500" s="23" t="s">
        <v>1746</v>
      </c>
      <c r="L500" s="94">
        <v>0</v>
      </c>
      <c r="M500" s="94" t="s">
        <v>1746</v>
      </c>
      <c r="N500" s="94">
        <v>3.1</v>
      </c>
      <c r="O500" s="23" t="s">
        <v>1746</v>
      </c>
      <c r="P500" s="15" t="s">
        <v>1746</v>
      </c>
      <c r="Q500" s="15" t="s">
        <v>1746</v>
      </c>
      <c r="R500" s="136">
        <v>1</v>
      </c>
      <c r="S500" s="93">
        <v>1</v>
      </c>
      <c r="T500" s="138">
        <v>3.1</v>
      </c>
      <c r="U500" s="22" t="s">
        <v>1746</v>
      </c>
      <c r="V500" s="24" t="s">
        <v>1746</v>
      </c>
      <c r="W500" s="94">
        <v>4</v>
      </c>
      <c r="X500" s="141" t="s">
        <v>1746</v>
      </c>
      <c r="Y500" s="141" t="s">
        <v>1746</v>
      </c>
      <c r="Z500" s="153" t="s">
        <v>1746</v>
      </c>
    </row>
    <row r="501" spans="1:26" x14ac:dyDescent="0.25">
      <c r="A501" s="29">
        <v>500</v>
      </c>
      <c r="B501" s="90" t="s">
        <v>3508</v>
      </c>
      <c r="C501" s="90" t="s">
        <v>356</v>
      </c>
      <c r="D501" s="91">
        <v>44096</v>
      </c>
      <c r="E501" s="92">
        <v>0.38888888888888901</v>
      </c>
      <c r="F501" s="92">
        <v>0.80555555555555503</v>
      </c>
      <c r="G501" s="93">
        <v>1200</v>
      </c>
      <c r="H501" s="22" t="s">
        <v>1746</v>
      </c>
      <c r="I501" s="23" t="s">
        <v>1746</v>
      </c>
      <c r="J501" s="23" t="s">
        <v>1746</v>
      </c>
      <c r="K501" s="23" t="s">
        <v>1746</v>
      </c>
      <c r="L501" s="94">
        <v>0</v>
      </c>
      <c r="M501" s="94" t="s">
        <v>1746</v>
      </c>
      <c r="N501" s="94">
        <v>0</v>
      </c>
      <c r="O501" s="23" t="s">
        <v>1746</v>
      </c>
      <c r="P501" s="15" t="s">
        <v>1746</v>
      </c>
      <c r="Q501" s="15" t="s">
        <v>1746</v>
      </c>
      <c r="R501" s="136">
        <v>0</v>
      </c>
      <c r="S501" s="93">
        <v>0</v>
      </c>
      <c r="T501" s="138">
        <v>0</v>
      </c>
      <c r="U501" s="22" t="s">
        <v>1746</v>
      </c>
      <c r="V501" s="24" t="s">
        <v>1746</v>
      </c>
      <c r="W501" s="94">
        <v>10</v>
      </c>
      <c r="X501" s="141" t="s">
        <v>1746</v>
      </c>
      <c r="Y501" s="141" t="s">
        <v>1746</v>
      </c>
      <c r="Z501" s="153" t="s">
        <v>1746</v>
      </c>
    </row>
    <row r="502" spans="1:26" x14ac:dyDescent="0.25">
      <c r="A502" s="29">
        <v>501</v>
      </c>
      <c r="B502" s="90" t="s">
        <v>2064</v>
      </c>
      <c r="C502" s="90" t="s">
        <v>2146</v>
      </c>
      <c r="D502" s="91">
        <v>44096</v>
      </c>
      <c r="E502" s="92">
        <v>0.39583333333333298</v>
      </c>
      <c r="F502" s="92">
        <v>0.8125</v>
      </c>
      <c r="G502" s="93">
        <v>1200</v>
      </c>
      <c r="H502" s="22" t="s">
        <v>1746</v>
      </c>
      <c r="I502" s="23" t="s">
        <v>1746</v>
      </c>
      <c r="J502" s="23" t="s">
        <v>1746</v>
      </c>
      <c r="K502" s="23" t="s">
        <v>1746</v>
      </c>
      <c r="L502" s="94">
        <v>0</v>
      </c>
      <c r="M502" s="94" t="s">
        <v>1746</v>
      </c>
      <c r="N502" s="94">
        <v>9</v>
      </c>
      <c r="O502" s="23" t="s">
        <v>1746</v>
      </c>
      <c r="P502" s="15" t="s">
        <v>1746</v>
      </c>
      <c r="Q502" s="15" t="s">
        <v>1746</v>
      </c>
      <c r="R502" s="136">
        <v>8.5</v>
      </c>
      <c r="S502" s="93">
        <v>3</v>
      </c>
      <c r="T502" s="138">
        <v>27</v>
      </c>
      <c r="U502" s="22" t="s">
        <v>1746</v>
      </c>
      <c r="V502" s="24" t="s">
        <v>1746</v>
      </c>
      <c r="W502" s="94">
        <v>10</v>
      </c>
      <c r="X502" s="141" t="s">
        <v>1746</v>
      </c>
      <c r="Y502" s="141" t="s">
        <v>1746</v>
      </c>
      <c r="Z502" s="153" t="s">
        <v>3820</v>
      </c>
    </row>
    <row r="503" spans="1:26" x14ac:dyDescent="0.25">
      <c r="A503" s="29">
        <v>502</v>
      </c>
      <c r="B503" s="90" t="s">
        <v>3511</v>
      </c>
      <c r="C503" s="90" t="s">
        <v>2071</v>
      </c>
      <c r="D503" s="91">
        <v>44096</v>
      </c>
      <c r="E503" s="92" t="s">
        <v>3543</v>
      </c>
      <c r="F503" s="92">
        <v>0.8125</v>
      </c>
      <c r="G503" s="93">
        <v>1200</v>
      </c>
      <c r="H503" s="22" t="s">
        <v>1746</v>
      </c>
      <c r="I503" s="23" t="s">
        <v>1746</v>
      </c>
      <c r="J503" s="23" t="s">
        <v>1746</v>
      </c>
      <c r="K503" s="23" t="s">
        <v>1746</v>
      </c>
      <c r="L503" s="94">
        <v>0</v>
      </c>
      <c r="M503" s="94" t="s">
        <v>1746</v>
      </c>
      <c r="N503" s="94">
        <v>4</v>
      </c>
      <c r="O503" s="23" t="s">
        <v>1746</v>
      </c>
      <c r="P503" s="15" t="s">
        <v>1746</v>
      </c>
      <c r="Q503" s="15" t="s">
        <v>1746</v>
      </c>
      <c r="R503" s="136">
        <v>6.8</v>
      </c>
      <c r="S503" s="93">
        <v>3</v>
      </c>
      <c r="T503" s="138">
        <v>12</v>
      </c>
      <c r="U503" s="22" t="s">
        <v>1746</v>
      </c>
      <c r="V503" s="24" t="s">
        <v>1746</v>
      </c>
      <c r="W503" s="94">
        <v>10</v>
      </c>
      <c r="X503" s="141" t="s">
        <v>1746</v>
      </c>
      <c r="Y503" s="141" t="s">
        <v>1746</v>
      </c>
      <c r="Z503" s="153" t="s">
        <v>3819</v>
      </c>
    </row>
    <row r="504" spans="1:26" x14ac:dyDescent="0.25">
      <c r="A504" s="29">
        <v>503</v>
      </c>
      <c r="B504" s="90" t="s">
        <v>3511</v>
      </c>
      <c r="C504" s="90" t="s">
        <v>2067</v>
      </c>
      <c r="D504" s="91">
        <v>44097</v>
      </c>
      <c r="E504" s="92">
        <v>0.38541666666666702</v>
      </c>
      <c r="F504" s="92">
        <v>0.80208333333333304</v>
      </c>
      <c r="G504" s="93">
        <v>1200</v>
      </c>
      <c r="H504" s="22" t="s">
        <v>1746</v>
      </c>
      <c r="I504" s="23" t="s">
        <v>1746</v>
      </c>
      <c r="J504" s="23" t="s">
        <v>1746</v>
      </c>
      <c r="K504" s="23" t="s">
        <v>1746</v>
      </c>
      <c r="L504" s="94">
        <v>0</v>
      </c>
      <c r="M504" s="94" t="s">
        <v>1746</v>
      </c>
      <c r="N504" s="94">
        <v>8.5</v>
      </c>
      <c r="O504" s="23" t="s">
        <v>1746</v>
      </c>
      <c r="P504" s="15" t="s">
        <v>1746</v>
      </c>
      <c r="Q504" s="15" t="s">
        <v>1746</v>
      </c>
      <c r="R504" s="136">
        <v>8</v>
      </c>
      <c r="S504" s="93">
        <v>3</v>
      </c>
      <c r="T504" s="138">
        <v>25.5</v>
      </c>
      <c r="U504" s="22" t="s">
        <v>1746</v>
      </c>
      <c r="V504" s="24" t="s">
        <v>1746</v>
      </c>
      <c r="W504" s="94">
        <v>10</v>
      </c>
      <c r="X504" s="141" t="s">
        <v>1746</v>
      </c>
      <c r="Y504" s="141" t="s">
        <v>1746</v>
      </c>
      <c r="Z504" s="153" t="s">
        <v>3818</v>
      </c>
    </row>
    <row r="505" spans="1:26" x14ac:dyDescent="0.25">
      <c r="A505" s="29">
        <v>504</v>
      </c>
      <c r="B505" s="90" t="s">
        <v>3508</v>
      </c>
      <c r="C505" s="90" t="s">
        <v>288</v>
      </c>
      <c r="D505" s="91">
        <v>44097</v>
      </c>
      <c r="E505" s="92" t="s">
        <v>3543</v>
      </c>
      <c r="F505" s="92">
        <v>0.8125</v>
      </c>
      <c r="G505" s="93">
        <v>1200</v>
      </c>
      <c r="H505" s="22" t="s">
        <v>1746</v>
      </c>
      <c r="I505" s="23" t="s">
        <v>1746</v>
      </c>
      <c r="J505" s="23" t="s">
        <v>1746</v>
      </c>
      <c r="K505" s="23" t="s">
        <v>1746</v>
      </c>
      <c r="L505" s="94">
        <v>0</v>
      </c>
      <c r="M505" s="94" t="s">
        <v>1746</v>
      </c>
      <c r="N505" s="94">
        <v>8.5</v>
      </c>
      <c r="O505" s="23" t="s">
        <v>1746</v>
      </c>
      <c r="P505" s="15" t="s">
        <v>1746</v>
      </c>
      <c r="Q505" s="15" t="s">
        <v>1746</v>
      </c>
      <c r="R505" s="136">
        <v>8</v>
      </c>
      <c r="S505" s="93">
        <v>1</v>
      </c>
      <c r="T505" s="138">
        <v>8.5</v>
      </c>
      <c r="U505" s="22" t="s">
        <v>1746</v>
      </c>
      <c r="V505" s="24" t="s">
        <v>1746</v>
      </c>
      <c r="W505" s="94">
        <v>10</v>
      </c>
      <c r="X505" s="141" t="s">
        <v>1746</v>
      </c>
      <c r="Y505" s="141" t="s">
        <v>1746</v>
      </c>
      <c r="Z505" s="153" t="s">
        <v>1746</v>
      </c>
    </row>
    <row r="506" spans="1:26" x14ac:dyDescent="0.25">
      <c r="A506" s="29">
        <v>505</v>
      </c>
      <c r="B506" s="90" t="s">
        <v>3511</v>
      </c>
      <c r="C506" s="90" t="s">
        <v>1849</v>
      </c>
      <c r="D506" s="91">
        <v>44098</v>
      </c>
      <c r="E506" s="92">
        <v>0.44791666666666702</v>
      </c>
      <c r="F506" s="92">
        <v>0.78125</v>
      </c>
      <c r="G506" s="93">
        <v>1200</v>
      </c>
      <c r="H506" s="22" t="s">
        <v>1746</v>
      </c>
      <c r="I506" s="23" t="s">
        <v>1746</v>
      </c>
      <c r="J506" s="23" t="s">
        <v>1746</v>
      </c>
      <c r="K506" s="23" t="s">
        <v>1746</v>
      </c>
      <c r="L506" s="94">
        <v>0</v>
      </c>
      <c r="M506" s="94" t="s">
        <v>1746</v>
      </c>
      <c r="N506" s="94">
        <v>9.1999999999999993</v>
      </c>
      <c r="O506" s="23" t="s">
        <v>1746</v>
      </c>
      <c r="P506" s="15" t="s">
        <v>1746</v>
      </c>
      <c r="Q506" s="15" t="s">
        <v>1746</v>
      </c>
      <c r="R506" s="136">
        <v>7.8</v>
      </c>
      <c r="S506" s="93">
        <v>3</v>
      </c>
      <c r="T506" s="138">
        <v>27.599999999999998</v>
      </c>
      <c r="U506" s="22" t="s">
        <v>1746</v>
      </c>
      <c r="V506" s="24" t="s">
        <v>1746</v>
      </c>
      <c r="W506" s="94">
        <v>8</v>
      </c>
      <c r="X506" s="141" t="s">
        <v>1746</v>
      </c>
      <c r="Y506" s="141" t="s">
        <v>1746</v>
      </c>
      <c r="Z506" s="153" t="s">
        <v>1746</v>
      </c>
    </row>
    <row r="507" spans="1:26" x14ac:dyDescent="0.25">
      <c r="A507" s="29">
        <v>506</v>
      </c>
      <c r="B507" s="90" t="s">
        <v>3508</v>
      </c>
      <c r="C507" s="90" t="s">
        <v>288</v>
      </c>
      <c r="D507" s="91">
        <v>44098</v>
      </c>
      <c r="E507" s="92">
        <v>0.34027777777777801</v>
      </c>
      <c r="F507" s="92">
        <v>0.45833333333333298</v>
      </c>
      <c r="G507" s="93">
        <v>1200</v>
      </c>
      <c r="H507" s="22" t="s">
        <v>1746</v>
      </c>
      <c r="I507" s="23" t="s">
        <v>1746</v>
      </c>
      <c r="J507" s="23" t="s">
        <v>1746</v>
      </c>
      <c r="K507" s="23" t="s">
        <v>1746</v>
      </c>
      <c r="L507" s="94">
        <v>0</v>
      </c>
      <c r="M507" s="94" t="s">
        <v>1746</v>
      </c>
      <c r="N507" s="94">
        <v>3</v>
      </c>
      <c r="O507" s="23" t="s">
        <v>1746</v>
      </c>
      <c r="P507" s="15" t="s">
        <v>1746</v>
      </c>
      <c r="Q507" s="15" t="s">
        <v>1746</v>
      </c>
      <c r="R507" s="136">
        <v>23</v>
      </c>
      <c r="S507" s="93">
        <v>1</v>
      </c>
      <c r="T507" s="138">
        <v>3</v>
      </c>
      <c r="U507" s="22" t="s">
        <v>1746</v>
      </c>
      <c r="V507" s="24" t="s">
        <v>1746</v>
      </c>
      <c r="W507" s="94">
        <v>11</v>
      </c>
      <c r="X507" s="141" t="s">
        <v>1746</v>
      </c>
      <c r="Y507" s="141" t="s">
        <v>1746</v>
      </c>
      <c r="Z507" s="153" t="s">
        <v>1746</v>
      </c>
    </row>
    <row r="508" spans="1:26" x14ac:dyDescent="0.25">
      <c r="A508" s="29">
        <v>507</v>
      </c>
      <c r="B508" s="90" t="s">
        <v>2064</v>
      </c>
      <c r="C508" s="90" t="s">
        <v>356</v>
      </c>
      <c r="D508" s="91">
        <v>44098</v>
      </c>
      <c r="E508" s="92">
        <v>0.38194444444444398</v>
      </c>
      <c r="F508" s="92">
        <v>0.79861111111111105</v>
      </c>
      <c r="G508" s="93">
        <v>1200</v>
      </c>
      <c r="H508" s="22" t="s">
        <v>1746</v>
      </c>
      <c r="I508" s="23" t="s">
        <v>1746</v>
      </c>
      <c r="J508" s="23" t="s">
        <v>1746</v>
      </c>
      <c r="K508" s="23" t="s">
        <v>1746</v>
      </c>
      <c r="L508" s="94">
        <v>0</v>
      </c>
      <c r="M508" s="94" t="s">
        <v>1746</v>
      </c>
      <c r="N508" s="94">
        <v>12</v>
      </c>
      <c r="O508" s="23" t="s">
        <v>1746</v>
      </c>
      <c r="P508" s="15" t="s">
        <v>1746</v>
      </c>
      <c r="Q508" s="15" t="s">
        <v>1746</v>
      </c>
      <c r="R508" s="136">
        <v>3</v>
      </c>
      <c r="S508" s="93">
        <v>3</v>
      </c>
      <c r="T508" s="138">
        <v>36</v>
      </c>
      <c r="U508" s="22" t="s">
        <v>1746</v>
      </c>
      <c r="V508" s="24" t="s">
        <v>1746</v>
      </c>
      <c r="W508" s="94">
        <v>10</v>
      </c>
      <c r="X508" s="141" t="s">
        <v>1746</v>
      </c>
      <c r="Y508" s="141" t="s">
        <v>1746</v>
      </c>
      <c r="Z508" s="153" t="s">
        <v>1746</v>
      </c>
    </row>
    <row r="509" spans="1:26" x14ac:dyDescent="0.25">
      <c r="A509" s="29">
        <v>508</v>
      </c>
      <c r="B509" s="90" t="s">
        <v>3508</v>
      </c>
      <c r="C509" s="90" t="s">
        <v>522</v>
      </c>
      <c r="D509" s="91">
        <v>44099</v>
      </c>
      <c r="E509" s="92">
        <v>0.54166666666666696</v>
      </c>
      <c r="F509" s="92">
        <v>0.875</v>
      </c>
      <c r="G509" s="93">
        <v>1200</v>
      </c>
      <c r="H509" s="22" t="s">
        <v>1746</v>
      </c>
      <c r="I509" s="23" t="s">
        <v>1746</v>
      </c>
      <c r="J509" s="23" t="s">
        <v>1746</v>
      </c>
      <c r="K509" s="23" t="s">
        <v>1746</v>
      </c>
      <c r="L509" s="94">
        <v>0</v>
      </c>
      <c r="M509" s="94" t="s">
        <v>1746</v>
      </c>
      <c r="N509" s="94">
        <v>0</v>
      </c>
      <c r="O509" s="23" t="s">
        <v>1746</v>
      </c>
      <c r="P509" s="15" t="s">
        <v>1746</v>
      </c>
      <c r="Q509" s="15" t="s">
        <v>1746</v>
      </c>
      <c r="R509" s="136">
        <v>0</v>
      </c>
      <c r="S509" s="93">
        <v>0</v>
      </c>
      <c r="T509" s="138">
        <v>0</v>
      </c>
      <c r="U509" s="22" t="s">
        <v>1746</v>
      </c>
      <c r="V509" s="24" t="s">
        <v>1746</v>
      </c>
      <c r="W509" s="94">
        <v>8</v>
      </c>
      <c r="X509" s="141" t="s">
        <v>1746</v>
      </c>
      <c r="Y509" s="141" t="s">
        <v>1746</v>
      </c>
      <c r="Z509" s="153" t="s">
        <v>1746</v>
      </c>
    </row>
    <row r="510" spans="1:26" x14ac:dyDescent="0.25">
      <c r="A510" s="29">
        <v>509</v>
      </c>
      <c r="B510" s="90" t="s">
        <v>3511</v>
      </c>
      <c r="C510" s="90" t="s">
        <v>2146</v>
      </c>
      <c r="D510" s="91">
        <v>44099</v>
      </c>
      <c r="E510" s="92">
        <v>0.375</v>
      </c>
      <c r="F510" s="92">
        <v>0.83333333333333304</v>
      </c>
      <c r="G510" s="93">
        <v>1200</v>
      </c>
      <c r="H510" s="22" t="s">
        <v>1746</v>
      </c>
      <c r="I510" s="23" t="s">
        <v>1746</v>
      </c>
      <c r="J510" s="23" t="s">
        <v>1746</v>
      </c>
      <c r="K510" s="23" t="s">
        <v>1746</v>
      </c>
      <c r="L510" s="94">
        <v>0</v>
      </c>
      <c r="M510" s="94" t="s">
        <v>1746</v>
      </c>
      <c r="N510" s="94">
        <v>8.5</v>
      </c>
      <c r="O510" s="23" t="s">
        <v>1746</v>
      </c>
      <c r="P510" s="15" t="s">
        <v>1746</v>
      </c>
      <c r="Q510" s="15" t="s">
        <v>1746</v>
      </c>
      <c r="R510" s="136">
        <v>37.5</v>
      </c>
      <c r="S510" s="93">
        <v>1</v>
      </c>
      <c r="T510" s="138">
        <v>8.5</v>
      </c>
      <c r="U510" s="22" t="s">
        <v>1746</v>
      </c>
      <c r="V510" s="24" t="s">
        <v>1746</v>
      </c>
      <c r="W510" s="94">
        <v>11</v>
      </c>
      <c r="X510" s="141" t="s">
        <v>1746</v>
      </c>
      <c r="Y510" s="141" t="s">
        <v>1746</v>
      </c>
      <c r="Z510" s="153" t="s">
        <v>1746</v>
      </c>
    </row>
    <row r="511" spans="1:26" x14ac:dyDescent="0.25">
      <c r="A511" s="29">
        <v>510</v>
      </c>
      <c r="B511" s="90" t="s">
        <v>3511</v>
      </c>
      <c r="C511" s="90" t="s">
        <v>2067</v>
      </c>
      <c r="D511" s="91">
        <v>44110</v>
      </c>
      <c r="E511" s="92" t="s">
        <v>3544</v>
      </c>
      <c r="F511" s="92">
        <v>0.74305555555555503</v>
      </c>
      <c r="G511" s="93">
        <v>1200</v>
      </c>
      <c r="H511" s="22" t="s">
        <v>1746</v>
      </c>
      <c r="I511" s="23" t="s">
        <v>1746</v>
      </c>
      <c r="J511" s="23" t="s">
        <v>1746</v>
      </c>
      <c r="K511" s="23" t="s">
        <v>1746</v>
      </c>
      <c r="L511" s="94">
        <v>0</v>
      </c>
      <c r="M511" s="94" t="s">
        <v>1746</v>
      </c>
      <c r="N511" s="94">
        <v>0</v>
      </c>
      <c r="O511" s="23" t="s">
        <v>1746</v>
      </c>
      <c r="P511" s="15" t="s">
        <v>1746</v>
      </c>
      <c r="Q511" s="15" t="s">
        <v>1746</v>
      </c>
      <c r="R511" s="136">
        <v>6</v>
      </c>
      <c r="S511" s="93">
        <v>1</v>
      </c>
      <c r="T511" s="138">
        <v>0</v>
      </c>
      <c r="U511" s="22" t="s">
        <v>1746</v>
      </c>
      <c r="V511" s="24" t="s">
        <v>1746</v>
      </c>
      <c r="W511" s="94">
        <v>8</v>
      </c>
      <c r="X511" s="141" t="s">
        <v>1746</v>
      </c>
      <c r="Y511" s="141" t="s">
        <v>1746</v>
      </c>
      <c r="Z511" s="153" t="s">
        <v>1746</v>
      </c>
    </row>
    <row r="512" spans="1:26" x14ac:dyDescent="0.25">
      <c r="A512" s="29">
        <v>511</v>
      </c>
      <c r="B512" s="90" t="s">
        <v>2069</v>
      </c>
      <c r="C512" s="90" t="s">
        <v>2724</v>
      </c>
      <c r="D512" s="91">
        <v>44110</v>
      </c>
      <c r="E512" s="92" t="s">
        <v>3543</v>
      </c>
      <c r="F512" s="92">
        <v>0.8125</v>
      </c>
      <c r="G512" s="93">
        <v>1200</v>
      </c>
      <c r="H512" s="22" t="s">
        <v>1746</v>
      </c>
      <c r="I512" s="23" t="s">
        <v>1746</v>
      </c>
      <c r="J512" s="23" t="s">
        <v>1746</v>
      </c>
      <c r="K512" s="23" t="s">
        <v>1746</v>
      </c>
      <c r="L512" s="94">
        <v>0</v>
      </c>
      <c r="M512" s="94" t="s">
        <v>1746</v>
      </c>
      <c r="N512" s="94">
        <v>4</v>
      </c>
      <c r="O512" s="23" t="s">
        <v>1746</v>
      </c>
      <c r="P512" s="15" t="s">
        <v>1746</v>
      </c>
      <c r="Q512" s="15" t="s">
        <v>1746</v>
      </c>
      <c r="R512" s="136">
        <v>20</v>
      </c>
      <c r="S512" s="93">
        <v>2</v>
      </c>
      <c r="T512" s="138">
        <v>8</v>
      </c>
      <c r="U512" s="22" t="s">
        <v>1746</v>
      </c>
      <c r="V512" s="24" t="s">
        <v>1746</v>
      </c>
      <c r="W512" s="94">
        <v>10</v>
      </c>
      <c r="X512" s="141" t="s">
        <v>1746</v>
      </c>
      <c r="Y512" s="141" t="s">
        <v>1746</v>
      </c>
      <c r="Z512" s="153" t="s">
        <v>1746</v>
      </c>
    </row>
    <row r="513" spans="1:26" x14ac:dyDescent="0.25">
      <c r="A513" s="29">
        <v>512</v>
      </c>
      <c r="B513" s="167" t="s">
        <v>3511</v>
      </c>
      <c r="C513" s="90" t="s">
        <v>2067</v>
      </c>
      <c r="D513" s="91">
        <v>44111</v>
      </c>
      <c r="E513" s="92">
        <v>0.36111111111111099</v>
      </c>
      <c r="F513" s="92">
        <v>0.63888888888888895</v>
      </c>
      <c r="G513" s="93">
        <v>1200</v>
      </c>
      <c r="H513" s="22" t="s">
        <v>1746</v>
      </c>
      <c r="I513" s="23" t="s">
        <v>1746</v>
      </c>
      <c r="J513" s="23" t="s">
        <v>1746</v>
      </c>
      <c r="K513" s="23" t="s">
        <v>1746</v>
      </c>
      <c r="L513" s="94">
        <v>4</v>
      </c>
      <c r="M513" s="94" t="s">
        <v>1746</v>
      </c>
      <c r="N513" s="94">
        <v>8</v>
      </c>
      <c r="O513" s="23" t="s">
        <v>1746</v>
      </c>
      <c r="P513" s="15" t="s">
        <v>1746</v>
      </c>
      <c r="Q513" s="15" t="s">
        <v>1746</v>
      </c>
      <c r="R513" s="136">
        <v>5</v>
      </c>
      <c r="S513" s="93">
        <v>3</v>
      </c>
      <c r="T513" s="138">
        <v>12</v>
      </c>
      <c r="U513" s="22" t="s">
        <v>1746</v>
      </c>
      <c r="V513" s="24" t="s">
        <v>1746</v>
      </c>
      <c r="W513" s="166">
        <v>10</v>
      </c>
      <c r="X513" s="141" t="s">
        <v>1746</v>
      </c>
      <c r="Y513" s="141" t="s">
        <v>1746</v>
      </c>
      <c r="Z513" s="153" t="s">
        <v>3817</v>
      </c>
    </row>
    <row r="514" spans="1:26" x14ac:dyDescent="0.25">
      <c r="A514" s="29">
        <v>513</v>
      </c>
      <c r="B514" s="167"/>
      <c r="C514" s="90" t="s">
        <v>2676</v>
      </c>
      <c r="D514" s="91">
        <v>44111</v>
      </c>
      <c r="E514" s="92">
        <v>0.65972222222222199</v>
      </c>
      <c r="F514" s="92">
        <v>0.79861111111111105</v>
      </c>
      <c r="G514" s="93">
        <v>1200</v>
      </c>
      <c r="H514" s="22" t="s">
        <v>1746</v>
      </c>
      <c r="I514" s="23" t="s">
        <v>1746</v>
      </c>
      <c r="J514" s="23" t="s">
        <v>1746</v>
      </c>
      <c r="K514" s="23" t="s">
        <v>1746</v>
      </c>
      <c r="L514" s="94">
        <v>0</v>
      </c>
      <c r="M514" s="94" t="s">
        <v>1746</v>
      </c>
      <c r="N514" s="94">
        <v>0</v>
      </c>
      <c r="O514" s="23" t="s">
        <v>1746</v>
      </c>
      <c r="P514" s="15" t="s">
        <v>1746</v>
      </c>
      <c r="Q514" s="15" t="s">
        <v>1746</v>
      </c>
      <c r="R514" s="136">
        <v>0</v>
      </c>
      <c r="S514" s="93">
        <v>0</v>
      </c>
      <c r="T514" s="138">
        <v>0</v>
      </c>
      <c r="U514" s="22" t="s">
        <v>1746</v>
      </c>
      <c r="V514" s="24" t="s">
        <v>1746</v>
      </c>
      <c r="W514" s="166"/>
      <c r="X514" s="141" t="s">
        <v>1746</v>
      </c>
      <c r="Y514" s="141" t="s">
        <v>1746</v>
      </c>
      <c r="Z514" s="153" t="s">
        <v>1746</v>
      </c>
    </row>
    <row r="515" spans="1:26" x14ac:dyDescent="0.25">
      <c r="A515" s="29">
        <v>514</v>
      </c>
      <c r="B515" s="90" t="s">
        <v>2069</v>
      </c>
      <c r="C515" s="90" t="s">
        <v>27</v>
      </c>
      <c r="D515" s="91">
        <v>44111</v>
      </c>
      <c r="E515" s="92">
        <v>0.62847222222222199</v>
      </c>
      <c r="F515" s="92">
        <v>0.79513888888888895</v>
      </c>
      <c r="G515" s="93">
        <v>1200</v>
      </c>
      <c r="H515" s="22" t="s">
        <v>1746</v>
      </c>
      <c r="I515" s="23" t="s">
        <v>1746</v>
      </c>
      <c r="J515" s="23" t="s">
        <v>1746</v>
      </c>
      <c r="K515" s="23" t="s">
        <v>1746</v>
      </c>
      <c r="L515" s="94">
        <v>0</v>
      </c>
      <c r="M515" s="94" t="s">
        <v>1746</v>
      </c>
      <c r="N515" s="94">
        <v>0</v>
      </c>
      <c r="O515" s="23" t="s">
        <v>1746</v>
      </c>
      <c r="P515" s="15" t="s">
        <v>1746</v>
      </c>
      <c r="Q515" s="15" t="s">
        <v>1746</v>
      </c>
      <c r="R515" s="136">
        <v>0</v>
      </c>
      <c r="S515" s="93">
        <v>0</v>
      </c>
      <c r="T515" s="138">
        <v>0</v>
      </c>
      <c r="U515" s="22" t="s">
        <v>1746</v>
      </c>
      <c r="V515" s="24" t="s">
        <v>1746</v>
      </c>
      <c r="W515" s="94">
        <v>4</v>
      </c>
      <c r="X515" s="141" t="s">
        <v>1746</v>
      </c>
      <c r="Y515" s="141" t="s">
        <v>1746</v>
      </c>
      <c r="Z515" s="153" t="s">
        <v>1746</v>
      </c>
    </row>
    <row r="516" spans="1:26" x14ac:dyDescent="0.25">
      <c r="A516" s="29">
        <v>515</v>
      </c>
      <c r="B516" s="90" t="s">
        <v>2069</v>
      </c>
      <c r="C516" s="90" t="s">
        <v>27</v>
      </c>
      <c r="D516" s="91">
        <v>44112</v>
      </c>
      <c r="E516" s="92">
        <v>0.36111111111111099</v>
      </c>
      <c r="F516" s="92">
        <v>0.69444444444444497</v>
      </c>
      <c r="G516" s="93">
        <v>1200</v>
      </c>
      <c r="H516" s="22" t="s">
        <v>1746</v>
      </c>
      <c r="I516" s="23" t="s">
        <v>1746</v>
      </c>
      <c r="J516" s="23" t="s">
        <v>1746</v>
      </c>
      <c r="K516" s="23" t="s">
        <v>1746</v>
      </c>
      <c r="L516" s="94">
        <v>0</v>
      </c>
      <c r="M516" s="94" t="s">
        <v>1746</v>
      </c>
      <c r="N516" s="94">
        <v>5</v>
      </c>
      <c r="O516" s="23" t="s">
        <v>1746</v>
      </c>
      <c r="P516" s="15" t="s">
        <v>1746</v>
      </c>
      <c r="Q516" s="15" t="s">
        <v>1746</v>
      </c>
      <c r="R516" s="136">
        <v>10</v>
      </c>
      <c r="S516" s="93">
        <v>3</v>
      </c>
      <c r="T516" s="138">
        <v>15</v>
      </c>
      <c r="U516" s="22" t="s">
        <v>1746</v>
      </c>
      <c r="V516" s="24" t="s">
        <v>1746</v>
      </c>
      <c r="W516" s="94">
        <v>8</v>
      </c>
      <c r="X516" s="141" t="s">
        <v>1746</v>
      </c>
      <c r="Y516" s="141" t="s">
        <v>1746</v>
      </c>
      <c r="Z516" s="153" t="s">
        <v>1746</v>
      </c>
    </row>
    <row r="517" spans="1:26" x14ac:dyDescent="0.25">
      <c r="A517" s="29">
        <v>516</v>
      </c>
      <c r="B517" s="90" t="s">
        <v>3511</v>
      </c>
      <c r="C517" s="90" t="s">
        <v>2676</v>
      </c>
      <c r="D517" s="91">
        <v>44112</v>
      </c>
      <c r="E517" s="92">
        <v>0.35416666666666702</v>
      </c>
      <c r="F517" s="92">
        <v>0.77083333333333304</v>
      </c>
      <c r="G517" s="93">
        <v>1200</v>
      </c>
      <c r="H517" s="22" t="s">
        <v>1746</v>
      </c>
      <c r="I517" s="23" t="s">
        <v>1746</v>
      </c>
      <c r="J517" s="23" t="s">
        <v>1746</v>
      </c>
      <c r="K517" s="23" t="s">
        <v>1746</v>
      </c>
      <c r="L517" s="94">
        <v>0</v>
      </c>
      <c r="M517" s="94" t="s">
        <v>1746</v>
      </c>
      <c r="N517" s="94">
        <v>0</v>
      </c>
      <c r="O517" s="23" t="s">
        <v>1746</v>
      </c>
      <c r="P517" s="15" t="s">
        <v>1746</v>
      </c>
      <c r="Q517" s="15" t="s">
        <v>1746</v>
      </c>
      <c r="R517" s="136">
        <v>0</v>
      </c>
      <c r="S517" s="93">
        <v>0</v>
      </c>
      <c r="T517" s="138">
        <v>0</v>
      </c>
      <c r="U517" s="22" t="s">
        <v>1746</v>
      </c>
      <c r="V517" s="24" t="s">
        <v>1746</v>
      </c>
      <c r="W517" s="94">
        <v>10</v>
      </c>
      <c r="X517" s="141" t="s">
        <v>1746</v>
      </c>
      <c r="Y517" s="141" t="s">
        <v>1746</v>
      </c>
      <c r="Z517" s="153" t="s">
        <v>1746</v>
      </c>
    </row>
    <row r="518" spans="1:26" x14ac:dyDescent="0.25">
      <c r="A518" s="29">
        <v>517</v>
      </c>
      <c r="B518" s="90" t="s">
        <v>2064</v>
      </c>
      <c r="C518" s="90" t="s">
        <v>256</v>
      </c>
      <c r="D518" s="91">
        <v>44113</v>
      </c>
      <c r="E518" s="92">
        <v>0.42361111111111099</v>
      </c>
      <c r="F518" s="92">
        <v>0.61458333333333304</v>
      </c>
      <c r="G518" s="93">
        <v>1200</v>
      </c>
      <c r="H518" s="22" t="s">
        <v>1746</v>
      </c>
      <c r="I518" s="23" t="s">
        <v>1746</v>
      </c>
      <c r="J518" s="23" t="s">
        <v>1746</v>
      </c>
      <c r="K518" s="23" t="s">
        <v>1746</v>
      </c>
      <c r="L518" s="94">
        <v>0</v>
      </c>
      <c r="M518" s="94" t="s">
        <v>1746</v>
      </c>
      <c r="N518" s="94">
        <v>3</v>
      </c>
      <c r="O518" s="23" t="s">
        <v>1746</v>
      </c>
      <c r="P518" s="15" t="s">
        <v>1746</v>
      </c>
      <c r="Q518" s="15" t="s">
        <v>1746</v>
      </c>
      <c r="R518" s="136">
        <v>17</v>
      </c>
      <c r="S518" s="93">
        <v>1</v>
      </c>
      <c r="T518" s="138">
        <v>3</v>
      </c>
      <c r="U518" s="22" t="s">
        <v>1746</v>
      </c>
      <c r="V518" s="24" t="s">
        <v>1746</v>
      </c>
      <c r="W518" s="94">
        <v>4</v>
      </c>
      <c r="X518" s="141" t="s">
        <v>1746</v>
      </c>
      <c r="Y518" s="141" t="s">
        <v>1746</v>
      </c>
      <c r="Z518" s="153" t="s">
        <v>1746</v>
      </c>
    </row>
    <row r="519" spans="1:26" x14ac:dyDescent="0.25">
      <c r="A519" s="29">
        <v>518</v>
      </c>
      <c r="B519" s="90" t="s">
        <v>3508</v>
      </c>
      <c r="C519" s="90" t="s">
        <v>356</v>
      </c>
      <c r="D519" s="91">
        <v>44113</v>
      </c>
      <c r="E519" s="92">
        <v>0.4375</v>
      </c>
      <c r="F519" s="92">
        <v>0.89583333333333304</v>
      </c>
      <c r="G519" s="93">
        <v>1200</v>
      </c>
      <c r="H519" s="22" t="s">
        <v>1746</v>
      </c>
      <c r="I519" s="23" t="s">
        <v>1746</v>
      </c>
      <c r="J519" s="23" t="s">
        <v>1746</v>
      </c>
      <c r="K519" s="23" t="s">
        <v>1746</v>
      </c>
      <c r="L519" s="94">
        <v>0</v>
      </c>
      <c r="M519" s="94" t="s">
        <v>1746</v>
      </c>
      <c r="N519" s="94">
        <v>5.0999999999999996</v>
      </c>
      <c r="O519" s="23" t="s">
        <v>1746</v>
      </c>
      <c r="P519" s="15" t="s">
        <v>1746</v>
      </c>
      <c r="Q519" s="15" t="s">
        <v>1746</v>
      </c>
      <c r="R519" s="136">
        <v>7</v>
      </c>
      <c r="S519" s="93">
        <v>3</v>
      </c>
      <c r="T519" s="138">
        <v>15.299999999999999</v>
      </c>
      <c r="U519" s="22" t="s">
        <v>1746</v>
      </c>
      <c r="V519" s="24" t="s">
        <v>1746</v>
      </c>
      <c r="W519" s="94">
        <v>11</v>
      </c>
      <c r="X519" s="141" t="s">
        <v>1746</v>
      </c>
      <c r="Y519" s="141" t="s">
        <v>1746</v>
      </c>
      <c r="Z519" s="153" t="s">
        <v>1746</v>
      </c>
    </row>
    <row r="520" spans="1:26" x14ac:dyDescent="0.25">
      <c r="A520" s="29">
        <v>519</v>
      </c>
      <c r="B520" s="90" t="s">
        <v>2064</v>
      </c>
      <c r="C520" s="90" t="s">
        <v>256</v>
      </c>
      <c r="D520" s="91">
        <v>44114</v>
      </c>
      <c r="E520" s="92">
        <v>0.45138888888888901</v>
      </c>
      <c r="F520" s="92">
        <v>0.86805555555555503</v>
      </c>
      <c r="G520" s="93">
        <v>1200</v>
      </c>
      <c r="H520" s="22" t="s">
        <v>1746</v>
      </c>
      <c r="I520" s="23" t="s">
        <v>1746</v>
      </c>
      <c r="J520" s="23" t="s">
        <v>1746</v>
      </c>
      <c r="K520" s="23" t="s">
        <v>1746</v>
      </c>
      <c r="L520" s="94">
        <v>2.5</v>
      </c>
      <c r="M520" s="94" t="s">
        <v>1746</v>
      </c>
      <c r="N520" s="94">
        <v>6</v>
      </c>
      <c r="O520" s="23" t="s">
        <v>1746</v>
      </c>
      <c r="P520" s="15" t="s">
        <v>1746</v>
      </c>
      <c r="Q520" s="15" t="s">
        <v>1746</v>
      </c>
      <c r="R520" s="136">
        <v>17</v>
      </c>
      <c r="S520" s="93">
        <v>1</v>
      </c>
      <c r="T520" s="138">
        <v>3.5</v>
      </c>
      <c r="U520" s="22" t="s">
        <v>1746</v>
      </c>
      <c r="V520" s="24" t="s">
        <v>1746</v>
      </c>
      <c r="W520" s="94">
        <v>10</v>
      </c>
      <c r="X520" s="141" t="s">
        <v>1746</v>
      </c>
      <c r="Y520" s="141" t="s">
        <v>1746</v>
      </c>
      <c r="Z520" s="153" t="s">
        <v>1746</v>
      </c>
    </row>
    <row r="521" spans="1:26" x14ac:dyDescent="0.25">
      <c r="A521" s="29">
        <v>520</v>
      </c>
      <c r="B521" s="90" t="s">
        <v>3508</v>
      </c>
      <c r="C521" s="90" t="s">
        <v>2724</v>
      </c>
      <c r="D521" s="91">
        <v>44114</v>
      </c>
      <c r="E521" s="92">
        <v>0.43055555555555602</v>
      </c>
      <c r="F521" s="92">
        <v>0.88888888888888895</v>
      </c>
      <c r="G521" s="93">
        <v>1200</v>
      </c>
      <c r="H521" s="22" t="s">
        <v>1746</v>
      </c>
      <c r="I521" s="23" t="s">
        <v>1746</v>
      </c>
      <c r="J521" s="23" t="s">
        <v>1746</v>
      </c>
      <c r="K521" s="23" t="s">
        <v>1746</v>
      </c>
      <c r="L521" s="94">
        <v>0</v>
      </c>
      <c r="M521" s="94" t="s">
        <v>1746</v>
      </c>
      <c r="N521" s="94">
        <v>3.7</v>
      </c>
      <c r="O521" s="23" t="s">
        <v>1746</v>
      </c>
      <c r="P521" s="15" t="s">
        <v>1746</v>
      </c>
      <c r="Q521" s="15" t="s">
        <v>1746</v>
      </c>
      <c r="R521" s="136">
        <v>7</v>
      </c>
      <c r="S521" s="93">
        <v>2</v>
      </c>
      <c r="T521" s="138">
        <v>7.4</v>
      </c>
      <c r="U521" s="22" t="s">
        <v>1746</v>
      </c>
      <c r="V521" s="24" t="s">
        <v>1746</v>
      </c>
      <c r="W521" s="94">
        <v>11</v>
      </c>
      <c r="X521" s="141" t="s">
        <v>1746</v>
      </c>
      <c r="Y521" s="141" t="s">
        <v>1746</v>
      </c>
      <c r="Z521" s="153" t="s">
        <v>1746</v>
      </c>
    </row>
    <row r="522" spans="1:26" x14ac:dyDescent="0.25">
      <c r="A522" s="29">
        <v>521</v>
      </c>
      <c r="B522" s="90" t="s">
        <v>3508</v>
      </c>
      <c r="C522" s="90" t="s">
        <v>288</v>
      </c>
      <c r="D522" s="91">
        <v>44115</v>
      </c>
      <c r="E522" s="92">
        <v>0.35416666666666702</v>
      </c>
      <c r="F522" s="92">
        <v>0.85416666666666696</v>
      </c>
      <c r="G522" s="93">
        <v>1200</v>
      </c>
      <c r="H522" s="22" t="s">
        <v>1746</v>
      </c>
      <c r="I522" s="23" t="s">
        <v>1746</v>
      </c>
      <c r="J522" s="23" t="s">
        <v>1746</v>
      </c>
      <c r="K522" s="23" t="s">
        <v>1746</v>
      </c>
      <c r="L522" s="94">
        <v>0</v>
      </c>
      <c r="M522" s="94" t="s">
        <v>1746</v>
      </c>
      <c r="N522" s="94">
        <v>3</v>
      </c>
      <c r="O522" s="23" t="s">
        <v>1746</v>
      </c>
      <c r="P522" s="15" t="s">
        <v>1746</v>
      </c>
      <c r="Q522" s="15" t="s">
        <v>1746</v>
      </c>
      <c r="R522" s="136">
        <v>33</v>
      </c>
      <c r="S522" s="93">
        <v>1</v>
      </c>
      <c r="T522" s="138">
        <v>3</v>
      </c>
      <c r="U522" s="22" t="s">
        <v>1746</v>
      </c>
      <c r="V522" s="24" t="s">
        <v>1746</v>
      </c>
      <c r="W522" s="94">
        <v>12</v>
      </c>
      <c r="X522" s="141" t="s">
        <v>1746</v>
      </c>
      <c r="Y522" s="141" t="s">
        <v>1746</v>
      </c>
      <c r="Z522" s="153" t="s">
        <v>1746</v>
      </c>
    </row>
    <row r="523" spans="1:26" x14ac:dyDescent="0.25">
      <c r="A523" s="29">
        <v>522</v>
      </c>
      <c r="B523" s="168" t="s">
        <v>2064</v>
      </c>
      <c r="C523" s="90" t="s">
        <v>3540</v>
      </c>
      <c r="D523" s="91">
        <v>44115</v>
      </c>
      <c r="E523" s="92">
        <v>0.46527777777777801</v>
      </c>
      <c r="F523" s="92">
        <v>0.66666666666666696</v>
      </c>
      <c r="G523" s="93">
        <v>1200</v>
      </c>
      <c r="H523" s="22" t="s">
        <v>1746</v>
      </c>
      <c r="I523" s="23" t="s">
        <v>1746</v>
      </c>
      <c r="J523" s="23" t="s">
        <v>1746</v>
      </c>
      <c r="K523" s="23" t="s">
        <v>1746</v>
      </c>
      <c r="L523" s="94">
        <v>5</v>
      </c>
      <c r="M523" s="94" t="s">
        <v>1746</v>
      </c>
      <c r="N523" s="94">
        <v>5.5</v>
      </c>
      <c r="O523" s="23" t="s">
        <v>1746</v>
      </c>
      <c r="P523" s="15" t="s">
        <v>1746</v>
      </c>
      <c r="Q523" s="15" t="s">
        <v>1746</v>
      </c>
      <c r="R523" s="136">
        <v>0.5</v>
      </c>
      <c r="S523" s="93">
        <v>1</v>
      </c>
      <c r="T523" s="138">
        <v>0.5</v>
      </c>
      <c r="U523" s="22" t="s">
        <v>1746</v>
      </c>
      <c r="V523" s="24" t="s">
        <v>1746</v>
      </c>
      <c r="W523" s="94">
        <v>8</v>
      </c>
      <c r="X523" s="141" t="s">
        <v>1746</v>
      </c>
      <c r="Y523" s="141" t="s">
        <v>1746</v>
      </c>
      <c r="Z523" s="153" t="s">
        <v>1746</v>
      </c>
    </row>
    <row r="524" spans="1:26" x14ac:dyDescent="0.25">
      <c r="A524" s="29">
        <v>523</v>
      </c>
      <c r="B524" s="168"/>
      <c r="C524" s="90" t="s">
        <v>3542</v>
      </c>
      <c r="D524" s="91">
        <v>44115</v>
      </c>
      <c r="E524" s="92">
        <v>0.70833333333333304</v>
      </c>
      <c r="F524" s="92">
        <v>0.84027777777777801</v>
      </c>
      <c r="G524" s="93">
        <v>1200</v>
      </c>
      <c r="H524" s="22" t="s">
        <v>1746</v>
      </c>
      <c r="I524" s="23" t="s">
        <v>1746</v>
      </c>
      <c r="J524" s="23" t="s">
        <v>1746</v>
      </c>
      <c r="K524" s="23" t="s">
        <v>1746</v>
      </c>
      <c r="L524" s="94">
        <v>7</v>
      </c>
      <c r="M524" s="94" t="s">
        <v>1746</v>
      </c>
      <c r="N524" s="94">
        <v>9</v>
      </c>
      <c r="O524" s="23" t="s">
        <v>1746</v>
      </c>
      <c r="P524" s="15" t="s">
        <v>1746</v>
      </c>
      <c r="Q524" s="15" t="s">
        <v>1746</v>
      </c>
      <c r="R524" s="136">
        <v>0.5</v>
      </c>
      <c r="S524" s="93">
        <v>1</v>
      </c>
      <c r="T524" s="138">
        <v>2</v>
      </c>
      <c r="U524" s="22" t="s">
        <v>1746</v>
      </c>
      <c r="V524" s="24" t="s">
        <v>1746</v>
      </c>
      <c r="W524" s="94" t="s">
        <v>1746</v>
      </c>
      <c r="X524" s="141" t="s">
        <v>1746</v>
      </c>
      <c r="Y524" s="141" t="s">
        <v>1746</v>
      </c>
      <c r="Z524" s="153" t="s">
        <v>1746</v>
      </c>
    </row>
    <row r="525" spans="1:26" x14ac:dyDescent="0.25">
      <c r="A525" s="29">
        <v>524</v>
      </c>
      <c r="B525" s="167" t="s">
        <v>2064</v>
      </c>
      <c r="C525" s="90" t="s">
        <v>3541</v>
      </c>
      <c r="D525" s="91">
        <v>44116</v>
      </c>
      <c r="E525" s="92">
        <v>0.375</v>
      </c>
      <c r="F525" s="92">
        <v>0.61805555555555602</v>
      </c>
      <c r="G525" s="93">
        <v>1200</v>
      </c>
      <c r="H525" s="22" t="s">
        <v>1746</v>
      </c>
      <c r="I525" s="23" t="s">
        <v>1746</v>
      </c>
      <c r="J525" s="23" t="s">
        <v>1746</v>
      </c>
      <c r="K525" s="23" t="s">
        <v>1746</v>
      </c>
      <c r="L525" s="94">
        <v>6.5</v>
      </c>
      <c r="M525" s="94" t="s">
        <v>1746</v>
      </c>
      <c r="N525" s="94">
        <v>9.3000000000000007</v>
      </c>
      <c r="O525" s="23" t="s">
        <v>1746</v>
      </c>
      <c r="P525" s="15" t="s">
        <v>1746</v>
      </c>
      <c r="Q525" s="15" t="s">
        <v>1746</v>
      </c>
      <c r="R525" s="136">
        <v>2.5</v>
      </c>
      <c r="S525" s="93">
        <v>1</v>
      </c>
      <c r="T525" s="138">
        <v>2.8000000000000007</v>
      </c>
      <c r="U525" s="22" t="s">
        <v>1746</v>
      </c>
      <c r="V525" s="24" t="s">
        <v>1746</v>
      </c>
      <c r="W525" s="166">
        <v>11</v>
      </c>
      <c r="X525" s="141" t="s">
        <v>1746</v>
      </c>
      <c r="Y525" s="141" t="s">
        <v>1746</v>
      </c>
      <c r="Z525" s="153" t="s">
        <v>1746</v>
      </c>
    </row>
    <row r="526" spans="1:26" x14ac:dyDescent="0.25">
      <c r="A526" s="29">
        <v>525</v>
      </c>
      <c r="B526" s="167"/>
      <c r="C526" s="90" t="s">
        <v>3540</v>
      </c>
      <c r="D526" s="91">
        <v>44116</v>
      </c>
      <c r="E526" s="92">
        <v>0.64236111111111105</v>
      </c>
      <c r="F526" s="92">
        <v>0.85763888888888895</v>
      </c>
      <c r="G526" s="93">
        <v>1200</v>
      </c>
      <c r="H526" s="22" t="s">
        <v>1746</v>
      </c>
      <c r="I526" s="23" t="s">
        <v>1746</v>
      </c>
      <c r="J526" s="23" t="s">
        <v>1746</v>
      </c>
      <c r="K526" s="23" t="s">
        <v>1746</v>
      </c>
      <c r="L526" s="94">
        <v>7.5</v>
      </c>
      <c r="M526" s="94" t="s">
        <v>1746</v>
      </c>
      <c r="N526" s="94">
        <v>7.9</v>
      </c>
      <c r="O526" s="23" t="s">
        <v>1746</v>
      </c>
      <c r="P526" s="15" t="s">
        <v>1746</v>
      </c>
      <c r="Q526" s="15" t="s">
        <v>1746</v>
      </c>
      <c r="R526" s="136">
        <v>2</v>
      </c>
      <c r="S526" s="93">
        <v>1</v>
      </c>
      <c r="T526" s="138">
        <v>0.40000000000000036</v>
      </c>
      <c r="U526" s="22" t="s">
        <v>1746</v>
      </c>
      <c r="V526" s="24" t="s">
        <v>1746</v>
      </c>
      <c r="W526" s="166"/>
      <c r="X526" s="141" t="s">
        <v>1746</v>
      </c>
      <c r="Y526" s="141" t="s">
        <v>1746</v>
      </c>
      <c r="Z526" s="153" t="s">
        <v>1746</v>
      </c>
    </row>
    <row r="527" spans="1:26" x14ac:dyDescent="0.25">
      <c r="A527" s="29">
        <v>526</v>
      </c>
      <c r="B527" s="90" t="s">
        <v>3511</v>
      </c>
      <c r="C527" s="90" t="s">
        <v>87</v>
      </c>
      <c r="D527" s="91">
        <v>44116</v>
      </c>
      <c r="E527" s="92">
        <v>0.66319444444444398</v>
      </c>
      <c r="F527" s="92">
        <v>0.82986111111111105</v>
      </c>
      <c r="G527" s="93">
        <v>1200</v>
      </c>
      <c r="H527" s="22" t="s">
        <v>1746</v>
      </c>
      <c r="I527" s="23" t="s">
        <v>1746</v>
      </c>
      <c r="J527" s="23" t="s">
        <v>1746</v>
      </c>
      <c r="K527" s="23" t="s">
        <v>1746</v>
      </c>
      <c r="L527" s="94">
        <v>0</v>
      </c>
      <c r="M527" s="94" t="s">
        <v>1746</v>
      </c>
      <c r="N527" s="94">
        <v>3.5</v>
      </c>
      <c r="O527" s="23" t="s">
        <v>1746</v>
      </c>
      <c r="P527" s="15" t="s">
        <v>1746</v>
      </c>
      <c r="Q527" s="15" t="s">
        <v>1746</v>
      </c>
      <c r="R527" s="136">
        <v>3.1</v>
      </c>
      <c r="S527" s="93">
        <v>2</v>
      </c>
      <c r="T527" s="138">
        <v>7</v>
      </c>
      <c r="U527" s="22" t="s">
        <v>1746</v>
      </c>
      <c r="V527" s="24" t="s">
        <v>1746</v>
      </c>
      <c r="W527" s="94">
        <v>4</v>
      </c>
      <c r="X527" s="141" t="s">
        <v>1746</v>
      </c>
      <c r="Y527" s="141" t="s">
        <v>1746</v>
      </c>
      <c r="Z527" s="153" t="s">
        <v>1746</v>
      </c>
    </row>
    <row r="528" spans="1:26" x14ac:dyDescent="0.25">
      <c r="A528" s="29">
        <v>527</v>
      </c>
      <c r="B528" s="90" t="s">
        <v>3512</v>
      </c>
      <c r="C528" s="90" t="s">
        <v>235</v>
      </c>
      <c r="D528" s="91">
        <v>44116</v>
      </c>
      <c r="E528" s="92">
        <v>0.54166666666666696</v>
      </c>
      <c r="F528" s="92">
        <v>0.875</v>
      </c>
      <c r="G528" s="93">
        <v>1200</v>
      </c>
      <c r="H528" s="22" t="s">
        <v>1746</v>
      </c>
      <c r="I528" s="23" t="s">
        <v>1746</v>
      </c>
      <c r="J528" s="23" t="s">
        <v>1746</v>
      </c>
      <c r="K528" s="23" t="s">
        <v>1746</v>
      </c>
      <c r="L528" s="94">
        <v>0</v>
      </c>
      <c r="M528" s="94" t="s">
        <v>1746</v>
      </c>
      <c r="N528" s="94">
        <v>0</v>
      </c>
      <c r="O528" s="23" t="s">
        <v>1746</v>
      </c>
      <c r="P528" s="15" t="s">
        <v>1746</v>
      </c>
      <c r="Q528" s="15" t="s">
        <v>1746</v>
      </c>
      <c r="R528" s="136">
        <v>0</v>
      </c>
      <c r="S528" s="93">
        <v>0</v>
      </c>
      <c r="T528" s="138">
        <v>0</v>
      </c>
      <c r="U528" s="22" t="s">
        <v>1746</v>
      </c>
      <c r="V528" s="24" t="s">
        <v>1746</v>
      </c>
      <c r="W528" s="94">
        <v>8</v>
      </c>
      <c r="X528" s="141" t="s">
        <v>1746</v>
      </c>
      <c r="Y528" s="141" t="s">
        <v>1746</v>
      </c>
      <c r="Z528" s="153" t="s">
        <v>1746</v>
      </c>
    </row>
    <row r="529" spans="1:26" x14ac:dyDescent="0.25">
      <c r="A529" s="29">
        <v>528</v>
      </c>
      <c r="B529" s="167" t="s">
        <v>3512</v>
      </c>
      <c r="C529" s="90" t="s">
        <v>2379</v>
      </c>
      <c r="D529" s="91">
        <v>44117</v>
      </c>
      <c r="E529" s="92">
        <v>0.38194444444444398</v>
      </c>
      <c r="F529" s="92">
        <v>0.65277777777777801</v>
      </c>
      <c r="G529" s="93">
        <v>1200</v>
      </c>
      <c r="H529" s="22" t="s">
        <v>1746</v>
      </c>
      <c r="I529" s="23" t="s">
        <v>1746</v>
      </c>
      <c r="J529" s="23" t="s">
        <v>1746</v>
      </c>
      <c r="K529" s="23" t="s">
        <v>1746</v>
      </c>
      <c r="L529" s="94">
        <v>0</v>
      </c>
      <c r="M529" s="94" t="s">
        <v>1746</v>
      </c>
      <c r="N529" s="94">
        <v>3</v>
      </c>
      <c r="O529" s="23" t="s">
        <v>1746</v>
      </c>
      <c r="P529" s="15" t="s">
        <v>1746</v>
      </c>
      <c r="Q529" s="15" t="s">
        <v>1746</v>
      </c>
      <c r="R529" s="136">
        <v>19</v>
      </c>
      <c r="S529" s="93">
        <v>1</v>
      </c>
      <c r="T529" s="138">
        <v>3</v>
      </c>
      <c r="U529" s="22" t="s">
        <v>1746</v>
      </c>
      <c r="V529" s="24" t="s">
        <v>1746</v>
      </c>
      <c r="W529" s="166">
        <v>10</v>
      </c>
      <c r="X529" s="141" t="s">
        <v>1746</v>
      </c>
      <c r="Y529" s="141" t="s">
        <v>1746</v>
      </c>
      <c r="Z529" s="153" t="s">
        <v>1746</v>
      </c>
    </row>
    <row r="530" spans="1:26" x14ac:dyDescent="0.25">
      <c r="A530" s="29">
        <v>529</v>
      </c>
      <c r="B530" s="167"/>
      <c r="C530" s="90" t="s">
        <v>240</v>
      </c>
      <c r="D530" s="91">
        <v>44117</v>
      </c>
      <c r="E530" s="92">
        <v>0.69791666666666696</v>
      </c>
      <c r="F530" s="92">
        <v>0.84375</v>
      </c>
      <c r="G530" s="93">
        <v>1200</v>
      </c>
      <c r="H530" s="22" t="s">
        <v>1746</v>
      </c>
      <c r="I530" s="23" t="s">
        <v>1746</v>
      </c>
      <c r="J530" s="23" t="s">
        <v>1746</v>
      </c>
      <c r="K530" s="23" t="s">
        <v>1746</v>
      </c>
      <c r="L530" s="94">
        <v>0</v>
      </c>
      <c r="M530" s="94" t="s">
        <v>1746</v>
      </c>
      <c r="N530" s="94">
        <v>0</v>
      </c>
      <c r="O530" s="23" t="s">
        <v>1746</v>
      </c>
      <c r="P530" s="15" t="s">
        <v>1746</v>
      </c>
      <c r="Q530" s="15" t="s">
        <v>1746</v>
      </c>
      <c r="R530" s="136">
        <v>0</v>
      </c>
      <c r="S530" s="93">
        <v>0</v>
      </c>
      <c r="T530" s="138">
        <v>0</v>
      </c>
      <c r="U530" s="22" t="s">
        <v>1746</v>
      </c>
      <c r="V530" s="24" t="s">
        <v>1746</v>
      </c>
      <c r="W530" s="166"/>
      <c r="X530" s="141" t="s">
        <v>1746</v>
      </c>
      <c r="Y530" s="141" t="s">
        <v>1746</v>
      </c>
      <c r="Z530" s="153" t="s">
        <v>1746</v>
      </c>
    </row>
    <row r="531" spans="1:26" x14ac:dyDescent="0.25">
      <c r="A531" s="29">
        <v>530</v>
      </c>
      <c r="B531" s="90" t="s">
        <v>2064</v>
      </c>
      <c r="C531" s="90" t="s">
        <v>308</v>
      </c>
      <c r="D531" s="91">
        <v>44117</v>
      </c>
      <c r="E531" s="92">
        <v>0.54166666666666696</v>
      </c>
      <c r="F531" s="92">
        <v>0.875</v>
      </c>
      <c r="G531" s="93">
        <v>1200</v>
      </c>
      <c r="H531" s="22" t="s">
        <v>1746</v>
      </c>
      <c r="I531" s="23" t="s">
        <v>1746</v>
      </c>
      <c r="J531" s="23" t="s">
        <v>1746</v>
      </c>
      <c r="K531" s="23" t="s">
        <v>1746</v>
      </c>
      <c r="L531" s="94">
        <v>0.5</v>
      </c>
      <c r="M531" s="94" t="s">
        <v>1746</v>
      </c>
      <c r="N531" s="94">
        <v>5.5</v>
      </c>
      <c r="O531" s="23" t="s">
        <v>1746</v>
      </c>
      <c r="P531" s="15" t="s">
        <v>1746</v>
      </c>
      <c r="Q531" s="15" t="s">
        <v>1746</v>
      </c>
      <c r="R531" s="136">
        <v>13</v>
      </c>
      <c r="S531" s="93">
        <v>1</v>
      </c>
      <c r="T531" s="138">
        <v>5</v>
      </c>
      <c r="U531" s="22" t="s">
        <v>1746</v>
      </c>
      <c r="V531" s="24" t="s">
        <v>1746</v>
      </c>
      <c r="W531" s="94">
        <v>8</v>
      </c>
      <c r="X531" s="141" t="s">
        <v>1746</v>
      </c>
      <c r="Y531" s="141" t="s">
        <v>1746</v>
      </c>
      <c r="Z531" s="153" t="s">
        <v>1746</v>
      </c>
    </row>
    <row r="532" spans="1:26" x14ac:dyDescent="0.25">
      <c r="A532" s="29">
        <v>531</v>
      </c>
      <c r="B532" s="90" t="s">
        <v>3511</v>
      </c>
      <c r="C532" s="90" t="s">
        <v>256</v>
      </c>
      <c r="D532" s="91">
        <v>44118</v>
      </c>
      <c r="E532" s="92">
        <v>0.42361111111111099</v>
      </c>
      <c r="F532" s="92">
        <v>0.79861111111111105</v>
      </c>
      <c r="G532" s="93">
        <v>1200</v>
      </c>
      <c r="H532" s="22" t="s">
        <v>1746</v>
      </c>
      <c r="I532" s="23" t="s">
        <v>1746</v>
      </c>
      <c r="J532" s="23" t="s">
        <v>1746</v>
      </c>
      <c r="K532" s="23" t="s">
        <v>1746</v>
      </c>
      <c r="L532" s="94">
        <v>0</v>
      </c>
      <c r="M532" s="94" t="s">
        <v>1746</v>
      </c>
      <c r="N532" s="94">
        <v>2</v>
      </c>
      <c r="O532" s="23" t="s">
        <v>1746</v>
      </c>
      <c r="P532" s="15" t="s">
        <v>1746</v>
      </c>
      <c r="Q532" s="15" t="s">
        <v>1746</v>
      </c>
      <c r="R532" s="136">
        <v>16.2</v>
      </c>
      <c r="S532" s="93">
        <v>1</v>
      </c>
      <c r="T532" s="138">
        <v>2</v>
      </c>
      <c r="U532" s="22" t="s">
        <v>1746</v>
      </c>
      <c r="V532" s="24" t="s">
        <v>1746</v>
      </c>
      <c r="W532" s="94">
        <v>9</v>
      </c>
      <c r="X532" s="141" t="s">
        <v>1746</v>
      </c>
      <c r="Y532" s="141" t="s">
        <v>1746</v>
      </c>
      <c r="Z532" s="153" t="s">
        <v>3816</v>
      </c>
    </row>
    <row r="533" spans="1:26" x14ac:dyDescent="0.25">
      <c r="A533" s="29">
        <v>532</v>
      </c>
      <c r="B533" s="90" t="s">
        <v>3511</v>
      </c>
      <c r="C533" s="90" t="s">
        <v>2363</v>
      </c>
      <c r="D533" s="91">
        <v>44119</v>
      </c>
      <c r="E533" s="92">
        <v>0.38194444444444398</v>
      </c>
      <c r="F533" s="92">
        <v>0.71527777777777801</v>
      </c>
      <c r="G533" s="93">
        <v>1200</v>
      </c>
      <c r="H533" s="22" t="s">
        <v>1746</v>
      </c>
      <c r="I533" s="23" t="s">
        <v>1746</v>
      </c>
      <c r="J533" s="23" t="s">
        <v>1746</v>
      </c>
      <c r="K533" s="23" t="s">
        <v>1746</v>
      </c>
      <c r="L533" s="94">
        <v>1</v>
      </c>
      <c r="M533" s="94" t="s">
        <v>1746</v>
      </c>
      <c r="N533" s="94">
        <v>2.8</v>
      </c>
      <c r="O533" s="23" t="s">
        <v>1746</v>
      </c>
      <c r="P533" s="15" t="s">
        <v>1746</v>
      </c>
      <c r="Q533" s="15" t="s">
        <v>1746</v>
      </c>
      <c r="R533" s="136">
        <v>13.6</v>
      </c>
      <c r="S533" s="93">
        <v>1</v>
      </c>
      <c r="T533" s="138">
        <v>1.7999999999999998</v>
      </c>
      <c r="U533" s="22" t="s">
        <v>1746</v>
      </c>
      <c r="V533" s="24" t="s">
        <v>1746</v>
      </c>
      <c r="W533" s="94">
        <v>8.0000000000000178</v>
      </c>
      <c r="X533" s="141" t="s">
        <v>1746</v>
      </c>
      <c r="Y533" s="141" t="s">
        <v>1746</v>
      </c>
      <c r="Z533" s="153" t="s">
        <v>1746</v>
      </c>
    </row>
    <row r="534" spans="1:26" x14ac:dyDescent="0.25">
      <c r="A534" s="29">
        <v>533</v>
      </c>
      <c r="B534" s="90" t="s">
        <v>3511</v>
      </c>
      <c r="C534" s="90" t="s">
        <v>234</v>
      </c>
      <c r="D534" s="91">
        <v>44120</v>
      </c>
      <c r="E534" s="92">
        <v>0.5</v>
      </c>
      <c r="F534" s="92">
        <v>0.83333333333333304</v>
      </c>
      <c r="G534" s="93">
        <v>1200</v>
      </c>
      <c r="H534" s="22" t="s">
        <v>1746</v>
      </c>
      <c r="I534" s="23" t="s">
        <v>1746</v>
      </c>
      <c r="J534" s="23" t="s">
        <v>1746</v>
      </c>
      <c r="K534" s="23" t="s">
        <v>1746</v>
      </c>
      <c r="L534" s="94">
        <v>0</v>
      </c>
      <c r="M534" s="94" t="s">
        <v>1746</v>
      </c>
      <c r="N534" s="94">
        <v>3</v>
      </c>
      <c r="O534" s="23" t="s">
        <v>1746</v>
      </c>
      <c r="P534" s="15" t="s">
        <v>1746</v>
      </c>
      <c r="Q534" s="15" t="s">
        <v>1746</v>
      </c>
      <c r="R534" s="136">
        <v>39</v>
      </c>
      <c r="S534" s="93">
        <v>1</v>
      </c>
      <c r="T534" s="138">
        <v>3</v>
      </c>
      <c r="U534" s="22" t="s">
        <v>1746</v>
      </c>
      <c r="V534" s="24" t="s">
        <v>1746</v>
      </c>
      <c r="W534" s="94">
        <v>7.9999999999999929</v>
      </c>
      <c r="X534" s="141" t="s">
        <v>1746</v>
      </c>
      <c r="Y534" s="141" t="s">
        <v>1746</v>
      </c>
      <c r="Z534" s="153" t="s">
        <v>3815</v>
      </c>
    </row>
    <row r="535" spans="1:26" x14ac:dyDescent="0.25">
      <c r="A535" s="29">
        <v>534</v>
      </c>
      <c r="B535" s="90" t="s">
        <v>3511</v>
      </c>
      <c r="C535" s="90" t="s">
        <v>234</v>
      </c>
      <c r="D535" s="91">
        <v>44121</v>
      </c>
      <c r="E535" s="92">
        <v>0.375</v>
      </c>
      <c r="F535" s="92">
        <v>0.79166666666666696</v>
      </c>
      <c r="G535" s="93">
        <v>1200</v>
      </c>
      <c r="H535" s="22" t="s">
        <v>1746</v>
      </c>
      <c r="I535" s="23" t="s">
        <v>1746</v>
      </c>
      <c r="J535" s="23" t="s">
        <v>1746</v>
      </c>
      <c r="K535" s="23" t="s">
        <v>1746</v>
      </c>
      <c r="L535" s="94">
        <v>0.5</v>
      </c>
      <c r="M535" s="94" t="s">
        <v>1746</v>
      </c>
      <c r="N535" s="94">
        <v>3</v>
      </c>
      <c r="O535" s="23" t="s">
        <v>1746</v>
      </c>
      <c r="P535" s="15" t="s">
        <v>1746</v>
      </c>
      <c r="Q535" s="15" t="s">
        <v>1746</v>
      </c>
      <c r="R535" s="136">
        <v>56</v>
      </c>
      <c r="S535" s="93">
        <v>1</v>
      </c>
      <c r="T535" s="138">
        <v>2.5</v>
      </c>
      <c r="U535" s="22" t="s">
        <v>1746</v>
      </c>
      <c r="V535" s="24" t="s">
        <v>1746</v>
      </c>
      <c r="W535" s="94">
        <v>10.000000000000007</v>
      </c>
      <c r="X535" s="141" t="s">
        <v>1746</v>
      </c>
      <c r="Y535" s="141" t="s">
        <v>1746</v>
      </c>
      <c r="Z535" s="153" t="s">
        <v>3814</v>
      </c>
    </row>
    <row r="536" spans="1:26" x14ac:dyDescent="0.25">
      <c r="A536" s="29">
        <v>535</v>
      </c>
      <c r="B536" s="90" t="s">
        <v>3509</v>
      </c>
      <c r="C536" s="90" t="s">
        <v>240</v>
      </c>
      <c r="D536" s="91">
        <v>44122</v>
      </c>
      <c r="E536" s="92">
        <v>0.45138888888888901</v>
      </c>
      <c r="F536" s="92">
        <v>0.82638888888888895</v>
      </c>
      <c r="G536" s="93">
        <v>1200</v>
      </c>
      <c r="H536" s="22" t="s">
        <v>1746</v>
      </c>
      <c r="I536" s="23" t="s">
        <v>1746</v>
      </c>
      <c r="J536" s="23" t="s">
        <v>1746</v>
      </c>
      <c r="K536" s="23" t="s">
        <v>1746</v>
      </c>
      <c r="L536" s="94">
        <v>0</v>
      </c>
      <c r="M536" s="94" t="s">
        <v>1746</v>
      </c>
      <c r="N536" s="94">
        <v>4.2</v>
      </c>
      <c r="O536" s="23" t="s">
        <v>1746</v>
      </c>
      <c r="P536" s="15" t="s">
        <v>1746</v>
      </c>
      <c r="Q536" s="15" t="s">
        <v>1746</v>
      </c>
      <c r="R536" s="136">
        <v>24.2</v>
      </c>
      <c r="S536" s="93">
        <v>1</v>
      </c>
      <c r="T536" s="138">
        <v>4.2</v>
      </c>
      <c r="U536" s="22" t="s">
        <v>1746</v>
      </c>
      <c r="V536" s="24" t="s">
        <v>1746</v>
      </c>
      <c r="W536" s="94">
        <v>8.9999999999999982</v>
      </c>
      <c r="X536" s="141" t="s">
        <v>1746</v>
      </c>
      <c r="Y536" s="141" t="s">
        <v>1746</v>
      </c>
      <c r="Z536" s="153" t="s">
        <v>3813</v>
      </c>
    </row>
    <row r="537" spans="1:26" x14ac:dyDescent="0.25">
      <c r="A537" s="29">
        <v>536</v>
      </c>
      <c r="B537" s="90" t="s">
        <v>3509</v>
      </c>
      <c r="C537" s="90" t="s">
        <v>234</v>
      </c>
      <c r="D537" s="91">
        <v>44123</v>
      </c>
      <c r="E537" s="92">
        <v>0.67361111111111105</v>
      </c>
      <c r="F537" s="92">
        <v>0.84027777777777801</v>
      </c>
      <c r="G537" s="93">
        <v>1200</v>
      </c>
      <c r="H537" s="22" t="s">
        <v>1746</v>
      </c>
      <c r="I537" s="23" t="s">
        <v>1746</v>
      </c>
      <c r="J537" s="23" t="s">
        <v>1746</v>
      </c>
      <c r="K537" s="23" t="s">
        <v>1746</v>
      </c>
      <c r="L537" s="94">
        <v>0</v>
      </c>
      <c r="M537" s="94" t="s">
        <v>1746</v>
      </c>
      <c r="N537" s="94">
        <v>3</v>
      </c>
      <c r="O537" s="23" t="s">
        <v>1746</v>
      </c>
      <c r="P537" s="15" t="s">
        <v>1746</v>
      </c>
      <c r="Q537" s="15" t="s">
        <v>1746</v>
      </c>
      <c r="R537" s="136">
        <v>7</v>
      </c>
      <c r="S537" s="93">
        <v>1</v>
      </c>
      <c r="T537" s="138">
        <v>3</v>
      </c>
      <c r="U537" s="22" t="s">
        <v>1746</v>
      </c>
      <c r="V537" s="24" t="s">
        <v>1746</v>
      </c>
      <c r="W537" s="94">
        <v>4.0000000000000071</v>
      </c>
      <c r="X537" s="141" t="s">
        <v>1746</v>
      </c>
      <c r="Y537" s="141" t="s">
        <v>1746</v>
      </c>
      <c r="Z537" s="153" t="s">
        <v>3812</v>
      </c>
    </row>
    <row r="538" spans="1:26" x14ac:dyDescent="0.25">
      <c r="A538" s="29">
        <v>537</v>
      </c>
      <c r="B538" s="90" t="s">
        <v>3509</v>
      </c>
      <c r="C538" s="90" t="s">
        <v>2379</v>
      </c>
      <c r="D538" s="91">
        <v>44124</v>
      </c>
      <c r="E538" s="92">
        <v>0.45486111111111099</v>
      </c>
      <c r="F538" s="92">
        <v>0.74305555555555503</v>
      </c>
      <c r="G538" s="93">
        <v>1200</v>
      </c>
      <c r="H538" s="22" t="s">
        <v>1746</v>
      </c>
      <c r="I538" s="23" t="s">
        <v>1746</v>
      </c>
      <c r="J538" s="23" t="s">
        <v>1746</v>
      </c>
      <c r="K538" s="23" t="s">
        <v>1746</v>
      </c>
      <c r="L538" s="94">
        <v>0.5</v>
      </c>
      <c r="M538" s="94" t="s">
        <v>1746</v>
      </c>
      <c r="N538" s="94">
        <v>3</v>
      </c>
      <c r="O538" s="23" t="s">
        <v>1746</v>
      </c>
      <c r="P538" s="15" t="s">
        <v>1746</v>
      </c>
      <c r="Q538" s="15" t="s">
        <v>1746</v>
      </c>
      <c r="R538" s="136">
        <v>9.5</v>
      </c>
      <c r="S538" s="93">
        <v>1</v>
      </c>
      <c r="T538" s="138">
        <v>2.5</v>
      </c>
      <c r="U538" s="22" t="s">
        <v>1746</v>
      </c>
      <c r="V538" s="24" t="s">
        <v>1746</v>
      </c>
      <c r="W538" s="94">
        <v>4</v>
      </c>
      <c r="X538" s="141" t="s">
        <v>1746</v>
      </c>
      <c r="Y538" s="141" t="s">
        <v>1746</v>
      </c>
      <c r="Z538" s="153" t="s">
        <v>3811</v>
      </c>
    </row>
    <row r="539" spans="1:26" x14ac:dyDescent="0.25">
      <c r="A539" s="29">
        <v>538</v>
      </c>
      <c r="B539" s="90" t="s">
        <v>3511</v>
      </c>
      <c r="C539" s="90" t="s">
        <v>240</v>
      </c>
      <c r="D539" s="91">
        <v>44126</v>
      </c>
      <c r="E539" s="92">
        <v>0.40625</v>
      </c>
      <c r="F539" s="92">
        <v>0.73958333333333304</v>
      </c>
      <c r="G539" s="93">
        <v>1200</v>
      </c>
      <c r="H539" s="22" t="s">
        <v>1746</v>
      </c>
      <c r="I539" s="23" t="s">
        <v>1746</v>
      </c>
      <c r="J539" s="23" t="s">
        <v>1746</v>
      </c>
      <c r="K539" s="23" t="s">
        <v>1746</v>
      </c>
      <c r="L539" s="94">
        <v>0</v>
      </c>
      <c r="M539" s="94" t="s">
        <v>1746</v>
      </c>
      <c r="N539" s="94">
        <v>2</v>
      </c>
      <c r="O539" s="23" t="s">
        <v>1746</v>
      </c>
      <c r="P539" s="15" t="s">
        <v>1746</v>
      </c>
      <c r="Q539" s="15" t="s">
        <v>1746</v>
      </c>
      <c r="R539" s="136">
        <v>24.2</v>
      </c>
      <c r="S539" s="93">
        <v>1</v>
      </c>
      <c r="T539" s="138">
        <v>2</v>
      </c>
      <c r="U539" s="22" t="s">
        <v>1746</v>
      </c>
      <c r="V539" s="24" t="s">
        <v>1746</v>
      </c>
      <c r="W539" s="94">
        <v>7.9999999999999929</v>
      </c>
      <c r="X539" s="141" t="s">
        <v>1746</v>
      </c>
      <c r="Y539" s="141" t="s">
        <v>1746</v>
      </c>
      <c r="Z539" s="153" t="s">
        <v>3810</v>
      </c>
    </row>
    <row r="540" spans="1:26" x14ac:dyDescent="0.25">
      <c r="A540" s="29">
        <v>539</v>
      </c>
      <c r="B540" s="90" t="s">
        <v>3511</v>
      </c>
      <c r="C540" s="90" t="s">
        <v>234</v>
      </c>
      <c r="D540" s="91">
        <v>44134</v>
      </c>
      <c r="E540" s="92">
        <v>0.40625</v>
      </c>
      <c r="F540" s="92">
        <v>0.82291666666666696</v>
      </c>
      <c r="G540" s="93">
        <v>1200</v>
      </c>
      <c r="H540" s="22" t="s">
        <v>1746</v>
      </c>
      <c r="I540" s="23" t="s">
        <v>1746</v>
      </c>
      <c r="J540" s="23" t="s">
        <v>1746</v>
      </c>
      <c r="K540" s="23" t="s">
        <v>1746</v>
      </c>
      <c r="L540" s="94">
        <v>0</v>
      </c>
      <c r="M540" s="94" t="s">
        <v>1746</v>
      </c>
      <c r="N540" s="94">
        <v>7</v>
      </c>
      <c r="O540" s="23" t="s">
        <v>1746</v>
      </c>
      <c r="P540" s="15" t="s">
        <v>1746</v>
      </c>
      <c r="Q540" s="15" t="s">
        <v>1746</v>
      </c>
      <c r="R540" s="136">
        <v>59.3</v>
      </c>
      <c r="S540" s="93">
        <v>1</v>
      </c>
      <c r="T540" s="138">
        <v>7</v>
      </c>
      <c r="U540" s="22" t="s">
        <v>1746</v>
      </c>
      <c r="V540" s="24" t="s">
        <v>1746</v>
      </c>
      <c r="W540" s="94">
        <v>10.000000000000007</v>
      </c>
      <c r="X540" s="141" t="s">
        <v>1746</v>
      </c>
      <c r="Y540" s="141" t="s">
        <v>1746</v>
      </c>
      <c r="Z540" s="153" t="s">
        <v>3809</v>
      </c>
    </row>
    <row r="541" spans="1:26" x14ac:dyDescent="0.25">
      <c r="A541" s="29">
        <v>540</v>
      </c>
      <c r="B541" s="90" t="s">
        <v>3511</v>
      </c>
      <c r="C541" s="90" t="s">
        <v>240</v>
      </c>
      <c r="D541" s="91">
        <v>44135</v>
      </c>
      <c r="E541" s="92">
        <v>0.39236111111111099</v>
      </c>
      <c r="F541" s="92">
        <v>0.68402777777777801</v>
      </c>
      <c r="G541" s="93">
        <v>1200</v>
      </c>
      <c r="H541" s="22" t="s">
        <v>1746</v>
      </c>
      <c r="I541" s="23" t="s">
        <v>1746</v>
      </c>
      <c r="J541" s="23" t="s">
        <v>1746</v>
      </c>
      <c r="K541" s="23" t="s">
        <v>1746</v>
      </c>
      <c r="L541" s="94">
        <v>0</v>
      </c>
      <c r="M541" s="94" t="s">
        <v>1746</v>
      </c>
      <c r="N541" s="94">
        <v>4</v>
      </c>
      <c r="O541" s="23" t="s">
        <v>1746</v>
      </c>
      <c r="P541" s="15" t="s">
        <v>1746</v>
      </c>
      <c r="Q541" s="15" t="s">
        <v>1746</v>
      </c>
      <c r="R541" s="136">
        <v>16.2</v>
      </c>
      <c r="S541" s="93">
        <v>1</v>
      </c>
      <c r="T541" s="138">
        <v>4</v>
      </c>
      <c r="U541" s="22" t="s">
        <v>1746</v>
      </c>
      <c r="V541" s="24" t="s">
        <v>1746</v>
      </c>
      <c r="W541" s="94">
        <v>7.0000000000000089</v>
      </c>
      <c r="X541" s="141" t="s">
        <v>1746</v>
      </c>
      <c r="Y541" s="141" t="s">
        <v>1746</v>
      </c>
      <c r="Z541" s="153" t="s">
        <v>3808</v>
      </c>
    </row>
    <row r="542" spans="1:26" x14ac:dyDescent="0.25">
      <c r="A542" s="29">
        <v>541</v>
      </c>
      <c r="B542" s="90" t="s">
        <v>2064</v>
      </c>
      <c r="C542" s="90" t="s">
        <v>27</v>
      </c>
      <c r="D542" s="91">
        <v>44135</v>
      </c>
      <c r="E542" s="92">
        <v>0.45833333333333298</v>
      </c>
      <c r="F542" s="92">
        <v>0.79166666666666696</v>
      </c>
      <c r="G542" s="93">
        <v>1200</v>
      </c>
      <c r="H542" s="22" t="s">
        <v>1746</v>
      </c>
      <c r="I542" s="23" t="s">
        <v>1746</v>
      </c>
      <c r="J542" s="23" t="s">
        <v>1746</v>
      </c>
      <c r="K542" s="23" t="s">
        <v>1746</v>
      </c>
      <c r="L542" s="94">
        <v>0.5</v>
      </c>
      <c r="M542" s="94" t="s">
        <v>1746</v>
      </c>
      <c r="N542" s="94">
        <v>10</v>
      </c>
      <c r="O542" s="23" t="s">
        <v>1746</v>
      </c>
      <c r="P542" s="15" t="s">
        <v>1746</v>
      </c>
      <c r="Q542" s="15" t="s">
        <v>1746</v>
      </c>
      <c r="R542" s="136">
        <v>35</v>
      </c>
      <c r="S542" s="93">
        <v>1</v>
      </c>
      <c r="T542" s="138">
        <v>9.5</v>
      </c>
      <c r="U542" s="22" t="s">
        <v>1746</v>
      </c>
      <c r="V542" s="24" t="s">
        <v>1746</v>
      </c>
      <c r="W542" s="94">
        <v>8.000000000000016</v>
      </c>
      <c r="X542" s="141" t="s">
        <v>1746</v>
      </c>
      <c r="Y542" s="141" t="s">
        <v>1746</v>
      </c>
      <c r="Z542" s="153" t="s">
        <v>3807</v>
      </c>
    </row>
    <row r="543" spans="1:26" x14ac:dyDescent="0.25">
      <c r="A543" s="29">
        <v>542</v>
      </c>
      <c r="B543" s="90" t="s">
        <v>2064</v>
      </c>
      <c r="C543" s="90" t="s">
        <v>308</v>
      </c>
      <c r="D543" s="91">
        <v>44136</v>
      </c>
      <c r="E543" s="92">
        <v>0.40277777777777801</v>
      </c>
      <c r="F543" s="92">
        <v>0.73611111111111105</v>
      </c>
      <c r="G543" s="93">
        <v>1200</v>
      </c>
      <c r="H543" s="22" t="s">
        <v>1746</v>
      </c>
      <c r="I543" s="23" t="s">
        <v>1746</v>
      </c>
      <c r="J543" s="23" t="s">
        <v>1746</v>
      </c>
      <c r="K543" s="23" t="s">
        <v>1746</v>
      </c>
      <c r="L543" s="94">
        <v>0</v>
      </c>
      <c r="M543" s="94" t="s">
        <v>1746</v>
      </c>
      <c r="N543" s="94">
        <v>5</v>
      </c>
      <c r="O543" s="23" t="s">
        <v>1746</v>
      </c>
      <c r="P543" s="15" t="s">
        <v>1746</v>
      </c>
      <c r="Q543" s="15" t="s">
        <v>1746</v>
      </c>
      <c r="R543" s="136">
        <v>14</v>
      </c>
      <c r="S543" s="93">
        <v>1</v>
      </c>
      <c r="T543" s="138">
        <v>5</v>
      </c>
      <c r="U543" s="22" t="s">
        <v>1746</v>
      </c>
      <c r="V543" s="24" t="s">
        <v>1746</v>
      </c>
      <c r="W543" s="94">
        <v>7.9999999999999929</v>
      </c>
      <c r="X543" s="141" t="s">
        <v>1746</v>
      </c>
      <c r="Y543" s="141" t="s">
        <v>1746</v>
      </c>
      <c r="Z543" s="153" t="s">
        <v>3806</v>
      </c>
    </row>
    <row r="544" spans="1:26" x14ac:dyDescent="0.25">
      <c r="A544" s="29">
        <v>543</v>
      </c>
      <c r="B544" s="90" t="s">
        <v>3511</v>
      </c>
      <c r="C544" s="90" t="s">
        <v>2379</v>
      </c>
      <c r="D544" s="91">
        <v>44136</v>
      </c>
      <c r="E544" s="92">
        <v>0.41319444444444398</v>
      </c>
      <c r="F544" s="92">
        <v>0.74652777777777801</v>
      </c>
      <c r="G544" s="93">
        <v>1200</v>
      </c>
      <c r="H544" s="22" t="s">
        <v>1746</v>
      </c>
      <c r="I544" s="23" t="s">
        <v>1746</v>
      </c>
      <c r="J544" s="23" t="s">
        <v>1746</v>
      </c>
      <c r="K544" s="23" t="s">
        <v>1746</v>
      </c>
      <c r="L544" s="94">
        <v>0</v>
      </c>
      <c r="M544" s="94" t="s">
        <v>1746</v>
      </c>
      <c r="N544" s="94">
        <v>6</v>
      </c>
      <c r="O544" s="23" t="s">
        <v>1746</v>
      </c>
      <c r="P544" s="15" t="s">
        <v>1746</v>
      </c>
      <c r="Q544" s="15" t="s">
        <v>1746</v>
      </c>
      <c r="R544" s="136">
        <v>20.2</v>
      </c>
      <c r="S544" s="93">
        <v>1</v>
      </c>
      <c r="T544" s="138">
        <v>6</v>
      </c>
      <c r="U544" s="22" t="s">
        <v>1746</v>
      </c>
      <c r="V544" s="24" t="s">
        <v>1746</v>
      </c>
      <c r="W544" s="94">
        <v>8.0000000000000178</v>
      </c>
      <c r="X544" s="141" t="s">
        <v>1746</v>
      </c>
      <c r="Y544" s="141" t="s">
        <v>1746</v>
      </c>
      <c r="Z544" s="153" t="s">
        <v>3805</v>
      </c>
    </row>
    <row r="545" spans="1:26" x14ac:dyDescent="0.25">
      <c r="A545" s="29">
        <v>544</v>
      </c>
      <c r="B545" s="90" t="s">
        <v>2064</v>
      </c>
      <c r="C545" s="90" t="s">
        <v>314</v>
      </c>
      <c r="D545" s="91">
        <v>44137</v>
      </c>
      <c r="E545" s="92">
        <v>0.37152777777777801</v>
      </c>
      <c r="F545" s="92">
        <v>0.52430555555555602</v>
      </c>
      <c r="G545" s="93">
        <v>1200</v>
      </c>
      <c r="H545" s="22" t="s">
        <v>1746</v>
      </c>
      <c r="I545" s="23" t="s">
        <v>1746</v>
      </c>
      <c r="J545" s="23" t="s">
        <v>1746</v>
      </c>
      <c r="K545" s="23" t="s">
        <v>1746</v>
      </c>
      <c r="L545" s="94">
        <v>0</v>
      </c>
      <c r="M545" s="94" t="s">
        <v>1746</v>
      </c>
      <c r="N545" s="94">
        <v>6</v>
      </c>
      <c r="O545" s="23" t="s">
        <v>1746</v>
      </c>
      <c r="P545" s="15" t="s">
        <v>1746</v>
      </c>
      <c r="Q545" s="15" t="s">
        <v>1746</v>
      </c>
      <c r="R545" s="136">
        <v>5</v>
      </c>
      <c r="S545" s="93">
        <v>1</v>
      </c>
      <c r="T545" s="138">
        <v>6</v>
      </c>
      <c r="U545" s="22" t="s">
        <v>1746</v>
      </c>
      <c r="V545" s="24" t="s">
        <v>1746</v>
      </c>
      <c r="W545" s="166">
        <v>8</v>
      </c>
      <c r="X545" s="141" t="s">
        <v>1746</v>
      </c>
      <c r="Y545" s="141" t="s">
        <v>1746</v>
      </c>
      <c r="Z545" s="153" t="s">
        <v>3804</v>
      </c>
    </row>
    <row r="546" spans="1:26" x14ac:dyDescent="0.25">
      <c r="A546" s="29">
        <v>545</v>
      </c>
      <c r="B546" s="90" t="s">
        <v>2064</v>
      </c>
      <c r="C546" s="90" t="s">
        <v>318</v>
      </c>
      <c r="D546" s="91">
        <v>44137</v>
      </c>
      <c r="E546" s="92">
        <v>0.56944444444444398</v>
      </c>
      <c r="F546" s="92">
        <v>0.75</v>
      </c>
      <c r="G546" s="93">
        <v>1200</v>
      </c>
      <c r="H546" s="22" t="s">
        <v>1746</v>
      </c>
      <c r="I546" s="23" t="s">
        <v>1746</v>
      </c>
      <c r="J546" s="23" t="s">
        <v>1746</v>
      </c>
      <c r="K546" s="23" t="s">
        <v>1746</v>
      </c>
      <c r="L546" s="94">
        <v>0</v>
      </c>
      <c r="M546" s="94" t="s">
        <v>1746</v>
      </c>
      <c r="N546" s="94">
        <v>5.5</v>
      </c>
      <c r="O546" s="23" t="s">
        <v>1746</v>
      </c>
      <c r="P546" s="15" t="s">
        <v>1746</v>
      </c>
      <c r="Q546" s="15" t="s">
        <v>1746</v>
      </c>
      <c r="R546" s="136">
        <v>3.5</v>
      </c>
      <c r="S546" s="93">
        <v>1</v>
      </c>
      <c r="T546" s="138">
        <v>5.5</v>
      </c>
      <c r="U546" s="22" t="s">
        <v>1746</v>
      </c>
      <c r="V546" s="24" t="s">
        <v>1746</v>
      </c>
      <c r="W546" s="166"/>
      <c r="X546" s="141" t="s">
        <v>1746</v>
      </c>
      <c r="Y546" s="141" t="s">
        <v>1746</v>
      </c>
      <c r="Z546" s="153" t="s">
        <v>3803</v>
      </c>
    </row>
    <row r="547" spans="1:26" x14ac:dyDescent="0.25">
      <c r="A547" s="29">
        <v>546</v>
      </c>
      <c r="B547" s="90" t="s">
        <v>3508</v>
      </c>
      <c r="C547" s="90" t="s">
        <v>356</v>
      </c>
      <c r="D547" s="91">
        <v>44137</v>
      </c>
      <c r="E547" s="92">
        <v>0.375</v>
      </c>
      <c r="F547" s="92">
        <v>0.79166666666666696</v>
      </c>
      <c r="G547" s="93">
        <v>1200</v>
      </c>
      <c r="H547" s="22" t="s">
        <v>1746</v>
      </c>
      <c r="I547" s="23" t="s">
        <v>1746</v>
      </c>
      <c r="J547" s="23" t="s">
        <v>1746</v>
      </c>
      <c r="K547" s="23" t="s">
        <v>1746</v>
      </c>
      <c r="L547" s="94">
        <v>0</v>
      </c>
      <c r="M547" s="94" t="s">
        <v>1746</v>
      </c>
      <c r="N547" s="94">
        <v>6</v>
      </c>
      <c r="O547" s="23" t="s">
        <v>1746</v>
      </c>
      <c r="P547" s="15" t="s">
        <v>1746</v>
      </c>
      <c r="Q547" s="15" t="s">
        <v>1746</v>
      </c>
      <c r="R547" s="136">
        <v>12</v>
      </c>
      <c r="S547" s="93">
        <v>1</v>
      </c>
      <c r="T547" s="138">
        <v>6</v>
      </c>
      <c r="U547" s="22" t="s">
        <v>1746</v>
      </c>
      <c r="V547" s="24" t="s">
        <v>1746</v>
      </c>
      <c r="W547" s="94">
        <v>10</v>
      </c>
      <c r="X547" s="141" t="s">
        <v>1746</v>
      </c>
      <c r="Y547" s="141" t="s">
        <v>1746</v>
      </c>
      <c r="Z547" s="153" t="s">
        <v>3802</v>
      </c>
    </row>
    <row r="548" spans="1:26" x14ac:dyDescent="0.25">
      <c r="A548" s="29">
        <v>547</v>
      </c>
      <c r="B548" s="90" t="s">
        <v>3511</v>
      </c>
      <c r="C548" s="90" t="s">
        <v>234</v>
      </c>
      <c r="D548" s="91">
        <v>44137</v>
      </c>
      <c r="E548" s="92">
        <v>0.38888888888888901</v>
      </c>
      <c r="F548" s="92">
        <v>0.84722222222222199</v>
      </c>
      <c r="G548" s="93">
        <v>1200</v>
      </c>
      <c r="H548" s="22" t="s">
        <v>1746</v>
      </c>
      <c r="I548" s="23" t="s">
        <v>1746</v>
      </c>
      <c r="J548" s="23" t="s">
        <v>1746</v>
      </c>
      <c r="K548" s="23" t="s">
        <v>1746</v>
      </c>
      <c r="L548" s="94">
        <v>0</v>
      </c>
      <c r="M548" s="94" t="s">
        <v>1746</v>
      </c>
      <c r="N548" s="94">
        <v>5</v>
      </c>
      <c r="O548" s="23" t="s">
        <v>1746</v>
      </c>
      <c r="P548" s="15" t="s">
        <v>1746</v>
      </c>
      <c r="Q548" s="15" t="s">
        <v>1746</v>
      </c>
      <c r="R548" s="136">
        <v>45</v>
      </c>
      <c r="S548" s="93">
        <v>0</v>
      </c>
      <c r="T548" s="138">
        <v>0</v>
      </c>
      <c r="U548" s="22" t="s">
        <v>1746</v>
      </c>
      <c r="V548" s="24" t="s">
        <v>1746</v>
      </c>
      <c r="W548" s="94">
        <v>11</v>
      </c>
      <c r="X548" s="141" t="s">
        <v>1746</v>
      </c>
      <c r="Y548" s="141" t="s">
        <v>1746</v>
      </c>
      <c r="Z548" s="153" t="s">
        <v>3801</v>
      </c>
    </row>
    <row r="549" spans="1:26" x14ac:dyDescent="0.25">
      <c r="A549" s="29">
        <v>548</v>
      </c>
      <c r="B549" s="90" t="s">
        <v>3511</v>
      </c>
      <c r="C549" s="90" t="s">
        <v>308</v>
      </c>
      <c r="D549" s="91">
        <v>44138</v>
      </c>
      <c r="E549" s="92">
        <v>0.39236111111111099</v>
      </c>
      <c r="F549" s="92">
        <v>0.80902777777777801</v>
      </c>
      <c r="G549" s="93">
        <v>1200</v>
      </c>
      <c r="H549" s="22" t="s">
        <v>1746</v>
      </c>
      <c r="I549" s="23" t="s">
        <v>1746</v>
      </c>
      <c r="J549" s="23" t="s">
        <v>1746</v>
      </c>
      <c r="K549" s="23" t="s">
        <v>1746</v>
      </c>
      <c r="L549" s="94">
        <v>0</v>
      </c>
      <c r="M549" s="94" t="s">
        <v>1746</v>
      </c>
      <c r="N549" s="94">
        <v>3.5</v>
      </c>
      <c r="O549" s="23" t="s">
        <v>1746</v>
      </c>
      <c r="P549" s="15" t="s">
        <v>1746</v>
      </c>
      <c r="Q549" s="15" t="s">
        <v>1746</v>
      </c>
      <c r="R549" s="136">
        <v>16</v>
      </c>
      <c r="S549" s="93">
        <v>1</v>
      </c>
      <c r="T549" s="138">
        <v>3.5</v>
      </c>
      <c r="U549" s="22" t="s">
        <v>1746</v>
      </c>
      <c r="V549" s="24" t="s">
        <v>1746</v>
      </c>
      <c r="W549" s="94">
        <v>10</v>
      </c>
      <c r="X549" s="141" t="s">
        <v>1746</v>
      </c>
      <c r="Y549" s="141" t="s">
        <v>1746</v>
      </c>
      <c r="Z549" s="153" t="s">
        <v>3800</v>
      </c>
    </row>
    <row r="550" spans="1:26" x14ac:dyDescent="0.25">
      <c r="A550" s="29">
        <v>549</v>
      </c>
      <c r="B550" s="90" t="s">
        <v>3508</v>
      </c>
      <c r="C550" s="90" t="s">
        <v>27</v>
      </c>
      <c r="D550" s="91">
        <v>44139</v>
      </c>
      <c r="E550" s="92">
        <v>0.36805555555555602</v>
      </c>
      <c r="F550" s="92">
        <v>0.74305555555555503</v>
      </c>
      <c r="G550" s="93">
        <v>1200</v>
      </c>
      <c r="H550" s="22" t="s">
        <v>1746</v>
      </c>
      <c r="I550" s="23" t="s">
        <v>1746</v>
      </c>
      <c r="J550" s="23" t="s">
        <v>1746</v>
      </c>
      <c r="K550" s="23" t="s">
        <v>1746</v>
      </c>
      <c r="L550" s="94">
        <v>0.8</v>
      </c>
      <c r="M550" s="94" t="s">
        <v>1746</v>
      </c>
      <c r="N550" s="94">
        <v>6.1</v>
      </c>
      <c r="O550" s="23" t="s">
        <v>1746</v>
      </c>
      <c r="P550" s="15" t="s">
        <v>1746</v>
      </c>
      <c r="Q550" s="15" t="s">
        <v>1746</v>
      </c>
      <c r="R550" s="136">
        <v>12</v>
      </c>
      <c r="S550" s="93">
        <v>3</v>
      </c>
      <c r="T550" s="138">
        <v>15.899999999999999</v>
      </c>
      <c r="U550" s="22" t="s">
        <v>1746</v>
      </c>
      <c r="V550" s="24" t="s">
        <v>1746</v>
      </c>
      <c r="W550" s="94">
        <v>9</v>
      </c>
      <c r="X550" s="141" t="s">
        <v>1746</v>
      </c>
      <c r="Y550" s="141" t="s">
        <v>1746</v>
      </c>
      <c r="Z550" s="153" t="s">
        <v>3799</v>
      </c>
    </row>
    <row r="551" spans="1:26" x14ac:dyDescent="0.25">
      <c r="A551" s="29">
        <v>550</v>
      </c>
      <c r="B551" s="90" t="s">
        <v>3511</v>
      </c>
      <c r="C551" s="90" t="s">
        <v>87</v>
      </c>
      <c r="D551" s="91">
        <v>44139</v>
      </c>
      <c r="E551" s="92">
        <v>0.67708333333333304</v>
      </c>
      <c r="F551" s="92">
        <v>0.84375</v>
      </c>
      <c r="G551" s="93">
        <v>1200</v>
      </c>
      <c r="H551" s="22" t="s">
        <v>1746</v>
      </c>
      <c r="I551" s="23" t="s">
        <v>1746</v>
      </c>
      <c r="J551" s="23" t="s">
        <v>1746</v>
      </c>
      <c r="K551" s="23" t="s">
        <v>1746</v>
      </c>
      <c r="L551" s="94">
        <v>0</v>
      </c>
      <c r="M551" s="94" t="s">
        <v>1746</v>
      </c>
      <c r="N551" s="94">
        <v>5.6</v>
      </c>
      <c r="O551" s="23" t="s">
        <v>1746</v>
      </c>
      <c r="P551" s="15" t="s">
        <v>1746</v>
      </c>
      <c r="Q551" s="15" t="s">
        <v>1746</v>
      </c>
      <c r="R551" s="136">
        <v>3.8</v>
      </c>
      <c r="S551" s="93">
        <v>1</v>
      </c>
      <c r="T551" s="138">
        <v>5.6</v>
      </c>
      <c r="U551" s="22" t="s">
        <v>1746</v>
      </c>
      <c r="V551" s="24" t="s">
        <v>1746</v>
      </c>
      <c r="W551" s="94">
        <v>4</v>
      </c>
      <c r="X551" s="141" t="s">
        <v>1746</v>
      </c>
      <c r="Y551" s="141" t="s">
        <v>1746</v>
      </c>
      <c r="Z551" s="153" t="s">
        <v>3798</v>
      </c>
    </row>
    <row r="552" spans="1:26" x14ac:dyDescent="0.25">
      <c r="A552" s="29">
        <v>551</v>
      </c>
      <c r="B552" s="90" t="s">
        <v>3508</v>
      </c>
      <c r="C552" s="90" t="s">
        <v>356</v>
      </c>
      <c r="D552" s="91">
        <v>44142</v>
      </c>
      <c r="E552" s="92">
        <v>0.55555555555555602</v>
      </c>
      <c r="F552" s="92">
        <v>0.72222222222222199</v>
      </c>
      <c r="G552" s="93">
        <v>1200</v>
      </c>
      <c r="H552" s="22" t="s">
        <v>1746</v>
      </c>
      <c r="I552" s="23" t="s">
        <v>1746</v>
      </c>
      <c r="J552" s="23" t="s">
        <v>1746</v>
      </c>
      <c r="K552" s="23" t="s">
        <v>1746</v>
      </c>
      <c r="L552" s="94">
        <v>3</v>
      </c>
      <c r="M552" s="94" t="s">
        <v>1746</v>
      </c>
      <c r="N552" s="94">
        <v>4</v>
      </c>
      <c r="O552" s="23" t="s">
        <v>1746</v>
      </c>
      <c r="P552" s="15" t="s">
        <v>1746</v>
      </c>
      <c r="Q552" s="15" t="s">
        <v>1746</v>
      </c>
      <c r="R552" s="136">
        <v>3</v>
      </c>
      <c r="S552" s="93">
        <v>1</v>
      </c>
      <c r="T552" s="138">
        <v>1</v>
      </c>
      <c r="U552" s="22" t="s">
        <v>1746</v>
      </c>
      <c r="V552" s="24" t="s">
        <v>1746</v>
      </c>
      <c r="W552" s="94">
        <v>4</v>
      </c>
      <c r="X552" s="141" t="s">
        <v>1746</v>
      </c>
      <c r="Y552" s="141" t="s">
        <v>1746</v>
      </c>
      <c r="Z552" s="153" t="s">
        <v>1746</v>
      </c>
    </row>
    <row r="553" spans="1:26" x14ac:dyDescent="0.25">
      <c r="A553" s="29">
        <v>552</v>
      </c>
      <c r="B553" s="90" t="s">
        <v>3513</v>
      </c>
      <c r="C553" s="90" t="s">
        <v>2363</v>
      </c>
      <c r="D553" s="91">
        <v>44142</v>
      </c>
      <c r="E553" s="92">
        <v>0.625</v>
      </c>
      <c r="F553" s="92">
        <v>0.79166666666666696</v>
      </c>
      <c r="G553" s="93">
        <v>1200</v>
      </c>
      <c r="H553" s="22" t="s">
        <v>1746</v>
      </c>
      <c r="I553" s="23" t="s">
        <v>1746</v>
      </c>
      <c r="J553" s="23" t="s">
        <v>1746</v>
      </c>
      <c r="K553" s="23" t="s">
        <v>1746</v>
      </c>
      <c r="L553" s="94">
        <v>1</v>
      </c>
      <c r="M553" s="94" t="s">
        <v>1746</v>
      </c>
      <c r="N553" s="94">
        <v>2</v>
      </c>
      <c r="O553" s="23" t="s">
        <v>1746</v>
      </c>
      <c r="P553" s="15" t="s">
        <v>1746</v>
      </c>
      <c r="Q553" s="15" t="s">
        <v>1746</v>
      </c>
      <c r="R553" s="136">
        <v>0.3</v>
      </c>
      <c r="S553" s="93">
        <v>1</v>
      </c>
      <c r="T553" s="138">
        <v>1</v>
      </c>
      <c r="U553" s="22" t="s">
        <v>1746</v>
      </c>
      <c r="V553" s="24" t="s">
        <v>1746</v>
      </c>
      <c r="W553" s="94">
        <v>4</v>
      </c>
      <c r="X553" s="141" t="s">
        <v>1746</v>
      </c>
      <c r="Y553" s="141" t="s">
        <v>1746</v>
      </c>
      <c r="Z553" s="153" t="s">
        <v>3797</v>
      </c>
    </row>
    <row r="554" spans="1:26" x14ac:dyDescent="0.25">
      <c r="A554" s="29">
        <v>553</v>
      </c>
      <c r="B554" s="90" t="s">
        <v>3511</v>
      </c>
      <c r="C554" s="90" t="s">
        <v>308</v>
      </c>
      <c r="D554" s="91">
        <v>44142</v>
      </c>
      <c r="E554" s="92">
        <v>0.54513888888888895</v>
      </c>
      <c r="F554" s="92">
        <v>0.87847222222222199</v>
      </c>
      <c r="G554" s="93">
        <v>1200</v>
      </c>
      <c r="H554" s="22" t="s">
        <v>1746</v>
      </c>
      <c r="I554" s="23" t="s">
        <v>1746</v>
      </c>
      <c r="J554" s="23" t="s">
        <v>1746</v>
      </c>
      <c r="K554" s="23" t="s">
        <v>1746</v>
      </c>
      <c r="L554" s="94">
        <v>0.6</v>
      </c>
      <c r="M554" s="94" t="s">
        <v>1746</v>
      </c>
      <c r="N554" s="94">
        <v>3.5</v>
      </c>
      <c r="O554" s="23" t="s">
        <v>1746</v>
      </c>
      <c r="P554" s="15" t="s">
        <v>1746</v>
      </c>
      <c r="Q554" s="15" t="s">
        <v>1746</v>
      </c>
      <c r="R554" s="136">
        <v>12</v>
      </c>
      <c r="S554" s="93">
        <v>1</v>
      </c>
      <c r="T554" s="138">
        <v>2.9</v>
      </c>
      <c r="U554" s="22" t="s">
        <v>1746</v>
      </c>
      <c r="V554" s="24" t="s">
        <v>1746</v>
      </c>
      <c r="W554" s="94">
        <v>8</v>
      </c>
      <c r="X554" s="141" t="s">
        <v>1746</v>
      </c>
      <c r="Y554" s="141" t="s">
        <v>1746</v>
      </c>
      <c r="Z554" s="153" t="s">
        <v>1746</v>
      </c>
    </row>
    <row r="555" spans="1:26" x14ac:dyDescent="0.25">
      <c r="A555" s="29">
        <v>554</v>
      </c>
      <c r="B555" s="90" t="s">
        <v>2064</v>
      </c>
      <c r="C555" s="90" t="s">
        <v>1912</v>
      </c>
      <c r="D555" s="91">
        <v>44143</v>
      </c>
      <c r="E555" s="92">
        <v>0.45833333333333298</v>
      </c>
      <c r="F555" s="92">
        <v>0.79166666666666696</v>
      </c>
      <c r="G555" s="93">
        <v>1200</v>
      </c>
      <c r="H555" s="22" t="s">
        <v>1746</v>
      </c>
      <c r="I555" s="23" t="s">
        <v>1746</v>
      </c>
      <c r="J555" s="23" t="s">
        <v>1746</v>
      </c>
      <c r="K555" s="23" t="s">
        <v>1746</v>
      </c>
      <c r="L555" s="94">
        <v>0.8</v>
      </c>
      <c r="M555" s="94" t="s">
        <v>1746</v>
      </c>
      <c r="N555" s="94">
        <v>2.7</v>
      </c>
      <c r="O555" s="23" t="s">
        <v>1746</v>
      </c>
      <c r="P555" s="15" t="s">
        <v>1746</v>
      </c>
      <c r="Q555" s="15" t="s">
        <v>1746</v>
      </c>
      <c r="R555" s="136">
        <v>0</v>
      </c>
      <c r="S555" s="93">
        <v>1</v>
      </c>
      <c r="T555" s="138">
        <v>1.9000000000000001</v>
      </c>
      <c r="U555" s="22" t="s">
        <v>1746</v>
      </c>
      <c r="V555" s="24" t="s">
        <v>1746</v>
      </c>
      <c r="W555" s="94">
        <v>8</v>
      </c>
      <c r="X555" s="141" t="s">
        <v>1746</v>
      </c>
      <c r="Y555" s="141" t="s">
        <v>1746</v>
      </c>
      <c r="Z555" s="153" t="s">
        <v>3796</v>
      </c>
    </row>
    <row r="556" spans="1:26" x14ac:dyDescent="0.25">
      <c r="A556" s="29">
        <v>555</v>
      </c>
      <c r="B556" s="90" t="s">
        <v>3511</v>
      </c>
      <c r="C556" s="90" t="s">
        <v>308</v>
      </c>
      <c r="D556" s="91">
        <v>44143</v>
      </c>
      <c r="E556" s="92">
        <v>0.43055555555555602</v>
      </c>
      <c r="F556" s="92">
        <v>0.80555555555555503</v>
      </c>
      <c r="G556" s="93">
        <v>1200</v>
      </c>
      <c r="H556" s="22" t="s">
        <v>1746</v>
      </c>
      <c r="I556" s="23" t="s">
        <v>1746</v>
      </c>
      <c r="J556" s="23" t="s">
        <v>1746</v>
      </c>
      <c r="K556" s="23" t="s">
        <v>1746</v>
      </c>
      <c r="L556" s="94">
        <v>1</v>
      </c>
      <c r="M556" s="94" t="s">
        <v>1746</v>
      </c>
      <c r="N556" s="94">
        <v>4</v>
      </c>
      <c r="O556" s="23" t="s">
        <v>1746</v>
      </c>
      <c r="P556" s="15" t="s">
        <v>1746</v>
      </c>
      <c r="Q556" s="15" t="s">
        <v>1746</v>
      </c>
      <c r="R556" s="136">
        <v>13</v>
      </c>
      <c r="S556" s="93">
        <v>1</v>
      </c>
      <c r="T556" s="138">
        <v>3</v>
      </c>
      <c r="U556" s="22" t="s">
        <v>1746</v>
      </c>
      <c r="V556" s="24" t="s">
        <v>1746</v>
      </c>
      <c r="W556" s="94">
        <v>9</v>
      </c>
      <c r="X556" s="141" t="s">
        <v>1746</v>
      </c>
      <c r="Y556" s="141" t="s">
        <v>1746</v>
      </c>
      <c r="Z556" s="153" t="s">
        <v>3795</v>
      </c>
    </row>
    <row r="557" spans="1:26" x14ac:dyDescent="0.25">
      <c r="A557" s="29">
        <v>556</v>
      </c>
      <c r="B557" s="90" t="s">
        <v>3508</v>
      </c>
      <c r="C557" s="90" t="s">
        <v>356</v>
      </c>
      <c r="D557" s="91">
        <v>44143</v>
      </c>
      <c r="E557" s="92">
        <v>0.35416666666666702</v>
      </c>
      <c r="F557" s="92">
        <v>0.8125</v>
      </c>
      <c r="G557" s="93">
        <v>1200</v>
      </c>
      <c r="H557" s="22" t="s">
        <v>1746</v>
      </c>
      <c r="I557" s="23" t="s">
        <v>1746</v>
      </c>
      <c r="J557" s="23" t="s">
        <v>1746</v>
      </c>
      <c r="K557" s="23" t="s">
        <v>1746</v>
      </c>
      <c r="L557" s="94">
        <v>3</v>
      </c>
      <c r="M557" s="94" t="s">
        <v>1746</v>
      </c>
      <c r="N557" s="94">
        <v>6</v>
      </c>
      <c r="O557" s="23" t="s">
        <v>1746</v>
      </c>
      <c r="P557" s="15" t="s">
        <v>1746</v>
      </c>
      <c r="Q557" s="15" t="s">
        <v>1746</v>
      </c>
      <c r="R557" s="136">
        <v>6</v>
      </c>
      <c r="S557" s="93">
        <v>3</v>
      </c>
      <c r="T557" s="138">
        <v>9</v>
      </c>
      <c r="U557" s="22" t="s">
        <v>1746</v>
      </c>
      <c r="V557" s="24" t="s">
        <v>1746</v>
      </c>
      <c r="W557" s="94">
        <v>11</v>
      </c>
      <c r="X557" s="141" t="s">
        <v>1746</v>
      </c>
      <c r="Y557" s="141" t="s">
        <v>1746</v>
      </c>
      <c r="Z557" s="153" t="s">
        <v>3794</v>
      </c>
    </row>
    <row r="558" spans="1:26" x14ac:dyDescent="0.25">
      <c r="A558" s="29">
        <v>557</v>
      </c>
      <c r="B558" s="90" t="s">
        <v>3508</v>
      </c>
      <c r="C558" s="90" t="s">
        <v>27</v>
      </c>
      <c r="D558" s="91">
        <v>44144</v>
      </c>
      <c r="E558" s="92">
        <v>0.39583333333333298</v>
      </c>
      <c r="F558" s="92">
        <v>0.8125</v>
      </c>
      <c r="G558" s="93">
        <v>1200</v>
      </c>
      <c r="H558" s="22" t="s">
        <v>1746</v>
      </c>
      <c r="I558" s="23" t="s">
        <v>1746</v>
      </c>
      <c r="J558" s="23" t="s">
        <v>1746</v>
      </c>
      <c r="K558" s="23" t="s">
        <v>1746</v>
      </c>
      <c r="L558" s="94">
        <v>0</v>
      </c>
      <c r="M558" s="94" t="s">
        <v>1746</v>
      </c>
      <c r="N558" s="94">
        <v>5.2</v>
      </c>
      <c r="O558" s="23" t="s">
        <v>1746</v>
      </c>
      <c r="P558" s="15" t="s">
        <v>1746</v>
      </c>
      <c r="Q558" s="15" t="s">
        <v>1746</v>
      </c>
      <c r="R558" s="136">
        <v>41</v>
      </c>
      <c r="S558" s="93">
        <v>1</v>
      </c>
      <c r="T558" s="138">
        <v>5.2</v>
      </c>
      <c r="U558" s="22" t="s">
        <v>1746</v>
      </c>
      <c r="V558" s="24" t="s">
        <v>1746</v>
      </c>
      <c r="W558" s="94">
        <v>10</v>
      </c>
      <c r="X558" s="141" t="s">
        <v>1746</v>
      </c>
      <c r="Y558" s="141" t="s">
        <v>1746</v>
      </c>
      <c r="Z558" s="153" t="s">
        <v>3793</v>
      </c>
    </row>
    <row r="559" spans="1:26" x14ac:dyDescent="0.25">
      <c r="A559" s="29">
        <v>558</v>
      </c>
      <c r="B559" s="90" t="s">
        <v>3511</v>
      </c>
      <c r="C559" s="90" t="s">
        <v>2495</v>
      </c>
      <c r="D559" s="91">
        <v>44144</v>
      </c>
      <c r="E559" s="92">
        <v>0.40277777777777801</v>
      </c>
      <c r="F559" s="92">
        <v>0.81944444444444497</v>
      </c>
      <c r="G559" s="93">
        <v>1200</v>
      </c>
      <c r="H559" s="22" t="s">
        <v>1746</v>
      </c>
      <c r="I559" s="23" t="s">
        <v>1746</v>
      </c>
      <c r="J559" s="23" t="s">
        <v>1746</v>
      </c>
      <c r="K559" s="23" t="s">
        <v>1746</v>
      </c>
      <c r="L559" s="94">
        <v>0</v>
      </c>
      <c r="M559" s="94" t="s">
        <v>1746</v>
      </c>
      <c r="N559" s="94">
        <v>3</v>
      </c>
      <c r="O559" s="23" t="s">
        <v>1746</v>
      </c>
      <c r="P559" s="15" t="s">
        <v>1746</v>
      </c>
      <c r="Q559" s="15" t="s">
        <v>1746</v>
      </c>
      <c r="R559" s="136">
        <v>13.9</v>
      </c>
      <c r="S559" s="93">
        <v>1</v>
      </c>
      <c r="T559" s="138">
        <v>3</v>
      </c>
      <c r="U559" s="22" t="s">
        <v>1746</v>
      </c>
      <c r="V559" s="24" t="s">
        <v>1746</v>
      </c>
      <c r="W559" s="94">
        <v>10</v>
      </c>
      <c r="X559" s="141" t="s">
        <v>1746</v>
      </c>
      <c r="Y559" s="141" t="s">
        <v>1746</v>
      </c>
      <c r="Z559" s="153" t="s">
        <v>3792</v>
      </c>
    </row>
    <row r="560" spans="1:26" x14ac:dyDescent="0.25">
      <c r="A560" s="29">
        <v>559</v>
      </c>
      <c r="B560" s="90" t="s">
        <v>2064</v>
      </c>
      <c r="C560" s="90" t="s">
        <v>126</v>
      </c>
      <c r="D560" s="91">
        <v>44144</v>
      </c>
      <c r="E560" s="92">
        <v>0.39236111111111099</v>
      </c>
      <c r="F560" s="92">
        <v>0.80902777777777801</v>
      </c>
      <c r="G560" s="93" t="s">
        <v>3539</v>
      </c>
      <c r="H560" s="22" t="s">
        <v>1746</v>
      </c>
      <c r="I560" s="23" t="s">
        <v>1746</v>
      </c>
      <c r="J560" s="23" t="s">
        <v>1746</v>
      </c>
      <c r="K560" s="23" t="s">
        <v>1746</v>
      </c>
      <c r="L560" s="94">
        <v>0.9</v>
      </c>
      <c r="M560" s="94" t="s">
        <v>1746</v>
      </c>
      <c r="N560" s="94">
        <v>0.8</v>
      </c>
      <c r="O560" s="23" t="s">
        <v>1746</v>
      </c>
      <c r="P560" s="15" t="s">
        <v>1746</v>
      </c>
      <c r="Q560" s="15" t="s">
        <v>1746</v>
      </c>
      <c r="R560" s="136">
        <v>39</v>
      </c>
      <c r="S560" s="93">
        <v>0</v>
      </c>
      <c r="T560" s="138">
        <v>0</v>
      </c>
      <c r="U560" s="22" t="s">
        <v>1746</v>
      </c>
      <c r="V560" s="24" t="s">
        <v>1746</v>
      </c>
      <c r="W560" s="94">
        <v>10</v>
      </c>
      <c r="X560" s="141" t="s">
        <v>1746</v>
      </c>
      <c r="Y560" s="141" t="s">
        <v>1746</v>
      </c>
      <c r="Z560" s="153" t="s">
        <v>3791</v>
      </c>
    </row>
    <row r="561" spans="1:26" x14ac:dyDescent="0.25">
      <c r="A561" s="29">
        <v>560</v>
      </c>
      <c r="B561" s="90" t="s">
        <v>3511</v>
      </c>
      <c r="C561" s="90" t="s">
        <v>2495</v>
      </c>
      <c r="D561" s="91">
        <v>44145</v>
      </c>
      <c r="E561" s="92">
        <v>0.40625</v>
      </c>
      <c r="F561" s="92">
        <v>0.82291666666666696</v>
      </c>
      <c r="G561" s="93">
        <v>1200</v>
      </c>
      <c r="H561" s="22" t="s">
        <v>1746</v>
      </c>
      <c r="I561" s="23" t="s">
        <v>1746</v>
      </c>
      <c r="J561" s="23" t="s">
        <v>1746</v>
      </c>
      <c r="K561" s="23" t="s">
        <v>1746</v>
      </c>
      <c r="L561" s="94">
        <v>0</v>
      </c>
      <c r="M561" s="94" t="s">
        <v>1746</v>
      </c>
      <c r="N561" s="94">
        <v>3</v>
      </c>
      <c r="O561" s="23" t="s">
        <v>1746</v>
      </c>
      <c r="P561" s="15" t="s">
        <v>1746</v>
      </c>
      <c r="Q561" s="15" t="s">
        <v>1746</v>
      </c>
      <c r="R561" s="136">
        <v>18.899999999999999</v>
      </c>
      <c r="S561" s="93">
        <v>1</v>
      </c>
      <c r="T561" s="138">
        <v>3</v>
      </c>
      <c r="U561" s="22" t="s">
        <v>1746</v>
      </c>
      <c r="V561" s="24" t="s">
        <v>1746</v>
      </c>
      <c r="W561" s="94">
        <v>10</v>
      </c>
      <c r="X561" s="141" t="s">
        <v>1746</v>
      </c>
      <c r="Y561" s="141" t="s">
        <v>1746</v>
      </c>
      <c r="Z561" s="153" t="s">
        <v>3790</v>
      </c>
    </row>
    <row r="562" spans="1:26" x14ac:dyDescent="0.25">
      <c r="A562" s="29">
        <v>561</v>
      </c>
      <c r="B562" s="90" t="s">
        <v>3511</v>
      </c>
      <c r="C562" s="90" t="s">
        <v>2155</v>
      </c>
      <c r="D562" s="91">
        <v>44146</v>
      </c>
      <c r="E562" s="92" t="s">
        <v>3538</v>
      </c>
      <c r="F562" s="92">
        <v>0.8125</v>
      </c>
      <c r="G562" s="93">
        <v>1200</v>
      </c>
      <c r="H562" s="22" t="s">
        <v>1746</v>
      </c>
      <c r="I562" s="23" t="s">
        <v>1746</v>
      </c>
      <c r="J562" s="23" t="s">
        <v>1746</v>
      </c>
      <c r="K562" s="23" t="s">
        <v>1746</v>
      </c>
      <c r="L562" s="94">
        <v>0</v>
      </c>
      <c r="M562" s="94" t="s">
        <v>1746</v>
      </c>
      <c r="N562" s="94">
        <v>3</v>
      </c>
      <c r="O562" s="23" t="s">
        <v>1746</v>
      </c>
      <c r="P562" s="15" t="s">
        <v>1746</v>
      </c>
      <c r="Q562" s="15" t="s">
        <v>1746</v>
      </c>
      <c r="R562" s="136">
        <v>17.5</v>
      </c>
      <c r="S562" s="93">
        <v>1</v>
      </c>
      <c r="T562" s="138">
        <v>3</v>
      </c>
      <c r="U562" s="22" t="s">
        <v>1746</v>
      </c>
      <c r="V562" s="24" t="s">
        <v>1746</v>
      </c>
      <c r="W562" s="94">
        <v>10</v>
      </c>
      <c r="X562" s="141" t="s">
        <v>1746</v>
      </c>
      <c r="Y562" s="141" t="s">
        <v>1746</v>
      </c>
      <c r="Z562" s="153" t="s">
        <v>3789</v>
      </c>
    </row>
    <row r="563" spans="1:26" x14ac:dyDescent="0.25">
      <c r="A563" s="29">
        <v>562</v>
      </c>
      <c r="B563" s="167" t="s">
        <v>3511</v>
      </c>
      <c r="C563" s="90" t="s">
        <v>2155</v>
      </c>
      <c r="D563" s="91">
        <v>44147</v>
      </c>
      <c r="E563" s="92">
        <v>1200</v>
      </c>
      <c r="F563" s="92">
        <v>0.5</v>
      </c>
      <c r="G563" s="93">
        <v>1200</v>
      </c>
      <c r="H563" s="22" t="s">
        <v>1746</v>
      </c>
      <c r="I563" s="23" t="s">
        <v>1746</v>
      </c>
      <c r="J563" s="23" t="s">
        <v>1746</v>
      </c>
      <c r="K563" s="23" t="s">
        <v>1746</v>
      </c>
      <c r="L563" s="94">
        <v>0.35416666666666702</v>
      </c>
      <c r="M563" s="94" t="s">
        <v>1746</v>
      </c>
      <c r="N563" s="94">
        <v>3</v>
      </c>
      <c r="O563" s="23" t="s">
        <v>1746</v>
      </c>
      <c r="P563" s="15" t="s">
        <v>1746</v>
      </c>
      <c r="Q563" s="15" t="s">
        <v>1746</v>
      </c>
      <c r="R563" s="136">
        <v>1</v>
      </c>
      <c r="S563" s="93">
        <v>1</v>
      </c>
      <c r="T563" s="138">
        <v>2.645833333333333</v>
      </c>
      <c r="U563" s="22" t="s">
        <v>1746</v>
      </c>
      <c r="V563" s="24" t="s">
        <v>1746</v>
      </c>
      <c r="W563" s="94">
        <v>3.5</v>
      </c>
      <c r="X563" s="141" t="s">
        <v>1746</v>
      </c>
      <c r="Y563" s="141" t="s">
        <v>1746</v>
      </c>
      <c r="Z563" s="153" t="s">
        <v>3788</v>
      </c>
    </row>
    <row r="564" spans="1:26" x14ac:dyDescent="0.25">
      <c r="A564" s="29">
        <v>563</v>
      </c>
      <c r="B564" s="167"/>
      <c r="C564" s="90" t="s">
        <v>2495</v>
      </c>
      <c r="D564" s="91">
        <v>44147</v>
      </c>
      <c r="E564" s="92">
        <v>0.52777777777777801</v>
      </c>
      <c r="F564" s="92">
        <v>0.84027777777777801</v>
      </c>
      <c r="G564" s="93">
        <v>1200</v>
      </c>
      <c r="H564" s="22" t="s">
        <v>1746</v>
      </c>
      <c r="I564" s="23" t="s">
        <v>1746</v>
      </c>
      <c r="J564" s="23" t="s">
        <v>1746</v>
      </c>
      <c r="K564" s="23" t="s">
        <v>1746</v>
      </c>
      <c r="L564" s="94">
        <v>0</v>
      </c>
      <c r="M564" s="94" t="s">
        <v>1746</v>
      </c>
      <c r="N564" s="94">
        <v>2.1</v>
      </c>
      <c r="O564" s="23" t="s">
        <v>1746</v>
      </c>
      <c r="P564" s="15" t="s">
        <v>1746</v>
      </c>
      <c r="Q564" s="15" t="s">
        <v>1746</v>
      </c>
      <c r="R564" s="136">
        <v>15.2</v>
      </c>
      <c r="S564" s="93">
        <v>3</v>
      </c>
      <c r="T564" s="138">
        <v>6.3000000000000007</v>
      </c>
      <c r="U564" s="22" t="s">
        <v>1746</v>
      </c>
      <c r="V564" s="24" t="s">
        <v>1746</v>
      </c>
      <c r="W564" s="94">
        <v>7.5</v>
      </c>
      <c r="X564" s="141" t="s">
        <v>1746</v>
      </c>
      <c r="Y564" s="141" t="s">
        <v>1746</v>
      </c>
      <c r="Z564" s="153" t="s">
        <v>3787</v>
      </c>
    </row>
    <row r="565" spans="1:26" x14ac:dyDescent="0.25">
      <c r="A565" s="29">
        <v>564</v>
      </c>
      <c r="B565" s="90" t="s">
        <v>2064</v>
      </c>
      <c r="C565" s="90" t="s">
        <v>265</v>
      </c>
      <c r="D565" s="91">
        <v>44147</v>
      </c>
      <c r="E565" s="92">
        <v>0.39236111111111099</v>
      </c>
      <c r="F565" s="92">
        <v>0.85069444444444497</v>
      </c>
      <c r="G565" s="93">
        <v>1200</v>
      </c>
      <c r="H565" s="22" t="s">
        <v>1746</v>
      </c>
      <c r="I565" s="23" t="s">
        <v>1746</v>
      </c>
      <c r="J565" s="23" t="s">
        <v>1746</v>
      </c>
      <c r="K565" s="23" t="s">
        <v>1746</v>
      </c>
      <c r="L565" s="94">
        <v>0</v>
      </c>
      <c r="M565" s="94" t="s">
        <v>1746</v>
      </c>
      <c r="N565" s="94">
        <v>2.1</v>
      </c>
      <c r="O565" s="23" t="s">
        <v>1746</v>
      </c>
      <c r="P565" s="15" t="s">
        <v>1746</v>
      </c>
      <c r="Q565" s="15" t="s">
        <v>1746</v>
      </c>
      <c r="R565" s="136">
        <v>28</v>
      </c>
      <c r="S565" s="93">
        <v>3</v>
      </c>
      <c r="T565" s="138">
        <v>6.3000000000000007</v>
      </c>
      <c r="U565" s="22" t="s">
        <v>1746</v>
      </c>
      <c r="V565" s="24" t="s">
        <v>1746</v>
      </c>
      <c r="W565" s="94">
        <v>11</v>
      </c>
      <c r="X565" s="141" t="s">
        <v>1746</v>
      </c>
      <c r="Y565" s="141" t="s">
        <v>1746</v>
      </c>
      <c r="Z565" s="153" t="s">
        <v>3786</v>
      </c>
    </row>
    <row r="566" spans="1:26" x14ac:dyDescent="0.25">
      <c r="A566" s="29">
        <v>565</v>
      </c>
      <c r="B566" s="90" t="s">
        <v>2064</v>
      </c>
      <c r="C566" s="90" t="s">
        <v>274</v>
      </c>
      <c r="D566" s="91">
        <v>44148</v>
      </c>
      <c r="E566" s="92">
        <v>0.375</v>
      </c>
      <c r="F566" s="92">
        <v>0.83333333333333304</v>
      </c>
      <c r="G566" s="93">
        <v>1200</v>
      </c>
      <c r="H566" s="22" t="s">
        <v>1746</v>
      </c>
      <c r="I566" s="23" t="s">
        <v>1746</v>
      </c>
      <c r="J566" s="23" t="s">
        <v>1746</v>
      </c>
      <c r="K566" s="23" t="s">
        <v>1746</v>
      </c>
      <c r="L566" s="94">
        <v>1</v>
      </c>
      <c r="M566" s="94" t="s">
        <v>1746</v>
      </c>
      <c r="N566" s="94">
        <v>5</v>
      </c>
      <c r="O566" s="23" t="s">
        <v>1746</v>
      </c>
      <c r="P566" s="15" t="s">
        <v>1746</v>
      </c>
      <c r="Q566" s="15" t="s">
        <v>1746</v>
      </c>
      <c r="R566" s="136">
        <v>21</v>
      </c>
      <c r="S566" s="93">
        <v>1</v>
      </c>
      <c r="T566" s="138">
        <v>4</v>
      </c>
      <c r="U566" s="22" t="s">
        <v>1746</v>
      </c>
      <c r="V566" s="24" t="s">
        <v>1746</v>
      </c>
      <c r="W566" s="94">
        <v>11</v>
      </c>
      <c r="X566" s="141" t="s">
        <v>1746</v>
      </c>
      <c r="Y566" s="141" t="s">
        <v>1746</v>
      </c>
      <c r="Z566" s="153" t="s">
        <v>3785</v>
      </c>
    </row>
    <row r="567" spans="1:26" x14ac:dyDescent="0.25">
      <c r="A567" s="29">
        <v>566</v>
      </c>
      <c r="B567" s="90" t="s">
        <v>3511</v>
      </c>
      <c r="C567" s="90" t="s">
        <v>2495</v>
      </c>
      <c r="D567" s="91">
        <v>44150</v>
      </c>
      <c r="E567" s="92">
        <v>0.39930555555555602</v>
      </c>
      <c r="F567" s="92">
        <v>0.85763888888888895</v>
      </c>
      <c r="G567" s="93">
        <v>1200</v>
      </c>
      <c r="H567" s="22" t="s">
        <v>1746</v>
      </c>
      <c r="I567" s="23" t="s">
        <v>1746</v>
      </c>
      <c r="J567" s="23" t="s">
        <v>1746</v>
      </c>
      <c r="K567" s="23" t="s">
        <v>1746</v>
      </c>
      <c r="L567" s="94">
        <v>1</v>
      </c>
      <c r="M567" s="94" t="s">
        <v>1746</v>
      </c>
      <c r="N567" s="94">
        <v>2</v>
      </c>
      <c r="O567" s="23" t="s">
        <v>1746</v>
      </c>
      <c r="P567" s="15" t="s">
        <v>1746</v>
      </c>
      <c r="Q567" s="15" t="s">
        <v>1746</v>
      </c>
      <c r="R567" s="136">
        <v>15</v>
      </c>
      <c r="S567" s="93">
        <v>2</v>
      </c>
      <c r="T567" s="138">
        <v>2</v>
      </c>
      <c r="U567" s="22" t="s">
        <v>1746</v>
      </c>
      <c r="V567" s="24" t="s">
        <v>1746</v>
      </c>
      <c r="W567" s="94">
        <v>11</v>
      </c>
      <c r="X567" s="141" t="s">
        <v>1746</v>
      </c>
      <c r="Y567" s="141" t="s">
        <v>1746</v>
      </c>
      <c r="Z567" s="153" t="s">
        <v>3784</v>
      </c>
    </row>
    <row r="568" spans="1:26" x14ac:dyDescent="0.25">
      <c r="A568" s="29">
        <v>567</v>
      </c>
      <c r="B568" s="90" t="s">
        <v>2069</v>
      </c>
      <c r="C568" s="90" t="s">
        <v>27</v>
      </c>
      <c r="D568" s="91">
        <v>44150</v>
      </c>
      <c r="E568" s="92">
        <v>0.70833333333333304</v>
      </c>
      <c r="F568" s="92">
        <v>0.875</v>
      </c>
      <c r="G568" s="93">
        <v>1200</v>
      </c>
      <c r="H568" s="22" t="s">
        <v>1746</v>
      </c>
      <c r="I568" s="23" t="s">
        <v>1746</v>
      </c>
      <c r="J568" s="23" t="s">
        <v>1746</v>
      </c>
      <c r="K568" s="23" t="s">
        <v>1746</v>
      </c>
      <c r="L568" s="94">
        <v>1.2</v>
      </c>
      <c r="M568" s="94" t="s">
        <v>1746</v>
      </c>
      <c r="N568" s="94">
        <v>1.6</v>
      </c>
      <c r="O568" s="23" t="s">
        <v>1746</v>
      </c>
      <c r="P568" s="15" t="s">
        <v>1746</v>
      </c>
      <c r="Q568" s="15" t="s">
        <v>1746</v>
      </c>
      <c r="R568" s="136">
        <v>0</v>
      </c>
      <c r="S568" s="93">
        <v>0</v>
      </c>
      <c r="T568" s="138">
        <v>0</v>
      </c>
      <c r="U568" s="22" t="s">
        <v>1746</v>
      </c>
      <c r="V568" s="24" t="s">
        <v>1746</v>
      </c>
      <c r="W568" s="94">
        <v>4</v>
      </c>
      <c r="X568" s="141" t="s">
        <v>1746</v>
      </c>
      <c r="Y568" s="141" t="s">
        <v>1746</v>
      </c>
      <c r="Z568" s="153" t="s">
        <v>3783</v>
      </c>
    </row>
    <row r="569" spans="1:26" x14ac:dyDescent="0.25">
      <c r="A569" s="29">
        <v>568</v>
      </c>
      <c r="B569" s="90" t="s">
        <v>2064</v>
      </c>
      <c r="C569" s="90" t="s">
        <v>2613</v>
      </c>
      <c r="D569" s="91">
        <v>44150</v>
      </c>
      <c r="E569" s="92">
        <v>0.39583333333333298</v>
      </c>
      <c r="F569" s="92" t="s">
        <v>3537</v>
      </c>
      <c r="G569" s="93">
        <v>1200</v>
      </c>
      <c r="H569" s="22" t="s">
        <v>1746</v>
      </c>
      <c r="I569" s="23" t="s">
        <v>1746</v>
      </c>
      <c r="J569" s="23" t="s">
        <v>1746</v>
      </c>
      <c r="K569" s="23" t="s">
        <v>1746</v>
      </c>
      <c r="L569" s="94">
        <v>0</v>
      </c>
      <c r="M569" s="94" t="s">
        <v>1746</v>
      </c>
      <c r="N569" s="94">
        <v>2.5</v>
      </c>
      <c r="O569" s="23" t="s">
        <v>1746</v>
      </c>
      <c r="P569" s="15" t="s">
        <v>1746</v>
      </c>
      <c r="Q569" s="15" t="s">
        <v>1746</v>
      </c>
      <c r="R569" s="136">
        <v>12</v>
      </c>
      <c r="S569" s="93">
        <v>1</v>
      </c>
      <c r="T569" s="138">
        <v>2.5</v>
      </c>
      <c r="U569" s="22" t="s">
        <v>1746</v>
      </c>
      <c r="V569" s="24" t="s">
        <v>1746</v>
      </c>
      <c r="W569" s="94">
        <v>8</v>
      </c>
      <c r="X569" s="141" t="s">
        <v>1746</v>
      </c>
      <c r="Y569" s="141" t="s">
        <v>1746</v>
      </c>
      <c r="Z569" s="153" t="s">
        <v>3782</v>
      </c>
    </row>
    <row r="570" spans="1:26" x14ac:dyDescent="0.25">
      <c r="A570" s="29">
        <v>569</v>
      </c>
      <c r="B570" s="90" t="s">
        <v>3511</v>
      </c>
      <c r="C570" s="90" t="s">
        <v>2495</v>
      </c>
      <c r="D570" s="91">
        <v>44151</v>
      </c>
      <c r="E570" s="92">
        <v>0.60416666666666696</v>
      </c>
      <c r="F570" s="92">
        <v>0.77083333333333304</v>
      </c>
      <c r="G570" s="93">
        <v>1200</v>
      </c>
      <c r="H570" s="22" t="s">
        <v>1746</v>
      </c>
      <c r="I570" s="23" t="s">
        <v>1746</v>
      </c>
      <c r="J570" s="23" t="s">
        <v>1746</v>
      </c>
      <c r="K570" s="23" t="s">
        <v>1746</v>
      </c>
      <c r="L570" s="94">
        <v>0</v>
      </c>
      <c r="M570" s="94" t="s">
        <v>1746</v>
      </c>
      <c r="N570" s="94">
        <v>3.2</v>
      </c>
      <c r="O570" s="23" t="s">
        <v>1746</v>
      </c>
      <c r="P570" s="15" t="s">
        <v>1746</v>
      </c>
      <c r="Q570" s="15" t="s">
        <v>1746</v>
      </c>
      <c r="R570" s="136">
        <v>6</v>
      </c>
      <c r="S570" s="93">
        <v>1</v>
      </c>
      <c r="T570" s="138">
        <v>3.2</v>
      </c>
      <c r="U570" s="22" t="s">
        <v>1746</v>
      </c>
      <c r="V570" s="24" t="s">
        <v>1746</v>
      </c>
      <c r="W570" s="94">
        <v>4</v>
      </c>
      <c r="X570" s="141" t="s">
        <v>1746</v>
      </c>
      <c r="Y570" s="141" t="s">
        <v>1746</v>
      </c>
      <c r="Z570" s="153" t="s">
        <v>3781</v>
      </c>
    </row>
    <row r="571" spans="1:26" x14ac:dyDescent="0.25">
      <c r="A571" s="29">
        <v>570</v>
      </c>
      <c r="B571" s="90" t="s">
        <v>3511</v>
      </c>
      <c r="C571" s="90" t="s">
        <v>2495</v>
      </c>
      <c r="D571" s="91">
        <v>44152</v>
      </c>
      <c r="E571" s="92">
        <v>0.44791666666666702</v>
      </c>
      <c r="F571" s="92">
        <v>0.86458333333333304</v>
      </c>
      <c r="G571" s="93">
        <v>1200</v>
      </c>
      <c r="H571" s="22" t="s">
        <v>1746</v>
      </c>
      <c r="I571" s="23" t="s">
        <v>1746</v>
      </c>
      <c r="J571" s="23" t="s">
        <v>1746</v>
      </c>
      <c r="K571" s="23" t="s">
        <v>1746</v>
      </c>
      <c r="L571" s="94">
        <v>1</v>
      </c>
      <c r="M571" s="94" t="s">
        <v>1746</v>
      </c>
      <c r="N571" s="94">
        <v>3.4</v>
      </c>
      <c r="O571" s="23" t="s">
        <v>1746</v>
      </c>
      <c r="P571" s="15" t="s">
        <v>1746</v>
      </c>
      <c r="Q571" s="15" t="s">
        <v>1746</v>
      </c>
      <c r="R571" s="136">
        <v>25.1</v>
      </c>
      <c r="S571" s="93">
        <v>1</v>
      </c>
      <c r="T571" s="138">
        <v>2.4</v>
      </c>
      <c r="U571" s="22" t="s">
        <v>1746</v>
      </c>
      <c r="V571" s="24" t="s">
        <v>1746</v>
      </c>
      <c r="W571" s="94">
        <v>10</v>
      </c>
      <c r="X571" s="141" t="s">
        <v>1746</v>
      </c>
      <c r="Y571" s="141" t="s">
        <v>1746</v>
      </c>
      <c r="Z571" s="153" t="s">
        <v>3780</v>
      </c>
    </row>
    <row r="572" spans="1:26" x14ac:dyDescent="0.25">
      <c r="A572" s="29">
        <v>571</v>
      </c>
      <c r="B572" s="90" t="s">
        <v>3508</v>
      </c>
      <c r="C572" s="90" t="s">
        <v>2913</v>
      </c>
      <c r="D572" s="91">
        <v>44152</v>
      </c>
      <c r="E572" s="92">
        <v>0.6875</v>
      </c>
      <c r="F572" s="92">
        <v>0.86805555555555503</v>
      </c>
      <c r="G572" s="93">
        <v>1200</v>
      </c>
      <c r="H572" s="22" t="s">
        <v>1746</v>
      </c>
      <c r="I572" s="23" t="s">
        <v>1746</v>
      </c>
      <c r="J572" s="23" t="s">
        <v>1746</v>
      </c>
      <c r="K572" s="23" t="s">
        <v>1746</v>
      </c>
      <c r="L572" s="94">
        <v>0</v>
      </c>
      <c r="M572" s="94" t="s">
        <v>1746</v>
      </c>
      <c r="N572" s="94">
        <v>2.4</v>
      </c>
      <c r="O572" s="23" t="s">
        <v>1746</v>
      </c>
      <c r="P572" s="15" t="s">
        <v>1746</v>
      </c>
      <c r="Q572" s="15" t="s">
        <v>1746</v>
      </c>
      <c r="R572" s="136">
        <v>2</v>
      </c>
      <c r="S572" s="93">
        <v>2</v>
      </c>
      <c r="T572" s="138">
        <v>4.8</v>
      </c>
      <c r="U572" s="22" t="s">
        <v>1746</v>
      </c>
      <c r="V572" s="24" t="s">
        <v>1746</v>
      </c>
      <c r="W572" s="94">
        <v>4</v>
      </c>
      <c r="X572" s="141" t="s">
        <v>1746</v>
      </c>
      <c r="Y572" s="141" t="s">
        <v>1746</v>
      </c>
      <c r="Z572" s="153" t="s">
        <v>3779</v>
      </c>
    </row>
    <row r="573" spans="1:26" x14ac:dyDescent="0.25">
      <c r="A573" s="29">
        <v>572</v>
      </c>
      <c r="B573" s="90" t="s">
        <v>3508</v>
      </c>
      <c r="C573" s="90" t="s">
        <v>27</v>
      </c>
      <c r="D573" s="91">
        <v>44154</v>
      </c>
      <c r="E573" s="92">
        <v>0.38194444444444398</v>
      </c>
      <c r="F573" s="92">
        <v>0.71527777777777801</v>
      </c>
      <c r="G573" s="93">
        <v>1200</v>
      </c>
      <c r="H573" s="22" t="s">
        <v>1746</v>
      </c>
      <c r="I573" s="23" t="s">
        <v>1746</v>
      </c>
      <c r="J573" s="23" t="s">
        <v>1746</v>
      </c>
      <c r="K573" s="23" t="s">
        <v>1746</v>
      </c>
      <c r="L573" s="94">
        <v>0</v>
      </c>
      <c r="M573" s="94" t="s">
        <v>1746</v>
      </c>
      <c r="N573" s="94">
        <v>1.35</v>
      </c>
      <c r="O573" s="23" t="s">
        <v>1746</v>
      </c>
      <c r="P573" s="15" t="s">
        <v>1746</v>
      </c>
      <c r="Q573" s="15" t="s">
        <v>1746</v>
      </c>
      <c r="R573" s="136">
        <v>0.3</v>
      </c>
      <c r="S573" s="93">
        <v>0</v>
      </c>
      <c r="T573" s="138">
        <v>0</v>
      </c>
      <c r="U573" s="22" t="s">
        <v>1746</v>
      </c>
      <c r="V573" s="24" t="s">
        <v>1746</v>
      </c>
      <c r="W573" s="94">
        <v>8</v>
      </c>
      <c r="X573" s="141" t="s">
        <v>1746</v>
      </c>
      <c r="Y573" s="141" t="s">
        <v>1746</v>
      </c>
      <c r="Z573" s="153" t="s">
        <v>3778</v>
      </c>
    </row>
    <row r="574" spans="1:26" x14ac:dyDescent="0.25">
      <c r="A574" s="29">
        <v>573</v>
      </c>
      <c r="B574" s="90" t="s">
        <v>3508</v>
      </c>
      <c r="C574" s="90" t="s">
        <v>27</v>
      </c>
      <c r="D574" s="91">
        <v>44155</v>
      </c>
      <c r="E574" s="92">
        <v>0.42361111111111099</v>
      </c>
      <c r="F574" s="92">
        <v>0.79861111111111105</v>
      </c>
      <c r="G574" s="93">
        <v>1200</v>
      </c>
      <c r="H574" s="22" t="s">
        <v>1746</v>
      </c>
      <c r="I574" s="23" t="s">
        <v>1746</v>
      </c>
      <c r="J574" s="23" t="s">
        <v>1746</v>
      </c>
      <c r="K574" s="23" t="s">
        <v>1746</v>
      </c>
      <c r="L574" s="94">
        <v>0</v>
      </c>
      <c r="M574" s="94" t="s">
        <v>1746</v>
      </c>
      <c r="N574" s="94">
        <v>4.0999999999999996</v>
      </c>
      <c r="O574" s="23" t="s">
        <v>1746</v>
      </c>
      <c r="P574" s="15" t="s">
        <v>1746</v>
      </c>
      <c r="Q574" s="15" t="s">
        <v>1746</v>
      </c>
      <c r="R574" s="136">
        <v>4.7</v>
      </c>
      <c r="S574" s="93">
        <v>1</v>
      </c>
      <c r="T574" s="138">
        <v>4.0999999999999996</v>
      </c>
      <c r="U574" s="22" t="s">
        <v>1746</v>
      </c>
      <c r="V574" s="24" t="s">
        <v>1746</v>
      </c>
      <c r="W574" s="94">
        <v>9</v>
      </c>
      <c r="X574" s="141" t="s">
        <v>1746</v>
      </c>
      <c r="Y574" s="141" t="s">
        <v>1746</v>
      </c>
      <c r="Z574" s="153" t="s">
        <v>3777</v>
      </c>
    </row>
    <row r="575" spans="1:26" x14ac:dyDescent="0.25">
      <c r="A575" s="29">
        <v>574</v>
      </c>
      <c r="B575" s="90" t="s">
        <v>3508</v>
      </c>
      <c r="C575" s="90" t="s">
        <v>2613</v>
      </c>
      <c r="D575" s="91">
        <v>44158</v>
      </c>
      <c r="E575" s="92">
        <v>0.54861111111111105</v>
      </c>
      <c r="F575" s="92" t="s">
        <v>3536</v>
      </c>
      <c r="G575" s="93">
        <v>1200</v>
      </c>
      <c r="H575" s="22" t="s">
        <v>1746</v>
      </c>
      <c r="I575" s="23" t="s">
        <v>1746</v>
      </c>
      <c r="J575" s="23" t="s">
        <v>1746</v>
      </c>
      <c r="K575" s="23" t="s">
        <v>1746</v>
      </c>
      <c r="L575" s="94">
        <v>0</v>
      </c>
      <c r="M575" s="94" t="s">
        <v>1746</v>
      </c>
      <c r="N575" s="94">
        <v>0.8</v>
      </c>
      <c r="O575" s="23" t="s">
        <v>1746</v>
      </c>
      <c r="P575" s="15" t="s">
        <v>1746</v>
      </c>
      <c r="Q575" s="15" t="s">
        <v>1746</v>
      </c>
      <c r="R575" s="136">
        <v>0</v>
      </c>
      <c r="S575" s="93">
        <v>0</v>
      </c>
      <c r="T575" s="138">
        <v>0</v>
      </c>
      <c r="U575" s="22" t="s">
        <v>1746</v>
      </c>
      <c r="V575" s="24" t="s">
        <v>1746</v>
      </c>
      <c r="W575" s="94">
        <v>8</v>
      </c>
      <c r="X575" s="141" t="s">
        <v>1746</v>
      </c>
      <c r="Y575" s="141" t="s">
        <v>1746</v>
      </c>
      <c r="Z575" s="153" t="s">
        <v>1746</v>
      </c>
    </row>
    <row r="576" spans="1:26" x14ac:dyDescent="0.25">
      <c r="A576" s="29">
        <v>575</v>
      </c>
      <c r="B576" s="90" t="s">
        <v>3511</v>
      </c>
      <c r="C576" s="90" t="s">
        <v>1027</v>
      </c>
      <c r="D576" s="91">
        <v>44159</v>
      </c>
      <c r="E576" s="92">
        <v>0.4375</v>
      </c>
      <c r="F576" s="92">
        <v>0.60416666666666696</v>
      </c>
      <c r="G576" s="93">
        <v>1200</v>
      </c>
      <c r="H576" s="22" t="s">
        <v>1746</v>
      </c>
      <c r="I576" s="23" t="s">
        <v>1746</v>
      </c>
      <c r="J576" s="23" t="s">
        <v>1746</v>
      </c>
      <c r="K576" s="23" t="s">
        <v>1746</v>
      </c>
      <c r="L576" s="94">
        <v>0</v>
      </c>
      <c r="M576" s="94" t="s">
        <v>1746</v>
      </c>
      <c r="N576" s="94">
        <v>0</v>
      </c>
      <c r="O576" s="23" t="s">
        <v>1746</v>
      </c>
      <c r="P576" s="15" t="s">
        <v>1746</v>
      </c>
      <c r="Q576" s="15" t="s">
        <v>1746</v>
      </c>
      <c r="R576" s="136">
        <v>0</v>
      </c>
      <c r="S576" s="93">
        <v>0</v>
      </c>
      <c r="T576" s="138">
        <v>0</v>
      </c>
      <c r="U576" s="22" t="s">
        <v>1746</v>
      </c>
      <c r="V576" s="24" t="s">
        <v>1746</v>
      </c>
      <c r="W576" s="94">
        <v>4</v>
      </c>
      <c r="X576" s="141" t="s">
        <v>1746</v>
      </c>
      <c r="Y576" s="141" t="s">
        <v>1746</v>
      </c>
      <c r="Z576" s="153" t="s">
        <v>1746</v>
      </c>
    </row>
    <row r="577" spans="1:26" x14ac:dyDescent="0.25">
      <c r="A577" s="29">
        <v>576</v>
      </c>
      <c r="B577" s="90" t="s">
        <v>3508</v>
      </c>
      <c r="C577" s="90" t="s">
        <v>27</v>
      </c>
      <c r="D577" s="91">
        <v>44159</v>
      </c>
      <c r="E577" s="92">
        <v>0.41666666666666702</v>
      </c>
      <c r="F577" s="92">
        <v>0.79166666666666696</v>
      </c>
      <c r="G577" s="93">
        <v>1200</v>
      </c>
      <c r="H577" s="22" t="s">
        <v>1746</v>
      </c>
      <c r="I577" s="23" t="s">
        <v>1746</v>
      </c>
      <c r="J577" s="23" t="s">
        <v>1746</v>
      </c>
      <c r="K577" s="23" t="s">
        <v>1746</v>
      </c>
      <c r="L577" s="94">
        <v>0</v>
      </c>
      <c r="M577" s="94" t="s">
        <v>1746</v>
      </c>
      <c r="N577" s="94">
        <v>0.8</v>
      </c>
      <c r="O577" s="23" t="s">
        <v>1746</v>
      </c>
      <c r="P577" s="15" t="s">
        <v>1746</v>
      </c>
      <c r="Q577" s="15" t="s">
        <v>1746</v>
      </c>
      <c r="R577" s="136">
        <v>0</v>
      </c>
      <c r="S577" s="93">
        <v>0</v>
      </c>
      <c r="T577" s="138">
        <v>0</v>
      </c>
      <c r="U577" s="22" t="s">
        <v>1746</v>
      </c>
      <c r="V577" s="24" t="s">
        <v>1746</v>
      </c>
      <c r="W577" s="94">
        <v>9</v>
      </c>
      <c r="X577" s="141" t="s">
        <v>1746</v>
      </c>
      <c r="Y577" s="141" t="s">
        <v>1746</v>
      </c>
      <c r="Z577" s="153" t="s">
        <v>1746</v>
      </c>
    </row>
    <row r="578" spans="1:26" x14ac:dyDescent="0.25">
      <c r="A578" s="29">
        <v>577</v>
      </c>
      <c r="B578" s="90" t="s">
        <v>3511</v>
      </c>
      <c r="C578" s="90" t="s">
        <v>1027</v>
      </c>
      <c r="D578" s="91">
        <v>44161</v>
      </c>
      <c r="E578" s="92">
        <v>0.40972222222222199</v>
      </c>
      <c r="F578" s="92">
        <v>0.74305555555555503</v>
      </c>
      <c r="G578" s="93">
        <v>1200</v>
      </c>
      <c r="H578" s="22" t="s">
        <v>1746</v>
      </c>
      <c r="I578" s="23" t="s">
        <v>1746</v>
      </c>
      <c r="J578" s="23" t="s">
        <v>1746</v>
      </c>
      <c r="K578" s="23" t="s">
        <v>1746</v>
      </c>
      <c r="L578" s="94">
        <v>0.8</v>
      </c>
      <c r="M578" s="94" t="s">
        <v>1746</v>
      </c>
      <c r="N578" s="94">
        <v>4.0999999999999996</v>
      </c>
      <c r="O578" s="23" t="s">
        <v>1746</v>
      </c>
      <c r="P578" s="15" t="s">
        <v>1746</v>
      </c>
      <c r="Q578" s="15" t="s">
        <v>1746</v>
      </c>
      <c r="R578" s="136">
        <v>5.7</v>
      </c>
      <c r="S578" s="93">
        <v>3</v>
      </c>
      <c r="T578" s="138">
        <v>9.8999999999999986</v>
      </c>
      <c r="U578" s="22" t="s">
        <v>1746</v>
      </c>
      <c r="V578" s="24" t="s">
        <v>1746</v>
      </c>
      <c r="W578" s="94">
        <v>8</v>
      </c>
      <c r="X578" s="141" t="s">
        <v>1746</v>
      </c>
      <c r="Y578" s="141" t="s">
        <v>1746</v>
      </c>
      <c r="Z578" s="153" t="s">
        <v>1746</v>
      </c>
    </row>
    <row r="579" spans="1:26" x14ac:dyDescent="0.25">
      <c r="A579" s="29">
        <v>578</v>
      </c>
      <c r="B579" s="90" t="s">
        <v>3511</v>
      </c>
      <c r="C579" s="90" t="s">
        <v>1813</v>
      </c>
      <c r="D579" s="91">
        <v>44163</v>
      </c>
      <c r="E579" s="92">
        <v>0.63888888888888895</v>
      </c>
      <c r="F579" s="92">
        <v>0.80555555555555503</v>
      </c>
      <c r="G579" s="93">
        <v>1200</v>
      </c>
      <c r="H579" s="22" t="s">
        <v>1746</v>
      </c>
      <c r="I579" s="23" t="s">
        <v>1746</v>
      </c>
      <c r="J579" s="23" t="s">
        <v>1746</v>
      </c>
      <c r="K579" s="23" t="s">
        <v>1746</v>
      </c>
      <c r="L579" s="94">
        <v>0</v>
      </c>
      <c r="M579" s="94" t="s">
        <v>1746</v>
      </c>
      <c r="N579" s="94">
        <v>3.7</v>
      </c>
      <c r="O579" s="23" t="s">
        <v>1746</v>
      </c>
      <c r="P579" s="15" t="s">
        <v>1746</v>
      </c>
      <c r="Q579" s="15" t="s">
        <v>1746</v>
      </c>
      <c r="R579" s="136">
        <v>3.6</v>
      </c>
      <c r="S579" s="93">
        <v>1</v>
      </c>
      <c r="T579" s="138">
        <v>3.7</v>
      </c>
      <c r="U579" s="22" t="s">
        <v>1746</v>
      </c>
      <c r="V579" s="24" t="s">
        <v>1746</v>
      </c>
      <c r="W579" s="94">
        <v>4</v>
      </c>
      <c r="X579" s="141" t="s">
        <v>1746</v>
      </c>
      <c r="Y579" s="141" t="s">
        <v>1746</v>
      </c>
      <c r="Z579" s="153" t="s">
        <v>1746</v>
      </c>
    </row>
    <row r="580" spans="1:26" x14ac:dyDescent="0.25">
      <c r="A580" s="29">
        <v>579</v>
      </c>
      <c r="B580" s="90" t="s">
        <v>3511</v>
      </c>
      <c r="C580" s="90" t="s">
        <v>2146</v>
      </c>
      <c r="D580" s="91">
        <v>44168</v>
      </c>
      <c r="E580" s="92">
        <v>0.38194444444444398</v>
      </c>
      <c r="F580" s="92">
        <v>0.55208333333333304</v>
      </c>
      <c r="G580" s="93">
        <v>1200</v>
      </c>
      <c r="H580" s="22" t="s">
        <v>1746</v>
      </c>
      <c r="I580" s="23" t="s">
        <v>1746</v>
      </c>
      <c r="J580" s="23" t="s">
        <v>1746</v>
      </c>
      <c r="K580" s="23" t="s">
        <v>1746</v>
      </c>
      <c r="L580" s="94">
        <v>0</v>
      </c>
      <c r="M580" s="94" t="s">
        <v>1746</v>
      </c>
      <c r="N580" s="94">
        <v>3.6</v>
      </c>
      <c r="O580" s="23" t="s">
        <v>1746</v>
      </c>
      <c r="P580" s="15" t="s">
        <v>1746</v>
      </c>
      <c r="Q580" s="15" t="s">
        <v>1746</v>
      </c>
      <c r="R580" s="136">
        <v>6.1</v>
      </c>
      <c r="S580" s="93">
        <v>1</v>
      </c>
      <c r="T580" s="138">
        <v>3.6</v>
      </c>
      <c r="U580" s="22" t="s">
        <v>1746</v>
      </c>
      <c r="V580" s="24" t="s">
        <v>1746</v>
      </c>
      <c r="W580" s="94">
        <v>4</v>
      </c>
      <c r="X580" s="141" t="s">
        <v>1746</v>
      </c>
      <c r="Y580" s="141" t="s">
        <v>1746</v>
      </c>
      <c r="Z580" s="153" t="s">
        <v>1746</v>
      </c>
    </row>
    <row r="581" spans="1:26" x14ac:dyDescent="0.25">
      <c r="A581" s="29">
        <v>580</v>
      </c>
      <c r="B581" s="90" t="s">
        <v>2064</v>
      </c>
      <c r="C581" s="90" t="s">
        <v>265</v>
      </c>
      <c r="D581" s="91">
        <v>44168</v>
      </c>
      <c r="E581" s="92">
        <v>0.5</v>
      </c>
      <c r="F581" s="92">
        <v>0.64583333333333304</v>
      </c>
      <c r="G581" s="93">
        <v>1200</v>
      </c>
      <c r="H581" s="22" t="s">
        <v>1746</v>
      </c>
      <c r="I581" s="23" t="s">
        <v>1746</v>
      </c>
      <c r="J581" s="23" t="s">
        <v>1746</v>
      </c>
      <c r="K581" s="23" t="s">
        <v>1746</v>
      </c>
      <c r="L581" s="94">
        <v>2.9</v>
      </c>
      <c r="M581" s="94" t="s">
        <v>1746</v>
      </c>
      <c r="N581" s="94">
        <v>4</v>
      </c>
      <c r="O581" s="23" t="s">
        <v>1746</v>
      </c>
      <c r="P581" s="15" t="s">
        <v>1746</v>
      </c>
      <c r="Q581" s="15" t="s">
        <v>1746</v>
      </c>
      <c r="R581" s="136">
        <v>3.2</v>
      </c>
      <c r="S581" s="93">
        <v>0</v>
      </c>
      <c r="T581" s="138">
        <v>0</v>
      </c>
      <c r="U581" s="22" t="s">
        <v>1746</v>
      </c>
      <c r="V581" s="24" t="s">
        <v>1746</v>
      </c>
      <c r="W581" s="166">
        <v>8</v>
      </c>
      <c r="X581" s="141" t="s">
        <v>1746</v>
      </c>
      <c r="Y581" s="141" t="s">
        <v>1746</v>
      </c>
      <c r="Z581" s="153" t="s">
        <v>3776</v>
      </c>
    </row>
    <row r="582" spans="1:26" x14ac:dyDescent="0.25">
      <c r="A582" s="29">
        <v>581</v>
      </c>
      <c r="B582" s="90" t="s">
        <v>2064</v>
      </c>
      <c r="C582" s="90" t="s">
        <v>2616</v>
      </c>
      <c r="D582" s="91">
        <v>44168</v>
      </c>
      <c r="E582" s="92">
        <v>0.6875</v>
      </c>
      <c r="F582" s="92">
        <v>0.875</v>
      </c>
      <c r="G582" s="93">
        <v>1200</v>
      </c>
      <c r="H582" s="22" t="s">
        <v>1746</v>
      </c>
      <c r="I582" s="23" t="s">
        <v>1746</v>
      </c>
      <c r="J582" s="23" t="s">
        <v>1746</v>
      </c>
      <c r="K582" s="23" t="s">
        <v>1746</v>
      </c>
      <c r="L582" s="94">
        <v>1.7</v>
      </c>
      <c r="M582" s="94" t="s">
        <v>1746</v>
      </c>
      <c r="N582" s="94">
        <v>4.5</v>
      </c>
      <c r="O582" s="23" t="s">
        <v>1746</v>
      </c>
      <c r="P582" s="15" t="s">
        <v>1746</v>
      </c>
      <c r="Q582" s="15" t="s">
        <v>1746</v>
      </c>
      <c r="R582" s="136">
        <v>13</v>
      </c>
      <c r="S582" s="93">
        <v>1</v>
      </c>
      <c r="T582" s="138">
        <v>2.8</v>
      </c>
      <c r="U582" s="22" t="s">
        <v>1746</v>
      </c>
      <c r="V582" s="24" t="s">
        <v>1746</v>
      </c>
      <c r="W582" s="166"/>
      <c r="X582" s="141" t="s">
        <v>1746</v>
      </c>
      <c r="Y582" s="141" t="s">
        <v>1746</v>
      </c>
      <c r="Z582" s="153" t="s">
        <v>3775</v>
      </c>
    </row>
    <row r="583" spans="1:26" x14ac:dyDescent="0.25">
      <c r="A583" s="29">
        <v>582</v>
      </c>
      <c r="B583" s="90" t="s">
        <v>3511</v>
      </c>
      <c r="C583" s="90" t="s">
        <v>163</v>
      </c>
      <c r="D583" s="91">
        <v>44168</v>
      </c>
      <c r="E583" s="92">
        <v>0.63194444444444398</v>
      </c>
      <c r="F583" s="92">
        <v>0.82638888888888895</v>
      </c>
      <c r="G583" s="93">
        <v>1200</v>
      </c>
      <c r="H583" s="22" t="s">
        <v>1746</v>
      </c>
      <c r="I583" s="23" t="s">
        <v>1746</v>
      </c>
      <c r="J583" s="23" t="s">
        <v>1746</v>
      </c>
      <c r="K583" s="23" t="s">
        <v>1746</v>
      </c>
      <c r="L583" s="94">
        <v>0</v>
      </c>
      <c r="M583" s="94" t="s">
        <v>1746</v>
      </c>
      <c r="N583" s="94">
        <v>0</v>
      </c>
      <c r="O583" s="23" t="s">
        <v>1746</v>
      </c>
      <c r="P583" s="15" t="s">
        <v>1746</v>
      </c>
      <c r="Q583" s="15" t="s">
        <v>1746</v>
      </c>
      <c r="R583" s="136">
        <v>0</v>
      </c>
      <c r="S583" s="93">
        <v>0</v>
      </c>
      <c r="T583" s="138">
        <v>0</v>
      </c>
      <c r="U583" s="22" t="s">
        <v>1746</v>
      </c>
      <c r="V583" s="24" t="s">
        <v>1746</v>
      </c>
      <c r="W583" s="94">
        <v>4</v>
      </c>
      <c r="X583" s="141" t="s">
        <v>1746</v>
      </c>
      <c r="Y583" s="141" t="s">
        <v>1746</v>
      </c>
      <c r="Z583" s="153" t="s">
        <v>1746</v>
      </c>
    </row>
    <row r="584" spans="1:26" x14ac:dyDescent="0.25">
      <c r="A584" s="29">
        <v>583</v>
      </c>
      <c r="B584" s="90" t="s">
        <v>2069</v>
      </c>
      <c r="C584" s="90" t="s">
        <v>308</v>
      </c>
      <c r="D584" s="91">
        <v>44168</v>
      </c>
      <c r="E584" s="92">
        <v>0.54861111111111105</v>
      </c>
      <c r="F584" s="92">
        <v>0.88194444444444497</v>
      </c>
      <c r="G584" s="93">
        <v>1200</v>
      </c>
      <c r="H584" s="22" t="s">
        <v>1746</v>
      </c>
      <c r="I584" s="23" t="s">
        <v>1746</v>
      </c>
      <c r="J584" s="23" t="s">
        <v>1746</v>
      </c>
      <c r="K584" s="23" t="s">
        <v>1746</v>
      </c>
      <c r="L584" s="94">
        <v>2</v>
      </c>
      <c r="M584" s="94" t="s">
        <v>1746</v>
      </c>
      <c r="N584" s="94">
        <v>4</v>
      </c>
      <c r="O584" s="23" t="s">
        <v>1746</v>
      </c>
      <c r="P584" s="15" t="s">
        <v>1746</v>
      </c>
      <c r="Q584" s="15" t="s">
        <v>1746</v>
      </c>
      <c r="R584" s="136">
        <v>13.5</v>
      </c>
      <c r="S584" s="93">
        <v>1</v>
      </c>
      <c r="T584" s="138">
        <v>2</v>
      </c>
      <c r="U584" s="22" t="s">
        <v>1746</v>
      </c>
      <c r="V584" s="24" t="s">
        <v>1746</v>
      </c>
      <c r="W584" s="94">
        <v>8</v>
      </c>
      <c r="X584" s="141" t="s">
        <v>1746</v>
      </c>
      <c r="Y584" s="141" t="s">
        <v>1746</v>
      </c>
      <c r="Z584" s="153" t="s">
        <v>1746</v>
      </c>
    </row>
    <row r="585" spans="1:26" x14ac:dyDescent="0.25">
      <c r="A585" s="29">
        <v>584</v>
      </c>
      <c r="B585" s="90" t="s">
        <v>3511</v>
      </c>
      <c r="C585" s="90" t="s">
        <v>163</v>
      </c>
      <c r="D585" s="91">
        <v>44169</v>
      </c>
      <c r="E585" s="92">
        <v>0.37847222222222199</v>
      </c>
      <c r="F585" s="92">
        <v>0.79513888888888895</v>
      </c>
      <c r="G585" s="93">
        <v>1200</v>
      </c>
      <c r="H585" s="22" t="s">
        <v>1746</v>
      </c>
      <c r="I585" s="23" t="s">
        <v>1746</v>
      </c>
      <c r="J585" s="23" t="s">
        <v>1746</v>
      </c>
      <c r="K585" s="23" t="s">
        <v>1746</v>
      </c>
      <c r="L585" s="94">
        <v>0</v>
      </c>
      <c r="M585" s="94" t="s">
        <v>1746</v>
      </c>
      <c r="N585" s="94">
        <v>5</v>
      </c>
      <c r="O585" s="23" t="s">
        <v>1746</v>
      </c>
      <c r="P585" s="15" t="s">
        <v>1746</v>
      </c>
      <c r="Q585" s="15" t="s">
        <v>1746</v>
      </c>
      <c r="R585" s="136">
        <v>7.1</v>
      </c>
      <c r="S585" s="93">
        <v>1</v>
      </c>
      <c r="T585" s="138">
        <v>3</v>
      </c>
      <c r="U585" s="22" t="s">
        <v>1746</v>
      </c>
      <c r="V585" s="24" t="s">
        <v>1746</v>
      </c>
      <c r="W585" s="94">
        <v>10</v>
      </c>
      <c r="X585" s="141" t="s">
        <v>1746</v>
      </c>
      <c r="Y585" s="141" t="s">
        <v>1746</v>
      </c>
      <c r="Z585" s="153" t="s">
        <v>1746</v>
      </c>
    </row>
    <row r="586" spans="1:26" x14ac:dyDescent="0.25">
      <c r="A586" s="29">
        <v>585</v>
      </c>
      <c r="B586" s="90" t="s">
        <v>2069</v>
      </c>
      <c r="C586" s="90" t="s">
        <v>308</v>
      </c>
      <c r="D586" s="91">
        <v>44169</v>
      </c>
      <c r="E586" s="92">
        <v>0.39583333333333298</v>
      </c>
      <c r="F586" s="92">
        <v>0.8125</v>
      </c>
      <c r="G586" s="93">
        <v>1200</v>
      </c>
      <c r="H586" s="22" t="s">
        <v>1746</v>
      </c>
      <c r="I586" s="23" t="s">
        <v>1746</v>
      </c>
      <c r="J586" s="23" t="s">
        <v>1746</v>
      </c>
      <c r="K586" s="23" t="s">
        <v>1746</v>
      </c>
      <c r="L586" s="94">
        <v>0</v>
      </c>
      <c r="M586" s="94" t="s">
        <v>1746</v>
      </c>
      <c r="N586" s="94">
        <v>6</v>
      </c>
      <c r="O586" s="23" t="s">
        <v>1746</v>
      </c>
      <c r="P586" s="15" t="s">
        <v>1746</v>
      </c>
      <c r="Q586" s="15" t="s">
        <v>1746</v>
      </c>
      <c r="R586" s="136">
        <v>7.5</v>
      </c>
      <c r="S586" s="93">
        <v>1</v>
      </c>
      <c r="T586" s="138">
        <v>6</v>
      </c>
      <c r="U586" s="22" t="s">
        <v>1746</v>
      </c>
      <c r="V586" s="24" t="s">
        <v>1746</v>
      </c>
      <c r="W586" s="94">
        <v>10</v>
      </c>
      <c r="X586" s="141" t="s">
        <v>1746</v>
      </c>
      <c r="Y586" s="141" t="s">
        <v>1746</v>
      </c>
      <c r="Z586" s="153" t="s">
        <v>1746</v>
      </c>
    </row>
    <row r="587" spans="1:26" x14ac:dyDescent="0.25">
      <c r="A587" s="29">
        <v>586</v>
      </c>
      <c r="B587" s="90" t="s">
        <v>2064</v>
      </c>
      <c r="C587" s="90" t="s">
        <v>2616</v>
      </c>
      <c r="D587" s="91">
        <v>44169</v>
      </c>
      <c r="E587" s="92">
        <v>0.47222222222222199</v>
      </c>
      <c r="F587" s="92">
        <v>0.88888888888888895</v>
      </c>
      <c r="G587" s="93">
        <v>1200</v>
      </c>
      <c r="H587" s="22" t="s">
        <v>1746</v>
      </c>
      <c r="I587" s="23" t="s">
        <v>1746</v>
      </c>
      <c r="J587" s="23" t="s">
        <v>1746</v>
      </c>
      <c r="K587" s="23" t="s">
        <v>1746</v>
      </c>
      <c r="L587" s="94">
        <v>0</v>
      </c>
      <c r="M587" s="94" t="s">
        <v>1746</v>
      </c>
      <c r="N587" s="94">
        <v>3.5</v>
      </c>
      <c r="O587" s="23" t="s">
        <v>1746</v>
      </c>
      <c r="P587" s="15" t="s">
        <v>1746</v>
      </c>
      <c r="Q587" s="15" t="s">
        <v>1746</v>
      </c>
      <c r="R587" s="136">
        <v>47</v>
      </c>
      <c r="S587" s="93">
        <v>1</v>
      </c>
      <c r="T587" s="138">
        <v>3.5</v>
      </c>
      <c r="U587" s="22" t="s">
        <v>1746</v>
      </c>
      <c r="V587" s="24" t="s">
        <v>1746</v>
      </c>
      <c r="W587" s="94">
        <v>10</v>
      </c>
      <c r="X587" s="141" t="s">
        <v>1746</v>
      </c>
      <c r="Y587" s="141" t="s">
        <v>1746</v>
      </c>
      <c r="Z587" s="153" t="s">
        <v>1746</v>
      </c>
    </row>
    <row r="588" spans="1:26" x14ac:dyDescent="0.25">
      <c r="A588" s="29">
        <v>587</v>
      </c>
      <c r="B588" s="90" t="s">
        <v>2069</v>
      </c>
      <c r="C588" s="90" t="s">
        <v>1909</v>
      </c>
      <c r="D588" s="91">
        <v>44170</v>
      </c>
      <c r="E588" s="92">
        <v>0.4375</v>
      </c>
      <c r="F588" s="92">
        <v>0.5625</v>
      </c>
      <c r="G588" s="93">
        <v>1200</v>
      </c>
      <c r="H588" s="22" t="s">
        <v>1746</v>
      </c>
      <c r="I588" s="23" t="s">
        <v>1746</v>
      </c>
      <c r="J588" s="23" t="s">
        <v>1746</v>
      </c>
      <c r="K588" s="23" t="s">
        <v>1746</v>
      </c>
      <c r="L588" s="94">
        <v>3</v>
      </c>
      <c r="M588" s="94" t="s">
        <v>1746</v>
      </c>
      <c r="N588" s="94">
        <v>7</v>
      </c>
      <c r="O588" s="23" t="s">
        <v>1746</v>
      </c>
      <c r="P588" s="15" t="s">
        <v>1746</v>
      </c>
      <c r="Q588" s="15" t="s">
        <v>1746</v>
      </c>
      <c r="R588" s="136">
        <v>3</v>
      </c>
      <c r="S588" s="93">
        <v>1</v>
      </c>
      <c r="T588" s="138">
        <v>4</v>
      </c>
      <c r="U588" s="22" t="s">
        <v>1746</v>
      </c>
      <c r="V588" s="24" t="s">
        <v>1746</v>
      </c>
      <c r="W588" s="94">
        <v>3</v>
      </c>
      <c r="X588" s="141" t="s">
        <v>1746</v>
      </c>
      <c r="Y588" s="141" t="s">
        <v>1746</v>
      </c>
      <c r="Z588" s="153" t="s">
        <v>1746</v>
      </c>
    </row>
    <row r="589" spans="1:26" x14ac:dyDescent="0.25">
      <c r="A589" s="29">
        <v>588</v>
      </c>
      <c r="B589" s="90" t="s">
        <v>2069</v>
      </c>
      <c r="C589" s="90" t="s">
        <v>2146</v>
      </c>
      <c r="D589" s="91">
        <v>44170</v>
      </c>
      <c r="E589" s="92">
        <v>0.64583333333333304</v>
      </c>
      <c r="F589" s="92">
        <v>0.85416666666666696</v>
      </c>
      <c r="G589" s="93">
        <v>1200</v>
      </c>
      <c r="H589" s="22" t="s">
        <v>1746</v>
      </c>
      <c r="I589" s="23" t="s">
        <v>1746</v>
      </c>
      <c r="J589" s="23" t="s">
        <v>1746</v>
      </c>
      <c r="K589" s="23" t="s">
        <v>1746</v>
      </c>
      <c r="L589" s="94">
        <v>3</v>
      </c>
      <c r="M589" s="94" t="s">
        <v>1746</v>
      </c>
      <c r="N589" s="94">
        <v>6.5</v>
      </c>
      <c r="O589" s="23" t="s">
        <v>1746</v>
      </c>
      <c r="P589" s="15" t="s">
        <v>1746</v>
      </c>
      <c r="Q589" s="15" t="s">
        <v>1746</v>
      </c>
      <c r="R589" s="136">
        <v>3.5</v>
      </c>
      <c r="S589" s="93">
        <v>1</v>
      </c>
      <c r="T589" s="138">
        <v>3.5</v>
      </c>
      <c r="U589" s="22" t="s">
        <v>1746</v>
      </c>
      <c r="V589" s="24" t="s">
        <v>1746</v>
      </c>
      <c r="W589" s="94">
        <v>5</v>
      </c>
      <c r="X589" s="141" t="s">
        <v>1746</v>
      </c>
      <c r="Y589" s="141" t="s">
        <v>1746</v>
      </c>
      <c r="Z589" s="153" t="s">
        <v>1746</v>
      </c>
    </row>
    <row r="590" spans="1:26" x14ac:dyDescent="0.25">
      <c r="A590" s="29">
        <v>589</v>
      </c>
      <c r="B590" s="90" t="s">
        <v>2064</v>
      </c>
      <c r="C590" s="90" t="s">
        <v>2616</v>
      </c>
      <c r="D590" s="91">
        <v>44170</v>
      </c>
      <c r="E590" s="92">
        <v>0.39583333333333298</v>
      </c>
      <c r="F590" s="92">
        <v>0.875</v>
      </c>
      <c r="G590" s="93">
        <v>1200</v>
      </c>
      <c r="H590" s="22" t="s">
        <v>1746</v>
      </c>
      <c r="I590" s="23" t="s">
        <v>1746</v>
      </c>
      <c r="J590" s="23" t="s">
        <v>1746</v>
      </c>
      <c r="K590" s="23" t="s">
        <v>1746</v>
      </c>
      <c r="L590" s="94">
        <v>0</v>
      </c>
      <c r="M590" s="94" t="s">
        <v>1746</v>
      </c>
      <c r="N590" s="94">
        <v>4.8</v>
      </c>
      <c r="O590" s="23" t="s">
        <v>1746</v>
      </c>
      <c r="P590" s="15" t="s">
        <v>1746</v>
      </c>
      <c r="Q590" s="15" t="s">
        <v>1746</v>
      </c>
      <c r="R590" s="136">
        <v>16</v>
      </c>
      <c r="S590" s="93">
        <v>2</v>
      </c>
      <c r="T590" s="138">
        <v>9.6</v>
      </c>
      <c r="U590" s="22" t="s">
        <v>1746</v>
      </c>
      <c r="V590" s="24" t="s">
        <v>1746</v>
      </c>
      <c r="W590" s="94">
        <v>11.5</v>
      </c>
      <c r="X590" s="141" t="s">
        <v>1746</v>
      </c>
      <c r="Y590" s="141" t="s">
        <v>1746</v>
      </c>
      <c r="Z590" s="153" t="s">
        <v>1746</v>
      </c>
    </row>
    <row r="591" spans="1:26" x14ac:dyDescent="0.25">
      <c r="A591" s="29">
        <v>590</v>
      </c>
      <c r="B591" s="90" t="s">
        <v>2064</v>
      </c>
      <c r="C591" s="90" t="s">
        <v>2616</v>
      </c>
      <c r="D591" s="91">
        <v>44171</v>
      </c>
      <c r="E591" s="92">
        <v>0.375</v>
      </c>
      <c r="F591" s="92">
        <v>0.79166666666666696</v>
      </c>
      <c r="G591" s="93">
        <v>1200</v>
      </c>
      <c r="H591" s="22" t="s">
        <v>1746</v>
      </c>
      <c r="I591" s="23" t="s">
        <v>1746</v>
      </c>
      <c r="J591" s="23" t="s">
        <v>1746</v>
      </c>
      <c r="K591" s="23" t="s">
        <v>1746</v>
      </c>
      <c r="L591" s="94">
        <v>1.5</v>
      </c>
      <c r="M591" s="94" t="s">
        <v>1746</v>
      </c>
      <c r="N591" s="94">
        <v>5.6</v>
      </c>
      <c r="O591" s="23" t="s">
        <v>1746</v>
      </c>
      <c r="P591" s="15" t="s">
        <v>1746</v>
      </c>
      <c r="Q591" s="15" t="s">
        <v>1746</v>
      </c>
      <c r="R591" s="136">
        <v>49</v>
      </c>
      <c r="S591" s="93">
        <v>1</v>
      </c>
      <c r="T591" s="138">
        <v>4.0999999999999996</v>
      </c>
      <c r="U591" s="22" t="s">
        <v>1746</v>
      </c>
      <c r="V591" s="24" t="s">
        <v>1746</v>
      </c>
      <c r="W591" s="94">
        <v>10</v>
      </c>
      <c r="X591" s="141" t="s">
        <v>1746</v>
      </c>
      <c r="Y591" s="141" t="s">
        <v>1746</v>
      </c>
      <c r="Z591" s="153" t="s">
        <v>1746</v>
      </c>
    </row>
    <row r="592" spans="1:26" x14ac:dyDescent="0.25">
      <c r="A592" s="29">
        <v>591</v>
      </c>
      <c r="B592" s="90" t="s">
        <v>2069</v>
      </c>
      <c r="C592" s="90" t="s">
        <v>308</v>
      </c>
      <c r="D592" s="91">
        <v>44171</v>
      </c>
      <c r="E592" s="92">
        <v>0.38888888888888901</v>
      </c>
      <c r="F592" s="92">
        <v>0.80555555555555503</v>
      </c>
      <c r="G592" s="93">
        <v>1200</v>
      </c>
      <c r="H592" s="22" t="s">
        <v>1746</v>
      </c>
      <c r="I592" s="23" t="s">
        <v>1746</v>
      </c>
      <c r="J592" s="23" t="s">
        <v>1746</v>
      </c>
      <c r="K592" s="23" t="s">
        <v>1746</v>
      </c>
      <c r="L592" s="94">
        <v>0</v>
      </c>
      <c r="M592" s="94" t="s">
        <v>1746</v>
      </c>
      <c r="N592" s="94">
        <v>3</v>
      </c>
      <c r="O592" s="23" t="s">
        <v>1746</v>
      </c>
      <c r="P592" s="15" t="s">
        <v>1746</v>
      </c>
      <c r="Q592" s="15" t="s">
        <v>1746</v>
      </c>
      <c r="R592" s="136">
        <v>10</v>
      </c>
      <c r="S592" s="93">
        <v>1</v>
      </c>
      <c r="T592" s="138">
        <v>3</v>
      </c>
      <c r="U592" s="22" t="s">
        <v>1746</v>
      </c>
      <c r="V592" s="24" t="s">
        <v>1746</v>
      </c>
      <c r="W592" s="94">
        <v>10</v>
      </c>
      <c r="X592" s="141" t="s">
        <v>1746</v>
      </c>
      <c r="Y592" s="141" t="s">
        <v>1746</v>
      </c>
      <c r="Z592" s="153" t="s">
        <v>1746</v>
      </c>
    </row>
    <row r="593" spans="1:26" x14ac:dyDescent="0.25">
      <c r="A593" s="29">
        <v>592</v>
      </c>
      <c r="B593" s="90" t="s">
        <v>3508</v>
      </c>
      <c r="C593" s="90" t="s">
        <v>27</v>
      </c>
      <c r="D593" s="91">
        <v>44171</v>
      </c>
      <c r="E593" s="92">
        <v>0.52777777777777801</v>
      </c>
      <c r="F593" s="92">
        <v>0.86111111111111105</v>
      </c>
      <c r="G593" s="93">
        <v>1200</v>
      </c>
      <c r="H593" s="22" t="s">
        <v>1746</v>
      </c>
      <c r="I593" s="23" t="s">
        <v>1746</v>
      </c>
      <c r="J593" s="23" t="s">
        <v>1746</v>
      </c>
      <c r="K593" s="23" t="s">
        <v>1746</v>
      </c>
      <c r="L593" s="94">
        <v>0</v>
      </c>
      <c r="M593" s="94" t="s">
        <v>1746</v>
      </c>
      <c r="N593" s="94">
        <v>3.14</v>
      </c>
      <c r="O593" s="23" t="s">
        <v>1746</v>
      </c>
      <c r="P593" s="15" t="s">
        <v>1746</v>
      </c>
      <c r="Q593" s="15" t="s">
        <v>1746</v>
      </c>
      <c r="R593" s="136">
        <v>1.8</v>
      </c>
      <c r="S593" s="93">
        <v>1</v>
      </c>
      <c r="T593" s="138">
        <v>3.14</v>
      </c>
      <c r="U593" s="22" t="s">
        <v>1746</v>
      </c>
      <c r="V593" s="24" t="s">
        <v>1746</v>
      </c>
      <c r="W593" s="94">
        <v>8</v>
      </c>
      <c r="X593" s="141" t="s">
        <v>1746</v>
      </c>
      <c r="Y593" s="141" t="s">
        <v>1746</v>
      </c>
      <c r="Z593" s="153" t="s">
        <v>1746</v>
      </c>
    </row>
    <row r="594" spans="1:26" x14ac:dyDescent="0.25">
      <c r="A594" s="29">
        <v>593</v>
      </c>
      <c r="B594" s="90" t="s">
        <v>2069</v>
      </c>
      <c r="C594" s="90" t="s">
        <v>308</v>
      </c>
      <c r="D594" s="91">
        <v>44172</v>
      </c>
      <c r="E594" s="92">
        <v>0.375</v>
      </c>
      <c r="F594" s="92">
        <v>0.70833333333333304</v>
      </c>
      <c r="G594" s="93">
        <v>1200</v>
      </c>
      <c r="H594" s="22" t="s">
        <v>1746</v>
      </c>
      <c r="I594" s="23" t="s">
        <v>1746</v>
      </c>
      <c r="J594" s="23" t="s">
        <v>1746</v>
      </c>
      <c r="K594" s="23" t="s">
        <v>1746</v>
      </c>
      <c r="L594" s="94">
        <v>0</v>
      </c>
      <c r="M594" s="94" t="s">
        <v>1746</v>
      </c>
      <c r="N594" s="94">
        <v>2.5</v>
      </c>
      <c r="O594" s="23" t="s">
        <v>1746</v>
      </c>
      <c r="P594" s="15" t="s">
        <v>1746</v>
      </c>
      <c r="Q594" s="15" t="s">
        <v>1746</v>
      </c>
      <c r="R594" s="136">
        <v>6.5</v>
      </c>
      <c r="S594" s="93">
        <v>1</v>
      </c>
      <c r="T594" s="138">
        <v>2.5</v>
      </c>
      <c r="U594" s="22" t="s">
        <v>1746</v>
      </c>
      <c r="V594" s="24" t="s">
        <v>1746</v>
      </c>
      <c r="W594" s="94">
        <v>8</v>
      </c>
      <c r="X594" s="141" t="s">
        <v>1746</v>
      </c>
      <c r="Y594" s="141" t="s">
        <v>1746</v>
      </c>
      <c r="Z594" s="153" t="s">
        <v>1746</v>
      </c>
    </row>
    <row r="595" spans="1:26" x14ac:dyDescent="0.25">
      <c r="A595" s="29">
        <v>594</v>
      </c>
      <c r="B595" s="90" t="s">
        <v>3511</v>
      </c>
      <c r="C595" s="90" t="s">
        <v>356</v>
      </c>
      <c r="D595" s="91">
        <v>44173</v>
      </c>
      <c r="E595" s="92">
        <v>0.51388888888888895</v>
      </c>
      <c r="F595" s="92">
        <v>0.84722222222222199</v>
      </c>
      <c r="G595" s="93">
        <v>1200</v>
      </c>
      <c r="H595" s="22" t="s">
        <v>1746</v>
      </c>
      <c r="I595" s="23" t="s">
        <v>1746</v>
      </c>
      <c r="J595" s="23" t="s">
        <v>1746</v>
      </c>
      <c r="K595" s="23" t="s">
        <v>1746</v>
      </c>
      <c r="L595" s="94">
        <v>1</v>
      </c>
      <c r="M595" s="94" t="s">
        <v>1746</v>
      </c>
      <c r="N595" s="94">
        <v>4.5</v>
      </c>
      <c r="O595" s="23" t="s">
        <v>1746</v>
      </c>
      <c r="P595" s="15" t="s">
        <v>1746</v>
      </c>
      <c r="Q595" s="15" t="s">
        <v>1746</v>
      </c>
      <c r="R595" s="136">
        <v>13.2</v>
      </c>
      <c r="S595" s="93">
        <v>2</v>
      </c>
      <c r="T595" s="138">
        <v>7</v>
      </c>
      <c r="U595" s="22" t="s">
        <v>1746</v>
      </c>
      <c r="V595" s="24" t="s">
        <v>1746</v>
      </c>
      <c r="W595" s="94">
        <v>8</v>
      </c>
      <c r="X595" s="141" t="s">
        <v>1746</v>
      </c>
      <c r="Y595" s="141" t="s">
        <v>1746</v>
      </c>
      <c r="Z595" s="153" t="s">
        <v>1746</v>
      </c>
    </row>
    <row r="596" spans="1:26" x14ac:dyDescent="0.25">
      <c r="A596" s="29">
        <v>595</v>
      </c>
      <c r="B596" s="90" t="s">
        <v>3511</v>
      </c>
      <c r="C596" s="90" t="s">
        <v>308</v>
      </c>
      <c r="D596" s="91">
        <v>44174</v>
      </c>
      <c r="E596" s="92">
        <v>0.52777777777777801</v>
      </c>
      <c r="F596" s="92">
        <v>0.86111111111111105</v>
      </c>
      <c r="G596" s="93">
        <v>1200</v>
      </c>
      <c r="H596" s="22" t="s">
        <v>1746</v>
      </c>
      <c r="I596" s="23" t="s">
        <v>1746</v>
      </c>
      <c r="J596" s="23" t="s">
        <v>1746</v>
      </c>
      <c r="K596" s="23" t="s">
        <v>1746</v>
      </c>
      <c r="L596" s="94">
        <v>0</v>
      </c>
      <c r="M596" s="94" t="s">
        <v>1746</v>
      </c>
      <c r="N596" s="94">
        <v>4</v>
      </c>
      <c r="O596" s="23" t="s">
        <v>1746</v>
      </c>
      <c r="P596" s="15" t="s">
        <v>1746</v>
      </c>
      <c r="Q596" s="15" t="s">
        <v>1746</v>
      </c>
      <c r="R596" s="136">
        <v>8.5</v>
      </c>
      <c r="S596" s="93">
        <v>1</v>
      </c>
      <c r="T596" s="138">
        <v>4</v>
      </c>
      <c r="U596" s="22" t="s">
        <v>1746</v>
      </c>
      <c r="V596" s="24" t="s">
        <v>1746</v>
      </c>
      <c r="W596" s="94">
        <v>8</v>
      </c>
      <c r="X596" s="141" t="s">
        <v>1746</v>
      </c>
      <c r="Y596" s="141" t="s">
        <v>1746</v>
      </c>
      <c r="Z596" s="153" t="s">
        <v>1746</v>
      </c>
    </row>
    <row r="597" spans="1:26" x14ac:dyDescent="0.25">
      <c r="A597" s="29">
        <v>596</v>
      </c>
      <c r="B597" s="90" t="s">
        <v>2069</v>
      </c>
      <c r="C597" s="90" t="s">
        <v>1909</v>
      </c>
      <c r="D597" s="91">
        <v>44176</v>
      </c>
      <c r="E597" s="92">
        <v>0.40972222222222199</v>
      </c>
      <c r="F597" s="92">
        <v>0.74305555555555503</v>
      </c>
      <c r="G597" s="93">
        <v>1200</v>
      </c>
      <c r="H597" s="22" t="s">
        <v>1746</v>
      </c>
      <c r="I597" s="23" t="s">
        <v>1746</v>
      </c>
      <c r="J597" s="23" t="s">
        <v>1746</v>
      </c>
      <c r="K597" s="23" t="s">
        <v>1746</v>
      </c>
      <c r="L597" s="94">
        <v>0</v>
      </c>
      <c r="M597" s="94" t="s">
        <v>1746</v>
      </c>
      <c r="N597" s="94">
        <v>3.8</v>
      </c>
      <c r="O597" s="23" t="s">
        <v>1746</v>
      </c>
      <c r="P597" s="15" t="s">
        <v>1746</v>
      </c>
      <c r="Q597" s="15" t="s">
        <v>1746</v>
      </c>
      <c r="R597" s="136">
        <v>12</v>
      </c>
      <c r="S597" s="93">
        <v>3</v>
      </c>
      <c r="T597" s="138">
        <v>11.399999999999999</v>
      </c>
      <c r="U597" s="22" t="s">
        <v>1746</v>
      </c>
      <c r="V597" s="24" t="s">
        <v>1746</v>
      </c>
      <c r="W597" s="94">
        <v>8</v>
      </c>
      <c r="X597" s="141" t="s">
        <v>1746</v>
      </c>
      <c r="Y597" s="141" t="s">
        <v>1746</v>
      </c>
      <c r="Z597" s="153" t="s">
        <v>1746</v>
      </c>
    </row>
    <row r="598" spans="1:26" x14ac:dyDescent="0.25">
      <c r="A598" s="29">
        <v>597</v>
      </c>
      <c r="B598" s="90" t="s">
        <v>3513</v>
      </c>
      <c r="C598" s="90" t="s">
        <v>1813</v>
      </c>
      <c r="D598" s="91">
        <v>44176</v>
      </c>
      <c r="E598" s="92">
        <v>0.59722222222222199</v>
      </c>
      <c r="F598" s="92">
        <v>0.93055555555555503</v>
      </c>
      <c r="G598" s="93">
        <v>1200</v>
      </c>
      <c r="H598" s="22" t="s">
        <v>1746</v>
      </c>
      <c r="I598" s="23" t="s">
        <v>1746</v>
      </c>
      <c r="J598" s="23" t="s">
        <v>1746</v>
      </c>
      <c r="K598" s="23" t="s">
        <v>1746</v>
      </c>
      <c r="L598" s="94">
        <v>0</v>
      </c>
      <c r="M598" s="94" t="s">
        <v>1746</v>
      </c>
      <c r="N598" s="94">
        <v>2.1</v>
      </c>
      <c r="O598" s="23" t="s">
        <v>1746</v>
      </c>
      <c r="P598" s="15" t="s">
        <v>1746</v>
      </c>
      <c r="Q598" s="15" t="s">
        <v>1746</v>
      </c>
      <c r="R598" s="136">
        <v>0</v>
      </c>
      <c r="S598" s="93">
        <v>1</v>
      </c>
      <c r="T598" s="138">
        <v>2.1</v>
      </c>
      <c r="U598" s="22" t="s">
        <v>1746</v>
      </c>
      <c r="V598" s="24" t="s">
        <v>1746</v>
      </c>
      <c r="W598" s="94">
        <v>8</v>
      </c>
      <c r="X598" s="141" t="s">
        <v>1746</v>
      </c>
      <c r="Y598" s="141" t="s">
        <v>1746</v>
      </c>
      <c r="Z598" s="153" t="s">
        <v>1746</v>
      </c>
    </row>
    <row r="599" spans="1:26" x14ac:dyDescent="0.25">
      <c r="A599" s="29">
        <v>598</v>
      </c>
      <c r="B599" s="90" t="s">
        <v>3513</v>
      </c>
      <c r="C599" s="90" t="s">
        <v>603</v>
      </c>
      <c r="D599" s="91">
        <v>44177</v>
      </c>
      <c r="E599" s="92">
        <v>0.41666666666666702</v>
      </c>
      <c r="F599" s="92">
        <v>0.75</v>
      </c>
      <c r="G599" s="93">
        <v>1200</v>
      </c>
      <c r="H599" s="22" t="s">
        <v>1746</v>
      </c>
      <c r="I599" s="23" t="s">
        <v>1746</v>
      </c>
      <c r="J599" s="23" t="s">
        <v>1746</v>
      </c>
      <c r="K599" s="23" t="s">
        <v>1746</v>
      </c>
      <c r="L599" s="94">
        <v>0</v>
      </c>
      <c r="M599" s="94" t="s">
        <v>1746</v>
      </c>
      <c r="N599" s="94">
        <v>0</v>
      </c>
      <c r="O599" s="23" t="s">
        <v>1746</v>
      </c>
      <c r="P599" s="15" t="s">
        <v>1746</v>
      </c>
      <c r="Q599" s="15" t="s">
        <v>1746</v>
      </c>
      <c r="R599" s="136">
        <v>0</v>
      </c>
      <c r="S599" s="93">
        <v>0</v>
      </c>
      <c r="T599" s="138">
        <v>0</v>
      </c>
      <c r="U599" s="22" t="s">
        <v>1746</v>
      </c>
      <c r="V599" s="24" t="s">
        <v>1746</v>
      </c>
      <c r="W599" s="94">
        <v>8</v>
      </c>
      <c r="X599" s="141" t="s">
        <v>1746</v>
      </c>
      <c r="Y599" s="141" t="s">
        <v>1746</v>
      </c>
      <c r="Z599" s="153" t="s">
        <v>3299</v>
      </c>
    </row>
    <row r="600" spans="1:26" x14ac:dyDescent="0.25">
      <c r="A600" s="29">
        <v>599</v>
      </c>
      <c r="B600" s="90" t="s">
        <v>3513</v>
      </c>
      <c r="C600" s="90" t="s">
        <v>603</v>
      </c>
      <c r="D600" s="91">
        <v>44178</v>
      </c>
      <c r="E600" s="92">
        <v>0.38194444444444398</v>
      </c>
      <c r="F600" s="92">
        <v>0.66666666666666696</v>
      </c>
      <c r="G600" s="93">
        <v>1200</v>
      </c>
      <c r="H600" s="22" t="s">
        <v>1746</v>
      </c>
      <c r="I600" s="23" t="s">
        <v>1746</v>
      </c>
      <c r="J600" s="23" t="s">
        <v>1746</v>
      </c>
      <c r="K600" s="23" t="s">
        <v>1746</v>
      </c>
      <c r="L600" s="94">
        <v>3.8</v>
      </c>
      <c r="M600" s="94" t="s">
        <v>1746</v>
      </c>
      <c r="N600" s="94">
        <v>0.9</v>
      </c>
      <c r="O600" s="23" t="s">
        <v>1746</v>
      </c>
      <c r="P600" s="15" t="s">
        <v>1746</v>
      </c>
      <c r="Q600" s="15" t="s">
        <v>1746</v>
      </c>
      <c r="R600" s="136">
        <v>2.6</v>
      </c>
      <c r="S600" s="93">
        <v>0</v>
      </c>
      <c r="T600" s="138">
        <v>0</v>
      </c>
      <c r="U600" s="22" t="s">
        <v>1746</v>
      </c>
      <c r="V600" s="24" t="s">
        <v>1746</v>
      </c>
      <c r="W600" s="166">
        <v>11</v>
      </c>
      <c r="X600" s="141" t="s">
        <v>1746</v>
      </c>
      <c r="Y600" s="141" t="s">
        <v>1746</v>
      </c>
      <c r="Z600" s="153" t="s">
        <v>3774</v>
      </c>
    </row>
    <row r="601" spans="1:26" x14ac:dyDescent="0.25">
      <c r="A601" s="29">
        <v>600</v>
      </c>
      <c r="B601" s="90" t="s">
        <v>3513</v>
      </c>
      <c r="C601" s="90" t="s">
        <v>603</v>
      </c>
      <c r="D601" s="91">
        <v>44178</v>
      </c>
      <c r="E601" s="92">
        <v>0.68055555555555503</v>
      </c>
      <c r="F601" s="92">
        <v>0.85416666666666696</v>
      </c>
      <c r="G601" s="93">
        <v>1200</v>
      </c>
      <c r="H601" s="22" t="s">
        <v>1746</v>
      </c>
      <c r="I601" s="23" t="s">
        <v>1746</v>
      </c>
      <c r="J601" s="23" t="s">
        <v>1746</v>
      </c>
      <c r="K601" s="23" t="s">
        <v>1746</v>
      </c>
      <c r="L601" s="94">
        <v>0</v>
      </c>
      <c r="M601" s="94" t="s">
        <v>1746</v>
      </c>
      <c r="N601" s="94">
        <v>0</v>
      </c>
      <c r="O601" s="23" t="s">
        <v>1746</v>
      </c>
      <c r="P601" s="15" t="s">
        <v>1746</v>
      </c>
      <c r="Q601" s="15" t="s">
        <v>1746</v>
      </c>
      <c r="R601" s="136">
        <v>0</v>
      </c>
      <c r="S601" s="93">
        <v>0</v>
      </c>
      <c r="T601" s="138">
        <v>0</v>
      </c>
      <c r="U601" s="22" t="s">
        <v>1746</v>
      </c>
      <c r="V601" s="24" t="s">
        <v>1746</v>
      </c>
      <c r="W601" s="166"/>
      <c r="X601" s="141" t="s">
        <v>1746</v>
      </c>
      <c r="Y601" s="141" t="s">
        <v>1746</v>
      </c>
      <c r="Z601" s="153" t="s">
        <v>3773</v>
      </c>
    </row>
    <row r="602" spans="1:26" x14ac:dyDescent="0.25">
      <c r="A602" s="29">
        <v>601</v>
      </c>
      <c r="B602" s="90" t="s">
        <v>3513</v>
      </c>
      <c r="C602" s="90" t="s">
        <v>87</v>
      </c>
      <c r="D602" s="91">
        <v>44179</v>
      </c>
      <c r="E602" s="92">
        <v>0.4375</v>
      </c>
      <c r="F602" s="92">
        <v>0.77083333333333304</v>
      </c>
      <c r="G602" s="93">
        <v>1200</v>
      </c>
      <c r="H602" s="22" t="s">
        <v>1746</v>
      </c>
      <c r="I602" s="23" t="s">
        <v>1746</v>
      </c>
      <c r="J602" s="23" t="s">
        <v>1746</v>
      </c>
      <c r="K602" s="23" t="s">
        <v>1746</v>
      </c>
      <c r="L602" s="94">
        <v>1.5</v>
      </c>
      <c r="M602" s="94" t="s">
        <v>1746</v>
      </c>
      <c r="N602" s="94">
        <v>5.5</v>
      </c>
      <c r="O602" s="23" t="s">
        <v>1746</v>
      </c>
      <c r="P602" s="15" t="s">
        <v>1746</v>
      </c>
      <c r="Q602" s="15" t="s">
        <v>1746</v>
      </c>
      <c r="R602" s="136">
        <v>2</v>
      </c>
      <c r="S602" s="93">
        <v>2</v>
      </c>
      <c r="T602" s="138">
        <v>8</v>
      </c>
      <c r="U602" s="22" t="s">
        <v>1746</v>
      </c>
      <c r="V602" s="24" t="s">
        <v>1746</v>
      </c>
      <c r="W602" s="94">
        <v>8</v>
      </c>
      <c r="X602" s="141" t="s">
        <v>1746</v>
      </c>
      <c r="Y602" s="141" t="s">
        <v>1746</v>
      </c>
      <c r="Z602" s="153" t="s">
        <v>1746</v>
      </c>
    </row>
    <row r="603" spans="1:26" x14ac:dyDescent="0.25">
      <c r="A603" s="29">
        <v>602</v>
      </c>
      <c r="B603" s="90" t="s">
        <v>3509</v>
      </c>
      <c r="C603" s="90" t="s">
        <v>163</v>
      </c>
      <c r="D603" s="91">
        <v>44182</v>
      </c>
      <c r="E603" s="92">
        <v>0.45833333333333298</v>
      </c>
      <c r="F603" s="92">
        <v>0.83333333333333304</v>
      </c>
      <c r="G603" s="93">
        <v>1200</v>
      </c>
      <c r="H603" s="22" t="s">
        <v>1746</v>
      </c>
      <c r="I603" s="23" t="s">
        <v>1746</v>
      </c>
      <c r="J603" s="23" t="s">
        <v>1746</v>
      </c>
      <c r="K603" s="23" t="s">
        <v>1746</v>
      </c>
      <c r="L603" s="94">
        <v>0</v>
      </c>
      <c r="M603" s="94" t="s">
        <v>1746</v>
      </c>
      <c r="N603" s="94">
        <v>4.0999999999999996</v>
      </c>
      <c r="O603" s="23" t="s">
        <v>1746</v>
      </c>
      <c r="P603" s="15" t="s">
        <v>1746</v>
      </c>
      <c r="Q603" s="15" t="s">
        <v>1746</v>
      </c>
      <c r="R603" s="136">
        <v>5.6</v>
      </c>
      <c r="S603" s="93">
        <v>1</v>
      </c>
      <c r="T603" s="138">
        <v>4.0999999999999996</v>
      </c>
      <c r="U603" s="22" t="s">
        <v>1746</v>
      </c>
      <c r="V603" s="24" t="s">
        <v>1746</v>
      </c>
      <c r="W603" s="94">
        <v>9</v>
      </c>
      <c r="X603" s="141" t="s">
        <v>1746</v>
      </c>
      <c r="Y603" s="141" t="s">
        <v>1746</v>
      </c>
      <c r="Z603" s="153" t="s">
        <v>1746</v>
      </c>
    </row>
    <row r="604" spans="1:26" x14ac:dyDescent="0.25">
      <c r="A604" s="29">
        <v>603</v>
      </c>
      <c r="B604" s="90" t="s">
        <v>2069</v>
      </c>
      <c r="C604" s="90" t="s">
        <v>2613</v>
      </c>
      <c r="D604" s="91">
        <v>44182</v>
      </c>
      <c r="E604" s="92">
        <v>0.60416666666666696</v>
      </c>
      <c r="F604" s="92" t="s">
        <v>3535</v>
      </c>
      <c r="G604" s="93">
        <v>1200</v>
      </c>
      <c r="H604" s="22" t="s">
        <v>1746</v>
      </c>
      <c r="I604" s="23" t="s">
        <v>1746</v>
      </c>
      <c r="J604" s="23" t="s">
        <v>1746</v>
      </c>
      <c r="K604" s="23" t="s">
        <v>1746</v>
      </c>
      <c r="L604" s="94">
        <v>0</v>
      </c>
      <c r="M604" s="94" t="s">
        <v>1746</v>
      </c>
      <c r="N604" s="94">
        <v>0</v>
      </c>
      <c r="O604" s="23" t="s">
        <v>1746</v>
      </c>
      <c r="P604" s="15" t="s">
        <v>1746</v>
      </c>
      <c r="Q604" s="15" t="s">
        <v>1746</v>
      </c>
      <c r="R604" s="136">
        <v>0</v>
      </c>
      <c r="S604" s="93">
        <v>0</v>
      </c>
      <c r="T604" s="138">
        <v>0</v>
      </c>
      <c r="U604" s="22" t="s">
        <v>1746</v>
      </c>
      <c r="V604" s="24" t="s">
        <v>1746</v>
      </c>
      <c r="W604" s="94">
        <v>8</v>
      </c>
      <c r="X604" s="141" t="s">
        <v>1746</v>
      </c>
      <c r="Y604" s="141" t="s">
        <v>1746</v>
      </c>
      <c r="Z604" s="153" t="s">
        <v>3335</v>
      </c>
    </row>
    <row r="605" spans="1:26" x14ac:dyDescent="0.25">
      <c r="A605" s="29">
        <v>604</v>
      </c>
      <c r="B605" s="90" t="s">
        <v>3509</v>
      </c>
      <c r="C605" s="90" t="s">
        <v>2613</v>
      </c>
      <c r="D605" s="91">
        <v>44183</v>
      </c>
      <c r="E605" s="92">
        <v>0.61458333333333304</v>
      </c>
      <c r="F605" s="92">
        <v>0.78125</v>
      </c>
      <c r="G605" s="93">
        <v>1200</v>
      </c>
      <c r="H605" s="22" t="s">
        <v>1746</v>
      </c>
      <c r="I605" s="23" t="s">
        <v>1746</v>
      </c>
      <c r="J605" s="23" t="s">
        <v>1746</v>
      </c>
      <c r="K605" s="23" t="s">
        <v>1746</v>
      </c>
      <c r="L605" s="94">
        <v>0</v>
      </c>
      <c r="M605" s="94" t="s">
        <v>1746</v>
      </c>
      <c r="N605" s="94">
        <v>0</v>
      </c>
      <c r="O605" s="23" t="s">
        <v>1746</v>
      </c>
      <c r="P605" s="15" t="s">
        <v>1746</v>
      </c>
      <c r="Q605" s="15" t="s">
        <v>1746</v>
      </c>
      <c r="R605" s="136">
        <v>0</v>
      </c>
      <c r="S605" s="93">
        <v>0</v>
      </c>
      <c r="T605" s="138">
        <v>0</v>
      </c>
      <c r="U605" s="22" t="s">
        <v>1746</v>
      </c>
      <c r="V605" s="24" t="s">
        <v>1746</v>
      </c>
      <c r="W605" s="94">
        <v>4</v>
      </c>
      <c r="X605" s="141" t="s">
        <v>1746</v>
      </c>
      <c r="Y605" s="141" t="s">
        <v>1746</v>
      </c>
      <c r="Z605" s="153" t="s">
        <v>1746</v>
      </c>
    </row>
    <row r="606" spans="1:26" x14ac:dyDescent="0.25">
      <c r="A606" s="29">
        <v>605</v>
      </c>
      <c r="B606" s="90" t="s">
        <v>2069</v>
      </c>
      <c r="C606" s="90" t="s">
        <v>1027</v>
      </c>
      <c r="D606" s="91">
        <v>44183</v>
      </c>
      <c r="E606" s="92">
        <v>0.45833333333333298</v>
      </c>
      <c r="F606" s="92">
        <v>0.875</v>
      </c>
      <c r="G606" s="93">
        <v>1200</v>
      </c>
      <c r="H606" s="22" t="s">
        <v>1746</v>
      </c>
      <c r="I606" s="23" t="s">
        <v>1746</v>
      </c>
      <c r="J606" s="23" t="s">
        <v>1746</v>
      </c>
      <c r="K606" s="23" t="s">
        <v>1746</v>
      </c>
      <c r="L606" s="94">
        <v>0</v>
      </c>
      <c r="M606" s="94" t="s">
        <v>1746</v>
      </c>
      <c r="N606" s="94">
        <v>1</v>
      </c>
      <c r="O606" s="23" t="s">
        <v>1746</v>
      </c>
      <c r="P606" s="15" t="s">
        <v>1746</v>
      </c>
      <c r="Q606" s="15" t="s">
        <v>1746</v>
      </c>
      <c r="R606" s="136">
        <v>1.8</v>
      </c>
      <c r="S606" s="93">
        <v>0</v>
      </c>
      <c r="T606" s="138">
        <v>0</v>
      </c>
      <c r="U606" s="22" t="s">
        <v>1746</v>
      </c>
      <c r="V606" s="24" t="s">
        <v>1746</v>
      </c>
      <c r="W606" s="94">
        <v>10</v>
      </c>
      <c r="X606" s="141" t="s">
        <v>1746</v>
      </c>
      <c r="Y606" s="141" t="s">
        <v>1746</v>
      </c>
      <c r="Z606" s="153" t="s">
        <v>1746</v>
      </c>
    </row>
    <row r="607" spans="1:26" x14ac:dyDescent="0.25">
      <c r="A607" s="29">
        <v>606</v>
      </c>
      <c r="B607" s="167" t="s">
        <v>2069</v>
      </c>
      <c r="C607" s="167" t="s">
        <v>1027</v>
      </c>
      <c r="D607" s="91">
        <v>44184</v>
      </c>
      <c r="E607" s="92">
        <v>0.39583333333333298</v>
      </c>
      <c r="F607" s="92">
        <v>0.41666666666666702</v>
      </c>
      <c r="G607" s="169">
        <v>1200</v>
      </c>
      <c r="H607" s="22" t="s">
        <v>1746</v>
      </c>
      <c r="I607" s="23" t="s">
        <v>1746</v>
      </c>
      <c r="J607" s="23" t="s">
        <v>1746</v>
      </c>
      <c r="K607" s="23" t="s">
        <v>1746</v>
      </c>
      <c r="L607" s="94">
        <v>0</v>
      </c>
      <c r="M607" s="94" t="s">
        <v>1746</v>
      </c>
      <c r="N607" s="94">
        <v>0</v>
      </c>
      <c r="O607" s="23" t="s">
        <v>1746</v>
      </c>
      <c r="P607" s="15" t="s">
        <v>1746</v>
      </c>
      <c r="Q607" s="15" t="s">
        <v>1746</v>
      </c>
      <c r="R607" s="136">
        <v>0</v>
      </c>
      <c r="S607" s="93">
        <v>0</v>
      </c>
      <c r="T607" s="138">
        <v>0</v>
      </c>
      <c r="U607" s="22" t="s">
        <v>1746</v>
      </c>
      <c r="V607" s="24" t="s">
        <v>1746</v>
      </c>
      <c r="W607" s="94">
        <v>0.5</v>
      </c>
      <c r="X607" s="141" t="s">
        <v>1746</v>
      </c>
      <c r="Y607" s="141" t="s">
        <v>1746</v>
      </c>
      <c r="Z607" s="171" t="s">
        <v>3772</v>
      </c>
    </row>
    <row r="608" spans="1:26" x14ac:dyDescent="0.25">
      <c r="A608" s="29">
        <v>607</v>
      </c>
      <c r="B608" s="167"/>
      <c r="C608" s="167"/>
      <c r="D608" s="91">
        <v>44185</v>
      </c>
      <c r="E608" s="92">
        <v>44184.722222222197</v>
      </c>
      <c r="F608" s="92">
        <v>0.68055555555555503</v>
      </c>
      <c r="G608" s="169"/>
      <c r="H608" s="22" t="s">
        <v>1746</v>
      </c>
      <c r="I608" s="23" t="s">
        <v>1746</v>
      </c>
      <c r="J608" s="23" t="s">
        <v>1746</v>
      </c>
      <c r="K608" s="23" t="s">
        <v>1746</v>
      </c>
      <c r="L608" s="94">
        <v>0</v>
      </c>
      <c r="M608" s="94" t="s">
        <v>1746</v>
      </c>
      <c r="N608" s="94">
        <v>1.66</v>
      </c>
      <c r="O608" s="23" t="s">
        <v>1746</v>
      </c>
      <c r="P608" s="15" t="s">
        <v>1746</v>
      </c>
      <c r="Q608" s="15" t="s">
        <v>1746</v>
      </c>
      <c r="R608" s="136">
        <v>8.6</v>
      </c>
      <c r="S608" s="93">
        <v>1</v>
      </c>
      <c r="T608" s="138">
        <v>1.66</v>
      </c>
      <c r="U608" s="22" t="s">
        <v>1746</v>
      </c>
      <c r="V608" s="24" t="s">
        <v>1746</v>
      </c>
      <c r="W608" s="94">
        <v>23</v>
      </c>
      <c r="X608" s="141" t="s">
        <v>1746</v>
      </c>
      <c r="Y608" s="141" t="s">
        <v>1746</v>
      </c>
      <c r="Z608" s="171"/>
    </row>
    <row r="609" spans="1:26" x14ac:dyDescent="0.25">
      <c r="A609" s="29">
        <v>608</v>
      </c>
      <c r="B609" s="167"/>
      <c r="C609" s="167"/>
      <c r="D609" s="91">
        <v>44185</v>
      </c>
      <c r="E609" s="92">
        <v>0.77777777777777801</v>
      </c>
      <c r="F609" s="92">
        <v>44186.027777777803</v>
      </c>
      <c r="G609" s="169"/>
      <c r="H609" s="22" t="s">
        <v>1746</v>
      </c>
      <c r="I609" s="23" t="s">
        <v>1746</v>
      </c>
      <c r="J609" s="23" t="s">
        <v>1746</v>
      </c>
      <c r="K609" s="23" t="s">
        <v>1746</v>
      </c>
      <c r="L609" s="94">
        <v>3.8</v>
      </c>
      <c r="M609" s="94" t="s">
        <v>1746</v>
      </c>
      <c r="N609" s="94">
        <v>0.3</v>
      </c>
      <c r="O609" s="23" t="s">
        <v>1746</v>
      </c>
      <c r="P609" s="15" t="s">
        <v>1746</v>
      </c>
      <c r="Q609" s="15" t="s">
        <v>1746</v>
      </c>
      <c r="R609" s="136">
        <v>0.3</v>
      </c>
      <c r="S609" s="93">
        <v>0</v>
      </c>
      <c r="T609" s="138">
        <v>0</v>
      </c>
      <c r="U609" s="22" t="s">
        <v>1746</v>
      </c>
      <c r="V609" s="24" t="s">
        <v>1746</v>
      </c>
      <c r="W609" s="94">
        <v>6</v>
      </c>
      <c r="X609" s="141" t="s">
        <v>1746</v>
      </c>
      <c r="Y609" s="141" t="s">
        <v>1746</v>
      </c>
      <c r="Z609" s="171"/>
    </row>
    <row r="610" spans="1:26" x14ac:dyDescent="0.25">
      <c r="A610" s="29">
        <v>609</v>
      </c>
      <c r="B610" s="90" t="s">
        <v>3511</v>
      </c>
      <c r="C610" s="90" t="s">
        <v>3207</v>
      </c>
      <c r="D610" s="91">
        <v>44184</v>
      </c>
      <c r="E610" s="92">
        <v>0.88541666666666696</v>
      </c>
      <c r="F610" s="92">
        <v>44185.472222222197</v>
      </c>
      <c r="G610" s="93">
        <v>1200</v>
      </c>
      <c r="H610" s="22" t="s">
        <v>1746</v>
      </c>
      <c r="I610" s="23" t="s">
        <v>1746</v>
      </c>
      <c r="J610" s="23" t="s">
        <v>1746</v>
      </c>
      <c r="K610" s="23" t="s">
        <v>1746</v>
      </c>
      <c r="L610" s="94">
        <v>0</v>
      </c>
      <c r="M610" s="94" t="s">
        <v>1746</v>
      </c>
      <c r="N610" s="94">
        <v>0</v>
      </c>
      <c r="O610" s="23" t="s">
        <v>1746</v>
      </c>
      <c r="P610" s="15" t="s">
        <v>1746</v>
      </c>
      <c r="Q610" s="15" t="s">
        <v>1746</v>
      </c>
      <c r="R610" s="136">
        <v>0</v>
      </c>
      <c r="S610" s="93">
        <v>0</v>
      </c>
      <c r="T610" s="138">
        <v>0</v>
      </c>
      <c r="U610" s="22" t="s">
        <v>1746</v>
      </c>
      <c r="V610" s="24" t="s">
        <v>1746</v>
      </c>
      <c r="W610" s="94">
        <v>14</v>
      </c>
      <c r="X610" s="141" t="s">
        <v>1746</v>
      </c>
      <c r="Y610" s="141" t="s">
        <v>1746</v>
      </c>
      <c r="Z610" s="153" t="s">
        <v>3771</v>
      </c>
    </row>
    <row r="611" spans="1:26" x14ac:dyDescent="0.25">
      <c r="A611" s="29">
        <v>610</v>
      </c>
      <c r="B611" s="90" t="s">
        <v>3508</v>
      </c>
      <c r="C611" s="90" t="s">
        <v>3521</v>
      </c>
      <c r="D611" s="91">
        <v>44184</v>
      </c>
      <c r="E611" s="92">
        <v>0.79861111111111105</v>
      </c>
      <c r="F611" s="92">
        <v>0.86111111111111105</v>
      </c>
      <c r="G611" s="93">
        <v>1200</v>
      </c>
      <c r="H611" s="22" t="s">
        <v>1746</v>
      </c>
      <c r="I611" s="23" t="s">
        <v>1746</v>
      </c>
      <c r="J611" s="23" t="s">
        <v>1746</v>
      </c>
      <c r="K611" s="23" t="s">
        <v>1746</v>
      </c>
      <c r="L611" s="94" t="s">
        <v>3563</v>
      </c>
      <c r="M611" s="94" t="s">
        <v>1746</v>
      </c>
      <c r="N611" s="94" t="s">
        <v>3562</v>
      </c>
      <c r="O611" s="23" t="s">
        <v>1746</v>
      </c>
      <c r="P611" s="15" t="s">
        <v>1746</v>
      </c>
      <c r="Q611" s="15" t="s">
        <v>1746</v>
      </c>
      <c r="R611" s="136" t="s">
        <v>3565</v>
      </c>
      <c r="S611" s="93">
        <v>0</v>
      </c>
      <c r="T611" s="138">
        <v>0</v>
      </c>
      <c r="U611" s="22" t="s">
        <v>1746</v>
      </c>
      <c r="V611" s="24" t="s">
        <v>1746</v>
      </c>
      <c r="W611" s="94">
        <v>1.5</v>
      </c>
      <c r="X611" s="141" t="s">
        <v>1746</v>
      </c>
      <c r="Y611" s="141" t="s">
        <v>1746</v>
      </c>
      <c r="Z611" s="153" t="s">
        <v>1746</v>
      </c>
    </row>
    <row r="612" spans="1:26" x14ac:dyDescent="0.25">
      <c r="A612" s="29">
        <v>611</v>
      </c>
      <c r="B612" s="90" t="s">
        <v>3508</v>
      </c>
      <c r="C612" s="90" t="s">
        <v>2146</v>
      </c>
      <c r="D612" s="91">
        <v>44185</v>
      </c>
      <c r="E612" s="92">
        <v>0</v>
      </c>
      <c r="F612" s="92">
        <v>0.75694444444444497</v>
      </c>
      <c r="G612" s="93">
        <v>1200</v>
      </c>
      <c r="H612" s="22" t="s">
        <v>1746</v>
      </c>
      <c r="I612" s="23" t="s">
        <v>1746</v>
      </c>
      <c r="J612" s="23" t="s">
        <v>1746</v>
      </c>
      <c r="K612" s="23" t="s">
        <v>1746</v>
      </c>
      <c r="L612" s="94">
        <v>4</v>
      </c>
      <c r="M612" s="94" t="s">
        <v>1746</v>
      </c>
      <c r="N612" s="94">
        <v>6</v>
      </c>
      <c r="O612" s="23" t="s">
        <v>1746</v>
      </c>
      <c r="P612" s="15" t="s">
        <v>1746</v>
      </c>
      <c r="Q612" s="15" t="s">
        <v>1746</v>
      </c>
      <c r="R612" s="136">
        <v>6.5</v>
      </c>
      <c r="S612" s="93">
        <v>1</v>
      </c>
      <c r="T612" s="138">
        <v>2</v>
      </c>
      <c r="U612" s="22" t="s">
        <v>1746</v>
      </c>
      <c r="V612" s="24" t="s">
        <v>1746</v>
      </c>
      <c r="W612" s="94">
        <v>18</v>
      </c>
      <c r="X612" s="141" t="s">
        <v>1746</v>
      </c>
      <c r="Y612" s="141" t="s">
        <v>1746</v>
      </c>
      <c r="Z612" s="153" t="s">
        <v>3770</v>
      </c>
    </row>
    <row r="613" spans="1:26" x14ac:dyDescent="0.25">
      <c r="A613" s="29">
        <v>612</v>
      </c>
      <c r="B613" s="90" t="s">
        <v>3508</v>
      </c>
      <c r="C613" s="90" t="s">
        <v>1909</v>
      </c>
      <c r="D613" s="91">
        <v>44185</v>
      </c>
      <c r="E613" s="92">
        <v>0.8125</v>
      </c>
      <c r="F613" s="92">
        <v>44186.020833333299</v>
      </c>
      <c r="G613" s="93">
        <v>1200</v>
      </c>
      <c r="H613" s="22" t="s">
        <v>1746</v>
      </c>
      <c r="I613" s="23" t="s">
        <v>1746</v>
      </c>
      <c r="J613" s="23" t="s">
        <v>1746</v>
      </c>
      <c r="K613" s="23" t="s">
        <v>1746</v>
      </c>
      <c r="L613" s="94">
        <v>0</v>
      </c>
      <c r="M613" s="94" t="s">
        <v>1746</v>
      </c>
      <c r="N613" s="94">
        <v>6</v>
      </c>
      <c r="O613" s="23" t="s">
        <v>1746</v>
      </c>
      <c r="P613" s="15" t="s">
        <v>1746</v>
      </c>
      <c r="Q613" s="15" t="s">
        <v>1746</v>
      </c>
      <c r="R613" s="136">
        <v>5</v>
      </c>
      <c r="S613" s="93">
        <v>0.5</v>
      </c>
      <c r="T613" s="138">
        <v>3</v>
      </c>
      <c r="U613" s="22" t="s">
        <v>1746</v>
      </c>
      <c r="V613" s="24" t="s">
        <v>1746</v>
      </c>
      <c r="W613" s="94">
        <v>5</v>
      </c>
      <c r="X613" s="141" t="s">
        <v>1746</v>
      </c>
      <c r="Y613" s="141" t="s">
        <v>1746</v>
      </c>
      <c r="Z613" s="153" t="s">
        <v>1746</v>
      </c>
    </row>
    <row r="614" spans="1:26" x14ac:dyDescent="0.25">
      <c r="A614" s="29">
        <v>613</v>
      </c>
      <c r="B614" s="90" t="s">
        <v>3511</v>
      </c>
      <c r="C614" s="90" t="s">
        <v>163</v>
      </c>
      <c r="D614" s="91">
        <v>44185</v>
      </c>
      <c r="E614" s="92">
        <v>0.94791666666666696</v>
      </c>
      <c r="F614" s="92">
        <v>0.94791666666666696</v>
      </c>
      <c r="G614" s="93">
        <v>1200</v>
      </c>
      <c r="H614" s="22" t="s">
        <v>1746</v>
      </c>
      <c r="I614" s="23" t="s">
        <v>1746</v>
      </c>
      <c r="J614" s="23" t="s">
        <v>1746</v>
      </c>
      <c r="K614" s="23" t="s">
        <v>1746</v>
      </c>
      <c r="L614" s="94">
        <v>0</v>
      </c>
      <c r="M614" s="94" t="s">
        <v>1746</v>
      </c>
      <c r="N614" s="94">
        <v>5</v>
      </c>
      <c r="O614" s="23" t="s">
        <v>1746</v>
      </c>
      <c r="P614" s="15" t="s">
        <v>1746</v>
      </c>
      <c r="Q614" s="15" t="s">
        <v>1746</v>
      </c>
      <c r="R614" s="136">
        <v>7</v>
      </c>
      <c r="S614" s="93">
        <v>1</v>
      </c>
      <c r="T614" s="138">
        <v>5</v>
      </c>
      <c r="U614" s="22" t="s">
        <v>1746</v>
      </c>
      <c r="V614" s="24" t="s">
        <v>1746</v>
      </c>
      <c r="W614" s="94">
        <v>24</v>
      </c>
      <c r="X614" s="141" t="s">
        <v>1746</v>
      </c>
      <c r="Y614" s="141" t="s">
        <v>1746</v>
      </c>
      <c r="Z614" s="153" t="s">
        <v>1746</v>
      </c>
    </row>
    <row r="615" spans="1:26" x14ac:dyDescent="0.25">
      <c r="A615" s="29">
        <v>614</v>
      </c>
      <c r="B615" s="90" t="s">
        <v>2064</v>
      </c>
      <c r="C615" s="90" t="s">
        <v>2913</v>
      </c>
      <c r="D615" s="91">
        <v>44186</v>
      </c>
      <c r="E615" s="92">
        <v>0.51041666666666696</v>
      </c>
      <c r="F615" s="92">
        <v>0.96875</v>
      </c>
      <c r="G615" s="93">
        <v>1200</v>
      </c>
      <c r="H615" s="22" t="s">
        <v>1746</v>
      </c>
      <c r="I615" s="23" t="s">
        <v>1746</v>
      </c>
      <c r="J615" s="23" t="s">
        <v>1746</v>
      </c>
      <c r="K615" s="23" t="s">
        <v>1746</v>
      </c>
      <c r="L615" s="94">
        <v>0</v>
      </c>
      <c r="M615" s="94" t="s">
        <v>1746</v>
      </c>
      <c r="N615" s="94">
        <v>6.1</v>
      </c>
      <c r="O615" s="23" t="s">
        <v>1746</v>
      </c>
      <c r="P615" s="15" t="s">
        <v>1746</v>
      </c>
      <c r="Q615" s="15" t="s">
        <v>1746</v>
      </c>
      <c r="R615" s="136">
        <v>6.4</v>
      </c>
      <c r="S615" s="93">
        <v>1</v>
      </c>
      <c r="T615" s="138">
        <v>6.1</v>
      </c>
      <c r="U615" s="22" t="s">
        <v>1746</v>
      </c>
      <c r="V615" s="24" t="s">
        <v>1746</v>
      </c>
      <c r="W615" s="94">
        <v>11</v>
      </c>
      <c r="X615" s="141" t="s">
        <v>1746</v>
      </c>
      <c r="Y615" s="141" t="s">
        <v>1746</v>
      </c>
      <c r="Z615" s="153" t="s">
        <v>1746</v>
      </c>
    </row>
    <row r="616" spans="1:26" x14ac:dyDescent="0.25">
      <c r="A616" s="29">
        <v>615</v>
      </c>
      <c r="B616" s="90" t="s">
        <v>3508</v>
      </c>
      <c r="C616" s="90" t="s">
        <v>1909</v>
      </c>
      <c r="D616" s="91">
        <v>44186</v>
      </c>
      <c r="E616" s="92">
        <v>0.44791666666666702</v>
      </c>
      <c r="F616" s="92">
        <v>0.82291666666666696</v>
      </c>
      <c r="G616" s="93">
        <v>1200</v>
      </c>
      <c r="H616" s="22" t="s">
        <v>1746</v>
      </c>
      <c r="I616" s="23" t="s">
        <v>1746</v>
      </c>
      <c r="J616" s="23" t="s">
        <v>1746</v>
      </c>
      <c r="K616" s="23" t="s">
        <v>1746</v>
      </c>
      <c r="L616" s="94">
        <v>0</v>
      </c>
      <c r="M616" s="94" t="s">
        <v>1746</v>
      </c>
      <c r="N616" s="94">
        <v>4</v>
      </c>
      <c r="O616" s="23" t="s">
        <v>1746</v>
      </c>
      <c r="P616" s="15" t="s">
        <v>1746</v>
      </c>
      <c r="Q616" s="15" t="s">
        <v>1746</v>
      </c>
      <c r="R616" s="136">
        <v>4.5</v>
      </c>
      <c r="S616" s="93">
        <v>1</v>
      </c>
      <c r="T616" s="138">
        <v>4</v>
      </c>
      <c r="U616" s="22" t="s">
        <v>1746</v>
      </c>
      <c r="V616" s="24" t="s">
        <v>1746</v>
      </c>
      <c r="W616" s="94">
        <v>9</v>
      </c>
      <c r="X616" s="141" t="s">
        <v>1746</v>
      </c>
      <c r="Y616" s="141" t="s">
        <v>1746</v>
      </c>
      <c r="Z616" s="153" t="s">
        <v>1746</v>
      </c>
    </row>
    <row r="617" spans="1:26" x14ac:dyDescent="0.25">
      <c r="A617" s="29">
        <v>616</v>
      </c>
      <c r="B617" s="90" t="s">
        <v>2069</v>
      </c>
      <c r="C617" s="90" t="s">
        <v>1027</v>
      </c>
      <c r="D617" s="91">
        <v>44186</v>
      </c>
      <c r="E617" s="92">
        <v>0.58333333333333304</v>
      </c>
      <c r="F617" s="92">
        <v>0.91666666666666696</v>
      </c>
      <c r="G617" s="93">
        <v>1200</v>
      </c>
      <c r="H617" s="22" t="s">
        <v>1746</v>
      </c>
      <c r="I617" s="23" t="s">
        <v>1746</v>
      </c>
      <c r="J617" s="23" t="s">
        <v>1746</v>
      </c>
      <c r="K617" s="23" t="s">
        <v>1746</v>
      </c>
      <c r="L617" s="94">
        <v>0</v>
      </c>
      <c r="M617" s="94" t="s">
        <v>1746</v>
      </c>
      <c r="N617" s="94">
        <v>1.1000000000000001</v>
      </c>
      <c r="O617" s="23" t="s">
        <v>1746</v>
      </c>
      <c r="P617" s="15" t="s">
        <v>1746</v>
      </c>
      <c r="Q617" s="15" t="s">
        <v>1746</v>
      </c>
      <c r="R617" s="136">
        <v>2.8</v>
      </c>
      <c r="S617" s="93">
        <v>1</v>
      </c>
      <c r="T617" s="138">
        <v>1.1000000000000001</v>
      </c>
      <c r="U617" s="22" t="s">
        <v>1746</v>
      </c>
      <c r="V617" s="24" t="s">
        <v>1746</v>
      </c>
      <c r="W617" s="94">
        <v>8</v>
      </c>
      <c r="X617" s="141" t="s">
        <v>1746</v>
      </c>
      <c r="Y617" s="141" t="s">
        <v>1746</v>
      </c>
      <c r="Z617" s="153" t="s">
        <v>1746</v>
      </c>
    </row>
    <row r="618" spans="1:26" x14ac:dyDescent="0.25">
      <c r="A618" s="29">
        <v>617</v>
      </c>
      <c r="B618" s="90" t="s">
        <v>2069</v>
      </c>
      <c r="C618" s="90" t="s">
        <v>87</v>
      </c>
      <c r="D618" s="91">
        <v>44186</v>
      </c>
      <c r="E618" s="92">
        <v>0.72916666666666696</v>
      </c>
      <c r="F618" s="92">
        <v>2.0833333333333301E-2</v>
      </c>
      <c r="G618" s="93">
        <v>1200</v>
      </c>
      <c r="H618" s="22" t="s">
        <v>1746</v>
      </c>
      <c r="I618" s="23" t="s">
        <v>1746</v>
      </c>
      <c r="J618" s="23" t="s">
        <v>1746</v>
      </c>
      <c r="K618" s="23" t="s">
        <v>1746</v>
      </c>
      <c r="L618" s="94">
        <v>0</v>
      </c>
      <c r="M618" s="94" t="s">
        <v>1746</v>
      </c>
      <c r="N618" s="94">
        <v>4</v>
      </c>
      <c r="O618" s="23" t="s">
        <v>1746</v>
      </c>
      <c r="P618" s="15" t="s">
        <v>1746</v>
      </c>
      <c r="Q618" s="15" t="s">
        <v>1746</v>
      </c>
      <c r="R618" s="136">
        <v>3</v>
      </c>
      <c r="S618" s="93">
        <v>1</v>
      </c>
      <c r="T618" s="138">
        <v>4</v>
      </c>
      <c r="U618" s="22" t="s">
        <v>1746</v>
      </c>
      <c r="V618" s="24" t="s">
        <v>1746</v>
      </c>
      <c r="W618" s="94">
        <v>7</v>
      </c>
      <c r="X618" s="141" t="s">
        <v>1746</v>
      </c>
      <c r="Y618" s="141" t="s">
        <v>1746</v>
      </c>
      <c r="Z618" s="153" t="s">
        <v>1746</v>
      </c>
    </row>
    <row r="619" spans="1:26" x14ac:dyDescent="0.25">
      <c r="A619" s="29">
        <v>618</v>
      </c>
      <c r="B619" s="90" t="s">
        <v>3508</v>
      </c>
      <c r="C619" s="90" t="s">
        <v>2146</v>
      </c>
      <c r="D619" s="91">
        <v>44186</v>
      </c>
      <c r="E619" s="92">
        <v>0.86111111111111105</v>
      </c>
      <c r="F619" s="92">
        <v>44187.479166666701</v>
      </c>
      <c r="G619" s="93">
        <v>1200</v>
      </c>
      <c r="H619" s="22" t="s">
        <v>1746</v>
      </c>
      <c r="I619" s="23" t="s">
        <v>1746</v>
      </c>
      <c r="J619" s="23" t="s">
        <v>1746</v>
      </c>
      <c r="K619" s="23" t="s">
        <v>1746</v>
      </c>
      <c r="L619" s="94">
        <v>0</v>
      </c>
      <c r="M619" s="94" t="s">
        <v>1746</v>
      </c>
      <c r="N619" s="94">
        <v>1.2</v>
      </c>
      <c r="O619" s="23" t="s">
        <v>1746</v>
      </c>
      <c r="P619" s="15" t="s">
        <v>1746</v>
      </c>
      <c r="Q619" s="15" t="s">
        <v>1746</v>
      </c>
      <c r="R619" s="136">
        <v>1</v>
      </c>
      <c r="S619" s="93">
        <v>1</v>
      </c>
      <c r="T619" s="138">
        <v>1.2</v>
      </c>
      <c r="U619" s="22" t="s">
        <v>1746</v>
      </c>
      <c r="V619" s="24" t="s">
        <v>1746</v>
      </c>
      <c r="W619" s="94">
        <v>15</v>
      </c>
      <c r="X619" s="141" t="s">
        <v>1746</v>
      </c>
      <c r="Y619" s="141" t="s">
        <v>1746</v>
      </c>
      <c r="Z619" s="153" t="s">
        <v>3769</v>
      </c>
    </row>
    <row r="620" spans="1:26" x14ac:dyDescent="0.25">
      <c r="A620" s="29">
        <v>619</v>
      </c>
      <c r="B620" s="90" t="s">
        <v>3509</v>
      </c>
      <c r="C620" s="90" t="s">
        <v>2613</v>
      </c>
      <c r="D620" s="91">
        <v>44186</v>
      </c>
      <c r="E620" s="92">
        <v>0.9375</v>
      </c>
      <c r="F620" s="92">
        <v>44187.909722222197</v>
      </c>
      <c r="G620" s="93">
        <v>1200</v>
      </c>
      <c r="H620" s="22" t="s">
        <v>1746</v>
      </c>
      <c r="I620" s="23" t="s">
        <v>1746</v>
      </c>
      <c r="J620" s="23" t="s">
        <v>1746</v>
      </c>
      <c r="K620" s="23" t="s">
        <v>1746</v>
      </c>
      <c r="L620" s="94">
        <v>0</v>
      </c>
      <c r="M620" s="94" t="s">
        <v>1746</v>
      </c>
      <c r="N620" s="94">
        <v>5</v>
      </c>
      <c r="O620" s="23" t="s">
        <v>1746</v>
      </c>
      <c r="P620" s="15" t="s">
        <v>1746</v>
      </c>
      <c r="Q620" s="15" t="s">
        <v>1746</v>
      </c>
      <c r="R620" s="136">
        <v>75</v>
      </c>
      <c r="S620" s="93">
        <v>2</v>
      </c>
      <c r="T620" s="138">
        <v>10</v>
      </c>
      <c r="U620" s="22" t="s">
        <v>1746</v>
      </c>
      <c r="V620" s="24" t="s">
        <v>1746</v>
      </c>
      <c r="W620" s="94">
        <v>23.3</v>
      </c>
      <c r="X620" s="141" t="s">
        <v>1746</v>
      </c>
      <c r="Y620" s="141" t="s">
        <v>1746</v>
      </c>
      <c r="Z620" s="153" t="s">
        <v>3768</v>
      </c>
    </row>
    <row r="621" spans="1:26" x14ac:dyDescent="0.25">
      <c r="A621" s="29">
        <v>620</v>
      </c>
      <c r="B621" s="90" t="s">
        <v>2069</v>
      </c>
      <c r="C621" s="90" t="s">
        <v>1027</v>
      </c>
      <c r="D621" s="91">
        <v>44187</v>
      </c>
      <c r="E621" s="92">
        <v>0.58333333333333304</v>
      </c>
      <c r="F621" s="92">
        <v>0.91666666666666696</v>
      </c>
      <c r="G621" s="93">
        <v>1200</v>
      </c>
      <c r="H621" s="22" t="s">
        <v>1746</v>
      </c>
      <c r="I621" s="23" t="s">
        <v>1746</v>
      </c>
      <c r="J621" s="23" t="s">
        <v>1746</v>
      </c>
      <c r="K621" s="23" t="s">
        <v>1746</v>
      </c>
      <c r="L621" s="94">
        <v>0</v>
      </c>
      <c r="M621" s="94" t="s">
        <v>1746</v>
      </c>
      <c r="N621" s="94">
        <v>1.2</v>
      </c>
      <c r="O621" s="23" t="s">
        <v>1746</v>
      </c>
      <c r="P621" s="15" t="s">
        <v>1746</v>
      </c>
      <c r="Q621" s="15" t="s">
        <v>1746</v>
      </c>
      <c r="R621" s="136">
        <v>2.8</v>
      </c>
      <c r="S621" s="93">
        <v>1</v>
      </c>
      <c r="T621" s="138">
        <v>1.2</v>
      </c>
      <c r="U621" s="22" t="s">
        <v>1746</v>
      </c>
      <c r="V621" s="24" t="s">
        <v>1746</v>
      </c>
      <c r="W621" s="94">
        <v>8</v>
      </c>
      <c r="X621" s="141" t="s">
        <v>1746</v>
      </c>
      <c r="Y621" s="141" t="s">
        <v>1746</v>
      </c>
      <c r="Z621" s="153" t="s">
        <v>1746</v>
      </c>
    </row>
    <row r="622" spans="1:26" x14ac:dyDescent="0.25">
      <c r="A622" s="29">
        <v>621</v>
      </c>
      <c r="B622" s="90" t="s">
        <v>3511</v>
      </c>
      <c r="C622" s="90" t="s">
        <v>163</v>
      </c>
      <c r="D622" s="91">
        <v>44187</v>
      </c>
      <c r="E622" s="92">
        <v>0.53472222222222199</v>
      </c>
      <c r="F622" s="92">
        <v>0.82638888888888895</v>
      </c>
      <c r="G622" s="93">
        <v>1200</v>
      </c>
      <c r="H622" s="22" t="s">
        <v>1746</v>
      </c>
      <c r="I622" s="23" t="s">
        <v>1746</v>
      </c>
      <c r="J622" s="23" t="s">
        <v>1746</v>
      </c>
      <c r="K622" s="23" t="s">
        <v>1746</v>
      </c>
      <c r="L622" s="94">
        <v>0</v>
      </c>
      <c r="M622" s="94" t="s">
        <v>1746</v>
      </c>
      <c r="N622" s="94">
        <v>5</v>
      </c>
      <c r="O622" s="23" t="s">
        <v>1746</v>
      </c>
      <c r="P622" s="15" t="s">
        <v>1746</v>
      </c>
      <c r="Q622" s="15" t="s">
        <v>1746</v>
      </c>
      <c r="R622" s="136">
        <v>4.5</v>
      </c>
      <c r="S622" s="93">
        <v>1</v>
      </c>
      <c r="T622" s="138">
        <v>5</v>
      </c>
      <c r="U622" s="22" t="s">
        <v>1746</v>
      </c>
      <c r="V622" s="24" t="s">
        <v>1746</v>
      </c>
      <c r="W622" s="94">
        <v>7</v>
      </c>
      <c r="X622" s="141" t="s">
        <v>1746</v>
      </c>
      <c r="Y622" s="141" t="s">
        <v>1746</v>
      </c>
      <c r="Z622" s="153" t="s">
        <v>1746</v>
      </c>
    </row>
    <row r="623" spans="1:26" x14ac:dyDescent="0.25">
      <c r="A623" s="29">
        <v>622</v>
      </c>
      <c r="B623" s="90" t="s">
        <v>3508</v>
      </c>
      <c r="C623" s="90" t="s">
        <v>1909</v>
      </c>
      <c r="D623" s="91">
        <v>44187</v>
      </c>
      <c r="E623" s="92">
        <v>0.51388888888888895</v>
      </c>
      <c r="F623" s="92">
        <v>44188.819444444402</v>
      </c>
      <c r="G623" s="93">
        <v>1200</v>
      </c>
      <c r="H623" s="22" t="s">
        <v>1746</v>
      </c>
      <c r="I623" s="23" t="s">
        <v>1746</v>
      </c>
      <c r="J623" s="23" t="s">
        <v>1746</v>
      </c>
      <c r="K623" s="23" t="s">
        <v>1746</v>
      </c>
      <c r="L623" s="94">
        <v>0</v>
      </c>
      <c r="M623" s="94" t="s">
        <v>1746</v>
      </c>
      <c r="N623" s="94">
        <v>3</v>
      </c>
      <c r="O623" s="23" t="s">
        <v>1746</v>
      </c>
      <c r="P623" s="15" t="s">
        <v>1746</v>
      </c>
      <c r="Q623" s="15" t="s">
        <v>1746</v>
      </c>
      <c r="R623" s="136">
        <v>40</v>
      </c>
      <c r="S623" s="93">
        <v>1</v>
      </c>
      <c r="T623" s="138">
        <v>3</v>
      </c>
      <c r="U623" s="22" t="s">
        <v>1746</v>
      </c>
      <c r="V623" s="24" t="s">
        <v>1746</v>
      </c>
      <c r="W623" s="94">
        <v>31.3</v>
      </c>
      <c r="X623" s="141" t="s">
        <v>1746</v>
      </c>
      <c r="Y623" s="141" t="s">
        <v>1746</v>
      </c>
      <c r="Z623" s="153" t="s">
        <v>3767</v>
      </c>
    </row>
    <row r="624" spans="1:26" x14ac:dyDescent="0.25">
      <c r="A624" s="29">
        <v>623</v>
      </c>
      <c r="B624" s="90" t="s">
        <v>3511</v>
      </c>
      <c r="C624" s="90" t="s">
        <v>2724</v>
      </c>
      <c r="D624" s="91">
        <v>44188</v>
      </c>
      <c r="E624" s="92">
        <v>0.100694444444444</v>
      </c>
      <c r="F624" s="92">
        <v>0.55208333333333304</v>
      </c>
      <c r="G624" s="93">
        <v>1200</v>
      </c>
      <c r="H624" s="22" t="s">
        <v>1746</v>
      </c>
      <c r="I624" s="23" t="s">
        <v>1746</v>
      </c>
      <c r="J624" s="23" t="s">
        <v>1746</v>
      </c>
      <c r="K624" s="23" t="s">
        <v>1746</v>
      </c>
      <c r="L624" s="94">
        <v>6.1</v>
      </c>
      <c r="M624" s="94" t="s">
        <v>1746</v>
      </c>
      <c r="N624" s="94">
        <v>6.3</v>
      </c>
      <c r="O624" s="23" t="s">
        <v>1746</v>
      </c>
      <c r="P624" s="15" t="s">
        <v>1746</v>
      </c>
      <c r="Q624" s="15" t="s">
        <v>1746</v>
      </c>
      <c r="R624" s="136">
        <v>1</v>
      </c>
      <c r="S624" s="93">
        <v>1</v>
      </c>
      <c r="T624" s="138">
        <v>0.20000000000000018</v>
      </c>
      <c r="U624" s="22" t="s">
        <v>1746</v>
      </c>
      <c r="V624" s="24" t="s">
        <v>1746</v>
      </c>
      <c r="W624" s="94">
        <v>11</v>
      </c>
      <c r="X624" s="141" t="s">
        <v>1746</v>
      </c>
      <c r="Y624" s="141" t="s">
        <v>1746</v>
      </c>
      <c r="Z624" s="153" t="s">
        <v>3766</v>
      </c>
    </row>
    <row r="625" spans="1:26" x14ac:dyDescent="0.25">
      <c r="A625" s="29">
        <v>624</v>
      </c>
      <c r="B625" s="90" t="s">
        <v>2069</v>
      </c>
      <c r="C625" s="90" t="s">
        <v>290</v>
      </c>
      <c r="D625" s="91">
        <v>44188</v>
      </c>
      <c r="E625" s="92">
        <v>0.6875</v>
      </c>
      <c r="F625" s="92">
        <v>0.85416666666666696</v>
      </c>
      <c r="G625" s="93">
        <v>1200</v>
      </c>
      <c r="H625" s="22" t="s">
        <v>1746</v>
      </c>
      <c r="I625" s="23" t="s">
        <v>1746</v>
      </c>
      <c r="J625" s="23" t="s">
        <v>1746</v>
      </c>
      <c r="K625" s="23" t="s">
        <v>1746</v>
      </c>
      <c r="L625" s="94">
        <v>1.7</v>
      </c>
      <c r="M625" s="94" t="s">
        <v>1746</v>
      </c>
      <c r="N625" s="94">
        <v>4</v>
      </c>
      <c r="O625" s="23" t="s">
        <v>1746</v>
      </c>
      <c r="P625" s="15" t="s">
        <v>1746</v>
      </c>
      <c r="Q625" s="15" t="s">
        <v>1746</v>
      </c>
      <c r="R625" s="136">
        <v>3</v>
      </c>
      <c r="S625" s="93">
        <v>3</v>
      </c>
      <c r="T625" s="138">
        <v>6.8999999999999995</v>
      </c>
      <c r="U625" s="22" t="s">
        <v>1746</v>
      </c>
      <c r="V625" s="24" t="s">
        <v>1746</v>
      </c>
      <c r="W625" s="94">
        <v>4</v>
      </c>
      <c r="X625" s="141" t="s">
        <v>1746</v>
      </c>
      <c r="Y625" s="141" t="s">
        <v>1746</v>
      </c>
      <c r="Z625" s="153" t="s">
        <v>1746</v>
      </c>
    </row>
    <row r="626" spans="1:26" x14ac:dyDescent="0.25">
      <c r="A626" s="29">
        <v>625</v>
      </c>
      <c r="B626" s="90" t="s">
        <v>3511</v>
      </c>
      <c r="C626" s="90" t="s">
        <v>1906</v>
      </c>
      <c r="D626" s="91">
        <v>44189</v>
      </c>
      <c r="E626" s="92">
        <v>0.59027777777777801</v>
      </c>
      <c r="F626" s="92">
        <v>0.6875</v>
      </c>
      <c r="G626" s="93">
        <v>1200</v>
      </c>
      <c r="H626" s="22" t="s">
        <v>1746</v>
      </c>
      <c r="I626" s="23" t="s">
        <v>1746</v>
      </c>
      <c r="J626" s="23" t="s">
        <v>1746</v>
      </c>
      <c r="K626" s="23" t="s">
        <v>1746</v>
      </c>
      <c r="L626" s="94">
        <v>2</v>
      </c>
      <c r="M626" s="94" t="s">
        <v>1746</v>
      </c>
      <c r="N626" s="94">
        <v>5</v>
      </c>
      <c r="O626" s="23" t="s">
        <v>1746</v>
      </c>
      <c r="P626" s="15" t="s">
        <v>1746</v>
      </c>
      <c r="Q626" s="15" t="s">
        <v>1746</v>
      </c>
      <c r="R626" s="136">
        <v>2.5</v>
      </c>
      <c r="S626" s="93">
        <v>3</v>
      </c>
      <c r="T626" s="138">
        <v>9</v>
      </c>
      <c r="U626" s="22" t="s">
        <v>1746</v>
      </c>
      <c r="V626" s="24" t="s">
        <v>1746</v>
      </c>
      <c r="W626" s="94">
        <v>2.2999999999999998</v>
      </c>
      <c r="X626" s="141" t="s">
        <v>1746</v>
      </c>
      <c r="Y626" s="141" t="s">
        <v>1746</v>
      </c>
      <c r="Z626" s="153" t="s">
        <v>1746</v>
      </c>
    </row>
    <row r="627" spans="1:26" x14ac:dyDescent="0.25">
      <c r="A627" s="29">
        <v>626</v>
      </c>
      <c r="B627" s="90" t="s">
        <v>2069</v>
      </c>
      <c r="C627" s="90" t="s">
        <v>87</v>
      </c>
      <c r="D627" s="91">
        <v>44189</v>
      </c>
      <c r="E627" s="92">
        <v>0.66666666666666696</v>
      </c>
      <c r="F627" s="92">
        <v>0.83333333333333304</v>
      </c>
      <c r="G627" s="93">
        <v>1200</v>
      </c>
      <c r="H627" s="22" t="s">
        <v>1746</v>
      </c>
      <c r="I627" s="23" t="s">
        <v>1746</v>
      </c>
      <c r="J627" s="23" t="s">
        <v>1746</v>
      </c>
      <c r="K627" s="23" t="s">
        <v>1746</v>
      </c>
      <c r="L627" s="94">
        <v>0</v>
      </c>
      <c r="M627" s="94" t="s">
        <v>1746</v>
      </c>
      <c r="N627" s="94">
        <v>4.2</v>
      </c>
      <c r="O627" s="23" t="s">
        <v>1746</v>
      </c>
      <c r="P627" s="15" t="s">
        <v>1746</v>
      </c>
      <c r="Q627" s="15" t="s">
        <v>1746</v>
      </c>
      <c r="R627" s="136" t="s">
        <v>1746</v>
      </c>
      <c r="S627" s="93">
        <v>2</v>
      </c>
      <c r="T627" s="138">
        <v>8.4</v>
      </c>
      <c r="U627" s="22" t="s">
        <v>1746</v>
      </c>
      <c r="V627" s="24" t="s">
        <v>1746</v>
      </c>
      <c r="W627" s="94">
        <v>4</v>
      </c>
      <c r="X627" s="141" t="s">
        <v>1746</v>
      </c>
      <c r="Y627" s="141" t="s">
        <v>1746</v>
      </c>
      <c r="Z627" s="153" t="s">
        <v>1746</v>
      </c>
    </row>
    <row r="628" spans="1:26" x14ac:dyDescent="0.25">
      <c r="A628" s="29">
        <v>627</v>
      </c>
      <c r="B628" s="90" t="s">
        <v>3509</v>
      </c>
      <c r="C628" s="90" t="s">
        <v>3526</v>
      </c>
      <c r="D628" s="91">
        <v>44189</v>
      </c>
      <c r="E628" s="92">
        <v>0.60416666666666696</v>
      </c>
      <c r="F628" s="92">
        <v>0.97916666666666696</v>
      </c>
      <c r="G628" s="93">
        <v>1200</v>
      </c>
      <c r="H628" s="22" t="s">
        <v>1746</v>
      </c>
      <c r="I628" s="23" t="s">
        <v>1746</v>
      </c>
      <c r="J628" s="23" t="s">
        <v>1746</v>
      </c>
      <c r="K628" s="23" t="s">
        <v>1746</v>
      </c>
      <c r="L628" s="94">
        <v>1</v>
      </c>
      <c r="M628" s="94" t="s">
        <v>1746</v>
      </c>
      <c r="N628" s="94">
        <v>4.5999999999999996</v>
      </c>
      <c r="O628" s="23" t="s">
        <v>1746</v>
      </c>
      <c r="P628" s="15" t="s">
        <v>1746</v>
      </c>
      <c r="Q628" s="15" t="s">
        <v>1746</v>
      </c>
      <c r="R628" s="136">
        <v>9.5</v>
      </c>
      <c r="S628" s="93">
        <v>1</v>
      </c>
      <c r="T628" s="138">
        <v>3.5999999999999996</v>
      </c>
      <c r="U628" s="22" t="s">
        <v>1746</v>
      </c>
      <c r="V628" s="24" t="s">
        <v>1746</v>
      </c>
      <c r="W628" s="94">
        <v>9</v>
      </c>
      <c r="X628" s="141" t="s">
        <v>1746</v>
      </c>
      <c r="Y628" s="141" t="s">
        <v>1746</v>
      </c>
      <c r="Z628" s="153" t="s">
        <v>1746</v>
      </c>
    </row>
    <row r="629" spans="1:26" x14ac:dyDescent="0.25">
      <c r="A629" s="29">
        <v>628</v>
      </c>
      <c r="B629" s="90" t="s">
        <v>2069</v>
      </c>
      <c r="C629" s="90" t="s">
        <v>87</v>
      </c>
      <c r="D629" s="91">
        <v>44190</v>
      </c>
      <c r="E629" s="92">
        <v>0.41666666666666702</v>
      </c>
      <c r="F629" s="92">
        <v>0.58333333333333304</v>
      </c>
      <c r="G629" s="93">
        <v>1200</v>
      </c>
      <c r="H629" s="22" t="s">
        <v>1746</v>
      </c>
      <c r="I629" s="23" t="s">
        <v>1746</v>
      </c>
      <c r="J629" s="23" t="s">
        <v>1746</v>
      </c>
      <c r="K629" s="23" t="s">
        <v>1746</v>
      </c>
      <c r="L629" s="94">
        <v>4.9000000000000004</v>
      </c>
      <c r="M629" s="94" t="s">
        <v>1746</v>
      </c>
      <c r="N629" s="94">
        <v>5.8</v>
      </c>
      <c r="O629" s="23" t="s">
        <v>1746</v>
      </c>
      <c r="P629" s="15" t="s">
        <v>1746</v>
      </c>
      <c r="Q629" s="15" t="s">
        <v>1746</v>
      </c>
      <c r="R629" s="136" t="s">
        <v>1746</v>
      </c>
      <c r="S629" s="93">
        <v>2</v>
      </c>
      <c r="T629" s="138">
        <v>1.7999999999999989</v>
      </c>
      <c r="U629" s="22" t="s">
        <v>1746</v>
      </c>
      <c r="V629" s="24" t="s">
        <v>1746</v>
      </c>
      <c r="W629" s="94">
        <v>4</v>
      </c>
      <c r="X629" s="141" t="s">
        <v>1746</v>
      </c>
      <c r="Y629" s="141" t="s">
        <v>1746</v>
      </c>
      <c r="Z629" s="153" t="s">
        <v>3765</v>
      </c>
    </row>
    <row r="630" spans="1:26" x14ac:dyDescent="0.25">
      <c r="A630" s="29">
        <v>629</v>
      </c>
      <c r="B630" s="90" t="s">
        <v>3508</v>
      </c>
      <c r="C630" s="90" t="s">
        <v>1909</v>
      </c>
      <c r="D630" s="91">
        <v>44189</v>
      </c>
      <c r="E630" s="92" t="s">
        <v>3534</v>
      </c>
      <c r="F630" s="92" t="s">
        <v>3533</v>
      </c>
      <c r="G630" s="93">
        <v>1200</v>
      </c>
      <c r="H630" s="22" t="s">
        <v>1746</v>
      </c>
      <c r="I630" s="23" t="s">
        <v>1746</v>
      </c>
      <c r="J630" s="23" t="s">
        <v>1746</v>
      </c>
      <c r="K630" s="23" t="s">
        <v>1746</v>
      </c>
      <c r="L630" s="94">
        <v>1</v>
      </c>
      <c r="M630" s="94" t="s">
        <v>1746</v>
      </c>
      <c r="N630" s="94">
        <v>3</v>
      </c>
      <c r="O630" s="23" t="s">
        <v>1746</v>
      </c>
      <c r="P630" s="15" t="s">
        <v>1746</v>
      </c>
      <c r="Q630" s="15" t="s">
        <v>1746</v>
      </c>
      <c r="R630" s="136">
        <v>24.5</v>
      </c>
      <c r="S630" s="93">
        <v>2</v>
      </c>
      <c r="T630" s="138">
        <v>4</v>
      </c>
      <c r="U630" s="22" t="s">
        <v>1746</v>
      </c>
      <c r="V630" s="24" t="s">
        <v>1746</v>
      </c>
      <c r="W630" s="94">
        <v>32.1</v>
      </c>
      <c r="X630" s="141" t="s">
        <v>1746</v>
      </c>
      <c r="Y630" s="141" t="s">
        <v>1746</v>
      </c>
      <c r="Z630" s="153" t="s">
        <v>3764</v>
      </c>
    </row>
    <row r="631" spans="1:26" x14ac:dyDescent="0.25">
      <c r="A631" s="29">
        <v>630</v>
      </c>
      <c r="B631" s="90" t="s">
        <v>2069</v>
      </c>
      <c r="C631" s="90" t="s">
        <v>290</v>
      </c>
      <c r="D631" s="91">
        <v>44190</v>
      </c>
      <c r="E631" s="92">
        <v>0.72222222222222199</v>
      </c>
      <c r="F631" s="92">
        <v>0.88888888888888895</v>
      </c>
      <c r="G631" s="93">
        <v>1200</v>
      </c>
      <c r="H631" s="22" t="s">
        <v>1746</v>
      </c>
      <c r="I631" s="23" t="s">
        <v>1746</v>
      </c>
      <c r="J631" s="23" t="s">
        <v>1746</v>
      </c>
      <c r="K631" s="23" t="s">
        <v>1746</v>
      </c>
      <c r="L631" s="94">
        <v>1.1000000000000001</v>
      </c>
      <c r="M631" s="94" t="s">
        <v>1746</v>
      </c>
      <c r="N631" s="94" t="s">
        <v>3561</v>
      </c>
      <c r="O631" s="23" t="s">
        <v>1746</v>
      </c>
      <c r="P631" s="15" t="s">
        <v>1746</v>
      </c>
      <c r="Q631" s="15" t="s">
        <v>1746</v>
      </c>
      <c r="R631" s="136">
        <v>4.2</v>
      </c>
      <c r="S631" s="93">
        <v>2</v>
      </c>
      <c r="T631" s="138">
        <v>7.6000000000000005</v>
      </c>
      <c r="U631" s="22" t="s">
        <v>1746</v>
      </c>
      <c r="V631" s="24" t="s">
        <v>1746</v>
      </c>
      <c r="W631" s="94">
        <v>4</v>
      </c>
      <c r="X631" s="141" t="s">
        <v>1746</v>
      </c>
      <c r="Y631" s="141" t="s">
        <v>1746</v>
      </c>
      <c r="Z631" s="153" t="s">
        <v>3763</v>
      </c>
    </row>
    <row r="632" spans="1:26" x14ac:dyDescent="0.25">
      <c r="A632" s="29">
        <v>631</v>
      </c>
      <c r="B632" s="90" t="s">
        <v>3509</v>
      </c>
      <c r="C632" s="90" t="s">
        <v>3526</v>
      </c>
      <c r="D632" s="91">
        <v>44190</v>
      </c>
      <c r="E632" s="92">
        <v>0.41666666666666702</v>
      </c>
      <c r="F632" s="92">
        <v>0.95833333333333304</v>
      </c>
      <c r="G632" s="93">
        <v>1200</v>
      </c>
      <c r="H632" s="22" t="s">
        <v>1746</v>
      </c>
      <c r="I632" s="23" t="s">
        <v>1746</v>
      </c>
      <c r="J632" s="23" t="s">
        <v>1746</v>
      </c>
      <c r="K632" s="23" t="s">
        <v>1746</v>
      </c>
      <c r="L632" s="94">
        <v>1.8</v>
      </c>
      <c r="M632" s="94" t="s">
        <v>1746</v>
      </c>
      <c r="N632" s="94">
        <v>3.5</v>
      </c>
      <c r="O632" s="23" t="s">
        <v>1746</v>
      </c>
      <c r="P632" s="15" t="s">
        <v>1746</v>
      </c>
      <c r="Q632" s="15" t="s">
        <v>1746</v>
      </c>
      <c r="R632" s="136">
        <v>13</v>
      </c>
      <c r="S632" s="93">
        <v>1</v>
      </c>
      <c r="T632" s="138">
        <v>1.7</v>
      </c>
      <c r="U632" s="22" t="s">
        <v>1746</v>
      </c>
      <c r="V632" s="24" t="s">
        <v>1746</v>
      </c>
      <c r="W632" s="94">
        <v>13</v>
      </c>
      <c r="X632" s="141" t="s">
        <v>1746</v>
      </c>
      <c r="Y632" s="141" t="s">
        <v>1746</v>
      </c>
      <c r="Z632" s="153" t="s">
        <v>3762</v>
      </c>
    </row>
    <row r="633" spans="1:26" x14ac:dyDescent="0.25">
      <c r="A633" s="29">
        <v>632</v>
      </c>
      <c r="B633" s="90" t="s">
        <v>3508</v>
      </c>
      <c r="C633" s="90" t="s">
        <v>1849</v>
      </c>
      <c r="D633" s="91">
        <v>44190</v>
      </c>
      <c r="E633" s="92">
        <v>0.87152777777777801</v>
      </c>
      <c r="F633" s="92">
        <v>0.35069444444444398</v>
      </c>
      <c r="G633" s="93">
        <v>1200</v>
      </c>
      <c r="H633" s="22" t="s">
        <v>1746</v>
      </c>
      <c r="I633" s="23" t="s">
        <v>1746</v>
      </c>
      <c r="J633" s="23" t="s">
        <v>1746</v>
      </c>
      <c r="K633" s="23" t="s">
        <v>1746</v>
      </c>
      <c r="L633" s="94">
        <v>0.8</v>
      </c>
      <c r="M633" s="94" t="s">
        <v>1746</v>
      </c>
      <c r="N633" s="94">
        <v>0.9</v>
      </c>
      <c r="O633" s="23" t="s">
        <v>1746</v>
      </c>
      <c r="P633" s="15" t="s">
        <v>1746</v>
      </c>
      <c r="Q633" s="15" t="s">
        <v>1746</v>
      </c>
      <c r="R633" s="136">
        <v>3</v>
      </c>
      <c r="S633" s="93">
        <v>1</v>
      </c>
      <c r="T633" s="138">
        <v>9.9999999999999978E-2</v>
      </c>
      <c r="U633" s="22" t="s">
        <v>1746</v>
      </c>
      <c r="V633" s="24" t="s">
        <v>1746</v>
      </c>
      <c r="W633" s="94">
        <v>11.5</v>
      </c>
      <c r="X633" s="141" t="s">
        <v>1746</v>
      </c>
      <c r="Y633" s="141" t="s">
        <v>1746</v>
      </c>
      <c r="Z633" s="153" t="s">
        <v>3761</v>
      </c>
    </row>
    <row r="634" spans="1:26" x14ac:dyDescent="0.25">
      <c r="A634" s="29">
        <v>633</v>
      </c>
      <c r="B634" s="90" t="s">
        <v>3511</v>
      </c>
      <c r="C634" s="90" t="s">
        <v>27</v>
      </c>
      <c r="D634" s="91">
        <v>44191</v>
      </c>
      <c r="E634" s="92" t="s">
        <v>3532</v>
      </c>
      <c r="F634" s="92" t="s">
        <v>3531</v>
      </c>
      <c r="G634" s="93">
        <v>1200</v>
      </c>
      <c r="H634" s="22" t="s">
        <v>1746</v>
      </c>
      <c r="I634" s="23" t="s">
        <v>1746</v>
      </c>
      <c r="J634" s="23" t="s">
        <v>1746</v>
      </c>
      <c r="K634" s="23" t="s">
        <v>1746</v>
      </c>
      <c r="L634" s="94">
        <v>0</v>
      </c>
      <c r="M634" s="94" t="s">
        <v>1746</v>
      </c>
      <c r="N634" s="94">
        <v>8.4</v>
      </c>
      <c r="O634" s="23" t="s">
        <v>1746</v>
      </c>
      <c r="P634" s="15" t="s">
        <v>1746</v>
      </c>
      <c r="Q634" s="15" t="s">
        <v>1746</v>
      </c>
      <c r="R634" s="136">
        <v>11.7</v>
      </c>
      <c r="S634" s="93">
        <v>1</v>
      </c>
      <c r="T634" s="138">
        <v>8.4</v>
      </c>
      <c r="U634" s="22" t="s">
        <v>1746</v>
      </c>
      <c r="V634" s="24" t="s">
        <v>1746</v>
      </c>
      <c r="W634" s="94">
        <v>38</v>
      </c>
      <c r="X634" s="141" t="s">
        <v>1746</v>
      </c>
      <c r="Y634" s="141" t="s">
        <v>1746</v>
      </c>
      <c r="Z634" s="153" t="s">
        <v>1746</v>
      </c>
    </row>
    <row r="635" spans="1:26" x14ac:dyDescent="0.25">
      <c r="A635" s="29">
        <v>634</v>
      </c>
      <c r="B635" s="90" t="s">
        <v>3511</v>
      </c>
      <c r="C635" s="90" t="s">
        <v>3526</v>
      </c>
      <c r="D635" s="91">
        <v>44191</v>
      </c>
      <c r="E635" s="92">
        <v>0.43055555555555602</v>
      </c>
      <c r="F635" s="92">
        <v>0.84722222222222199</v>
      </c>
      <c r="G635" s="93">
        <v>1200</v>
      </c>
      <c r="H635" s="22" t="s">
        <v>1746</v>
      </c>
      <c r="I635" s="23" t="s">
        <v>1746</v>
      </c>
      <c r="J635" s="23" t="s">
        <v>1746</v>
      </c>
      <c r="K635" s="23" t="s">
        <v>1746</v>
      </c>
      <c r="L635" s="94">
        <v>1.2</v>
      </c>
      <c r="M635" s="94" t="s">
        <v>1746</v>
      </c>
      <c r="N635" s="94">
        <v>4.2</v>
      </c>
      <c r="O635" s="23" t="s">
        <v>1746</v>
      </c>
      <c r="P635" s="15" t="s">
        <v>1746</v>
      </c>
      <c r="Q635" s="15" t="s">
        <v>1746</v>
      </c>
      <c r="R635" s="136">
        <v>12</v>
      </c>
      <c r="S635" s="93">
        <v>2</v>
      </c>
      <c r="T635" s="138">
        <v>6</v>
      </c>
      <c r="U635" s="22" t="s">
        <v>1746</v>
      </c>
      <c r="V635" s="24" t="s">
        <v>1746</v>
      </c>
      <c r="W635" s="94">
        <v>10</v>
      </c>
      <c r="X635" s="141" t="s">
        <v>1746</v>
      </c>
      <c r="Y635" s="141" t="s">
        <v>1746</v>
      </c>
      <c r="Z635" s="153" t="s">
        <v>1746</v>
      </c>
    </row>
    <row r="636" spans="1:26" x14ac:dyDescent="0.25">
      <c r="A636" s="29">
        <v>635</v>
      </c>
      <c r="B636" s="90" t="s">
        <v>2069</v>
      </c>
      <c r="C636" s="90" t="s">
        <v>163</v>
      </c>
      <c r="D636" s="91">
        <v>44191</v>
      </c>
      <c r="E636" s="92">
        <v>0.60416666666666696</v>
      </c>
      <c r="F636" s="92">
        <v>0.85416666666666696</v>
      </c>
      <c r="G636" s="93">
        <v>1200</v>
      </c>
      <c r="H636" s="22" t="s">
        <v>1746</v>
      </c>
      <c r="I636" s="23" t="s">
        <v>1746</v>
      </c>
      <c r="J636" s="23" t="s">
        <v>1746</v>
      </c>
      <c r="K636" s="23" t="s">
        <v>1746</v>
      </c>
      <c r="L636" s="94">
        <v>0</v>
      </c>
      <c r="M636" s="94" t="s">
        <v>1746</v>
      </c>
      <c r="N636" s="94">
        <v>3.6</v>
      </c>
      <c r="O636" s="23" t="s">
        <v>1746</v>
      </c>
      <c r="P636" s="15" t="s">
        <v>1746</v>
      </c>
      <c r="Q636" s="15" t="s">
        <v>1746</v>
      </c>
      <c r="R636" s="136">
        <v>4</v>
      </c>
      <c r="S636" s="93">
        <v>2</v>
      </c>
      <c r="T636" s="138">
        <v>7.2</v>
      </c>
      <c r="U636" s="22" t="s">
        <v>1746</v>
      </c>
      <c r="V636" s="24" t="s">
        <v>1746</v>
      </c>
      <c r="W636" s="94">
        <v>6</v>
      </c>
      <c r="X636" s="141" t="s">
        <v>1746</v>
      </c>
      <c r="Y636" s="141" t="s">
        <v>1746</v>
      </c>
      <c r="Z636" s="153" t="s">
        <v>1746</v>
      </c>
    </row>
    <row r="637" spans="1:26" x14ac:dyDescent="0.25">
      <c r="A637" s="29">
        <v>636</v>
      </c>
      <c r="B637" s="90" t="s">
        <v>3508</v>
      </c>
      <c r="C637" s="90" t="s">
        <v>2146</v>
      </c>
      <c r="D637" s="91">
        <v>44191</v>
      </c>
      <c r="E637" s="92">
        <v>0.38888888888888901</v>
      </c>
      <c r="F637" s="92">
        <v>0.93055555555555503</v>
      </c>
      <c r="G637" s="93">
        <v>1200</v>
      </c>
      <c r="H637" s="22" t="s">
        <v>1746</v>
      </c>
      <c r="I637" s="23" t="s">
        <v>1746</v>
      </c>
      <c r="J637" s="23" t="s">
        <v>1746</v>
      </c>
      <c r="K637" s="23" t="s">
        <v>1746</v>
      </c>
      <c r="L637" s="94">
        <v>0</v>
      </c>
      <c r="M637" s="94" t="s">
        <v>1746</v>
      </c>
      <c r="N637" s="94">
        <v>1.2</v>
      </c>
      <c r="O637" s="23" t="s">
        <v>1746</v>
      </c>
      <c r="P637" s="15" t="s">
        <v>1746</v>
      </c>
      <c r="Q637" s="15" t="s">
        <v>1746</v>
      </c>
      <c r="R637" s="136">
        <v>1.8</v>
      </c>
      <c r="S637" s="93">
        <v>1</v>
      </c>
      <c r="T637" s="138">
        <v>1.2</v>
      </c>
      <c r="U637" s="22" t="s">
        <v>1746</v>
      </c>
      <c r="V637" s="24" t="s">
        <v>1746</v>
      </c>
      <c r="W637" s="94">
        <v>13</v>
      </c>
      <c r="X637" s="141" t="s">
        <v>1746</v>
      </c>
      <c r="Y637" s="141" t="s">
        <v>1746</v>
      </c>
      <c r="Z637" s="153" t="s">
        <v>1746</v>
      </c>
    </row>
    <row r="638" spans="1:26" x14ac:dyDescent="0.25">
      <c r="A638" s="29">
        <v>637</v>
      </c>
      <c r="B638" s="167" t="s">
        <v>3509</v>
      </c>
      <c r="C638" s="167" t="s">
        <v>27</v>
      </c>
      <c r="D638" s="91">
        <v>44192</v>
      </c>
      <c r="E638" s="92">
        <v>2.0833333333333301E-2</v>
      </c>
      <c r="F638" s="92">
        <v>0.58333333333333304</v>
      </c>
      <c r="G638" s="93">
        <v>1200</v>
      </c>
      <c r="H638" s="22" t="s">
        <v>1746</v>
      </c>
      <c r="I638" s="23" t="s">
        <v>1746</v>
      </c>
      <c r="J638" s="23" t="s">
        <v>1746</v>
      </c>
      <c r="K638" s="23" t="s">
        <v>1746</v>
      </c>
      <c r="L638" s="94">
        <v>0</v>
      </c>
      <c r="M638" s="94" t="s">
        <v>1746</v>
      </c>
      <c r="N638" s="94">
        <v>1.5</v>
      </c>
      <c r="O638" s="23" t="s">
        <v>1746</v>
      </c>
      <c r="P638" s="15" t="s">
        <v>1746</v>
      </c>
      <c r="Q638" s="15" t="s">
        <v>1746</v>
      </c>
      <c r="R638" s="136">
        <v>0.4</v>
      </c>
      <c r="S638" s="93">
        <v>1</v>
      </c>
      <c r="T638" s="138">
        <v>1.5</v>
      </c>
      <c r="U638" s="22" t="s">
        <v>1746</v>
      </c>
      <c r="V638" s="24" t="s">
        <v>1746</v>
      </c>
      <c r="W638" s="94">
        <v>13.5</v>
      </c>
      <c r="X638" s="141" t="s">
        <v>1746</v>
      </c>
      <c r="Y638" s="141" t="s">
        <v>1746</v>
      </c>
      <c r="Z638" s="153" t="s">
        <v>3760</v>
      </c>
    </row>
    <row r="639" spans="1:26" x14ac:dyDescent="0.25">
      <c r="A639" s="29">
        <v>638</v>
      </c>
      <c r="B639" s="167"/>
      <c r="C639" s="167"/>
      <c r="D639" s="91">
        <v>44192</v>
      </c>
      <c r="E639" s="92">
        <v>0.77777777777777801</v>
      </c>
      <c r="F639" s="92" t="s">
        <v>3530</v>
      </c>
      <c r="G639" s="93">
        <v>1200</v>
      </c>
      <c r="H639" s="22" t="s">
        <v>1746</v>
      </c>
      <c r="I639" s="23" t="s">
        <v>1746</v>
      </c>
      <c r="J639" s="23" t="s">
        <v>1746</v>
      </c>
      <c r="K639" s="23" t="s">
        <v>1746</v>
      </c>
      <c r="L639" s="94">
        <v>0</v>
      </c>
      <c r="M639" s="94" t="s">
        <v>1746</v>
      </c>
      <c r="N639" s="94">
        <v>1.2</v>
      </c>
      <c r="O639" s="23" t="s">
        <v>1746</v>
      </c>
      <c r="P639" s="15" t="s">
        <v>1746</v>
      </c>
      <c r="Q639" s="15" t="s">
        <v>1746</v>
      </c>
      <c r="R639" s="136">
        <v>1</v>
      </c>
      <c r="S639" s="93">
        <v>1</v>
      </c>
      <c r="T639" s="138">
        <v>1.2</v>
      </c>
      <c r="U639" s="22" t="s">
        <v>1746</v>
      </c>
      <c r="V639" s="24" t="s">
        <v>1746</v>
      </c>
      <c r="W639" s="94">
        <v>17.5</v>
      </c>
      <c r="X639" s="141" t="s">
        <v>1746</v>
      </c>
      <c r="Y639" s="141" t="s">
        <v>1746</v>
      </c>
      <c r="Z639" s="153" t="s">
        <v>3759</v>
      </c>
    </row>
    <row r="640" spans="1:26" x14ac:dyDescent="0.25">
      <c r="A640" s="29">
        <v>639</v>
      </c>
      <c r="B640" s="90" t="s">
        <v>3511</v>
      </c>
      <c r="C640" s="90" t="s">
        <v>2913</v>
      </c>
      <c r="D640" s="91">
        <v>44192</v>
      </c>
      <c r="E640" s="92" t="s">
        <v>3529</v>
      </c>
      <c r="F640" s="92">
        <v>0.54861111111111105</v>
      </c>
      <c r="G640" s="93">
        <v>1200</v>
      </c>
      <c r="H640" s="22" t="s">
        <v>1746</v>
      </c>
      <c r="I640" s="23" t="s">
        <v>1746</v>
      </c>
      <c r="J640" s="23" t="s">
        <v>1746</v>
      </c>
      <c r="K640" s="23" t="s">
        <v>1746</v>
      </c>
      <c r="L640" s="94">
        <v>0</v>
      </c>
      <c r="M640" s="94" t="s">
        <v>1746</v>
      </c>
      <c r="N640" s="94">
        <v>4.2</v>
      </c>
      <c r="O640" s="23" t="s">
        <v>1746</v>
      </c>
      <c r="P640" s="15" t="s">
        <v>1746</v>
      </c>
      <c r="Q640" s="15" t="s">
        <v>1746</v>
      </c>
      <c r="R640" s="136">
        <v>7.3</v>
      </c>
      <c r="S640" s="93">
        <v>1</v>
      </c>
      <c r="T640" s="138">
        <v>4.2</v>
      </c>
      <c r="U640" s="22" t="s">
        <v>1746</v>
      </c>
      <c r="V640" s="24" t="s">
        <v>1746</v>
      </c>
      <c r="W640" s="94">
        <v>16.8</v>
      </c>
      <c r="X640" s="141" t="s">
        <v>1746</v>
      </c>
      <c r="Y640" s="141" t="s">
        <v>1746</v>
      </c>
      <c r="Z640" s="153" t="s">
        <v>1746</v>
      </c>
    </row>
    <row r="641" spans="1:26" x14ac:dyDescent="0.25">
      <c r="A641" s="29">
        <v>640</v>
      </c>
      <c r="B641" s="90" t="s">
        <v>2069</v>
      </c>
      <c r="C641" s="90" t="s">
        <v>87</v>
      </c>
      <c r="D641" s="91">
        <v>44192</v>
      </c>
      <c r="E641" s="92">
        <v>0.52083333333333304</v>
      </c>
      <c r="F641" s="92">
        <v>0.85416666666666696</v>
      </c>
      <c r="G641" s="93">
        <v>1200</v>
      </c>
      <c r="H641" s="22" t="s">
        <v>1746</v>
      </c>
      <c r="I641" s="23" t="s">
        <v>1746</v>
      </c>
      <c r="J641" s="23" t="s">
        <v>1746</v>
      </c>
      <c r="K641" s="23" t="s">
        <v>1746</v>
      </c>
      <c r="L641" s="94">
        <v>0</v>
      </c>
      <c r="M641" s="94" t="s">
        <v>1746</v>
      </c>
      <c r="N641" s="94">
        <v>4.5</v>
      </c>
      <c r="O641" s="23" t="s">
        <v>1746</v>
      </c>
      <c r="P641" s="15" t="s">
        <v>1746</v>
      </c>
      <c r="Q641" s="15" t="s">
        <v>1746</v>
      </c>
      <c r="R641" s="136">
        <v>4</v>
      </c>
      <c r="S641" s="93">
        <v>2</v>
      </c>
      <c r="T641" s="138">
        <v>9</v>
      </c>
      <c r="U641" s="22" t="s">
        <v>1746</v>
      </c>
      <c r="V641" s="24" t="s">
        <v>1746</v>
      </c>
      <c r="W641" s="94">
        <v>8</v>
      </c>
      <c r="X641" s="141" t="s">
        <v>1746</v>
      </c>
      <c r="Y641" s="141" t="s">
        <v>1746</v>
      </c>
      <c r="Z641" s="153" t="s">
        <v>3758</v>
      </c>
    </row>
    <row r="642" spans="1:26" x14ac:dyDescent="0.25">
      <c r="A642" s="29">
        <v>641</v>
      </c>
      <c r="B642" s="90" t="s">
        <v>3513</v>
      </c>
      <c r="C642" s="90" t="s">
        <v>1878</v>
      </c>
      <c r="D642" s="91">
        <v>44192</v>
      </c>
      <c r="E642" s="92">
        <v>0.66666666666666696</v>
      </c>
      <c r="F642" s="92" t="s">
        <v>3528</v>
      </c>
      <c r="G642" s="93">
        <v>1200</v>
      </c>
      <c r="H642" s="22" t="s">
        <v>1746</v>
      </c>
      <c r="I642" s="23" t="s">
        <v>1746</v>
      </c>
      <c r="J642" s="23" t="s">
        <v>1746</v>
      </c>
      <c r="K642" s="23" t="s">
        <v>1746</v>
      </c>
      <c r="L642" s="94">
        <v>1.5</v>
      </c>
      <c r="M642" s="94" t="s">
        <v>1746</v>
      </c>
      <c r="N642" s="94">
        <v>6</v>
      </c>
      <c r="O642" s="23" t="s">
        <v>1746</v>
      </c>
      <c r="P642" s="15" t="s">
        <v>1746</v>
      </c>
      <c r="Q642" s="15" t="s">
        <v>1746</v>
      </c>
      <c r="R642" s="136">
        <v>4.5</v>
      </c>
      <c r="S642" s="93">
        <v>3</v>
      </c>
      <c r="T642" s="138">
        <v>13.5</v>
      </c>
      <c r="U642" s="22" t="s">
        <v>1746</v>
      </c>
      <c r="V642" s="24" t="s">
        <v>1746</v>
      </c>
      <c r="W642" s="94">
        <v>16</v>
      </c>
      <c r="X642" s="141" t="s">
        <v>1746</v>
      </c>
      <c r="Y642" s="141" t="s">
        <v>1746</v>
      </c>
      <c r="Z642" s="153" t="s">
        <v>3757</v>
      </c>
    </row>
    <row r="643" spans="1:26" x14ac:dyDescent="0.25">
      <c r="A643" s="29">
        <v>642</v>
      </c>
      <c r="B643" s="90" t="s">
        <v>3508</v>
      </c>
      <c r="C643" s="90" t="s">
        <v>1743</v>
      </c>
      <c r="D643" s="91">
        <v>44193</v>
      </c>
      <c r="E643" s="92">
        <v>0.42361111111111099</v>
      </c>
      <c r="F643" s="92">
        <v>0.77777777777777801</v>
      </c>
      <c r="G643" s="93">
        <v>1200</v>
      </c>
      <c r="H643" s="22" t="s">
        <v>1746</v>
      </c>
      <c r="I643" s="23" t="s">
        <v>1746</v>
      </c>
      <c r="J643" s="23" t="s">
        <v>1746</v>
      </c>
      <c r="K643" s="23" t="s">
        <v>1746</v>
      </c>
      <c r="L643" s="94">
        <v>4</v>
      </c>
      <c r="M643" s="94" t="s">
        <v>1746</v>
      </c>
      <c r="N643" s="94">
        <v>5</v>
      </c>
      <c r="O643" s="23" t="s">
        <v>1746</v>
      </c>
      <c r="P643" s="15" t="s">
        <v>1746</v>
      </c>
      <c r="Q643" s="15" t="s">
        <v>1746</v>
      </c>
      <c r="R643" s="136">
        <v>1</v>
      </c>
      <c r="S643" s="93">
        <v>1</v>
      </c>
      <c r="T643" s="138">
        <v>1</v>
      </c>
      <c r="U643" s="22" t="s">
        <v>1746</v>
      </c>
      <c r="V643" s="24" t="s">
        <v>1746</v>
      </c>
      <c r="W643" s="94">
        <v>8.5</v>
      </c>
      <c r="X643" s="141" t="s">
        <v>1746</v>
      </c>
      <c r="Y643" s="141" t="s">
        <v>1746</v>
      </c>
      <c r="Z643" s="153" t="s">
        <v>3756</v>
      </c>
    </row>
    <row r="644" spans="1:26" x14ac:dyDescent="0.25">
      <c r="A644" s="29">
        <v>643</v>
      </c>
      <c r="B644" s="90" t="s">
        <v>3511</v>
      </c>
      <c r="C644" s="90" t="s">
        <v>2913</v>
      </c>
      <c r="D644" s="91">
        <v>44193</v>
      </c>
      <c r="E644" s="92">
        <v>0.45833333333333298</v>
      </c>
      <c r="F644" s="92">
        <v>0.875</v>
      </c>
      <c r="G644" s="93">
        <v>1200</v>
      </c>
      <c r="H644" s="22" t="s">
        <v>1746</v>
      </c>
      <c r="I644" s="23" t="s">
        <v>1746</v>
      </c>
      <c r="J644" s="23" t="s">
        <v>1746</v>
      </c>
      <c r="K644" s="23" t="s">
        <v>1746</v>
      </c>
      <c r="L644" s="94">
        <v>4.5</v>
      </c>
      <c r="M644" s="94" t="s">
        <v>1746</v>
      </c>
      <c r="N644" s="94">
        <v>5.5</v>
      </c>
      <c r="O644" s="23" t="s">
        <v>1746</v>
      </c>
      <c r="P644" s="15" t="s">
        <v>1746</v>
      </c>
      <c r="Q644" s="15" t="s">
        <v>1746</v>
      </c>
      <c r="R644" s="136">
        <v>3.5</v>
      </c>
      <c r="S644" s="93">
        <v>1</v>
      </c>
      <c r="T644" s="138">
        <v>1</v>
      </c>
      <c r="U644" s="22" t="s">
        <v>1746</v>
      </c>
      <c r="V644" s="24" t="s">
        <v>1746</v>
      </c>
      <c r="W644" s="94">
        <v>10</v>
      </c>
      <c r="X644" s="141" t="s">
        <v>1746</v>
      </c>
      <c r="Y644" s="141" t="s">
        <v>1746</v>
      </c>
      <c r="Z644" s="153" t="s">
        <v>3755</v>
      </c>
    </row>
    <row r="645" spans="1:26" x14ac:dyDescent="0.25">
      <c r="A645" s="29">
        <v>644</v>
      </c>
      <c r="B645" s="90" t="s">
        <v>2069</v>
      </c>
      <c r="C645" s="90" t="s">
        <v>163</v>
      </c>
      <c r="D645" s="91">
        <v>44193</v>
      </c>
      <c r="E645" s="92">
        <v>0.56944444444444398</v>
      </c>
      <c r="F645" s="92">
        <v>0.875</v>
      </c>
      <c r="G645" s="93">
        <v>1200</v>
      </c>
      <c r="H645" s="22" t="s">
        <v>1746</v>
      </c>
      <c r="I645" s="23" t="s">
        <v>1746</v>
      </c>
      <c r="J645" s="23" t="s">
        <v>1746</v>
      </c>
      <c r="K645" s="23" t="s">
        <v>1746</v>
      </c>
      <c r="L645" s="94">
        <v>0</v>
      </c>
      <c r="M645" s="94" t="s">
        <v>1746</v>
      </c>
      <c r="N645" s="94">
        <v>4.9000000000000004</v>
      </c>
      <c r="O645" s="23" t="s">
        <v>1746</v>
      </c>
      <c r="P645" s="15" t="s">
        <v>1746</v>
      </c>
      <c r="Q645" s="15" t="s">
        <v>1746</v>
      </c>
      <c r="R645" s="136">
        <v>5</v>
      </c>
      <c r="S645" s="93">
        <v>1</v>
      </c>
      <c r="T645" s="138">
        <v>4.9000000000000004</v>
      </c>
      <c r="U645" s="22" t="s">
        <v>1746</v>
      </c>
      <c r="V645" s="24" t="s">
        <v>1746</v>
      </c>
      <c r="W645" s="94">
        <v>7.3</v>
      </c>
      <c r="X645" s="141" t="s">
        <v>1746</v>
      </c>
      <c r="Y645" s="141" t="s">
        <v>1746</v>
      </c>
      <c r="Z645" s="153" t="s">
        <v>3754</v>
      </c>
    </row>
    <row r="646" spans="1:26" x14ac:dyDescent="0.25">
      <c r="A646" s="29">
        <v>645</v>
      </c>
      <c r="B646" s="90" t="s">
        <v>3513</v>
      </c>
      <c r="C646" s="90" t="s">
        <v>2352</v>
      </c>
      <c r="D646" s="91">
        <v>44193</v>
      </c>
      <c r="E646" s="92">
        <v>0.54861111111111105</v>
      </c>
      <c r="F646" s="92">
        <v>0.92361111111111105</v>
      </c>
      <c r="G646" s="93">
        <v>1200</v>
      </c>
      <c r="H646" s="22" t="s">
        <v>1746</v>
      </c>
      <c r="I646" s="23" t="s">
        <v>1746</v>
      </c>
      <c r="J646" s="23" t="s">
        <v>1746</v>
      </c>
      <c r="K646" s="23" t="s">
        <v>1746</v>
      </c>
      <c r="L646" s="94">
        <v>4.5</v>
      </c>
      <c r="M646" s="94" t="s">
        <v>1746</v>
      </c>
      <c r="N646" s="94">
        <v>5.5</v>
      </c>
      <c r="O646" s="23" t="s">
        <v>1746</v>
      </c>
      <c r="P646" s="15" t="s">
        <v>1746</v>
      </c>
      <c r="Q646" s="15" t="s">
        <v>1746</v>
      </c>
      <c r="R646" s="136">
        <v>2.1</v>
      </c>
      <c r="S646" s="93">
        <v>3</v>
      </c>
      <c r="T646" s="138">
        <v>3</v>
      </c>
      <c r="U646" s="22" t="s">
        <v>1746</v>
      </c>
      <c r="V646" s="24" t="s">
        <v>1746</v>
      </c>
      <c r="W646" s="94">
        <v>9</v>
      </c>
      <c r="X646" s="141" t="s">
        <v>1746</v>
      </c>
      <c r="Y646" s="141" t="s">
        <v>1746</v>
      </c>
      <c r="Z646" s="153" t="s">
        <v>3753</v>
      </c>
    </row>
    <row r="647" spans="1:26" x14ac:dyDescent="0.25">
      <c r="A647" s="29">
        <v>646</v>
      </c>
      <c r="B647" s="90" t="s">
        <v>3508</v>
      </c>
      <c r="C647" s="90" t="s">
        <v>1741</v>
      </c>
      <c r="D647" s="91">
        <v>44194</v>
      </c>
      <c r="E647" s="94" t="s">
        <v>3527</v>
      </c>
      <c r="F647" s="92">
        <v>0.45138888888888901</v>
      </c>
      <c r="G647" s="93">
        <v>1200</v>
      </c>
      <c r="H647" s="22" t="s">
        <v>1746</v>
      </c>
      <c r="I647" s="23" t="s">
        <v>1746</v>
      </c>
      <c r="J647" s="23" t="s">
        <v>1746</v>
      </c>
      <c r="K647" s="23" t="s">
        <v>1746</v>
      </c>
      <c r="L647" s="94">
        <v>3</v>
      </c>
      <c r="M647" s="94" t="s">
        <v>1746</v>
      </c>
      <c r="N647" s="94">
        <v>5</v>
      </c>
      <c r="O647" s="23" t="s">
        <v>1746</v>
      </c>
      <c r="P647" s="15" t="s">
        <v>1746</v>
      </c>
      <c r="Q647" s="15" t="s">
        <v>1746</v>
      </c>
      <c r="R647" s="136">
        <v>1</v>
      </c>
      <c r="S647" s="93">
        <v>3</v>
      </c>
      <c r="T647" s="138">
        <v>6</v>
      </c>
      <c r="U647" s="22" t="s">
        <v>1746</v>
      </c>
      <c r="V647" s="24" t="s">
        <v>1746</v>
      </c>
      <c r="W647" s="94">
        <v>15</v>
      </c>
      <c r="X647" s="141" t="s">
        <v>1746</v>
      </c>
      <c r="Y647" s="141" t="s">
        <v>1746</v>
      </c>
      <c r="Z647" s="153" t="s">
        <v>3752</v>
      </c>
    </row>
    <row r="648" spans="1:26" x14ac:dyDescent="0.25">
      <c r="A648" s="29">
        <v>647</v>
      </c>
      <c r="B648" s="90" t="s">
        <v>3509</v>
      </c>
      <c r="C648" s="90" t="s">
        <v>27</v>
      </c>
      <c r="D648" s="91">
        <v>44194</v>
      </c>
      <c r="E648" s="92">
        <v>0.87847222222222199</v>
      </c>
      <c r="F648" s="92">
        <v>0.73611111111111105</v>
      </c>
      <c r="G648" s="93">
        <v>1200</v>
      </c>
      <c r="H648" s="22" t="s">
        <v>1746</v>
      </c>
      <c r="I648" s="23" t="s">
        <v>1746</v>
      </c>
      <c r="J648" s="23" t="s">
        <v>1746</v>
      </c>
      <c r="K648" s="23" t="s">
        <v>1746</v>
      </c>
      <c r="L648" s="94">
        <v>1.92</v>
      </c>
      <c r="M648" s="94" t="s">
        <v>1746</v>
      </c>
      <c r="N648" s="94">
        <v>4.5</v>
      </c>
      <c r="O648" s="23" t="s">
        <v>1746</v>
      </c>
      <c r="P648" s="15" t="s">
        <v>1746</v>
      </c>
      <c r="Q648" s="15" t="s">
        <v>1746</v>
      </c>
      <c r="R648" s="136">
        <v>5.8</v>
      </c>
      <c r="S648" s="93">
        <v>2</v>
      </c>
      <c r="T648" s="138">
        <v>5.16</v>
      </c>
      <c r="U648" s="22" t="s">
        <v>1746</v>
      </c>
      <c r="V648" s="24" t="s">
        <v>1746</v>
      </c>
      <c r="W648" s="94">
        <v>24</v>
      </c>
      <c r="X648" s="141" t="s">
        <v>1746</v>
      </c>
      <c r="Y648" s="141" t="s">
        <v>1746</v>
      </c>
      <c r="Z648" s="153" t="s">
        <v>1746</v>
      </c>
    </row>
    <row r="649" spans="1:26" x14ac:dyDescent="0.25">
      <c r="A649" s="29">
        <v>648</v>
      </c>
      <c r="B649" s="90" t="s">
        <v>2069</v>
      </c>
      <c r="C649" s="90" t="s">
        <v>163</v>
      </c>
      <c r="D649" s="91">
        <v>44194</v>
      </c>
      <c r="E649" s="92">
        <v>0.41666666666666702</v>
      </c>
      <c r="F649" s="92">
        <v>0.83333333333333304</v>
      </c>
      <c r="G649" s="93">
        <v>1200</v>
      </c>
      <c r="H649" s="22" t="s">
        <v>1746</v>
      </c>
      <c r="I649" s="23" t="s">
        <v>1746</v>
      </c>
      <c r="J649" s="23" t="s">
        <v>1746</v>
      </c>
      <c r="K649" s="23" t="s">
        <v>1746</v>
      </c>
      <c r="L649" s="94">
        <v>0</v>
      </c>
      <c r="M649" s="94" t="s">
        <v>1746</v>
      </c>
      <c r="N649" s="94">
        <v>3.9</v>
      </c>
      <c r="O649" s="23" t="s">
        <v>1746</v>
      </c>
      <c r="P649" s="15" t="s">
        <v>1746</v>
      </c>
      <c r="Q649" s="15" t="s">
        <v>1746</v>
      </c>
      <c r="R649" s="136">
        <v>5</v>
      </c>
      <c r="S649" s="93">
        <v>1</v>
      </c>
      <c r="T649" s="138">
        <v>3.9</v>
      </c>
      <c r="U649" s="22" t="s">
        <v>1746</v>
      </c>
      <c r="V649" s="24" t="s">
        <v>1746</v>
      </c>
      <c r="W649" s="94">
        <v>10</v>
      </c>
      <c r="X649" s="141" t="s">
        <v>1746</v>
      </c>
      <c r="Y649" s="141" t="s">
        <v>1746</v>
      </c>
      <c r="Z649" s="153" t="s">
        <v>3751</v>
      </c>
    </row>
    <row r="650" spans="1:26" x14ac:dyDescent="0.25">
      <c r="A650" s="29">
        <v>649</v>
      </c>
      <c r="B650" s="90" t="s">
        <v>3513</v>
      </c>
      <c r="C650" s="90" t="s">
        <v>2360</v>
      </c>
      <c r="D650" s="91">
        <v>44194</v>
      </c>
      <c r="E650" s="92">
        <v>0.5</v>
      </c>
      <c r="F650" s="92">
        <v>0.75</v>
      </c>
      <c r="G650" s="93">
        <v>1200</v>
      </c>
      <c r="H650" s="22" t="s">
        <v>1746</v>
      </c>
      <c r="I650" s="23" t="s">
        <v>1746</v>
      </c>
      <c r="J650" s="23" t="s">
        <v>1746</v>
      </c>
      <c r="K650" s="23" t="s">
        <v>1746</v>
      </c>
      <c r="L650" s="94">
        <v>6.3</v>
      </c>
      <c r="M650" s="94" t="s">
        <v>1746</v>
      </c>
      <c r="N650" s="94">
        <v>7.2</v>
      </c>
      <c r="O650" s="23" t="s">
        <v>1746</v>
      </c>
      <c r="P650" s="15" t="s">
        <v>1746</v>
      </c>
      <c r="Q650" s="15" t="s">
        <v>1746</v>
      </c>
      <c r="R650" s="136">
        <v>3.2</v>
      </c>
      <c r="S650" s="93">
        <v>3</v>
      </c>
      <c r="T650" s="138">
        <v>2.7000000000000011</v>
      </c>
      <c r="U650" s="22" t="s">
        <v>1746</v>
      </c>
      <c r="V650" s="24" t="s">
        <v>1746</v>
      </c>
      <c r="W650" s="166">
        <v>8</v>
      </c>
      <c r="X650" s="141" t="s">
        <v>1746</v>
      </c>
      <c r="Y650" s="141" t="s">
        <v>1746</v>
      </c>
      <c r="Z650" s="153" t="s">
        <v>3750</v>
      </c>
    </row>
    <row r="651" spans="1:26" x14ac:dyDescent="0.25">
      <c r="A651" s="29">
        <v>650</v>
      </c>
      <c r="B651" s="90" t="s">
        <v>3513</v>
      </c>
      <c r="C651" s="90" t="s">
        <v>1800</v>
      </c>
      <c r="D651" s="91">
        <v>44194</v>
      </c>
      <c r="E651" s="92">
        <v>0.375</v>
      </c>
      <c r="F651" s="92">
        <v>0.45833333333333298</v>
      </c>
      <c r="G651" s="93">
        <v>1200</v>
      </c>
      <c r="H651" s="22" t="s">
        <v>1746</v>
      </c>
      <c r="I651" s="23" t="s">
        <v>1746</v>
      </c>
      <c r="J651" s="23" t="s">
        <v>1746</v>
      </c>
      <c r="K651" s="23" t="s">
        <v>1746</v>
      </c>
      <c r="L651" s="94">
        <v>8.5</v>
      </c>
      <c r="M651" s="94" t="s">
        <v>1746</v>
      </c>
      <c r="N651" s="94">
        <v>9</v>
      </c>
      <c r="O651" s="23" t="s">
        <v>1746</v>
      </c>
      <c r="P651" s="15" t="s">
        <v>1746</v>
      </c>
      <c r="Q651" s="15" t="s">
        <v>1746</v>
      </c>
      <c r="R651" s="136">
        <v>1</v>
      </c>
      <c r="S651" s="93">
        <v>2</v>
      </c>
      <c r="T651" s="138">
        <v>1</v>
      </c>
      <c r="U651" s="22" t="s">
        <v>1746</v>
      </c>
      <c r="V651" s="24" t="s">
        <v>1746</v>
      </c>
      <c r="W651" s="166"/>
      <c r="X651" s="141" t="s">
        <v>1746</v>
      </c>
      <c r="Y651" s="141" t="s">
        <v>1746</v>
      </c>
      <c r="Z651" s="153" t="s">
        <v>3749</v>
      </c>
    </row>
    <row r="652" spans="1:26" x14ac:dyDescent="0.25">
      <c r="A652" s="29">
        <v>651</v>
      </c>
      <c r="B652" s="90" t="s">
        <v>3513</v>
      </c>
      <c r="C652" s="90" t="s">
        <v>2352</v>
      </c>
      <c r="D652" s="91">
        <v>44195</v>
      </c>
      <c r="E652" s="92">
        <v>0.29166666666666702</v>
      </c>
      <c r="F652" s="92">
        <v>0.45833333333333298</v>
      </c>
      <c r="G652" s="93">
        <v>1200</v>
      </c>
      <c r="H652" s="22" t="s">
        <v>1746</v>
      </c>
      <c r="I652" s="23" t="s">
        <v>1746</v>
      </c>
      <c r="J652" s="23" t="s">
        <v>1746</v>
      </c>
      <c r="K652" s="23" t="s">
        <v>1746</v>
      </c>
      <c r="L652" s="94">
        <v>5.2</v>
      </c>
      <c r="M652" s="94" t="s">
        <v>1746</v>
      </c>
      <c r="N652" s="94">
        <v>5.5</v>
      </c>
      <c r="O652" s="23" t="s">
        <v>1746</v>
      </c>
      <c r="P652" s="15" t="s">
        <v>1746</v>
      </c>
      <c r="Q652" s="15" t="s">
        <v>1746</v>
      </c>
      <c r="R652" s="136">
        <v>0.5</v>
      </c>
      <c r="S652" s="93">
        <v>2</v>
      </c>
      <c r="T652" s="138">
        <v>0.59999999999999964</v>
      </c>
      <c r="U652" s="22" t="s">
        <v>1746</v>
      </c>
      <c r="V652" s="24" t="s">
        <v>1746</v>
      </c>
      <c r="W652" s="94">
        <v>4</v>
      </c>
      <c r="X652" s="141" t="s">
        <v>1746</v>
      </c>
      <c r="Y652" s="141" t="s">
        <v>1746</v>
      </c>
      <c r="Z652" s="153" t="s">
        <v>3335</v>
      </c>
    </row>
    <row r="653" spans="1:26" x14ac:dyDescent="0.25">
      <c r="A653" s="29">
        <v>652</v>
      </c>
      <c r="B653" s="90" t="s">
        <v>2069</v>
      </c>
      <c r="C653" s="90" t="s">
        <v>163</v>
      </c>
      <c r="D653" s="91">
        <v>44195</v>
      </c>
      <c r="E653" s="92">
        <v>0.29166666666666702</v>
      </c>
      <c r="F653" s="92">
        <v>0.83333333333333304</v>
      </c>
      <c r="G653" s="93">
        <v>1200</v>
      </c>
      <c r="H653" s="22" t="s">
        <v>1746</v>
      </c>
      <c r="I653" s="23" t="s">
        <v>1746</v>
      </c>
      <c r="J653" s="23" t="s">
        <v>1746</v>
      </c>
      <c r="K653" s="23" t="s">
        <v>1746</v>
      </c>
      <c r="L653" s="94">
        <v>2.59</v>
      </c>
      <c r="M653" s="94" t="s">
        <v>1746</v>
      </c>
      <c r="N653" s="94">
        <v>3.25</v>
      </c>
      <c r="O653" s="23" t="s">
        <v>1746</v>
      </c>
      <c r="P653" s="15" t="s">
        <v>1746</v>
      </c>
      <c r="Q653" s="15" t="s">
        <v>1746</v>
      </c>
      <c r="R653" s="136">
        <v>5</v>
      </c>
      <c r="S653" s="93">
        <v>1</v>
      </c>
      <c r="T653" s="138">
        <v>0.66000000000000014</v>
      </c>
      <c r="U653" s="22" t="s">
        <v>1746</v>
      </c>
      <c r="V653" s="24" t="s">
        <v>1746</v>
      </c>
      <c r="W653" s="94">
        <v>13</v>
      </c>
      <c r="X653" s="141" t="s">
        <v>1746</v>
      </c>
      <c r="Y653" s="141" t="s">
        <v>1746</v>
      </c>
      <c r="Z653" s="153" t="s">
        <v>3748</v>
      </c>
    </row>
    <row r="654" spans="1:26" x14ac:dyDescent="0.25">
      <c r="A654" s="29">
        <v>653</v>
      </c>
      <c r="B654" s="90" t="s">
        <v>3511</v>
      </c>
      <c r="C654" s="90" t="s">
        <v>87</v>
      </c>
      <c r="D654" s="91">
        <v>44195</v>
      </c>
      <c r="E654" s="92">
        <v>0.39583333333333298</v>
      </c>
      <c r="F654" s="92">
        <v>0.85416666666666696</v>
      </c>
      <c r="G654" s="93">
        <v>1200</v>
      </c>
      <c r="H654" s="22" t="s">
        <v>1746</v>
      </c>
      <c r="I654" s="23" t="s">
        <v>1746</v>
      </c>
      <c r="J654" s="23" t="s">
        <v>1746</v>
      </c>
      <c r="K654" s="23" t="s">
        <v>1746</v>
      </c>
      <c r="L654" s="94">
        <v>4</v>
      </c>
      <c r="M654" s="94" t="s">
        <v>1746</v>
      </c>
      <c r="N654" s="94">
        <v>4.2</v>
      </c>
      <c r="O654" s="23" t="s">
        <v>1746</v>
      </c>
      <c r="P654" s="15" t="s">
        <v>1746</v>
      </c>
      <c r="Q654" s="15" t="s">
        <v>1746</v>
      </c>
      <c r="R654" s="136">
        <v>3.5</v>
      </c>
      <c r="S654" s="93">
        <v>1</v>
      </c>
      <c r="T654" s="138">
        <v>0.20000000000000018</v>
      </c>
      <c r="U654" s="22" t="s">
        <v>1746</v>
      </c>
      <c r="V654" s="24" t="s">
        <v>1746</v>
      </c>
      <c r="W654" s="94">
        <v>11</v>
      </c>
      <c r="X654" s="141" t="s">
        <v>1746</v>
      </c>
      <c r="Y654" s="141" t="s">
        <v>1746</v>
      </c>
      <c r="Z654" s="153" t="s">
        <v>1746</v>
      </c>
    </row>
    <row r="655" spans="1:26" x14ac:dyDescent="0.25">
      <c r="A655" s="29">
        <v>654</v>
      </c>
      <c r="B655" s="90" t="s">
        <v>3509</v>
      </c>
      <c r="C655" s="90" t="s">
        <v>1741</v>
      </c>
      <c r="D655" s="91">
        <v>44195</v>
      </c>
      <c r="E655" s="92">
        <v>0.375</v>
      </c>
      <c r="F655" s="92" t="s">
        <v>3525</v>
      </c>
      <c r="G655" s="93">
        <v>1200</v>
      </c>
      <c r="H655" s="22" t="s">
        <v>1746</v>
      </c>
      <c r="I655" s="23" t="s">
        <v>1746</v>
      </c>
      <c r="J655" s="23" t="s">
        <v>1746</v>
      </c>
      <c r="K655" s="23" t="s">
        <v>1746</v>
      </c>
      <c r="L655" s="94">
        <v>1.93</v>
      </c>
      <c r="M655" s="94" t="s">
        <v>1746</v>
      </c>
      <c r="N655" s="94">
        <v>4.2</v>
      </c>
      <c r="O655" s="23" t="s">
        <v>1746</v>
      </c>
      <c r="P655" s="15" t="s">
        <v>1746</v>
      </c>
      <c r="Q655" s="15" t="s">
        <v>1746</v>
      </c>
      <c r="R655" s="136">
        <v>1</v>
      </c>
      <c r="S655" s="93">
        <v>1</v>
      </c>
      <c r="T655" s="138">
        <v>0.6</v>
      </c>
      <c r="U655" s="22" t="s">
        <v>1746</v>
      </c>
      <c r="V655" s="24" t="s">
        <v>1746</v>
      </c>
      <c r="W655" s="94">
        <v>23</v>
      </c>
      <c r="X655" s="141" t="s">
        <v>1746</v>
      </c>
      <c r="Y655" s="141" t="s">
        <v>1746</v>
      </c>
      <c r="Z655" s="153" t="s">
        <v>3747</v>
      </c>
    </row>
    <row r="656" spans="1:26" x14ac:dyDescent="0.25">
      <c r="A656" s="29">
        <v>655</v>
      </c>
      <c r="B656" s="90" t="s">
        <v>3508</v>
      </c>
      <c r="C656" s="90" t="s">
        <v>3526</v>
      </c>
      <c r="D656" s="91">
        <v>44195</v>
      </c>
      <c r="E656" s="92">
        <v>0.62847222222222199</v>
      </c>
      <c r="F656" s="92" t="s">
        <v>3525</v>
      </c>
      <c r="G656" s="93">
        <v>1200</v>
      </c>
      <c r="H656" s="22" t="s">
        <v>1746</v>
      </c>
      <c r="I656" s="23" t="s">
        <v>1746</v>
      </c>
      <c r="J656" s="23" t="s">
        <v>1746</v>
      </c>
      <c r="K656" s="23" t="s">
        <v>1746</v>
      </c>
      <c r="L656" s="94">
        <v>2.5</v>
      </c>
      <c r="M656" s="94" t="s">
        <v>1746</v>
      </c>
      <c r="N656" s="94">
        <v>4</v>
      </c>
      <c r="O656" s="23" t="s">
        <v>1746</v>
      </c>
      <c r="P656" s="15" t="s">
        <v>1746</v>
      </c>
      <c r="Q656" s="15" t="s">
        <v>1746</v>
      </c>
      <c r="R656" s="136">
        <v>20</v>
      </c>
      <c r="S656" s="93">
        <v>2</v>
      </c>
      <c r="T656" s="138">
        <v>3</v>
      </c>
      <c r="U656" s="22" t="s">
        <v>1746</v>
      </c>
      <c r="V656" s="24" t="s">
        <v>1746</v>
      </c>
      <c r="W656" s="94">
        <v>16.91</v>
      </c>
      <c r="X656" s="141" t="s">
        <v>1746</v>
      </c>
      <c r="Y656" s="141" t="s">
        <v>1746</v>
      </c>
      <c r="Z656" s="153" t="s">
        <v>3746</v>
      </c>
    </row>
    <row r="657" spans="1:26" x14ac:dyDescent="0.25">
      <c r="A657" s="29">
        <v>656</v>
      </c>
      <c r="B657" s="90" t="s">
        <v>3513</v>
      </c>
      <c r="C657" s="90" t="s">
        <v>1878</v>
      </c>
      <c r="D657" s="91">
        <v>44195</v>
      </c>
      <c r="E657" s="92">
        <v>0.5</v>
      </c>
      <c r="F657" s="92" t="s">
        <v>3525</v>
      </c>
      <c r="G657" s="93">
        <v>1200</v>
      </c>
      <c r="H657" s="22" t="s">
        <v>1746</v>
      </c>
      <c r="I657" s="23" t="s">
        <v>1746</v>
      </c>
      <c r="J657" s="23" t="s">
        <v>1746</v>
      </c>
      <c r="K657" s="23" t="s">
        <v>1746</v>
      </c>
      <c r="L657" s="94">
        <v>0.5</v>
      </c>
      <c r="M657" s="94" t="s">
        <v>1746</v>
      </c>
      <c r="N657" s="94">
        <v>1.5</v>
      </c>
      <c r="O657" s="23" t="s">
        <v>1746</v>
      </c>
      <c r="P657" s="15" t="s">
        <v>1746</v>
      </c>
      <c r="Q657" s="15" t="s">
        <v>1746</v>
      </c>
      <c r="R657" s="136">
        <v>1</v>
      </c>
      <c r="S657" s="93">
        <v>1</v>
      </c>
      <c r="T657" s="138">
        <v>1</v>
      </c>
      <c r="U657" s="22" t="s">
        <v>1746</v>
      </c>
      <c r="V657" s="24" t="s">
        <v>1746</v>
      </c>
      <c r="W657" s="94">
        <v>20</v>
      </c>
      <c r="X657" s="141" t="s">
        <v>1746</v>
      </c>
      <c r="Y657" s="141" t="s">
        <v>1746</v>
      </c>
      <c r="Z657" s="153" t="s">
        <v>3745</v>
      </c>
    </row>
    <row r="658" spans="1:26" x14ac:dyDescent="0.25">
      <c r="A658" s="29">
        <v>657</v>
      </c>
      <c r="B658" s="90" t="s">
        <v>2069</v>
      </c>
      <c r="C658" s="90" t="s">
        <v>163</v>
      </c>
      <c r="D658" s="91">
        <v>44196</v>
      </c>
      <c r="E658" s="92">
        <v>0.45833333333333298</v>
      </c>
      <c r="F658" s="92">
        <v>0.83333333333333304</v>
      </c>
      <c r="G658" s="93">
        <v>1200</v>
      </c>
      <c r="H658" s="22" t="s">
        <v>1746</v>
      </c>
      <c r="I658" s="23" t="s">
        <v>1746</v>
      </c>
      <c r="J658" s="23" t="s">
        <v>1746</v>
      </c>
      <c r="K658" s="23" t="s">
        <v>1746</v>
      </c>
      <c r="L658" s="94">
        <v>0</v>
      </c>
      <c r="M658" s="94" t="s">
        <v>1746</v>
      </c>
      <c r="N658" s="94">
        <v>4.1500000000000004</v>
      </c>
      <c r="O658" s="23" t="s">
        <v>1746</v>
      </c>
      <c r="P658" s="15" t="s">
        <v>1746</v>
      </c>
      <c r="Q658" s="15" t="s">
        <v>1746</v>
      </c>
      <c r="R658" s="136">
        <v>6</v>
      </c>
      <c r="S658" s="93">
        <v>1</v>
      </c>
      <c r="T658" s="138">
        <v>4.1500000000000004</v>
      </c>
      <c r="U658" s="22" t="s">
        <v>1746</v>
      </c>
      <c r="V658" s="24" t="s">
        <v>1746</v>
      </c>
      <c r="W658" s="94">
        <v>9</v>
      </c>
      <c r="X658" s="141" t="s">
        <v>1746</v>
      </c>
      <c r="Y658" s="141" t="s">
        <v>1746</v>
      </c>
      <c r="Z658" s="153" t="s">
        <v>3744</v>
      </c>
    </row>
    <row r="659" spans="1:26" x14ac:dyDescent="0.25">
      <c r="A659" s="29">
        <v>658</v>
      </c>
      <c r="B659" s="90" t="s">
        <v>3513</v>
      </c>
      <c r="C659" s="90" t="s">
        <v>1878</v>
      </c>
      <c r="D659" s="91">
        <v>44196</v>
      </c>
      <c r="E659" s="92">
        <v>0.69444444444444497</v>
      </c>
      <c r="F659" s="92">
        <v>0.95833333333333304</v>
      </c>
      <c r="G659" s="93">
        <v>1200</v>
      </c>
      <c r="H659" s="22" t="s">
        <v>1746</v>
      </c>
      <c r="I659" s="23" t="s">
        <v>1746</v>
      </c>
      <c r="J659" s="23" t="s">
        <v>1746</v>
      </c>
      <c r="K659" s="23" t="s">
        <v>1746</v>
      </c>
      <c r="L659" s="94">
        <v>1.9</v>
      </c>
      <c r="M659" s="94" t="s">
        <v>1746</v>
      </c>
      <c r="N659" s="94">
        <v>6</v>
      </c>
      <c r="O659" s="23" t="s">
        <v>1746</v>
      </c>
      <c r="P659" s="15" t="s">
        <v>1746</v>
      </c>
      <c r="Q659" s="15" t="s">
        <v>1746</v>
      </c>
      <c r="R659" s="136">
        <v>3.8</v>
      </c>
      <c r="S659" s="93">
        <v>2</v>
      </c>
      <c r="T659" s="138">
        <v>8.1999999999999993</v>
      </c>
      <c r="U659" s="22" t="s">
        <v>1746</v>
      </c>
      <c r="V659" s="24" t="s">
        <v>1746</v>
      </c>
      <c r="W659" s="94">
        <v>6.5</v>
      </c>
      <c r="X659" s="141" t="s">
        <v>1746</v>
      </c>
      <c r="Y659" s="141" t="s">
        <v>1746</v>
      </c>
      <c r="Z659" s="153" t="s">
        <v>3743</v>
      </c>
    </row>
    <row r="660" spans="1:26" x14ac:dyDescent="0.25">
      <c r="A660" s="29">
        <v>659</v>
      </c>
      <c r="B660" s="90" t="s">
        <v>3509</v>
      </c>
      <c r="C660" s="90" t="s">
        <v>356</v>
      </c>
      <c r="D660" s="91">
        <v>44197</v>
      </c>
      <c r="E660" s="92">
        <v>0.44444444444444398</v>
      </c>
      <c r="F660" s="92">
        <v>0.81944444444444497</v>
      </c>
      <c r="G660" s="93">
        <v>1200</v>
      </c>
      <c r="H660" s="22" t="s">
        <v>1746</v>
      </c>
      <c r="I660" s="23" t="s">
        <v>1746</v>
      </c>
      <c r="J660" s="23" t="s">
        <v>1746</v>
      </c>
      <c r="K660" s="23" t="s">
        <v>1746</v>
      </c>
      <c r="L660" s="94">
        <v>0</v>
      </c>
      <c r="M660" s="94" t="s">
        <v>1746</v>
      </c>
      <c r="N660" s="94">
        <v>3</v>
      </c>
      <c r="O660" s="23" t="s">
        <v>1746</v>
      </c>
      <c r="P660" s="15" t="s">
        <v>1746</v>
      </c>
      <c r="Q660" s="15" t="s">
        <v>1746</v>
      </c>
      <c r="R660" s="136">
        <v>7</v>
      </c>
      <c r="S660" s="93">
        <v>2</v>
      </c>
      <c r="T660" s="138">
        <v>6</v>
      </c>
      <c r="U660" s="22" t="s">
        <v>1746</v>
      </c>
      <c r="V660" s="24" t="s">
        <v>1746</v>
      </c>
      <c r="W660" s="94">
        <v>9</v>
      </c>
      <c r="X660" s="141" t="s">
        <v>1746</v>
      </c>
      <c r="Y660" s="141" t="s">
        <v>1746</v>
      </c>
      <c r="Z660" s="153" t="s">
        <v>3742</v>
      </c>
    </row>
    <row r="661" spans="1:26" x14ac:dyDescent="0.25">
      <c r="A661" s="29">
        <v>660</v>
      </c>
      <c r="B661" s="90" t="s">
        <v>3513</v>
      </c>
      <c r="C661" s="90" t="s">
        <v>2352</v>
      </c>
      <c r="D661" s="91">
        <v>44198</v>
      </c>
      <c r="E661" s="92">
        <v>0.53472222222222199</v>
      </c>
      <c r="F661" s="92">
        <v>0.86805555555555503</v>
      </c>
      <c r="G661" s="93">
        <v>1200</v>
      </c>
      <c r="H661" s="22" t="s">
        <v>1746</v>
      </c>
      <c r="I661" s="23" t="s">
        <v>1746</v>
      </c>
      <c r="J661" s="23" t="s">
        <v>1746</v>
      </c>
      <c r="K661" s="23" t="s">
        <v>1746</v>
      </c>
      <c r="L661" s="94">
        <v>2.2000000000000002</v>
      </c>
      <c r="M661" s="94" t="s">
        <v>1746</v>
      </c>
      <c r="N661" s="94">
        <v>8</v>
      </c>
      <c r="O661" s="23" t="s">
        <v>1746</v>
      </c>
      <c r="P661" s="15" t="s">
        <v>1746</v>
      </c>
      <c r="Q661" s="15" t="s">
        <v>1746</v>
      </c>
      <c r="R661" s="136">
        <v>19.5</v>
      </c>
      <c r="S661" s="93">
        <v>1</v>
      </c>
      <c r="T661" s="138">
        <v>5.8</v>
      </c>
      <c r="U661" s="22" t="s">
        <v>1746</v>
      </c>
      <c r="V661" s="24" t="s">
        <v>1746</v>
      </c>
      <c r="W661" s="94">
        <v>8</v>
      </c>
      <c r="X661" s="141" t="s">
        <v>1746</v>
      </c>
      <c r="Y661" s="141" t="s">
        <v>1746</v>
      </c>
      <c r="Z661" s="153" t="s">
        <v>3741</v>
      </c>
    </row>
    <row r="662" spans="1:26" x14ac:dyDescent="0.25">
      <c r="A662" s="29">
        <v>661</v>
      </c>
      <c r="B662" s="90" t="s">
        <v>2069</v>
      </c>
      <c r="C662" s="90" t="s">
        <v>163</v>
      </c>
      <c r="D662" s="91">
        <v>44198</v>
      </c>
      <c r="E662" s="92">
        <v>0.48611111111111099</v>
      </c>
      <c r="F662" s="92">
        <v>0.83333333333333304</v>
      </c>
      <c r="G662" s="93">
        <v>1200</v>
      </c>
      <c r="H662" s="22" t="s">
        <v>1746</v>
      </c>
      <c r="I662" s="23" t="s">
        <v>1746</v>
      </c>
      <c r="J662" s="23" t="s">
        <v>1746</v>
      </c>
      <c r="K662" s="23" t="s">
        <v>1746</v>
      </c>
      <c r="L662" s="94">
        <v>2</v>
      </c>
      <c r="M662" s="94" t="s">
        <v>1746</v>
      </c>
      <c r="N662" s="94">
        <v>2.2999999999999998</v>
      </c>
      <c r="O662" s="23" t="s">
        <v>1746</v>
      </c>
      <c r="P662" s="15" t="s">
        <v>1746</v>
      </c>
      <c r="Q662" s="15" t="s">
        <v>1746</v>
      </c>
      <c r="R662" s="136">
        <v>4</v>
      </c>
      <c r="S662" s="93">
        <v>2</v>
      </c>
      <c r="T662" s="138">
        <v>0.59999999999999964</v>
      </c>
      <c r="U662" s="22" t="s">
        <v>1746</v>
      </c>
      <c r="V662" s="24" t="s">
        <v>1746</v>
      </c>
      <c r="W662" s="94">
        <v>8.33</v>
      </c>
      <c r="X662" s="141" t="s">
        <v>1746</v>
      </c>
      <c r="Y662" s="141" t="s">
        <v>1746</v>
      </c>
      <c r="Z662" s="153" t="s">
        <v>1746</v>
      </c>
    </row>
    <row r="663" spans="1:26" x14ac:dyDescent="0.25">
      <c r="A663" s="29">
        <v>662</v>
      </c>
      <c r="B663" s="90" t="s">
        <v>3513</v>
      </c>
      <c r="C663" s="90" t="s">
        <v>2352</v>
      </c>
      <c r="D663" s="91">
        <v>44199</v>
      </c>
      <c r="E663" s="92">
        <v>0.57638888888888895</v>
      </c>
      <c r="F663" s="92">
        <v>0.89583333333333304</v>
      </c>
      <c r="G663" s="93">
        <v>1200</v>
      </c>
      <c r="H663" s="22" t="s">
        <v>1746</v>
      </c>
      <c r="I663" s="23" t="s">
        <v>1746</v>
      </c>
      <c r="J663" s="23" t="s">
        <v>1746</v>
      </c>
      <c r="K663" s="23" t="s">
        <v>1746</v>
      </c>
      <c r="L663" s="94">
        <v>2</v>
      </c>
      <c r="M663" s="94" t="s">
        <v>1746</v>
      </c>
      <c r="N663" s="94">
        <v>5</v>
      </c>
      <c r="O663" s="23" t="s">
        <v>1746</v>
      </c>
      <c r="P663" s="15" t="s">
        <v>1746</v>
      </c>
      <c r="Q663" s="15" t="s">
        <v>1746</v>
      </c>
      <c r="R663" s="136">
        <v>3.8</v>
      </c>
      <c r="S663" s="93">
        <v>3</v>
      </c>
      <c r="T663" s="138">
        <v>9</v>
      </c>
      <c r="U663" s="22" t="s">
        <v>1746</v>
      </c>
      <c r="V663" s="24" t="s">
        <v>1746</v>
      </c>
      <c r="W663" s="94">
        <v>8</v>
      </c>
      <c r="X663" s="141" t="s">
        <v>1746</v>
      </c>
      <c r="Y663" s="141" t="s">
        <v>1746</v>
      </c>
      <c r="Z663" s="153" t="s">
        <v>3740</v>
      </c>
    </row>
    <row r="664" spans="1:26" x14ac:dyDescent="0.25">
      <c r="A664" s="29">
        <v>663</v>
      </c>
      <c r="B664" s="90" t="s">
        <v>3513</v>
      </c>
      <c r="C664" s="90" t="s">
        <v>2146</v>
      </c>
      <c r="D664" s="91">
        <v>44200</v>
      </c>
      <c r="E664" s="92">
        <v>0.45138888888888901</v>
      </c>
      <c r="F664" s="92">
        <v>0.78472222222222199</v>
      </c>
      <c r="G664" s="93">
        <v>1200</v>
      </c>
      <c r="H664" s="22" t="s">
        <v>1746</v>
      </c>
      <c r="I664" s="23" t="s">
        <v>1746</v>
      </c>
      <c r="J664" s="23" t="s">
        <v>1746</v>
      </c>
      <c r="K664" s="23" t="s">
        <v>1746</v>
      </c>
      <c r="L664" s="94">
        <v>0</v>
      </c>
      <c r="M664" s="94" t="s">
        <v>1746</v>
      </c>
      <c r="N664" s="94">
        <v>0</v>
      </c>
      <c r="O664" s="23" t="s">
        <v>1746</v>
      </c>
      <c r="P664" s="15" t="s">
        <v>1746</v>
      </c>
      <c r="Q664" s="15" t="s">
        <v>1746</v>
      </c>
      <c r="R664" s="136">
        <v>0</v>
      </c>
      <c r="S664" s="93">
        <v>0</v>
      </c>
      <c r="T664" s="138">
        <v>0</v>
      </c>
      <c r="U664" s="22" t="s">
        <v>1746</v>
      </c>
      <c r="V664" s="24" t="s">
        <v>1746</v>
      </c>
      <c r="W664" s="94">
        <v>8</v>
      </c>
      <c r="X664" s="141" t="s">
        <v>1746</v>
      </c>
      <c r="Y664" s="141" t="s">
        <v>1746</v>
      </c>
      <c r="Z664" s="153" t="s">
        <v>3739</v>
      </c>
    </row>
    <row r="665" spans="1:26" x14ac:dyDescent="0.25">
      <c r="A665" s="29">
        <v>664</v>
      </c>
      <c r="B665" s="90" t="s">
        <v>3513</v>
      </c>
      <c r="C665" s="90" t="s">
        <v>2146</v>
      </c>
      <c r="D665" s="91">
        <v>44201</v>
      </c>
      <c r="E665" s="92">
        <v>0.36111111111111099</v>
      </c>
      <c r="F665" s="92">
        <v>0.81944444444444497</v>
      </c>
      <c r="G665" s="93">
        <v>1200</v>
      </c>
      <c r="H665" s="22" t="s">
        <v>1746</v>
      </c>
      <c r="I665" s="23" t="s">
        <v>1746</v>
      </c>
      <c r="J665" s="23" t="s">
        <v>1746</v>
      </c>
      <c r="K665" s="23" t="s">
        <v>1746</v>
      </c>
      <c r="L665" s="94">
        <v>0</v>
      </c>
      <c r="M665" s="94" t="s">
        <v>1746</v>
      </c>
      <c r="N665" s="94">
        <v>3.5</v>
      </c>
      <c r="O665" s="23" t="s">
        <v>1746</v>
      </c>
      <c r="P665" s="15" t="s">
        <v>1746</v>
      </c>
      <c r="Q665" s="15" t="s">
        <v>1746</v>
      </c>
      <c r="R665" s="136">
        <v>20</v>
      </c>
      <c r="S665" s="93">
        <v>2</v>
      </c>
      <c r="T665" s="138">
        <v>7</v>
      </c>
      <c r="U665" s="22" t="s">
        <v>1746</v>
      </c>
      <c r="V665" s="24" t="s">
        <v>1746</v>
      </c>
      <c r="W665" s="94">
        <v>11</v>
      </c>
      <c r="X665" s="141" t="s">
        <v>1746</v>
      </c>
      <c r="Y665" s="141" t="s">
        <v>1746</v>
      </c>
      <c r="Z665" s="153" t="s">
        <v>3738</v>
      </c>
    </row>
    <row r="666" spans="1:26" x14ac:dyDescent="0.25">
      <c r="A666" s="29">
        <v>665</v>
      </c>
      <c r="B666" s="90" t="s">
        <v>3509</v>
      </c>
      <c r="C666" s="90" t="s">
        <v>3209</v>
      </c>
      <c r="D666" s="91">
        <v>44201</v>
      </c>
      <c r="E666" s="92">
        <v>0.55555555555555602</v>
      </c>
      <c r="F666" s="92">
        <v>0.80555555555555503</v>
      </c>
      <c r="G666" s="93">
        <v>1200</v>
      </c>
      <c r="H666" s="22" t="s">
        <v>1746</v>
      </c>
      <c r="I666" s="23" t="s">
        <v>1746</v>
      </c>
      <c r="J666" s="23" t="s">
        <v>1746</v>
      </c>
      <c r="K666" s="23" t="s">
        <v>1746</v>
      </c>
      <c r="L666" s="94">
        <v>0</v>
      </c>
      <c r="M666" s="94" t="s">
        <v>1746</v>
      </c>
      <c r="N666" s="94" t="s">
        <v>3560</v>
      </c>
      <c r="O666" s="23" t="s">
        <v>1746</v>
      </c>
      <c r="P666" s="15" t="s">
        <v>1746</v>
      </c>
      <c r="Q666" s="15" t="s">
        <v>1746</v>
      </c>
      <c r="R666" s="136">
        <v>14.5</v>
      </c>
      <c r="S666" s="93">
        <v>1</v>
      </c>
      <c r="T666" s="138">
        <v>2</v>
      </c>
      <c r="U666" s="22" t="s">
        <v>1746</v>
      </c>
      <c r="V666" s="24" t="s">
        <v>1746</v>
      </c>
      <c r="W666" s="94">
        <v>6</v>
      </c>
      <c r="X666" s="141" t="s">
        <v>1746</v>
      </c>
      <c r="Y666" s="141" t="s">
        <v>1746</v>
      </c>
      <c r="Z666" s="153" t="s">
        <v>3737</v>
      </c>
    </row>
    <row r="667" spans="1:26" x14ac:dyDescent="0.25">
      <c r="A667" s="29">
        <v>666</v>
      </c>
      <c r="B667" s="90" t="s">
        <v>3511</v>
      </c>
      <c r="C667" s="90" t="s">
        <v>3524</v>
      </c>
      <c r="D667" s="91">
        <v>44201</v>
      </c>
      <c r="E667" s="92">
        <v>0.65625</v>
      </c>
      <c r="F667" s="92">
        <v>0.66319444444444398</v>
      </c>
      <c r="G667" s="93">
        <v>1200</v>
      </c>
      <c r="H667" s="22" t="s">
        <v>1746</v>
      </c>
      <c r="I667" s="23" t="s">
        <v>1746</v>
      </c>
      <c r="J667" s="23" t="s">
        <v>1746</v>
      </c>
      <c r="K667" s="23" t="s">
        <v>1746</v>
      </c>
      <c r="L667" s="94">
        <v>0</v>
      </c>
      <c r="M667" s="94" t="s">
        <v>1746</v>
      </c>
      <c r="N667" s="94">
        <v>0</v>
      </c>
      <c r="O667" s="23" t="s">
        <v>1746</v>
      </c>
      <c r="P667" s="15" t="s">
        <v>1746</v>
      </c>
      <c r="Q667" s="15" t="s">
        <v>1746</v>
      </c>
      <c r="R667" s="136">
        <v>0</v>
      </c>
      <c r="S667" s="93">
        <v>0</v>
      </c>
      <c r="T667" s="138">
        <v>0</v>
      </c>
      <c r="U667" s="22" t="s">
        <v>1746</v>
      </c>
      <c r="V667" s="24" t="s">
        <v>1746</v>
      </c>
      <c r="W667" s="94" t="s">
        <v>3566</v>
      </c>
      <c r="X667" s="141" t="s">
        <v>1746</v>
      </c>
      <c r="Y667" s="141" t="s">
        <v>1746</v>
      </c>
      <c r="Z667" s="153" t="s">
        <v>3736</v>
      </c>
    </row>
    <row r="668" spans="1:26" x14ac:dyDescent="0.25">
      <c r="A668" s="29">
        <v>667</v>
      </c>
      <c r="B668" s="90" t="s">
        <v>2069</v>
      </c>
      <c r="C668" s="90" t="s">
        <v>353</v>
      </c>
      <c r="D668" s="91">
        <v>44202</v>
      </c>
      <c r="E668" s="92">
        <v>0.43055555555555602</v>
      </c>
      <c r="F668" s="92">
        <v>0.76388888888888895</v>
      </c>
      <c r="G668" s="93">
        <v>1200</v>
      </c>
      <c r="H668" s="22" t="s">
        <v>1746</v>
      </c>
      <c r="I668" s="23" t="s">
        <v>1746</v>
      </c>
      <c r="J668" s="23" t="s">
        <v>1746</v>
      </c>
      <c r="K668" s="23" t="s">
        <v>1746</v>
      </c>
      <c r="L668" s="94" t="s">
        <v>3559</v>
      </c>
      <c r="M668" s="94" t="s">
        <v>1746</v>
      </c>
      <c r="N668" s="94" t="s">
        <v>3558</v>
      </c>
      <c r="O668" s="23" t="s">
        <v>1746</v>
      </c>
      <c r="P668" s="15" t="s">
        <v>1746</v>
      </c>
      <c r="Q668" s="15" t="s">
        <v>1746</v>
      </c>
      <c r="R668" s="136">
        <v>5</v>
      </c>
      <c r="S668" s="93">
        <v>1</v>
      </c>
      <c r="T668" s="138">
        <v>1</v>
      </c>
      <c r="U668" s="22" t="s">
        <v>1746</v>
      </c>
      <c r="V668" s="24" t="s">
        <v>1746</v>
      </c>
      <c r="W668" s="94">
        <v>8</v>
      </c>
      <c r="X668" s="141" t="s">
        <v>1746</v>
      </c>
      <c r="Y668" s="141" t="s">
        <v>1746</v>
      </c>
      <c r="Z668" s="153" t="s">
        <v>3299</v>
      </c>
    </row>
    <row r="669" spans="1:26" x14ac:dyDescent="0.25">
      <c r="A669" s="29">
        <v>668</v>
      </c>
      <c r="B669" s="90" t="s">
        <v>3513</v>
      </c>
      <c r="C669" s="90" t="s">
        <v>603</v>
      </c>
      <c r="D669" s="91">
        <v>44202</v>
      </c>
      <c r="E669" s="92">
        <v>0.41666666666666702</v>
      </c>
      <c r="F669" s="92">
        <v>0.75</v>
      </c>
      <c r="G669" s="93">
        <v>1200</v>
      </c>
      <c r="H669" s="22" t="s">
        <v>1746</v>
      </c>
      <c r="I669" s="23" t="s">
        <v>1746</v>
      </c>
      <c r="J669" s="23" t="s">
        <v>1746</v>
      </c>
      <c r="K669" s="23" t="s">
        <v>1746</v>
      </c>
      <c r="L669" s="94">
        <v>0</v>
      </c>
      <c r="M669" s="94" t="s">
        <v>1746</v>
      </c>
      <c r="N669" s="94">
        <v>0</v>
      </c>
      <c r="O669" s="23" t="s">
        <v>1746</v>
      </c>
      <c r="P669" s="15" t="s">
        <v>1746</v>
      </c>
      <c r="Q669" s="15" t="s">
        <v>1746</v>
      </c>
      <c r="R669" s="136">
        <v>0</v>
      </c>
      <c r="S669" s="93">
        <v>0</v>
      </c>
      <c r="T669" s="138">
        <v>0</v>
      </c>
      <c r="U669" s="22" t="s">
        <v>1746</v>
      </c>
      <c r="V669" s="24" t="s">
        <v>1746</v>
      </c>
      <c r="W669" s="94">
        <v>8</v>
      </c>
      <c r="X669" s="141" t="s">
        <v>1746</v>
      </c>
      <c r="Y669" s="141" t="s">
        <v>1746</v>
      </c>
      <c r="Z669" s="153" t="s">
        <v>3735</v>
      </c>
    </row>
    <row r="670" spans="1:26" x14ac:dyDescent="0.25">
      <c r="A670" s="29">
        <v>669</v>
      </c>
      <c r="B670" s="90" t="s">
        <v>3509</v>
      </c>
      <c r="C670" s="90" t="s">
        <v>1800</v>
      </c>
      <c r="D670" s="91">
        <v>44202</v>
      </c>
      <c r="E670" s="92">
        <v>0.71527777777777801</v>
      </c>
      <c r="F670" s="92">
        <v>0.95138888888888895</v>
      </c>
      <c r="G670" s="93">
        <v>1200</v>
      </c>
      <c r="H670" s="22" t="s">
        <v>1746</v>
      </c>
      <c r="I670" s="23" t="s">
        <v>1746</v>
      </c>
      <c r="J670" s="23" t="s">
        <v>1746</v>
      </c>
      <c r="K670" s="23" t="s">
        <v>1746</v>
      </c>
      <c r="L670" s="94">
        <v>0</v>
      </c>
      <c r="M670" s="94" t="s">
        <v>1746</v>
      </c>
      <c r="N670" s="94">
        <v>1.8</v>
      </c>
      <c r="O670" s="23" t="s">
        <v>1746</v>
      </c>
      <c r="P670" s="15" t="s">
        <v>1746</v>
      </c>
      <c r="Q670" s="15" t="s">
        <v>1746</v>
      </c>
      <c r="R670" s="136">
        <v>2.8</v>
      </c>
      <c r="S670" s="93">
        <v>1</v>
      </c>
      <c r="T670" s="138">
        <v>1.8</v>
      </c>
      <c r="U670" s="22" t="s">
        <v>1746</v>
      </c>
      <c r="V670" s="24" t="s">
        <v>1746</v>
      </c>
      <c r="W670" s="94">
        <v>6</v>
      </c>
      <c r="X670" s="141" t="s">
        <v>1746</v>
      </c>
      <c r="Y670" s="141" t="s">
        <v>1746</v>
      </c>
      <c r="Z670" s="153" t="s">
        <v>3734</v>
      </c>
    </row>
    <row r="671" spans="1:26" x14ac:dyDescent="0.25">
      <c r="A671" s="29">
        <v>670</v>
      </c>
      <c r="B671" s="90" t="s">
        <v>3513</v>
      </c>
      <c r="C671" s="90" t="s">
        <v>1787</v>
      </c>
      <c r="D671" s="91">
        <v>44203</v>
      </c>
      <c r="E671" s="92">
        <v>0.40277777777777801</v>
      </c>
      <c r="F671" s="92">
        <v>0.73611111111111105</v>
      </c>
      <c r="G671" s="93">
        <v>1200</v>
      </c>
      <c r="H671" s="22" t="s">
        <v>1746</v>
      </c>
      <c r="I671" s="23" t="s">
        <v>1746</v>
      </c>
      <c r="J671" s="23" t="s">
        <v>1746</v>
      </c>
      <c r="K671" s="23" t="s">
        <v>1746</v>
      </c>
      <c r="L671" s="94">
        <v>0</v>
      </c>
      <c r="M671" s="94" t="s">
        <v>1746</v>
      </c>
      <c r="N671" s="94">
        <v>2.1</v>
      </c>
      <c r="O671" s="23" t="s">
        <v>1746</v>
      </c>
      <c r="P671" s="15" t="s">
        <v>1746</v>
      </c>
      <c r="Q671" s="15" t="s">
        <v>1746</v>
      </c>
      <c r="R671" s="136">
        <v>0</v>
      </c>
      <c r="S671" s="93">
        <v>1</v>
      </c>
      <c r="T671" s="138">
        <v>2.1</v>
      </c>
      <c r="U671" s="22" t="s">
        <v>1746</v>
      </c>
      <c r="V671" s="24" t="s">
        <v>1746</v>
      </c>
      <c r="W671" s="94">
        <v>8</v>
      </c>
      <c r="X671" s="141" t="s">
        <v>1746</v>
      </c>
      <c r="Y671" s="141" t="s">
        <v>1746</v>
      </c>
      <c r="Z671" s="153" t="s">
        <v>1746</v>
      </c>
    </row>
    <row r="672" spans="1:26" x14ac:dyDescent="0.25">
      <c r="A672" s="29">
        <v>671</v>
      </c>
      <c r="B672" s="90" t="s">
        <v>3509</v>
      </c>
      <c r="C672" s="90" t="s">
        <v>1800</v>
      </c>
      <c r="D672" s="91">
        <v>44203</v>
      </c>
      <c r="E672" s="92">
        <v>0.36111111111111099</v>
      </c>
      <c r="F672" s="92">
        <v>0.77777777777777801</v>
      </c>
      <c r="G672" s="93">
        <v>1200</v>
      </c>
      <c r="H672" s="22" t="s">
        <v>1746</v>
      </c>
      <c r="I672" s="23" t="s">
        <v>1746</v>
      </c>
      <c r="J672" s="23" t="s">
        <v>1746</v>
      </c>
      <c r="K672" s="23" t="s">
        <v>1746</v>
      </c>
      <c r="L672" s="94">
        <v>4.7</v>
      </c>
      <c r="M672" s="94" t="s">
        <v>1746</v>
      </c>
      <c r="N672" s="94">
        <v>7</v>
      </c>
      <c r="O672" s="23" t="s">
        <v>1746</v>
      </c>
      <c r="P672" s="15" t="s">
        <v>1746</v>
      </c>
      <c r="Q672" s="15" t="s">
        <v>1746</v>
      </c>
      <c r="R672" s="136">
        <v>8</v>
      </c>
      <c r="S672" s="93">
        <v>3</v>
      </c>
      <c r="T672" s="138">
        <v>6.8999999999999995</v>
      </c>
      <c r="U672" s="22" t="s">
        <v>1746</v>
      </c>
      <c r="V672" s="24" t="s">
        <v>1746</v>
      </c>
      <c r="W672" s="94">
        <v>10</v>
      </c>
      <c r="X672" s="141" t="s">
        <v>1746</v>
      </c>
      <c r="Y672" s="141" t="s">
        <v>1746</v>
      </c>
      <c r="Z672" s="153" t="s">
        <v>1746</v>
      </c>
    </row>
    <row r="673" spans="1:26" x14ac:dyDescent="0.25">
      <c r="A673" s="29">
        <v>672</v>
      </c>
      <c r="B673" s="90" t="s">
        <v>2069</v>
      </c>
      <c r="C673" s="90" t="s">
        <v>356</v>
      </c>
      <c r="D673" s="91">
        <v>44203</v>
      </c>
      <c r="E673" s="92">
        <v>0.6875</v>
      </c>
      <c r="F673" s="92">
        <v>0.85416666666666696</v>
      </c>
      <c r="G673" s="93">
        <v>1200</v>
      </c>
      <c r="H673" s="22" t="s">
        <v>1746</v>
      </c>
      <c r="I673" s="23" t="s">
        <v>1746</v>
      </c>
      <c r="J673" s="23" t="s">
        <v>1746</v>
      </c>
      <c r="K673" s="23" t="s">
        <v>1746</v>
      </c>
      <c r="L673" s="94">
        <v>3.6</v>
      </c>
      <c r="M673" s="94" t="s">
        <v>1746</v>
      </c>
      <c r="N673" s="94">
        <v>5</v>
      </c>
      <c r="O673" s="23" t="s">
        <v>1746</v>
      </c>
      <c r="P673" s="15" t="s">
        <v>1746</v>
      </c>
      <c r="Q673" s="15" t="s">
        <v>1746</v>
      </c>
      <c r="R673" s="136">
        <v>3</v>
      </c>
      <c r="S673" s="93">
        <v>3</v>
      </c>
      <c r="T673" s="138">
        <v>4.1999999999999993</v>
      </c>
      <c r="U673" s="22" t="s">
        <v>1746</v>
      </c>
      <c r="V673" s="24" t="s">
        <v>1746</v>
      </c>
      <c r="W673" s="94">
        <v>4</v>
      </c>
      <c r="X673" s="141" t="s">
        <v>1746</v>
      </c>
      <c r="Y673" s="141" t="s">
        <v>1746</v>
      </c>
      <c r="Z673" s="153" t="s">
        <v>3733</v>
      </c>
    </row>
    <row r="674" spans="1:26" x14ac:dyDescent="0.25">
      <c r="A674" s="29">
        <v>673</v>
      </c>
      <c r="B674" s="90" t="s">
        <v>3511</v>
      </c>
      <c r="C674" s="90" t="s">
        <v>1939</v>
      </c>
      <c r="D674" s="91">
        <v>44204</v>
      </c>
      <c r="E674" s="92">
        <v>0.59722222222222199</v>
      </c>
      <c r="F674" s="92" t="s">
        <v>3523</v>
      </c>
      <c r="G674" s="93">
        <v>1200</v>
      </c>
      <c r="H674" s="22" t="s">
        <v>1746</v>
      </c>
      <c r="I674" s="23" t="s">
        <v>1746</v>
      </c>
      <c r="J674" s="23" t="s">
        <v>1746</v>
      </c>
      <c r="K674" s="23" t="s">
        <v>1746</v>
      </c>
      <c r="L674" s="94">
        <v>0</v>
      </c>
      <c r="M674" s="94" t="s">
        <v>1746</v>
      </c>
      <c r="N674" s="94">
        <v>1</v>
      </c>
      <c r="O674" s="23" t="s">
        <v>1746</v>
      </c>
      <c r="P674" s="15" t="s">
        <v>1746</v>
      </c>
      <c r="Q674" s="15" t="s">
        <v>1746</v>
      </c>
      <c r="R674" s="136">
        <v>0</v>
      </c>
      <c r="S674" s="93">
        <v>0.5</v>
      </c>
      <c r="T674" s="138">
        <v>0.5</v>
      </c>
      <c r="U674" s="22" t="s">
        <v>1746</v>
      </c>
      <c r="V674" s="24" t="s">
        <v>1746</v>
      </c>
      <c r="W674" s="94">
        <v>4</v>
      </c>
      <c r="X674" s="141" t="s">
        <v>1746</v>
      </c>
      <c r="Y674" s="141" t="s">
        <v>1746</v>
      </c>
      <c r="Z674" s="153" t="s">
        <v>1746</v>
      </c>
    </row>
    <row r="675" spans="1:26" x14ac:dyDescent="0.25">
      <c r="A675" s="29">
        <v>674</v>
      </c>
      <c r="B675" s="90" t="s">
        <v>3513</v>
      </c>
      <c r="C675" s="90" t="s">
        <v>3216</v>
      </c>
      <c r="D675" s="91">
        <v>44204</v>
      </c>
      <c r="E675" s="92">
        <v>0.40277777777777801</v>
      </c>
      <c r="F675" s="92">
        <v>0.81944444444444497</v>
      </c>
      <c r="G675" s="93">
        <v>1200</v>
      </c>
      <c r="H675" s="22" t="s">
        <v>1746</v>
      </c>
      <c r="I675" s="23" t="s">
        <v>1746</v>
      </c>
      <c r="J675" s="23" t="s">
        <v>1746</v>
      </c>
      <c r="K675" s="23" t="s">
        <v>1746</v>
      </c>
      <c r="L675" s="94">
        <v>0</v>
      </c>
      <c r="M675" s="94" t="s">
        <v>1746</v>
      </c>
      <c r="N675" s="94">
        <v>1.5</v>
      </c>
      <c r="O675" s="23" t="s">
        <v>1746</v>
      </c>
      <c r="P675" s="15" t="s">
        <v>1746</v>
      </c>
      <c r="Q675" s="15" t="s">
        <v>1746</v>
      </c>
      <c r="R675" s="136">
        <v>6</v>
      </c>
      <c r="S675" s="93">
        <v>1</v>
      </c>
      <c r="T675" s="138">
        <v>1.5</v>
      </c>
      <c r="U675" s="22" t="s">
        <v>1746</v>
      </c>
      <c r="V675" s="24" t="s">
        <v>1746</v>
      </c>
      <c r="W675" s="94">
        <v>10</v>
      </c>
      <c r="X675" s="141" t="s">
        <v>1746</v>
      </c>
      <c r="Y675" s="141" t="s">
        <v>1746</v>
      </c>
      <c r="Z675" s="153" t="s">
        <v>1746</v>
      </c>
    </row>
    <row r="676" spans="1:26" x14ac:dyDescent="0.25">
      <c r="A676" s="29">
        <v>675</v>
      </c>
      <c r="B676" s="90" t="s">
        <v>3509</v>
      </c>
      <c r="C676" s="90" t="s">
        <v>2360</v>
      </c>
      <c r="D676" s="91">
        <v>44204</v>
      </c>
      <c r="E676" s="92">
        <v>0.45833333333333298</v>
      </c>
      <c r="F676" s="92">
        <v>0.85416666666666696</v>
      </c>
      <c r="G676" s="93">
        <v>1200</v>
      </c>
      <c r="H676" s="22" t="s">
        <v>1746</v>
      </c>
      <c r="I676" s="23" t="s">
        <v>1746</v>
      </c>
      <c r="J676" s="23" t="s">
        <v>1746</v>
      </c>
      <c r="K676" s="23" t="s">
        <v>1746</v>
      </c>
      <c r="L676" s="94">
        <v>6.6</v>
      </c>
      <c r="M676" s="94" t="s">
        <v>1746</v>
      </c>
      <c r="N676" s="94">
        <v>7.8</v>
      </c>
      <c r="O676" s="23" t="s">
        <v>1746</v>
      </c>
      <c r="P676" s="15" t="s">
        <v>1746</v>
      </c>
      <c r="Q676" s="15" t="s">
        <v>1746</v>
      </c>
      <c r="R676" s="136">
        <v>8.1999999999999993</v>
      </c>
      <c r="S676" s="93">
        <v>1</v>
      </c>
      <c r="T676" s="138">
        <v>1.2000000000000002</v>
      </c>
      <c r="U676" s="22" t="s">
        <v>1746</v>
      </c>
      <c r="V676" s="24" t="s">
        <v>1746</v>
      </c>
      <c r="W676" s="94">
        <v>10</v>
      </c>
      <c r="X676" s="141" t="s">
        <v>1746</v>
      </c>
      <c r="Y676" s="141" t="s">
        <v>1746</v>
      </c>
      <c r="Z676" s="153" t="s">
        <v>1746</v>
      </c>
    </row>
    <row r="677" spans="1:26" x14ac:dyDescent="0.25">
      <c r="A677" s="29">
        <v>676</v>
      </c>
      <c r="B677" s="90" t="s">
        <v>3511</v>
      </c>
      <c r="C677" s="90" t="s">
        <v>212</v>
      </c>
      <c r="D677" s="91">
        <v>44205</v>
      </c>
      <c r="E677" s="92">
        <v>0.37847222222222199</v>
      </c>
      <c r="F677" s="92">
        <v>0.79513888888888895</v>
      </c>
      <c r="G677" s="93">
        <v>1200</v>
      </c>
      <c r="H677" s="22" t="s">
        <v>1746</v>
      </c>
      <c r="I677" s="23" t="s">
        <v>1746</v>
      </c>
      <c r="J677" s="23" t="s">
        <v>1746</v>
      </c>
      <c r="K677" s="23" t="s">
        <v>1746</v>
      </c>
      <c r="L677" s="94">
        <v>0</v>
      </c>
      <c r="M677" s="94" t="s">
        <v>1746</v>
      </c>
      <c r="N677" s="94">
        <v>1.3</v>
      </c>
      <c r="O677" s="23" t="s">
        <v>1746</v>
      </c>
      <c r="P677" s="15" t="s">
        <v>1746</v>
      </c>
      <c r="Q677" s="15" t="s">
        <v>1746</v>
      </c>
      <c r="R677" s="136">
        <v>0.5</v>
      </c>
      <c r="S677" s="93">
        <v>2</v>
      </c>
      <c r="T677" s="138">
        <v>2.6</v>
      </c>
      <c r="U677" s="22" t="s">
        <v>1746</v>
      </c>
      <c r="V677" s="24" t="s">
        <v>1746</v>
      </c>
      <c r="W677" s="94">
        <v>10</v>
      </c>
      <c r="X677" s="141" t="s">
        <v>1746</v>
      </c>
      <c r="Y677" s="141" t="s">
        <v>1746</v>
      </c>
      <c r="Z677" s="153" t="s">
        <v>1746</v>
      </c>
    </row>
    <row r="678" spans="1:26" x14ac:dyDescent="0.25">
      <c r="A678" s="29">
        <v>677</v>
      </c>
      <c r="B678" s="90" t="s">
        <v>2069</v>
      </c>
      <c r="C678" s="90" t="s">
        <v>2146</v>
      </c>
      <c r="D678" s="91">
        <v>44205</v>
      </c>
      <c r="E678" s="92">
        <v>0.41666666666666702</v>
      </c>
      <c r="F678" s="92">
        <v>0.83333333333333304</v>
      </c>
      <c r="G678" s="93">
        <v>1200</v>
      </c>
      <c r="H678" s="22" t="s">
        <v>1746</v>
      </c>
      <c r="I678" s="23" t="s">
        <v>1746</v>
      </c>
      <c r="J678" s="23" t="s">
        <v>1746</v>
      </c>
      <c r="K678" s="23" t="s">
        <v>1746</v>
      </c>
      <c r="L678" s="94">
        <v>0</v>
      </c>
      <c r="M678" s="94" t="s">
        <v>1746</v>
      </c>
      <c r="N678" s="94">
        <v>2.5</v>
      </c>
      <c r="O678" s="23" t="s">
        <v>1746</v>
      </c>
      <c r="P678" s="15" t="s">
        <v>1746</v>
      </c>
      <c r="Q678" s="15" t="s">
        <v>1746</v>
      </c>
      <c r="R678" s="136">
        <v>12.5</v>
      </c>
      <c r="S678" s="93">
        <v>1</v>
      </c>
      <c r="T678" s="138">
        <v>2.5</v>
      </c>
      <c r="U678" s="22" t="s">
        <v>1746</v>
      </c>
      <c r="V678" s="24" t="s">
        <v>1746</v>
      </c>
      <c r="W678" s="94">
        <v>10</v>
      </c>
      <c r="X678" s="141" t="s">
        <v>1746</v>
      </c>
      <c r="Y678" s="141" t="s">
        <v>1746</v>
      </c>
      <c r="Z678" s="153" t="s">
        <v>1746</v>
      </c>
    </row>
    <row r="679" spans="1:26" x14ac:dyDescent="0.25">
      <c r="A679" s="29">
        <v>678</v>
      </c>
      <c r="B679" s="90" t="s">
        <v>3513</v>
      </c>
      <c r="C679" s="90" t="s">
        <v>1792</v>
      </c>
      <c r="D679" s="91">
        <v>44205</v>
      </c>
      <c r="E679" s="92">
        <v>0.40972222222222199</v>
      </c>
      <c r="F679" s="92">
        <v>0.82638888888888895</v>
      </c>
      <c r="G679" s="93">
        <v>1200</v>
      </c>
      <c r="H679" s="22" t="s">
        <v>1746</v>
      </c>
      <c r="I679" s="23" t="s">
        <v>1746</v>
      </c>
      <c r="J679" s="23" t="s">
        <v>1746</v>
      </c>
      <c r="K679" s="23" t="s">
        <v>1746</v>
      </c>
      <c r="L679" s="94">
        <v>0</v>
      </c>
      <c r="M679" s="94" t="s">
        <v>1746</v>
      </c>
      <c r="N679" s="94">
        <v>0.6</v>
      </c>
      <c r="O679" s="23" t="s">
        <v>1746</v>
      </c>
      <c r="P679" s="15" t="s">
        <v>1746</v>
      </c>
      <c r="Q679" s="15" t="s">
        <v>1746</v>
      </c>
      <c r="R679" s="136">
        <v>14</v>
      </c>
      <c r="S679" s="93">
        <v>1</v>
      </c>
      <c r="T679" s="138">
        <v>0.6</v>
      </c>
      <c r="U679" s="22" t="s">
        <v>1746</v>
      </c>
      <c r="V679" s="24" t="s">
        <v>1746</v>
      </c>
      <c r="W679" s="94">
        <v>10</v>
      </c>
      <c r="X679" s="141" t="s">
        <v>1746</v>
      </c>
      <c r="Y679" s="141" t="s">
        <v>1746</v>
      </c>
      <c r="Z679" s="153" t="s">
        <v>1746</v>
      </c>
    </row>
    <row r="680" spans="1:26" x14ac:dyDescent="0.25">
      <c r="A680" s="29">
        <v>679</v>
      </c>
      <c r="B680" s="90" t="s">
        <v>2069</v>
      </c>
      <c r="C680" s="90" t="s">
        <v>2152</v>
      </c>
      <c r="D680" s="91">
        <v>44206</v>
      </c>
      <c r="E680" s="92">
        <v>0.61111111111111105</v>
      </c>
      <c r="F680" s="92">
        <v>0.77777777777777801</v>
      </c>
      <c r="G680" s="93">
        <v>1200</v>
      </c>
      <c r="H680" s="22" t="s">
        <v>1746</v>
      </c>
      <c r="I680" s="23" t="s">
        <v>1746</v>
      </c>
      <c r="J680" s="23" t="s">
        <v>1746</v>
      </c>
      <c r="K680" s="23" t="s">
        <v>1746</v>
      </c>
      <c r="L680" s="94">
        <v>0</v>
      </c>
      <c r="M680" s="94" t="s">
        <v>1746</v>
      </c>
      <c r="N680" s="94">
        <v>0</v>
      </c>
      <c r="O680" s="23" t="s">
        <v>1746</v>
      </c>
      <c r="P680" s="15" t="s">
        <v>1746</v>
      </c>
      <c r="Q680" s="15" t="s">
        <v>1746</v>
      </c>
      <c r="R680" s="136">
        <v>0</v>
      </c>
      <c r="S680" s="93">
        <v>0</v>
      </c>
      <c r="T680" s="138">
        <v>0</v>
      </c>
      <c r="U680" s="22" t="s">
        <v>1746</v>
      </c>
      <c r="V680" s="24" t="s">
        <v>1746</v>
      </c>
      <c r="W680" s="94">
        <v>4</v>
      </c>
      <c r="X680" s="141" t="s">
        <v>1746</v>
      </c>
      <c r="Y680" s="141" t="s">
        <v>1746</v>
      </c>
      <c r="Z680" s="153" t="s">
        <v>3299</v>
      </c>
    </row>
    <row r="681" spans="1:26" x14ac:dyDescent="0.25">
      <c r="A681" s="29">
        <v>680</v>
      </c>
      <c r="B681" s="90" t="s">
        <v>3511</v>
      </c>
      <c r="C681" s="90" t="s">
        <v>212</v>
      </c>
      <c r="D681" s="91">
        <v>44206</v>
      </c>
      <c r="E681" s="92">
        <v>0.52777777777777801</v>
      </c>
      <c r="F681" s="92">
        <v>0.86111111111111105</v>
      </c>
      <c r="G681" s="93">
        <v>1200</v>
      </c>
      <c r="H681" s="22" t="s">
        <v>1746</v>
      </c>
      <c r="I681" s="23" t="s">
        <v>1746</v>
      </c>
      <c r="J681" s="23" t="s">
        <v>1746</v>
      </c>
      <c r="K681" s="23" t="s">
        <v>1746</v>
      </c>
      <c r="L681" s="94">
        <v>1.5</v>
      </c>
      <c r="M681" s="94" t="s">
        <v>1746</v>
      </c>
      <c r="N681" s="94">
        <v>2.6</v>
      </c>
      <c r="O681" s="23" t="s">
        <v>1746</v>
      </c>
      <c r="P681" s="15" t="s">
        <v>1746</v>
      </c>
      <c r="Q681" s="15" t="s">
        <v>1746</v>
      </c>
      <c r="R681" s="136">
        <v>1.2</v>
      </c>
      <c r="S681" s="93">
        <v>2</v>
      </c>
      <c r="T681" s="138">
        <v>2.2000000000000002</v>
      </c>
      <c r="U681" s="22" t="s">
        <v>1746</v>
      </c>
      <c r="V681" s="24" t="s">
        <v>1746</v>
      </c>
      <c r="W681" s="94">
        <v>8</v>
      </c>
      <c r="X681" s="141" t="s">
        <v>1746</v>
      </c>
      <c r="Y681" s="141" t="s">
        <v>1746</v>
      </c>
      <c r="Z681" s="153" t="s">
        <v>1746</v>
      </c>
    </row>
    <row r="682" spans="1:26" x14ac:dyDescent="0.25">
      <c r="A682" s="29">
        <v>681</v>
      </c>
      <c r="B682" s="90" t="s">
        <v>3513</v>
      </c>
      <c r="C682" s="90" t="s">
        <v>224</v>
      </c>
      <c r="D682" s="91">
        <v>44206</v>
      </c>
      <c r="E682" s="92">
        <v>0.42361111111111099</v>
      </c>
      <c r="F682" s="92">
        <v>0.84027777777777801</v>
      </c>
      <c r="G682" s="93">
        <v>1200</v>
      </c>
      <c r="H682" s="22" t="s">
        <v>1746</v>
      </c>
      <c r="I682" s="23" t="s">
        <v>1746</v>
      </c>
      <c r="J682" s="23" t="s">
        <v>1746</v>
      </c>
      <c r="K682" s="23" t="s">
        <v>1746</v>
      </c>
      <c r="L682" s="94">
        <v>1.2</v>
      </c>
      <c r="M682" s="94" t="s">
        <v>1746</v>
      </c>
      <c r="N682" s="94">
        <v>1.2</v>
      </c>
      <c r="O682" s="23" t="s">
        <v>1746</v>
      </c>
      <c r="P682" s="15" t="s">
        <v>1746</v>
      </c>
      <c r="Q682" s="15" t="s">
        <v>1746</v>
      </c>
      <c r="R682" s="136">
        <v>2</v>
      </c>
      <c r="S682" s="93">
        <v>1</v>
      </c>
      <c r="T682" s="138">
        <v>0</v>
      </c>
      <c r="U682" s="22" t="s">
        <v>1746</v>
      </c>
      <c r="V682" s="24" t="s">
        <v>1746</v>
      </c>
      <c r="W682" s="94">
        <v>10</v>
      </c>
      <c r="X682" s="141" t="s">
        <v>1746</v>
      </c>
      <c r="Y682" s="141" t="s">
        <v>1746</v>
      </c>
      <c r="Z682" s="153" t="s">
        <v>1746</v>
      </c>
    </row>
    <row r="683" spans="1:26" x14ac:dyDescent="0.25">
      <c r="A683" s="29">
        <v>682</v>
      </c>
      <c r="B683" s="90" t="s">
        <v>2069</v>
      </c>
      <c r="C683" s="90" t="s">
        <v>2152</v>
      </c>
      <c r="D683" s="91">
        <v>44207</v>
      </c>
      <c r="E683" s="92">
        <v>0.34722222222222199</v>
      </c>
      <c r="F683" s="92">
        <v>0.47222222222222199</v>
      </c>
      <c r="G683" s="93">
        <v>1200</v>
      </c>
      <c r="H683" s="22" t="s">
        <v>1746</v>
      </c>
      <c r="I683" s="23" t="s">
        <v>1746</v>
      </c>
      <c r="J683" s="23" t="s">
        <v>1746</v>
      </c>
      <c r="K683" s="23" t="s">
        <v>1746</v>
      </c>
      <c r="L683" s="94">
        <v>0</v>
      </c>
      <c r="M683" s="94" t="s">
        <v>1746</v>
      </c>
      <c r="N683" s="94">
        <v>0</v>
      </c>
      <c r="O683" s="23" t="s">
        <v>1746</v>
      </c>
      <c r="P683" s="15" t="s">
        <v>1746</v>
      </c>
      <c r="Q683" s="15" t="s">
        <v>1746</v>
      </c>
      <c r="R683" s="136">
        <v>0</v>
      </c>
      <c r="S683" s="93">
        <v>0</v>
      </c>
      <c r="T683" s="138">
        <v>0</v>
      </c>
      <c r="U683" s="22" t="s">
        <v>1746</v>
      </c>
      <c r="V683" s="24" t="s">
        <v>1746</v>
      </c>
      <c r="W683" s="94">
        <v>3</v>
      </c>
      <c r="X683" s="141" t="s">
        <v>1746</v>
      </c>
      <c r="Y683" s="141" t="s">
        <v>1746</v>
      </c>
      <c r="Z683" s="153" t="s">
        <v>1746</v>
      </c>
    </row>
    <row r="684" spans="1:26" x14ac:dyDescent="0.25">
      <c r="A684" s="29">
        <v>683</v>
      </c>
      <c r="B684" s="90" t="s">
        <v>3513</v>
      </c>
      <c r="C684" s="90" t="s">
        <v>224</v>
      </c>
      <c r="D684" s="91">
        <v>44207</v>
      </c>
      <c r="E684" s="92">
        <v>0.40277777777777801</v>
      </c>
      <c r="F684" s="92">
        <v>0.75694444444444497</v>
      </c>
      <c r="G684" s="93">
        <v>1200</v>
      </c>
      <c r="H684" s="22" t="s">
        <v>1746</v>
      </c>
      <c r="I684" s="23" t="s">
        <v>1746</v>
      </c>
      <c r="J684" s="23" t="s">
        <v>1746</v>
      </c>
      <c r="K684" s="23" t="s">
        <v>1746</v>
      </c>
      <c r="L684" s="94">
        <v>0</v>
      </c>
      <c r="M684" s="94" t="s">
        <v>1746</v>
      </c>
      <c r="N684" s="94">
        <v>4.5999999999999996</v>
      </c>
      <c r="O684" s="23" t="s">
        <v>1746</v>
      </c>
      <c r="P684" s="15" t="s">
        <v>1746</v>
      </c>
      <c r="Q684" s="15" t="s">
        <v>1746</v>
      </c>
      <c r="R684" s="136">
        <v>2</v>
      </c>
      <c r="S684" s="93">
        <v>1</v>
      </c>
      <c r="T684" s="138">
        <v>4.5999999999999996</v>
      </c>
      <c r="U684" s="22" t="s">
        <v>1746</v>
      </c>
      <c r="V684" s="24" t="s">
        <v>1746</v>
      </c>
      <c r="W684" s="94">
        <v>8</v>
      </c>
      <c r="X684" s="141" t="s">
        <v>1746</v>
      </c>
      <c r="Y684" s="141" t="s">
        <v>1746</v>
      </c>
      <c r="Z684" s="153" t="s">
        <v>3732</v>
      </c>
    </row>
    <row r="685" spans="1:26" x14ac:dyDescent="0.25">
      <c r="A685" s="29">
        <v>684</v>
      </c>
      <c r="B685" s="90" t="s">
        <v>3511</v>
      </c>
      <c r="C685" s="90" t="s">
        <v>1939</v>
      </c>
      <c r="D685" s="91">
        <v>44207</v>
      </c>
      <c r="E685" s="92">
        <v>0.62847222222222199</v>
      </c>
      <c r="F685" s="92">
        <v>0.79513888888888895</v>
      </c>
      <c r="G685" s="93">
        <v>1200</v>
      </c>
      <c r="H685" s="22" t="s">
        <v>1746</v>
      </c>
      <c r="I685" s="23" t="s">
        <v>1746</v>
      </c>
      <c r="J685" s="23" t="s">
        <v>1746</v>
      </c>
      <c r="K685" s="23" t="s">
        <v>1746</v>
      </c>
      <c r="L685" s="94">
        <v>0</v>
      </c>
      <c r="M685" s="94" t="s">
        <v>1746</v>
      </c>
      <c r="N685" s="94">
        <v>1.5</v>
      </c>
      <c r="O685" s="23" t="s">
        <v>1746</v>
      </c>
      <c r="P685" s="15" t="s">
        <v>1746</v>
      </c>
      <c r="Q685" s="15" t="s">
        <v>1746</v>
      </c>
      <c r="R685" s="136">
        <v>0</v>
      </c>
      <c r="S685" s="93">
        <v>1</v>
      </c>
      <c r="T685" s="138">
        <v>1.5</v>
      </c>
      <c r="U685" s="22" t="s">
        <v>1746</v>
      </c>
      <c r="V685" s="24" t="s">
        <v>1746</v>
      </c>
      <c r="W685" s="94">
        <v>4</v>
      </c>
      <c r="X685" s="141" t="s">
        <v>1746</v>
      </c>
      <c r="Y685" s="141" t="s">
        <v>1746</v>
      </c>
      <c r="Z685" s="153" t="s">
        <v>3731</v>
      </c>
    </row>
    <row r="686" spans="1:26" x14ac:dyDescent="0.25">
      <c r="A686" s="29">
        <v>685</v>
      </c>
      <c r="B686" s="90" t="s">
        <v>2069</v>
      </c>
      <c r="C686" s="90" t="s">
        <v>2146</v>
      </c>
      <c r="D686" s="91">
        <v>44207</v>
      </c>
      <c r="E686" s="92">
        <v>0.63888888888888895</v>
      </c>
      <c r="F686" s="92">
        <v>0.97222222222222199</v>
      </c>
      <c r="G686" s="93">
        <v>1200</v>
      </c>
      <c r="H686" s="22" t="s">
        <v>1746</v>
      </c>
      <c r="I686" s="23" t="s">
        <v>1746</v>
      </c>
      <c r="J686" s="23" t="s">
        <v>1746</v>
      </c>
      <c r="K686" s="23" t="s">
        <v>1746</v>
      </c>
      <c r="L686" s="94">
        <v>0</v>
      </c>
      <c r="M686" s="94" t="s">
        <v>1746</v>
      </c>
      <c r="N686" s="94">
        <v>2.8</v>
      </c>
      <c r="O686" s="23" t="s">
        <v>1746</v>
      </c>
      <c r="P686" s="15" t="s">
        <v>1746</v>
      </c>
      <c r="Q686" s="15" t="s">
        <v>1746</v>
      </c>
      <c r="R686" s="136">
        <v>10.3</v>
      </c>
      <c r="S686" s="93">
        <v>1</v>
      </c>
      <c r="T686" s="138">
        <v>2.8</v>
      </c>
      <c r="U686" s="22" t="s">
        <v>1746</v>
      </c>
      <c r="V686" s="24" t="s">
        <v>1746</v>
      </c>
      <c r="W686" s="94">
        <v>8</v>
      </c>
      <c r="X686" s="141" t="s">
        <v>1746</v>
      </c>
      <c r="Y686" s="141" t="s">
        <v>1746</v>
      </c>
      <c r="Z686" s="153" t="s">
        <v>3730</v>
      </c>
    </row>
    <row r="687" spans="1:26" x14ac:dyDescent="0.25">
      <c r="A687" s="29">
        <v>686</v>
      </c>
      <c r="B687" s="90" t="s">
        <v>2069</v>
      </c>
      <c r="C687" s="90" t="s">
        <v>2146</v>
      </c>
      <c r="D687" s="91">
        <v>44208</v>
      </c>
      <c r="E687" s="92">
        <v>0.35416666666666702</v>
      </c>
      <c r="F687" s="92">
        <v>0.77083333333333304</v>
      </c>
      <c r="G687" s="93">
        <v>1200</v>
      </c>
      <c r="H687" s="22" t="s">
        <v>1746</v>
      </c>
      <c r="I687" s="23" t="s">
        <v>1746</v>
      </c>
      <c r="J687" s="23" t="s">
        <v>1746</v>
      </c>
      <c r="K687" s="23" t="s">
        <v>1746</v>
      </c>
      <c r="L687" s="94">
        <v>2.5</v>
      </c>
      <c r="M687" s="94" t="s">
        <v>1746</v>
      </c>
      <c r="N687" s="94">
        <v>4.2</v>
      </c>
      <c r="O687" s="23" t="s">
        <v>1746</v>
      </c>
      <c r="P687" s="15" t="s">
        <v>1746</v>
      </c>
      <c r="Q687" s="15" t="s">
        <v>1746</v>
      </c>
      <c r="R687" s="136">
        <v>13</v>
      </c>
      <c r="S687" s="93">
        <v>1</v>
      </c>
      <c r="T687" s="138">
        <v>1.7000000000000002</v>
      </c>
      <c r="U687" s="22" t="s">
        <v>1746</v>
      </c>
      <c r="V687" s="24" t="s">
        <v>1746</v>
      </c>
      <c r="W687" s="94">
        <v>10</v>
      </c>
      <c r="X687" s="141" t="s">
        <v>1746</v>
      </c>
      <c r="Y687" s="141" t="s">
        <v>1746</v>
      </c>
      <c r="Z687" s="153" t="s">
        <v>3729</v>
      </c>
    </row>
    <row r="688" spans="1:26" x14ac:dyDescent="0.25">
      <c r="A688" s="29">
        <v>687</v>
      </c>
      <c r="B688" s="90" t="s">
        <v>2069</v>
      </c>
      <c r="C688" s="90" t="s">
        <v>2146</v>
      </c>
      <c r="D688" s="91">
        <v>44209</v>
      </c>
      <c r="E688" s="92">
        <v>0.375</v>
      </c>
      <c r="F688" s="92">
        <v>0.79166666666666696</v>
      </c>
      <c r="G688" s="93">
        <v>1200</v>
      </c>
      <c r="H688" s="22" t="s">
        <v>1746</v>
      </c>
      <c r="I688" s="23" t="s">
        <v>1746</v>
      </c>
      <c r="J688" s="23" t="s">
        <v>1746</v>
      </c>
      <c r="K688" s="23" t="s">
        <v>1746</v>
      </c>
      <c r="L688" s="94">
        <v>0</v>
      </c>
      <c r="M688" s="94" t="s">
        <v>1746</v>
      </c>
      <c r="N688" s="94">
        <v>2</v>
      </c>
      <c r="O688" s="23" t="s">
        <v>1746</v>
      </c>
      <c r="P688" s="15" t="s">
        <v>1746</v>
      </c>
      <c r="Q688" s="15" t="s">
        <v>1746</v>
      </c>
      <c r="R688" s="136">
        <v>0</v>
      </c>
      <c r="S688" s="93">
        <v>0.5</v>
      </c>
      <c r="T688" s="138">
        <v>1</v>
      </c>
      <c r="U688" s="22" t="s">
        <v>1746</v>
      </c>
      <c r="V688" s="24" t="s">
        <v>1746</v>
      </c>
      <c r="W688" s="94">
        <v>10</v>
      </c>
      <c r="X688" s="141" t="s">
        <v>1746</v>
      </c>
      <c r="Y688" s="141" t="s">
        <v>1746</v>
      </c>
      <c r="Z688" s="153" t="s">
        <v>3728</v>
      </c>
    </row>
    <row r="689" spans="1:26" x14ac:dyDescent="0.25">
      <c r="A689" s="29">
        <v>688</v>
      </c>
      <c r="B689" s="90" t="s">
        <v>3513</v>
      </c>
      <c r="C689" s="90" t="s">
        <v>2067</v>
      </c>
      <c r="D689" s="91">
        <v>44209</v>
      </c>
      <c r="E689" s="92">
        <v>0.44444444444444398</v>
      </c>
      <c r="F689" s="92">
        <v>0.86111111111111105</v>
      </c>
      <c r="G689" s="93">
        <v>1200</v>
      </c>
      <c r="H689" s="22" t="s">
        <v>1746</v>
      </c>
      <c r="I689" s="23" t="s">
        <v>1746</v>
      </c>
      <c r="J689" s="23" t="s">
        <v>1746</v>
      </c>
      <c r="K689" s="23" t="s">
        <v>1746</v>
      </c>
      <c r="L689" s="94">
        <v>8.5</v>
      </c>
      <c r="M689" s="94" t="s">
        <v>1746</v>
      </c>
      <c r="N689" s="94">
        <v>10</v>
      </c>
      <c r="O689" s="23" t="s">
        <v>1746</v>
      </c>
      <c r="P689" s="15" t="s">
        <v>1746</v>
      </c>
      <c r="Q689" s="15" t="s">
        <v>1746</v>
      </c>
      <c r="R689" s="136">
        <v>41</v>
      </c>
      <c r="S689" s="93">
        <v>1</v>
      </c>
      <c r="T689" s="138">
        <v>1.5</v>
      </c>
      <c r="U689" s="22" t="s">
        <v>1746</v>
      </c>
      <c r="V689" s="24" t="s">
        <v>1746</v>
      </c>
      <c r="W689" s="94">
        <v>10</v>
      </c>
      <c r="X689" s="141" t="s">
        <v>1746</v>
      </c>
      <c r="Y689" s="141" t="s">
        <v>1746</v>
      </c>
      <c r="Z689" s="153" t="s">
        <v>3727</v>
      </c>
    </row>
    <row r="690" spans="1:26" x14ac:dyDescent="0.25">
      <c r="A690" s="29">
        <v>689</v>
      </c>
      <c r="B690" s="90" t="s">
        <v>3513</v>
      </c>
      <c r="C690" s="90" t="s">
        <v>2067</v>
      </c>
      <c r="D690" s="91">
        <v>44210</v>
      </c>
      <c r="E690" s="92">
        <v>0.69444444444444497</v>
      </c>
      <c r="F690" s="92">
        <v>0.97916666666666696</v>
      </c>
      <c r="G690" s="93">
        <v>1200</v>
      </c>
      <c r="H690" s="22" t="s">
        <v>1746</v>
      </c>
      <c r="I690" s="23" t="s">
        <v>1746</v>
      </c>
      <c r="J690" s="23" t="s">
        <v>1746</v>
      </c>
      <c r="K690" s="23" t="s">
        <v>1746</v>
      </c>
      <c r="L690" s="94">
        <v>0</v>
      </c>
      <c r="M690" s="94" t="s">
        <v>1746</v>
      </c>
      <c r="N690" s="94">
        <v>3.2</v>
      </c>
      <c r="O690" s="23" t="s">
        <v>1746</v>
      </c>
      <c r="P690" s="15" t="s">
        <v>1746</v>
      </c>
      <c r="Q690" s="15" t="s">
        <v>1746</v>
      </c>
      <c r="R690" s="136">
        <v>23</v>
      </c>
      <c r="S690" s="93">
        <v>1</v>
      </c>
      <c r="T690" s="138">
        <v>3.2</v>
      </c>
      <c r="U690" s="22" t="s">
        <v>1746</v>
      </c>
      <c r="V690" s="24" t="s">
        <v>1746</v>
      </c>
      <c r="W690" s="94">
        <v>6.83</v>
      </c>
      <c r="X690" s="141" t="s">
        <v>1746</v>
      </c>
      <c r="Y690" s="141" t="s">
        <v>1746</v>
      </c>
      <c r="Z690" s="153" t="s">
        <v>3726</v>
      </c>
    </row>
    <row r="691" spans="1:26" x14ac:dyDescent="0.25">
      <c r="A691" s="29">
        <v>690</v>
      </c>
      <c r="B691" s="90" t="s">
        <v>3513</v>
      </c>
      <c r="C691" s="90" t="s">
        <v>2067</v>
      </c>
      <c r="D691" s="91">
        <v>44211</v>
      </c>
      <c r="E691" s="92">
        <v>0.34722222222222199</v>
      </c>
      <c r="F691" s="92">
        <v>0.51388888888888895</v>
      </c>
      <c r="G691" s="93">
        <v>1200</v>
      </c>
      <c r="H691" s="22" t="s">
        <v>1746</v>
      </c>
      <c r="I691" s="23" t="s">
        <v>1746</v>
      </c>
      <c r="J691" s="23" t="s">
        <v>1746</v>
      </c>
      <c r="K691" s="23" t="s">
        <v>1746</v>
      </c>
      <c r="L691" s="94">
        <v>0</v>
      </c>
      <c r="M691" s="94" t="s">
        <v>1746</v>
      </c>
      <c r="N691" s="94">
        <v>2.9</v>
      </c>
      <c r="O691" s="23" t="s">
        <v>1746</v>
      </c>
      <c r="P691" s="15" t="s">
        <v>1746</v>
      </c>
      <c r="Q691" s="15" t="s">
        <v>1746</v>
      </c>
      <c r="R691" s="136">
        <v>13</v>
      </c>
      <c r="S691" s="93">
        <v>1.5</v>
      </c>
      <c r="T691" s="138">
        <v>4.3499999999999996</v>
      </c>
      <c r="U691" s="22" t="s">
        <v>1746</v>
      </c>
      <c r="V691" s="24" t="s">
        <v>1746</v>
      </c>
      <c r="W691" s="94">
        <v>4</v>
      </c>
      <c r="X691" s="141" t="s">
        <v>1746</v>
      </c>
      <c r="Y691" s="141" t="s">
        <v>1746</v>
      </c>
      <c r="Z691" s="153" t="s">
        <v>1746</v>
      </c>
    </row>
    <row r="692" spans="1:26" x14ac:dyDescent="0.25">
      <c r="A692" s="29">
        <v>691</v>
      </c>
      <c r="B692" s="90" t="s">
        <v>3509</v>
      </c>
      <c r="C692" s="90" t="s">
        <v>2360</v>
      </c>
      <c r="D692" s="91">
        <v>44211</v>
      </c>
      <c r="E692" s="92">
        <v>0.5</v>
      </c>
      <c r="F692" s="92">
        <v>0.90972222222222199</v>
      </c>
      <c r="G692" s="93">
        <v>1200</v>
      </c>
      <c r="H692" s="22" t="s">
        <v>1746</v>
      </c>
      <c r="I692" s="23" t="s">
        <v>1746</v>
      </c>
      <c r="J692" s="23" t="s">
        <v>1746</v>
      </c>
      <c r="K692" s="23" t="s">
        <v>1746</v>
      </c>
      <c r="L692" s="94">
        <v>7</v>
      </c>
      <c r="M692" s="94" t="s">
        <v>1746</v>
      </c>
      <c r="N692" s="94">
        <v>9.5</v>
      </c>
      <c r="O692" s="23" t="s">
        <v>1746</v>
      </c>
      <c r="P692" s="15" t="s">
        <v>1746</v>
      </c>
      <c r="Q692" s="15" t="s">
        <v>1746</v>
      </c>
      <c r="R692" s="136">
        <v>10.3</v>
      </c>
      <c r="S692" s="93">
        <v>3</v>
      </c>
      <c r="T692" s="138">
        <v>7.5</v>
      </c>
      <c r="U692" s="22" t="s">
        <v>1746</v>
      </c>
      <c r="V692" s="24" t="s">
        <v>1746</v>
      </c>
      <c r="W692" s="94">
        <v>9</v>
      </c>
      <c r="X692" s="141" t="s">
        <v>1746</v>
      </c>
      <c r="Y692" s="141" t="s">
        <v>1746</v>
      </c>
      <c r="Z692" s="153" t="s">
        <v>3725</v>
      </c>
    </row>
    <row r="693" spans="1:26" x14ac:dyDescent="0.25">
      <c r="A693" s="29">
        <v>692</v>
      </c>
      <c r="B693" s="90" t="s">
        <v>2064</v>
      </c>
      <c r="C693" s="90" t="s">
        <v>2379</v>
      </c>
      <c r="D693" s="91">
        <v>44211</v>
      </c>
      <c r="E693" s="92">
        <v>0.43055555555555602</v>
      </c>
      <c r="F693" s="92">
        <v>0.93055555555555503</v>
      </c>
      <c r="G693" s="93">
        <v>1200</v>
      </c>
      <c r="H693" s="22" t="s">
        <v>1746</v>
      </c>
      <c r="I693" s="23" t="s">
        <v>1746</v>
      </c>
      <c r="J693" s="23" t="s">
        <v>1746</v>
      </c>
      <c r="K693" s="23" t="s">
        <v>1746</v>
      </c>
      <c r="L693" s="94">
        <v>0</v>
      </c>
      <c r="M693" s="94" t="s">
        <v>1746</v>
      </c>
      <c r="N693" s="94">
        <v>2.6</v>
      </c>
      <c r="O693" s="23" t="s">
        <v>1746</v>
      </c>
      <c r="P693" s="15" t="s">
        <v>1746</v>
      </c>
      <c r="Q693" s="15" t="s">
        <v>1746</v>
      </c>
      <c r="R693" s="136">
        <v>32.9</v>
      </c>
      <c r="S693" s="93">
        <v>1</v>
      </c>
      <c r="T693" s="138">
        <v>2.6</v>
      </c>
      <c r="U693" s="22" t="s">
        <v>1746</v>
      </c>
      <c r="V693" s="24" t="s">
        <v>1746</v>
      </c>
      <c r="W693" s="94">
        <v>12</v>
      </c>
      <c r="X693" s="141" t="s">
        <v>1746</v>
      </c>
      <c r="Y693" s="141" t="s">
        <v>1746</v>
      </c>
      <c r="Z693" s="153" t="s">
        <v>3724</v>
      </c>
    </row>
    <row r="694" spans="1:26" x14ac:dyDescent="0.25">
      <c r="A694" s="29">
        <v>693</v>
      </c>
      <c r="B694" s="90" t="s">
        <v>3509</v>
      </c>
      <c r="C694" s="90" t="s">
        <v>3514</v>
      </c>
      <c r="D694" s="91">
        <v>44212</v>
      </c>
      <c r="E694" s="92">
        <v>0.45138888888888901</v>
      </c>
      <c r="F694" s="92">
        <v>0.78472222222222199</v>
      </c>
      <c r="G694" s="93">
        <v>1200</v>
      </c>
      <c r="H694" s="22" t="s">
        <v>1746</v>
      </c>
      <c r="I694" s="23" t="s">
        <v>1746</v>
      </c>
      <c r="J694" s="23" t="s">
        <v>1746</v>
      </c>
      <c r="K694" s="23" t="s">
        <v>1746</v>
      </c>
      <c r="L694" s="94">
        <v>22</v>
      </c>
      <c r="M694" s="94" t="s">
        <v>1746</v>
      </c>
      <c r="N694" s="94">
        <v>22.8</v>
      </c>
      <c r="O694" s="23" t="s">
        <v>1746</v>
      </c>
      <c r="P694" s="15" t="s">
        <v>1746</v>
      </c>
      <c r="Q694" s="15" t="s">
        <v>1746</v>
      </c>
      <c r="R694" s="136">
        <v>0</v>
      </c>
      <c r="S694" s="93">
        <v>1</v>
      </c>
      <c r="T694" s="138">
        <v>0.80000000000000071</v>
      </c>
      <c r="U694" s="22" t="s">
        <v>1746</v>
      </c>
      <c r="V694" s="24" t="s">
        <v>1746</v>
      </c>
      <c r="W694" s="94">
        <v>8</v>
      </c>
      <c r="X694" s="141" t="s">
        <v>1746</v>
      </c>
      <c r="Y694" s="141" t="s">
        <v>1746</v>
      </c>
      <c r="Z694" s="153" t="s">
        <v>3723</v>
      </c>
    </row>
    <row r="695" spans="1:26" x14ac:dyDescent="0.25">
      <c r="A695" s="29">
        <v>694</v>
      </c>
      <c r="B695" s="90" t="s">
        <v>2064</v>
      </c>
      <c r="C695" s="90" t="s">
        <v>2379</v>
      </c>
      <c r="D695" s="91">
        <v>44212</v>
      </c>
      <c r="E695" s="92">
        <v>0.375</v>
      </c>
      <c r="F695" s="92">
        <v>0.91666666666666696</v>
      </c>
      <c r="G695" s="93">
        <v>1200</v>
      </c>
      <c r="H695" s="22" t="s">
        <v>1746</v>
      </c>
      <c r="I695" s="23" t="s">
        <v>1746</v>
      </c>
      <c r="J695" s="23" t="s">
        <v>1746</v>
      </c>
      <c r="K695" s="23" t="s">
        <v>1746</v>
      </c>
      <c r="L695" s="94">
        <v>0</v>
      </c>
      <c r="M695" s="94" t="s">
        <v>1746</v>
      </c>
      <c r="N695" s="94">
        <v>3.5</v>
      </c>
      <c r="O695" s="23" t="s">
        <v>1746</v>
      </c>
      <c r="P695" s="15" t="s">
        <v>1746</v>
      </c>
      <c r="Q695" s="15" t="s">
        <v>1746</v>
      </c>
      <c r="R695" s="136">
        <v>26</v>
      </c>
      <c r="S695" s="93">
        <v>2</v>
      </c>
      <c r="T695" s="138">
        <v>7</v>
      </c>
      <c r="U695" s="22" t="s">
        <v>1746</v>
      </c>
      <c r="V695" s="24" t="s">
        <v>1746</v>
      </c>
      <c r="W695" s="94">
        <v>13</v>
      </c>
      <c r="X695" s="141" t="s">
        <v>1746</v>
      </c>
      <c r="Y695" s="141" t="s">
        <v>1746</v>
      </c>
      <c r="Z695" s="153" t="s">
        <v>3722</v>
      </c>
    </row>
    <row r="696" spans="1:26" x14ac:dyDescent="0.25">
      <c r="A696" s="29">
        <v>695</v>
      </c>
      <c r="B696" s="90" t="s">
        <v>3509</v>
      </c>
      <c r="C696" s="90" t="s">
        <v>60</v>
      </c>
      <c r="D696" s="91">
        <v>44213</v>
      </c>
      <c r="E696" s="92">
        <v>0.41666666666666702</v>
      </c>
      <c r="F696" s="92">
        <v>0.75</v>
      </c>
      <c r="G696" s="93">
        <v>1200</v>
      </c>
      <c r="H696" s="22" t="s">
        <v>1746</v>
      </c>
      <c r="I696" s="23" t="s">
        <v>1746</v>
      </c>
      <c r="J696" s="23" t="s">
        <v>1746</v>
      </c>
      <c r="K696" s="23" t="s">
        <v>1746</v>
      </c>
      <c r="L696" s="94">
        <v>5</v>
      </c>
      <c r="M696" s="94" t="s">
        <v>1746</v>
      </c>
      <c r="N696" s="94">
        <v>9.5</v>
      </c>
      <c r="O696" s="23" t="s">
        <v>1746</v>
      </c>
      <c r="P696" s="15" t="s">
        <v>1746</v>
      </c>
      <c r="Q696" s="15" t="s">
        <v>1746</v>
      </c>
      <c r="R696" s="136">
        <v>0</v>
      </c>
      <c r="S696" s="93">
        <v>2</v>
      </c>
      <c r="T696" s="138">
        <v>9</v>
      </c>
      <c r="U696" s="22" t="s">
        <v>1746</v>
      </c>
      <c r="V696" s="24" t="s">
        <v>1746</v>
      </c>
      <c r="W696" s="94">
        <v>8</v>
      </c>
      <c r="X696" s="141" t="s">
        <v>1746</v>
      </c>
      <c r="Y696" s="141" t="s">
        <v>1746</v>
      </c>
      <c r="Z696" s="153" t="s">
        <v>3721</v>
      </c>
    </row>
    <row r="697" spans="1:26" x14ac:dyDescent="0.25">
      <c r="A697" s="29">
        <v>696</v>
      </c>
      <c r="B697" s="90" t="s">
        <v>2069</v>
      </c>
      <c r="C697" s="90">
        <v>209</v>
      </c>
      <c r="D697" s="91">
        <v>44213</v>
      </c>
      <c r="E697" s="92">
        <v>0.41666666666666702</v>
      </c>
      <c r="F697" s="92">
        <v>0.83333333333333304</v>
      </c>
      <c r="G697" s="93">
        <v>1200</v>
      </c>
      <c r="H697" s="22" t="s">
        <v>1746</v>
      </c>
      <c r="I697" s="23" t="s">
        <v>1746</v>
      </c>
      <c r="J697" s="23" t="s">
        <v>1746</v>
      </c>
      <c r="K697" s="23" t="s">
        <v>1746</v>
      </c>
      <c r="L697" s="94">
        <v>5</v>
      </c>
      <c r="M697" s="94" t="s">
        <v>1746</v>
      </c>
      <c r="N697" s="94">
        <v>7.1</v>
      </c>
      <c r="O697" s="23" t="s">
        <v>1746</v>
      </c>
      <c r="P697" s="15" t="s">
        <v>1746</v>
      </c>
      <c r="Q697" s="15" t="s">
        <v>1746</v>
      </c>
      <c r="R697" s="136">
        <v>1</v>
      </c>
      <c r="S697" s="93">
        <v>1</v>
      </c>
      <c r="T697" s="138">
        <v>2.0999999999999996</v>
      </c>
      <c r="U697" s="22" t="s">
        <v>1746</v>
      </c>
      <c r="V697" s="24" t="s">
        <v>1746</v>
      </c>
      <c r="W697" s="94">
        <v>10</v>
      </c>
      <c r="X697" s="141" t="s">
        <v>1746</v>
      </c>
      <c r="Y697" s="141" t="s">
        <v>1746</v>
      </c>
      <c r="Z697" s="153" t="s">
        <v>3720</v>
      </c>
    </row>
    <row r="698" spans="1:26" x14ac:dyDescent="0.25">
      <c r="A698" s="29">
        <v>697</v>
      </c>
      <c r="B698" s="90" t="s">
        <v>2064</v>
      </c>
      <c r="C698" s="90" t="s">
        <v>2379</v>
      </c>
      <c r="D698" s="91">
        <v>44213</v>
      </c>
      <c r="E698" s="92">
        <v>0.39583333333333298</v>
      </c>
      <c r="F698" s="92">
        <v>0.9375</v>
      </c>
      <c r="G698" s="93">
        <v>1200</v>
      </c>
      <c r="H698" s="22" t="s">
        <v>1746</v>
      </c>
      <c r="I698" s="23" t="s">
        <v>1746</v>
      </c>
      <c r="J698" s="23" t="s">
        <v>1746</v>
      </c>
      <c r="K698" s="23" t="s">
        <v>1746</v>
      </c>
      <c r="L698" s="94">
        <v>0</v>
      </c>
      <c r="M698" s="94" t="s">
        <v>1746</v>
      </c>
      <c r="N698" s="94">
        <v>5</v>
      </c>
      <c r="O698" s="23" t="s">
        <v>1746</v>
      </c>
      <c r="P698" s="15" t="s">
        <v>1746</v>
      </c>
      <c r="Q698" s="15" t="s">
        <v>1746</v>
      </c>
      <c r="R698" s="136">
        <v>27</v>
      </c>
      <c r="S698" s="93">
        <v>1</v>
      </c>
      <c r="T698" s="138">
        <v>5</v>
      </c>
      <c r="U698" s="22" t="s">
        <v>1746</v>
      </c>
      <c r="V698" s="24" t="s">
        <v>1746</v>
      </c>
      <c r="W698" s="94">
        <v>13</v>
      </c>
      <c r="X698" s="141" t="s">
        <v>1746</v>
      </c>
      <c r="Y698" s="141" t="s">
        <v>1746</v>
      </c>
      <c r="Z698" s="153" t="s">
        <v>3719</v>
      </c>
    </row>
    <row r="699" spans="1:26" x14ac:dyDescent="0.25">
      <c r="A699" s="29">
        <v>698</v>
      </c>
      <c r="B699" s="90" t="s">
        <v>2064</v>
      </c>
      <c r="C699" s="90" t="s">
        <v>2379</v>
      </c>
      <c r="D699" s="91">
        <v>44214</v>
      </c>
      <c r="E699" s="92">
        <v>0.36111111111111099</v>
      </c>
      <c r="F699" s="92">
        <v>0.90277777777777801</v>
      </c>
      <c r="G699" s="93">
        <v>1200</v>
      </c>
      <c r="H699" s="22" t="s">
        <v>1746</v>
      </c>
      <c r="I699" s="23" t="s">
        <v>1746</v>
      </c>
      <c r="J699" s="23" t="s">
        <v>1746</v>
      </c>
      <c r="K699" s="23" t="s">
        <v>1746</v>
      </c>
      <c r="L699" s="94">
        <v>0</v>
      </c>
      <c r="M699" s="94" t="s">
        <v>1746</v>
      </c>
      <c r="N699" s="94">
        <v>3</v>
      </c>
      <c r="O699" s="23" t="s">
        <v>1746</v>
      </c>
      <c r="P699" s="15" t="s">
        <v>1746</v>
      </c>
      <c r="Q699" s="15" t="s">
        <v>1746</v>
      </c>
      <c r="R699" s="136">
        <v>23</v>
      </c>
      <c r="S699" s="93">
        <v>1</v>
      </c>
      <c r="T699" s="138">
        <v>3</v>
      </c>
      <c r="U699" s="22" t="s">
        <v>1746</v>
      </c>
      <c r="V699" s="24" t="s">
        <v>1746</v>
      </c>
      <c r="W699" s="94">
        <v>13</v>
      </c>
      <c r="X699" s="141" t="s">
        <v>1746</v>
      </c>
      <c r="Y699" s="141" t="s">
        <v>1746</v>
      </c>
      <c r="Z699" s="153" t="s">
        <v>3718</v>
      </c>
    </row>
    <row r="700" spans="1:26" x14ac:dyDescent="0.25">
      <c r="A700" s="29">
        <v>699</v>
      </c>
      <c r="B700" s="90" t="s">
        <v>3511</v>
      </c>
      <c r="C700" s="90" t="s">
        <v>356</v>
      </c>
      <c r="D700" s="91">
        <v>44215</v>
      </c>
      <c r="E700" s="92">
        <v>0.43402777777777801</v>
      </c>
      <c r="F700" s="92">
        <v>0.60069444444444398</v>
      </c>
      <c r="G700" s="93">
        <v>1200</v>
      </c>
      <c r="H700" s="22" t="s">
        <v>1746</v>
      </c>
      <c r="I700" s="23" t="s">
        <v>1746</v>
      </c>
      <c r="J700" s="23" t="s">
        <v>1746</v>
      </c>
      <c r="K700" s="23" t="s">
        <v>1746</v>
      </c>
      <c r="L700" s="94">
        <v>0</v>
      </c>
      <c r="M700" s="94" t="s">
        <v>1746</v>
      </c>
      <c r="N700" s="94">
        <v>3</v>
      </c>
      <c r="O700" s="23" t="s">
        <v>1746</v>
      </c>
      <c r="P700" s="15" t="s">
        <v>1746</v>
      </c>
      <c r="Q700" s="15" t="s">
        <v>1746</v>
      </c>
      <c r="R700" s="136">
        <v>2</v>
      </c>
      <c r="S700" s="93">
        <v>3</v>
      </c>
      <c r="T700" s="138">
        <v>9</v>
      </c>
      <c r="U700" s="22" t="s">
        <v>1746</v>
      </c>
      <c r="V700" s="24" t="s">
        <v>1746</v>
      </c>
      <c r="W700" s="94">
        <v>4</v>
      </c>
      <c r="X700" s="141" t="s">
        <v>1746</v>
      </c>
      <c r="Y700" s="141" t="s">
        <v>1746</v>
      </c>
      <c r="Z700" s="153" t="s">
        <v>3717</v>
      </c>
    </row>
    <row r="701" spans="1:26" x14ac:dyDescent="0.25">
      <c r="A701" s="29">
        <v>700</v>
      </c>
      <c r="B701" s="90" t="s">
        <v>3511</v>
      </c>
      <c r="C701" s="90" t="s">
        <v>353</v>
      </c>
      <c r="D701" s="91">
        <v>44215</v>
      </c>
      <c r="E701" s="92">
        <v>0.64583333333333304</v>
      </c>
      <c r="F701" s="92">
        <v>0.8125</v>
      </c>
      <c r="G701" s="93">
        <v>1200</v>
      </c>
      <c r="H701" s="22" t="s">
        <v>1746</v>
      </c>
      <c r="I701" s="23" t="s">
        <v>1746</v>
      </c>
      <c r="J701" s="23" t="s">
        <v>1746</v>
      </c>
      <c r="K701" s="23" t="s">
        <v>1746</v>
      </c>
      <c r="L701" s="94">
        <v>0</v>
      </c>
      <c r="M701" s="94" t="s">
        <v>1746</v>
      </c>
      <c r="N701" s="94">
        <v>4</v>
      </c>
      <c r="O701" s="23" t="s">
        <v>1746</v>
      </c>
      <c r="P701" s="15" t="s">
        <v>1746</v>
      </c>
      <c r="Q701" s="15" t="s">
        <v>1746</v>
      </c>
      <c r="R701" s="136" t="s">
        <v>3564</v>
      </c>
      <c r="S701" s="93">
        <v>3</v>
      </c>
      <c r="T701" s="138">
        <v>12</v>
      </c>
      <c r="U701" s="22" t="s">
        <v>1746</v>
      </c>
      <c r="V701" s="24" t="s">
        <v>1746</v>
      </c>
      <c r="W701" s="94">
        <v>4</v>
      </c>
      <c r="X701" s="141" t="s">
        <v>1746</v>
      </c>
      <c r="Y701" s="141" t="s">
        <v>1746</v>
      </c>
      <c r="Z701" s="153" t="s">
        <v>3716</v>
      </c>
    </row>
    <row r="702" spans="1:26" x14ac:dyDescent="0.25">
      <c r="A702" s="29">
        <v>701</v>
      </c>
      <c r="B702" s="90" t="s">
        <v>3513</v>
      </c>
      <c r="C702" s="90" t="s">
        <v>1912</v>
      </c>
      <c r="D702" s="91">
        <v>44215</v>
      </c>
      <c r="E702" s="92">
        <v>0.4375</v>
      </c>
      <c r="F702" s="92">
        <v>0.85416666666666696</v>
      </c>
      <c r="G702" s="93">
        <v>1200</v>
      </c>
      <c r="H702" s="22" t="s">
        <v>1746</v>
      </c>
      <c r="I702" s="23" t="s">
        <v>1746</v>
      </c>
      <c r="J702" s="23" t="s">
        <v>1746</v>
      </c>
      <c r="K702" s="23" t="s">
        <v>1746</v>
      </c>
      <c r="L702" s="94">
        <v>0.8</v>
      </c>
      <c r="M702" s="94" t="s">
        <v>1746</v>
      </c>
      <c r="N702" s="94">
        <v>2</v>
      </c>
      <c r="O702" s="23" t="s">
        <v>1746</v>
      </c>
      <c r="P702" s="15" t="s">
        <v>1746</v>
      </c>
      <c r="Q702" s="15" t="s">
        <v>1746</v>
      </c>
      <c r="R702" s="136">
        <v>4.8</v>
      </c>
      <c r="S702" s="93">
        <v>0.5</v>
      </c>
      <c r="T702" s="138">
        <v>0.6</v>
      </c>
      <c r="U702" s="22" t="s">
        <v>1746</v>
      </c>
      <c r="V702" s="24" t="s">
        <v>1746</v>
      </c>
      <c r="W702" s="94">
        <v>10</v>
      </c>
      <c r="X702" s="141" t="s">
        <v>1746</v>
      </c>
      <c r="Y702" s="141" t="s">
        <v>1746</v>
      </c>
      <c r="Z702" s="153" t="s">
        <v>3715</v>
      </c>
    </row>
    <row r="703" spans="1:26" x14ac:dyDescent="0.25">
      <c r="A703" s="29">
        <v>702</v>
      </c>
      <c r="B703" s="90" t="s">
        <v>2064</v>
      </c>
      <c r="C703" s="90" t="s">
        <v>2379</v>
      </c>
      <c r="D703" s="91">
        <v>44215</v>
      </c>
      <c r="E703" s="92">
        <v>0.36111111111111099</v>
      </c>
      <c r="F703" s="92">
        <v>0.90277777777777801</v>
      </c>
      <c r="G703" s="93">
        <v>1200</v>
      </c>
      <c r="H703" s="22" t="s">
        <v>1746</v>
      </c>
      <c r="I703" s="23" t="s">
        <v>1746</v>
      </c>
      <c r="J703" s="23" t="s">
        <v>1746</v>
      </c>
      <c r="K703" s="23" t="s">
        <v>1746</v>
      </c>
      <c r="L703" s="94">
        <v>0</v>
      </c>
      <c r="M703" s="94" t="s">
        <v>1746</v>
      </c>
      <c r="N703" s="94">
        <v>3</v>
      </c>
      <c r="O703" s="23" t="s">
        <v>1746</v>
      </c>
      <c r="P703" s="15" t="s">
        <v>1746</v>
      </c>
      <c r="Q703" s="15" t="s">
        <v>1746</v>
      </c>
      <c r="R703" s="136">
        <v>25</v>
      </c>
      <c r="S703" s="93">
        <v>1</v>
      </c>
      <c r="T703" s="138">
        <v>3</v>
      </c>
      <c r="U703" s="22" t="s">
        <v>1746</v>
      </c>
      <c r="V703" s="24" t="s">
        <v>1746</v>
      </c>
      <c r="W703" s="94">
        <v>13</v>
      </c>
      <c r="X703" s="141" t="s">
        <v>1746</v>
      </c>
      <c r="Y703" s="141" t="s">
        <v>1746</v>
      </c>
      <c r="Z703" s="153" t="s">
        <v>3714</v>
      </c>
    </row>
    <row r="704" spans="1:26" x14ac:dyDescent="0.25">
      <c r="A704" s="29">
        <v>703</v>
      </c>
      <c r="B704" s="90" t="s">
        <v>3513</v>
      </c>
      <c r="C704" s="90" t="s">
        <v>1906</v>
      </c>
      <c r="D704" s="91">
        <v>44216</v>
      </c>
      <c r="E704" s="92">
        <v>0.40972222222222199</v>
      </c>
      <c r="F704" s="92">
        <v>0.82638888888888895</v>
      </c>
      <c r="G704" s="93">
        <v>1200</v>
      </c>
      <c r="H704" s="22" t="s">
        <v>1746</v>
      </c>
      <c r="I704" s="23" t="s">
        <v>1746</v>
      </c>
      <c r="J704" s="23" t="s">
        <v>1746</v>
      </c>
      <c r="K704" s="23" t="s">
        <v>1746</v>
      </c>
      <c r="L704" s="94">
        <v>2</v>
      </c>
      <c r="M704" s="94" t="s">
        <v>1746</v>
      </c>
      <c r="N704" s="94">
        <v>3.89</v>
      </c>
      <c r="O704" s="23" t="s">
        <v>1746</v>
      </c>
      <c r="P704" s="15" t="s">
        <v>1746</v>
      </c>
      <c r="Q704" s="15" t="s">
        <v>1746</v>
      </c>
      <c r="R704" s="136">
        <v>4.8</v>
      </c>
      <c r="S704" s="93">
        <v>1.5</v>
      </c>
      <c r="T704" s="138">
        <v>2.835</v>
      </c>
      <c r="U704" s="22" t="s">
        <v>1746</v>
      </c>
      <c r="V704" s="24" t="s">
        <v>1746</v>
      </c>
      <c r="W704" s="94">
        <v>10</v>
      </c>
      <c r="X704" s="141" t="s">
        <v>1746</v>
      </c>
      <c r="Y704" s="141" t="s">
        <v>1746</v>
      </c>
      <c r="Z704" s="153" t="s">
        <v>3713</v>
      </c>
    </row>
    <row r="705" spans="1:26" x14ac:dyDescent="0.25">
      <c r="A705" s="29">
        <v>704</v>
      </c>
      <c r="B705" s="90" t="s">
        <v>2064</v>
      </c>
      <c r="C705" s="90" t="s">
        <v>2379</v>
      </c>
      <c r="D705" s="91">
        <v>44216</v>
      </c>
      <c r="E705" s="92">
        <v>0.375</v>
      </c>
      <c r="F705" s="92">
        <v>0.875</v>
      </c>
      <c r="G705" s="93">
        <v>1200</v>
      </c>
      <c r="H705" s="22" t="s">
        <v>1746</v>
      </c>
      <c r="I705" s="23" t="s">
        <v>1746</v>
      </c>
      <c r="J705" s="23" t="s">
        <v>1746</v>
      </c>
      <c r="K705" s="23" t="s">
        <v>1746</v>
      </c>
      <c r="L705" s="94">
        <v>0</v>
      </c>
      <c r="M705" s="94" t="s">
        <v>1746</v>
      </c>
      <c r="N705" s="94">
        <v>3</v>
      </c>
      <c r="O705" s="23" t="s">
        <v>1746</v>
      </c>
      <c r="P705" s="15" t="s">
        <v>1746</v>
      </c>
      <c r="Q705" s="15" t="s">
        <v>1746</v>
      </c>
      <c r="R705" s="136">
        <v>22</v>
      </c>
      <c r="S705" s="93">
        <v>1.5</v>
      </c>
      <c r="T705" s="138">
        <v>4.5</v>
      </c>
      <c r="U705" s="22" t="s">
        <v>1746</v>
      </c>
      <c r="V705" s="24" t="s">
        <v>1746</v>
      </c>
      <c r="W705" s="94">
        <v>12</v>
      </c>
      <c r="X705" s="141" t="s">
        <v>1746</v>
      </c>
      <c r="Y705" s="141" t="s">
        <v>1746</v>
      </c>
      <c r="Z705" s="153" t="s">
        <v>3712</v>
      </c>
    </row>
    <row r="706" spans="1:26" x14ac:dyDescent="0.25">
      <c r="A706" s="29">
        <v>705</v>
      </c>
      <c r="B706" s="90" t="s">
        <v>3508</v>
      </c>
      <c r="C706" s="90" t="s">
        <v>2233</v>
      </c>
      <c r="D706" s="91">
        <v>44218</v>
      </c>
      <c r="E706" s="92">
        <v>0.5</v>
      </c>
      <c r="F706" s="92">
        <v>0.66666666666666696</v>
      </c>
      <c r="G706" s="93">
        <v>1200</v>
      </c>
      <c r="H706" s="22" t="s">
        <v>1746</v>
      </c>
      <c r="I706" s="23" t="s">
        <v>1746</v>
      </c>
      <c r="J706" s="23" t="s">
        <v>1746</v>
      </c>
      <c r="K706" s="23" t="s">
        <v>1746</v>
      </c>
      <c r="L706" s="94">
        <v>8.4</v>
      </c>
      <c r="M706" s="94" t="s">
        <v>1746</v>
      </c>
      <c r="N706" s="94">
        <v>8.4</v>
      </c>
      <c r="O706" s="23" t="s">
        <v>1746</v>
      </c>
      <c r="P706" s="15" t="s">
        <v>1746</v>
      </c>
      <c r="Q706" s="15" t="s">
        <v>1746</v>
      </c>
      <c r="R706" s="136">
        <v>1</v>
      </c>
      <c r="S706" s="93">
        <v>0</v>
      </c>
      <c r="T706" s="138">
        <v>0</v>
      </c>
      <c r="U706" s="22" t="s">
        <v>1746</v>
      </c>
      <c r="V706" s="24" t="s">
        <v>1746</v>
      </c>
      <c r="W706" s="94">
        <v>4</v>
      </c>
      <c r="X706" s="141" t="s">
        <v>1746</v>
      </c>
      <c r="Y706" s="141" t="s">
        <v>1746</v>
      </c>
      <c r="Z706" s="153" t="s">
        <v>3711</v>
      </c>
    </row>
    <row r="707" spans="1:26" x14ac:dyDescent="0.25">
      <c r="A707" s="29">
        <v>706</v>
      </c>
      <c r="B707" s="90" t="s">
        <v>3509</v>
      </c>
      <c r="C707" s="90" t="s">
        <v>27</v>
      </c>
      <c r="D707" s="91">
        <v>44218</v>
      </c>
      <c r="E707" s="92">
        <v>0.63888888888888895</v>
      </c>
      <c r="F707" s="92">
        <v>0.80555555555555503</v>
      </c>
      <c r="G707" s="93">
        <v>1200</v>
      </c>
      <c r="H707" s="22" t="s">
        <v>1746</v>
      </c>
      <c r="I707" s="23" t="s">
        <v>1746</v>
      </c>
      <c r="J707" s="23" t="s">
        <v>1746</v>
      </c>
      <c r="K707" s="23" t="s">
        <v>1746</v>
      </c>
      <c r="L707" s="94">
        <v>0</v>
      </c>
      <c r="M707" s="94" t="s">
        <v>1746</v>
      </c>
      <c r="N707" s="94">
        <v>4</v>
      </c>
      <c r="O707" s="23" t="s">
        <v>1746</v>
      </c>
      <c r="P707" s="15" t="s">
        <v>1746</v>
      </c>
      <c r="Q707" s="15" t="s">
        <v>1746</v>
      </c>
      <c r="R707" s="136">
        <v>0.2</v>
      </c>
      <c r="S707" s="93">
        <v>3</v>
      </c>
      <c r="T707" s="138">
        <v>12</v>
      </c>
      <c r="U707" s="22" t="s">
        <v>1746</v>
      </c>
      <c r="V707" s="24" t="s">
        <v>1746</v>
      </c>
      <c r="W707" s="94">
        <v>4</v>
      </c>
      <c r="X707" s="141" t="s">
        <v>1746</v>
      </c>
      <c r="Y707" s="141" t="s">
        <v>1746</v>
      </c>
      <c r="Z707" s="153" t="s">
        <v>3710</v>
      </c>
    </row>
    <row r="708" spans="1:26" x14ac:dyDescent="0.25">
      <c r="A708" s="29">
        <v>707</v>
      </c>
      <c r="B708" s="90" t="s">
        <v>3509</v>
      </c>
      <c r="C708" s="90" t="s">
        <v>2233</v>
      </c>
      <c r="D708" s="91">
        <v>44220</v>
      </c>
      <c r="E708" s="92">
        <v>0.4375</v>
      </c>
      <c r="F708" s="92">
        <v>0.65972222222222199</v>
      </c>
      <c r="G708" s="93">
        <v>1200</v>
      </c>
      <c r="H708" s="22" t="s">
        <v>1746</v>
      </c>
      <c r="I708" s="23" t="s">
        <v>1746</v>
      </c>
      <c r="J708" s="23" t="s">
        <v>1746</v>
      </c>
      <c r="K708" s="23" t="s">
        <v>1746</v>
      </c>
      <c r="L708" s="94">
        <v>8.42</v>
      </c>
      <c r="M708" s="94" t="s">
        <v>1746</v>
      </c>
      <c r="N708" s="94">
        <v>9.5</v>
      </c>
      <c r="O708" s="23" t="s">
        <v>1746</v>
      </c>
      <c r="P708" s="15" t="s">
        <v>1746</v>
      </c>
      <c r="Q708" s="15" t="s">
        <v>1746</v>
      </c>
      <c r="R708" s="136">
        <v>0</v>
      </c>
      <c r="S708" s="93">
        <v>1</v>
      </c>
      <c r="T708" s="138">
        <v>1.1999999999999993</v>
      </c>
      <c r="U708" s="22" t="s">
        <v>1746</v>
      </c>
      <c r="V708" s="24" t="s">
        <v>1746</v>
      </c>
      <c r="W708" s="94">
        <v>5.8</v>
      </c>
      <c r="X708" s="141" t="s">
        <v>1746</v>
      </c>
      <c r="Y708" s="141" t="s">
        <v>1746</v>
      </c>
      <c r="Z708" s="153" t="s">
        <v>3709</v>
      </c>
    </row>
    <row r="709" spans="1:26" x14ac:dyDescent="0.25">
      <c r="A709" s="29">
        <v>708</v>
      </c>
      <c r="B709" s="90" t="s">
        <v>2064</v>
      </c>
      <c r="C709" s="90" t="s">
        <v>235</v>
      </c>
      <c r="D709" s="91">
        <v>44220</v>
      </c>
      <c r="E709" s="92">
        <v>0.54166666666666696</v>
      </c>
      <c r="F709" s="92">
        <v>0.76388888888888895</v>
      </c>
      <c r="G709" s="93">
        <v>1200</v>
      </c>
      <c r="H709" s="22" t="s">
        <v>1746</v>
      </c>
      <c r="I709" s="23" t="s">
        <v>1746</v>
      </c>
      <c r="J709" s="23" t="s">
        <v>1746</v>
      </c>
      <c r="K709" s="23" t="s">
        <v>1746</v>
      </c>
      <c r="L709" s="94">
        <v>0</v>
      </c>
      <c r="M709" s="94" t="s">
        <v>1746</v>
      </c>
      <c r="N709" s="94">
        <v>0</v>
      </c>
      <c r="O709" s="23" t="s">
        <v>1746</v>
      </c>
      <c r="P709" s="15" t="s">
        <v>1746</v>
      </c>
      <c r="Q709" s="15" t="s">
        <v>1746</v>
      </c>
      <c r="R709" s="136">
        <v>0</v>
      </c>
      <c r="S709" s="93">
        <v>1</v>
      </c>
      <c r="T709" s="138">
        <v>0</v>
      </c>
      <c r="U709" s="22" t="s">
        <v>1746</v>
      </c>
      <c r="V709" s="24" t="s">
        <v>1746</v>
      </c>
      <c r="W709" s="94">
        <v>5.3</v>
      </c>
      <c r="X709" s="141" t="s">
        <v>1746</v>
      </c>
      <c r="Y709" s="141" t="s">
        <v>1746</v>
      </c>
      <c r="Z709" s="153" t="s">
        <v>3708</v>
      </c>
    </row>
    <row r="710" spans="1:26" x14ac:dyDescent="0.25">
      <c r="A710" s="29">
        <v>709</v>
      </c>
      <c r="B710" s="90" t="s">
        <v>3509</v>
      </c>
      <c r="C710" s="90" t="s">
        <v>2233</v>
      </c>
      <c r="D710" s="91">
        <v>44220</v>
      </c>
      <c r="E710" s="92">
        <v>0.68055555555555503</v>
      </c>
      <c r="F710" s="92">
        <v>0.85416666666666696</v>
      </c>
      <c r="G710" s="93">
        <v>1200</v>
      </c>
      <c r="H710" s="22" t="s">
        <v>1746</v>
      </c>
      <c r="I710" s="23" t="s">
        <v>1746</v>
      </c>
      <c r="J710" s="23" t="s">
        <v>1746</v>
      </c>
      <c r="K710" s="23" t="s">
        <v>1746</v>
      </c>
      <c r="L710" s="94">
        <v>8.6</v>
      </c>
      <c r="M710" s="94" t="s">
        <v>1746</v>
      </c>
      <c r="N710" s="94">
        <v>9.5</v>
      </c>
      <c r="O710" s="23" t="s">
        <v>1746</v>
      </c>
      <c r="P710" s="15" t="s">
        <v>1746</v>
      </c>
      <c r="Q710" s="15" t="s">
        <v>1746</v>
      </c>
      <c r="R710" s="136">
        <v>0</v>
      </c>
      <c r="S710" s="93">
        <v>1</v>
      </c>
      <c r="T710" s="138">
        <v>0.90000000000000036</v>
      </c>
      <c r="U710" s="22" t="s">
        <v>1746</v>
      </c>
      <c r="V710" s="24" t="s">
        <v>1746</v>
      </c>
      <c r="W710" s="94">
        <v>4.2</v>
      </c>
      <c r="X710" s="141" t="s">
        <v>1746</v>
      </c>
      <c r="Y710" s="141" t="s">
        <v>1746</v>
      </c>
      <c r="Z710" s="153" t="s">
        <v>3707</v>
      </c>
    </row>
    <row r="711" spans="1:26" x14ac:dyDescent="0.25">
      <c r="A711" s="29">
        <v>710</v>
      </c>
      <c r="B711" s="90" t="s">
        <v>2064</v>
      </c>
      <c r="C711" s="90" t="s">
        <v>2379</v>
      </c>
      <c r="D711" s="91">
        <v>44220</v>
      </c>
      <c r="E711" s="92">
        <v>0.79861111111111105</v>
      </c>
      <c r="F711" s="92">
        <v>0.90972222222222199</v>
      </c>
      <c r="G711" s="93">
        <v>1200</v>
      </c>
      <c r="H711" s="22" t="s">
        <v>1746</v>
      </c>
      <c r="I711" s="23" t="s">
        <v>1746</v>
      </c>
      <c r="J711" s="23" t="s">
        <v>1746</v>
      </c>
      <c r="K711" s="23" t="s">
        <v>1746</v>
      </c>
      <c r="L711" s="94">
        <v>1.5</v>
      </c>
      <c r="M711" s="94" t="s">
        <v>1746</v>
      </c>
      <c r="N711" s="94">
        <v>3</v>
      </c>
      <c r="O711" s="23" t="s">
        <v>1746</v>
      </c>
      <c r="P711" s="15" t="s">
        <v>1746</v>
      </c>
      <c r="Q711" s="15" t="s">
        <v>1746</v>
      </c>
      <c r="R711" s="136">
        <v>5</v>
      </c>
      <c r="S711" s="93">
        <v>1</v>
      </c>
      <c r="T711" s="138">
        <v>1.5</v>
      </c>
      <c r="U711" s="22" t="s">
        <v>1746</v>
      </c>
      <c r="V711" s="24" t="s">
        <v>1746</v>
      </c>
      <c r="W711" s="94">
        <v>2.7</v>
      </c>
      <c r="X711" s="141" t="s">
        <v>1746</v>
      </c>
      <c r="Y711" s="141" t="s">
        <v>1746</v>
      </c>
      <c r="Z711" s="153" t="s">
        <v>3706</v>
      </c>
    </row>
    <row r="712" spans="1:26" x14ac:dyDescent="0.25">
      <c r="A712" s="29">
        <v>711</v>
      </c>
      <c r="B712" s="90" t="s">
        <v>3509</v>
      </c>
      <c r="C712" s="90" t="s">
        <v>2233</v>
      </c>
      <c r="D712" s="91">
        <v>44221</v>
      </c>
      <c r="E712" s="92">
        <v>0.36111111111111099</v>
      </c>
      <c r="F712" s="92">
        <v>0.52777777777777801</v>
      </c>
      <c r="G712" s="93">
        <v>1200</v>
      </c>
      <c r="H712" s="22" t="s">
        <v>1746</v>
      </c>
      <c r="I712" s="23" t="s">
        <v>1746</v>
      </c>
      <c r="J712" s="23" t="s">
        <v>1746</v>
      </c>
      <c r="K712" s="23" t="s">
        <v>1746</v>
      </c>
      <c r="L712" s="94">
        <v>8.68</v>
      </c>
      <c r="M712" s="94" t="s">
        <v>1746</v>
      </c>
      <c r="N712" s="94">
        <v>9.6999999999999993</v>
      </c>
      <c r="O712" s="23" t="s">
        <v>1746</v>
      </c>
      <c r="P712" s="15" t="s">
        <v>1746</v>
      </c>
      <c r="Q712" s="15" t="s">
        <v>1746</v>
      </c>
      <c r="R712" s="136">
        <v>1</v>
      </c>
      <c r="S712" s="93">
        <v>1</v>
      </c>
      <c r="T712" s="138">
        <v>1.0199999999999996</v>
      </c>
      <c r="U712" s="22" t="s">
        <v>1746</v>
      </c>
      <c r="V712" s="24" t="s">
        <v>1746</v>
      </c>
      <c r="W712" s="94">
        <v>4</v>
      </c>
      <c r="X712" s="141" t="s">
        <v>1746</v>
      </c>
      <c r="Y712" s="141" t="s">
        <v>1746</v>
      </c>
      <c r="Z712" s="153" t="s">
        <v>3705</v>
      </c>
    </row>
    <row r="713" spans="1:26" x14ac:dyDescent="0.25">
      <c r="A713" s="29">
        <v>712</v>
      </c>
      <c r="B713" s="90" t="s">
        <v>3509</v>
      </c>
      <c r="C713" s="90" t="s">
        <v>2233</v>
      </c>
      <c r="D713" s="91">
        <v>44221</v>
      </c>
      <c r="E713" s="92">
        <v>0.54166666666666696</v>
      </c>
      <c r="F713" s="92">
        <v>0.83333333333333304</v>
      </c>
      <c r="G713" s="93">
        <v>1200</v>
      </c>
      <c r="H713" s="22" t="s">
        <v>1746</v>
      </c>
      <c r="I713" s="23" t="s">
        <v>1746</v>
      </c>
      <c r="J713" s="23" t="s">
        <v>1746</v>
      </c>
      <c r="K713" s="23" t="s">
        <v>1746</v>
      </c>
      <c r="L713" s="94">
        <v>6</v>
      </c>
      <c r="M713" s="94" t="s">
        <v>1746</v>
      </c>
      <c r="N713" s="94">
        <v>8.3000000000000007</v>
      </c>
      <c r="O713" s="23" t="s">
        <v>1746</v>
      </c>
      <c r="P713" s="15" t="s">
        <v>1746</v>
      </c>
      <c r="Q713" s="15" t="s">
        <v>1746</v>
      </c>
      <c r="R713" s="136">
        <v>8.6</v>
      </c>
      <c r="S713" s="93">
        <v>3</v>
      </c>
      <c r="T713" s="138">
        <v>6.9000000000000021</v>
      </c>
      <c r="U713" s="22" t="s">
        <v>1746</v>
      </c>
      <c r="V713" s="24" t="s">
        <v>1746</v>
      </c>
      <c r="W713" s="94">
        <v>7</v>
      </c>
      <c r="X713" s="141" t="s">
        <v>1746</v>
      </c>
      <c r="Y713" s="141" t="s">
        <v>1746</v>
      </c>
      <c r="Z713" s="153" t="s">
        <v>3704</v>
      </c>
    </row>
    <row r="714" spans="1:26" x14ac:dyDescent="0.25">
      <c r="A714" s="29">
        <v>713</v>
      </c>
      <c r="B714" s="90" t="s">
        <v>2064</v>
      </c>
      <c r="C714" s="90" t="s">
        <v>2379</v>
      </c>
      <c r="D714" s="91">
        <v>44221</v>
      </c>
      <c r="E714" s="92">
        <v>0.37847222222222199</v>
      </c>
      <c r="F714" s="92">
        <v>0.83680555555555503</v>
      </c>
      <c r="G714" s="93">
        <v>1200</v>
      </c>
      <c r="H714" s="22" t="s">
        <v>1746</v>
      </c>
      <c r="I714" s="23" t="s">
        <v>1746</v>
      </c>
      <c r="J714" s="23" t="s">
        <v>1746</v>
      </c>
      <c r="K714" s="23" t="s">
        <v>1746</v>
      </c>
      <c r="L714" s="94">
        <v>3</v>
      </c>
      <c r="M714" s="94" t="s">
        <v>1746</v>
      </c>
      <c r="N714" s="94">
        <v>4</v>
      </c>
      <c r="O714" s="23" t="s">
        <v>1746</v>
      </c>
      <c r="P714" s="15" t="s">
        <v>1746</v>
      </c>
      <c r="Q714" s="15" t="s">
        <v>1746</v>
      </c>
      <c r="R714" s="136">
        <v>1</v>
      </c>
      <c r="S714" s="93">
        <v>1</v>
      </c>
      <c r="T714" s="138">
        <v>1</v>
      </c>
      <c r="U714" s="22" t="s">
        <v>1746</v>
      </c>
      <c r="V714" s="24" t="s">
        <v>1746</v>
      </c>
      <c r="W714" s="94">
        <v>11</v>
      </c>
      <c r="X714" s="141" t="s">
        <v>1746</v>
      </c>
      <c r="Y714" s="141" t="s">
        <v>1746</v>
      </c>
      <c r="Z714" s="153" t="s">
        <v>3703</v>
      </c>
    </row>
    <row r="715" spans="1:26" x14ac:dyDescent="0.25">
      <c r="A715" s="29">
        <v>714</v>
      </c>
      <c r="B715" s="90" t="s">
        <v>3511</v>
      </c>
      <c r="C715" s="90" t="s">
        <v>308</v>
      </c>
      <c r="D715" s="91">
        <v>44221</v>
      </c>
      <c r="E715" s="92">
        <v>0.52777777777777801</v>
      </c>
      <c r="F715" s="92">
        <v>0.86111111111111105</v>
      </c>
      <c r="G715" s="93">
        <v>1200</v>
      </c>
      <c r="H715" s="22" t="s">
        <v>1746</v>
      </c>
      <c r="I715" s="23" t="s">
        <v>1746</v>
      </c>
      <c r="J715" s="23" t="s">
        <v>1746</v>
      </c>
      <c r="K715" s="23" t="s">
        <v>1746</v>
      </c>
      <c r="L715" s="94">
        <v>0</v>
      </c>
      <c r="M715" s="94" t="s">
        <v>1746</v>
      </c>
      <c r="N715" s="94">
        <v>2.5</v>
      </c>
      <c r="O715" s="23" t="s">
        <v>1746</v>
      </c>
      <c r="P715" s="15" t="s">
        <v>1746</v>
      </c>
      <c r="Q715" s="15" t="s">
        <v>1746</v>
      </c>
      <c r="R715" s="136">
        <v>12.8</v>
      </c>
      <c r="S715" s="93">
        <v>1</v>
      </c>
      <c r="T715" s="138">
        <v>2.5</v>
      </c>
      <c r="U715" s="22" t="s">
        <v>1746</v>
      </c>
      <c r="V715" s="24" t="s">
        <v>1746</v>
      </c>
      <c r="W715" s="94">
        <v>8</v>
      </c>
      <c r="X715" s="141" t="s">
        <v>1746</v>
      </c>
      <c r="Y715" s="141" t="s">
        <v>1746</v>
      </c>
      <c r="Z715" s="153" t="s">
        <v>3702</v>
      </c>
    </row>
    <row r="716" spans="1:26" x14ac:dyDescent="0.25">
      <c r="A716" s="29">
        <v>715</v>
      </c>
      <c r="B716" s="90" t="s">
        <v>2064</v>
      </c>
      <c r="C716" s="90" t="s">
        <v>2379</v>
      </c>
      <c r="D716" s="91">
        <v>44223</v>
      </c>
      <c r="E716" s="92">
        <v>0.40277777777777801</v>
      </c>
      <c r="F716" s="92">
        <v>0.42361111111111099</v>
      </c>
      <c r="G716" s="93">
        <v>1200</v>
      </c>
      <c r="H716" s="22" t="s">
        <v>1746</v>
      </c>
      <c r="I716" s="23" t="s">
        <v>1746</v>
      </c>
      <c r="J716" s="23" t="s">
        <v>1746</v>
      </c>
      <c r="K716" s="23" t="s">
        <v>1746</v>
      </c>
      <c r="L716" s="94">
        <v>0</v>
      </c>
      <c r="M716" s="94" t="s">
        <v>1746</v>
      </c>
      <c r="N716" s="94">
        <v>2.5</v>
      </c>
      <c r="O716" s="23" t="s">
        <v>1746</v>
      </c>
      <c r="P716" s="15" t="s">
        <v>1746</v>
      </c>
      <c r="Q716" s="15" t="s">
        <v>1746</v>
      </c>
      <c r="R716" s="136">
        <v>0</v>
      </c>
      <c r="S716" s="93">
        <v>3</v>
      </c>
      <c r="T716" s="138">
        <v>7.5</v>
      </c>
      <c r="U716" s="22" t="s">
        <v>1746</v>
      </c>
      <c r="V716" s="24" t="s">
        <v>1746</v>
      </c>
      <c r="W716" s="94">
        <v>0.5</v>
      </c>
      <c r="X716" s="141" t="s">
        <v>1746</v>
      </c>
      <c r="Y716" s="141" t="s">
        <v>1746</v>
      </c>
      <c r="Z716" s="153" t="s">
        <v>3701</v>
      </c>
    </row>
    <row r="717" spans="1:26" x14ac:dyDescent="0.25">
      <c r="A717" s="29">
        <v>716</v>
      </c>
      <c r="B717" s="90" t="s">
        <v>2064</v>
      </c>
      <c r="C717" s="90" t="s">
        <v>234</v>
      </c>
      <c r="D717" s="91">
        <v>44224</v>
      </c>
      <c r="E717" s="92">
        <v>0.5625</v>
      </c>
      <c r="F717" s="92">
        <v>0.89583333333333304</v>
      </c>
      <c r="G717" s="93">
        <v>1200</v>
      </c>
      <c r="H717" s="22" t="s">
        <v>1746</v>
      </c>
      <c r="I717" s="23" t="s">
        <v>1746</v>
      </c>
      <c r="J717" s="23" t="s">
        <v>1746</v>
      </c>
      <c r="K717" s="23" t="s">
        <v>1746</v>
      </c>
      <c r="L717" s="94">
        <v>0</v>
      </c>
      <c r="M717" s="94" t="s">
        <v>1746</v>
      </c>
      <c r="N717" s="94">
        <v>5</v>
      </c>
      <c r="O717" s="23" t="s">
        <v>1746</v>
      </c>
      <c r="P717" s="15" t="s">
        <v>1746</v>
      </c>
      <c r="Q717" s="15" t="s">
        <v>1746</v>
      </c>
      <c r="R717" s="136">
        <v>18.5</v>
      </c>
      <c r="S717" s="93">
        <v>2</v>
      </c>
      <c r="T717" s="138">
        <v>10</v>
      </c>
      <c r="U717" s="22" t="s">
        <v>1746</v>
      </c>
      <c r="V717" s="24" t="s">
        <v>1746</v>
      </c>
      <c r="W717" s="94">
        <v>8</v>
      </c>
      <c r="X717" s="141" t="s">
        <v>1746</v>
      </c>
      <c r="Y717" s="141" t="s">
        <v>1746</v>
      </c>
      <c r="Z717" s="153" t="s">
        <v>3700</v>
      </c>
    </row>
    <row r="718" spans="1:26" x14ac:dyDescent="0.25">
      <c r="A718" s="29">
        <v>717</v>
      </c>
      <c r="B718" s="90" t="s">
        <v>2064</v>
      </c>
      <c r="C718" s="90" t="s">
        <v>235</v>
      </c>
      <c r="D718" s="91">
        <v>44225</v>
      </c>
      <c r="E718" s="92">
        <v>0.52777777777777801</v>
      </c>
      <c r="F718" s="92">
        <v>0.57638888888888895</v>
      </c>
      <c r="G718" s="93">
        <v>1200</v>
      </c>
      <c r="H718" s="22" t="s">
        <v>1746</v>
      </c>
      <c r="I718" s="23" t="s">
        <v>1746</v>
      </c>
      <c r="J718" s="23" t="s">
        <v>1746</v>
      </c>
      <c r="K718" s="23" t="s">
        <v>1746</v>
      </c>
      <c r="L718" s="94">
        <v>0</v>
      </c>
      <c r="M718" s="94" t="s">
        <v>1746</v>
      </c>
      <c r="N718" s="94">
        <v>4.2</v>
      </c>
      <c r="O718" s="23" t="s">
        <v>1746</v>
      </c>
      <c r="P718" s="15" t="s">
        <v>1746</v>
      </c>
      <c r="Q718" s="15" t="s">
        <v>1746</v>
      </c>
      <c r="R718" s="136">
        <v>1</v>
      </c>
      <c r="S718" s="93">
        <v>2</v>
      </c>
      <c r="T718" s="138">
        <v>8.4</v>
      </c>
      <c r="U718" s="22" t="s">
        <v>1746</v>
      </c>
      <c r="V718" s="24" t="s">
        <v>1746</v>
      </c>
      <c r="W718" s="94">
        <v>1.5</v>
      </c>
      <c r="X718" s="141" t="s">
        <v>1746</v>
      </c>
      <c r="Y718" s="141" t="s">
        <v>1746</v>
      </c>
      <c r="Z718" s="153" t="s">
        <v>3699</v>
      </c>
    </row>
    <row r="719" spans="1:26" x14ac:dyDescent="0.25">
      <c r="A719" s="29">
        <v>718</v>
      </c>
      <c r="B719" s="90" t="s">
        <v>3513</v>
      </c>
      <c r="C719" s="90" t="s">
        <v>27</v>
      </c>
      <c r="D719" s="91">
        <v>44225</v>
      </c>
      <c r="E719" s="92">
        <v>0.45138888888888901</v>
      </c>
      <c r="F719" s="92">
        <v>0.78472222222222199</v>
      </c>
      <c r="G719" s="93">
        <v>1200</v>
      </c>
      <c r="H719" s="22" t="s">
        <v>1746</v>
      </c>
      <c r="I719" s="23" t="s">
        <v>1746</v>
      </c>
      <c r="J719" s="23" t="s">
        <v>1746</v>
      </c>
      <c r="K719" s="23" t="s">
        <v>1746</v>
      </c>
      <c r="L719" s="94">
        <v>0</v>
      </c>
      <c r="M719" s="94" t="s">
        <v>1746</v>
      </c>
      <c r="N719" s="94">
        <v>4.25</v>
      </c>
      <c r="O719" s="23" t="s">
        <v>1746</v>
      </c>
      <c r="P719" s="15" t="s">
        <v>1746</v>
      </c>
      <c r="Q719" s="15" t="s">
        <v>1746</v>
      </c>
      <c r="R719" s="136">
        <v>3</v>
      </c>
      <c r="S719" s="93">
        <v>2</v>
      </c>
      <c r="T719" s="138">
        <v>8.5</v>
      </c>
      <c r="U719" s="22" t="s">
        <v>1746</v>
      </c>
      <c r="V719" s="24" t="s">
        <v>1746</v>
      </c>
      <c r="W719" s="94">
        <v>8</v>
      </c>
      <c r="X719" s="141" t="s">
        <v>1746</v>
      </c>
      <c r="Y719" s="141" t="s">
        <v>1746</v>
      </c>
      <c r="Z719" s="153" t="s">
        <v>3698</v>
      </c>
    </row>
    <row r="720" spans="1:26" x14ac:dyDescent="0.25">
      <c r="A720" s="29">
        <v>719</v>
      </c>
      <c r="B720" s="90" t="s">
        <v>3511</v>
      </c>
      <c r="C720" s="90" t="s">
        <v>126</v>
      </c>
      <c r="D720" s="91">
        <v>44225</v>
      </c>
      <c r="E720" s="92">
        <v>0.42708333333333298</v>
      </c>
      <c r="F720" s="92">
        <v>0.80208333333333304</v>
      </c>
      <c r="G720" s="93">
        <v>1200</v>
      </c>
      <c r="H720" s="22" t="s">
        <v>1746</v>
      </c>
      <c r="I720" s="23" t="s">
        <v>1746</v>
      </c>
      <c r="J720" s="23" t="s">
        <v>1746</v>
      </c>
      <c r="K720" s="23" t="s">
        <v>1746</v>
      </c>
      <c r="L720" s="94">
        <v>0</v>
      </c>
      <c r="M720" s="94" t="s">
        <v>1746</v>
      </c>
      <c r="N720" s="94">
        <v>5.8</v>
      </c>
      <c r="O720" s="23" t="s">
        <v>1746</v>
      </c>
      <c r="P720" s="15" t="s">
        <v>1746</v>
      </c>
      <c r="Q720" s="15" t="s">
        <v>1746</v>
      </c>
      <c r="R720" s="136">
        <v>2.2000000000000002</v>
      </c>
      <c r="S720" s="93">
        <v>1</v>
      </c>
      <c r="T720" s="138">
        <v>5.8</v>
      </c>
      <c r="U720" s="22" t="s">
        <v>1746</v>
      </c>
      <c r="V720" s="24" t="s">
        <v>1746</v>
      </c>
      <c r="W720" s="94">
        <v>9</v>
      </c>
      <c r="X720" s="141" t="s">
        <v>1746</v>
      </c>
      <c r="Y720" s="141" t="s">
        <v>1746</v>
      </c>
      <c r="Z720" s="153" t="s">
        <v>3697</v>
      </c>
    </row>
    <row r="721" spans="1:26" x14ac:dyDescent="0.25">
      <c r="A721" s="29">
        <v>720</v>
      </c>
      <c r="B721" s="90" t="s">
        <v>2069</v>
      </c>
      <c r="C721" s="90" t="s">
        <v>1766</v>
      </c>
      <c r="D721" s="91">
        <v>44226</v>
      </c>
      <c r="E721" s="92">
        <v>0.40972222222222199</v>
      </c>
      <c r="F721" s="92">
        <v>0.42708333333333298</v>
      </c>
      <c r="G721" s="93">
        <v>1200</v>
      </c>
      <c r="H721" s="22" t="s">
        <v>1746</v>
      </c>
      <c r="I721" s="23" t="s">
        <v>1746</v>
      </c>
      <c r="J721" s="23" t="s">
        <v>1746</v>
      </c>
      <c r="K721" s="23" t="s">
        <v>1746</v>
      </c>
      <c r="L721" s="94" t="s">
        <v>3557</v>
      </c>
      <c r="M721" s="94" t="s">
        <v>1746</v>
      </c>
      <c r="N721" s="94" t="s">
        <v>3557</v>
      </c>
      <c r="O721" s="23" t="s">
        <v>1746</v>
      </c>
      <c r="P721" s="15" t="s">
        <v>1746</v>
      </c>
      <c r="Q721" s="15" t="s">
        <v>1746</v>
      </c>
      <c r="R721" s="136">
        <v>2</v>
      </c>
      <c r="S721" s="93">
        <v>1</v>
      </c>
      <c r="T721" s="138">
        <v>0</v>
      </c>
      <c r="U721" s="22" t="s">
        <v>1746</v>
      </c>
      <c r="V721" s="24" t="s">
        <v>1746</v>
      </c>
      <c r="W721" s="94">
        <v>0.4</v>
      </c>
      <c r="X721" s="141" t="s">
        <v>1746</v>
      </c>
      <c r="Y721" s="141" t="s">
        <v>1746</v>
      </c>
      <c r="Z721" s="153" t="s">
        <v>3696</v>
      </c>
    </row>
    <row r="722" spans="1:26" x14ac:dyDescent="0.25">
      <c r="A722" s="29">
        <v>721</v>
      </c>
      <c r="B722" s="90" t="s">
        <v>2069</v>
      </c>
      <c r="C722" s="90" t="s">
        <v>1766</v>
      </c>
      <c r="D722" s="91">
        <v>44227</v>
      </c>
      <c r="E722" s="92">
        <v>0.39583333333333298</v>
      </c>
      <c r="F722" s="92">
        <v>0.72916666666666696</v>
      </c>
      <c r="G722" s="93">
        <v>1200</v>
      </c>
      <c r="H722" s="22" t="s">
        <v>1746</v>
      </c>
      <c r="I722" s="23" t="s">
        <v>1746</v>
      </c>
      <c r="J722" s="23" t="s">
        <v>1746</v>
      </c>
      <c r="K722" s="23" t="s">
        <v>1746</v>
      </c>
      <c r="L722" s="94">
        <v>3.5</v>
      </c>
      <c r="M722" s="94" t="s">
        <v>1746</v>
      </c>
      <c r="N722" s="94">
        <v>7.7</v>
      </c>
      <c r="O722" s="23" t="s">
        <v>1746</v>
      </c>
      <c r="P722" s="15" t="s">
        <v>1746</v>
      </c>
      <c r="Q722" s="15" t="s">
        <v>1746</v>
      </c>
      <c r="R722" s="136">
        <v>14</v>
      </c>
      <c r="S722" s="93">
        <v>3</v>
      </c>
      <c r="T722" s="138">
        <v>12.600000000000001</v>
      </c>
      <c r="U722" s="22" t="s">
        <v>1746</v>
      </c>
      <c r="V722" s="24" t="s">
        <v>1746</v>
      </c>
      <c r="W722" s="94">
        <v>8</v>
      </c>
      <c r="X722" s="141" t="s">
        <v>1746</v>
      </c>
      <c r="Y722" s="141" t="s">
        <v>1746</v>
      </c>
      <c r="Z722" s="153" t="s">
        <v>3695</v>
      </c>
    </row>
    <row r="723" spans="1:26" x14ac:dyDescent="0.25">
      <c r="A723" s="29">
        <v>722</v>
      </c>
      <c r="B723" s="90" t="s">
        <v>2064</v>
      </c>
      <c r="C723" s="90" t="s">
        <v>3515</v>
      </c>
      <c r="D723" s="91">
        <v>44229</v>
      </c>
      <c r="E723" s="92">
        <v>0.67013888888888895</v>
      </c>
      <c r="F723" s="92">
        <v>0.83680555555555503</v>
      </c>
      <c r="G723" s="93">
        <v>1200</v>
      </c>
      <c r="H723" s="22" t="s">
        <v>1746</v>
      </c>
      <c r="I723" s="23" t="s">
        <v>1746</v>
      </c>
      <c r="J723" s="23" t="s">
        <v>1746</v>
      </c>
      <c r="K723" s="23" t="s">
        <v>1746</v>
      </c>
      <c r="L723" s="94">
        <v>0</v>
      </c>
      <c r="M723" s="94" t="s">
        <v>1746</v>
      </c>
      <c r="N723" s="94">
        <v>5</v>
      </c>
      <c r="O723" s="23" t="s">
        <v>1746</v>
      </c>
      <c r="P723" s="15" t="s">
        <v>1746</v>
      </c>
      <c r="Q723" s="15" t="s">
        <v>1746</v>
      </c>
      <c r="R723" s="136">
        <v>0.5</v>
      </c>
      <c r="S723" s="93">
        <v>2</v>
      </c>
      <c r="T723" s="138">
        <v>10</v>
      </c>
      <c r="U723" s="22" t="s">
        <v>1746</v>
      </c>
      <c r="V723" s="24" t="s">
        <v>1746</v>
      </c>
      <c r="W723" s="94">
        <v>4</v>
      </c>
      <c r="X723" s="141" t="s">
        <v>1746</v>
      </c>
      <c r="Y723" s="141" t="s">
        <v>1746</v>
      </c>
      <c r="Z723" s="153" t="s">
        <v>3694</v>
      </c>
    </row>
    <row r="724" spans="1:26" x14ac:dyDescent="0.25">
      <c r="A724" s="29">
        <v>723</v>
      </c>
      <c r="B724" s="90" t="s">
        <v>2064</v>
      </c>
      <c r="C724" s="90" t="s">
        <v>3522</v>
      </c>
      <c r="D724" s="91">
        <v>44230</v>
      </c>
      <c r="E724" s="92">
        <v>0.42361111111111099</v>
      </c>
      <c r="F724" s="92">
        <v>0.79861111111111105</v>
      </c>
      <c r="G724" s="93">
        <v>1200</v>
      </c>
      <c r="H724" s="22" t="s">
        <v>1746</v>
      </c>
      <c r="I724" s="23" t="s">
        <v>1746</v>
      </c>
      <c r="J724" s="23" t="s">
        <v>1746</v>
      </c>
      <c r="K724" s="23" t="s">
        <v>1746</v>
      </c>
      <c r="L724" s="94">
        <v>0</v>
      </c>
      <c r="M724" s="94" t="s">
        <v>1746</v>
      </c>
      <c r="N724" s="94">
        <v>4</v>
      </c>
      <c r="O724" s="23" t="s">
        <v>1746</v>
      </c>
      <c r="P724" s="15" t="s">
        <v>1746</v>
      </c>
      <c r="Q724" s="15" t="s">
        <v>1746</v>
      </c>
      <c r="R724" s="136">
        <v>4.5</v>
      </c>
      <c r="S724" s="93">
        <v>2</v>
      </c>
      <c r="T724" s="138">
        <v>8</v>
      </c>
      <c r="U724" s="22" t="s">
        <v>1746</v>
      </c>
      <c r="V724" s="24" t="s">
        <v>1746</v>
      </c>
      <c r="W724" s="94">
        <v>9</v>
      </c>
      <c r="X724" s="141" t="s">
        <v>1746</v>
      </c>
      <c r="Y724" s="141" t="s">
        <v>1746</v>
      </c>
      <c r="Z724" s="153" t="s">
        <v>3693</v>
      </c>
    </row>
    <row r="725" spans="1:26" x14ac:dyDescent="0.25">
      <c r="A725" s="29">
        <v>724</v>
      </c>
      <c r="B725" s="90" t="s">
        <v>2064</v>
      </c>
      <c r="C725" s="90" t="s">
        <v>27</v>
      </c>
      <c r="D725" s="91">
        <v>44231</v>
      </c>
      <c r="E725" s="92">
        <v>0.46875</v>
      </c>
      <c r="F725" s="92">
        <v>0.80208333333333304</v>
      </c>
      <c r="G725" s="93">
        <v>1200</v>
      </c>
      <c r="H725" s="22" t="s">
        <v>1746</v>
      </c>
      <c r="I725" s="23" t="s">
        <v>1746</v>
      </c>
      <c r="J725" s="23" t="s">
        <v>1746</v>
      </c>
      <c r="K725" s="23" t="s">
        <v>1746</v>
      </c>
      <c r="L725" s="94">
        <v>0</v>
      </c>
      <c r="M725" s="94" t="s">
        <v>1746</v>
      </c>
      <c r="N725" s="94">
        <v>4.5</v>
      </c>
      <c r="O725" s="23" t="s">
        <v>1746</v>
      </c>
      <c r="P725" s="15" t="s">
        <v>1746</v>
      </c>
      <c r="Q725" s="15" t="s">
        <v>1746</v>
      </c>
      <c r="R725" s="136">
        <v>10.5</v>
      </c>
      <c r="S725" s="93">
        <v>3</v>
      </c>
      <c r="T725" s="138">
        <v>13.5</v>
      </c>
      <c r="U725" s="22" t="s">
        <v>1746</v>
      </c>
      <c r="V725" s="24" t="s">
        <v>1746</v>
      </c>
      <c r="W725" s="94">
        <v>8</v>
      </c>
      <c r="X725" s="141" t="s">
        <v>1746</v>
      </c>
      <c r="Y725" s="141" t="s">
        <v>1746</v>
      </c>
      <c r="Z725" s="153" t="s">
        <v>3692</v>
      </c>
    </row>
    <row r="726" spans="1:26" x14ac:dyDescent="0.25">
      <c r="A726" s="29">
        <v>725</v>
      </c>
      <c r="B726" s="90" t="s">
        <v>3511</v>
      </c>
      <c r="C726" s="90" t="s">
        <v>2379</v>
      </c>
      <c r="D726" s="91">
        <v>44232</v>
      </c>
      <c r="E726" s="92">
        <v>0.59375</v>
      </c>
      <c r="F726" s="92">
        <v>0.92708333333333304</v>
      </c>
      <c r="G726" s="93">
        <v>1200</v>
      </c>
      <c r="H726" s="22" t="s">
        <v>1746</v>
      </c>
      <c r="I726" s="23" t="s">
        <v>1746</v>
      </c>
      <c r="J726" s="23" t="s">
        <v>1746</v>
      </c>
      <c r="K726" s="23" t="s">
        <v>1746</v>
      </c>
      <c r="L726" s="94">
        <v>0</v>
      </c>
      <c r="M726" s="94" t="s">
        <v>1746</v>
      </c>
      <c r="N726" s="94">
        <v>2.5</v>
      </c>
      <c r="O726" s="23" t="s">
        <v>1746</v>
      </c>
      <c r="P726" s="15" t="s">
        <v>1746</v>
      </c>
      <c r="Q726" s="15" t="s">
        <v>1746</v>
      </c>
      <c r="R726" s="136">
        <v>6.9</v>
      </c>
      <c r="S726" s="93">
        <v>1</v>
      </c>
      <c r="T726" s="138">
        <v>2.5</v>
      </c>
      <c r="U726" s="22" t="s">
        <v>1746</v>
      </c>
      <c r="V726" s="24" t="s">
        <v>1746</v>
      </c>
      <c r="W726" s="94">
        <v>8</v>
      </c>
      <c r="X726" s="141" t="s">
        <v>1746</v>
      </c>
      <c r="Y726" s="141" t="s">
        <v>1746</v>
      </c>
      <c r="Z726" s="153" t="s">
        <v>3691</v>
      </c>
    </row>
    <row r="727" spans="1:26" x14ac:dyDescent="0.25">
      <c r="A727" s="29">
        <v>726</v>
      </c>
      <c r="B727" s="90" t="s">
        <v>3511</v>
      </c>
      <c r="C727" s="90" t="s">
        <v>2379</v>
      </c>
      <c r="D727" s="91">
        <v>44234</v>
      </c>
      <c r="E727" s="92">
        <v>0.45833333333333298</v>
      </c>
      <c r="F727" s="92">
        <v>0.79166666666666696</v>
      </c>
      <c r="G727" s="93">
        <v>1200</v>
      </c>
      <c r="H727" s="22" t="s">
        <v>1746</v>
      </c>
      <c r="I727" s="23" t="s">
        <v>1746</v>
      </c>
      <c r="J727" s="23" t="s">
        <v>1746</v>
      </c>
      <c r="K727" s="23" t="s">
        <v>1746</v>
      </c>
      <c r="L727" s="94">
        <v>0</v>
      </c>
      <c r="M727" s="94" t="s">
        <v>1746</v>
      </c>
      <c r="N727" s="94">
        <v>3.56</v>
      </c>
      <c r="O727" s="23" t="s">
        <v>1746</v>
      </c>
      <c r="P727" s="15" t="s">
        <v>1746</v>
      </c>
      <c r="Q727" s="15" t="s">
        <v>1746</v>
      </c>
      <c r="R727" s="136">
        <v>6.2</v>
      </c>
      <c r="S727" s="93">
        <v>1.5</v>
      </c>
      <c r="T727" s="138">
        <v>5.34</v>
      </c>
      <c r="U727" s="22" t="s">
        <v>1746</v>
      </c>
      <c r="V727" s="24" t="s">
        <v>1746</v>
      </c>
      <c r="W727" s="94">
        <v>8</v>
      </c>
      <c r="X727" s="141" t="s">
        <v>1746</v>
      </c>
      <c r="Y727" s="141" t="s">
        <v>1746</v>
      </c>
      <c r="Z727" s="153" t="s">
        <v>3690</v>
      </c>
    </row>
    <row r="728" spans="1:26" x14ac:dyDescent="0.25">
      <c r="A728" s="29">
        <v>727</v>
      </c>
      <c r="B728" s="90" t="s">
        <v>3511</v>
      </c>
      <c r="C728" s="90" t="s">
        <v>2725</v>
      </c>
      <c r="D728" s="91">
        <v>44235</v>
      </c>
      <c r="E728" s="92">
        <v>0.45486111111111099</v>
      </c>
      <c r="F728" s="92">
        <v>0.71180555555555503</v>
      </c>
      <c r="G728" s="93">
        <v>1200</v>
      </c>
      <c r="H728" s="22" t="s">
        <v>1746</v>
      </c>
      <c r="I728" s="23" t="s">
        <v>1746</v>
      </c>
      <c r="J728" s="23" t="s">
        <v>1746</v>
      </c>
      <c r="K728" s="23" t="s">
        <v>1746</v>
      </c>
      <c r="L728" s="94">
        <v>4</v>
      </c>
      <c r="M728" s="94" t="s">
        <v>1746</v>
      </c>
      <c r="N728" s="94">
        <v>4.5</v>
      </c>
      <c r="O728" s="23" t="s">
        <v>1746</v>
      </c>
      <c r="P728" s="15" t="s">
        <v>1746</v>
      </c>
      <c r="Q728" s="15" t="s">
        <v>1746</v>
      </c>
      <c r="R728" s="136">
        <v>2.8</v>
      </c>
      <c r="S728" s="93">
        <v>1.5</v>
      </c>
      <c r="T728" s="138">
        <v>0.75</v>
      </c>
      <c r="U728" s="22" t="s">
        <v>1746</v>
      </c>
      <c r="V728" s="24" t="s">
        <v>1746</v>
      </c>
      <c r="W728" s="94">
        <v>5.0999999999999996</v>
      </c>
      <c r="X728" s="141" t="s">
        <v>1746</v>
      </c>
      <c r="Y728" s="141" t="s">
        <v>1746</v>
      </c>
      <c r="Z728" s="153" t="s">
        <v>3689</v>
      </c>
    </row>
    <row r="729" spans="1:26" x14ac:dyDescent="0.25">
      <c r="A729" s="29">
        <v>728</v>
      </c>
      <c r="B729" s="90" t="s">
        <v>3511</v>
      </c>
      <c r="C729" s="90" t="s">
        <v>2717</v>
      </c>
      <c r="D729" s="91">
        <v>44235</v>
      </c>
      <c r="E729" s="92">
        <v>0.73611111111111105</v>
      </c>
      <c r="F729" s="92">
        <v>0.85763888888888895</v>
      </c>
      <c r="G729" s="93">
        <v>1200</v>
      </c>
      <c r="H729" s="22" t="s">
        <v>1746</v>
      </c>
      <c r="I729" s="23" t="s">
        <v>1746</v>
      </c>
      <c r="J729" s="23" t="s">
        <v>1746</v>
      </c>
      <c r="K729" s="23" t="s">
        <v>1746</v>
      </c>
      <c r="L729" s="94">
        <v>8.6</v>
      </c>
      <c r="M729" s="94" t="s">
        <v>1746</v>
      </c>
      <c r="N729" s="94">
        <v>10</v>
      </c>
      <c r="O729" s="23" t="s">
        <v>1746</v>
      </c>
      <c r="P729" s="15" t="s">
        <v>1746</v>
      </c>
      <c r="Q729" s="15" t="s">
        <v>1746</v>
      </c>
      <c r="R729" s="136">
        <v>0.2</v>
      </c>
      <c r="S729" s="93">
        <v>1</v>
      </c>
      <c r="T729" s="138">
        <v>1.4000000000000004</v>
      </c>
      <c r="U729" s="22" t="s">
        <v>1746</v>
      </c>
      <c r="V729" s="24" t="s">
        <v>1746</v>
      </c>
      <c r="W729" s="94">
        <v>2.9</v>
      </c>
      <c r="X729" s="141" t="s">
        <v>1746</v>
      </c>
      <c r="Y729" s="141" t="s">
        <v>1746</v>
      </c>
      <c r="Z729" s="153" t="s">
        <v>3688</v>
      </c>
    </row>
    <row r="730" spans="1:26" x14ac:dyDescent="0.25">
      <c r="A730" s="29">
        <v>729</v>
      </c>
      <c r="B730" s="90" t="s">
        <v>3511</v>
      </c>
      <c r="C730" s="90" t="s">
        <v>2717</v>
      </c>
      <c r="D730" s="91">
        <v>44236</v>
      </c>
      <c r="E730" s="92">
        <v>0.40625</v>
      </c>
      <c r="F730" s="92">
        <v>0.73958333333333304</v>
      </c>
      <c r="G730" s="93">
        <v>1200</v>
      </c>
      <c r="H730" s="22" t="s">
        <v>1746</v>
      </c>
      <c r="I730" s="23" t="s">
        <v>1746</v>
      </c>
      <c r="J730" s="23" t="s">
        <v>1746</v>
      </c>
      <c r="K730" s="23" t="s">
        <v>1746</v>
      </c>
      <c r="L730" s="94">
        <v>8.1999999999999993</v>
      </c>
      <c r="M730" s="94" t="s">
        <v>1746</v>
      </c>
      <c r="N730" s="94">
        <v>8.5</v>
      </c>
      <c r="O730" s="23" t="s">
        <v>1746</v>
      </c>
      <c r="P730" s="15" t="s">
        <v>1746</v>
      </c>
      <c r="Q730" s="15" t="s">
        <v>1746</v>
      </c>
      <c r="R730" s="136">
        <v>0</v>
      </c>
      <c r="S730" s="93">
        <v>1</v>
      </c>
      <c r="T730" s="138">
        <v>0.30000000000000071</v>
      </c>
      <c r="U730" s="22" t="s">
        <v>1746</v>
      </c>
      <c r="V730" s="24" t="s">
        <v>1746</v>
      </c>
      <c r="W730" s="94">
        <v>8</v>
      </c>
      <c r="X730" s="141" t="s">
        <v>1746</v>
      </c>
      <c r="Y730" s="141" t="s">
        <v>1746</v>
      </c>
      <c r="Z730" s="153" t="s">
        <v>3687</v>
      </c>
    </row>
    <row r="731" spans="1:26" x14ac:dyDescent="0.25">
      <c r="A731" s="29">
        <v>730</v>
      </c>
      <c r="B731" s="90" t="s">
        <v>3508</v>
      </c>
      <c r="C731" s="90" t="s">
        <v>269</v>
      </c>
      <c r="D731" s="91">
        <v>44236</v>
      </c>
      <c r="E731" s="92">
        <v>0.52777777777777801</v>
      </c>
      <c r="F731" s="92">
        <v>0.77777777777777801</v>
      </c>
      <c r="G731" s="93">
        <v>1200</v>
      </c>
      <c r="H731" s="22" t="s">
        <v>1746</v>
      </c>
      <c r="I731" s="23" t="s">
        <v>1746</v>
      </c>
      <c r="J731" s="23" t="s">
        <v>1746</v>
      </c>
      <c r="K731" s="23" t="s">
        <v>1746</v>
      </c>
      <c r="L731" s="94">
        <v>0</v>
      </c>
      <c r="M731" s="94" t="s">
        <v>1746</v>
      </c>
      <c r="N731" s="94">
        <v>0</v>
      </c>
      <c r="O731" s="23" t="s">
        <v>1746</v>
      </c>
      <c r="P731" s="15" t="s">
        <v>1746</v>
      </c>
      <c r="Q731" s="15" t="s">
        <v>1746</v>
      </c>
      <c r="R731" s="136">
        <v>0</v>
      </c>
      <c r="S731" s="93">
        <v>1</v>
      </c>
      <c r="T731" s="138">
        <v>0</v>
      </c>
      <c r="U731" s="22" t="s">
        <v>1746</v>
      </c>
      <c r="V731" s="24" t="s">
        <v>1746</v>
      </c>
      <c r="W731" s="94">
        <v>6</v>
      </c>
      <c r="X731" s="141" t="s">
        <v>1746</v>
      </c>
      <c r="Y731" s="141" t="s">
        <v>1746</v>
      </c>
      <c r="Z731" s="153" t="s">
        <v>3686</v>
      </c>
    </row>
    <row r="732" spans="1:26" x14ac:dyDescent="0.25">
      <c r="A732" s="29">
        <v>731</v>
      </c>
      <c r="B732" s="90" t="s">
        <v>3508</v>
      </c>
      <c r="C732" s="90" t="s">
        <v>2379</v>
      </c>
      <c r="D732" s="91">
        <v>44245</v>
      </c>
      <c r="E732" s="92">
        <v>0.45833333333333298</v>
      </c>
      <c r="F732" s="92">
        <v>0.79166666666666696</v>
      </c>
      <c r="G732" s="93">
        <v>1200</v>
      </c>
      <c r="H732" s="22" t="s">
        <v>1746</v>
      </c>
      <c r="I732" s="23" t="s">
        <v>1746</v>
      </c>
      <c r="J732" s="23" t="s">
        <v>1746</v>
      </c>
      <c r="K732" s="23" t="s">
        <v>1746</v>
      </c>
      <c r="L732" s="94">
        <v>0</v>
      </c>
      <c r="M732" s="94" t="s">
        <v>1746</v>
      </c>
      <c r="N732" s="94">
        <v>5.0599999999999996</v>
      </c>
      <c r="O732" s="23" t="s">
        <v>1746</v>
      </c>
      <c r="P732" s="15" t="s">
        <v>1746</v>
      </c>
      <c r="Q732" s="15" t="s">
        <v>1746</v>
      </c>
      <c r="R732" s="136">
        <v>4</v>
      </c>
      <c r="S732" s="93">
        <v>2</v>
      </c>
      <c r="T732" s="138">
        <v>10.119999999999999</v>
      </c>
      <c r="U732" s="22" t="s">
        <v>1746</v>
      </c>
      <c r="V732" s="24" t="s">
        <v>1746</v>
      </c>
      <c r="W732" s="94">
        <v>8</v>
      </c>
      <c r="X732" s="141" t="s">
        <v>1746</v>
      </c>
      <c r="Y732" s="141" t="s">
        <v>1746</v>
      </c>
      <c r="Z732" s="153" t="s">
        <v>3685</v>
      </c>
    </row>
    <row r="733" spans="1:26" x14ac:dyDescent="0.25">
      <c r="A733" s="29">
        <v>732</v>
      </c>
      <c r="B733" s="90" t="s">
        <v>3511</v>
      </c>
      <c r="C733" s="90" t="s">
        <v>27</v>
      </c>
      <c r="D733" s="91">
        <v>44245</v>
      </c>
      <c r="E733" s="92">
        <v>0.45833333333333298</v>
      </c>
      <c r="F733" s="92">
        <v>0.79166666666666696</v>
      </c>
      <c r="G733" s="93">
        <v>1200</v>
      </c>
      <c r="H733" s="22" t="s">
        <v>1746</v>
      </c>
      <c r="I733" s="23" t="s">
        <v>1746</v>
      </c>
      <c r="J733" s="23" t="s">
        <v>1746</v>
      </c>
      <c r="K733" s="23" t="s">
        <v>1746</v>
      </c>
      <c r="L733" s="94">
        <v>0</v>
      </c>
      <c r="M733" s="94" t="s">
        <v>1746</v>
      </c>
      <c r="N733" s="94">
        <v>7</v>
      </c>
      <c r="O733" s="23" t="s">
        <v>1746</v>
      </c>
      <c r="P733" s="15" t="s">
        <v>1746</v>
      </c>
      <c r="Q733" s="15" t="s">
        <v>1746</v>
      </c>
      <c r="R733" s="136">
        <v>5</v>
      </c>
      <c r="S733" s="93">
        <v>2.5</v>
      </c>
      <c r="T733" s="138">
        <v>17.5</v>
      </c>
      <c r="U733" s="22" t="s">
        <v>1746</v>
      </c>
      <c r="V733" s="24" t="s">
        <v>1746</v>
      </c>
      <c r="W733" s="94">
        <v>8</v>
      </c>
      <c r="X733" s="141" t="s">
        <v>1746</v>
      </c>
      <c r="Y733" s="141" t="s">
        <v>1746</v>
      </c>
      <c r="Z733" s="153" t="s">
        <v>3684</v>
      </c>
    </row>
    <row r="734" spans="1:26" x14ac:dyDescent="0.25">
      <c r="A734" s="29">
        <v>733</v>
      </c>
      <c r="B734" s="90" t="s">
        <v>3508</v>
      </c>
      <c r="C734" s="90" t="s">
        <v>2380</v>
      </c>
      <c r="D734" s="91">
        <v>44246</v>
      </c>
      <c r="E734" s="92">
        <v>0.43055555555555602</v>
      </c>
      <c r="F734" s="92">
        <v>0.80555555555555503</v>
      </c>
      <c r="G734" s="93">
        <v>1200</v>
      </c>
      <c r="H734" s="22" t="s">
        <v>1746</v>
      </c>
      <c r="I734" s="23" t="s">
        <v>1746</v>
      </c>
      <c r="J734" s="23" t="s">
        <v>1746</v>
      </c>
      <c r="K734" s="23" t="s">
        <v>1746</v>
      </c>
      <c r="L734" s="94">
        <v>0</v>
      </c>
      <c r="M734" s="94" t="s">
        <v>1746</v>
      </c>
      <c r="N734" s="94">
        <v>3.5</v>
      </c>
      <c r="O734" s="23" t="s">
        <v>1746</v>
      </c>
      <c r="P734" s="15" t="s">
        <v>1746</v>
      </c>
      <c r="Q734" s="15" t="s">
        <v>1746</v>
      </c>
      <c r="R734" s="136">
        <v>0</v>
      </c>
      <c r="S734" s="93">
        <v>1</v>
      </c>
      <c r="T734" s="138">
        <v>3.5</v>
      </c>
      <c r="U734" s="22" t="s">
        <v>1746</v>
      </c>
      <c r="V734" s="24" t="s">
        <v>1746</v>
      </c>
      <c r="W734" s="94">
        <v>9</v>
      </c>
      <c r="X734" s="141" t="s">
        <v>1746</v>
      </c>
      <c r="Y734" s="141" t="s">
        <v>1746</v>
      </c>
      <c r="Z734" s="153" t="s">
        <v>3683</v>
      </c>
    </row>
    <row r="735" spans="1:26" x14ac:dyDescent="0.25">
      <c r="A735" s="29">
        <v>734</v>
      </c>
      <c r="B735" s="90" t="s">
        <v>3511</v>
      </c>
      <c r="C735" s="90" t="s">
        <v>87</v>
      </c>
      <c r="D735" s="91">
        <v>44246</v>
      </c>
      <c r="E735" s="92">
        <v>0.47222222222222199</v>
      </c>
      <c r="F735" s="92">
        <v>0.80555555555555503</v>
      </c>
      <c r="G735" s="93">
        <v>1200</v>
      </c>
      <c r="H735" s="22" t="s">
        <v>1746</v>
      </c>
      <c r="I735" s="23" t="s">
        <v>1746</v>
      </c>
      <c r="J735" s="23" t="s">
        <v>1746</v>
      </c>
      <c r="K735" s="23" t="s">
        <v>1746</v>
      </c>
      <c r="L735" s="94">
        <v>0</v>
      </c>
      <c r="M735" s="94" t="s">
        <v>1746</v>
      </c>
      <c r="N735" s="94">
        <v>7</v>
      </c>
      <c r="O735" s="23" t="s">
        <v>1746</v>
      </c>
      <c r="P735" s="15" t="s">
        <v>1746</v>
      </c>
      <c r="Q735" s="15" t="s">
        <v>1746</v>
      </c>
      <c r="R735" s="136">
        <v>6.2</v>
      </c>
      <c r="S735" s="93">
        <v>2</v>
      </c>
      <c r="T735" s="138">
        <v>14</v>
      </c>
      <c r="U735" s="22" t="s">
        <v>1746</v>
      </c>
      <c r="V735" s="24" t="s">
        <v>1746</v>
      </c>
      <c r="W735" s="94">
        <v>8</v>
      </c>
      <c r="X735" s="141" t="s">
        <v>1746</v>
      </c>
      <c r="Y735" s="141" t="s">
        <v>1746</v>
      </c>
      <c r="Z735" s="153" t="s">
        <v>3682</v>
      </c>
    </row>
    <row r="736" spans="1:26" x14ac:dyDescent="0.25">
      <c r="A736" s="29">
        <v>735</v>
      </c>
      <c r="B736" s="90" t="s">
        <v>3509</v>
      </c>
      <c r="C736" s="90" t="s">
        <v>163</v>
      </c>
      <c r="D736" s="91">
        <v>44246</v>
      </c>
      <c r="E736" s="92">
        <v>0.58333333333333304</v>
      </c>
      <c r="F736" s="92">
        <v>0.91666666666666696</v>
      </c>
      <c r="G736" s="93">
        <v>1200</v>
      </c>
      <c r="H736" s="22" t="s">
        <v>1746</v>
      </c>
      <c r="I736" s="23" t="s">
        <v>1746</v>
      </c>
      <c r="J736" s="23" t="s">
        <v>1746</v>
      </c>
      <c r="K736" s="23" t="s">
        <v>1746</v>
      </c>
      <c r="L736" s="94">
        <v>0</v>
      </c>
      <c r="M736" s="94" t="s">
        <v>1746</v>
      </c>
      <c r="N736" s="94">
        <v>7.3</v>
      </c>
      <c r="O736" s="23" t="s">
        <v>1746</v>
      </c>
      <c r="P736" s="15" t="s">
        <v>1746</v>
      </c>
      <c r="Q736" s="15" t="s">
        <v>1746</v>
      </c>
      <c r="R736" s="136">
        <v>5</v>
      </c>
      <c r="S736" s="93">
        <v>2</v>
      </c>
      <c r="T736" s="138">
        <v>14.6</v>
      </c>
      <c r="U736" s="22" t="s">
        <v>1746</v>
      </c>
      <c r="V736" s="24" t="s">
        <v>1746</v>
      </c>
      <c r="W736" s="94">
        <v>8</v>
      </c>
      <c r="X736" s="141" t="s">
        <v>1746</v>
      </c>
      <c r="Y736" s="141" t="s">
        <v>1746</v>
      </c>
      <c r="Z736" s="153" t="s">
        <v>3681</v>
      </c>
    </row>
    <row r="737" spans="1:26" x14ac:dyDescent="0.25">
      <c r="A737" s="29">
        <v>736</v>
      </c>
      <c r="B737" s="90" t="s">
        <v>3509</v>
      </c>
      <c r="C737" s="90" t="s">
        <v>1766</v>
      </c>
      <c r="D737" s="91">
        <v>44247</v>
      </c>
      <c r="E737" s="92">
        <v>0.59722222222222199</v>
      </c>
      <c r="F737" s="92">
        <v>0.76388888888888895</v>
      </c>
      <c r="G737" s="93">
        <v>1200</v>
      </c>
      <c r="H737" s="22" t="s">
        <v>1746</v>
      </c>
      <c r="I737" s="23" t="s">
        <v>1746</v>
      </c>
      <c r="J737" s="23" t="s">
        <v>1746</v>
      </c>
      <c r="K737" s="23" t="s">
        <v>1746</v>
      </c>
      <c r="L737" s="94">
        <v>0</v>
      </c>
      <c r="M737" s="94" t="s">
        <v>1746</v>
      </c>
      <c r="N737" s="94">
        <v>4.5</v>
      </c>
      <c r="O737" s="23" t="s">
        <v>1746</v>
      </c>
      <c r="P737" s="15" t="s">
        <v>1746</v>
      </c>
      <c r="Q737" s="15" t="s">
        <v>1746</v>
      </c>
      <c r="R737" s="136">
        <v>3</v>
      </c>
      <c r="S737" s="93">
        <v>2</v>
      </c>
      <c r="T737" s="138">
        <v>9</v>
      </c>
      <c r="U737" s="22" t="s">
        <v>1746</v>
      </c>
      <c r="V737" s="24" t="s">
        <v>1746</v>
      </c>
      <c r="W737" s="94">
        <v>4</v>
      </c>
      <c r="X737" s="141" t="s">
        <v>1746</v>
      </c>
      <c r="Y737" s="141" t="s">
        <v>1746</v>
      </c>
      <c r="Z737" s="153" t="s">
        <v>3680</v>
      </c>
    </row>
    <row r="738" spans="1:26" x14ac:dyDescent="0.25">
      <c r="A738" s="29">
        <v>737</v>
      </c>
      <c r="B738" s="90" t="s">
        <v>3508</v>
      </c>
      <c r="C738" s="90" t="s">
        <v>235</v>
      </c>
      <c r="D738" s="91">
        <v>44247</v>
      </c>
      <c r="E738" s="92">
        <v>0.45138888888888901</v>
      </c>
      <c r="F738" s="92">
        <v>0.78472222222222199</v>
      </c>
      <c r="G738" s="93">
        <v>1200</v>
      </c>
      <c r="H738" s="22" t="s">
        <v>1746</v>
      </c>
      <c r="I738" s="23" t="s">
        <v>1746</v>
      </c>
      <c r="J738" s="23" t="s">
        <v>1746</v>
      </c>
      <c r="K738" s="23" t="s">
        <v>1746</v>
      </c>
      <c r="L738" s="94">
        <v>0</v>
      </c>
      <c r="M738" s="94" t="s">
        <v>1746</v>
      </c>
      <c r="N738" s="94">
        <v>2</v>
      </c>
      <c r="O738" s="23" t="s">
        <v>1746</v>
      </c>
      <c r="P738" s="15" t="s">
        <v>1746</v>
      </c>
      <c r="Q738" s="15" t="s">
        <v>1746</v>
      </c>
      <c r="R738" s="136">
        <v>0</v>
      </c>
      <c r="S738" s="93">
        <v>1</v>
      </c>
      <c r="T738" s="138">
        <v>2</v>
      </c>
      <c r="U738" s="22" t="s">
        <v>1746</v>
      </c>
      <c r="V738" s="24" t="s">
        <v>1746</v>
      </c>
      <c r="W738" s="94">
        <v>8</v>
      </c>
      <c r="X738" s="141" t="s">
        <v>1746</v>
      </c>
      <c r="Y738" s="141" t="s">
        <v>1746</v>
      </c>
      <c r="Z738" s="153" t="s">
        <v>3679</v>
      </c>
    </row>
    <row r="739" spans="1:26" x14ac:dyDescent="0.25">
      <c r="A739" s="29">
        <v>738</v>
      </c>
      <c r="B739" s="90" t="s">
        <v>3511</v>
      </c>
      <c r="C739" s="90" t="s">
        <v>3521</v>
      </c>
      <c r="D739" s="91">
        <v>44247</v>
      </c>
      <c r="E739" s="92">
        <v>0.48611111111111099</v>
      </c>
      <c r="F739" s="92">
        <v>0.81944444444444497</v>
      </c>
      <c r="G739" s="93">
        <v>1200</v>
      </c>
      <c r="H739" s="22" t="s">
        <v>1746</v>
      </c>
      <c r="I739" s="23" t="s">
        <v>1746</v>
      </c>
      <c r="J739" s="23" t="s">
        <v>1746</v>
      </c>
      <c r="K739" s="23" t="s">
        <v>1746</v>
      </c>
      <c r="L739" s="94">
        <v>0</v>
      </c>
      <c r="M739" s="94" t="s">
        <v>1746</v>
      </c>
      <c r="N739" s="94">
        <v>6.5</v>
      </c>
      <c r="O739" s="23" t="s">
        <v>1746</v>
      </c>
      <c r="P739" s="15" t="s">
        <v>1746</v>
      </c>
      <c r="Q739" s="15" t="s">
        <v>1746</v>
      </c>
      <c r="R739" s="136">
        <v>2.6</v>
      </c>
      <c r="S739" s="93">
        <v>2</v>
      </c>
      <c r="T739" s="138">
        <v>13</v>
      </c>
      <c r="U739" s="22" t="s">
        <v>1746</v>
      </c>
      <c r="V739" s="24" t="s">
        <v>1746</v>
      </c>
      <c r="W739" s="94">
        <v>8</v>
      </c>
      <c r="X739" s="141" t="s">
        <v>1746</v>
      </c>
      <c r="Y739" s="141" t="s">
        <v>1746</v>
      </c>
      <c r="Z739" s="153" t="s">
        <v>3678</v>
      </c>
    </row>
    <row r="740" spans="1:26" x14ac:dyDescent="0.25">
      <c r="A740" s="29">
        <v>739</v>
      </c>
      <c r="B740" s="90" t="s">
        <v>3511</v>
      </c>
      <c r="C740" s="90" t="s">
        <v>269</v>
      </c>
      <c r="D740" s="91">
        <v>44248</v>
      </c>
      <c r="E740" s="92">
        <v>0.43055555555555602</v>
      </c>
      <c r="F740" s="92">
        <v>0.76388888888888895</v>
      </c>
      <c r="G740" s="93">
        <v>1200</v>
      </c>
      <c r="H740" s="22" t="s">
        <v>1746</v>
      </c>
      <c r="I740" s="23" t="s">
        <v>1746</v>
      </c>
      <c r="J740" s="23" t="s">
        <v>1746</v>
      </c>
      <c r="K740" s="23" t="s">
        <v>1746</v>
      </c>
      <c r="L740" s="94">
        <v>0</v>
      </c>
      <c r="M740" s="94" t="s">
        <v>1746</v>
      </c>
      <c r="N740" s="94">
        <v>0</v>
      </c>
      <c r="O740" s="23" t="s">
        <v>1746</v>
      </c>
      <c r="P740" s="15" t="s">
        <v>1746</v>
      </c>
      <c r="Q740" s="15" t="s">
        <v>1746</v>
      </c>
      <c r="R740" s="136">
        <v>0</v>
      </c>
      <c r="S740" s="93">
        <v>1</v>
      </c>
      <c r="T740" s="138">
        <v>0</v>
      </c>
      <c r="U740" s="22" t="s">
        <v>1746</v>
      </c>
      <c r="V740" s="24" t="s">
        <v>1746</v>
      </c>
      <c r="W740" s="94">
        <v>8</v>
      </c>
      <c r="X740" s="141" t="s">
        <v>1746</v>
      </c>
      <c r="Y740" s="141" t="s">
        <v>1746</v>
      </c>
      <c r="Z740" s="153" t="s">
        <v>3677</v>
      </c>
    </row>
    <row r="741" spans="1:26" x14ac:dyDescent="0.25">
      <c r="A741" s="29">
        <v>740</v>
      </c>
      <c r="B741" s="90" t="s">
        <v>3513</v>
      </c>
      <c r="C741" s="90" t="s">
        <v>1906</v>
      </c>
      <c r="D741" s="91">
        <v>44248</v>
      </c>
      <c r="E741" s="92">
        <v>0.49305555555555602</v>
      </c>
      <c r="F741" s="92">
        <v>0.82638888888888895</v>
      </c>
      <c r="G741" s="93">
        <v>1200</v>
      </c>
      <c r="H741" s="22" t="s">
        <v>1746</v>
      </c>
      <c r="I741" s="23" t="s">
        <v>1746</v>
      </c>
      <c r="J741" s="23" t="s">
        <v>1746</v>
      </c>
      <c r="K741" s="23" t="s">
        <v>1746</v>
      </c>
      <c r="L741" s="94">
        <v>2.5</v>
      </c>
      <c r="M741" s="94" t="s">
        <v>1746</v>
      </c>
      <c r="N741" s="94">
        <v>4.2</v>
      </c>
      <c r="O741" s="23" t="s">
        <v>1746</v>
      </c>
      <c r="P741" s="15" t="s">
        <v>1746</v>
      </c>
      <c r="Q741" s="15" t="s">
        <v>1746</v>
      </c>
      <c r="R741" s="136">
        <v>2.5</v>
      </c>
      <c r="S741" s="93">
        <v>1</v>
      </c>
      <c r="T741" s="138">
        <v>1.7000000000000002</v>
      </c>
      <c r="U741" s="22" t="s">
        <v>1746</v>
      </c>
      <c r="V741" s="24" t="s">
        <v>1746</v>
      </c>
      <c r="W741" s="94">
        <v>8</v>
      </c>
      <c r="X741" s="141" t="s">
        <v>1746</v>
      </c>
      <c r="Y741" s="141" t="s">
        <v>1746</v>
      </c>
      <c r="Z741" s="153" t="s">
        <v>3676</v>
      </c>
    </row>
    <row r="742" spans="1:26" x14ac:dyDescent="0.25">
      <c r="A742" s="29">
        <v>741</v>
      </c>
      <c r="B742" s="90" t="s">
        <v>3508</v>
      </c>
      <c r="C742" s="90" t="s">
        <v>2379</v>
      </c>
      <c r="D742" s="91">
        <v>44248</v>
      </c>
      <c r="E742" s="92">
        <v>0.45833333333333298</v>
      </c>
      <c r="F742" s="92">
        <v>0.875</v>
      </c>
      <c r="G742" s="93">
        <v>1200</v>
      </c>
      <c r="H742" s="22" t="s">
        <v>1746</v>
      </c>
      <c r="I742" s="23" t="s">
        <v>1746</v>
      </c>
      <c r="J742" s="23" t="s">
        <v>1746</v>
      </c>
      <c r="K742" s="23" t="s">
        <v>1746</v>
      </c>
      <c r="L742" s="94">
        <v>1.6</v>
      </c>
      <c r="M742" s="94" t="s">
        <v>1746</v>
      </c>
      <c r="N742" s="94">
        <v>7.12</v>
      </c>
      <c r="O742" s="23" t="s">
        <v>1746</v>
      </c>
      <c r="P742" s="15" t="s">
        <v>1746</v>
      </c>
      <c r="Q742" s="15" t="s">
        <v>1746</v>
      </c>
      <c r="R742" s="136">
        <v>9.1</v>
      </c>
      <c r="S742" s="93">
        <v>1</v>
      </c>
      <c r="T742" s="138">
        <v>5.52</v>
      </c>
      <c r="U742" s="22" t="s">
        <v>1746</v>
      </c>
      <c r="V742" s="24" t="s">
        <v>1746</v>
      </c>
      <c r="W742" s="94">
        <v>10</v>
      </c>
      <c r="X742" s="141" t="s">
        <v>1746</v>
      </c>
      <c r="Y742" s="141" t="s">
        <v>1746</v>
      </c>
      <c r="Z742" s="153" t="s">
        <v>3673</v>
      </c>
    </row>
    <row r="743" spans="1:26" x14ac:dyDescent="0.25">
      <c r="A743" s="29">
        <v>742</v>
      </c>
      <c r="B743" s="90" t="s">
        <v>3509</v>
      </c>
      <c r="C743" s="90" t="s">
        <v>761</v>
      </c>
      <c r="D743" s="91">
        <v>44248</v>
      </c>
      <c r="E743" s="92">
        <v>0.56944444444444398</v>
      </c>
      <c r="F743" s="92">
        <v>0.90277777777777801</v>
      </c>
      <c r="G743" s="93">
        <v>1200</v>
      </c>
      <c r="H743" s="22" t="s">
        <v>1746</v>
      </c>
      <c r="I743" s="23" t="s">
        <v>1746</v>
      </c>
      <c r="J743" s="23" t="s">
        <v>1746</v>
      </c>
      <c r="K743" s="23" t="s">
        <v>1746</v>
      </c>
      <c r="L743" s="94">
        <v>0</v>
      </c>
      <c r="M743" s="94" t="s">
        <v>1746</v>
      </c>
      <c r="N743" s="94">
        <v>2.6</v>
      </c>
      <c r="O743" s="23" t="s">
        <v>1746</v>
      </c>
      <c r="P743" s="15" t="s">
        <v>1746</v>
      </c>
      <c r="Q743" s="15" t="s">
        <v>1746</v>
      </c>
      <c r="R743" s="136">
        <v>7</v>
      </c>
      <c r="S743" s="93">
        <v>1</v>
      </c>
      <c r="T743" s="138">
        <v>2.6</v>
      </c>
      <c r="U743" s="22" t="s">
        <v>1746</v>
      </c>
      <c r="V743" s="24" t="s">
        <v>1746</v>
      </c>
      <c r="W743" s="94">
        <v>8</v>
      </c>
      <c r="X743" s="141" t="s">
        <v>1746</v>
      </c>
      <c r="Y743" s="141" t="s">
        <v>1746</v>
      </c>
      <c r="Z743" s="153" t="s">
        <v>3675</v>
      </c>
    </row>
    <row r="744" spans="1:26" x14ac:dyDescent="0.25">
      <c r="A744" s="29">
        <v>743</v>
      </c>
      <c r="B744" s="90" t="s">
        <v>3511</v>
      </c>
      <c r="C744" s="90" t="s">
        <v>929</v>
      </c>
      <c r="D744" s="91">
        <v>44249</v>
      </c>
      <c r="E744" s="92">
        <v>0.43055555555555602</v>
      </c>
      <c r="F744" s="92">
        <v>0.76388888888888895</v>
      </c>
      <c r="G744" s="93">
        <v>1200</v>
      </c>
      <c r="H744" s="22" t="s">
        <v>1746</v>
      </c>
      <c r="I744" s="23" t="s">
        <v>1746</v>
      </c>
      <c r="J744" s="23" t="s">
        <v>1746</v>
      </c>
      <c r="K744" s="23" t="s">
        <v>1746</v>
      </c>
      <c r="L744" s="94">
        <v>1</v>
      </c>
      <c r="M744" s="94" t="s">
        <v>1746</v>
      </c>
      <c r="N744" s="94">
        <v>8</v>
      </c>
      <c r="O744" s="23" t="s">
        <v>1746</v>
      </c>
      <c r="P744" s="15" t="s">
        <v>1746</v>
      </c>
      <c r="Q744" s="15" t="s">
        <v>1746</v>
      </c>
      <c r="R744" s="136">
        <v>4.3</v>
      </c>
      <c r="S744" s="93">
        <v>1</v>
      </c>
      <c r="T744" s="138">
        <v>7</v>
      </c>
      <c r="U744" s="22" t="s">
        <v>1746</v>
      </c>
      <c r="V744" s="24" t="s">
        <v>1746</v>
      </c>
      <c r="W744" s="94">
        <v>8</v>
      </c>
      <c r="X744" s="141" t="s">
        <v>1746</v>
      </c>
      <c r="Y744" s="141" t="s">
        <v>1746</v>
      </c>
      <c r="Z744" s="153" t="s">
        <v>3674</v>
      </c>
    </row>
    <row r="745" spans="1:26" x14ac:dyDescent="0.25">
      <c r="A745" s="29">
        <v>744</v>
      </c>
      <c r="B745" s="90" t="s">
        <v>3508</v>
      </c>
      <c r="C745" s="90" t="s">
        <v>2379</v>
      </c>
      <c r="D745" s="91">
        <v>44249</v>
      </c>
      <c r="E745" s="92">
        <v>0.39583333333333298</v>
      </c>
      <c r="F745" s="92">
        <v>0.8125</v>
      </c>
      <c r="G745" s="93">
        <v>1200</v>
      </c>
      <c r="H745" s="22" t="s">
        <v>1746</v>
      </c>
      <c r="I745" s="23" t="s">
        <v>1746</v>
      </c>
      <c r="J745" s="23" t="s">
        <v>1746</v>
      </c>
      <c r="K745" s="23" t="s">
        <v>1746</v>
      </c>
      <c r="L745" s="94">
        <v>1</v>
      </c>
      <c r="M745" s="94" t="s">
        <v>1746</v>
      </c>
      <c r="N745" s="94">
        <v>4.8</v>
      </c>
      <c r="O745" s="23" t="s">
        <v>1746</v>
      </c>
      <c r="P745" s="15" t="s">
        <v>1746</v>
      </c>
      <c r="Q745" s="15" t="s">
        <v>1746</v>
      </c>
      <c r="R745" s="136">
        <v>8.1</v>
      </c>
      <c r="S745" s="93">
        <v>1</v>
      </c>
      <c r="T745" s="138">
        <v>3.8</v>
      </c>
      <c r="U745" s="22" t="s">
        <v>1746</v>
      </c>
      <c r="V745" s="24" t="s">
        <v>1746</v>
      </c>
      <c r="W745" s="94">
        <v>10</v>
      </c>
      <c r="X745" s="141" t="s">
        <v>1746</v>
      </c>
      <c r="Y745" s="141" t="s">
        <v>1746</v>
      </c>
      <c r="Z745" s="153" t="s">
        <v>3673</v>
      </c>
    </row>
    <row r="746" spans="1:26" x14ac:dyDescent="0.25">
      <c r="A746" s="29">
        <v>745</v>
      </c>
      <c r="B746" s="90" t="s">
        <v>3509</v>
      </c>
      <c r="C746" s="90" t="s">
        <v>761</v>
      </c>
      <c r="D746" s="91">
        <v>44249</v>
      </c>
      <c r="E746" s="92">
        <v>0.39236111111111099</v>
      </c>
      <c r="F746" s="92">
        <v>0.89236111111111105</v>
      </c>
      <c r="G746" s="93">
        <v>1200</v>
      </c>
      <c r="H746" s="22" t="s">
        <v>1746</v>
      </c>
      <c r="I746" s="23" t="s">
        <v>1746</v>
      </c>
      <c r="J746" s="23" t="s">
        <v>1746</v>
      </c>
      <c r="K746" s="23" t="s">
        <v>1746</v>
      </c>
      <c r="L746" s="94">
        <v>0</v>
      </c>
      <c r="M746" s="94" t="s">
        <v>1746</v>
      </c>
      <c r="N746" s="94">
        <v>1</v>
      </c>
      <c r="O746" s="23" t="s">
        <v>1746</v>
      </c>
      <c r="P746" s="15" t="s">
        <v>1746</v>
      </c>
      <c r="Q746" s="15" t="s">
        <v>1746</v>
      </c>
      <c r="R746" s="136">
        <v>6.6</v>
      </c>
      <c r="S746" s="93">
        <v>1</v>
      </c>
      <c r="T746" s="138">
        <v>1</v>
      </c>
      <c r="U746" s="22" t="s">
        <v>1746</v>
      </c>
      <c r="V746" s="24" t="s">
        <v>1746</v>
      </c>
      <c r="W746" s="94">
        <v>12</v>
      </c>
      <c r="X746" s="141" t="s">
        <v>1746</v>
      </c>
      <c r="Y746" s="141" t="s">
        <v>1746</v>
      </c>
      <c r="Z746" s="153" t="s">
        <v>3672</v>
      </c>
    </row>
    <row r="747" spans="1:26" x14ac:dyDescent="0.25">
      <c r="A747" s="29">
        <v>746</v>
      </c>
      <c r="B747" s="90" t="s">
        <v>3509</v>
      </c>
      <c r="C747" s="90" t="s">
        <v>2495</v>
      </c>
      <c r="D747" s="91">
        <v>44250</v>
      </c>
      <c r="E747" s="92">
        <v>0.38541666666666702</v>
      </c>
      <c r="F747" s="92">
        <v>0.76041666666666696</v>
      </c>
      <c r="G747" s="93">
        <v>1200</v>
      </c>
      <c r="H747" s="22" t="s">
        <v>1746</v>
      </c>
      <c r="I747" s="23" t="s">
        <v>1746</v>
      </c>
      <c r="J747" s="23" t="s">
        <v>1746</v>
      </c>
      <c r="K747" s="23" t="s">
        <v>1746</v>
      </c>
      <c r="L747" s="94">
        <v>0</v>
      </c>
      <c r="M747" s="94" t="s">
        <v>1746</v>
      </c>
      <c r="N747" s="94">
        <v>0</v>
      </c>
      <c r="O747" s="23" t="s">
        <v>1746</v>
      </c>
      <c r="P747" s="15" t="s">
        <v>1746</v>
      </c>
      <c r="Q747" s="15" t="s">
        <v>1746</v>
      </c>
      <c r="R747" s="136">
        <v>0</v>
      </c>
      <c r="S747" s="93">
        <v>0</v>
      </c>
      <c r="T747" s="138">
        <v>0</v>
      </c>
      <c r="U747" s="22" t="s">
        <v>1746</v>
      </c>
      <c r="V747" s="24" t="s">
        <v>1746</v>
      </c>
      <c r="W747" s="94">
        <v>8</v>
      </c>
      <c r="X747" s="141" t="s">
        <v>1746</v>
      </c>
      <c r="Y747" s="141" t="s">
        <v>1746</v>
      </c>
      <c r="Z747" s="153" t="s">
        <v>3671</v>
      </c>
    </row>
    <row r="748" spans="1:26" x14ac:dyDescent="0.25">
      <c r="A748" s="29">
        <v>747</v>
      </c>
      <c r="B748" s="90" t="s">
        <v>3511</v>
      </c>
      <c r="C748" s="90" t="s">
        <v>24</v>
      </c>
      <c r="D748" s="91">
        <v>44250</v>
      </c>
      <c r="E748" s="92">
        <v>0.40277777777777801</v>
      </c>
      <c r="F748" s="92">
        <v>0.77777777777777801</v>
      </c>
      <c r="G748" s="93">
        <v>1200</v>
      </c>
      <c r="H748" s="22" t="s">
        <v>1746</v>
      </c>
      <c r="I748" s="23" t="s">
        <v>1746</v>
      </c>
      <c r="J748" s="23" t="s">
        <v>1746</v>
      </c>
      <c r="K748" s="23" t="s">
        <v>1746</v>
      </c>
      <c r="L748" s="94">
        <v>6</v>
      </c>
      <c r="M748" s="94" t="s">
        <v>1746</v>
      </c>
      <c r="N748" s="94">
        <v>6</v>
      </c>
      <c r="O748" s="23" t="s">
        <v>1746</v>
      </c>
      <c r="P748" s="15" t="s">
        <v>1746</v>
      </c>
      <c r="Q748" s="15" t="s">
        <v>1746</v>
      </c>
      <c r="R748" s="136">
        <v>6.3</v>
      </c>
      <c r="S748" s="93">
        <v>3</v>
      </c>
      <c r="T748" s="138">
        <v>0</v>
      </c>
      <c r="U748" s="22" t="s">
        <v>1746</v>
      </c>
      <c r="V748" s="24" t="s">
        <v>1746</v>
      </c>
      <c r="W748" s="94">
        <v>9</v>
      </c>
      <c r="X748" s="141" t="s">
        <v>1746</v>
      </c>
      <c r="Y748" s="141" t="s">
        <v>1746</v>
      </c>
      <c r="Z748" s="153" t="s">
        <v>3670</v>
      </c>
    </row>
    <row r="749" spans="1:26" x14ac:dyDescent="0.25">
      <c r="A749" s="29">
        <v>748</v>
      </c>
      <c r="B749" s="90" t="s">
        <v>3513</v>
      </c>
      <c r="C749" s="90" t="s">
        <v>356</v>
      </c>
      <c r="D749" s="91">
        <v>44250</v>
      </c>
      <c r="E749" s="92">
        <v>0.4375</v>
      </c>
      <c r="F749" s="92">
        <v>0.77083333333333304</v>
      </c>
      <c r="G749" s="93">
        <v>1200</v>
      </c>
      <c r="H749" s="22" t="s">
        <v>1746</v>
      </c>
      <c r="I749" s="23" t="s">
        <v>1746</v>
      </c>
      <c r="J749" s="23" t="s">
        <v>1746</v>
      </c>
      <c r="K749" s="23" t="s">
        <v>1746</v>
      </c>
      <c r="L749" s="94">
        <v>0</v>
      </c>
      <c r="M749" s="94" t="s">
        <v>1746</v>
      </c>
      <c r="N749" s="94">
        <v>3.1</v>
      </c>
      <c r="O749" s="23" t="s">
        <v>1746</v>
      </c>
      <c r="P749" s="15" t="s">
        <v>1746</v>
      </c>
      <c r="Q749" s="15" t="s">
        <v>1746</v>
      </c>
      <c r="R749" s="136">
        <v>4</v>
      </c>
      <c r="S749" s="93">
        <v>3</v>
      </c>
      <c r="T749" s="138">
        <v>9.3000000000000007</v>
      </c>
      <c r="U749" s="22" t="s">
        <v>1746</v>
      </c>
      <c r="V749" s="24" t="s">
        <v>1746</v>
      </c>
      <c r="W749" s="94">
        <v>8</v>
      </c>
      <c r="X749" s="141" t="s">
        <v>1746</v>
      </c>
      <c r="Y749" s="141" t="s">
        <v>1746</v>
      </c>
      <c r="Z749" s="153" t="s">
        <v>3669</v>
      </c>
    </row>
    <row r="750" spans="1:26" x14ac:dyDescent="0.25">
      <c r="A750" s="29">
        <v>749</v>
      </c>
      <c r="B750" s="90" t="s">
        <v>3508</v>
      </c>
      <c r="C750" s="90" t="s">
        <v>2379</v>
      </c>
      <c r="D750" s="91">
        <v>44250</v>
      </c>
      <c r="E750" s="92">
        <v>0.39583333333333298</v>
      </c>
      <c r="F750" s="92">
        <v>0.85416666666666696</v>
      </c>
      <c r="G750" s="93">
        <v>1200</v>
      </c>
      <c r="H750" s="22" t="s">
        <v>1746</v>
      </c>
      <c r="I750" s="23" t="s">
        <v>1746</v>
      </c>
      <c r="J750" s="23" t="s">
        <v>1746</v>
      </c>
      <c r="K750" s="23" t="s">
        <v>1746</v>
      </c>
      <c r="L750" s="94">
        <v>0</v>
      </c>
      <c r="M750" s="94" t="s">
        <v>1746</v>
      </c>
      <c r="N750" s="94">
        <v>1.5</v>
      </c>
      <c r="O750" s="23" t="s">
        <v>1746</v>
      </c>
      <c r="P750" s="15" t="s">
        <v>1746</v>
      </c>
      <c r="Q750" s="15" t="s">
        <v>1746</v>
      </c>
      <c r="R750" s="136">
        <v>7.9</v>
      </c>
      <c r="S750" s="93">
        <v>2</v>
      </c>
      <c r="T750" s="138">
        <v>3</v>
      </c>
      <c r="U750" s="22" t="s">
        <v>1746</v>
      </c>
      <c r="V750" s="24" t="s">
        <v>1746</v>
      </c>
      <c r="W750" s="94">
        <v>11</v>
      </c>
      <c r="X750" s="141" t="s">
        <v>1746</v>
      </c>
      <c r="Y750" s="141" t="s">
        <v>1746</v>
      </c>
      <c r="Z750" s="153" t="s">
        <v>3668</v>
      </c>
    </row>
    <row r="751" spans="1:26" x14ac:dyDescent="0.25">
      <c r="A751" s="29">
        <v>750</v>
      </c>
      <c r="B751" s="90" t="s">
        <v>3513</v>
      </c>
      <c r="C751" s="90" t="s">
        <v>1355</v>
      </c>
      <c r="D751" s="91">
        <v>44251</v>
      </c>
      <c r="E751" s="92">
        <v>0.40972222222222199</v>
      </c>
      <c r="F751" s="92">
        <v>0.86805555555555503</v>
      </c>
      <c r="G751" s="93">
        <v>1200</v>
      </c>
      <c r="H751" s="22" t="s">
        <v>1746</v>
      </c>
      <c r="I751" s="23" t="s">
        <v>1746</v>
      </c>
      <c r="J751" s="23" t="s">
        <v>1746</v>
      </c>
      <c r="K751" s="23" t="s">
        <v>1746</v>
      </c>
      <c r="L751" s="94">
        <v>0</v>
      </c>
      <c r="M751" s="94" t="s">
        <v>1746</v>
      </c>
      <c r="N751" s="94">
        <v>2.8</v>
      </c>
      <c r="O751" s="23" t="s">
        <v>1746</v>
      </c>
      <c r="P751" s="15" t="s">
        <v>1746</v>
      </c>
      <c r="Q751" s="15" t="s">
        <v>1746</v>
      </c>
      <c r="R751" s="136">
        <v>2</v>
      </c>
      <c r="S751" s="93">
        <v>0</v>
      </c>
      <c r="T751" s="138">
        <v>0</v>
      </c>
      <c r="U751" s="22" t="s">
        <v>1746</v>
      </c>
      <c r="V751" s="24" t="s">
        <v>1746</v>
      </c>
      <c r="W751" s="94">
        <v>10</v>
      </c>
      <c r="X751" s="141" t="s">
        <v>1746</v>
      </c>
      <c r="Y751" s="141" t="s">
        <v>1746</v>
      </c>
      <c r="Z751" s="153" t="s">
        <v>3667</v>
      </c>
    </row>
    <row r="752" spans="1:26" x14ac:dyDescent="0.25">
      <c r="A752" s="29">
        <v>751</v>
      </c>
      <c r="B752" s="90" t="s">
        <v>3509</v>
      </c>
      <c r="C752" s="90" t="s">
        <v>2495</v>
      </c>
      <c r="D752" s="91">
        <v>44251</v>
      </c>
      <c r="E752" s="92">
        <v>0.42708333333333298</v>
      </c>
      <c r="F752" s="92">
        <v>0.80208333333333304</v>
      </c>
      <c r="G752" s="93">
        <v>1200</v>
      </c>
      <c r="H752" s="22" t="s">
        <v>1746</v>
      </c>
      <c r="I752" s="23" t="s">
        <v>1746</v>
      </c>
      <c r="J752" s="23" t="s">
        <v>1746</v>
      </c>
      <c r="K752" s="23" t="s">
        <v>1746</v>
      </c>
      <c r="L752" s="94">
        <v>0</v>
      </c>
      <c r="M752" s="94" t="s">
        <v>1746</v>
      </c>
      <c r="N752" s="94">
        <v>0</v>
      </c>
      <c r="O752" s="23" t="s">
        <v>1746</v>
      </c>
      <c r="P752" s="15" t="s">
        <v>1746</v>
      </c>
      <c r="Q752" s="15" t="s">
        <v>1746</v>
      </c>
      <c r="R752" s="136">
        <v>0</v>
      </c>
      <c r="S752" s="93">
        <v>0</v>
      </c>
      <c r="T752" s="138">
        <v>0</v>
      </c>
      <c r="U752" s="22" t="s">
        <v>1746</v>
      </c>
      <c r="V752" s="24" t="s">
        <v>1746</v>
      </c>
      <c r="W752" s="94">
        <v>9</v>
      </c>
      <c r="X752" s="141" t="s">
        <v>1746</v>
      </c>
      <c r="Y752" s="141" t="s">
        <v>1746</v>
      </c>
      <c r="Z752" s="153" t="s">
        <v>3666</v>
      </c>
    </row>
    <row r="753" spans="1:26" x14ac:dyDescent="0.25">
      <c r="A753" s="29">
        <v>752</v>
      </c>
      <c r="B753" s="90" t="s">
        <v>3509</v>
      </c>
      <c r="C753" s="90" t="s">
        <v>2495</v>
      </c>
      <c r="D753" s="91">
        <v>44252</v>
      </c>
      <c r="E753" s="92">
        <v>0.41666666666666702</v>
      </c>
      <c r="F753" s="92">
        <v>18.75</v>
      </c>
      <c r="G753" s="93">
        <v>1200</v>
      </c>
      <c r="H753" s="22" t="s">
        <v>1746</v>
      </c>
      <c r="I753" s="23" t="s">
        <v>1746</v>
      </c>
      <c r="J753" s="23" t="s">
        <v>1746</v>
      </c>
      <c r="K753" s="23" t="s">
        <v>1746</v>
      </c>
      <c r="L753" s="94">
        <v>0</v>
      </c>
      <c r="M753" s="94" t="s">
        <v>1746</v>
      </c>
      <c r="N753" s="94">
        <v>0</v>
      </c>
      <c r="O753" s="23" t="s">
        <v>1746</v>
      </c>
      <c r="P753" s="15" t="s">
        <v>1746</v>
      </c>
      <c r="Q753" s="15" t="s">
        <v>1746</v>
      </c>
      <c r="R753" s="136">
        <v>0</v>
      </c>
      <c r="S753" s="93">
        <v>0</v>
      </c>
      <c r="T753" s="138">
        <v>0</v>
      </c>
      <c r="U753" s="22" t="s">
        <v>1746</v>
      </c>
      <c r="V753" s="24" t="s">
        <v>1746</v>
      </c>
      <c r="W753" s="94">
        <v>8</v>
      </c>
      <c r="X753" s="141" t="s">
        <v>1746</v>
      </c>
      <c r="Y753" s="141" t="s">
        <v>1746</v>
      </c>
      <c r="Z753" s="153" t="s">
        <v>3665</v>
      </c>
    </row>
    <row r="754" spans="1:26" x14ac:dyDescent="0.25">
      <c r="A754" s="29">
        <v>753</v>
      </c>
      <c r="B754" s="90" t="s">
        <v>3511</v>
      </c>
      <c r="C754" s="90" t="s">
        <v>1817</v>
      </c>
      <c r="D754" s="91">
        <v>44253</v>
      </c>
      <c r="E754" s="92">
        <v>0.48611111111111099</v>
      </c>
      <c r="F754" s="92">
        <v>0.86111111111111105</v>
      </c>
      <c r="G754" s="93">
        <v>1200</v>
      </c>
      <c r="H754" s="22" t="s">
        <v>1746</v>
      </c>
      <c r="I754" s="23" t="s">
        <v>1746</v>
      </c>
      <c r="J754" s="23" t="s">
        <v>1746</v>
      </c>
      <c r="K754" s="23" t="s">
        <v>1746</v>
      </c>
      <c r="L754" s="94">
        <v>0</v>
      </c>
      <c r="M754" s="94" t="s">
        <v>1746</v>
      </c>
      <c r="N754" s="94">
        <v>8</v>
      </c>
      <c r="O754" s="23" t="s">
        <v>1746</v>
      </c>
      <c r="P754" s="15" t="s">
        <v>1746</v>
      </c>
      <c r="Q754" s="15" t="s">
        <v>1746</v>
      </c>
      <c r="R754" s="136">
        <v>3</v>
      </c>
      <c r="S754" s="93">
        <v>3</v>
      </c>
      <c r="T754" s="138">
        <v>24</v>
      </c>
      <c r="U754" s="22" t="s">
        <v>1746</v>
      </c>
      <c r="V754" s="24" t="s">
        <v>1746</v>
      </c>
      <c r="W754" s="94">
        <v>9</v>
      </c>
      <c r="X754" s="141" t="s">
        <v>1746</v>
      </c>
      <c r="Y754" s="141" t="s">
        <v>1746</v>
      </c>
      <c r="Z754" s="153" t="s">
        <v>3664</v>
      </c>
    </row>
    <row r="755" spans="1:26" x14ac:dyDescent="0.25">
      <c r="A755" s="29">
        <v>754</v>
      </c>
      <c r="B755" s="90" t="s">
        <v>3513</v>
      </c>
      <c r="C755" s="90" t="s">
        <v>27</v>
      </c>
      <c r="D755" s="91">
        <v>44253</v>
      </c>
      <c r="E755" s="92">
        <v>0.44444444444444398</v>
      </c>
      <c r="F755" s="92">
        <v>0.86111111111111105</v>
      </c>
      <c r="G755" s="93">
        <v>1200</v>
      </c>
      <c r="H755" s="22" t="s">
        <v>1746</v>
      </c>
      <c r="I755" s="23" t="s">
        <v>1746</v>
      </c>
      <c r="J755" s="23" t="s">
        <v>1746</v>
      </c>
      <c r="K755" s="23" t="s">
        <v>1746</v>
      </c>
      <c r="L755" s="94">
        <v>0</v>
      </c>
      <c r="M755" s="94" t="s">
        <v>1746</v>
      </c>
      <c r="N755" s="94">
        <v>5.6</v>
      </c>
      <c r="O755" s="23" t="s">
        <v>1746</v>
      </c>
      <c r="P755" s="15" t="s">
        <v>1746</v>
      </c>
      <c r="Q755" s="15" t="s">
        <v>1746</v>
      </c>
      <c r="R755" s="136">
        <v>11</v>
      </c>
      <c r="S755" s="93">
        <v>3</v>
      </c>
      <c r="T755" s="138">
        <v>16.799999999999997</v>
      </c>
      <c r="U755" s="22" t="s">
        <v>1746</v>
      </c>
      <c r="V755" s="24" t="s">
        <v>1746</v>
      </c>
      <c r="W755" s="94">
        <v>10</v>
      </c>
      <c r="X755" s="141" t="s">
        <v>1746</v>
      </c>
      <c r="Y755" s="141" t="s">
        <v>1746</v>
      </c>
      <c r="Z755" s="153" t="s">
        <v>3663</v>
      </c>
    </row>
    <row r="756" spans="1:26" x14ac:dyDescent="0.25">
      <c r="A756" s="29">
        <v>755</v>
      </c>
      <c r="B756" s="90" t="s">
        <v>3511</v>
      </c>
      <c r="C756" s="90" t="s">
        <v>1817</v>
      </c>
      <c r="D756" s="91">
        <v>44254</v>
      </c>
      <c r="E756" s="92">
        <v>0.42361111111111099</v>
      </c>
      <c r="F756" s="92">
        <v>0.84027777777777801</v>
      </c>
      <c r="G756" s="93">
        <v>1200</v>
      </c>
      <c r="H756" s="22" t="s">
        <v>1746</v>
      </c>
      <c r="I756" s="23" t="s">
        <v>1746</v>
      </c>
      <c r="J756" s="23" t="s">
        <v>1746</v>
      </c>
      <c r="K756" s="23" t="s">
        <v>1746</v>
      </c>
      <c r="L756" s="94">
        <v>0</v>
      </c>
      <c r="M756" s="94" t="s">
        <v>1746</v>
      </c>
      <c r="N756" s="94">
        <v>6.5</v>
      </c>
      <c r="O756" s="23" t="s">
        <v>1746</v>
      </c>
      <c r="P756" s="15" t="s">
        <v>1746</v>
      </c>
      <c r="Q756" s="15" t="s">
        <v>1746</v>
      </c>
      <c r="R756" s="136">
        <v>26</v>
      </c>
      <c r="S756" s="93">
        <v>1</v>
      </c>
      <c r="T756" s="138">
        <v>6.5</v>
      </c>
      <c r="U756" s="22" t="s">
        <v>1746</v>
      </c>
      <c r="V756" s="24" t="s">
        <v>1746</v>
      </c>
      <c r="W756" s="94">
        <v>10</v>
      </c>
      <c r="X756" s="141" t="s">
        <v>1746</v>
      </c>
      <c r="Y756" s="141" t="s">
        <v>1746</v>
      </c>
      <c r="Z756" s="153" t="s">
        <v>3662</v>
      </c>
    </row>
    <row r="757" spans="1:26" x14ac:dyDescent="0.25">
      <c r="A757" s="29">
        <v>756</v>
      </c>
      <c r="B757" s="90" t="s">
        <v>2069</v>
      </c>
      <c r="C757" s="90" t="s">
        <v>2379</v>
      </c>
      <c r="D757" s="91">
        <v>44255</v>
      </c>
      <c r="E757" s="92">
        <v>0.65277777777777801</v>
      </c>
      <c r="F757" s="92">
        <v>0.81944444444444497</v>
      </c>
      <c r="G757" s="93">
        <v>1200</v>
      </c>
      <c r="H757" s="22" t="s">
        <v>1746</v>
      </c>
      <c r="I757" s="23" t="s">
        <v>1746</v>
      </c>
      <c r="J757" s="23" t="s">
        <v>1746</v>
      </c>
      <c r="K757" s="23" t="s">
        <v>1746</v>
      </c>
      <c r="L757" s="94">
        <v>0</v>
      </c>
      <c r="M757" s="94" t="s">
        <v>1746</v>
      </c>
      <c r="N757" s="94">
        <v>1.8</v>
      </c>
      <c r="O757" s="23" t="s">
        <v>1746</v>
      </c>
      <c r="P757" s="15" t="s">
        <v>1746</v>
      </c>
      <c r="Q757" s="15" t="s">
        <v>1746</v>
      </c>
      <c r="R757" s="136">
        <v>1.5</v>
      </c>
      <c r="S757" s="93">
        <v>1</v>
      </c>
      <c r="T757" s="138">
        <v>1.8</v>
      </c>
      <c r="U757" s="22" t="s">
        <v>1746</v>
      </c>
      <c r="V757" s="24" t="s">
        <v>1746</v>
      </c>
      <c r="W757" s="94">
        <v>4</v>
      </c>
      <c r="X757" s="141" t="s">
        <v>1746</v>
      </c>
      <c r="Y757" s="141" t="s">
        <v>1746</v>
      </c>
      <c r="Z757" s="153" t="s">
        <v>3661</v>
      </c>
    </row>
    <row r="758" spans="1:26" x14ac:dyDescent="0.25">
      <c r="A758" s="29">
        <v>757</v>
      </c>
      <c r="B758" s="90" t="s">
        <v>3513</v>
      </c>
      <c r="C758" s="90" t="s">
        <v>27</v>
      </c>
      <c r="D758" s="91">
        <v>44256</v>
      </c>
      <c r="E758" s="92">
        <v>0.49305555555555602</v>
      </c>
      <c r="F758" s="92">
        <v>0.82638888888888895</v>
      </c>
      <c r="G758" s="93">
        <v>1200</v>
      </c>
      <c r="H758" s="22" t="s">
        <v>1746</v>
      </c>
      <c r="I758" s="23" t="s">
        <v>1746</v>
      </c>
      <c r="J758" s="23" t="s">
        <v>1746</v>
      </c>
      <c r="K758" s="23" t="s">
        <v>1746</v>
      </c>
      <c r="L758" s="94">
        <v>0</v>
      </c>
      <c r="M758" s="94" t="s">
        <v>1746</v>
      </c>
      <c r="N758" s="94">
        <v>3.2</v>
      </c>
      <c r="O758" s="23" t="s">
        <v>1746</v>
      </c>
      <c r="P758" s="15" t="s">
        <v>1746</v>
      </c>
      <c r="Q758" s="15" t="s">
        <v>1746</v>
      </c>
      <c r="R758" s="136">
        <v>13</v>
      </c>
      <c r="S758" s="93">
        <v>1</v>
      </c>
      <c r="T758" s="138">
        <v>3.2</v>
      </c>
      <c r="U758" s="22" t="s">
        <v>1746</v>
      </c>
      <c r="V758" s="24" t="s">
        <v>1746</v>
      </c>
      <c r="W758" s="94">
        <v>8</v>
      </c>
      <c r="X758" s="141" t="s">
        <v>1746</v>
      </c>
      <c r="Y758" s="141" t="s">
        <v>1746</v>
      </c>
      <c r="Z758" s="153" t="s">
        <v>3660</v>
      </c>
    </row>
    <row r="759" spans="1:26" x14ac:dyDescent="0.25">
      <c r="A759" s="29">
        <v>758</v>
      </c>
      <c r="B759" s="90" t="s">
        <v>3511</v>
      </c>
      <c r="C759" s="90" t="s">
        <v>1817</v>
      </c>
      <c r="D759" s="91">
        <v>44256</v>
      </c>
      <c r="E759" s="92">
        <v>0.38888888888888901</v>
      </c>
      <c r="F759" s="92">
        <v>0.84722222222222199</v>
      </c>
      <c r="G759" s="93">
        <v>1200</v>
      </c>
      <c r="H759" s="22" t="s">
        <v>1746</v>
      </c>
      <c r="I759" s="23" t="s">
        <v>1746</v>
      </c>
      <c r="J759" s="23" t="s">
        <v>1746</v>
      </c>
      <c r="K759" s="23" t="s">
        <v>1746</v>
      </c>
      <c r="L759" s="94">
        <v>0</v>
      </c>
      <c r="M759" s="94" t="s">
        <v>1746</v>
      </c>
      <c r="N759" s="94">
        <v>2.5</v>
      </c>
      <c r="O759" s="23" t="s">
        <v>1746</v>
      </c>
      <c r="P759" s="15" t="s">
        <v>1746</v>
      </c>
      <c r="Q759" s="15" t="s">
        <v>1746</v>
      </c>
      <c r="R759" s="136">
        <v>52</v>
      </c>
      <c r="S759" s="93">
        <v>1</v>
      </c>
      <c r="T759" s="138">
        <v>2.5</v>
      </c>
      <c r="U759" s="22" t="s">
        <v>1746</v>
      </c>
      <c r="V759" s="24" t="s">
        <v>1746</v>
      </c>
      <c r="W759" s="94">
        <v>11</v>
      </c>
      <c r="X759" s="141" t="s">
        <v>1746</v>
      </c>
      <c r="Y759" s="141" t="s">
        <v>1746</v>
      </c>
      <c r="Z759" s="153" t="s">
        <v>3659</v>
      </c>
    </row>
    <row r="760" spans="1:26" x14ac:dyDescent="0.25">
      <c r="A760" s="29">
        <v>759</v>
      </c>
      <c r="B760" s="90" t="s">
        <v>3509</v>
      </c>
      <c r="C760" s="90" t="s">
        <v>761</v>
      </c>
      <c r="D760" s="91">
        <v>44256</v>
      </c>
      <c r="E760" s="92">
        <v>0.57291666666666696</v>
      </c>
      <c r="F760" s="92">
        <v>0.90625</v>
      </c>
      <c r="G760" s="93">
        <v>1200</v>
      </c>
      <c r="H760" s="22" t="s">
        <v>1746</v>
      </c>
      <c r="I760" s="23" t="s">
        <v>1746</v>
      </c>
      <c r="J760" s="23" t="s">
        <v>1746</v>
      </c>
      <c r="K760" s="23" t="s">
        <v>1746</v>
      </c>
      <c r="L760" s="94">
        <v>0</v>
      </c>
      <c r="M760" s="94" t="s">
        <v>1746</v>
      </c>
      <c r="N760" s="94">
        <v>0.5</v>
      </c>
      <c r="O760" s="23" t="s">
        <v>1746</v>
      </c>
      <c r="P760" s="15" t="s">
        <v>1746</v>
      </c>
      <c r="Q760" s="15" t="s">
        <v>1746</v>
      </c>
      <c r="R760" s="136">
        <v>6.2</v>
      </c>
      <c r="S760" s="93">
        <v>1</v>
      </c>
      <c r="T760" s="138">
        <v>0.5</v>
      </c>
      <c r="U760" s="22" t="s">
        <v>1746</v>
      </c>
      <c r="V760" s="24" t="s">
        <v>1746</v>
      </c>
      <c r="W760" s="94">
        <v>8</v>
      </c>
      <c r="X760" s="141" t="s">
        <v>1746</v>
      </c>
      <c r="Y760" s="141" t="s">
        <v>1746</v>
      </c>
      <c r="Z760" s="153" t="s">
        <v>3658</v>
      </c>
    </row>
    <row r="761" spans="1:26" x14ac:dyDescent="0.25">
      <c r="A761" s="29">
        <v>760</v>
      </c>
      <c r="B761" s="90" t="s">
        <v>3508</v>
      </c>
      <c r="C761" s="90" t="s">
        <v>603</v>
      </c>
      <c r="D761" s="91">
        <v>44257</v>
      </c>
      <c r="E761" s="92">
        <v>0.39583333333333298</v>
      </c>
      <c r="F761" s="92">
        <v>0.64583333333333304</v>
      </c>
      <c r="G761" s="93">
        <v>1200</v>
      </c>
      <c r="H761" s="22" t="s">
        <v>1746</v>
      </c>
      <c r="I761" s="23" t="s">
        <v>1746</v>
      </c>
      <c r="J761" s="23" t="s">
        <v>1746</v>
      </c>
      <c r="K761" s="23" t="s">
        <v>1746</v>
      </c>
      <c r="L761" s="94">
        <v>0</v>
      </c>
      <c r="M761" s="94" t="s">
        <v>1746</v>
      </c>
      <c r="N761" s="94">
        <v>0</v>
      </c>
      <c r="O761" s="23" t="s">
        <v>1746</v>
      </c>
      <c r="P761" s="15" t="s">
        <v>1746</v>
      </c>
      <c r="Q761" s="15" t="s">
        <v>1746</v>
      </c>
      <c r="R761" s="136">
        <v>0</v>
      </c>
      <c r="S761" s="93">
        <v>1</v>
      </c>
      <c r="T761" s="138">
        <v>0</v>
      </c>
      <c r="U761" s="22" t="s">
        <v>1746</v>
      </c>
      <c r="V761" s="24" t="s">
        <v>1746</v>
      </c>
      <c r="W761" s="94">
        <v>8</v>
      </c>
      <c r="X761" s="141" t="s">
        <v>1746</v>
      </c>
      <c r="Y761" s="141" t="s">
        <v>1746</v>
      </c>
      <c r="Z761" s="153" t="s">
        <v>3657</v>
      </c>
    </row>
    <row r="762" spans="1:26" x14ac:dyDescent="0.25">
      <c r="A762" s="29">
        <v>761</v>
      </c>
      <c r="B762" s="90" t="s">
        <v>3509</v>
      </c>
      <c r="C762" s="90" t="s">
        <v>761</v>
      </c>
      <c r="D762" s="91">
        <v>44257</v>
      </c>
      <c r="E762" s="92">
        <v>0.47916666666666702</v>
      </c>
      <c r="F762" s="92">
        <v>0.89583333333333304</v>
      </c>
      <c r="G762" s="93">
        <v>1200</v>
      </c>
      <c r="H762" s="22" t="s">
        <v>1746</v>
      </c>
      <c r="I762" s="23" t="s">
        <v>1746</v>
      </c>
      <c r="J762" s="23" t="s">
        <v>1746</v>
      </c>
      <c r="K762" s="23" t="s">
        <v>1746</v>
      </c>
      <c r="L762" s="94">
        <v>0</v>
      </c>
      <c r="M762" s="94" t="s">
        <v>1746</v>
      </c>
      <c r="N762" s="94">
        <v>1</v>
      </c>
      <c r="O762" s="23" t="s">
        <v>1746</v>
      </c>
      <c r="P762" s="15" t="s">
        <v>1746</v>
      </c>
      <c r="Q762" s="15" t="s">
        <v>1746</v>
      </c>
      <c r="R762" s="136">
        <v>7.1</v>
      </c>
      <c r="S762" s="93">
        <v>1</v>
      </c>
      <c r="T762" s="138">
        <v>1</v>
      </c>
      <c r="U762" s="22" t="s">
        <v>1746</v>
      </c>
      <c r="V762" s="24" t="s">
        <v>1746</v>
      </c>
      <c r="W762" s="94">
        <v>10</v>
      </c>
      <c r="X762" s="141" t="s">
        <v>1746</v>
      </c>
      <c r="Y762" s="141" t="s">
        <v>1746</v>
      </c>
      <c r="Z762" s="153" t="s">
        <v>3656</v>
      </c>
    </row>
    <row r="763" spans="1:26" x14ac:dyDescent="0.25">
      <c r="A763" s="29">
        <v>762</v>
      </c>
      <c r="B763" s="90" t="s">
        <v>3513</v>
      </c>
      <c r="C763" s="90" t="s">
        <v>1766</v>
      </c>
      <c r="D763" s="91">
        <v>44257</v>
      </c>
      <c r="E763" s="92">
        <v>0.63541666666666696</v>
      </c>
      <c r="F763" s="92">
        <v>0.96875</v>
      </c>
      <c r="G763" s="93">
        <v>1200</v>
      </c>
      <c r="H763" s="22" t="s">
        <v>1746</v>
      </c>
      <c r="I763" s="23" t="s">
        <v>1746</v>
      </c>
      <c r="J763" s="23" t="s">
        <v>1746</v>
      </c>
      <c r="K763" s="23" t="s">
        <v>1746</v>
      </c>
      <c r="L763" s="94">
        <v>0</v>
      </c>
      <c r="M763" s="94" t="s">
        <v>1746</v>
      </c>
      <c r="N763" s="94">
        <v>2</v>
      </c>
      <c r="O763" s="23" t="s">
        <v>1746</v>
      </c>
      <c r="P763" s="15" t="s">
        <v>1746</v>
      </c>
      <c r="Q763" s="15" t="s">
        <v>1746</v>
      </c>
      <c r="R763" s="136">
        <v>12</v>
      </c>
      <c r="S763" s="93">
        <v>1</v>
      </c>
      <c r="T763" s="138">
        <v>2</v>
      </c>
      <c r="U763" s="22" t="s">
        <v>1746</v>
      </c>
      <c r="V763" s="24" t="s">
        <v>1746</v>
      </c>
      <c r="W763" s="94">
        <v>8</v>
      </c>
      <c r="X763" s="141" t="s">
        <v>1746</v>
      </c>
      <c r="Y763" s="141" t="s">
        <v>1746</v>
      </c>
      <c r="Z763" s="153" t="s">
        <v>3655</v>
      </c>
    </row>
    <row r="764" spans="1:26" x14ac:dyDescent="0.25">
      <c r="A764" s="29">
        <v>763</v>
      </c>
      <c r="B764" s="90" t="s">
        <v>3508</v>
      </c>
      <c r="C764" s="90" t="s">
        <v>2269</v>
      </c>
      <c r="D764" s="91">
        <v>44258</v>
      </c>
      <c r="E764" s="92">
        <v>0.375</v>
      </c>
      <c r="F764" s="92">
        <v>0.83333333333333304</v>
      </c>
      <c r="G764" s="93">
        <v>1200</v>
      </c>
      <c r="H764" s="22" t="s">
        <v>1746</v>
      </c>
      <c r="I764" s="23" t="s">
        <v>1746</v>
      </c>
      <c r="J764" s="23" t="s">
        <v>1746</v>
      </c>
      <c r="K764" s="23" t="s">
        <v>1746</v>
      </c>
      <c r="L764" s="94">
        <v>0</v>
      </c>
      <c r="M764" s="94" t="s">
        <v>1746</v>
      </c>
      <c r="N764" s="94">
        <v>1</v>
      </c>
      <c r="O764" s="23" t="s">
        <v>1746</v>
      </c>
      <c r="P764" s="15" t="s">
        <v>1746</v>
      </c>
      <c r="Q764" s="15" t="s">
        <v>1746</v>
      </c>
      <c r="R764" s="136">
        <v>15.1</v>
      </c>
      <c r="S764" s="93">
        <v>1</v>
      </c>
      <c r="T764" s="138">
        <v>1</v>
      </c>
      <c r="U764" s="22" t="s">
        <v>1746</v>
      </c>
      <c r="V764" s="24" t="s">
        <v>1746</v>
      </c>
      <c r="W764" s="94">
        <v>11</v>
      </c>
      <c r="X764" s="141" t="s">
        <v>1746</v>
      </c>
      <c r="Y764" s="141" t="s">
        <v>1746</v>
      </c>
      <c r="Z764" s="153" t="s">
        <v>3654</v>
      </c>
    </row>
    <row r="765" spans="1:26" x14ac:dyDescent="0.25">
      <c r="A765" s="29">
        <v>764</v>
      </c>
      <c r="B765" s="90" t="s">
        <v>3509</v>
      </c>
      <c r="C765" s="90" t="s">
        <v>761</v>
      </c>
      <c r="D765" s="91">
        <v>44258</v>
      </c>
      <c r="E765" s="92">
        <v>0.47569444444444398</v>
      </c>
      <c r="F765" s="92">
        <v>0.89236111111111105</v>
      </c>
      <c r="G765" s="93">
        <v>1200</v>
      </c>
      <c r="H765" s="22" t="s">
        <v>1746</v>
      </c>
      <c r="I765" s="23" t="s">
        <v>1746</v>
      </c>
      <c r="J765" s="23" t="s">
        <v>1746</v>
      </c>
      <c r="K765" s="23" t="s">
        <v>1746</v>
      </c>
      <c r="L765" s="94">
        <v>0</v>
      </c>
      <c r="M765" s="94" t="s">
        <v>1746</v>
      </c>
      <c r="N765" s="94">
        <v>1</v>
      </c>
      <c r="O765" s="23" t="s">
        <v>1746</v>
      </c>
      <c r="P765" s="15" t="s">
        <v>1746</v>
      </c>
      <c r="Q765" s="15" t="s">
        <v>1746</v>
      </c>
      <c r="R765" s="136">
        <v>5.4</v>
      </c>
      <c r="S765" s="93">
        <v>1</v>
      </c>
      <c r="T765" s="138">
        <v>1</v>
      </c>
      <c r="U765" s="22" t="s">
        <v>1746</v>
      </c>
      <c r="V765" s="24" t="s">
        <v>1746</v>
      </c>
      <c r="W765" s="94">
        <v>10</v>
      </c>
      <c r="X765" s="141" t="s">
        <v>1746</v>
      </c>
      <c r="Y765" s="141" t="s">
        <v>1746</v>
      </c>
      <c r="Z765" s="153" t="s">
        <v>3653</v>
      </c>
    </row>
    <row r="766" spans="1:26" x14ac:dyDescent="0.25">
      <c r="A766" s="29">
        <v>765</v>
      </c>
      <c r="B766" s="90" t="s">
        <v>3508</v>
      </c>
      <c r="C766" s="90" t="s">
        <v>2269</v>
      </c>
      <c r="D766" s="91">
        <v>44259</v>
      </c>
      <c r="E766" s="92">
        <v>0.38888888888888901</v>
      </c>
      <c r="F766" s="92">
        <v>0.54861111111111105</v>
      </c>
      <c r="G766" s="93">
        <v>1200</v>
      </c>
      <c r="H766" s="22" t="s">
        <v>1746</v>
      </c>
      <c r="I766" s="23" t="s">
        <v>1746</v>
      </c>
      <c r="J766" s="23" t="s">
        <v>1746</v>
      </c>
      <c r="K766" s="23" t="s">
        <v>1746</v>
      </c>
      <c r="L766" s="94">
        <v>0</v>
      </c>
      <c r="M766" s="94" t="s">
        <v>1746</v>
      </c>
      <c r="N766" s="94">
        <v>0</v>
      </c>
      <c r="O766" s="23" t="s">
        <v>1746</v>
      </c>
      <c r="P766" s="15" t="s">
        <v>1746</v>
      </c>
      <c r="Q766" s="15" t="s">
        <v>1746</v>
      </c>
      <c r="R766" s="136">
        <v>17.3</v>
      </c>
      <c r="S766" s="93">
        <v>1</v>
      </c>
      <c r="T766" s="138">
        <v>0</v>
      </c>
      <c r="U766" s="22" t="s">
        <v>1746</v>
      </c>
      <c r="V766" s="24" t="s">
        <v>1746</v>
      </c>
      <c r="W766" s="94">
        <v>3.8</v>
      </c>
      <c r="X766" s="141" t="s">
        <v>1746</v>
      </c>
      <c r="Y766" s="141" t="s">
        <v>1746</v>
      </c>
      <c r="Z766" s="153" t="s">
        <v>3652</v>
      </c>
    </row>
    <row r="767" spans="1:26" x14ac:dyDescent="0.25">
      <c r="A767" s="29">
        <v>766</v>
      </c>
      <c r="B767" s="90" t="s">
        <v>3511</v>
      </c>
      <c r="C767" s="90" t="s">
        <v>356</v>
      </c>
      <c r="D767" s="91">
        <v>44259</v>
      </c>
      <c r="E767" s="92">
        <v>0.61805555555555602</v>
      </c>
      <c r="F767" s="92">
        <v>0.78472222222222199</v>
      </c>
      <c r="G767" s="93">
        <v>1200</v>
      </c>
      <c r="H767" s="22" t="s">
        <v>1746</v>
      </c>
      <c r="I767" s="23" t="s">
        <v>1746</v>
      </c>
      <c r="J767" s="23" t="s">
        <v>1746</v>
      </c>
      <c r="K767" s="23" t="s">
        <v>1746</v>
      </c>
      <c r="L767" s="94">
        <v>0</v>
      </c>
      <c r="M767" s="94" t="s">
        <v>1746</v>
      </c>
      <c r="N767" s="94">
        <v>3.3</v>
      </c>
      <c r="O767" s="23" t="s">
        <v>1746</v>
      </c>
      <c r="P767" s="15" t="s">
        <v>1746</v>
      </c>
      <c r="Q767" s="15" t="s">
        <v>1746</v>
      </c>
      <c r="R767" s="136">
        <v>2.2000000000000002</v>
      </c>
      <c r="S767" s="93">
        <v>1</v>
      </c>
      <c r="T767" s="138">
        <v>3.3</v>
      </c>
      <c r="U767" s="22" t="s">
        <v>1746</v>
      </c>
      <c r="V767" s="24" t="s">
        <v>1746</v>
      </c>
      <c r="W767" s="94">
        <v>4</v>
      </c>
      <c r="X767" s="141" t="s">
        <v>1746</v>
      </c>
      <c r="Y767" s="141" t="s">
        <v>1746</v>
      </c>
      <c r="Z767" s="153" t="s">
        <v>3651</v>
      </c>
    </row>
    <row r="768" spans="1:26" x14ac:dyDescent="0.25">
      <c r="A768" s="29">
        <v>767</v>
      </c>
      <c r="B768" s="90" t="s">
        <v>3513</v>
      </c>
      <c r="C768" s="90" t="s">
        <v>27</v>
      </c>
      <c r="D768" s="91">
        <v>44259</v>
      </c>
      <c r="E768" s="92">
        <v>0.41666666666666702</v>
      </c>
      <c r="F768" s="92">
        <v>0.79166666666666696</v>
      </c>
      <c r="G768" s="93">
        <v>1200</v>
      </c>
      <c r="H768" s="22" t="s">
        <v>1746</v>
      </c>
      <c r="I768" s="23" t="s">
        <v>1746</v>
      </c>
      <c r="J768" s="23" t="s">
        <v>1746</v>
      </c>
      <c r="K768" s="23" t="s">
        <v>1746</v>
      </c>
      <c r="L768" s="94">
        <v>0</v>
      </c>
      <c r="M768" s="94" t="s">
        <v>1746</v>
      </c>
      <c r="N768" s="94">
        <v>4.2</v>
      </c>
      <c r="O768" s="23" t="s">
        <v>1746</v>
      </c>
      <c r="P768" s="15" t="s">
        <v>1746</v>
      </c>
      <c r="Q768" s="15" t="s">
        <v>1746</v>
      </c>
      <c r="R768" s="136">
        <v>21</v>
      </c>
      <c r="S768" s="93">
        <v>2</v>
      </c>
      <c r="T768" s="138">
        <v>8.4</v>
      </c>
      <c r="U768" s="22" t="s">
        <v>1746</v>
      </c>
      <c r="V768" s="24" t="s">
        <v>1746</v>
      </c>
      <c r="W768" s="94">
        <v>9</v>
      </c>
      <c r="X768" s="141" t="s">
        <v>1746</v>
      </c>
      <c r="Y768" s="141" t="s">
        <v>1746</v>
      </c>
      <c r="Z768" s="153" t="s">
        <v>3650</v>
      </c>
    </row>
    <row r="769" spans="1:26" x14ac:dyDescent="0.25">
      <c r="A769" s="29">
        <v>768</v>
      </c>
      <c r="B769" s="90" t="s">
        <v>3508</v>
      </c>
      <c r="C769" s="90" t="s">
        <v>603</v>
      </c>
      <c r="D769" s="91">
        <v>44259</v>
      </c>
      <c r="E769" s="92">
        <v>0.59722222222222199</v>
      </c>
      <c r="F769" s="92">
        <v>0.8125</v>
      </c>
      <c r="G769" s="93">
        <v>1200</v>
      </c>
      <c r="H769" s="22" t="s">
        <v>1746</v>
      </c>
      <c r="I769" s="23" t="s">
        <v>1746</v>
      </c>
      <c r="J769" s="23" t="s">
        <v>1746</v>
      </c>
      <c r="K769" s="23" t="s">
        <v>1746</v>
      </c>
      <c r="L769" s="94">
        <v>0</v>
      </c>
      <c r="M769" s="94" t="s">
        <v>1746</v>
      </c>
      <c r="N769" s="94">
        <v>0.5</v>
      </c>
      <c r="O769" s="23" t="s">
        <v>1746</v>
      </c>
      <c r="P769" s="15" t="s">
        <v>1746</v>
      </c>
      <c r="Q769" s="15" t="s">
        <v>1746</v>
      </c>
      <c r="R769" s="136">
        <v>1.2</v>
      </c>
      <c r="S769" s="93">
        <v>1</v>
      </c>
      <c r="T769" s="138">
        <v>0.5</v>
      </c>
      <c r="U769" s="22" t="s">
        <v>1746</v>
      </c>
      <c r="V769" s="24" t="s">
        <v>1746</v>
      </c>
      <c r="W769" s="94">
        <v>5.2</v>
      </c>
      <c r="X769" s="141" t="s">
        <v>1746</v>
      </c>
      <c r="Y769" s="141" t="s">
        <v>1746</v>
      </c>
      <c r="Z769" s="153" t="s">
        <v>3649</v>
      </c>
    </row>
    <row r="770" spans="1:26" x14ac:dyDescent="0.25">
      <c r="A770" s="29">
        <v>769</v>
      </c>
      <c r="B770" s="90" t="s">
        <v>3509</v>
      </c>
      <c r="C770" s="90" t="s">
        <v>761</v>
      </c>
      <c r="D770" s="91">
        <v>44259</v>
      </c>
      <c r="E770" s="92">
        <v>0.51388888888888895</v>
      </c>
      <c r="F770" s="92">
        <v>0.84722222222222199</v>
      </c>
      <c r="G770" s="93">
        <v>1200</v>
      </c>
      <c r="H770" s="22" t="s">
        <v>1746</v>
      </c>
      <c r="I770" s="23" t="s">
        <v>1746</v>
      </c>
      <c r="J770" s="23" t="s">
        <v>1746</v>
      </c>
      <c r="K770" s="23" t="s">
        <v>1746</v>
      </c>
      <c r="L770" s="94">
        <v>0</v>
      </c>
      <c r="M770" s="94" t="s">
        <v>1746</v>
      </c>
      <c r="N770" s="94">
        <v>0.5</v>
      </c>
      <c r="O770" s="23" t="s">
        <v>1746</v>
      </c>
      <c r="P770" s="15" t="s">
        <v>1746</v>
      </c>
      <c r="Q770" s="15" t="s">
        <v>1746</v>
      </c>
      <c r="R770" s="136">
        <v>4.5999999999999996</v>
      </c>
      <c r="S770" s="93">
        <v>1</v>
      </c>
      <c r="T770" s="138">
        <v>0.5</v>
      </c>
      <c r="U770" s="22" t="s">
        <v>1746</v>
      </c>
      <c r="V770" s="24" t="s">
        <v>1746</v>
      </c>
      <c r="W770" s="94">
        <v>8</v>
      </c>
      <c r="X770" s="141" t="s">
        <v>1746</v>
      </c>
      <c r="Y770" s="141" t="s">
        <v>1746</v>
      </c>
      <c r="Z770" s="153" t="s">
        <v>3648</v>
      </c>
    </row>
    <row r="771" spans="1:26" x14ac:dyDescent="0.25">
      <c r="A771" s="29">
        <v>770</v>
      </c>
      <c r="B771" s="90" t="s">
        <v>3508</v>
      </c>
      <c r="C771" s="90" t="s">
        <v>603</v>
      </c>
      <c r="D771" s="91">
        <v>44260</v>
      </c>
      <c r="E771" s="92">
        <v>0.45833333333333298</v>
      </c>
      <c r="F771" s="92">
        <v>0.79166666666666696</v>
      </c>
      <c r="G771" s="93">
        <v>1200</v>
      </c>
      <c r="H771" s="22" t="s">
        <v>1746</v>
      </c>
      <c r="I771" s="23" t="s">
        <v>1746</v>
      </c>
      <c r="J771" s="23" t="s">
        <v>1746</v>
      </c>
      <c r="K771" s="23" t="s">
        <v>1746</v>
      </c>
      <c r="L771" s="94">
        <v>0</v>
      </c>
      <c r="M771" s="94" t="s">
        <v>1746</v>
      </c>
      <c r="N771" s="94">
        <v>0.5</v>
      </c>
      <c r="O771" s="23" t="s">
        <v>1746</v>
      </c>
      <c r="P771" s="15" t="s">
        <v>1746</v>
      </c>
      <c r="Q771" s="15" t="s">
        <v>1746</v>
      </c>
      <c r="R771" s="136">
        <v>1.6</v>
      </c>
      <c r="S771" s="93">
        <v>1</v>
      </c>
      <c r="T771" s="138">
        <v>0.5</v>
      </c>
      <c r="U771" s="22" t="s">
        <v>1746</v>
      </c>
      <c r="V771" s="24" t="s">
        <v>1746</v>
      </c>
      <c r="W771" s="94">
        <v>8</v>
      </c>
      <c r="X771" s="141" t="s">
        <v>1746</v>
      </c>
      <c r="Y771" s="141" t="s">
        <v>1746</v>
      </c>
      <c r="Z771" s="153" t="s">
        <v>3647</v>
      </c>
    </row>
    <row r="772" spans="1:26" x14ac:dyDescent="0.25">
      <c r="A772" s="29">
        <v>771</v>
      </c>
      <c r="B772" s="90" t="s">
        <v>3513</v>
      </c>
      <c r="C772" s="90" t="s">
        <v>269</v>
      </c>
      <c r="D772" s="91">
        <v>44260</v>
      </c>
      <c r="E772" s="92">
        <v>0.51388888888888895</v>
      </c>
      <c r="F772" s="92">
        <v>0.84722222222222199</v>
      </c>
      <c r="G772" s="93">
        <v>1200</v>
      </c>
      <c r="H772" s="22" t="s">
        <v>1746</v>
      </c>
      <c r="I772" s="23" t="s">
        <v>1746</v>
      </c>
      <c r="J772" s="23" t="s">
        <v>1746</v>
      </c>
      <c r="K772" s="23" t="s">
        <v>1746</v>
      </c>
      <c r="L772" s="94">
        <v>1.8</v>
      </c>
      <c r="M772" s="94" t="s">
        <v>1746</v>
      </c>
      <c r="N772" s="94">
        <v>2.2999999999999998</v>
      </c>
      <c r="O772" s="23" t="s">
        <v>1746</v>
      </c>
      <c r="P772" s="15" t="s">
        <v>1746</v>
      </c>
      <c r="Q772" s="15" t="s">
        <v>1746</v>
      </c>
      <c r="R772" s="136">
        <v>23</v>
      </c>
      <c r="S772" s="93">
        <v>1</v>
      </c>
      <c r="T772" s="138">
        <v>0.49999999999999978</v>
      </c>
      <c r="U772" s="22" t="s">
        <v>1746</v>
      </c>
      <c r="V772" s="24" t="s">
        <v>1746</v>
      </c>
      <c r="W772" s="94">
        <v>8</v>
      </c>
      <c r="X772" s="141" t="s">
        <v>1746</v>
      </c>
      <c r="Y772" s="141" t="s">
        <v>1746</v>
      </c>
      <c r="Z772" s="153" t="s">
        <v>3646</v>
      </c>
    </row>
    <row r="773" spans="1:26" x14ac:dyDescent="0.25">
      <c r="A773" s="29">
        <v>772</v>
      </c>
      <c r="B773" s="90" t="s">
        <v>3508</v>
      </c>
      <c r="C773" s="90" t="s">
        <v>603</v>
      </c>
      <c r="D773" s="91">
        <v>44261</v>
      </c>
      <c r="E773" s="92">
        <v>0.39583333333333298</v>
      </c>
      <c r="F773" s="92">
        <v>0.77083333333333304</v>
      </c>
      <c r="G773" s="93">
        <v>1200</v>
      </c>
      <c r="H773" s="22" t="s">
        <v>1746</v>
      </c>
      <c r="I773" s="23" t="s">
        <v>1746</v>
      </c>
      <c r="J773" s="23" t="s">
        <v>1746</v>
      </c>
      <c r="K773" s="23" t="s">
        <v>1746</v>
      </c>
      <c r="L773" s="94">
        <v>0</v>
      </c>
      <c r="M773" s="94" t="s">
        <v>1746</v>
      </c>
      <c r="N773" s="94">
        <v>1.7</v>
      </c>
      <c r="O773" s="23" t="s">
        <v>1746</v>
      </c>
      <c r="P773" s="15" t="s">
        <v>1746</v>
      </c>
      <c r="Q773" s="15" t="s">
        <v>1746</v>
      </c>
      <c r="R773" s="136">
        <v>15.7</v>
      </c>
      <c r="S773" s="93">
        <v>1</v>
      </c>
      <c r="T773" s="138">
        <v>1.7</v>
      </c>
      <c r="U773" s="22" t="s">
        <v>1746</v>
      </c>
      <c r="V773" s="24" t="s">
        <v>1746</v>
      </c>
      <c r="W773" s="94">
        <v>9</v>
      </c>
      <c r="X773" s="141" t="s">
        <v>1746</v>
      </c>
      <c r="Y773" s="141" t="s">
        <v>1746</v>
      </c>
      <c r="Z773" s="153" t="s">
        <v>3645</v>
      </c>
    </row>
    <row r="774" spans="1:26" x14ac:dyDescent="0.25">
      <c r="A774" s="29">
        <v>773</v>
      </c>
      <c r="B774" s="90" t="s">
        <v>3513</v>
      </c>
      <c r="C774" s="90" t="s">
        <v>1817</v>
      </c>
      <c r="D774" s="91">
        <v>44261</v>
      </c>
      <c r="E774" s="92">
        <v>0.4375</v>
      </c>
      <c r="F774" s="92">
        <v>0.77083333333333304</v>
      </c>
      <c r="G774" s="93">
        <v>1200</v>
      </c>
      <c r="H774" s="22" t="s">
        <v>1746</v>
      </c>
      <c r="I774" s="23" t="s">
        <v>1746</v>
      </c>
      <c r="J774" s="23" t="s">
        <v>1746</v>
      </c>
      <c r="K774" s="23" t="s">
        <v>1746</v>
      </c>
      <c r="L774" s="94">
        <v>0</v>
      </c>
      <c r="M774" s="94" t="s">
        <v>1746</v>
      </c>
      <c r="N774" s="94">
        <v>0</v>
      </c>
      <c r="O774" s="23" t="s">
        <v>1746</v>
      </c>
      <c r="P774" s="15" t="s">
        <v>1746</v>
      </c>
      <c r="Q774" s="15" t="s">
        <v>1746</v>
      </c>
      <c r="R774" s="136">
        <v>10</v>
      </c>
      <c r="S774" s="93">
        <v>1</v>
      </c>
      <c r="T774" s="138">
        <v>0</v>
      </c>
      <c r="U774" s="22" t="s">
        <v>1746</v>
      </c>
      <c r="V774" s="24" t="s">
        <v>1746</v>
      </c>
      <c r="W774" s="94">
        <v>8</v>
      </c>
      <c r="X774" s="141" t="s">
        <v>1746</v>
      </c>
      <c r="Y774" s="141" t="s">
        <v>1746</v>
      </c>
      <c r="Z774" s="153" t="s">
        <v>3644</v>
      </c>
    </row>
    <row r="775" spans="1:26" x14ac:dyDescent="0.25">
      <c r="A775" s="29">
        <v>774</v>
      </c>
      <c r="B775" s="90" t="s">
        <v>3511</v>
      </c>
      <c r="C775" s="90" t="s">
        <v>3515</v>
      </c>
      <c r="D775" s="91">
        <v>44261</v>
      </c>
      <c r="E775" s="92">
        <v>0.63194444444444398</v>
      </c>
      <c r="F775" s="92">
        <v>0.79861111111111105</v>
      </c>
      <c r="G775" s="93">
        <v>1200</v>
      </c>
      <c r="H775" s="22" t="s">
        <v>1746</v>
      </c>
      <c r="I775" s="23" t="s">
        <v>1746</v>
      </c>
      <c r="J775" s="23" t="s">
        <v>1746</v>
      </c>
      <c r="K775" s="23" t="s">
        <v>1746</v>
      </c>
      <c r="L775" s="94">
        <v>8</v>
      </c>
      <c r="M775" s="94" t="s">
        <v>1746</v>
      </c>
      <c r="N775" s="94">
        <v>12.9</v>
      </c>
      <c r="O775" s="23" t="s">
        <v>1746</v>
      </c>
      <c r="P775" s="15" t="s">
        <v>1746</v>
      </c>
      <c r="Q775" s="15" t="s">
        <v>1746</v>
      </c>
      <c r="R775" s="136">
        <v>1.2</v>
      </c>
      <c r="S775" s="93">
        <v>1</v>
      </c>
      <c r="T775" s="138">
        <v>4.9000000000000004</v>
      </c>
      <c r="U775" s="22" t="s">
        <v>1746</v>
      </c>
      <c r="V775" s="24" t="s">
        <v>1746</v>
      </c>
      <c r="W775" s="94">
        <v>4</v>
      </c>
      <c r="X775" s="141" t="s">
        <v>1746</v>
      </c>
      <c r="Y775" s="141" t="s">
        <v>1746</v>
      </c>
      <c r="Z775" s="153" t="s">
        <v>3643</v>
      </c>
    </row>
    <row r="776" spans="1:26" x14ac:dyDescent="0.25">
      <c r="A776" s="29">
        <v>775</v>
      </c>
      <c r="B776" s="90" t="s">
        <v>3511</v>
      </c>
      <c r="C776" s="90" t="s">
        <v>2726</v>
      </c>
      <c r="D776" s="91">
        <v>44262</v>
      </c>
      <c r="E776" s="92">
        <v>0.52083333333333304</v>
      </c>
      <c r="F776" s="92">
        <v>0.84722222222222199</v>
      </c>
      <c r="G776" s="93">
        <v>1200</v>
      </c>
      <c r="H776" s="22" t="s">
        <v>1746</v>
      </c>
      <c r="I776" s="23" t="s">
        <v>1746</v>
      </c>
      <c r="J776" s="23" t="s">
        <v>1746</v>
      </c>
      <c r="K776" s="23" t="s">
        <v>1746</v>
      </c>
      <c r="L776" s="94">
        <v>0</v>
      </c>
      <c r="M776" s="94" t="s">
        <v>1746</v>
      </c>
      <c r="N776" s="94">
        <v>8</v>
      </c>
      <c r="O776" s="23" t="s">
        <v>1746</v>
      </c>
      <c r="P776" s="15" t="s">
        <v>1746</v>
      </c>
      <c r="Q776" s="15" t="s">
        <v>1746</v>
      </c>
      <c r="R776" s="136">
        <v>4.4000000000000004</v>
      </c>
      <c r="S776" s="93">
        <v>1</v>
      </c>
      <c r="T776" s="138">
        <v>8</v>
      </c>
      <c r="U776" s="22" t="s">
        <v>1746</v>
      </c>
      <c r="V776" s="24" t="s">
        <v>1746</v>
      </c>
      <c r="W776" s="94">
        <v>8</v>
      </c>
      <c r="X776" s="141" t="s">
        <v>1746</v>
      </c>
      <c r="Y776" s="141" t="s">
        <v>1746</v>
      </c>
      <c r="Z776" s="153" t="s">
        <v>3642</v>
      </c>
    </row>
    <row r="777" spans="1:26" x14ac:dyDescent="0.25">
      <c r="A777" s="29">
        <v>776</v>
      </c>
      <c r="B777" s="90" t="s">
        <v>2069</v>
      </c>
      <c r="C777" s="90" t="s">
        <v>27</v>
      </c>
      <c r="D777" s="91">
        <v>44262</v>
      </c>
      <c r="E777" s="92">
        <v>0.52083333333333304</v>
      </c>
      <c r="F777" s="92">
        <v>0.85416666666666696</v>
      </c>
      <c r="G777" s="93">
        <v>1200</v>
      </c>
      <c r="H777" s="22" t="s">
        <v>1746</v>
      </c>
      <c r="I777" s="23" t="s">
        <v>1746</v>
      </c>
      <c r="J777" s="23" t="s">
        <v>1746</v>
      </c>
      <c r="K777" s="23" t="s">
        <v>1746</v>
      </c>
      <c r="L777" s="94">
        <v>0</v>
      </c>
      <c r="M777" s="94" t="s">
        <v>1746</v>
      </c>
      <c r="N777" s="94">
        <v>5.0999999999999996</v>
      </c>
      <c r="O777" s="23" t="s">
        <v>1746</v>
      </c>
      <c r="P777" s="15" t="s">
        <v>1746</v>
      </c>
      <c r="Q777" s="15" t="s">
        <v>1746</v>
      </c>
      <c r="R777" s="136">
        <v>35.799999999999997</v>
      </c>
      <c r="S777" s="93">
        <v>1</v>
      </c>
      <c r="T777" s="138">
        <v>5.0999999999999996</v>
      </c>
      <c r="U777" s="22" t="s">
        <v>1746</v>
      </c>
      <c r="V777" s="24" t="s">
        <v>1746</v>
      </c>
      <c r="W777" s="94">
        <v>8</v>
      </c>
      <c r="X777" s="141" t="s">
        <v>1746</v>
      </c>
      <c r="Y777" s="141" t="s">
        <v>1746</v>
      </c>
      <c r="Z777" s="153" t="s">
        <v>3641</v>
      </c>
    </row>
    <row r="778" spans="1:26" x14ac:dyDescent="0.25">
      <c r="A778" s="29">
        <v>777</v>
      </c>
      <c r="B778" s="90" t="s">
        <v>3513</v>
      </c>
      <c r="C778" s="90" t="s">
        <v>1817</v>
      </c>
      <c r="D778" s="91">
        <v>44262</v>
      </c>
      <c r="E778" s="92">
        <v>0.39583333333333298</v>
      </c>
      <c r="F778" s="92">
        <v>0.85416666666666696</v>
      </c>
      <c r="G778" s="93">
        <v>1200</v>
      </c>
      <c r="H778" s="22" t="s">
        <v>1746</v>
      </c>
      <c r="I778" s="23" t="s">
        <v>1746</v>
      </c>
      <c r="J778" s="23" t="s">
        <v>1746</v>
      </c>
      <c r="K778" s="23" t="s">
        <v>1746</v>
      </c>
      <c r="L778" s="94">
        <v>2</v>
      </c>
      <c r="M778" s="94" t="s">
        <v>1746</v>
      </c>
      <c r="N778" s="94">
        <v>3</v>
      </c>
      <c r="O778" s="23" t="s">
        <v>1746</v>
      </c>
      <c r="P778" s="15" t="s">
        <v>1746</v>
      </c>
      <c r="Q778" s="15" t="s">
        <v>1746</v>
      </c>
      <c r="R778" s="136">
        <v>17</v>
      </c>
      <c r="S778" s="93">
        <v>1</v>
      </c>
      <c r="T778" s="138">
        <v>1</v>
      </c>
      <c r="U778" s="22" t="s">
        <v>1746</v>
      </c>
      <c r="V778" s="24" t="s">
        <v>1746</v>
      </c>
      <c r="W778" s="94">
        <v>11</v>
      </c>
      <c r="X778" s="141" t="s">
        <v>1746</v>
      </c>
      <c r="Y778" s="141" t="s">
        <v>1746</v>
      </c>
      <c r="Z778" s="153" t="s">
        <v>3640</v>
      </c>
    </row>
    <row r="779" spans="1:26" x14ac:dyDescent="0.25">
      <c r="A779" s="29">
        <v>778</v>
      </c>
      <c r="B779" s="90" t="s">
        <v>3509</v>
      </c>
      <c r="C779" s="90" t="s">
        <v>269</v>
      </c>
      <c r="D779" s="91">
        <v>44262</v>
      </c>
      <c r="E779" s="92">
        <v>0.59027777777777801</v>
      </c>
      <c r="F779" s="92">
        <v>0.92361111111111105</v>
      </c>
      <c r="G779" s="93">
        <v>1200</v>
      </c>
      <c r="H779" s="22" t="s">
        <v>1746</v>
      </c>
      <c r="I779" s="23" t="s">
        <v>1746</v>
      </c>
      <c r="J779" s="23" t="s">
        <v>1746</v>
      </c>
      <c r="K779" s="23" t="s">
        <v>1746</v>
      </c>
      <c r="L779" s="94">
        <v>2.2000000000000002</v>
      </c>
      <c r="M779" s="94" t="s">
        <v>1746</v>
      </c>
      <c r="N779" s="94">
        <v>5</v>
      </c>
      <c r="O779" s="23" t="s">
        <v>1746</v>
      </c>
      <c r="P779" s="15" t="s">
        <v>1746</v>
      </c>
      <c r="Q779" s="15" t="s">
        <v>1746</v>
      </c>
      <c r="R779" s="136">
        <v>39</v>
      </c>
      <c r="S779" s="93">
        <v>2</v>
      </c>
      <c r="T779" s="138">
        <v>5.6</v>
      </c>
      <c r="U779" s="22" t="s">
        <v>1746</v>
      </c>
      <c r="V779" s="24" t="s">
        <v>1746</v>
      </c>
      <c r="W779" s="94">
        <v>8</v>
      </c>
      <c r="X779" s="141" t="s">
        <v>1746</v>
      </c>
      <c r="Y779" s="141" t="s">
        <v>1746</v>
      </c>
      <c r="Z779" s="153" t="s">
        <v>3639</v>
      </c>
    </row>
    <row r="780" spans="1:26" x14ac:dyDescent="0.25">
      <c r="A780" s="29">
        <v>779</v>
      </c>
      <c r="B780" s="90" t="s">
        <v>3513</v>
      </c>
      <c r="C780" s="90" t="s">
        <v>1817</v>
      </c>
      <c r="D780" s="91">
        <v>44263</v>
      </c>
      <c r="E780" s="92">
        <v>0.38194444444444398</v>
      </c>
      <c r="F780" s="92">
        <v>0.84027777777777801</v>
      </c>
      <c r="G780" s="93">
        <v>1200</v>
      </c>
      <c r="H780" s="22" t="s">
        <v>1746</v>
      </c>
      <c r="I780" s="23" t="s">
        <v>1746</v>
      </c>
      <c r="J780" s="23" t="s">
        <v>1746</v>
      </c>
      <c r="K780" s="23" t="s">
        <v>1746</v>
      </c>
      <c r="L780" s="94">
        <v>0</v>
      </c>
      <c r="M780" s="94" t="s">
        <v>1746</v>
      </c>
      <c r="N780" s="94">
        <v>4</v>
      </c>
      <c r="O780" s="23" t="s">
        <v>1746</v>
      </c>
      <c r="P780" s="15" t="s">
        <v>1746</v>
      </c>
      <c r="Q780" s="15" t="s">
        <v>1746</v>
      </c>
      <c r="R780" s="136">
        <v>41</v>
      </c>
      <c r="S780" s="93">
        <v>1</v>
      </c>
      <c r="T780" s="138">
        <v>4</v>
      </c>
      <c r="U780" s="22" t="s">
        <v>1746</v>
      </c>
      <c r="V780" s="24" t="s">
        <v>1746</v>
      </c>
      <c r="W780" s="94">
        <v>11</v>
      </c>
      <c r="X780" s="141" t="s">
        <v>1746</v>
      </c>
      <c r="Y780" s="141" t="s">
        <v>1746</v>
      </c>
      <c r="Z780" s="153" t="s">
        <v>3638</v>
      </c>
    </row>
    <row r="781" spans="1:26" x14ac:dyDescent="0.25">
      <c r="A781" s="29">
        <v>780</v>
      </c>
      <c r="B781" s="90" t="s">
        <v>3509</v>
      </c>
      <c r="C781" s="90" t="s">
        <v>269</v>
      </c>
      <c r="D781" s="91">
        <v>44263</v>
      </c>
      <c r="E781" s="92">
        <v>0.38541666666666702</v>
      </c>
      <c r="F781" s="92">
        <v>0.85416666666666696</v>
      </c>
      <c r="G781" s="93">
        <v>1200</v>
      </c>
      <c r="H781" s="22" t="s">
        <v>1746</v>
      </c>
      <c r="I781" s="23" t="s">
        <v>1746</v>
      </c>
      <c r="J781" s="23" t="s">
        <v>1746</v>
      </c>
      <c r="K781" s="23" t="s">
        <v>1746</v>
      </c>
      <c r="L781" s="94">
        <v>3.5</v>
      </c>
      <c r="M781" s="94" t="s">
        <v>1746</v>
      </c>
      <c r="N781" s="94">
        <v>6.6</v>
      </c>
      <c r="O781" s="23" t="s">
        <v>1746</v>
      </c>
      <c r="P781" s="15" t="s">
        <v>1746</v>
      </c>
      <c r="Q781" s="15" t="s">
        <v>1746</v>
      </c>
      <c r="R781" s="136">
        <v>37</v>
      </c>
      <c r="S781" s="93">
        <v>1</v>
      </c>
      <c r="T781" s="138">
        <v>3.0999999999999996</v>
      </c>
      <c r="U781" s="22" t="s">
        <v>1746</v>
      </c>
      <c r="V781" s="24" t="s">
        <v>1746</v>
      </c>
      <c r="W781" s="94">
        <v>8.9</v>
      </c>
      <c r="X781" s="141" t="s">
        <v>1746</v>
      </c>
      <c r="Y781" s="141" t="s">
        <v>1746</v>
      </c>
      <c r="Z781" s="153" t="s">
        <v>3637</v>
      </c>
    </row>
    <row r="782" spans="1:26" x14ac:dyDescent="0.25">
      <c r="A782" s="29">
        <v>781</v>
      </c>
      <c r="B782" s="90" t="s">
        <v>3511</v>
      </c>
      <c r="C782" s="90" t="s">
        <v>2714</v>
      </c>
      <c r="D782" s="91">
        <v>44263</v>
      </c>
      <c r="E782" s="92">
        <v>0.58333333333333304</v>
      </c>
      <c r="F782" s="92">
        <v>0.90972222222222199</v>
      </c>
      <c r="G782" s="93">
        <v>1200</v>
      </c>
      <c r="H782" s="22" t="s">
        <v>1746</v>
      </c>
      <c r="I782" s="23" t="s">
        <v>1746</v>
      </c>
      <c r="J782" s="23" t="s">
        <v>1746</v>
      </c>
      <c r="K782" s="23" t="s">
        <v>1746</v>
      </c>
      <c r="L782" s="94">
        <v>0</v>
      </c>
      <c r="M782" s="94" t="s">
        <v>1746</v>
      </c>
      <c r="N782" s="94">
        <v>1.5</v>
      </c>
      <c r="O782" s="23" t="s">
        <v>1746</v>
      </c>
      <c r="P782" s="15" t="s">
        <v>1746</v>
      </c>
      <c r="Q782" s="15" t="s">
        <v>1746</v>
      </c>
      <c r="R782" s="136">
        <v>4.3</v>
      </c>
      <c r="S782" s="93">
        <v>1</v>
      </c>
      <c r="T782" s="138">
        <v>1.5</v>
      </c>
      <c r="U782" s="22" t="s">
        <v>1746</v>
      </c>
      <c r="V782" s="24" t="s">
        <v>1746</v>
      </c>
      <c r="W782" s="94">
        <v>8</v>
      </c>
      <c r="X782" s="141" t="s">
        <v>1746</v>
      </c>
      <c r="Y782" s="141" t="s">
        <v>1746</v>
      </c>
      <c r="Z782" s="153" t="s">
        <v>3636</v>
      </c>
    </row>
    <row r="783" spans="1:26" x14ac:dyDescent="0.25">
      <c r="A783" s="29">
        <v>782</v>
      </c>
      <c r="B783" s="90" t="s">
        <v>2069</v>
      </c>
      <c r="C783" s="90" t="s">
        <v>356</v>
      </c>
      <c r="D783" s="91">
        <v>44263</v>
      </c>
      <c r="E783" s="92">
        <v>0.61805555555555602</v>
      </c>
      <c r="F783" s="92">
        <v>0.9375</v>
      </c>
      <c r="G783" s="93">
        <v>1200</v>
      </c>
      <c r="H783" s="22" t="s">
        <v>1746</v>
      </c>
      <c r="I783" s="23" t="s">
        <v>1746</v>
      </c>
      <c r="J783" s="23" t="s">
        <v>1746</v>
      </c>
      <c r="K783" s="23" t="s">
        <v>1746</v>
      </c>
      <c r="L783" s="94">
        <v>3.78</v>
      </c>
      <c r="M783" s="94" t="s">
        <v>1746</v>
      </c>
      <c r="N783" s="94">
        <v>8.5</v>
      </c>
      <c r="O783" s="23" t="s">
        <v>1746</v>
      </c>
      <c r="P783" s="15" t="s">
        <v>1746</v>
      </c>
      <c r="Q783" s="15" t="s">
        <v>1746</v>
      </c>
      <c r="R783" s="136">
        <v>5.05</v>
      </c>
      <c r="S783" s="93">
        <v>1</v>
      </c>
      <c r="T783" s="138">
        <v>4.7200000000000006</v>
      </c>
      <c r="U783" s="22" t="s">
        <v>1746</v>
      </c>
      <c r="V783" s="24" t="s">
        <v>1746</v>
      </c>
      <c r="W783" s="94">
        <v>7.7</v>
      </c>
      <c r="X783" s="141" t="s">
        <v>1746</v>
      </c>
      <c r="Y783" s="141" t="s">
        <v>1746</v>
      </c>
      <c r="Z783" s="153" t="s">
        <v>3635</v>
      </c>
    </row>
    <row r="784" spans="1:26" x14ac:dyDescent="0.25">
      <c r="A784" s="29">
        <v>783</v>
      </c>
      <c r="B784" s="90" t="s">
        <v>3509</v>
      </c>
      <c r="C784" s="90" t="s">
        <v>269</v>
      </c>
      <c r="D784" s="91">
        <v>44264</v>
      </c>
      <c r="E784" s="92">
        <v>0.40972222222222199</v>
      </c>
      <c r="F784" s="92">
        <v>0.74305555555555503</v>
      </c>
      <c r="G784" s="93">
        <v>1200</v>
      </c>
      <c r="H784" s="22" t="s">
        <v>1746</v>
      </c>
      <c r="I784" s="23" t="s">
        <v>1746</v>
      </c>
      <c r="J784" s="23" t="s">
        <v>1746</v>
      </c>
      <c r="K784" s="23" t="s">
        <v>1746</v>
      </c>
      <c r="L784" s="94">
        <v>2.2000000000000002</v>
      </c>
      <c r="M784" s="94" t="s">
        <v>1746</v>
      </c>
      <c r="N784" s="94">
        <v>5.8</v>
      </c>
      <c r="O784" s="23" t="s">
        <v>1746</v>
      </c>
      <c r="P784" s="15" t="s">
        <v>1746</v>
      </c>
      <c r="Q784" s="15" t="s">
        <v>1746</v>
      </c>
      <c r="R784" s="136">
        <v>35</v>
      </c>
      <c r="S784" s="93">
        <v>2</v>
      </c>
      <c r="T784" s="138">
        <v>7.1999999999999993</v>
      </c>
      <c r="U784" s="22" t="s">
        <v>1746</v>
      </c>
      <c r="V784" s="24" t="s">
        <v>1746</v>
      </c>
      <c r="W784" s="94">
        <v>8</v>
      </c>
      <c r="X784" s="141" t="s">
        <v>1746</v>
      </c>
      <c r="Y784" s="141" t="s">
        <v>1746</v>
      </c>
      <c r="Z784" s="153" t="s">
        <v>3634</v>
      </c>
    </row>
    <row r="785" spans="1:26" x14ac:dyDescent="0.25">
      <c r="A785" s="29">
        <v>784</v>
      </c>
      <c r="B785" s="90" t="s">
        <v>2069</v>
      </c>
      <c r="C785" s="90" t="s">
        <v>60</v>
      </c>
      <c r="D785" s="91">
        <v>44264</v>
      </c>
      <c r="E785" s="92">
        <v>0.63194444444444398</v>
      </c>
      <c r="F785" s="92">
        <v>0.79861111111111105</v>
      </c>
      <c r="G785" s="93">
        <v>1200</v>
      </c>
      <c r="H785" s="22" t="s">
        <v>1746</v>
      </c>
      <c r="I785" s="23" t="s">
        <v>1746</v>
      </c>
      <c r="J785" s="23" t="s">
        <v>1746</v>
      </c>
      <c r="K785" s="23" t="s">
        <v>1746</v>
      </c>
      <c r="L785" s="94">
        <v>0</v>
      </c>
      <c r="M785" s="94" t="s">
        <v>1746</v>
      </c>
      <c r="N785" s="94">
        <v>0</v>
      </c>
      <c r="O785" s="23" t="s">
        <v>1746</v>
      </c>
      <c r="P785" s="15" t="s">
        <v>1746</v>
      </c>
      <c r="Q785" s="15" t="s">
        <v>1746</v>
      </c>
      <c r="R785" s="136">
        <v>0</v>
      </c>
      <c r="S785" s="93">
        <v>1</v>
      </c>
      <c r="T785" s="138">
        <v>0</v>
      </c>
      <c r="U785" s="22" t="s">
        <v>1746</v>
      </c>
      <c r="V785" s="24" t="s">
        <v>1746</v>
      </c>
      <c r="W785" s="94">
        <v>4</v>
      </c>
      <c r="X785" s="141" t="s">
        <v>1746</v>
      </c>
      <c r="Y785" s="141" t="s">
        <v>1746</v>
      </c>
      <c r="Z785" s="153" t="s">
        <v>3633</v>
      </c>
    </row>
    <row r="786" spans="1:26" x14ac:dyDescent="0.25">
      <c r="A786" s="29">
        <v>785</v>
      </c>
      <c r="B786" s="90" t="s">
        <v>3513</v>
      </c>
      <c r="C786" s="90" t="s">
        <v>1817</v>
      </c>
      <c r="D786" s="91">
        <v>44264</v>
      </c>
      <c r="E786" s="92">
        <v>0.38541666666666702</v>
      </c>
      <c r="F786" s="92">
        <v>0.84375</v>
      </c>
      <c r="G786" s="93">
        <v>1200</v>
      </c>
      <c r="H786" s="22" t="s">
        <v>1746</v>
      </c>
      <c r="I786" s="23" t="s">
        <v>1746</v>
      </c>
      <c r="J786" s="23" t="s">
        <v>1746</v>
      </c>
      <c r="K786" s="23" t="s">
        <v>1746</v>
      </c>
      <c r="L786" s="94">
        <v>0</v>
      </c>
      <c r="M786" s="94" t="s">
        <v>1746</v>
      </c>
      <c r="N786" s="94">
        <v>3.5</v>
      </c>
      <c r="O786" s="23" t="s">
        <v>1746</v>
      </c>
      <c r="P786" s="15" t="s">
        <v>1746</v>
      </c>
      <c r="Q786" s="15" t="s">
        <v>1746</v>
      </c>
      <c r="R786" s="136">
        <v>32</v>
      </c>
      <c r="S786" s="93">
        <v>1</v>
      </c>
      <c r="T786" s="138">
        <v>3.5</v>
      </c>
      <c r="U786" s="22" t="s">
        <v>1746</v>
      </c>
      <c r="V786" s="24" t="s">
        <v>1746</v>
      </c>
      <c r="W786" s="94">
        <v>11</v>
      </c>
      <c r="X786" s="141" t="s">
        <v>1746</v>
      </c>
      <c r="Y786" s="141" t="s">
        <v>1746</v>
      </c>
      <c r="Z786" s="153" t="s">
        <v>3632</v>
      </c>
    </row>
    <row r="787" spans="1:26" x14ac:dyDescent="0.25">
      <c r="A787" s="29">
        <v>786</v>
      </c>
      <c r="B787" s="90" t="s">
        <v>3511</v>
      </c>
      <c r="C787" s="90" t="s">
        <v>2726</v>
      </c>
      <c r="D787" s="91">
        <v>44264</v>
      </c>
      <c r="E787" s="92" t="s">
        <v>3520</v>
      </c>
      <c r="F787" s="92">
        <v>0.90972222222222199</v>
      </c>
      <c r="G787" s="93">
        <v>1200</v>
      </c>
      <c r="H787" s="22" t="s">
        <v>1746</v>
      </c>
      <c r="I787" s="23" t="s">
        <v>1746</v>
      </c>
      <c r="J787" s="23" t="s">
        <v>1746</v>
      </c>
      <c r="K787" s="23" t="s">
        <v>1746</v>
      </c>
      <c r="L787" s="94">
        <v>1.5</v>
      </c>
      <c r="M787" s="94" t="s">
        <v>1746</v>
      </c>
      <c r="N787" s="94">
        <v>9</v>
      </c>
      <c r="O787" s="23" t="s">
        <v>1746</v>
      </c>
      <c r="P787" s="15" t="s">
        <v>1746</v>
      </c>
      <c r="Q787" s="15" t="s">
        <v>1746</v>
      </c>
      <c r="R787" s="136">
        <v>7.4</v>
      </c>
      <c r="S787" s="93">
        <v>1</v>
      </c>
      <c r="T787" s="138">
        <v>7.5</v>
      </c>
      <c r="U787" s="22" t="s">
        <v>1746</v>
      </c>
      <c r="V787" s="24" t="s">
        <v>1746</v>
      </c>
      <c r="W787" s="94">
        <v>11</v>
      </c>
      <c r="X787" s="141" t="s">
        <v>1746</v>
      </c>
      <c r="Y787" s="141" t="s">
        <v>1746</v>
      </c>
      <c r="Z787" s="153" t="s">
        <v>3631</v>
      </c>
    </row>
    <row r="788" spans="1:26" x14ac:dyDescent="0.25">
      <c r="A788" s="29">
        <v>787</v>
      </c>
      <c r="B788" s="90" t="s">
        <v>3509</v>
      </c>
      <c r="C788" s="90" t="s">
        <v>1883</v>
      </c>
      <c r="D788" s="91">
        <v>44264</v>
      </c>
      <c r="E788" s="92" t="s">
        <v>3519</v>
      </c>
      <c r="F788" s="92" t="s">
        <v>3518</v>
      </c>
      <c r="G788" s="93">
        <v>1200</v>
      </c>
      <c r="H788" s="22" t="s">
        <v>1746</v>
      </c>
      <c r="I788" s="23" t="s">
        <v>1746</v>
      </c>
      <c r="J788" s="23" t="s">
        <v>1746</v>
      </c>
      <c r="K788" s="23" t="s">
        <v>1746</v>
      </c>
      <c r="L788" s="94">
        <v>0</v>
      </c>
      <c r="M788" s="94" t="s">
        <v>1746</v>
      </c>
      <c r="N788" s="94">
        <v>9</v>
      </c>
      <c r="O788" s="23" t="s">
        <v>1746</v>
      </c>
      <c r="P788" s="15" t="s">
        <v>1746</v>
      </c>
      <c r="Q788" s="15" t="s">
        <v>1746</v>
      </c>
      <c r="R788" s="136">
        <v>8</v>
      </c>
      <c r="S788" s="93">
        <v>2</v>
      </c>
      <c r="T788" s="138">
        <v>18</v>
      </c>
      <c r="U788" s="22" t="s">
        <v>1746</v>
      </c>
      <c r="V788" s="24" t="s">
        <v>1746</v>
      </c>
      <c r="W788" s="94">
        <v>14</v>
      </c>
      <c r="X788" s="141" t="s">
        <v>1746</v>
      </c>
      <c r="Y788" s="141" t="s">
        <v>1746</v>
      </c>
      <c r="Z788" s="153" t="s">
        <v>3630</v>
      </c>
    </row>
    <row r="789" spans="1:26" x14ac:dyDescent="0.25">
      <c r="A789" s="29">
        <v>788</v>
      </c>
      <c r="B789" s="90" t="s">
        <v>3513</v>
      </c>
      <c r="C789" s="90" t="s">
        <v>2269</v>
      </c>
      <c r="D789" s="91">
        <v>44265</v>
      </c>
      <c r="E789" s="92">
        <v>0.62847222222222199</v>
      </c>
      <c r="F789" s="92">
        <v>0.82986111111111105</v>
      </c>
      <c r="G789" s="93">
        <v>1200</v>
      </c>
      <c r="H789" s="22" t="s">
        <v>1746</v>
      </c>
      <c r="I789" s="23" t="s">
        <v>1746</v>
      </c>
      <c r="J789" s="23" t="s">
        <v>1746</v>
      </c>
      <c r="K789" s="23" t="s">
        <v>1746</v>
      </c>
      <c r="L789" s="94">
        <v>0</v>
      </c>
      <c r="M789" s="94" t="s">
        <v>1746</v>
      </c>
      <c r="N789" s="94">
        <v>4.5</v>
      </c>
      <c r="O789" s="23" t="s">
        <v>1746</v>
      </c>
      <c r="P789" s="15" t="s">
        <v>1746</v>
      </c>
      <c r="Q789" s="15" t="s">
        <v>1746</v>
      </c>
      <c r="R789" s="136">
        <v>8</v>
      </c>
      <c r="S789" s="93">
        <v>1</v>
      </c>
      <c r="T789" s="138">
        <v>4.5</v>
      </c>
      <c r="U789" s="22" t="s">
        <v>1746</v>
      </c>
      <c r="V789" s="24" t="s">
        <v>1746</v>
      </c>
      <c r="W789" s="94">
        <v>4.8</v>
      </c>
      <c r="X789" s="141" t="s">
        <v>1746</v>
      </c>
      <c r="Y789" s="141" t="s">
        <v>1746</v>
      </c>
      <c r="Z789" s="153" t="s">
        <v>3629</v>
      </c>
    </row>
    <row r="790" spans="1:26" x14ac:dyDescent="0.25">
      <c r="A790" s="29">
        <v>789</v>
      </c>
      <c r="B790" s="90" t="s">
        <v>2069</v>
      </c>
      <c r="C790" s="90" t="s">
        <v>3517</v>
      </c>
      <c r="D790" s="91">
        <v>44265</v>
      </c>
      <c r="E790" s="92">
        <v>0.39583333333333298</v>
      </c>
      <c r="F790" s="92">
        <v>0.85416666666666696</v>
      </c>
      <c r="G790" s="93">
        <v>1200</v>
      </c>
      <c r="H790" s="22" t="s">
        <v>1746</v>
      </c>
      <c r="I790" s="23" t="s">
        <v>1746</v>
      </c>
      <c r="J790" s="23" t="s">
        <v>1746</v>
      </c>
      <c r="K790" s="23" t="s">
        <v>1746</v>
      </c>
      <c r="L790" s="94">
        <v>1.5</v>
      </c>
      <c r="M790" s="94" t="s">
        <v>1746</v>
      </c>
      <c r="N790" s="94">
        <v>5.2</v>
      </c>
      <c r="O790" s="23" t="s">
        <v>1746</v>
      </c>
      <c r="P790" s="15" t="s">
        <v>1746</v>
      </c>
      <c r="Q790" s="15" t="s">
        <v>1746</v>
      </c>
      <c r="R790" s="136">
        <v>7.6</v>
      </c>
      <c r="S790" s="93">
        <v>2</v>
      </c>
      <c r="T790" s="138">
        <v>7.4</v>
      </c>
      <c r="U790" s="22" t="s">
        <v>1746</v>
      </c>
      <c r="V790" s="24" t="s">
        <v>1746</v>
      </c>
      <c r="W790" s="94">
        <v>11</v>
      </c>
      <c r="X790" s="141" t="s">
        <v>1746</v>
      </c>
      <c r="Y790" s="141" t="s">
        <v>1746</v>
      </c>
      <c r="Z790" s="153" t="s">
        <v>3628</v>
      </c>
    </row>
    <row r="791" spans="1:26" x14ac:dyDescent="0.25">
      <c r="A791" s="29">
        <v>790</v>
      </c>
      <c r="B791" s="90" t="s">
        <v>3511</v>
      </c>
      <c r="C791" s="90" t="s">
        <v>2714</v>
      </c>
      <c r="D791" s="91">
        <v>44265</v>
      </c>
      <c r="E791" s="92">
        <v>0.4375</v>
      </c>
      <c r="F791" s="92">
        <v>0.85416666666666696</v>
      </c>
      <c r="G791" s="93">
        <v>1200</v>
      </c>
      <c r="H791" s="22" t="s">
        <v>1746</v>
      </c>
      <c r="I791" s="23" t="s">
        <v>1746</v>
      </c>
      <c r="J791" s="23" t="s">
        <v>1746</v>
      </c>
      <c r="K791" s="23" t="s">
        <v>1746</v>
      </c>
      <c r="L791" s="94">
        <v>0</v>
      </c>
      <c r="M791" s="94" t="s">
        <v>1746</v>
      </c>
      <c r="N791" s="94">
        <v>2</v>
      </c>
      <c r="O791" s="23" t="s">
        <v>1746</v>
      </c>
      <c r="P791" s="15" t="s">
        <v>1746</v>
      </c>
      <c r="Q791" s="15" t="s">
        <v>1746</v>
      </c>
      <c r="R791" s="136">
        <v>14.2</v>
      </c>
      <c r="S791" s="93">
        <v>1</v>
      </c>
      <c r="T791" s="138">
        <v>2</v>
      </c>
      <c r="U791" s="22" t="s">
        <v>1746</v>
      </c>
      <c r="V791" s="24" t="s">
        <v>1746</v>
      </c>
      <c r="W791" s="94">
        <v>10</v>
      </c>
      <c r="X791" s="141" t="s">
        <v>1746</v>
      </c>
      <c r="Y791" s="141" t="s">
        <v>1746</v>
      </c>
      <c r="Z791" s="153" t="s">
        <v>3627</v>
      </c>
    </row>
    <row r="792" spans="1:26" x14ac:dyDescent="0.25">
      <c r="A792" s="29">
        <v>791</v>
      </c>
      <c r="B792" s="90" t="s">
        <v>3509</v>
      </c>
      <c r="C792" s="90" t="s">
        <v>27</v>
      </c>
      <c r="D792" s="91">
        <v>44265</v>
      </c>
      <c r="E792" s="92">
        <v>0.75694444444444497</v>
      </c>
      <c r="F792" s="92">
        <v>0.92361111111111105</v>
      </c>
      <c r="G792" s="93">
        <v>1200</v>
      </c>
      <c r="H792" s="22" t="s">
        <v>1746</v>
      </c>
      <c r="I792" s="23" t="s">
        <v>1746</v>
      </c>
      <c r="J792" s="23" t="s">
        <v>1746</v>
      </c>
      <c r="K792" s="23" t="s">
        <v>1746</v>
      </c>
      <c r="L792" s="94">
        <v>0</v>
      </c>
      <c r="M792" s="94" t="s">
        <v>1746</v>
      </c>
      <c r="N792" s="94">
        <v>3</v>
      </c>
      <c r="O792" s="23" t="s">
        <v>1746</v>
      </c>
      <c r="P792" s="15" t="s">
        <v>1746</v>
      </c>
      <c r="Q792" s="15" t="s">
        <v>1746</v>
      </c>
      <c r="R792" s="136">
        <v>16</v>
      </c>
      <c r="S792" s="93">
        <v>2</v>
      </c>
      <c r="T792" s="138">
        <v>6</v>
      </c>
      <c r="U792" s="22" t="s">
        <v>1746</v>
      </c>
      <c r="V792" s="24" t="s">
        <v>1746</v>
      </c>
      <c r="W792" s="94">
        <v>4</v>
      </c>
      <c r="X792" s="141" t="s">
        <v>1746</v>
      </c>
      <c r="Y792" s="141" t="s">
        <v>1746</v>
      </c>
      <c r="Z792" s="153" t="s">
        <v>3626</v>
      </c>
    </row>
    <row r="793" spans="1:26" x14ac:dyDescent="0.25">
      <c r="A793" s="29">
        <v>792</v>
      </c>
      <c r="B793" s="90" t="s">
        <v>3511</v>
      </c>
      <c r="C793" s="90" t="s">
        <v>2720</v>
      </c>
      <c r="D793" s="91">
        <v>44266</v>
      </c>
      <c r="E793" s="92">
        <v>0.43055555555555602</v>
      </c>
      <c r="F793" s="92">
        <v>0.76388888888888895</v>
      </c>
      <c r="G793" s="93">
        <v>1200</v>
      </c>
      <c r="H793" s="22" t="s">
        <v>1746</v>
      </c>
      <c r="I793" s="23" t="s">
        <v>1746</v>
      </c>
      <c r="J793" s="23" t="s">
        <v>1746</v>
      </c>
      <c r="K793" s="23" t="s">
        <v>1746</v>
      </c>
      <c r="L793" s="94">
        <v>5</v>
      </c>
      <c r="M793" s="94" t="s">
        <v>1746</v>
      </c>
      <c r="N793" s="94">
        <v>6</v>
      </c>
      <c r="O793" s="23" t="s">
        <v>1746</v>
      </c>
      <c r="P793" s="15" t="s">
        <v>1746</v>
      </c>
      <c r="Q793" s="15" t="s">
        <v>1746</v>
      </c>
      <c r="R793" s="136">
        <v>6.2</v>
      </c>
      <c r="S793" s="93">
        <v>1</v>
      </c>
      <c r="T793" s="138">
        <v>1</v>
      </c>
      <c r="U793" s="22" t="s">
        <v>1746</v>
      </c>
      <c r="V793" s="24" t="s">
        <v>1746</v>
      </c>
      <c r="W793" s="94">
        <v>8</v>
      </c>
      <c r="X793" s="141" t="s">
        <v>1746</v>
      </c>
      <c r="Y793" s="141" t="s">
        <v>1746</v>
      </c>
      <c r="Z793" s="153" t="s">
        <v>3625</v>
      </c>
    </row>
    <row r="794" spans="1:26" x14ac:dyDescent="0.25">
      <c r="A794" s="29">
        <v>793</v>
      </c>
      <c r="B794" s="90" t="s">
        <v>2069</v>
      </c>
      <c r="C794" s="90" t="s">
        <v>60</v>
      </c>
      <c r="D794" s="91">
        <v>44266</v>
      </c>
      <c r="E794" s="92">
        <v>0.40972222222222199</v>
      </c>
      <c r="F794" s="92">
        <v>0.78472222222222199</v>
      </c>
      <c r="G794" s="93">
        <v>1200</v>
      </c>
      <c r="H794" s="22" t="s">
        <v>1746</v>
      </c>
      <c r="I794" s="23" t="s">
        <v>1746</v>
      </c>
      <c r="J794" s="23" t="s">
        <v>1746</v>
      </c>
      <c r="K794" s="23" t="s">
        <v>1746</v>
      </c>
      <c r="L794" s="94">
        <v>9.98</v>
      </c>
      <c r="M794" s="94" t="s">
        <v>1746</v>
      </c>
      <c r="N794" s="94">
        <v>12.9</v>
      </c>
      <c r="O794" s="23" t="s">
        <v>1746</v>
      </c>
      <c r="P794" s="15" t="s">
        <v>1746</v>
      </c>
      <c r="Q794" s="15" t="s">
        <v>1746</v>
      </c>
      <c r="R794" s="136">
        <v>1.9</v>
      </c>
      <c r="S794" s="93">
        <v>3</v>
      </c>
      <c r="T794" s="138">
        <v>8.76</v>
      </c>
      <c r="U794" s="22" t="s">
        <v>1746</v>
      </c>
      <c r="V794" s="24" t="s">
        <v>1746</v>
      </c>
      <c r="W794" s="94">
        <v>9</v>
      </c>
      <c r="X794" s="141" t="s">
        <v>1746</v>
      </c>
      <c r="Y794" s="141" t="s">
        <v>1746</v>
      </c>
      <c r="Z794" s="153" t="s">
        <v>3624</v>
      </c>
    </row>
    <row r="795" spans="1:26" x14ac:dyDescent="0.25">
      <c r="A795" s="29">
        <v>794</v>
      </c>
      <c r="B795" s="90" t="s">
        <v>3513</v>
      </c>
      <c r="C795" s="90" t="s">
        <v>2269</v>
      </c>
      <c r="D795" s="91">
        <v>44266</v>
      </c>
      <c r="E795" s="92">
        <v>0.38888888888888901</v>
      </c>
      <c r="F795" s="92">
        <v>0.80555555555555503</v>
      </c>
      <c r="G795" s="93">
        <v>1200</v>
      </c>
      <c r="H795" s="22" t="s">
        <v>1746</v>
      </c>
      <c r="I795" s="23" t="s">
        <v>1746</v>
      </c>
      <c r="J795" s="23" t="s">
        <v>1746</v>
      </c>
      <c r="K795" s="23" t="s">
        <v>1746</v>
      </c>
      <c r="L795" s="94">
        <v>0</v>
      </c>
      <c r="M795" s="94" t="s">
        <v>1746</v>
      </c>
      <c r="N795" s="94">
        <v>2.7</v>
      </c>
      <c r="O795" s="23" t="s">
        <v>1746</v>
      </c>
      <c r="P795" s="15" t="s">
        <v>1746</v>
      </c>
      <c r="Q795" s="15" t="s">
        <v>1746</v>
      </c>
      <c r="R795" s="136">
        <v>8</v>
      </c>
      <c r="S795" s="93">
        <v>1</v>
      </c>
      <c r="T795" s="138">
        <v>2.7</v>
      </c>
      <c r="U795" s="22" t="s">
        <v>1746</v>
      </c>
      <c r="V795" s="24" t="s">
        <v>1746</v>
      </c>
      <c r="W795" s="94">
        <v>10</v>
      </c>
      <c r="X795" s="141" t="s">
        <v>1746</v>
      </c>
      <c r="Y795" s="141" t="s">
        <v>1746</v>
      </c>
      <c r="Z795" s="153" t="s">
        <v>3623</v>
      </c>
    </row>
    <row r="796" spans="1:26" x14ac:dyDescent="0.25">
      <c r="A796" s="29">
        <v>795</v>
      </c>
      <c r="B796" s="90" t="s">
        <v>3512</v>
      </c>
      <c r="C796" s="90" t="s">
        <v>1817</v>
      </c>
      <c r="D796" s="91">
        <v>44266</v>
      </c>
      <c r="E796" s="92">
        <v>0.51388888888888895</v>
      </c>
      <c r="F796" s="92">
        <v>0.84722222222222199</v>
      </c>
      <c r="G796" s="93">
        <v>900</v>
      </c>
      <c r="H796" s="22" t="s">
        <v>1746</v>
      </c>
      <c r="I796" s="23" t="s">
        <v>1746</v>
      </c>
      <c r="J796" s="23" t="s">
        <v>1746</v>
      </c>
      <c r="K796" s="23" t="s">
        <v>1746</v>
      </c>
      <c r="L796" s="94">
        <v>0</v>
      </c>
      <c r="M796" s="94" t="s">
        <v>1746</v>
      </c>
      <c r="N796" s="94">
        <v>4.5</v>
      </c>
      <c r="O796" s="23" t="s">
        <v>1746</v>
      </c>
      <c r="P796" s="15" t="s">
        <v>1746</v>
      </c>
      <c r="Q796" s="15" t="s">
        <v>1746</v>
      </c>
      <c r="R796" s="136">
        <v>72</v>
      </c>
      <c r="S796" s="93">
        <v>1</v>
      </c>
      <c r="T796" s="138">
        <v>4.5</v>
      </c>
      <c r="U796" s="22" t="s">
        <v>1746</v>
      </c>
      <c r="V796" s="24" t="s">
        <v>1746</v>
      </c>
      <c r="W796" s="94">
        <v>8</v>
      </c>
      <c r="X796" s="141" t="s">
        <v>1746</v>
      </c>
      <c r="Y796" s="141" t="s">
        <v>1746</v>
      </c>
      <c r="Z796" s="153" t="s">
        <v>3622</v>
      </c>
    </row>
    <row r="797" spans="1:26" x14ac:dyDescent="0.25">
      <c r="A797" s="29">
        <v>796</v>
      </c>
      <c r="B797" s="90" t="s">
        <v>3511</v>
      </c>
      <c r="C797" s="90" t="s">
        <v>2720</v>
      </c>
      <c r="D797" s="91">
        <v>44267</v>
      </c>
      <c r="E797" s="92">
        <v>0.45833333333333298</v>
      </c>
      <c r="F797" s="92">
        <v>0.625</v>
      </c>
      <c r="G797" s="93">
        <v>1200</v>
      </c>
      <c r="H797" s="22" t="s">
        <v>1746</v>
      </c>
      <c r="I797" s="23" t="s">
        <v>1746</v>
      </c>
      <c r="J797" s="23" t="s">
        <v>1746</v>
      </c>
      <c r="K797" s="23" t="s">
        <v>1746</v>
      </c>
      <c r="L797" s="94">
        <v>1.2</v>
      </c>
      <c r="M797" s="94" t="s">
        <v>1746</v>
      </c>
      <c r="N797" s="94">
        <v>3</v>
      </c>
      <c r="O797" s="23" t="s">
        <v>1746</v>
      </c>
      <c r="P797" s="15" t="s">
        <v>1746</v>
      </c>
      <c r="Q797" s="15" t="s">
        <v>1746</v>
      </c>
      <c r="R797" s="136">
        <v>2.2000000000000002</v>
      </c>
      <c r="S797" s="93">
        <v>2</v>
      </c>
      <c r="T797" s="138">
        <v>3.6</v>
      </c>
      <c r="U797" s="22" t="s">
        <v>1746</v>
      </c>
      <c r="V797" s="24" t="s">
        <v>1746</v>
      </c>
      <c r="W797" s="94">
        <v>4</v>
      </c>
      <c r="X797" s="141" t="s">
        <v>1746</v>
      </c>
      <c r="Y797" s="141" t="s">
        <v>1746</v>
      </c>
      <c r="Z797" s="153" t="s">
        <v>3621</v>
      </c>
    </row>
    <row r="798" spans="1:26" x14ac:dyDescent="0.25">
      <c r="A798" s="29">
        <v>797</v>
      </c>
      <c r="B798" s="90" t="s">
        <v>3513</v>
      </c>
      <c r="C798" s="90" t="s">
        <v>2269</v>
      </c>
      <c r="D798" s="91">
        <v>44267</v>
      </c>
      <c r="E798" s="92">
        <v>0.52083333333333304</v>
      </c>
      <c r="F798" s="92">
        <v>0.85416666666666696</v>
      </c>
      <c r="G798" s="93">
        <v>1200</v>
      </c>
      <c r="H798" s="22" t="s">
        <v>1746</v>
      </c>
      <c r="I798" s="23" t="s">
        <v>1746</v>
      </c>
      <c r="J798" s="23" t="s">
        <v>1746</v>
      </c>
      <c r="K798" s="23" t="s">
        <v>1746</v>
      </c>
      <c r="L798" s="94">
        <v>0</v>
      </c>
      <c r="M798" s="94" t="s">
        <v>1746</v>
      </c>
      <c r="N798" s="94">
        <v>0</v>
      </c>
      <c r="O798" s="23" t="s">
        <v>1746</v>
      </c>
      <c r="P798" s="15" t="s">
        <v>1746</v>
      </c>
      <c r="Q798" s="15" t="s">
        <v>1746</v>
      </c>
      <c r="R798" s="136">
        <v>0</v>
      </c>
      <c r="S798" s="93">
        <v>1</v>
      </c>
      <c r="T798" s="138">
        <v>0</v>
      </c>
      <c r="U798" s="22" t="s">
        <v>1746</v>
      </c>
      <c r="V798" s="24" t="s">
        <v>1746</v>
      </c>
      <c r="W798" s="94">
        <v>8</v>
      </c>
      <c r="X798" s="141" t="s">
        <v>1746</v>
      </c>
      <c r="Y798" s="141" t="s">
        <v>1746</v>
      </c>
      <c r="Z798" s="153" t="s">
        <v>3620</v>
      </c>
    </row>
    <row r="799" spans="1:26" x14ac:dyDescent="0.25">
      <c r="A799" s="29">
        <v>798</v>
      </c>
      <c r="B799" s="90" t="s">
        <v>3512</v>
      </c>
      <c r="C799" s="90" t="s">
        <v>1817</v>
      </c>
      <c r="D799" s="91">
        <v>44267</v>
      </c>
      <c r="E799" s="92">
        <v>0.38194444444444398</v>
      </c>
      <c r="F799" s="92">
        <v>0.88194444444444497</v>
      </c>
      <c r="G799" s="93">
        <v>900</v>
      </c>
      <c r="H799" s="22" t="s">
        <v>1746</v>
      </c>
      <c r="I799" s="23" t="s">
        <v>1746</v>
      </c>
      <c r="J799" s="23" t="s">
        <v>1746</v>
      </c>
      <c r="K799" s="23" t="s">
        <v>1746</v>
      </c>
      <c r="L799" s="94">
        <v>0</v>
      </c>
      <c r="M799" s="94" t="s">
        <v>1746</v>
      </c>
      <c r="N799" s="94">
        <v>5.5</v>
      </c>
      <c r="O799" s="23" t="s">
        <v>1746</v>
      </c>
      <c r="P799" s="15" t="s">
        <v>1746</v>
      </c>
      <c r="Q799" s="15" t="s">
        <v>1746</v>
      </c>
      <c r="R799" s="136">
        <v>110</v>
      </c>
      <c r="S799" s="93">
        <v>1</v>
      </c>
      <c r="T799" s="138">
        <v>5.5</v>
      </c>
      <c r="U799" s="22" t="s">
        <v>1746</v>
      </c>
      <c r="V799" s="24" t="s">
        <v>1746</v>
      </c>
      <c r="W799" s="94">
        <v>12</v>
      </c>
      <c r="X799" s="141" t="s">
        <v>1746</v>
      </c>
      <c r="Y799" s="141" t="s">
        <v>1746</v>
      </c>
      <c r="Z799" s="153" t="s">
        <v>3619</v>
      </c>
    </row>
    <row r="800" spans="1:26" x14ac:dyDescent="0.25">
      <c r="A800" s="29">
        <v>799</v>
      </c>
      <c r="B800" s="90" t="s">
        <v>2069</v>
      </c>
      <c r="C800" s="90" t="s">
        <v>356</v>
      </c>
      <c r="D800" s="91">
        <v>44267</v>
      </c>
      <c r="E800" s="92">
        <v>0.47222222222222199</v>
      </c>
      <c r="F800" s="92">
        <v>0.88888888888888895</v>
      </c>
      <c r="G800" s="93">
        <v>1200</v>
      </c>
      <c r="H800" s="22" t="s">
        <v>1746</v>
      </c>
      <c r="I800" s="23" t="s">
        <v>1746</v>
      </c>
      <c r="J800" s="23" t="s">
        <v>1746</v>
      </c>
      <c r="K800" s="23" t="s">
        <v>1746</v>
      </c>
      <c r="L800" s="94">
        <v>3.7</v>
      </c>
      <c r="M800" s="94" t="s">
        <v>1746</v>
      </c>
      <c r="N800" s="94">
        <v>8.1</v>
      </c>
      <c r="O800" s="23" t="s">
        <v>1746</v>
      </c>
      <c r="P800" s="15" t="s">
        <v>1746</v>
      </c>
      <c r="Q800" s="15" t="s">
        <v>1746</v>
      </c>
      <c r="R800" s="136">
        <v>4.5999999999999996</v>
      </c>
      <c r="S800" s="93">
        <v>3</v>
      </c>
      <c r="T800" s="138">
        <v>13.2</v>
      </c>
      <c r="U800" s="22" t="s">
        <v>1746</v>
      </c>
      <c r="V800" s="24" t="s">
        <v>1746</v>
      </c>
      <c r="W800" s="94">
        <v>10</v>
      </c>
      <c r="X800" s="141" t="s">
        <v>1746</v>
      </c>
      <c r="Y800" s="141" t="s">
        <v>1746</v>
      </c>
      <c r="Z800" s="153" t="s">
        <v>3618</v>
      </c>
    </row>
    <row r="801" spans="1:26" x14ac:dyDescent="0.25">
      <c r="A801" s="29">
        <v>800</v>
      </c>
      <c r="B801" s="90" t="s">
        <v>3511</v>
      </c>
      <c r="C801" s="90" t="s">
        <v>2726</v>
      </c>
      <c r="D801" s="91">
        <v>44267</v>
      </c>
      <c r="E801" s="92">
        <v>0.76736111111111105</v>
      </c>
      <c r="F801" s="92">
        <v>0.97569444444444497</v>
      </c>
      <c r="G801" s="93">
        <v>1200</v>
      </c>
      <c r="H801" s="22" t="s">
        <v>1746</v>
      </c>
      <c r="I801" s="23" t="s">
        <v>1746</v>
      </c>
      <c r="J801" s="23" t="s">
        <v>1746</v>
      </c>
      <c r="K801" s="23" t="s">
        <v>1746</v>
      </c>
      <c r="L801" s="94">
        <v>0</v>
      </c>
      <c r="M801" s="94" t="s">
        <v>1746</v>
      </c>
      <c r="N801" s="94">
        <v>4</v>
      </c>
      <c r="O801" s="23" t="s">
        <v>1746</v>
      </c>
      <c r="P801" s="15" t="s">
        <v>1746</v>
      </c>
      <c r="Q801" s="15" t="s">
        <v>1746</v>
      </c>
      <c r="R801" s="136">
        <v>2</v>
      </c>
      <c r="S801" s="93">
        <v>1</v>
      </c>
      <c r="T801" s="138">
        <v>4</v>
      </c>
      <c r="U801" s="22" t="s">
        <v>1746</v>
      </c>
      <c r="V801" s="24" t="s">
        <v>1746</v>
      </c>
      <c r="W801" s="94">
        <v>5</v>
      </c>
      <c r="X801" s="141" t="s">
        <v>1746</v>
      </c>
      <c r="Y801" s="141" t="s">
        <v>1746</v>
      </c>
      <c r="Z801" s="153" t="s">
        <v>3617</v>
      </c>
    </row>
    <row r="802" spans="1:26" x14ac:dyDescent="0.25">
      <c r="A802" s="29">
        <v>801</v>
      </c>
      <c r="B802" s="90" t="s">
        <v>2069</v>
      </c>
      <c r="C802" s="90" t="s">
        <v>1743</v>
      </c>
      <c r="D802" s="91">
        <v>44268</v>
      </c>
      <c r="E802" s="92">
        <v>0.67361111111111105</v>
      </c>
      <c r="F802" s="92">
        <v>0.84027777777777801</v>
      </c>
      <c r="G802" s="93">
        <v>1200</v>
      </c>
      <c r="H802" s="22" t="s">
        <v>1746</v>
      </c>
      <c r="I802" s="23" t="s">
        <v>1746</v>
      </c>
      <c r="J802" s="23" t="s">
        <v>1746</v>
      </c>
      <c r="K802" s="23" t="s">
        <v>1746</v>
      </c>
      <c r="L802" s="94">
        <v>6.3</v>
      </c>
      <c r="M802" s="94" t="s">
        <v>1746</v>
      </c>
      <c r="N802" s="94">
        <v>7.5</v>
      </c>
      <c r="O802" s="23" t="s">
        <v>1746</v>
      </c>
      <c r="P802" s="15" t="s">
        <v>1746</v>
      </c>
      <c r="Q802" s="15" t="s">
        <v>1746</v>
      </c>
      <c r="R802" s="136">
        <v>4</v>
      </c>
      <c r="S802" s="93">
        <v>1</v>
      </c>
      <c r="T802" s="138">
        <v>1.2000000000000002</v>
      </c>
      <c r="U802" s="22" t="s">
        <v>1746</v>
      </c>
      <c r="V802" s="24" t="s">
        <v>1746</v>
      </c>
      <c r="W802" s="94">
        <v>4</v>
      </c>
      <c r="X802" s="141" t="s">
        <v>1746</v>
      </c>
      <c r="Y802" s="141" t="s">
        <v>1746</v>
      </c>
      <c r="Z802" s="153" t="s">
        <v>3616</v>
      </c>
    </row>
    <row r="803" spans="1:26" x14ac:dyDescent="0.25">
      <c r="A803" s="29">
        <v>802</v>
      </c>
      <c r="B803" s="90" t="s">
        <v>3509</v>
      </c>
      <c r="C803" s="90" t="s">
        <v>1817</v>
      </c>
      <c r="D803" s="91">
        <v>44268</v>
      </c>
      <c r="E803" s="92">
        <v>0.41666666666666702</v>
      </c>
      <c r="F803" s="92">
        <v>0.875</v>
      </c>
      <c r="G803" s="93">
        <v>1200</v>
      </c>
      <c r="H803" s="22" t="s">
        <v>1746</v>
      </c>
      <c r="I803" s="23" t="s">
        <v>1746</v>
      </c>
      <c r="J803" s="23" t="s">
        <v>1746</v>
      </c>
      <c r="K803" s="23" t="s">
        <v>1746</v>
      </c>
      <c r="L803" s="94">
        <v>0</v>
      </c>
      <c r="M803" s="94" t="s">
        <v>1746</v>
      </c>
      <c r="N803" s="94">
        <v>5.5</v>
      </c>
      <c r="O803" s="23" t="s">
        <v>1746</v>
      </c>
      <c r="P803" s="15" t="s">
        <v>1746</v>
      </c>
      <c r="Q803" s="15" t="s">
        <v>1746</v>
      </c>
      <c r="R803" s="136">
        <v>80</v>
      </c>
      <c r="S803" s="93">
        <v>1</v>
      </c>
      <c r="T803" s="138">
        <v>5.5</v>
      </c>
      <c r="U803" s="22" t="s">
        <v>1746</v>
      </c>
      <c r="V803" s="24" t="s">
        <v>1746</v>
      </c>
      <c r="W803" s="94">
        <v>11</v>
      </c>
      <c r="X803" s="141" t="s">
        <v>1746</v>
      </c>
      <c r="Y803" s="141" t="s">
        <v>1746</v>
      </c>
      <c r="Z803" s="153" t="s">
        <v>3615</v>
      </c>
    </row>
    <row r="804" spans="1:26" x14ac:dyDescent="0.25">
      <c r="A804" s="29">
        <v>803</v>
      </c>
      <c r="B804" s="90" t="s">
        <v>3511</v>
      </c>
      <c r="C804" s="90" t="s">
        <v>2726</v>
      </c>
      <c r="D804" s="91">
        <v>44268</v>
      </c>
      <c r="E804" s="92">
        <v>0.43055555555555602</v>
      </c>
      <c r="F804" s="92">
        <v>0.88888888888888895</v>
      </c>
      <c r="G804" s="93">
        <v>1200</v>
      </c>
      <c r="H804" s="22" t="s">
        <v>1746</v>
      </c>
      <c r="I804" s="23" t="s">
        <v>1746</v>
      </c>
      <c r="J804" s="23" t="s">
        <v>1746</v>
      </c>
      <c r="K804" s="23" t="s">
        <v>1746</v>
      </c>
      <c r="L804" s="94">
        <v>0</v>
      </c>
      <c r="M804" s="94" t="s">
        <v>1746</v>
      </c>
      <c r="N804" s="94">
        <v>10</v>
      </c>
      <c r="O804" s="23" t="s">
        <v>1746</v>
      </c>
      <c r="P804" s="15" t="s">
        <v>1746</v>
      </c>
      <c r="Q804" s="15" t="s">
        <v>1746</v>
      </c>
      <c r="R804" s="136">
        <v>7.6</v>
      </c>
      <c r="S804" s="93">
        <v>1</v>
      </c>
      <c r="T804" s="138">
        <v>10</v>
      </c>
      <c r="U804" s="22" t="s">
        <v>1746</v>
      </c>
      <c r="V804" s="24" t="s">
        <v>1746</v>
      </c>
      <c r="W804" s="94">
        <v>11</v>
      </c>
      <c r="X804" s="141" t="s">
        <v>1746</v>
      </c>
      <c r="Y804" s="141" t="s">
        <v>1746</v>
      </c>
      <c r="Z804" s="153" t="s">
        <v>3614</v>
      </c>
    </row>
    <row r="805" spans="1:26" x14ac:dyDescent="0.25">
      <c r="A805" s="29">
        <v>804</v>
      </c>
      <c r="B805" s="90" t="s">
        <v>3511</v>
      </c>
      <c r="C805" s="90" t="s">
        <v>2714</v>
      </c>
      <c r="D805" s="91">
        <v>44269</v>
      </c>
      <c r="E805" s="92">
        <v>0.46527777777777801</v>
      </c>
      <c r="F805" s="92">
        <v>0.52083333333333304</v>
      </c>
      <c r="G805" s="93">
        <v>1200</v>
      </c>
      <c r="H805" s="22" t="s">
        <v>1746</v>
      </c>
      <c r="I805" s="23" t="s">
        <v>1746</v>
      </c>
      <c r="J805" s="23" t="s">
        <v>1746</v>
      </c>
      <c r="K805" s="23" t="s">
        <v>1746</v>
      </c>
      <c r="L805" s="94">
        <v>0</v>
      </c>
      <c r="M805" s="94" t="s">
        <v>1746</v>
      </c>
      <c r="N805" s="94">
        <v>0</v>
      </c>
      <c r="O805" s="23" t="s">
        <v>1746</v>
      </c>
      <c r="P805" s="15" t="s">
        <v>1746</v>
      </c>
      <c r="Q805" s="15" t="s">
        <v>1746</v>
      </c>
      <c r="R805" s="136">
        <v>0</v>
      </c>
      <c r="S805" s="93">
        <v>1</v>
      </c>
      <c r="T805" s="138">
        <v>0</v>
      </c>
      <c r="U805" s="22" t="s">
        <v>1746</v>
      </c>
      <c r="V805" s="24" t="s">
        <v>1746</v>
      </c>
      <c r="W805" s="94">
        <v>1.3</v>
      </c>
      <c r="X805" s="141" t="s">
        <v>1746</v>
      </c>
      <c r="Y805" s="141" t="s">
        <v>1746</v>
      </c>
      <c r="Z805" s="153" t="s">
        <v>3613</v>
      </c>
    </row>
    <row r="806" spans="1:26" x14ac:dyDescent="0.25">
      <c r="A806" s="29">
        <v>805</v>
      </c>
      <c r="B806" s="90" t="s">
        <v>2069</v>
      </c>
      <c r="C806" s="90" t="s">
        <v>2269</v>
      </c>
      <c r="D806" s="91">
        <v>44269</v>
      </c>
      <c r="E806" s="92">
        <v>0.58333333333333304</v>
      </c>
      <c r="F806" s="92">
        <v>0.75</v>
      </c>
      <c r="G806" s="93">
        <v>1200</v>
      </c>
      <c r="H806" s="22" t="s">
        <v>1746</v>
      </c>
      <c r="I806" s="23" t="s">
        <v>1746</v>
      </c>
      <c r="J806" s="23" t="s">
        <v>1746</v>
      </c>
      <c r="K806" s="23" t="s">
        <v>1746</v>
      </c>
      <c r="L806" s="94">
        <v>0</v>
      </c>
      <c r="M806" s="94" t="s">
        <v>1746</v>
      </c>
      <c r="N806" s="94">
        <v>0</v>
      </c>
      <c r="O806" s="23" t="s">
        <v>1746</v>
      </c>
      <c r="P806" s="15" t="s">
        <v>1746</v>
      </c>
      <c r="Q806" s="15" t="s">
        <v>1746</v>
      </c>
      <c r="R806" s="136">
        <v>0</v>
      </c>
      <c r="S806" s="93">
        <v>1</v>
      </c>
      <c r="T806" s="138">
        <v>0</v>
      </c>
      <c r="U806" s="22" t="s">
        <v>1746</v>
      </c>
      <c r="V806" s="24" t="s">
        <v>1746</v>
      </c>
      <c r="W806" s="94">
        <v>4</v>
      </c>
      <c r="X806" s="141" t="s">
        <v>1746</v>
      </c>
      <c r="Y806" s="141" t="s">
        <v>1746</v>
      </c>
      <c r="Z806" s="153" t="s">
        <v>1746</v>
      </c>
    </row>
    <row r="807" spans="1:26" x14ac:dyDescent="0.25">
      <c r="A807" s="29">
        <v>806</v>
      </c>
      <c r="B807" s="90" t="s">
        <v>3509</v>
      </c>
      <c r="C807" s="90" t="s">
        <v>1817</v>
      </c>
      <c r="D807" s="91">
        <v>44269</v>
      </c>
      <c r="E807" s="92">
        <v>0.40277777777777801</v>
      </c>
      <c r="F807" s="92">
        <v>0.81944444444444497</v>
      </c>
      <c r="G807" s="93">
        <v>1200</v>
      </c>
      <c r="H807" s="22" t="s">
        <v>1746</v>
      </c>
      <c r="I807" s="23" t="s">
        <v>1746</v>
      </c>
      <c r="J807" s="23" t="s">
        <v>1746</v>
      </c>
      <c r="K807" s="23" t="s">
        <v>1746</v>
      </c>
      <c r="L807" s="94">
        <v>0</v>
      </c>
      <c r="M807" s="94" t="s">
        <v>1746</v>
      </c>
      <c r="N807" s="94">
        <v>2.4</v>
      </c>
      <c r="O807" s="23" t="s">
        <v>1746</v>
      </c>
      <c r="P807" s="15" t="s">
        <v>1746</v>
      </c>
      <c r="Q807" s="15" t="s">
        <v>1746</v>
      </c>
      <c r="R807" s="136">
        <v>70</v>
      </c>
      <c r="S807" s="93">
        <v>1</v>
      </c>
      <c r="T807" s="138">
        <v>2.4</v>
      </c>
      <c r="U807" s="22" t="s">
        <v>1746</v>
      </c>
      <c r="V807" s="24" t="s">
        <v>1746</v>
      </c>
      <c r="W807" s="94">
        <v>10</v>
      </c>
      <c r="X807" s="141" t="s">
        <v>1746</v>
      </c>
      <c r="Y807" s="141" t="s">
        <v>1746</v>
      </c>
      <c r="Z807" s="153" t="s">
        <v>1746</v>
      </c>
    </row>
    <row r="808" spans="1:26" x14ac:dyDescent="0.25">
      <c r="A808" s="29">
        <v>807</v>
      </c>
      <c r="B808" s="90" t="s">
        <v>3511</v>
      </c>
      <c r="C808" s="90" t="s">
        <v>2726</v>
      </c>
      <c r="D808" s="91">
        <v>44269</v>
      </c>
      <c r="E808" s="92">
        <v>0.56944444444444398</v>
      </c>
      <c r="F808" s="92">
        <v>0.93055555555555503</v>
      </c>
      <c r="G808" s="93">
        <v>1200</v>
      </c>
      <c r="H808" s="22" t="s">
        <v>1746</v>
      </c>
      <c r="I808" s="23" t="s">
        <v>1746</v>
      </c>
      <c r="J808" s="23" t="s">
        <v>1746</v>
      </c>
      <c r="K808" s="23" t="s">
        <v>1746</v>
      </c>
      <c r="L808" s="94">
        <v>0</v>
      </c>
      <c r="M808" s="94" t="s">
        <v>1746</v>
      </c>
      <c r="N808" s="94">
        <v>8.4</v>
      </c>
      <c r="O808" s="23" t="s">
        <v>1746</v>
      </c>
      <c r="P808" s="15" t="s">
        <v>1746</v>
      </c>
      <c r="Q808" s="15" t="s">
        <v>1746</v>
      </c>
      <c r="R808" s="136">
        <v>5.6</v>
      </c>
      <c r="S808" s="93">
        <v>1</v>
      </c>
      <c r="T808" s="138">
        <v>8.4</v>
      </c>
      <c r="U808" s="22" t="s">
        <v>1746</v>
      </c>
      <c r="V808" s="24" t="s">
        <v>1746</v>
      </c>
      <c r="W808" s="94">
        <v>8.6999999999999993</v>
      </c>
      <c r="X808" s="141" t="s">
        <v>1746</v>
      </c>
      <c r="Y808" s="141" t="s">
        <v>1746</v>
      </c>
      <c r="Z808" s="153" t="s">
        <v>1746</v>
      </c>
    </row>
    <row r="809" spans="1:26" x14ac:dyDescent="0.25">
      <c r="A809" s="29">
        <v>808</v>
      </c>
      <c r="B809" s="90" t="s">
        <v>2069</v>
      </c>
      <c r="C809" s="90" t="s">
        <v>2269</v>
      </c>
      <c r="D809" s="91">
        <v>44270</v>
      </c>
      <c r="E809" s="92">
        <v>0.375</v>
      </c>
      <c r="F809" s="92">
        <v>0.54166666666666696</v>
      </c>
      <c r="G809" s="93">
        <v>1200</v>
      </c>
      <c r="H809" s="22" t="s">
        <v>1746</v>
      </c>
      <c r="I809" s="23" t="s">
        <v>1746</v>
      </c>
      <c r="J809" s="23" t="s">
        <v>1746</v>
      </c>
      <c r="K809" s="23" t="s">
        <v>1746</v>
      </c>
      <c r="L809" s="94">
        <v>0</v>
      </c>
      <c r="M809" s="94" t="s">
        <v>1746</v>
      </c>
      <c r="N809" s="94">
        <v>0</v>
      </c>
      <c r="O809" s="23" t="s">
        <v>1746</v>
      </c>
      <c r="P809" s="15" t="s">
        <v>1746</v>
      </c>
      <c r="Q809" s="15" t="s">
        <v>1746</v>
      </c>
      <c r="R809" s="136">
        <v>0</v>
      </c>
      <c r="S809" s="93">
        <v>1</v>
      </c>
      <c r="T809" s="138">
        <v>0</v>
      </c>
      <c r="U809" s="22" t="s">
        <v>1746</v>
      </c>
      <c r="V809" s="24" t="s">
        <v>1746</v>
      </c>
      <c r="W809" s="94">
        <v>4</v>
      </c>
      <c r="X809" s="141" t="s">
        <v>1746</v>
      </c>
      <c r="Y809" s="141" t="s">
        <v>1746</v>
      </c>
      <c r="Z809" s="153" t="s">
        <v>1746</v>
      </c>
    </row>
    <row r="810" spans="1:26" x14ac:dyDescent="0.25">
      <c r="A810" s="29">
        <v>809</v>
      </c>
      <c r="B810" s="90" t="s">
        <v>3511</v>
      </c>
      <c r="C810" s="90" t="s">
        <v>2726</v>
      </c>
      <c r="D810" s="91">
        <v>44270</v>
      </c>
      <c r="E810" s="92">
        <v>0.43055555555555602</v>
      </c>
      <c r="F810" s="92">
        <v>0.84722222222222199</v>
      </c>
      <c r="G810" s="93">
        <v>1200</v>
      </c>
      <c r="H810" s="22" t="s">
        <v>1746</v>
      </c>
      <c r="I810" s="23" t="s">
        <v>1746</v>
      </c>
      <c r="J810" s="23" t="s">
        <v>1746</v>
      </c>
      <c r="K810" s="23" t="s">
        <v>1746</v>
      </c>
      <c r="L810" s="94">
        <v>0</v>
      </c>
      <c r="M810" s="94" t="s">
        <v>1746</v>
      </c>
      <c r="N810" s="94">
        <v>7.5</v>
      </c>
      <c r="O810" s="23" t="s">
        <v>1746</v>
      </c>
      <c r="P810" s="15" t="s">
        <v>1746</v>
      </c>
      <c r="Q810" s="15" t="s">
        <v>1746</v>
      </c>
      <c r="R810" s="136">
        <v>11.6</v>
      </c>
      <c r="S810" s="93">
        <v>1</v>
      </c>
      <c r="T810" s="138">
        <v>7.5</v>
      </c>
      <c r="U810" s="22" t="s">
        <v>1746</v>
      </c>
      <c r="V810" s="24" t="s">
        <v>1746</v>
      </c>
      <c r="W810" s="94">
        <v>10</v>
      </c>
      <c r="X810" s="141" t="s">
        <v>1746</v>
      </c>
      <c r="Y810" s="141" t="s">
        <v>1746</v>
      </c>
      <c r="Z810" s="153" t="s">
        <v>1746</v>
      </c>
    </row>
    <row r="811" spans="1:26" x14ac:dyDescent="0.25">
      <c r="A811" s="29">
        <v>810</v>
      </c>
      <c r="B811" s="90" t="s">
        <v>3509</v>
      </c>
      <c r="C811" s="90" t="s">
        <v>356</v>
      </c>
      <c r="D811" s="91">
        <v>44270</v>
      </c>
      <c r="E811" s="92">
        <v>0.58333333333333304</v>
      </c>
      <c r="F811" s="92">
        <v>0.91666666666666696</v>
      </c>
      <c r="G811" s="93">
        <v>1200</v>
      </c>
      <c r="H811" s="22" t="s">
        <v>1746</v>
      </c>
      <c r="I811" s="23" t="s">
        <v>1746</v>
      </c>
      <c r="J811" s="23" t="s">
        <v>1746</v>
      </c>
      <c r="K811" s="23" t="s">
        <v>1746</v>
      </c>
      <c r="L811" s="94">
        <v>0.9</v>
      </c>
      <c r="M811" s="94" t="s">
        <v>1746</v>
      </c>
      <c r="N811" s="94">
        <v>3</v>
      </c>
      <c r="O811" s="23" t="s">
        <v>1746</v>
      </c>
      <c r="P811" s="15" t="s">
        <v>1746</v>
      </c>
      <c r="Q811" s="15" t="s">
        <v>1746</v>
      </c>
      <c r="R811" s="136">
        <v>3.7</v>
      </c>
      <c r="S811" s="93">
        <v>1</v>
      </c>
      <c r="T811" s="138">
        <v>2.1</v>
      </c>
      <c r="U811" s="22" t="s">
        <v>1746</v>
      </c>
      <c r="V811" s="24" t="s">
        <v>1746</v>
      </c>
      <c r="W811" s="94">
        <v>8</v>
      </c>
      <c r="X811" s="141" t="s">
        <v>1746</v>
      </c>
      <c r="Y811" s="141" t="s">
        <v>1746</v>
      </c>
      <c r="Z811" s="153" t="s">
        <v>3612</v>
      </c>
    </row>
    <row r="812" spans="1:26" x14ac:dyDescent="0.25">
      <c r="A812" s="29">
        <v>811</v>
      </c>
      <c r="B812" s="90" t="s">
        <v>3509</v>
      </c>
      <c r="C812" s="90" t="s">
        <v>1817</v>
      </c>
      <c r="D812" s="91">
        <v>44271</v>
      </c>
      <c r="E812" s="92">
        <v>0.46527777777777801</v>
      </c>
      <c r="F812" s="92">
        <v>0.88194444444444497</v>
      </c>
      <c r="G812" s="93">
        <v>1200</v>
      </c>
      <c r="H812" s="22" t="s">
        <v>1746</v>
      </c>
      <c r="I812" s="23" t="s">
        <v>1746</v>
      </c>
      <c r="J812" s="23" t="s">
        <v>1746</v>
      </c>
      <c r="K812" s="23" t="s">
        <v>1746</v>
      </c>
      <c r="L812" s="94">
        <v>0</v>
      </c>
      <c r="M812" s="94" t="s">
        <v>1746</v>
      </c>
      <c r="N812" s="94">
        <v>2.1</v>
      </c>
      <c r="O812" s="23" t="s">
        <v>1746</v>
      </c>
      <c r="P812" s="15" t="s">
        <v>1746</v>
      </c>
      <c r="Q812" s="15" t="s">
        <v>1746</v>
      </c>
      <c r="R812" s="136">
        <v>95</v>
      </c>
      <c r="S812" s="93">
        <v>1</v>
      </c>
      <c r="T812" s="138">
        <v>2.1</v>
      </c>
      <c r="U812" s="22" t="s">
        <v>1746</v>
      </c>
      <c r="V812" s="24" t="s">
        <v>1746</v>
      </c>
      <c r="W812" s="94">
        <v>10</v>
      </c>
      <c r="X812" s="141" t="s">
        <v>1746</v>
      </c>
      <c r="Y812" s="141" t="s">
        <v>1746</v>
      </c>
      <c r="Z812" s="153" t="s">
        <v>1746</v>
      </c>
    </row>
    <row r="813" spans="1:26" x14ac:dyDescent="0.25">
      <c r="A813" s="29">
        <v>812</v>
      </c>
      <c r="B813" s="90" t="s">
        <v>2069</v>
      </c>
      <c r="C813" s="90" t="s">
        <v>60</v>
      </c>
      <c r="D813" s="91">
        <v>44271</v>
      </c>
      <c r="E813" s="92">
        <v>0.56944444444444398</v>
      </c>
      <c r="F813" s="92">
        <v>0.90277777777777801</v>
      </c>
      <c r="G813" s="93">
        <v>1200</v>
      </c>
      <c r="H813" s="22" t="s">
        <v>1746</v>
      </c>
      <c r="I813" s="23" t="s">
        <v>1746</v>
      </c>
      <c r="J813" s="23" t="s">
        <v>1746</v>
      </c>
      <c r="K813" s="23" t="s">
        <v>1746</v>
      </c>
      <c r="L813" s="94">
        <v>3</v>
      </c>
      <c r="M813" s="94" t="s">
        <v>1746</v>
      </c>
      <c r="N813" s="94">
        <v>4.0999999999999996</v>
      </c>
      <c r="O813" s="23" t="s">
        <v>1746</v>
      </c>
      <c r="P813" s="15" t="s">
        <v>1746</v>
      </c>
      <c r="Q813" s="15" t="s">
        <v>1746</v>
      </c>
      <c r="R813" s="136">
        <v>2.2999999999999998</v>
      </c>
      <c r="S813" s="93">
        <v>1</v>
      </c>
      <c r="T813" s="138">
        <v>1.0999999999999996</v>
      </c>
      <c r="U813" s="22" t="s">
        <v>1746</v>
      </c>
      <c r="V813" s="24" t="s">
        <v>1746</v>
      </c>
      <c r="W813" s="94">
        <v>8</v>
      </c>
      <c r="X813" s="141" t="s">
        <v>1746</v>
      </c>
      <c r="Y813" s="141" t="s">
        <v>1746</v>
      </c>
      <c r="Z813" s="153" t="s">
        <v>1746</v>
      </c>
    </row>
    <row r="814" spans="1:26" x14ac:dyDescent="0.25">
      <c r="A814" s="29">
        <v>813</v>
      </c>
      <c r="B814" s="90" t="s">
        <v>3511</v>
      </c>
      <c r="C814" s="90" t="s">
        <v>2714</v>
      </c>
      <c r="D814" s="91">
        <v>44271</v>
      </c>
      <c r="E814" s="92">
        <v>0.45486111111111099</v>
      </c>
      <c r="F814" s="92">
        <v>0.91666666666666696</v>
      </c>
      <c r="G814" s="93">
        <v>1200</v>
      </c>
      <c r="H814" s="22" t="s">
        <v>1746</v>
      </c>
      <c r="I814" s="23" t="s">
        <v>1746</v>
      </c>
      <c r="J814" s="23" t="s">
        <v>1746</v>
      </c>
      <c r="K814" s="23" t="s">
        <v>1746</v>
      </c>
      <c r="L814" s="94">
        <v>0</v>
      </c>
      <c r="M814" s="94" t="s">
        <v>1746</v>
      </c>
      <c r="N814" s="94">
        <v>0.5</v>
      </c>
      <c r="O814" s="23" t="s">
        <v>1746</v>
      </c>
      <c r="P814" s="15" t="s">
        <v>1746</v>
      </c>
      <c r="Q814" s="15" t="s">
        <v>1746</v>
      </c>
      <c r="R814" s="136">
        <v>5.4</v>
      </c>
      <c r="S814" s="93">
        <v>1</v>
      </c>
      <c r="T814" s="138">
        <v>0.5</v>
      </c>
      <c r="U814" s="22" t="s">
        <v>1746</v>
      </c>
      <c r="V814" s="24" t="s">
        <v>1746</v>
      </c>
      <c r="W814" s="94">
        <v>10</v>
      </c>
      <c r="X814" s="141" t="s">
        <v>1746</v>
      </c>
      <c r="Y814" s="141" t="s">
        <v>1746</v>
      </c>
      <c r="Z814" s="153" t="s">
        <v>3611</v>
      </c>
    </row>
    <row r="815" spans="1:26" x14ac:dyDescent="0.25">
      <c r="A815" s="29">
        <v>814</v>
      </c>
      <c r="B815" s="90" t="s">
        <v>2069</v>
      </c>
      <c r="C815" s="90" t="s">
        <v>60</v>
      </c>
      <c r="D815" s="91">
        <v>44272</v>
      </c>
      <c r="E815" s="92">
        <v>0.36805555555555602</v>
      </c>
      <c r="F815" s="92">
        <v>0.5</v>
      </c>
      <c r="G815" s="93">
        <v>1200</v>
      </c>
      <c r="H815" s="22" t="s">
        <v>1746</v>
      </c>
      <c r="I815" s="23" t="s">
        <v>1746</v>
      </c>
      <c r="J815" s="23" t="s">
        <v>1746</v>
      </c>
      <c r="K815" s="23" t="s">
        <v>1746</v>
      </c>
      <c r="L815" s="94">
        <v>0.7</v>
      </c>
      <c r="M815" s="94" t="s">
        <v>1746</v>
      </c>
      <c r="N815" s="94">
        <v>2.7</v>
      </c>
      <c r="O815" s="23" t="s">
        <v>1746</v>
      </c>
      <c r="P815" s="15" t="s">
        <v>1746</v>
      </c>
      <c r="Q815" s="15" t="s">
        <v>1746</v>
      </c>
      <c r="R815" s="136">
        <v>0.7</v>
      </c>
      <c r="S815" s="93">
        <v>1</v>
      </c>
      <c r="T815" s="170">
        <v>5</v>
      </c>
      <c r="U815" s="22" t="s">
        <v>1746</v>
      </c>
      <c r="V815" s="24" t="s">
        <v>1746</v>
      </c>
      <c r="W815" s="94">
        <v>3.2</v>
      </c>
      <c r="X815" s="141" t="s">
        <v>1746</v>
      </c>
      <c r="Y815" s="141" t="s">
        <v>1746</v>
      </c>
      <c r="Z815" s="153" t="s">
        <v>3610</v>
      </c>
    </row>
    <row r="816" spans="1:26" x14ac:dyDescent="0.25">
      <c r="A816" s="29">
        <v>815</v>
      </c>
      <c r="B816" s="90" t="s">
        <v>2069</v>
      </c>
      <c r="C816" s="90" t="s">
        <v>60</v>
      </c>
      <c r="D816" s="91">
        <v>44272</v>
      </c>
      <c r="E816" s="92">
        <v>0.54166666666666696</v>
      </c>
      <c r="F816" s="92">
        <v>0.74305555555555503</v>
      </c>
      <c r="G816" s="93">
        <v>1200</v>
      </c>
      <c r="H816" s="22" t="s">
        <v>1746</v>
      </c>
      <c r="I816" s="23" t="s">
        <v>1746</v>
      </c>
      <c r="J816" s="23" t="s">
        <v>1746</v>
      </c>
      <c r="K816" s="23" t="s">
        <v>1746</v>
      </c>
      <c r="L816" s="94">
        <v>3</v>
      </c>
      <c r="M816" s="94" t="s">
        <v>1746</v>
      </c>
      <c r="N816" s="94">
        <v>5.3</v>
      </c>
      <c r="O816" s="23" t="s">
        <v>1746</v>
      </c>
      <c r="P816" s="15" t="s">
        <v>1746</v>
      </c>
      <c r="Q816" s="15" t="s">
        <v>1746</v>
      </c>
      <c r="R816" s="136">
        <v>3.1</v>
      </c>
      <c r="S816" s="93">
        <v>1</v>
      </c>
      <c r="T816" s="170"/>
      <c r="U816" s="22" t="s">
        <v>1746</v>
      </c>
      <c r="V816" s="24" t="s">
        <v>1746</v>
      </c>
      <c r="W816" s="94">
        <v>4.8</v>
      </c>
      <c r="X816" s="141" t="s">
        <v>1746</v>
      </c>
      <c r="Y816" s="141" t="s">
        <v>1746</v>
      </c>
      <c r="Z816" s="153" t="s">
        <v>1746</v>
      </c>
    </row>
    <row r="817" spans="1:26" x14ac:dyDescent="0.25">
      <c r="A817" s="29">
        <v>816</v>
      </c>
      <c r="B817" s="90" t="s">
        <v>3511</v>
      </c>
      <c r="C817" s="90" t="s">
        <v>2714</v>
      </c>
      <c r="D817" s="91">
        <v>44272</v>
      </c>
      <c r="E817" s="92">
        <v>0.42708333333333298</v>
      </c>
      <c r="F817" s="92">
        <v>0.88541666666666696</v>
      </c>
      <c r="G817" s="93">
        <v>1200</v>
      </c>
      <c r="H817" s="22" t="s">
        <v>1746</v>
      </c>
      <c r="I817" s="23" t="s">
        <v>1746</v>
      </c>
      <c r="J817" s="23" t="s">
        <v>1746</v>
      </c>
      <c r="K817" s="23" t="s">
        <v>1746</v>
      </c>
      <c r="L817" s="94">
        <v>0</v>
      </c>
      <c r="M817" s="94" t="s">
        <v>1746</v>
      </c>
      <c r="N817" s="94">
        <v>0.7</v>
      </c>
      <c r="O817" s="23" t="s">
        <v>1746</v>
      </c>
      <c r="P817" s="15" t="s">
        <v>1746</v>
      </c>
      <c r="Q817" s="15" t="s">
        <v>1746</v>
      </c>
      <c r="R817" s="136">
        <v>9.8000000000000007</v>
      </c>
      <c r="S817" s="93">
        <v>1</v>
      </c>
      <c r="T817" s="138">
        <v>0.7</v>
      </c>
      <c r="U817" s="22" t="s">
        <v>1746</v>
      </c>
      <c r="V817" s="24" t="s">
        <v>1746</v>
      </c>
      <c r="W817" s="94">
        <v>11</v>
      </c>
      <c r="X817" s="141" t="s">
        <v>1746</v>
      </c>
      <c r="Y817" s="141" t="s">
        <v>1746</v>
      </c>
      <c r="Z817" s="153" t="s">
        <v>1746</v>
      </c>
    </row>
    <row r="818" spans="1:26" x14ac:dyDescent="0.25">
      <c r="A818" s="29">
        <v>817</v>
      </c>
      <c r="B818" s="90" t="s">
        <v>3509</v>
      </c>
      <c r="C818" s="90" t="s">
        <v>1817</v>
      </c>
      <c r="D818" s="91">
        <v>44272</v>
      </c>
      <c r="E818" s="92">
        <v>0.40277777777777801</v>
      </c>
      <c r="F818" s="92">
        <v>0.90277777777777801</v>
      </c>
      <c r="G818" s="93">
        <v>1200</v>
      </c>
      <c r="H818" s="22" t="s">
        <v>1746</v>
      </c>
      <c r="I818" s="23" t="s">
        <v>1746</v>
      </c>
      <c r="J818" s="23" t="s">
        <v>1746</v>
      </c>
      <c r="K818" s="23" t="s">
        <v>1746</v>
      </c>
      <c r="L818" s="94">
        <v>0</v>
      </c>
      <c r="M818" s="94" t="s">
        <v>1746</v>
      </c>
      <c r="N818" s="94">
        <v>3.9</v>
      </c>
      <c r="O818" s="23" t="s">
        <v>1746</v>
      </c>
      <c r="P818" s="15" t="s">
        <v>1746</v>
      </c>
      <c r="Q818" s="15" t="s">
        <v>1746</v>
      </c>
      <c r="R818" s="136">
        <v>70</v>
      </c>
      <c r="S818" s="93">
        <v>1</v>
      </c>
      <c r="T818" s="138">
        <v>3.9</v>
      </c>
      <c r="U818" s="22" t="s">
        <v>1746</v>
      </c>
      <c r="V818" s="24" t="s">
        <v>1746</v>
      </c>
      <c r="W818" s="94">
        <v>12</v>
      </c>
      <c r="X818" s="141" t="s">
        <v>1746</v>
      </c>
      <c r="Y818" s="141" t="s">
        <v>1746</v>
      </c>
      <c r="Z818" s="153" t="s">
        <v>1746</v>
      </c>
    </row>
    <row r="819" spans="1:26" x14ac:dyDescent="0.25">
      <c r="A819" s="29">
        <v>818</v>
      </c>
      <c r="B819" s="90" t="s">
        <v>3511</v>
      </c>
      <c r="C819" s="90" t="s">
        <v>2714</v>
      </c>
      <c r="D819" s="91">
        <v>44273</v>
      </c>
      <c r="E819" s="92">
        <v>0.43055555555555602</v>
      </c>
      <c r="F819" s="92">
        <v>0.84722222222222199</v>
      </c>
      <c r="G819" s="93">
        <v>1200</v>
      </c>
      <c r="H819" s="22" t="s">
        <v>1746</v>
      </c>
      <c r="I819" s="23" t="s">
        <v>1746</v>
      </c>
      <c r="J819" s="23" t="s">
        <v>1746</v>
      </c>
      <c r="K819" s="23" t="s">
        <v>1746</v>
      </c>
      <c r="L819" s="94">
        <v>0</v>
      </c>
      <c r="M819" s="94" t="s">
        <v>1746</v>
      </c>
      <c r="N819" s="94">
        <v>0.3</v>
      </c>
      <c r="O819" s="23" t="s">
        <v>1746</v>
      </c>
      <c r="P819" s="15" t="s">
        <v>1746</v>
      </c>
      <c r="Q819" s="15" t="s">
        <v>1746</v>
      </c>
      <c r="R819" s="136">
        <v>10.5</v>
      </c>
      <c r="S819" s="93">
        <v>1</v>
      </c>
      <c r="T819" s="138">
        <v>0.3</v>
      </c>
      <c r="U819" s="22" t="s">
        <v>1746</v>
      </c>
      <c r="V819" s="24" t="s">
        <v>1746</v>
      </c>
      <c r="W819" s="94">
        <v>10</v>
      </c>
      <c r="X819" s="141" t="s">
        <v>1746</v>
      </c>
      <c r="Y819" s="141" t="s">
        <v>1746</v>
      </c>
      <c r="Z819" s="153" t="s">
        <v>1746</v>
      </c>
    </row>
    <row r="820" spans="1:26" x14ac:dyDescent="0.25">
      <c r="A820" s="29">
        <v>819</v>
      </c>
      <c r="B820" s="90" t="s">
        <v>2069</v>
      </c>
      <c r="C820" s="90" t="s">
        <v>269</v>
      </c>
      <c r="D820" s="91">
        <v>44273</v>
      </c>
      <c r="E820" s="92">
        <v>0.45138888888888901</v>
      </c>
      <c r="F820" s="92">
        <v>0.91666666666666696</v>
      </c>
      <c r="G820" s="93">
        <v>1200</v>
      </c>
      <c r="H820" s="22" t="s">
        <v>1746</v>
      </c>
      <c r="I820" s="23" t="s">
        <v>1746</v>
      </c>
      <c r="J820" s="23" t="s">
        <v>1746</v>
      </c>
      <c r="K820" s="23" t="s">
        <v>1746</v>
      </c>
      <c r="L820" s="94">
        <v>0</v>
      </c>
      <c r="M820" s="94" t="s">
        <v>1746</v>
      </c>
      <c r="N820" s="94">
        <v>3.4</v>
      </c>
      <c r="O820" s="23" t="s">
        <v>1746</v>
      </c>
      <c r="P820" s="15" t="s">
        <v>1746</v>
      </c>
      <c r="Q820" s="15" t="s">
        <v>1746</v>
      </c>
      <c r="R820" s="136">
        <v>0.6</v>
      </c>
      <c r="S820" s="93">
        <v>1</v>
      </c>
      <c r="T820" s="138">
        <v>3.4</v>
      </c>
      <c r="U820" s="22" t="s">
        <v>1746</v>
      </c>
      <c r="V820" s="24" t="s">
        <v>1746</v>
      </c>
      <c r="W820" s="94">
        <v>10</v>
      </c>
      <c r="X820" s="141" t="s">
        <v>1746</v>
      </c>
      <c r="Y820" s="141" t="s">
        <v>1746</v>
      </c>
      <c r="Z820" s="153" t="s">
        <v>3609</v>
      </c>
    </row>
    <row r="821" spans="1:26" x14ac:dyDescent="0.25">
      <c r="A821" s="29">
        <v>820</v>
      </c>
      <c r="B821" s="90" t="s">
        <v>2069</v>
      </c>
      <c r="C821" s="90" t="s">
        <v>235</v>
      </c>
      <c r="D821" s="91">
        <v>44274</v>
      </c>
      <c r="E821" s="92">
        <v>0.47222222222222199</v>
      </c>
      <c r="F821" s="92">
        <v>0.53472222222222199</v>
      </c>
      <c r="G821" s="93">
        <v>1200</v>
      </c>
      <c r="H821" s="22" t="s">
        <v>1746</v>
      </c>
      <c r="I821" s="23" t="s">
        <v>1746</v>
      </c>
      <c r="J821" s="23" t="s">
        <v>1746</v>
      </c>
      <c r="K821" s="23" t="s">
        <v>1746</v>
      </c>
      <c r="L821" s="94">
        <v>6.9</v>
      </c>
      <c r="M821" s="94" t="s">
        <v>1746</v>
      </c>
      <c r="N821" s="94">
        <v>7.7</v>
      </c>
      <c r="O821" s="23" t="s">
        <v>1746</v>
      </c>
      <c r="P821" s="15" t="s">
        <v>1746</v>
      </c>
      <c r="Q821" s="15" t="s">
        <v>1746</v>
      </c>
      <c r="R821" s="136">
        <v>0.8</v>
      </c>
      <c r="S821" s="93">
        <v>1</v>
      </c>
      <c r="T821" s="138">
        <v>0.79999999999999982</v>
      </c>
      <c r="U821" s="22" t="s">
        <v>1746</v>
      </c>
      <c r="V821" s="24" t="s">
        <v>1746</v>
      </c>
      <c r="W821" s="94">
        <v>1.5</v>
      </c>
      <c r="X821" s="141" t="s">
        <v>1746</v>
      </c>
      <c r="Y821" s="141" t="s">
        <v>1746</v>
      </c>
      <c r="Z821" s="153" t="s">
        <v>1746</v>
      </c>
    </row>
    <row r="822" spans="1:26" x14ac:dyDescent="0.25">
      <c r="A822" s="29">
        <v>821</v>
      </c>
      <c r="B822" s="90" t="s">
        <v>3509</v>
      </c>
      <c r="C822" s="90" t="s">
        <v>1728</v>
      </c>
      <c r="D822" s="91">
        <v>44274</v>
      </c>
      <c r="E822" s="92">
        <v>0.47222222222222199</v>
      </c>
      <c r="F822" s="92">
        <v>0.81597222222222199</v>
      </c>
      <c r="G822" s="93">
        <v>1200</v>
      </c>
      <c r="H822" s="22" t="s">
        <v>1746</v>
      </c>
      <c r="I822" s="23" t="s">
        <v>1746</v>
      </c>
      <c r="J822" s="23" t="s">
        <v>1746</v>
      </c>
      <c r="K822" s="23" t="s">
        <v>1746</v>
      </c>
      <c r="L822" s="94">
        <v>0</v>
      </c>
      <c r="M822" s="94" t="s">
        <v>1746</v>
      </c>
      <c r="N822" s="94">
        <v>3.2</v>
      </c>
      <c r="O822" s="23" t="s">
        <v>1746</v>
      </c>
      <c r="P822" s="15" t="s">
        <v>1746</v>
      </c>
      <c r="Q822" s="15" t="s">
        <v>1746</v>
      </c>
      <c r="R822" s="136">
        <v>2.2000000000000002</v>
      </c>
      <c r="S822" s="93">
        <v>1</v>
      </c>
      <c r="T822" s="138">
        <v>3.2</v>
      </c>
      <c r="U822" s="22" t="s">
        <v>1746</v>
      </c>
      <c r="V822" s="24" t="s">
        <v>1746</v>
      </c>
      <c r="W822" s="94">
        <v>8.25</v>
      </c>
      <c r="X822" s="141" t="s">
        <v>1746</v>
      </c>
      <c r="Y822" s="141" t="s">
        <v>1746</v>
      </c>
      <c r="Z822" s="153" t="s">
        <v>1746</v>
      </c>
    </row>
    <row r="823" spans="1:26" x14ac:dyDescent="0.25">
      <c r="A823" s="29">
        <v>822</v>
      </c>
      <c r="B823" s="90" t="s">
        <v>3511</v>
      </c>
      <c r="C823" s="90" t="s">
        <v>27</v>
      </c>
      <c r="D823" s="91">
        <v>44274</v>
      </c>
      <c r="E823" s="92">
        <v>0.45138888888888901</v>
      </c>
      <c r="F823" s="92">
        <v>0.90972222222222199</v>
      </c>
      <c r="G823" s="93">
        <v>1200</v>
      </c>
      <c r="H823" s="22" t="s">
        <v>1746</v>
      </c>
      <c r="I823" s="23" t="s">
        <v>1746</v>
      </c>
      <c r="J823" s="23" t="s">
        <v>1746</v>
      </c>
      <c r="K823" s="23" t="s">
        <v>1746</v>
      </c>
      <c r="L823" s="94">
        <v>0</v>
      </c>
      <c r="M823" s="94" t="s">
        <v>1746</v>
      </c>
      <c r="N823" s="94">
        <v>4.2</v>
      </c>
      <c r="O823" s="23" t="s">
        <v>1746</v>
      </c>
      <c r="P823" s="15" t="s">
        <v>1746</v>
      </c>
      <c r="Q823" s="15" t="s">
        <v>1746</v>
      </c>
      <c r="R823" s="136">
        <v>17.899999999999999</v>
      </c>
      <c r="S823" s="93">
        <v>1</v>
      </c>
      <c r="T823" s="138">
        <v>4.2</v>
      </c>
      <c r="U823" s="22" t="s">
        <v>1746</v>
      </c>
      <c r="V823" s="24" t="s">
        <v>1746</v>
      </c>
      <c r="W823" s="94">
        <v>11</v>
      </c>
      <c r="X823" s="141" t="s">
        <v>1746</v>
      </c>
      <c r="Y823" s="141" t="s">
        <v>1746</v>
      </c>
      <c r="Z823" s="153" t="s">
        <v>1746</v>
      </c>
    </row>
    <row r="824" spans="1:26" x14ac:dyDescent="0.25">
      <c r="A824" s="29">
        <v>823</v>
      </c>
      <c r="B824" s="90" t="s">
        <v>3509</v>
      </c>
      <c r="C824" s="90" t="s">
        <v>2714</v>
      </c>
      <c r="D824" s="91">
        <v>44275</v>
      </c>
      <c r="E824" s="92">
        <v>0.50694444444444398</v>
      </c>
      <c r="F824" s="92">
        <v>0.59722222222222199</v>
      </c>
      <c r="G824" s="93">
        <v>1200</v>
      </c>
      <c r="H824" s="22" t="s">
        <v>1746</v>
      </c>
      <c r="I824" s="23" t="s">
        <v>1746</v>
      </c>
      <c r="J824" s="23" t="s">
        <v>1746</v>
      </c>
      <c r="K824" s="23" t="s">
        <v>1746</v>
      </c>
      <c r="L824" s="94">
        <v>0</v>
      </c>
      <c r="M824" s="94" t="s">
        <v>1746</v>
      </c>
      <c r="N824" s="94">
        <v>0</v>
      </c>
      <c r="O824" s="23" t="s">
        <v>1746</v>
      </c>
      <c r="P824" s="15" t="s">
        <v>1746</v>
      </c>
      <c r="Q824" s="15" t="s">
        <v>1746</v>
      </c>
      <c r="R824" s="136">
        <v>1.6</v>
      </c>
      <c r="S824" s="93">
        <v>1</v>
      </c>
      <c r="T824" s="138">
        <v>0</v>
      </c>
      <c r="U824" s="22" t="s">
        <v>1746</v>
      </c>
      <c r="V824" s="24" t="s">
        <v>1746</v>
      </c>
      <c r="W824" s="166">
        <v>8</v>
      </c>
      <c r="X824" s="141" t="s">
        <v>1746</v>
      </c>
      <c r="Y824" s="141" t="s">
        <v>1746</v>
      </c>
      <c r="Z824" s="153" t="s">
        <v>25</v>
      </c>
    </row>
    <row r="825" spans="1:26" x14ac:dyDescent="0.25">
      <c r="A825" s="29">
        <v>824</v>
      </c>
      <c r="B825" s="90" t="s">
        <v>3509</v>
      </c>
      <c r="C825" s="90" t="s">
        <v>2726</v>
      </c>
      <c r="D825" s="91">
        <v>44275</v>
      </c>
      <c r="E825" s="92">
        <v>0.70138888888888895</v>
      </c>
      <c r="F825" s="92">
        <v>0.94444444444444497</v>
      </c>
      <c r="G825" s="93">
        <v>1200</v>
      </c>
      <c r="H825" s="22" t="s">
        <v>1746</v>
      </c>
      <c r="I825" s="23" t="s">
        <v>1746</v>
      </c>
      <c r="J825" s="23" t="s">
        <v>1746</v>
      </c>
      <c r="K825" s="23" t="s">
        <v>1746</v>
      </c>
      <c r="L825" s="94">
        <v>0</v>
      </c>
      <c r="M825" s="94" t="s">
        <v>1746</v>
      </c>
      <c r="N825" s="94">
        <v>5.2</v>
      </c>
      <c r="O825" s="23" t="s">
        <v>1746</v>
      </c>
      <c r="P825" s="15" t="s">
        <v>1746</v>
      </c>
      <c r="Q825" s="15" t="s">
        <v>1746</v>
      </c>
      <c r="R825" s="136">
        <v>15</v>
      </c>
      <c r="S825" s="93">
        <v>1</v>
      </c>
      <c r="T825" s="138">
        <v>5.2</v>
      </c>
      <c r="U825" s="22" t="s">
        <v>1746</v>
      </c>
      <c r="V825" s="24" t="s">
        <v>1746</v>
      </c>
      <c r="W825" s="166"/>
      <c r="X825" s="141" t="s">
        <v>1746</v>
      </c>
      <c r="Y825" s="141" t="s">
        <v>1746</v>
      </c>
      <c r="Z825" s="153" t="s">
        <v>3335</v>
      </c>
    </row>
    <row r="826" spans="1:26" x14ac:dyDescent="0.25">
      <c r="A826" s="29">
        <v>825</v>
      </c>
      <c r="B826" s="90" t="s">
        <v>2069</v>
      </c>
      <c r="C826" s="90" t="s">
        <v>1817</v>
      </c>
      <c r="D826" s="91">
        <v>44275</v>
      </c>
      <c r="E826" s="92">
        <v>0.43055555555555602</v>
      </c>
      <c r="F826" s="92">
        <v>0.88888888888888895</v>
      </c>
      <c r="G826" s="93">
        <v>1200</v>
      </c>
      <c r="H826" s="22" t="s">
        <v>1746</v>
      </c>
      <c r="I826" s="23" t="s">
        <v>1746</v>
      </c>
      <c r="J826" s="23" t="s">
        <v>1746</v>
      </c>
      <c r="K826" s="23" t="s">
        <v>1746</v>
      </c>
      <c r="L826" s="94">
        <v>0.6</v>
      </c>
      <c r="M826" s="94" t="s">
        <v>1746</v>
      </c>
      <c r="N826" s="94">
        <v>3.5</v>
      </c>
      <c r="O826" s="23" t="s">
        <v>1746</v>
      </c>
      <c r="P826" s="15" t="s">
        <v>1746</v>
      </c>
      <c r="Q826" s="15" t="s">
        <v>1746</v>
      </c>
      <c r="R826" s="136">
        <v>90</v>
      </c>
      <c r="S826" s="93">
        <v>1</v>
      </c>
      <c r="T826" s="138">
        <v>2.9</v>
      </c>
      <c r="U826" s="22" t="s">
        <v>1746</v>
      </c>
      <c r="V826" s="24" t="s">
        <v>1746</v>
      </c>
      <c r="W826" s="94">
        <v>11</v>
      </c>
      <c r="X826" s="141" t="s">
        <v>1746</v>
      </c>
      <c r="Y826" s="141" t="s">
        <v>1746</v>
      </c>
      <c r="Z826" s="153" t="s">
        <v>1746</v>
      </c>
    </row>
    <row r="827" spans="1:26" x14ac:dyDescent="0.25">
      <c r="A827" s="29">
        <v>826</v>
      </c>
      <c r="B827" s="90" t="s">
        <v>2064</v>
      </c>
      <c r="C827" s="90" t="s">
        <v>2676</v>
      </c>
      <c r="D827" s="91">
        <v>44275</v>
      </c>
      <c r="E827" s="92">
        <v>0.47222222222222199</v>
      </c>
      <c r="F827" s="92">
        <v>0.88888888888888895</v>
      </c>
      <c r="G827" s="93">
        <v>1200</v>
      </c>
      <c r="H827" s="22" t="s">
        <v>1746</v>
      </c>
      <c r="I827" s="23" t="s">
        <v>1746</v>
      </c>
      <c r="J827" s="23" t="s">
        <v>1746</v>
      </c>
      <c r="K827" s="23" t="s">
        <v>1746</v>
      </c>
      <c r="L827" s="94">
        <v>0</v>
      </c>
      <c r="M827" s="94" t="s">
        <v>1746</v>
      </c>
      <c r="N827" s="94">
        <v>2.1</v>
      </c>
      <c r="O827" s="23" t="s">
        <v>1746</v>
      </c>
      <c r="P827" s="15" t="s">
        <v>1746</v>
      </c>
      <c r="Q827" s="15" t="s">
        <v>1746</v>
      </c>
      <c r="R827" s="136">
        <v>60</v>
      </c>
      <c r="S827" s="93">
        <v>1</v>
      </c>
      <c r="T827" s="138">
        <v>2.1</v>
      </c>
      <c r="U827" s="22" t="s">
        <v>1746</v>
      </c>
      <c r="V827" s="24" t="s">
        <v>1746</v>
      </c>
      <c r="W827" s="94">
        <v>10</v>
      </c>
      <c r="X827" s="141" t="s">
        <v>1746</v>
      </c>
      <c r="Y827" s="141" t="s">
        <v>1746</v>
      </c>
      <c r="Z827" s="153" t="s">
        <v>1746</v>
      </c>
    </row>
    <row r="828" spans="1:26" x14ac:dyDescent="0.25">
      <c r="A828" s="29">
        <v>827</v>
      </c>
      <c r="B828" s="90" t="s">
        <v>3509</v>
      </c>
      <c r="C828" s="90" t="s">
        <v>2714</v>
      </c>
      <c r="D828" s="91">
        <v>44276</v>
      </c>
      <c r="E828" s="92">
        <v>0.43055555555555602</v>
      </c>
      <c r="F828" s="92">
        <v>0.76388888888888895</v>
      </c>
      <c r="G828" s="93">
        <v>1200</v>
      </c>
      <c r="H828" s="22" t="s">
        <v>1746</v>
      </c>
      <c r="I828" s="23" t="s">
        <v>1746</v>
      </c>
      <c r="J828" s="23" t="s">
        <v>1746</v>
      </c>
      <c r="K828" s="23" t="s">
        <v>1746</v>
      </c>
      <c r="L828" s="94">
        <v>0</v>
      </c>
      <c r="M828" s="94" t="s">
        <v>1746</v>
      </c>
      <c r="N828" s="94">
        <v>0</v>
      </c>
      <c r="O828" s="23" t="s">
        <v>1746</v>
      </c>
      <c r="P828" s="15" t="s">
        <v>1746</v>
      </c>
      <c r="Q828" s="15" t="s">
        <v>1746</v>
      </c>
      <c r="R828" s="136">
        <v>5.7</v>
      </c>
      <c r="S828" s="93">
        <v>1</v>
      </c>
      <c r="T828" s="138">
        <v>0</v>
      </c>
      <c r="U828" s="22" t="s">
        <v>1746</v>
      </c>
      <c r="V828" s="24" t="s">
        <v>1746</v>
      </c>
      <c r="W828" s="94">
        <v>8</v>
      </c>
      <c r="X828" s="141" t="s">
        <v>1746</v>
      </c>
      <c r="Y828" s="141" t="s">
        <v>1746</v>
      </c>
      <c r="Z828" s="153" t="s">
        <v>1746</v>
      </c>
    </row>
    <row r="829" spans="1:26" x14ac:dyDescent="0.25">
      <c r="A829" s="29">
        <v>828</v>
      </c>
      <c r="B829" s="90" t="s">
        <v>2064</v>
      </c>
      <c r="C829" s="90" t="s">
        <v>2676</v>
      </c>
      <c r="D829" s="91">
        <v>44276</v>
      </c>
      <c r="E829" s="92">
        <v>0.42361111111111099</v>
      </c>
      <c r="F829" s="92">
        <v>0.79861111111111105</v>
      </c>
      <c r="G829" s="93">
        <v>1200</v>
      </c>
      <c r="H829" s="22" t="s">
        <v>1746</v>
      </c>
      <c r="I829" s="23" t="s">
        <v>1746</v>
      </c>
      <c r="J829" s="23" t="s">
        <v>1746</v>
      </c>
      <c r="K829" s="23" t="s">
        <v>1746</v>
      </c>
      <c r="L829" s="94">
        <v>0</v>
      </c>
      <c r="M829" s="94" t="s">
        <v>1746</v>
      </c>
      <c r="N829" s="94">
        <v>2</v>
      </c>
      <c r="O829" s="23" t="s">
        <v>1746</v>
      </c>
      <c r="P829" s="15" t="s">
        <v>1746</v>
      </c>
      <c r="Q829" s="15" t="s">
        <v>1746</v>
      </c>
      <c r="R829" s="136">
        <v>43</v>
      </c>
      <c r="S829" s="93">
        <v>1</v>
      </c>
      <c r="T829" s="138">
        <v>2</v>
      </c>
      <c r="U829" s="22" t="s">
        <v>1746</v>
      </c>
      <c r="V829" s="24" t="s">
        <v>1746</v>
      </c>
      <c r="W829" s="94">
        <v>9</v>
      </c>
      <c r="X829" s="141" t="s">
        <v>1746</v>
      </c>
      <c r="Y829" s="141" t="s">
        <v>1746</v>
      </c>
      <c r="Z829" s="153" t="s">
        <v>1746</v>
      </c>
    </row>
    <row r="830" spans="1:26" x14ac:dyDescent="0.25">
      <c r="A830" s="29">
        <v>829</v>
      </c>
      <c r="B830" s="90" t="s">
        <v>2064</v>
      </c>
      <c r="C830" s="90" t="s">
        <v>2676</v>
      </c>
      <c r="D830" s="91">
        <v>44277</v>
      </c>
      <c r="E830" s="92">
        <v>0.40277777777777801</v>
      </c>
      <c r="F830" s="92">
        <v>0.73611111111111105</v>
      </c>
      <c r="G830" s="93">
        <v>1200</v>
      </c>
      <c r="H830" s="22" t="s">
        <v>1746</v>
      </c>
      <c r="I830" s="23" t="s">
        <v>1746</v>
      </c>
      <c r="J830" s="23" t="s">
        <v>1746</v>
      </c>
      <c r="K830" s="23" t="s">
        <v>1746</v>
      </c>
      <c r="L830" s="94">
        <v>0</v>
      </c>
      <c r="M830" s="94" t="s">
        <v>1746</v>
      </c>
      <c r="N830" s="94">
        <v>1.5</v>
      </c>
      <c r="O830" s="23" t="s">
        <v>1746</v>
      </c>
      <c r="P830" s="15" t="s">
        <v>1746</v>
      </c>
      <c r="Q830" s="15" t="s">
        <v>1746</v>
      </c>
      <c r="R830" s="136">
        <v>39</v>
      </c>
      <c r="S830" s="93">
        <v>1</v>
      </c>
      <c r="T830" s="138">
        <v>1.5</v>
      </c>
      <c r="U830" s="22" t="s">
        <v>1746</v>
      </c>
      <c r="V830" s="24" t="s">
        <v>1746</v>
      </c>
      <c r="W830" s="94">
        <v>8</v>
      </c>
      <c r="X830" s="141" t="s">
        <v>1746</v>
      </c>
      <c r="Y830" s="141" t="s">
        <v>1746</v>
      </c>
      <c r="Z830" s="153" t="s">
        <v>1746</v>
      </c>
    </row>
    <row r="831" spans="1:26" x14ac:dyDescent="0.25">
      <c r="A831" s="29">
        <v>830</v>
      </c>
      <c r="B831" s="90" t="s">
        <v>3509</v>
      </c>
      <c r="C831" s="90" t="s">
        <v>1849</v>
      </c>
      <c r="D831" s="91">
        <v>44277</v>
      </c>
      <c r="E831" s="92">
        <v>0.47916666666666702</v>
      </c>
      <c r="F831" s="92">
        <v>0.8125</v>
      </c>
      <c r="G831" s="93">
        <v>1200</v>
      </c>
      <c r="H831" s="22" t="s">
        <v>1746</v>
      </c>
      <c r="I831" s="23" t="s">
        <v>1746</v>
      </c>
      <c r="J831" s="23" t="s">
        <v>1746</v>
      </c>
      <c r="K831" s="23" t="s">
        <v>1746</v>
      </c>
      <c r="L831" s="94">
        <v>0</v>
      </c>
      <c r="M831" s="94" t="s">
        <v>1746</v>
      </c>
      <c r="N831" s="94">
        <v>1.4</v>
      </c>
      <c r="O831" s="23" t="s">
        <v>1746</v>
      </c>
      <c r="P831" s="15" t="s">
        <v>1746</v>
      </c>
      <c r="Q831" s="15" t="s">
        <v>1746</v>
      </c>
      <c r="R831" s="136">
        <v>2.8</v>
      </c>
      <c r="S831" s="93">
        <v>1</v>
      </c>
      <c r="T831" s="138">
        <v>1.4</v>
      </c>
      <c r="U831" s="22" t="s">
        <v>1746</v>
      </c>
      <c r="V831" s="24" t="s">
        <v>1746</v>
      </c>
      <c r="W831" s="94">
        <v>8</v>
      </c>
      <c r="X831" s="141" t="s">
        <v>1746</v>
      </c>
      <c r="Y831" s="141" t="s">
        <v>1746</v>
      </c>
      <c r="Z831" s="153" t="s">
        <v>1746</v>
      </c>
    </row>
    <row r="832" spans="1:26" x14ac:dyDescent="0.25">
      <c r="A832" s="29">
        <v>831</v>
      </c>
      <c r="B832" s="90" t="s">
        <v>2069</v>
      </c>
      <c r="C832" s="90" t="s">
        <v>1817</v>
      </c>
      <c r="D832" s="91">
        <v>44277</v>
      </c>
      <c r="E832" s="92">
        <v>0.40972222222222199</v>
      </c>
      <c r="F832" s="92">
        <v>0.86805555555555503</v>
      </c>
      <c r="G832" s="93">
        <v>1200</v>
      </c>
      <c r="H832" s="22" t="s">
        <v>1746</v>
      </c>
      <c r="I832" s="23" t="s">
        <v>1746</v>
      </c>
      <c r="J832" s="23" t="s">
        <v>1746</v>
      </c>
      <c r="K832" s="23" t="s">
        <v>1746</v>
      </c>
      <c r="L832" s="94">
        <v>0.8</v>
      </c>
      <c r="M832" s="94" t="s">
        <v>1746</v>
      </c>
      <c r="N832" s="94">
        <v>5.6</v>
      </c>
      <c r="O832" s="23" t="s">
        <v>1746</v>
      </c>
      <c r="P832" s="15" t="s">
        <v>1746</v>
      </c>
      <c r="Q832" s="15" t="s">
        <v>1746</v>
      </c>
      <c r="R832" s="136">
        <v>80</v>
      </c>
      <c r="S832" s="93">
        <v>1</v>
      </c>
      <c r="T832" s="138">
        <v>4.8</v>
      </c>
      <c r="U832" s="22" t="s">
        <v>1746</v>
      </c>
      <c r="V832" s="24" t="s">
        <v>1746</v>
      </c>
      <c r="W832" s="94">
        <v>11</v>
      </c>
      <c r="X832" s="141" t="s">
        <v>1746</v>
      </c>
      <c r="Y832" s="141" t="s">
        <v>1746</v>
      </c>
      <c r="Z832" s="153" t="s">
        <v>1746</v>
      </c>
    </row>
    <row r="833" spans="1:26" x14ac:dyDescent="0.25">
      <c r="A833" s="29">
        <v>832</v>
      </c>
      <c r="B833" s="90" t="s">
        <v>2069</v>
      </c>
      <c r="C833" s="90" t="s">
        <v>1817</v>
      </c>
      <c r="D833" s="91">
        <v>44278</v>
      </c>
      <c r="E833" s="92">
        <v>0.375</v>
      </c>
      <c r="F833" s="92">
        <v>0.875</v>
      </c>
      <c r="G833" s="93">
        <v>1200</v>
      </c>
      <c r="H833" s="22" t="s">
        <v>1746</v>
      </c>
      <c r="I833" s="23" t="s">
        <v>1746</v>
      </c>
      <c r="J833" s="23" t="s">
        <v>1746</v>
      </c>
      <c r="K833" s="23" t="s">
        <v>1746</v>
      </c>
      <c r="L833" s="94">
        <v>0.6</v>
      </c>
      <c r="M833" s="94" t="s">
        <v>1746</v>
      </c>
      <c r="N833" s="94">
        <v>7.8</v>
      </c>
      <c r="O833" s="23" t="s">
        <v>1746</v>
      </c>
      <c r="P833" s="15" t="s">
        <v>1746</v>
      </c>
      <c r="Q833" s="15" t="s">
        <v>1746</v>
      </c>
      <c r="R833" s="136">
        <v>90</v>
      </c>
      <c r="S833" s="93">
        <v>1</v>
      </c>
      <c r="T833" s="138">
        <v>7.2</v>
      </c>
      <c r="U833" s="22" t="s">
        <v>1746</v>
      </c>
      <c r="V833" s="24" t="s">
        <v>1746</v>
      </c>
      <c r="W833" s="94">
        <v>12</v>
      </c>
      <c r="X833" s="141" t="s">
        <v>1746</v>
      </c>
      <c r="Y833" s="141" t="s">
        <v>1746</v>
      </c>
      <c r="Z833" s="153" t="s">
        <v>1746</v>
      </c>
    </row>
    <row r="834" spans="1:26" x14ac:dyDescent="0.25">
      <c r="A834" s="29">
        <v>833</v>
      </c>
      <c r="B834" s="90" t="s">
        <v>2069</v>
      </c>
      <c r="C834" s="90" t="s">
        <v>1817</v>
      </c>
      <c r="D834" s="91">
        <v>44279</v>
      </c>
      <c r="E834" s="92">
        <v>0.36805555555555602</v>
      </c>
      <c r="F834" s="92">
        <v>0.86805555555555503</v>
      </c>
      <c r="G834" s="93">
        <v>1200</v>
      </c>
      <c r="H834" s="22" t="s">
        <v>1746</v>
      </c>
      <c r="I834" s="23" t="s">
        <v>1746</v>
      </c>
      <c r="J834" s="23" t="s">
        <v>1746</v>
      </c>
      <c r="K834" s="23" t="s">
        <v>1746</v>
      </c>
      <c r="L834" s="94">
        <v>0.2</v>
      </c>
      <c r="M834" s="94" t="s">
        <v>1746</v>
      </c>
      <c r="N834" s="94">
        <v>5.2</v>
      </c>
      <c r="O834" s="23" t="s">
        <v>1746</v>
      </c>
      <c r="P834" s="15" t="s">
        <v>1746</v>
      </c>
      <c r="Q834" s="15" t="s">
        <v>1746</v>
      </c>
      <c r="R834" s="136">
        <v>60</v>
      </c>
      <c r="S834" s="93">
        <v>1</v>
      </c>
      <c r="T834" s="138">
        <v>5</v>
      </c>
      <c r="U834" s="22" t="s">
        <v>1746</v>
      </c>
      <c r="V834" s="24" t="s">
        <v>1746</v>
      </c>
      <c r="W834" s="94">
        <v>12</v>
      </c>
      <c r="X834" s="141" t="s">
        <v>1746</v>
      </c>
      <c r="Y834" s="141" t="s">
        <v>1746</v>
      </c>
      <c r="Z834" s="153" t="s">
        <v>1746</v>
      </c>
    </row>
    <row r="835" spans="1:26" x14ac:dyDescent="0.25">
      <c r="A835" s="29">
        <v>834</v>
      </c>
      <c r="B835" s="90" t="s">
        <v>2069</v>
      </c>
      <c r="C835" s="90" t="s">
        <v>1817</v>
      </c>
      <c r="D835" s="91">
        <v>44280</v>
      </c>
      <c r="E835" s="92">
        <v>0.375</v>
      </c>
      <c r="F835" s="92">
        <v>0.875</v>
      </c>
      <c r="G835" s="93">
        <v>1200</v>
      </c>
      <c r="H835" s="22" t="s">
        <v>1746</v>
      </c>
      <c r="I835" s="23" t="s">
        <v>1746</v>
      </c>
      <c r="J835" s="23" t="s">
        <v>1746</v>
      </c>
      <c r="K835" s="23" t="s">
        <v>1746</v>
      </c>
      <c r="L835" s="94">
        <v>0.2</v>
      </c>
      <c r="M835" s="94" t="s">
        <v>1746</v>
      </c>
      <c r="N835" s="94">
        <v>4.8</v>
      </c>
      <c r="O835" s="23" t="s">
        <v>1746</v>
      </c>
      <c r="P835" s="15" t="s">
        <v>1746</v>
      </c>
      <c r="Q835" s="15" t="s">
        <v>1746</v>
      </c>
      <c r="R835" s="136">
        <v>60</v>
      </c>
      <c r="S835" s="93">
        <v>1</v>
      </c>
      <c r="T835" s="138">
        <v>4.5999999999999996</v>
      </c>
      <c r="U835" s="22" t="s">
        <v>1746</v>
      </c>
      <c r="V835" s="24" t="s">
        <v>1746</v>
      </c>
      <c r="W835" s="94">
        <v>12</v>
      </c>
      <c r="X835" s="141" t="s">
        <v>1746</v>
      </c>
      <c r="Y835" s="141" t="s">
        <v>1746</v>
      </c>
      <c r="Z835" s="153" t="s">
        <v>1746</v>
      </c>
    </row>
    <row r="836" spans="1:26" x14ac:dyDescent="0.25">
      <c r="A836" s="29">
        <v>835</v>
      </c>
      <c r="B836" s="90" t="s">
        <v>2064</v>
      </c>
      <c r="C836" s="90" t="s">
        <v>3321</v>
      </c>
      <c r="D836" s="91">
        <v>44281</v>
      </c>
      <c r="E836" s="92">
        <v>0.4375</v>
      </c>
      <c r="F836" s="92">
        <v>0.85416666666666696</v>
      </c>
      <c r="G836" s="93">
        <v>1200</v>
      </c>
      <c r="H836" s="22" t="s">
        <v>1746</v>
      </c>
      <c r="I836" s="23" t="s">
        <v>1746</v>
      </c>
      <c r="J836" s="23" t="s">
        <v>1746</v>
      </c>
      <c r="K836" s="23" t="s">
        <v>1746</v>
      </c>
      <c r="L836" s="94">
        <v>0</v>
      </c>
      <c r="M836" s="94" t="s">
        <v>1746</v>
      </c>
      <c r="N836" s="94">
        <v>1.1000000000000001</v>
      </c>
      <c r="O836" s="23" t="s">
        <v>1746</v>
      </c>
      <c r="P836" s="15" t="s">
        <v>1746</v>
      </c>
      <c r="Q836" s="15" t="s">
        <v>1746</v>
      </c>
      <c r="R836" s="136">
        <v>0</v>
      </c>
      <c r="S836" s="93">
        <v>1</v>
      </c>
      <c r="T836" s="138">
        <v>1.1000000000000001</v>
      </c>
      <c r="U836" s="22" t="s">
        <v>1746</v>
      </c>
      <c r="V836" s="24" t="s">
        <v>1746</v>
      </c>
      <c r="W836" s="94">
        <v>10</v>
      </c>
      <c r="X836" s="141" t="s">
        <v>1746</v>
      </c>
      <c r="Y836" s="141" t="s">
        <v>1746</v>
      </c>
      <c r="Z836" s="153" t="s">
        <v>1746</v>
      </c>
    </row>
    <row r="837" spans="1:26" x14ac:dyDescent="0.25">
      <c r="A837" s="29">
        <v>836</v>
      </c>
      <c r="B837" s="90" t="s">
        <v>2064</v>
      </c>
      <c r="C837" s="90" t="s">
        <v>3322</v>
      </c>
      <c r="D837" s="91">
        <v>44282</v>
      </c>
      <c r="E837" s="92">
        <v>0.40972222222222199</v>
      </c>
      <c r="F837" s="92">
        <v>0.78472222222222199</v>
      </c>
      <c r="G837" s="93">
        <v>1200</v>
      </c>
      <c r="H837" s="22" t="s">
        <v>1746</v>
      </c>
      <c r="I837" s="23" t="s">
        <v>1746</v>
      </c>
      <c r="J837" s="23" t="s">
        <v>1746</v>
      </c>
      <c r="K837" s="23" t="s">
        <v>1746</v>
      </c>
      <c r="L837" s="94">
        <v>0</v>
      </c>
      <c r="M837" s="94" t="s">
        <v>1746</v>
      </c>
      <c r="N837" s="94">
        <v>4.3</v>
      </c>
      <c r="O837" s="23" t="s">
        <v>1746</v>
      </c>
      <c r="P837" s="15" t="s">
        <v>1746</v>
      </c>
      <c r="Q837" s="15" t="s">
        <v>1746</v>
      </c>
      <c r="R837" s="136">
        <v>5.5</v>
      </c>
      <c r="S837" s="93">
        <v>3</v>
      </c>
      <c r="T837" s="138">
        <v>12.899999999999999</v>
      </c>
      <c r="U837" s="22" t="s">
        <v>1746</v>
      </c>
      <c r="V837" s="24" t="s">
        <v>1746</v>
      </c>
      <c r="W837" s="94">
        <v>9</v>
      </c>
      <c r="X837" s="141" t="s">
        <v>1746</v>
      </c>
      <c r="Y837" s="141" t="s">
        <v>1746</v>
      </c>
      <c r="Z837" s="153" t="s">
        <v>1746</v>
      </c>
    </row>
    <row r="838" spans="1:26" x14ac:dyDescent="0.25">
      <c r="A838" s="29">
        <v>837</v>
      </c>
      <c r="B838" s="90" t="s">
        <v>3513</v>
      </c>
      <c r="C838" s="90" t="s">
        <v>3321</v>
      </c>
      <c r="D838" s="91">
        <v>44283</v>
      </c>
      <c r="E838" s="92">
        <v>0.40277777777777801</v>
      </c>
      <c r="F838" s="92">
        <v>0.77777777777777801</v>
      </c>
      <c r="G838" s="93">
        <v>1200</v>
      </c>
      <c r="H838" s="22" t="s">
        <v>1746</v>
      </c>
      <c r="I838" s="23" t="s">
        <v>1746</v>
      </c>
      <c r="J838" s="23" t="s">
        <v>1746</v>
      </c>
      <c r="K838" s="23" t="s">
        <v>1746</v>
      </c>
      <c r="L838" s="94">
        <v>0</v>
      </c>
      <c r="M838" s="94" t="s">
        <v>1746</v>
      </c>
      <c r="N838" s="94">
        <v>0</v>
      </c>
      <c r="O838" s="23" t="s">
        <v>1746</v>
      </c>
      <c r="P838" s="15" t="s">
        <v>1746</v>
      </c>
      <c r="Q838" s="15" t="s">
        <v>1746</v>
      </c>
      <c r="R838" s="136">
        <v>1.4</v>
      </c>
      <c r="S838" s="93">
        <v>1</v>
      </c>
      <c r="T838" s="138">
        <v>0</v>
      </c>
      <c r="U838" s="22" t="s">
        <v>1746</v>
      </c>
      <c r="V838" s="24" t="s">
        <v>1746</v>
      </c>
      <c r="W838" s="94">
        <v>9</v>
      </c>
      <c r="X838" s="141" t="s">
        <v>1746</v>
      </c>
      <c r="Y838" s="141" t="s">
        <v>1746</v>
      </c>
      <c r="Z838" s="153" t="s">
        <v>1746</v>
      </c>
    </row>
    <row r="839" spans="1:26" x14ac:dyDescent="0.25">
      <c r="A839" s="29">
        <v>838</v>
      </c>
      <c r="B839" s="90" t="s">
        <v>2064</v>
      </c>
      <c r="C839" s="90" t="s">
        <v>27</v>
      </c>
      <c r="D839" s="91">
        <v>44284</v>
      </c>
      <c r="E839" s="92">
        <v>0.44791666666666702</v>
      </c>
      <c r="F839" s="92">
        <v>0.86458333333333304</v>
      </c>
      <c r="G839" s="93">
        <v>1200</v>
      </c>
      <c r="H839" s="22" t="s">
        <v>1746</v>
      </c>
      <c r="I839" s="23" t="s">
        <v>1746</v>
      </c>
      <c r="J839" s="23" t="s">
        <v>1746</v>
      </c>
      <c r="K839" s="23" t="s">
        <v>1746</v>
      </c>
      <c r="L839" s="94">
        <v>0</v>
      </c>
      <c r="M839" s="94" t="s">
        <v>1746</v>
      </c>
      <c r="N839" s="94">
        <v>3.2</v>
      </c>
      <c r="O839" s="23" t="s">
        <v>1746</v>
      </c>
      <c r="P839" s="15" t="s">
        <v>1746</v>
      </c>
      <c r="Q839" s="15" t="s">
        <v>1746</v>
      </c>
      <c r="R839" s="136">
        <v>3</v>
      </c>
      <c r="S839" s="93">
        <v>2</v>
      </c>
      <c r="T839" s="138">
        <v>6.4</v>
      </c>
      <c r="U839" s="22" t="s">
        <v>1746</v>
      </c>
      <c r="V839" s="24" t="s">
        <v>1746</v>
      </c>
      <c r="W839" s="94">
        <v>10</v>
      </c>
      <c r="X839" s="141" t="s">
        <v>1746</v>
      </c>
      <c r="Y839" s="141" t="s">
        <v>1746</v>
      </c>
      <c r="Z839" s="153" t="s">
        <v>1746</v>
      </c>
    </row>
    <row r="840" spans="1:26" x14ac:dyDescent="0.25">
      <c r="A840" s="29">
        <v>839</v>
      </c>
      <c r="B840" s="90" t="s">
        <v>3511</v>
      </c>
      <c r="C840" s="90" t="s">
        <v>3514</v>
      </c>
      <c r="D840" s="91">
        <v>44285</v>
      </c>
      <c r="E840" s="92">
        <v>0.48611111111111099</v>
      </c>
      <c r="F840" s="92">
        <v>0.84027777777777801</v>
      </c>
      <c r="G840" s="93">
        <v>1200</v>
      </c>
      <c r="H840" s="22" t="s">
        <v>1746</v>
      </c>
      <c r="I840" s="23" t="s">
        <v>1746</v>
      </c>
      <c r="J840" s="23" t="s">
        <v>1746</v>
      </c>
      <c r="K840" s="23" t="s">
        <v>1746</v>
      </c>
      <c r="L840" s="94">
        <v>6</v>
      </c>
      <c r="M840" s="94" t="s">
        <v>1746</v>
      </c>
      <c r="N840" s="94">
        <v>8</v>
      </c>
      <c r="O840" s="23" t="s">
        <v>1746</v>
      </c>
      <c r="P840" s="15" t="s">
        <v>1746</v>
      </c>
      <c r="Q840" s="15" t="s">
        <v>1746</v>
      </c>
      <c r="R840" s="136">
        <v>9.1999999999999993</v>
      </c>
      <c r="S840" s="93">
        <v>1</v>
      </c>
      <c r="T840" s="138">
        <v>2</v>
      </c>
      <c r="U840" s="22" t="s">
        <v>1746</v>
      </c>
      <c r="V840" s="24" t="s">
        <v>1746</v>
      </c>
      <c r="W840" s="94">
        <v>8</v>
      </c>
      <c r="X840" s="141" t="s">
        <v>1746</v>
      </c>
      <c r="Y840" s="141" t="s">
        <v>1746</v>
      </c>
      <c r="Z840" s="153" t="s">
        <v>1746</v>
      </c>
    </row>
    <row r="841" spans="1:26" x14ac:dyDescent="0.25">
      <c r="A841" s="29">
        <v>840</v>
      </c>
      <c r="B841" s="90" t="s">
        <v>2064</v>
      </c>
      <c r="C841" s="90" t="s">
        <v>1817</v>
      </c>
      <c r="D841" s="91">
        <v>44286</v>
      </c>
      <c r="E841" s="92">
        <v>0.44097222222222199</v>
      </c>
      <c r="F841" s="92">
        <v>0.85416666666666696</v>
      </c>
      <c r="G841" s="93">
        <v>1200</v>
      </c>
      <c r="H841" s="22" t="s">
        <v>1746</v>
      </c>
      <c r="I841" s="23" t="s">
        <v>1746</v>
      </c>
      <c r="J841" s="23" t="s">
        <v>1746</v>
      </c>
      <c r="K841" s="23" t="s">
        <v>1746</v>
      </c>
      <c r="L841" s="94">
        <v>0</v>
      </c>
      <c r="M841" s="94" t="s">
        <v>1746</v>
      </c>
      <c r="N841" s="94">
        <v>5</v>
      </c>
      <c r="O841" s="23" t="s">
        <v>1746</v>
      </c>
      <c r="P841" s="15" t="s">
        <v>1746</v>
      </c>
      <c r="Q841" s="15" t="s">
        <v>1746</v>
      </c>
      <c r="R841" s="136">
        <v>35</v>
      </c>
      <c r="S841" s="93">
        <v>1</v>
      </c>
      <c r="T841" s="138">
        <v>5</v>
      </c>
      <c r="U841" s="22" t="s">
        <v>1746</v>
      </c>
      <c r="V841" s="24" t="s">
        <v>1746</v>
      </c>
      <c r="W841" s="94">
        <v>8</v>
      </c>
      <c r="X841" s="141" t="s">
        <v>1746</v>
      </c>
      <c r="Y841" s="141" t="s">
        <v>1746</v>
      </c>
      <c r="Z841" s="153" t="s">
        <v>1746</v>
      </c>
    </row>
    <row r="842" spans="1:26" x14ac:dyDescent="0.25">
      <c r="A842" s="29">
        <v>841</v>
      </c>
      <c r="B842" s="90" t="s">
        <v>2064</v>
      </c>
      <c r="C842" s="90" t="s">
        <v>1817</v>
      </c>
      <c r="D842" s="91">
        <v>44287</v>
      </c>
      <c r="E842" s="92">
        <v>0.38194444444444398</v>
      </c>
      <c r="F842" s="92">
        <v>0.88194444444444497</v>
      </c>
      <c r="G842" s="93">
        <v>1200</v>
      </c>
      <c r="H842" s="22" t="s">
        <v>1746</v>
      </c>
      <c r="I842" s="23" t="s">
        <v>1746</v>
      </c>
      <c r="J842" s="23" t="s">
        <v>1746</v>
      </c>
      <c r="K842" s="23" t="s">
        <v>1746</v>
      </c>
      <c r="L842" s="94">
        <v>0</v>
      </c>
      <c r="M842" s="94" t="s">
        <v>1746</v>
      </c>
      <c r="N842" s="94">
        <v>5</v>
      </c>
      <c r="O842" s="23" t="s">
        <v>1746</v>
      </c>
      <c r="P842" s="15" t="s">
        <v>1746</v>
      </c>
      <c r="Q842" s="15" t="s">
        <v>1746</v>
      </c>
      <c r="R842" s="136">
        <v>50</v>
      </c>
      <c r="S842" s="93">
        <v>1</v>
      </c>
      <c r="T842" s="138">
        <v>5</v>
      </c>
      <c r="U842" s="22" t="s">
        <v>1746</v>
      </c>
      <c r="V842" s="24" t="s">
        <v>1746</v>
      </c>
      <c r="W842" s="94">
        <v>12</v>
      </c>
      <c r="X842" s="141" t="s">
        <v>1746</v>
      </c>
      <c r="Y842" s="141" t="s">
        <v>1746</v>
      </c>
      <c r="Z842" s="153" t="s">
        <v>1746</v>
      </c>
    </row>
    <row r="843" spans="1:26" x14ac:dyDescent="0.25">
      <c r="A843" s="29">
        <v>842</v>
      </c>
      <c r="B843" s="90" t="s">
        <v>2064</v>
      </c>
      <c r="C843" s="90" t="s">
        <v>1817</v>
      </c>
      <c r="D843" s="91">
        <v>44288</v>
      </c>
      <c r="E843" s="92">
        <v>0.47222222222222199</v>
      </c>
      <c r="F843" s="92">
        <v>0.88888888888888895</v>
      </c>
      <c r="G843" s="93">
        <v>1200</v>
      </c>
      <c r="H843" s="22" t="s">
        <v>1746</v>
      </c>
      <c r="I843" s="23" t="s">
        <v>1746</v>
      </c>
      <c r="J843" s="23" t="s">
        <v>1746</v>
      </c>
      <c r="K843" s="23" t="s">
        <v>1746</v>
      </c>
      <c r="L843" s="94">
        <v>0</v>
      </c>
      <c r="M843" s="94" t="s">
        <v>1746</v>
      </c>
      <c r="N843" s="94">
        <v>5.0999999999999996</v>
      </c>
      <c r="O843" s="23" t="s">
        <v>1746</v>
      </c>
      <c r="P843" s="15" t="s">
        <v>1746</v>
      </c>
      <c r="Q843" s="15" t="s">
        <v>1746</v>
      </c>
      <c r="R843" s="136">
        <v>10</v>
      </c>
      <c r="S843" s="93">
        <v>1</v>
      </c>
      <c r="T843" s="138">
        <v>5.0999999999999996</v>
      </c>
      <c r="U843" s="22" t="s">
        <v>1746</v>
      </c>
      <c r="V843" s="24" t="s">
        <v>1746</v>
      </c>
      <c r="W843" s="94">
        <v>10</v>
      </c>
      <c r="X843" s="141" t="s">
        <v>1746</v>
      </c>
      <c r="Y843" s="141" t="s">
        <v>1746</v>
      </c>
      <c r="Z843" s="153" t="s">
        <v>1746</v>
      </c>
    </row>
    <row r="844" spans="1:26" x14ac:dyDescent="0.25">
      <c r="A844" s="29">
        <v>843</v>
      </c>
      <c r="B844" s="90" t="s">
        <v>2064</v>
      </c>
      <c r="C844" s="90" t="s">
        <v>1817</v>
      </c>
      <c r="D844" s="91">
        <v>44289</v>
      </c>
      <c r="E844" s="92">
        <v>0.52083333333333304</v>
      </c>
      <c r="F844" s="92">
        <v>0.9375</v>
      </c>
      <c r="G844" s="93">
        <v>1200</v>
      </c>
      <c r="H844" s="22" t="s">
        <v>1746</v>
      </c>
      <c r="I844" s="23" t="s">
        <v>1746</v>
      </c>
      <c r="J844" s="23" t="s">
        <v>1746</v>
      </c>
      <c r="K844" s="23" t="s">
        <v>1746</v>
      </c>
      <c r="L844" s="94">
        <v>0</v>
      </c>
      <c r="M844" s="94" t="s">
        <v>1746</v>
      </c>
      <c r="N844" s="94">
        <v>4.5</v>
      </c>
      <c r="O844" s="23" t="s">
        <v>1746</v>
      </c>
      <c r="P844" s="15" t="s">
        <v>1746</v>
      </c>
      <c r="Q844" s="15" t="s">
        <v>1746</v>
      </c>
      <c r="R844" s="136">
        <v>50</v>
      </c>
      <c r="S844" s="93">
        <v>1</v>
      </c>
      <c r="T844" s="138">
        <v>4.5</v>
      </c>
      <c r="U844" s="22" t="s">
        <v>1746</v>
      </c>
      <c r="V844" s="24" t="s">
        <v>1746</v>
      </c>
      <c r="W844" s="94">
        <v>10</v>
      </c>
      <c r="X844" s="141" t="s">
        <v>1746</v>
      </c>
      <c r="Y844" s="141" t="s">
        <v>1746</v>
      </c>
      <c r="Z844" s="153" t="s">
        <v>1746</v>
      </c>
    </row>
    <row r="845" spans="1:26" x14ac:dyDescent="0.25">
      <c r="A845" s="29">
        <v>844</v>
      </c>
      <c r="B845" s="90" t="s">
        <v>2064</v>
      </c>
      <c r="C845" s="90" t="s">
        <v>1817</v>
      </c>
      <c r="D845" s="91">
        <v>44290</v>
      </c>
      <c r="E845" s="92">
        <v>0.34027777777777801</v>
      </c>
      <c r="F845" s="92">
        <v>0.92361111111111105</v>
      </c>
      <c r="G845" s="93">
        <v>1200</v>
      </c>
      <c r="H845" s="22" t="s">
        <v>1746</v>
      </c>
      <c r="I845" s="23" t="s">
        <v>1746</v>
      </c>
      <c r="J845" s="23" t="s">
        <v>1746</v>
      </c>
      <c r="K845" s="23" t="s">
        <v>1746</v>
      </c>
      <c r="L845" s="94">
        <v>0</v>
      </c>
      <c r="M845" s="94" t="s">
        <v>1746</v>
      </c>
      <c r="N845" s="94">
        <v>5</v>
      </c>
      <c r="O845" s="23" t="s">
        <v>1746</v>
      </c>
      <c r="P845" s="15" t="s">
        <v>1746</v>
      </c>
      <c r="Q845" s="15" t="s">
        <v>1746</v>
      </c>
      <c r="R845" s="136">
        <v>70</v>
      </c>
      <c r="S845" s="93">
        <v>1</v>
      </c>
      <c r="T845" s="138">
        <v>5</v>
      </c>
      <c r="U845" s="22" t="s">
        <v>1746</v>
      </c>
      <c r="V845" s="24" t="s">
        <v>1746</v>
      </c>
      <c r="W845" s="94">
        <v>13</v>
      </c>
      <c r="X845" s="141" t="s">
        <v>1746</v>
      </c>
      <c r="Y845" s="141" t="s">
        <v>1746</v>
      </c>
      <c r="Z845" s="153" t="s">
        <v>1746</v>
      </c>
    </row>
    <row r="846" spans="1:26" x14ac:dyDescent="0.25">
      <c r="A846" s="29">
        <v>845</v>
      </c>
      <c r="B846" s="90" t="s">
        <v>3511</v>
      </c>
      <c r="C846" s="90" t="s">
        <v>1883</v>
      </c>
      <c r="D846" s="91">
        <v>44291</v>
      </c>
      <c r="E846" s="92">
        <v>0.44791666666666702</v>
      </c>
      <c r="F846" s="92">
        <v>0.86458333333333304</v>
      </c>
      <c r="G846" s="93">
        <v>1200</v>
      </c>
      <c r="H846" s="22" t="s">
        <v>1746</v>
      </c>
      <c r="I846" s="23" t="s">
        <v>1746</v>
      </c>
      <c r="J846" s="23" t="s">
        <v>1746</v>
      </c>
      <c r="K846" s="23" t="s">
        <v>1746</v>
      </c>
      <c r="L846" s="94">
        <v>0</v>
      </c>
      <c r="M846" s="94" t="s">
        <v>1746</v>
      </c>
      <c r="N846" s="94">
        <v>9.5</v>
      </c>
      <c r="O846" s="23" t="s">
        <v>1746</v>
      </c>
      <c r="P846" s="15" t="s">
        <v>1746</v>
      </c>
      <c r="Q846" s="15" t="s">
        <v>1746</v>
      </c>
      <c r="R846" s="136">
        <v>5.0999999999999996</v>
      </c>
      <c r="S846" s="93">
        <v>2</v>
      </c>
      <c r="T846" s="138">
        <v>19</v>
      </c>
      <c r="U846" s="22" t="s">
        <v>1746</v>
      </c>
      <c r="V846" s="24" t="s">
        <v>1746</v>
      </c>
      <c r="W846" s="94">
        <v>10</v>
      </c>
      <c r="X846" s="141" t="s">
        <v>1746</v>
      </c>
      <c r="Y846" s="141" t="s">
        <v>1746</v>
      </c>
      <c r="Z846" s="153" t="s">
        <v>1746</v>
      </c>
    </row>
    <row r="847" spans="1:26" x14ac:dyDescent="0.25">
      <c r="A847" s="29">
        <v>846</v>
      </c>
      <c r="B847" s="90" t="s">
        <v>3511</v>
      </c>
      <c r="C847" s="90" t="s">
        <v>2692</v>
      </c>
      <c r="D847" s="91">
        <v>44292</v>
      </c>
      <c r="E847" s="92">
        <v>0.45138888888888901</v>
      </c>
      <c r="F847" s="92">
        <v>0.86805555555555503</v>
      </c>
      <c r="G847" s="93">
        <v>1200</v>
      </c>
      <c r="H847" s="22" t="s">
        <v>1746</v>
      </c>
      <c r="I847" s="23" t="s">
        <v>1746</v>
      </c>
      <c r="J847" s="23" t="s">
        <v>1746</v>
      </c>
      <c r="K847" s="23" t="s">
        <v>1746</v>
      </c>
      <c r="L847" s="94">
        <v>1.8</v>
      </c>
      <c r="M847" s="94" t="s">
        <v>1746</v>
      </c>
      <c r="N847" s="94">
        <v>7.4</v>
      </c>
      <c r="O847" s="23" t="s">
        <v>1746</v>
      </c>
      <c r="P847" s="15" t="s">
        <v>1746</v>
      </c>
      <c r="Q847" s="15" t="s">
        <v>1746</v>
      </c>
      <c r="R847" s="136">
        <v>14</v>
      </c>
      <c r="S847" s="93">
        <v>2</v>
      </c>
      <c r="T847" s="138">
        <v>11.200000000000001</v>
      </c>
      <c r="U847" s="22" t="s">
        <v>1746</v>
      </c>
      <c r="V847" s="24" t="s">
        <v>1746</v>
      </c>
      <c r="W847" s="94">
        <v>10</v>
      </c>
      <c r="X847" s="141" t="s">
        <v>1746</v>
      </c>
      <c r="Y847" s="141" t="s">
        <v>1746</v>
      </c>
      <c r="Z847" s="153" t="s">
        <v>1746</v>
      </c>
    </row>
    <row r="848" spans="1:26" x14ac:dyDescent="0.25">
      <c r="A848" s="29">
        <v>847</v>
      </c>
      <c r="B848" s="90" t="s">
        <v>2064</v>
      </c>
      <c r="C848" s="90" t="s">
        <v>3516</v>
      </c>
      <c r="D848" s="91">
        <v>44293</v>
      </c>
      <c r="E848" s="92">
        <v>0.53819444444444398</v>
      </c>
      <c r="F848" s="92">
        <v>0.87152777777777801</v>
      </c>
      <c r="G848" s="93">
        <v>1200</v>
      </c>
      <c r="H848" s="22" t="s">
        <v>1746</v>
      </c>
      <c r="I848" s="23" t="s">
        <v>1746</v>
      </c>
      <c r="J848" s="23" t="s">
        <v>1746</v>
      </c>
      <c r="K848" s="23" t="s">
        <v>1746</v>
      </c>
      <c r="L848" s="94">
        <v>0</v>
      </c>
      <c r="M848" s="94" t="s">
        <v>1746</v>
      </c>
      <c r="N848" s="94">
        <v>7.2</v>
      </c>
      <c r="O848" s="23" t="s">
        <v>1746</v>
      </c>
      <c r="P848" s="15" t="s">
        <v>1746</v>
      </c>
      <c r="Q848" s="15" t="s">
        <v>1746</v>
      </c>
      <c r="R848" s="136">
        <v>10</v>
      </c>
      <c r="S848" s="93">
        <v>2</v>
      </c>
      <c r="T848" s="138">
        <v>14.4</v>
      </c>
      <c r="U848" s="22" t="s">
        <v>1746</v>
      </c>
      <c r="V848" s="24" t="s">
        <v>1746</v>
      </c>
      <c r="W848" s="94">
        <v>8</v>
      </c>
      <c r="X848" s="141" t="s">
        <v>1746</v>
      </c>
      <c r="Y848" s="141" t="s">
        <v>1746</v>
      </c>
      <c r="Z848" s="153" t="s">
        <v>1746</v>
      </c>
    </row>
    <row r="849" spans="1:26" x14ac:dyDescent="0.25">
      <c r="A849" s="29">
        <v>848</v>
      </c>
      <c r="B849" s="90" t="s">
        <v>2064</v>
      </c>
      <c r="C849" s="90" t="s">
        <v>2725</v>
      </c>
      <c r="D849" s="91">
        <v>44294</v>
      </c>
      <c r="E849" s="92">
        <v>0.47569444444444398</v>
      </c>
      <c r="F849" s="92">
        <v>0.85069444444444497</v>
      </c>
      <c r="G849" s="93">
        <v>1200</v>
      </c>
      <c r="H849" s="22" t="s">
        <v>1746</v>
      </c>
      <c r="I849" s="23" t="s">
        <v>1746</v>
      </c>
      <c r="J849" s="23" t="s">
        <v>1746</v>
      </c>
      <c r="K849" s="23" t="s">
        <v>1746</v>
      </c>
      <c r="L849" s="94">
        <v>0.48</v>
      </c>
      <c r="M849" s="94" t="s">
        <v>1746</v>
      </c>
      <c r="N849" s="94">
        <v>5.2</v>
      </c>
      <c r="O849" s="23" t="s">
        <v>1746</v>
      </c>
      <c r="P849" s="15" t="s">
        <v>1746</v>
      </c>
      <c r="Q849" s="15" t="s">
        <v>1746</v>
      </c>
      <c r="R849" s="136">
        <v>4.5</v>
      </c>
      <c r="S849" s="93">
        <v>1</v>
      </c>
      <c r="T849" s="138">
        <v>4.7200000000000006</v>
      </c>
      <c r="U849" s="22" t="s">
        <v>1746</v>
      </c>
      <c r="V849" s="24" t="s">
        <v>1746</v>
      </c>
      <c r="W849" s="94">
        <v>9</v>
      </c>
      <c r="X849" s="141" t="s">
        <v>1746</v>
      </c>
      <c r="Y849" s="141" t="s">
        <v>1746</v>
      </c>
      <c r="Z849" s="153" t="s">
        <v>1746</v>
      </c>
    </row>
    <row r="850" spans="1:26" x14ac:dyDescent="0.25">
      <c r="A850" s="29">
        <v>849</v>
      </c>
      <c r="B850" s="90" t="s">
        <v>2064</v>
      </c>
      <c r="C850" s="90" t="s">
        <v>2714</v>
      </c>
      <c r="D850" s="91">
        <v>44295</v>
      </c>
      <c r="E850" s="92">
        <v>0.44444444444444398</v>
      </c>
      <c r="F850" s="92">
        <v>0.86111111111111105</v>
      </c>
      <c r="G850" s="93">
        <v>1200</v>
      </c>
      <c r="H850" s="22" t="s">
        <v>1746</v>
      </c>
      <c r="I850" s="23" t="s">
        <v>1746</v>
      </c>
      <c r="J850" s="23" t="s">
        <v>1746</v>
      </c>
      <c r="K850" s="23" t="s">
        <v>1746</v>
      </c>
      <c r="L850" s="94">
        <v>0</v>
      </c>
      <c r="M850" s="94" t="s">
        <v>1746</v>
      </c>
      <c r="N850" s="94">
        <v>1.5</v>
      </c>
      <c r="O850" s="23" t="s">
        <v>1746</v>
      </c>
      <c r="P850" s="15" t="s">
        <v>1746</v>
      </c>
      <c r="Q850" s="15" t="s">
        <v>1746</v>
      </c>
      <c r="R850" s="136">
        <v>9</v>
      </c>
      <c r="S850" s="93">
        <v>1</v>
      </c>
      <c r="T850" s="138">
        <v>1.5</v>
      </c>
      <c r="U850" s="22" t="s">
        <v>1746</v>
      </c>
      <c r="V850" s="24" t="s">
        <v>1746</v>
      </c>
      <c r="W850" s="94">
        <v>10</v>
      </c>
      <c r="X850" s="141" t="s">
        <v>1746</v>
      </c>
      <c r="Y850" s="141" t="s">
        <v>1746</v>
      </c>
      <c r="Z850" s="153" t="s">
        <v>1746</v>
      </c>
    </row>
    <row r="851" spans="1:26" x14ac:dyDescent="0.25">
      <c r="A851" s="29">
        <v>850</v>
      </c>
      <c r="B851" s="90" t="s">
        <v>2064</v>
      </c>
      <c r="C851" s="90" t="s">
        <v>3515</v>
      </c>
      <c r="D851" s="91">
        <v>44296</v>
      </c>
      <c r="E851" s="92">
        <v>0.53472222222222199</v>
      </c>
      <c r="F851" s="92">
        <v>0.86805555555555503</v>
      </c>
      <c r="G851" s="93">
        <v>1200</v>
      </c>
      <c r="H851" s="22" t="s">
        <v>1746</v>
      </c>
      <c r="I851" s="23" t="s">
        <v>1746</v>
      </c>
      <c r="J851" s="23" t="s">
        <v>1746</v>
      </c>
      <c r="K851" s="23" t="s">
        <v>1746</v>
      </c>
      <c r="L851" s="94">
        <v>1.2</v>
      </c>
      <c r="M851" s="94" t="s">
        <v>1746</v>
      </c>
      <c r="N851" s="94">
        <v>6</v>
      </c>
      <c r="O851" s="23" t="s">
        <v>1746</v>
      </c>
      <c r="P851" s="15" t="s">
        <v>1746</v>
      </c>
      <c r="Q851" s="15" t="s">
        <v>1746</v>
      </c>
      <c r="R851" s="136">
        <v>6</v>
      </c>
      <c r="S851" s="93">
        <v>1</v>
      </c>
      <c r="T851" s="138">
        <v>4.8</v>
      </c>
      <c r="U851" s="22" t="s">
        <v>1746</v>
      </c>
      <c r="V851" s="24" t="s">
        <v>1746</v>
      </c>
      <c r="W851" s="94">
        <v>8</v>
      </c>
      <c r="X851" s="141" t="s">
        <v>1746</v>
      </c>
      <c r="Y851" s="141" t="s">
        <v>1746</v>
      </c>
      <c r="Z851" s="153" t="s">
        <v>1746</v>
      </c>
    </row>
    <row r="852" spans="1:26" x14ac:dyDescent="0.25">
      <c r="A852" s="29">
        <v>851</v>
      </c>
      <c r="B852" s="90" t="s">
        <v>2064</v>
      </c>
      <c r="C852" s="90" t="s">
        <v>3515</v>
      </c>
      <c r="D852" s="91">
        <v>44297</v>
      </c>
      <c r="E852" s="92">
        <v>0.40277777777777801</v>
      </c>
      <c r="F852" s="92">
        <v>0.86111111111111105</v>
      </c>
      <c r="G852" s="93">
        <v>1200</v>
      </c>
      <c r="H852" s="22" t="s">
        <v>1746</v>
      </c>
      <c r="I852" s="23" t="s">
        <v>1746</v>
      </c>
      <c r="J852" s="23" t="s">
        <v>1746</v>
      </c>
      <c r="K852" s="23" t="s">
        <v>1746</v>
      </c>
      <c r="L852" s="94">
        <v>1.4</v>
      </c>
      <c r="M852" s="94" t="s">
        <v>1746</v>
      </c>
      <c r="N852" s="94">
        <v>6</v>
      </c>
      <c r="O852" s="23" t="s">
        <v>1746</v>
      </c>
      <c r="P852" s="15" t="s">
        <v>1746</v>
      </c>
      <c r="Q852" s="15" t="s">
        <v>1746</v>
      </c>
      <c r="R852" s="136">
        <v>6</v>
      </c>
      <c r="S852" s="93">
        <v>3</v>
      </c>
      <c r="T852" s="138">
        <v>13.799999999999999</v>
      </c>
      <c r="U852" s="22" t="s">
        <v>1746</v>
      </c>
      <c r="V852" s="24" t="s">
        <v>1746</v>
      </c>
      <c r="W852" s="94">
        <v>11</v>
      </c>
      <c r="X852" s="141" t="s">
        <v>1746</v>
      </c>
      <c r="Y852" s="141" t="s">
        <v>1746</v>
      </c>
      <c r="Z852" s="153" t="s">
        <v>1746</v>
      </c>
    </row>
    <row r="853" spans="1:26" x14ac:dyDescent="0.25">
      <c r="A853" s="29">
        <v>852</v>
      </c>
      <c r="B853" s="90" t="s">
        <v>2064</v>
      </c>
      <c r="C853" s="90" t="s">
        <v>1939</v>
      </c>
      <c r="D853" s="91">
        <v>44298</v>
      </c>
      <c r="E853" s="92">
        <v>0.48611111111111099</v>
      </c>
      <c r="F853" s="92">
        <v>0.81944444444444497</v>
      </c>
      <c r="G853" s="93">
        <v>1200</v>
      </c>
      <c r="H853" s="22" t="s">
        <v>1746</v>
      </c>
      <c r="I853" s="23" t="s">
        <v>1746</v>
      </c>
      <c r="J853" s="23" t="s">
        <v>1746</v>
      </c>
      <c r="K853" s="23" t="s">
        <v>1746</v>
      </c>
      <c r="L853" s="94">
        <v>0</v>
      </c>
      <c r="M853" s="94" t="s">
        <v>1746</v>
      </c>
      <c r="N853" s="94">
        <v>2</v>
      </c>
      <c r="O853" s="23" t="s">
        <v>1746</v>
      </c>
      <c r="P853" s="15" t="s">
        <v>1746</v>
      </c>
      <c r="Q853" s="15" t="s">
        <v>1746</v>
      </c>
      <c r="R853" s="136">
        <v>10</v>
      </c>
      <c r="S853" s="93">
        <v>1</v>
      </c>
      <c r="T853" s="138">
        <v>2</v>
      </c>
      <c r="U853" s="22" t="s">
        <v>1746</v>
      </c>
      <c r="V853" s="24" t="s">
        <v>1746</v>
      </c>
      <c r="W853" s="94">
        <v>8</v>
      </c>
      <c r="X853" s="141" t="s">
        <v>1746</v>
      </c>
      <c r="Y853" s="141" t="s">
        <v>1746</v>
      </c>
      <c r="Z853" s="153" t="s">
        <v>1746</v>
      </c>
    </row>
    <row r="854" spans="1:26" x14ac:dyDescent="0.25">
      <c r="A854" s="29">
        <v>853</v>
      </c>
      <c r="B854" s="90" t="s">
        <v>3509</v>
      </c>
      <c r="C854" s="90" t="s">
        <v>2155</v>
      </c>
      <c r="D854" s="91">
        <v>44298</v>
      </c>
      <c r="E854" s="92">
        <v>0.66666666666666696</v>
      </c>
      <c r="F854" s="92">
        <v>0.91666666666666696</v>
      </c>
      <c r="G854" s="93">
        <v>1200</v>
      </c>
      <c r="H854" s="22" t="s">
        <v>1746</v>
      </c>
      <c r="I854" s="23" t="s">
        <v>1746</v>
      </c>
      <c r="J854" s="23" t="s">
        <v>1746</v>
      </c>
      <c r="K854" s="23" t="s">
        <v>1746</v>
      </c>
      <c r="L854" s="94">
        <v>2</v>
      </c>
      <c r="M854" s="94" t="s">
        <v>1746</v>
      </c>
      <c r="N854" s="94">
        <v>9</v>
      </c>
      <c r="O854" s="23" t="s">
        <v>1746</v>
      </c>
      <c r="P854" s="15" t="s">
        <v>1746</v>
      </c>
      <c r="Q854" s="15" t="s">
        <v>1746</v>
      </c>
      <c r="R854" s="136">
        <v>5</v>
      </c>
      <c r="S854" s="93">
        <v>3</v>
      </c>
      <c r="T854" s="138">
        <v>21</v>
      </c>
      <c r="U854" s="22" t="s">
        <v>1746</v>
      </c>
      <c r="V854" s="24" t="s">
        <v>1746</v>
      </c>
      <c r="W854" s="94">
        <v>6</v>
      </c>
      <c r="X854" s="141" t="s">
        <v>1746</v>
      </c>
      <c r="Y854" s="141" t="s">
        <v>1746</v>
      </c>
      <c r="Z854" s="153" t="s">
        <v>1746</v>
      </c>
    </row>
    <row r="855" spans="1:26" x14ac:dyDescent="0.25">
      <c r="A855" s="29">
        <v>854</v>
      </c>
      <c r="B855" s="90" t="s">
        <v>3508</v>
      </c>
      <c r="C855" s="90" t="s">
        <v>1849</v>
      </c>
      <c r="D855" s="91">
        <v>44299</v>
      </c>
      <c r="E855" s="92">
        <v>0.39583333333333298</v>
      </c>
      <c r="F855" s="92">
        <v>0.8125</v>
      </c>
      <c r="G855" s="93">
        <v>1200</v>
      </c>
      <c r="H855" s="22" t="s">
        <v>1746</v>
      </c>
      <c r="I855" s="23" t="s">
        <v>1746</v>
      </c>
      <c r="J855" s="23" t="s">
        <v>1746</v>
      </c>
      <c r="K855" s="23" t="s">
        <v>1746</v>
      </c>
      <c r="L855" s="94">
        <v>0</v>
      </c>
      <c r="M855" s="94" t="s">
        <v>1746</v>
      </c>
      <c r="N855" s="94">
        <v>5.3</v>
      </c>
      <c r="O855" s="23" t="s">
        <v>1746</v>
      </c>
      <c r="P855" s="15" t="s">
        <v>1746</v>
      </c>
      <c r="Q855" s="15" t="s">
        <v>1746</v>
      </c>
      <c r="R855" s="136">
        <v>9</v>
      </c>
      <c r="S855" s="93">
        <v>3</v>
      </c>
      <c r="T855" s="138">
        <v>15.899999999999999</v>
      </c>
      <c r="U855" s="22" t="s">
        <v>1746</v>
      </c>
      <c r="V855" s="24" t="s">
        <v>1746</v>
      </c>
      <c r="W855" s="94">
        <v>10</v>
      </c>
      <c r="X855" s="141" t="s">
        <v>1746</v>
      </c>
      <c r="Y855" s="141" t="s">
        <v>1746</v>
      </c>
      <c r="Z855" s="153" t="s">
        <v>1746</v>
      </c>
    </row>
    <row r="856" spans="1:26" x14ac:dyDescent="0.25">
      <c r="A856" s="29">
        <v>855</v>
      </c>
      <c r="B856" s="90" t="s">
        <v>3508</v>
      </c>
      <c r="C856" s="90" t="s">
        <v>308</v>
      </c>
      <c r="D856" s="91">
        <v>44300</v>
      </c>
      <c r="E856" s="92">
        <v>0.42361111111111099</v>
      </c>
      <c r="F856" s="92">
        <v>0.88194444444444497</v>
      </c>
      <c r="G856" s="93">
        <v>1200</v>
      </c>
      <c r="H856" s="22" t="s">
        <v>1746</v>
      </c>
      <c r="I856" s="23" t="s">
        <v>1746</v>
      </c>
      <c r="J856" s="23" t="s">
        <v>1746</v>
      </c>
      <c r="K856" s="23" t="s">
        <v>1746</v>
      </c>
      <c r="L856" s="94">
        <v>1</v>
      </c>
      <c r="M856" s="94" t="s">
        <v>1746</v>
      </c>
      <c r="N856" s="94">
        <v>3.6</v>
      </c>
      <c r="O856" s="23" t="s">
        <v>1746</v>
      </c>
      <c r="P856" s="15" t="s">
        <v>1746</v>
      </c>
      <c r="Q856" s="15" t="s">
        <v>1746</v>
      </c>
      <c r="R856" s="136">
        <v>10.3</v>
      </c>
      <c r="S856" s="93">
        <v>1</v>
      </c>
      <c r="T856" s="138">
        <v>2.6</v>
      </c>
      <c r="U856" s="22" t="s">
        <v>1746</v>
      </c>
      <c r="V856" s="24" t="s">
        <v>1746</v>
      </c>
      <c r="W856" s="94">
        <v>11</v>
      </c>
      <c r="X856" s="141" t="s">
        <v>1746</v>
      </c>
      <c r="Y856" s="141" t="s">
        <v>1746</v>
      </c>
      <c r="Z856" s="153" t="s">
        <v>1746</v>
      </c>
    </row>
    <row r="857" spans="1:26" x14ac:dyDescent="0.25">
      <c r="A857" s="29">
        <v>856</v>
      </c>
      <c r="B857" s="90" t="s">
        <v>3508</v>
      </c>
      <c r="C857" s="90" t="s">
        <v>1787</v>
      </c>
      <c r="D857" s="91">
        <v>44301</v>
      </c>
      <c r="E857" s="92">
        <v>0.48611111111111099</v>
      </c>
      <c r="F857" s="92">
        <v>0.81944444444444497</v>
      </c>
      <c r="G857" s="93">
        <v>1200</v>
      </c>
      <c r="H857" s="22" t="s">
        <v>1746</v>
      </c>
      <c r="I857" s="23" t="s">
        <v>1746</v>
      </c>
      <c r="J857" s="23" t="s">
        <v>1746</v>
      </c>
      <c r="K857" s="23" t="s">
        <v>1746</v>
      </c>
      <c r="L857" s="94">
        <v>0.85</v>
      </c>
      <c r="M857" s="94" t="s">
        <v>1746</v>
      </c>
      <c r="N857" s="94">
        <v>2.6</v>
      </c>
      <c r="O857" s="23" t="s">
        <v>1746</v>
      </c>
      <c r="P857" s="15" t="s">
        <v>1746</v>
      </c>
      <c r="Q857" s="15" t="s">
        <v>1746</v>
      </c>
      <c r="R857" s="136">
        <v>3.1</v>
      </c>
      <c r="S857" s="93">
        <v>1</v>
      </c>
      <c r="T857" s="138">
        <v>1.75</v>
      </c>
      <c r="U857" s="22" t="s">
        <v>1746</v>
      </c>
      <c r="V857" s="24" t="s">
        <v>1746</v>
      </c>
      <c r="W857" s="94">
        <v>8</v>
      </c>
      <c r="X857" s="141" t="s">
        <v>1746</v>
      </c>
      <c r="Y857" s="141" t="s">
        <v>1746</v>
      </c>
      <c r="Z857" s="153" t="s">
        <v>1746</v>
      </c>
    </row>
    <row r="858" spans="1:26" x14ac:dyDescent="0.25">
      <c r="A858" s="29">
        <v>857</v>
      </c>
      <c r="B858" s="90" t="s">
        <v>3508</v>
      </c>
      <c r="C858" s="90" t="s">
        <v>269</v>
      </c>
      <c r="D858" s="91">
        <v>44302</v>
      </c>
      <c r="E858" s="92">
        <v>0.44444444444444398</v>
      </c>
      <c r="F858" s="92">
        <v>0.81944444444444497</v>
      </c>
      <c r="G858" s="93">
        <v>1200</v>
      </c>
      <c r="H858" s="22" t="s">
        <v>1746</v>
      </c>
      <c r="I858" s="23" t="s">
        <v>1746</v>
      </c>
      <c r="J858" s="23" t="s">
        <v>1746</v>
      </c>
      <c r="K858" s="23" t="s">
        <v>1746</v>
      </c>
      <c r="L858" s="94">
        <v>0</v>
      </c>
      <c r="M858" s="94" t="s">
        <v>1746</v>
      </c>
      <c r="N858" s="94">
        <v>0</v>
      </c>
      <c r="O858" s="23" t="s">
        <v>1746</v>
      </c>
      <c r="P858" s="15" t="s">
        <v>1746</v>
      </c>
      <c r="Q858" s="15" t="s">
        <v>1746</v>
      </c>
      <c r="R858" s="136">
        <v>5.4</v>
      </c>
      <c r="S858" s="93">
        <v>0</v>
      </c>
      <c r="T858" s="138">
        <v>0</v>
      </c>
      <c r="U858" s="22" t="s">
        <v>1746</v>
      </c>
      <c r="V858" s="24" t="s">
        <v>1746</v>
      </c>
      <c r="W858" s="94">
        <v>9</v>
      </c>
      <c r="X858" s="141" t="s">
        <v>1746</v>
      </c>
      <c r="Y858" s="141" t="s">
        <v>1746</v>
      </c>
      <c r="Z858" s="153" t="s">
        <v>1746</v>
      </c>
    </row>
    <row r="859" spans="1:26" x14ac:dyDescent="0.25">
      <c r="A859" s="29">
        <v>858</v>
      </c>
      <c r="B859" s="90" t="s">
        <v>3508</v>
      </c>
      <c r="C859" s="90" t="s">
        <v>269</v>
      </c>
      <c r="D859" s="91">
        <v>44303</v>
      </c>
      <c r="E859" s="92">
        <v>0.40972222222222199</v>
      </c>
      <c r="F859" s="92">
        <v>0.82638888888888895</v>
      </c>
      <c r="G859" s="93">
        <v>1200</v>
      </c>
      <c r="H859" s="22" t="s">
        <v>1746</v>
      </c>
      <c r="I859" s="23" t="s">
        <v>1746</v>
      </c>
      <c r="J859" s="23" t="s">
        <v>1746</v>
      </c>
      <c r="K859" s="23" t="s">
        <v>1746</v>
      </c>
      <c r="L859" s="94">
        <v>0</v>
      </c>
      <c r="M859" s="94" t="s">
        <v>1746</v>
      </c>
      <c r="N859" s="94">
        <v>5.6</v>
      </c>
      <c r="O859" s="23" t="s">
        <v>1746</v>
      </c>
      <c r="P859" s="15" t="s">
        <v>1746</v>
      </c>
      <c r="Q859" s="15" t="s">
        <v>1746</v>
      </c>
      <c r="R859" s="136">
        <v>4.8</v>
      </c>
      <c r="S859" s="93">
        <v>3</v>
      </c>
      <c r="T859" s="138">
        <v>16.799999999999997</v>
      </c>
      <c r="U859" s="22" t="s">
        <v>1746</v>
      </c>
      <c r="V859" s="24" t="s">
        <v>1746</v>
      </c>
      <c r="W859" s="94">
        <v>10</v>
      </c>
      <c r="X859" s="141" t="s">
        <v>1746</v>
      </c>
      <c r="Y859" s="141" t="s">
        <v>1746</v>
      </c>
      <c r="Z859" s="153" t="s">
        <v>1746</v>
      </c>
    </row>
    <row r="860" spans="1:26" x14ac:dyDescent="0.25">
      <c r="A860" s="29">
        <v>859</v>
      </c>
      <c r="B860" s="90" t="s">
        <v>3508</v>
      </c>
      <c r="C860" s="90" t="s">
        <v>1849</v>
      </c>
      <c r="D860" s="91">
        <v>44304</v>
      </c>
      <c r="E860" s="92">
        <v>0.43055555555555602</v>
      </c>
      <c r="F860" s="92">
        <v>0.80555555555555503</v>
      </c>
      <c r="G860" s="93">
        <v>1200</v>
      </c>
      <c r="H860" s="22" t="s">
        <v>1746</v>
      </c>
      <c r="I860" s="23" t="s">
        <v>1746</v>
      </c>
      <c r="J860" s="23" t="s">
        <v>1746</v>
      </c>
      <c r="K860" s="23" t="s">
        <v>1746</v>
      </c>
      <c r="L860" s="94">
        <v>0</v>
      </c>
      <c r="M860" s="94" t="s">
        <v>1746</v>
      </c>
      <c r="N860" s="94">
        <v>4.9000000000000004</v>
      </c>
      <c r="O860" s="23" t="s">
        <v>1746</v>
      </c>
      <c r="P860" s="15" t="s">
        <v>1746</v>
      </c>
      <c r="Q860" s="15" t="s">
        <v>1746</v>
      </c>
      <c r="R860" s="136">
        <v>11</v>
      </c>
      <c r="S860" s="93">
        <v>2</v>
      </c>
      <c r="T860" s="138">
        <v>9.8000000000000007</v>
      </c>
      <c r="U860" s="22" t="s">
        <v>1746</v>
      </c>
      <c r="V860" s="24" t="s">
        <v>1746</v>
      </c>
      <c r="W860" s="94">
        <v>9</v>
      </c>
      <c r="X860" s="141" t="s">
        <v>1746</v>
      </c>
      <c r="Y860" s="141" t="s">
        <v>1746</v>
      </c>
      <c r="Z860" s="153" t="s">
        <v>1746</v>
      </c>
    </row>
    <row r="861" spans="1:26" x14ac:dyDescent="0.25">
      <c r="A861" s="29">
        <v>860</v>
      </c>
      <c r="B861" s="90" t="s">
        <v>2064</v>
      </c>
      <c r="C861" s="90" t="s">
        <v>3514</v>
      </c>
      <c r="D861" s="91">
        <v>44305</v>
      </c>
      <c r="E861" s="92">
        <v>0.40277777777777801</v>
      </c>
      <c r="F861" s="92">
        <v>0.79861111111111105</v>
      </c>
      <c r="G861" s="93">
        <v>1200</v>
      </c>
      <c r="H861" s="22" t="s">
        <v>1746</v>
      </c>
      <c r="I861" s="23" t="s">
        <v>1746</v>
      </c>
      <c r="J861" s="23" t="s">
        <v>1746</v>
      </c>
      <c r="K861" s="23" t="s">
        <v>1746</v>
      </c>
      <c r="L861" s="94">
        <v>0</v>
      </c>
      <c r="M861" s="94" t="s">
        <v>1746</v>
      </c>
      <c r="N861" s="94">
        <v>0</v>
      </c>
      <c r="O861" s="23" t="s">
        <v>1746</v>
      </c>
      <c r="P861" s="15" t="s">
        <v>1746</v>
      </c>
      <c r="Q861" s="15" t="s">
        <v>1746</v>
      </c>
      <c r="R861" s="136">
        <v>5</v>
      </c>
      <c r="S861" s="93">
        <v>0</v>
      </c>
      <c r="T861" s="138">
        <v>0</v>
      </c>
      <c r="U861" s="22" t="s">
        <v>1746</v>
      </c>
      <c r="V861" s="24" t="s">
        <v>1746</v>
      </c>
      <c r="W861" s="94">
        <v>8</v>
      </c>
      <c r="X861" s="141" t="s">
        <v>1746</v>
      </c>
      <c r="Y861" s="141" t="s">
        <v>1746</v>
      </c>
      <c r="Z861" s="153" t="s">
        <v>3608</v>
      </c>
    </row>
    <row r="862" spans="1:26" x14ac:dyDescent="0.25">
      <c r="A862" s="29">
        <v>861</v>
      </c>
      <c r="B862" s="90" t="s">
        <v>2064</v>
      </c>
      <c r="C862" s="90" t="s">
        <v>3514</v>
      </c>
      <c r="D862" s="91">
        <v>44306</v>
      </c>
      <c r="E862" s="92">
        <v>0.39236111111111099</v>
      </c>
      <c r="F862" s="92">
        <v>0.76736111111111105</v>
      </c>
      <c r="G862" s="93">
        <v>1200</v>
      </c>
      <c r="H862" s="22" t="s">
        <v>1746</v>
      </c>
      <c r="I862" s="23" t="s">
        <v>1746</v>
      </c>
      <c r="J862" s="23" t="s">
        <v>1746</v>
      </c>
      <c r="K862" s="23" t="s">
        <v>1746</v>
      </c>
      <c r="L862" s="94">
        <v>0</v>
      </c>
      <c r="M862" s="94" t="s">
        <v>1746</v>
      </c>
      <c r="N862" s="94">
        <v>0</v>
      </c>
      <c r="O862" s="23" t="s">
        <v>1746</v>
      </c>
      <c r="P862" s="15" t="s">
        <v>1746</v>
      </c>
      <c r="Q862" s="15" t="s">
        <v>1746</v>
      </c>
      <c r="R862" s="136">
        <v>0</v>
      </c>
      <c r="S862" s="93">
        <v>0</v>
      </c>
      <c r="T862" s="138">
        <v>0</v>
      </c>
      <c r="U862" s="22" t="s">
        <v>1746</v>
      </c>
      <c r="V862" s="24" t="s">
        <v>1746</v>
      </c>
      <c r="W862" s="94">
        <v>9</v>
      </c>
      <c r="X862" s="141" t="s">
        <v>1746</v>
      </c>
      <c r="Y862" s="141" t="s">
        <v>1746</v>
      </c>
      <c r="Z862" s="153" t="s">
        <v>1746</v>
      </c>
    </row>
    <row r="863" spans="1:26" x14ac:dyDescent="0.25">
      <c r="A863" s="29">
        <v>862</v>
      </c>
      <c r="B863" s="90" t="s">
        <v>2064</v>
      </c>
      <c r="C863" s="90" t="s">
        <v>2146</v>
      </c>
      <c r="D863" s="91">
        <v>44307</v>
      </c>
      <c r="E863" s="92">
        <v>0.42361111111111099</v>
      </c>
      <c r="F863" s="92">
        <v>0.79861111111111105</v>
      </c>
      <c r="G863" s="93">
        <v>1200</v>
      </c>
      <c r="H863" s="22" t="s">
        <v>1746</v>
      </c>
      <c r="I863" s="23" t="s">
        <v>1746</v>
      </c>
      <c r="J863" s="23" t="s">
        <v>1746</v>
      </c>
      <c r="K863" s="23" t="s">
        <v>1746</v>
      </c>
      <c r="L863" s="94">
        <v>0</v>
      </c>
      <c r="M863" s="94" t="s">
        <v>1746</v>
      </c>
      <c r="N863" s="94">
        <v>3</v>
      </c>
      <c r="O863" s="23" t="s">
        <v>1746</v>
      </c>
      <c r="P863" s="15" t="s">
        <v>1746</v>
      </c>
      <c r="Q863" s="15" t="s">
        <v>1746</v>
      </c>
      <c r="R863" s="136">
        <v>14</v>
      </c>
      <c r="S863" s="93">
        <v>2</v>
      </c>
      <c r="T863" s="138">
        <v>6</v>
      </c>
      <c r="U863" s="22" t="s">
        <v>1746</v>
      </c>
      <c r="V863" s="24" t="s">
        <v>1746</v>
      </c>
      <c r="W863" s="94">
        <v>9</v>
      </c>
      <c r="X863" s="141" t="s">
        <v>1746</v>
      </c>
      <c r="Y863" s="141" t="s">
        <v>1746</v>
      </c>
      <c r="Z863" s="153" t="s">
        <v>1746</v>
      </c>
    </row>
    <row r="864" spans="1:26" x14ac:dyDescent="0.25">
      <c r="A864" s="29">
        <v>863</v>
      </c>
      <c r="B864" s="90" t="s">
        <v>2064</v>
      </c>
      <c r="C864" s="90" t="s">
        <v>1849</v>
      </c>
      <c r="D864" s="91">
        <v>44308</v>
      </c>
      <c r="E864" s="92">
        <v>0.40972222222222199</v>
      </c>
      <c r="F864" s="92">
        <v>0.78472222222222199</v>
      </c>
      <c r="G864" s="93">
        <v>1200</v>
      </c>
      <c r="H864" s="22" t="s">
        <v>1746</v>
      </c>
      <c r="I864" s="23" t="s">
        <v>1746</v>
      </c>
      <c r="J864" s="23" t="s">
        <v>1746</v>
      </c>
      <c r="K864" s="23" t="s">
        <v>1746</v>
      </c>
      <c r="L864" s="94">
        <v>0</v>
      </c>
      <c r="M864" s="94" t="s">
        <v>1746</v>
      </c>
      <c r="N864" s="94">
        <v>5</v>
      </c>
      <c r="O864" s="23" t="s">
        <v>1746</v>
      </c>
      <c r="P864" s="15" t="s">
        <v>1746</v>
      </c>
      <c r="Q864" s="15" t="s">
        <v>1746</v>
      </c>
      <c r="R864" s="136">
        <v>17</v>
      </c>
      <c r="S864" s="93">
        <v>3</v>
      </c>
      <c r="T864" s="138">
        <v>15</v>
      </c>
      <c r="U864" s="22" t="s">
        <v>1746</v>
      </c>
      <c r="V864" s="24" t="s">
        <v>1746</v>
      </c>
      <c r="W864" s="94">
        <v>9</v>
      </c>
      <c r="X864" s="141" t="s">
        <v>1746</v>
      </c>
      <c r="Y864" s="141" t="s">
        <v>1746</v>
      </c>
      <c r="Z864" s="153" t="s">
        <v>1746</v>
      </c>
    </row>
    <row r="865" spans="1:26" x14ac:dyDescent="0.25">
      <c r="A865" s="29">
        <v>864</v>
      </c>
      <c r="B865" s="90" t="s">
        <v>2064</v>
      </c>
      <c r="C865" s="90" t="s">
        <v>2725</v>
      </c>
      <c r="D865" s="91">
        <v>44309</v>
      </c>
      <c r="E865" s="92">
        <v>0.40277777777777801</v>
      </c>
      <c r="F865" s="92">
        <v>0.86111111111111105</v>
      </c>
      <c r="G865" s="93">
        <v>1200</v>
      </c>
      <c r="H865" s="22" t="s">
        <v>1746</v>
      </c>
      <c r="I865" s="23" t="s">
        <v>1746</v>
      </c>
      <c r="J865" s="23" t="s">
        <v>1746</v>
      </c>
      <c r="K865" s="23" t="s">
        <v>1746</v>
      </c>
      <c r="L865" s="94">
        <v>2.6</v>
      </c>
      <c r="M865" s="94" t="s">
        <v>1746</v>
      </c>
      <c r="N865" s="94">
        <v>3</v>
      </c>
      <c r="O865" s="23" t="s">
        <v>1746</v>
      </c>
      <c r="P865" s="15" t="s">
        <v>1746</v>
      </c>
      <c r="Q865" s="15" t="s">
        <v>1746</v>
      </c>
      <c r="R865" s="136">
        <v>4.95</v>
      </c>
      <c r="S865" s="93">
        <v>1</v>
      </c>
      <c r="T865" s="138">
        <v>0.39999999999999991</v>
      </c>
      <c r="U865" s="22" t="s">
        <v>1746</v>
      </c>
      <c r="V865" s="24" t="s">
        <v>1746</v>
      </c>
      <c r="W865" s="94">
        <v>11</v>
      </c>
      <c r="X865" s="141" t="s">
        <v>1746</v>
      </c>
      <c r="Y865" s="141" t="s">
        <v>1746</v>
      </c>
      <c r="Z865" s="153" t="s">
        <v>1746</v>
      </c>
    </row>
    <row r="866" spans="1:26" x14ac:dyDescent="0.25">
      <c r="A866" s="29">
        <v>865</v>
      </c>
      <c r="B866" s="90" t="s">
        <v>2064</v>
      </c>
      <c r="C866" s="90" t="s">
        <v>3515</v>
      </c>
      <c r="D866" s="91">
        <v>44310</v>
      </c>
      <c r="E866" s="92">
        <v>0.40972222222222199</v>
      </c>
      <c r="F866" s="92">
        <v>0.90972222222222199</v>
      </c>
      <c r="G866" s="93">
        <v>1200</v>
      </c>
      <c r="H866" s="22" t="s">
        <v>1746</v>
      </c>
      <c r="I866" s="23" t="s">
        <v>1746</v>
      </c>
      <c r="J866" s="23" t="s">
        <v>1746</v>
      </c>
      <c r="K866" s="23" t="s">
        <v>1746</v>
      </c>
      <c r="L866" s="94">
        <v>1.3</v>
      </c>
      <c r="M866" s="94" t="s">
        <v>1746</v>
      </c>
      <c r="N866" s="94">
        <v>5.4</v>
      </c>
      <c r="O866" s="23" t="s">
        <v>1746</v>
      </c>
      <c r="P866" s="15" t="s">
        <v>1746</v>
      </c>
      <c r="Q866" s="15" t="s">
        <v>1746</v>
      </c>
      <c r="R866" s="136">
        <v>3.5</v>
      </c>
      <c r="S866" s="93">
        <v>3</v>
      </c>
      <c r="T866" s="138">
        <v>12.3</v>
      </c>
      <c r="U866" s="22" t="s">
        <v>1746</v>
      </c>
      <c r="V866" s="24" t="s">
        <v>1746</v>
      </c>
      <c r="W866" s="94">
        <v>12</v>
      </c>
      <c r="X866" s="141" t="s">
        <v>1746</v>
      </c>
      <c r="Y866" s="141" t="s">
        <v>1746</v>
      </c>
      <c r="Z866" s="153" t="s">
        <v>1746</v>
      </c>
    </row>
    <row r="867" spans="1:26" x14ac:dyDescent="0.25">
      <c r="A867" s="29">
        <v>866</v>
      </c>
      <c r="B867" s="90" t="s">
        <v>2064</v>
      </c>
      <c r="C867" s="90" t="s">
        <v>929</v>
      </c>
      <c r="D867" s="91">
        <v>44311</v>
      </c>
      <c r="E867" s="92">
        <v>0.42361111111111099</v>
      </c>
      <c r="F867" s="92">
        <v>0.67361111111111105</v>
      </c>
      <c r="G867" s="93">
        <v>1200</v>
      </c>
      <c r="H867" s="22" t="s">
        <v>1746</v>
      </c>
      <c r="I867" s="23" t="s">
        <v>1746</v>
      </c>
      <c r="J867" s="23" t="s">
        <v>1746</v>
      </c>
      <c r="K867" s="23" t="s">
        <v>1746</v>
      </c>
      <c r="L867" s="94">
        <v>0</v>
      </c>
      <c r="M867" s="94" t="s">
        <v>1746</v>
      </c>
      <c r="N867" s="94">
        <v>6.7</v>
      </c>
      <c r="O867" s="23" t="s">
        <v>1746</v>
      </c>
      <c r="P867" s="15" t="s">
        <v>1746</v>
      </c>
      <c r="Q867" s="15" t="s">
        <v>1746</v>
      </c>
      <c r="R867" s="136">
        <v>2</v>
      </c>
      <c r="S867" s="93">
        <v>1</v>
      </c>
      <c r="T867" s="138">
        <v>6.7</v>
      </c>
      <c r="U867" s="22" t="s">
        <v>1746</v>
      </c>
      <c r="V867" s="24" t="s">
        <v>1746</v>
      </c>
      <c r="W867" s="94">
        <v>6</v>
      </c>
      <c r="X867" s="141" t="s">
        <v>1746</v>
      </c>
      <c r="Y867" s="141" t="s">
        <v>1746</v>
      </c>
      <c r="Z867" s="153" t="s">
        <v>1746</v>
      </c>
    </row>
    <row r="868" spans="1:26" x14ac:dyDescent="0.25">
      <c r="A868" s="29">
        <v>867</v>
      </c>
      <c r="B868" s="90" t="s">
        <v>2064</v>
      </c>
      <c r="C868" s="90" t="s">
        <v>3515</v>
      </c>
      <c r="D868" s="91">
        <v>44311</v>
      </c>
      <c r="E868" s="92">
        <v>0.72222222222222199</v>
      </c>
      <c r="F868" s="92">
        <v>0.88888888888888895</v>
      </c>
      <c r="G868" s="93">
        <v>1200</v>
      </c>
      <c r="H868" s="22" t="s">
        <v>1746</v>
      </c>
      <c r="I868" s="23" t="s">
        <v>1746</v>
      </c>
      <c r="J868" s="23" t="s">
        <v>1746</v>
      </c>
      <c r="K868" s="23" t="s">
        <v>1746</v>
      </c>
      <c r="L868" s="94">
        <v>0</v>
      </c>
      <c r="M868" s="94" t="s">
        <v>1746</v>
      </c>
      <c r="N868" s="94">
        <v>5.5</v>
      </c>
      <c r="O868" s="23" t="s">
        <v>1746</v>
      </c>
      <c r="P868" s="15" t="s">
        <v>1746</v>
      </c>
      <c r="Q868" s="15" t="s">
        <v>1746</v>
      </c>
      <c r="R868" s="136">
        <v>1.5</v>
      </c>
      <c r="S868" s="93">
        <v>1</v>
      </c>
      <c r="T868" s="138">
        <v>5.5</v>
      </c>
      <c r="U868" s="22" t="s">
        <v>1746</v>
      </c>
      <c r="V868" s="24" t="s">
        <v>1746</v>
      </c>
      <c r="W868" s="94">
        <v>4</v>
      </c>
      <c r="X868" s="141" t="s">
        <v>1746</v>
      </c>
      <c r="Y868" s="141" t="s">
        <v>1746</v>
      </c>
      <c r="Z868" s="153" t="s">
        <v>1746</v>
      </c>
    </row>
    <row r="869" spans="1:26" x14ac:dyDescent="0.25">
      <c r="A869" s="29">
        <v>868</v>
      </c>
      <c r="B869" s="90" t="s">
        <v>2064</v>
      </c>
      <c r="C869" s="90" t="s">
        <v>2725</v>
      </c>
      <c r="D869" s="91">
        <v>44312</v>
      </c>
      <c r="E869" s="92">
        <v>0.43402777777777801</v>
      </c>
      <c r="F869" s="92">
        <v>0.80902777777777801</v>
      </c>
      <c r="G869" s="93">
        <v>1200</v>
      </c>
      <c r="H869" s="22" t="s">
        <v>1746</v>
      </c>
      <c r="I869" s="23" t="s">
        <v>1746</v>
      </c>
      <c r="J869" s="23" t="s">
        <v>1746</v>
      </c>
      <c r="K869" s="23" t="s">
        <v>1746</v>
      </c>
      <c r="L869" s="94">
        <v>0.3</v>
      </c>
      <c r="M869" s="94" t="s">
        <v>1746</v>
      </c>
      <c r="N869" s="94">
        <v>1.3</v>
      </c>
      <c r="O869" s="23" t="s">
        <v>1746</v>
      </c>
      <c r="P869" s="15" t="s">
        <v>1746</v>
      </c>
      <c r="Q869" s="15" t="s">
        <v>1746</v>
      </c>
      <c r="R869" s="136">
        <v>1</v>
      </c>
      <c r="S869" s="93">
        <v>1</v>
      </c>
      <c r="T869" s="138">
        <v>1</v>
      </c>
      <c r="U869" s="22" t="s">
        <v>1746</v>
      </c>
      <c r="V869" s="24" t="s">
        <v>1746</v>
      </c>
      <c r="W869" s="94">
        <v>9</v>
      </c>
      <c r="X869" s="141" t="s">
        <v>1746</v>
      </c>
      <c r="Y869" s="141" t="s">
        <v>1746</v>
      </c>
      <c r="Z869" s="153" t="s">
        <v>1746</v>
      </c>
    </row>
    <row r="870" spans="1:26" x14ac:dyDescent="0.25">
      <c r="A870" s="29">
        <v>869</v>
      </c>
      <c r="B870" s="90" t="s">
        <v>2064</v>
      </c>
      <c r="C870" s="90" t="s">
        <v>2146</v>
      </c>
      <c r="D870" s="91">
        <v>44313</v>
      </c>
      <c r="E870" s="92">
        <v>0.42361111111111099</v>
      </c>
      <c r="F870" s="92">
        <v>0.79861111111111105</v>
      </c>
      <c r="G870" s="93">
        <v>1200</v>
      </c>
      <c r="H870" s="22" t="s">
        <v>1746</v>
      </c>
      <c r="I870" s="23" t="s">
        <v>1746</v>
      </c>
      <c r="J870" s="23" t="s">
        <v>1746</v>
      </c>
      <c r="K870" s="23" t="s">
        <v>1746</v>
      </c>
      <c r="L870" s="94">
        <v>0</v>
      </c>
      <c r="M870" s="94" t="s">
        <v>1746</v>
      </c>
      <c r="N870" s="94">
        <v>2</v>
      </c>
      <c r="O870" s="23" t="s">
        <v>1746</v>
      </c>
      <c r="P870" s="15" t="s">
        <v>1746</v>
      </c>
      <c r="Q870" s="15" t="s">
        <v>1746</v>
      </c>
      <c r="R870" s="136">
        <v>28</v>
      </c>
      <c r="S870" s="93">
        <v>2</v>
      </c>
      <c r="T870" s="138">
        <v>4</v>
      </c>
      <c r="U870" s="22" t="s">
        <v>1746</v>
      </c>
      <c r="V870" s="24" t="s">
        <v>1746</v>
      </c>
      <c r="W870" s="94">
        <v>9</v>
      </c>
      <c r="X870" s="141" t="s">
        <v>1746</v>
      </c>
      <c r="Y870" s="141" t="s">
        <v>1746</v>
      </c>
      <c r="Z870" s="153" t="s">
        <v>1746</v>
      </c>
    </row>
    <row r="871" spans="1:26" x14ac:dyDescent="0.25">
      <c r="A871" s="29">
        <v>870</v>
      </c>
      <c r="B871" s="90" t="s">
        <v>2069</v>
      </c>
      <c r="C871" s="90" t="s">
        <v>1027</v>
      </c>
      <c r="D871" s="91">
        <v>44314</v>
      </c>
      <c r="E871" s="92">
        <v>0.45833333333333298</v>
      </c>
      <c r="F871" s="92">
        <v>0.83333333333333304</v>
      </c>
      <c r="G871" s="93">
        <v>1200</v>
      </c>
      <c r="H871" s="22" t="s">
        <v>1746</v>
      </c>
      <c r="I871" s="23" t="s">
        <v>1746</v>
      </c>
      <c r="J871" s="23" t="s">
        <v>1746</v>
      </c>
      <c r="K871" s="23" t="s">
        <v>1746</v>
      </c>
      <c r="L871" s="94">
        <v>0</v>
      </c>
      <c r="M871" s="94" t="s">
        <v>1746</v>
      </c>
      <c r="N871" s="94">
        <v>3.9</v>
      </c>
      <c r="O871" s="23" t="s">
        <v>1746</v>
      </c>
      <c r="P871" s="15" t="s">
        <v>1746</v>
      </c>
      <c r="Q871" s="15" t="s">
        <v>1746</v>
      </c>
      <c r="R871" s="136">
        <v>2.8</v>
      </c>
      <c r="S871" s="93">
        <v>2</v>
      </c>
      <c r="T871" s="138">
        <v>7.8</v>
      </c>
      <c r="U871" s="22" t="s">
        <v>1746</v>
      </c>
      <c r="V871" s="24" t="s">
        <v>1746</v>
      </c>
      <c r="W871" s="94">
        <v>9</v>
      </c>
      <c r="X871" s="141" t="s">
        <v>1746</v>
      </c>
      <c r="Y871" s="141" t="s">
        <v>1746</v>
      </c>
      <c r="Z871" s="153" t="s">
        <v>1746</v>
      </c>
    </row>
    <row r="872" spans="1:26" x14ac:dyDescent="0.25">
      <c r="A872" s="29">
        <v>871</v>
      </c>
      <c r="B872" s="90" t="s">
        <v>2069</v>
      </c>
      <c r="C872" s="90" t="s">
        <v>288</v>
      </c>
      <c r="D872" s="91">
        <v>44315</v>
      </c>
      <c r="E872" s="92">
        <v>0.47916666666666702</v>
      </c>
      <c r="F872" s="92">
        <v>0.86111111111111105</v>
      </c>
      <c r="G872" s="93">
        <v>1200</v>
      </c>
      <c r="H872" s="22" t="s">
        <v>1746</v>
      </c>
      <c r="I872" s="23" t="s">
        <v>1746</v>
      </c>
      <c r="J872" s="23" t="s">
        <v>1746</v>
      </c>
      <c r="K872" s="23" t="s">
        <v>1746</v>
      </c>
      <c r="L872" s="94">
        <v>5</v>
      </c>
      <c r="M872" s="94" t="s">
        <v>1746</v>
      </c>
      <c r="N872" s="94">
        <v>12</v>
      </c>
      <c r="O872" s="23" t="s">
        <v>1746</v>
      </c>
      <c r="P872" s="15" t="s">
        <v>1746</v>
      </c>
      <c r="Q872" s="15" t="s">
        <v>1746</v>
      </c>
      <c r="R872" s="136">
        <v>68</v>
      </c>
      <c r="S872" s="93">
        <v>1</v>
      </c>
      <c r="T872" s="138">
        <v>7</v>
      </c>
      <c r="U872" s="22" t="s">
        <v>1746</v>
      </c>
      <c r="V872" s="24" t="s">
        <v>1746</v>
      </c>
      <c r="W872" s="94">
        <v>8</v>
      </c>
      <c r="X872" s="141" t="s">
        <v>1746</v>
      </c>
      <c r="Y872" s="141" t="s">
        <v>1746</v>
      </c>
      <c r="Z872" s="153" t="s">
        <v>3607</v>
      </c>
    </row>
    <row r="873" spans="1:26" x14ac:dyDescent="0.25">
      <c r="A873" s="29">
        <v>872</v>
      </c>
      <c r="B873" s="90" t="s">
        <v>2069</v>
      </c>
      <c r="C873" s="90" t="s">
        <v>256</v>
      </c>
      <c r="D873" s="91">
        <v>44316</v>
      </c>
      <c r="E873" s="92">
        <v>0.48611111111111099</v>
      </c>
      <c r="F873" s="92">
        <v>0.81944444444444497</v>
      </c>
      <c r="G873" s="93">
        <v>1200</v>
      </c>
      <c r="H873" s="22" t="s">
        <v>1746</v>
      </c>
      <c r="I873" s="23" t="s">
        <v>1746</v>
      </c>
      <c r="J873" s="23" t="s">
        <v>1746</v>
      </c>
      <c r="K873" s="23" t="s">
        <v>1746</v>
      </c>
      <c r="L873" s="94">
        <v>0</v>
      </c>
      <c r="M873" s="94" t="s">
        <v>1746</v>
      </c>
      <c r="N873" s="94">
        <v>2.5</v>
      </c>
      <c r="O873" s="23" t="s">
        <v>1746</v>
      </c>
      <c r="P873" s="15" t="s">
        <v>1746</v>
      </c>
      <c r="Q873" s="15" t="s">
        <v>1746</v>
      </c>
      <c r="R873" s="136">
        <v>5</v>
      </c>
      <c r="S873" s="93">
        <v>4</v>
      </c>
      <c r="T873" s="138">
        <v>10</v>
      </c>
      <c r="U873" s="22" t="s">
        <v>1746</v>
      </c>
      <c r="V873" s="24" t="s">
        <v>1746</v>
      </c>
      <c r="W873" s="94">
        <v>8</v>
      </c>
      <c r="X873" s="141" t="s">
        <v>1746</v>
      </c>
      <c r="Y873" s="141" t="s">
        <v>1746</v>
      </c>
      <c r="Z873" s="153" t="s">
        <v>1746</v>
      </c>
    </row>
    <row r="874" spans="1:26" x14ac:dyDescent="0.25">
      <c r="A874" s="29">
        <v>873</v>
      </c>
      <c r="B874" s="90" t="s">
        <v>2069</v>
      </c>
      <c r="C874" s="90" t="s">
        <v>1939</v>
      </c>
      <c r="D874" s="91">
        <v>44317</v>
      </c>
      <c r="E874" s="92">
        <v>0.40972222222222199</v>
      </c>
      <c r="F874" s="92">
        <v>0.68055555555555503</v>
      </c>
      <c r="G874" s="93">
        <v>1200</v>
      </c>
      <c r="H874" s="22" t="s">
        <v>1746</v>
      </c>
      <c r="I874" s="23" t="s">
        <v>1746</v>
      </c>
      <c r="J874" s="23" t="s">
        <v>1746</v>
      </c>
      <c r="K874" s="23" t="s">
        <v>1746</v>
      </c>
      <c r="L874" s="94">
        <v>0</v>
      </c>
      <c r="M874" s="94" t="s">
        <v>1746</v>
      </c>
      <c r="N874" s="94">
        <v>2</v>
      </c>
      <c r="O874" s="23" t="s">
        <v>1746</v>
      </c>
      <c r="P874" s="15" t="s">
        <v>1746</v>
      </c>
      <c r="Q874" s="15" t="s">
        <v>1746</v>
      </c>
      <c r="R874" s="136">
        <v>2</v>
      </c>
      <c r="S874" s="93">
        <v>1</v>
      </c>
      <c r="T874" s="138">
        <v>2</v>
      </c>
      <c r="U874" s="22" t="s">
        <v>1746</v>
      </c>
      <c r="V874" s="24" t="s">
        <v>1746</v>
      </c>
      <c r="W874" s="94">
        <v>8</v>
      </c>
      <c r="X874" s="141" t="s">
        <v>1746</v>
      </c>
      <c r="Y874" s="141" t="s">
        <v>1746</v>
      </c>
      <c r="Z874" s="153" t="s">
        <v>3606</v>
      </c>
    </row>
    <row r="875" spans="1:26" x14ac:dyDescent="0.25">
      <c r="A875" s="29">
        <v>874</v>
      </c>
      <c r="B875" s="90" t="s">
        <v>3509</v>
      </c>
      <c r="C875" s="90" t="s">
        <v>288</v>
      </c>
      <c r="D875" s="91">
        <v>44318</v>
      </c>
      <c r="E875" s="92">
        <v>0.42708333333333298</v>
      </c>
      <c r="F875" s="92">
        <v>0.80208333333333304</v>
      </c>
      <c r="G875" s="93">
        <v>1200</v>
      </c>
      <c r="H875" s="22" t="s">
        <v>1746</v>
      </c>
      <c r="I875" s="23" t="s">
        <v>1746</v>
      </c>
      <c r="J875" s="23" t="s">
        <v>1746</v>
      </c>
      <c r="K875" s="23" t="s">
        <v>1746</v>
      </c>
      <c r="L875" s="94">
        <v>5</v>
      </c>
      <c r="M875" s="94" t="s">
        <v>1746</v>
      </c>
      <c r="N875" s="94">
        <v>5</v>
      </c>
      <c r="O875" s="23" t="s">
        <v>1746</v>
      </c>
      <c r="P875" s="15" t="s">
        <v>1746</v>
      </c>
      <c r="Q875" s="15" t="s">
        <v>1746</v>
      </c>
      <c r="R875" s="136">
        <v>7</v>
      </c>
      <c r="S875" s="93">
        <v>1</v>
      </c>
      <c r="T875" s="138">
        <v>0</v>
      </c>
      <c r="U875" s="22" t="s">
        <v>1746</v>
      </c>
      <c r="V875" s="24" t="s">
        <v>1746</v>
      </c>
      <c r="W875" s="94">
        <v>9</v>
      </c>
      <c r="X875" s="141" t="s">
        <v>1746</v>
      </c>
      <c r="Y875" s="141" t="s">
        <v>1746</v>
      </c>
      <c r="Z875" s="153" t="s">
        <v>3602</v>
      </c>
    </row>
    <row r="876" spans="1:26" x14ac:dyDescent="0.25">
      <c r="A876" s="29">
        <v>875</v>
      </c>
      <c r="B876" s="90" t="s">
        <v>3509</v>
      </c>
      <c r="C876" s="90" t="s">
        <v>1849</v>
      </c>
      <c r="D876" s="91">
        <v>44319</v>
      </c>
      <c r="E876" s="92">
        <v>0.39583333333333298</v>
      </c>
      <c r="F876" s="92">
        <v>0.5625</v>
      </c>
      <c r="G876" s="93">
        <v>1200</v>
      </c>
      <c r="H876" s="22" t="s">
        <v>1746</v>
      </c>
      <c r="I876" s="23" t="s">
        <v>1746</v>
      </c>
      <c r="J876" s="23" t="s">
        <v>1746</v>
      </c>
      <c r="K876" s="23" t="s">
        <v>1746</v>
      </c>
      <c r="L876" s="94">
        <v>0</v>
      </c>
      <c r="M876" s="94" t="s">
        <v>1746</v>
      </c>
      <c r="N876" s="94">
        <v>6</v>
      </c>
      <c r="O876" s="23" t="s">
        <v>1746</v>
      </c>
      <c r="P876" s="15" t="s">
        <v>1746</v>
      </c>
      <c r="Q876" s="15" t="s">
        <v>1746</v>
      </c>
      <c r="R876" s="136">
        <v>7</v>
      </c>
      <c r="S876" s="93">
        <v>2</v>
      </c>
      <c r="T876" s="138">
        <v>12</v>
      </c>
      <c r="U876" s="22" t="s">
        <v>1746</v>
      </c>
      <c r="V876" s="24" t="s">
        <v>1746</v>
      </c>
      <c r="W876" s="94">
        <v>4</v>
      </c>
      <c r="X876" s="141" t="s">
        <v>1746</v>
      </c>
      <c r="Y876" s="141" t="s">
        <v>1746</v>
      </c>
      <c r="Z876" s="153" t="s">
        <v>1746</v>
      </c>
    </row>
    <row r="877" spans="1:26" x14ac:dyDescent="0.25">
      <c r="A877" s="29">
        <v>876</v>
      </c>
      <c r="B877" s="90" t="s">
        <v>3509</v>
      </c>
      <c r="C877" s="90" t="s">
        <v>288</v>
      </c>
      <c r="D877" s="91">
        <v>44319</v>
      </c>
      <c r="E877" s="92">
        <v>0.63541666666666696</v>
      </c>
      <c r="F877" s="92">
        <v>0.82291666666666696</v>
      </c>
      <c r="G877" s="93">
        <v>1200</v>
      </c>
      <c r="H877" s="22" t="s">
        <v>1746</v>
      </c>
      <c r="I877" s="23" t="s">
        <v>1746</v>
      </c>
      <c r="J877" s="23" t="s">
        <v>1746</v>
      </c>
      <c r="K877" s="23" t="s">
        <v>1746</v>
      </c>
      <c r="L877" s="94">
        <v>3.9</v>
      </c>
      <c r="M877" s="94" t="s">
        <v>1746</v>
      </c>
      <c r="N877" s="94">
        <v>14</v>
      </c>
      <c r="O877" s="23" t="s">
        <v>1746</v>
      </c>
      <c r="P877" s="15" t="s">
        <v>1746</v>
      </c>
      <c r="Q877" s="15" t="s">
        <v>1746</v>
      </c>
      <c r="R877" s="136">
        <v>4</v>
      </c>
      <c r="S877" s="93">
        <v>3</v>
      </c>
      <c r="T877" s="138">
        <v>30.299999999999997</v>
      </c>
      <c r="U877" s="22" t="s">
        <v>1746</v>
      </c>
      <c r="V877" s="24" t="s">
        <v>1746</v>
      </c>
      <c r="W877" s="94">
        <v>4</v>
      </c>
      <c r="X877" s="141" t="s">
        <v>1746</v>
      </c>
      <c r="Y877" s="141" t="s">
        <v>1746</v>
      </c>
      <c r="Z877" s="153" t="s">
        <v>3605</v>
      </c>
    </row>
    <row r="878" spans="1:26" x14ac:dyDescent="0.25">
      <c r="A878" s="29">
        <v>877</v>
      </c>
      <c r="B878" s="90" t="s">
        <v>3509</v>
      </c>
      <c r="C878" s="90" t="s">
        <v>256</v>
      </c>
      <c r="D878" s="91">
        <v>44320</v>
      </c>
      <c r="E878" s="92">
        <v>0.44791666666666702</v>
      </c>
      <c r="F878" s="92">
        <v>0.82291666666666696</v>
      </c>
      <c r="G878" s="93">
        <v>1200</v>
      </c>
      <c r="H878" s="22" t="s">
        <v>1746</v>
      </c>
      <c r="I878" s="23" t="s">
        <v>1746</v>
      </c>
      <c r="J878" s="23" t="s">
        <v>1746</v>
      </c>
      <c r="K878" s="23" t="s">
        <v>1746</v>
      </c>
      <c r="L878" s="94">
        <v>0.4</v>
      </c>
      <c r="M878" s="94" t="s">
        <v>1746</v>
      </c>
      <c r="N878" s="94">
        <v>4.5</v>
      </c>
      <c r="O878" s="23" t="s">
        <v>1746</v>
      </c>
      <c r="P878" s="15" t="s">
        <v>1746</v>
      </c>
      <c r="Q878" s="15" t="s">
        <v>1746</v>
      </c>
      <c r="R878" s="136">
        <v>9</v>
      </c>
      <c r="S878" s="93">
        <v>2</v>
      </c>
      <c r="T878" s="138">
        <v>8.1999999999999993</v>
      </c>
      <c r="U878" s="22" t="s">
        <v>1746</v>
      </c>
      <c r="V878" s="24" t="s">
        <v>1746</v>
      </c>
      <c r="W878" s="94">
        <v>9</v>
      </c>
      <c r="X878" s="141" t="s">
        <v>1746</v>
      </c>
      <c r="Y878" s="141" t="s">
        <v>1746</v>
      </c>
      <c r="Z878" s="153" t="s">
        <v>1746</v>
      </c>
    </row>
    <row r="879" spans="1:26" x14ac:dyDescent="0.25">
      <c r="A879" s="29">
        <v>878</v>
      </c>
      <c r="B879" s="90" t="s">
        <v>2069</v>
      </c>
      <c r="C879" s="90" t="s">
        <v>1849</v>
      </c>
      <c r="D879" s="91">
        <v>44321</v>
      </c>
      <c r="E879" s="92">
        <v>0.40277777777777801</v>
      </c>
      <c r="F879" s="92">
        <v>0.80208333333333304</v>
      </c>
      <c r="G879" s="93">
        <v>1200</v>
      </c>
      <c r="H879" s="22" t="s">
        <v>1746</v>
      </c>
      <c r="I879" s="23" t="s">
        <v>1746</v>
      </c>
      <c r="J879" s="23" t="s">
        <v>1746</v>
      </c>
      <c r="K879" s="23" t="s">
        <v>1746</v>
      </c>
      <c r="L879" s="94">
        <v>0</v>
      </c>
      <c r="M879" s="94" t="s">
        <v>1746</v>
      </c>
      <c r="N879" s="94">
        <v>5.0999999999999996</v>
      </c>
      <c r="O879" s="23" t="s">
        <v>1746</v>
      </c>
      <c r="P879" s="15" t="s">
        <v>1746</v>
      </c>
      <c r="Q879" s="15" t="s">
        <v>1746</v>
      </c>
      <c r="R879" s="136">
        <v>15</v>
      </c>
      <c r="S879" s="93">
        <v>3</v>
      </c>
      <c r="T879" s="138">
        <v>15.299999999999999</v>
      </c>
      <c r="U879" s="22" t="s">
        <v>1746</v>
      </c>
      <c r="V879" s="24" t="s">
        <v>1746</v>
      </c>
      <c r="W879" s="94">
        <v>8</v>
      </c>
      <c r="X879" s="141" t="s">
        <v>1746</v>
      </c>
      <c r="Y879" s="141" t="s">
        <v>1746</v>
      </c>
      <c r="Z879" s="153" t="s">
        <v>3604</v>
      </c>
    </row>
    <row r="880" spans="1:26" x14ac:dyDescent="0.25">
      <c r="A880" s="29">
        <v>879</v>
      </c>
      <c r="B880" s="90" t="s">
        <v>2064</v>
      </c>
      <c r="C880" s="90" t="s">
        <v>256</v>
      </c>
      <c r="D880" s="91">
        <v>44322</v>
      </c>
      <c r="E880" s="92">
        <v>0.45833333333333298</v>
      </c>
      <c r="F880" s="92">
        <v>0.79166666666666696</v>
      </c>
      <c r="G880" s="93">
        <v>1200</v>
      </c>
      <c r="H880" s="22" t="s">
        <v>1746</v>
      </c>
      <c r="I880" s="23" t="s">
        <v>1746</v>
      </c>
      <c r="J880" s="23" t="s">
        <v>1746</v>
      </c>
      <c r="K880" s="23" t="s">
        <v>1746</v>
      </c>
      <c r="L880" s="94">
        <v>0</v>
      </c>
      <c r="M880" s="94" t="s">
        <v>1746</v>
      </c>
      <c r="N880" s="94">
        <v>3</v>
      </c>
      <c r="O880" s="23" t="s">
        <v>1746</v>
      </c>
      <c r="P880" s="15" t="s">
        <v>1746</v>
      </c>
      <c r="Q880" s="15" t="s">
        <v>1746</v>
      </c>
      <c r="R880" s="136">
        <v>5</v>
      </c>
      <c r="S880" s="93">
        <v>1</v>
      </c>
      <c r="T880" s="138">
        <v>3</v>
      </c>
      <c r="U880" s="22" t="s">
        <v>1746</v>
      </c>
      <c r="V880" s="24" t="s">
        <v>1746</v>
      </c>
      <c r="W880" s="94">
        <v>8</v>
      </c>
      <c r="X880" s="141" t="s">
        <v>1746</v>
      </c>
      <c r="Y880" s="141" t="s">
        <v>1746</v>
      </c>
      <c r="Z880" s="153" t="s">
        <v>1746</v>
      </c>
    </row>
    <row r="881" spans="1:26" x14ac:dyDescent="0.25">
      <c r="A881" s="29">
        <v>880</v>
      </c>
      <c r="B881" s="90" t="s">
        <v>2064</v>
      </c>
      <c r="C881" s="90" t="s">
        <v>356</v>
      </c>
      <c r="D881" s="91">
        <v>44324</v>
      </c>
      <c r="E881" s="92">
        <v>0.45833333333333298</v>
      </c>
      <c r="F881" s="92">
        <v>0.83333333333333304</v>
      </c>
      <c r="G881" s="93">
        <v>1200</v>
      </c>
      <c r="H881" s="22" t="s">
        <v>1746</v>
      </c>
      <c r="I881" s="23" t="s">
        <v>1746</v>
      </c>
      <c r="J881" s="23" t="s">
        <v>1746</v>
      </c>
      <c r="K881" s="23" t="s">
        <v>1746</v>
      </c>
      <c r="L881" s="94">
        <v>0</v>
      </c>
      <c r="M881" s="94" t="s">
        <v>1746</v>
      </c>
      <c r="N881" s="94">
        <v>11</v>
      </c>
      <c r="O881" s="23" t="s">
        <v>1746</v>
      </c>
      <c r="P881" s="15" t="s">
        <v>1746</v>
      </c>
      <c r="Q881" s="15" t="s">
        <v>1746</v>
      </c>
      <c r="R881" s="136">
        <v>5.0999999999999996</v>
      </c>
      <c r="S881" s="93">
        <v>1</v>
      </c>
      <c r="T881" s="138">
        <v>11</v>
      </c>
      <c r="U881" s="22" t="s">
        <v>1746</v>
      </c>
      <c r="V881" s="24" t="s">
        <v>1746</v>
      </c>
      <c r="W881" s="94">
        <v>9</v>
      </c>
      <c r="X881" s="141" t="s">
        <v>1746</v>
      </c>
      <c r="Y881" s="141" t="s">
        <v>1746</v>
      </c>
      <c r="Z881" s="153" t="s">
        <v>3603</v>
      </c>
    </row>
    <row r="882" spans="1:26" x14ac:dyDescent="0.25">
      <c r="A882" s="29">
        <v>881</v>
      </c>
      <c r="B882" s="90" t="s">
        <v>2064</v>
      </c>
      <c r="C882" s="90" t="s">
        <v>288</v>
      </c>
      <c r="D882" s="91">
        <v>44325</v>
      </c>
      <c r="E882" s="92">
        <v>0.70833333333333304</v>
      </c>
      <c r="F882" s="92">
        <v>0.875</v>
      </c>
      <c r="G882" s="93">
        <v>1200</v>
      </c>
      <c r="H882" s="22" t="s">
        <v>1746</v>
      </c>
      <c r="I882" s="23" t="s">
        <v>1746</v>
      </c>
      <c r="J882" s="23" t="s">
        <v>1746</v>
      </c>
      <c r="K882" s="23" t="s">
        <v>1746</v>
      </c>
      <c r="L882" s="94">
        <v>4.3</v>
      </c>
      <c r="M882" s="94" t="s">
        <v>1746</v>
      </c>
      <c r="N882" s="94">
        <v>10</v>
      </c>
      <c r="O882" s="23" t="s">
        <v>1746</v>
      </c>
      <c r="P882" s="15" t="s">
        <v>1746</v>
      </c>
      <c r="Q882" s="15" t="s">
        <v>1746</v>
      </c>
      <c r="R882" s="136">
        <v>3.5</v>
      </c>
      <c r="S882" s="93">
        <v>2</v>
      </c>
      <c r="T882" s="138">
        <v>11.4</v>
      </c>
      <c r="U882" s="22" t="s">
        <v>1746</v>
      </c>
      <c r="V882" s="24" t="s">
        <v>1746</v>
      </c>
      <c r="W882" s="94">
        <v>4</v>
      </c>
      <c r="X882" s="141" t="s">
        <v>1746</v>
      </c>
      <c r="Y882" s="141" t="s">
        <v>1746</v>
      </c>
      <c r="Z882" s="153" t="s">
        <v>3602</v>
      </c>
    </row>
    <row r="883" spans="1:26" x14ac:dyDescent="0.25">
      <c r="A883" s="29">
        <v>882</v>
      </c>
      <c r="B883" s="90" t="s">
        <v>2064</v>
      </c>
      <c r="C883" s="90" t="s">
        <v>1849</v>
      </c>
      <c r="D883" s="91">
        <v>44326</v>
      </c>
      <c r="E883" s="92">
        <v>0.40625</v>
      </c>
      <c r="F883" s="92">
        <v>0.86458333333333304</v>
      </c>
      <c r="G883" s="93">
        <v>1200</v>
      </c>
      <c r="H883" s="22" t="s">
        <v>1746</v>
      </c>
      <c r="I883" s="23" t="s">
        <v>1746</v>
      </c>
      <c r="J883" s="23" t="s">
        <v>1746</v>
      </c>
      <c r="K883" s="23" t="s">
        <v>1746</v>
      </c>
      <c r="L883" s="94">
        <v>0</v>
      </c>
      <c r="M883" s="94" t="s">
        <v>1746</v>
      </c>
      <c r="N883" s="94">
        <v>3.2</v>
      </c>
      <c r="O883" s="23" t="s">
        <v>1746</v>
      </c>
      <c r="P883" s="15" t="s">
        <v>1746</v>
      </c>
      <c r="Q883" s="15" t="s">
        <v>1746</v>
      </c>
      <c r="R883" s="136">
        <v>15</v>
      </c>
      <c r="S883" s="93">
        <v>2</v>
      </c>
      <c r="T883" s="138">
        <v>6.4</v>
      </c>
      <c r="U883" s="22" t="s">
        <v>1746</v>
      </c>
      <c r="V883" s="24" t="s">
        <v>1746</v>
      </c>
      <c r="W883" s="94">
        <v>11</v>
      </c>
      <c r="X883" s="141" t="s">
        <v>1746</v>
      </c>
      <c r="Y883" s="141" t="s">
        <v>1746</v>
      </c>
      <c r="Z883" s="153" t="s">
        <v>1746</v>
      </c>
    </row>
    <row r="884" spans="1:26" x14ac:dyDescent="0.25">
      <c r="A884" s="29">
        <v>883</v>
      </c>
      <c r="B884" s="90" t="s">
        <v>2064</v>
      </c>
      <c r="C884" s="90" t="s">
        <v>288</v>
      </c>
      <c r="D884" s="91">
        <v>44327</v>
      </c>
      <c r="E884" s="92">
        <v>0.42708333333333298</v>
      </c>
      <c r="F884" s="92">
        <v>0.80208333333333304</v>
      </c>
      <c r="G884" s="93">
        <v>1200</v>
      </c>
      <c r="H884" s="22" t="s">
        <v>1746</v>
      </c>
      <c r="I884" s="23" t="s">
        <v>1746</v>
      </c>
      <c r="J884" s="23" t="s">
        <v>1746</v>
      </c>
      <c r="K884" s="23" t="s">
        <v>1746</v>
      </c>
      <c r="L884" s="94">
        <v>4</v>
      </c>
      <c r="M884" s="94" t="s">
        <v>1746</v>
      </c>
      <c r="N884" s="94">
        <v>9</v>
      </c>
      <c r="O884" s="23" t="s">
        <v>1746</v>
      </c>
      <c r="P884" s="15" t="s">
        <v>1746</v>
      </c>
      <c r="Q884" s="15" t="s">
        <v>1746</v>
      </c>
      <c r="R884" s="136">
        <v>12</v>
      </c>
      <c r="S884" s="93">
        <v>2</v>
      </c>
      <c r="T884" s="138">
        <v>10</v>
      </c>
      <c r="U884" s="22" t="s">
        <v>1746</v>
      </c>
      <c r="V884" s="24" t="s">
        <v>1746</v>
      </c>
      <c r="W884" s="94">
        <v>9</v>
      </c>
      <c r="X884" s="141" t="s">
        <v>1746</v>
      </c>
      <c r="Y884" s="141" t="s">
        <v>1746</v>
      </c>
      <c r="Z884" s="153" t="s">
        <v>3602</v>
      </c>
    </row>
    <row r="885" spans="1:26" x14ac:dyDescent="0.25">
      <c r="A885" s="29">
        <v>884</v>
      </c>
      <c r="B885" s="90" t="s">
        <v>2064</v>
      </c>
      <c r="C885" s="90" t="s">
        <v>1849</v>
      </c>
      <c r="D885" s="91">
        <v>44328</v>
      </c>
      <c r="E885" s="92">
        <v>0.41666666666666702</v>
      </c>
      <c r="F885" s="92">
        <v>0.83333333333333304</v>
      </c>
      <c r="G885" s="93">
        <v>1200</v>
      </c>
      <c r="H885" s="22" t="s">
        <v>1746</v>
      </c>
      <c r="I885" s="23" t="s">
        <v>1746</v>
      </c>
      <c r="J885" s="23" t="s">
        <v>1746</v>
      </c>
      <c r="K885" s="23" t="s">
        <v>1746</v>
      </c>
      <c r="L885" s="94">
        <v>0</v>
      </c>
      <c r="M885" s="94" t="s">
        <v>1746</v>
      </c>
      <c r="N885" s="94">
        <v>4.2</v>
      </c>
      <c r="O885" s="23" t="s">
        <v>1746</v>
      </c>
      <c r="P885" s="15" t="s">
        <v>1746</v>
      </c>
      <c r="Q885" s="15" t="s">
        <v>1746</v>
      </c>
      <c r="R885" s="136">
        <v>21</v>
      </c>
      <c r="S885" s="93">
        <v>1</v>
      </c>
      <c r="T885" s="138">
        <v>4.2</v>
      </c>
      <c r="U885" s="22" t="s">
        <v>1746</v>
      </c>
      <c r="V885" s="24" t="s">
        <v>1746</v>
      </c>
      <c r="W885" s="94">
        <v>10</v>
      </c>
      <c r="X885" s="141" t="s">
        <v>1746</v>
      </c>
      <c r="Y885" s="141" t="s">
        <v>1746</v>
      </c>
      <c r="Z885" s="153" t="s">
        <v>1746</v>
      </c>
    </row>
    <row r="886" spans="1:26" x14ac:dyDescent="0.25">
      <c r="A886" s="29">
        <v>885</v>
      </c>
      <c r="B886" s="90" t="s">
        <v>2064</v>
      </c>
      <c r="C886" s="90" t="s">
        <v>1849</v>
      </c>
      <c r="D886" s="91">
        <v>44329</v>
      </c>
      <c r="E886" s="92">
        <v>0.39583333333333298</v>
      </c>
      <c r="F886" s="92">
        <v>0.76388888888888895</v>
      </c>
      <c r="G886" s="93">
        <v>1200</v>
      </c>
      <c r="H886" s="22" t="s">
        <v>1746</v>
      </c>
      <c r="I886" s="23" t="s">
        <v>1746</v>
      </c>
      <c r="J886" s="23" t="s">
        <v>1746</v>
      </c>
      <c r="K886" s="23" t="s">
        <v>1746</v>
      </c>
      <c r="L886" s="94">
        <v>0</v>
      </c>
      <c r="M886" s="94" t="s">
        <v>1746</v>
      </c>
      <c r="N886" s="94">
        <v>3</v>
      </c>
      <c r="O886" s="23" t="s">
        <v>1746</v>
      </c>
      <c r="P886" s="15" t="s">
        <v>1746</v>
      </c>
      <c r="Q886" s="15" t="s">
        <v>1746</v>
      </c>
      <c r="R886" s="136">
        <v>14</v>
      </c>
      <c r="S886" s="93">
        <v>3</v>
      </c>
      <c r="T886" s="138">
        <v>9</v>
      </c>
      <c r="U886" s="22" t="s">
        <v>1746</v>
      </c>
      <c r="V886" s="24" t="s">
        <v>1746</v>
      </c>
      <c r="W886" s="94">
        <v>8.8000000000000007</v>
      </c>
      <c r="X886" s="141" t="s">
        <v>1746</v>
      </c>
      <c r="Y886" s="141" t="s">
        <v>1746</v>
      </c>
      <c r="Z886" s="153" t="s">
        <v>1746</v>
      </c>
    </row>
    <row r="887" spans="1:26" x14ac:dyDescent="0.25">
      <c r="A887" s="29">
        <v>886</v>
      </c>
      <c r="B887" s="90" t="s">
        <v>2064</v>
      </c>
      <c r="C887" s="90" t="s">
        <v>290</v>
      </c>
      <c r="D887" s="91">
        <v>44330</v>
      </c>
      <c r="E887" s="92">
        <v>0.5625</v>
      </c>
      <c r="F887" s="92">
        <v>0.86111111111111105</v>
      </c>
      <c r="G887" s="93">
        <v>1200</v>
      </c>
      <c r="H887" s="22" t="s">
        <v>1746</v>
      </c>
      <c r="I887" s="23" t="s">
        <v>1746</v>
      </c>
      <c r="J887" s="23" t="s">
        <v>1746</v>
      </c>
      <c r="K887" s="23" t="s">
        <v>1746</v>
      </c>
      <c r="L887" s="94">
        <v>0</v>
      </c>
      <c r="M887" s="94" t="s">
        <v>1746</v>
      </c>
      <c r="N887" s="94">
        <v>7.2</v>
      </c>
      <c r="O887" s="23" t="s">
        <v>1746</v>
      </c>
      <c r="P887" s="15" t="s">
        <v>1746</v>
      </c>
      <c r="Q887" s="15" t="s">
        <v>1746</v>
      </c>
      <c r="R887" s="136">
        <v>6</v>
      </c>
      <c r="S887" s="93">
        <v>1</v>
      </c>
      <c r="T887" s="138">
        <v>7.2</v>
      </c>
      <c r="U887" s="22" t="s">
        <v>1746</v>
      </c>
      <c r="V887" s="24" t="s">
        <v>1746</v>
      </c>
      <c r="W887" s="94">
        <v>6</v>
      </c>
      <c r="X887" s="141" t="s">
        <v>1746</v>
      </c>
      <c r="Y887" s="141" t="s">
        <v>1746</v>
      </c>
      <c r="Z887" s="153" t="s">
        <v>3601</v>
      </c>
    </row>
    <row r="888" spans="1:26" x14ac:dyDescent="0.25">
      <c r="A888" s="29">
        <v>887</v>
      </c>
      <c r="B888" s="90" t="s">
        <v>2064</v>
      </c>
      <c r="C888" s="90" t="s">
        <v>1698</v>
      </c>
      <c r="D888" s="91">
        <v>44331</v>
      </c>
      <c r="E888" s="92">
        <v>0.39583333333333298</v>
      </c>
      <c r="F888" s="92">
        <v>0.85416666666666696</v>
      </c>
      <c r="G888" s="93">
        <v>1200</v>
      </c>
      <c r="H888" s="22" t="s">
        <v>1746</v>
      </c>
      <c r="I888" s="23" t="s">
        <v>1746</v>
      </c>
      <c r="J888" s="23" t="s">
        <v>1746</v>
      </c>
      <c r="K888" s="23" t="s">
        <v>1746</v>
      </c>
      <c r="L888" s="94">
        <v>0</v>
      </c>
      <c r="M888" s="94" t="s">
        <v>1746</v>
      </c>
      <c r="N888" s="94">
        <v>2.9</v>
      </c>
      <c r="O888" s="23" t="s">
        <v>1746</v>
      </c>
      <c r="P888" s="15" t="s">
        <v>1746</v>
      </c>
      <c r="Q888" s="15" t="s">
        <v>1746</v>
      </c>
      <c r="R888" s="136">
        <v>0.5</v>
      </c>
      <c r="S888" s="93">
        <v>1</v>
      </c>
      <c r="T888" s="138">
        <v>2.9</v>
      </c>
      <c r="U888" s="22" t="s">
        <v>1746</v>
      </c>
      <c r="V888" s="24" t="s">
        <v>1746</v>
      </c>
      <c r="W888" s="94">
        <v>11</v>
      </c>
      <c r="X888" s="141" t="s">
        <v>1746</v>
      </c>
      <c r="Y888" s="141" t="s">
        <v>1746</v>
      </c>
      <c r="Z888" s="153" t="s">
        <v>1746</v>
      </c>
    </row>
    <row r="889" spans="1:26" x14ac:dyDescent="0.25">
      <c r="A889" s="29">
        <v>888</v>
      </c>
      <c r="B889" s="90" t="s">
        <v>2064</v>
      </c>
      <c r="C889" s="90" t="s">
        <v>1849</v>
      </c>
      <c r="D889" s="91">
        <v>44332</v>
      </c>
      <c r="E889" s="92">
        <v>0.40277777777777801</v>
      </c>
      <c r="F889" s="92">
        <v>0.81944444444444497</v>
      </c>
      <c r="G889" s="93">
        <v>1200</v>
      </c>
      <c r="H889" s="22" t="s">
        <v>1746</v>
      </c>
      <c r="I889" s="23" t="s">
        <v>1746</v>
      </c>
      <c r="J889" s="23" t="s">
        <v>1746</v>
      </c>
      <c r="K889" s="23" t="s">
        <v>1746</v>
      </c>
      <c r="L889" s="94">
        <v>0</v>
      </c>
      <c r="M889" s="94" t="s">
        <v>1746</v>
      </c>
      <c r="N889" s="94">
        <v>4.3</v>
      </c>
      <c r="O889" s="23" t="s">
        <v>1746</v>
      </c>
      <c r="P889" s="15" t="s">
        <v>1746</v>
      </c>
      <c r="Q889" s="15" t="s">
        <v>1746</v>
      </c>
      <c r="R889" s="136">
        <v>25</v>
      </c>
      <c r="S889" s="93">
        <v>1</v>
      </c>
      <c r="T889" s="138">
        <v>4.3</v>
      </c>
      <c r="U889" s="22" t="s">
        <v>1746</v>
      </c>
      <c r="V889" s="24" t="s">
        <v>1746</v>
      </c>
      <c r="W889" s="94">
        <v>10</v>
      </c>
      <c r="X889" s="141" t="s">
        <v>1746</v>
      </c>
      <c r="Y889" s="141" t="s">
        <v>1746</v>
      </c>
      <c r="Z889" s="153" t="s">
        <v>1746</v>
      </c>
    </row>
    <row r="890" spans="1:26" x14ac:dyDescent="0.25">
      <c r="A890" s="29">
        <v>889</v>
      </c>
      <c r="B890" s="90" t="s">
        <v>3509</v>
      </c>
      <c r="C890" s="90" t="s">
        <v>3514</v>
      </c>
      <c r="D890" s="91">
        <v>44333</v>
      </c>
      <c r="E890" s="92">
        <v>0.38194444444444398</v>
      </c>
      <c r="F890" s="92">
        <v>0.84722222222222199</v>
      </c>
      <c r="G890" s="93">
        <v>1200</v>
      </c>
      <c r="H890" s="22" t="s">
        <v>1746</v>
      </c>
      <c r="I890" s="23" t="s">
        <v>1746</v>
      </c>
      <c r="J890" s="23" t="s">
        <v>1746</v>
      </c>
      <c r="K890" s="23" t="s">
        <v>1746</v>
      </c>
      <c r="L890" s="94">
        <v>3</v>
      </c>
      <c r="M890" s="94" t="s">
        <v>1746</v>
      </c>
      <c r="N890" s="94">
        <v>4.5</v>
      </c>
      <c r="O890" s="23" t="s">
        <v>1746</v>
      </c>
      <c r="P890" s="15" t="s">
        <v>1746</v>
      </c>
      <c r="Q890" s="15" t="s">
        <v>1746</v>
      </c>
      <c r="R890" s="136">
        <v>3</v>
      </c>
      <c r="S890" s="93">
        <v>1</v>
      </c>
      <c r="T890" s="138">
        <v>1.5</v>
      </c>
      <c r="U890" s="22" t="s">
        <v>1746</v>
      </c>
      <c r="V890" s="24" t="s">
        <v>1746</v>
      </c>
      <c r="W890" s="94">
        <v>10</v>
      </c>
      <c r="X890" s="141" t="s">
        <v>1746</v>
      </c>
      <c r="Y890" s="141" t="s">
        <v>1746</v>
      </c>
      <c r="Z890" s="153" t="s">
        <v>1746</v>
      </c>
    </row>
    <row r="891" spans="1:26" x14ac:dyDescent="0.25">
      <c r="A891" s="29">
        <v>890</v>
      </c>
      <c r="B891" s="90" t="s">
        <v>3509</v>
      </c>
      <c r="C891" s="90" t="s">
        <v>3514</v>
      </c>
      <c r="D891" s="91">
        <v>44334</v>
      </c>
      <c r="E891" s="92">
        <v>0.37152777777777801</v>
      </c>
      <c r="F891" s="92">
        <v>0.82986111111111105</v>
      </c>
      <c r="G891" s="93">
        <v>1200</v>
      </c>
      <c r="H891" s="22" t="s">
        <v>1746</v>
      </c>
      <c r="I891" s="23" t="s">
        <v>1746</v>
      </c>
      <c r="J891" s="23" t="s">
        <v>1746</v>
      </c>
      <c r="K891" s="23" t="s">
        <v>1746</v>
      </c>
      <c r="L891" s="94">
        <v>3</v>
      </c>
      <c r="M891" s="94" t="s">
        <v>1746</v>
      </c>
      <c r="N891" s="94">
        <v>4.2</v>
      </c>
      <c r="O891" s="23" t="s">
        <v>1746</v>
      </c>
      <c r="P891" s="15" t="s">
        <v>1746</v>
      </c>
      <c r="Q891" s="15" t="s">
        <v>1746</v>
      </c>
      <c r="R891" s="136">
        <v>0</v>
      </c>
      <c r="S891" s="93">
        <v>1</v>
      </c>
      <c r="T891" s="138">
        <v>1.2000000000000002</v>
      </c>
      <c r="U891" s="22" t="s">
        <v>1746</v>
      </c>
      <c r="V891" s="24" t="s">
        <v>1746</v>
      </c>
      <c r="W891" s="94">
        <v>11</v>
      </c>
      <c r="X891" s="141" t="s">
        <v>1746</v>
      </c>
      <c r="Y891" s="141" t="s">
        <v>1746</v>
      </c>
      <c r="Z891" s="153" t="s">
        <v>1746</v>
      </c>
    </row>
    <row r="892" spans="1:26" x14ac:dyDescent="0.25">
      <c r="A892" s="29">
        <v>891</v>
      </c>
      <c r="B892" s="90" t="s">
        <v>3509</v>
      </c>
      <c r="C892" s="90" t="s">
        <v>3514</v>
      </c>
      <c r="D892" s="91">
        <v>44335</v>
      </c>
      <c r="E892" s="92">
        <v>0.36111111111111099</v>
      </c>
      <c r="F892" s="92">
        <v>0.81944444444444497</v>
      </c>
      <c r="G892" s="93">
        <v>1200</v>
      </c>
      <c r="H892" s="22" t="s">
        <v>1746</v>
      </c>
      <c r="I892" s="23" t="s">
        <v>1746</v>
      </c>
      <c r="J892" s="23" t="s">
        <v>1746</v>
      </c>
      <c r="K892" s="23" t="s">
        <v>1746</v>
      </c>
      <c r="L892" s="94">
        <v>3</v>
      </c>
      <c r="M892" s="94" t="s">
        <v>1746</v>
      </c>
      <c r="N892" s="94">
        <v>4.7</v>
      </c>
      <c r="O892" s="23" t="s">
        <v>1746</v>
      </c>
      <c r="P892" s="15" t="s">
        <v>1746</v>
      </c>
      <c r="Q892" s="15" t="s">
        <v>1746</v>
      </c>
      <c r="R892" s="136">
        <v>0</v>
      </c>
      <c r="S892" s="93">
        <v>1</v>
      </c>
      <c r="T892" s="138">
        <v>1.7000000000000002</v>
      </c>
      <c r="U892" s="22" t="s">
        <v>1746</v>
      </c>
      <c r="V892" s="24" t="s">
        <v>1746</v>
      </c>
      <c r="W892" s="94">
        <v>11</v>
      </c>
      <c r="X892" s="141" t="s">
        <v>1746</v>
      </c>
      <c r="Y892" s="141" t="s">
        <v>1746</v>
      </c>
      <c r="Z892" s="153" t="s">
        <v>1746</v>
      </c>
    </row>
    <row r="893" spans="1:26" x14ac:dyDescent="0.25">
      <c r="A893" s="29">
        <v>892</v>
      </c>
      <c r="B893" s="90" t="s">
        <v>3509</v>
      </c>
      <c r="C893" s="90" t="s">
        <v>2717</v>
      </c>
      <c r="D893" s="91">
        <v>44336</v>
      </c>
      <c r="E893" s="92">
        <v>0.40972222222222199</v>
      </c>
      <c r="F893" s="92">
        <v>0.83333333333333304</v>
      </c>
      <c r="G893" s="93">
        <v>1200</v>
      </c>
      <c r="H893" s="22" t="s">
        <v>1746</v>
      </c>
      <c r="I893" s="23" t="s">
        <v>1746</v>
      </c>
      <c r="J893" s="23" t="s">
        <v>1746</v>
      </c>
      <c r="K893" s="23" t="s">
        <v>1746</v>
      </c>
      <c r="L893" s="94">
        <v>2.5</v>
      </c>
      <c r="M893" s="94" t="s">
        <v>1746</v>
      </c>
      <c r="N893" s="94">
        <v>5.7</v>
      </c>
      <c r="O893" s="23" t="s">
        <v>1746</v>
      </c>
      <c r="P893" s="15" t="s">
        <v>1746</v>
      </c>
      <c r="Q893" s="15" t="s">
        <v>1746</v>
      </c>
      <c r="R893" s="136">
        <v>7</v>
      </c>
      <c r="S893" s="93">
        <v>3</v>
      </c>
      <c r="T893" s="138">
        <v>9.6000000000000014</v>
      </c>
      <c r="U893" s="22" t="s">
        <v>1746</v>
      </c>
      <c r="V893" s="24" t="s">
        <v>1746</v>
      </c>
      <c r="W893" s="94">
        <v>9</v>
      </c>
      <c r="X893" s="141" t="s">
        <v>1746</v>
      </c>
      <c r="Y893" s="141" t="s">
        <v>1746</v>
      </c>
      <c r="Z893" s="153" t="s">
        <v>3600</v>
      </c>
    </row>
    <row r="894" spans="1:26" x14ac:dyDescent="0.25">
      <c r="A894" s="29">
        <v>893</v>
      </c>
      <c r="B894" s="90" t="s">
        <v>3509</v>
      </c>
      <c r="C894" s="90" t="s">
        <v>2726</v>
      </c>
      <c r="D894" s="91">
        <v>44337</v>
      </c>
      <c r="E894" s="92">
        <v>0.38194444444444398</v>
      </c>
      <c r="F894" s="92">
        <v>0.84027777777777801</v>
      </c>
      <c r="G894" s="93">
        <v>1200</v>
      </c>
      <c r="H894" s="22" t="s">
        <v>1746</v>
      </c>
      <c r="I894" s="23" t="s">
        <v>1746</v>
      </c>
      <c r="J894" s="23" t="s">
        <v>1746</v>
      </c>
      <c r="K894" s="23" t="s">
        <v>1746</v>
      </c>
      <c r="L894" s="94">
        <v>0</v>
      </c>
      <c r="M894" s="94" t="s">
        <v>1746</v>
      </c>
      <c r="N894" s="94">
        <v>6</v>
      </c>
      <c r="O894" s="23" t="s">
        <v>1746</v>
      </c>
      <c r="P894" s="15" t="s">
        <v>1746</v>
      </c>
      <c r="Q894" s="15" t="s">
        <v>1746</v>
      </c>
      <c r="R894" s="136">
        <v>25.5</v>
      </c>
      <c r="S894" s="93">
        <v>3</v>
      </c>
      <c r="T894" s="138">
        <v>18</v>
      </c>
      <c r="U894" s="22" t="s">
        <v>1746</v>
      </c>
      <c r="V894" s="24" t="s">
        <v>1746</v>
      </c>
      <c r="W894" s="94">
        <v>11</v>
      </c>
      <c r="X894" s="141" t="s">
        <v>1746</v>
      </c>
      <c r="Y894" s="141" t="s">
        <v>1746</v>
      </c>
      <c r="Z894" s="153" t="s">
        <v>1746</v>
      </c>
    </row>
    <row r="895" spans="1:26" x14ac:dyDescent="0.25">
      <c r="A895" s="29">
        <v>894</v>
      </c>
      <c r="B895" s="90" t="s">
        <v>3509</v>
      </c>
      <c r="C895" s="90" t="s">
        <v>3319</v>
      </c>
      <c r="D895" s="91">
        <v>44338</v>
      </c>
      <c r="E895" s="92">
        <v>0.49305555555555602</v>
      </c>
      <c r="F895" s="92">
        <v>0.82638888888888895</v>
      </c>
      <c r="G895" s="93">
        <v>1200</v>
      </c>
      <c r="H895" s="22" t="s">
        <v>1746</v>
      </c>
      <c r="I895" s="23" t="s">
        <v>1746</v>
      </c>
      <c r="J895" s="23" t="s">
        <v>1746</v>
      </c>
      <c r="K895" s="23" t="s">
        <v>1746</v>
      </c>
      <c r="L895" s="94">
        <v>0</v>
      </c>
      <c r="M895" s="94" t="s">
        <v>1746</v>
      </c>
      <c r="N895" s="94">
        <v>0</v>
      </c>
      <c r="O895" s="23" t="s">
        <v>1746</v>
      </c>
      <c r="P895" s="15" t="s">
        <v>1746</v>
      </c>
      <c r="Q895" s="15" t="s">
        <v>1746</v>
      </c>
      <c r="R895" s="136">
        <v>0</v>
      </c>
      <c r="S895" s="93">
        <v>0</v>
      </c>
      <c r="T895" s="138">
        <v>0</v>
      </c>
      <c r="U895" s="22" t="s">
        <v>1746</v>
      </c>
      <c r="V895" s="24" t="s">
        <v>1746</v>
      </c>
      <c r="W895" s="94">
        <v>8</v>
      </c>
      <c r="X895" s="141" t="s">
        <v>1746</v>
      </c>
      <c r="Y895" s="141" t="s">
        <v>1746</v>
      </c>
      <c r="Z895" s="153" t="s">
        <v>1746</v>
      </c>
    </row>
    <row r="896" spans="1:26" x14ac:dyDescent="0.25">
      <c r="A896" s="29">
        <v>895</v>
      </c>
      <c r="B896" s="90" t="s">
        <v>3509</v>
      </c>
      <c r="C896" s="90" t="s">
        <v>1849</v>
      </c>
      <c r="D896" s="91">
        <v>44339</v>
      </c>
      <c r="E896" s="92">
        <v>0.42708333333333298</v>
      </c>
      <c r="F896" s="92">
        <v>0.84375</v>
      </c>
      <c r="G896" s="93">
        <v>1200</v>
      </c>
      <c r="H896" s="22" t="s">
        <v>1746</v>
      </c>
      <c r="I896" s="23" t="s">
        <v>1746</v>
      </c>
      <c r="J896" s="23" t="s">
        <v>1746</v>
      </c>
      <c r="K896" s="23" t="s">
        <v>1746</v>
      </c>
      <c r="L896" s="94">
        <v>0</v>
      </c>
      <c r="M896" s="94" t="s">
        <v>1746</v>
      </c>
      <c r="N896" s="94">
        <v>4.8</v>
      </c>
      <c r="O896" s="23" t="s">
        <v>1746</v>
      </c>
      <c r="P896" s="15" t="s">
        <v>1746</v>
      </c>
      <c r="Q896" s="15" t="s">
        <v>1746</v>
      </c>
      <c r="R896" s="136">
        <v>29</v>
      </c>
      <c r="S896" s="93">
        <v>2</v>
      </c>
      <c r="T896" s="138">
        <v>9.6</v>
      </c>
      <c r="U896" s="22" t="s">
        <v>1746</v>
      </c>
      <c r="V896" s="24" t="s">
        <v>1746</v>
      </c>
      <c r="W896" s="94">
        <v>10</v>
      </c>
      <c r="X896" s="141" t="s">
        <v>1746</v>
      </c>
      <c r="Y896" s="141" t="s">
        <v>1746</v>
      </c>
      <c r="Z896" s="153" t="s">
        <v>1746</v>
      </c>
    </row>
    <row r="897" spans="1:26" x14ac:dyDescent="0.25">
      <c r="A897" s="29">
        <v>896</v>
      </c>
      <c r="B897" s="90" t="s">
        <v>3511</v>
      </c>
      <c r="C897" s="90" t="s">
        <v>356</v>
      </c>
      <c r="D897" s="91">
        <v>44340</v>
      </c>
      <c r="E897" s="92">
        <v>0.44097222222222199</v>
      </c>
      <c r="F897" s="92">
        <v>0.81597222222222199</v>
      </c>
      <c r="G897" s="93">
        <v>1200</v>
      </c>
      <c r="H897" s="22" t="s">
        <v>1746</v>
      </c>
      <c r="I897" s="23" t="s">
        <v>1746</v>
      </c>
      <c r="J897" s="23" t="s">
        <v>1746</v>
      </c>
      <c r="K897" s="23" t="s">
        <v>1746</v>
      </c>
      <c r="L897" s="94">
        <v>0</v>
      </c>
      <c r="M897" s="94" t="s">
        <v>1746</v>
      </c>
      <c r="N897" s="94">
        <v>6.6</v>
      </c>
      <c r="O897" s="23" t="s">
        <v>1746</v>
      </c>
      <c r="P897" s="15" t="s">
        <v>1746</v>
      </c>
      <c r="Q897" s="15" t="s">
        <v>1746</v>
      </c>
      <c r="R897" s="136">
        <v>5.6</v>
      </c>
      <c r="S897" s="93">
        <v>1</v>
      </c>
      <c r="T897" s="138">
        <v>6.6</v>
      </c>
      <c r="U897" s="22" t="s">
        <v>1746</v>
      </c>
      <c r="V897" s="24" t="s">
        <v>1746</v>
      </c>
      <c r="W897" s="94">
        <v>9</v>
      </c>
      <c r="X897" s="141" t="s">
        <v>1746</v>
      </c>
      <c r="Y897" s="141" t="s">
        <v>1746</v>
      </c>
      <c r="Z897" s="153" t="s">
        <v>1746</v>
      </c>
    </row>
    <row r="898" spans="1:26" x14ac:dyDescent="0.25">
      <c r="A898" s="29">
        <v>897</v>
      </c>
      <c r="B898" s="90" t="s">
        <v>3511</v>
      </c>
      <c r="C898" s="90" t="s">
        <v>1849</v>
      </c>
      <c r="D898" s="91">
        <v>44341</v>
      </c>
      <c r="E898" s="92">
        <v>0.46180555555555602</v>
      </c>
      <c r="F898" s="92">
        <v>0.83680555555555503</v>
      </c>
      <c r="G898" s="93">
        <v>1200</v>
      </c>
      <c r="H898" s="22" t="s">
        <v>1746</v>
      </c>
      <c r="I898" s="23" t="s">
        <v>1746</v>
      </c>
      <c r="J898" s="23" t="s">
        <v>1746</v>
      </c>
      <c r="K898" s="23" t="s">
        <v>1746</v>
      </c>
      <c r="L898" s="94">
        <v>0</v>
      </c>
      <c r="M898" s="94" t="s">
        <v>1746</v>
      </c>
      <c r="N898" s="94">
        <v>4</v>
      </c>
      <c r="O898" s="23" t="s">
        <v>1746</v>
      </c>
      <c r="P898" s="15" t="s">
        <v>1746</v>
      </c>
      <c r="Q898" s="15" t="s">
        <v>1746</v>
      </c>
      <c r="R898" s="136">
        <v>17.600000000000001</v>
      </c>
      <c r="S898" s="93">
        <v>1</v>
      </c>
      <c r="T898" s="138">
        <v>4</v>
      </c>
      <c r="U898" s="22" t="s">
        <v>1746</v>
      </c>
      <c r="V898" s="24" t="s">
        <v>1746</v>
      </c>
      <c r="W898" s="94">
        <v>9</v>
      </c>
      <c r="X898" s="141" t="s">
        <v>1746</v>
      </c>
      <c r="Y898" s="141" t="s">
        <v>1746</v>
      </c>
      <c r="Z898" s="153" t="s">
        <v>1746</v>
      </c>
    </row>
    <row r="899" spans="1:26" x14ac:dyDescent="0.25">
      <c r="A899" s="29">
        <v>898</v>
      </c>
      <c r="B899" s="90" t="s">
        <v>3511</v>
      </c>
      <c r="C899" s="90" t="s">
        <v>1849</v>
      </c>
      <c r="D899" s="91">
        <v>44342</v>
      </c>
      <c r="E899" s="92">
        <v>0.38888888888888901</v>
      </c>
      <c r="F899" s="92">
        <v>0.80555555555555503</v>
      </c>
      <c r="G899" s="93">
        <v>1200</v>
      </c>
      <c r="H899" s="22" t="s">
        <v>1746</v>
      </c>
      <c r="I899" s="23" t="s">
        <v>1746</v>
      </c>
      <c r="J899" s="23" t="s">
        <v>1746</v>
      </c>
      <c r="K899" s="23" t="s">
        <v>1746</v>
      </c>
      <c r="L899" s="94">
        <v>0</v>
      </c>
      <c r="M899" s="94" t="s">
        <v>1746</v>
      </c>
      <c r="N899" s="94">
        <v>4.7</v>
      </c>
      <c r="O899" s="23" t="s">
        <v>1746</v>
      </c>
      <c r="P899" s="15" t="s">
        <v>1746</v>
      </c>
      <c r="Q899" s="15" t="s">
        <v>1746</v>
      </c>
      <c r="R899" s="136">
        <v>32.200000000000003</v>
      </c>
      <c r="S899" s="93">
        <v>1</v>
      </c>
      <c r="T899" s="138">
        <v>4.7</v>
      </c>
      <c r="U899" s="22" t="s">
        <v>1746</v>
      </c>
      <c r="V899" s="24" t="s">
        <v>1746</v>
      </c>
      <c r="W899" s="94">
        <v>10</v>
      </c>
      <c r="X899" s="141" t="s">
        <v>1746</v>
      </c>
      <c r="Y899" s="141" t="s">
        <v>1746</v>
      </c>
      <c r="Z899" s="153" t="s">
        <v>1746</v>
      </c>
    </row>
    <row r="900" spans="1:26" x14ac:dyDescent="0.25">
      <c r="A900" s="29">
        <v>899</v>
      </c>
      <c r="B900" s="90" t="s">
        <v>3511</v>
      </c>
      <c r="C900" s="90" t="s">
        <v>2726</v>
      </c>
      <c r="D900" s="91">
        <v>44343</v>
      </c>
      <c r="E900" s="92">
        <v>0.48611111111111099</v>
      </c>
      <c r="F900" s="92">
        <v>0.81944444444444497</v>
      </c>
      <c r="G900" s="93">
        <v>1200</v>
      </c>
      <c r="H900" s="22" t="s">
        <v>1746</v>
      </c>
      <c r="I900" s="23" t="s">
        <v>1746</v>
      </c>
      <c r="J900" s="23" t="s">
        <v>1746</v>
      </c>
      <c r="K900" s="23" t="s">
        <v>1746</v>
      </c>
      <c r="L900" s="94">
        <v>0</v>
      </c>
      <c r="M900" s="94" t="s">
        <v>1746</v>
      </c>
      <c r="N900" s="94">
        <v>10</v>
      </c>
      <c r="O900" s="23" t="s">
        <v>1746</v>
      </c>
      <c r="P900" s="15" t="s">
        <v>1746</v>
      </c>
      <c r="Q900" s="15" t="s">
        <v>1746</v>
      </c>
      <c r="R900" s="136">
        <v>31.3</v>
      </c>
      <c r="S900" s="93">
        <v>3</v>
      </c>
      <c r="T900" s="138">
        <v>30</v>
      </c>
      <c r="U900" s="22" t="s">
        <v>1746</v>
      </c>
      <c r="V900" s="24" t="s">
        <v>1746</v>
      </c>
      <c r="W900" s="94">
        <v>8</v>
      </c>
      <c r="X900" s="141" t="s">
        <v>1746</v>
      </c>
      <c r="Y900" s="141" t="s">
        <v>1746</v>
      </c>
      <c r="Z900" s="153" t="s">
        <v>1746</v>
      </c>
    </row>
    <row r="901" spans="1:26" x14ac:dyDescent="0.25">
      <c r="A901" s="29">
        <v>900</v>
      </c>
      <c r="B901" s="90" t="s">
        <v>3511</v>
      </c>
      <c r="C901" s="90" t="s">
        <v>3319</v>
      </c>
      <c r="D901" s="91">
        <v>44344</v>
      </c>
      <c r="E901" s="92">
        <v>0.41319444444444398</v>
      </c>
      <c r="F901" s="92">
        <v>0.78819444444444497</v>
      </c>
      <c r="G901" s="93">
        <v>1200</v>
      </c>
      <c r="H901" s="22" t="s">
        <v>1746</v>
      </c>
      <c r="I901" s="23" t="s">
        <v>1746</v>
      </c>
      <c r="J901" s="23" t="s">
        <v>1746</v>
      </c>
      <c r="K901" s="23" t="s">
        <v>1746</v>
      </c>
      <c r="L901" s="94">
        <v>0</v>
      </c>
      <c r="M901" s="94" t="s">
        <v>1746</v>
      </c>
      <c r="N901" s="94">
        <v>0</v>
      </c>
      <c r="O901" s="23" t="s">
        <v>1746</v>
      </c>
      <c r="P901" s="15" t="s">
        <v>1746</v>
      </c>
      <c r="Q901" s="15" t="s">
        <v>1746</v>
      </c>
      <c r="R901" s="136">
        <v>12.5</v>
      </c>
      <c r="S901" s="93">
        <v>3</v>
      </c>
      <c r="T901" s="138">
        <v>0</v>
      </c>
      <c r="U901" s="22" t="s">
        <v>1746</v>
      </c>
      <c r="V901" s="24" t="s">
        <v>1746</v>
      </c>
      <c r="W901" s="94">
        <v>8</v>
      </c>
      <c r="X901" s="141" t="s">
        <v>1746</v>
      </c>
      <c r="Y901" s="141" t="s">
        <v>1746</v>
      </c>
      <c r="Z901" s="153" t="s">
        <v>3599</v>
      </c>
    </row>
    <row r="902" spans="1:26" x14ac:dyDescent="0.25">
      <c r="A902" s="29">
        <v>901</v>
      </c>
      <c r="B902" s="90" t="s">
        <v>3511</v>
      </c>
      <c r="C902" s="90" t="s">
        <v>2726</v>
      </c>
      <c r="D902" s="91">
        <v>44345</v>
      </c>
      <c r="E902" s="92">
        <v>0.41319444444444398</v>
      </c>
      <c r="F902" s="92">
        <v>0.82986111111111105</v>
      </c>
      <c r="G902" s="93">
        <v>1200</v>
      </c>
      <c r="H902" s="22" t="s">
        <v>1746</v>
      </c>
      <c r="I902" s="23" t="s">
        <v>1746</v>
      </c>
      <c r="J902" s="23" t="s">
        <v>1746</v>
      </c>
      <c r="K902" s="23" t="s">
        <v>1746</v>
      </c>
      <c r="L902" s="94">
        <v>0</v>
      </c>
      <c r="M902" s="94" t="s">
        <v>1746</v>
      </c>
      <c r="N902" s="94">
        <v>13</v>
      </c>
      <c r="O902" s="23" t="s">
        <v>1746</v>
      </c>
      <c r="P902" s="15" t="s">
        <v>1746</v>
      </c>
      <c r="Q902" s="15" t="s">
        <v>1746</v>
      </c>
      <c r="R902" s="136">
        <v>58.9</v>
      </c>
      <c r="S902" s="93">
        <v>3</v>
      </c>
      <c r="T902" s="138">
        <v>39</v>
      </c>
      <c r="U902" s="22" t="s">
        <v>1746</v>
      </c>
      <c r="V902" s="24" t="s">
        <v>1746</v>
      </c>
      <c r="W902" s="94">
        <v>10</v>
      </c>
      <c r="X902" s="141" t="s">
        <v>1746</v>
      </c>
      <c r="Y902" s="141" t="s">
        <v>1746</v>
      </c>
      <c r="Z902" s="153" t="s">
        <v>1746</v>
      </c>
    </row>
    <row r="903" spans="1:26" x14ac:dyDescent="0.25">
      <c r="A903" s="29">
        <v>902</v>
      </c>
      <c r="B903" s="90" t="s">
        <v>3511</v>
      </c>
      <c r="C903" s="90" t="s">
        <v>356</v>
      </c>
      <c r="D903" s="91">
        <v>44346</v>
      </c>
      <c r="E903" s="92">
        <v>0.42361111111111099</v>
      </c>
      <c r="F903" s="92">
        <v>0.84027777777777801</v>
      </c>
      <c r="G903" s="93">
        <v>1200</v>
      </c>
      <c r="H903" s="22" t="s">
        <v>1746</v>
      </c>
      <c r="I903" s="23" t="s">
        <v>1746</v>
      </c>
      <c r="J903" s="23" t="s">
        <v>1746</v>
      </c>
      <c r="K903" s="23" t="s">
        <v>1746</v>
      </c>
      <c r="L903" s="94">
        <v>0</v>
      </c>
      <c r="M903" s="94" t="s">
        <v>1746</v>
      </c>
      <c r="N903" s="94">
        <v>6.5</v>
      </c>
      <c r="O903" s="23" t="s">
        <v>1746</v>
      </c>
      <c r="P903" s="15" t="s">
        <v>1746</v>
      </c>
      <c r="Q903" s="15" t="s">
        <v>1746</v>
      </c>
      <c r="R903" s="136">
        <v>21</v>
      </c>
      <c r="S903" s="93">
        <v>1</v>
      </c>
      <c r="T903" s="138">
        <v>6.5</v>
      </c>
      <c r="U903" s="22" t="s">
        <v>1746</v>
      </c>
      <c r="V903" s="24" t="s">
        <v>1746</v>
      </c>
      <c r="W903" s="94">
        <v>10</v>
      </c>
      <c r="X903" s="141" t="s">
        <v>1746</v>
      </c>
      <c r="Y903" s="141" t="s">
        <v>1746</v>
      </c>
      <c r="Z903" s="153" t="s">
        <v>1746</v>
      </c>
    </row>
    <row r="904" spans="1:26" x14ac:dyDescent="0.25">
      <c r="A904" s="29">
        <v>903</v>
      </c>
      <c r="B904" s="90" t="s">
        <v>3511</v>
      </c>
      <c r="C904" s="90" t="s">
        <v>2726</v>
      </c>
      <c r="D904" s="91">
        <v>44347</v>
      </c>
      <c r="E904" s="92">
        <v>0.45138888888888901</v>
      </c>
      <c r="F904" s="92">
        <v>0.82638888888888895</v>
      </c>
      <c r="G904" s="93">
        <v>1200</v>
      </c>
      <c r="H904" s="22" t="s">
        <v>1746</v>
      </c>
      <c r="I904" s="23" t="s">
        <v>1746</v>
      </c>
      <c r="J904" s="23" t="s">
        <v>1746</v>
      </c>
      <c r="K904" s="23" t="s">
        <v>1746</v>
      </c>
      <c r="L904" s="94">
        <v>2.2000000000000002</v>
      </c>
      <c r="M904" s="94" t="s">
        <v>1746</v>
      </c>
      <c r="N904" s="94">
        <v>12</v>
      </c>
      <c r="O904" s="23" t="s">
        <v>1746</v>
      </c>
      <c r="P904" s="15" t="s">
        <v>1746</v>
      </c>
      <c r="Q904" s="15" t="s">
        <v>1746</v>
      </c>
      <c r="R904" s="136">
        <v>27.6</v>
      </c>
      <c r="S904" s="93">
        <v>3</v>
      </c>
      <c r="T904" s="138">
        <v>29.400000000000002</v>
      </c>
      <c r="U904" s="22" t="s">
        <v>1746</v>
      </c>
      <c r="V904" s="24" t="s">
        <v>1746</v>
      </c>
      <c r="W904" s="94">
        <v>9</v>
      </c>
      <c r="X904" s="141" t="s">
        <v>1746</v>
      </c>
      <c r="Y904" s="141" t="s">
        <v>1746</v>
      </c>
      <c r="Z904" s="153" t="s">
        <v>1746</v>
      </c>
    </row>
    <row r="905" spans="1:26" x14ac:dyDescent="0.25">
      <c r="A905" s="29">
        <v>904</v>
      </c>
      <c r="B905" s="90" t="s">
        <v>2064</v>
      </c>
      <c r="C905" s="90" t="s">
        <v>204</v>
      </c>
      <c r="D905" s="91">
        <v>44348</v>
      </c>
      <c r="E905" s="92">
        <v>0.63541666666666696</v>
      </c>
      <c r="F905" s="92">
        <v>0.88541666666666696</v>
      </c>
      <c r="G905" s="93">
        <v>1200</v>
      </c>
      <c r="H905" s="22" t="s">
        <v>1746</v>
      </c>
      <c r="I905" s="23" t="s">
        <v>1746</v>
      </c>
      <c r="J905" s="23" t="s">
        <v>1746</v>
      </c>
      <c r="K905" s="23" t="s">
        <v>1746</v>
      </c>
      <c r="L905" s="94">
        <v>0</v>
      </c>
      <c r="M905" s="94" t="s">
        <v>1746</v>
      </c>
      <c r="N905" s="94">
        <v>6.4</v>
      </c>
      <c r="O905" s="23" t="s">
        <v>1746</v>
      </c>
      <c r="P905" s="15" t="s">
        <v>1746</v>
      </c>
      <c r="Q905" s="15" t="s">
        <v>1746</v>
      </c>
      <c r="R905" s="136">
        <v>11.5</v>
      </c>
      <c r="S905" s="93">
        <v>2</v>
      </c>
      <c r="T905" s="138">
        <v>12.8</v>
      </c>
      <c r="U905" s="22" t="s">
        <v>1746</v>
      </c>
      <c r="V905" s="24" t="s">
        <v>1746</v>
      </c>
      <c r="W905" s="94">
        <v>6</v>
      </c>
      <c r="X905" s="141" t="s">
        <v>1746</v>
      </c>
      <c r="Y905" s="141" t="s">
        <v>1746</v>
      </c>
      <c r="Z905" s="153" t="s">
        <v>3299</v>
      </c>
    </row>
    <row r="906" spans="1:26" x14ac:dyDescent="0.25">
      <c r="A906" s="29">
        <v>905</v>
      </c>
      <c r="B906" s="90" t="s">
        <v>3511</v>
      </c>
      <c r="C906" s="90" t="s">
        <v>3514</v>
      </c>
      <c r="D906" s="91">
        <v>44348</v>
      </c>
      <c r="E906" s="92">
        <v>0.39930555555555602</v>
      </c>
      <c r="F906" s="92">
        <v>0.78819444444444497</v>
      </c>
      <c r="G906" s="93">
        <v>1200</v>
      </c>
      <c r="H906" s="22" t="s">
        <v>1746</v>
      </c>
      <c r="I906" s="23" t="s">
        <v>1746</v>
      </c>
      <c r="J906" s="23" t="s">
        <v>1746</v>
      </c>
      <c r="K906" s="23" t="s">
        <v>1746</v>
      </c>
      <c r="L906" s="94">
        <v>0</v>
      </c>
      <c r="M906" s="94" t="s">
        <v>1746</v>
      </c>
      <c r="N906" s="94">
        <v>7</v>
      </c>
      <c r="O906" s="23" t="s">
        <v>1746</v>
      </c>
      <c r="P906" s="15" t="s">
        <v>1746</v>
      </c>
      <c r="Q906" s="15" t="s">
        <v>1746</v>
      </c>
      <c r="R906" s="136">
        <v>5</v>
      </c>
      <c r="S906" s="93">
        <v>2</v>
      </c>
      <c r="T906" s="138">
        <v>14</v>
      </c>
      <c r="U906" s="22" t="s">
        <v>1746</v>
      </c>
      <c r="V906" s="24" t="s">
        <v>1746</v>
      </c>
      <c r="W906" s="94">
        <v>8.3000000000000007</v>
      </c>
      <c r="X906" s="141" t="s">
        <v>1746</v>
      </c>
      <c r="Y906" s="141" t="s">
        <v>1746</v>
      </c>
      <c r="Z906" s="153" t="s">
        <v>3598</v>
      </c>
    </row>
    <row r="907" spans="1:26" x14ac:dyDescent="0.25">
      <c r="A907" s="29">
        <v>906</v>
      </c>
      <c r="B907" s="90" t="s">
        <v>3511</v>
      </c>
      <c r="C907" s="90" t="s">
        <v>1878</v>
      </c>
      <c r="D907" s="91">
        <v>44349</v>
      </c>
      <c r="E907" s="92">
        <v>0.54513888888888895</v>
      </c>
      <c r="F907" s="92">
        <v>0.87847222222222199</v>
      </c>
      <c r="G907" s="93">
        <v>1200</v>
      </c>
      <c r="H907" s="22" t="s">
        <v>1746</v>
      </c>
      <c r="I907" s="23" t="s">
        <v>1746</v>
      </c>
      <c r="J907" s="23" t="s">
        <v>1746</v>
      </c>
      <c r="K907" s="23" t="s">
        <v>1746</v>
      </c>
      <c r="L907" s="94">
        <v>0.5</v>
      </c>
      <c r="M907" s="94" t="s">
        <v>1746</v>
      </c>
      <c r="N907" s="94">
        <v>6.1</v>
      </c>
      <c r="O907" s="23" t="s">
        <v>1746</v>
      </c>
      <c r="P907" s="15" t="s">
        <v>1746</v>
      </c>
      <c r="Q907" s="15" t="s">
        <v>1746</v>
      </c>
      <c r="R907" s="136">
        <v>4.5999999999999996</v>
      </c>
      <c r="S907" s="93">
        <v>2</v>
      </c>
      <c r="T907" s="138">
        <v>11.2</v>
      </c>
      <c r="U907" s="22" t="s">
        <v>1746</v>
      </c>
      <c r="V907" s="24" t="s">
        <v>1746</v>
      </c>
      <c r="W907" s="94">
        <v>8</v>
      </c>
      <c r="X907" s="141" t="s">
        <v>1746</v>
      </c>
      <c r="Y907" s="141" t="s">
        <v>1746</v>
      </c>
      <c r="Z907" s="153" t="s">
        <v>1746</v>
      </c>
    </row>
    <row r="908" spans="1:26" x14ac:dyDescent="0.25">
      <c r="A908" s="29">
        <v>907</v>
      </c>
      <c r="B908" s="90" t="s">
        <v>2064</v>
      </c>
      <c r="C908" s="90" t="s">
        <v>196</v>
      </c>
      <c r="D908" s="91">
        <v>44349</v>
      </c>
      <c r="E908" s="92">
        <v>0.41666666666666702</v>
      </c>
      <c r="F908" s="92">
        <v>0.75</v>
      </c>
      <c r="G908" s="93">
        <v>1200</v>
      </c>
      <c r="H908" s="22" t="s">
        <v>1746</v>
      </c>
      <c r="I908" s="23" t="s">
        <v>1746</v>
      </c>
      <c r="J908" s="23" t="s">
        <v>1746</v>
      </c>
      <c r="K908" s="23" t="s">
        <v>1746</v>
      </c>
      <c r="L908" s="94">
        <v>1.7</v>
      </c>
      <c r="M908" s="94" t="s">
        <v>1746</v>
      </c>
      <c r="N908" s="94">
        <v>3</v>
      </c>
      <c r="O908" s="23" t="s">
        <v>1746</v>
      </c>
      <c r="P908" s="15" t="s">
        <v>1746</v>
      </c>
      <c r="Q908" s="15" t="s">
        <v>1746</v>
      </c>
      <c r="R908" s="136">
        <v>6.5</v>
      </c>
      <c r="S908" s="93">
        <v>1</v>
      </c>
      <c r="T908" s="138">
        <v>1.3</v>
      </c>
      <c r="U908" s="22" t="s">
        <v>1746</v>
      </c>
      <c r="V908" s="24" t="s">
        <v>1746</v>
      </c>
      <c r="W908" s="94">
        <v>8</v>
      </c>
      <c r="X908" s="141" t="s">
        <v>1746</v>
      </c>
      <c r="Y908" s="141" t="s">
        <v>1746</v>
      </c>
      <c r="Z908" s="153" t="s">
        <v>1746</v>
      </c>
    </row>
    <row r="909" spans="1:26" x14ac:dyDescent="0.25">
      <c r="A909" s="29">
        <v>908</v>
      </c>
      <c r="B909" s="90" t="s">
        <v>2064</v>
      </c>
      <c r="C909" s="90" t="s">
        <v>224</v>
      </c>
      <c r="D909" s="91">
        <v>44350</v>
      </c>
      <c r="E909" s="92">
        <v>0.40277777777777801</v>
      </c>
      <c r="F909" s="92">
        <v>0.73611111111111105</v>
      </c>
      <c r="G909" s="93">
        <v>1200</v>
      </c>
      <c r="H909" s="22" t="s">
        <v>1746</v>
      </c>
      <c r="I909" s="23" t="s">
        <v>1746</v>
      </c>
      <c r="J909" s="23" t="s">
        <v>1746</v>
      </c>
      <c r="K909" s="23" t="s">
        <v>1746</v>
      </c>
      <c r="L909" s="94">
        <v>0</v>
      </c>
      <c r="M909" s="94" t="s">
        <v>1746</v>
      </c>
      <c r="N909" s="94">
        <v>2.7</v>
      </c>
      <c r="O909" s="23" t="s">
        <v>1746</v>
      </c>
      <c r="P909" s="15" t="s">
        <v>1746</v>
      </c>
      <c r="Q909" s="15" t="s">
        <v>1746</v>
      </c>
      <c r="R909" s="136">
        <v>3</v>
      </c>
      <c r="S909" s="93">
        <v>1</v>
      </c>
      <c r="T909" s="138">
        <v>2.7</v>
      </c>
      <c r="U909" s="22" t="s">
        <v>1746</v>
      </c>
      <c r="V909" s="24" t="s">
        <v>1746</v>
      </c>
      <c r="W909" s="94">
        <v>8</v>
      </c>
      <c r="X909" s="141" t="s">
        <v>1746</v>
      </c>
      <c r="Y909" s="141" t="s">
        <v>1746</v>
      </c>
      <c r="Z909" s="153" t="s">
        <v>1746</v>
      </c>
    </row>
    <row r="910" spans="1:26" x14ac:dyDescent="0.25">
      <c r="A910" s="29">
        <v>909</v>
      </c>
      <c r="B910" s="90" t="s">
        <v>3511</v>
      </c>
      <c r="C910" s="90" t="s">
        <v>3319</v>
      </c>
      <c r="D910" s="91">
        <v>44350</v>
      </c>
      <c r="E910" s="92">
        <v>0.42708333333333298</v>
      </c>
      <c r="F910" s="92">
        <v>0.84375</v>
      </c>
      <c r="G910" s="93">
        <v>1200</v>
      </c>
      <c r="H910" s="22" t="s">
        <v>1746</v>
      </c>
      <c r="I910" s="23" t="s">
        <v>1746</v>
      </c>
      <c r="J910" s="23" t="s">
        <v>1746</v>
      </c>
      <c r="K910" s="23" t="s">
        <v>1746</v>
      </c>
      <c r="L910" s="94">
        <v>0</v>
      </c>
      <c r="M910" s="94" t="s">
        <v>1746</v>
      </c>
      <c r="N910" s="94">
        <v>0</v>
      </c>
      <c r="O910" s="23" t="s">
        <v>1746</v>
      </c>
      <c r="P910" s="15" t="s">
        <v>1746</v>
      </c>
      <c r="Q910" s="15" t="s">
        <v>1746</v>
      </c>
      <c r="R910" s="136">
        <v>0</v>
      </c>
      <c r="S910" s="93">
        <v>0</v>
      </c>
      <c r="T910" s="138">
        <v>0</v>
      </c>
      <c r="U910" s="22" t="s">
        <v>1746</v>
      </c>
      <c r="V910" s="24" t="s">
        <v>1746</v>
      </c>
      <c r="W910" s="94">
        <v>8</v>
      </c>
      <c r="X910" s="141" t="s">
        <v>1746</v>
      </c>
      <c r="Y910" s="141" t="s">
        <v>1746</v>
      </c>
      <c r="Z910" s="153" t="s">
        <v>3597</v>
      </c>
    </row>
    <row r="911" spans="1:26" x14ac:dyDescent="0.25">
      <c r="A911" s="29">
        <v>910</v>
      </c>
      <c r="B911" s="90" t="s">
        <v>2064</v>
      </c>
      <c r="C911" s="90" t="s">
        <v>2726</v>
      </c>
      <c r="D911" s="91">
        <v>44351</v>
      </c>
      <c r="E911" s="92">
        <v>0.43402777777777801</v>
      </c>
      <c r="F911" s="92">
        <v>0.80902777777777801</v>
      </c>
      <c r="G911" s="93">
        <v>1200</v>
      </c>
      <c r="H911" s="22" t="s">
        <v>1746</v>
      </c>
      <c r="I911" s="23" t="s">
        <v>1746</v>
      </c>
      <c r="J911" s="23" t="s">
        <v>1746</v>
      </c>
      <c r="K911" s="23" t="s">
        <v>1746</v>
      </c>
      <c r="L911" s="94">
        <v>0</v>
      </c>
      <c r="M911" s="94" t="s">
        <v>1746</v>
      </c>
      <c r="N911" s="94">
        <v>1</v>
      </c>
      <c r="O911" s="23" t="s">
        <v>1746</v>
      </c>
      <c r="P911" s="15" t="s">
        <v>1746</v>
      </c>
      <c r="Q911" s="15" t="s">
        <v>1746</v>
      </c>
      <c r="R911" s="136">
        <v>4.5</v>
      </c>
      <c r="S911" s="93">
        <v>1</v>
      </c>
      <c r="T911" s="138">
        <v>1</v>
      </c>
      <c r="U911" s="22" t="s">
        <v>1746</v>
      </c>
      <c r="V911" s="24" t="s">
        <v>1746</v>
      </c>
      <c r="W911" s="94">
        <v>9</v>
      </c>
      <c r="X911" s="141" t="s">
        <v>1746</v>
      </c>
      <c r="Y911" s="141" t="s">
        <v>1746</v>
      </c>
      <c r="Z911" s="153" t="s">
        <v>1746</v>
      </c>
    </row>
    <row r="912" spans="1:26" x14ac:dyDescent="0.25">
      <c r="A912" s="29">
        <v>911</v>
      </c>
      <c r="B912" s="90" t="s">
        <v>2064</v>
      </c>
      <c r="C912" s="90" t="s">
        <v>2726</v>
      </c>
      <c r="D912" s="91">
        <v>44352</v>
      </c>
      <c r="E912" s="92">
        <v>0.375</v>
      </c>
      <c r="F912" s="92">
        <v>0.79166666666666696</v>
      </c>
      <c r="G912" s="93">
        <v>1200</v>
      </c>
      <c r="H912" s="22" t="s">
        <v>1746</v>
      </c>
      <c r="I912" s="23" t="s">
        <v>1746</v>
      </c>
      <c r="J912" s="23" t="s">
        <v>1746</v>
      </c>
      <c r="K912" s="23" t="s">
        <v>1746</v>
      </c>
      <c r="L912" s="94">
        <v>0</v>
      </c>
      <c r="M912" s="94" t="s">
        <v>1746</v>
      </c>
      <c r="N912" s="94">
        <v>10.5</v>
      </c>
      <c r="O912" s="23" t="s">
        <v>1746</v>
      </c>
      <c r="P912" s="15" t="s">
        <v>1746</v>
      </c>
      <c r="Q912" s="15" t="s">
        <v>1746</v>
      </c>
      <c r="R912" s="136">
        <v>32</v>
      </c>
      <c r="S912" s="93">
        <v>1</v>
      </c>
      <c r="T912" s="138">
        <v>10.5</v>
      </c>
      <c r="U912" s="22" t="s">
        <v>1746</v>
      </c>
      <c r="V912" s="24" t="s">
        <v>1746</v>
      </c>
      <c r="W912" s="94">
        <v>10</v>
      </c>
      <c r="X912" s="141" t="s">
        <v>1746</v>
      </c>
      <c r="Y912" s="141" t="s">
        <v>1746</v>
      </c>
      <c r="Z912" s="153" t="s">
        <v>1746</v>
      </c>
    </row>
    <row r="913" spans="1:26" x14ac:dyDescent="0.25">
      <c r="A913" s="29">
        <v>912</v>
      </c>
      <c r="B913" s="90" t="s">
        <v>3513</v>
      </c>
      <c r="C913" s="90" t="s">
        <v>3319</v>
      </c>
      <c r="D913" s="91">
        <v>44353</v>
      </c>
      <c r="E913" s="92">
        <v>0.40277777777777801</v>
      </c>
      <c r="F913" s="92">
        <v>0.81944444444444497</v>
      </c>
      <c r="G913" s="93">
        <v>1200</v>
      </c>
      <c r="H913" s="22" t="s">
        <v>1746</v>
      </c>
      <c r="I913" s="23" t="s">
        <v>1746</v>
      </c>
      <c r="J913" s="23" t="s">
        <v>1746</v>
      </c>
      <c r="K913" s="23" t="s">
        <v>1746</v>
      </c>
      <c r="L913" s="94">
        <v>0</v>
      </c>
      <c r="M913" s="94" t="s">
        <v>1746</v>
      </c>
      <c r="N913" s="94">
        <v>0</v>
      </c>
      <c r="O913" s="23" t="s">
        <v>1746</v>
      </c>
      <c r="P913" s="15" t="s">
        <v>1746</v>
      </c>
      <c r="Q913" s="15" t="s">
        <v>1746</v>
      </c>
      <c r="R913" s="136">
        <v>0</v>
      </c>
      <c r="S913" s="93">
        <v>0</v>
      </c>
      <c r="T913" s="138">
        <v>0</v>
      </c>
      <c r="U913" s="22" t="s">
        <v>1746</v>
      </c>
      <c r="V913" s="24" t="s">
        <v>1746</v>
      </c>
      <c r="W913" s="94">
        <v>10</v>
      </c>
      <c r="X913" s="141" t="s">
        <v>1746</v>
      </c>
      <c r="Y913" s="141" t="s">
        <v>1746</v>
      </c>
      <c r="Z913" s="153" t="s">
        <v>1746</v>
      </c>
    </row>
    <row r="914" spans="1:26" x14ac:dyDescent="0.25">
      <c r="A914" s="29">
        <v>913</v>
      </c>
      <c r="B914" s="90" t="s">
        <v>3513</v>
      </c>
      <c r="C914" s="90" t="s">
        <v>2726</v>
      </c>
      <c r="D914" s="91">
        <v>44354</v>
      </c>
      <c r="E914" s="92">
        <v>0.48611111111111099</v>
      </c>
      <c r="F914" s="92">
        <v>0.81944444444444497</v>
      </c>
      <c r="G914" s="93">
        <v>1200</v>
      </c>
      <c r="H914" s="22" t="s">
        <v>1746</v>
      </c>
      <c r="I914" s="23" t="s">
        <v>1746</v>
      </c>
      <c r="J914" s="23" t="s">
        <v>1746</v>
      </c>
      <c r="K914" s="23" t="s">
        <v>1746</v>
      </c>
      <c r="L914" s="94">
        <v>0</v>
      </c>
      <c r="M914" s="94" t="s">
        <v>1746</v>
      </c>
      <c r="N914" s="94">
        <v>12.5</v>
      </c>
      <c r="O914" s="23" t="s">
        <v>1746</v>
      </c>
      <c r="P914" s="15" t="s">
        <v>1746</v>
      </c>
      <c r="Q914" s="15" t="s">
        <v>1746</v>
      </c>
      <c r="R914" s="136">
        <v>23</v>
      </c>
      <c r="S914" s="93">
        <v>3</v>
      </c>
      <c r="T914" s="138">
        <v>37.5</v>
      </c>
      <c r="U914" s="22" t="s">
        <v>1746</v>
      </c>
      <c r="V914" s="24" t="s">
        <v>1746</v>
      </c>
      <c r="W914" s="94">
        <v>8</v>
      </c>
      <c r="X914" s="141" t="s">
        <v>1746</v>
      </c>
      <c r="Y914" s="141" t="s">
        <v>1746</v>
      </c>
      <c r="Z914" s="153" t="s">
        <v>1746</v>
      </c>
    </row>
    <row r="915" spans="1:26" x14ac:dyDescent="0.25">
      <c r="A915" s="29">
        <v>914</v>
      </c>
      <c r="B915" s="90" t="s">
        <v>3512</v>
      </c>
      <c r="C915" s="90" t="s">
        <v>1849</v>
      </c>
      <c r="D915" s="91">
        <v>44355</v>
      </c>
      <c r="E915" s="92">
        <v>0.42708333333333298</v>
      </c>
      <c r="F915" s="92">
        <v>0.71875</v>
      </c>
      <c r="G915" s="93">
        <v>900</v>
      </c>
      <c r="H915" s="22" t="s">
        <v>1746</v>
      </c>
      <c r="I915" s="23" t="s">
        <v>1746</v>
      </c>
      <c r="J915" s="23" t="s">
        <v>1746</v>
      </c>
      <c r="K915" s="23" t="s">
        <v>1746</v>
      </c>
      <c r="L915" s="94">
        <v>0</v>
      </c>
      <c r="M915" s="94" t="s">
        <v>1746</v>
      </c>
      <c r="N915" s="94">
        <v>1.2</v>
      </c>
      <c r="O915" s="23" t="s">
        <v>1746</v>
      </c>
      <c r="P915" s="15" t="s">
        <v>1746</v>
      </c>
      <c r="Q915" s="15" t="s">
        <v>1746</v>
      </c>
      <c r="R915" s="136">
        <v>13</v>
      </c>
      <c r="S915" s="93">
        <v>1</v>
      </c>
      <c r="T915" s="138">
        <v>1.2</v>
      </c>
      <c r="U915" s="22" t="s">
        <v>1746</v>
      </c>
      <c r="V915" s="24" t="s">
        <v>1746</v>
      </c>
      <c r="W915" s="94">
        <v>7</v>
      </c>
      <c r="X915" s="141" t="s">
        <v>1746</v>
      </c>
      <c r="Y915" s="141" t="s">
        <v>1746</v>
      </c>
      <c r="Z915" s="153" t="s">
        <v>1746</v>
      </c>
    </row>
    <row r="916" spans="1:26" x14ac:dyDescent="0.25">
      <c r="A916" s="29">
        <v>915</v>
      </c>
      <c r="B916" s="90" t="s">
        <v>3509</v>
      </c>
      <c r="C916" s="90" t="s">
        <v>2726</v>
      </c>
      <c r="D916" s="91">
        <v>44356</v>
      </c>
      <c r="E916" s="92">
        <v>0.42361111111111099</v>
      </c>
      <c r="F916" s="92">
        <v>0.89236111111111105</v>
      </c>
      <c r="G916" s="93">
        <v>1200</v>
      </c>
      <c r="H916" s="22" t="s">
        <v>1746</v>
      </c>
      <c r="I916" s="23" t="s">
        <v>1746</v>
      </c>
      <c r="J916" s="23" t="s">
        <v>1746</v>
      </c>
      <c r="K916" s="23" t="s">
        <v>1746</v>
      </c>
      <c r="L916" s="94">
        <v>0</v>
      </c>
      <c r="M916" s="94" t="s">
        <v>1746</v>
      </c>
      <c r="N916" s="94">
        <v>1.6</v>
      </c>
      <c r="O916" s="23" t="s">
        <v>1746</v>
      </c>
      <c r="P916" s="15" t="s">
        <v>1746</v>
      </c>
      <c r="Q916" s="15" t="s">
        <v>1746</v>
      </c>
      <c r="R916" s="136">
        <v>8</v>
      </c>
      <c r="S916" s="93">
        <v>2</v>
      </c>
      <c r="T916" s="138">
        <v>3.2</v>
      </c>
      <c r="U916" s="22" t="s">
        <v>1746</v>
      </c>
      <c r="V916" s="24" t="s">
        <v>1746</v>
      </c>
      <c r="W916" s="94">
        <v>10</v>
      </c>
      <c r="X916" s="141" t="s">
        <v>1746</v>
      </c>
      <c r="Y916" s="141" t="s">
        <v>1746</v>
      </c>
      <c r="Z916" s="153" t="s">
        <v>3596</v>
      </c>
    </row>
    <row r="917" spans="1:26" x14ac:dyDescent="0.25">
      <c r="A917" s="29">
        <v>916</v>
      </c>
      <c r="B917" s="90" t="s">
        <v>3509</v>
      </c>
      <c r="C917" s="90" t="s">
        <v>2726</v>
      </c>
      <c r="D917" s="91">
        <v>44357</v>
      </c>
      <c r="E917" s="92">
        <v>0.375</v>
      </c>
      <c r="F917" s="92">
        <v>0.83333333333333304</v>
      </c>
      <c r="G917" s="93">
        <v>1200</v>
      </c>
      <c r="H917" s="22" t="s">
        <v>1746</v>
      </c>
      <c r="I917" s="23" t="s">
        <v>1746</v>
      </c>
      <c r="J917" s="23" t="s">
        <v>1746</v>
      </c>
      <c r="K917" s="23" t="s">
        <v>1746</v>
      </c>
      <c r="L917" s="94">
        <v>0</v>
      </c>
      <c r="M917" s="94" t="s">
        <v>1746</v>
      </c>
      <c r="N917" s="94">
        <v>10</v>
      </c>
      <c r="O917" s="23" t="s">
        <v>1746</v>
      </c>
      <c r="P917" s="15" t="s">
        <v>1746</v>
      </c>
      <c r="Q917" s="15" t="s">
        <v>1746</v>
      </c>
      <c r="R917" s="136">
        <v>26</v>
      </c>
      <c r="S917" s="93">
        <v>3</v>
      </c>
      <c r="T917" s="138">
        <v>30</v>
      </c>
      <c r="U917" s="22" t="s">
        <v>1746</v>
      </c>
      <c r="V917" s="24" t="s">
        <v>1746</v>
      </c>
      <c r="W917" s="94">
        <v>11</v>
      </c>
      <c r="X917" s="141" t="s">
        <v>1746</v>
      </c>
      <c r="Y917" s="141" t="s">
        <v>1746</v>
      </c>
      <c r="Z917" s="153" t="s">
        <v>1746</v>
      </c>
    </row>
    <row r="918" spans="1:26" x14ac:dyDescent="0.25">
      <c r="A918" s="29">
        <v>917</v>
      </c>
      <c r="B918" s="90" t="s">
        <v>3509</v>
      </c>
      <c r="C918" s="90" t="s">
        <v>152</v>
      </c>
      <c r="D918" s="91">
        <v>44358</v>
      </c>
      <c r="E918" s="92">
        <v>0.44097222222222199</v>
      </c>
      <c r="F918" s="92">
        <v>0.81597222222222199</v>
      </c>
      <c r="G918" s="93">
        <v>1200</v>
      </c>
      <c r="H918" s="22" t="s">
        <v>1746</v>
      </c>
      <c r="I918" s="23" t="s">
        <v>1746</v>
      </c>
      <c r="J918" s="23" t="s">
        <v>1746</v>
      </c>
      <c r="K918" s="23" t="s">
        <v>1746</v>
      </c>
      <c r="L918" s="94">
        <v>0</v>
      </c>
      <c r="M918" s="94" t="s">
        <v>1746</v>
      </c>
      <c r="N918" s="94">
        <v>0</v>
      </c>
      <c r="O918" s="23" t="s">
        <v>1746</v>
      </c>
      <c r="P918" s="15" t="s">
        <v>1746</v>
      </c>
      <c r="Q918" s="15" t="s">
        <v>1746</v>
      </c>
      <c r="R918" s="136">
        <v>0.5</v>
      </c>
      <c r="S918" s="93">
        <v>0</v>
      </c>
      <c r="T918" s="138">
        <v>0</v>
      </c>
      <c r="U918" s="22" t="s">
        <v>1746</v>
      </c>
      <c r="V918" s="24" t="s">
        <v>1746</v>
      </c>
      <c r="W918" s="94">
        <v>9</v>
      </c>
      <c r="X918" s="141" t="s">
        <v>1746</v>
      </c>
      <c r="Y918" s="141" t="s">
        <v>1746</v>
      </c>
      <c r="Z918" s="153" t="s">
        <v>1746</v>
      </c>
    </row>
    <row r="919" spans="1:26" x14ac:dyDescent="0.25">
      <c r="A919" s="29">
        <v>918</v>
      </c>
      <c r="B919" s="90" t="s">
        <v>2064</v>
      </c>
      <c r="C919" s="90" t="s">
        <v>256</v>
      </c>
      <c r="D919" s="91">
        <v>44359</v>
      </c>
      <c r="E919" s="92">
        <v>0.41666666666666702</v>
      </c>
      <c r="F919" s="92">
        <v>0.79166666666666696</v>
      </c>
      <c r="G919" s="93">
        <v>1200</v>
      </c>
      <c r="H919" s="22" t="s">
        <v>1746</v>
      </c>
      <c r="I919" s="23" t="s">
        <v>1746</v>
      </c>
      <c r="J919" s="23" t="s">
        <v>1746</v>
      </c>
      <c r="K919" s="23" t="s">
        <v>1746</v>
      </c>
      <c r="L919" s="94">
        <v>0</v>
      </c>
      <c r="M919" s="94" t="s">
        <v>1746</v>
      </c>
      <c r="N919" s="94">
        <v>3.3</v>
      </c>
      <c r="O919" s="23" t="s">
        <v>1746</v>
      </c>
      <c r="P919" s="15" t="s">
        <v>1746</v>
      </c>
      <c r="Q919" s="15" t="s">
        <v>1746</v>
      </c>
      <c r="R919" s="136">
        <v>16</v>
      </c>
      <c r="S919" s="93">
        <v>2</v>
      </c>
      <c r="T919" s="138">
        <v>6.6</v>
      </c>
      <c r="U919" s="22" t="s">
        <v>1746</v>
      </c>
      <c r="V919" s="24" t="s">
        <v>1746</v>
      </c>
      <c r="W919" s="94">
        <v>9</v>
      </c>
      <c r="X919" s="141" t="s">
        <v>1746</v>
      </c>
      <c r="Y919" s="141" t="s">
        <v>1746</v>
      </c>
      <c r="Z919" s="153" t="s">
        <v>3595</v>
      </c>
    </row>
    <row r="920" spans="1:26" x14ac:dyDescent="0.25">
      <c r="A920" s="29">
        <v>919</v>
      </c>
      <c r="B920" s="90" t="s">
        <v>2064</v>
      </c>
      <c r="C920" s="90" t="s">
        <v>2726</v>
      </c>
      <c r="D920" s="91">
        <v>44360</v>
      </c>
      <c r="E920" s="92">
        <v>0.45138888888888901</v>
      </c>
      <c r="F920" s="92">
        <v>0.82638888888888895</v>
      </c>
      <c r="G920" s="93">
        <v>1200</v>
      </c>
      <c r="H920" s="22" t="s">
        <v>1746</v>
      </c>
      <c r="I920" s="23" t="s">
        <v>1746</v>
      </c>
      <c r="J920" s="23" t="s">
        <v>1746</v>
      </c>
      <c r="K920" s="23" t="s">
        <v>1746</v>
      </c>
      <c r="L920" s="94">
        <v>0</v>
      </c>
      <c r="M920" s="94" t="s">
        <v>1746</v>
      </c>
      <c r="N920" s="94">
        <v>1.5</v>
      </c>
      <c r="O920" s="23" t="s">
        <v>1746</v>
      </c>
      <c r="P920" s="15" t="s">
        <v>1746</v>
      </c>
      <c r="Q920" s="15" t="s">
        <v>1746</v>
      </c>
      <c r="R920" s="136">
        <v>27</v>
      </c>
      <c r="S920" s="93">
        <v>1</v>
      </c>
      <c r="T920" s="138">
        <v>1.5</v>
      </c>
      <c r="U920" s="22" t="s">
        <v>1746</v>
      </c>
      <c r="V920" s="24" t="s">
        <v>1746</v>
      </c>
      <c r="W920" s="94">
        <v>9</v>
      </c>
      <c r="X920" s="141" t="s">
        <v>1746</v>
      </c>
      <c r="Y920" s="141" t="s">
        <v>1746</v>
      </c>
      <c r="Z920" s="153" t="s">
        <v>1746</v>
      </c>
    </row>
    <row r="921" spans="1:26" x14ac:dyDescent="0.25">
      <c r="A921" s="29">
        <v>920</v>
      </c>
      <c r="B921" s="90" t="s">
        <v>2064</v>
      </c>
      <c r="C921" s="90" t="s">
        <v>1939</v>
      </c>
      <c r="D921" s="91">
        <v>44361</v>
      </c>
      <c r="E921" s="92">
        <v>0.41666666666666702</v>
      </c>
      <c r="F921" s="92">
        <v>0.83333333333333304</v>
      </c>
      <c r="G921" s="93">
        <v>1200</v>
      </c>
      <c r="H921" s="22" t="s">
        <v>1746</v>
      </c>
      <c r="I921" s="23" t="s">
        <v>1746</v>
      </c>
      <c r="J921" s="23" t="s">
        <v>1746</v>
      </c>
      <c r="K921" s="23" t="s">
        <v>1746</v>
      </c>
      <c r="L921" s="94">
        <v>0.2</v>
      </c>
      <c r="M921" s="94" t="s">
        <v>1746</v>
      </c>
      <c r="N921" s="94">
        <v>5.5</v>
      </c>
      <c r="O921" s="23" t="s">
        <v>1746</v>
      </c>
      <c r="P921" s="15" t="s">
        <v>1746</v>
      </c>
      <c r="Q921" s="15" t="s">
        <v>1746</v>
      </c>
      <c r="R921" s="136">
        <v>17</v>
      </c>
      <c r="S921" s="93">
        <v>2</v>
      </c>
      <c r="T921" s="138">
        <v>10.6</v>
      </c>
      <c r="U921" s="22" t="s">
        <v>1746</v>
      </c>
      <c r="V921" s="24" t="s">
        <v>1746</v>
      </c>
      <c r="W921" s="94">
        <v>10</v>
      </c>
      <c r="X921" s="141" t="s">
        <v>1746</v>
      </c>
      <c r="Y921" s="141" t="s">
        <v>1746</v>
      </c>
      <c r="Z921" s="153" t="s">
        <v>3594</v>
      </c>
    </row>
    <row r="922" spans="1:26" x14ac:dyDescent="0.25">
      <c r="A922" s="29">
        <v>921</v>
      </c>
      <c r="B922" s="90" t="s">
        <v>2064</v>
      </c>
      <c r="C922" s="90" t="s">
        <v>1787</v>
      </c>
      <c r="D922" s="91">
        <v>44362</v>
      </c>
      <c r="E922" s="92">
        <v>0.40972222222222199</v>
      </c>
      <c r="F922" s="92">
        <v>0.82638888888888895</v>
      </c>
      <c r="G922" s="93">
        <v>1200</v>
      </c>
      <c r="H922" s="22" t="s">
        <v>1746</v>
      </c>
      <c r="I922" s="23" t="s">
        <v>1746</v>
      </c>
      <c r="J922" s="23" t="s">
        <v>1746</v>
      </c>
      <c r="K922" s="23" t="s">
        <v>1746</v>
      </c>
      <c r="L922" s="94">
        <v>0.2</v>
      </c>
      <c r="M922" s="94" t="s">
        <v>1746</v>
      </c>
      <c r="N922" s="94">
        <v>3.5</v>
      </c>
      <c r="O922" s="23" t="s">
        <v>1746</v>
      </c>
      <c r="P922" s="15" t="s">
        <v>1746</v>
      </c>
      <c r="Q922" s="15" t="s">
        <v>1746</v>
      </c>
      <c r="R922" s="136">
        <v>1.5</v>
      </c>
      <c r="S922" s="93">
        <v>1</v>
      </c>
      <c r="T922" s="138">
        <v>3.3</v>
      </c>
      <c r="U922" s="22" t="s">
        <v>1746</v>
      </c>
      <c r="V922" s="24" t="s">
        <v>1746</v>
      </c>
      <c r="W922" s="94">
        <v>10</v>
      </c>
      <c r="X922" s="141" t="s">
        <v>1746</v>
      </c>
      <c r="Y922" s="141" t="s">
        <v>1746</v>
      </c>
      <c r="Z922" s="153" t="s">
        <v>1746</v>
      </c>
    </row>
    <row r="923" spans="1:26" x14ac:dyDescent="0.25">
      <c r="A923" s="29">
        <v>922</v>
      </c>
      <c r="B923" s="90" t="s">
        <v>2064</v>
      </c>
      <c r="C923" s="90" t="s">
        <v>2725</v>
      </c>
      <c r="D923" s="91">
        <v>44363</v>
      </c>
      <c r="E923" s="92">
        <v>0.41666666666666702</v>
      </c>
      <c r="F923" s="92">
        <v>0.83333333333333304</v>
      </c>
      <c r="G923" s="93">
        <v>1200</v>
      </c>
      <c r="H923" s="22" t="s">
        <v>1746</v>
      </c>
      <c r="I923" s="23" t="s">
        <v>1746</v>
      </c>
      <c r="J923" s="23" t="s">
        <v>1746</v>
      </c>
      <c r="K923" s="23" t="s">
        <v>1746</v>
      </c>
      <c r="L923" s="94">
        <v>0</v>
      </c>
      <c r="M923" s="94" t="s">
        <v>1746</v>
      </c>
      <c r="N923" s="94">
        <v>10</v>
      </c>
      <c r="O923" s="23" t="s">
        <v>1746</v>
      </c>
      <c r="P923" s="15" t="s">
        <v>1746</v>
      </c>
      <c r="Q923" s="15" t="s">
        <v>1746</v>
      </c>
      <c r="R923" s="136">
        <v>8</v>
      </c>
      <c r="S923" s="93">
        <v>1</v>
      </c>
      <c r="T923" s="138">
        <v>10</v>
      </c>
      <c r="U923" s="22" t="s">
        <v>1746</v>
      </c>
      <c r="V923" s="24" t="s">
        <v>1746</v>
      </c>
      <c r="W923" s="94">
        <v>10</v>
      </c>
      <c r="X923" s="141" t="s">
        <v>1746</v>
      </c>
      <c r="Y923" s="141" t="s">
        <v>1746</v>
      </c>
      <c r="Z923" s="153" t="s">
        <v>1746</v>
      </c>
    </row>
    <row r="924" spans="1:26" x14ac:dyDescent="0.25">
      <c r="A924" s="29">
        <v>923</v>
      </c>
      <c r="B924" s="90" t="s">
        <v>2064</v>
      </c>
      <c r="C924" s="90" t="s">
        <v>2725</v>
      </c>
      <c r="D924" s="91">
        <v>44364</v>
      </c>
      <c r="E924" s="92">
        <v>0.39583333333333298</v>
      </c>
      <c r="F924" s="92">
        <v>0.8125</v>
      </c>
      <c r="G924" s="93">
        <v>1200</v>
      </c>
      <c r="H924" s="22" t="s">
        <v>1746</v>
      </c>
      <c r="I924" s="23" t="s">
        <v>1746</v>
      </c>
      <c r="J924" s="23" t="s">
        <v>1746</v>
      </c>
      <c r="K924" s="23" t="s">
        <v>1746</v>
      </c>
      <c r="L924" s="94">
        <v>0</v>
      </c>
      <c r="M924" s="94" t="s">
        <v>1746</v>
      </c>
      <c r="N924" s="94">
        <v>11</v>
      </c>
      <c r="O924" s="23" t="s">
        <v>1746</v>
      </c>
      <c r="P924" s="15" t="s">
        <v>1746</v>
      </c>
      <c r="Q924" s="15" t="s">
        <v>1746</v>
      </c>
      <c r="R924" s="136">
        <v>7</v>
      </c>
      <c r="S924" s="93">
        <v>2</v>
      </c>
      <c r="T924" s="138">
        <v>22</v>
      </c>
      <c r="U924" s="22" t="s">
        <v>1746</v>
      </c>
      <c r="V924" s="24" t="s">
        <v>1746</v>
      </c>
      <c r="W924" s="94">
        <v>10</v>
      </c>
      <c r="X924" s="141" t="s">
        <v>1746</v>
      </c>
      <c r="Y924" s="141" t="s">
        <v>1746</v>
      </c>
      <c r="Z924" s="153" t="s">
        <v>3299</v>
      </c>
    </row>
    <row r="925" spans="1:26" x14ac:dyDescent="0.25">
      <c r="A925" s="29">
        <v>924</v>
      </c>
      <c r="B925" s="90" t="s">
        <v>2064</v>
      </c>
      <c r="C925" s="90" t="s">
        <v>112</v>
      </c>
      <c r="D925" s="91">
        <v>44365</v>
      </c>
      <c r="E925" s="92">
        <v>0.47916666666666702</v>
      </c>
      <c r="F925" s="92">
        <v>0.76736111111111105</v>
      </c>
      <c r="G925" s="93">
        <v>1200</v>
      </c>
      <c r="H925" s="22" t="s">
        <v>1746</v>
      </c>
      <c r="I925" s="23" t="s">
        <v>1746</v>
      </c>
      <c r="J925" s="23" t="s">
        <v>1746</v>
      </c>
      <c r="K925" s="23" t="s">
        <v>1746</v>
      </c>
      <c r="L925" s="94">
        <v>0</v>
      </c>
      <c r="M925" s="94" t="s">
        <v>1746</v>
      </c>
      <c r="N925" s="94">
        <v>0</v>
      </c>
      <c r="O925" s="23" t="s">
        <v>1746</v>
      </c>
      <c r="P925" s="15" t="s">
        <v>1746</v>
      </c>
      <c r="Q925" s="15" t="s">
        <v>1746</v>
      </c>
      <c r="R925" s="136">
        <v>0</v>
      </c>
      <c r="S925" s="93">
        <v>0</v>
      </c>
      <c r="T925" s="138">
        <v>0</v>
      </c>
      <c r="U925" s="22" t="s">
        <v>1746</v>
      </c>
      <c r="V925" s="24" t="s">
        <v>1746</v>
      </c>
      <c r="W925" s="94">
        <v>3.5</v>
      </c>
      <c r="X925" s="141" t="s">
        <v>1746</v>
      </c>
      <c r="Y925" s="141" t="s">
        <v>1746</v>
      </c>
      <c r="Z925" s="153" t="s">
        <v>3593</v>
      </c>
    </row>
    <row r="926" spans="1:26" x14ac:dyDescent="0.25">
      <c r="A926" s="29">
        <v>925</v>
      </c>
      <c r="B926" s="90" t="s">
        <v>3511</v>
      </c>
      <c r="C926" s="90" t="s">
        <v>112</v>
      </c>
      <c r="D926" s="91">
        <v>44366</v>
      </c>
      <c r="E926" s="92">
        <v>0.48958333333333298</v>
      </c>
      <c r="F926" s="92">
        <v>0.79166666666666696</v>
      </c>
      <c r="G926" s="93">
        <v>1200</v>
      </c>
      <c r="H926" s="22" t="s">
        <v>1746</v>
      </c>
      <c r="I926" s="23" t="s">
        <v>1746</v>
      </c>
      <c r="J926" s="23" t="s">
        <v>1746</v>
      </c>
      <c r="K926" s="23" t="s">
        <v>1746</v>
      </c>
      <c r="L926" s="94">
        <v>0</v>
      </c>
      <c r="M926" s="94" t="s">
        <v>1746</v>
      </c>
      <c r="N926" s="94">
        <v>0</v>
      </c>
      <c r="O926" s="23" t="s">
        <v>1746</v>
      </c>
      <c r="P926" s="15" t="s">
        <v>1746</v>
      </c>
      <c r="Q926" s="15" t="s">
        <v>1746</v>
      </c>
      <c r="R926" s="136">
        <v>0</v>
      </c>
      <c r="S926" s="93">
        <v>0</v>
      </c>
      <c r="T926" s="138">
        <v>0</v>
      </c>
      <c r="U926" s="22" t="s">
        <v>1746</v>
      </c>
      <c r="V926" s="24" t="s">
        <v>1746</v>
      </c>
      <c r="W926" s="94">
        <v>7.3</v>
      </c>
      <c r="X926" s="141" t="s">
        <v>1746</v>
      </c>
      <c r="Y926" s="141" t="s">
        <v>1746</v>
      </c>
      <c r="Z926" s="153" t="s">
        <v>1746</v>
      </c>
    </row>
    <row r="927" spans="1:26" x14ac:dyDescent="0.25">
      <c r="A927" s="29">
        <v>926</v>
      </c>
      <c r="B927" s="90" t="s">
        <v>3511</v>
      </c>
      <c r="C927" s="90" t="s">
        <v>112</v>
      </c>
      <c r="D927" s="91">
        <v>44367</v>
      </c>
      <c r="E927" s="92">
        <v>0.46527777777777801</v>
      </c>
      <c r="F927" s="92">
        <v>0.84722222222222199</v>
      </c>
      <c r="G927" s="93">
        <v>1200</v>
      </c>
      <c r="H927" s="22" t="s">
        <v>1746</v>
      </c>
      <c r="I927" s="23" t="s">
        <v>1746</v>
      </c>
      <c r="J927" s="23" t="s">
        <v>1746</v>
      </c>
      <c r="K927" s="23" t="s">
        <v>1746</v>
      </c>
      <c r="L927" s="94">
        <v>0</v>
      </c>
      <c r="M927" s="94" t="s">
        <v>1746</v>
      </c>
      <c r="N927" s="94">
        <v>0.3</v>
      </c>
      <c r="O927" s="23" t="s">
        <v>1746</v>
      </c>
      <c r="P927" s="15" t="s">
        <v>1746</v>
      </c>
      <c r="Q927" s="15" t="s">
        <v>1746</v>
      </c>
      <c r="R927" s="136">
        <v>39</v>
      </c>
      <c r="S927" s="93">
        <v>1</v>
      </c>
      <c r="T927" s="138">
        <v>0.3</v>
      </c>
      <c r="U927" s="22" t="s">
        <v>1746</v>
      </c>
      <c r="V927" s="24" t="s">
        <v>1746</v>
      </c>
      <c r="W927" s="94">
        <v>8</v>
      </c>
      <c r="X927" s="141" t="s">
        <v>1746</v>
      </c>
      <c r="Y927" s="141" t="s">
        <v>1746</v>
      </c>
      <c r="Z927" s="153" t="s">
        <v>3592</v>
      </c>
    </row>
    <row r="928" spans="1:26" x14ac:dyDescent="0.25">
      <c r="A928" s="29">
        <v>927</v>
      </c>
      <c r="B928" s="90" t="s">
        <v>3511</v>
      </c>
      <c r="C928" s="90" t="s">
        <v>112</v>
      </c>
      <c r="D928" s="91">
        <v>44368</v>
      </c>
      <c r="E928" s="92">
        <v>0.39236111111111099</v>
      </c>
      <c r="F928" s="92">
        <v>0.80902777777777801</v>
      </c>
      <c r="G928" s="93">
        <v>1200</v>
      </c>
      <c r="H928" s="22" t="s">
        <v>1746</v>
      </c>
      <c r="I928" s="23" t="s">
        <v>1746</v>
      </c>
      <c r="J928" s="23" t="s">
        <v>1746</v>
      </c>
      <c r="K928" s="23" t="s">
        <v>1746</v>
      </c>
      <c r="L928" s="94">
        <v>0</v>
      </c>
      <c r="M928" s="94" t="s">
        <v>1746</v>
      </c>
      <c r="N928" s="94">
        <v>6.3</v>
      </c>
      <c r="O928" s="23" t="s">
        <v>1746</v>
      </c>
      <c r="P928" s="15" t="s">
        <v>1746</v>
      </c>
      <c r="Q928" s="15" t="s">
        <v>1746</v>
      </c>
      <c r="R928" s="136">
        <v>30.5</v>
      </c>
      <c r="S928" s="93">
        <v>1</v>
      </c>
      <c r="T928" s="138">
        <v>6.3</v>
      </c>
      <c r="U928" s="22" t="s">
        <v>1746</v>
      </c>
      <c r="V928" s="24" t="s">
        <v>1746</v>
      </c>
      <c r="W928" s="94">
        <v>10</v>
      </c>
      <c r="X928" s="141" t="s">
        <v>1746</v>
      </c>
      <c r="Y928" s="141" t="s">
        <v>1746</v>
      </c>
      <c r="Z928" s="153" t="s">
        <v>1746</v>
      </c>
    </row>
    <row r="929" spans="1:26" x14ac:dyDescent="0.25">
      <c r="A929" s="29">
        <v>928</v>
      </c>
      <c r="B929" s="90" t="s">
        <v>3508</v>
      </c>
      <c r="C929" s="90" t="s">
        <v>112</v>
      </c>
      <c r="D929" s="91">
        <v>44369</v>
      </c>
      <c r="E929" s="92">
        <v>0.53472222222222199</v>
      </c>
      <c r="F929" s="92">
        <v>0.86805555555555503</v>
      </c>
      <c r="G929" s="93">
        <v>1200</v>
      </c>
      <c r="H929" s="22" t="s">
        <v>1746</v>
      </c>
      <c r="I929" s="23" t="s">
        <v>1746</v>
      </c>
      <c r="J929" s="23" t="s">
        <v>1746</v>
      </c>
      <c r="K929" s="23" t="s">
        <v>1746</v>
      </c>
      <c r="L929" s="94">
        <v>0</v>
      </c>
      <c r="M929" s="94" t="s">
        <v>1746</v>
      </c>
      <c r="N929" s="94">
        <v>2.8</v>
      </c>
      <c r="O929" s="23" t="s">
        <v>1746</v>
      </c>
      <c r="P929" s="15" t="s">
        <v>1746</v>
      </c>
      <c r="Q929" s="15" t="s">
        <v>1746</v>
      </c>
      <c r="R929" s="136">
        <v>15.3</v>
      </c>
      <c r="S929" s="93">
        <v>1</v>
      </c>
      <c r="T929" s="138">
        <v>2.8</v>
      </c>
      <c r="U929" s="22" t="s">
        <v>1746</v>
      </c>
      <c r="V929" s="24" t="s">
        <v>1746</v>
      </c>
      <c r="W929" s="94">
        <v>8</v>
      </c>
      <c r="X929" s="141" t="s">
        <v>1746</v>
      </c>
      <c r="Y929" s="141" t="s">
        <v>1746</v>
      </c>
      <c r="Z929" s="153" t="s">
        <v>1746</v>
      </c>
    </row>
    <row r="930" spans="1:26" x14ac:dyDescent="0.25">
      <c r="A930" s="29">
        <v>929</v>
      </c>
      <c r="B930" s="90" t="s">
        <v>3508</v>
      </c>
      <c r="C930" s="90" t="s">
        <v>112</v>
      </c>
      <c r="D930" s="91">
        <v>44370</v>
      </c>
      <c r="E930" s="92">
        <v>0.41666666666666702</v>
      </c>
      <c r="F930" s="92">
        <v>0.83333333333333304</v>
      </c>
      <c r="G930" s="93">
        <v>1200</v>
      </c>
      <c r="H930" s="22" t="s">
        <v>1746</v>
      </c>
      <c r="I930" s="23" t="s">
        <v>1746</v>
      </c>
      <c r="J930" s="23" t="s">
        <v>1746</v>
      </c>
      <c r="K930" s="23" t="s">
        <v>1746</v>
      </c>
      <c r="L930" s="94">
        <v>0</v>
      </c>
      <c r="M930" s="94" t="s">
        <v>1746</v>
      </c>
      <c r="N930" s="94">
        <v>6.5</v>
      </c>
      <c r="O930" s="23" t="s">
        <v>1746</v>
      </c>
      <c r="P930" s="15" t="s">
        <v>1746</v>
      </c>
      <c r="Q930" s="15" t="s">
        <v>1746</v>
      </c>
      <c r="R930" s="136">
        <v>22.5</v>
      </c>
      <c r="S930" s="93">
        <v>1</v>
      </c>
      <c r="T930" s="138">
        <v>6.5</v>
      </c>
      <c r="U930" s="22" t="s">
        <v>1746</v>
      </c>
      <c r="V930" s="24" t="s">
        <v>1746</v>
      </c>
      <c r="W930" s="94">
        <v>10</v>
      </c>
      <c r="X930" s="141" t="s">
        <v>1746</v>
      </c>
      <c r="Y930" s="141" t="s">
        <v>1746</v>
      </c>
      <c r="Z930" s="153" t="s">
        <v>1746</v>
      </c>
    </row>
    <row r="931" spans="1:26" x14ac:dyDescent="0.25">
      <c r="A931" s="29">
        <v>930</v>
      </c>
      <c r="B931" s="90" t="s">
        <v>3508</v>
      </c>
      <c r="C931" s="90" t="s">
        <v>256</v>
      </c>
      <c r="D931" s="91">
        <v>44371</v>
      </c>
      <c r="E931" s="92">
        <v>0.46527777777777801</v>
      </c>
      <c r="F931" s="92">
        <v>0.79861111111111105</v>
      </c>
      <c r="G931" s="93">
        <v>1200</v>
      </c>
      <c r="H931" s="22" t="s">
        <v>1746</v>
      </c>
      <c r="I931" s="23" t="s">
        <v>1746</v>
      </c>
      <c r="J931" s="23" t="s">
        <v>1746</v>
      </c>
      <c r="K931" s="23" t="s">
        <v>1746</v>
      </c>
      <c r="L931" s="94">
        <v>0</v>
      </c>
      <c r="M931" s="94" t="s">
        <v>1746</v>
      </c>
      <c r="N931" s="94">
        <v>1.3</v>
      </c>
      <c r="O931" s="23" t="s">
        <v>1746</v>
      </c>
      <c r="P931" s="15" t="s">
        <v>1746</v>
      </c>
      <c r="Q931" s="15" t="s">
        <v>1746</v>
      </c>
      <c r="R931" s="136">
        <v>9.6</v>
      </c>
      <c r="S931" s="93">
        <v>2</v>
      </c>
      <c r="T931" s="138">
        <v>2.6</v>
      </c>
      <c r="U931" s="22" t="s">
        <v>1746</v>
      </c>
      <c r="V931" s="24" t="s">
        <v>1746</v>
      </c>
      <c r="W931" s="94">
        <v>8</v>
      </c>
      <c r="X931" s="141" t="s">
        <v>1746</v>
      </c>
      <c r="Y931" s="141" t="s">
        <v>1746</v>
      </c>
      <c r="Z931" s="153" t="s">
        <v>1746</v>
      </c>
    </row>
    <row r="932" spans="1:26" x14ac:dyDescent="0.25">
      <c r="A932" s="29">
        <v>931</v>
      </c>
      <c r="B932" s="90" t="s">
        <v>3508</v>
      </c>
      <c r="C932" s="90" t="s">
        <v>152</v>
      </c>
      <c r="D932" s="91">
        <v>44372</v>
      </c>
      <c r="E932" s="92">
        <v>0.46527777777777801</v>
      </c>
      <c r="F932" s="92">
        <v>0.84375</v>
      </c>
      <c r="G932" s="93">
        <v>1200</v>
      </c>
      <c r="H932" s="22" t="s">
        <v>1746</v>
      </c>
      <c r="I932" s="23" t="s">
        <v>1746</v>
      </c>
      <c r="J932" s="23" t="s">
        <v>1746</v>
      </c>
      <c r="K932" s="23" t="s">
        <v>1746</v>
      </c>
      <c r="L932" s="94">
        <v>0</v>
      </c>
      <c r="M932" s="94" t="s">
        <v>1746</v>
      </c>
      <c r="N932" s="94">
        <v>4.5</v>
      </c>
      <c r="O932" s="23" t="s">
        <v>1746</v>
      </c>
      <c r="P932" s="15" t="s">
        <v>1746</v>
      </c>
      <c r="Q932" s="15" t="s">
        <v>1746</v>
      </c>
      <c r="R932" s="136">
        <v>2.5</v>
      </c>
      <c r="S932" s="93">
        <v>3</v>
      </c>
      <c r="T932" s="138">
        <v>13.5</v>
      </c>
      <c r="U932" s="22" t="s">
        <v>1746</v>
      </c>
      <c r="V932" s="24" t="s">
        <v>1746</v>
      </c>
      <c r="W932" s="94">
        <v>8</v>
      </c>
      <c r="X932" s="141" t="s">
        <v>1746</v>
      </c>
      <c r="Y932" s="141" t="s">
        <v>1746</v>
      </c>
      <c r="Z932" s="153" t="s">
        <v>1746</v>
      </c>
    </row>
    <row r="933" spans="1:26" x14ac:dyDescent="0.25">
      <c r="A933" s="29">
        <v>932</v>
      </c>
      <c r="B933" s="90" t="s">
        <v>3508</v>
      </c>
      <c r="C933" s="90" t="s">
        <v>2725</v>
      </c>
      <c r="D933" s="91">
        <v>44373</v>
      </c>
      <c r="E933" s="92">
        <v>0.4375</v>
      </c>
      <c r="F933" s="92">
        <v>0.8125</v>
      </c>
      <c r="G933" s="93">
        <v>1200</v>
      </c>
      <c r="H933" s="22" t="s">
        <v>1746</v>
      </c>
      <c r="I933" s="23" t="s">
        <v>1746</v>
      </c>
      <c r="J933" s="23" t="s">
        <v>1746</v>
      </c>
      <c r="K933" s="23" t="s">
        <v>1746</v>
      </c>
      <c r="L933" s="94">
        <v>0</v>
      </c>
      <c r="M933" s="94" t="s">
        <v>1746</v>
      </c>
      <c r="N933" s="94">
        <v>1.2</v>
      </c>
      <c r="O933" s="23" t="s">
        <v>1746</v>
      </c>
      <c r="P933" s="15" t="s">
        <v>1746</v>
      </c>
      <c r="Q933" s="15" t="s">
        <v>1746</v>
      </c>
      <c r="R933" s="136">
        <v>9</v>
      </c>
      <c r="S933" s="93">
        <v>1</v>
      </c>
      <c r="T933" s="138">
        <v>1.2</v>
      </c>
      <c r="U933" s="22" t="s">
        <v>1746</v>
      </c>
      <c r="V933" s="24" t="s">
        <v>1746</v>
      </c>
      <c r="W933" s="94">
        <v>9</v>
      </c>
      <c r="X933" s="141" t="s">
        <v>1746</v>
      </c>
      <c r="Y933" s="141" t="s">
        <v>1746</v>
      </c>
      <c r="Z933" s="153" t="s">
        <v>1746</v>
      </c>
    </row>
    <row r="934" spans="1:26" x14ac:dyDescent="0.25">
      <c r="A934" s="29">
        <v>933</v>
      </c>
      <c r="B934" s="90" t="s">
        <v>2064</v>
      </c>
      <c r="C934" s="90" t="s">
        <v>1865</v>
      </c>
      <c r="D934" s="91">
        <v>44380</v>
      </c>
      <c r="E934" s="92">
        <v>0.38888888888888901</v>
      </c>
      <c r="F934" s="92">
        <v>0.80555555555555503</v>
      </c>
      <c r="G934" s="93">
        <v>1200</v>
      </c>
      <c r="H934" s="22" t="s">
        <v>1746</v>
      </c>
      <c r="I934" s="23" t="s">
        <v>1746</v>
      </c>
      <c r="J934" s="23" t="s">
        <v>1746</v>
      </c>
      <c r="K934" s="23" t="s">
        <v>1746</v>
      </c>
      <c r="L934" s="94">
        <v>0</v>
      </c>
      <c r="M934" s="94" t="s">
        <v>1746</v>
      </c>
      <c r="N934" s="94">
        <v>1.1000000000000001</v>
      </c>
      <c r="O934" s="23" t="s">
        <v>1746</v>
      </c>
      <c r="P934" s="15" t="s">
        <v>1746</v>
      </c>
      <c r="Q934" s="15" t="s">
        <v>1746</v>
      </c>
      <c r="R934" s="136">
        <v>1</v>
      </c>
      <c r="S934" s="93">
        <v>1</v>
      </c>
      <c r="T934" s="138">
        <v>1.1000000000000001</v>
      </c>
      <c r="U934" s="22" t="s">
        <v>1746</v>
      </c>
      <c r="V934" s="24" t="s">
        <v>1746</v>
      </c>
      <c r="W934" s="94">
        <v>10</v>
      </c>
      <c r="X934" s="141" t="s">
        <v>1746</v>
      </c>
      <c r="Y934" s="141" t="s">
        <v>1746</v>
      </c>
      <c r="Z934" s="153" t="s">
        <v>1746</v>
      </c>
    </row>
    <row r="935" spans="1:26" x14ac:dyDescent="0.25">
      <c r="A935" s="29">
        <v>934</v>
      </c>
      <c r="B935" s="90" t="s">
        <v>2064</v>
      </c>
      <c r="C935" s="90" t="s">
        <v>1865</v>
      </c>
      <c r="D935" s="91">
        <v>44381</v>
      </c>
      <c r="E935" s="92">
        <v>0.38194444444444398</v>
      </c>
      <c r="F935" s="92">
        <v>0.75694444444444497</v>
      </c>
      <c r="G935" s="93">
        <v>1200</v>
      </c>
      <c r="H935" s="22" t="s">
        <v>1746</v>
      </c>
      <c r="I935" s="23" t="s">
        <v>1746</v>
      </c>
      <c r="J935" s="23" t="s">
        <v>1746</v>
      </c>
      <c r="K935" s="23" t="s">
        <v>1746</v>
      </c>
      <c r="L935" s="94">
        <v>0</v>
      </c>
      <c r="M935" s="94" t="s">
        <v>1746</v>
      </c>
      <c r="N935" s="94">
        <v>3</v>
      </c>
      <c r="O935" s="23" t="s">
        <v>1746</v>
      </c>
      <c r="P935" s="15" t="s">
        <v>1746</v>
      </c>
      <c r="Q935" s="15" t="s">
        <v>1746</v>
      </c>
      <c r="R935" s="136">
        <v>1</v>
      </c>
      <c r="S935" s="93">
        <v>1</v>
      </c>
      <c r="T935" s="138">
        <v>3</v>
      </c>
      <c r="U935" s="22" t="s">
        <v>1746</v>
      </c>
      <c r="V935" s="24" t="s">
        <v>1746</v>
      </c>
      <c r="W935" s="94">
        <v>9</v>
      </c>
      <c r="X935" s="141" t="s">
        <v>1746</v>
      </c>
      <c r="Y935" s="141" t="s">
        <v>1746</v>
      </c>
      <c r="Z935" s="153" t="s">
        <v>1746</v>
      </c>
    </row>
    <row r="936" spans="1:26" x14ac:dyDescent="0.25">
      <c r="A936" s="29">
        <v>935</v>
      </c>
      <c r="B936" s="90" t="s">
        <v>2064</v>
      </c>
      <c r="C936" s="90" t="s">
        <v>1027</v>
      </c>
      <c r="D936" s="91">
        <v>44382</v>
      </c>
      <c r="E936" s="92">
        <v>0.41666666666666702</v>
      </c>
      <c r="F936" s="92">
        <v>0.83333333333333304</v>
      </c>
      <c r="G936" s="93">
        <v>1200</v>
      </c>
      <c r="H936" s="22" t="s">
        <v>1746</v>
      </c>
      <c r="I936" s="23" t="s">
        <v>1746</v>
      </c>
      <c r="J936" s="23" t="s">
        <v>1746</v>
      </c>
      <c r="K936" s="23" t="s">
        <v>1746</v>
      </c>
      <c r="L936" s="94">
        <v>0</v>
      </c>
      <c r="M936" s="94" t="s">
        <v>1746</v>
      </c>
      <c r="N936" s="94">
        <v>0.4</v>
      </c>
      <c r="O936" s="23" t="s">
        <v>1746</v>
      </c>
      <c r="P936" s="15" t="s">
        <v>1746</v>
      </c>
      <c r="Q936" s="15" t="s">
        <v>1746</v>
      </c>
      <c r="R936" s="136">
        <v>0.5</v>
      </c>
      <c r="S936" s="93">
        <v>1</v>
      </c>
      <c r="T936" s="138">
        <v>0.4</v>
      </c>
      <c r="U936" s="22" t="s">
        <v>1746</v>
      </c>
      <c r="V936" s="24" t="s">
        <v>1746</v>
      </c>
      <c r="W936" s="94">
        <v>10</v>
      </c>
      <c r="X936" s="141" t="s">
        <v>1746</v>
      </c>
      <c r="Y936" s="141" t="s">
        <v>1746</v>
      </c>
      <c r="Z936" s="153" t="s">
        <v>1746</v>
      </c>
    </row>
    <row r="937" spans="1:26" x14ac:dyDescent="0.25">
      <c r="A937" s="29">
        <v>936</v>
      </c>
      <c r="B937" s="90" t="s">
        <v>2064</v>
      </c>
      <c r="C937" s="90" t="s">
        <v>1027</v>
      </c>
      <c r="D937" s="91">
        <v>44383</v>
      </c>
      <c r="E937" s="92">
        <v>0.38888888888888901</v>
      </c>
      <c r="F937" s="92">
        <v>0.80555555555555503</v>
      </c>
      <c r="G937" s="93">
        <v>1200</v>
      </c>
      <c r="H937" s="22" t="s">
        <v>1746</v>
      </c>
      <c r="I937" s="23" t="s">
        <v>1746</v>
      </c>
      <c r="J937" s="23" t="s">
        <v>1746</v>
      </c>
      <c r="K937" s="23" t="s">
        <v>1746</v>
      </c>
      <c r="L937" s="94">
        <v>0</v>
      </c>
      <c r="M937" s="94" t="s">
        <v>1746</v>
      </c>
      <c r="N937" s="94">
        <v>4.5999999999999996</v>
      </c>
      <c r="O937" s="23" t="s">
        <v>1746</v>
      </c>
      <c r="P937" s="15" t="s">
        <v>1746</v>
      </c>
      <c r="Q937" s="15" t="s">
        <v>1746</v>
      </c>
      <c r="R937" s="136">
        <v>1.5</v>
      </c>
      <c r="S937" s="93">
        <v>2</v>
      </c>
      <c r="T937" s="138">
        <v>9.1999999999999993</v>
      </c>
      <c r="U937" s="22" t="s">
        <v>1746</v>
      </c>
      <c r="V937" s="24" t="s">
        <v>1746</v>
      </c>
      <c r="W937" s="94">
        <v>10</v>
      </c>
      <c r="X937" s="141" t="s">
        <v>1746</v>
      </c>
      <c r="Y937" s="141" t="s">
        <v>1746</v>
      </c>
      <c r="Z937" s="153" t="s">
        <v>1746</v>
      </c>
    </row>
    <row r="938" spans="1:26" x14ac:dyDescent="0.25">
      <c r="A938" s="29">
        <v>937</v>
      </c>
      <c r="B938" s="90" t="s">
        <v>2064</v>
      </c>
      <c r="C938" s="90" t="s">
        <v>1795</v>
      </c>
      <c r="D938" s="91">
        <v>44384</v>
      </c>
      <c r="E938" s="92">
        <v>0.46180555555555602</v>
      </c>
      <c r="F938" s="92">
        <v>0.79513888888888895</v>
      </c>
      <c r="G938" s="93">
        <v>1200</v>
      </c>
      <c r="H938" s="22" t="s">
        <v>1746</v>
      </c>
      <c r="I938" s="23" t="s">
        <v>1746</v>
      </c>
      <c r="J938" s="23" t="s">
        <v>1746</v>
      </c>
      <c r="K938" s="23" t="s">
        <v>1746</v>
      </c>
      <c r="L938" s="94">
        <v>0.3</v>
      </c>
      <c r="M938" s="94" t="s">
        <v>1746</v>
      </c>
      <c r="N938" s="94">
        <v>2.5</v>
      </c>
      <c r="O938" s="23" t="s">
        <v>1746</v>
      </c>
      <c r="P938" s="15" t="s">
        <v>1746</v>
      </c>
      <c r="Q938" s="15" t="s">
        <v>1746</v>
      </c>
      <c r="R938" s="136">
        <v>2.6</v>
      </c>
      <c r="S938" s="93">
        <v>1</v>
      </c>
      <c r="T938" s="138">
        <v>2.2000000000000002</v>
      </c>
      <c r="U938" s="22" t="s">
        <v>1746</v>
      </c>
      <c r="V938" s="24" t="s">
        <v>1746</v>
      </c>
      <c r="W938" s="94">
        <v>8</v>
      </c>
      <c r="X938" s="141" t="s">
        <v>1746</v>
      </c>
      <c r="Y938" s="141" t="s">
        <v>1746</v>
      </c>
      <c r="Z938" s="153" t="s">
        <v>1746</v>
      </c>
    </row>
    <row r="939" spans="1:26" x14ac:dyDescent="0.25">
      <c r="A939" s="29">
        <v>938</v>
      </c>
      <c r="B939" s="90" t="s">
        <v>2064</v>
      </c>
      <c r="C939" s="90" t="s">
        <v>3212</v>
      </c>
      <c r="D939" s="91">
        <v>44385</v>
      </c>
      <c r="E939" s="92">
        <v>0.40277777777777801</v>
      </c>
      <c r="F939" s="92">
        <v>0.89583333333333304</v>
      </c>
      <c r="G939" s="93">
        <v>1200</v>
      </c>
      <c r="H939" s="22" t="s">
        <v>1746</v>
      </c>
      <c r="I939" s="23" t="s">
        <v>1746</v>
      </c>
      <c r="J939" s="23" t="s">
        <v>1746</v>
      </c>
      <c r="K939" s="23" t="s">
        <v>1746</v>
      </c>
      <c r="L939" s="94">
        <v>0.4</v>
      </c>
      <c r="M939" s="94" t="s">
        <v>1746</v>
      </c>
      <c r="N939" s="94">
        <v>2.7</v>
      </c>
      <c r="O939" s="23" t="s">
        <v>1746</v>
      </c>
      <c r="P939" s="15" t="s">
        <v>1746</v>
      </c>
      <c r="Q939" s="15" t="s">
        <v>1746</v>
      </c>
      <c r="R939" s="136">
        <v>3</v>
      </c>
      <c r="S939" s="93">
        <v>1</v>
      </c>
      <c r="T939" s="138">
        <v>2.3000000000000003</v>
      </c>
      <c r="U939" s="22" t="s">
        <v>1746</v>
      </c>
      <c r="V939" s="24" t="s">
        <v>1746</v>
      </c>
      <c r="W939" s="94">
        <v>9</v>
      </c>
      <c r="X939" s="141" t="s">
        <v>1746</v>
      </c>
      <c r="Y939" s="141" t="s">
        <v>1746</v>
      </c>
      <c r="Z939" s="153" t="s">
        <v>3591</v>
      </c>
    </row>
    <row r="940" spans="1:26" x14ac:dyDescent="0.25">
      <c r="A940" s="29">
        <v>939</v>
      </c>
      <c r="B940" s="90" t="s">
        <v>3508</v>
      </c>
      <c r="C940" s="90" t="s">
        <v>1743</v>
      </c>
      <c r="D940" s="91">
        <v>44386</v>
      </c>
      <c r="E940" s="92">
        <v>0.51041666666666696</v>
      </c>
      <c r="F940" s="92">
        <v>0.84375</v>
      </c>
      <c r="G940" s="93">
        <v>1200</v>
      </c>
      <c r="H940" s="22" t="s">
        <v>1746</v>
      </c>
      <c r="I940" s="23" t="s">
        <v>1746</v>
      </c>
      <c r="J940" s="23" t="s">
        <v>1746</v>
      </c>
      <c r="K940" s="23" t="s">
        <v>1746</v>
      </c>
      <c r="L940" s="94">
        <v>0.2</v>
      </c>
      <c r="M940" s="94" t="s">
        <v>1746</v>
      </c>
      <c r="N940" s="94">
        <v>8</v>
      </c>
      <c r="O940" s="23" t="s">
        <v>1746</v>
      </c>
      <c r="P940" s="15" t="s">
        <v>1746</v>
      </c>
      <c r="Q940" s="15" t="s">
        <v>1746</v>
      </c>
      <c r="R940" s="136">
        <v>9.4</v>
      </c>
      <c r="S940" s="93">
        <v>1</v>
      </c>
      <c r="T940" s="138">
        <v>7.8</v>
      </c>
      <c r="U940" s="22" t="s">
        <v>1746</v>
      </c>
      <c r="V940" s="24" t="s">
        <v>1746</v>
      </c>
      <c r="W940" s="94">
        <v>8</v>
      </c>
      <c r="X940" s="141" t="s">
        <v>1746</v>
      </c>
      <c r="Y940" s="141" t="s">
        <v>1746</v>
      </c>
      <c r="Z940" s="153" t="s">
        <v>3590</v>
      </c>
    </row>
    <row r="941" spans="1:26" x14ac:dyDescent="0.25">
      <c r="A941" s="29">
        <v>940</v>
      </c>
      <c r="B941" s="90" t="s">
        <v>3508</v>
      </c>
      <c r="C941" s="90" t="s">
        <v>1743</v>
      </c>
      <c r="D941" s="91">
        <v>44387</v>
      </c>
      <c r="E941" s="92">
        <v>0.375</v>
      </c>
      <c r="F941" s="92">
        <v>0.54166666666666696</v>
      </c>
      <c r="G941" s="93">
        <v>1200</v>
      </c>
      <c r="H941" s="22" t="s">
        <v>1746</v>
      </c>
      <c r="I941" s="23" t="s">
        <v>1746</v>
      </c>
      <c r="J941" s="23" t="s">
        <v>1746</v>
      </c>
      <c r="K941" s="23" t="s">
        <v>1746</v>
      </c>
      <c r="L941" s="94">
        <v>0.2</v>
      </c>
      <c r="M941" s="94" t="s">
        <v>1746</v>
      </c>
      <c r="N941" s="94">
        <v>9.4</v>
      </c>
      <c r="O941" s="23" t="s">
        <v>1746</v>
      </c>
      <c r="P941" s="15" t="s">
        <v>1746</v>
      </c>
      <c r="Q941" s="15" t="s">
        <v>1746</v>
      </c>
      <c r="R941" s="136">
        <v>4</v>
      </c>
      <c r="S941" s="93">
        <v>1</v>
      </c>
      <c r="T941" s="138">
        <v>9.2000000000000011</v>
      </c>
      <c r="U941" s="22" t="s">
        <v>1746</v>
      </c>
      <c r="V941" s="24" t="s">
        <v>1746</v>
      </c>
      <c r="W941" s="94">
        <v>4</v>
      </c>
      <c r="X941" s="141" t="s">
        <v>1746</v>
      </c>
      <c r="Y941" s="141" t="s">
        <v>1746</v>
      </c>
      <c r="Z941" s="153" t="s">
        <v>3590</v>
      </c>
    </row>
    <row r="942" spans="1:26" x14ac:dyDescent="0.25">
      <c r="A942" s="29">
        <v>941</v>
      </c>
      <c r="B942" s="90" t="s">
        <v>1746</v>
      </c>
      <c r="C942" s="90" t="s">
        <v>2305</v>
      </c>
      <c r="D942" s="91">
        <v>44400</v>
      </c>
      <c r="E942" s="97" t="s">
        <v>1746</v>
      </c>
      <c r="F942" s="97" t="s">
        <v>1746</v>
      </c>
      <c r="G942" s="97" t="s">
        <v>1746</v>
      </c>
      <c r="H942" s="22" t="s">
        <v>1746</v>
      </c>
      <c r="I942" s="23" t="s">
        <v>1746</v>
      </c>
      <c r="J942" s="23" t="s">
        <v>1746</v>
      </c>
      <c r="K942" s="23" t="s">
        <v>1746</v>
      </c>
      <c r="L942" s="97" t="s">
        <v>1746</v>
      </c>
      <c r="M942" s="97" t="s">
        <v>1746</v>
      </c>
      <c r="N942" s="97" t="s">
        <v>1746</v>
      </c>
      <c r="O942" s="23" t="s">
        <v>1746</v>
      </c>
      <c r="P942" s="15" t="s">
        <v>1746</v>
      </c>
      <c r="Q942" s="15" t="s">
        <v>1746</v>
      </c>
      <c r="R942" s="158" t="s">
        <v>1746</v>
      </c>
      <c r="S942" s="97" t="s">
        <v>1746</v>
      </c>
      <c r="T942" s="137" t="s">
        <v>1746</v>
      </c>
      <c r="U942" s="22" t="s">
        <v>1746</v>
      </c>
      <c r="V942" s="24" t="s">
        <v>1746</v>
      </c>
      <c r="W942" s="97" t="s">
        <v>1746</v>
      </c>
      <c r="X942" s="141" t="s">
        <v>1746</v>
      </c>
      <c r="Y942" s="141" t="s">
        <v>1746</v>
      </c>
      <c r="Z942" s="133" t="s">
        <v>2068</v>
      </c>
    </row>
    <row r="943" spans="1:26" x14ac:dyDescent="0.25">
      <c r="A943" s="29">
        <v>942</v>
      </c>
      <c r="B943" s="90" t="s">
        <v>3509</v>
      </c>
      <c r="C943" s="90" t="s">
        <v>2305</v>
      </c>
      <c r="D943" s="91">
        <v>44401</v>
      </c>
      <c r="E943" s="92">
        <v>0.34375</v>
      </c>
      <c r="F943" s="92">
        <v>0.80208333333333304</v>
      </c>
      <c r="G943" s="93">
        <v>1200</v>
      </c>
      <c r="H943" s="22" t="s">
        <v>1746</v>
      </c>
      <c r="I943" s="23" t="s">
        <v>1746</v>
      </c>
      <c r="J943" s="23" t="s">
        <v>1746</v>
      </c>
      <c r="K943" s="23" t="s">
        <v>1746</v>
      </c>
      <c r="L943" s="94">
        <v>0</v>
      </c>
      <c r="M943" s="94" t="s">
        <v>1746</v>
      </c>
      <c r="N943" s="94">
        <v>0</v>
      </c>
      <c r="O943" s="23" t="s">
        <v>1746</v>
      </c>
      <c r="P943" s="15" t="s">
        <v>1746</v>
      </c>
      <c r="Q943" s="15" t="s">
        <v>1746</v>
      </c>
      <c r="R943" s="136">
        <v>20</v>
      </c>
      <c r="S943" s="93">
        <v>0</v>
      </c>
      <c r="T943" s="138">
        <v>0</v>
      </c>
      <c r="U943" s="22" t="s">
        <v>1746</v>
      </c>
      <c r="V943" s="24" t="s">
        <v>1746</v>
      </c>
      <c r="W943" s="94">
        <v>11</v>
      </c>
      <c r="X943" s="141" t="s">
        <v>1746</v>
      </c>
      <c r="Y943" s="141" t="s">
        <v>1746</v>
      </c>
      <c r="Z943" s="153" t="s">
        <v>3589</v>
      </c>
    </row>
    <row r="944" spans="1:26" x14ac:dyDescent="0.25">
      <c r="A944" s="29">
        <v>943</v>
      </c>
      <c r="B944" s="90" t="s">
        <v>3509</v>
      </c>
      <c r="C944" s="90" t="s">
        <v>2305</v>
      </c>
      <c r="D944" s="91">
        <v>44402</v>
      </c>
      <c r="E944" s="92">
        <v>0.39236111111111099</v>
      </c>
      <c r="F944" s="92">
        <v>0.625</v>
      </c>
      <c r="G944" s="93">
        <v>1200</v>
      </c>
      <c r="H944" s="22" t="s">
        <v>1746</v>
      </c>
      <c r="I944" s="23" t="s">
        <v>1746</v>
      </c>
      <c r="J944" s="23" t="s">
        <v>1746</v>
      </c>
      <c r="K944" s="23" t="s">
        <v>1746</v>
      </c>
      <c r="L944" s="94">
        <v>0</v>
      </c>
      <c r="M944" s="94" t="s">
        <v>1746</v>
      </c>
      <c r="N944" s="94">
        <v>3</v>
      </c>
      <c r="O944" s="23" t="s">
        <v>1746</v>
      </c>
      <c r="P944" s="15" t="s">
        <v>1746</v>
      </c>
      <c r="Q944" s="15" t="s">
        <v>1746</v>
      </c>
      <c r="R944" s="136">
        <v>22</v>
      </c>
      <c r="S944" s="93">
        <v>2</v>
      </c>
      <c r="T944" s="138">
        <v>6</v>
      </c>
      <c r="U944" s="22" t="s">
        <v>1746</v>
      </c>
      <c r="V944" s="24" t="s">
        <v>1746</v>
      </c>
      <c r="W944" s="94">
        <v>5.4</v>
      </c>
      <c r="X944" s="141" t="s">
        <v>1746</v>
      </c>
      <c r="Y944" s="141" t="s">
        <v>1746</v>
      </c>
      <c r="Z944" s="153" t="s">
        <v>1746</v>
      </c>
    </row>
    <row r="945" spans="1:26" x14ac:dyDescent="0.25">
      <c r="A945" s="29">
        <v>944</v>
      </c>
      <c r="B945" s="90" t="s">
        <v>3509</v>
      </c>
      <c r="C945" s="90" t="s">
        <v>2313</v>
      </c>
      <c r="D945" s="91">
        <v>44402</v>
      </c>
      <c r="E945" s="92">
        <v>0.6875</v>
      </c>
      <c r="F945" s="92">
        <v>3.4722222222222199E-3</v>
      </c>
      <c r="G945" s="93">
        <v>1200</v>
      </c>
      <c r="H945" s="22" t="s">
        <v>1746</v>
      </c>
      <c r="I945" s="23" t="s">
        <v>1746</v>
      </c>
      <c r="J945" s="23" t="s">
        <v>1746</v>
      </c>
      <c r="K945" s="23" t="s">
        <v>1746</v>
      </c>
      <c r="L945" s="94">
        <v>0</v>
      </c>
      <c r="M945" s="94" t="s">
        <v>1746</v>
      </c>
      <c r="N945" s="94">
        <v>8</v>
      </c>
      <c r="O945" s="23" t="s">
        <v>1746</v>
      </c>
      <c r="P945" s="15" t="s">
        <v>1746</v>
      </c>
      <c r="Q945" s="15" t="s">
        <v>1746</v>
      </c>
      <c r="R945" s="136">
        <v>2</v>
      </c>
      <c r="S945" s="93">
        <v>2</v>
      </c>
      <c r="T945" s="138">
        <v>16</v>
      </c>
      <c r="U945" s="22" t="s">
        <v>1746</v>
      </c>
      <c r="V945" s="24" t="s">
        <v>1746</v>
      </c>
      <c r="W945" s="94">
        <v>7.6</v>
      </c>
      <c r="X945" s="141" t="s">
        <v>1746</v>
      </c>
      <c r="Y945" s="141" t="s">
        <v>1746</v>
      </c>
      <c r="Z945" s="153" t="s">
        <v>1746</v>
      </c>
    </row>
    <row r="946" spans="1:26" x14ac:dyDescent="0.25">
      <c r="A946" s="29">
        <v>945</v>
      </c>
      <c r="B946" s="90" t="s">
        <v>3509</v>
      </c>
      <c r="C946" s="90" t="s">
        <v>356</v>
      </c>
      <c r="D946" s="91">
        <v>44403</v>
      </c>
      <c r="E946" s="92">
        <v>0.51388888888888895</v>
      </c>
      <c r="F946" s="92">
        <v>0.84722222222222199</v>
      </c>
      <c r="G946" s="93">
        <v>1200</v>
      </c>
      <c r="H946" s="22" t="s">
        <v>1746</v>
      </c>
      <c r="I946" s="23" t="s">
        <v>1746</v>
      </c>
      <c r="J946" s="23" t="s">
        <v>1746</v>
      </c>
      <c r="K946" s="23" t="s">
        <v>1746</v>
      </c>
      <c r="L946" s="94">
        <v>0</v>
      </c>
      <c r="M946" s="94" t="s">
        <v>1746</v>
      </c>
      <c r="N946" s="94">
        <v>5.2</v>
      </c>
      <c r="O946" s="23" t="s">
        <v>1746</v>
      </c>
      <c r="P946" s="15" t="s">
        <v>1746</v>
      </c>
      <c r="Q946" s="15" t="s">
        <v>1746</v>
      </c>
      <c r="R946" s="136">
        <v>8.75</v>
      </c>
      <c r="S946" s="93">
        <v>2</v>
      </c>
      <c r="T946" s="138">
        <v>10.4</v>
      </c>
      <c r="U946" s="22" t="s">
        <v>1746</v>
      </c>
      <c r="V946" s="24" t="s">
        <v>1746</v>
      </c>
      <c r="W946" s="94">
        <v>8</v>
      </c>
      <c r="X946" s="141" t="s">
        <v>1746</v>
      </c>
      <c r="Y946" s="141" t="s">
        <v>1746</v>
      </c>
      <c r="Z946" s="153" t="s">
        <v>1746</v>
      </c>
    </row>
    <row r="947" spans="1:26" x14ac:dyDescent="0.25">
      <c r="A947" s="29">
        <v>946</v>
      </c>
      <c r="B947" s="90" t="s">
        <v>2069</v>
      </c>
      <c r="C947" s="90" t="s">
        <v>269</v>
      </c>
      <c r="D947" s="91">
        <v>44404</v>
      </c>
      <c r="E947" s="92">
        <v>0.41666666666666702</v>
      </c>
      <c r="F947" s="92">
        <v>0.875</v>
      </c>
      <c r="G947" s="93">
        <v>1200</v>
      </c>
      <c r="H947" s="22" t="s">
        <v>1746</v>
      </c>
      <c r="I947" s="23" t="s">
        <v>1746</v>
      </c>
      <c r="J947" s="23" t="s">
        <v>1746</v>
      </c>
      <c r="K947" s="23" t="s">
        <v>1746</v>
      </c>
      <c r="L947" s="94">
        <v>0</v>
      </c>
      <c r="M947" s="94" t="s">
        <v>1746</v>
      </c>
      <c r="N947" s="94">
        <v>3.5</v>
      </c>
      <c r="O947" s="23" t="s">
        <v>1746</v>
      </c>
      <c r="P947" s="15" t="s">
        <v>1746</v>
      </c>
      <c r="Q947" s="15" t="s">
        <v>1746</v>
      </c>
      <c r="R947" s="136">
        <v>31</v>
      </c>
      <c r="S947" s="93">
        <v>3</v>
      </c>
      <c r="T947" s="138">
        <v>10.5</v>
      </c>
      <c r="U947" s="22" t="s">
        <v>1746</v>
      </c>
      <c r="V947" s="24" t="s">
        <v>1746</v>
      </c>
      <c r="W947" s="94">
        <v>11</v>
      </c>
      <c r="X947" s="141" t="s">
        <v>1746</v>
      </c>
      <c r="Y947" s="141" t="s">
        <v>1746</v>
      </c>
      <c r="Z947" s="153" t="s">
        <v>1746</v>
      </c>
    </row>
    <row r="948" spans="1:26" x14ac:dyDescent="0.25">
      <c r="A948" s="29">
        <v>947</v>
      </c>
      <c r="B948" s="90" t="s">
        <v>2069</v>
      </c>
      <c r="C948" s="90" t="s">
        <v>2139</v>
      </c>
      <c r="D948" s="91">
        <v>44427</v>
      </c>
      <c r="E948" s="92">
        <v>0.4375</v>
      </c>
      <c r="F948" s="92">
        <v>0.60416666666666696</v>
      </c>
      <c r="G948" s="93">
        <v>1200</v>
      </c>
      <c r="H948" s="22" t="s">
        <v>1746</v>
      </c>
      <c r="I948" s="23" t="s">
        <v>1746</v>
      </c>
      <c r="J948" s="23" t="s">
        <v>1746</v>
      </c>
      <c r="K948" s="23" t="s">
        <v>1746</v>
      </c>
      <c r="L948" s="94">
        <v>0</v>
      </c>
      <c r="M948" s="94" t="s">
        <v>1746</v>
      </c>
      <c r="N948" s="94">
        <v>0</v>
      </c>
      <c r="O948" s="23" t="s">
        <v>1746</v>
      </c>
      <c r="P948" s="15" t="s">
        <v>1746</v>
      </c>
      <c r="Q948" s="15" t="s">
        <v>1746</v>
      </c>
      <c r="R948" s="136">
        <v>0</v>
      </c>
      <c r="S948" s="93">
        <v>0</v>
      </c>
      <c r="T948" s="138">
        <v>0</v>
      </c>
      <c r="U948" s="22" t="s">
        <v>1746</v>
      </c>
      <c r="V948" s="24" t="s">
        <v>1746</v>
      </c>
      <c r="W948" s="94">
        <v>4</v>
      </c>
      <c r="X948" s="141" t="s">
        <v>1746</v>
      </c>
      <c r="Y948" s="141" t="s">
        <v>1746</v>
      </c>
      <c r="Z948" s="153" t="s">
        <v>1746</v>
      </c>
    </row>
    <row r="949" spans="1:26" x14ac:dyDescent="0.25">
      <c r="A949" s="29">
        <v>948</v>
      </c>
      <c r="B949" s="90" t="s">
        <v>3509</v>
      </c>
      <c r="C949" s="90" t="s">
        <v>27</v>
      </c>
      <c r="D949" s="91">
        <v>44428</v>
      </c>
      <c r="E949" s="92">
        <v>0.60416666666666696</v>
      </c>
      <c r="F949" s="92">
        <v>0.9375</v>
      </c>
      <c r="G949" s="93">
        <v>1200</v>
      </c>
      <c r="H949" s="22" t="s">
        <v>1746</v>
      </c>
      <c r="I949" s="23" t="s">
        <v>1746</v>
      </c>
      <c r="J949" s="23" t="s">
        <v>1746</v>
      </c>
      <c r="K949" s="23" t="s">
        <v>1746</v>
      </c>
      <c r="L949" s="94">
        <v>0</v>
      </c>
      <c r="M949" s="94" t="s">
        <v>1746</v>
      </c>
      <c r="N949" s="94">
        <v>0</v>
      </c>
      <c r="O949" s="23" t="s">
        <v>1746</v>
      </c>
      <c r="P949" s="15" t="s">
        <v>1746</v>
      </c>
      <c r="Q949" s="15" t="s">
        <v>1746</v>
      </c>
      <c r="R949" s="136">
        <v>0.5</v>
      </c>
      <c r="S949" s="93">
        <v>1</v>
      </c>
      <c r="T949" s="138">
        <v>0</v>
      </c>
      <c r="U949" s="22" t="s">
        <v>1746</v>
      </c>
      <c r="V949" s="24" t="s">
        <v>1746</v>
      </c>
      <c r="W949" s="94">
        <v>8</v>
      </c>
      <c r="X949" s="141" t="s">
        <v>1746</v>
      </c>
      <c r="Y949" s="141" t="s">
        <v>1746</v>
      </c>
      <c r="Z949" s="153" t="s">
        <v>1746</v>
      </c>
    </row>
    <row r="950" spans="1:26" x14ac:dyDescent="0.25">
      <c r="A950" s="29">
        <v>949</v>
      </c>
      <c r="B950" s="90" t="s">
        <v>3509</v>
      </c>
      <c r="C950" s="90" t="s">
        <v>3322</v>
      </c>
      <c r="D950" s="91">
        <v>44429</v>
      </c>
      <c r="E950" s="92">
        <v>0.42361111111111099</v>
      </c>
      <c r="F950" s="92">
        <v>0.75694444444444497</v>
      </c>
      <c r="G950" s="93">
        <v>1200</v>
      </c>
      <c r="H950" s="22" t="s">
        <v>1746</v>
      </c>
      <c r="I950" s="23" t="s">
        <v>1746</v>
      </c>
      <c r="J950" s="23" t="s">
        <v>1746</v>
      </c>
      <c r="K950" s="23" t="s">
        <v>1746</v>
      </c>
      <c r="L950" s="94">
        <v>0</v>
      </c>
      <c r="M950" s="94" t="s">
        <v>1746</v>
      </c>
      <c r="N950" s="94">
        <v>3.5</v>
      </c>
      <c r="O950" s="23" t="s">
        <v>1746</v>
      </c>
      <c r="P950" s="15" t="s">
        <v>1746</v>
      </c>
      <c r="Q950" s="15" t="s">
        <v>1746</v>
      </c>
      <c r="R950" s="136">
        <v>11</v>
      </c>
      <c r="S950" s="93">
        <v>1</v>
      </c>
      <c r="T950" s="138">
        <v>3.5</v>
      </c>
      <c r="U950" s="22" t="s">
        <v>1746</v>
      </c>
      <c r="V950" s="24" t="s">
        <v>1746</v>
      </c>
      <c r="W950" s="94">
        <v>8</v>
      </c>
      <c r="X950" s="141" t="s">
        <v>1746</v>
      </c>
      <c r="Y950" s="141" t="s">
        <v>1746</v>
      </c>
      <c r="Z950" s="153" t="s">
        <v>1746</v>
      </c>
    </row>
    <row r="951" spans="1:26" x14ac:dyDescent="0.25">
      <c r="A951" s="29">
        <v>950</v>
      </c>
      <c r="B951" s="90" t="s">
        <v>2069</v>
      </c>
      <c r="C951" s="90" t="s">
        <v>2679</v>
      </c>
      <c r="D951" s="91">
        <v>44429</v>
      </c>
      <c r="E951" s="92">
        <v>0.42708333333333298</v>
      </c>
      <c r="F951" s="92">
        <v>0.76041666666666696</v>
      </c>
      <c r="G951" s="93">
        <v>1200</v>
      </c>
      <c r="H951" s="22" t="s">
        <v>1746</v>
      </c>
      <c r="I951" s="23" t="s">
        <v>1746</v>
      </c>
      <c r="J951" s="23" t="s">
        <v>1746</v>
      </c>
      <c r="K951" s="23" t="s">
        <v>1746</v>
      </c>
      <c r="L951" s="94">
        <v>0</v>
      </c>
      <c r="M951" s="94" t="s">
        <v>1746</v>
      </c>
      <c r="N951" s="94">
        <v>0</v>
      </c>
      <c r="O951" s="23" t="s">
        <v>1746</v>
      </c>
      <c r="P951" s="15" t="s">
        <v>1746</v>
      </c>
      <c r="Q951" s="15" t="s">
        <v>1746</v>
      </c>
      <c r="R951" s="136">
        <v>0</v>
      </c>
      <c r="S951" s="93">
        <v>1</v>
      </c>
      <c r="T951" s="138">
        <v>0</v>
      </c>
      <c r="U951" s="22" t="s">
        <v>1746</v>
      </c>
      <c r="V951" s="24" t="s">
        <v>1746</v>
      </c>
      <c r="W951" s="94">
        <v>8</v>
      </c>
      <c r="X951" s="141" t="s">
        <v>1746</v>
      </c>
      <c r="Y951" s="141" t="s">
        <v>1746</v>
      </c>
      <c r="Z951" s="153" t="s">
        <v>1746</v>
      </c>
    </row>
    <row r="952" spans="1:26" x14ac:dyDescent="0.25">
      <c r="A952" s="29">
        <v>951</v>
      </c>
      <c r="B952" s="90" t="s">
        <v>3509</v>
      </c>
      <c r="C952" s="90" t="s">
        <v>3321</v>
      </c>
      <c r="D952" s="91">
        <v>44430</v>
      </c>
      <c r="E952" s="92">
        <v>0.39583333333333298</v>
      </c>
      <c r="F952" s="92">
        <v>0.78125</v>
      </c>
      <c r="G952" s="93">
        <v>1200</v>
      </c>
      <c r="H952" s="22" t="s">
        <v>1746</v>
      </c>
      <c r="I952" s="23" t="s">
        <v>1746</v>
      </c>
      <c r="J952" s="23" t="s">
        <v>1746</v>
      </c>
      <c r="K952" s="23" t="s">
        <v>1746</v>
      </c>
      <c r="L952" s="94">
        <v>0</v>
      </c>
      <c r="M952" s="94" t="s">
        <v>1746</v>
      </c>
      <c r="N952" s="94">
        <v>1.2</v>
      </c>
      <c r="O952" s="23" t="s">
        <v>1746</v>
      </c>
      <c r="P952" s="15" t="s">
        <v>1746</v>
      </c>
      <c r="Q952" s="15" t="s">
        <v>1746</v>
      </c>
      <c r="R952" s="136">
        <v>6.8</v>
      </c>
      <c r="S952" s="93">
        <v>1</v>
      </c>
      <c r="T952" s="138">
        <v>1.2</v>
      </c>
      <c r="U952" s="22" t="s">
        <v>1746</v>
      </c>
      <c r="V952" s="24" t="s">
        <v>1746</v>
      </c>
      <c r="W952" s="94">
        <v>8</v>
      </c>
      <c r="X952" s="141" t="s">
        <v>1746</v>
      </c>
      <c r="Y952" s="141" t="s">
        <v>1746</v>
      </c>
      <c r="Z952" s="153" t="s">
        <v>3588</v>
      </c>
    </row>
    <row r="953" spans="1:26" x14ac:dyDescent="0.25">
      <c r="A953" s="29">
        <v>952</v>
      </c>
      <c r="B953" s="90" t="s">
        <v>2069</v>
      </c>
      <c r="C953" s="90" t="s">
        <v>1754</v>
      </c>
      <c r="D953" s="91">
        <v>44430</v>
      </c>
      <c r="E953" s="92">
        <v>0.40277777777777801</v>
      </c>
      <c r="F953" s="92">
        <v>0.79861111111111105</v>
      </c>
      <c r="G953" s="93">
        <v>1200</v>
      </c>
      <c r="H953" s="22" t="s">
        <v>1746</v>
      </c>
      <c r="I953" s="23" t="s">
        <v>1746</v>
      </c>
      <c r="J953" s="23" t="s">
        <v>1746</v>
      </c>
      <c r="K953" s="23" t="s">
        <v>1746</v>
      </c>
      <c r="L953" s="94">
        <v>0</v>
      </c>
      <c r="M953" s="94" t="s">
        <v>1746</v>
      </c>
      <c r="N953" s="94">
        <v>7.1</v>
      </c>
      <c r="O953" s="23" t="s">
        <v>1746</v>
      </c>
      <c r="P953" s="15" t="s">
        <v>1746</v>
      </c>
      <c r="Q953" s="15" t="s">
        <v>1746</v>
      </c>
      <c r="R953" s="136">
        <v>9</v>
      </c>
      <c r="S953" s="93">
        <v>3</v>
      </c>
      <c r="T953" s="138">
        <v>21.299999999999997</v>
      </c>
      <c r="U953" s="22" t="s">
        <v>1746</v>
      </c>
      <c r="V953" s="24" t="s">
        <v>1746</v>
      </c>
      <c r="W953" s="94">
        <v>8</v>
      </c>
      <c r="X953" s="141" t="s">
        <v>1746</v>
      </c>
      <c r="Y953" s="141" t="s">
        <v>1746</v>
      </c>
      <c r="Z953" s="153" t="s">
        <v>3587</v>
      </c>
    </row>
    <row r="954" spans="1:26" x14ac:dyDescent="0.25">
      <c r="A954" s="29">
        <v>953</v>
      </c>
      <c r="B954" s="90" t="s">
        <v>3508</v>
      </c>
      <c r="C954" s="90" t="s">
        <v>2679</v>
      </c>
      <c r="D954" s="91">
        <v>44431</v>
      </c>
      <c r="E954" s="92">
        <v>0.39583333333333298</v>
      </c>
      <c r="F954" s="92">
        <v>0.83333333333333304</v>
      </c>
      <c r="G954" s="93">
        <v>1200</v>
      </c>
      <c r="H954" s="22" t="s">
        <v>1746</v>
      </c>
      <c r="I954" s="23" t="s">
        <v>1746</v>
      </c>
      <c r="J954" s="23" t="s">
        <v>1746</v>
      </c>
      <c r="K954" s="23" t="s">
        <v>1746</v>
      </c>
      <c r="L954" s="94">
        <v>0</v>
      </c>
      <c r="M954" s="94" t="s">
        <v>1746</v>
      </c>
      <c r="N954" s="94">
        <v>4.5999999999999996</v>
      </c>
      <c r="O954" s="23" t="s">
        <v>1746</v>
      </c>
      <c r="P954" s="15" t="s">
        <v>1746</v>
      </c>
      <c r="Q954" s="15" t="s">
        <v>1746</v>
      </c>
      <c r="R954" s="136">
        <v>4.9000000000000004</v>
      </c>
      <c r="S954" s="93">
        <v>1</v>
      </c>
      <c r="T954" s="138">
        <v>4.5999999999999996</v>
      </c>
      <c r="U954" s="22" t="s">
        <v>1746</v>
      </c>
      <c r="V954" s="24" t="s">
        <v>1746</v>
      </c>
      <c r="W954" s="94">
        <v>9.5</v>
      </c>
      <c r="X954" s="141" t="s">
        <v>1746</v>
      </c>
      <c r="Y954" s="141" t="s">
        <v>1746</v>
      </c>
      <c r="Z954" s="153" t="s">
        <v>3586</v>
      </c>
    </row>
    <row r="955" spans="1:26" x14ac:dyDescent="0.25">
      <c r="A955" s="29">
        <v>954</v>
      </c>
      <c r="B955" s="90" t="s">
        <v>3508</v>
      </c>
      <c r="C955" s="90" t="s">
        <v>913</v>
      </c>
      <c r="D955" s="91">
        <v>44432</v>
      </c>
      <c r="E955" s="92">
        <v>0.42013888888888901</v>
      </c>
      <c r="F955" s="92">
        <v>0.83333333333333304</v>
      </c>
      <c r="G955" s="93">
        <v>1200</v>
      </c>
      <c r="H955" s="22" t="s">
        <v>1746</v>
      </c>
      <c r="I955" s="23" t="s">
        <v>1746</v>
      </c>
      <c r="J955" s="23" t="s">
        <v>1746</v>
      </c>
      <c r="K955" s="23" t="s">
        <v>1746</v>
      </c>
      <c r="L955" s="94">
        <v>0</v>
      </c>
      <c r="M955" s="94" t="s">
        <v>1746</v>
      </c>
      <c r="N955" s="94">
        <v>2</v>
      </c>
      <c r="O955" s="23" t="s">
        <v>1746</v>
      </c>
      <c r="P955" s="15" t="s">
        <v>1746</v>
      </c>
      <c r="Q955" s="15" t="s">
        <v>1746</v>
      </c>
      <c r="R955" s="136">
        <v>3</v>
      </c>
      <c r="S955" s="93">
        <v>3</v>
      </c>
      <c r="T955" s="138">
        <v>6</v>
      </c>
      <c r="U955" s="22" t="s">
        <v>1746</v>
      </c>
      <c r="V955" s="24" t="s">
        <v>1746</v>
      </c>
      <c r="W955" s="94">
        <v>8.5</v>
      </c>
      <c r="X955" s="141" t="s">
        <v>1746</v>
      </c>
      <c r="Y955" s="141" t="s">
        <v>1746</v>
      </c>
      <c r="Z955" s="153" t="s">
        <v>3585</v>
      </c>
    </row>
    <row r="956" spans="1:26" x14ac:dyDescent="0.25">
      <c r="A956" s="29">
        <v>955</v>
      </c>
      <c r="B956" s="90" t="s">
        <v>3508</v>
      </c>
      <c r="C956" s="90" t="s">
        <v>277</v>
      </c>
      <c r="D956" s="91">
        <v>44433</v>
      </c>
      <c r="E956" s="92">
        <v>0.41666666666666702</v>
      </c>
      <c r="F956" s="92">
        <v>0.80208333333333304</v>
      </c>
      <c r="G956" s="93">
        <v>1200</v>
      </c>
      <c r="H956" s="22" t="s">
        <v>1746</v>
      </c>
      <c r="I956" s="23" t="s">
        <v>1746</v>
      </c>
      <c r="J956" s="23" t="s">
        <v>1746</v>
      </c>
      <c r="K956" s="23" t="s">
        <v>1746</v>
      </c>
      <c r="L956" s="94">
        <v>0</v>
      </c>
      <c r="M956" s="94" t="s">
        <v>1746</v>
      </c>
      <c r="N956" s="94">
        <v>4.5999999999999996</v>
      </c>
      <c r="O956" s="23" t="s">
        <v>1746</v>
      </c>
      <c r="P956" s="15" t="s">
        <v>1746</v>
      </c>
      <c r="Q956" s="15" t="s">
        <v>1746</v>
      </c>
      <c r="R956" s="136">
        <v>2</v>
      </c>
      <c r="S956" s="93">
        <v>1</v>
      </c>
      <c r="T956" s="138">
        <v>4.5999999999999996</v>
      </c>
      <c r="U956" s="22" t="s">
        <v>1746</v>
      </c>
      <c r="V956" s="24" t="s">
        <v>1746</v>
      </c>
      <c r="W956" s="94">
        <v>8</v>
      </c>
      <c r="X956" s="141" t="s">
        <v>1746</v>
      </c>
      <c r="Y956" s="141" t="s">
        <v>1746</v>
      </c>
      <c r="Z956" s="153" t="s">
        <v>3584</v>
      </c>
    </row>
    <row r="957" spans="1:26" x14ac:dyDescent="0.25">
      <c r="A957" s="29">
        <v>956</v>
      </c>
      <c r="B957" s="90" t="s">
        <v>3509</v>
      </c>
      <c r="C957" s="90" t="s">
        <v>3322</v>
      </c>
      <c r="D957" s="91">
        <v>44434</v>
      </c>
      <c r="E957" s="92">
        <v>0.39236111111111099</v>
      </c>
      <c r="F957" s="92">
        <v>0.80902777777777801</v>
      </c>
      <c r="G957" s="93">
        <v>1200</v>
      </c>
      <c r="H957" s="22" t="s">
        <v>1746</v>
      </c>
      <c r="I957" s="23" t="s">
        <v>1746</v>
      </c>
      <c r="J957" s="23" t="s">
        <v>1746</v>
      </c>
      <c r="K957" s="23" t="s">
        <v>1746</v>
      </c>
      <c r="L957" s="94">
        <v>0</v>
      </c>
      <c r="M957" s="94" t="s">
        <v>1746</v>
      </c>
      <c r="N957" s="94">
        <v>3.8</v>
      </c>
      <c r="O957" s="23" t="s">
        <v>1746</v>
      </c>
      <c r="P957" s="15" t="s">
        <v>1746</v>
      </c>
      <c r="Q957" s="15" t="s">
        <v>1746</v>
      </c>
      <c r="R957" s="136">
        <v>18</v>
      </c>
      <c r="S957" s="93">
        <v>1</v>
      </c>
      <c r="T957" s="138">
        <v>3.8</v>
      </c>
      <c r="U957" s="22" t="s">
        <v>1746</v>
      </c>
      <c r="V957" s="24" t="s">
        <v>1746</v>
      </c>
      <c r="W957" s="94">
        <v>10</v>
      </c>
      <c r="X957" s="141" t="s">
        <v>1746</v>
      </c>
      <c r="Y957" s="141" t="s">
        <v>1746</v>
      </c>
      <c r="Z957" s="153" t="s">
        <v>1746</v>
      </c>
    </row>
    <row r="958" spans="1:26" x14ac:dyDescent="0.25">
      <c r="A958" s="29">
        <v>957</v>
      </c>
      <c r="B958" s="90" t="s">
        <v>3508</v>
      </c>
      <c r="C958" s="90" t="s">
        <v>2679</v>
      </c>
      <c r="D958" s="91">
        <v>44434</v>
      </c>
      <c r="E958" s="92">
        <v>0.41666666666666702</v>
      </c>
      <c r="F958" s="92">
        <v>0.8125</v>
      </c>
      <c r="G958" s="93">
        <v>1200</v>
      </c>
      <c r="H958" s="22" t="s">
        <v>1746</v>
      </c>
      <c r="I958" s="23" t="s">
        <v>1746</v>
      </c>
      <c r="J958" s="23" t="s">
        <v>1746</v>
      </c>
      <c r="K958" s="23" t="s">
        <v>1746</v>
      </c>
      <c r="L958" s="94">
        <v>0</v>
      </c>
      <c r="M958" s="94" t="s">
        <v>1746</v>
      </c>
      <c r="N958" s="94">
        <v>0</v>
      </c>
      <c r="O958" s="23" t="s">
        <v>1746</v>
      </c>
      <c r="P958" s="15" t="s">
        <v>1746</v>
      </c>
      <c r="Q958" s="15" t="s">
        <v>1746</v>
      </c>
      <c r="R958" s="136">
        <v>0</v>
      </c>
      <c r="S958" s="93">
        <v>1</v>
      </c>
      <c r="T958" s="138">
        <v>0</v>
      </c>
      <c r="U958" s="22" t="s">
        <v>1746</v>
      </c>
      <c r="V958" s="24" t="s">
        <v>1746</v>
      </c>
      <c r="W958" s="94">
        <v>8</v>
      </c>
      <c r="X958" s="141" t="s">
        <v>1746</v>
      </c>
      <c r="Y958" s="141" t="s">
        <v>1746</v>
      </c>
      <c r="Z958" s="153" t="s">
        <v>3583</v>
      </c>
    </row>
    <row r="959" spans="1:26" x14ac:dyDescent="0.25">
      <c r="A959" s="29">
        <v>958</v>
      </c>
      <c r="B959" s="90" t="s">
        <v>3508</v>
      </c>
      <c r="C959" s="90" t="s">
        <v>2679</v>
      </c>
      <c r="D959" s="91">
        <v>44435</v>
      </c>
      <c r="E959" s="92">
        <v>0.39583333333333298</v>
      </c>
      <c r="F959" s="92">
        <v>0.83333333333333304</v>
      </c>
      <c r="G959" s="93">
        <v>1200</v>
      </c>
      <c r="H959" s="22" t="s">
        <v>1746</v>
      </c>
      <c r="I959" s="23" t="s">
        <v>1746</v>
      </c>
      <c r="J959" s="23" t="s">
        <v>1746</v>
      </c>
      <c r="K959" s="23" t="s">
        <v>1746</v>
      </c>
      <c r="L959" s="94">
        <v>0</v>
      </c>
      <c r="M959" s="94" t="s">
        <v>1746</v>
      </c>
      <c r="N959" s="94">
        <v>4.2</v>
      </c>
      <c r="O959" s="23" t="s">
        <v>1746</v>
      </c>
      <c r="P959" s="15" t="s">
        <v>1746</v>
      </c>
      <c r="Q959" s="15" t="s">
        <v>1746</v>
      </c>
      <c r="R959" s="136">
        <v>10</v>
      </c>
      <c r="S959" s="93">
        <v>3</v>
      </c>
      <c r="T959" s="138">
        <v>12.600000000000001</v>
      </c>
      <c r="U959" s="22" t="s">
        <v>1746</v>
      </c>
      <c r="V959" s="24" t="s">
        <v>1746</v>
      </c>
      <c r="W959" s="94">
        <v>9</v>
      </c>
      <c r="X959" s="141" t="s">
        <v>1746</v>
      </c>
      <c r="Y959" s="141" t="s">
        <v>1746</v>
      </c>
      <c r="Z959" s="153" t="s">
        <v>3582</v>
      </c>
    </row>
    <row r="960" spans="1:26" x14ac:dyDescent="0.25">
      <c r="A960" s="29">
        <v>959</v>
      </c>
      <c r="B960" s="90" t="s">
        <v>3509</v>
      </c>
      <c r="C960" s="90" t="s">
        <v>3321</v>
      </c>
      <c r="D960" s="91">
        <v>44436</v>
      </c>
      <c r="E960" s="92">
        <v>0.38541666666666702</v>
      </c>
      <c r="F960" s="92">
        <v>0.84375</v>
      </c>
      <c r="G960" s="93">
        <v>1200</v>
      </c>
      <c r="H960" s="22" t="s">
        <v>1746</v>
      </c>
      <c r="I960" s="23" t="s">
        <v>1746</v>
      </c>
      <c r="J960" s="23" t="s">
        <v>1746</v>
      </c>
      <c r="K960" s="23" t="s">
        <v>1746</v>
      </c>
      <c r="L960" s="94">
        <v>0</v>
      </c>
      <c r="M960" s="94" t="s">
        <v>1746</v>
      </c>
      <c r="N960" s="94">
        <v>1.1000000000000001</v>
      </c>
      <c r="O960" s="23" t="s">
        <v>1746</v>
      </c>
      <c r="P960" s="15" t="s">
        <v>1746</v>
      </c>
      <c r="Q960" s="15" t="s">
        <v>1746</v>
      </c>
      <c r="R960" s="136">
        <v>6.5</v>
      </c>
      <c r="S960" s="93">
        <v>1</v>
      </c>
      <c r="T960" s="138">
        <v>1.1000000000000001</v>
      </c>
      <c r="U960" s="22" t="s">
        <v>1746</v>
      </c>
      <c r="V960" s="24" t="s">
        <v>1746</v>
      </c>
      <c r="W960" s="94">
        <v>10</v>
      </c>
      <c r="X960" s="141" t="s">
        <v>1746</v>
      </c>
      <c r="Y960" s="141" t="s">
        <v>1746</v>
      </c>
      <c r="Z960" s="153" t="s">
        <v>3581</v>
      </c>
    </row>
    <row r="961" spans="1:26" x14ac:dyDescent="0.25">
      <c r="A961" s="29">
        <v>960</v>
      </c>
      <c r="B961" s="90" t="s">
        <v>3509</v>
      </c>
      <c r="C961" s="90" t="s">
        <v>3322</v>
      </c>
      <c r="D961" s="91">
        <v>44437</v>
      </c>
      <c r="E961" s="92">
        <v>0.39930555555555602</v>
      </c>
      <c r="F961" s="92">
        <v>0.85763888888888895</v>
      </c>
      <c r="G961" s="93">
        <v>1200</v>
      </c>
      <c r="H961" s="22" t="s">
        <v>1746</v>
      </c>
      <c r="I961" s="23" t="s">
        <v>1746</v>
      </c>
      <c r="J961" s="23" t="s">
        <v>1746</v>
      </c>
      <c r="K961" s="23" t="s">
        <v>1746</v>
      </c>
      <c r="L961" s="94">
        <v>0</v>
      </c>
      <c r="M961" s="94" t="s">
        <v>1746</v>
      </c>
      <c r="N961" s="94">
        <v>3.4</v>
      </c>
      <c r="O961" s="23" t="s">
        <v>1746</v>
      </c>
      <c r="P961" s="15" t="s">
        <v>1746</v>
      </c>
      <c r="Q961" s="15" t="s">
        <v>1746</v>
      </c>
      <c r="R961" s="136">
        <v>15.5</v>
      </c>
      <c r="S961" s="93">
        <v>1</v>
      </c>
      <c r="T961" s="138">
        <v>3.4</v>
      </c>
      <c r="U961" s="22" t="s">
        <v>1746</v>
      </c>
      <c r="V961" s="24" t="s">
        <v>1746</v>
      </c>
      <c r="W961" s="94">
        <v>11</v>
      </c>
      <c r="X961" s="141" t="s">
        <v>1746</v>
      </c>
      <c r="Y961" s="141" t="s">
        <v>1746</v>
      </c>
      <c r="Z961" s="153" t="s">
        <v>1746</v>
      </c>
    </row>
    <row r="962" spans="1:26" x14ac:dyDescent="0.25">
      <c r="A962" s="29">
        <v>961</v>
      </c>
      <c r="B962" s="90" t="s">
        <v>3508</v>
      </c>
      <c r="C962" s="90" t="s">
        <v>240</v>
      </c>
      <c r="D962" s="91">
        <v>44437</v>
      </c>
      <c r="E962" s="92">
        <v>0.71527777777777801</v>
      </c>
      <c r="F962" s="92">
        <v>0.88194444444444497</v>
      </c>
      <c r="G962" s="93">
        <v>1200</v>
      </c>
      <c r="H962" s="22" t="s">
        <v>1746</v>
      </c>
      <c r="I962" s="23" t="s">
        <v>1746</v>
      </c>
      <c r="J962" s="23" t="s">
        <v>1746</v>
      </c>
      <c r="K962" s="23" t="s">
        <v>1746</v>
      </c>
      <c r="L962" s="94">
        <v>0</v>
      </c>
      <c r="M962" s="94" t="s">
        <v>1746</v>
      </c>
      <c r="N962" s="94">
        <v>0</v>
      </c>
      <c r="O962" s="23" t="s">
        <v>1746</v>
      </c>
      <c r="P962" s="15" t="s">
        <v>1746</v>
      </c>
      <c r="Q962" s="15" t="s">
        <v>1746</v>
      </c>
      <c r="R962" s="136">
        <v>0</v>
      </c>
      <c r="S962" s="93">
        <v>1</v>
      </c>
      <c r="T962" s="138">
        <v>0</v>
      </c>
      <c r="U962" s="22" t="s">
        <v>1746</v>
      </c>
      <c r="V962" s="24" t="s">
        <v>1746</v>
      </c>
      <c r="W962" s="94">
        <v>4</v>
      </c>
      <c r="X962" s="141" t="s">
        <v>1746</v>
      </c>
      <c r="Y962" s="141" t="s">
        <v>1746</v>
      </c>
      <c r="Z962" s="153" t="s">
        <v>3580</v>
      </c>
    </row>
    <row r="963" spans="1:26" x14ac:dyDescent="0.25">
      <c r="A963" s="29">
        <v>962</v>
      </c>
      <c r="B963" s="90" t="s">
        <v>3509</v>
      </c>
      <c r="C963" s="90" t="s">
        <v>3322</v>
      </c>
      <c r="D963" s="91">
        <v>44438</v>
      </c>
      <c r="E963" s="92">
        <v>0.43402777777777801</v>
      </c>
      <c r="F963" s="92">
        <v>0.85069444444444497</v>
      </c>
      <c r="G963" s="93">
        <v>1200</v>
      </c>
      <c r="H963" s="22" t="s">
        <v>1746</v>
      </c>
      <c r="I963" s="23" t="s">
        <v>1746</v>
      </c>
      <c r="J963" s="23" t="s">
        <v>1746</v>
      </c>
      <c r="K963" s="23" t="s">
        <v>1746</v>
      </c>
      <c r="L963" s="94">
        <v>0</v>
      </c>
      <c r="M963" s="94" t="s">
        <v>1746</v>
      </c>
      <c r="N963" s="94">
        <v>3.1</v>
      </c>
      <c r="O963" s="23" t="s">
        <v>1746</v>
      </c>
      <c r="P963" s="15" t="s">
        <v>1746</v>
      </c>
      <c r="Q963" s="15" t="s">
        <v>1746</v>
      </c>
      <c r="R963" s="136">
        <v>14</v>
      </c>
      <c r="S963" s="93">
        <v>2</v>
      </c>
      <c r="T963" s="138">
        <v>6.2</v>
      </c>
      <c r="U963" s="22" t="s">
        <v>1746</v>
      </c>
      <c r="V963" s="24" t="s">
        <v>1746</v>
      </c>
      <c r="W963" s="94">
        <v>10</v>
      </c>
      <c r="X963" s="141" t="s">
        <v>1746</v>
      </c>
      <c r="Y963" s="141" t="s">
        <v>1746</v>
      </c>
      <c r="Z963" s="153" t="s">
        <v>1746</v>
      </c>
    </row>
    <row r="964" spans="1:26" x14ac:dyDescent="0.25">
      <c r="A964" s="29">
        <v>963</v>
      </c>
      <c r="B964" s="90" t="s">
        <v>3508</v>
      </c>
      <c r="C964" s="90" t="s">
        <v>240</v>
      </c>
      <c r="D964" s="91">
        <v>44438</v>
      </c>
      <c r="E964" s="92">
        <v>0.35416666666666702</v>
      </c>
      <c r="F964" s="92">
        <v>0.85416666666666696</v>
      </c>
      <c r="G964" s="93">
        <v>1200</v>
      </c>
      <c r="H964" s="22" t="s">
        <v>1746</v>
      </c>
      <c r="I964" s="23" t="s">
        <v>1746</v>
      </c>
      <c r="J964" s="23" t="s">
        <v>1746</v>
      </c>
      <c r="K964" s="23" t="s">
        <v>1746</v>
      </c>
      <c r="L964" s="94">
        <v>0</v>
      </c>
      <c r="M964" s="94" t="s">
        <v>1746</v>
      </c>
      <c r="N964" s="94">
        <v>0</v>
      </c>
      <c r="O964" s="23" t="s">
        <v>1746</v>
      </c>
      <c r="P964" s="15" t="s">
        <v>1746</v>
      </c>
      <c r="Q964" s="15" t="s">
        <v>1746</v>
      </c>
      <c r="R964" s="136">
        <v>34</v>
      </c>
      <c r="S964" s="93">
        <v>1</v>
      </c>
      <c r="T964" s="138">
        <v>0</v>
      </c>
      <c r="U964" s="22" t="s">
        <v>1746</v>
      </c>
      <c r="V964" s="24" t="s">
        <v>1746</v>
      </c>
      <c r="W964" s="94">
        <v>12</v>
      </c>
      <c r="X964" s="141" t="s">
        <v>1746</v>
      </c>
      <c r="Y964" s="141" t="s">
        <v>1746</v>
      </c>
      <c r="Z964" s="153" t="s">
        <v>3580</v>
      </c>
    </row>
    <row r="965" spans="1:26" x14ac:dyDescent="0.25">
      <c r="A965" s="29">
        <v>964</v>
      </c>
      <c r="B965" s="90" t="s">
        <v>3508</v>
      </c>
      <c r="C965" s="90" t="s">
        <v>240</v>
      </c>
      <c r="D965" s="91">
        <v>44439</v>
      </c>
      <c r="E965" s="92">
        <v>0.35416666666666702</v>
      </c>
      <c r="F965" s="92">
        <v>0.8125</v>
      </c>
      <c r="G965" s="93">
        <v>1200</v>
      </c>
      <c r="H965" s="22" t="s">
        <v>1746</v>
      </c>
      <c r="I965" s="23" t="s">
        <v>1746</v>
      </c>
      <c r="J965" s="23" t="s">
        <v>1746</v>
      </c>
      <c r="K965" s="23" t="s">
        <v>1746</v>
      </c>
      <c r="L965" s="94">
        <v>0</v>
      </c>
      <c r="M965" s="94" t="s">
        <v>1746</v>
      </c>
      <c r="N965" s="94">
        <v>4</v>
      </c>
      <c r="O965" s="23" t="s">
        <v>1746</v>
      </c>
      <c r="P965" s="15" t="s">
        <v>1746</v>
      </c>
      <c r="Q965" s="15" t="s">
        <v>1746</v>
      </c>
      <c r="R965" s="136">
        <v>60.4</v>
      </c>
      <c r="S965" s="93">
        <v>1</v>
      </c>
      <c r="T965" s="138">
        <v>4</v>
      </c>
      <c r="U965" s="22" t="s">
        <v>1746</v>
      </c>
      <c r="V965" s="24" t="s">
        <v>1746</v>
      </c>
      <c r="W965" s="94">
        <v>11</v>
      </c>
      <c r="X965" s="141" t="s">
        <v>1746</v>
      </c>
      <c r="Y965" s="141" t="s">
        <v>1746</v>
      </c>
      <c r="Z965" s="153" t="s">
        <v>3580</v>
      </c>
    </row>
    <row r="966" spans="1:26" x14ac:dyDescent="0.25">
      <c r="A966" s="29">
        <v>965</v>
      </c>
      <c r="B966" s="90" t="s">
        <v>3508</v>
      </c>
      <c r="C966" s="90" t="s">
        <v>240</v>
      </c>
      <c r="D966" s="91">
        <v>44440</v>
      </c>
      <c r="E966" s="92">
        <v>0.35416666666666702</v>
      </c>
      <c r="F966" s="92">
        <v>0.77083333333333304</v>
      </c>
      <c r="G966" s="93">
        <v>1200</v>
      </c>
      <c r="H966" s="22" t="s">
        <v>1746</v>
      </c>
      <c r="I966" s="23" t="s">
        <v>1746</v>
      </c>
      <c r="J966" s="23" t="s">
        <v>1746</v>
      </c>
      <c r="K966" s="23" t="s">
        <v>1746</v>
      </c>
      <c r="L966" s="94">
        <v>0</v>
      </c>
      <c r="M966" s="94" t="s">
        <v>1746</v>
      </c>
      <c r="N966" s="94">
        <v>0</v>
      </c>
      <c r="O966" s="23" t="s">
        <v>1746</v>
      </c>
      <c r="P966" s="15" t="s">
        <v>1746</v>
      </c>
      <c r="Q966" s="15" t="s">
        <v>1746</v>
      </c>
      <c r="R966" s="136">
        <v>36.799999999999997</v>
      </c>
      <c r="S966" s="93">
        <v>1</v>
      </c>
      <c r="T966" s="138">
        <v>0</v>
      </c>
      <c r="U966" s="22" t="s">
        <v>1746</v>
      </c>
      <c r="V966" s="24" t="s">
        <v>1746</v>
      </c>
      <c r="W966" s="94">
        <v>10</v>
      </c>
      <c r="X966" s="141" t="s">
        <v>1746</v>
      </c>
      <c r="Y966" s="141" t="s">
        <v>1746</v>
      </c>
      <c r="Z966" s="153" t="s">
        <v>3580</v>
      </c>
    </row>
    <row r="967" spans="1:26" x14ac:dyDescent="0.25">
      <c r="A967" s="29">
        <v>966</v>
      </c>
      <c r="B967" s="90" t="s">
        <v>3508</v>
      </c>
      <c r="C967" s="90" t="s">
        <v>240</v>
      </c>
      <c r="D967" s="91">
        <v>44441</v>
      </c>
      <c r="E967" s="92">
        <v>0.35416666666666702</v>
      </c>
      <c r="F967" s="92">
        <v>0.8125</v>
      </c>
      <c r="G967" s="93">
        <v>1200</v>
      </c>
      <c r="H967" s="22" t="s">
        <v>1746</v>
      </c>
      <c r="I967" s="23" t="s">
        <v>1746</v>
      </c>
      <c r="J967" s="23" t="s">
        <v>1746</v>
      </c>
      <c r="K967" s="23" t="s">
        <v>1746</v>
      </c>
      <c r="L967" s="94">
        <v>0</v>
      </c>
      <c r="M967" s="94" t="s">
        <v>1746</v>
      </c>
      <c r="N967" s="94">
        <v>0.5</v>
      </c>
      <c r="O967" s="23" t="s">
        <v>1746</v>
      </c>
      <c r="P967" s="15" t="s">
        <v>1746</v>
      </c>
      <c r="Q967" s="15" t="s">
        <v>1746</v>
      </c>
      <c r="R967" s="136">
        <v>39.799999999999997</v>
      </c>
      <c r="S967" s="93">
        <v>1</v>
      </c>
      <c r="T967" s="138">
        <v>0.5</v>
      </c>
      <c r="U967" s="22" t="s">
        <v>1746</v>
      </c>
      <c r="V967" s="24" t="s">
        <v>1746</v>
      </c>
      <c r="W967" s="94">
        <v>11</v>
      </c>
      <c r="X967" s="141" t="s">
        <v>1746</v>
      </c>
      <c r="Y967" s="141" t="s">
        <v>1746</v>
      </c>
      <c r="Z967" s="153" t="s">
        <v>3580</v>
      </c>
    </row>
    <row r="968" spans="1:26" x14ac:dyDescent="0.25">
      <c r="A968" s="29">
        <v>967</v>
      </c>
      <c r="B968" s="90" t="s">
        <v>3509</v>
      </c>
      <c r="C968" s="90" t="s">
        <v>27</v>
      </c>
      <c r="D968" s="91">
        <v>44442</v>
      </c>
      <c r="E968" s="92">
        <v>0.42708333333333298</v>
      </c>
      <c r="F968" s="92">
        <v>0.84375</v>
      </c>
      <c r="G968" s="93">
        <v>1200</v>
      </c>
      <c r="H968" s="22" t="s">
        <v>1746</v>
      </c>
      <c r="I968" s="23" t="s">
        <v>1746</v>
      </c>
      <c r="J968" s="23" t="s">
        <v>1746</v>
      </c>
      <c r="K968" s="23" t="s">
        <v>1746</v>
      </c>
      <c r="L968" s="94">
        <v>0</v>
      </c>
      <c r="M968" s="94" t="s">
        <v>1746</v>
      </c>
      <c r="N968" s="94">
        <v>0.4</v>
      </c>
      <c r="O968" s="23" t="s">
        <v>1746</v>
      </c>
      <c r="P968" s="15" t="s">
        <v>1746</v>
      </c>
      <c r="Q968" s="15" t="s">
        <v>1746</v>
      </c>
      <c r="R968" s="136">
        <v>0</v>
      </c>
      <c r="S968" s="93">
        <v>1</v>
      </c>
      <c r="T968" s="138">
        <v>0.4</v>
      </c>
      <c r="U968" s="22" t="s">
        <v>1746</v>
      </c>
      <c r="V968" s="24" t="s">
        <v>1746</v>
      </c>
      <c r="W968" s="94">
        <v>10</v>
      </c>
      <c r="X968" s="141" t="s">
        <v>1746</v>
      </c>
      <c r="Y968" s="141" t="s">
        <v>1746</v>
      </c>
      <c r="Z968" s="153" t="s">
        <v>1746</v>
      </c>
    </row>
    <row r="969" spans="1:26" x14ac:dyDescent="0.25">
      <c r="A969" s="29">
        <v>968</v>
      </c>
      <c r="B969" s="90" t="s">
        <v>3508</v>
      </c>
      <c r="C969" s="90" t="s">
        <v>240</v>
      </c>
      <c r="D969" s="91">
        <v>44443</v>
      </c>
      <c r="E969" s="92">
        <v>0.35416666666666702</v>
      </c>
      <c r="F969" s="92">
        <v>0.77083333333333304</v>
      </c>
      <c r="G969" s="93">
        <v>1200</v>
      </c>
      <c r="H969" s="22" t="s">
        <v>1746</v>
      </c>
      <c r="I969" s="23" t="s">
        <v>1746</v>
      </c>
      <c r="J969" s="23" t="s">
        <v>1746</v>
      </c>
      <c r="K969" s="23" t="s">
        <v>1746</v>
      </c>
      <c r="L969" s="94">
        <v>0</v>
      </c>
      <c r="M969" s="94" t="s">
        <v>1746</v>
      </c>
      <c r="N969" s="94">
        <v>0.3</v>
      </c>
      <c r="O969" s="23" t="s">
        <v>1746</v>
      </c>
      <c r="P969" s="15" t="s">
        <v>1746</v>
      </c>
      <c r="Q969" s="15" t="s">
        <v>1746</v>
      </c>
      <c r="R969" s="136">
        <v>32.1</v>
      </c>
      <c r="S969" s="93">
        <v>1</v>
      </c>
      <c r="T969" s="138">
        <v>0.3</v>
      </c>
      <c r="U969" s="22" t="s">
        <v>1746</v>
      </c>
      <c r="V969" s="24" t="s">
        <v>1746</v>
      </c>
      <c r="W969" s="94">
        <v>10</v>
      </c>
      <c r="X969" s="141" t="s">
        <v>1746</v>
      </c>
      <c r="Y969" s="141" t="s">
        <v>1746</v>
      </c>
      <c r="Z969" s="153" t="s">
        <v>3580</v>
      </c>
    </row>
    <row r="970" spans="1:26" x14ac:dyDescent="0.25">
      <c r="A970" s="29">
        <v>969</v>
      </c>
      <c r="B970" s="90" t="s">
        <v>3509</v>
      </c>
      <c r="C970" s="90" t="s">
        <v>27</v>
      </c>
      <c r="D970" s="91">
        <v>44443</v>
      </c>
      <c r="E970" s="92">
        <v>0.67361111111111105</v>
      </c>
      <c r="F970" s="92">
        <v>0.84027777777777801</v>
      </c>
      <c r="G970" s="93">
        <v>1200</v>
      </c>
      <c r="H970" s="22" t="s">
        <v>1746</v>
      </c>
      <c r="I970" s="23" t="s">
        <v>1746</v>
      </c>
      <c r="J970" s="23" t="s">
        <v>1746</v>
      </c>
      <c r="K970" s="23" t="s">
        <v>1746</v>
      </c>
      <c r="L970" s="94">
        <v>0.4</v>
      </c>
      <c r="M970" s="94" t="s">
        <v>1746</v>
      </c>
      <c r="N970" s="94">
        <v>1</v>
      </c>
      <c r="O970" s="23" t="s">
        <v>1746</v>
      </c>
      <c r="P970" s="15" t="s">
        <v>1746</v>
      </c>
      <c r="Q970" s="15" t="s">
        <v>1746</v>
      </c>
      <c r="R970" s="136">
        <v>0</v>
      </c>
      <c r="S970" s="93">
        <v>1</v>
      </c>
      <c r="T970" s="138">
        <v>0.6</v>
      </c>
      <c r="U970" s="22" t="s">
        <v>1746</v>
      </c>
      <c r="V970" s="24" t="s">
        <v>1746</v>
      </c>
      <c r="W970" s="94">
        <v>4</v>
      </c>
      <c r="X970" s="141" t="s">
        <v>1746</v>
      </c>
      <c r="Y970" s="141" t="s">
        <v>1746</v>
      </c>
      <c r="Z970" s="153" t="s">
        <v>1746</v>
      </c>
    </row>
    <row r="971" spans="1:26" x14ac:dyDescent="0.25">
      <c r="A971" s="29">
        <v>970</v>
      </c>
      <c r="B971" s="90" t="s">
        <v>3509</v>
      </c>
      <c r="C971" s="90" t="s">
        <v>27</v>
      </c>
      <c r="D971" s="91">
        <v>44444</v>
      </c>
      <c r="E971" s="92">
        <v>0.38194444444444398</v>
      </c>
      <c r="F971" s="92">
        <v>0.75694444444444497</v>
      </c>
      <c r="G971" s="93">
        <v>1200</v>
      </c>
      <c r="H971" s="22" t="s">
        <v>1746</v>
      </c>
      <c r="I971" s="23" t="s">
        <v>1746</v>
      </c>
      <c r="J971" s="23" t="s">
        <v>1746</v>
      </c>
      <c r="K971" s="23" t="s">
        <v>1746</v>
      </c>
      <c r="L971" s="94">
        <v>0</v>
      </c>
      <c r="M971" s="94" t="s">
        <v>1746</v>
      </c>
      <c r="N971" s="94">
        <v>3.2</v>
      </c>
      <c r="O971" s="23" t="s">
        <v>1746</v>
      </c>
      <c r="P971" s="15" t="s">
        <v>1746</v>
      </c>
      <c r="Q971" s="15" t="s">
        <v>1746</v>
      </c>
      <c r="R971" s="136">
        <v>5</v>
      </c>
      <c r="S971" s="93">
        <v>2</v>
      </c>
      <c r="T971" s="138">
        <v>6.4</v>
      </c>
      <c r="U971" s="22" t="s">
        <v>1746</v>
      </c>
      <c r="V971" s="24" t="s">
        <v>1746</v>
      </c>
      <c r="W971" s="94">
        <v>9</v>
      </c>
      <c r="X971" s="141" t="s">
        <v>1746</v>
      </c>
      <c r="Y971" s="141" t="s">
        <v>1746</v>
      </c>
      <c r="Z971" s="153" t="s">
        <v>1746</v>
      </c>
    </row>
    <row r="972" spans="1:26" x14ac:dyDescent="0.25">
      <c r="A972" s="29">
        <v>971</v>
      </c>
      <c r="B972" s="90" t="s">
        <v>2064</v>
      </c>
      <c r="C972" s="90" t="s">
        <v>277</v>
      </c>
      <c r="D972" s="91">
        <v>44446</v>
      </c>
      <c r="E972" s="92">
        <v>0.59375</v>
      </c>
      <c r="F972" s="92">
        <v>0.66319444444444398</v>
      </c>
      <c r="G972" s="93">
        <v>1200</v>
      </c>
      <c r="H972" s="22" t="s">
        <v>1746</v>
      </c>
      <c r="I972" s="23" t="s">
        <v>1746</v>
      </c>
      <c r="J972" s="23" t="s">
        <v>1746</v>
      </c>
      <c r="K972" s="23" t="s">
        <v>1746</v>
      </c>
      <c r="L972" s="94">
        <v>0</v>
      </c>
      <c r="M972" s="94" t="s">
        <v>1746</v>
      </c>
      <c r="N972" s="94">
        <v>6.5</v>
      </c>
      <c r="O972" s="23" t="s">
        <v>1746</v>
      </c>
      <c r="P972" s="15" t="s">
        <v>1746</v>
      </c>
      <c r="Q972" s="15" t="s">
        <v>1746</v>
      </c>
      <c r="R972" s="136">
        <v>0</v>
      </c>
      <c r="S972" s="93">
        <v>1</v>
      </c>
      <c r="T972" s="138">
        <v>6.5</v>
      </c>
      <c r="U972" s="22" t="s">
        <v>1746</v>
      </c>
      <c r="V972" s="24" t="s">
        <v>1746</v>
      </c>
      <c r="W972" s="94">
        <v>1.7</v>
      </c>
      <c r="X972" s="141" t="s">
        <v>1746</v>
      </c>
      <c r="Y972" s="141" t="s">
        <v>1746</v>
      </c>
      <c r="Z972" s="153" t="s">
        <v>3579</v>
      </c>
    </row>
    <row r="973" spans="1:26" x14ac:dyDescent="0.25">
      <c r="A973" s="29">
        <v>972</v>
      </c>
      <c r="B973" s="90" t="s">
        <v>2064</v>
      </c>
      <c r="C973" s="90" t="s">
        <v>2313</v>
      </c>
      <c r="D973" s="91">
        <v>44447</v>
      </c>
      <c r="E973" s="92">
        <v>0.43055555555555602</v>
      </c>
      <c r="F973" s="92">
        <v>0.84722222222222199</v>
      </c>
      <c r="G973" s="93">
        <v>1200</v>
      </c>
      <c r="H973" s="22" t="s">
        <v>1746</v>
      </c>
      <c r="I973" s="23" t="s">
        <v>1746</v>
      </c>
      <c r="J973" s="23" t="s">
        <v>1746</v>
      </c>
      <c r="K973" s="23" t="s">
        <v>1746</v>
      </c>
      <c r="L973" s="94">
        <v>0</v>
      </c>
      <c r="M973" s="94" t="s">
        <v>1746</v>
      </c>
      <c r="N973" s="94">
        <v>4.5</v>
      </c>
      <c r="O973" s="23" t="s">
        <v>1746</v>
      </c>
      <c r="P973" s="15" t="s">
        <v>1746</v>
      </c>
      <c r="Q973" s="15" t="s">
        <v>1746</v>
      </c>
      <c r="R973" s="136">
        <v>9</v>
      </c>
      <c r="S973" s="93">
        <v>3</v>
      </c>
      <c r="T973" s="138">
        <v>13.5</v>
      </c>
      <c r="U973" s="22" t="s">
        <v>1746</v>
      </c>
      <c r="V973" s="24" t="s">
        <v>1746</v>
      </c>
      <c r="W973" s="94">
        <v>10</v>
      </c>
      <c r="X973" s="141" t="s">
        <v>1746</v>
      </c>
      <c r="Y973" s="141" t="s">
        <v>1746</v>
      </c>
      <c r="Z973" s="153" t="s">
        <v>1746</v>
      </c>
    </row>
    <row r="974" spans="1:26" x14ac:dyDescent="0.25">
      <c r="A974" s="29">
        <v>973</v>
      </c>
      <c r="B974" s="90" t="s">
        <v>2064</v>
      </c>
      <c r="C974" s="90" t="s">
        <v>2304</v>
      </c>
      <c r="D974" s="91">
        <v>44448</v>
      </c>
      <c r="E974" s="92">
        <v>0.40277777777777801</v>
      </c>
      <c r="F974" s="92">
        <v>0.73611111111111105</v>
      </c>
      <c r="G974" s="93">
        <v>1200</v>
      </c>
      <c r="H974" s="22" t="s">
        <v>1746</v>
      </c>
      <c r="I974" s="23" t="s">
        <v>1746</v>
      </c>
      <c r="J974" s="23" t="s">
        <v>1746</v>
      </c>
      <c r="K974" s="23" t="s">
        <v>1746</v>
      </c>
      <c r="L974" s="94">
        <v>0</v>
      </c>
      <c r="M974" s="94" t="s">
        <v>1746</v>
      </c>
      <c r="N974" s="94">
        <v>0</v>
      </c>
      <c r="O974" s="23" t="s">
        <v>1746</v>
      </c>
      <c r="P974" s="15" t="s">
        <v>1746</v>
      </c>
      <c r="Q974" s="15" t="s">
        <v>1746</v>
      </c>
      <c r="R974" s="136">
        <v>8</v>
      </c>
      <c r="S974" s="93">
        <v>1</v>
      </c>
      <c r="T974" s="138">
        <v>0</v>
      </c>
      <c r="U974" s="22" t="s">
        <v>1746</v>
      </c>
      <c r="V974" s="24" t="s">
        <v>1746</v>
      </c>
      <c r="W974" s="94">
        <v>8</v>
      </c>
      <c r="X974" s="141" t="s">
        <v>1746</v>
      </c>
      <c r="Y974" s="141" t="s">
        <v>1746</v>
      </c>
      <c r="Z974" s="153" t="s">
        <v>1746</v>
      </c>
    </row>
    <row r="975" spans="1:26" x14ac:dyDescent="0.25">
      <c r="A975" s="29">
        <v>974</v>
      </c>
      <c r="B975" s="90" t="s">
        <v>2069</v>
      </c>
      <c r="C975" s="90" t="s">
        <v>1027</v>
      </c>
      <c r="D975" s="91">
        <v>44449</v>
      </c>
      <c r="E975" s="92">
        <v>0.4375</v>
      </c>
      <c r="F975" s="92">
        <v>0.85416666666666696</v>
      </c>
      <c r="G975" s="93">
        <v>1200</v>
      </c>
      <c r="H975" s="22" t="s">
        <v>1746</v>
      </c>
      <c r="I975" s="23" t="s">
        <v>1746</v>
      </c>
      <c r="J975" s="23" t="s">
        <v>1746</v>
      </c>
      <c r="K975" s="23" t="s">
        <v>1746</v>
      </c>
      <c r="L975" s="94">
        <v>0</v>
      </c>
      <c r="M975" s="94" t="s">
        <v>1746</v>
      </c>
      <c r="N975" s="94">
        <v>4.0999999999999996</v>
      </c>
      <c r="O975" s="23" t="s">
        <v>1746</v>
      </c>
      <c r="P975" s="15" t="s">
        <v>1746</v>
      </c>
      <c r="Q975" s="15" t="s">
        <v>1746</v>
      </c>
      <c r="R975" s="136">
        <v>3.5</v>
      </c>
      <c r="S975" s="93">
        <v>3</v>
      </c>
      <c r="T975" s="138">
        <v>12.299999999999999</v>
      </c>
      <c r="U975" s="22" t="s">
        <v>1746</v>
      </c>
      <c r="V975" s="24" t="s">
        <v>1746</v>
      </c>
      <c r="W975" s="94">
        <v>10</v>
      </c>
      <c r="X975" s="141" t="s">
        <v>1746</v>
      </c>
      <c r="Y975" s="141" t="s">
        <v>1746</v>
      </c>
      <c r="Z975" s="153" t="s">
        <v>1746</v>
      </c>
    </row>
    <row r="976" spans="1:26" x14ac:dyDescent="0.25">
      <c r="A976" s="29">
        <v>975</v>
      </c>
      <c r="B976" s="90" t="s">
        <v>3509</v>
      </c>
      <c r="C976" s="90" t="s">
        <v>27</v>
      </c>
      <c r="D976" s="91">
        <v>44455</v>
      </c>
      <c r="E976" s="92">
        <v>0.40972222222222199</v>
      </c>
      <c r="F976" s="92">
        <v>0.82638888888888895</v>
      </c>
      <c r="G976" s="93">
        <v>1200</v>
      </c>
      <c r="H976" s="22" t="s">
        <v>1746</v>
      </c>
      <c r="I976" s="23" t="s">
        <v>1746</v>
      </c>
      <c r="J976" s="23" t="s">
        <v>1746</v>
      </c>
      <c r="K976" s="23" t="s">
        <v>1746</v>
      </c>
      <c r="L976" s="94">
        <v>0</v>
      </c>
      <c r="M976" s="94" t="s">
        <v>1746</v>
      </c>
      <c r="N976" s="94">
        <v>0.3</v>
      </c>
      <c r="O976" s="23" t="s">
        <v>1746</v>
      </c>
      <c r="P976" s="15" t="s">
        <v>1746</v>
      </c>
      <c r="Q976" s="15" t="s">
        <v>1746</v>
      </c>
      <c r="R976" s="136">
        <v>0</v>
      </c>
      <c r="S976" s="93">
        <v>1</v>
      </c>
      <c r="T976" s="138">
        <v>0.3</v>
      </c>
      <c r="U976" s="22" t="s">
        <v>1746</v>
      </c>
      <c r="V976" s="24" t="s">
        <v>1746</v>
      </c>
      <c r="W976" s="94">
        <v>10</v>
      </c>
      <c r="X976" s="141" t="s">
        <v>1746</v>
      </c>
      <c r="Y976" s="141" t="s">
        <v>1746</v>
      </c>
      <c r="Z976" s="153" t="s">
        <v>1746</v>
      </c>
    </row>
    <row r="977" spans="1:26" x14ac:dyDescent="0.25">
      <c r="A977" s="29">
        <v>976</v>
      </c>
      <c r="B977" s="90" t="s">
        <v>3509</v>
      </c>
      <c r="C977" s="90" t="s">
        <v>27</v>
      </c>
      <c r="D977" s="91">
        <v>44456</v>
      </c>
      <c r="E977" s="92">
        <v>0.38888888888888901</v>
      </c>
      <c r="F977" s="92">
        <v>0.84722222222222199</v>
      </c>
      <c r="G977" s="93">
        <v>1200</v>
      </c>
      <c r="H977" s="22" t="s">
        <v>1746</v>
      </c>
      <c r="I977" s="23" t="s">
        <v>1746</v>
      </c>
      <c r="J977" s="23" t="s">
        <v>1746</v>
      </c>
      <c r="K977" s="23" t="s">
        <v>1746</v>
      </c>
      <c r="L977" s="94">
        <v>0</v>
      </c>
      <c r="M977" s="94" t="s">
        <v>1746</v>
      </c>
      <c r="N977" s="94">
        <v>2.2000000000000002</v>
      </c>
      <c r="O977" s="23" t="s">
        <v>1746</v>
      </c>
      <c r="P977" s="15" t="s">
        <v>1746</v>
      </c>
      <c r="Q977" s="15" t="s">
        <v>1746</v>
      </c>
      <c r="R977" s="136">
        <v>4.5</v>
      </c>
      <c r="S977" s="93">
        <v>2</v>
      </c>
      <c r="T977" s="138">
        <v>4.4000000000000004</v>
      </c>
      <c r="U977" s="22" t="s">
        <v>1746</v>
      </c>
      <c r="V977" s="24" t="s">
        <v>1746</v>
      </c>
      <c r="W977" s="94">
        <v>11</v>
      </c>
      <c r="X977" s="141" t="s">
        <v>1746</v>
      </c>
      <c r="Y977" s="141" t="s">
        <v>1746</v>
      </c>
      <c r="Z977" s="153" t="s">
        <v>1746</v>
      </c>
    </row>
    <row r="978" spans="1:26" x14ac:dyDescent="0.25">
      <c r="A978" s="29">
        <v>977</v>
      </c>
      <c r="B978" s="90" t="s">
        <v>2069</v>
      </c>
      <c r="C978" s="90" t="s">
        <v>235</v>
      </c>
      <c r="D978" s="91">
        <v>44457</v>
      </c>
      <c r="E978" s="92">
        <v>0.5</v>
      </c>
      <c r="F978" s="92">
        <v>0.83333333333333304</v>
      </c>
      <c r="G978" s="93">
        <v>1200</v>
      </c>
      <c r="H978" s="22" t="s">
        <v>1746</v>
      </c>
      <c r="I978" s="23" t="s">
        <v>1746</v>
      </c>
      <c r="J978" s="23" t="s">
        <v>1746</v>
      </c>
      <c r="K978" s="23" t="s">
        <v>1746</v>
      </c>
      <c r="L978" s="94">
        <v>0</v>
      </c>
      <c r="M978" s="94" t="s">
        <v>1746</v>
      </c>
      <c r="N978" s="94">
        <v>3.8</v>
      </c>
      <c r="O978" s="23" t="s">
        <v>1746</v>
      </c>
      <c r="P978" s="15" t="s">
        <v>1746</v>
      </c>
      <c r="Q978" s="15" t="s">
        <v>1746</v>
      </c>
      <c r="R978" s="136">
        <v>2</v>
      </c>
      <c r="S978" s="93">
        <v>1</v>
      </c>
      <c r="T978" s="138">
        <v>3.8</v>
      </c>
      <c r="U978" s="22" t="s">
        <v>1746</v>
      </c>
      <c r="V978" s="24" t="s">
        <v>1746</v>
      </c>
      <c r="W978" s="94">
        <v>8</v>
      </c>
      <c r="X978" s="141" t="s">
        <v>1746</v>
      </c>
      <c r="Y978" s="141" t="s">
        <v>1746</v>
      </c>
      <c r="Z978" s="153" t="s">
        <v>1746</v>
      </c>
    </row>
    <row r="979" spans="1:26" x14ac:dyDescent="0.25">
      <c r="A979" s="29">
        <v>978</v>
      </c>
      <c r="B979" s="90" t="s">
        <v>3509</v>
      </c>
      <c r="C979" s="90" t="s">
        <v>167</v>
      </c>
      <c r="D979" s="91">
        <v>44458</v>
      </c>
      <c r="E979" s="92">
        <v>0.41319444444444398</v>
      </c>
      <c r="F979" s="92">
        <v>0.82986111111111105</v>
      </c>
      <c r="G979" s="93">
        <v>1200</v>
      </c>
      <c r="H979" s="22" t="s">
        <v>1746</v>
      </c>
      <c r="I979" s="23" t="s">
        <v>1746</v>
      </c>
      <c r="J979" s="23" t="s">
        <v>1746</v>
      </c>
      <c r="K979" s="23" t="s">
        <v>1746</v>
      </c>
      <c r="L979" s="94">
        <v>0</v>
      </c>
      <c r="M979" s="94" t="s">
        <v>1746</v>
      </c>
      <c r="N979" s="94">
        <v>3</v>
      </c>
      <c r="O979" s="23" t="s">
        <v>1746</v>
      </c>
      <c r="P979" s="15" t="s">
        <v>1746</v>
      </c>
      <c r="Q979" s="15" t="s">
        <v>1746</v>
      </c>
      <c r="R979" s="136">
        <v>7.5</v>
      </c>
      <c r="S979" s="93">
        <v>3</v>
      </c>
      <c r="T979" s="138">
        <v>9</v>
      </c>
      <c r="U979" s="22" t="s">
        <v>1746</v>
      </c>
      <c r="V979" s="24" t="s">
        <v>1746</v>
      </c>
      <c r="W979" s="94">
        <v>10</v>
      </c>
      <c r="X979" s="141" t="s">
        <v>1746</v>
      </c>
      <c r="Y979" s="141" t="s">
        <v>1746</v>
      </c>
      <c r="Z979" s="153" t="s">
        <v>1746</v>
      </c>
    </row>
    <row r="980" spans="1:26" x14ac:dyDescent="0.25">
      <c r="A980" s="29">
        <v>979</v>
      </c>
      <c r="B980" s="90" t="s">
        <v>3511</v>
      </c>
      <c r="C980" s="90" t="s">
        <v>1766</v>
      </c>
      <c r="D980" s="91">
        <v>44459</v>
      </c>
      <c r="E980" s="92">
        <v>0.41319444444444398</v>
      </c>
      <c r="F980" s="92">
        <v>0.74652777777777801</v>
      </c>
      <c r="G980" s="93">
        <v>1200</v>
      </c>
      <c r="H980" s="22" t="s">
        <v>1746</v>
      </c>
      <c r="I980" s="23" t="s">
        <v>1746</v>
      </c>
      <c r="J980" s="23" t="s">
        <v>1746</v>
      </c>
      <c r="K980" s="23" t="s">
        <v>1746</v>
      </c>
      <c r="L980" s="94">
        <v>0</v>
      </c>
      <c r="M980" s="94" t="s">
        <v>1746</v>
      </c>
      <c r="N980" s="94">
        <v>4.5</v>
      </c>
      <c r="O980" s="23" t="s">
        <v>1746</v>
      </c>
      <c r="P980" s="15" t="s">
        <v>1746</v>
      </c>
      <c r="Q980" s="15" t="s">
        <v>1746</v>
      </c>
      <c r="R980" s="136">
        <v>8.5</v>
      </c>
      <c r="S980" s="93">
        <v>3</v>
      </c>
      <c r="T980" s="138">
        <v>13.5</v>
      </c>
      <c r="U980" s="22" t="s">
        <v>1746</v>
      </c>
      <c r="V980" s="24" t="s">
        <v>1746</v>
      </c>
      <c r="W980" s="94">
        <v>8</v>
      </c>
      <c r="X980" s="141" t="s">
        <v>1746</v>
      </c>
      <c r="Y980" s="141" t="s">
        <v>1746</v>
      </c>
      <c r="Z980" s="153" t="s">
        <v>1746</v>
      </c>
    </row>
    <row r="981" spans="1:26" x14ac:dyDescent="0.25">
      <c r="A981" s="29">
        <v>980</v>
      </c>
      <c r="B981" s="90" t="s">
        <v>2064</v>
      </c>
      <c r="C981" s="90" t="s">
        <v>1771</v>
      </c>
      <c r="D981" s="91">
        <v>44462</v>
      </c>
      <c r="E981" s="92">
        <v>0.45138888888888901</v>
      </c>
      <c r="F981" s="92">
        <v>0.78472222222222199</v>
      </c>
      <c r="G981" s="93">
        <v>1200</v>
      </c>
      <c r="H981" s="22" t="s">
        <v>1746</v>
      </c>
      <c r="I981" s="23" t="s">
        <v>1746</v>
      </c>
      <c r="J981" s="23" t="s">
        <v>1746</v>
      </c>
      <c r="K981" s="23" t="s">
        <v>1746</v>
      </c>
      <c r="L981" s="94">
        <v>0</v>
      </c>
      <c r="M981" s="94" t="s">
        <v>1746</v>
      </c>
      <c r="N981" s="94">
        <v>2</v>
      </c>
      <c r="O981" s="23" t="s">
        <v>1746</v>
      </c>
      <c r="P981" s="15" t="s">
        <v>1746</v>
      </c>
      <c r="Q981" s="15" t="s">
        <v>1746</v>
      </c>
      <c r="R981" s="136">
        <v>2.5</v>
      </c>
      <c r="S981" s="93">
        <v>1</v>
      </c>
      <c r="T981" s="138">
        <v>2</v>
      </c>
      <c r="U981" s="22" t="s">
        <v>1746</v>
      </c>
      <c r="V981" s="24" t="s">
        <v>1746</v>
      </c>
      <c r="W981" s="94">
        <v>8</v>
      </c>
      <c r="X981" s="141" t="s">
        <v>1746</v>
      </c>
      <c r="Y981" s="141" t="s">
        <v>1746</v>
      </c>
      <c r="Z981" s="153" t="s">
        <v>1746</v>
      </c>
    </row>
    <row r="982" spans="1:26" x14ac:dyDescent="0.25">
      <c r="A982" s="29">
        <v>981</v>
      </c>
      <c r="B982" s="90" t="s">
        <v>3511</v>
      </c>
      <c r="C982" s="90" t="s">
        <v>2233</v>
      </c>
      <c r="D982" s="91">
        <v>44465</v>
      </c>
      <c r="E982" s="92">
        <v>0.53472222222222199</v>
      </c>
      <c r="F982" s="92">
        <v>0.91666666666666696</v>
      </c>
      <c r="G982" s="93">
        <v>1200</v>
      </c>
      <c r="H982" s="22" t="s">
        <v>1746</v>
      </c>
      <c r="I982" s="23" t="s">
        <v>1746</v>
      </c>
      <c r="J982" s="23" t="s">
        <v>1746</v>
      </c>
      <c r="K982" s="23" t="s">
        <v>1746</v>
      </c>
      <c r="L982" s="94">
        <v>0</v>
      </c>
      <c r="M982" s="94" t="s">
        <v>1746</v>
      </c>
      <c r="N982" s="94">
        <v>0</v>
      </c>
      <c r="O982" s="23" t="s">
        <v>1746</v>
      </c>
      <c r="P982" s="15" t="s">
        <v>1746</v>
      </c>
      <c r="Q982" s="15" t="s">
        <v>1746</v>
      </c>
      <c r="R982" s="136">
        <v>0</v>
      </c>
      <c r="S982" s="93">
        <v>0</v>
      </c>
      <c r="T982" s="138">
        <v>0</v>
      </c>
      <c r="U982" s="22" t="s">
        <v>1746</v>
      </c>
      <c r="V982" s="24" t="s">
        <v>1746</v>
      </c>
      <c r="W982" s="94">
        <v>8</v>
      </c>
      <c r="X982" s="141" t="s">
        <v>1746</v>
      </c>
      <c r="Y982" s="141" t="s">
        <v>1746</v>
      </c>
      <c r="Z982" s="153" t="s">
        <v>3578</v>
      </c>
    </row>
    <row r="983" spans="1:26" x14ac:dyDescent="0.25">
      <c r="A983" s="29">
        <v>982</v>
      </c>
      <c r="B983" s="90" t="s">
        <v>3511</v>
      </c>
      <c r="C983" s="90" t="s">
        <v>2233</v>
      </c>
      <c r="D983" s="91">
        <v>44466</v>
      </c>
      <c r="E983" s="92">
        <v>0.45833333333333298</v>
      </c>
      <c r="F983" s="92">
        <v>0.79166666666666696</v>
      </c>
      <c r="G983" s="93">
        <v>1200</v>
      </c>
      <c r="H983" s="22" t="s">
        <v>1746</v>
      </c>
      <c r="I983" s="23" t="s">
        <v>1746</v>
      </c>
      <c r="J983" s="23" t="s">
        <v>1746</v>
      </c>
      <c r="K983" s="23" t="s">
        <v>1746</v>
      </c>
      <c r="L983" s="94">
        <v>0</v>
      </c>
      <c r="M983" s="94" t="s">
        <v>1746</v>
      </c>
      <c r="N983" s="94">
        <v>4.7</v>
      </c>
      <c r="O983" s="23" t="s">
        <v>1746</v>
      </c>
      <c r="P983" s="15" t="s">
        <v>1746</v>
      </c>
      <c r="Q983" s="15" t="s">
        <v>1746</v>
      </c>
      <c r="R983" s="136">
        <v>25</v>
      </c>
      <c r="S983" s="93">
        <v>1</v>
      </c>
      <c r="T983" s="138">
        <v>4.7</v>
      </c>
      <c r="U983" s="22" t="s">
        <v>1746</v>
      </c>
      <c r="V983" s="24" t="s">
        <v>1746</v>
      </c>
      <c r="W983" s="94">
        <v>8</v>
      </c>
      <c r="X983" s="141" t="s">
        <v>1746</v>
      </c>
      <c r="Y983" s="141" t="s">
        <v>1746</v>
      </c>
      <c r="Z983" s="153" t="s">
        <v>1746</v>
      </c>
    </row>
    <row r="984" spans="1:26" x14ac:dyDescent="0.25">
      <c r="A984" s="29">
        <v>983</v>
      </c>
      <c r="B984" s="90" t="s">
        <v>3511</v>
      </c>
      <c r="C984" s="90" t="s">
        <v>2233</v>
      </c>
      <c r="D984" s="91">
        <v>44467</v>
      </c>
      <c r="E984" s="92">
        <v>0.45833333333333298</v>
      </c>
      <c r="F984" s="92">
        <v>0.875</v>
      </c>
      <c r="G984" s="93">
        <v>1200</v>
      </c>
      <c r="H984" s="22" t="s">
        <v>1746</v>
      </c>
      <c r="I984" s="23" t="s">
        <v>1746</v>
      </c>
      <c r="J984" s="23" t="s">
        <v>1746</v>
      </c>
      <c r="K984" s="23" t="s">
        <v>1746</v>
      </c>
      <c r="L984" s="94">
        <v>0</v>
      </c>
      <c r="M984" s="94" t="s">
        <v>1746</v>
      </c>
      <c r="N984" s="94">
        <v>0</v>
      </c>
      <c r="O984" s="23" t="s">
        <v>1746</v>
      </c>
      <c r="P984" s="15" t="s">
        <v>1746</v>
      </c>
      <c r="Q984" s="15" t="s">
        <v>1746</v>
      </c>
      <c r="R984" s="136">
        <v>0</v>
      </c>
      <c r="S984" s="93">
        <v>0</v>
      </c>
      <c r="T984" s="138">
        <v>0</v>
      </c>
      <c r="U984" s="22" t="s">
        <v>1746</v>
      </c>
      <c r="V984" s="24" t="s">
        <v>1746</v>
      </c>
      <c r="W984" s="94">
        <v>9</v>
      </c>
      <c r="X984" s="141" t="s">
        <v>1746</v>
      </c>
      <c r="Y984" s="141" t="s">
        <v>1746</v>
      </c>
      <c r="Z984" s="153" t="s">
        <v>3577</v>
      </c>
    </row>
    <row r="985" spans="1:26" x14ac:dyDescent="0.25">
      <c r="A985" s="29">
        <v>984</v>
      </c>
      <c r="B985" s="90" t="s">
        <v>2064</v>
      </c>
      <c r="C985" s="90" t="s">
        <v>2233</v>
      </c>
      <c r="D985" s="91">
        <v>44491</v>
      </c>
      <c r="E985" s="92">
        <v>0.5625</v>
      </c>
      <c r="F985" s="92">
        <v>0.89583333333333304</v>
      </c>
      <c r="G985" s="93">
        <v>1200</v>
      </c>
      <c r="H985" s="22" t="s">
        <v>1746</v>
      </c>
      <c r="I985" s="23" t="s">
        <v>1746</v>
      </c>
      <c r="J985" s="23" t="s">
        <v>1746</v>
      </c>
      <c r="K985" s="23" t="s">
        <v>1746</v>
      </c>
      <c r="L985" s="94">
        <v>0</v>
      </c>
      <c r="M985" s="94" t="s">
        <v>1746</v>
      </c>
      <c r="N985" s="94">
        <v>3.7</v>
      </c>
      <c r="O985" s="23" t="s">
        <v>1746</v>
      </c>
      <c r="P985" s="15" t="s">
        <v>1746</v>
      </c>
      <c r="Q985" s="15" t="s">
        <v>1746</v>
      </c>
      <c r="R985" s="136">
        <v>13</v>
      </c>
      <c r="S985" s="93">
        <v>1</v>
      </c>
      <c r="T985" s="138">
        <v>3.7</v>
      </c>
      <c r="U985" s="22" t="s">
        <v>1746</v>
      </c>
      <c r="V985" s="24" t="s">
        <v>1746</v>
      </c>
      <c r="W985" s="94">
        <v>8</v>
      </c>
      <c r="X985" s="141" t="s">
        <v>1746</v>
      </c>
      <c r="Y985" s="141" t="s">
        <v>1746</v>
      </c>
      <c r="Z985" s="153" t="s">
        <v>1746</v>
      </c>
    </row>
    <row r="986" spans="1:26" x14ac:dyDescent="0.25">
      <c r="A986" s="29">
        <v>985</v>
      </c>
      <c r="B986" s="90" t="s">
        <v>2064</v>
      </c>
      <c r="C986" s="90" t="s">
        <v>2233</v>
      </c>
      <c r="D986" s="91">
        <v>44492</v>
      </c>
      <c r="E986" s="92">
        <v>0.40972222222222199</v>
      </c>
      <c r="F986" s="92">
        <v>0.92013888888888895</v>
      </c>
      <c r="G986" s="93">
        <v>1200</v>
      </c>
      <c r="H986" s="22" t="s">
        <v>1746</v>
      </c>
      <c r="I986" s="23" t="s">
        <v>1746</v>
      </c>
      <c r="J986" s="23" t="s">
        <v>1746</v>
      </c>
      <c r="K986" s="23" t="s">
        <v>1746</v>
      </c>
      <c r="L986" s="94">
        <v>0</v>
      </c>
      <c r="M986" s="94" t="s">
        <v>1746</v>
      </c>
      <c r="N986" s="94">
        <v>0</v>
      </c>
      <c r="O986" s="23" t="s">
        <v>1746</v>
      </c>
      <c r="P986" s="15" t="s">
        <v>1746</v>
      </c>
      <c r="Q986" s="15" t="s">
        <v>1746</v>
      </c>
      <c r="R986" s="136">
        <v>0</v>
      </c>
      <c r="S986" s="93">
        <v>0</v>
      </c>
      <c r="T986" s="138">
        <v>0</v>
      </c>
      <c r="U986" s="22" t="s">
        <v>1746</v>
      </c>
      <c r="V986" s="24" t="s">
        <v>1746</v>
      </c>
      <c r="W986" s="94">
        <v>11</v>
      </c>
      <c r="X986" s="141" t="s">
        <v>1746</v>
      </c>
      <c r="Y986" s="141" t="s">
        <v>1746</v>
      </c>
      <c r="Z986" s="153" t="s">
        <v>3576</v>
      </c>
    </row>
    <row r="987" spans="1:26" x14ac:dyDescent="0.25">
      <c r="A987" s="29">
        <v>986</v>
      </c>
      <c r="B987" s="90" t="s">
        <v>3511</v>
      </c>
      <c r="C987" s="90" t="s">
        <v>1027</v>
      </c>
      <c r="D987" s="91">
        <v>44493</v>
      </c>
      <c r="E987" s="92">
        <v>0.44444444444444398</v>
      </c>
      <c r="F987" s="92">
        <v>0.81944444444444497</v>
      </c>
      <c r="G987" s="93">
        <v>1200</v>
      </c>
      <c r="H987" s="22" t="s">
        <v>1746</v>
      </c>
      <c r="I987" s="23" t="s">
        <v>1746</v>
      </c>
      <c r="J987" s="23" t="s">
        <v>1746</v>
      </c>
      <c r="K987" s="23" t="s">
        <v>1746</v>
      </c>
      <c r="L987" s="94">
        <v>0</v>
      </c>
      <c r="M987" s="94" t="s">
        <v>1746</v>
      </c>
      <c r="N987" s="94">
        <v>2.2000000000000002</v>
      </c>
      <c r="O987" s="23" t="s">
        <v>1746</v>
      </c>
      <c r="P987" s="15" t="s">
        <v>1746</v>
      </c>
      <c r="Q987" s="15" t="s">
        <v>1746</v>
      </c>
      <c r="R987" s="136">
        <v>1.3</v>
      </c>
      <c r="S987" s="93">
        <v>1</v>
      </c>
      <c r="T987" s="138">
        <v>2.2000000000000002</v>
      </c>
      <c r="U987" s="22" t="s">
        <v>1746</v>
      </c>
      <c r="V987" s="24" t="s">
        <v>1746</v>
      </c>
      <c r="W987" s="94">
        <v>9</v>
      </c>
      <c r="X987" s="141" t="s">
        <v>1746</v>
      </c>
      <c r="Y987" s="141" t="s">
        <v>1746</v>
      </c>
      <c r="Z987" s="153" t="s">
        <v>1746</v>
      </c>
    </row>
    <row r="988" spans="1:26" x14ac:dyDescent="0.25">
      <c r="A988" s="29">
        <v>987</v>
      </c>
      <c r="B988" s="90" t="s">
        <v>2064</v>
      </c>
      <c r="C988" s="90" t="s">
        <v>277</v>
      </c>
      <c r="D988" s="91">
        <v>44494</v>
      </c>
      <c r="E988" s="92">
        <v>0.43055555555555602</v>
      </c>
      <c r="F988" s="92">
        <v>0.76388888888888895</v>
      </c>
      <c r="G988" s="93">
        <v>1200</v>
      </c>
      <c r="H988" s="22" t="s">
        <v>1746</v>
      </c>
      <c r="I988" s="23" t="s">
        <v>1746</v>
      </c>
      <c r="J988" s="23" t="s">
        <v>1746</v>
      </c>
      <c r="K988" s="23" t="s">
        <v>1746</v>
      </c>
      <c r="L988" s="94">
        <v>0</v>
      </c>
      <c r="M988" s="94" t="s">
        <v>1746</v>
      </c>
      <c r="N988" s="94">
        <v>1.3</v>
      </c>
      <c r="O988" s="23" t="s">
        <v>1746</v>
      </c>
      <c r="P988" s="15" t="s">
        <v>1746</v>
      </c>
      <c r="Q988" s="15" t="s">
        <v>1746</v>
      </c>
      <c r="R988" s="136">
        <v>0.5</v>
      </c>
      <c r="S988" s="93">
        <v>1</v>
      </c>
      <c r="T988" s="138">
        <v>1.3</v>
      </c>
      <c r="U988" s="22" t="s">
        <v>1746</v>
      </c>
      <c r="V988" s="24" t="s">
        <v>1746</v>
      </c>
      <c r="W988" s="94">
        <v>8</v>
      </c>
      <c r="X988" s="141" t="s">
        <v>1746</v>
      </c>
      <c r="Y988" s="141" t="s">
        <v>1746</v>
      </c>
      <c r="Z988" s="153" t="s">
        <v>1746</v>
      </c>
    </row>
    <row r="989" spans="1:26" x14ac:dyDescent="0.25">
      <c r="A989" s="29">
        <v>988</v>
      </c>
      <c r="B989" s="90" t="s">
        <v>2064</v>
      </c>
      <c r="C989" s="90" t="s">
        <v>277</v>
      </c>
      <c r="D989" s="91">
        <v>44495</v>
      </c>
      <c r="E989" s="92">
        <v>0.38541666666666702</v>
      </c>
      <c r="F989" s="92">
        <v>0.80208333333333304</v>
      </c>
      <c r="G989" s="93">
        <v>1200</v>
      </c>
      <c r="H989" s="22" t="s">
        <v>1746</v>
      </c>
      <c r="I989" s="23" t="s">
        <v>1746</v>
      </c>
      <c r="J989" s="23" t="s">
        <v>1746</v>
      </c>
      <c r="K989" s="23" t="s">
        <v>1746</v>
      </c>
      <c r="L989" s="94">
        <v>0.2</v>
      </c>
      <c r="M989" s="94" t="s">
        <v>1746</v>
      </c>
      <c r="N989" s="94">
        <v>1.4</v>
      </c>
      <c r="O989" s="23" t="s">
        <v>1746</v>
      </c>
      <c r="P989" s="15" t="s">
        <v>1746</v>
      </c>
      <c r="Q989" s="15" t="s">
        <v>1746</v>
      </c>
      <c r="R989" s="136">
        <v>2.5</v>
      </c>
      <c r="S989" s="93">
        <v>1</v>
      </c>
      <c r="T989" s="138">
        <v>1.2</v>
      </c>
      <c r="U989" s="22" t="s">
        <v>1746</v>
      </c>
      <c r="V989" s="24" t="s">
        <v>1746</v>
      </c>
      <c r="W989" s="94">
        <v>10</v>
      </c>
      <c r="X989" s="141" t="s">
        <v>1746</v>
      </c>
      <c r="Y989" s="141" t="s">
        <v>1746</v>
      </c>
      <c r="Z989" s="153" t="s">
        <v>1746</v>
      </c>
    </row>
    <row r="990" spans="1:26" x14ac:dyDescent="0.25">
      <c r="A990" s="29">
        <v>989</v>
      </c>
      <c r="B990" s="90" t="s">
        <v>2064</v>
      </c>
      <c r="C990" s="90" t="s">
        <v>2677</v>
      </c>
      <c r="D990" s="91">
        <v>44496</v>
      </c>
      <c r="E990" s="92">
        <v>0.44791666666666702</v>
      </c>
      <c r="F990" s="92">
        <v>0.625</v>
      </c>
      <c r="G990" s="93">
        <v>1200</v>
      </c>
      <c r="H990" s="22" t="s">
        <v>1746</v>
      </c>
      <c r="I990" s="23" t="s">
        <v>1746</v>
      </c>
      <c r="J990" s="23" t="s">
        <v>1746</v>
      </c>
      <c r="K990" s="23" t="s">
        <v>1746</v>
      </c>
      <c r="L990" s="94">
        <v>0</v>
      </c>
      <c r="M990" s="94" t="s">
        <v>1746</v>
      </c>
      <c r="N990" s="94">
        <v>0.1</v>
      </c>
      <c r="O990" s="23" t="s">
        <v>1746</v>
      </c>
      <c r="P990" s="15" t="s">
        <v>1746</v>
      </c>
      <c r="Q990" s="15" t="s">
        <v>1746</v>
      </c>
      <c r="R990" s="136">
        <v>6.5</v>
      </c>
      <c r="S990" s="93">
        <v>1</v>
      </c>
      <c r="T990" s="138">
        <v>0.1</v>
      </c>
      <c r="U990" s="22" t="s">
        <v>1746</v>
      </c>
      <c r="V990" s="24" t="s">
        <v>1746</v>
      </c>
      <c r="W990" s="94">
        <v>4</v>
      </c>
      <c r="X990" s="141" t="s">
        <v>1746</v>
      </c>
      <c r="Y990" s="141" t="s">
        <v>1746</v>
      </c>
      <c r="Z990" s="153" t="s">
        <v>1746</v>
      </c>
    </row>
    <row r="991" spans="1:26" x14ac:dyDescent="0.25">
      <c r="A991" s="29">
        <v>990</v>
      </c>
      <c r="B991" s="90" t="s">
        <v>2064</v>
      </c>
      <c r="C991" s="90" t="s">
        <v>104</v>
      </c>
      <c r="D991" s="91">
        <v>44499</v>
      </c>
      <c r="E991" s="92">
        <v>0.44097222222222199</v>
      </c>
      <c r="F991" s="92">
        <v>0.88194444444444497</v>
      </c>
      <c r="G991" s="93">
        <v>1200</v>
      </c>
      <c r="H991" s="22" t="s">
        <v>1746</v>
      </c>
      <c r="I991" s="23" t="s">
        <v>1746</v>
      </c>
      <c r="J991" s="23" t="s">
        <v>1746</v>
      </c>
      <c r="K991" s="23" t="s">
        <v>1746</v>
      </c>
      <c r="L991" s="94">
        <v>4.5</v>
      </c>
      <c r="M991" s="94" t="s">
        <v>1746</v>
      </c>
      <c r="N991" s="94">
        <v>5.3</v>
      </c>
      <c r="O991" s="23" t="s">
        <v>1746</v>
      </c>
      <c r="P991" s="15" t="s">
        <v>1746</v>
      </c>
      <c r="Q991" s="15" t="s">
        <v>1746</v>
      </c>
      <c r="R991" s="136">
        <v>6</v>
      </c>
      <c r="S991" s="93">
        <v>1</v>
      </c>
      <c r="T991" s="138">
        <v>0.79999999999999982</v>
      </c>
      <c r="U991" s="22" t="s">
        <v>1746</v>
      </c>
      <c r="V991" s="24" t="s">
        <v>1746</v>
      </c>
      <c r="W991" s="94">
        <v>8</v>
      </c>
      <c r="X991" s="141" t="s">
        <v>1746</v>
      </c>
      <c r="Y991" s="141" t="s">
        <v>1746</v>
      </c>
      <c r="Z991" s="153" t="s">
        <v>3575</v>
      </c>
    </row>
    <row r="992" spans="1:26" x14ac:dyDescent="0.25">
      <c r="A992" s="29">
        <v>991</v>
      </c>
      <c r="B992" s="90" t="s">
        <v>2064</v>
      </c>
      <c r="C992" s="90" t="s">
        <v>81</v>
      </c>
      <c r="D992" s="91">
        <v>44500</v>
      </c>
      <c r="E992" s="92">
        <v>0.43055555555555602</v>
      </c>
      <c r="F992" s="92">
        <v>0.84027777777777801</v>
      </c>
      <c r="G992" s="93">
        <v>1200</v>
      </c>
      <c r="H992" s="22" t="s">
        <v>1746</v>
      </c>
      <c r="I992" s="23" t="s">
        <v>1746</v>
      </c>
      <c r="J992" s="23" t="s">
        <v>1746</v>
      </c>
      <c r="K992" s="23" t="s">
        <v>1746</v>
      </c>
      <c r="L992" s="94">
        <v>2.4</v>
      </c>
      <c r="M992" s="94" t="s">
        <v>1746</v>
      </c>
      <c r="N992" s="94">
        <v>4.26</v>
      </c>
      <c r="O992" s="23" t="s">
        <v>1746</v>
      </c>
      <c r="P992" s="15" t="s">
        <v>1746</v>
      </c>
      <c r="Q992" s="15" t="s">
        <v>1746</v>
      </c>
      <c r="R992" s="136">
        <v>10</v>
      </c>
      <c r="S992" s="93">
        <v>1</v>
      </c>
      <c r="T992" s="138">
        <v>1.8599999999999999</v>
      </c>
      <c r="U992" s="22" t="s">
        <v>1746</v>
      </c>
      <c r="V992" s="24" t="s">
        <v>1746</v>
      </c>
      <c r="W992" s="94">
        <v>10</v>
      </c>
      <c r="X992" s="141" t="s">
        <v>1746</v>
      </c>
      <c r="Y992" s="141" t="s">
        <v>1746</v>
      </c>
      <c r="Z992" s="154" t="s">
        <v>3574</v>
      </c>
    </row>
    <row r="993" spans="1:26" x14ac:dyDescent="0.25">
      <c r="A993" s="29">
        <v>992</v>
      </c>
      <c r="B993" s="90" t="s">
        <v>2064</v>
      </c>
      <c r="C993" s="90" t="s">
        <v>1094</v>
      </c>
      <c r="D993" s="91">
        <v>44505</v>
      </c>
      <c r="E993" s="92">
        <v>0.41319444444444398</v>
      </c>
      <c r="F993" s="92">
        <v>0.78472222222222199</v>
      </c>
      <c r="G993" s="93">
        <v>1200</v>
      </c>
      <c r="H993" s="22" t="s">
        <v>1746</v>
      </c>
      <c r="I993" s="23" t="s">
        <v>1746</v>
      </c>
      <c r="J993" s="23" t="s">
        <v>1746</v>
      </c>
      <c r="K993" s="23" t="s">
        <v>1746</v>
      </c>
      <c r="L993" s="94">
        <v>7</v>
      </c>
      <c r="M993" s="94" t="s">
        <v>1746</v>
      </c>
      <c r="N993" s="94">
        <v>7.5</v>
      </c>
      <c r="O993" s="23" t="s">
        <v>1746</v>
      </c>
      <c r="P993" s="15" t="s">
        <v>1746</v>
      </c>
      <c r="Q993" s="15" t="s">
        <v>1746</v>
      </c>
      <c r="R993" s="136">
        <v>4</v>
      </c>
      <c r="S993" s="93">
        <v>1</v>
      </c>
      <c r="T993" s="138">
        <v>0.5</v>
      </c>
      <c r="U993" s="22" t="s">
        <v>1746</v>
      </c>
      <c r="V993" s="24" t="s">
        <v>1746</v>
      </c>
      <c r="W993" s="94">
        <v>8</v>
      </c>
      <c r="X993" s="141" t="s">
        <v>1746</v>
      </c>
      <c r="Y993" s="141" t="s">
        <v>1746</v>
      </c>
      <c r="Z993" s="153" t="s">
        <v>3573</v>
      </c>
    </row>
    <row r="994" spans="1:26" x14ac:dyDescent="0.25">
      <c r="A994" s="29">
        <v>993</v>
      </c>
      <c r="B994" s="90" t="s">
        <v>2064</v>
      </c>
      <c r="C994" s="90" t="s">
        <v>3510</v>
      </c>
      <c r="D994" s="91">
        <v>44506</v>
      </c>
      <c r="E994" s="92">
        <v>0.39236111111111099</v>
      </c>
      <c r="F994" s="92">
        <v>0.73263888888888895</v>
      </c>
      <c r="G994" s="93">
        <v>1200</v>
      </c>
      <c r="H994" s="22" t="s">
        <v>1746</v>
      </c>
      <c r="I994" s="23" t="s">
        <v>1746</v>
      </c>
      <c r="J994" s="23" t="s">
        <v>1746</v>
      </c>
      <c r="K994" s="23" t="s">
        <v>1746</v>
      </c>
      <c r="L994" s="94">
        <v>5.2</v>
      </c>
      <c r="M994" s="94" t="s">
        <v>1746</v>
      </c>
      <c r="N994" s="94">
        <v>6.3</v>
      </c>
      <c r="O994" s="23" t="s">
        <v>1746</v>
      </c>
      <c r="P994" s="15" t="s">
        <v>1746</v>
      </c>
      <c r="Q994" s="15" t="s">
        <v>1746</v>
      </c>
      <c r="R994" s="136">
        <v>5</v>
      </c>
      <c r="S994" s="93">
        <v>3</v>
      </c>
      <c r="T994" s="138">
        <v>3.2999999999999989</v>
      </c>
      <c r="U994" s="22" t="s">
        <v>1746</v>
      </c>
      <c r="V994" s="24" t="s">
        <v>1746</v>
      </c>
      <c r="W994" s="94">
        <v>8</v>
      </c>
      <c r="X994" s="141" t="s">
        <v>1746</v>
      </c>
      <c r="Y994" s="141" t="s">
        <v>1746</v>
      </c>
      <c r="Z994" s="153" t="s">
        <v>3573</v>
      </c>
    </row>
    <row r="995" spans="1:26" x14ac:dyDescent="0.25">
      <c r="A995" s="29">
        <v>994</v>
      </c>
      <c r="B995" s="90" t="s">
        <v>2064</v>
      </c>
      <c r="C995" s="90" t="s">
        <v>37</v>
      </c>
      <c r="D995" s="91">
        <v>44507</v>
      </c>
      <c r="E995" s="92">
        <v>0.39305555555555599</v>
      </c>
      <c r="F995" s="92">
        <v>0.73333333333333295</v>
      </c>
      <c r="G995" s="93">
        <v>1200</v>
      </c>
      <c r="H995" s="22" t="s">
        <v>1746</v>
      </c>
      <c r="I995" s="23" t="s">
        <v>1746</v>
      </c>
      <c r="J995" s="23" t="s">
        <v>1746</v>
      </c>
      <c r="K995" s="23" t="s">
        <v>1746</v>
      </c>
      <c r="L995" s="94">
        <v>4</v>
      </c>
      <c r="M995" s="94" t="s">
        <v>1746</v>
      </c>
      <c r="N995" s="94">
        <v>6.3</v>
      </c>
      <c r="O995" s="23" t="s">
        <v>1746</v>
      </c>
      <c r="P995" s="15" t="s">
        <v>1746</v>
      </c>
      <c r="Q995" s="15" t="s">
        <v>1746</v>
      </c>
      <c r="R995" s="136">
        <v>5.5</v>
      </c>
      <c r="S995" s="93">
        <v>3</v>
      </c>
      <c r="T995" s="138">
        <v>6.8999999999999995</v>
      </c>
      <c r="U995" s="22" t="s">
        <v>1746</v>
      </c>
      <c r="V995" s="24" t="s">
        <v>1746</v>
      </c>
      <c r="W995" s="94">
        <v>8</v>
      </c>
      <c r="X995" s="141" t="s">
        <v>1746</v>
      </c>
      <c r="Y995" s="141" t="s">
        <v>1746</v>
      </c>
      <c r="Z995" s="153" t="s">
        <v>3573</v>
      </c>
    </row>
    <row r="996" spans="1:26" x14ac:dyDescent="0.25">
      <c r="A996" s="29">
        <v>995</v>
      </c>
      <c r="B996" s="90" t="s">
        <v>2064</v>
      </c>
      <c r="C996" s="90" t="s">
        <v>1756</v>
      </c>
      <c r="D996" s="91">
        <v>44508</v>
      </c>
      <c r="E996" s="92">
        <v>0.38541666666666702</v>
      </c>
      <c r="F996" s="92">
        <v>0.80555555555555503</v>
      </c>
      <c r="G996" s="93">
        <v>1200</v>
      </c>
      <c r="H996" s="22" t="s">
        <v>1746</v>
      </c>
      <c r="I996" s="23" t="s">
        <v>1746</v>
      </c>
      <c r="J996" s="23" t="s">
        <v>1746</v>
      </c>
      <c r="K996" s="23" t="s">
        <v>1746</v>
      </c>
      <c r="L996" s="94">
        <v>5</v>
      </c>
      <c r="M996" s="94" t="s">
        <v>1746</v>
      </c>
      <c r="N996" s="94">
        <v>6.3</v>
      </c>
      <c r="O996" s="23" t="s">
        <v>1746</v>
      </c>
      <c r="P996" s="15" t="s">
        <v>1746</v>
      </c>
      <c r="Q996" s="15" t="s">
        <v>1746</v>
      </c>
      <c r="R996" s="136">
        <v>8</v>
      </c>
      <c r="S996" s="93">
        <v>3</v>
      </c>
      <c r="T996" s="138">
        <v>3.8999999999999995</v>
      </c>
      <c r="U996" s="22" t="s">
        <v>1746</v>
      </c>
      <c r="V996" s="24" t="s">
        <v>1746</v>
      </c>
      <c r="W996" s="94">
        <v>10</v>
      </c>
      <c r="X996" s="141" t="s">
        <v>1746</v>
      </c>
      <c r="Y996" s="141" t="s">
        <v>1746</v>
      </c>
      <c r="Z996" s="153" t="s">
        <v>3573</v>
      </c>
    </row>
    <row r="997" spans="1:26" x14ac:dyDescent="0.25">
      <c r="A997" s="29">
        <v>996</v>
      </c>
      <c r="B997" s="90" t="s">
        <v>2064</v>
      </c>
      <c r="C997" s="90" t="s">
        <v>290</v>
      </c>
      <c r="D997" s="91">
        <v>44509</v>
      </c>
      <c r="E997" s="92">
        <v>0.625</v>
      </c>
      <c r="F997" s="92">
        <v>0.79166666666666696</v>
      </c>
      <c r="G997" s="93">
        <v>1200</v>
      </c>
      <c r="H997" s="22" t="s">
        <v>1746</v>
      </c>
      <c r="I997" s="23" t="s">
        <v>1746</v>
      </c>
      <c r="J997" s="23" t="s">
        <v>1746</v>
      </c>
      <c r="K997" s="23" t="s">
        <v>1746</v>
      </c>
      <c r="L997" s="94">
        <v>0</v>
      </c>
      <c r="M997" s="94" t="s">
        <v>1746</v>
      </c>
      <c r="N997" s="94">
        <v>4</v>
      </c>
      <c r="O997" s="23" t="s">
        <v>1746</v>
      </c>
      <c r="P997" s="15" t="s">
        <v>1746</v>
      </c>
      <c r="Q997" s="15" t="s">
        <v>1746</v>
      </c>
      <c r="R997" s="136">
        <v>14</v>
      </c>
      <c r="S997" s="93">
        <v>0</v>
      </c>
      <c r="T997" s="138">
        <v>0</v>
      </c>
      <c r="U997" s="22" t="s">
        <v>1746</v>
      </c>
      <c r="V997" s="24" t="s">
        <v>1746</v>
      </c>
      <c r="W997" s="94">
        <v>4</v>
      </c>
      <c r="X997" s="141" t="s">
        <v>1746</v>
      </c>
      <c r="Y997" s="141" t="s">
        <v>1746</v>
      </c>
      <c r="Z997" s="153" t="s">
        <v>1746</v>
      </c>
    </row>
    <row r="998" spans="1:26" x14ac:dyDescent="0.25">
      <c r="A998" s="29">
        <v>997</v>
      </c>
      <c r="B998" s="90" t="s">
        <v>2064</v>
      </c>
      <c r="C998" s="90" t="s">
        <v>2303</v>
      </c>
      <c r="D998" s="91">
        <v>44510</v>
      </c>
      <c r="E998" s="92">
        <v>0.52777777777777801</v>
      </c>
      <c r="F998" s="92">
        <v>0.90277777777777801</v>
      </c>
      <c r="G998" s="93">
        <v>1200</v>
      </c>
      <c r="H998" s="22" t="s">
        <v>1746</v>
      </c>
      <c r="I998" s="23" t="s">
        <v>1746</v>
      </c>
      <c r="J998" s="23" t="s">
        <v>1746</v>
      </c>
      <c r="K998" s="23" t="s">
        <v>1746</v>
      </c>
      <c r="L998" s="94">
        <v>0</v>
      </c>
      <c r="M998" s="94" t="s">
        <v>1746</v>
      </c>
      <c r="N998" s="94">
        <v>4.5</v>
      </c>
      <c r="O998" s="23" t="s">
        <v>1746</v>
      </c>
      <c r="P998" s="15" t="s">
        <v>1746</v>
      </c>
      <c r="Q998" s="15" t="s">
        <v>1746</v>
      </c>
      <c r="R998" s="136">
        <v>12</v>
      </c>
      <c r="S998" s="93">
        <v>0</v>
      </c>
      <c r="T998" s="138">
        <v>0</v>
      </c>
      <c r="U998" s="22" t="s">
        <v>1746</v>
      </c>
      <c r="V998" s="24" t="s">
        <v>1746</v>
      </c>
      <c r="W998" s="94">
        <v>9</v>
      </c>
      <c r="X998" s="141" t="s">
        <v>1746</v>
      </c>
      <c r="Y998" s="141" t="s">
        <v>1746</v>
      </c>
      <c r="Z998" s="153" t="s">
        <v>1746</v>
      </c>
    </row>
    <row r="999" spans="1:26" x14ac:dyDescent="0.25">
      <c r="A999" s="29">
        <v>998</v>
      </c>
      <c r="B999" s="90" t="s">
        <v>2064</v>
      </c>
      <c r="C999" s="90" t="s">
        <v>2692</v>
      </c>
      <c r="D999" s="91">
        <v>44511</v>
      </c>
      <c r="E999" s="92">
        <v>0.56597222222222199</v>
      </c>
      <c r="F999" s="92">
        <v>0.69097222222222199</v>
      </c>
      <c r="G999" s="93">
        <v>1200</v>
      </c>
      <c r="H999" s="22" t="s">
        <v>1746</v>
      </c>
      <c r="I999" s="23" t="s">
        <v>1746</v>
      </c>
      <c r="J999" s="23" t="s">
        <v>1746</v>
      </c>
      <c r="K999" s="23" t="s">
        <v>1746</v>
      </c>
      <c r="L999" s="94">
        <v>0</v>
      </c>
      <c r="M999" s="94" t="s">
        <v>1746</v>
      </c>
      <c r="N999" s="94">
        <v>6.5</v>
      </c>
      <c r="O999" s="23" t="s">
        <v>1746</v>
      </c>
      <c r="P999" s="15" t="s">
        <v>1746</v>
      </c>
      <c r="Q999" s="15" t="s">
        <v>1746</v>
      </c>
      <c r="R999" s="136">
        <v>6</v>
      </c>
      <c r="S999" s="93">
        <v>2</v>
      </c>
      <c r="T999" s="138">
        <v>13</v>
      </c>
      <c r="U999" s="22" t="s">
        <v>1746</v>
      </c>
      <c r="V999" s="24" t="s">
        <v>1746</v>
      </c>
      <c r="W999" s="94">
        <v>3</v>
      </c>
      <c r="X999" s="141" t="s">
        <v>1746</v>
      </c>
      <c r="Y999" s="141" t="s">
        <v>1746</v>
      </c>
      <c r="Z999" s="153" t="s">
        <v>1746</v>
      </c>
    </row>
    <row r="1000" spans="1:26" x14ac:dyDescent="0.25">
      <c r="A1000" s="29">
        <v>999</v>
      </c>
      <c r="B1000" s="90" t="s">
        <v>2064</v>
      </c>
      <c r="C1000" s="90" t="s">
        <v>1883</v>
      </c>
      <c r="D1000" s="91">
        <v>44511</v>
      </c>
      <c r="E1000" s="92">
        <v>0.77083333333333304</v>
      </c>
      <c r="F1000" s="92">
        <v>0.9375</v>
      </c>
      <c r="G1000" s="93">
        <v>1200</v>
      </c>
      <c r="H1000" s="22" t="s">
        <v>1746</v>
      </c>
      <c r="I1000" s="23" t="s">
        <v>1746</v>
      </c>
      <c r="J1000" s="23" t="s">
        <v>1746</v>
      </c>
      <c r="K1000" s="23" t="s">
        <v>1746</v>
      </c>
      <c r="L1000" s="94">
        <v>0</v>
      </c>
      <c r="M1000" s="94" t="s">
        <v>1746</v>
      </c>
      <c r="N1000" s="94">
        <v>5.6</v>
      </c>
      <c r="O1000" s="23" t="s">
        <v>1746</v>
      </c>
      <c r="P1000" s="15" t="s">
        <v>1746</v>
      </c>
      <c r="Q1000" s="15" t="s">
        <v>1746</v>
      </c>
      <c r="R1000" s="136">
        <v>11.5</v>
      </c>
      <c r="S1000" s="93">
        <v>2</v>
      </c>
      <c r="T1000" s="138">
        <v>11.2</v>
      </c>
      <c r="U1000" s="22" t="s">
        <v>1746</v>
      </c>
      <c r="V1000" s="24" t="s">
        <v>1746</v>
      </c>
      <c r="W1000" s="94">
        <v>4</v>
      </c>
      <c r="X1000" s="141" t="s">
        <v>1746</v>
      </c>
      <c r="Y1000" s="141" t="s">
        <v>1746</v>
      </c>
      <c r="Z1000" s="153" t="s">
        <v>1746</v>
      </c>
    </row>
    <row r="1001" spans="1:26" x14ac:dyDescent="0.25">
      <c r="A1001" s="29">
        <v>1000</v>
      </c>
      <c r="B1001" s="90" t="s">
        <v>2064</v>
      </c>
      <c r="C1001" s="90" t="s">
        <v>293</v>
      </c>
      <c r="D1001" s="91">
        <v>44512</v>
      </c>
      <c r="E1001" s="92">
        <v>0.66666666666666696</v>
      </c>
      <c r="F1001" s="92">
        <v>2.5</v>
      </c>
      <c r="G1001" s="93">
        <v>1200</v>
      </c>
      <c r="H1001" s="22" t="s">
        <v>1746</v>
      </c>
      <c r="I1001" s="23" t="s">
        <v>1746</v>
      </c>
      <c r="J1001" s="23" t="s">
        <v>1746</v>
      </c>
      <c r="K1001" s="23" t="s">
        <v>1746</v>
      </c>
      <c r="L1001" s="94">
        <v>2</v>
      </c>
      <c r="M1001" s="94" t="s">
        <v>1746</v>
      </c>
      <c r="N1001" s="94">
        <v>2.5</v>
      </c>
      <c r="O1001" s="23" t="s">
        <v>1746</v>
      </c>
      <c r="P1001" s="15" t="s">
        <v>1746</v>
      </c>
      <c r="Q1001" s="15" t="s">
        <v>1746</v>
      </c>
      <c r="R1001" s="136">
        <v>7</v>
      </c>
      <c r="S1001" s="93">
        <v>0</v>
      </c>
      <c r="T1001" s="138">
        <v>0</v>
      </c>
      <c r="U1001" s="22" t="s">
        <v>1746</v>
      </c>
      <c r="V1001" s="24" t="s">
        <v>1746</v>
      </c>
      <c r="W1001" s="94">
        <v>4</v>
      </c>
      <c r="X1001" s="141" t="s">
        <v>1746</v>
      </c>
      <c r="Y1001" s="141" t="s">
        <v>1746</v>
      </c>
      <c r="Z1001" s="153" t="s">
        <v>1746</v>
      </c>
    </row>
    <row r="1002" spans="1:26" x14ac:dyDescent="0.25">
      <c r="A1002" s="29">
        <v>1001</v>
      </c>
      <c r="B1002" s="90" t="s">
        <v>2064</v>
      </c>
      <c r="C1002" s="90" t="s">
        <v>1698</v>
      </c>
      <c r="D1002" s="91">
        <v>44513</v>
      </c>
      <c r="E1002" s="92">
        <v>0.5</v>
      </c>
      <c r="F1002" s="92">
        <v>0.83333333333333304</v>
      </c>
      <c r="G1002" s="93">
        <v>1200</v>
      </c>
      <c r="H1002" s="22" t="s">
        <v>1746</v>
      </c>
      <c r="I1002" s="23" t="s">
        <v>1746</v>
      </c>
      <c r="J1002" s="23" t="s">
        <v>1746</v>
      </c>
      <c r="K1002" s="23" t="s">
        <v>1746</v>
      </c>
      <c r="L1002" s="94">
        <v>0</v>
      </c>
      <c r="M1002" s="94" t="s">
        <v>1746</v>
      </c>
      <c r="N1002" s="94">
        <v>1.2</v>
      </c>
      <c r="O1002" s="23" t="s">
        <v>1746</v>
      </c>
      <c r="P1002" s="15" t="s">
        <v>1746</v>
      </c>
      <c r="Q1002" s="15" t="s">
        <v>1746</v>
      </c>
      <c r="R1002" s="136">
        <v>5</v>
      </c>
      <c r="S1002" s="93">
        <v>1</v>
      </c>
      <c r="T1002" s="138">
        <v>1.2</v>
      </c>
      <c r="U1002" s="22" t="s">
        <v>1746</v>
      </c>
      <c r="V1002" s="24" t="s">
        <v>1746</v>
      </c>
      <c r="W1002" s="94">
        <v>8</v>
      </c>
      <c r="X1002" s="141" t="s">
        <v>1746</v>
      </c>
      <c r="Y1002" s="141" t="s">
        <v>1746</v>
      </c>
      <c r="Z1002" s="153" t="s">
        <v>1746</v>
      </c>
    </row>
    <row r="1003" spans="1:26" x14ac:dyDescent="0.25">
      <c r="A1003" s="29">
        <v>1002</v>
      </c>
      <c r="B1003" s="90" t="s">
        <v>2064</v>
      </c>
      <c r="C1003" s="90" t="s">
        <v>290</v>
      </c>
      <c r="D1003" s="91">
        <v>44514</v>
      </c>
      <c r="E1003" s="92">
        <v>0.43055555555555602</v>
      </c>
      <c r="F1003" s="92">
        <v>0.84722222222222199</v>
      </c>
      <c r="G1003" s="93">
        <v>1200</v>
      </c>
      <c r="H1003" s="22" t="s">
        <v>1746</v>
      </c>
      <c r="I1003" s="23" t="s">
        <v>1746</v>
      </c>
      <c r="J1003" s="23" t="s">
        <v>1746</v>
      </c>
      <c r="K1003" s="23" t="s">
        <v>1746</v>
      </c>
      <c r="L1003" s="94">
        <v>0</v>
      </c>
      <c r="M1003" s="94" t="s">
        <v>1746</v>
      </c>
      <c r="N1003" s="94">
        <v>1.5</v>
      </c>
      <c r="O1003" s="23" t="s">
        <v>1746</v>
      </c>
      <c r="P1003" s="15" t="s">
        <v>1746</v>
      </c>
      <c r="Q1003" s="15" t="s">
        <v>1746</v>
      </c>
      <c r="R1003" s="136">
        <v>70</v>
      </c>
      <c r="S1003" s="93">
        <v>1</v>
      </c>
      <c r="T1003" s="138">
        <v>1.5</v>
      </c>
      <c r="U1003" s="22" t="s">
        <v>1746</v>
      </c>
      <c r="V1003" s="24" t="s">
        <v>1746</v>
      </c>
      <c r="W1003" s="94">
        <v>10</v>
      </c>
      <c r="X1003" s="141" t="s">
        <v>1746</v>
      </c>
      <c r="Y1003" s="141" t="s">
        <v>1746</v>
      </c>
      <c r="Z1003" s="153" t="s">
        <v>1746</v>
      </c>
    </row>
    <row r="1004" spans="1:26" x14ac:dyDescent="0.25">
      <c r="A1004" s="29">
        <v>1003</v>
      </c>
      <c r="B1004" s="90" t="s">
        <v>2064</v>
      </c>
      <c r="C1004" s="90" t="s">
        <v>290</v>
      </c>
      <c r="D1004" s="91">
        <v>44516</v>
      </c>
      <c r="E1004" s="92">
        <v>0.55555555555555602</v>
      </c>
      <c r="F1004" s="92">
        <v>0.88888888888888895</v>
      </c>
      <c r="G1004" s="93">
        <v>1200</v>
      </c>
      <c r="H1004" s="22" t="s">
        <v>1746</v>
      </c>
      <c r="I1004" s="23" t="s">
        <v>1746</v>
      </c>
      <c r="J1004" s="23" t="s">
        <v>1746</v>
      </c>
      <c r="K1004" s="23" t="s">
        <v>1746</v>
      </c>
      <c r="L1004" s="94">
        <v>0</v>
      </c>
      <c r="M1004" s="94" t="s">
        <v>1746</v>
      </c>
      <c r="N1004" s="94">
        <v>1.2</v>
      </c>
      <c r="O1004" s="23" t="s">
        <v>1746</v>
      </c>
      <c r="P1004" s="15" t="s">
        <v>1746</v>
      </c>
      <c r="Q1004" s="15" t="s">
        <v>1746</v>
      </c>
      <c r="R1004" s="136">
        <v>60</v>
      </c>
      <c r="S1004" s="93">
        <v>1</v>
      </c>
      <c r="T1004" s="138">
        <v>1.2</v>
      </c>
      <c r="U1004" s="22" t="s">
        <v>1746</v>
      </c>
      <c r="V1004" s="24" t="s">
        <v>1746</v>
      </c>
      <c r="W1004" s="94">
        <v>8</v>
      </c>
      <c r="X1004" s="141" t="s">
        <v>1746</v>
      </c>
      <c r="Y1004" s="141" t="s">
        <v>1746</v>
      </c>
      <c r="Z1004" s="153" t="s">
        <v>1746</v>
      </c>
    </row>
    <row r="1005" spans="1:26" x14ac:dyDescent="0.25">
      <c r="A1005" s="29">
        <v>1004</v>
      </c>
      <c r="B1005" s="90" t="s">
        <v>2064</v>
      </c>
      <c r="C1005" s="90" t="s">
        <v>2233</v>
      </c>
      <c r="D1005" s="91">
        <v>44517</v>
      </c>
      <c r="E1005" s="92">
        <v>0.48611111111111099</v>
      </c>
      <c r="F1005" s="92">
        <v>0.81944444444444497</v>
      </c>
      <c r="G1005" s="93">
        <v>1200</v>
      </c>
      <c r="H1005" s="22" t="s">
        <v>1746</v>
      </c>
      <c r="I1005" s="23" t="s">
        <v>1746</v>
      </c>
      <c r="J1005" s="23" t="s">
        <v>1746</v>
      </c>
      <c r="K1005" s="23" t="s">
        <v>1746</v>
      </c>
      <c r="L1005" s="94">
        <v>0</v>
      </c>
      <c r="M1005" s="94" t="s">
        <v>1746</v>
      </c>
      <c r="N1005" s="94">
        <v>0.6</v>
      </c>
      <c r="O1005" s="23" t="s">
        <v>1746</v>
      </c>
      <c r="P1005" s="15" t="s">
        <v>1746</v>
      </c>
      <c r="Q1005" s="15" t="s">
        <v>1746</v>
      </c>
      <c r="R1005" s="136">
        <v>1</v>
      </c>
      <c r="S1005" s="93">
        <v>1</v>
      </c>
      <c r="T1005" s="138">
        <v>0.6</v>
      </c>
      <c r="U1005" s="22" t="s">
        <v>1746</v>
      </c>
      <c r="V1005" s="24" t="s">
        <v>1746</v>
      </c>
      <c r="W1005" s="94">
        <v>8</v>
      </c>
      <c r="X1005" s="141" t="s">
        <v>1746</v>
      </c>
      <c r="Y1005" s="141" t="s">
        <v>1746</v>
      </c>
      <c r="Z1005" s="153" t="s">
        <v>1746</v>
      </c>
    </row>
    <row r="1006" spans="1:26" x14ac:dyDescent="0.25">
      <c r="A1006" s="29">
        <v>1005</v>
      </c>
      <c r="B1006" s="90" t="s">
        <v>2064</v>
      </c>
      <c r="C1006" s="90" t="s">
        <v>2233</v>
      </c>
      <c r="D1006" s="91">
        <v>44518</v>
      </c>
      <c r="E1006" s="92">
        <v>0.40625</v>
      </c>
      <c r="F1006" s="92">
        <v>0.82291666666666696</v>
      </c>
      <c r="G1006" s="93">
        <v>1200</v>
      </c>
      <c r="H1006" s="22" t="s">
        <v>1746</v>
      </c>
      <c r="I1006" s="23" t="s">
        <v>1746</v>
      </c>
      <c r="J1006" s="23" t="s">
        <v>1746</v>
      </c>
      <c r="K1006" s="23" t="s">
        <v>1746</v>
      </c>
      <c r="L1006" s="94">
        <v>0</v>
      </c>
      <c r="M1006" s="94" t="s">
        <v>1746</v>
      </c>
      <c r="N1006" s="94">
        <v>2.1</v>
      </c>
      <c r="O1006" s="23" t="s">
        <v>1746</v>
      </c>
      <c r="P1006" s="15" t="s">
        <v>1746</v>
      </c>
      <c r="Q1006" s="15" t="s">
        <v>1746</v>
      </c>
      <c r="R1006" s="136">
        <v>19</v>
      </c>
      <c r="S1006" s="93">
        <v>1</v>
      </c>
      <c r="T1006" s="138">
        <v>2.1</v>
      </c>
      <c r="U1006" s="22" t="s">
        <v>1746</v>
      </c>
      <c r="V1006" s="24" t="s">
        <v>1746</v>
      </c>
      <c r="W1006" s="94">
        <v>10</v>
      </c>
      <c r="X1006" s="141" t="s">
        <v>1746</v>
      </c>
      <c r="Y1006" s="141" t="s">
        <v>1746</v>
      </c>
      <c r="Z1006" s="153" t="s">
        <v>1746</v>
      </c>
    </row>
    <row r="1007" spans="1:26" x14ac:dyDescent="0.25">
      <c r="A1007" s="29">
        <v>1006</v>
      </c>
      <c r="B1007" s="90" t="s">
        <v>3508</v>
      </c>
      <c r="C1007" s="90" t="s">
        <v>1049</v>
      </c>
      <c r="D1007" s="91">
        <v>44519</v>
      </c>
      <c r="E1007" s="92">
        <v>0.5</v>
      </c>
      <c r="F1007" s="92">
        <v>0.83333333333333304</v>
      </c>
      <c r="G1007" s="93">
        <v>1200</v>
      </c>
      <c r="H1007" s="22" t="s">
        <v>1746</v>
      </c>
      <c r="I1007" s="23" t="s">
        <v>1746</v>
      </c>
      <c r="J1007" s="23" t="s">
        <v>1746</v>
      </c>
      <c r="K1007" s="23" t="s">
        <v>1746</v>
      </c>
      <c r="L1007" s="94">
        <v>0</v>
      </c>
      <c r="M1007" s="94" t="s">
        <v>1746</v>
      </c>
      <c r="N1007" s="94">
        <v>3.5</v>
      </c>
      <c r="O1007" s="23" t="s">
        <v>1746</v>
      </c>
      <c r="P1007" s="15" t="s">
        <v>1746</v>
      </c>
      <c r="Q1007" s="15" t="s">
        <v>1746</v>
      </c>
      <c r="R1007" s="136">
        <v>52</v>
      </c>
      <c r="S1007" s="93">
        <v>2</v>
      </c>
      <c r="T1007" s="138">
        <v>7</v>
      </c>
      <c r="U1007" s="22" t="s">
        <v>1746</v>
      </c>
      <c r="V1007" s="24" t="s">
        <v>1746</v>
      </c>
      <c r="W1007" s="94">
        <v>8</v>
      </c>
      <c r="X1007" s="141" t="s">
        <v>1746</v>
      </c>
      <c r="Y1007" s="141" t="s">
        <v>1746</v>
      </c>
      <c r="Z1007" s="153" t="s">
        <v>1746</v>
      </c>
    </row>
    <row r="1008" spans="1:26" x14ac:dyDescent="0.25">
      <c r="A1008" s="29">
        <v>1007</v>
      </c>
      <c r="B1008" s="90" t="s">
        <v>3508</v>
      </c>
      <c r="C1008" s="90" t="s">
        <v>1049</v>
      </c>
      <c r="D1008" s="91">
        <v>44520</v>
      </c>
      <c r="E1008" s="92">
        <v>0.38888888888888901</v>
      </c>
      <c r="F1008" s="92">
        <v>0.80555555555555503</v>
      </c>
      <c r="G1008" s="93">
        <v>1200</v>
      </c>
      <c r="H1008" s="22" t="s">
        <v>1746</v>
      </c>
      <c r="I1008" s="23" t="s">
        <v>1746</v>
      </c>
      <c r="J1008" s="23" t="s">
        <v>1746</v>
      </c>
      <c r="K1008" s="23" t="s">
        <v>1746</v>
      </c>
      <c r="L1008" s="94">
        <v>0</v>
      </c>
      <c r="M1008" s="94" t="s">
        <v>1746</v>
      </c>
      <c r="N1008" s="94">
        <v>4</v>
      </c>
      <c r="O1008" s="23" t="s">
        <v>1746</v>
      </c>
      <c r="P1008" s="15" t="s">
        <v>1746</v>
      </c>
      <c r="Q1008" s="15" t="s">
        <v>1746</v>
      </c>
      <c r="R1008" s="136">
        <v>50</v>
      </c>
      <c r="S1008" s="93">
        <v>3</v>
      </c>
      <c r="T1008" s="138">
        <v>12</v>
      </c>
      <c r="U1008" s="22" t="s">
        <v>1746</v>
      </c>
      <c r="V1008" s="24" t="s">
        <v>1746</v>
      </c>
      <c r="W1008" s="94">
        <v>10</v>
      </c>
      <c r="X1008" s="141" t="s">
        <v>1746</v>
      </c>
      <c r="Y1008" s="141" t="s">
        <v>1746</v>
      </c>
      <c r="Z1008" s="153" t="s">
        <v>1746</v>
      </c>
    </row>
    <row r="1009" spans="1:26" x14ac:dyDescent="0.25">
      <c r="A1009" s="29">
        <v>1008</v>
      </c>
      <c r="B1009" s="90" t="s">
        <v>2064</v>
      </c>
      <c r="C1009" s="90" t="s">
        <v>2233</v>
      </c>
      <c r="D1009" s="91">
        <v>44521</v>
      </c>
      <c r="E1009" s="92">
        <v>0.45138888888888901</v>
      </c>
      <c r="F1009" s="92">
        <v>0.83680555555555602</v>
      </c>
      <c r="G1009" s="93">
        <v>1200</v>
      </c>
      <c r="H1009" s="22" t="s">
        <v>1746</v>
      </c>
      <c r="I1009" s="23" t="s">
        <v>1746</v>
      </c>
      <c r="J1009" s="23" t="s">
        <v>1746</v>
      </c>
      <c r="K1009" s="23" t="s">
        <v>1746</v>
      </c>
      <c r="L1009" s="94">
        <v>0</v>
      </c>
      <c r="M1009" s="94" t="s">
        <v>1746</v>
      </c>
      <c r="N1009" s="94">
        <v>0</v>
      </c>
      <c r="O1009" s="23" t="s">
        <v>1746</v>
      </c>
      <c r="P1009" s="15" t="s">
        <v>1746</v>
      </c>
      <c r="Q1009" s="15" t="s">
        <v>1746</v>
      </c>
      <c r="R1009" s="136">
        <v>0</v>
      </c>
      <c r="S1009" s="93">
        <v>0</v>
      </c>
      <c r="T1009" s="138">
        <v>0</v>
      </c>
      <c r="U1009" s="22" t="s">
        <v>1746</v>
      </c>
      <c r="V1009" s="24" t="s">
        <v>1746</v>
      </c>
      <c r="W1009" s="94">
        <v>8</v>
      </c>
      <c r="X1009" s="141" t="s">
        <v>1746</v>
      </c>
      <c r="Y1009" s="141" t="s">
        <v>1746</v>
      </c>
      <c r="Z1009" s="153" t="s">
        <v>1746</v>
      </c>
    </row>
    <row r="1010" spans="1:26" x14ac:dyDescent="0.25">
      <c r="A1010" s="29">
        <v>1009</v>
      </c>
      <c r="B1010" s="90" t="s">
        <v>2064</v>
      </c>
      <c r="C1010" s="90" t="s">
        <v>2233</v>
      </c>
      <c r="D1010" s="91">
        <v>44522</v>
      </c>
      <c r="E1010" s="92">
        <v>0.38541666666666702</v>
      </c>
      <c r="F1010" s="92">
        <v>0.80208333333333304</v>
      </c>
      <c r="G1010" s="93">
        <v>1200</v>
      </c>
      <c r="H1010" s="22" t="s">
        <v>1746</v>
      </c>
      <c r="I1010" s="23" t="s">
        <v>1746</v>
      </c>
      <c r="J1010" s="23" t="s">
        <v>1746</v>
      </c>
      <c r="K1010" s="23" t="s">
        <v>1746</v>
      </c>
      <c r="L1010" s="94">
        <v>0</v>
      </c>
      <c r="M1010" s="94" t="s">
        <v>1746</v>
      </c>
      <c r="N1010" s="94">
        <v>0</v>
      </c>
      <c r="O1010" s="23" t="s">
        <v>1746</v>
      </c>
      <c r="P1010" s="15" t="s">
        <v>1746</v>
      </c>
      <c r="Q1010" s="15" t="s">
        <v>1746</v>
      </c>
      <c r="R1010" s="136">
        <v>0</v>
      </c>
      <c r="S1010" s="93">
        <v>0</v>
      </c>
      <c r="T1010" s="138">
        <v>0</v>
      </c>
      <c r="U1010" s="22" t="s">
        <v>1746</v>
      </c>
      <c r="V1010" s="24" t="s">
        <v>1746</v>
      </c>
      <c r="W1010" s="94">
        <v>10</v>
      </c>
      <c r="X1010" s="141" t="s">
        <v>1746</v>
      </c>
      <c r="Y1010" s="141" t="s">
        <v>1746</v>
      </c>
      <c r="Z1010" s="153" t="s">
        <v>1746</v>
      </c>
    </row>
    <row r="1011" spans="1:26" x14ac:dyDescent="0.25">
      <c r="A1011" s="29">
        <v>1010</v>
      </c>
      <c r="B1011" s="90" t="s">
        <v>3509</v>
      </c>
      <c r="C1011" s="90" t="s">
        <v>747</v>
      </c>
      <c r="D1011" s="91">
        <v>44523</v>
      </c>
      <c r="E1011" s="92">
        <v>0.59722222222222199</v>
      </c>
      <c r="F1011" s="92">
        <v>0.68055555555555602</v>
      </c>
      <c r="G1011" s="93">
        <v>1200</v>
      </c>
      <c r="H1011" s="22" t="s">
        <v>1746</v>
      </c>
      <c r="I1011" s="23" t="s">
        <v>1746</v>
      </c>
      <c r="J1011" s="23" t="s">
        <v>1746</v>
      </c>
      <c r="K1011" s="23" t="s">
        <v>1746</v>
      </c>
      <c r="L1011" s="94">
        <v>0</v>
      </c>
      <c r="M1011" s="94" t="s">
        <v>1746</v>
      </c>
      <c r="N1011" s="94">
        <v>10</v>
      </c>
      <c r="O1011" s="23" t="s">
        <v>1746</v>
      </c>
      <c r="P1011" s="15" t="s">
        <v>1746</v>
      </c>
      <c r="Q1011" s="15" t="s">
        <v>1746</v>
      </c>
      <c r="R1011" s="136">
        <v>1</v>
      </c>
      <c r="S1011" s="93">
        <v>3</v>
      </c>
      <c r="T1011" s="138">
        <v>30</v>
      </c>
      <c r="U1011" s="22" t="s">
        <v>1746</v>
      </c>
      <c r="V1011" s="24" t="s">
        <v>1746</v>
      </c>
      <c r="W1011" s="94">
        <v>2</v>
      </c>
      <c r="X1011" s="141" t="s">
        <v>1746</v>
      </c>
      <c r="Y1011" s="141" t="s">
        <v>1746</v>
      </c>
      <c r="Z1011" s="153" t="s">
        <v>3572</v>
      </c>
    </row>
    <row r="1012" spans="1:26" x14ac:dyDescent="0.25">
      <c r="A1012" s="29">
        <v>1011</v>
      </c>
      <c r="B1012" s="90" t="s">
        <v>3509</v>
      </c>
      <c r="C1012" s="90" t="s">
        <v>895</v>
      </c>
      <c r="D1012" s="91">
        <v>44523</v>
      </c>
      <c r="E1012" s="92">
        <v>0.47569444444444398</v>
      </c>
      <c r="F1012" s="92">
        <v>0.55902777777777801</v>
      </c>
      <c r="G1012" s="93">
        <v>1200</v>
      </c>
      <c r="H1012" s="22" t="s">
        <v>1746</v>
      </c>
      <c r="I1012" s="23" t="s">
        <v>1746</v>
      </c>
      <c r="J1012" s="23" t="s">
        <v>1746</v>
      </c>
      <c r="K1012" s="23" t="s">
        <v>1746</v>
      </c>
      <c r="L1012" s="94">
        <v>0</v>
      </c>
      <c r="M1012" s="94" t="s">
        <v>1746</v>
      </c>
      <c r="N1012" s="94">
        <v>11</v>
      </c>
      <c r="O1012" s="23" t="s">
        <v>1746</v>
      </c>
      <c r="P1012" s="15" t="s">
        <v>1746</v>
      </c>
      <c r="Q1012" s="15" t="s">
        <v>1746</v>
      </c>
      <c r="R1012" s="136">
        <v>1</v>
      </c>
      <c r="S1012" s="93">
        <v>3</v>
      </c>
      <c r="T1012" s="138">
        <v>33</v>
      </c>
      <c r="U1012" s="22" t="s">
        <v>1746</v>
      </c>
      <c r="V1012" s="24" t="s">
        <v>1746</v>
      </c>
      <c r="W1012" s="94">
        <v>2</v>
      </c>
      <c r="X1012" s="141" t="s">
        <v>1746</v>
      </c>
      <c r="Y1012" s="141" t="s">
        <v>1746</v>
      </c>
      <c r="Z1012" s="153" t="s">
        <v>1746</v>
      </c>
    </row>
    <row r="1013" spans="1:26" x14ac:dyDescent="0.25">
      <c r="A1013" s="29">
        <v>1012</v>
      </c>
      <c r="B1013" s="90" t="s">
        <v>3509</v>
      </c>
      <c r="C1013" s="90" t="s">
        <v>2303</v>
      </c>
      <c r="D1013" s="91">
        <v>44524</v>
      </c>
      <c r="E1013" s="92">
        <v>0.42361111111111099</v>
      </c>
      <c r="F1013" s="92">
        <v>0.84027777777777801</v>
      </c>
      <c r="G1013" s="93">
        <v>1200</v>
      </c>
      <c r="H1013" s="22" t="s">
        <v>1746</v>
      </c>
      <c r="I1013" s="23" t="s">
        <v>1746</v>
      </c>
      <c r="J1013" s="23" t="s">
        <v>1746</v>
      </c>
      <c r="K1013" s="23" t="s">
        <v>1746</v>
      </c>
      <c r="L1013" s="94">
        <v>0</v>
      </c>
      <c r="M1013" s="94" t="s">
        <v>1746</v>
      </c>
      <c r="N1013" s="94">
        <v>1.5</v>
      </c>
      <c r="O1013" s="23" t="s">
        <v>1746</v>
      </c>
      <c r="P1013" s="15" t="s">
        <v>1746</v>
      </c>
      <c r="Q1013" s="15" t="s">
        <v>1746</v>
      </c>
      <c r="R1013" s="136">
        <v>9.1</v>
      </c>
      <c r="S1013" s="93">
        <v>1</v>
      </c>
      <c r="T1013" s="138">
        <v>1.5</v>
      </c>
      <c r="U1013" s="22" t="s">
        <v>1746</v>
      </c>
      <c r="V1013" s="24" t="s">
        <v>1746</v>
      </c>
      <c r="W1013" s="94">
        <v>10</v>
      </c>
      <c r="X1013" s="141" t="s">
        <v>1746</v>
      </c>
      <c r="Y1013" s="141" t="s">
        <v>1746</v>
      </c>
      <c r="Z1013" s="153" t="s">
        <v>1746</v>
      </c>
    </row>
    <row r="1014" spans="1:26" x14ac:dyDescent="0.25">
      <c r="A1014" s="29">
        <v>1013</v>
      </c>
      <c r="B1014" s="90" t="s">
        <v>3509</v>
      </c>
      <c r="C1014" s="90" t="s">
        <v>2327</v>
      </c>
      <c r="D1014" s="91">
        <v>44525</v>
      </c>
      <c r="E1014" s="92">
        <v>0.39583333333333298</v>
      </c>
      <c r="F1014" s="92">
        <v>0.8125</v>
      </c>
      <c r="G1014" s="93">
        <v>1200</v>
      </c>
      <c r="H1014" s="22" t="s">
        <v>1746</v>
      </c>
      <c r="I1014" s="23" t="s">
        <v>1746</v>
      </c>
      <c r="J1014" s="23" t="s">
        <v>1746</v>
      </c>
      <c r="K1014" s="23" t="s">
        <v>1746</v>
      </c>
      <c r="L1014" s="94">
        <v>0</v>
      </c>
      <c r="M1014" s="94" t="s">
        <v>1746</v>
      </c>
      <c r="N1014" s="94">
        <v>2</v>
      </c>
      <c r="O1014" s="23" t="s">
        <v>1746</v>
      </c>
      <c r="P1014" s="15" t="s">
        <v>1746</v>
      </c>
      <c r="Q1014" s="15" t="s">
        <v>1746</v>
      </c>
      <c r="R1014" s="136">
        <v>5.6</v>
      </c>
      <c r="S1014" s="93">
        <v>1</v>
      </c>
      <c r="T1014" s="138">
        <v>2</v>
      </c>
      <c r="U1014" s="22" t="s">
        <v>1746</v>
      </c>
      <c r="V1014" s="24" t="s">
        <v>1746</v>
      </c>
      <c r="W1014" s="94">
        <v>10</v>
      </c>
      <c r="X1014" s="141" t="s">
        <v>1746</v>
      </c>
      <c r="Y1014" s="141" t="s">
        <v>1746</v>
      </c>
      <c r="Z1014" s="153" t="s">
        <v>1746</v>
      </c>
    </row>
    <row r="1015" spans="1:26" x14ac:dyDescent="0.25">
      <c r="A1015" s="29">
        <v>1014</v>
      </c>
      <c r="B1015" s="90" t="s">
        <v>3509</v>
      </c>
      <c r="C1015" s="90" t="s">
        <v>2304</v>
      </c>
      <c r="D1015" s="91">
        <v>44526</v>
      </c>
      <c r="E1015" s="92">
        <v>0.39236111111111099</v>
      </c>
      <c r="F1015" s="92">
        <v>0.72569444444444398</v>
      </c>
      <c r="G1015" s="93">
        <v>1200</v>
      </c>
      <c r="H1015" s="22" t="s">
        <v>1746</v>
      </c>
      <c r="I1015" s="23" t="s">
        <v>1746</v>
      </c>
      <c r="J1015" s="23" t="s">
        <v>1746</v>
      </c>
      <c r="K1015" s="23" t="s">
        <v>1746</v>
      </c>
      <c r="L1015" s="94">
        <v>0</v>
      </c>
      <c r="M1015" s="94" t="s">
        <v>1746</v>
      </c>
      <c r="N1015" s="94">
        <v>0.6</v>
      </c>
      <c r="O1015" s="23" t="s">
        <v>1746</v>
      </c>
      <c r="P1015" s="15" t="s">
        <v>1746</v>
      </c>
      <c r="Q1015" s="15" t="s">
        <v>1746</v>
      </c>
      <c r="R1015" s="136">
        <v>0</v>
      </c>
      <c r="S1015" s="93">
        <v>0</v>
      </c>
      <c r="T1015" s="138">
        <v>0</v>
      </c>
      <c r="U1015" s="22" t="s">
        <v>1746</v>
      </c>
      <c r="V1015" s="24" t="s">
        <v>1746</v>
      </c>
      <c r="W1015" s="94">
        <v>8</v>
      </c>
      <c r="X1015" s="141" t="s">
        <v>1746</v>
      </c>
      <c r="Y1015" s="141" t="s">
        <v>1746</v>
      </c>
      <c r="Z1015" s="153" t="s">
        <v>1746</v>
      </c>
    </row>
    <row r="1016" spans="1:26" x14ac:dyDescent="0.25">
      <c r="A1016" s="29">
        <v>1015</v>
      </c>
      <c r="B1016" s="90" t="s">
        <v>3509</v>
      </c>
      <c r="C1016" s="90" t="s">
        <v>2303</v>
      </c>
      <c r="D1016" s="91">
        <v>44527</v>
      </c>
      <c r="E1016" s="92">
        <v>0.40972222222222199</v>
      </c>
      <c r="F1016" s="92">
        <v>0.83472222222222203</v>
      </c>
      <c r="G1016" s="93">
        <v>1200</v>
      </c>
      <c r="H1016" s="22" t="s">
        <v>1746</v>
      </c>
      <c r="I1016" s="23" t="s">
        <v>1746</v>
      </c>
      <c r="J1016" s="23" t="s">
        <v>1746</v>
      </c>
      <c r="K1016" s="23" t="s">
        <v>1746</v>
      </c>
      <c r="L1016" s="94">
        <v>0</v>
      </c>
      <c r="M1016" s="94" t="s">
        <v>1746</v>
      </c>
      <c r="N1016" s="94">
        <v>1.7</v>
      </c>
      <c r="O1016" s="23" t="s">
        <v>1746</v>
      </c>
      <c r="P1016" s="15" t="s">
        <v>1746</v>
      </c>
      <c r="Q1016" s="15" t="s">
        <v>1746</v>
      </c>
      <c r="R1016" s="136">
        <v>9.1999999999999993</v>
      </c>
      <c r="S1016" s="93">
        <v>1</v>
      </c>
      <c r="T1016" s="138">
        <v>1.7</v>
      </c>
      <c r="U1016" s="22" t="s">
        <v>1746</v>
      </c>
      <c r="V1016" s="24" t="s">
        <v>1746</v>
      </c>
      <c r="W1016" s="94">
        <v>11</v>
      </c>
      <c r="X1016" s="141" t="s">
        <v>1746</v>
      </c>
      <c r="Y1016" s="141" t="s">
        <v>1746</v>
      </c>
      <c r="Z1016" s="153" t="s">
        <v>3571</v>
      </c>
    </row>
    <row r="1017" spans="1:26" x14ac:dyDescent="0.25">
      <c r="A1017" s="29">
        <v>1016</v>
      </c>
      <c r="B1017" s="90" t="s">
        <v>3509</v>
      </c>
      <c r="C1017" s="90" t="s">
        <v>2303</v>
      </c>
      <c r="D1017" s="91">
        <v>44528</v>
      </c>
      <c r="E1017" s="92">
        <v>0.36805555555555602</v>
      </c>
      <c r="F1017" s="92">
        <v>0.82638888888888895</v>
      </c>
      <c r="G1017" s="93">
        <v>1200</v>
      </c>
      <c r="H1017" s="22" t="s">
        <v>1746</v>
      </c>
      <c r="I1017" s="23" t="s">
        <v>1746</v>
      </c>
      <c r="J1017" s="23" t="s">
        <v>1746</v>
      </c>
      <c r="K1017" s="23" t="s">
        <v>1746</v>
      </c>
      <c r="L1017" s="94">
        <v>0</v>
      </c>
      <c r="M1017" s="94" t="s">
        <v>1746</v>
      </c>
      <c r="N1017" s="94">
        <v>3.3</v>
      </c>
      <c r="O1017" s="23" t="s">
        <v>1746</v>
      </c>
      <c r="P1017" s="15" t="s">
        <v>1746</v>
      </c>
      <c r="Q1017" s="15" t="s">
        <v>1746</v>
      </c>
      <c r="R1017" s="136">
        <v>10.4</v>
      </c>
      <c r="S1017" s="93">
        <v>1</v>
      </c>
      <c r="T1017" s="138">
        <v>3.3</v>
      </c>
      <c r="U1017" s="22" t="s">
        <v>1746</v>
      </c>
      <c r="V1017" s="24" t="s">
        <v>1746</v>
      </c>
      <c r="W1017" s="94">
        <v>11</v>
      </c>
      <c r="X1017" s="141" t="s">
        <v>1746</v>
      </c>
      <c r="Y1017" s="141" t="s">
        <v>1746</v>
      </c>
      <c r="Z1017" s="153" t="s">
        <v>1746</v>
      </c>
    </row>
    <row r="1018" spans="1:26" x14ac:dyDescent="0.25">
      <c r="A1018" s="29">
        <v>1017</v>
      </c>
      <c r="B1018" s="90" t="s">
        <v>3509</v>
      </c>
      <c r="C1018" s="90" t="s">
        <v>2303</v>
      </c>
      <c r="D1018" s="91">
        <v>44529</v>
      </c>
      <c r="E1018" s="92">
        <v>0.36111111111111099</v>
      </c>
      <c r="F1018" s="92">
        <v>0.86111111111111105</v>
      </c>
      <c r="G1018" s="93">
        <v>1200</v>
      </c>
      <c r="H1018" s="22" t="s">
        <v>1746</v>
      </c>
      <c r="I1018" s="23" t="s">
        <v>1746</v>
      </c>
      <c r="J1018" s="23" t="s">
        <v>1746</v>
      </c>
      <c r="K1018" s="23" t="s">
        <v>1746</v>
      </c>
      <c r="L1018" s="94">
        <v>0</v>
      </c>
      <c r="M1018" s="94" t="s">
        <v>1746</v>
      </c>
      <c r="N1018" s="94">
        <v>3.4</v>
      </c>
      <c r="O1018" s="23" t="s">
        <v>1746</v>
      </c>
      <c r="P1018" s="15" t="s">
        <v>1746</v>
      </c>
      <c r="Q1018" s="15" t="s">
        <v>1746</v>
      </c>
      <c r="R1018" s="136">
        <v>10.6</v>
      </c>
      <c r="S1018" s="93">
        <v>1</v>
      </c>
      <c r="T1018" s="138">
        <v>3.4</v>
      </c>
      <c r="U1018" s="22" t="s">
        <v>1746</v>
      </c>
      <c r="V1018" s="24" t="s">
        <v>1746</v>
      </c>
      <c r="W1018" s="94">
        <v>12</v>
      </c>
      <c r="X1018" s="141" t="s">
        <v>1746</v>
      </c>
      <c r="Y1018" s="141" t="s">
        <v>1746</v>
      </c>
      <c r="Z1018" s="153" t="s">
        <v>1746</v>
      </c>
    </row>
    <row r="1019" spans="1:26" x14ac:dyDescent="0.25">
      <c r="A1019" s="29">
        <v>1018</v>
      </c>
      <c r="B1019" s="90" t="s">
        <v>3509</v>
      </c>
      <c r="C1019" s="90" t="s">
        <v>2303</v>
      </c>
      <c r="D1019" s="91">
        <v>44530</v>
      </c>
      <c r="E1019" s="92">
        <v>0.37152777777777801</v>
      </c>
      <c r="F1019" s="92">
        <v>0.78819444444444398</v>
      </c>
      <c r="G1019" s="93">
        <v>1200</v>
      </c>
      <c r="H1019" s="22" t="s">
        <v>1746</v>
      </c>
      <c r="I1019" s="23" t="s">
        <v>1746</v>
      </c>
      <c r="J1019" s="23" t="s">
        <v>1746</v>
      </c>
      <c r="K1019" s="23" t="s">
        <v>1746</v>
      </c>
      <c r="L1019" s="94">
        <v>0</v>
      </c>
      <c r="M1019" s="94" t="s">
        <v>1746</v>
      </c>
      <c r="N1019" s="94">
        <v>3.7</v>
      </c>
      <c r="O1019" s="23" t="s">
        <v>1746</v>
      </c>
      <c r="P1019" s="15" t="s">
        <v>1746</v>
      </c>
      <c r="Q1019" s="15" t="s">
        <v>1746</v>
      </c>
      <c r="R1019" s="136">
        <v>8.1999999999999993</v>
      </c>
      <c r="S1019" s="93">
        <v>1</v>
      </c>
      <c r="T1019" s="138">
        <v>3.7</v>
      </c>
      <c r="U1019" s="22" t="s">
        <v>1746</v>
      </c>
      <c r="V1019" s="24" t="s">
        <v>1746</v>
      </c>
      <c r="W1019" s="94">
        <v>10</v>
      </c>
      <c r="X1019" s="141" t="s">
        <v>1746</v>
      </c>
      <c r="Y1019" s="141" t="s">
        <v>1746</v>
      </c>
      <c r="Z1019" s="153" t="s">
        <v>1746</v>
      </c>
    </row>
    <row r="1020" spans="1:26" x14ac:dyDescent="0.25">
      <c r="A1020" s="29">
        <v>1019</v>
      </c>
      <c r="B1020" s="90" t="s">
        <v>3508</v>
      </c>
      <c r="C1020" s="90" t="s">
        <v>1792</v>
      </c>
      <c r="D1020" s="91">
        <v>44531</v>
      </c>
      <c r="E1020" s="92">
        <v>0.42013888888888901</v>
      </c>
      <c r="F1020" s="92">
        <v>0.75347222222222199</v>
      </c>
      <c r="G1020" s="93">
        <v>1200</v>
      </c>
      <c r="H1020" s="22" t="s">
        <v>1746</v>
      </c>
      <c r="I1020" s="23" t="s">
        <v>1746</v>
      </c>
      <c r="J1020" s="23" t="s">
        <v>1746</v>
      </c>
      <c r="K1020" s="23" t="s">
        <v>1746</v>
      </c>
      <c r="L1020" s="94">
        <v>0</v>
      </c>
      <c r="M1020" s="94" t="s">
        <v>1746</v>
      </c>
      <c r="N1020" s="94">
        <v>0</v>
      </c>
      <c r="O1020" s="23" t="s">
        <v>1746</v>
      </c>
      <c r="P1020" s="15" t="s">
        <v>1746</v>
      </c>
      <c r="Q1020" s="15" t="s">
        <v>1746</v>
      </c>
      <c r="R1020" s="136">
        <v>0</v>
      </c>
      <c r="S1020" s="93">
        <v>1</v>
      </c>
      <c r="T1020" s="138">
        <v>0</v>
      </c>
      <c r="U1020" s="22" t="s">
        <v>1746</v>
      </c>
      <c r="V1020" s="24" t="s">
        <v>1746</v>
      </c>
      <c r="W1020" s="94">
        <v>8</v>
      </c>
      <c r="X1020" s="141" t="s">
        <v>1746</v>
      </c>
      <c r="Y1020" s="141" t="s">
        <v>1746</v>
      </c>
      <c r="Z1020" s="153" t="s">
        <v>1746</v>
      </c>
    </row>
    <row r="1021" spans="1:26" x14ac:dyDescent="0.25">
      <c r="A1021" s="29">
        <v>1020</v>
      </c>
      <c r="B1021" s="90" t="s">
        <v>3508</v>
      </c>
      <c r="C1021" s="90" t="s">
        <v>1792</v>
      </c>
      <c r="D1021" s="91">
        <v>44532</v>
      </c>
      <c r="E1021" s="92">
        <v>0.39930555555555602</v>
      </c>
      <c r="F1021" s="92">
        <v>0.77777777777777801</v>
      </c>
      <c r="G1021" s="93">
        <v>1200</v>
      </c>
      <c r="H1021" s="22" t="s">
        <v>1746</v>
      </c>
      <c r="I1021" s="23" t="s">
        <v>1746</v>
      </c>
      <c r="J1021" s="23" t="s">
        <v>1746</v>
      </c>
      <c r="K1021" s="23" t="s">
        <v>1746</v>
      </c>
      <c r="L1021" s="94">
        <v>0</v>
      </c>
      <c r="M1021" s="94" t="s">
        <v>1746</v>
      </c>
      <c r="N1021" s="94">
        <v>1.2</v>
      </c>
      <c r="O1021" s="23" t="s">
        <v>1746</v>
      </c>
      <c r="P1021" s="15" t="s">
        <v>1746</v>
      </c>
      <c r="Q1021" s="15" t="s">
        <v>1746</v>
      </c>
      <c r="R1021" s="136">
        <v>9</v>
      </c>
      <c r="S1021" s="93">
        <v>3</v>
      </c>
      <c r="T1021" s="138">
        <v>3.5999999999999996</v>
      </c>
      <c r="U1021" s="22" t="s">
        <v>1746</v>
      </c>
      <c r="V1021" s="24" t="s">
        <v>1746</v>
      </c>
      <c r="W1021" s="94">
        <v>9</v>
      </c>
      <c r="X1021" s="141" t="s">
        <v>1746</v>
      </c>
      <c r="Y1021" s="141" t="s">
        <v>1746</v>
      </c>
      <c r="Z1021" s="153" t="s">
        <v>1746</v>
      </c>
    </row>
    <row r="1022" spans="1:26" x14ac:dyDescent="0.25">
      <c r="A1022" s="29">
        <v>1021</v>
      </c>
      <c r="B1022" s="90" t="s">
        <v>3508</v>
      </c>
      <c r="C1022" s="90" t="s">
        <v>2132</v>
      </c>
      <c r="D1022" s="91">
        <v>44533</v>
      </c>
      <c r="E1022" s="92">
        <v>0.375</v>
      </c>
      <c r="F1022" s="92">
        <v>0.81944444444444398</v>
      </c>
      <c r="G1022" s="93">
        <v>1200</v>
      </c>
      <c r="H1022" s="22" t="s">
        <v>1746</v>
      </c>
      <c r="I1022" s="23" t="s">
        <v>1746</v>
      </c>
      <c r="J1022" s="23" t="s">
        <v>1746</v>
      </c>
      <c r="K1022" s="23" t="s">
        <v>1746</v>
      </c>
      <c r="L1022" s="94">
        <v>0</v>
      </c>
      <c r="M1022" s="94" t="s">
        <v>1746</v>
      </c>
      <c r="N1022" s="94">
        <v>4.9000000000000004</v>
      </c>
      <c r="O1022" s="23" t="s">
        <v>1746</v>
      </c>
      <c r="P1022" s="15" t="s">
        <v>1746</v>
      </c>
      <c r="Q1022" s="15" t="s">
        <v>1746</v>
      </c>
      <c r="R1022" s="136">
        <v>6</v>
      </c>
      <c r="S1022" s="93">
        <v>3</v>
      </c>
      <c r="T1022" s="138">
        <v>14.700000000000001</v>
      </c>
      <c r="U1022" s="22" t="s">
        <v>1746</v>
      </c>
      <c r="V1022" s="24" t="s">
        <v>1746</v>
      </c>
      <c r="W1022" s="94">
        <v>10</v>
      </c>
      <c r="X1022" s="141" t="s">
        <v>1746</v>
      </c>
      <c r="Y1022" s="141" t="s">
        <v>1746</v>
      </c>
      <c r="Z1022" s="153" t="s">
        <v>1746</v>
      </c>
    </row>
    <row r="1023" spans="1:26" x14ac:dyDescent="0.25">
      <c r="A1023" s="29">
        <v>1022</v>
      </c>
      <c r="B1023" s="90" t="s">
        <v>2064</v>
      </c>
      <c r="C1023" s="90" t="s">
        <v>2236</v>
      </c>
      <c r="D1023" s="91">
        <v>44534</v>
      </c>
      <c r="E1023" s="92">
        <v>0.59375</v>
      </c>
      <c r="F1023" s="92">
        <v>0.93263888888888902</v>
      </c>
      <c r="G1023" s="93">
        <v>1200</v>
      </c>
      <c r="H1023" s="22" t="s">
        <v>1746</v>
      </c>
      <c r="I1023" s="23" t="s">
        <v>1746</v>
      </c>
      <c r="J1023" s="23" t="s">
        <v>1746</v>
      </c>
      <c r="K1023" s="23" t="s">
        <v>1746</v>
      </c>
      <c r="L1023" s="94">
        <v>0</v>
      </c>
      <c r="M1023" s="94" t="s">
        <v>1746</v>
      </c>
      <c r="N1023" s="94">
        <v>3.5</v>
      </c>
      <c r="O1023" s="23" t="s">
        <v>1746</v>
      </c>
      <c r="P1023" s="15" t="s">
        <v>1746</v>
      </c>
      <c r="Q1023" s="15" t="s">
        <v>1746</v>
      </c>
      <c r="R1023" s="136">
        <v>10.5</v>
      </c>
      <c r="S1023" s="93">
        <v>2</v>
      </c>
      <c r="T1023" s="138">
        <v>7</v>
      </c>
      <c r="U1023" s="22" t="s">
        <v>1746</v>
      </c>
      <c r="V1023" s="24" t="s">
        <v>1746</v>
      </c>
      <c r="W1023" s="94">
        <v>8</v>
      </c>
      <c r="X1023" s="141" t="s">
        <v>1746</v>
      </c>
      <c r="Y1023" s="141" t="s">
        <v>1746</v>
      </c>
      <c r="Z1023" s="153" t="s">
        <v>1746</v>
      </c>
    </row>
    <row r="1024" spans="1:26" x14ac:dyDescent="0.25">
      <c r="A1024" s="29">
        <v>1023</v>
      </c>
      <c r="B1024" s="90" t="s">
        <v>3508</v>
      </c>
      <c r="C1024" s="90" t="s">
        <v>905</v>
      </c>
      <c r="D1024" s="91">
        <v>44534</v>
      </c>
      <c r="E1024" s="92">
        <v>0.56666666666666698</v>
      </c>
      <c r="F1024" s="92">
        <v>0.90625</v>
      </c>
      <c r="G1024" s="93">
        <v>1200</v>
      </c>
      <c r="H1024" s="22" t="s">
        <v>1746</v>
      </c>
      <c r="I1024" s="23" t="s">
        <v>1746</v>
      </c>
      <c r="J1024" s="23" t="s">
        <v>1746</v>
      </c>
      <c r="K1024" s="23" t="s">
        <v>1746</v>
      </c>
      <c r="L1024" s="94">
        <v>0</v>
      </c>
      <c r="M1024" s="94" t="s">
        <v>1746</v>
      </c>
      <c r="N1024" s="94">
        <v>4</v>
      </c>
      <c r="O1024" s="23" t="s">
        <v>1746</v>
      </c>
      <c r="P1024" s="15" t="s">
        <v>1746</v>
      </c>
      <c r="Q1024" s="15" t="s">
        <v>1746</v>
      </c>
      <c r="R1024" s="136">
        <v>5</v>
      </c>
      <c r="S1024" s="93">
        <v>1</v>
      </c>
      <c r="T1024" s="138">
        <v>4</v>
      </c>
      <c r="U1024" s="22" t="s">
        <v>1746</v>
      </c>
      <c r="V1024" s="24" t="s">
        <v>1746</v>
      </c>
      <c r="W1024" s="94">
        <v>9</v>
      </c>
      <c r="X1024" s="141" t="s">
        <v>1746</v>
      </c>
      <c r="Y1024" s="141" t="s">
        <v>1746</v>
      </c>
      <c r="Z1024" s="153" t="s">
        <v>1746</v>
      </c>
    </row>
    <row r="1025" spans="1:26" x14ac:dyDescent="0.25">
      <c r="A1025" s="29">
        <v>1024</v>
      </c>
      <c r="B1025" s="90" t="s">
        <v>3508</v>
      </c>
      <c r="C1025" s="90" t="s">
        <v>39</v>
      </c>
      <c r="D1025" s="91">
        <v>44534</v>
      </c>
      <c r="E1025" s="92">
        <v>0.34722222222222199</v>
      </c>
      <c r="F1025" s="92">
        <v>0.5625</v>
      </c>
      <c r="G1025" s="93">
        <v>1200</v>
      </c>
      <c r="H1025" s="22" t="s">
        <v>1746</v>
      </c>
      <c r="I1025" s="23" t="s">
        <v>1746</v>
      </c>
      <c r="J1025" s="23" t="s">
        <v>1746</v>
      </c>
      <c r="K1025" s="23" t="s">
        <v>1746</v>
      </c>
      <c r="L1025" s="94">
        <v>0</v>
      </c>
      <c r="M1025" s="94" t="s">
        <v>1746</v>
      </c>
      <c r="N1025" s="94">
        <v>4.5999999999999996</v>
      </c>
      <c r="O1025" s="23" t="s">
        <v>1746</v>
      </c>
      <c r="P1025" s="15" t="s">
        <v>1746</v>
      </c>
      <c r="Q1025" s="15" t="s">
        <v>1746</v>
      </c>
      <c r="R1025" s="136">
        <v>3</v>
      </c>
      <c r="S1025" s="93">
        <v>1</v>
      </c>
      <c r="T1025" s="138">
        <v>4.5999999999999996</v>
      </c>
      <c r="U1025" s="22" t="s">
        <v>1746</v>
      </c>
      <c r="V1025" s="24" t="s">
        <v>1746</v>
      </c>
      <c r="W1025" s="94">
        <v>5</v>
      </c>
      <c r="X1025" s="141" t="s">
        <v>1746</v>
      </c>
      <c r="Y1025" s="141" t="s">
        <v>1746</v>
      </c>
      <c r="Z1025" s="153" t="s">
        <v>1746</v>
      </c>
    </row>
    <row r="1026" spans="1:26" x14ac:dyDescent="0.25">
      <c r="A1026" s="29">
        <v>1025</v>
      </c>
      <c r="B1026" s="90" t="s">
        <v>2064</v>
      </c>
      <c r="C1026" s="90" t="s">
        <v>2222</v>
      </c>
      <c r="D1026" s="91">
        <v>44535</v>
      </c>
      <c r="E1026" s="92">
        <v>0.4375</v>
      </c>
      <c r="F1026" s="92">
        <v>0.90277777777777801</v>
      </c>
      <c r="G1026" s="93">
        <v>1200</v>
      </c>
      <c r="H1026" s="22" t="s">
        <v>1746</v>
      </c>
      <c r="I1026" s="23" t="s">
        <v>1746</v>
      </c>
      <c r="J1026" s="23" t="s">
        <v>1746</v>
      </c>
      <c r="K1026" s="23" t="s">
        <v>1746</v>
      </c>
      <c r="L1026" s="94">
        <v>0</v>
      </c>
      <c r="M1026" s="94" t="s">
        <v>1746</v>
      </c>
      <c r="N1026" s="94">
        <v>0</v>
      </c>
      <c r="O1026" s="23" t="s">
        <v>1746</v>
      </c>
      <c r="P1026" s="15" t="s">
        <v>1746</v>
      </c>
      <c r="Q1026" s="15" t="s">
        <v>1746</v>
      </c>
      <c r="R1026" s="136">
        <v>0</v>
      </c>
      <c r="S1026" s="93">
        <v>1</v>
      </c>
      <c r="T1026" s="138">
        <v>0</v>
      </c>
      <c r="U1026" s="22" t="s">
        <v>1746</v>
      </c>
      <c r="V1026" s="24" t="s">
        <v>1746</v>
      </c>
      <c r="W1026" s="94">
        <v>11</v>
      </c>
      <c r="X1026" s="141" t="s">
        <v>1746</v>
      </c>
      <c r="Y1026" s="141" t="s">
        <v>1746</v>
      </c>
      <c r="Z1026" s="153" t="s">
        <v>1746</v>
      </c>
    </row>
    <row r="1027" spans="1:26" x14ac:dyDescent="0.25">
      <c r="A1027" s="29">
        <v>1026</v>
      </c>
      <c r="B1027" s="90" t="s">
        <v>2064</v>
      </c>
      <c r="C1027" s="90" t="s">
        <v>2236</v>
      </c>
      <c r="D1027" s="91">
        <v>44536</v>
      </c>
      <c r="E1027" s="92">
        <v>0.45138888888888901</v>
      </c>
      <c r="F1027" s="92">
        <v>0.52083333333333304</v>
      </c>
      <c r="G1027" s="93">
        <v>1200</v>
      </c>
      <c r="H1027" s="22" t="s">
        <v>1746</v>
      </c>
      <c r="I1027" s="23" t="s">
        <v>1746</v>
      </c>
      <c r="J1027" s="23" t="s">
        <v>1746</v>
      </c>
      <c r="K1027" s="23" t="s">
        <v>1746</v>
      </c>
      <c r="L1027" s="94">
        <v>0</v>
      </c>
      <c r="M1027" s="94" t="s">
        <v>1746</v>
      </c>
      <c r="N1027" s="94">
        <v>5.5</v>
      </c>
      <c r="O1027" s="23" t="s">
        <v>1746</v>
      </c>
      <c r="P1027" s="15" t="s">
        <v>1746</v>
      </c>
      <c r="Q1027" s="15" t="s">
        <v>1746</v>
      </c>
      <c r="R1027" s="136">
        <v>8</v>
      </c>
      <c r="S1027" s="93">
        <v>1</v>
      </c>
      <c r="T1027" s="138">
        <v>5.5</v>
      </c>
      <c r="U1027" s="22" t="s">
        <v>1746</v>
      </c>
      <c r="V1027" s="24" t="s">
        <v>1746</v>
      </c>
      <c r="W1027" s="94">
        <v>1.6</v>
      </c>
      <c r="X1027" s="141" t="s">
        <v>1746</v>
      </c>
      <c r="Y1027" s="141" t="s">
        <v>1746</v>
      </c>
      <c r="Z1027" s="153" t="s">
        <v>3570</v>
      </c>
    </row>
    <row r="1028" spans="1:26" x14ac:dyDescent="0.25">
      <c r="A1028" s="29">
        <v>1027</v>
      </c>
      <c r="B1028" s="90" t="s">
        <v>2064</v>
      </c>
      <c r="C1028" s="90" t="s">
        <v>1728</v>
      </c>
      <c r="D1028" s="91">
        <v>44537</v>
      </c>
      <c r="E1028" s="92">
        <v>0.66666666666666696</v>
      </c>
      <c r="F1028" s="92">
        <v>0.83333333333333304</v>
      </c>
      <c r="G1028" s="93">
        <v>1200</v>
      </c>
      <c r="H1028" s="22" t="s">
        <v>1746</v>
      </c>
      <c r="I1028" s="23" t="s">
        <v>1746</v>
      </c>
      <c r="J1028" s="23" t="s">
        <v>1746</v>
      </c>
      <c r="K1028" s="23" t="s">
        <v>1746</v>
      </c>
      <c r="L1028" s="94">
        <v>0</v>
      </c>
      <c r="M1028" s="94" t="s">
        <v>1746</v>
      </c>
      <c r="N1028" s="94">
        <v>0</v>
      </c>
      <c r="O1028" s="23" t="s">
        <v>1746</v>
      </c>
      <c r="P1028" s="15" t="s">
        <v>1746</v>
      </c>
      <c r="Q1028" s="15" t="s">
        <v>1746</v>
      </c>
      <c r="R1028" s="136">
        <v>0</v>
      </c>
      <c r="S1028" s="93">
        <v>1</v>
      </c>
      <c r="T1028" s="138">
        <v>0</v>
      </c>
      <c r="U1028" s="22" t="s">
        <v>1746</v>
      </c>
      <c r="V1028" s="24" t="s">
        <v>1746</v>
      </c>
      <c r="W1028" s="94">
        <v>4</v>
      </c>
      <c r="X1028" s="141" t="s">
        <v>1746</v>
      </c>
      <c r="Y1028" s="141" t="s">
        <v>1746</v>
      </c>
      <c r="Z1028" s="153" t="s">
        <v>1746</v>
      </c>
    </row>
    <row r="1029" spans="1:26" x14ac:dyDescent="0.25">
      <c r="A1029" s="29">
        <v>1028</v>
      </c>
      <c r="B1029" s="90" t="s">
        <v>2064</v>
      </c>
      <c r="C1029" s="90" t="s">
        <v>1728</v>
      </c>
      <c r="D1029" s="91">
        <v>44538</v>
      </c>
      <c r="E1029" s="92">
        <v>0.40972222222222199</v>
      </c>
      <c r="F1029" s="92">
        <v>0.81597222222222199</v>
      </c>
      <c r="G1029" s="93">
        <v>1200</v>
      </c>
      <c r="H1029" s="22" t="s">
        <v>1746</v>
      </c>
      <c r="I1029" s="23" t="s">
        <v>1746</v>
      </c>
      <c r="J1029" s="23" t="s">
        <v>1746</v>
      </c>
      <c r="K1029" s="23" t="s">
        <v>1746</v>
      </c>
      <c r="L1029" s="94">
        <v>0</v>
      </c>
      <c r="M1029" s="94" t="s">
        <v>1746</v>
      </c>
      <c r="N1029" s="94">
        <v>2.5</v>
      </c>
      <c r="O1029" s="23" t="s">
        <v>1746</v>
      </c>
      <c r="P1029" s="15" t="s">
        <v>1746</v>
      </c>
      <c r="Q1029" s="15" t="s">
        <v>1746</v>
      </c>
      <c r="R1029" s="136">
        <v>1.5</v>
      </c>
      <c r="S1029" s="93">
        <v>1</v>
      </c>
      <c r="T1029" s="138">
        <v>2.5</v>
      </c>
      <c r="U1029" s="22" t="s">
        <v>1746</v>
      </c>
      <c r="V1029" s="24" t="s">
        <v>1746</v>
      </c>
      <c r="W1029" s="94">
        <v>9.6</v>
      </c>
      <c r="X1029" s="141" t="s">
        <v>1746</v>
      </c>
      <c r="Y1029" s="141" t="s">
        <v>1746</v>
      </c>
      <c r="Z1029" s="153" t="s">
        <v>1746</v>
      </c>
    </row>
    <row r="1030" spans="1:26" x14ac:dyDescent="0.25">
      <c r="A1030" s="29">
        <v>1029</v>
      </c>
      <c r="B1030" s="90" t="s">
        <v>3508</v>
      </c>
      <c r="C1030" s="90" t="s">
        <v>2233</v>
      </c>
      <c r="D1030" s="91">
        <v>44540</v>
      </c>
      <c r="E1030" s="92">
        <v>0.41666666666666702</v>
      </c>
      <c r="F1030" s="92">
        <v>0.93402777777777801</v>
      </c>
      <c r="G1030" s="93">
        <v>1200</v>
      </c>
      <c r="H1030" s="22" t="s">
        <v>1746</v>
      </c>
      <c r="I1030" s="23" t="s">
        <v>1746</v>
      </c>
      <c r="J1030" s="23" t="s">
        <v>1746</v>
      </c>
      <c r="K1030" s="23" t="s">
        <v>1746</v>
      </c>
      <c r="L1030" s="94">
        <v>0</v>
      </c>
      <c r="M1030" s="94" t="s">
        <v>1746</v>
      </c>
      <c r="N1030" s="94">
        <v>0</v>
      </c>
      <c r="O1030" s="23" t="s">
        <v>1746</v>
      </c>
      <c r="P1030" s="15" t="s">
        <v>1746</v>
      </c>
      <c r="Q1030" s="15" t="s">
        <v>1746</v>
      </c>
      <c r="R1030" s="136">
        <v>0</v>
      </c>
      <c r="S1030" s="93">
        <v>0</v>
      </c>
      <c r="T1030" s="138">
        <v>0</v>
      </c>
      <c r="U1030" s="22" t="s">
        <v>1746</v>
      </c>
      <c r="V1030" s="24" t="s">
        <v>1746</v>
      </c>
      <c r="W1030" s="94">
        <v>11</v>
      </c>
      <c r="X1030" s="141" t="s">
        <v>1746</v>
      </c>
      <c r="Y1030" s="141" t="s">
        <v>1746</v>
      </c>
      <c r="Z1030" s="153" t="s">
        <v>3569</v>
      </c>
    </row>
    <row r="1031" spans="1:26" x14ac:dyDescent="0.25">
      <c r="A1031" s="29">
        <v>1030</v>
      </c>
      <c r="B1031" s="90" t="s">
        <v>3508</v>
      </c>
      <c r="C1031" s="90" t="s">
        <v>2233</v>
      </c>
      <c r="D1031" s="91">
        <v>44541</v>
      </c>
      <c r="E1031" s="92">
        <v>0.40277777777777801</v>
      </c>
      <c r="F1031" s="92">
        <v>0.77777777777777801</v>
      </c>
      <c r="G1031" s="93">
        <v>1200</v>
      </c>
      <c r="H1031" s="22" t="s">
        <v>1746</v>
      </c>
      <c r="I1031" s="23" t="s">
        <v>1746</v>
      </c>
      <c r="J1031" s="23" t="s">
        <v>1746</v>
      </c>
      <c r="K1031" s="23" t="s">
        <v>1746</v>
      </c>
      <c r="L1031" s="94">
        <v>0</v>
      </c>
      <c r="M1031" s="94" t="s">
        <v>1746</v>
      </c>
      <c r="N1031" s="94">
        <v>0</v>
      </c>
      <c r="O1031" s="23" t="s">
        <v>1746</v>
      </c>
      <c r="P1031" s="15" t="s">
        <v>1746</v>
      </c>
      <c r="Q1031" s="15" t="s">
        <v>1746</v>
      </c>
      <c r="R1031" s="136">
        <v>0</v>
      </c>
      <c r="S1031" s="93">
        <v>0</v>
      </c>
      <c r="T1031" s="138">
        <v>0</v>
      </c>
      <c r="U1031" s="22" t="s">
        <v>1746</v>
      </c>
      <c r="V1031" s="24" t="s">
        <v>1746</v>
      </c>
      <c r="W1031" s="94">
        <v>9</v>
      </c>
      <c r="X1031" s="141" t="s">
        <v>1746</v>
      </c>
      <c r="Y1031" s="141" t="s">
        <v>1746</v>
      </c>
      <c r="Z1031" s="153" t="s">
        <v>1746</v>
      </c>
    </row>
    <row r="1032" spans="1:26" x14ac:dyDescent="0.25">
      <c r="A1032" s="29">
        <v>1031</v>
      </c>
      <c r="B1032" s="90" t="s">
        <v>3508</v>
      </c>
      <c r="C1032" s="90" t="s">
        <v>1787</v>
      </c>
      <c r="D1032" s="91">
        <v>44542</v>
      </c>
      <c r="E1032" s="92">
        <v>0.48958333333333298</v>
      </c>
      <c r="F1032" s="92">
        <v>0.82291666666666696</v>
      </c>
      <c r="G1032" s="93">
        <v>1200</v>
      </c>
      <c r="H1032" s="22" t="s">
        <v>1746</v>
      </c>
      <c r="I1032" s="23" t="s">
        <v>1746</v>
      </c>
      <c r="J1032" s="23" t="s">
        <v>1746</v>
      </c>
      <c r="K1032" s="23" t="s">
        <v>1746</v>
      </c>
      <c r="L1032" s="94">
        <v>0</v>
      </c>
      <c r="M1032" s="94" t="s">
        <v>1746</v>
      </c>
      <c r="N1032" s="94">
        <v>1.3</v>
      </c>
      <c r="O1032" s="23" t="s">
        <v>1746</v>
      </c>
      <c r="P1032" s="15" t="s">
        <v>1746</v>
      </c>
      <c r="Q1032" s="15" t="s">
        <v>1746</v>
      </c>
      <c r="R1032" s="136">
        <v>2</v>
      </c>
      <c r="S1032" s="93">
        <v>1</v>
      </c>
      <c r="T1032" s="138">
        <v>1.3</v>
      </c>
      <c r="U1032" s="22" t="s">
        <v>1746</v>
      </c>
      <c r="V1032" s="24" t="s">
        <v>1746</v>
      </c>
      <c r="W1032" s="94">
        <v>8</v>
      </c>
      <c r="X1032" s="141" t="s">
        <v>1746</v>
      </c>
      <c r="Y1032" s="141" t="s">
        <v>1746</v>
      </c>
      <c r="Z1032" s="153" t="s">
        <v>1746</v>
      </c>
    </row>
    <row r="1033" spans="1:26" x14ac:dyDescent="0.25">
      <c r="A1033" s="29">
        <v>1032</v>
      </c>
      <c r="B1033" s="90" t="s">
        <v>3508</v>
      </c>
      <c r="C1033" s="90" t="s">
        <v>3216</v>
      </c>
      <c r="D1033" s="91">
        <v>44543</v>
      </c>
      <c r="E1033" s="92">
        <v>0.39583333333333298</v>
      </c>
      <c r="F1033" s="92">
        <v>0.85416666666666696</v>
      </c>
      <c r="G1033" s="93">
        <v>1200</v>
      </c>
      <c r="H1033" s="22" t="s">
        <v>1746</v>
      </c>
      <c r="I1033" s="23" t="s">
        <v>1746</v>
      </c>
      <c r="J1033" s="23" t="s">
        <v>1746</v>
      </c>
      <c r="K1033" s="23" t="s">
        <v>1746</v>
      </c>
      <c r="L1033" s="94">
        <v>0.5</v>
      </c>
      <c r="M1033" s="94" t="s">
        <v>1746</v>
      </c>
      <c r="N1033" s="94">
        <v>1.3</v>
      </c>
      <c r="O1033" s="23" t="s">
        <v>1746</v>
      </c>
      <c r="P1033" s="15" t="s">
        <v>1746</v>
      </c>
      <c r="Q1033" s="15" t="s">
        <v>1746</v>
      </c>
      <c r="R1033" s="136">
        <v>2</v>
      </c>
      <c r="S1033" s="93">
        <v>1</v>
      </c>
      <c r="T1033" s="138">
        <v>0.8</v>
      </c>
      <c r="U1033" s="22" t="s">
        <v>1746</v>
      </c>
      <c r="V1033" s="24" t="s">
        <v>1746</v>
      </c>
      <c r="W1033" s="94">
        <v>11</v>
      </c>
      <c r="X1033" s="141" t="s">
        <v>1746</v>
      </c>
      <c r="Y1033" s="141" t="s">
        <v>1746</v>
      </c>
      <c r="Z1033" s="153" t="s">
        <v>1746</v>
      </c>
    </row>
    <row r="1034" spans="1:26" x14ac:dyDescent="0.25">
      <c r="A1034" s="29">
        <v>1033</v>
      </c>
      <c r="B1034" s="90" t="s">
        <v>3508</v>
      </c>
      <c r="C1034" s="90" t="s">
        <v>1792</v>
      </c>
      <c r="D1034" s="91">
        <v>44544</v>
      </c>
      <c r="E1034" s="92">
        <v>0.39583333333333298</v>
      </c>
      <c r="F1034" s="92">
        <v>0.72916666666666696</v>
      </c>
      <c r="G1034" s="93">
        <v>1200</v>
      </c>
      <c r="H1034" s="22" t="s">
        <v>1746</v>
      </c>
      <c r="I1034" s="23" t="s">
        <v>1746</v>
      </c>
      <c r="J1034" s="23" t="s">
        <v>1746</v>
      </c>
      <c r="K1034" s="23" t="s">
        <v>1746</v>
      </c>
      <c r="L1034" s="94">
        <v>0</v>
      </c>
      <c r="M1034" s="94" t="s">
        <v>1746</v>
      </c>
      <c r="N1034" s="94">
        <v>1.2</v>
      </c>
      <c r="O1034" s="23" t="s">
        <v>1746</v>
      </c>
      <c r="P1034" s="15" t="s">
        <v>1746</v>
      </c>
      <c r="Q1034" s="15" t="s">
        <v>1746</v>
      </c>
      <c r="R1034" s="136">
        <v>5.3</v>
      </c>
      <c r="S1034" s="93">
        <v>2</v>
      </c>
      <c r="T1034" s="138">
        <v>2.4</v>
      </c>
      <c r="U1034" s="22" t="s">
        <v>1746</v>
      </c>
      <c r="V1034" s="24" t="s">
        <v>1746</v>
      </c>
      <c r="W1034" s="94">
        <v>8</v>
      </c>
      <c r="X1034" s="141" t="s">
        <v>1746</v>
      </c>
      <c r="Y1034" s="141" t="s">
        <v>1746</v>
      </c>
      <c r="Z1034" s="153" t="s">
        <v>1746</v>
      </c>
    </row>
    <row r="1035" spans="1:26" x14ac:dyDescent="0.25">
      <c r="A1035" s="29">
        <v>1034</v>
      </c>
      <c r="B1035" s="90" t="s">
        <v>3508</v>
      </c>
      <c r="C1035" s="90" t="s">
        <v>2233</v>
      </c>
      <c r="D1035" s="91">
        <v>44545</v>
      </c>
      <c r="E1035" s="92">
        <v>0.54166666666666696</v>
      </c>
      <c r="F1035" s="92">
        <v>0.875</v>
      </c>
      <c r="G1035" s="93">
        <v>1200</v>
      </c>
      <c r="H1035" s="22" t="s">
        <v>1746</v>
      </c>
      <c r="I1035" s="23" t="s">
        <v>1746</v>
      </c>
      <c r="J1035" s="23" t="s">
        <v>1746</v>
      </c>
      <c r="K1035" s="23" t="s">
        <v>1746</v>
      </c>
      <c r="L1035" s="94">
        <v>0</v>
      </c>
      <c r="M1035" s="94" t="s">
        <v>1746</v>
      </c>
      <c r="N1035" s="94">
        <v>0</v>
      </c>
      <c r="O1035" s="23" t="s">
        <v>1746</v>
      </c>
      <c r="P1035" s="15" t="s">
        <v>1746</v>
      </c>
      <c r="Q1035" s="15" t="s">
        <v>1746</v>
      </c>
      <c r="R1035" s="136">
        <v>0</v>
      </c>
      <c r="S1035" s="93">
        <v>0</v>
      </c>
      <c r="T1035" s="138">
        <v>0</v>
      </c>
      <c r="U1035" s="22" t="s">
        <v>1746</v>
      </c>
      <c r="V1035" s="24" t="s">
        <v>1746</v>
      </c>
      <c r="W1035" s="94">
        <v>8</v>
      </c>
      <c r="X1035" s="141" t="s">
        <v>1746</v>
      </c>
      <c r="Y1035" s="141" t="s">
        <v>1746</v>
      </c>
      <c r="Z1035" s="153" t="s">
        <v>1746</v>
      </c>
    </row>
    <row r="1036" spans="1:26" x14ac:dyDescent="0.25">
      <c r="A1036" s="29">
        <v>1035</v>
      </c>
      <c r="B1036" s="90" t="s">
        <v>3508</v>
      </c>
      <c r="C1036" s="90" t="s">
        <v>895</v>
      </c>
      <c r="D1036" s="91">
        <v>44546</v>
      </c>
      <c r="E1036" s="92">
        <v>0.39930555555555602</v>
      </c>
      <c r="F1036" s="92">
        <v>0.79861111111111105</v>
      </c>
      <c r="G1036" s="93">
        <v>1200</v>
      </c>
      <c r="H1036" s="22" t="s">
        <v>1746</v>
      </c>
      <c r="I1036" s="23" t="s">
        <v>1746</v>
      </c>
      <c r="J1036" s="23" t="s">
        <v>1746</v>
      </c>
      <c r="K1036" s="23" t="s">
        <v>1746</v>
      </c>
      <c r="L1036" s="94">
        <v>0</v>
      </c>
      <c r="M1036" s="94" t="s">
        <v>1746</v>
      </c>
      <c r="N1036" s="94">
        <v>8.1</v>
      </c>
      <c r="O1036" s="23" t="s">
        <v>1746</v>
      </c>
      <c r="P1036" s="15" t="s">
        <v>1746</v>
      </c>
      <c r="Q1036" s="15" t="s">
        <v>1746</v>
      </c>
      <c r="R1036" s="136">
        <v>3</v>
      </c>
      <c r="S1036" s="93">
        <v>1</v>
      </c>
      <c r="T1036" s="138">
        <v>8.1</v>
      </c>
      <c r="U1036" s="22" t="s">
        <v>1746</v>
      </c>
      <c r="V1036" s="24" t="s">
        <v>1746</v>
      </c>
      <c r="W1036" s="94">
        <v>8</v>
      </c>
      <c r="X1036" s="141" t="s">
        <v>1746</v>
      </c>
      <c r="Y1036" s="141" t="s">
        <v>1746</v>
      </c>
      <c r="Z1036" s="153" t="s">
        <v>1746</v>
      </c>
    </row>
    <row r="1037" spans="1:26" x14ac:dyDescent="0.25">
      <c r="A1037" s="29">
        <v>1036</v>
      </c>
      <c r="B1037" s="90" t="s">
        <v>3508</v>
      </c>
      <c r="C1037" s="90" t="s">
        <v>65</v>
      </c>
      <c r="D1037" s="91">
        <v>44547</v>
      </c>
      <c r="E1037" s="92">
        <v>0.44444444444444398</v>
      </c>
      <c r="F1037" s="92">
        <v>0.82638888888888895</v>
      </c>
      <c r="G1037" s="93">
        <v>1200</v>
      </c>
      <c r="H1037" s="22" t="s">
        <v>1746</v>
      </c>
      <c r="I1037" s="23" t="s">
        <v>1746</v>
      </c>
      <c r="J1037" s="23" t="s">
        <v>1746</v>
      </c>
      <c r="K1037" s="23" t="s">
        <v>1746</v>
      </c>
      <c r="L1037" s="94">
        <v>0</v>
      </c>
      <c r="M1037" s="94" t="s">
        <v>1746</v>
      </c>
      <c r="N1037" s="94">
        <v>5</v>
      </c>
      <c r="O1037" s="23" t="s">
        <v>1746</v>
      </c>
      <c r="P1037" s="15" t="s">
        <v>1746</v>
      </c>
      <c r="Q1037" s="15" t="s">
        <v>1746</v>
      </c>
      <c r="R1037" s="136">
        <v>10</v>
      </c>
      <c r="S1037" s="93">
        <v>1</v>
      </c>
      <c r="T1037" s="138">
        <v>5</v>
      </c>
      <c r="U1037" s="22" t="s">
        <v>1746</v>
      </c>
      <c r="V1037" s="24" t="s">
        <v>1746</v>
      </c>
      <c r="W1037" s="94">
        <v>8</v>
      </c>
      <c r="X1037" s="141" t="s">
        <v>1746</v>
      </c>
      <c r="Y1037" s="141" t="s">
        <v>1746</v>
      </c>
      <c r="Z1037" s="153" t="s">
        <v>1746</v>
      </c>
    </row>
    <row r="1038" spans="1:26" x14ac:dyDescent="0.25">
      <c r="A1038" s="29">
        <v>1037</v>
      </c>
      <c r="B1038" s="90" t="s">
        <v>3508</v>
      </c>
      <c r="C1038" s="90" t="s">
        <v>1846</v>
      </c>
      <c r="D1038" s="91">
        <v>44549</v>
      </c>
      <c r="E1038" s="92">
        <v>0.41666666666666702</v>
      </c>
      <c r="F1038" s="92">
        <v>0.80902777777777801</v>
      </c>
      <c r="G1038" s="93">
        <v>1200</v>
      </c>
      <c r="H1038" s="22" t="s">
        <v>1746</v>
      </c>
      <c r="I1038" s="23" t="s">
        <v>1746</v>
      </c>
      <c r="J1038" s="23" t="s">
        <v>1746</v>
      </c>
      <c r="K1038" s="23" t="s">
        <v>1746</v>
      </c>
      <c r="L1038" s="94">
        <v>0</v>
      </c>
      <c r="M1038" s="94" t="s">
        <v>1746</v>
      </c>
      <c r="N1038" s="94">
        <v>9.4</v>
      </c>
      <c r="O1038" s="23" t="s">
        <v>1746</v>
      </c>
      <c r="P1038" s="15" t="s">
        <v>1746</v>
      </c>
      <c r="Q1038" s="15" t="s">
        <v>1746</v>
      </c>
      <c r="R1038" s="136">
        <v>3</v>
      </c>
      <c r="S1038" s="93">
        <v>1</v>
      </c>
      <c r="T1038" s="138">
        <v>9.4</v>
      </c>
      <c r="U1038" s="22" t="s">
        <v>1746</v>
      </c>
      <c r="V1038" s="24" t="s">
        <v>1746</v>
      </c>
      <c r="W1038" s="94">
        <v>8</v>
      </c>
      <c r="X1038" s="141" t="s">
        <v>1746</v>
      </c>
      <c r="Y1038" s="141" t="s">
        <v>1746</v>
      </c>
      <c r="Z1038" s="153" t="s">
        <v>1746</v>
      </c>
    </row>
    <row r="1039" spans="1:26" x14ac:dyDescent="0.25">
      <c r="A1039" s="29">
        <v>1038</v>
      </c>
      <c r="B1039" s="90" t="s">
        <v>3508</v>
      </c>
      <c r="C1039" s="90" t="s">
        <v>925</v>
      </c>
      <c r="D1039" s="91">
        <v>44558</v>
      </c>
      <c r="E1039" s="92">
        <v>0.35763888888888901</v>
      </c>
      <c r="F1039" s="92">
        <v>0.92361111111111105</v>
      </c>
      <c r="G1039" s="93">
        <v>1200</v>
      </c>
      <c r="H1039" s="22" t="s">
        <v>1746</v>
      </c>
      <c r="I1039" s="23" t="s">
        <v>1746</v>
      </c>
      <c r="J1039" s="23" t="s">
        <v>1746</v>
      </c>
      <c r="K1039" s="23" t="s">
        <v>1746</v>
      </c>
      <c r="L1039" s="94">
        <v>0</v>
      </c>
      <c r="M1039" s="94" t="s">
        <v>1746</v>
      </c>
      <c r="N1039" s="94">
        <v>3.7</v>
      </c>
      <c r="O1039" s="23" t="s">
        <v>1746</v>
      </c>
      <c r="P1039" s="15" t="s">
        <v>1746</v>
      </c>
      <c r="Q1039" s="15" t="s">
        <v>1746</v>
      </c>
      <c r="R1039" s="136">
        <v>9</v>
      </c>
      <c r="S1039" s="93">
        <v>1</v>
      </c>
      <c r="T1039" s="138">
        <v>3.7</v>
      </c>
      <c r="U1039" s="22" t="s">
        <v>1746</v>
      </c>
      <c r="V1039" s="24" t="s">
        <v>1746</v>
      </c>
      <c r="W1039" s="94">
        <v>12</v>
      </c>
      <c r="X1039" s="141" t="s">
        <v>1746</v>
      </c>
      <c r="Y1039" s="141" t="s">
        <v>1746</v>
      </c>
      <c r="Z1039" s="153" t="s">
        <v>3568</v>
      </c>
    </row>
    <row r="1040" spans="1:26" x14ac:dyDescent="0.25">
      <c r="A1040" s="29">
        <v>1039</v>
      </c>
      <c r="B1040" s="90" t="s">
        <v>3508</v>
      </c>
      <c r="C1040" s="90" t="s">
        <v>152</v>
      </c>
      <c r="D1040" s="91">
        <v>44559</v>
      </c>
      <c r="E1040" s="92">
        <v>0.44444444444444398</v>
      </c>
      <c r="F1040" s="92">
        <v>0.80555555555555503</v>
      </c>
      <c r="G1040" s="93">
        <v>1200</v>
      </c>
      <c r="H1040" s="22" t="s">
        <v>1746</v>
      </c>
      <c r="I1040" s="23" t="s">
        <v>1746</v>
      </c>
      <c r="J1040" s="23" t="s">
        <v>1746</v>
      </c>
      <c r="K1040" s="23" t="s">
        <v>1746</v>
      </c>
      <c r="L1040" s="94">
        <v>0</v>
      </c>
      <c r="M1040" s="94" t="s">
        <v>1746</v>
      </c>
      <c r="N1040" s="94">
        <v>0.5</v>
      </c>
      <c r="O1040" s="23" t="s">
        <v>1746</v>
      </c>
      <c r="P1040" s="15" t="s">
        <v>1746</v>
      </c>
      <c r="Q1040" s="15" t="s">
        <v>1746</v>
      </c>
      <c r="R1040" s="136">
        <v>0.2</v>
      </c>
      <c r="S1040" s="93">
        <v>1</v>
      </c>
      <c r="T1040" s="138">
        <v>0.5</v>
      </c>
      <c r="U1040" s="22" t="s">
        <v>1746</v>
      </c>
      <c r="V1040" s="24" t="s">
        <v>1746</v>
      </c>
      <c r="W1040" s="94">
        <v>8</v>
      </c>
      <c r="X1040" s="141" t="s">
        <v>1746</v>
      </c>
      <c r="Y1040" s="141" t="s">
        <v>1746</v>
      </c>
      <c r="Z1040" s="153" t="s">
        <v>3567</v>
      </c>
    </row>
    <row r="1041" spans="1:26" x14ac:dyDescent="0.25">
      <c r="A1041" s="29">
        <v>1040</v>
      </c>
      <c r="B1041" s="29" t="s">
        <v>2064</v>
      </c>
      <c r="C1041" s="26" t="s">
        <v>925</v>
      </c>
      <c r="D1041" s="39">
        <v>44562</v>
      </c>
      <c r="E1041" s="40">
        <v>0.5625</v>
      </c>
      <c r="F1041" s="40">
        <v>0.89583333333333304</v>
      </c>
      <c r="G1041" s="41">
        <v>1200</v>
      </c>
      <c r="H1041" s="41" t="s">
        <v>1746</v>
      </c>
      <c r="I1041" s="62" t="s">
        <v>1746</v>
      </c>
      <c r="J1041" s="62" t="s">
        <v>1746</v>
      </c>
      <c r="K1041" s="62" t="s">
        <v>1746</v>
      </c>
      <c r="L1041" s="62" t="s">
        <v>1746</v>
      </c>
      <c r="M1041" s="62" t="s">
        <v>1746</v>
      </c>
      <c r="N1041" s="62" t="s">
        <v>1746</v>
      </c>
      <c r="O1041" s="62" t="s">
        <v>1746</v>
      </c>
      <c r="P1041" s="35">
        <v>0</v>
      </c>
      <c r="Q1041" s="35">
        <v>4.9000000000000004</v>
      </c>
      <c r="R1041" s="36">
        <v>5</v>
      </c>
      <c r="S1041" s="35">
        <v>1</v>
      </c>
      <c r="T1041" s="36">
        <f>(Q1041-P1041)*S1041</f>
        <v>4.9000000000000004</v>
      </c>
      <c r="U1041" s="35">
        <v>8</v>
      </c>
      <c r="V1041" s="36">
        <v>69</v>
      </c>
      <c r="W1041" s="43">
        <v>8</v>
      </c>
      <c r="X1041" s="43" t="s">
        <v>1746</v>
      </c>
      <c r="Y1041" s="43" t="s">
        <v>1746</v>
      </c>
      <c r="Z1041" s="44" t="s">
        <v>1746</v>
      </c>
    </row>
    <row r="1042" spans="1:26" x14ac:dyDescent="0.25">
      <c r="A1042" s="29">
        <v>1041</v>
      </c>
      <c r="B1042" s="29" t="s">
        <v>2064</v>
      </c>
      <c r="C1042" s="26" t="s">
        <v>2065</v>
      </c>
      <c r="D1042" s="39">
        <v>44563</v>
      </c>
      <c r="E1042" s="40">
        <v>0.47916666666666702</v>
      </c>
      <c r="F1042" s="40">
        <v>0.83333333333333304</v>
      </c>
      <c r="G1042" s="41">
        <v>1200</v>
      </c>
      <c r="H1042" s="41" t="s">
        <v>1746</v>
      </c>
      <c r="I1042" s="62" t="s">
        <v>1746</v>
      </c>
      <c r="J1042" s="62" t="s">
        <v>1746</v>
      </c>
      <c r="K1042" s="62" t="s">
        <v>1746</v>
      </c>
      <c r="L1042" s="62" t="s">
        <v>1746</v>
      </c>
      <c r="M1042" s="62" t="s">
        <v>1746</v>
      </c>
      <c r="N1042" s="62" t="s">
        <v>1746</v>
      </c>
      <c r="O1042" s="62" t="s">
        <v>1746</v>
      </c>
      <c r="P1042" s="35" t="s">
        <v>1746</v>
      </c>
      <c r="Q1042" s="35" t="s">
        <v>1746</v>
      </c>
      <c r="R1042" s="36" t="s">
        <v>1746</v>
      </c>
      <c r="S1042" s="35">
        <v>0</v>
      </c>
      <c r="T1042" s="36">
        <v>0</v>
      </c>
      <c r="U1042" s="35">
        <v>0</v>
      </c>
      <c r="V1042" s="36">
        <v>0</v>
      </c>
      <c r="W1042" s="43">
        <v>8</v>
      </c>
      <c r="X1042" s="43" t="s">
        <v>1746</v>
      </c>
      <c r="Y1042" s="43" t="s">
        <v>1746</v>
      </c>
      <c r="Z1042" s="44" t="s">
        <v>2066</v>
      </c>
    </row>
    <row r="1043" spans="1:26" x14ac:dyDescent="0.25">
      <c r="A1043" s="29">
        <v>1042</v>
      </c>
      <c r="B1043" s="29" t="s">
        <v>2064</v>
      </c>
      <c r="C1043" s="26" t="s">
        <v>2067</v>
      </c>
      <c r="D1043" s="39">
        <v>44564</v>
      </c>
      <c r="E1043" s="40">
        <v>0.44444444444444398</v>
      </c>
      <c r="F1043" s="40">
        <v>0.47916666666666702</v>
      </c>
      <c r="G1043" s="41">
        <v>1200</v>
      </c>
      <c r="H1043" s="41" t="s">
        <v>1746</v>
      </c>
      <c r="I1043" s="62" t="s">
        <v>1746</v>
      </c>
      <c r="J1043" s="62" t="s">
        <v>1746</v>
      </c>
      <c r="K1043" s="62" t="s">
        <v>1746</v>
      </c>
      <c r="L1043" s="62" t="s">
        <v>1746</v>
      </c>
      <c r="M1043" s="62" t="s">
        <v>1746</v>
      </c>
      <c r="N1043" s="62" t="s">
        <v>1746</v>
      </c>
      <c r="O1043" s="62" t="s">
        <v>1746</v>
      </c>
      <c r="P1043" s="35" t="s">
        <v>1746</v>
      </c>
      <c r="Q1043" s="35" t="s">
        <v>1746</v>
      </c>
      <c r="R1043" s="36" t="s">
        <v>1746</v>
      </c>
      <c r="S1043" s="35">
        <v>0</v>
      </c>
      <c r="T1043" s="36">
        <v>0</v>
      </c>
      <c r="U1043" s="35">
        <v>0</v>
      </c>
      <c r="V1043" s="36">
        <v>0</v>
      </c>
      <c r="W1043" s="43">
        <v>0.8</v>
      </c>
      <c r="X1043" s="43" t="s">
        <v>1746</v>
      </c>
      <c r="Y1043" s="43" t="s">
        <v>1746</v>
      </c>
      <c r="Z1043" s="44" t="s">
        <v>2068</v>
      </c>
    </row>
    <row r="1044" spans="1:26" x14ac:dyDescent="0.25">
      <c r="A1044" s="29">
        <v>1043</v>
      </c>
      <c r="B1044" s="29" t="s">
        <v>2064</v>
      </c>
      <c r="C1044" s="26" t="s">
        <v>2067</v>
      </c>
      <c r="D1044" s="39">
        <v>44565</v>
      </c>
      <c r="E1044" s="40">
        <v>0.57638888888888895</v>
      </c>
      <c r="F1044" s="40">
        <v>0.79166666666666696</v>
      </c>
      <c r="G1044" s="41">
        <v>1200</v>
      </c>
      <c r="H1044" s="41" t="s">
        <v>1746</v>
      </c>
      <c r="I1044" s="62" t="s">
        <v>1746</v>
      </c>
      <c r="J1044" s="62" t="s">
        <v>1746</v>
      </c>
      <c r="K1044" s="62" t="s">
        <v>1746</v>
      </c>
      <c r="L1044" s="62" t="s">
        <v>1746</v>
      </c>
      <c r="M1044" s="62" t="s">
        <v>1746</v>
      </c>
      <c r="N1044" s="62" t="s">
        <v>1746</v>
      </c>
      <c r="O1044" s="62" t="s">
        <v>1746</v>
      </c>
      <c r="P1044" s="35">
        <v>0</v>
      </c>
      <c r="Q1044" s="35">
        <v>1.1000000000000001</v>
      </c>
      <c r="R1044" s="36">
        <v>3</v>
      </c>
      <c r="S1044" s="35">
        <v>1</v>
      </c>
      <c r="T1044" s="36">
        <v>2.1</v>
      </c>
      <c r="U1044" s="35">
        <v>1</v>
      </c>
      <c r="V1044" s="36">
        <v>1.1000000000000001</v>
      </c>
      <c r="W1044" s="43">
        <v>6</v>
      </c>
      <c r="X1044" s="43" t="s">
        <v>1746</v>
      </c>
      <c r="Y1044" s="43" t="s">
        <v>1746</v>
      </c>
      <c r="Z1044" s="44" t="s">
        <v>1746</v>
      </c>
    </row>
    <row r="1045" spans="1:26" x14ac:dyDescent="0.25">
      <c r="A1045" s="29">
        <v>1044</v>
      </c>
      <c r="B1045" s="29" t="s">
        <v>2064</v>
      </c>
      <c r="C1045" s="26" t="s">
        <v>163</v>
      </c>
      <c r="D1045" s="39">
        <v>44568</v>
      </c>
      <c r="E1045" s="40">
        <v>0.43402777777777801</v>
      </c>
      <c r="F1045" s="40">
        <v>0.76736111111111105</v>
      </c>
      <c r="G1045" s="41">
        <v>1200</v>
      </c>
      <c r="H1045" s="41" t="s">
        <v>1746</v>
      </c>
      <c r="I1045" s="62" t="s">
        <v>1746</v>
      </c>
      <c r="J1045" s="62" t="s">
        <v>1746</v>
      </c>
      <c r="K1045" s="62" t="s">
        <v>1746</v>
      </c>
      <c r="L1045" s="62" t="s">
        <v>1746</v>
      </c>
      <c r="M1045" s="62" t="s">
        <v>1746</v>
      </c>
      <c r="N1045" s="62" t="s">
        <v>1746</v>
      </c>
      <c r="O1045" s="62" t="s">
        <v>1746</v>
      </c>
      <c r="P1045" s="35">
        <v>0</v>
      </c>
      <c r="Q1045" s="35">
        <v>4.2</v>
      </c>
      <c r="R1045" s="36">
        <v>2</v>
      </c>
      <c r="S1045" s="35">
        <v>2</v>
      </c>
      <c r="T1045" s="36">
        <v>7.4</v>
      </c>
      <c r="U1045" s="35">
        <v>3</v>
      </c>
      <c r="V1045" s="36">
        <v>4.76</v>
      </c>
      <c r="W1045" s="43">
        <v>8</v>
      </c>
      <c r="X1045" s="43" t="s">
        <v>1746</v>
      </c>
      <c r="Y1045" s="43" t="s">
        <v>1746</v>
      </c>
      <c r="Z1045" s="44" t="s">
        <v>1746</v>
      </c>
    </row>
    <row r="1046" spans="1:26" x14ac:dyDescent="0.25">
      <c r="A1046" s="29">
        <v>1045</v>
      </c>
      <c r="B1046" s="29" t="s">
        <v>2069</v>
      </c>
      <c r="C1046" s="26" t="s">
        <v>2070</v>
      </c>
      <c r="D1046" s="39">
        <v>44569</v>
      </c>
      <c r="E1046" s="40">
        <v>0.55208333333333304</v>
      </c>
      <c r="F1046" s="40">
        <v>0.66666666666666696</v>
      </c>
      <c r="G1046" s="41">
        <v>1200</v>
      </c>
      <c r="H1046" s="41" t="s">
        <v>1746</v>
      </c>
      <c r="I1046" s="62" t="s">
        <v>1746</v>
      </c>
      <c r="J1046" s="62" t="s">
        <v>1746</v>
      </c>
      <c r="K1046" s="62" t="s">
        <v>1746</v>
      </c>
      <c r="L1046" s="62" t="s">
        <v>1746</v>
      </c>
      <c r="M1046" s="62" t="s">
        <v>1746</v>
      </c>
      <c r="N1046" s="62" t="s">
        <v>1746</v>
      </c>
      <c r="O1046" s="62" t="s">
        <v>1746</v>
      </c>
      <c r="P1046" s="35">
        <v>0</v>
      </c>
      <c r="Q1046" s="35">
        <v>3.2</v>
      </c>
      <c r="R1046" s="36">
        <v>1.5</v>
      </c>
      <c r="S1046" s="35">
        <v>1</v>
      </c>
      <c r="T1046" s="36">
        <f t="shared" ref="T1046:T1051" si="1">(Q1046-P1046)*S1046</f>
        <v>3.2</v>
      </c>
      <c r="U1046" s="35">
        <v>10</v>
      </c>
      <c r="V1046" s="36">
        <f>U1046*(Q1046-P1046)</f>
        <v>32</v>
      </c>
      <c r="W1046" s="43">
        <v>1.9</v>
      </c>
      <c r="X1046" s="43" t="s">
        <v>1746</v>
      </c>
      <c r="Y1046" s="43" t="s">
        <v>1746</v>
      </c>
      <c r="Z1046" s="44" t="s">
        <v>1746</v>
      </c>
    </row>
    <row r="1047" spans="1:26" x14ac:dyDescent="0.25">
      <c r="A1047" s="29">
        <v>1046</v>
      </c>
      <c r="B1047" s="29" t="s">
        <v>2069</v>
      </c>
      <c r="C1047" s="26" t="s">
        <v>1678</v>
      </c>
      <c r="D1047" s="39">
        <v>44569</v>
      </c>
      <c r="E1047" s="40">
        <v>0.70833333333333304</v>
      </c>
      <c r="F1047" s="40">
        <v>0.82638888888888895</v>
      </c>
      <c r="G1047" s="41">
        <v>1200</v>
      </c>
      <c r="H1047" s="41" t="s">
        <v>1746</v>
      </c>
      <c r="I1047" s="62" t="s">
        <v>1746</v>
      </c>
      <c r="J1047" s="62" t="s">
        <v>1746</v>
      </c>
      <c r="K1047" s="62" t="s">
        <v>1746</v>
      </c>
      <c r="L1047" s="62" t="s">
        <v>1746</v>
      </c>
      <c r="M1047" s="62" t="s">
        <v>1746</v>
      </c>
      <c r="N1047" s="62" t="s">
        <v>1746</v>
      </c>
      <c r="O1047" s="62" t="s">
        <v>1746</v>
      </c>
      <c r="P1047" s="35">
        <v>0</v>
      </c>
      <c r="Q1047" s="35">
        <v>1</v>
      </c>
      <c r="R1047" s="36">
        <v>0</v>
      </c>
      <c r="S1047" s="35">
        <v>1</v>
      </c>
      <c r="T1047" s="36">
        <f t="shared" si="1"/>
        <v>1</v>
      </c>
      <c r="U1047" s="35">
        <v>10</v>
      </c>
      <c r="V1047" s="36">
        <f>U1047*(Q1047)</f>
        <v>10</v>
      </c>
      <c r="W1047" s="43">
        <v>2.1</v>
      </c>
      <c r="X1047" s="43" t="s">
        <v>1746</v>
      </c>
      <c r="Y1047" s="43" t="s">
        <v>1746</v>
      </c>
      <c r="Z1047" s="44" t="s">
        <v>1746</v>
      </c>
    </row>
    <row r="1048" spans="1:26" x14ac:dyDescent="0.25">
      <c r="A1048" s="29">
        <v>1047</v>
      </c>
      <c r="B1048" s="29" t="s">
        <v>2064</v>
      </c>
      <c r="C1048" s="26" t="s">
        <v>2071</v>
      </c>
      <c r="D1048" s="39">
        <v>44569</v>
      </c>
      <c r="E1048" s="40">
        <v>0.41666666666666702</v>
      </c>
      <c r="F1048" s="40">
        <v>0.79166666666666696</v>
      </c>
      <c r="G1048" s="41">
        <v>1200</v>
      </c>
      <c r="H1048" s="41" t="s">
        <v>1746</v>
      </c>
      <c r="I1048" s="62" t="s">
        <v>1746</v>
      </c>
      <c r="J1048" s="62" t="s">
        <v>1746</v>
      </c>
      <c r="K1048" s="62" t="s">
        <v>1746</v>
      </c>
      <c r="L1048" s="62" t="s">
        <v>1746</v>
      </c>
      <c r="M1048" s="62" t="s">
        <v>1746</v>
      </c>
      <c r="N1048" s="62" t="s">
        <v>1746</v>
      </c>
      <c r="O1048" s="62" t="s">
        <v>1746</v>
      </c>
      <c r="P1048" s="35">
        <v>0</v>
      </c>
      <c r="Q1048" s="35">
        <v>1.5</v>
      </c>
      <c r="R1048" s="36">
        <v>65</v>
      </c>
      <c r="S1048" s="35">
        <v>1</v>
      </c>
      <c r="T1048" s="36">
        <f t="shared" si="1"/>
        <v>1.5</v>
      </c>
      <c r="U1048" s="35">
        <v>1</v>
      </c>
      <c r="V1048" s="36">
        <v>1.53</v>
      </c>
      <c r="W1048" s="43">
        <v>9</v>
      </c>
      <c r="X1048" s="43" t="s">
        <v>1746</v>
      </c>
      <c r="Y1048" s="43" t="s">
        <v>1746</v>
      </c>
      <c r="Z1048" s="44" t="s">
        <v>1746</v>
      </c>
    </row>
    <row r="1049" spans="1:26" x14ac:dyDescent="0.25">
      <c r="A1049" s="29">
        <v>1048</v>
      </c>
      <c r="B1049" s="29" t="s">
        <v>2069</v>
      </c>
      <c r="C1049" s="26" t="s">
        <v>925</v>
      </c>
      <c r="D1049" s="39">
        <v>44570</v>
      </c>
      <c r="E1049" s="40">
        <v>0.48263888888888901</v>
      </c>
      <c r="F1049" s="40">
        <v>0.81597222222222199</v>
      </c>
      <c r="G1049" s="41">
        <v>1200</v>
      </c>
      <c r="H1049" s="41" t="s">
        <v>1746</v>
      </c>
      <c r="I1049" s="62" t="s">
        <v>1746</v>
      </c>
      <c r="J1049" s="62" t="s">
        <v>1746</v>
      </c>
      <c r="K1049" s="62" t="s">
        <v>1746</v>
      </c>
      <c r="L1049" s="62" t="s">
        <v>1746</v>
      </c>
      <c r="M1049" s="62" t="s">
        <v>1746</v>
      </c>
      <c r="N1049" s="62" t="s">
        <v>1746</v>
      </c>
      <c r="O1049" s="62" t="s">
        <v>1746</v>
      </c>
      <c r="P1049" s="35">
        <v>0</v>
      </c>
      <c r="Q1049" s="35">
        <v>3.9</v>
      </c>
      <c r="R1049" s="36">
        <v>28</v>
      </c>
      <c r="S1049" s="35">
        <v>1</v>
      </c>
      <c r="T1049" s="36">
        <f t="shared" si="1"/>
        <v>3.9</v>
      </c>
      <c r="U1049" s="35">
        <v>1</v>
      </c>
      <c r="V1049" s="36">
        <v>2.4300000000000002</v>
      </c>
      <c r="W1049" s="43">
        <v>8</v>
      </c>
      <c r="X1049" s="43" t="s">
        <v>1746</v>
      </c>
      <c r="Y1049" s="43" t="s">
        <v>1746</v>
      </c>
      <c r="Z1049" s="44" t="s">
        <v>1746</v>
      </c>
    </row>
    <row r="1050" spans="1:26" x14ac:dyDescent="0.25">
      <c r="A1050" s="29">
        <v>1049</v>
      </c>
      <c r="B1050" s="29" t="s">
        <v>2069</v>
      </c>
      <c r="C1050" s="26" t="s">
        <v>925</v>
      </c>
      <c r="D1050" s="39">
        <v>44571</v>
      </c>
      <c r="E1050" s="40">
        <v>0.38194444444444398</v>
      </c>
      <c r="F1050" s="40">
        <v>0.79861111111111105</v>
      </c>
      <c r="G1050" s="41">
        <v>1200</v>
      </c>
      <c r="H1050" s="41" t="s">
        <v>1746</v>
      </c>
      <c r="I1050" s="62" t="s">
        <v>1746</v>
      </c>
      <c r="J1050" s="62" t="s">
        <v>1746</v>
      </c>
      <c r="K1050" s="62" t="s">
        <v>1746</v>
      </c>
      <c r="L1050" s="62" t="s">
        <v>1746</v>
      </c>
      <c r="M1050" s="62" t="s">
        <v>1746</v>
      </c>
      <c r="N1050" s="62" t="s">
        <v>1746</v>
      </c>
      <c r="O1050" s="62" t="s">
        <v>1746</v>
      </c>
      <c r="P1050" s="35">
        <v>0</v>
      </c>
      <c r="Q1050" s="35">
        <v>2.4</v>
      </c>
      <c r="R1050" s="36">
        <v>26</v>
      </c>
      <c r="S1050" s="35">
        <v>1</v>
      </c>
      <c r="T1050" s="36">
        <f t="shared" si="1"/>
        <v>2.4</v>
      </c>
      <c r="U1050" s="35">
        <v>3</v>
      </c>
      <c r="V1050" s="36">
        <v>4.3529999999999998</v>
      </c>
      <c r="W1050" s="43">
        <v>10</v>
      </c>
      <c r="X1050" s="43" t="s">
        <v>1746</v>
      </c>
      <c r="Y1050" s="43" t="s">
        <v>1746</v>
      </c>
      <c r="Z1050" s="44" t="s">
        <v>1746</v>
      </c>
    </row>
    <row r="1051" spans="1:26" x14ac:dyDescent="0.25">
      <c r="A1051" s="29">
        <v>1050</v>
      </c>
      <c r="B1051" s="29" t="s">
        <v>2069</v>
      </c>
      <c r="C1051" s="26" t="s">
        <v>258</v>
      </c>
      <c r="D1051" s="39">
        <v>44572</v>
      </c>
      <c r="E1051" s="40">
        <v>0.39583333333333298</v>
      </c>
      <c r="F1051" s="40">
        <v>0.5625</v>
      </c>
      <c r="G1051" s="41">
        <v>1200</v>
      </c>
      <c r="H1051" s="41" t="s">
        <v>1746</v>
      </c>
      <c r="I1051" s="62" t="s">
        <v>1746</v>
      </c>
      <c r="J1051" s="62" t="s">
        <v>1746</v>
      </c>
      <c r="K1051" s="62" t="s">
        <v>1746</v>
      </c>
      <c r="L1051" s="62" t="s">
        <v>1746</v>
      </c>
      <c r="M1051" s="62" t="s">
        <v>1746</v>
      </c>
      <c r="N1051" s="62" t="s">
        <v>1746</v>
      </c>
      <c r="O1051" s="62" t="s">
        <v>1746</v>
      </c>
      <c r="P1051" s="35">
        <v>0</v>
      </c>
      <c r="Q1051" s="35">
        <v>2.13</v>
      </c>
      <c r="R1051" s="36">
        <v>0.8</v>
      </c>
      <c r="S1051" s="35">
        <v>2</v>
      </c>
      <c r="T1051" s="36">
        <f t="shared" si="1"/>
        <v>4.26</v>
      </c>
      <c r="U1051" s="35">
        <v>10</v>
      </c>
      <c r="V1051" s="36">
        <f>U1051*(Q1051)</f>
        <v>21.299999999999997</v>
      </c>
      <c r="W1051" s="43">
        <v>4</v>
      </c>
      <c r="X1051" s="43" t="s">
        <v>1746</v>
      </c>
      <c r="Y1051" s="43" t="s">
        <v>1746</v>
      </c>
      <c r="Z1051" s="44" t="s">
        <v>1746</v>
      </c>
    </row>
    <row r="1052" spans="1:26" x14ac:dyDescent="0.25">
      <c r="A1052" s="29">
        <v>1051</v>
      </c>
      <c r="B1052" s="29" t="s">
        <v>2069</v>
      </c>
      <c r="C1052" s="26" t="s">
        <v>68</v>
      </c>
      <c r="D1052" s="39">
        <v>44574</v>
      </c>
      <c r="E1052" s="40">
        <v>0.40972222222222199</v>
      </c>
      <c r="F1052" s="40">
        <v>0.71527777777777801</v>
      </c>
      <c r="G1052" s="41">
        <v>1200</v>
      </c>
      <c r="H1052" s="41" t="s">
        <v>2072</v>
      </c>
      <c r="I1052" s="62">
        <v>0</v>
      </c>
      <c r="J1052" s="62">
        <v>16.2</v>
      </c>
      <c r="K1052" s="62">
        <v>7.44</v>
      </c>
      <c r="L1052" s="62">
        <v>10</v>
      </c>
      <c r="M1052" s="62" t="s">
        <v>1746</v>
      </c>
      <c r="N1052" s="62">
        <v>8</v>
      </c>
      <c r="O1052" s="62">
        <f>0.12*6</f>
        <v>0.72</v>
      </c>
      <c r="P1052" s="35" t="s">
        <v>1746</v>
      </c>
      <c r="Q1052" s="35" t="s">
        <v>1746</v>
      </c>
      <c r="R1052" s="36" t="s">
        <v>1746</v>
      </c>
      <c r="S1052" s="35">
        <v>0</v>
      </c>
      <c r="T1052" s="36">
        <v>0</v>
      </c>
      <c r="U1052" s="35">
        <v>0</v>
      </c>
      <c r="V1052" s="36">
        <v>0</v>
      </c>
      <c r="W1052" s="43">
        <v>6</v>
      </c>
      <c r="X1052" s="43" t="s">
        <v>1746</v>
      </c>
      <c r="Y1052" s="43" t="s">
        <v>1746</v>
      </c>
      <c r="Z1052" s="44" t="s">
        <v>2073</v>
      </c>
    </row>
    <row r="1053" spans="1:26" x14ac:dyDescent="0.25">
      <c r="A1053" s="29">
        <v>1052</v>
      </c>
      <c r="B1053" s="29" t="s">
        <v>2069</v>
      </c>
      <c r="C1053" s="26" t="s">
        <v>1885</v>
      </c>
      <c r="D1053" s="39">
        <v>44576</v>
      </c>
      <c r="E1053" s="40">
        <v>0.37847222222222199</v>
      </c>
      <c r="F1053" s="40">
        <v>0.77083333333333304</v>
      </c>
      <c r="G1053" s="41">
        <v>1200</v>
      </c>
      <c r="H1053" s="41" t="s">
        <v>2072</v>
      </c>
      <c r="I1053" s="62">
        <v>0</v>
      </c>
      <c r="J1053" s="62">
        <v>14.1</v>
      </c>
      <c r="K1053" s="62">
        <v>7.98</v>
      </c>
      <c r="L1053" s="62">
        <v>9</v>
      </c>
      <c r="M1053" s="62" t="s">
        <v>1746</v>
      </c>
      <c r="N1053" s="62">
        <v>11</v>
      </c>
      <c r="O1053" s="62">
        <f>0.12*8</f>
        <v>0.96</v>
      </c>
      <c r="P1053" s="35" t="s">
        <v>1746</v>
      </c>
      <c r="Q1053" s="35" t="s">
        <v>1746</v>
      </c>
      <c r="R1053" s="36" t="s">
        <v>1746</v>
      </c>
      <c r="S1053" s="35">
        <v>0</v>
      </c>
      <c r="T1053" s="36">
        <v>0</v>
      </c>
      <c r="U1053" s="35">
        <v>0</v>
      </c>
      <c r="V1053" s="36">
        <v>0</v>
      </c>
      <c r="W1053" s="43">
        <v>8</v>
      </c>
      <c r="X1053" s="43" t="s">
        <v>1746</v>
      </c>
      <c r="Y1053" s="43" t="s">
        <v>1746</v>
      </c>
      <c r="Z1053" s="44" t="s">
        <v>2074</v>
      </c>
    </row>
    <row r="1054" spans="1:26" x14ac:dyDescent="0.25">
      <c r="A1054" s="29">
        <v>1053</v>
      </c>
      <c r="B1054" s="29" t="s">
        <v>2069</v>
      </c>
      <c r="C1054" s="26" t="s">
        <v>1027</v>
      </c>
      <c r="D1054" s="39">
        <v>44577</v>
      </c>
      <c r="E1054" s="40">
        <v>0.48611111111111099</v>
      </c>
      <c r="F1054" s="40">
        <v>0.81944444444444497</v>
      </c>
      <c r="G1054" s="41">
        <v>1200</v>
      </c>
      <c r="H1054" s="41" t="s">
        <v>56</v>
      </c>
      <c r="I1054" s="62">
        <v>2.0299999999999998</v>
      </c>
      <c r="J1054" s="62">
        <v>4.05</v>
      </c>
      <c r="K1054" s="62">
        <v>2.02</v>
      </c>
      <c r="L1054" s="62">
        <v>0</v>
      </c>
      <c r="M1054" s="62" t="s">
        <v>1746</v>
      </c>
      <c r="N1054" s="62">
        <v>3.7</v>
      </c>
      <c r="O1054" s="62">
        <f>0.12*8</f>
        <v>0.96</v>
      </c>
      <c r="P1054" s="35">
        <v>0</v>
      </c>
      <c r="Q1054" s="35">
        <v>1.72</v>
      </c>
      <c r="R1054" s="36">
        <v>1.3</v>
      </c>
      <c r="S1054" s="35">
        <v>1</v>
      </c>
      <c r="T1054" s="36">
        <f>(Q1054-P1054)*S1054</f>
        <v>1.72</v>
      </c>
      <c r="U1054" s="35">
        <f>D1078-D1054</f>
        <v>69</v>
      </c>
      <c r="V1054" s="36">
        <v>74.019199999999998</v>
      </c>
      <c r="W1054" s="43">
        <v>8</v>
      </c>
      <c r="X1054" s="43" t="s">
        <v>1746</v>
      </c>
      <c r="Y1054" s="43" t="s">
        <v>1746</v>
      </c>
      <c r="Z1054" s="44" t="s">
        <v>2075</v>
      </c>
    </row>
    <row r="1055" spans="1:26" x14ac:dyDescent="0.25">
      <c r="A1055" s="29">
        <v>1054</v>
      </c>
      <c r="B1055" s="29" t="s">
        <v>2064</v>
      </c>
      <c r="C1055" s="26" t="s">
        <v>747</v>
      </c>
      <c r="D1055" s="39">
        <v>44579</v>
      </c>
      <c r="E1055" s="40">
        <v>0.42708333333333298</v>
      </c>
      <c r="F1055" s="40">
        <v>0.80208333333333304</v>
      </c>
      <c r="G1055" s="41">
        <v>1200</v>
      </c>
      <c r="H1055" s="41" t="s">
        <v>638</v>
      </c>
      <c r="I1055" s="62">
        <v>3.26</v>
      </c>
      <c r="J1055" s="62">
        <v>4.8</v>
      </c>
      <c r="K1055" s="62">
        <v>4.47</v>
      </c>
      <c r="L1055" s="62">
        <v>6.6</v>
      </c>
      <c r="M1055" s="62" t="s">
        <v>1746</v>
      </c>
      <c r="N1055" s="62">
        <v>5</v>
      </c>
      <c r="O1055" s="62">
        <f>0.12*8</f>
        <v>0.96</v>
      </c>
      <c r="P1055" s="35" t="s">
        <v>1746</v>
      </c>
      <c r="Q1055" s="35" t="s">
        <v>1746</v>
      </c>
      <c r="R1055" s="36" t="s">
        <v>1746</v>
      </c>
      <c r="S1055" s="35">
        <v>0</v>
      </c>
      <c r="T1055" s="36">
        <v>0</v>
      </c>
      <c r="U1055" s="35">
        <v>0</v>
      </c>
      <c r="V1055" s="36">
        <v>0</v>
      </c>
      <c r="W1055" s="43">
        <v>8</v>
      </c>
      <c r="X1055" s="43" t="s">
        <v>1746</v>
      </c>
      <c r="Y1055" s="43" t="s">
        <v>1746</v>
      </c>
      <c r="Z1055" s="44" t="s">
        <v>2076</v>
      </c>
    </row>
    <row r="1056" spans="1:26" x14ac:dyDescent="0.25">
      <c r="A1056" s="29">
        <v>1055</v>
      </c>
      <c r="B1056" s="29" t="s">
        <v>2069</v>
      </c>
      <c r="C1056" s="26" t="s">
        <v>249</v>
      </c>
      <c r="D1056" s="39">
        <v>44581</v>
      </c>
      <c r="E1056" s="40">
        <v>0.50347222222222199</v>
      </c>
      <c r="F1056" s="40">
        <v>0.65277777777777801</v>
      </c>
      <c r="G1056" s="41">
        <v>1200</v>
      </c>
      <c r="H1056" s="41" t="s">
        <v>2077</v>
      </c>
      <c r="I1056" s="62">
        <v>0</v>
      </c>
      <c r="J1056" s="62">
        <v>8.91</v>
      </c>
      <c r="K1056" s="62">
        <v>8.89</v>
      </c>
      <c r="L1056" s="62">
        <v>26</v>
      </c>
      <c r="M1056" s="62" t="s">
        <v>1746</v>
      </c>
      <c r="N1056" s="62">
        <v>27.4</v>
      </c>
      <c r="O1056" s="62">
        <f>0.12*3.6</f>
        <v>0.432</v>
      </c>
      <c r="P1056" s="35" t="s">
        <v>1746</v>
      </c>
      <c r="Q1056" s="35" t="s">
        <v>1746</v>
      </c>
      <c r="R1056" s="36" t="s">
        <v>1746</v>
      </c>
      <c r="S1056" s="35">
        <v>0</v>
      </c>
      <c r="T1056" s="36">
        <v>0</v>
      </c>
      <c r="U1056" s="35">
        <v>0</v>
      </c>
      <c r="V1056" s="36">
        <v>0</v>
      </c>
      <c r="W1056" s="43">
        <v>3.6</v>
      </c>
      <c r="X1056" s="43" t="s">
        <v>1746</v>
      </c>
      <c r="Y1056" s="43" t="s">
        <v>1746</v>
      </c>
      <c r="Z1056" s="44" t="s">
        <v>2078</v>
      </c>
    </row>
    <row r="1057" spans="1:26" x14ac:dyDescent="0.25">
      <c r="A1057" s="29">
        <v>1056</v>
      </c>
      <c r="B1057" s="29" t="s">
        <v>2069</v>
      </c>
      <c r="C1057" s="26" t="s">
        <v>2079</v>
      </c>
      <c r="D1057" s="39">
        <v>44581</v>
      </c>
      <c r="E1057" s="40">
        <v>0.71180555555555503</v>
      </c>
      <c r="F1057" s="40">
        <v>0.8125</v>
      </c>
      <c r="G1057" s="41">
        <v>1200</v>
      </c>
      <c r="H1057" s="41" t="s">
        <v>2077</v>
      </c>
      <c r="I1057" s="62">
        <v>0</v>
      </c>
      <c r="J1057" s="62">
        <v>15.93</v>
      </c>
      <c r="K1057" s="62">
        <v>7.52</v>
      </c>
      <c r="L1057" s="62">
        <v>30</v>
      </c>
      <c r="M1057" s="62" t="s">
        <v>1746</v>
      </c>
      <c r="N1057" s="62">
        <v>27</v>
      </c>
      <c r="O1057" s="62">
        <f>0.12*2.4</f>
        <v>0.28799999999999998</v>
      </c>
      <c r="P1057" s="35" t="s">
        <v>1746</v>
      </c>
      <c r="Q1057" s="35" t="s">
        <v>1746</v>
      </c>
      <c r="R1057" s="36" t="s">
        <v>1746</v>
      </c>
      <c r="S1057" s="35">
        <v>0</v>
      </c>
      <c r="T1057" s="36">
        <v>0</v>
      </c>
      <c r="U1057" s="35">
        <v>0</v>
      </c>
      <c r="V1057" s="36">
        <v>0</v>
      </c>
      <c r="W1057" s="43">
        <v>2.4</v>
      </c>
      <c r="X1057" s="43" t="s">
        <v>1746</v>
      </c>
      <c r="Y1057" s="43" t="s">
        <v>1746</v>
      </c>
      <c r="Z1057" s="44" t="s">
        <v>2080</v>
      </c>
    </row>
    <row r="1058" spans="1:26" x14ac:dyDescent="0.25">
      <c r="A1058" s="29">
        <v>1057</v>
      </c>
      <c r="B1058" s="29" t="s">
        <v>2069</v>
      </c>
      <c r="C1058" s="26" t="s">
        <v>2081</v>
      </c>
      <c r="D1058" s="39">
        <v>44582</v>
      </c>
      <c r="E1058" s="40">
        <v>0.51736111111111105</v>
      </c>
      <c r="F1058" s="40">
        <v>0.88888888888888895</v>
      </c>
      <c r="G1058" s="41">
        <v>1200</v>
      </c>
      <c r="H1058" s="41" t="s">
        <v>2072</v>
      </c>
      <c r="I1058" s="62" t="s">
        <v>1746</v>
      </c>
      <c r="J1058" s="62" t="s">
        <v>1746</v>
      </c>
      <c r="K1058" s="62" t="s">
        <v>1746</v>
      </c>
      <c r="L1058" s="62" t="s">
        <v>1746</v>
      </c>
      <c r="M1058" s="62" t="s">
        <v>1746</v>
      </c>
      <c r="N1058" s="62" t="s">
        <v>1746</v>
      </c>
      <c r="O1058" s="62" t="s">
        <v>1746</v>
      </c>
      <c r="P1058" s="35" t="s">
        <v>1746</v>
      </c>
      <c r="Q1058" s="35" t="s">
        <v>1746</v>
      </c>
      <c r="R1058" s="36" t="s">
        <v>1746</v>
      </c>
      <c r="S1058" s="35">
        <v>0</v>
      </c>
      <c r="T1058" s="36">
        <v>0</v>
      </c>
      <c r="U1058" s="35">
        <v>0</v>
      </c>
      <c r="V1058" s="36">
        <v>0</v>
      </c>
      <c r="W1058" s="43">
        <v>7.7</v>
      </c>
      <c r="X1058" s="43" t="s">
        <v>1746</v>
      </c>
      <c r="Y1058" s="43" t="s">
        <v>1746</v>
      </c>
      <c r="Z1058" s="44" t="s">
        <v>2082</v>
      </c>
    </row>
    <row r="1059" spans="1:26" x14ac:dyDescent="0.25">
      <c r="A1059" s="29">
        <v>1058</v>
      </c>
      <c r="B1059" s="29" t="s">
        <v>2064</v>
      </c>
      <c r="C1059" s="26" t="s">
        <v>465</v>
      </c>
      <c r="D1059" s="39">
        <v>44587</v>
      </c>
      <c r="E1059" s="40">
        <v>0.46875</v>
      </c>
      <c r="F1059" s="40">
        <v>0.55208333333333304</v>
      </c>
      <c r="G1059" s="41">
        <v>1200</v>
      </c>
      <c r="H1059" s="41" t="s">
        <v>2077</v>
      </c>
      <c r="I1059" s="62">
        <v>0</v>
      </c>
      <c r="J1059" s="62">
        <v>6.81</v>
      </c>
      <c r="K1059" s="62">
        <v>6.81</v>
      </c>
      <c r="L1059" s="62">
        <v>12.5</v>
      </c>
      <c r="M1059" s="62" t="s">
        <v>1746</v>
      </c>
      <c r="N1059" s="62">
        <v>13</v>
      </c>
      <c r="O1059" s="62">
        <f>0.12*2</f>
        <v>0.24</v>
      </c>
      <c r="P1059" s="35" t="s">
        <v>1746</v>
      </c>
      <c r="Q1059" s="35" t="s">
        <v>1746</v>
      </c>
      <c r="R1059" s="36" t="s">
        <v>1746</v>
      </c>
      <c r="S1059" s="35">
        <v>0</v>
      </c>
      <c r="T1059" s="36">
        <v>0</v>
      </c>
      <c r="U1059" s="35">
        <v>0</v>
      </c>
      <c r="V1059" s="36">
        <v>0</v>
      </c>
      <c r="W1059" s="43">
        <v>2</v>
      </c>
      <c r="X1059" s="43" t="s">
        <v>1746</v>
      </c>
      <c r="Y1059" s="43" t="s">
        <v>1746</v>
      </c>
      <c r="Z1059" s="44" t="s">
        <v>2083</v>
      </c>
    </row>
    <row r="1060" spans="1:26" x14ac:dyDescent="0.25">
      <c r="A1060" s="29">
        <v>1059</v>
      </c>
      <c r="B1060" s="29" t="s">
        <v>2064</v>
      </c>
      <c r="C1060" s="26" t="s">
        <v>250</v>
      </c>
      <c r="D1060" s="39">
        <v>44587</v>
      </c>
      <c r="E1060" s="40">
        <v>0.60416666666666696</v>
      </c>
      <c r="F1060" s="40">
        <v>0.6875</v>
      </c>
      <c r="G1060" s="41">
        <v>1200</v>
      </c>
      <c r="H1060" s="41" t="s">
        <v>2077</v>
      </c>
      <c r="I1060" s="62">
        <v>0</v>
      </c>
      <c r="J1060" s="62">
        <v>8.65</v>
      </c>
      <c r="K1060" s="62">
        <v>7.32</v>
      </c>
      <c r="L1060" s="62">
        <v>13</v>
      </c>
      <c r="M1060" s="62" t="s">
        <v>1746</v>
      </c>
      <c r="N1060" s="62">
        <v>13</v>
      </c>
      <c r="O1060" s="62">
        <f>0.12*2</f>
        <v>0.24</v>
      </c>
      <c r="P1060" s="35" t="s">
        <v>1746</v>
      </c>
      <c r="Q1060" s="35" t="s">
        <v>1746</v>
      </c>
      <c r="R1060" s="36" t="s">
        <v>1746</v>
      </c>
      <c r="S1060" s="35">
        <v>0</v>
      </c>
      <c r="T1060" s="36">
        <v>0</v>
      </c>
      <c r="U1060" s="35">
        <v>0</v>
      </c>
      <c r="V1060" s="36">
        <v>0</v>
      </c>
      <c r="W1060" s="43">
        <v>2</v>
      </c>
      <c r="X1060" s="43" t="s">
        <v>1746</v>
      </c>
      <c r="Y1060" s="43" t="s">
        <v>1746</v>
      </c>
      <c r="Z1060" s="44" t="s">
        <v>2084</v>
      </c>
    </row>
    <row r="1061" spans="1:26" x14ac:dyDescent="0.25">
      <c r="A1061" s="29">
        <v>1060</v>
      </c>
      <c r="B1061" s="29" t="s">
        <v>2064</v>
      </c>
      <c r="C1061" s="26" t="s">
        <v>1766</v>
      </c>
      <c r="D1061" s="39">
        <v>44588</v>
      </c>
      <c r="E1061" s="40">
        <v>0.53472222222222199</v>
      </c>
      <c r="F1061" s="40">
        <v>0.82638888888888895</v>
      </c>
      <c r="G1061" s="41">
        <v>1200</v>
      </c>
      <c r="H1061" s="41" t="s">
        <v>25</v>
      </c>
      <c r="I1061" s="62">
        <v>7.86</v>
      </c>
      <c r="J1061" s="62">
        <v>9.0399999999999991</v>
      </c>
      <c r="K1061" s="62">
        <v>4.63</v>
      </c>
      <c r="L1061" s="62">
        <v>0</v>
      </c>
      <c r="M1061" s="62" t="s">
        <v>1746</v>
      </c>
      <c r="N1061" s="62">
        <v>5.5</v>
      </c>
      <c r="O1061" s="62">
        <f>0.12*7</f>
        <v>0.84</v>
      </c>
      <c r="P1061" s="35">
        <v>0.12</v>
      </c>
      <c r="Q1061" s="35">
        <v>3.4</v>
      </c>
      <c r="R1061" s="36">
        <v>8</v>
      </c>
      <c r="S1061" s="35">
        <v>2</v>
      </c>
      <c r="T1061" s="36">
        <f>(Q1061-P1061)*S1061</f>
        <v>6.56</v>
      </c>
      <c r="U1061" s="35">
        <v>10</v>
      </c>
      <c r="V1061" s="36">
        <v>33</v>
      </c>
      <c r="W1061" s="43">
        <v>7</v>
      </c>
      <c r="X1061" s="43" t="s">
        <v>1746</v>
      </c>
      <c r="Y1061" s="43" t="s">
        <v>1746</v>
      </c>
      <c r="Z1061" s="44" t="s">
        <v>2085</v>
      </c>
    </row>
    <row r="1062" spans="1:26" x14ac:dyDescent="0.25">
      <c r="A1062" s="29">
        <v>1061</v>
      </c>
      <c r="B1062" s="29" t="s">
        <v>2069</v>
      </c>
      <c r="C1062" s="26" t="s">
        <v>854</v>
      </c>
      <c r="D1062" s="39">
        <v>44599</v>
      </c>
      <c r="E1062" s="40">
        <v>0.44444444444444398</v>
      </c>
      <c r="F1062" s="40">
        <v>0.87152777777777801</v>
      </c>
      <c r="G1062" s="41">
        <v>1200</v>
      </c>
      <c r="H1062" s="41" t="s">
        <v>2086</v>
      </c>
      <c r="I1062" s="62">
        <v>0</v>
      </c>
      <c r="J1062" s="62">
        <v>10.8</v>
      </c>
      <c r="K1062" s="62">
        <v>10.79</v>
      </c>
      <c r="L1062" s="62">
        <v>9</v>
      </c>
      <c r="M1062" s="62" t="s">
        <v>1746</v>
      </c>
      <c r="N1062" s="62">
        <v>0</v>
      </c>
      <c r="O1062" s="62">
        <f>0.12*9</f>
        <v>1.08</v>
      </c>
      <c r="P1062" s="35" t="s">
        <v>1746</v>
      </c>
      <c r="Q1062" s="35" t="s">
        <v>1746</v>
      </c>
      <c r="R1062" s="36" t="s">
        <v>1746</v>
      </c>
      <c r="S1062" s="35">
        <v>0</v>
      </c>
      <c r="T1062" s="36">
        <v>0</v>
      </c>
      <c r="U1062" s="35">
        <v>0</v>
      </c>
      <c r="V1062" s="36">
        <v>0</v>
      </c>
      <c r="W1062" s="43">
        <v>9</v>
      </c>
      <c r="X1062" s="43" t="s">
        <v>1746</v>
      </c>
      <c r="Y1062" s="43" t="s">
        <v>1746</v>
      </c>
      <c r="Z1062" s="44" t="s">
        <v>2087</v>
      </c>
    </row>
    <row r="1063" spans="1:26" x14ac:dyDescent="0.25">
      <c r="A1063" s="29">
        <v>1062</v>
      </c>
      <c r="B1063" s="29" t="s">
        <v>2069</v>
      </c>
      <c r="C1063" s="26" t="s">
        <v>2088</v>
      </c>
      <c r="D1063" s="39">
        <v>44600</v>
      </c>
      <c r="E1063" s="40">
        <v>0.40277777777777801</v>
      </c>
      <c r="F1063" s="40">
        <v>0.78125</v>
      </c>
      <c r="G1063" s="41">
        <v>1200</v>
      </c>
      <c r="H1063" s="41" t="s">
        <v>2072</v>
      </c>
      <c r="I1063" s="62">
        <v>0</v>
      </c>
      <c r="J1063" s="62">
        <v>13.8</v>
      </c>
      <c r="K1063" s="62">
        <v>8.92</v>
      </c>
      <c r="L1063" s="62">
        <v>9</v>
      </c>
      <c r="M1063" s="62" t="s">
        <v>1746</v>
      </c>
      <c r="N1063" s="62">
        <v>9</v>
      </c>
      <c r="O1063" s="62">
        <f>0.12*8</f>
        <v>0.96</v>
      </c>
      <c r="P1063" s="35" t="s">
        <v>1746</v>
      </c>
      <c r="Q1063" s="35" t="s">
        <v>1746</v>
      </c>
      <c r="R1063" s="36" t="s">
        <v>1746</v>
      </c>
      <c r="S1063" s="35">
        <v>0</v>
      </c>
      <c r="T1063" s="36">
        <v>0</v>
      </c>
      <c r="U1063" s="35">
        <v>0</v>
      </c>
      <c r="V1063" s="36">
        <v>0</v>
      </c>
      <c r="W1063" s="43">
        <v>8</v>
      </c>
      <c r="X1063" s="43" t="s">
        <v>1746</v>
      </c>
      <c r="Y1063" s="43" t="s">
        <v>1746</v>
      </c>
      <c r="Z1063" s="44" t="s">
        <v>2089</v>
      </c>
    </row>
    <row r="1064" spans="1:26" x14ac:dyDescent="0.25">
      <c r="A1064" s="29">
        <v>1063</v>
      </c>
      <c r="B1064" s="29" t="s">
        <v>2069</v>
      </c>
      <c r="C1064" s="1" t="s">
        <v>2090</v>
      </c>
      <c r="D1064" s="39">
        <v>44601</v>
      </c>
      <c r="E1064" s="7">
        <v>0.41319444444444398</v>
      </c>
      <c r="F1064" s="7">
        <v>0.74652777777777801</v>
      </c>
      <c r="G1064" s="22">
        <v>1200</v>
      </c>
      <c r="H1064" s="22" t="s">
        <v>2072</v>
      </c>
      <c r="I1064" s="23">
        <v>0</v>
      </c>
      <c r="J1064" s="23">
        <v>7.25</v>
      </c>
      <c r="K1064" s="23">
        <v>6.92</v>
      </c>
      <c r="L1064" s="23">
        <v>9</v>
      </c>
      <c r="M1064" s="23" t="s">
        <v>1746</v>
      </c>
      <c r="N1064" s="23">
        <v>9</v>
      </c>
      <c r="O1064" s="23">
        <f>0.12*7</f>
        <v>0.84</v>
      </c>
      <c r="P1064" s="35" t="s">
        <v>1746</v>
      </c>
      <c r="Q1064" s="35" t="s">
        <v>1746</v>
      </c>
      <c r="R1064" s="36" t="s">
        <v>1746</v>
      </c>
      <c r="S1064" s="35">
        <v>0</v>
      </c>
      <c r="T1064" s="36">
        <v>0</v>
      </c>
      <c r="U1064" s="15">
        <v>0</v>
      </c>
      <c r="V1064" s="24">
        <v>0</v>
      </c>
      <c r="W1064" s="15">
        <v>7</v>
      </c>
      <c r="X1064" s="15" t="s">
        <v>1746</v>
      </c>
      <c r="Y1064" s="15" t="s">
        <v>1746</v>
      </c>
      <c r="Z1064" s="44" t="s">
        <v>2091</v>
      </c>
    </row>
    <row r="1065" spans="1:26" x14ac:dyDescent="0.25">
      <c r="A1065" s="29">
        <v>1064</v>
      </c>
      <c r="B1065" s="29" t="s">
        <v>2069</v>
      </c>
      <c r="C1065" s="1" t="s">
        <v>1726</v>
      </c>
      <c r="D1065" s="39">
        <v>44602</v>
      </c>
      <c r="E1065" s="7">
        <v>0.48611111111111099</v>
      </c>
      <c r="F1065" s="7">
        <v>0.86111111111111105</v>
      </c>
      <c r="G1065" s="22">
        <v>1200</v>
      </c>
      <c r="H1065" s="22" t="s">
        <v>25</v>
      </c>
      <c r="I1065" s="23">
        <v>24.5</v>
      </c>
      <c r="J1065" s="23">
        <v>25.5</v>
      </c>
      <c r="K1065" s="23">
        <v>16.2</v>
      </c>
      <c r="L1065" s="23">
        <v>0</v>
      </c>
      <c r="M1065" s="23" t="s">
        <v>1746</v>
      </c>
      <c r="N1065" s="23">
        <v>3.5</v>
      </c>
      <c r="O1065" s="23">
        <f>0.12*9</f>
        <v>1.08</v>
      </c>
      <c r="P1065" s="15">
        <v>0.1</v>
      </c>
      <c r="Q1065" s="15">
        <v>1.2</v>
      </c>
      <c r="R1065" s="24">
        <v>35</v>
      </c>
      <c r="S1065" s="35">
        <v>1</v>
      </c>
      <c r="T1065" s="36">
        <v>3.2</v>
      </c>
      <c r="U1065" s="15">
        <v>6</v>
      </c>
      <c r="V1065" s="24">
        <v>2.1074999999999999</v>
      </c>
      <c r="W1065" s="15">
        <v>9</v>
      </c>
      <c r="X1065" s="15" t="s">
        <v>1746</v>
      </c>
      <c r="Y1065" s="15" t="s">
        <v>1746</v>
      </c>
      <c r="Z1065" s="25" t="s">
        <v>2092</v>
      </c>
    </row>
    <row r="1066" spans="1:26" x14ac:dyDescent="0.25">
      <c r="A1066" s="29">
        <v>1065</v>
      </c>
      <c r="B1066" s="1" t="s">
        <v>2093</v>
      </c>
      <c r="C1066" s="1" t="s">
        <v>299</v>
      </c>
      <c r="D1066" s="39">
        <v>44618</v>
      </c>
      <c r="E1066" s="7">
        <v>0.41666666666666702</v>
      </c>
      <c r="F1066" s="7">
        <v>0.75</v>
      </c>
      <c r="G1066" s="22">
        <v>1200</v>
      </c>
      <c r="H1066" s="22" t="s">
        <v>2072</v>
      </c>
      <c r="I1066" s="23">
        <v>0</v>
      </c>
      <c r="J1066" s="23">
        <v>11.9</v>
      </c>
      <c r="K1066" s="23">
        <v>7.8</v>
      </c>
      <c r="L1066" s="23">
        <v>0</v>
      </c>
      <c r="M1066" s="23" t="s">
        <v>1746</v>
      </c>
      <c r="N1066" s="23">
        <v>0</v>
      </c>
      <c r="O1066" s="23">
        <f>0.12*8</f>
        <v>0.96</v>
      </c>
      <c r="P1066" s="15" t="s">
        <v>1746</v>
      </c>
      <c r="Q1066" s="35" t="s">
        <v>1746</v>
      </c>
      <c r="R1066" s="24" t="s">
        <v>1746</v>
      </c>
      <c r="S1066" s="35">
        <v>0</v>
      </c>
      <c r="T1066" s="36">
        <v>0</v>
      </c>
      <c r="U1066" s="15">
        <v>0</v>
      </c>
      <c r="V1066" s="24">
        <v>0</v>
      </c>
      <c r="W1066" s="15">
        <v>8</v>
      </c>
      <c r="X1066" s="15" t="s">
        <v>1746</v>
      </c>
      <c r="Y1066" s="15" t="s">
        <v>1746</v>
      </c>
      <c r="Z1066" s="44" t="s">
        <v>2094</v>
      </c>
    </row>
    <row r="1067" spans="1:26" x14ac:dyDescent="0.25">
      <c r="A1067" s="29">
        <v>1066</v>
      </c>
      <c r="B1067" s="1" t="s">
        <v>2093</v>
      </c>
      <c r="C1067" s="1" t="s">
        <v>511</v>
      </c>
      <c r="D1067" s="39">
        <v>44619</v>
      </c>
      <c r="E1067" s="7">
        <v>0.41666666666666702</v>
      </c>
      <c r="F1067" s="7">
        <v>0.77083333333333304</v>
      </c>
      <c r="G1067" s="22">
        <v>1200</v>
      </c>
      <c r="H1067" s="22" t="s">
        <v>2072</v>
      </c>
      <c r="I1067" s="23">
        <v>0</v>
      </c>
      <c r="J1067" s="23">
        <v>12.4</v>
      </c>
      <c r="K1067" s="23">
        <v>9.5500000000000007</v>
      </c>
      <c r="L1067" s="23">
        <v>0</v>
      </c>
      <c r="M1067" s="23" t="s">
        <v>1746</v>
      </c>
      <c r="N1067" s="23">
        <v>0</v>
      </c>
      <c r="O1067" s="23">
        <f>0.12*8.5</f>
        <v>1.02</v>
      </c>
      <c r="P1067" s="15" t="s">
        <v>1746</v>
      </c>
      <c r="Q1067" s="15" t="s">
        <v>1746</v>
      </c>
      <c r="R1067" s="24" t="s">
        <v>1746</v>
      </c>
      <c r="S1067" s="35">
        <v>0</v>
      </c>
      <c r="T1067" s="36">
        <v>0</v>
      </c>
      <c r="U1067" s="15">
        <v>0</v>
      </c>
      <c r="V1067" s="24">
        <v>0</v>
      </c>
      <c r="W1067" s="15">
        <v>8.5</v>
      </c>
      <c r="X1067" s="15" t="s">
        <v>1746</v>
      </c>
      <c r="Y1067" s="15" t="s">
        <v>1746</v>
      </c>
      <c r="Z1067" s="44" t="s">
        <v>2095</v>
      </c>
    </row>
    <row r="1068" spans="1:26" x14ac:dyDescent="0.25">
      <c r="A1068" s="29">
        <v>1067</v>
      </c>
      <c r="B1068" s="1" t="s">
        <v>2096</v>
      </c>
      <c r="C1068" s="1">
        <v>207</v>
      </c>
      <c r="D1068" s="39">
        <v>44623</v>
      </c>
      <c r="E1068" s="7">
        <v>0.39583333333333298</v>
      </c>
      <c r="F1068" s="7">
        <v>0.70138888888888895</v>
      </c>
      <c r="G1068" s="22">
        <v>900</v>
      </c>
      <c r="H1068" s="22" t="s">
        <v>2097</v>
      </c>
      <c r="I1068" s="23">
        <v>0</v>
      </c>
      <c r="J1068" s="23">
        <v>22.6</v>
      </c>
      <c r="K1068" s="23">
        <v>11.4</v>
      </c>
      <c r="L1068" s="23">
        <v>0</v>
      </c>
      <c r="M1068" s="23" t="s">
        <v>1746</v>
      </c>
      <c r="N1068" s="23">
        <v>0</v>
      </c>
      <c r="O1068" s="23">
        <f>0.09*7.3</f>
        <v>0.65699999999999992</v>
      </c>
      <c r="P1068" s="15">
        <v>0</v>
      </c>
      <c r="Q1068" s="15">
        <v>0</v>
      </c>
      <c r="R1068" s="24">
        <v>12</v>
      </c>
      <c r="S1068" s="35">
        <v>0</v>
      </c>
      <c r="T1068" s="36">
        <f t="shared" ref="T1068:T1076" si="2">(Q1068-P1068)*S1068</f>
        <v>0</v>
      </c>
      <c r="U1068" s="15">
        <v>0</v>
      </c>
      <c r="V1068" s="24">
        <v>0</v>
      </c>
      <c r="W1068" s="15">
        <v>7.3</v>
      </c>
      <c r="X1068" s="15" t="s">
        <v>1746</v>
      </c>
      <c r="Y1068" s="15" t="s">
        <v>1746</v>
      </c>
      <c r="Z1068" s="25" t="s">
        <v>2098</v>
      </c>
    </row>
    <row r="1069" spans="1:26" x14ac:dyDescent="0.25">
      <c r="A1069" s="29">
        <v>1068</v>
      </c>
      <c r="B1069" s="1" t="s">
        <v>2096</v>
      </c>
      <c r="C1069" s="1">
        <v>207</v>
      </c>
      <c r="D1069" s="39">
        <v>44624</v>
      </c>
      <c r="E1069" s="7">
        <v>0.35416666666666702</v>
      </c>
      <c r="F1069" s="7">
        <v>0.72916666666666696</v>
      </c>
      <c r="G1069" s="22">
        <v>900</v>
      </c>
      <c r="H1069" s="22" t="s">
        <v>638</v>
      </c>
      <c r="I1069" s="23">
        <v>11</v>
      </c>
      <c r="J1069" s="23">
        <v>14.7</v>
      </c>
      <c r="K1069" s="23">
        <v>9.8000000000000007</v>
      </c>
      <c r="L1069" s="23">
        <v>0</v>
      </c>
      <c r="M1069" s="23" t="s">
        <v>1746</v>
      </c>
      <c r="N1069" s="23">
        <v>0</v>
      </c>
      <c r="O1069" s="23">
        <f>0.09*8</f>
        <v>0.72</v>
      </c>
      <c r="P1069" s="15">
        <v>0</v>
      </c>
      <c r="Q1069" s="15">
        <v>0</v>
      </c>
      <c r="R1069" s="24">
        <v>17.5</v>
      </c>
      <c r="S1069" s="35">
        <v>0</v>
      </c>
      <c r="T1069" s="36">
        <f t="shared" si="2"/>
        <v>0</v>
      </c>
      <c r="U1069" s="15">
        <v>0</v>
      </c>
      <c r="V1069" s="24">
        <v>0</v>
      </c>
      <c r="W1069" s="15">
        <v>8</v>
      </c>
      <c r="X1069" s="15" t="s">
        <v>1746</v>
      </c>
      <c r="Y1069" s="15" t="s">
        <v>1746</v>
      </c>
      <c r="Z1069" s="25" t="s">
        <v>2099</v>
      </c>
    </row>
    <row r="1070" spans="1:26" x14ac:dyDescent="0.25">
      <c r="A1070" s="29">
        <v>1069</v>
      </c>
      <c r="B1070" s="1" t="s">
        <v>2096</v>
      </c>
      <c r="C1070" s="1">
        <v>207</v>
      </c>
      <c r="D1070" s="39">
        <v>44625</v>
      </c>
      <c r="E1070" s="7">
        <v>0.38194444444444398</v>
      </c>
      <c r="F1070" s="7">
        <v>0.71527777777777801</v>
      </c>
      <c r="G1070" s="22">
        <v>900</v>
      </c>
      <c r="H1070" s="22" t="s">
        <v>25</v>
      </c>
      <c r="I1070" s="23">
        <v>12.55</v>
      </c>
      <c r="J1070" s="23">
        <v>14.9</v>
      </c>
      <c r="K1070" s="23">
        <v>11.05</v>
      </c>
      <c r="L1070" s="23">
        <v>0</v>
      </c>
      <c r="M1070" s="23" t="s">
        <v>1746</v>
      </c>
      <c r="N1070" s="23">
        <v>0</v>
      </c>
      <c r="O1070" s="23">
        <f>0.09*8</f>
        <v>0.72</v>
      </c>
      <c r="P1070" s="15">
        <v>0</v>
      </c>
      <c r="Q1070" s="15">
        <v>0</v>
      </c>
      <c r="R1070" s="24">
        <v>8</v>
      </c>
      <c r="S1070" s="35">
        <v>0</v>
      </c>
      <c r="T1070" s="36">
        <f t="shared" si="2"/>
        <v>0</v>
      </c>
      <c r="U1070" s="15">
        <v>0</v>
      </c>
      <c r="V1070" s="24">
        <v>0</v>
      </c>
      <c r="W1070" s="15">
        <v>8</v>
      </c>
      <c r="X1070" s="15" t="s">
        <v>1746</v>
      </c>
      <c r="Y1070" s="15" t="s">
        <v>1746</v>
      </c>
      <c r="Z1070" s="25" t="s">
        <v>2100</v>
      </c>
    </row>
    <row r="1071" spans="1:26" x14ac:dyDescent="0.25">
      <c r="A1071" s="29">
        <v>1070</v>
      </c>
      <c r="B1071" s="1" t="s">
        <v>2093</v>
      </c>
      <c r="C1071" s="1">
        <v>207</v>
      </c>
      <c r="D1071" s="39">
        <v>44627</v>
      </c>
      <c r="E1071" s="7">
        <v>0.39930555555555602</v>
      </c>
      <c r="F1071" s="7">
        <v>0.73263888888888895</v>
      </c>
      <c r="G1071" s="22">
        <v>1200</v>
      </c>
      <c r="H1071" s="22" t="s">
        <v>25</v>
      </c>
      <c r="I1071" s="23">
        <v>12.5</v>
      </c>
      <c r="J1071" s="23">
        <v>15.68</v>
      </c>
      <c r="K1071" s="23">
        <v>10.9</v>
      </c>
      <c r="L1071" s="23">
        <v>0</v>
      </c>
      <c r="M1071" s="23" t="s">
        <v>1746</v>
      </c>
      <c r="N1071" s="23">
        <v>0</v>
      </c>
      <c r="O1071" s="23">
        <f>0.12*8</f>
        <v>0.96</v>
      </c>
      <c r="P1071" s="15">
        <v>0</v>
      </c>
      <c r="Q1071" s="15">
        <v>0</v>
      </c>
      <c r="R1071" s="24">
        <v>5</v>
      </c>
      <c r="S1071" s="35">
        <v>0</v>
      </c>
      <c r="T1071" s="36">
        <f t="shared" si="2"/>
        <v>0</v>
      </c>
      <c r="U1071" s="15">
        <v>0</v>
      </c>
      <c r="V1071" s="24">
        <v>0</v>
      </c>
      <c r="W1071" s="15">
        <v>8</v>
      </c>
      <c r="X1071" s="15" t="s">
        <v>1746</v>
      </c>
      <c r="Y1071" s="15" t="s">
        <v>1746</v>
      </c>
      <c r="Z1071" s="25" t="s">
        <v>2101</v>
      </c>
    </row>
    <row r="1072" spans="1:26" x14ac:dyDescent="0.25">
      <c r="A1072" s="29">
        <v>1071</v>
      </c>
      <c r="B1072" s="1" t="s">
        <v>2093</v>
      </c>
      <c r="C1072" s="1">
        <v>207</v>
      </c>
      <c r="D1072" s="39">
        <v>44628</v>
      </c>
      <c r="E1072" s="7">
        <v>0.38541666666666702</v>
      </c>
      <c r="F1072" s="7">
        <v>0.76041666666666696</v>
      </c>
      <c r="G1072" s="22">
        <v>1200</v>
      </c>
      <c r="H1072" s="22" t="s">
        <v>25</v>
      </c>
      <c r="I1072" s="23">
        <v>12.37</v>
      </c>
      <c r="J1072" s="23">
        <v>14.66</v>
      </c>
      <c r="K1072" s="23">
        <v>10.26</v>
      </c>
      <c r="L1072" s="23">
        <v>0</v>
      </c>
      <c r="M1072" s="23" t="s">
        <v>1746</v>
      </c>
      <c r="N1072" s="23">
        <v>0</v>
      </c>
      <c r="O1072" s="23">
        <f>0.12*8</f>
        <v>0.96</v>
      </c>
      <c r="P1072" s="15">
        <v>0</v>
      </c>
      <c r="Q1072" s="15">
        <v>0</v>
      </c>
      <c r="R1072" s="24">
        <v>8</v>
      </c>
      <c r="S1072" s="35">
        <v>0</v>
      </c>
      <c r="T1072" s="36">
        <f t="shared" si="2"/>
        <v>0</v>
      </c>
      <c r="U1072" s="15">
        <v>0</v>
      </c>
      <c r="V1072" s="24">
        <v>0</v>
      </c>
      <c r="W1072" s="15">
        <v>8</v>
      </c>
      <c r="X1072" s="15" t="s">
        <v>1746</v>
      </c>
      <c r="Y1072" s="15" t="s">
        <v>1746</v>
      </c>
      <c r="Z1072" s="25" t="s">
        <v>2102</v>
      </c>
    </row>
    <row r="1073" spans="1:26" x14ac:dyDescent="0.25">
      <c r="A1073" s="29">
        <v>1072</v>
      </c>
      <c r="B1073" s="1" t="s">
        <v>2093</v>
      </c>
      <c r="C1073" s="1">
        <v>207</v>
      </c>
      <c r="D1073" s="10">
        <v>44629</v>
      </c>
      <c r="E1073" s="7">
        <v>0.375</v>
      </c>
      <c r="F1073" s="7">
        <v>0.70833333333333304</v>
      </c>
      <c r="G1073" s="22">
        <v>1200</v>
      </c>
      <c r="H1073" s="22" t="s">
        <v>25</v>
      </c>
      <c r="I1073" s="23">
        <v>8.6199999999999992</v>
      </c>
      <c r="J1073" s="23">
        <v>9.73</v>
      </c>
      <c r="K1073" s="23">
        <v>9.3699999999999992</v>
      </c>
      <c r="L1073" s="23">
        <v>0</v>
      </c>
      <c r="M1073" s="23" t="s">
        <v>1746</v>
      </c>
      <c r="N1073" s="23">
        <v>0</v>
      </c>
      <c r="O1073" s="23">
        <f>0.12*8</f>
        <v>0.96</v>
      </c>
      <c r="P1073" s="15">
        <v>0</v>
      </c>
      <c r="Q1073" s="15">
        <v>0</v>
      </c>
      <c r="R1073" s="24">
        <v>6</v>
      </c>
      <c r="S1073" s="35">
        <v>0</v>
      </c>
      <c r="T1073" s="36">
        <f t="shared" si="2"/>
        <v>0</v>
      </c>
      <c r="U1073" s="15">
        <v>0</v>
      </c>
      <c r="V1073" s="24">
        <v>0</v>
      </c>
      <c r="W1073" s="15">
        <v>8</v>
      </c>
      <c r="X1073" s="15" t="s">
        <v>1746</v>
      </c>
      <c r="Y1073" s="15" t="s">
        <v>1746</v>
      </c>
      <c r="Z1073" s="25" t="s">
        <v>2103</v>
      </c>
    </row>
    <row r="1074" spans="1:26" x14ac:dyDescent="0.25">
      <c r="A1074" s="29">
        <v>1073</v>
      </c>
      <c r="B1074" s="1" t="s">
        <v>2104</v>
      </c>
      <c r="C1074" s="1">
        <v>207</v>
      </c>
      <c r="D1074" s="10">
        <v>44631</v>
      </c>
      <c r="E1074" s="7">
        <v>0.40277777777777801</v>
      </c>
      <c r="F1074" s="7">
        <v>0.59722222222222199</v>
      </c>
      <c r="G1074" s="22">
        <v>1200</v>
      </c>
      <c r="H1074" s="22" t="s">
        <v>25</v>
      </c>
      <c r="I1074" s="23">
        <v>12.33</v>
      </c>
      <c r="J1074" s="23">
        <v>14.9</v>
      </c>
      <c r="K1074" s="23">
        <v>10.82</v>
      </c>
      <c r="L1074" s="23">
        <v>0</v>
      </c>
      <c r="M1074" s="23" t="s">
        <v>1746</v>
      </c>
      <c r="N1074" s="23">
        <v>0</v>
      </c>
      <c r="O1074" s="23">
        <f>0.12*4.7</f>
        <v>0.56399999999999995</v>
      </c>
      <c r="P1074" s="15">
        <v>0</v>
      </c>
      <c r="Q1074" s="15">
        <v>0</v>
      </c>
      <c r="R1074" s="24">
        <v>4.5</v>
      </c>
      <c r="S1074" s="35">
        <v>0</v>
      </c>
      <c r="T1074" s="36">
        <f t="shared" si="2"/>
        <v>0</v>
      </c>
      <c r="U1074" s="15">
        <v>0</v>
      </c>
      <c r="V1074" s="24">
        <v>0</v>
      </c>
      <c r="W1074" s="15">
        <v>4.7</v>
      </c>
      <c r="X1074" s="15" t="s">
        <v>1746</v>
      </c>
      <c r="Y1074" s="15" t="s">
        <v>1746</v>
      </c>
      <c r="Z1074" s="25" t="s">
        <v>2105</v>
      </c>
    </row>
    <row r="1075" spans="1:26" x14ac:dyDescent="0.25">
      <c r="A1075" s="29">
        <v>1074</v>
      </c>
      <c r="B1075" s="1" t="s">
        <v>2104</v>
      </c>
      <c r="C1075" s="1">
        <v>207</v>
      </c>
      <c r="D1075" s="39">
        <v>44632</v>
      </c>
      <c r="E1075" s="7">
        <v>0.42361111111111099</v>
      </c>
      <c r="F1075" s="7">
        <v>0.625</v>
      </c>
      <c r="G1075" s="22">
        <v>1200</v>
      </c>
      <c r="H1075" s="22" t="s">
        <v>25</v>
      </c>
      <c r="I1075" s="23">
        <v>3.06</v>
      </c>
      <c r="J1075" s="23">
        <v>13.65</v>
      </c>
      <c r="K1075" s="23">
        <v>11.87</v>
      </c>
      <c r="L1075" s="23">
        <v>0</v>
      </c>
      <c r="M1075" s="23" t="s">
        <v>1746</v>
      </c>
      <c r="N1075" s="23">
        <v>0</v>
      </c>
      <c r="O1075" s="23">
        <f>0.12*4.8</f>
        <v>0.57599999999999996</v>
      </c>
      <c r="P1075" s="15">
        <v>0</v>
      </c>
      <c r="Q1075" s="15">
        <v>0</v>
      </c>
      <c r="R1075" s="24">
        <v>2</v>
      </c>
      <c r="S1075" s="35">
        <v>0</v>
      </c>
      <c r="T1075" s="36">
        <f t="shared" si="2"/>
        <v>0</v>
      </c>
      <c r="U1075" s="15">
        <v>0</v>
      </c>
      <c r="V1075" s="24">
        <v>0</v>
      </c>
      <c r="W1075" s="15">
        <v>4.8</v>
      </c>
      <c r="X1075" s="15" t="s">
        <v>1746</v>
      </c>
      <c r="Y1075" s="15" t="s">
        <v>1746</v>
      </c>
      <c r="Z1075" s="25" t="s">
        <v>2106</v>
      </c>
    </row>
    <row r="1076" spans="1:26" x14ac:dyDescent="0.25">
      <c r="A1076" s="29">
        <v>1075</v>
      </c>
      <c r="B1076" s="1" t="s">
        <v>2107</v>
      </c>
      <c r="C1076" s="1">
        <v>207</v>
      </c>
      <c r="D1076" s="39">
        <v>44638</v>
      </c>
      <c r="E1076" s="7">
        <v>0.46875</v>
      </c>
      <c r="F1076" s="7">
        <v>0.66319444444444398</v>
      </c>
      <c r="G1076" s="22">
        <v>1200</v>
      </c>
      <c r="H1076" s="22" t="s">
        <v>100</v>
      </c>
      <c r="I1076" s="23">
        <v>0</v>
      </c>
      <c r="J1076" s="23">
        <v>6.55</v>
      </c>
      <c r="K1076" s="23">
        <v>14.36</v>
      </c>
      <c r="L1076" s="23">
        <v>0</v>
      </c>
      <c r="M1076" s="23" t="s">
        <v>1746</v>
      </c>
      <c r="N1076" s="23">
        <v>0</v>
      </c>
      <c r="O1076" s="23">
        <f>0.12*4.7</f>
        <v>0.56399999999999995</v>
      </c>
      <c r="P1076" s="15">
        <v>0</v>
      </c>
      <c r="Q1076" s="15">
        <v>0</v>
      </c>
      <c r="R1076" s="24">
        <v>17</v>
      </c>
      <c r="S1076" s="35">
        <v>0</v>
      </c>
      <c r="T1076" s="36">
        <f t="shared" si="2"/>
        <v>0</v>
      </c>
      <c r="U1076" s="15">
        <v>0</v>
      </c>
      <c r="V1076" s="24">
        <v>0</v>
      </c>
      <c r="W1076" s="15">
        <v>4.7</v>
      </c>
      <c r="X1076" s="15" t="s">
        <v>1746</v>
      </c>
      <c r="Y1076" s="15" t="s">
        <v>1746</v>
      </c>
      <c r="Z1076" s="25" t="s">
        <v>2108</v>
      </c>
    </row>
    <row r="1077" spans="1:26" x14ac:dyDescent="0.25">
      <c r="A1077" s="29">
        <v>1076</v>
      </c>
      <c r="B1077" s="1" t="s">
        <v>2107</v>
      </c>
      <c r="C1077" s="1" t="s">
        <v>737</v>
      </c>
      <c r="D1077" s="39">
        <v>44643</v>
      </c>
      <c r="E1077" s="7">
        <v>0.54166666666666696</v>
      </c>
      <c r="F1077" s="7">
        <v>0.87847222222222199</v>
      </c>
      <c r="G1077" s="22">
        <v>1200</v>
      </c>
      <c r="H1077" s="22" t="s">
        <v>2072</v>
      </c>
      <c r="I1077" s="23">
        <v>0</v>
      </c>
      <c r="J1077" s="23">
        <v>17.329999999999998</v>
      </c>
      <c r="K1077" s="23">
        <v>7.94</v>
      </c>
      <c r="L1077" s="23">
        <v>4</v>
      </c>
      <c r="M1077" s="23" t="s">
        <v>1746</v>
      </c>
      <c r="N1077" s="23">
        <v>7</v>
      </c>
      <c r="O1077" s="23">
        <f>0.12*8</f>
        <v>0.96</v>
      </c>
      <c r="P1077" s="15" t="s">
        <v>1746</v>
      </c>
      <c r="Q1077" s="15" t="s">
        <v>1746</v>
      </c>
      <c r="R1077" s="24" t="s">
        <v>1746</v>
      </c>
      <c r="S1077" s="35">
        <v>0</v>
      </c>
      <c r="T1077" s="36">
        <v>0</v>
      </c>
      <c r="U1077" s="15">
        <v>0</v>
      </c>
      <c r="V1077" s="24">
        <v>0</v>
      </c>
      <c r="W1077" s="15">
        <v>8</v>
      </c>
      <c r="X1077" s="15" t="s">
        <v>1746</v>
      </c>
      <c r="Y1077" s="15" t="s">
        <v>1746</v>
      </c>
      <c r="Z1077" s="25" t="s">
        <v>2109</v>
      </c>
    </row>
    <row r="1078" spans="1:26" x14ac:dyDescent="0.25">
      <c r="A1078" s="29">
        <v>1077</v>
      </c>
      <c r="B1078" s="1" t="s">
        <v>2107</v>
      </c>
      <c r="C1078" s="1" t="s">
        <v>1027</v>
      </c>
      <c r="D1078" s="39">
        <v>44646</v>
      </c>
      <c r="E1078" s="7">
        <v>0.43055555555555602</v>
      </c>
      <c r="F1078" s="7">
        <v>0.88888888888888895</v>
      </c>
      <c r="G1078" s="22">
        <v>1200</v>
      </c>
      <c r="H1078" s="22" t="s">
        <v>25</v>
      </c>
      <c r="I1078" s="23">
        <v>1.92</v>
      </c>
      <c r="J1078" s="23">
        <v>3.49</v>
      </c>
      <c r="K1078" s="23">
        <v>3.39</v>
      </c>
      <c r="L1078" s="23">
        <v>0</v>
      </c>
      <c r="M1078" s="23" t="s">
        <v>1746</v>
      </c>
      <c r="N1078" s="23">
        <v>0</v>
      </c>
      <c r="O1078" s="23">
        <f>0.12*11</f>
        <v>1.3199999999999998</v>
      </c>
      <c r="P1078" s="15">
        <v>0.1</v>
      </c>
      <c r="Q1078" s="15">
        <v>1.6</v>
      </c>
      <c r="R1078" s="24">
        <v>1</v>
      </c>
      <c r="S1078" s="35">
        <v>5</v>
      </c>
      <c r="T1078" s="36">
        <v>7.5</v>
      </c>
      <c r="U1078" s="15">
        <v>5</v>
      </c>
      <c r="V1078" s="24">
        <f>U1078*(Q1078-P1078)</f>
        <v>7.5</v>
      </c>
      <c r="W1078" s="15">
        <v>11</v>
      </c>
      <c r="X1078" s="15" t="s">
        <v>1746</v>
      </c>
      <c r="Y1078" s="15" t="s">
        <v>1746</v>
      </c>
      <c r="Z1078" s="25" t="s">
        <v>2110</v>
      </c>
    </row>
    <row r="1079" spans="1:26" x14ac:dyDescent="0.25">
      <c r="A1079" s="29">
        <v>1078</v>
      </c>
      <c r="B1079" s="1" t="s">
        <v>2107</v>
      </c>
      <c r="C1079" s="1">
        <v>207</v>
      </c>
      <c r="D1079" s="10">
        <v>44650</v>
      </c>
      <c r="E1079" s="7">
        <v>0.34722222222222199</v>
      </c>
      <c r="F1079" s="7">
        <v>0.68055555555555503</v>
      </c>
      <c r="G1079" s="22">
        <v>1200</v>
      </c>
      <c r="H1079" s="22" t="s">
        <v>100</v>
      </c>
      <c r="I1079" s="23">
        <v>1.1200000000000001</v>
      </c>
      <c r="J1079" s="23">
        <v>14.82</v>
      </c>
      <c r="K1079" s="23">
        <v>8.08</v>
      </c>
      <c r="L1079" s="23">
        <v>0</v>
      </c>
      <c r="M1079" s="23" t="s">
        <v>1746</v>
      </c>
      <c r="N1079" s="23">
        <v>0</v>
      </c>
      <c r="O1079" s="23">
        <f>0.12*8</f>
        <v>0.96</v>
      </c>
      <c r="P1079" s="15">
        <v>0</v>
      </c>
      <c r="Q1079" s="15">
        <v>0</v>
      </c>
      <c r="R1079" s="24">
        <v>15.5</v>
      </c>
      <c r="S1079" s="35">
        <v>0</v>
      </c>
      <c r="T1079" s="36">
        <f t="shared" ref="T1079:T1084" si="3">(Q1079-P1079)*S1079</f>
        <v>0</v>
      </c>
      <c r="U1079" s="15">
        <v>0</v>
      </c>
      <c r="V1079" s="24">
        <v>0</v>
      </c>
      <c r="W1079" s="15">
        <v>8</v>
      </c>
      <c r="X1079" s="15" t="s">
        <v>1746</v>
      </c>
      <c r="Y1079" s="15" t="s">
        <v>1746</v>
      </c>
      <c r="Z1079" s="25" t="s">
        <v>2111</v>
      </c>
    </row>
    <row r="1080" spans="1:26" x14ac:dyDescent="0.25">
      <c r="A1080" s="29">
        <v>1079</v>
      </c>
      <c r="B1080" s="1" t="s">
        <v>2107</v>
      </c>
      <c r="C1080" s="1">
        <v>207</v>
      </c>
      <c r="D1080" s="10">
        <v>44653</v>
      </c>
      <c r="E1080" s="7">
        <v>0.34027777777777801</v>
      </c>
      <c r="F1080" s="7">
        <v>0.71527777777777801</v>
      </c>
      <c r="G1080" s="22">
        <v>1200</v>
      </c>
      <c r="H1080" s="22" t="s">
        <v>100</v>
      </c>
      <c r="I1080" s="23">
        <v>1.56</v>
      </c>
      <c r="J1080" s="23">
        <v>14.73</v>
      </c>
      <c r="K1080" s="23">
        <v>8.39</v>
      </c>
      <c r="L1080" s="23">
        <v>0</v>
      </c>
      <c r="M1080" s="23" t="s">
        <v>1746</v>
      </c>
      <c r="N1080" s="23">
        <v>0</v>
      </c>
      <c r="O1080" s="23">
        <f>0.12*9</f>
        <v>1.08</v>
      </c>
      <c r="P1080" s="15">
        <v>0</v>
      </c>
      <c r="Q1080" s="15">
        <v>0</v>
      </c>
      <c r="R1080" s="24">
        <v>15.4</v>
      </c>
      <c r="S1080" s="35">
        <v>0</v>
      </c>
      <c r="T1080" s="36">
        <f t="shared" si="3"/>
        <v>0</v>
      </c>
      <c r="U1080" s="15">
        <v>0</v>
      </c>
      <c r="V1080" s="24">
        <v>0</v>
      </c>
      <c r="W1080" s="15">
        <v>9</v>
      </c>
      <c r="X1080" s="15" t="s">
        <v>1746</v>
      </c>
      <c r="Y1080" s="15" t="s">
        <v>1746</v>
      </c>
      <c r="Z1080" s="25" t="s">
        <v>2112</v>
      </c>
    </row>
    <row r="1081" spans="1:26" x14ac:dyDescent="0.25">
      <c r="A1081" s="29">
        <v>1080</v>
      </c>
      <c r="B1081" s="1" t="s">
        <v>2107</v>
      </c>
      <c r="C1081" s="1" t="s">
        <v>1766</v>
      </c>
      <c r="D1081" s="10">
        <v>44654</v>
      </c>
      <c r="E1081" s="7">
        <v>0.5</v>
      </c>
      <c r="F1081" s="7">
        <v>0.66666666666666696</v>
      </c>
      <c r="G1081" s="22">
        <v>1200</v>
      </c>
      <c r="H1081" s="22" t="s">
        <v>25</v>
      </c>
      <c r="I1081" s="23">
        <v>8.0500000000000007</v>
      </c>
      <c r="J1081" s="23">
        <v>8.51</v>
      </c>
      <c r="K1081" s="23">
        <v>6.94</v>
      </c>
      <c r="L1081" s="23">
        <v>0</v>
      </c>
      <c r="M1081" s="23" t="s">
        <v>1746</v>
      </c>
      <c r="N1081" s="23">
        <v>6</v>
      </c>
      <c r="O1081" s="23">
        <f>0.12*4</f>
        <v>0.48</v>
      </c>
      <c r="P1081" s="15">
        <v>0</v>
      </c>
      <c r="Q1081" s="15">
        <v>3.5</v>
      </c>
      <c r="R1081" s="24">
        <v>7</v>
      </c>
      <c r="S1081" s="35">
        <v>2</v>
      </c>
      <c r="T1081" s="36">
        <f t="shared" si="3"/>
        <v>7</v>
      </c>
      <c r="U1081" s="15">
        <f>D1086-D1081</f>
        <v>10</v>
      </c>
      <c r="V1081" s="24">
        <v>17.017800000000001</v>
      </c>
      <c r="W1081" s="15">
        <v>4</v>
      </c>
      <c r="X1081" s="15" t="s">
        <v>1746</v>
      </c>
      <c r="Y1081" s="15" t="s">
        <v>1746</v>
      </c>
      <c r="Z1081" s="25" t="s">
        <v>2113</v>
      </c>
    </row>
    <row r="1082" spans="1:26" x14ac:dyDescent="0.25">
      <c r="A1082" s="29">
        <v>1081</v>
      </c>
      <c r="B1082" s="1" t="s">
        <v>2107</v>
      </c>
      <c r="C1082" s="1">
        <v>207</v>
      </c>
      <c r="D1082" s="10">
        <v>44656</v>
      </c>
      <c r="E1082" s="7">
        <v>0.34722222222222199</v>
      </c>
      <c r="F1082" s="7">
        <v>0.68055555555555503</v>
      </c>
      <c r="G1082" s="22">
        <v>1200</v>
      </c>
      <c r="H1082" s="22" t="s">
        <v>100</v>
      </c>
      <c r="I1082" s="23">
        <v>1.01</v>
      </c>
      <c r="J1082" s="23">
        <v>14.31</v>
      </c>
      <c r="K1082" s="23">
        <v>8.39</v>
      </c>
      <c r="L1082" s="23">
        <v>0</v>
      </c>
      <c r="M1082" s="23" t="s">
        <v>1746</v>
      </c>
      <c r="N1082" s="23">
        <v>0</v>
      </c>
      <c r="O1082" s="23">
        <f>0.12*8</f>
        <v>0.96</v>
      </c>
      <c r="P1082" s="15">
        <v>0</v>
      </c>
      <c r="Q1082" s="15">
        <v>0</v>
      </c>
      <c r="R1082" s="24">
        <v>15.2</v>
      </c>
      <c r="S1082" s="35">
        <v>0</v>
      </c>
      <c r="T1082" s="36">
        <f t="shared" si="3"/>
        <v>0</v>
      </c>
      <c r="U1082" s="15">
        <v>0</v>
      </c>
      <c r="V1082" s="24">
        <v>0</v>
      </c>
      <c r="W1082" s="15">
        <v>8</v>
      </c>
      <c r="X1082" s="15" t="s">
        <v>1746</v>
      </c>
      <c r="Y1082" s="15" t="s">
        <v>1746</v>
      </c>
      <c r="Z1082" s="25" t="s">
        <v>2114</v>
      </c>
    </row>
    <row r="1083" spans="1:26" x14ac:dyDescent="0.25">
      <c r="A1083" s="29">
        <v>1082</v>
      </c>
      <c r="B1083" s="1" t="s">
        <v>2107</v>
      </c>
      <c r="C1083" s="1" t="s">
        <v>2079</v>
      </c>
      <c r="D1083" s="10">
        <v>44659</v>
      </c>
      <c r="E1083" s="7">
        <v>0.40277777777777801</v>
      </c>
      <c r="F1083" s="7">
        <v>0.8125</v>
      </c>
      <c r="G1083" s="22">
        <v>1200</v>
      </c>
      <c r="H1083" s="22" t="s">
        <v>638</v>
      </c>
      <c r="I1083" s="23">
        <v>3.39</v>
      </c>
      <c r="J1083" s="23">
        <v>26</v>
      </c>
      <c r="K1083" s="23">
        <v>4.9800000000000004</v>
      </c>
      <c r="L1083" s="23">
        <v>11</v>
      </c>
      <c r="M1083" s="23" t="s">
        <v>1746</v>
      </c>
      <c r="N1083" s="23">
        <v>0</v>
      </c>
      <c r="O1083" s="23">
        <f>0.12*8</f>
        <v>0.96</v>
      </c>
      <c r="P1083" s="15">
        <v>3.8</v>
      </c>
      <c r="Q1083" s="15">
        <v>6.4</v>
      </c>
      <c r="R1083" s="24">
        <v>1</v>
      </c>
      <c r="S1083" s="35">
        <v>1</v>
      </c>
      <c r="T1083" s="36">
        <f t="shared" si="3"/>
        <v>2.6000000000000005</v>
      </c>
      <c r="U1083" s="15">
        <v>1</v>
      </c>
      <c r="V1083" s="24">
        <v>2.6</v>
      </c>
      <c r="W1083" s="15">
        <v>8</v>
      </c>
      <c r="X1083" s="15" t="s">
        <v>1746</v>
      </c>
      <c r="Y1083" s="15" t="s">
        <v>1746</v>
      </c>
      <c r="Z1083" s="25" t="s">
        <v>2115</v>
      </c>
    </row>
    <row r="1084" spans="1:26" x14ac:dyDescent="0.25">
      <c r="A1084" s="29">
        <v>1083</v>
      </c>
      <c r="B1084" s="1" t="s">
        <v>2107</v>
      </c>
      <c r="C1084" s="1">
        <v>207</v>
      </c>
      <c r="D1084" s="10">
        <v>44660</v>
      </c>
      <c r="E1084" s="7">
        <v>0.34027777777777801</v>
      </c>
      <c r="F1084" s="7">
        <v>0.67361111111111105</v>
      </c>
      <c r="G1084" s="22">
        <v>1200</v>
      </c>
      <c r="H1084" s="22" t="s">
        <v>100</v>
      </c>
      <c r="I1084" s="23">
        <v>1.74</v>
      </c>
      <c r="J1084" s="23">
        <v>14.1</v>
      </c>
      <c r="K1084" s="23">
        <v>7.32</v>
      </c>
      <c r="L1084" s="23">
        <v>0</v>
      </c>
      <c r="M1084" s="23" t="s">
        <v>1746</v>
      </c>
      <c r="N1084" s="23">
        <v>0</v>
      </c>
      <c r="O1084" s="23">
        <f>0.12*8</f>
        <v>0.96</v>
      </c>
      <c r="P1084" s="15">
        <v>0</v>
      </c>
      <c r="Q1084" s="15">
        <v>0</v>
      </c>
      <c r="R1084" s="24">
        <v>15</v>
      </c>
      <c r="S1084" s="35">
        <v>0</v>
      </c>
      <c r="T1084" s="36">
        <f t="shared" si="3"/>
        <v>0</v>
      </c>
      <c r="U1084" s="15">
        <v>0</v>
      </c>
      <c r="V1084" s="24">
        <v>0</v>
      </c>
      <c r="W1084" s="15">
        <v>8</v>
      </c>
      <c r="X1084" s="15" t="s">
        <v>1746</v>
      </c>
      <c r="Y1084" s="15" t="s">
        <v>1746</v>
      </c>
      <c r="Z1084" s="25" t="s">
        <v>2116</v>
      </c>
    </row>
    <row r="1085" spans="1:26" x14ac:dyDescent="0.25">
      <c r="A1085" s="29">
        <v>1084</v>
      </c>
      <c r="B1085" s="1" t="s">
        <v>2107</v>
      </c>
      <c r="C1085" s="1" t="s">
        <v>845</v>
      </c>
      <c r="D1085" s="10">
        <v>44661</v>
      </c>
      <c r="E1085" s="7">
        <v>0.44444444444444398</v>
      </c>
      <c r="F1085" s="7">
        <v>0.85763888888888895</v>
      </c>
      <c r="G1085" s="22">
        <v>1200</v>
      </c>
      <c r="H1085" s="22" t="s">
        <v>2072</v>
      </c>
      <c r="I1085" s="23">
        <v>0</v>
      </c>
      <c r="J1085" s="23">
        <v>15.67</v>
      </c>
      <c r="K1085" s="23">
        <v>7.56</v>
      </c>
      <c r="L1085" s="23">
        <v>20</v>
      </c>
      <c r="M1085" s="23" t="s">
        <v>1746</v>
      </c>
      <c r="N1085" s="23">
        <v>23</v>
      </c>
      <c r="O1085" s="23">
        <f>0.12*9</f>
        <v>1.08</v>
      </c>
      <c r="P1085" s="15" t="s">
        <v>1746</v>
      </c>
      <c r="Q1085" s="15" t="s">
        <v>1746</v>
      </c>
      <c r="R1085" s="24">
        <v>4.5999999999999996</v>
      </c>
      <c r="S1085" s="35">
        <v>0</v>
      </c>
      <c r="T1085" s="36">
        <v>0</v>
      </c>
      <c r="U1085" s="15">
        <v>0</v>
      </c>
      <c r="V1085" s="24">
        <v>0</v>
      </c>
      <c r="W1085" s="15">
        <v>9</v>
      </c>
      <c r="X1085" s="15" t="s">
        <v>1746</v>
      </c>
      <c r="Y1085" s="15" t="s">
        <v>1746</v>
      </c>
      <c r="Z1085" s="25" t="s">
        <v>2117</v>
      </c>
    </row>
    <row r="1086" spans="1:26" x14ac:dyDescent="0.25">
      <c r="A1086" s="29">
        <v>1085</v>
      </c>
      <c r="B1086" s="1" t="s">
        <v>2107</v>
      </c>
      <c r="C1086" s="1" t="s">
        <v>1766</v>
      </c>
      <c r="D1086" s="10">
        <v>44664</v>
      </c>
      <c r="E1086" s="7">
        <v>0.42013888888888901</v>
      </c>
      <c r="F1086" s="7">
        <v>0.61458333333333304</v>
      </c>
      <c r="G1086" s="22">
        <v>1200</v>
      </c>
      <c r="H1086" s="22" t="s">
        <v>25</v>
      </c>
      <c r="I1086" s="23">
        <v>6.94</v>
      </c>
      <c r="J1086" s="23">
        <v>8.84</v>
      </c>
      <c r="K1086" s="23">
        <v>6.06</v>
      </c>
      <c r="L1086" s="23">
        <v>0</v>
      </c>
      <c r="M1086" s="23" t="s">
        <v>1746</v>
      </c>
      <c r="N1086" s="23">
        <v>6.2</v>
      </c>
      <c r="O1086" s="23">
        <f>0.12*4</f>
        <v>0.48</v>
      </c>
      <c r="P1086" s="15">
        <v>0.1</v>
      </c>
      <c r="Q1086" s="15">
        <v>2.87</v>
      </c>
      <c r="R1086" s="24">
        <v>5</v>
      </c>
      <c r="S1086" s="35">
        <v>1</v>
      </c>
      <c r="T1086" s="36">
        <f>(Q1086-P1086)*S1086</f>
        <v>2.77</v>
      </c>
      <c r="U1086" s="15">
        <f>D1089-D1086</f>
        <v>3</v>
      </c>
      <c r="V1086" s="24">
        <v>4.1497999999999999</v>
      </c>
      <c r="W1086" s="15">
        <v>4</v>
      </c>
      <c r="X1086" s="15" t="s">
        <v>1746</v>
      </c>
      <c r="Y1086" s="15" t="s">
        <v>1746</v>
      </c>
      <c r="Z1086" s="25" t="s">
        <v>2118</v>
      </c>
    </row>
    <row r="1087" spans="1:26" x14ac:dyDescent="0.25">
      <c r="A1087" s="29">
        <v>1086</v>
      </c>
      <c r="B1087" s="1" t="s">
        <v>2107</v>
      </c>
      <c r="C1087" s="1">
        <v>207</v>
      </c>
      <c r="D1087" s="10">
        <v>44665</v>
      </c>
      <c r="E1087" s="7">
        <v>0.34722222222222199</v>
      </c>
      <c r="F1087" s="7">
        <v>0.51388888888888895</v>
      </c>
      <c r="G1087" s="22">
        <v>1200</v>
      </c>
      <c r="H1087" s="22" t="s">
        <v>100</v>
      </c>
      <c r="I1087" s="23">
        <v>3.25</v>
      </c>
      <c r="J1087" s="23">
        <v>5.95</v>
      </c>
      <c r="K1087" s="23">
        <v>3.03</v>
      </c>
      <c r="L1087" s="23">
        <v>0</v>
      </c>
      <c r="M1087" s="23" t="s">
        <v>1746</v>
      </c>
      <c r="N1087" s="23">
        <v>0</v>
      </c>
      <c r="O1087" s="23">
        <f>0.12*4</f>
        <v>0.48</v>
      </c>
      <c r="P1087" s="15">
        <v>0</v>
      </c>
      <c r="Q1087" s="15">
        <v>0</v>
      </c>
      <c r="R1087" s="24">
        <v>12</v>
      </c>
      <c r="S1087" s="35">
        <v>0</v>
      </c>
      <c r="T1087" s="36">
        <f>(Q1087-P1087)*S1087</f>
        <v>0</v>
      </c>
      <c r="U1087" s="15">
        <v>0</v>
      </c>
      <c r="V1087" s="24">
        <v>0</v>
      </c>
      <c r="W1087" s="15">
        <v>4</v>
      </c>
      <c r="X1087" s="15" t="s">
        <v>1746</v>
      </c>
      <c r="Y1087" s="15" t="s">
        <v>1746</v>
      </c>
      <c r="Z1087" s="25" t="s">
        <v>2119</v>
      </c>
    </row>
    <row r="1088" spans="1:26" x14ac:dyDescent="0.25">
      <c r="A1088" s="29">
        <v>1087</v>
      </c>
      <c r="B1088" s="1" t="s">
        <v>2107</v>
      </c>
      <c r="C1088" s="1" t="s">
        <v>131</v>
      </c>
      <c r="D1088" s="10">
        <v>44666</v>
      </c>
      <c r="E1088" s="7">
        <v>0.47916666666666702</v>
      </c>
      <c r="F1088" s="7">
        <v>0.86111111111111105</v>
      </c>
      <c r="G1088" s="22">
        <v>1200</v>
      </c>
      <c r="H1088" s="22" t="s">
        <v>2072</v>
      </c>
      <c r="I1088" s="23">
        <v>0</v>
      </c>
      <c r="J1088" s="23">
        <v>4.8499999999999996</v>
      </c>
      <c r="K1088" s="23">
        <v>5.12</v>
      </c>
      <c r="L1088" s="23">
        <v>9.5</v>
      </c>
      <c r="M1088" s="23" t="s">
        <v>1746</v>
      </c>
      <c r="N1088" s="23">
        <v>11.6</v>
      </c>
      <c r="O1088" s="23">
        <f>0.12*8</f>
        <v>0.96</v>
      </c>
      <c r="P1088" s="15" t="s">
        <v>1746</v>
      </c>
      <c r="Q1088" s="15" t="s">
        <v>1746</v>
      </c>
      <c r="R1088" s="24">
        <v>7.1</v>
      </c>
      <c r="S1088" s="35">
        <v>0</v>
      </c>
      <c r="T1088" s="36">
        <v>0</v>
      </c>
      <c r="U1088" s="15">
        <v>0</v>
      </c>
      <c r="V1088" s="24">
        <v>0</v>
      </c>
      <c r="W1088" s="15">
        <v>8</v>
      </c>
      <c r="X1088" s="15" t="s">
        <v>1746</v>
      </c>
      <c r="Y1088" s="15" t="s">
        <v>1746</v>
      </c>
      <c r="Z1088" s="25" t="s">
        <v>2120</v>
      </c>
    </row>
    <row r="1089" spans="1:26" x14ac:dyDescent="0.25">
      <c r="A1089" s="29">
        <v>1088</v>
      </c>
      <c r="B1089" s="1" t="s">
        <v>2107</v>
      </c>
      <c r="C1089" s="1" t="s">
        <v>1766</v>
      </c>
      <c r="D1089" s="10">
        <v>44667</v>
      </c>
      <c r="E1089" s="7">
        <v>0.48611111111111099</v>
      </c>
      <c r="F1089" s="7">
        <v>0.77777777777777801</v>
      </c>
      <c r="G1089" s="22">
        <v>1200</v>
      </c>
      <c r="H1089" s="22" t="s">
        <v>25</v>
      </c>
      <c r="I1089" s="23">
        <v>7.81</v>
      </c>
      <c r="J1089" s="23">
        <v>8.6199999999999992</v>
      </c>
      <c r="K1089" s="23">
        <v>4.38</v>
      </c>
      <c r="L1089" s="23">
        <v>0</v>
      </c>
      <c r="M1089" s="23" t="s">
        <v>1746</v>
      </c>
      <c r="N1089" s="23">
        <v>0</v>
      </c>
      <c r="O1089" s="23">
        <f>0.12*7</f>
        <v>0.84</v>
      </c>
      <c r="P1089" s="15">
        <v>0.15</v>
      </c>
      <c r="Q1089" s="15">
        <v>3.52</v>
      </c>
      <c r="R1089" s="24">
        <v>4.8</v>
      </c>
      <c r="S1089" s="35">
        <v>2</v>
      </c>
      <c r="T1089" s="36">
        <f t="shared" ref="T1089:T1100" si="4">(Q1089-P1089)*S1089</f>
        <v>6.74</v>
      </c>
      <c r="U1089" s="15">
        <v>2</v>
      </c>
      <c r="V1089" s="24">
        <v>6.7</v>
      </c>
      <c r="W1089" s="15">
        <v>7</v>
      </c>
      <c r="X1089" s="15" t="s">
        <v>1746</v>
      </c>
      <c r="Y1089" s="15" t="s">
        <v>1746</v>
      </c>
      <c r="Z1089" s="25" t="s">
        <v>2121</v>
      </c>
    </row>
    <row r="1090" spans="1:26" x14ac:dyDescent="0.25">
      <c r="A1090" s="29">
        <v>1089</v>
      </c>
      <c r="B1090" s="1" t="s">
        <v>2107</v>
      </c>
      <c r="C1090" s="1">
        <v>207</v>
      </c>
      <c r="D1090" s="10">
        <v>44668</v>
      </c>
      <c r="E1090" s="7">
        <v>0.45833333333333298</v>
      </c>
      <c r="F1090" s="7">
        <v>0.79166666666666696</v>
      </c>
      <c r="G1090" s="22">
        <v>1200</v>
      </c>
      <c r="H1090" s="22" t="s">
        <v>100</v>
      </c>
      <c r="I1090" s="23">
        <v>1.07</v>
      </c>
      <c r="J1090" s="23">
        <v>14.24</v>
      </c>
      <c r="K1090" s="23">
        <v>7.98</v>
      </c>
      <c r="L1090" s="23">
        <v>0</v>
      </c>
      <c r="M1090" s="23" t="s">
        <v>1746</v>
      </c>
      <c r="N1090" s="23">
        <v>0</v>
      </c>
      <c r="O1090" s="23">
        <f>0.12*8</f>
        <v>0.96</v>
      </c>
      <c r="P1090" s="15">
        <v>0</v>
      </c>
      <c r="Q1090" s="15">
        <v>0</v>
      </c>
      <c r="R1090" s="24">
        <v>12.6</v>
      </c>
      <c r="S1090" s="35">
        <v>0</v>
      </c>
      <c r="T1090" s="36">
        <f t="shared" si="4"/>
        <v>0</v>
      </c>
      <c r="U1090" s="15">
        <v>0</v>
      </c>
      <c r="V1090" s="24">
        <v>0</v>
      </c>
      <c r="W1090" s="15">
        <v>8</v>
      </c>
      <c r="X1090" s="15" t="s">
        <v>1746</v>
      </c>
      <c r="Y1090" s="15" t="s">
        <v>1746</v>
      </c>
      <c r="Z1090" s="25" t="s">
        <v>2122</v>
      </c>
    </row>
    <row r="1091" spans="1:26" x14ac:dyDescent="0.25">
      <c r="A1091" s="29">
        <v>1090</v>
      </c>
      <c r="B1091" s="1" t="s">
        <v>2123</v>
      </c>
      <c r="C1091" s="1">
        <v>207</v>
      </c>
      <c r="D1091" s="10">
        <v>44673</v>
      </c>
      <c r="E1091" s="7">
        <v>0.49305555555555602</v>
      </c>
      <c r="F1091" s="7">
        <v>0.65972222222222199</v>
      </c>
      <c r="G1091" s="22">
        <v>1200</v>
      </c>
      <c r="H1091" s="22" t="s">
        <v>100</v>
      </c>
      <c r="I1091" s="23">
        <v>1.64</v>
      </c>
      <c r="J1091" s="23">
        <v>7.4</v>
      </c>
      <c r="K1091" s="23">
        <v>1.76</v>
      </c>
      <c r="L1091" s="23">
        <v>0</v>
      </c>
      <c r="M1091" s="23" t="s">
        <v>1746</v>
      </c>
      <c r="N1091" s="23">
        <v>0</v>
      </c>
      <c r="O1091" s="23">
        <f>0.12*4</f>
        <v>0.48</v>
      </c>
      <c r="P1091" s="15">
        <v>0</v>
      </c>
      <c r="Q1091" s="15">
        <v>0</v>
      </c>
      <c r="R1091" s="24">
        <v>11</v>
      </c>
      <c r="S1091" s="35">
        <v>0</v>
      </c>
      <c r="T1091" s="36">
        <f t="shared" si="4"/>
        <v>0</v>
      </c>
      <c r="U1091" s="15">
        <v>0</v>
      </c>
      <c r="V1091" s="24">
        <v>0</v>
      </c>
      <c r="W1091" s="15">
        <v>4</v>
      </c>
      <c r="X1091" s="15" t="s">
        <v>1746</v>
      </c>
      <c r="Y1091" s="15" t="s">
        <v>1746</v>
      </c>
      <c r="Z1091" s="25" t="s">
        <v>2124</v>
      </c>
    </row>
    <row r="1092" spans="1:26" x14ac:dyDescent="0.25">
      <c r="A1092" s="29">
        <v>1091</v>
      </c>
      <c r="B1092" s="1" t="s">
        <v>2123</v>
      </c>
      <c r="C1092" s="1">
        <v>207</v>
      </c>
      <c r="D1092" s="10">
        <v>44695</v>
      </c>
      <c r="E1092" s="7">
        <v>0.375</v>
      </c>
      <c r="F1092" s="7">
        <v>0.76388888888888895</v>
      </c>
      <c r="G1092" s="22">
        <v>1200</v>
      </c>
      <c r="H1092" s="22" t="s">
        <v>638</v>
      </c>
      <c r="I1092" s="23">
        <v>9.9</v>
      </c>
      <c r="J1092" s="23">
        <v>14.47</v>
      </c>
      <c r="K1092" s="23">
        <v>10.4</v>
      </c>
      <c r="L1092" s="23">
        <v>0</v>
      </c>
      <c r="M1092" s="23" t="s">
        <v>1746</v>
      </c>
      <c r="N1092" s="23">
        <v>0</v>
      </c>
      <c r="O1092" s="23">
        <f>0.12*8</f>
        <v>0.96</v>
      </c>
      <c r="P1092" s="15">
        <v>0</v>
      </c>
      <c r="Q1092" s="15">
        <v>0</v>
      </c>
      <c r="R1092" s="24">
        <v>13.5</v>
      </c>
      <c r="S1092" s="35">
        <v>0</v>
      </c>
      <c r="T1092" s="36">
        <f t="shared" si="4"/>
        <v>0</v>
      </c>
      <c r="U1092" s="15">
        <v>0</v>
      </c>
      <c r="V1092" s="24">
        <v>0</v>
      </c>
      <c r="W1092" s="15">
        <v>8</v>
      </c>
      <c r="X1092" s="15" t="s">
        <v>1746</v>
      </c>
      <c r="Y1092" s="15" t="s">
        <v>1746</v>
      </c>
      <c r="Z1092" s="25" t="s">
        <v>2125</v>
      </c>
    </row>
    <row r="1093" spans="1:26" x14ac:dyDescent="0.25">
      <c r="A1093" s="29">
        <v>1092</v>
      </c>
      <c r="B1093" s="1" t="s">
        <v>2126</v>
      </c>
      <c r="C1093" s="1" t="s">
        <v>65</v>
      </c>
      <c r="D1093" s="10">
        <v>44700</v>
      </c>
      <c r="E1093" s="7">
        <v>0.49305555555555602</v>
      </c>
      <c r="F1093" s="7">
        <v>0.65972222222222199</v>
      </c>
      <c r="G1093" s="22">
        <v>1200</v>
      </c>
      <c r="H1093" s="22" t="s">
        <v>50</v>
      </c>
      <c r="I1093" s="23">
        <v>5.51</v>
      </c>
      <c r="J1093" s="23">
        <v>5.64</v>
      </c>
      <c r="K1093" s="23">
        <v>5.64</v>
      </c>
      <c r="L1093" s="23">
        <v>0</v>
      </c>
      <c r="M1093" s="23" t="s">
        <v>1746</v>
      </c>
      <c r="N1093" s="23">
        <v>0</v>
      </c>
      <c r="O1093" s="23">
        <f>0.12*4</f>
        <v>0.48</v>
      </c>
      <c r="P1093" s="15">
        <v>0.2</v>
      </c>
      <c r="Q1093" s="15">
        <v>2.2999999999999998</v>
      </c>
      <c r="R1093" s="24">
        <v>0</v>
      </c>
      <c r="S1093" s="35">
        <v>4</v>
      </c>
      <c r="T1093" s="36">
        <f t="shared" si="4"/>
        <v>8.3999999999999986</v>
      </c>
      <c r="U1093" s="15">
        <v>12</v>
      </c>
      <c r="V1093" s="24">
        <v>47.373100000000001</v>
      </c>
      <c r="W1093" s="15">
        <v>4</v>
      </c>
      <c r="X1093" s="15" t="s">
        <v>1746</v>
      </c>
      <c r="Y1093" s="15" t="s">
        <v>1746</v>
      </c>
      <c r="Z1093" s="25" t="s">
        <v>2127</v>
      </c>
    </row>
    <row r="1094" spans="1:26" x14ac:dyDescent="0.25">
      <c r="A1094" s="29">
        <v>1093</v>
      </c>
      <c r="B1094" s="1" t="s">
        <v>2104</v>
      </c>
      <c r="C1094" s="1">
        <v>207</v>
      </c>
      <c r="D1094" s="10">
        <v>44701</v>
      </c>
      <c r="E1094" s="7">
        <v>0.45833333333333298</v>
      </c>
      <c r="F1094" s="7">
        <v>0.79166666666666696</v>
      </c>
      <c r="G1094" s="22">
        <v>1200</v>
      </c>
      <c r="H1094" s="22" t="s">
        <v>100</v>
      </c>
      <c r="I1094" s="23">
        <v>3.26</v>
      </c>
      <c r="J1094" s="23">
        <v>12.94</v>
      </c>
      <c r="K1094" s="23">
        <v>9.5</v>
      </c>
      <c r="L1094" s="23">
        <v>0</v>
      </c>
      <c r="M1094" s="23" t="s">
        <v>1746</v>
      </c>
      <c r="N1094" s="23">
        <v>0</v>
      </c>
      <c r="O1094" s="23">
        <f>0.12*8</f>
        <v>0.96</v>
      </c>
      <c r="P1094" s="15">
        <v>0</v>
      </c>
      <c r="Q1094" s="15">
        <v>0</v>
      </c>
      <c r="R1094" s="24">
        <v>13</v>
      </c>
      <c r="S1094" s="35">
        <v>0</v>
      </c>
      <c r="T1094" s="36">
        <f t="shared" si="4"/>
        <v>0</v>
      </c>
      <c r="U1094" s="15">
        <v>0</v>
      </c>
      <c r="V1094" s="24">
        <v>0</v>
      </c>
      <c r="W1094" s="15">
        <v>8</v>
      </c>
      <c r="X1094" s="15" t="s">
        <v>1746</v>
      </c>
      <c r="Y1094" s="15" t="s">
        <v>1746</v>
      </c>
      <c r="Z1094" s="25" t="s">
        <v>2128</v>
      </c>
    </row>
    <row r="1095" spans="1:26" x14ac:dyDescent="0.25">
      <c r="A1095" s="29">
        <v>1094</v>
      </c>
      <c r="B1095" s="1" t="s">
        <v>2126</v>
      </c>
      <c r="C1095" s="1">
        <v>207</v>
      </c>
      <c r="D1095" s="10">
        <v>44707</v>
      </c>
      <c r="E1095" s="7">
        <v>0.38888888888888901</v>
      </c>
      <c r="F1095" s="7">
        <v>0.72222222222222199</v>
      </c>
      <c r="G1095" s="22">
        <v>1200</v>
      </c>
      <c r="H1095" s="22" t="s">
        <v>25</v>
      </c>
      <c r="I1095" s="23">
        <v>5.52</v>
      </c>
      <c r="J1095" s="23">
        <v>14.28</v>
      </c>
      <c r="K1095" s="23">
        <v>5.73</v>
      </c>
      <c r="L1095" s="23">
        <v>0</v>
      </c>
      <c r="M1095" s="23" t="s">
        <v>1746</v>
      </c>
      <c r="N1095" s="23">
        <v>0</v>
      </c>
      <c r="O1095" s="23">
        <f>0.12*8</f>
        <v>0.96</v>
      </c>
      <c r="P1095" s="15">
        <v>0</v>
      </c>
      <c r="Q1095" s="15">
        <v>0</v>
      </c>
      <c r="R1095" s="24">
        <v>15.2</v>
      </c>
      <c r="S1095" s="35">
        <v>0</v>
      </c>
      <c r="T1095" s="36">
        <f t="shared" si="4"/>
        <v>0</v>
      </c>
      <c r="U1095" s="15">
        <v>0</v>
      </c>
      <c r="V1095" s="24">
        <v>0</v>
      </c>
      <c r="W1095" s="15">
        <v>8</v>
      </c>
      <c r="X1095" s="15" t="s">
        <v>1746</v>
      </c>
      <c r="Y1095" s="15" t="s">
        <v>1746</v>
      </c>
      <c r="Z1095" s="25" t="s">
        <v>2129</v>
      </c>
    </row>
    <row r="1096" spans="1:26" x14ac:dyDescent="0.25">
      <c r="A1096" s="29">
        <v>1095</v>
      </c>
      <c r="B1096" s="1" t="s">
        <v>2126</v>
      </c>
      <c r="C1096" s="1">
        <v>207</v>
      </c>
      <c r="D1096" s="10">
        <v>44716</v>
      </c>
      <c r="E1096" s="7">
        <v>0.38888888888888901</v>
      </c>
      <c r="F1096" s="7">
        <v>0.77083333333333304</v>
      </c>
      <c r="G1096" s="22">
        <v>1200</v>
      </c>
      <c r="H1096" s="22" t="s">
        <v>638</v>
      </c>
      <c r="I1096" s="23">
        <v>6.2</v>
      </c>
      <c r="J1096" s="23">
        <v>13.03</v>
      </c>
      <c r="K1096" s="23">
        <v>5.4</v>
      </c>
      <c r="L1096" s="23">
        <v>0</v>
      </c>
      <c r="M1096" s="23" t="s">
        <v>1746</v>
      </c>
      <c r="N1096" s="23">
        <v>0</v>
      </c>
      <c r="O1096" s="23">
        <f>0.12*8</f>
        <v>0.96</v>
      </c>
      <c r="P1096" s="15">
        <v>0</v>
      </c>
      <c r="Q1096" s="15">
        <v>0</v>
      </c>
      <c r="R1096" s="24">
        <v>16.8</v>
      </c>
      <c r="S1096" s="35">
        <v>0</v>
      </c>
      <c r="T1096" s="36">
        <f t="shared" si="4"/>
        <v>0</v>
      </c>
      <c r="U1096" s="15">
        <v>0</v>
      </c>
      <c r="V1096" s="24">
        <v>0</v>
      </c>
      <c r="W1096" s="15">
        <v>8</v>
      </c>
      <c r="X1096" s="15" t="s">
        <v>1746</v>
      </c>
      <c r="Y1096" s="15" t="s">
        <v>1746</v>
      </c>
      <c r="Z1096" s="25" t="s">
        <v>2130</v>
      </c>
    </row>
    <row r="1097" spans="1:26" x14ac:dyDescent="0.25">
      <c r="A1097" s="29">
        <v>1096</v>
      </c>
      <c r="B1097" s="1" t="s">
        <v>2104</v>
      </c>
      <c r="C1097" s="1">
        <v>207</v>
      </c>
      <c r="D1097" s="10">
        <v>44725</v>
      </c>
      <c r="E1097" s="7">
        <v>0.48958333333333298</v>
      </c>
      <c r="F1097" s="7">
        <v>0.85416666666666696</v>
      </c>
      <c r="G1097" s="22">
        <v>1200</v>
      </c>
      <c r="H1097" s="22" t="s">
        <v>638</v>
      </c>
      <c r="I1097" s="23">
        <v>3.92</v>
      </c>
      <c r="J1097" s="23">
        <v>12.1</v>
      </c>
      <c r="K1097" s="23">
        <v>12.1</v>
      </c>
      <c r="L1097" s="23">
        <v>0</v>
      </c>
      <c r="M1097" s="23" t="s">
        <v>1746</v>
      </c>
      <c r="N1097" s="23">
        <v>0</v>
      </c>
      <c r="O1097" s="23">
        <f>0.12*8</f>
        <v>0.96</v>
      </c>
      <c r="P1097" s="15">
        <v>0</v>
      </c>
      <c r="Q1097" s="15">
        <v>0</v>
      </c>
      <c r="R1097" s="24">
        <v>9</v>
      </c>
      <c r="S1097" s="35">
        <v>0</v>
      </c>
      <c r="T1097" s="36">
        <f t="shared" si="4"/>
        <v>0</v>
      </c>
      <c r="U1097" s="15">
        <v>0</v>
      </c>
      <c r="V1097" s="24">
        <v>0</v>
      </c>
      <c r="W1097" s="15">
        <v>8</v>
      </c>
      <c r="X1097" s="15" t="s">
        <v>1746</v>
      </c>
      <c r="Y1097" s="15" t="s">
        <v>1746</v>
      </c>
      <c r="Z1097" s="25" t="s">
        <v>2131</v>
      </c>
    </row>
    <row r="1098" spans="1:26" x14ac:dyDescent="0.25">
      <c r="A1098" s="29">
        <v>1097</v>
      </c>
      <c r="B1098" s="1" t="s">
        <v>2126</v>
      </c>
      <c r="C1098" s="1" t="s">
        <v>2132</v>
      </c>
      <c r="D1098" s="10">
        <v>44728</v>
      </c>
      <c r="E1098" s="7">
        <v>0.35416666666666702</v>
      </c>
      <c r="F1098" s="7">
        <v>0.72916666666666696</v>
      </c>
      <c r="G1098" s="22">
        <v>1200</v>
      </c>
      <c r="H1098" s="22" t="s">
        <v>25</v>
      </c>
      <c r="I1098" s="23">
        <v>7.7</v>
      </c>
      <c r="J1098" s="23">
        <v>7.7</v>
      </c>
      <c r="K1098" s="23">
        <v>2</v>
      </c>
      <c r="L1098" s="23">
        <v>0</v>
      </c>
      <c r="M1098" s="23" t="s">
        <v>1746</v>
      </c>
      <c r="N1098" s="23">
        <v>1.6</v>
      </c>
      <c r="O1098" s="23">
        <f>0.12*9</f>
        <v>1.08</v>
      </c>
      <c r="P1098" s="15">
        <v>0.6</v>
      </c>
      <c r="Q1098" s="15">
        <v>1.2</v>
      </c>
      <c r="R1098" s="24">
        <v>4</v>
      </c>
      <c r="S1098" s="35">
        <v>5</v>
      </c>
      <c r="T1098" s="36">
        <f t="shared" si="4"/>
        <v>3</v>
      </c>
      <c r="U1098" s="15">
        <v>14</v>
      </c>
      <c r="V1098" s="24">
        <v>11.2516</v>
      </c>
      <c r="W1098" s="15">
        <v>9</v>
      </c>
      <c r="X1098" s="15" t="s">
        <v>1746</v>
      </c>
      <c r="Y1098" s="15" t="s">
        <v>1746</v>
      </c>
      <c r="Z1098" s="25" t="s">
        <v>2133</v>
      </c>
    </row>
    <row r="1099" spans="1:26" x14ac:dyDescent="0.25">
      <c r="A1099" s="29">
        <v>1098</v>
      </c>
      <c r="B1099" s="1" t="s">
        <v>2126</v>
      </c>
      <c r="C1099" s="1" t="s">
        <v>39</v>
      </c>
      <c r="D1099" s="10">
        <v>44729</v>
      </c>
      <c r="E1099" s="7">
        <v>0.33333333333333298</v>
      </c>
      <c r="F1099" s="7">
        <v>0.75</v>
      </c>
      <c r="G1099" s="22">
        <v>1200</v>
      </c>
      <c r="H1099" s="22" t="s">
        <v>629</v>
      </c>
      <c r="I1099" s="23">
        <v>11.3</v>
      </c>
      <c r="J1099" s="23">
        <v>11.5</v>
      </c>
      <c r="K1099" s="23">
        <v>8.1999999999999993</v>
      </c>
      <c r="L1099" s="23">
        <v>0</v>
      </c>
      <c r="M1099" s="23" t="s">
        <v>1746</v>
      </c>
      <c r="N1099" s="23">
        <v>5.16</v>
      </c>
      <c r="O1099" s="23">
        <f>0.12*10</f>
        <v>1.2</v>
      </c>
      <c r="P1099" s="15">
        <v>0.1</v>
      </c>
      <c r="Q1099" s="15">
        <v>5.5</v>
      </c>
      <c r="R1099" s="24">
        <v>4</v>
      </c>
      <c r="S1099" s="35">
        <v>5</v>
      </c>
      <c r="T1099" s="36">
        <f t="shared" si="4"/>
        <v>27</v>
      </c>
      <c r="U1099" s="15">
        <v>13</v>
      </c>
      <c r="V1099" s="24">
        <v>49.8095</v>
      </c>
      <c r="W1099" s="15">
        <v>10</v>
      </c>
      <c r="X1099" s="15" t="s">
        <v>1746</v>
      </c>
      <c r="Y1099" s="15" t="s">
        <v>1746</v>
      </c>
      <c r="Z1099" s="25" t="s">
        <v>2134</v>
      </c>
    </row>
    <row r="1100" spans="1:26" x14ac:dyDescent="0.25">
      <c r="A1100" s="29">
        <v>1099</v>
      </c>
      <c r="B1100" s="1" t="s">
        <v>2126</v>
      </c>
      <c r="C1100" s="1">
        <v>207</v>
      </c>
      <c r="D1100" s="10">
        <v>44733</v>
      </c>
      <c r="E1100" s="7">
        <v>0.39583333333333298</v>
      </c>
      <c r="F1100" s="7">
        <v>0.77083333333333304</v>
      </c>
      <c r="G1100" s="22">
        <v>1200</v>
      </c>
      <c r="H1100" s="22" t="s">
        <v>638</v>
      </c>
      <c r="I1100" s="23">
        <v>2.4</v>
      </c>
      <c r="J1100" s="23">
        <v>13.49</v>
      </c>
      <c r="K1100" s="23">
        <v>9.64</v>
      </c>
      <c r="L1100" s="23">
        <v>0</v>
      </c>
      <c r="M1100" s="23" t="s">
        <v>1746</v>
      </c>
      <c r="N1100" s="23">
        <v>0</v>
      </c>
      <c r="O1100" s="23">
        <f>0.12*8</f>
        <v>0.96</v>
      </c>
      <c r="P1100" s="15">
        <v>0</v>
      </c>
      <c r="Q1100" s="15">
        <v>0</v>
      </c>
      <c r="R1100" s="24">
        <v>13</v>
      </c>
      <c r="S1100" s="35">
        <v>0</v>
      </c>
      <c r="T1100" s="36">
        <f t="shared" si="4"/>
        <v>0</v>
      </c>
      <c r="U1100" s="15">
        <v>0</v>
      </c>
      <c r="V1100" s="24">
        <v>0</v>
      </c>
      <c r="W1100" s="15">
        <v>8</v>
      </c>
      <c r="X1100" s="15" t="s">
        <v>1746</v>
      </c>
      <c r="Y1100" s="15" t="s">
        <v>1746</v>
      </c>
      <c r="Z1100" s="25" t="s">
        <v>2135</v>
      </c>
    </row>
    <row r="1101" spans="1:26" x14ac:dyDescent="0.25">
      <c r="A1101" s="29">
        <v>1100</v>
      </c>
      <c r="B1101" s="1" t="s">
        <v>2126</v>
      </c>
      <c r="C1101" s="1" t="s">
        <v>1078</v>
      </c>
      <c r="D1101" s="10">
        <v>44740</v>
      </c>
      <c r="E1101" s="7">
        <v>0.54166666666666696</v>
      </c>
      <c r="F1101" s="7">
        <v>0.86111111111111105</v>
      </c>
      <c r="G1101" s="22">
        <v>1200</v>
      </c>
      <c r="H1101" s="22" t="s">
        <v>2072</v>
      </c>
      <c r="I1101" s="23">
        <v>0</v>
      </c>
      <c r="J1101" s="23">
        <v>7.18</v>
      </c>
      <c r="K1101" s="23">
        <v>6.06</v>
      </c>
      <c r="L1101" s="23">
        <v>6.5</v>
      </c>
      <c r="M1101" s="23" t="s">
        <v>1746</v>
      </c>
      <c r="N1101" s="23">
        <v>7</v>
      </c>
      <c r="O1101" s="23">
        <f>0.12*7</f>
        <v>0.84</v>
      </c>
      <c r="P1101" s="15" t="s">
        <v>1746</v>
      </c>
      <c r="Q1101" s="15" t="s">
        <v>1746</v>
      </c>
      <c r="R1101" s="24">
        <v>3</v>
      </c>
      <c r="S1101" s="35">
        <v>0</v>
      </c>
      <c r="T1101" s="36">
        <v>0</v>
      </c>
      <c r="U1101" s="15">
        <v>0</v>
      </c>
      <c r="V1101" s="24">
        <v>0</v>
      </c>
      <c r="W1101" s="15">
        <v>7</v>
      </c>
      <c r="X1101" s="15" t="s">
        <v>1746</v>
      </c>
      <c r="Y1101" s="15" t="s">
        <v>1746</v>
      </c>
      <c r="Z1101" s="25" t="s">
        <v>2136</v>
      </c>
    </row>
    <row r="1102" spans="1:26" x14ac:dyDescent="0.25">
      <c r="A1102" s="29">
        <v>1101</v>
      </c>
      <c r="B1102" s="1" t="s">
        <v>2137</v>
      </c>
      <c r="C1102" s="1" t="s">
        <v>1846</v>
      </c>
      <c r="D1102" s="10">
        <v>44762</v>
      </c>
      <c r="E1102" s="7">
        <v>0.4375</v>
      </c>
      <c r="F1102" s="7">
        <v>0.90625</v>
      </c>
      <c r="G1102" s="22">
        <v>1200</v>
      </c>
      <c r="H1102" s="22" t="s">
        <v>1752</v>
      </c>
      <c r="I1102" s="23">
        <v>5.21</v>
      </c>
      <c r="J1102" s="23">
        <v>5.88</v>
      </c>
      <c r="K1102" s="23">
        <v>5.8</v>
      </c>
      <c r="L1102" s="23">
        <v>0</v>
      </c>
      <c r="M1102" s="23">
        <v>4.5</v>
      </c>
      <c r="N1102" s="23">
        <v>0</v>
      </c>
      <c r="O1102" s="23">
        <f>0.12*11</f>
        <v>1.3199999999999998</v>
      </c>
      <c r="P1102" s="15">
        <v>0.19</v>
      </c>
      <c r="Q1102" s="15">
        <v>0.23</v>
      </c>
      <c r="R1102" s="24">
        <v>0</v>
      </c>
      <c r="S1102" s="35">
        <v>1</v>
      </c>
      <c r="T1102" s="36">
        <f>(Q1102-P1102)*S1102</f>
        <v>4.0000000000000008E-2</v>
      </c>
      <c r="U1102" s="15">
        <v>0</v>
      </c>
      <c r="V1102" s="24">
        <v>0</v>
      </c>
      <c r="W1102" s="15">
        <v>11</v>
      </c>
      <c r="X1102" s="15" t="s">
        <v>1746</v>
      </c>
      <c r="Y1102" s="15" t="s">
        <v>1746</v>
      </c>
      <c r="Z1102" s="25" t="s">
        <v>2138</v>
      </c>
    </row>
    <row r="1103" spans="1:26" x14ac:dyDescent="0.25">
      <c r="A1103" s="29">
        <v>1102</v>
      </c>
      <c r="B1103" s="1" t="s">
        <v>2137</v>
      </c>
      <c r="C1103" s="1" t="s">
        <v>2139</v>
      </c>
      <c r="D1103" s="10">
        <v>44770</v>
      </c>
      <c r="E1103" s="7">
        <v>0.5</v>
      </c>
      <c r="F1103" s="7">
        <v>0.66666666666666696</v>
      </c>
      <c r="G1103" s="22">
        <v>1200</v>
      </c>
      <c r="H1103" s="22" t="s">
        <v>25</v>
      </c>
      <c r="I1103" s="23">
        <v>1.59</v>
      </c>
      <c r="J1103" s="23">
        <v>1.86</v>
      </c>
      <c r="K1103" s="23">
        <v>1.83</v>
      </c>
      <c r="L1103" s="23">
        <v>3.5</v>
      </c>
      <c r="M1103" s="23">
        <v>6.5</v>
      </c>
      <c r="N1103" s="23">
        <v>6.1</v>
      </c>
      <c r="O1103" s="23">
        <f>0.12*4</f>
        <v>0.48</v>
      </c>
      <c r="P1103" s="15">
        <v>2.7</v>
      </c>
      <c r="Q1103" s="15">
        <v>2.9</v>
      </c>
      <c r="R1103" s="24">
        <v>0</v>
      </c>
      <c r="S1103" s="35">
        <v>0</v>
      </c>
      <c r="T1103" s="36">
        <f>(Q1103-P1103-O1103)*S1103</f>
        <v>0</v>
      </c>
      <c r="U1103" s="15">
        <v>0</v>
      </c>
      <c r="V1103" s="24">
        <v>0</v>
      </c>
      <c r="W1103" s="15">
        <v>4</v>
      </c>
      <c r="X1103" s="15" t="s">
        <v>1746</v>
      </c>
      <c r="Y1103" s="15" t="s">
        <v>1746</v>
      </c>
      <c r="Z1103" s="25" t="s">
        <v>2140</v>
      </c>
    </row>
    <row r="1104" spans="1:26" x14ac:dyDescent="0.25">
      <c r="A1104" s="29">
        <v>1103</v>
      </c>
      <c r="B1104" s="1" t="s">
        <v>2137</v>
      </c>
      <c r="C1104" s="1" t="s">
        <v>925</v>
      </c>
      <c r="D1104" s="10">
        <v>44771</v>
      </c>
      <c r="E1104" s="7">
        <v>0.55555555555555602</v>
      </c>
      <c r="F1104" s="7">
        <v>0.84722222222222199</v>
      </c>
      <c r="G1104" s="22">
        <v>1200</v>
      </c>
      <c r="H1104" s="22" t="s">
        <v>25</v>
      </c>
      <c r="I1104" s="23">
        <v>9.44</v>
      </c>
      <c r="J1104" s="23">
        <v>9.44</v>
      </c>
      <c r="K1104" s="23">
        <v>4.9800000000000004</v>
      </c>
      <c r="L1104" s="23">
        <v>14.5</v>
      </c>
      <c r="M1104" s="23">
        <v>14.5</v>
      </c>
      <c r="N1104" s="23">
        <v>4.7</v>
      </c>
      <c r="O1104" s="23">
        <f>0.12*7</f>
        <v>0.84</v>
      </c>
      <c r="P1104" s="15">
        <v>0.2</v>
      </c>
      <c r="Q1104" s="15">
        <v>3.25</v>
      </c>
      <c r="R1104" s="24">
        <v>10</v>
      </c>
      <c r="S1104" s="35">
        <v>1</v>
      </c>
      <c r="T1104" s="36">
        <f>(Q1104-P1104)*S1104</f>
        <v>3.05</v>
      </c>
      <c r="U1104" s="15">
        <v>1</v>
      </c>
      <c r="V1104" s="24">
        <v>3.05</v>
      </c>
      <c r="W1104" s="15">
        <v>7</v>
      </c>
      <c r="X1104" s="15" t="s">
        <v>1746</v>
      </c>
      <c r="Y1104" s="15" t="s">
        <v>1746</v>
      </c>
      <c r="Z1104" s="25" t="s">
        <v>2141</v>
      </c>
    </row>
    <row r="1105" spans="1:26" x14ac:dyDescent="0.25">
      <c r="A1105" s="29">
        <v>1104</v>
      </c>
      <c r="B1105" s="1" t="s">
        <v>2137</v>
      </c>
      <c r="C1105" s="1" t="s">
        <v>1846</v>
      </c>
      <c r="D1105" s="10">
        <v>44772</v>
      </c>
      <c r="E1105" s="7">
        <v>0.40972222222222199</v>
      </c>
      <c r="F1105" s="7">
        <v>0.83333333333333304</v>
      </c>
      <c r="G1105" s="22">
        <v>1200</v>
      </c>
      <c r="H1105" s="22" t="s">
        <v>32</v>
      </c>
      <c r="I1105" s="23">
        <v>5.05</v>
      </c>
      <c r="J1105" s="23">
        <v>6.64</v>
      </c>
      <c r="K1105" s="23">
        <v>6.64</v>
      </c>
      <c r="L1105" s="23">
        <v>0</v>
      </c>
      <c r="M1105" s="23">
        <v>4.5</v>
      </c>
      <c r="N1105" s="23">
        <v>0</v>
      </c>
      <c r="O1105" s="23">
        <f>0.12*10</f>
        <v>1.2</v>
      </c>
      <c r="P1105" s="15">
        <v>0.2</v>
      </c>
      <c r="Q1105" s="15">
        <v>0.2</v>
      </c>
      <c r="R1105" s="24">
        <v>0</v>
      </c>
      <c r="S1105" s="35">
        <v>0</v>
      </c>
      <c r="T1105" s="36">
        <f t="shared" ref="T1105:T1163" si="5">(Q1105-P1105)*S1105</f>
        <v>0</v>
      </c>
      <c r="U1105" s="15">
        <v>0</v>
      </c>
      <c r="V1105" s="24">
        <v>0</v>
      </c>
      <c r="W1105" s="15">
        <v>10</v>
      </c>
      <c r="X1105" s="15" t="s">
        <v>1746</v>
      </c>
      <c r="Y1105" s="15" t="s">
        <v>1746</v>
      </c>
      <c r="Z1105" s="25" t="s">
        <v>2142</v>
      </c>
    </row>
    <row r="1106" spans="1:26" x14ac:dyDescent="0.25">
      <c r="A1106" s="29">
        <v>1105</v>
      </c>
      <c r="B1106" s="1" t="s">
        <v>2137</v>
      </c>
      <c r="C1106" s="1" t="s">
        <v>1728</v>
      </c>
      <c r="D1106" s="10">
        <v>44775</v>
      </c>
      <c r="E1106" s="7">
        <v>0.44444444444444398</v>
      </c>
      <c r="F1106" s="7">
        <v>0.64930555555555602</v>
      </c>
      <c r="G1106" s="22">
        <v>1200</v>
      </c>
      <c r="H1106" s="22" t="s">
        <v>25</v>
      </c>
      <c r="I1106" s="23">
        <v>5.98</v>
      </c>
      <c r="J1106" s="23">
        <v>28.5</v>
      </c>
      <c r="K1106" s="23">
        <v>28.5</v>
      </c>
      <c r="L1106" s="23">
        <v>3</v>
      </c>
      <c r="M1106" s="23">
        <v>3</v>
      </c>
      <c r="N1106" s="23">
        <v>0</v>
      </c>
      <c r="O1106" s="23">
        <f>0.12*4.9</f>
        <v>0.58799999999999997</v>
      </c>
      <c r="P1106" s="15">
        <v>0</v>
      </c>
      <c r="Q1106" s="15">
        <v>0</v>
      </c>
      <c r="R1106" s="24">
        <v>0</v>
      </c>
      <c r="S1106" s="35">
        <v>0</v>
      </c>
      <c r="T1106" s="36">
        <f t="shared" si="5"/>
        <v>0</v>
      </c>
      <c r="U1106" s="15">
        <v>0</v>
      </c>
      <c r="V1106" s="24">
        <v>0</v>
      </c>
      <c r="W1106" s="15">
        <v>4.9000000000000004</v>
      </c>
      <c r="X1106" s="15" t="s">
        <v>1746</v>
      </c>
      <c r="Y1106" s="15" t="s">
        <v>1746</v>
      </c>
      <c r="Z1106" s="25" t="s">
        <v>2143</v>
      </c>
    </row>
    <row r="1107" spans="1:26" x14ac:dyDescent="0.25">
      <c r="A1107" s="29">
        <v>1106</v>
      </c>
      <c r="B1107" s="1" t="s">
        <v>123</v>
      </c>
      <c r="C1107" s="1" t="s">
        <v>769</v>
      </c>
      <c r="D1107" s="10">
        <v>44783</v>
      </c>
      <c r="E1107" s="7">
        <v>0.44444444444444398</v>
      </c>
      <c r="F1107" s="7">
        <v>0.52777777777777801</v>
      </c>
      <c r="G1107" s="22">
        <v>1200</v>
      </c>
      <c r="H1107" s="22" t="s">
        <v>25</v>
      </c>
      <c r="I1107" s="23">
        <v>5.24</v>
      </c>
      <c r="J1107" s="23">
        <v>6.21</v>
      </c>
      <c r="K1107" s="23">
        <v>6.05</v>
      </c>
      <c r="L1107" s="23">
        <v>0</v>
      </c>
      <c r="M1107" s="23">
        <v>0</v>
      </c>
      <c r="N1107" s="23">
        <v>0</v>
      </c>
      <c r="O1107" s="23">
        <v>0.12</v>
      </c>
      <c r="P1107" s="15">
        <v>0.45</v>
      </c>
      <c r="Q1107" s="15">
        <v>0.66</v>
      </c>
      <c r="R1107" s="24">
        <v>0</v>
      </c>
      <c r="S1107" s="35">
        <v>1</v>
      </c>
      <c r="T1107" s="36">
        <f t="shared" si="5"/>
        <v>0.21000000000000002</v>
      </c>
      <c r="U1107" s="15">
        <v>1</v>
      </c>
      <c r="V1107" s="24">
        <v>0.21</v>
      </c>
      <c r="W1107" s="15">
        <v>1</v>
      </c>
      <c r="X1107" s="15" t="s">
        <v>1746</v>
      </c>
      <c r="Y1107" s="15" t="s">
        <v>1746</v>
      </c>
      <c r="Z1107" s="25" t="s">
        <v>2144</v>
      </c>
    </row>
    <row r="1108" spans="1:26" x14ac:dyDescent="0.25">
      <c r="A1108" s="29">
        <v>1107</v>
      </c>
      <c r="B1108" s="1" t="s">
        <v>137</v>
      </c>
      <c r="C1108" s="1" t="s">
        <v>1909</v>
      </c>
      <c r="D1108" s="10">
        <v>44803</v>
      </c>
      <c r="E1108" s="7">
        <v>0.45833333333333298</v>
      </c>
      <c r="F1108" s="7">
        <v>0.67708333333333304</v>
      </c>
      <c r="G1108" s="22">
        <v>1200</v>
      </c>
      <c r="H1108" s="22" t="s">
        <v>25</v>
      </c>
      <c r="I1108" s="23">
        <v>6.72</v>
      </c>
      <c r="J1108" s="23">
        <v>7.83</v>
      </c>
      <c r="K1108" s="23">
        <v>5.49</v>
      </c>
      <c r="L1108" s="23">
        <v>5</v>
      </c>
      <c r="M1108" s="23">
        <v>8</v>
      </c>
      <c r="N1108" s="23">
        <v>6</v>
      </c>
      <c r="O1108" s="23">
        <f>0.12*5.3</f>
        <v>0.63600000000000001</v>
      </c>
      <c r="P1108" s="15">
        <v>0.2</v>
      </c>
      <c r="Q1108" s="15">
        <v>5.0999999999999996</v>
      </c>
      <c r="R1108" s="24">
        <v>5</v>
      </c>
      <c r="S1108" s="35">
        <v>1</v>
      </c>
      <c r="T1108" s="36">
        <f t="shared" si="5"/>
        <v>4.8999999999999995</v>
      </c>
      <c r="U1108" s="15">
        <v>1</v>
      </c>
      <c r="V1108" s="24">
        <v>4.9000000000000004</v>
      </c>
      <c r="W1108" s="15">
        <v>5.3</v>
      </c>
      <c r="X1108" s="15" t="s">
        <v>1746</v>
      </c>
      <c r="Y1108" s="15" t="s">
        <v>1746</v>
      </c>
      <c r="Z1108" s="25" t="s">
        <v>2145</v>
      </c>
    </row>
    <row r="1109" spans="1:26" x14ac:dyDescent="0.25">
      <c r="A1109" s="29">
        <v>1108</v>
      </c>
      <c r="B1109" s="1" t="s">
        <v>137</v>
      </c>
      <c r="C1109" s="1" t="s">
        <v>2146</v>
      </c>
      <c r="D1109" s="10">
        <v>44803</v>
      </c>
      <c r="E1109" s="7">
        <v>0.70833333333333304</v>
      </c>
      <c r="F1109" s="7">
        <v>0.82291666666666696</v>
      </c>
      <c r="G1109" s="22">
        <v>1200</v>
      </c>
      <c r="H1109" s="22" t="s">
        <v>25</v>
      </c>
      <c r="I1109" s="23">
        <v>4.75</v>
      </c>
      <c r="J1109" s="23">
        <v>4.75</v>
      </c>
      <c r="K1109" s="23">
        <v>4.32</v>
      </c>
      <c r="L1109" s="23">
        <v>0</v>
      </c>
      <c r="M1109" s="23">
        <v>3.5</v>
      </c>
      <c r="N1109" s="23">
        <v>3.5</v>
      </c>
      <c r="O1109" s="23">
        <f>0.12*2.8</f>
        <v>0.33599999999999997</v>
      </c>
      <c r="P1109" s="15">
        <v>0.2</v>
      </c>
      <c r="Q1109" s="15">
        <v>1.2</v>
      </c>
      <c r="R1109" s="24">
        <v>1</v>
      </c>
      <c r="S1109" s="35">
        <v>1</v>
      </c>
      <c r="T1109" s="36">
        <f t="shared" si="5"/>
        <v>1</v>
      </c>
      <c r="U1109" s="15">
        <v>1</v>
      </c>
      <c r="V1109" s="24">
        <v>1</v>
      </c>
      <c r="W1109" s="15">
        <v>2.8</v>
      </c>
      <c r="X1109" s="15" t="s">
        <v>1746</v>
      </c>
      <c r="Y1109" s="15" t="s">
        <v>1746</v>
      </c>
      <c r="Z1109" s="25" t="s">
        <v>2147</v>
      </c>
    </row>
    <row r="1110" spans="1:26" x14ac:dyDescent="0.25">
      <c r="A1110" s="29">
        <v>1109</v>
      </c>
      <c r="B1110" s="1" t="s">
        <v>137</v>
      </c>
      <c r="C1110" s="1" t="s">
        <v>54</v>
      </c>
      <c r="D1110" s="10">
        <v>44812</v>
      </c>
      <c r="E1110" s="7">
        <v>0.5</v>
      </c>
      <c r="F1110" s="7">
        <v>0.59722222222222199</v>
      </c>
      <c r="G1110" s="22">
        <v>1200</v>
      </c>
      <c r="H1110" s="22" t="s">
        <v>100</v>
      </c>
      <c r="I1110" s="23">
        <v>2.82</v>
      </c>
      <c r="J1110" s="23">
        <v>3.01</v>
      </c>
      <c r="K1110" s="23">
        <v>2.94</v>
      </c>
      <c r="L1110" s="23">
        <v>8</v>
      </c>
      <c r="M1110" s="23">
        <v>8.5</v>
      </c>
      <c r="N1110" s="23">
        <v>7.5</v>
      </c>
      <c r="O1110" s="23">
        <f>0.12*2.3</f>
        <v>0.27599999999999997</v>
      </c>
      <c r="P1110" s="15">
        <v>8.9</v>
      </c>
      <c r="Q1110" s="15">
        <v>9.1</v>
      </c>
      <c r="R1110" s="24">
        <v>1</v>
      </c>
      <c r="S1110" s="35">
        <v>0</v>
      </c>
      <c r="T1110" s="36">
        <v>0</v>
      </c>
      <c r="U1110" s="15">
        <v>0</v>
      </c>
      <c r="V1110" s="24">
        <v>0</v>
      </c>
      <c r="W1110" s="15">
        <v>2.2999999999999998</v>
      </c>
      <c r="X1110" s="15" t="s">
        <v>1746</v>
      </c>
      <c r="Y1110" s="15" t="s">
        <v>1746</v>
      </c>
      <c r="Z1110" s="25" t="s">
        <v>2148</v>
      </c>
    </row>
    <row r="1111" spans="1:26" x14ac:dyDescent="0.25">
      <c r="A1111" s="29">
        <v>1110</v>
      </c>
      <c r="B1111" s="1" t="s">
        <v>137</v>
      </c>
      <c r="C1111" s="1" t="s">
        <v>1923</v>
      </c>
      <c r="D1111" s="10">
        <v>44812</v>
      </c>
      <c r="E1111" s="7">
        <v>0.66666666666666696</v>
      </c>
      <c r="F1111" s="7">
        <v>0.77777777777777801</v>
      </c>
      <c r="G1111" s="22">
        <v>1200</v>
      </c>
      <c r="H1111" s="22" t="s">
        <v>100</v>
      </c>
      <c r="I1111" s="23">
        <v>3.57</v>
      </c>
      <c r="J1111" s="23">
        <v>3.95</v>
      </c>
      <c r="K1111" s="23">
        <v>3.91</v>
      </c>
      <c r="L1111" s="23">
        <v>7.6</v>
      </c>
      <c r="M1111" s="23">
        <v>8.3000000000000007</v>
      </c>
      <c r="N1111" s="23">
        <v>7.7</v>
      </c>
      <c r="O1111" s="23">
        <f>0.12*2.7</f>
        <v>0.32400000000000001</v>
      </c>
      <c r="P1111" s="15">
        <v>8.6999999999999993</v>
      </c>
      <c r="Q1111" s="15">
        <v>9</v>
      </c>
      <c r="R1111" s="24">
        <v>4</v>
      </c>
      <c r="S1111" s="35">
        <v>0</v>
      </c>
      <c r="T1111" s="36">
        <f t="shared" si="5"/>
        <v>0</v>
      </c>
      <c r="U1111" s="15">
        <v>0</v>
      </c>
      <c r="V1111" s="24">
        <v>0</v>
      </c>
      <c r="W1111" s="15">
        <v>2.7</v>
      </c>
      <c r="X1111" s="15" t="s">
        <v>1746</v>
      </c>
      <c r="Y1111" s="15" t="s">
        <v>1746</v>
      </c>
      <c r="Z1111" s="25" t="s">
        <v>2149</v>
      </c>
    </row>
    <row r="1112" spans="1:26" x14ac:dyDescent="0.25">
      <c r="A1112" s="29">
        <v>1111</v>
      </c>
      <c r="B1112" s="1" t="s">
        <v>123</v>
      </c>
      <c r="C1112" s="1" t="s">
        <v>54</v>
      </c>
      <c r="D1112" s="10">
        <v>44822</v>
      </c>
      <c r="E1112" s="7">
        <v>0.79861111111111105</v>
      </c>
      <c r="F1112" s="7">
        <v>0.92708333333333304</v>
      </c>
      <c r="G1112" s="22">
        <v>1200</v>
      </c>
      <c r="H1112" s="22" t="s">
        <v>50</v>
      </c>
      <c r="I1112" s="23">
        <v>3.08</v>
      </c>
      <c r="J1112" s="23">
        <v>7.59</v>
      </c>
      <c r="K1112" s="23">
        <v>7.59</v>
      </c>
      <c r="L1112" s="23">
        <v>0</v>
      </c>
      <c r="M1112" s="23">
        <v>0</v>
      </c>
      <c r="N1112" s="23">
        <v>0</v>
      </c>
      <c r="O1112" s="23">
        <f>3.1*0.12</f>
        <v>0.372</v>
      </c>
      <c r="P1112" s="15">
        <v>0.4</v>
      </c>
      <c r="Q1112" s="15">
        <v>2.7</v>
      </c>
      <c r="R1112" s="24">
        <v>0</v>
      </c>
      <c r="S1112" s="35">
        <v>1</v>
      </c>
      <c r="T1112" s="36">
        <f t="shared" si="5"/>
        <v>2.3000000000000003</v>
      </c>
      <c r="U1112" s="15">
        <v>1</v>
      </c>
      <c r="V1112" s="24">
        <v>2.2999999999999998</v>
      </c>
      <c r="W1112" s="15">
        <v>3.1</v>
      </c>
      <c r="X1112" s="15" t="s">
        <v>1746</v>
      </c>
      <c r="Y1112" s="15" t="s">
        <v>1746</v>
      </c>
      <c r="Z1112" s="25" t="s">
        <v>2150</v>
      </c>
    </row>
    <row r="1113" spans="1:26" x14ac:dyDescent="0.25">
      <c r="A1113" s="29">
        <v>1112</v>
      </c>
      <c r="B1113" s="1" t="s">
        <v>123</v>
      </c>
      <c r="C1113" s="1" t="s">
        <v>1909</v>
      </c>
      <c r="D1113" s="10">
        <v>44823</v>
      </c>
      <c r="E1113" s="7">
        <v>0.57638888888888895</v>
      </c>
      <c r="F1113" s="7">
        <v>0.82638888888888895</v>
      </c>
      <c r="G1113" s="22">
        <v>1200</v>
      </c>
      <c r="H1113" s="22" t="s">
        <v>25</v>
      </c>
      <c r="I1113" s="23">
        <v>4.97</v>
      </c>
      <c r="J1113" s="23">
        <v>4.97</v>
      </c>
      <c r="K1113" s="23">
        <v>3.99</v>
      </c>
      <c r="L1113" s="23">
        <v>0.3</v>
      </c>
      <c r="M1113" s="23">
        <v>3.6</v>
      </c>
      <c r="N1113" s="23">
        <v>2.8</v>
      </c>
      <c r="O1113" s="23">
        <f>0.12*6</f>
        <v>0.72</v>
      </c>
      <c r="P1113" s="15">
        <v>0.3</v>
      </c>
      <c r="Q1113" s="15">
        <v>3.6</v>
      </c>
      <c r="R1113" s="24">
        <v>5.5</v>
      </c>
      <c r="S1113" s="35">
        <v>3</v>
      </c>
      <c r="T1113" s="36">
        <f t="shared" si="5"/>
        <v>9.9</v>
      </c>
      <c r="U1113" s="15">
        <v>7</v>
      </c>
      <c r="V1113" s="24">
        <v>10.834</v>
      </c>
      <c r="W1113" s="15">
        <v>6</v>
      </c>
      <c r="X1113" s="15" t="s">
        <v>1746</v>
      </c>
      <c r="Y1113" s="15" t="s">
        <v>1746</v>
      </c>
      <c r="Z1113" s="25" t="s">
        <v>2151</v>
      </c>
    </row>
    <row r="1114" spans="1:26" x14ac:dyDescent="0.25">
      <c r="A1114" s="29">
        <v>1113</v>
      </c>
      <c r="B1114" s="1" t="s">
        <v>123</v>
      </c>
      <c r="C1114" s="1" t="s">
        <v>2152</v>
      </c>
      <c r="D1114" s="10">
        <v>44824</v>
      </c>
      <c r="E1114" s="7">
        <v>0.57638888888888895</v>
      </c>
      <c r="F1114" s="7">
        <v>0.82638888888888895</v>
      </c>
      <c r="G1114" s="22">
        <v>1200</v>
      </c>
      <c r="H1114" s="22" t="s">
        <v>100</v>
      </c>
      <c r="I1114" s="23">
        <v>0</v>
      </c>
      <c r="J1114" s="23">
        <v>23.24</v>
      </c>
      <c r="K1114" s="23">
        <v>23.24</v>
      </c>
      <c r="L1114" s="23">
        <v>0</v>
      </c>
      <c r="M1114" s="23">
        <v>0</v>
      </c>
      <c r="N1114" s="23">
        <v>0</v>
      </c>
      <c r="O1114" s="23">
        <f>0.12*6</f>
        <v>0.72</v>
      </c>
      <c r="P1114" s="15">
        <v>0</v>
      </c>
      <c r="Q1114" s="15">
        <v>0</v>
      </c>
      <c r="R1114" s="24">
        <v>0</v>
      </c>
      <c r="S1114" s="35">
        <v>0</v>
      </c>
      <c r="T1114" s="36">
        <f t="shared" si="5"/>
        <v>0</v>
      </c>
      <c r="U1114" s="15">
        <v>0</v>
      </c>
      <c r="V1114" s="24">
        <v>0</v>
      </c>
      <c r="W1114" s="15">
        <v>6</v>
      </c>
      <c r="X1114" s="15" t="s">
        <v>1746</v>
      </c>
      <c r="Y1114" s="15" t="s">
        <v>1746</v>
      </c>
      <c r="Z1114" s="25" t="s">
        <v>2153</v>
      </c>
    </row>
    <row r="1115" spans="1:26" x14ac:dyDescent="0.25">
      <c r="A1115" s="29">
        <v>1114</v>
      </c>
      <c r="B1115" s="1" t="s">
        <v>123</v>
      </c>
      <c r="C1115" s="1" t="s">
        <v>2152</v>
      </c>
      <c r="D1115" s="10">
        <v>44825</v>
      </c>
      <c r="E1115" s="7">
        <v>0.52430555555555602</v>
      </c>
      <c r="F1115" s="7">
        <v>0.85763888888888895</v>
      </c>
      <c r="G1115" s="22">
        <v>1200</v>
      </c>
      <c r="H1115" s="22" t="s">
        <v>100</v>
      </c>
      <c r="I1115" s="23">
        <v>23.12</v>
      </c>
      <c r="J1115" s="23">
        <v>23.54</v>
      </c>
      <c r="K1115" s="23">
        <v>17.91</v>
      </c>
      <c r="L1115" s="23">
        <v>0</v>
      </c>
      <c r="M1115" s="23">
        <v>5.9</v>
      </c>
      <c r="N1115" s="23">
        <v>2.6</v>
      </c>
      <c r="O1115" s="23">
        <f>0.12*8</f>
        <v>0.96</v>
      </c>
      <c r="P1115" s="15">
        <v>0</v>
      </c>
      <c r="Q1115" s="15">
        <v>1.7</v>
      </c>
      <c r="R1115" s="24">
        <v>40</v>
      </c>
      <c r="S1115" s="35">
        <v>1</v>
      </c>
      <c r="T1115" s="36">
        <f t="shared" si="5"/>
        <v>1.7</v>
      </c>
      <c r="U1115" s="15">
        <v>1</v>
      </c>
      <c r="V1115" s="24">
        <v>1.7</v>
      </c>
      <c r="W1115" s="15">
        <v>8</v>
      </c>
      <c r="X1115" s="15" t="s">
        <v>1746</v>
      </c>
      <c r="Y1115" s="15" t="s">
        <v>1746</v>
      </c>
      <c r="Z1115" s="25" t="s">
        <v>2154</v>
      </c>
    </row>
    <row r="1116" spans="1:26" x14ac:dyDescent="0.25">
      <c r="A1116" s="29">
        <v>1115</v>
      </c>
      <c r="B1116" s="1" t="s">
        <v>123</v>
      </c>
      <c r="C1116" s="1" t="s">
        <v>2155</v>
      </c>
      <c r="D1116" s="10">
        <v>44826</v>
      </c>
      <c r="E1116" s="7">
        <v>0.67361111111111105</v>
      </c>
      <c r="F1116" s="7">
        <v>0.84027777777777801</v>
      </c>
      <c r="G1116" s="22">
        <v>1200</v>
      </c>
      <c r="H1116" s="22" t="s">
        <v>25</v>
      </c>
      <c r="I1116" s="23">
        <v>10.51</v>
      </c>
      <c r="J1116" s="23">
        <v>10.77</v>
      </c>
      <c r="K1116" s="23">
        <v>9.1300000000000008</v>
      </c>
      <c r="L1116" s="23">
        <v>3</v>
      </c>
      <c r="M1116" s="23">
        <v>6.5</v>
      </c>
      <c r="N1116" s="23">
        <v>6.2</v>
      </c>
      <c r="O1116" s="23">
        <f>0.12*4</f>
        <v>0.48</v>
      </c>
      <c r="P1116" s="15">
        <v>0.2</v>
      </c>
      <c r="Q1116" s="15">
        <v>2.6</v>
      </c>
      <c r="R1116" s="24">
        <v>2.5</v>
      </c>
      <c r="S1116" s="35">
        <v>3</v>
      </c>
      <c r="T1116" s="36">
        <f>(Q1116-P1116)*S1116</f>
        <v>7.1999999999999993</v>
      </c>
      <c r="U1116" s="15">
        <v>8</v>
      </c>
      <c r="V1116" s="24">
        <v>16.3752</v>
      </c>
      <c r="W1116" s="15">
        <v>4</v>
      </c>
      <c r="X1116" s="15" t="s">
        <v>1746</v>
      </c>
      <c r="Y1116" s="15" t="s">
        <v>1746</v>
      </c>
      <c r="Z1116" s="25" t="s">
        <v>2156</v>
      </c>
    </row>
    <row r="1117" spans="1:26" x14ac:dyDescent="0.25">
      <c r="A1117" s="29">
        <v>1116</v>
      </c>
      <c r="B1117" s="1" t="s">
        <v>123</v>
      </c>
      <c r="C1117" s="1" t="s">
        <v>771</v>
      </c>
      <c r="D1117" s="10">
        <v>44827</v>
      </c>
      <c r="E1117" s="7">
        <v>0.42708333333333298</v>
      </c>
      <c r="F1117" s="7">
        <v>0.67708333333333304</v>
      </c>
      <c r="G1117" s="22">
        <v>1200</v>
      </c>
      <c r="H1117" s="22" t="s">
        <v>25</v>
      </c>
      <c r="I1117" s="23">
        <v>8.0500000000000007</v>
      </c>
      <c r="J1117" s="23">
        <v>8.89</v>
      </c>
      <c r="K1117" s="23">
        <v>7.42</v>
      </c>
      <c r="L1117" s="23">
        <v>3</v>
      </c>
      <c r="M1117" s="23">
        <v>6.5</v>
      </c>
      <c r="N1117" s="23">
        <v>5</v>
      </c>
      <c r="O1117" s="23">
        <f>0.12*6</f>
        <v>0.72</v>
      </c>
      <c r="P1117" s="15">
        <v>0.2</v>
      </c>
      <c r="Q1117" s="15">
        <v>3.1</v>
      </c>
      <c r="R1117" s="24">
        <v>5.5</v>
      </c>
      <c r="S1117" s="35">
        <v>3</v>
      </c>
      <c r="T1117" s="36">
        <f t="shared" si="5"/>
        <v>8.6999999999999993</v>
      </c>
      <c r="U1117" s="15">
        <v>7</v>
      </c>
      <c r="V1117" s="24">
        <v>13.3751</v>
      </c>
      <c r="W1117" s="15">
        <v>6</v>
      </c>
      <c r="X1117" s="15" t="s">
        <v>1746</v>
      </c>
      <c r="Y1117" s="15" t="s">
        <v>1746</v>
      </c>
      <c r="Z1117" s="25" t="s">
        <v>2157</v>
      </c>
    </row>
    <row r="1118" spans="1:26" x14ac:dyDescent="0.25">
      <c r="A1118" s="29">
        <v>1117</v>
      </c>
      <c r="B1118" s="1" t="s">
        <v>123</v>
      </c>
      <c r="C1118" s="1" t="s">
        <v>27</v>
      </c>
      <c r="D1118" s="10">
        <v>44828</v>
      </c>
      <c r="E1118" s="7">
        <v>0.45486111111111099</v>
      </c>
      <c r="F1118" s="7">
        <v>0.78819444444444497</v>
      </c>
      <c r="G1118" s="22">
        <v>1200</v>
      </c>
      <c r="H1118" s="22" t="s">
        <v>25</v>
      </c>
      <c r="I1118" s="23">
        <v>2.75</v>
      </c>
      <c r="J1118" s="23">
        <v>21.85</v>
      </c>
      <c r="K1118" s="23">
        <v>21.85</v>
      </c>
      <c r="L1118" s="23">
        <v>0</v>
      </c>
      <c r="M1118" s="23">
        <v>1.8</v>
      </c>
      <c r="N1118" s="23">
        <v>1.2</v>
      </c>
      <c r="O1118" s="23">
        <f>0.12*8</f>
        <v>0.96</v>
      </c>
      <c r="P1118" s="15">
        <v>0.2</v>
      </c>
      <c r="Q1118" s="15">
        <v>0.3</v>
      </c>
      <c r="R1118" s="24">
        <v>1</v>
      </c>
      <c r="S1118" s="35">
        <v>1</v>
      </c>
      <c r="T1118" s="36">
        <f t="shared" si="5"/>
        <v>9.9999999999999978E-2</v>
      </c>
      <c r="U1118" s="15">
        <v>1</v>
      </c>
      <c r="V1118" s="24">
        <v>0.1</v>
      </c>
      <c r="W1118" s="15">
        <v>8</v>
      </c>
      <c r="X1118" s="15" t="s">
        <v>1746</v>
      </c>
      <c r="Y1118" s="15" t="s">
        <v>1746</v>
      </c>
      <c r="Z1118" s="25" t="s">
        <v>2158</v>
      </c>
    </row>
    <row r="1119" spans="1:26" x14ac:dyDescent="0.25">
      <c r="A1119" s="29">
        <v>1118</v>
      </c>
      <c r="B1119" s="1" t="s">
        <v>123</v>
      </c>
      <c r="C1119" s="1" t="s">
        <v>27</v>
      </c>
      <c r="D1119" s="10">
        <v>44829</v>
      </c>
      <c r="E1119" s="7">
        <v>0.375</v>
      </c>
      <c r="F1119" s="7">
        <v>0.46180555555555602</v>
      </c>
      <c r="G1119" s="22">
        <v>1200</v>
      </c>
      <c r="H1119" s="22" t="s">
        <v>25</v>
      </c>
      <c r="I1119" s="23">
        <v>21.62</v>
      </c>
      <c r="J1119" s="23">
        <v>28</v>
      </c>
      <c r="K1119" s="23">
        <v>28</v>
      </c>
      <c r="L1119" s="23">
        <v>0</v>
      </c>
      <c r="M1119" s="23">
        <v>0</v>
      </c>
      <c r="N1119" s="23">
        <v>0</v>
      </c>
      <c r="O1119" s="23">
        <f>0.12*2.1</f>
        <v>0.252</v>
      </c>
      <c r="P1119" s="15">
        <v>0</v>
      </c>
      <c r="Q1119" s="15">
        <v>0</v>
      </c>
      <c r="R1119" s="24">
        <v>0</v>
      </c>
      <c r="S1119" s="35">
        <v>0</v>
      </c>
      <c r="T1119" s="36">
        <f t="shared" si="5"/>
        <v>0</v>
      </c>
      <c r="U1119" s="35">
        <v>0</v>
      </c>
      <c r="V1119" s="36">
        <f t="shared" ref="V1119" si="6">(S1119-R1119)*U1119</f>
        <v>0</v>
      </c>
      <c r="W1119" s="15">
        <v>2.1</v>
      </c>
      <c r="X1119" s="15" t="s">
        <v>1746</v>
      </c>
      <c r="Y1119" s="15" t="s">
        <v>1746</v>
      </c>
      <c r="Z1119" s="25" t="s">
        <v>2159</v>
      </c>
    </row>
    <row r="1120" spans="1:26" x14ac:dyDescent="0.25">
      <c r="A1120" s="29">
        <v>1119</v>
      </c>
      <c r="B1120" s="1" t="s">
        <v>123</v>
      </c>
      <c r="C1120" s="1" t="s">
        <v>2139</v>
      </c>
      <c r="D1120" s="10">
        <v>44832</v>
      </c>
      <c r="E1120" s="7">
        <v>0.39930555555555602</v>
      </c>
      <c r="F1120" s="7">
        <v>0.875</v>
      </c>
      <c r="G1120" s="22">
        <v>1200</v>
      </c>
      <c r="H1120" s="22" t="s">
        <v>638</v>
      </c>
      <c r="I1120" s="23">
        <v>12.67</v>
      </c>
      <c r="J1120" s="23">
        <v>12.67</v>
      </c>
      <c r="K1120" s="23">
        <v>8.42</v>
      </c>
      <c r="L1120" s="23">
        <v>3</v>
      </c>
      <c r="M1120" s="23">
        <v>10</v>
      </c>
      <c r="N1120" s="23">
        <v>4.2</v>
      </c>
      <c r="O1120" s="23">
        <f>0.12*10</f>
        <v>1.2</v>
      </c>
      <c r="P1120" s="15">
        <v>0</v>
      </c>
      <c r="Q1120" s="15">
        <v>2.6</v>
      </c>
      <c r="R1120" s="24">
        <v>42</v>
      </c>
      <c r="S1120" s="35">
        <v>1</v>
      </c>
      <c r="T1120" s="36">
        <f t="shared" si="5"/>
        <v>2.6</v>
      </c>
      <c r="U1120" s="15">
        <v>1</v>
      </c>
      <c r="V1120" s="24">
        <v>2.6</v>
      </c>
      <c r="W1120" s="15">
        <v>10</v>
      </c>
      <c r="X1120" s="15" t="s">
        <v>1746</v>
      </c>
      <c r="Y1120" s="15" t="s">
        <v>1746</v>
      </c>
      <c r="Z1120" s="25" t="s">
        <v>2160</v>
      </c>
    </row>
    <row r="1121" spans="1:26" x14ac:dyDescent="0.25">
      <c r="A1121" s="29">
        <v>1120</v>
      </c>
      <c r="B1121" s="1" t="s">
        <v>123</v>
      </c>
      <c r="C1121" s="1" t="s">
        <v>2139</v>
      </c>
      <c r="D1121" s="10">
        <v>44833</v>
      </c>
      <c r="E1121" s="7">
        <v>0.40625</v>
      </c>
      <c r="F1121" s="7">
        <v>0.73958333333333304</v>
      </c>
      <c r="G1121" s="22">
        <v>1200</v>
      </c>
      <c r="H1121" s="22" t="s">
        <v>25</v>
      </c>
      <c r="I1121" s="23">
        <v>7.83</v>
      </c>
      <c r="J1121" s="23">
        <v>7.84</v>
      </c>
      <c r="K1121" s="23">
        <v>7.61</v>
      </c>
      <c r="L1121" s="23">
        <v>4.5</v>
      </c>
      <c r="M1121" s="23">
        <v>4.5</v>
      </c>
      <c r="N1121" s="23">
        <v>3.9</v>
      </c>
      <c r="O1121" s="23">
        <f>0.12*8</f>
        <v>0.96</v>
      </c>
      <c r="P1121" s="15">
        <v>2.6</v>
      </c>
      <c r="Q1121" s="15">
        <v>2.2000000000000002</v>
      </c>
      <c r="R1121" s="24">
        <v>24</v>
      </c>
      <c r="S1121" s="35">
        <v>0</v>
      </c>
      <c r="T1121" s="36">
        <f t="shared" si="5"/>
        <v>0</v>
      </c>
      <c r="U1121" s="15">
        <v>0</v>
      </c>
      <c r="V1121" s="24">
        <v>0</v>
      </c>
      <c r="W1121" s="15">
        <v>8</v>
      </c>
      <c r="X1121" s="15" t="s">
        <v>1746</v>
      </c>
      <c r="Y1121" s="15" t="s">
        <v>1746</v>
      </c>
      <c r="Z1121" s="25" t="s">
        <v>2161</v>
      </c>
    </row>
    <row r="1122" spans="1:26" x14ac:dyDescent="0.25">
      <c r="A1122" s="29">
        <v>1121</v>
      </c>
      <c r="B1122" s="1" t="s">
        <v>123</v>
      </c>
      <c r="C1122" s="1" t="s">
        <v>802</v>
      </c>
      <c r="D1122" s="10">
        <v>44841</v>
      </c>
      <c r="E1122" s="7">
        <v>0.50347222222222199</v>
      </c>
      <c r="F1122" s="7">
        <v>0.76041666666666696</v>
      </c>
      <c r="G1122" s="22">
        <v>1200</v>
      </c>
      <c r="H1122" s="22" t="s">
        <v>2162</v>
      </c>
      <c r="I1122" s="23">
        <v>0</v>
      </c>
      <c r="J1122" s="23">
        <v>8.81</v>
      </c>
      <c r="K1122" s="23">
        <v>8.81</v>
      </c>
      <c r="L1122" s="23">
        <v>0</v>
      </c>
      <c r="M1122" s="23">
        <v>0</v>
      </c>
      <c r="N1122" s="23">
        <v>0</v>
      </c>
      <c r="O1122" s="23">
        <f>0.12*6.2</f>
        <v>0.74399999999999999</v>
      </c>
      <c r="P1122" s="15">
        <v>0</v>
      </c>
      <c r="Q1122" s="15">
        <v>0</v>
      </c>
      <c r="R1122" s="24">
        <v>0</v>
      </c>
      <c r="S1122" s="35">
        <v>0</v>
      </c>
      <c r="T1122" s="36">
        <f t="shared" si="5"/>
        <v>0</v>
      </c>
      <c r="U1122" s="15">
        <v>0</v>
      </c>
      <c r="V1122" s="24">
        <v>0</v>
      </c>
      <c r="W1122" s="15">
        <v>6.2</v>
      </c>
      <c r="X1122" s="15" t="s">
        <v>1746</v>
      </c>
      <c r="Y1122" s="15" t="s">
        <v>1746</v>
      </c>
      <c r="Z1122" s="25" t="s">
        <v>2163</v>
      </c>
    </row>
    <row r="1123" spans="1:26" x14ac:dyDescent="0.25">
      <c r="A1123" s="29">
        <v>1122</v>
      </c>
      <c r="B1123" s="1" t="s">
        <v>123</v>
      </c>
      <c r="C1123" s="1" t="s">
        <v>84</v>
      </c>
      <c r="D1123" s="10">
        <v>44846</v>
      </c>
      <c r="E1123" s="7">
        <v>0.47916666666666702</v>
      </c>
      <c r="F1123" s="7">
        <v>0.84027777777777801</v>
      </c>
      <c r="G1123" s="22">
        <v>1200</v>
      </c>
      <c r="H1123" s="22" t="s">
        <v>2164</v>
      </c>
      <c r="I1123" s="23">
        <v>2</v>
      </c>
      <c r="J1123" s="23">
        <v>5.2</v>
      </c>
      <c r="K1123" s="23">
        <v>4.7699999999999996</v>
      </c>
      <c r="L1123" s="23">
        <v>3.5</v>
      </c>
      <c r="M1123" s="23">
        <v>3.1</v>
      </c>
      <c r="N1123" s="23">
        <v>2.9</v>
      </c>
      <c r="O1123" s="23">
        <f>0.12*7</f>
        <v>0.84</v>
      </c>
      <c r="P1123" s="15">
        <v>2.2000000000000002</v>
      </c>
      <c r="Q1123" s="15">
        <v>2.2000000000000002</v>
      </c>
      <c r="R1123" s="24">
        <v>5</v>
      </c>
      <c r="S1123" s="35">
        <v>0</v>
      </c>
      <c r="T1123" s="36">
        <f t="shared" si="5"/>
        <v>0</v>
      </c>
      <c r="U1123" s="15">
        <v>0</v>
      </c>
      <c r="V1123" s="24">
        <v>0</v>
      </c>
      <c r="W1123" s="15">
        <v>7</v>
      </c>
      <c r="X1123" s="15" t="s">
        <v>1746</v>
      </c>
      <c r="Y1123" s="15" t="s">
        <v>1746</v>
      </c>
      <c r="Z1123" s="25" t="s">
        <v>2165</v>
      </c>
    </row>
    <row r="1124" spans="1:26" x14ac:dyDescent="0.25">
      <c r="A1124" s="29">
        <v>1123</v>
      </c>
      <c r="B1124" s="1" t="s">
        <v>123</v>
      </c>
      <c r="C1124" s="1" t="s">
        <v>488</v>
      </c>
      <c r="D1124" s="10">
        <v>44847</v>
      </c>
      <c r="E1124" s="7">
        <v>0.46875</v>
      </c>
      <c r="F1124" s="7">
        <v>0.8125</v>
      </c>
      <c r="G1124" s="22">
        <v>1200</v>
      </c>
      <c r="H1124" s="22" t="s">
        <v>2166</v>
      </c>
      <c r="I1124" s="23">
        <v>2.38</v>
      </c>
      <c r="J1124" s="23">
        <v>10.25</v>
      </c>
      <c r="K1124" s="23">
        <v>3.85</v>
      </c>
      <c r="L1124" s="23">
        <v>8.3000000000000007</v>
      </c>
      <c r="M1124" s="23">
        <v>8.6</v>
      </c>
      <c r="N1124" s="23">
        <v>5.4</v>
      </c>
      <c r="O1124" s="23">
        <f>0.12*7</f>
        <v>0.84</v>
      </c>
      <c r="P1124" s="15">
        <v>6.9</v>
      </c>
      <c r="Q1124" s="15">
        <v>6.6</v>
      </c>
      <c r="R1124" s="24">
        <v>7</v>
      </c>
      <c r="S1124" s="35">
        <v>0</v>
      </c>
      <c r="T1124" s="36">
        <f t="shared" si="5"/>
        <v>0</v>
      </c>
      <c r="U1124" s="15">
        <v>0</v>
      </c>
      <c r="V1124" s="24">
        <v>0</v>
      </c>
      <c r="W1124" s="15">
        <v>7</v>
      </c>
      <c r="X1124" s="15" t="s">
        <v>1746</v>
      </c>
      <c r="Y1124" s="15" t="s">
        <v>1746</v>
      </c>
      <c r="Z1124" s="25" t="s">
        <v>2167</v>
      </c>
    </row>
    <row r="1125" spans="1:26" x14ac:dyDescent="0.25">
      <c r="A1125" s="29">
        <v>1124</v>
      </c>
      <c r="B1125" s="1" t="s">
        <v>123</v>
      </c>
      <c r="C1125" s="1" t="s">
        <v>79</v>
      </c>
      <c r="D1125" s="10">
        <v>44849</v>
      </c>
      <c r="E1125" s="7">
        <v>0.40277777777777801</v>
      </c>
      <c r="F1125" s="7">
        <v>0.84027777777777801</v>
      </c>
      <c r="G1125" s="22">
        <v>1200</v>
      </c>
      <c r="H1125" s="22" t="s">
        <v>2166</v>
      </c>
      <c r="I1125" s="23">
        <v>3.96</v>
      </c>
      <c r="J1125" s="23">
        <v>5.88</v>
      </c>
      <c r="K1125" s="23">
        <v>5.45</v>
      </c>
      <c r="L1125" s="23">
        <v>8.1</v>
      </c>
      <c r="M1125" s="23">
        <v>4.5999999999999996</v>
      </c>
      <c r="N1125" s="23">
        <v>8.6</v>
      </c>
      <c r="O1125" s="23">
        <f>0.12*9</f>
        <v>1.08</v>
      </c>
      <c r="P1125" s="15">
        <v>8.4</v>
      </c>
      <c r="Q1125" s="15">
        <v>5.8</v>
      </c>
      <c r="R1125" s="24">
        <v>5</v>
      </c>
      <c r="S1125" s="35">
        <v>0</v>
      </c>
      <c r="T1125" s="36">
        <f t="shared" si="5"/>
        <v>0</v>
      </c>
      <c r="U1125" s="15">
        <v>0</v>
      </c>
      <c r="V1125" s="24">
        <v>0</v>
      </c>
      <c r="W1125" s="15">
        <v>9</v>
      </c>
      <c r="X1125" s="15" t="s">
        <v>1746</v>
      </c>
      <c r="Y1125" s="15" t="s">
        <v>1746</v>
      </c>
      <c r="Z1125" s="25" t="s">
        <v>2168</v>
      </c>
    </row>
    <row r="1126" spans="1:26" x14ac:dyDescent="0.25">
      <c r="A1126" s="29">
        <v>1125</v>
      </c>
      <c r="B1126" s="1" t="s">
        <v>116</v>
      </c>
      <c r="C1126" s="1" t="s">
        <v>41</v>
      </c>
      <c r="D1126" s="10">
        <v>44861</v>
      </c>
      <c r="E1126" s="7">
        <v>0.47222222222222199</v>
      </c>
      <c r="F1126" s="7">
        <v>0.55555555555555602</v>
      </c>
      <c r="G1126" s="22">
        <v>1200</v>
      </c>
      <c r="H1126" s="22" t="s">
        <v>2169</v>
      </c>
      <c r="I1126" s="23">
        <v>0</v>
      </c>
      <c r="J1126" s="23">
        <v>8.86</v>
      </c>
      <c r="K1126" s="23">
        <v>7.79</v>
      </c>
      <c r="L1126" s="23">
        <v>5.6</v>
      </c>
      <c r="M1126" s="23">
        <v>6</v>
      </c>
      <c r="N1126" s="23">
        <v>5.2</v>
      </c>
      <c r="O1126" s="23">
        <f>0.12*2</f>
        <v>0.24</v>
      </c>
      <c r="P1126" s="15">
        <v>6.1234999999999999</v>
      </c>
      <c r="Q1126" s="15">
        <v>7.0976999999999997</v>
      </c>
      <c r="R1126" s="24">
        <v>0.5</v>
      </c>
      <c r="S1126" s="35">
        <v>0</v>
      </c>
      <c r="T1126" s="36">
        <f t="shared" si="5"/>
        <v>0</v>
      </c>
      <c r="U1126" s="35">
        <v>0</v>
      </c>
      <c r="V1126" s="36">
        <f t="shared" ref="V1126" si="7">(S1126-R1126)*U1126</f>
        <v>0</v>
      </c>
      <c r="W1126" s="15">
        <v>2</v>
      </c>
      <c r="X1126" s="15" t="s">
        <v>1746</v>
      </c>
      <c r="Y1126" s="15" t="s">
        <v>1746</v>
      </c>
      <c r="Z1126" s="25" t="s">
        <v>2170</v>
      </c>
    </row>
    <row r="1127" spans="1:26" x14ac:dyDescent="0.25">
      <c r="A1127" s="29">
        <v>1126</v>
      </c>
      <c r="B1127" s="1" t="s">
        <v>116</v>
      </c>
      <c r="C1127" s="1" t="s">
        <v>92</v>
      </c>
      <c r="D1127" s="10">
        <v>44861</v>
      </c>
      <c r="E1127" s="7">
        <v>0.59027777777777801</v>
      </c>
      <c r="F1127" s="7">
        <v>0.67361111111111105</v>
      </c>
      <c r="G1127" s="22">
        <v>1200</v>
      </c>
      <c r="H1127" s="22" t="s">
        <v>2169</v>
      </c>
      <c r="I1127" s="23">
        <v>0</v>
      </c>
      <c r="J1127" s="23">
        <v>11.25</v>
      </c>
      <c r="K1127" s="23">
        <v>6.95</v>
      </c>
      <c r="L1127" s="23">
        <v>7.1</v>
      </c>
      <c r="M1127" s="23">
        <v>7.4</v>
      </c>
      <c r="N1127" s="23">
        <v>7.1</v>
      </c>
      <c r="O1127" s="23">
        <f>0.12*2</f>
        <v>0.24</v>
      </c>
      <c r="P1127" s="15">
        <v>7.5837000000000003</v>
      </c>
      <c r="Q1127" s="15">
        <v>7.5056000000000003</v>
      </c>
      <c r="R1127" s="24">
        <v>0</v>
      </c>
      <c r="S1127" s="35">
        <v>0</v>
      </c>
      <c r="T1127" s="36">
        <f t="shared" si="5"/>
        <v>0</v>
      </c>
      <c r="U1127" s="15">
        <v>0</v>
      </c>
      <c r="V1127" s="24">
        <v>0</v>
      </c>
      <c r="W1127" s="15">
        <v>2</v>
      </c>
      <c r="X1127" s="15" t="s">
        <v>1746</v>
      </c>
      <c r="Y1127" s="15" t="s">
        <v>1746</v>
      </c>
      <c r="Z1127" s="25" t="s">
        <v>2171</v>
      </c>
    </row>
    <row r="1128" spans="1:26" x14ac:dyDescent="0.25">
      <c r="A1128" s="29">
        <v>1127</v>
      </c>
      <c r="B1128" s="1" t="s">
        <v>116</v>
      </c>
      <c r="C1128" s="1" t="s">
        <v>1956</v>
      </c>
      <c r="D1128" s="10">
        <v>44861</v>
      </c>
      <c r="E1128" s="7">
        <v>0.72916666666666696</v>
      </c>
      <c r="F1128" s="7">
        <v>0.8125</v>
      </c>
      <c r="G1128" s="22">
        <v>1200</v>
      </c>
      <c r="H1128" s="22" t="s">
        <v>2169</v>
      </c>
      <c r="I1128" s="23">
        <v>0</v>
      </c>
      <c r="J1128" s="23">
        <v>10.119999999999999</v>
      </c>
      <c r="K1128" s="23">
        <v>5.36</v>
      </c>
      <c r="L1128" s="23">
        <v>12.1</v>
      </c>
      <c r="M1128" s="23">
        <v>13.6</v>
      </c>
      <c r="N1128" s="23">
        <v>9.1999999999999993</v>
      </c>
      <c r="O1128" s="23">
        <f>0.12*2</f>
        <v>0.24</v>
      </c>
      <c r="P1128" s="15">
        <v>12.2736</v>
      </c>
      <c r="Q1128" s="15">
        <v>12.1744</v>
      </c>
      <c r="R1128" s="24">
        <v>0</v>
      </c>
      <c r="S1128" s="35">
        <v>0</v>
      </c>
      <c r="T1128" s="36">
        <f t="shared" si="5"/>
        <v>0</v>
      </c>
      <c r="U1128" s="15">
        <v>0</v>
      </c>
      <c r="V1128" s="24">
        <v>0</v>
      </c>
      <c r="W1128" s="15">
        <v>2</v>
      </c>
      <c r="X1128" s="15" t="s">
        <v>1746</v>
      </c>
      <c r="Y1128" s="15" t="s">
        <v>1746</v>
      </c>
      <c r="Z1128" s="25" t="s">
        <v>2172</v>
      </c>
    </row>
    <row r="1129" spans="1:26" x14ac:dyDescent="0.25">
      <c r="A1129" s="29">
        <v>1128</v>
      </c>
      <c r="B1129" s="1" t="s">
        <v>116</v>
      </c>
      <c r="C1129" s="1" t="s">
        <v>2173</v>
      </c>
      <c r="D1129" s="10">
        <v>44893</v>
      </c>
      <c r="E1129" s="7">
        <v>0.44444444444444442</v>
      </c>
      <c r="F1129" s="7">
        <v>0.89583333333333337</v>
      </c>
      <c r="G1129" s="22">
        <v>1200</v>
      </c>
      <c r="H1129" s="22" t="s">
        <v>2174</v>
      </c>
      <c r="I1129" s="23">
        <v>0</v>
      </c>
      <c r="J1129" s="23">
        <v>14.1</v>
      </c>
      <c r="K1129" s="23">
        <v>9.15</v>
      </c>
      <c r="L1129" s="23">
        <v>16.5</v>
      </c>
      <c r="M1129" s="23">
        <v>19.600000000000001</v>
      </c>
      <c r="N1129" s="23">
        <v>18.600000000000001</v>
      </c>
      <c r="O1129" s="23">
        <f>0.12*10</f>
        <v>1.2</v>
      </c>
      <c r="P1129" s="15">
        <v>0.2</v>
      </c>
      <c r="Q1129" s="15">
        <v>4.2</v>
      </c>
      <c r="R1129" s="24">
        <v>6</v>
      </c>
      <c r="S1129" s="35">
        <v>3</v>
      </c>
      <c r="T1129" s="36">
        <f t="shared" si="5"/>
        <v>12</v>
      </c>
      <c r="U1129" s="15">
        <v>3</v>
      </c>
      <c r="V1129" s="24">
        <v>12</v>
      </c>
      <c r="W1129" s="15">
        <v>10</v>
      </c>
      <c r="X1129" s="15" t="s">
        <v>1746</v>
      </c>
      <c r="Y1129" s="15" t="s">
        <v>1746</v>
      </c>
      <c r="Z1129" s="25" t="s">
        <v>2175</v>
      </c>
    </row>
    <row r="1130" spans="1:26" x14ac:dyDescent="0.25">
      <c r="A1130" s="29">
        <v>1129</v>
      </c>
      <c r="B1130" s="1" t="s">
        <v>116</v>
      </c>
      <c r="C1130" s="1" t="s">
        <v>2176</v>
      </c>
      <c r="D1130" s="10">
        <v>44898</v>
      </c>
      <c r="E1130" s="7">
        <v>0.65972222222222221</v>
      </c>
      <c r="F1130" s="7">
        <v>0.82638888888888884</v>
      </c>
      <c r="G1130" s="22">
        <v>1200</v>
      </c>
      <c r="H1130" s="22" t="s">
        <v>385</v>
      </c>
      <c r="I1130" s="23">
        <v>2.91</v>
      </c>
      <c r="J1130" s="23">
        <v>2.91</v>
      </c>
      <c r="K1130" s="23">
        <v>2.2200000000000002</v>
      </c>
      <c r="L1130" s="23">
        <v>0</v>
      </c>
      <c r="M1130" s="23">
        <v>3.6</v>
      </c>
      <c r="N1130" s="23">
        <v>3.1</v>
      </c>
      <c r="O1130" s="23">
        <f>0.12*4</f>
        <v>0.48</v>
      </c>
      <c r="P1130" s="15">
        <v>1.8</v>
      </c>
      <c r="Q1130" s="15">
        <v>0.5</v>
      </c>
      <c r="R1130" s="24">
        <v>2</v>
      </c>
      <c r="S1130" s="35">
        <v>0</v>
      </c>
      <c r="T1130" s="36">
        <f t="shared" si="5"/>
        <v>0</v>
      </c>
      <c r="U1130" s="15">
        <v>0</v>
      </c>
      <c r="V1130" s="24">
        <v>0</v>
      </c>
      <c r="W1130" s="15">
        <v>4</v>
      </c>
      <c r="X1130" s="15" t="s">
        <v>1746</v>
      </c>
      <c r="Y1130" s="15" t="s">
        <v>1746</v>
      </c>
      <c r="Z1130" s="25" t="s">
        <v>2177</v>
      </c>
    </row>
    <row r="1131" spans="1:26" x14ac:dyDescent="0.25">
      <c r="A1131" s="29">
        <v>1130</v>
      </c>
      <c r="B1131" s="1" t="s">
        <v>116</v>
      </c>
      <c r="C1131" s="1" t="s">
        <v>2178</v>
      </c>
      <c r="D1131" s="10">
        <v>44899</v>
      </c>
      <c r="E1131" s="7">
        <v>0.51388888888888895</v>
      </c>
      <c r="F1131" s="7">
        <v>0.76388888888888884</v>
      </c>
      <c r="G1131" s="22">
        <v>1200</v>
      </c>
      <c r="H1131" s="22" t="s">
        <v>377</v>
      </c>
      <c r="I1131" s="23">
        <v>2.25</v>
      </c>
      <c r="J1131" s="23">
        <v>5.84</v>
      </c>
      <c r="K1131" s="23">
        <v>5.72</v>
      </c>
      <c r="L1131" s="23">
        <v>0</v>
      </c>
      <c r="M1131" s="23">
        <v>0</v>
      </c>
      <c r="N1131" s="23">
        <v>0</v>
      </c>
      <c r="O1131" s="23">
        <f>0.12*6</f>
        <v>0.72</v>
      </c>
      <c r="P1131" s="15">
        <v>0.2</v>
      </c>
      <c r="Q1131" s="15">
        <v>0.2</v>
      </c>
      <c r="R1131" s="24">
        <v>0</v>
      </c>
      <c r="S1131" s="35">
        <v>0</v>
      </c>
      <c r="T1131" s="36">
        <f t="shared" si="5"/>
        <v>0</v>
      </c>
      <c r="U1131" s="15">
        <v>0</v>
      </c>
      <c r="V1131" s="24">
        <v>0</v>
      </c>
      <c r="W1131" s="15">
        <v>6</v>
      </c>
      <c r="X1131" s="15" t="s">
        <v>1746</v>
      </c>
      <c r="Y1131" s="15" t="s">
        <v>1746</v>
      </c>
      <c r="Z1131" s="25" t="s">
        <v>2179</v>
      </c>
    </row>
    <row r="1132" spans="1:26" x14ac:dyDescent="0.25">
      <c r="A1132" s="29">
        <v>1131</v>
      </c>
      <c r="B1132" s="1" t="s">
        <v>116</v>
      </c>
      <c r="C1132" s="1" t="s">
        <v>779</v>
      </c>
      <c r="D1132" s="10">
        <v>44900</v>
      </c>
      <c r="E1132" s="7">
        <v>0.57638888888888895</v>
      </c>
      <c r="F1132" s="7">
        <v>0.82638888888888884</v>
      </c>
      <c r="G1132" s="22">
        <v>1200</v>
      </c>
      <c r="H1132" s="22" t="s">
        <v>385</v>
      </c>
      <c r="I1132" s="23">
        <v>4.17</v>
      </c>
      <c r="J1132" s="23">
        <v>5.87</v>
      </c>
      <c r="K1132" s="23">
        <v>5.87</v>
      </c>
      <c r="L1132" s="23">
        <v>0.3</v>
      </c>
      <c r="M1132" s="23">
        <v>0.33</v>
      </c>
      <c r="N1132" s="23">
        <v>0.32</v>
      </c>
      <c r="O1132" s="23">
        <f>0.12*6</f>
        <v>0.72</v>
      </c>
      <c r="P1132" s="15">
        <v>0.3</v>
      </c>
      <c r="Q1132" s="15">
        <v>0.4</v>
      </c>
      <c r="R1132" s="24">
        <v>0</v>
      </c>
      <c r="S1132" s="35">
        <v>5</v>
      </c>
      <c r="T1132" s="36">
        <f t="shared" si="5"/>
        <v>0.50000000000000022</v>
      </c>
      <c r="U1132" s="15">
        <v>26</v>
      </c>
      <c r="V1132" s="24">
        <v>4.9977</v>
      </c>
      <c r="W1132" s="15">
        <v>6</v>
      </c>
      <c r="X1132" s="15" t="s">
        <v>1746</v>
      </c>
      <c r="Y1132" s="15" t="s">
        <v>1746</v>
      </c>
      <c r="Z1132" s="25" t="s">
        <v>2180</v>
      </c>
    </row>
    <row r="1133" spans="1:26" x14ac:dyDescent="0.25">
      <c r="A1133" s="29">
        <v>1132</v>
      </c>
      <c r="B1133" s="1" t="s">
        <v>116</v>
      </c>
      <c r="C1133" s="1" t="s">
        <v>2013</v>
      </c>
      <c r="D1133" s="10">
        <v>44901</v>
      </c>
      <c r="E1133" s="7">
        <v>0.5625</v>
      </c>
      <c r="F1133" s="7">
        <v>0.89583333333333337</v>
      </c>
      <c r="G1133" s="22">
        <v>1200</v>
      </c>
      <c r="H1133" s="22" t="s">
        <v>385</v>
      </c>
      <c r="I1133" s="23">
        <v>1.86</v>
      </c>
      <c r="J1133" s="23">
        <v>24.4</v>
      </c>
      <c r="K1133" s="23">
        <v>24.4</v>
      </c>
      <c r="L1133" s="23">
        <v>0</v>
      </c>
      <c r="M1133" s="23">
        <v>0</v>
      </c>
      <c r="N1133" s="23">
        <v>0</v>
      </c>
      <c r="O1133" s="23">
        <f>0.12*8</f>
        <v>0.96</v>
      </c>
      <c r="P1133" s="15">
        <v>0</v>
      </c>
      <c r="Q1133" s="15">
        <v>0</v>
      </c>
      <c r="R1133" s="24">
        <v>29.5</v>
      </c>
      <c r="S1133" s="35">
        <v>0</v>
      </c>
      <c r="T1133" s="36">
        <f t="shared" si="5"/>
        <v>0</v>
      </c>
      <c r="U1133" s="15">
        <v>0</v>
      </c>
      <c r="V1133" s="24">
        <v>0</v>
      </c>
      <c r="W1133" s="15">
        <v>8</v>
      </c>
      <c r="X1133" s="15" t="s">
        <v>1746</v>
      </c>
      <c r="Y1133" s="15" t="s">
        <v>1746</v>
      </c>
      <c r="Z1133" s="25" t="s">
        <v>2181</v>
      </c>
    </row>
    <row r="1134" spans="1:26" x14ac:dyDescent="0.25">
      <c r="A1134" s="29">
        <v>1133</v>
      </c>
      <c r="B1134" s="1" t="s">
        <v>116</v>
      </c>
      <c r="C1134" s="1" t="s">
        <v>2013</v>
      </c>
      <c r="D1134" s="10">
        <v>44902</v>
      </c>
      <c r="E1134" s="7">
        <v>0.375</v>
      </c>
      <c r="F1134" s="7">
        <v>0.875</v>
      </c>
      <c r="G1134" s="22">
        <v>1200</v>
      </c>
      <c r="H1134" s="22" t="s">
        <v>385</v>
      </c>
      <c r="I1134" s="23">
        <v>23.7</v>
      </c>
      <c r="J1134" s="23">
        <v>26.37</v>
      </c>
      <c r="K1134" s="23">
        <v>6.55</v>
      </c>
      <c r="L1134" s="23">
        <v>0</v>
      </c>
      <c r="M1134" s="23">
        <v>9.9</v>
      </c>
      <c r="N1134" s="23">
        <v>3.3</v>
      </c>
      <c r="O1134" s="23">
        <f>0.12*12</f>
        <v>1.44</v>
      </c>
      <c r="P1134" s="15">
        <v>0</v>
      </c>
      <c r="Q1134" s="15">
        <v>0.2</v>
      </c>
      <c r="R1134" s="24">
        <v>117</v>
      </c>
      <c r="S1134" s="35">
        <v>1</v>
      </c>
      <c r="T1134" s="36">
        <f t="shared" si="5"/>
        <v>0.2</v>
      </c>
      <c r="U1134" s="15">
        <v>1</v>
      </c>
      <c r="V1134" s="24">
        <v>0.2</v>
      </c>
      <c r="W1134" s="15">
        <v>12</v>
      </c>
      <c r="X1134" s="15" t="s">
        <v>1746</v>
      </c>
      <c r="Y1134" s="15" t="s">
        <v>1746</v>
      </c>
      <c r="Z1134" s="25" t="s">
        <v>2182</v>
      </c>
    </row>
    <row r="1135" spans="1:26" x14ac:dyDescent="0.25">
      <c r="A1135" s="29">
        <v>1134</v>
      </c>
      <c r="B1135" s="1" t="s">
        <v>116</v>
      </c>
      <c r="C1135" s="1" t="s">
        <v>2013</v>
      </c>
      <c r="D1135" s="10">
        <v>44903</v>
      </c>
      <c r="E1135" s="7">
        <v>0.39583333333333331</v>
      </c>
      <c r="F1135" s="7">
        <v>0.84027777777777779</v>
      </c>
      <c r="G1135" s="22">
        <v>1200</v>
      </c>
      <c r="H1135" s="22" t="s">
        <v>385</v>
      </c>
      <c r="I1135" s="23">
        <v>23.7</v>
      </c>
      <c r="J1135" s="23">
        <v>23.7</v>
      </c>
      <c r="K1135" s="23">
        <v>7.49</v>
      </c>
      <c r="L1135" s="23">
        <v>0</v>
      </c>
      <c r="M1135" s="23">
        <v>8.9</v>
      </c>
      <c r="N1135" s="23">
        <v>3.4</v>
      </c>
      <c r="O1135" s="23">
        <f>0.12*10.7</f>
        <v>1.2839999999999998</v>
      </c>
      <c r="P1135" s="15">
        <v>0</v>
      </c>
      <c r="Q1135" s="15">
        <v>1.4</v>
      </c>
      <c r="R1135" s="24">
        <v>165</v>
      </c>
      <c r="S1135" s="35">
        <v>1</v>
      </c>
      <c r="T1135" s="36">
        <f t="shared" si="5"/>
        <v>1.4</v>
      </c>
      <c r="U1135" s="15">
        <v>1</v>
      </c>
      <c r="V1135" s="24">
        <v>1.4</v>
      </c>
      <c r="W1135" s="15">
        <v>10.7</v>
      </c>
      <c r="X1135" s="15" t="s">
        <v>1746</v>
      </c>
      <c r="Y1135" s="15" t="s">
        <v>1746</v>
      </c>
      <c r="Z1135" s="25" t="s">
        <v>2183</v>
      </c>
    </row>
    <row r="1136" spans="1:26" x14ac:dyDescent="0.25">
      <c r="A1136" s="29">
        <v>1135</v>
      </c>
      <c r="B1136" s="1" t="s">
        <v>375</v>
      </c>
      <c r="C1136" s="26" t="s">
        <v>1659</v>
      </c>
      <c r="D1136" s="39">
        <v>44904</v>
      </c>
      <c r="E1136" s="40">
        <v>0.46527777777777773</v>
      </c>
      <c r="F1136" s="40">
        <v>0.79861111111111116</v>
      </c>
      <c r="G1136" s="41">
        <v>1200</v>
      </c>
      <c r="H1136" s="41" t="s">
        <v>385</v>
      </c>
      <c r="I1136" s="35">
        <v>4.26</v>
      </c>
      <c r="J1136" s="35" t="s">
        <v>2184</v>
      </c>
      <c r="K1136" s="35">
        <v>4</v>
      </c>
      <c r="L1136" s="35">
        <v>0.8</v>
      </c>
      <c r="M1136" s="35">
        <v>3.9</v>
      </c>
      <c r="N1136" s="35">
        <v>3.2</v>
      </c>
      <c r="O1136" s="35">
        <f>0.12*8</f>
        <v>0.96</v>
      </c>
      <c r="P1136" s="35">
        <v>0</v>
      </c>
      <c r="Q1136" s="35">
        <v>3.5</v>
      </c>
      <c r="R1136" s="36">
        <v>5</v>
      </c>
      <c r="S1136" s="35">
        <v>1</v>
      </c>
      <c r="T1136" s="36">
        <f t="shared" si="5"/>
        <v>3.5</v>
      </c>
      <c r="U1136" s="35">
        <v>1</v>
      </c>
      <c r="V1136" s="36">
        <v>3.5</v>
      </c>
      <c r="W1136" s="43">
        <v>8</v>
      </c>
      <c r="X1136" s="43" t="s">
        <v>1746</v>
      </c>
      <c r="Y1136" s="43" t="s">
        <v>1746</v>
      </c>
      <c r="Z1136" s="44" t="s">
        <v>2185</v>
      </c>
    </row>
    <row r="1137" spans="1:26" x14ac:dyDescent="0.25">
      <c r="A1137" s="29">
        <v>1136</v>
      </c>
      <c r="B1137" s="1" t="s">
        <v>116</v>
      </c>
      <c r="C1137" s="26" t="s">
        <v>859</v>
      </c>
      <c r="D1137" s="39">
        <v>44904</v>
      </c>
      <c r="E1137" s="7">
        <v>0.5</v>
      </c>
      <c r="F1137" s="7">
        <v>0.83333333333333337</v>
      </c>
      <c r="G1137" s="22">
        <v>1200</v>
      </c>
      <c r="H1137" s="41" t="s">
        <v>385</v>
      </c>
      <c r="I1137" s="23">
        <v>4.1900000000000004</v>
      </c>
      <c r="J1137" s="23">
        <v>4.1900000000000004</v>
      </c>
      <c r="K1137" s="23">
        <v>3.83</v>
      </c>
      <c r="L1137" s="23">
        <v>0.7</v>
      </c>
      <c r="M1137" s="23">
        <v>4.4000000000000004</v>
      </c>
      <c r="N1137" s="23">
        <v>3.6</v>
      </c>
      <c r="O1137" s="23">
        <f>0.12*8</f>
        <v>0.96</v>
      </c>
      <c r="P1137" s="15">
        <v>0</v>
      </c>
      <c r="Q1137" s="15">
        <v>4</v>
      </c>
      <c r="R1137" s="24">
        <v>2</v>
      </c>
      <c r="S1137" s="35">
        <v>1</v>
      </c>
      <c r="T1137" s="36">
        <f t="shared" si="5"/>
        <v>4</v>
      </c>
      <c r="U1137" s="35">
        <v>1</v>
      </c>
      <c r="V1137" s="36">
        <v>4</v>
      </c>
      <c r="W1137" s="15">
        <v>8</v>
      </c>
      <c r="X1137" s="15" t="s">
        <v>1746</v>
      </c>
      <c r="Y1137" s="15" t="s">
        <v>1746</v>
      </c>
      <c r="Z1137" s="25" t="s">
        <v>2186</v>
      </c>
    </row>
    <row r="1138" spans="1:26" x14ac:dyDescent="0.25">
      <c r="A1138" s="29">
        <v>1137</v>
      </c>
      <c r="B1138" s="1" t="s">
        <v>375</v>
      </c>
      <c r="C1138" s="1" t="s">
        <v>384</v>
      </c>
      <c r="D1138" s="39">
        <v>44905</v>
      </c>
      <c r="E1138" s="7">
        <v>0.49305555555555558</v>
      </c>
      <c r="F1138" s="7">
        <v>0.82638888888888884</v>
      </c>
      <c r="G1138" s="22">
        <v>1200</v>
      </c>
      <c r="H1138" s="41" t="s">
        <v>385</v>
      </c>
      <c r="I1138" s="23">
        <v>3.93</v>
      </c>
      <c r="J1138" s="23">
        <v>5.09</v>
      </c>
      <c r="K1138" s="23">
        <v>3.3</v>
      </c>
      <c r="L1138" s="23">
        <v>0</v>
      </c>
      <c r="M1138" s="23">
        <v>5.4</v>
      </c>
      <c r="N1138" s="23">
        <v>2.9</v>
      </c>
      <c r="O1138" s="23">
        <f>0.12*8</f>
        <v>0.96</v>
      </c>
      <c r="P1138" s="15">
        <v>0.2</v>
      </c>
      <c r="Q1138" s="15">
        <v>2.2999999999999998</v>
      </c>
      <c r="R1138" s="24">
        <v>2.5</v>
      </c>
      <c r="S1138" s="35">
        <v>5</v>
      </c>
      <c r="T1138" s="36">
        <f t="shared" si="5"/>
        <v>10.499999999999998</v>
      </c>
      <c r="U1138" s="15">
        <v>21</v>
      </c>
      <c r="V1138" s="24">
        <v>21.146599999999999</v>
      </c>
      <c r="W1138" s="15">
        <v>8</v>
      </c>
      <c r="X1138" s="15" t="s">
        <v>1746</v>
      </c>
      <c r="Y1138" s="15" t="s">
        <v>1746</v>
      </c>
      <c r="Z1138" s="25" t="s">
        <v>2187</v>
      </c>
    </row>
    <row r="1139" spans="1:26" x14ac:dyDescent="0.25">
      <c r="A1139" s="29">
        <v>1138</v>
      </c>
      <c r="B1139" s="1" t="s">
        <v>116</v>
      </c>
      <c r="C1139" s="1" t="s">
        <v>2188</v>
      </c>
      <c r="D1139" s="39">
        <v>44905</v>
      </c>
      <c r="E1139" s="7">
        <v>0.4375</v>
      </c>
      <c r="F1139" s="7">
        <v>0.77083333333333337</v>
      </c>
      <c r="G1139" s="22">
        <v>1200</v>
      </c>
      <c r="H1139" s="41" t="s">
        <v>385</v>
      </c>
      <c r="I1139" s="23">
        <v>5.2</v>
      </c>
      <c r="J1139" s="23">
        <v>5.8</v>
      </c>
      <c r="K1139" s="23">
        <v>3.73</v>
      </c>
      <c r="L1139" s="23">
        <v>0</v>
      </c>
      <c r="M1139" s="23">
        <v>10.199999999999999</v>
      </c>
      <c r="N1139" s="23">
        <v>3</v>
      </c>
      <c r="O1139" s="23">
        <f>0.12*8</f>
        <v>0.96</v>
      </c>
      <c r="P1139" s="15">
        <v>0.2</v>
      </c>
      <c r="Q1139" s="15">
        <v>2.7</v>
      </c>
      <c r="R1139" s="24">
        <v>5</v>
      </c>
      <c r="S1139" s="35">
        <v>5</v>
      </c>
      <c r="T1139" s="36">
        <f t="shared" si="5"/>
        <v>12.5</v>
      </c>
      <c r="U1139" s="15">
        <v>21</v>
      </c>
      <c r="V1139" s="24">
        <v>26.265999999999998</v>
      </c>
      <c r="W1139" s="15">
        <v>8</v>
      </c>
      <c r="X1139" s="15" t="s">
        <v>1746</v>
      </c>
      <c r="Y1139" s="15" t="s">
        <v>1746</v>
      </c>
      <c r="Z1139" s="25" t="s">
        <v>2189</v>
      </c>
    </row>
    <row r="1140" spans="1:26" x14ac:dyDescent="0.25">
      <c r="A1140" s="29">
        <v>1139</v>
      </c>
      <c r="B1140" s="1" t="s">
        <v>375</v>
      </c>
      <c r="C1140" s="1" t="s">
        <v>671</v>
      </c>
      <c r="D1140" s="39">
        <v>44906</v>
      </c>
      <c r="E1140" s="7">
        <v>0.44791666666666669</v>
      </c>
      <c r="F1140" s="7">
        <v>0.82291666666666663</v>
      </c>
      <c r="G1140" s="22">
        <v>1200</v>
      </c>
      <c r="H1140" s="41" t="s">
        <v>385</v>
      </c>
      <c r="I1140" s="23">
        <v>3.53</v>
      </c>
      <c r="J1140" s="23">
        <v>3.53</v>
      </c>
      <c r="K1140" s="23">
        <v>3.08</v>
      </c>
      <c r="L1140" s="23">
        <v>0</v>
      </c>
      <c r="M1140" s="23">
        <v>2.6</v>
      </c>
      <c r="N1140" s="23">
        <v>2.6</v>
      </c>
      <c r="O1140" s="23">
        <f>0.12*9</f>
        <v>1.08</v>
      </c>
      <c r="P1140" s="15">
        <v>0</v>
      </c>
      <c r="Q1140" s="15">
        <v>2.5</v>
      </c>
      <c r="R1140" s="24">
        <v>6</v>
      </c>
      <c r="S1140" s="35">
        <v>5</v>
      </c>
      <c r="T1140" s="36">
        <f t="shared" si="5"/>
        <v>12.5</v>
      </c>
      <c r="U1140" s="15">
        <v>20</v>
      </c>
      <c r="V1140" s="24">
        <v>35.332500000000003</v>
      </c>
      <c r="W1140" s="15">
        <v>9</v>
      </c>
      <c r="X1140" s="15" t="s">
        <v>1746</v>
      </c>
      <c r="Y1140" s="15" t="s">
        <v>1746</v>
      </c>
      <c r="Z1140" s="25" t="s">
        <v>2190</v>
      </c>
    </row>
    <row r="1141" spans="1:26" x14ac:dyDescent="0.25">
      <c r="A1141" s="29">
        <v>1140</v>
      </c>
      <c r="B1141" s="1" t="s">
        <v>375</v>
      </c>
      <c r="C1141" s="1" t="s">
        <v>2013</v>
      </c>
      <c r="D1141" s="39">
        <v>44906</v>
      </c>
      <c r="E1141" s="7">
        <v>0.54166666666666663</v>
      </c>
      <c r="F1141" s="7">
        <v>0.91666666666666663</v>
      </c>
      <c r="G1141" s="22">
        <v>1200</v>
      </c>
      <c r="H1141" s="41" t="s">
        <v>385</v>
      </c>
      <c r="I1141" s="23">
        <v>10.24</v>
      </c>
      <c r="J1141" s="23">
        <v>13.83</v>
      </c>
      <c r="K1141" s="23">
        <v>6.25</v>
      </c>
      <c r="L1141" s="23">
        <v>0</v>
      </c>
      <c r="M1141" s="23">
        <v>10.5</v>
      </c>
      <c r="N1141" s="23">
        <v>3.1</v>
      </c>
      <c r="O1141" s="23">
        <f>0.12*9</f>
        <v>1.08</v>
      </c>
      <c r="P1141" s="15">
        <v>0</v>
      </c>
      <c r="Q1141" s="15">
        <v>1.3</v>
      </c>
      <c r="R1141" s="24">
        <v>16</v>
      </c>
      <c r="S1141" s="35">
        <v>1</v>
      </c>
      <c r="T1141" s="36">
        <f t="shared" si="5"/>
        <v>1.3</v>
      </c>
      <c r="U1141" s="15">
        <v>1</v>
      </c>
      <c r="V1141" s="24">
        <v>1.3</v>
      </c>
      <c r="W1141" s="15">
        <v>9</v>
      </c>
      <c r="X1141" s="15" t="s">
        <v>1746</v>
      </c>
      <c r="Y1141" s="15" t="s">
        <v>1746</v>
      </c>
      <c r="Z1141" s="25" t="s">
        <v>2191</v>
      </c>
    </row>
    <row r="1142" spans="1:26" x14ac:dyDescent="0.25">
      <c r="A1142" s="29">
        <v>1141</v>
      </c>
      <c r="B1142" s="1" t="s">
        <v>375</v>
      </c>
      <c r="C1142" s="1" t="s">
        <v>2192</v>
      </c>
      <c r="D1142" s="39">
        <v>44907</v>
      </c>
      <c r="E1142" s="7">
        <v>0.46875</v>
      </c>
      <c r="F1142" s="7">
        <v>0.80208333333333337</v>
      </c>
      <c r="G1142" s="22">
        <v>1200</v>
      </c>
      <c r="H1142" s="41" t="s">
        <v>385</v>
      </c>
      <c r="I1142" s="23">
        <v>5.09</v>
      </c>
      <c r="J1142" s="23">
        <v>5.09</v>
      </c>
      <c r="K1142" s="23">
        <v>2.99</v>
      </c>
      <c r="L1142" s="23">
        <v>0.5</v>
      </c>
      <c r="M1142" s="23">
        <v>3.2</v>
      </c>
      <c r="N1142" s="23">
        <v>3</v>
      </c>
      <c r="O1142" s="23">
        <f>0.12*8</f>
        <v>0.96</v>
      </c>
      <c r="P1142" s="15">
        <v>0.1</v>
      </c>
      <c r="Q1142" s="15">
        <v>1.5</v>
      </c>
      <c r="R1142" s="24">
        <v>6</v>
      </c>
      <c r="S1142" s="35">
        <v>3</v>
      </c>
      <c r="T1142" s="36">
        <f t="shared" si="5"/>
        <v>4.1999999999999993</v>
      </c>
      <c r="U1142" s="15">
        <v>19</v>
      </c>
      <c r="V1142" s="24">
        <v>5.258</v>
      </c>
      <c r="W1142" s="15">
        <v>8</v>
      </c>
      <c r="X1142" s="15" t="s">
        <v>1746</v>
      </c>
      <c r="Y1142" s="15" t="s">
        <v>1746</v>
      </c>
      <c r="Z1142" s="25" t="s">
        <v>2193</v>
      </c>
    </row>
    <row r="1143" spans="1:26" x14ac:dyDescent="0.25">
      <c r="A1143" s="29">
        <v>1142</v>
      </c>
      <c r="B1143" s="1" t="s">
        <v>116</v>
      </c>
      <c r="C1143" s="1" t="s">
        <v>2013</v>
      </c>
      <c r="D1143" s="39">
        <v>44907</v>
      </c>
      <c r="E1143" s="7">
        <v>0.39583333333333331</v>
      </c>
      <c r="F1143" s="7">
        <v>0.89583333333333337</v>
      </c>
      <c r="G1143" s="22">
        <v>1200</v>
      </c>
      <c r="H1143" s="41" t="s">
        <v>385</v>
      </c>
      <c r="I1143" s="23">
        <v>8.9</v>
      </c>
      <c r="J1143" s="23">
        <v>11.39</v>
      </c>
      <c r="K1143" s="23">
        <v>4.5999999999999996</v>
      </c>
      <c r="L1143" s="23">
        <v>0</v>
      </c>
      <c r="M1143" s="23">
        <v>9.6</v>
      </c>
      <c r="N1143" s="23">
        <v>3</v>
      </c>
      <c r="O1143" s="23">
        <f>0.12*12</f>
        <v>1.44</v>
      </c>
      <c r="P1143" s="15">
        <v>0</v>
      </c>
      <c r="Q1143" s="15">
        <v>1.9</v>
      </c>
      <c r="R1143" s="24">
        <v>23</v>
      </c>
      <c r="S1143" s="35">
        <v>1</v>
      </c>
      <c r="T1143" s="36">
        <f>(Q1143-P1143)*S1143</f>
        <v>1.9</v>
      </c>
      <c r="U1143" s="15">
        <v>1</v>
      </c>
      <c r="V1143" s="24">
        <v>1.9</v>
      </c>
      <c r="W1143" s="15">
        <v>12</v>
      </c>
      <c r="X1143" s="15" t="s">
        <v>1746</v>
      </c>
      <c r="Y1143" s="15" t="s">
        <v>1746</v>
      </c>
      <c r="Z1143" s="25" t="s">
        <v>2194</v>
      </c>
    </row>
    <row r="1144" spans="1:26" x14ac:dyDescent="0.25">
      <c r="A1144" s="29">
        <v>1143</v>
      </c>
      <c r="B1144" s="1" t="s">
        <v>116</v>
      </c>
      <c r="C1144" s="1" t="s">
        <v>2013</v>
      </c>
      <c r="D1144" s="39">
        <v>44908</v>
      </c>
      <c r="E1144" s="7">
        <v>0.47916666666666669</v>
      </c>
      <c r="F1144" s="7">
        <v>0.89583333333333337</v>
      </c>
      <c r="G1144" s="22">
        <v>1200</v>
      </c>
      <c r="H1144" s="41" t="s">
        <v>385</v>
      </c>
      <c r="I1144" s="23">
        <v>8.82</v>
      </c>
      <c r="J1144" s="23">
        <v>11.39</v>
      </c>
      <c r="K1144" s="23">
        <v>4.3899999999999997</v>
      </c>
      <c r="L1144" s="23">
        <v>0</v>
      </c>
      <c r="M1144" s="23">
        <v>8.1999999999999993</v>
      </c>
      <c r="N1144" s="23">
        <v>3</v>
      </c>
      <c r="O1144" s="23">
        <f>0.12*10</f>
        <v>1.2</v>
      </c>
      <c r="P1144" s="15">
        <v>0</v>
      </c>
      <c r="Q1144" s="15">
        <v>1.6</v>
      </c>
      <c r="R1144" s="24">
        <v>19</v>
      </c>
      <c r="S1144" s="35">
        <v>1</v>
      </c>
      <c r="T1144" s="36">
        <f>(Q1144-P1144)*S1144</f>
        <v>1.6</v>
      </c>
      <c r="U1144" s="15">
        <v>1</v>
      </c>
      <c r="V1144" s="24">
        <v>1.6</v>
      </c>
      <c r="W1144" s="15">
        <v>10</v>
      </c>
      <c r="X1144" s="15" t="s">
        <v>1746</v>
      </c>
      <c r="Y1144" s="15" t="s">
        <v>1746</v>
      </c>
      <c r="Z1144" s="25" t="s">
        <v>2195</v>
      </c>
    </row>
    <row r="1145" spans="1:26" x14ac:dyDescent="0.25">
      <c r="A1145" s="29">
        <v>1144</v>
      </c>
      <c r="B1145" s="1" t="s">
        <v>375</v>
      </c>
      <c r="C1145" s="1" t="s">
        <v>2054</v>
      </c>
      <c r="D1145" s="39">
        <v>44908</v>
      </c>
      <c r="E1145" s="7">
        <v>0.53472222222222221</v>
      </c>
      <c r="F1145" s="7">
        <v>0.78125</v>
      </c>
      <c r="G1145" s="22">
        <v>1200</v>
      </c>
      <c r="H1145" s="22" t="s">
        <v>374</v>
      </c>
      <c r="I1145" s="23">
        <v>3.2</v>
      </c>
      <c r="J1145" s="23">
        <v>15.89</v>
      </c>
      <c r="K1145" s="23">
        <v>15.89</v>
      </c>
      <c r="L1145" s="23">
        <v>0</v>
      </c>
      <c r="M1145" s="23">
        <v>2.5</v>
      </c>
      <c r="N1145" s="23">
        <v>0</v>
      </c>
      <c r="O1145" s="23">
        <f>0.12*5</f>
        <v>0.6</v>
      </c>
      <c r="P1145" s="15">
        <v>0</v>
      </c>
      <c r="Q1145" s="15">
        <v>0</v>
      </c>
      <c r="R1145" s="24">
        <v>0</v>
      </c>
      <c r="S1145" s="35">
        <v>0</v>
      </c>
      <c r="T1145" s="36">
        <f t="shared" si="5"/>
        <v>0</v>
      </c>
      <c r="U1145" s="15">
        <v>0</v>
      </c>
      <c r="V1145" s="24">
        <v>0</v>
      </c>
      <c r="W1145" s="15">
        <v>5</v>
      </c>
      <c r="X1145" s="15" t="s">
        <v>1746</v>
      </c>
      <c r="Y1145" s="15" t="s">
        <v>1746</v>
      </c>
      <c r="Z1145" s="25" t="s">
        <v>2196</v>
      </c>
    </row>
    <row r="1146" spans="1:26" x14ac:dyDescent="0.25">
      <c r="A1146" s="29">
        <v>1145</v>
      </c>
      <c r="B1146" s="1" t="s">
        <v>375</v>
      </c>
      <c r="C1146" s="1" t="s">
        <v>2037</v>
      </c>
      <c r="D1146" s="39">
        <v>44909</v>
      </c>
      <c r="E1146" s="7">
        <v>0.4513888888888889</v>
      </c>
      <c r="F1146" s="7">
        <v>0.78819444444444453</v>
      </c>
      <c r="G1146" s="22">
        <v>1200</v>
      </c>
      <c r="H1146" s="22" t="s">
        <v>374</v>
      </c>
      <c r="I1146" s="23">
        <v>2.19</v>
      </c>
      <c r="J1146" s="23">
        <v>2.57</v>
      </c>
      <c r="K1146" s="23">
        <v>2</v>
      </c>
      <c r="L1146" s="23">
        <v>0</v>
      </c>
      <c r="M1146" s="23">
        <v>3.1</v>
      </c>
      <c r="N1146" s="23">
        <v>2.1</v>
      </c>
      <c r="O1146" s="23">
        <f>0.12*8</f>
        <v>0.96</v>
      </c>
      <c r="P1146" s="15">
        <v>0</v>
      </c>
      <c r="Q1146" s="15">
        <v>1.7</v>
      </c>
      <c r="R1146" s="24">
        <v>0.5</v>
      </c>
      <c r="S1146" s="35">
        <v>1</v>
      </c>
      <c r="T1146" s="36">
        <f t="shared" si="5"/>
        <v>1.7</v>
      </c>
      <c r="U1146" s="15">
        <v>1</v>
      </c>
      <c r="V1146" s="24">
        <v>1.7</v>
      </c>
      <c r="W1146" s="15">
        <v>8</v>
      </c>
      <c r="X1146" s="15" t="s">
        <v>1746</v>
      </c>
      <c r="Y1146" s="15" t="s">
        <v>1746</v>
      </c>
      <c r="Z1146" s="25" t="s">
        <v>2197</v>
      </c>
    </row>
    <row r="1147" spans="1:26" x14ac:dyDescent="0.25">
      <c r="A1147" s="29">
        <v>1146</v>
      </c>
      <c r="B1147" s="1" t="s">
        <v>116</v>
      </c>
      <c r="C1147" s="1" t="s">
        <v>2013</v>
      </c>
      <c r="D1147" s="39">
        <v>44909</v>
      </c>
      <c r="E1147" s="7">
        <v>0.3888888888888889</v>
      </c>
      <c r="F1147" s="7">
        <v>0.88888888888888884</v>
      </c>
      <c r="G1147" s="22">
        <v>1200</v>
      </c>
      <c r="H1147" s="41" t="s">
        <v>385</v>
      </c>
      <c r="I1147" s="23">
        <v>8</v>
      </c>
      <c r="J1147" s="23">
        <v>9.19</v>
      </c>
      <c r="K1147" s="23">
        <v>4.13</v>
      </c>
      <c r="L1147" s="23">
        <v>0</v>
      </c>
      <c r="M1147" s="23">
        <v>6.4</v>
      </c>
      <c r="N1147" s="23">
        <v>2.7</v>
      </c>
      <c r="O1147" s="23">
        <f>0.12*12</f>
        <v>1.44</v>
      </c>
      <c r="P1147" s="15">
        <v>0</v>
      </c>
      <c r="Q1147" s="15">
        <v>1.9</v>
      </c>
      <c r="R1147" s="24">
        <v>59.2</v>
      </c>
      <c r="S1147" s="35">
        <v>1</v>
      </c>
      <c r="T1147" s="36">
        <f t="shared" si="5"/>
        <v>1.9</v>
      </c>
      <c r="U1147" s="15">
        <v>1</v>
      </c>
      <c r="V1147" s="24">
        <v>1.9</v>
      </c>
      <c r="W1147" s="15">
        <v>12</v>
      </c>
      <c r="X1147" s="15" t="s">
        <v>1746</v>
      </c>
      <c r="Y1147" s="15" t="s">
        <v>1746</v>
      </c>
      <c r="Z1147" s="25" t="s">
        <v>2198</v>
      </c>
    </row>
    <row r="1148" spans="1:26" x14ac:dyDescent="0.25">
      <c r="A1148" s="29">
        <v>1147</v>
      </c>
      <c r="B1148" s="1" t="s">
        <v>375</v>
      </c>
      <c r="C1148" s="1" t="s">
        <v>2037</v>
      </c>
      <c r="D1148" s="39">
        <v>44910</v>
      </c>
      <c r="E1148" s="7">
        <v>0.49305555555555558</v>
      </c>
      <c r="F1148" s="7">
        <v>0.82638888888888884</v>
      </c>
      <c r="G1148" s="22">
        <v>1200</v>
      </c>
      <c r="H1148" s="41" t="s">
        <v>385</v>
      </c>
      <c r="I1148" s="23">
        <v>1.8</v>
      </c>
      <c r="J1148" s="23">
        <v>2</v>
      </c>
      <c r="K1148" s="23">
        <v>2</v>
      </c>
      <c r="L1148" s="23">
        <v>1.2</v>
      </c>
      <c r="M1148" s="23">
        <v>2.2000000000000002</v>
      </c>
      <c r="N1148" s="23">
        <v>2.2000000000000002</v>
      </c>
      <c r="O1148" s="23">
        <f>0.12*8</f>
        <v>0.96</v>
      </c>
      <c r="P1148" s="15">
        <v>0</v>
      </c>
      <c r="Q1148" s="15">
        <v>2.1</v>
      </c>
      <c r="R1148" s="24">
        <v>1</v>
      </c>
      <c r="S1148" s="35">
        <v>3</v>
      </c>
      <c r="T1148" s="36">
        <f t="shared" si="5"/>
        <v>6.3000000000000007</v>
      </c>
      <c r="U1148" s="15">
        <v>5</v>
      </c>
      <c r="V1148" s="24">
        <v>6.7476000000000003</v>
      </c>
      <c r="W1148" s="15">
        <v>8</v>
      </c>
      <c r="X1148" s="15" t="s">
        <v>1746</v>
      </c>
      <c r="Y1148" s="15" t="s">
        <v>1746</v>
      </c>
      <c r="Z1148" s="25" t="s">
        <v>2199</v>
      </c>
    </row>
    <row r="1149" spans="1:26" x14ac:dyDescent="0.25">
      <c r="A1149" s="29">
        <v>1148</v>
      </c>
      <c r="B1149" s="1" t="s">
        <v>116</v>
      </c>
      <c r="C1149" s="1" t="s">
        <v>2013</v>
      </c>
      <c r="D1149" s="39">
        <v>44910</v>
      </c>
      <c r="E1149" s="7">
        <v>0.79861111111111116</v>
      </c>
      <c r="F1149" s="7">
        <v>0.96527777777777779</v>
      </c>
      <c r="G1149" s="22">
        <v>1200</v>
      </c>
      <c r="H1149" s="41" t="s">
        <v>385</v>
      </c>
      <c r="I1149" s="23">
        <v>5.49</v>
      </c>
      <c r="J1149" s="23">
        <v>5.49</v>
      </c>
      <c r="K1149" s="23">
        <v>3.87</v>
      </c>
      <c r="L1149" s="23">
        <v>4.2</v>
      </c>
      <c r="M1149" s="23">
        <v>4.4000000000000004</v>
      </c>
      <c r="N1149" s="23">
        <v>2.8</v>
      </c>
      <c r="O1149" s="23">
        <f>0.12*4</f>
        <v>0.48</v>
      </c>
      <c r="P1149" s="15">
        <v>0</v>
      </c>
      <c r="Q1149" s="15">
        <v>1</v>
      </c>
      <c r="R1149" s="24">
        <v>6.1</v>
      </c>
      <c r="S1149" s="35">
        <v>1</v>
      </c>
      <c r="T1149" s="36">
        <f t="shared" si="5"/>
        <v>1</v>
      </c>
      <c r="U1149" s="15">
        <v>1</v>
      </c>
      <c r="V1149" s="24">
        <v>1</v>
      </c>
      <c r="W1149" s="15">
        <v>4</v>
      </c>
      <c r="X1149" s="15" t="s">
        <v>1746</v>
      </c>
      <c r="Y1149" s="15" t="s">
        <v>1746</v>
      </c>
      <c r="Z1149" s="25" t="s">
        <v>2200</v>
      </c>
    </row>
    <row r="1150" spans="1:26" x14ac:dyDescent="0.25">
      <c r="A1150" s="29">
        <v>1149</v>
      </c>
      <c r="B1150" s="1" t="s">
        <v>116</v>
      </c>
      <c r="C1150" s="1" t="s">
        <v>2013</v>
      </c>
      <c r="D1150" s="39">
        <v>44911</v>
      </c>
      <c r="E1150" s="7">
        <v>0.40972222222222227</v>
      </c>
      <c r="F1150" s="7">
        <v>0.90972222222222221</v>
      </c>
      <c r="G1150" s="22">
        <v>1200</v>
      </c>
      <c r="H1150" s="22" t="s">
        <v>385</v>
      </c>
      <c r="I1150" s="23">
        <v>6.9</v>
      </c>
      <c r="J1150" s="23">
        <v>6.9</v>
      </c>
      <c r="K1150" s="23">
        <v>3.85</v>
      </c>
      <c r="L1150" s="23">
        <v>0</v>
      </c>
      <c r="M1150" s="23">
        <v>3.6</v>
      </c>
      <c r="N1150" s="23">
        <v>2.8</v>
      </c>
      <c r="O1150" s="23">
        <f>0.12*12</f>
        <v>1.44</v>
      </c>
      <c r="P1150" s="15">
        <v>0</v>
      </c>
      <c r="Q1150" s="15">
        <v>1.9</v>
      </c>
      <c r="R1150" s="24">
        <v>14</v>
      </c>
      <c r="S1150" s="35">
        <v>1</v>
      </c>
      <c r="T1150" s="36">
        <f t="shared" si="5"/>
        <v>1.9</v>
      </c>
      <c r="U1150" s="15">
        <v>1</v>
      </c>
      <c r="V1150" s="24">
        <v>1.9</v>
      </c>
      <c r="W1150" s="15">
        <v>12</v>
      </c>
      <c r="X1150" s="15" t="s">
        <v>1746</v>
      </c>
      <c r="Y1150" s="15" t="s">
        <v>1746</v>
      </c>
      <c r="Z1150" s="25" t="s">
        <v>2201</v>
      </c>
    </row>
    <row r="1151" spans="1:26" x14ac:dyDescent="0.25">
      <c r="A1151" s="29">
        <v>1150</v>
      </c>
      <c r="B1151" s="1" t="s">
        <v>375</v>
      </c>
      <c r="C1151" s="1" t="s">
        <v>934</v>
      </c>
      <c r="D1151" s="39">
        <v>44911</v>
      </c>
      <c r="E1151" s="7">
        <v>0.49305555555555558</v>
      </c>
      <c r="F1151" s="7">
        <v>0.86111111111111116</v>
      </c>
      <c r="G1151" s="22">
        <v>1200</v>
      </c>
      <c r="H1151" s="22" t="s">
        <v>455</v>
      </c>
      <c r="I1151" s="23">
        <v>1.37</v>
      </c>
      <c r="J1151" s="23">
        <v>4.07</v>
      </c>
      <c r="K1151" s="23">
        <v>3.88</v>
      </c>
      <c r="L1151" s="23">
        <v>2.2000000000000002</v>
      </c>
      <c r="M1151" s="23">
        <v>5.5</v>
      </c>
      <c r="N1151" s="23">
        <v>3</v>
      </c>
      <c r="O1151" s="23">
        <f>0.12*8</f>
        <v>0.96</v>
      </c>
      <c r="P1151" s="15">
        <v>0</v>
      </c>
      <c r="Q1151" s="15">
        <v>2.7</v>
      </c>
      <c r="R1151" s="24">
        <v>2</v>
      </c>
      <c r="S1151" s="35">
        <v>1</v>
      </c>
      <c r="T1151" s="36">
        <f t="shared" si="5"/>
        <v>2.7</v>
      </c>
      <c r="U1151" s="15">
        <v>1</v>
      </c>
      <c r="V1151" s="24">
        <v>2.7</v>
      </c>
      <c r="W1151" s="15">
        <v>8</v>
      </c>
      <c r="X1151" s="15" t="s">
        <v>1746</v>
      </c>
      <c r="Y1151" s="15" t="s">
        <v>1746</v>
      </c>
      <c r="Z1151" s="25" t="s">
        <v>2202</v>
      </c>
    </row>
    <row r="1152" spans="1:26" x14ac:dyDescent="0.25">
      <c r="A1152" s="29">
        <v>1151</v>
      </c>
      <c r="B1152" s="1" t="s">
        <v>116</v>
      </c>
      <c r="C1152" s="1" t="s">
        <v>2013</v>
      </c>
      <c r="D1152" s="39">
        <v>44912</v>
      </c>
      <c r="E1152" s="7">
        <v>0.36805555555555558</v>
      </c>
      <c r="F1152" s="7">
        <v>0.91666666666666663</v>
      </c>
      <c r="G1152" s="22">
        <v>1200</v>
      </c>
      <c r="H1152" s="22" t="s">
        <v>385</v>
      </c>
      <c r="I1152" s="23">
        <v>6.65</v>
      </c>
      <c r="J1152" s="23">
        <v>7.58</v>
      </c>
      <c r="K1152" s="23">
        <v>4.82</v>
      </c>
      <c r="L1152" s="23">
        <v>0</v>
      </c>
      <c r="M1152" s="23">
        <v>6.2</v>
      </c>
      <c r="N1152" s="23">
        <v>2.7</v>
      </c>
      <c r="O1152" s="23">
        <f>0.12*8</f>
        <v>0.96</v>
      </c>
      <c r="P1152" s="15">
        <v>0</v>
      </c>
      <c r="Q1152" s="15">
        <v>1.6</v>
      </c>
      <c r="R1152" s="24">
        <v>6</v>
      </c>
      <c r="S1152" s="35">
        <v>1</v>
      </c>
      <c r="T1152" s="36">
        <f t="shared" si="5"/>
        <v>1.6</v>
      </c>
      <c r="U1152" s="15">
        <v>1</v>
      </c>
      <c r="V1152" s="24">
        <v>1.6</v>
      </c>
      <c r="W1152" s="15">
        <v>8</v>
      </c>
      <c r="X1152" s="15" t="s">
        <v>1746</v>
      </c>
      <c r="Y1152" s="15" t="s">
        <v>1746</v>
      </c>
      <c r="Z1152" s="25" t="s">
        <v>2203</v>
      </c>
    </row>
    <row r="1153" spans="1:26" x14ac:dyDescent="0.25">
      <c r="A1153" s="29">
        <v>1152</v>
      </c>
      <c r="B1153" s="1" t="s">
        <v>375</v>
      </c>
      <c r="C1153" s="1" t="s">
        <v>429</v>
      </c>
      <c r="D1153" s="39">
        <v>44912</v>
      </c>
      <c r="E1153" s="7">
        <v>0.44444444444444442</v>
      </c>
      <c r="F1153" s="7">
        <v>0.61111111111111105</v>
      </c>
      <c r="G1153" s="22">
        <v>1200</v>
      </c>
      <c r="H1153" s="22" t="s">
        <v>377</v>
      </c>
      <c r="I1153" s="23">
        <v>1.78</v>
      </c>
      <c r="J1153" s="23">
        <v>5.25</v>
      </c>
      <c r="K1153" s="23">
        <v>5.25</v>
      </c>
      <c r="L1153" s="23">
        <v>0</v>
      </c>
      <c r="M1153" s="23">
        <v>0</v>
      </c>
      <c r="N1153" s="23">
        <v>0</v>
      </c>
      <c r="O1153" s="23">
        <f>0.12*6</f>
        <v>0.72</v>
      </c>
      <c r="P1153" s="15">
        <v>0.6</v>
      </c>
      <c r="Q1153" s="15">
        <v>1.4</v>
      </c>
      <c r="R1153" s="24">
        <v>0</v>
      </c>
      <c r="S1153" s="35">
        <v>5</v>
      </c>
      <c r="T1153" s="36">
        <f t="shared" si="5"/>
        <v>3.9999999999999996</v>
      </c>
      <c r="U1153" s="15">
        <v>14</v>
      </c>
      <c r="V1153" s="24">
        <v>15.5587</v>
      </c>
      <c r="W1153" s="15">
        <v>4</v>
      </c>
      <c r="X1153" s="15" t="s">
        <v>1746</v>
      </c>
      <c r="Y1153" s="15" t="s">
        <v>1746</v>
      </c>
      <c r="Z1153" s="25" t="s">
        <v>2204</v>
      </c>
    </row>
    <row r="1154" spans="1:26" x14ac:dyDescent="0.25">
      <c r="A1154" s="29">
        <v>1153</v>
      </c>
      <c r="B1154" s="1" t="s">
        <v>375</v>
      </c>
      <c r="C1154" s="1" t="s">
        <v>2013</v>
      </c>
      <c r="D1154" s="39">
        <v>44913</v>
      </c>
      <c r="E1154" s="7">
        <v>0.36805555555555558</v>
      </c>
      <c r="F1154" s="7">
        <v>0.86805555555555547</v>
      </c>
      <c r="G1154" s="22">
        <v>1200</v>
      </c>
      <c r="H1154" s="22" t="s">
        <v>385</v>
      </c>
      <c r="I1154" s="23">
        <v>6.59</v>
      </c>
      <c r="J1154" s="23">
        <v>6.59</v>
      </c>
      <c r="K1154" s="23">
        <v>3.66</v>
      </c>
      <c r="L1154" s="23">
        <v>1</v>
      </c>
      <c r="M1154" s="23">
        <v>4.5</v>
      </c>
      <c r="N1154" s="23">
        <v>2.6</v>
      </c>
      <c r="O1154" s="23">
        <f>0.12*12</f>
        <v>1.44</v>
      </c>
      <c r="P1154" s="15">
        <v>0</v>
      </c>
      <c r="Q1154" s="15">
        <v>1.9</v>
      </c>
      <c r="R1154" s="24">
        <v>5</v>
      </c>
      <c r="S1154" s="35">
        <v>3</v>
      </c>
      <c r="T1154" s="36">
        <f t="shared" si="5"/>
        <v>5.6999999999999993</v>
      </c>
      <c r="U1154" s="15">
        <v>13</v>
      </c>
      <c r="V1154" s="24">
        <v>6.0063000000000004</v>
      </c>
      <c r="W1154" s="15">
        <v>12</v>
      </c>
      <c r="X1154" s="15" t="s">
        <v>1746</v>
      </c>
      <c r="Y1154" s="15" t="s">
        <v>1746</v>
      </c>
      <c r="Z1154" s="25" t="s">
        <v>2205</v>
      </c>
    </row>
    <row r="1155" spans="1:26" x14ac:dyDescent="0.25">
      <c r="A1155" s="29">
        <v>1154</v>
      </c>
      <c r="B1155" s="1" t="s">
        <v>375</v>
      </c>
      <c r="C1155" s="1" t="s">
        <v>1639</v>
      </c>
      <c r="D1155" s="39">
        <v>44914</v>
      </c>
      <c r="E1155" s="7">
        <v>0.60416666666666663</v>
      </c>
      <c r="F1155" s="7">
        <v>0.85416666666666663</v>
      </c>
      <c r="G1155" s="22">
        <v>1200</v>
      </c>
      <c r="H1155" s="22" t="s">
        <v>385</v>
      </c>
      <c r="I1155" s="23">
        <v>6.25</v>
      </c>
      <c r="J1155" s="23">
        <v>10.76</v>
      </c>
      <c r="K1155" s="23">
        <v>10.76</v>
      </c>
      <c r="L1155" s="23">
        <v>4</v>
      </c>
      <c r="M1155" s="23">
        <v>4</v>
      </c>
      <c r="N1155" s="23">
        <v>2</v>
      </c>
      <c r="O1155" s="23">
        <f>0.12*6</f>
        <v>0.72</v>
      </c>
      <c r="P1155" s="15">
        <v>0.2</v>
      </c>
      <c r="Q1155" s="15">
        <v>1</v>
      </c>
      <c r="R1155" s="24">
        <v>2</v>
      </c>
      <c r="S1155" s="35">
        <v>3</v>
      </c>
      <c r="T1155" s="36">
        <f t="shared" si="5"/>
        <v>2.4000000000000004</v>
      </c>
      <c r="U1155" s="15">
        <v>12</v>
      </c>
      <c r="V1155" s="24">
        <v>2.4518</v>
      </c>
      <c r="W1155" s="15">
        <v>6</v>
      </c>
      <c r="X1155" s="15" t="s">
        <v>1746</v>
      </c>
      <c r="Y1155" s="15" t="s">
        <v>1746</v>
      </c>
      <c r="Z1155" s="25" t="s">
        <v>2206</v>
      </c>
    </row>
    <row r="1156" spans="1:26" x14ac:dyDescent="0.25">
      <c r="A1156" s="29">
        <v>1155</v>
      </c>
      <c r="B1156" s="1" t="s">
        <v>375</v>
      </c>
      <c r="C1156" s="1" t="s">
        <v>2001</v>
      </c>
      <c r="D1156" s="39">
        <v>44916</v>
      </c>
      <c r="E1156" s="7">
        <v>0.66666666666666663</v>
      </c>
      <c r="F1156" s="7">
        <v>0.875</v>
      </c>
      <c r="G1156" s="22">
        <v>1200</v>
      </c>
      <c r="H1156" s="22" t="s">
        <v>2002</v>
      </c>
      <c r="I1156" s="23">
        <v>2.75</v>
      </c>
      <c r="J1156" s="23">
        <v>2.94</v>
      </c>
      <c r="K1156" s="23">
        <v>2.5099999999999998</v>
      </c>
      <c r="L1156" s="23">
        <v>0</v>
      </c>
      <c r="M1156" s="23">
        <v>3.1</v>
      </c>
      <c r="N1156" s="23">
        <v>3</v>
      </c>
      <c r="O1156" s="23">
        <f>0.12*5</f>
        <v>0.6</v>
      </c>
      <c r="P1156" s="15">
        <v>0</v>
      </c>
      <c r="Q1156" s="15">
        <v>1.8</v>
      </c>
      <c r="R1156" s="24">
        <v>1.5</v>
      </c>
      <c r="S1156" s="35">
        <v>5</v>
      </c>
      <c r="T1156" s="36">
        <f t="shared" si="5"/>
        <v>9</v>
      </c>
      <c r="U1156" s="15">
        <v>10</v>
      </c>
      <c r="V1156" s="24">
        <v>15.558199999999999</v>
      </c>
      <c r="W1156" s="15">
        <v>5</v>
      </c>
      <c r="X1156" s="15" t="s">
        <v>1746</v>
      </c>
      <c r="Y1156" s="15" t="s">
        <v>1746</v>
      </c>
      <c r="Z1156" s="25" t="s">
        <v>2207</v>
      </c>
    </row>
    <row r="1157" spans="1:26" x14ac:dyDescent="0.25">
      <c r="A1157" s="29">
        <v>1156</v>
      </c>
      <c r="B1157" s="1" t="s">
        <v>375</v>
      </c>
      <c r="C1157" s="1" t="s">
        <v>581</v>
      </c>
      <c r="D1157" s="10">
        <v>44918</v>
      </c>
      <c r="E1157" s="7">
        <v>0.44444444444444442</v>
      </c>
      <c r="F1157" s="7">
        <v>0.86111111111111116</v>
      </c>
      <c r="G1157" s="22">
        <v>1200</v>
      </c>
      <c r="H1157" s="22" t="s">
        <v>385</v>
      </c>
      <c r="I1157" s="23">
        <v>4</v>
      </c>
      <c r="J1157" s="23">
        <v>4</v>
      </c>
      <c r="K1157" s="23">
        <v>3.53</v>
      </c>
      <c r="L1157" s="23">
        <v>2.2000000000000002</v>
      </c>
      <c r="M1157" s="23">
        <v>2.4</v>
      </c>
      <c r="N1157" s="23">
        <v>2.1</v>
      </c>
      <c r="O1157" s="23">
        <f>0.12*10</f>
        <v>1.2</v>
      </c>
      <c r="P1157" s="15">
        <v>0.1</v>
      </c>
      <c r="Q1157" s="15">
        <v>0.2</v>
      </c>
      <c r="R1157" s="24">
        <v>0.49</v>
      </c>
      <c r="S1157" s="35">
        <v>1</v>
      </c>
      <c r="T1157" s="36">
        <f t="shared" si="5"/>
        <v>0.1</v>
      </c>
      <c r="U1157" s="15">
        <v>1</v>
      </c>
      <c r="V1157" s="24">
        <v>0.1</v>
      </c>
      <c r="W1157" s="15">
        <v>10</v>
      </c>
      <c r="X1157" s="15" t="s">
        <v>1746</v>
      </c>
      <c r="Y1157" s="15" t="s">
        <v>1746</v>
      </c>
      <c r="Z1157" s="25" t="s">
        <v>2208</v>
      </c>
    </row>
    <row r="1158" spans="1:26" x14ac:dyDescent="0.25">
      <c r="A1158" s="29">
        <v>1157</v>
      </c>
      <c r="B1158" s="1" t="s">
        <v>647</v>
      </c>
      <c r="C1158" s="1" t="s">
        <v>581</v>
      </c>
      <c r="D1158" s="10">
        <v>44919</v>
      </c>
      <c r="E1158" s="7">
        <v>0.3888888888888889</v>
      </c>
      <c r="F1158" s="7">
        <v>0.83333333333333337</v>
      </c>
      <c r="G1158" s="22">
        <v>1200</v>
      </c>
      <c r="H1158" s="22" t="s">
        <v>2209</v>
      </c>
      <c r="I1158" s="23">
        <v>3.65</v>
      </c>
      <c r="J1158" s="23">
        <v>4.16</v>
      </c>
      <c r="K1158" s="23">
        <v>3.51</v>
      </c>
      <c r="L1158" s="23">
        <v>0</v>
      </c>
      <c r="M1158" s="23">
        <v>4.0999999999999996</v>
      </c>
      <c r="N1158" s="23">
        <v>2</v>
      </c>
      <c r="O1158" s="23">
        <f>0.12*10.7</f>
        <v>1.2839999999999998</v>
      </c>
      <c r="P1158" s="15">
        <v>0.2</v>
      </c>
      <c r="Q1158" s="15">
        <v>1.1000000000000001</v>
      </c>
      <c r="R1158" s="24">
        <v>0.68</v>
      </c>
      <c r="S1158" s="35">
        <v>1</v>
      </c>
      <c r="T1158" s="36">
        <f t="shared" si="5"/>
        <v>0.90000000000000013</v>
      </c>
      <c r="U1158" s="15">
        <v>7</v>
      </c>
      <c r="V1158" s="24">
        <v>1.5144</v>
      </c>
      <c r="W1158" s="15">
        <v>10.7</v>
      </c>
      <c r="X1158" s="15" t="s">
        <v>1746</v>
      </c>
      <c r="Y1158" s="15" t="s">
        <v>1746</v>
      </c>
      <c r="Z1158" s="25" t="s">
        <v>2210</v>
      </c>
    </row>
    <row r="1159" spans="1:26" x14ac:dyDescent="0.25">
      <c r="A1159" s="29">
        <v>1158</v>
      </c>
      <c r="B1159" s="1" t="s">
        <v>647</v>
      </c>
      <c r="C1159" s="1" t="s">
        <v>801</v>
      </c>
      <c r="D1159" s="10">
        <v>44920</v>
      </c>
      <c r="E1159" s="7">
        <v>0.51388888888888895</v>
      </c>
      <c r="F1159" s="7">
        <v>0.89583333333333337</v>
      </c>
      <c r="G1159" s="22">
        <v>1200</v>
      </c>
      <c r="H1159" s="22" t="s">
        <v>2211</v>
      </c>
      <c r="I1159" s="23">
        <v>50.6</v>
      </c>
      <c r="J1159" s="23">
        <v>15.14</v>
      </c>
      <c r="K1159" s="23">
        <v>15.13</v>
      </c>
      <c r="L1159" s="23">
        <v>0</v>
      </c>
      <c r="M1159" s="23">
        <v>4.2</v>
      </c>
      <c r="N1159" s="23">
        <v>1.4</v>
      </c>
      <c r="O1159" s="23">
        <f>0.12*8</f>
        <v>0.96</v>
      </c>
      <c r="P1159" s="15">
        <v>0</v>
      </c>
      <c r="Q1159" s="15">
        <v>0.2</v>
      </c>
      <c r="R1159" s="24">
        <v>0.53</v>
      </c>
      <c r="S1159" s="35">
        <v>1</v>
      </c>
      <c r="T1159" s="36">
        <f t="shared" si="5"/>
        <v>0.2</v>
      </c>
      <c r="U1159" s="15">
        <v>1</v>
      </c>
      <c r="V1159" s="24">
        <v>0.2</v>
      </c>
      <c r="W1159" s="15">
        <v>8</v>
      </c>
      <c r="X1159" s="15" t="s">
        <v>1746</v>
      </c>
      <c r="Y1159" s="15" t="s">
        <v>1746</v>
      </c>
      <c r="Z1159" s="25" t="s">
        <v>2212</v>
      </c>
    </row>
    <row r="1160" spans="1:26" x14ac:dyDescent="0.25">
      <c r="A1160" s="29">
        <v>1159</v>
      </c>
      <c r="B1160" s="1" t="s">
        <v>647</v>
      </c>
      <c r="C1160" s="1" t="s">
        <v>2013</v>
      </c>
      <c r="D1160" s="10">
        <v>44921</v>
      </c>
      <c r="E1160" s="7">
        <v>0.57638888888888895</v>
      </c>
      <c r="F1160" s="7" t="s">
        <v>2213</v>
      </c>
      <c r="G1160" s="22">
        <v>1200</v>
      </c>
      <c r="H1160" s="22" t="s">
        <v>385</v>
      </c>
      <c r="I1160" s="23">
        <v>3.45</v>
      </c>
      <c r="J1160" s="23">
        <v>4.45</v>
      </c>
      <c r="K1160" s="23">
        <v>2.5299999999999998</v>
      </c>
      <c r="L1160" s="23">
        <v>0</v>
      </c>
      <c r="M1160" s="23">
        <v>4.2</v>
      </c>
      <c r="N1160" s="23">
        <v>2.6</v>
      </c>
      <c r="O1160" s="23">
        <f>0.12*111.2</f>
        <v>13.343999999999999</v>
      </c>
      <c r="P1160" s="15">
        <v>0</v>
      </c>
      <c r="Q1160" s="15">
        <v>0.9</v>
      </c>
      <c r="R1160" s="24">
        <v>49.3</v>
      </c>
      <c r="S1160" s="35">
        <v>5</v>
      </c>
      <c r="T1160" s="36">
        <f t="shared" si="5"/>
        <v>4.5</v>
      </c>
      <c r="U1160" s="15">
        <v>5</v>
      </c>
      <c r="V1160" s="24">
        <v>4.5</v>
      </c>
      <c r="W1160" s="15">
        <v>111.2</v>
      </c>
      <c r="X1160" s="15" t="s">
        <v>1746</v>
      </c>
      <c r="Y1160" s="15" t="s">
        <v>1746</v>
      </c>
      <c r="Z1160" s="25" t="s">
        <v>2214</v>
      </c>
    </row>
    <row r="1161" spans="1:26" x14ac:dyDescent="0.25">
      <c r="A1161" s="29">
        <v>1160</v>
      </c>
      <c r="B1161" s="1" t="s">
        <v>375</v>
      </c>
      <c r="C1161" s="1" t="s">
        <v>445</v>
      </c>
      <c r="D1161" s="10">
        <v>44921</v>
      </c>
      <c r="E1161" s="7">
        <v>0.4375</v>
      </c>
      <c r="F1161" s="7" t="s">
        <v>2215</v>
      </c>
      <c r="G1161" s="22">
        <v>1200</v>
      </c>
      <c r="H1161" s="22" t="s">
        <v>385</v>
      </c>
      <c r="I1161" s="23">
        <v>0</v>
      </c>
      <c r="J1161" s="23">
        <v>4.2699999999999996</v>
      </c>
      <c r="K1161" s="23">
        <v>3.17</v>
      </c>
      <c r="L1161" s="23">
        <v>0</v>
      </c>
      <c r="M1161" s="23">
        <v>9</v>
      </c>
      <c r="N1161" s="23">
        <v>1.2</v>
      </c>
      <c r="O1161" s="23">
        <f>0.12*101.5</f>
        <v>12.18</v>
      </c>
      <c r="P1161" s="15">
        <v>0</v>
      </c>
      <c r="Q1161" s="15">
        <v>2</v>
      </c>
      <c r="R1161" s="24">
        <v>38</v>
      </c>
      <c r="S1161" s="35">
        <v>5</v>
      </c>
      <c r="T1161" s="36">
        <f t="shared" si="5"/>
        <v>10</v>
      </c>
      <c r="U1161" s="15">
        <v>5</v>
      </c>
      <c r="V1161" s="24">
        <v>10</v>
      </c>
      <c r="W1161" s="15">
        <v>101.5</v>
      </c>
      <c r="X1161" s="15" t="s">
        <v>1746</v>
      </c>
      <c r="Y1161" s="15" t="s">
        <v>1746</v>
      </c>
      <c r="Z1161" s="25" t="s">
        <v>2216</v>
      </c>
    </row>
    <row r="1162" spans="1:26" x14ac:dyDescent="0.25">
      <c r="A1162" s="29">
        <v>1161</v>
      </c>
      <c r="B1162" s="1" t="s">
        <v>685</v>
      </c>
      <c r="C1162" s="1" t="s">
        <v>2059</v>
      </c>
      <c r="D1162" s="10">
        <v>44925</v>
      </c>
      <c r="E1162" s="7">
        <v>0.44444444444444442</v>
      </c>
      <c r="F1162" s="7">
        <v>0.81944444444444453</v>
      </c>
      <c r="G1162" s="22">
        <v>1200</v>
      </c>
      <c r="H1162" s="22" t="s">
        <v>385</v>
      </c>
      <c r="I1162" s="23">
        <v>18.8</v>
      </c>
      <c r="J1162" s="23">
        <v>24.8</v>
      </c>
      <c r="K1162" s="23">
        <v>15.24</v>
      </c>
      <c r="L1162" s="23">
        <v>6</v>
      </c>
      <c r="M1162" s="23">
        <v>10</v>
      </c>
      <c r="N1162" s="23">
        <v>2.7</v>
      </c>
      <c r="O1162" s="23">
        <f>0.12*9</f>
        <v>1.08</v>
      </c>
      <c r="P1162" s="15">
        <v>0.2</v>
      </c>
      <c r="Q1162" s="15">
        <v>0.8</v>
      </c>
      <c r="R1162" s="24">
        <v>5</v>
      </c>
      <c r="S1162" s="35">
        <v>1</v>
      </c>
      <c r="T1162" s="36">
        <f t="shared" si="5"/>
        <v>0.60000000000000009</v>
      </c>
      <c r="U1162" s="15">
        <v>1</v>
      </c>
      <c r="V1162" s="24">
        <v>0.60000000000000009</v>
      </c>
      <c r="W1162" s="15">
        <v>9</v>
      </c>
      <c r="X1162" s="15" t="s">
        <v>1746</v>
      </c>
      <c r="Y1162" s="15" t="s">
        <v>1746</v>
      </c>
      <c r="Z1162" s="25" t="s">
        <v>2217</v>
      </c>
    </row>
    <row r="1163" spans="1:26" x14ac:dyDescent="0.25">
      <c r="A1163" s="29">
        <v>1162</v>
      </c>
      <c r="B1163" s="1" t="s">
        <v>657</v>
      </c>
      <c r="C1163" s="1" t="s">
        <v>1215</v>
      </c>
      <c r="D1163" s="10">
        <v>44925</v>
      </c>
      <c r="E1163" s="7">
        <v>0.52083333333333337</v>
      </c>
      <c r="F1163" s="7">
        <v>0.97916666666666663</v>
      </c>
      <c r="G1163" s="22">
        <v>1200</v>
      </c>
      <c r="H1163" s="22" t="s">
        <v>385</v>
      </c>
      <c r="I1163" s="23">
        <v>5.45</v>
      </c>
      <c r="J1163" s="23">
        <v>5.45</v>
      </c>
      <c r="K1163" s="23">
        <v>4.28</v>
      </c>
      <c r="L1163" s="23">
        <v>0</v>
      </c>
      <c r="M1163" s="23">
        <v>4.2</v>
      </c>
      <c r="N1163" s="23">
        <v>3.2</v>
      </c>
      <c r="O1163" s="23">
        <f>0.12*11</f>
        <v>1.3199999999999998</v>
      </c>
      <c r="P1163" s="15">
        <v>1.5</v>
      </c>
      <c r="Q1163" s="15">
        <v>2.9</v>
      </c>
      <c r="R1163" s="24">
        <v>1.6</v>
      </c>
      <c r="S1163" s="35">
        <v>1</v>
      </c>
      <c r="T1163" s="36">
        <f t="shared" si="5"/>
        <v>1.4</v>
      </c>
      <c r="U1163" s="15">
        <v>1</v>
      </c>
      <c r="V1163" s="24">
        <v>1.4</v>
      </c>
      <c r="W1163" s="15">
        <v>11</v>
      </c>
      <c r="X1163" s="15" t="s">
        <v>1746</v>
      </c>
      <c r="Y1163" s="15" t="s">
        <v>1746</v>
      </c>
      <c r="Z1163" s="25" t="s">
        <v>2218</v>
      </c>
    </row>
    <row r="1164" spans="1:26" ht="17.25" customHeight="1" x14ac:dyDescent="0.25">
      <c r="A1164" s="29">
        <v>1163</v>
      </c>
      <c r="B1164" s="1" t="s">
        <v>111</v>
      </c>
      <c r="C1164" s="1" t="s">
        <v>112</v>
      </c>
      <c r="D1164" s="10">
        <v>44925</v>
      </c>
      <c r="E1164" s="7">
        <v>0.96527777777777801</v>
      </c>
      <c r="F1164" s="30" t="s">
        <v>113</v>
      </c>
      <c r="G1164" s="22">
        <v>1200</v>
      </c>
      <c r="H1164" s="22" t="s">
        <v>114</v>
      </c>
      <c r="I1164" s="23">
        <v>12.68</v>
      </c>
      <c r="J1164" s="23">
        <v>14.81</v>
      </c>
      <c r="K1164" s="23">
        <v>14.81</v>
      </c>
      <c r="L1164" s="23">
        <v>0</v>
      </c>
      <c r="M1164" s="23">
        <v>5.2</v>
      </c>
      <c r="N1164" s="23">
        <v>0</v>
      </c>
      <c r="O1164" s="23">
        <f>0.12*40</f>
        <v>4.8</v>
      </c>
      <c r="P1164" s="15">
        <v>0</v>
      </c>
      <c r="Q1164" s="15">
        <v>3.2</v>
      </c>
      <c r="R1164" s="24">
        <v>23</v>
      </c>
      <c r="S1164" s="41">
        <v>1</v>
      </c>
      <c r="T1164" s="36">
        <f t="shared" ref="T1164:T1181" si="8">(Q1164-P1164)*S1164</f>
        <v>3.2</v>
      </c>
      <c r="U1164" s="22">
        <v>1</v>
      </c>
      <c r="V1164" s="24">
        <v>3.2</v>
      </c>
      <c r="W1164" s="15">
        <v>40</v>
      </c>
      <c r="X1164" s="141" t="s">
        <v>1746</v>
      </c>
      <c r="Y1164" s="141" t="s">
        <v>1746</v>
      </c>
      <c r="Z1164" s="25" t="s">
        <v>115</v>
      </c>
    </row>
    <row r="1165" spans="1:26" x14ac:dyDescent="0.25">
      <c r="A1165" s="29">
        <v>1164</v>
      </c>
      <c r="B1165" s="1" t="s">
        <v>116</v>
      </c>
      <c r="C1165" s="1" t="s">
        <v>39</v>
      </c>
      <c r="D1165" s="10">
        <v>44928</v>
      </c>
      <c r="E1165" s="7">
        <v>0.54861111111111105</v>
      </c>
      <c r="F1165" s="7">
        <v>0.88194444444444497</v>
      </c>
      <c r="G1165" s="22">
        <v>1200</v>
      </c>
      <c r="H1165" s="22" t="s">
        <v>25</v>
      </c>
      <c r="I1165" s="23">
        <v>4.41</v>
      </c>
      <c r="J1165" s="23">
        <v>4.7699999999999996</v>
      </c>
      <c r="K1165" s="23">
        <v>3.77</v>
      </c>
      <c r="L1165" s="23">
        <v>0.3</v>
      </c>
      <c r="M1165" s="23">
        <v>4.2</v>
      </c>
      <c r="N1165" s="23">
        <v>4</v>
      </c>
      <c r="O1165" s="23">
        <f>0.12*8</f>
        <v>0.96</v>
      </c>
      <c r="P1165" s="15">
        <v>0</v>
      </c>
      <c r="Q1165" s="15">
        <v>2.6</v>
      </c>
      <c r="R1165" s="24">
        <v>1.3</v>
      </c>
      <c r="S1165" s="41">
        <v>1</v>
      </c>
      <c r="T1165" s="36">
        <f t="shared" si="8"/>
        <v>2.6</v>
      </c>
      <c r="U1165" s="22">
        <v>1</v>
      </c>
      <c r="V1165" s="24">
        <v>2.6</v>
      </c>
      <c r="W1165" s="15">
        <v>8</v>
      </c>
      <c r="X1165" s="141" t="s">
        <v>1746</v>
      </c>
      <c r="Y1165" s="141" t="s">
        <v>1746</v>
      </c>
      <c r="Z1165" s="25" t="s">
        <v>117</v>
      </c>
    </row>
    <row r="1166" spans="1:26" x14ac:dyDescent="0.25">
      <c r="A1166" s="29">
        <v>1165</v>
      </c>
      <c r="B1166" s="1" t="s">
        <v>116</v>
      </c>
      <c r="C1166" s="1" t="s">
        <v>118</v>
      </c>
      <c r="D1166" s="10">
        <v>44929</v>
      </c>
      <c r="E1166" s="7">
        <v>0.64583333333333304</v>
      </c>
      <c r="F1166" s="7">
        <v>0.8125</v>
      </c>
      <c r="G1166" s="22">
        <v>1200</v>
      </c>
      <c r="H1166" s="22" t="s">
        <v>119</v>
      </c>
      <c r="I1166" s="23">
        <v>1.8</v>
      </c>
      <c r="J1166" s="23">
        <v>2.1</v>
      </c>
      <c r="K1166" s="23">
        <v>1.8</v>
      </c>
      <c r="L1166" s="23">
        <v>4.3</v>
      </c>
      <c r="M1166" s="23">
        <v>5.8</v>
      </c>
      <c r="N1166" s="23">
        <v>5.2</v>
      </c>
      <c r="O1166" s="23">
        <f>0.12*4</f>
        <v>0.48</v>
      </c>
      <c r="P1166" s="15">
        <v>4.9000000000000004</v>
      </c>
      <c r="Q1166" s="15">
        <v>4.8</v>
      </c>
      <c r="R1166" s="24">
        <v>27.6</v>
      </c>
      <c r="S1166" s="41">
        <v>0</v>
      </c>
      <c r="T1166" s="36">
        <f t="shared" si="8"/>
        <v>0</v>
      </c>
      <c r="U1166" s="22">
        <v>0</v>
      </c>
      <c r="V1166" s="24">
        <v>0</v>
      </c>
      <c r="W1166" s="15">
        <v>4</v>
      </c>
      <c r="X1166" s="141" t="s">
        <v>1746</v>
      </c>
      <c r="Y1166" s="141" t="s">
        <v>1746</v>
      </c>
      <c r="Z1166" s="25" t="s">
        <v>120</v>
      </c>
    </row>
    <row r="1167" spans="1:26" x14ac:dyDescent="0.25">
      <c r="A1167" s="29">
        <v>1166</v>
      </c>
      <c r="B1167" s="1" t="s">
        <v>121</v>
      </c>
      <c r="C1167" s="1" t="s">
        <v>29</v>
      </c>
      <c r="D1167" s="10">
        <v>44936</v>
      </c>
      <c r="E1167" s="7">
        <v>0.45833333333333298</v>
      </c>
      <c r="F1167" s="7">
        <v>0.77430555555555503</v>
      </c>
      <c r="G1167" s="22">
        <v>1200</v>
      </c>
      <c r="H1167" s="22" t="s">
        <v>32</v>
      </c>
      <c r="I1167" s="23">
        <v>2.1</v>
      </c>
      <c r="J1167" s="23">
        <v>2.5</v>
      </c>
      <c r="K1167" s="23">
        <v>2.21</v>
      </c>
      <c r="L1167" s="23">
        <v>0</v>
      </c>
      <c r="M1167" s="23">
        <v>2.8</v>
      </c>
      <c r="N1167" s="23">
        <v>2.8</v>
      </c>
      <c r="O1167" s="23">
        <f>0.12*7</f>
        <v>0.84</v>
      </c>
      <c r="P1167" s="15">
        <v>0.2</v>
      </c>
      <c r="Q1167" s="15">
        <v>1.3</v>
      </c>
      <c r="R1167" s="24">
        <v>1</v>
      </c>
      <c r="S1167" s="41">
        <v>5</v>
      </c>
      <c r="T1167" s="36">
        <f t="shared" si="8"/>
        <v>5.5</v>
      </c>
      <c r="U1167" s="22">
        <v>21</v>
      </c>
      <c r="V1167" s="24">
        <v>25.0456</v>
      </c>
      <c r="W1167" s="15">
        <v>7</v>
      </c>
      <c r="X1167" s="141" t="s">
        <v>1746</v>
      </c>
      <c r="Y1167" s="141" t="s">
        <v>1746</v>
      </c>
      <c r="Z1167" s="25" t="s">
        <v>122</v>
      </c>
    </row>
    <row r="1168" spans="1:26" x14ac:dyDescent="0.25">
      <c r="A1168" s="29">
        <v>1167</v>
      </c>
      <c r="B1168" s="1" t="s">
        <v>121</v>
      </c>
      <c r="C1168" s="1" t="s">
        <v>74</v>
      </c>
      <c r="D1168" s="10">
        <v>44941</v>
      </c>
      <c r="E1168" s="7">
        <v>0.45833333333333298</v>
      </c>
      <c r="F1168" s="7">
        <v>0.95833333333333304</v>
      </c>
      <c r="G1168" s="22">
        <v>1200</v>
      </c>
      <c r="H1168" s="22" t="s">
        <v>25</v>
      </c>
      <c r="I1168" s="23">
        <v>0</v>
      </c>
      <c r="J1168" s="23">
        <v>25.87</v>
      </c>
      <c r="K1168" s="23">
        <v>21.52</v>
      </c>
      <c r="L1168" s="23">
        <v>0</v>
      </c>
      <c r="M1168" s="23">
        <v>3.4</v>
      </c>
      <c r="N1168" s="23">
        <v>3.4</v>
      </c>
      <c r="O1168" s="23">
        <f>0.12*12</f>
        <v>1.44</v>
      </c>
      <c r="P1168" s="15">
        <v>0</v>
      </c>
      <c r="Q1168" s="15">
        <v>1.6565000000000001</v>
      </c>
      <c r="R1168" s="24">
        <v>24.6</v>
      </c>
      <c r="S1168" s="41">
        <v>1</v>
      </c>
      <c r="T1168" s="36">
        <f t="shared" si="8"/>
        <v>1.6565000000000001</v>
      </c>
      <c r="U1168" s="22">
        <v>1</v>
      </c>
      <c r="V1168" s="24">
        <v>1.6565000000000001</v>
      </c>
      <c r="W1168" s="15">
        <v>12</v>
      </c>
      <c r="X1168" s="141" t="s">
        <v>1746</v>
      </c>
      <c r="Y1168" s="141" t="s">
        <v>838</v>
      </c>
      <c r="Z1168" s="25" t="s">
        <v>122</v>
      </c>
    </row>
    <row r="1169" spans="1:26" x14ac:dyDescent="0.25">
      <c r="A1169" s="29">
        <v>1168</v>
      </c>
      <c r="B1169" s="1" t="s">
        <v>123</v>
      </c>
      <c r="C1169" s="1" t="s">
        <v>24</v>
      </c>
      <c r="D1169" s="10">
        <v>44941</v>
      </c>
      <c r="E1169" s="7">
        <v>0.41666666666666702</v>
      </c>
      <c r="F1169" s="7">
        <v>0.86111111111111105</v>
      </c>
      <c r="G1169" s="22">
        <v>1200</v>
      </c>
      <c r="H1169" s="22" t="s">
        <v>32</v>
      </c>
      <c r="I1169" s="23">
        <v>2.1</v>
      </c>
      <c r="J1169" s="23">
        <v>4.2300000000000004</v>
      </c>
      <c r="K1169" s="23">
        <v>3.45</v>
      </c>
      <c r="L1169" s="23">
        <v>0</v>
      </c>
      <c r="M1169" s="23">
        <v>3.8</v>
      </c>
      <c r="N1169" s="23">
        <v>2.88</v>
      </c>
      <c r="O1169" s="23">
        <f>0.12*10</f>
        <v>1.2</v>
      </c>
      <c r="P1169" s="15">
        <v>0</v>
      </c>
      <c r="Q1169" s="15">
        <v>1.3</v>
      </c>
      <c r="R1169" s="24">
        <v>0</v>
      </c>
      <c r="S1169" s="41">
        <v>3</v>
      </c>
      <c r="T1169" s="36">
        <f t="shared" si="8"/>
        <v>3.9000000000000004</v>
      </c>
      <c r="U1169" s="22">
        <v>16</v>
      </c>
      <c r="V1169" s="24">
        <v>4.8776999999999999</v>
      </c>
      <c r="W1169" s="15">
        <v>10</v>
      </c>
      <c r="X1169" s="141" t="s">
        <v>1746</v>
      </c>
      <c r="Y1169" s="141" t="s">
        <v>1746</v>
      </c>
      <c r="Z1169" s="25" t="s">
        <v>124</v>
      </c>
    </row>
    <row r="1170" spans="1:26" x14ac:dyDescent="0.25">
      <c r="A1170" s="29">
        <v>1169</v>
      </c>
      <c r="B1170" s="1" t="s">
        <v>121</v>
      </c>
      <c r="C1170" s="1" t="s">
        <v>74</v>
      </c>
      <c r="D1170" s="10">
        <v>44942</v>
      </c>
      <c r="E1170" s="7">
        <v>0.29861111111111099</v>
      </c>
      <c r="F1170" s="7">
        <v>0.95833333333333304</v>
      </c>
      <c r="G1170" s="22">
        <v>1200</v>
      </c>
      <c r="H1170" s="22" t="s">
        <v>25</v>
      </c>
      <c r="I1170" s="23">
        <v>6.64</v>
      </c>
      <c r="J1170" s="23">
        <v>6.78</v>
      </c>
      <c r="K1170" s="23">
        <v>5.63</v>
      </c>
      <c r="L1170" s="23">
        <v>2.7</v>
      </c>
      <c r="M1170" s="23">
        <v>3.8</v>
      </c>
      <c r="N1170" s="23">
        <v>3.2</v>
      </c>
      <c r="O1170" s="23">
        <f>0.12*15.8</f>
        <v>1.8959999999999999</v>
      </c>
      <c r="P1170" s="15">
        <v>0</v>
      </c>
      <c r="Q1170" s="15">
        <v>2.2000000000000002</v>
      </c>
      <c r="R1170" s="24">
        <v>26</v>
      </c>
      <c r="S1170" s="41">
        <v>1</v>
      </c>
      <c r="T1170" s="36">
        <f t="shared" si="8"/>
        <v>2.2000000000000002</v>
      </c>
      <c r="U1170" s="22">
        <v>1</v>
      </c>
      <c r="V1170" s="24">
        <v>2.2000000000000002</v>
      </c>
      <c r="W1170" s="15">
        <v>15.8</v>
      </c>
      <c r="X1170" s="141" t="s">
        <v>1746</v>
      </c>
      <c r="Y1170" s="141" t="s">
        <v>838</v>
      </c>
      <c r="Z1170" s="25" t="s">
        <v>125</v>
      </c>
    </row>
    <row r="1171" spans="1:26" x14ac:dyDescent="0.25">
      <c r="A1171" s="29">
        <v>1170</v>
      </c>
      <c r="B1171" s="1" t="s">
        <v>123</v>
      </c>
      <c r="C1171" s="1" t="s">
        <v>126</v>
      </c>
      <c r="D1171" s="10">
        <v>44942</v>
      </c>
      <c r="E1171" s="7">
        <v>0.5625</v>
      </c>
      <c r="F1171" s="7">
        <v>0.85416666666666696</v>
      </c>
      <c r="G1171" s="22">
        <v>1200</v>
      </c>
      <c r="H1171" s="22" t="s">
        <v>25</v>
      </c>
      <c r="I1171" s="23">
        <v>3.1</v>
      </c>
      <c r="J1171" s="23">
        <v>3.1</v>
      </c>
      <c r="K1171" s="23">
        <v>2.6</v>
      </c>
      <c r="L1171" s="23">
        <v>2.6</v>
      </c>
      <c r="M1171" s="23">
        <v>2.6</v>
      </c>
      <c r="N1171" s="23">
        <v>1.88</v>
      </c>
      <c r="O1171" s="23">
        <f>0.12*7</f>
        <v>0.84</v>
      </c>
      <c r="P1171" s="15">
        <v>0</v>
      </c>
      <c r="Q1171" s="15">
        <v>1.1000000000000001</v>
      </c>
      <c r="R1171" s="24">
        <v>1.92</v>
      </c>
      <c r="S1171" s="41">
        <v>5</v>
      </c>
      <c r="T1171" s="36">
        <f t="shared" si="8"/>
        <v>5.5</v>
      </c>
      <c r="U1171" s="22">
        <v>15</v>
      </c>
      <c r="V1171" s="24">
        <v>12.4899</v>
      </c>
      <c r="W1171" s="15">
        <v>7</v>
      </c>
      <c r="X1171" s="141" t="s">
        <v>1746</v>
      </c>
      <c r="Y1171" s="141" t="s">
        <v>1746</v>
      </c>
      <c r="Z1171" s="25" t="s">
        <v>127</v>
      </c>
    </row>
    <row r="1172" spans="1:26" x14ac:dyDescent="0.25">
      <c r="A1172" s="29">
        <v>1171</v>
      </c>
      <c r="B1172" s="1" t="s">
        <v>123</v>
      </c>
      <c r="C1172" s="1" t="s">
        <v>74</v>
      </c>
      <c r="D1172" s="10">
        <v>44946</v>
      </c>
      <c r="E1172" s="7">
        <v>0.70138888888888895</v>
      </c>
      <c r="F1172" s="7">
        <v>0.95138888888888895</v>
      </c>
      <c r="G1172" s="22">
        <v>1200</v>
      </c>
      <c r="H1172" s="22" t="s">
        <v>25</v>
      </c>
      <c r="I1172" s="23">
        <v>9.89</v>
      </c>
      <c r="J1172" s="23">
        <v>9.89</v>
      </c>
      <c r="K1172" s="23">
        <v>4.62</v>
      </c>
      <c r="L1172" s="23">
        <v>3.1</v>
      </c>
      <c r="M1172" s="23">
        <v>3.4</v>
      </c>
      <c r="N1172" s="23">
        <v>3.4</v>
      </c>
      <c r="O1172" s="23">
        <f>0.12*6</f>
        <v>0.72</v>
      </c>
      <c r="P1172" s="15">
        <v>0</v>
      </c>
      <c r="Q1172" s="15">
        <v>0.8</v>
      </c>
      <c r="R1172" s="24">
        <v>3</v>
      </c>
      <c r="S1172" s="41">
        <v>4</v>
      </c>
      <c r="T1172" s="36">
        <f t="shared" si="8"/>
        <v>3.2</v>
      </c>
      <c r="U1172" s="22">
        <v>11</v>
      </c>
      <c r="V1172" s="24">
        <v>3.4054000000000002</v>
      </c>
      <c r="W1172" s="15">
        <v>6</v>
      </c>
      <c r="X1172" s="141" t="s">
        <v>1746</v>
      </c>
      <c r="Y1172" s="141" t="s">
        <v>838</v>
      </c>
      <c r="Z1172" s="25" t="s">
        <v>128</v>
      </c>
    </row>
    <row r="1173" spans="1:26" x14ac:dyDescent="0.25">
      <c r="A1173" s="29">
        <v>1172</v>
      </c>
      <c r="B1173" s="1" t="s">
        <v>123</v>
      </c>
      <c r="C1173" s="1" t="s">
        <v>68</v>
      </c>
      <c r="D1173" s="10">
        <v>44949</v>
      </c>
      <c r="E1173" s="7">
        <v>0.52777777777777801</v>
      </c>
      <c r="F1173" s="7">
        <v>0.85763888888888895</v>
      </c>
      <c r="G1173" s="22">
        <v>1200</v>
      </c>
      <c r="H1173" s="22" t="s">
        <v>129</v>
      </c>
      <c r="I1173" s="23">
        <v>2.96</v>
      </c>
      <c r="J1173" s="23">
        <v>3.13</v>
      </c>
      <c r="K1173" s="23">
        <v>3.13</v>
      </c>
      <c r="L1173" s="23">
        <v>0</v>
      </c>
      <c r="M1173" s="23">
        <v>0</v>
      </c>
      <c r="N1173" s="23">
        <v>0</v>
      </c>
      <c r="O1173" s="23">
        <f>0.12*7</f>
        <v>0.84</v>
      </c>
      <c r="P1173" s="15">
        <v>0</v>
      </c>
      <c r="Q1173" s="15">
        <v>0</v>
      </c>
      <c r="R1173" s="24">
        <v>0</v>
      </c>
      <c r="S1173" s="41">
        <v>0</v>
      </c>
      <c r="T1173" s="36">
        <f t="shared" si="8"/>
        <v>0</v>
      </c>
      <c r="U1173" s="22">
        <v>0</v>
      </c>
      <c r="V1173" s="24">
        <v>0</v>
      </c>
      <c r="W1173" s="15">
        <v>7</v>
      </c>
      <c r="X1173" s="141" t="s">
        <v>1746</v>
      </c>
      <c r="Y1173" s="141" t="s">
        <v>1746</v>
      </c>
      <c r="Z1173" s="25" t="s">
        <v>130</v>
      </c>
    </row>
    <row r="1174" spans="1:26" x14ac:dyDescent="0.25">
      <c r="A1174" s="29">
        <v>1173</v>
      </c>
      <c r="B1174" s="1" t="s">
        <v>123</v>
      </c>
      <c r="C1174" s="1" t="s">
        <v>131</v>
      </c>
      <c r="D1174" s="10">
        <v>44950</v>
      </c>
      <c r="E1174" s="7">
        <v>0.77083333333333304</v>
      </c>
      <c r="F1174" s="7">
        <v>0.95833333333333304</v>
      </c>
      <c r="G1174" s="22">
        <v>1200</v>
      </c>
      <c r="H1174" s="22" t="s">
        <v>25</v>
      </c>
      <c r="I1174" s="23">
        <v>2.61</v>
      </c>
      <c r="J1174" s="23">
        <v>2.73</v>
      </c>
      <c r="K1174" s="23">
        <v>2.68</v>
      </c>
      <c r="L1174" s="23">
        <v>0.74</v>
      </c>
      <c r="M1174" s="23">
        <v>4.0999999999999996</v>
      </c>
      <c r="N1174" s="23">
        <v>2.2999999999999998</v>
      </c>
      <c r="O1174" s="23">
        <f>0.12*4.5</f>
        <v>0.54</v>
      </c>
      <c r="P1174" s="15">
        <v>0.9</v>
      </c>
      <c r="Q1174" s="15">
        <v>1.3</v>
      </c>
      <c r="R1174" s="24">
        <v>1</v>
      </c>
      <c r="S1174" s="41">
        <v>1</v>
      </c>
      <c r="T1174" s="36">
        <f t="shared" si="8"/>
        <v>0.4</v>
      </c>
      <c r="U1174" s="22">
        <v>1</v>
      </c>
      <c r="V1174" s="24">
        <v>0.4</v>
      </c>
      <c r="W1174" s="15">
        <v>4.5</v>
      </c>
      <c r="X1174" s="141" t="s">
        <v>1746</v>
      </c>
      <c r="Y1174" s="141" t="s">
        <v>1746</v>
      </c>
      <c r="Z1174" s="25" t="s">
        <v>132</v>
      </c>
    </row>
    <row r="1175" spans="1:26" x14ac:dyDescent="0.25">
      <c r="A1175" s="29">
        <v>1174</v>
      </c>
      <c r="B1175" s="1" t="s">
        <v>123</v>
      </c>
      <c r="C1175" s="1" t="s">
        <v>68</v>
      </c>
      <c r="D1175" s="10">
        <v>44950</v>
      </c>
      <c r="E1175" s="7">
        <v>0.4236111111111111</v>
      </c>
      <c r="F1175" s="7">
        <v>0.73611111111111116</v>
      </c>
      <c r="G1175" s="22">
        <v>1200</v>
      </c>
      <c r="H1175" s="22" t="s">
        <v>426</v>
      </c>
      <c r="I1175" s="23" t="s">
        <v>1746</v>
      </c>
      <c r="J1175" s="23" t="s">
        <v>1746</v>
      </c>
      <c r="K1175" s="23" t="s">
        <v>1746</v>
      </c>
      <c r="L1175" s="23" t="s">
        <v>1746</v>
      </c>
      <c r="M1175" s="23" t="s">
        <v>1746</v>
      </c>
      <c r="N1175" s="23" t="s">
        <v>1746</v>
      </c>
      <c r="O1175" s="23" t="s">
        <v>1746</v>
      </c>
      <c r="P1175" s="15">
        <v>0</v>
      </c>
      <c r="Q1175" s="15" t="s">
        <v>1746</v>
      </c>
      <c r="R1175" s="24" t="s">
        <v>1746</v>
      </c>
      <c r="S1175" s="41" t="s">
        <v>1746</v>
      </c>
      <c r="T1175" s="36" t="s">
        <v>1746</v>
      </c>
      <c r="U1175" s="22" t="s">
        <v>1746</v>
      </c>
      <c r="V1175" s="24" t="s">
        <v>1746</v>
      </c>
      <c r="W1175" s="15">
        <v>7.5</v>
      </c>
      <c r="X1175" s="141" t="s">
        <v>1746</v>
      </c>
      <c r="Y1175" s="141" t="s">
        <v>1746</v>
      </c>
      <c r="Z1175" s="25" t="s">
        <v>425</v>
      </c>
    </row>
    <row r="1176" spans="1:26" x14ac:dyDescent="0.25">
      <c r="A1176" s="29">
        <v>1175</v>
      </c>
      <c r="B1176" s="1" t="s">
        <v>123</v>
      </c>
      <c r="C1176" s="1" t="s">
        <v>131</v>
      </c>
      <c r="D1176" s="10">
        <v>44951</v>
      </c>
      <c r="E1176" s="7">
        <v>0.38541666666666702</v>
      </c>
      <c r="F1176" s="7">
        <v>0.84375</v>
      </c>
      <c r="G1176" s="22">
        <v>1200</v>
      </c>
      <c r="H1176" s="22" t="s">
        <v>25</v>
      </c>
      <c r="I1176" s="23">
        <v>2.72</v>
      </c>
      <c r="J1176" s="23">
        <v>2.73</v>
      </c>
      <c r="K1176" s="23">
        <v>2.73</v>
      </c>
      <c r="L1176" s="23">
        <v>0.8</v>
      </c>
      <c r="M1176" s="23">
        <v>4</v>
      </c>
      <c r="N1176" s="23">
        <v>3</v>
      </c>
      <c r="O1176" s="23">
        <f>0.12*11</f>
        <v>1.3199999999999998</v>
      </c>
      <c r="P1176" s="15">
        <v>0.9</v>
      </c>
      <c r="Q1176" s="15">
        <v>1.9</v>
      </c>
      <c r="R1176" s="24">
        <v>1</v>
      </c>
      <c r="S1176" s="41">
        <v>1</v>
      </c>
      <c r="T1176" s="36">
        <f t="shared" si="8"/>
        <v>0.99999999999999989</v>
      </c>
      <c r="U1176" s="22">
        <v>1</v>
      </c>
      <c r="V1176" s="24">
        <v>1</v>
      </c>
      <c r="W1176" s="15">
        <v>11</v>
      </c>
      <c r="X1176" s="141" t="s">
        <v>1746</v>
      </c>
      <c r="Y1176" s="141" t="s">
        <v>1746</v>
      </c>
      <c r="Z1176" s="25" t="s">
        <v>133</v>
      </c>
    </row>
    <row r="1177" spans="1:26" x14ac:dyDescent="0.25">
      <c r="A1177" s="29">
        <v>1176</v>
      </c>
      <c r="B1177" s="1" t="s">
        <v>123</v>
      </c>
      <c r="C1177" s="1" t="s">
        <v>131</v>
      </c>
      <c r="D1177" s="10">
        <v>44952</v>
      </c>
      <c r="E1177" s="7">
        <v>0.43055555555555602</v>
      </c>
      <c r="F1177" s="7">
        <v>0.88888888888888895</v>
      </c>
      <c r="G1177" s="22">
        <v>1200</v>
      </c>
      <c r="H1177" s="22" t="s">
        <v>25</v>
      </c>
      <c r="I1177" s="23">
        <v>2.68</v>
      </c>
      <c r="J1177" s="23">
        <v>3.16</v>
      </c>
      <c r="K1177" s="23">
        <v>3.15</v>
      </c>
      <c r="L1177" s="23">
        <v>0.8</v>
      </c>
      <c r="M1177" s="23">
        <v>4.3</v>
      </c>
      <c r="N1177" s="23">
        <v>3.2</v>
      </c>
      <c r="O1177" s="23">
        <f>0.12*11</f>
        <v>1.3199999999999998</v>
      </c>
      <c r="P1177" s="15">
        <v>0.9</v>
      </c>
      <c r="Q1177" s="15">
        <v>2</v>
      </c>
      <c r="R1177" s="24">
        <v>1</v>
      </c>
      <c r="S1177" s="41">
        <v>2</v>
      </c>
      <c r="T1177" s="36">
        <f t="shared" si="8"/>
        <v>2.2000000000000002</v>
      </c>
      <c r="U1177" s="22">
        <v>2</v>
      </c>
      <c r="V1177" s="24">
        <v>2.7522000000000002</v>
      </c>
      <c r="W1177" s="15">
        <v>11</v>
      </c>
      <c r="X1177" s="141" t="s">
        <v>1746</v>
      </c>
      <c r="Y1177" s="141" t="s">
        <v>1746</v>
      </c>
      <c r="Z1177" s="25" t="s">
        <v>134</v>
      </c>
    </row>
    <row r="1178" spans="1:26" x14ac:dyDescent="0.25">
      <c r="A1178" s="29">
        <v>1177</v>
      </c>
      <c r="B1178" s="1" t="s">
        <v>123</v>
      </c>
      <c r="C1178" s="1" t="s">
        <v>65</v>
      </c>
      <c r="D1178" s="10">
        <v>44953</v>
      </c>
      <c r="E1178" s="7">
        <v>0.49305555555555602</v>
      </c>
      <c r="F1178" s="7">
        <v>0.86805555555555503</v>
      </c>
      <c r="G1178" s="22">
        <v>1200</v>
      </c>
      <c r="H1178" s="22" t="s">
        <v>135</v>
      </c>
      <c r="I1178" s="23">
        <v>5.41</v>
      </c>
      <c r="J1178" s="23">
        <v>6.38</v>
      </c>
      <c r="K1178" s="23">
        <v>4.79</v>
      </c>
      <c r="L1178" s="23">
        <v>0</v>
      </c>
      <c r="M1178" s="23">
        <v>3.5</v>
      </c>
      <c r="N1178" s="23">
        <v>0.56999999999999995</v>
      </c>
      <c r="O1178" s="23">
        <f>0.12*9</f>
        <v>1.08</v>
      </c>
      <c r="P1178" s="15">
        <v>0</v>
      </c>
      <c r="Q1178" s="15">
        <v>0.6</v>
      </c>
      <c r="R1178" s="24">
        <v>1</v>
      </c>
      <c r="S1178" s="41">
        <v>1</v>
      </c>
      <c r="T1178" s="36">
        <f t="shared" si="8"/>
        <v>0.6</v>
      </c>
      <c r="U1178" s="22">
        <v>4</v>
      </c>
      <c r="V1178" s="24">
        <v>0.99780000000000002</v>
      </c>
      <c r="W1178" s="15">
        <v>9</v>
      </c>
      <c r="X1178" s="141" t="s">
        <v>1746</v>
      </c>
      <c r="Y1178" s="141" t="s">
        <v>1746</v>
      </c>
      <c r="Z1178" s="25" t="s">
        <v>136</v>
      </c>
    </row>
    <row r="1179" spans="1:26" x14ac:dyDescent="0.25">
      <c r="A1179" s="29">
        <v>1178</v>
      </c>
      <c r="B1179" s="1" t="s">
        <v>137</v>
      </c>
      <c r="C1179" s="1" t="s">
        <v>131</v>
      </c>
      <c r="D1179" s="10">
        <v>44954</v>
      </c>
      <c r="E1179" s="7">
        <v>0.44791666666666702</v>
      </c>
      <c r="F1179" s="7">
        <v>0.82291666666666696</v>
      </c>
      <c r="G1179" s="22">
        <v>1200</v>
      </c>
      <c r="H1179" s="22" t="s">
        <v>25</v>
      </c>
      <c r="I1179" s="23">
        <v>2.75</v>
      </c>
      <c r="J1179" s="23">
        <v>2.8</v>
      </c>
      <c r="K1179" s="23">
        <v>2.75</v>
      </c>
      <c r="L1179" s="23">
        <v>0.8</v>
      </c>
      <c r="M1179" s="23">
        <v>3.6</v>
      </c>
      <c r="N1179" s="23">
        <v>2.6</v>
      </c>
      <c r="O1179" s="23">
        <f>0.12*9</f>
        <v>1.08</v>
      </c>
      <c r="P1179" s="15">
        <v>0.9</v>
      </c>
      <c r="Q1179" s="15">
        <v>1.5</v>
      </c>
      <c r="R1179" s="24">
        <v>6.5</v>
      </c>
      <c r="S1179" s="41">
        <v>1</v>
      </c>
      <c r="T1179" s="36">
        <f t="shared" si="8"/>
        <v>0.6</v>
      </c>
      <c r="U1179" s="22">
        <v>1</v>
      </c>
      <c r="V1179" s="24">
        <v>0.6</v>
      </c>
      <c r="W1179" s="15">
        <v>9</v>
      </c>
      <c r="X1179" s="141" t="s">
        <v>1746</v>
      </c>
      <c r="Y1179" s="141" t="s">
        <v>1746</v>
      </c>
      <c r="Z1179" s="25" t="s">
        <v>138</v>
      </c>
    </row>
    <row r="1180" spans="1:26" x14ac:dyDescent="0.25">
      <c r="A1180" s="29">
        <v>1179</v>
      </c>
      <c r="B1180" s="1" t="s">
        <v>123</v>
      </c>
      <c r="C1180" s="1" t="s">
        <v>131</v>
      </c>
      <c r="D1180" s="10">
        <v>44955</v>
      </c>
      <c r="E1180" s="7">
        <v>0.44444444444444398</v>
      </c>
      <c r="F1180" s="7">
        <v>0.86111111111111105</v>
      </c>
      <c r="G1180" s="22">
        <v>1200</v>
      </c>
      <c r="H1180" s="22" t="s">
        <v>25</v>
      </c>
      <c r="I1180" s="23">
        <v>2.75</v>
      </c>
      <c r="J1180" s="23">
        <v>2.82</v>
      </c>
      <c r="K1180" s="23">
        <v>2.75</v>
      </c>
      <c r="L1180" s="23">
        <v>0.7</v>
      </c>
      <c r="M1180" s="23">
        <v>3.8</v>
      </c>
      <c r="N1180" s="23">
        <v>3.2</v>
      </c>
      <c r="O1180" s="23">
        <f>0.12*10</f>
        <v>1.2</v>
      </c>
      <c r="P1180" s="15">
        <v>0.9</v>
      </c>
      <c r="Q1180" s="15">
        <v>1.8</v>
      </c>
      <c r="R1180" s="24">
        <v>9</v>
      </c>
      <c r="S1180" s="41">
        <v>2</v>
      </c>
      <c r="T1180" s="36">
        <f t="shared" si="8"/>
        <v>1.8</v>
      </c>
      <c r="U1180" s="22">
        <v>2</v>
      </c>
      <c r="V1180" s="24">
        <v>1.9524999999999999</v>
      </c>
      <c r="W1180" s="15">
        <v>10</v>
      </c>
      <c r="X1180" s="141" t="s">
        <v>1746</v>
      </c>
      <c r="Y1180" s="141" t="s">
        <v>1746</v>
      </c>
      <c r="Z1180" s="25" t="s">
        <v>139</v>
      </c>
    </row>
    <row r="1181" spans="1:26" x14ac:dyDescent="0.25">
      <c r="A1181" s="29">
        <v>1180</v>
      </c>
      <c r="B1181" s="1" t="s">
        <v>123</v>
      </c>
      <c r="C1181" s="1" t="s">
        <v>131</v>
      </c>
      <c r="D1181" s="10">
        <v>44956</v>
      </c>
      <c r="E1181" s="7">
        <v>0.38888888888888901</v>
      </c>
      <c r="F1181" s="7">
        <v>0.80555555555555503</v>
      </c>
      <c r="G1181" s="22">
        <v>1200</v>
      </c>
      <c r="H1181" s="22" t="s">
        <v>25</v>
      </c>
      <c r="I1181" s="23">
        <v>2.75</v>
      </c>
      <c r="J1181" s="23">
        <v>2.94</v>
      </c>
      <c r="K1181" s="23">
        <v>2.75</v>
      </c>
      <c r="L1181" s="23">
        <v>0.8</v>
      </c>
      <c r="M1181" s="23">
        <v>4.2</v>
      </c>
      <c r="N1181" s="23">
        <v>3.2</v>
      </c>
      <c r="O1181" s="23">
        <f>0.12*10</f>
        <v>1.2</v>
      </c>
      <c r="P1181" s="15">
        <v>0.9</v>
      </c>
      <c r="Q1181" s="15">
        <v>1.9</v>
      </c>
      <c r="R1181" s="24">
        <v>9</v>
      </c>
      <c r="S1181" s="41">
        <v>1</v>
      </c>
      <c r="T1181" s="36">
        <f t="shared" si="8"/>
        <v>0.99999999999999989</v>
      </c>
      <c r="U1181" s="22">
        <v>1</v>
      </c>
      <c r="V1181" s="24">
        <v>1</v>
      </c>
      <c r="W1181" s="15">
        <v>10</v>
      </c>
      <c r="X1181" s="141" t="s">
        <v>1746</v>
      </c>
      <c r="Y1181" s="141" t="s">
        <v>1746</v>
      </c>
      <c r="Z1181" s="25" t="s">
        <v>140</v>
      </c>
    </row>
    <row r="1182" spans="1:26" x14ac:dyDescent="0.25">
      <c r="A1182" s="29">
        <v>1181</v>
      </c>
      <c r="B1182" s="1" t="s">
        <v>123</v>
      </c>
      <c r="C1182" s="1" t="s">
        <v>131</v>
      </c>
      <c r="D1182" s="10">
        <v>44957</v>
      </c>
      <c r="E1182" s="7">
        <v>0.39583333333333298</v>
      </c>
      <c r="F1182" s="7">
        <v>0.8125</v>
      </c>
      <c r="G1182" s="22">
        <v>1200</v>
      </c>
      <c r="H1182" s="22" t="s">
        <v>25</v>
      </c>
      <c r="I1182" s="23">
        <v>2.75</v>
      </c>
      <c r="J1182" s="23">
        <v>2.94</v>
      </c>
      <c r="K1182" s="23">
        <v>2.75</v>
      </c>
      <c r="L1182" s="23">
        <v>0.9</v>
      </c>
      <c r="M1182" s="23">
        <v>4.5999999999999996</v>
      </c>
      <c r="N1182" s="23">
        <v>3.6</v>
      </c>
      <c r="O1182" s="23">
        <f>0.12*10</f>
        <v>1.2</v>
      </c>
      <c r="P1182" s="15">
        <v>0.9</v>
      </c>
      <c r="Q1182" s="15">
        <v>1.9</v>
      </c>
      <c r="R1182" s="24">
        <v>9</v>
      </c>
      <c r="S1182" s="41">
        <v>1</v>
      </c>
      <c r="T1182" s="36">
        <f t="shared" ref="T1182:T1194" si="9">(Q1182-P1182)*S1182</f>
        <v>0.99999999999999989</v>
      </c>
      <c r="U1182" s="22">
        <v>1</v>
      </c>
      <c r="V1182" s="24">
        <v>1</v>
      </c>
      <c r="W1182" s="15">
        <v>10</v>
      </c>
      <c r="X1182" s="141" t="s">
        <v>1746</v>
      </c>
      <c r="Y1182" s="141" t="s">
        <v>1746</v>
      </c>
      <c r="Z1182" s="25" t="s">
        <v>141</v>
      </c>
    </row>
    <row r="1183" spans="1:26" x14ac:dyDescent="0.25">
      <c r="A1183" s="29">
        <v>1182</v>
      </c>
      <c r="B1183" s="1" t="s">
        <v>123</v>
      </c>
      <c r="C1183" s="1" t="s">
        <v>131</v>
      </c>
      <c r="D1183" s="10">
        <v>44958</v>
      </c>
      <c r="E1183" s="7">
        <v>0.375</v>
      </c>
      <c r="F1183" s="7">
        <v>0.79166666666666696</v>
      </c>
      <c r="G1183" s="22">
        <v>1200</v>
      </c>
      <c r="H1183" s="22" t="s">
        <v>25</v>
      </c>
      <c r="I1183" s="23">
        <v>2.75</v>
      </c>
      <c r="J1183" s="23">
        <v>2.94</v>
      </c>
      <c r="K1183" s="23">
        <v>2.74</v>
      </c>
      <c r="L1183" s="23">
        <v>0.9</v>
      </c>
      <c r="M1183" s="23">
        <v>4.4000000000000004</v>
      </c>
      <c r="N1183" s="23">
        <v>3.2</v>
      </c>
      <c r="O1183" s="23">
        <f>0.12*10</f>
        <v>1.2</v>
      </c>
      <c r="P1183" s="15">
        <v>0.9</v>
      </c>
      <c r="Q1183" s="15">
        <v>2</v>
      </c>
      <c r="R1183" s="24">
        <v>9</v>
      </c>
      <c r="S1183" s="41">
        <v>1</v>
      </c>
      <c r="T1183" s="36">
        <f t="shared" si="9"/>
        <v>1.1000000000000001</v>
      </c>
      <c r="U1183" s="22">
        <v>1</v>
      </c>
      <c r="V1183" s="24">
        <v>1.1000000000000001</v>
      </c>
      <c r="W1183" s="15">
        <v>10</v>
      </c>
      <c r="X1183" s="141" t="s">
        <v>1746</v>
      </c>
      <c r="Y1183" s="141" t="s">
        <v>1746</v>
      </c>
      <c r="Z1183" s="25" t="s">
        <v>142</v>
      </c>
    </row>
    <row r="1184" spans="1:26" x14ac:dyDescent="0.25">
      <c r="A1184" s="29">
        <v>1183</v>
      </c>
      <c r="B1184" s="1" t="s">
        <v>137</v>
      </c>
      <c r="C1184" s="1" t="s">
        <v>118</v>
      </c>
      <c r="D1184" s="10">
        <v>44959</v>
      </c>
      <c r="E1184" s="7">
        <v>0.48611111111111099</v>
      </c>
      <c r="F1184" s="7">
        <v>0.82638888888888895</v>
      </c>
      <c r="G1184" s="22">
        <v>1200</v>
      </c>
      <c r="H1184" s="22" t="s">
        <v>143</v>
      </c>
      <c r="I1184" s="23">
        <v>3.05</v>
      </c>
      <c r="J1184" s="23">
        <v>8.0500000000000007</v>
      </c>
      <c r="K1184" s="23">
        <v>6.3</v>
      </c>
      <c r="L1184" s="23">
        <v>0</v>
      </c>
      <c r="M1184" s="23">
        <v>6</v>
      </c>
      <c r="N1184" s="23">
        <v>5.2</v>
      </c>
      <c r="O1184" s="23">
        <f>0.12*7</f>
        <v>0.84</v>
      </c>
      <c r="P1184" s="15">
        <v>5.5</v>
      </c>
      <c r="Q1184" s="15">
        <v>4.4000000000000004</v>
      </c>
      <c r="R1184" s="24">
        <v>3.5</v>
      </c>
      <c r="S1184" s="41">
        <v>0</v>
      </c>
      <c r="T1184" s="36">
        <f t="shared" si="9"/>
        <v>0</v>
      </c>
      <c r="U1184" s="22">
        <v>0</v>
      </c>
      <c r="V1184" s="24">
        <v>0</v>
      </c>
      <c r="W1184" s="15">
        <v>7</v>
      </c>
      <c r="X1184" s="141" t="s">
        <v>1746</v>
      </c>
      <c r="Y1184" s="141" t="s">
        <v>1746</v>
      </c>
      <c r="Z1184" s="25" t="s">
        <v>144</v>
      </c>
    </row>
    <row r="1185" spans="1:26" x14ac:dyDescent="0.25">
      <c r="A1185" s="29">
        <v>1184</v>
      </c>
      <c r="B1185" s="1" t="s">
        <v>137</v>
      </c>
      <c r="C1185" s="1" t="s">
        <v>145</v>
      </c>
      <c r="D1185" s="10">
        <v>44960</v>
      </c>
      <c r="E1185" s="7">
        <v>0.39583333333333298</v>
      </c>
      <c r="F1185" s="7">
        <v>0.77083333333333304</v>
      </c>
      <c r="G1185" s="22">
        <v>1200</v>
      </c>
      <c r="H1185" s="22" t="s">
        <v>146</v>
      </c>
      <c r="I1185" s="23">
        <v>1.74</v>
      </c>
      <c r="J1185" s="23">
        <v>7.39</v>
      </c>
      <c r="K1185" s="23">
        <v>6.44</v>
      </c>
      <c r="L1185" s="23">
        <v>6.9</v>
      </c>
      <c r="M1185" s="23">
        <v>10</v>
      </c>
      <c r="N1185" s="23">
        <v>7.4</v>
      </c>
      <c r="O1185" s="23">
        <f>0.12*7</f>
        <v>0.84</v>
      </c>
      <c r="P1185" s="15">
        <v>8.6</v>
      </c>
      <c r="Q1185" s="15">
        <v>6.2</v>
      </c>
      <c r="R1185" s="24">
        <v>5</v>
      </c>
      <c r="S1185" s="41">
        <v>0</v>
      </c>
      <c r="T1185" s="36">
        <f t="shared" si="9"/>
        <v>0</v>
      </c>
      <c r="U1185" s="22">
        <v>0</v>
      </c>
      <c r="V1185" s="24">
        <v>0</v>
      </c>
      <c r="W1185" s="15">
        <v>7</v>
      </c>
      <c r="X1185" s="141" t="s">
        <v>1746</v>
      </c>
      <c r="Y1185" s="141" t="s">
        <v>1746</v>
      </c>
      <c r="Z1185" s="25" t="s">
        <v>147</v>
      </c>
    </row>
    <row r="1186" spans="1:26" x14ac:dyDescent="0.25">
      <c r="A1186" s="29">
        <v>1185</v>
      </c>
      <c r="B1186" s="1" t="s">
        <v>137</v>
      </c>
      <c r="C1186" s="1" t="s">
        <v>148</v>
      </c>
      <c r="D1186" s="10">
        <v>44961</v>
      </c>
      <c r="E1186" s="7">
        <v>0.40277777777777801</v>
      </c>
      <c r="F1186" s="7">
        <v>0.77083333333333304</v>
      </c>
      <c r="G1186" s="22">
        <v>1200</v>
      </c>
      <c r="H1186" s="22" t="s">
        <v>146</v>
      </c>
      <c r="I1186" s="23">
        <v>2.11</v>
      </c>
      <c r="J1186" s="23">
        <v>8.94</v>
      </c>
      <c r="K1186" s="23">
        <v>7.59</v>
      </c>
      <c r="L1186" s="23">
        <v>6.2</v>
      </c>
      <c r="M1186" s="23">
        <v>7.3</v>
      </c>
      <c r="N1186" s="23">
        <v>6.9</v>
      </c>
      <c r="O1186" s="23">
        <f>0.12*8</f>
        <v>0.96</v>
      </c>
      <c r="P1186" s="15">
        <v>6.3</v>
      </c>
      <c r="Q1186" s="15">
        <v>6.2</v>
      </c>
      <c r="R1186" s="24">
        <v>10</v>
      </c>
      <c r="S1186" s="41">
        <v>0</v>
      </c>
      <c r="T1186" s="36">
        <f t="shared" si="9"/>
        <v>0</v>
      </c>
      <c r="U1186" s="22">
        <v>0</v>
      </c>
      <c r="V1186" s="24">
        <v>0</v>
      </c>
      <c r="W1186" s="15">
        <v>8</v>
      </c>
      <c r="X1186" s="141" t="s">
        <v>1746</v>
      </c>
      <c r="Y1186" s="141" t="s">
        <v>1746</v>
      </c>
      <c r="Z1186" s="25" t="s">
        <v>149</v>
      </c>
    </row>
    <row r="1187" spans="1:26" x14ac:dyDescent="0.25">
      <c r="A1187" s="29">
        <v>1186</v>
      </c>
      <c r="B1187" s="1" t="s">
        <v>111</v>
      </c>
      <c r="C1187" s="1" t="s">
        <v>150</v>
      </c>
      <c r="D1187" s="10">
        <v>44964</v>
      </c>
      <c r="E1187" s="7">
        <v>0.45972222222222198</v>
      </c>
      <c r="F1187" s="7">
        <v>0.83472222222222203</v>
      </c>
      <c r="G1187" s="22">
        <v>1200</v>
      </c>
      <c r="H1187" s="22" t="s">
        <v>42</v>
      </c>
      <c r="I1187" s="23">
        <v>7.07</v>
      </c>
      <c r="J1187" s="23">
        <v>14.24</v>
      </c>
      <c r="K1187" s="23">
        <v>14.24</v>
      </c>
      <c r="L1187" s="23">
        <v>0</v>
      </c>
      <c r="M1187" s="23">
        <v>6</v>
      </c>
      <c r="N1187" s="23">
        <v>2.1</v>
      </c>
      <c r="O1187" s="23">
        <f>0.12*9</f>
        <v>1.08</v>
      </c>
      <c r="P1187" s="15">
        <v>0.2</v>
      </c>
      <c r="Q1187" s="15">
        <v>0.5</v>
      </c>
      <c r="R1187" s="24">
        <v>1</v>
      </c>
      <c r="S1187" s="41">
        <v>5</v>
      </c>
      <c r="T1187" s="36">
        <f t="shared" si="9"/>
        <v>1.5</v>
      </c>
      <c r="U1187" s="22">
        <f>D1200-D1187</f>
        <v>7</v>
      </c>
      <c r="V1187" s="24">
        <v>1.8389</v>
      </c>
      <c r="W1187" s="15">
        <v>9</v>
      </c>
      <c r="X1187" s="141" t="s">
        <v>1746</v>
      </c>
      <c r="Y1187" s="141" t="s">
        <v>1746</v>
      </c>
      <c r="Z1187" s="25" t="s">
        <v>151</v>
      </c>
    </row>
    <row r="1188" spans="1:26" x14ac:dyDescent="0.25">
      <c r="A1188" s="29">
        <v>1187</v>
      </c>
      <c r="B1188" s="1" t="s">
        <v>111</v>
      </c>
      <c r="C1188" s="1" t="s">
        <v>152</v>
      </c>
      <c r="D1188" s="10">
        <v>44965</v>
      </c>
      <c r="E1188" s="7">
        <v>0.41666666666666702</v>
      </c>
      <c r="F1188" s="7">
        <v>0.86458333333333304</v>
      </c>
      <c r="G1188" s="22">
        <v>1200</v>
      </c>
      <c r="H1188" s="22" t="s">
        <v>32</v>
      </c>
      <c r="I1188" s="23">
        <v>4.45</v>
      </c>
      <c r="J1188" s="23">
        <v>5.45</v>
      </c>
      <c r="K1188" s="23">
        <v>3.04</v>
      </c>
      <c r="L1188" s="23">
        <v>0</v>
      </c>
      <c r="M1188" s="23">
        <v>3.2</v>
      </c>
      <c r="N1188" s="23">
        <v>2.2999999999999998</v>
      </c>
      <c r="O1188" s="23">
        <v>1.2</v>
      </c>
      <c r="P1188" s="15">
        <v>0.2</v>
      </c>
      <c r="Q1188" s="15">
        <v>1</v>
      </c>
      <c r="R1188" s="24">
        <v>1.5</v>
      </c>
      <c r="S1188" s="41">
        <v>5</v>
      </c>
      <c r="T1188" s="36">
        <f t="shared" si="9"/>
        <v>4</v>
      </c>
      <c r="U1188" s="22">
        <v>20</v>
      </c>
      <c r="V1188" s="24">
        <v>7.2354000000000003</v>
      </c>
      <c r="W1188" s="15">
        <v>10</v>
      </c>
      <c r="X1188" s="141" t="s">
        <v>1746</v>
      </c>
      <c r="Y1188" s="141" t="s">
        <v>1746</v>
      </c>
      <c r="Z1188" s="25" t="s">
        <v>153</v>
      </c>
    </row>
    <row r="1189" spans="1:26" x14ac:dyDescent="0.25">
      <c r="A1189" s="29">
        <v>1188</v>
      </c>
      <c r="B1189" s="1" t="s">
        <v>121</v>
      </c>
      <c r="C1189" s="1" t="s">
        <v>131</v>
      </c>
      <c r="D1189" s="10">
        <v>44966</v>
      </c>
      <c r="E1189" s="7">
        <v>0.35763888888888901</v>
      </c>
      <c r="F1189" s="7">
        <v>0.85763888888888895</v>
      </c>
      <c r="G1189" s="22">
        <v>1200</v>
      </c>
      <c r="H1189" s="22" t="s">
        <v>25</v>
      </c>
      <c r="I1189" s="23">
        <v>2.96</v>
      </c>
      <c r="J1189" s="23">
        <v>3.15</v>
      </c>
      <c r="K1189" s="23">
        <v>2.96</v>
      </c>
      <c r="L1189" s="23">
        <v>0.7</v>
      </c>
      <c r="M1189" s="23">
        <v>3.9</v>
      </c>
      <c r="N1189" s="23">
        <v>3.8</v>
      </c>
      <c r="O1189" s="23">
        <v>1.44</v>
      </c>
      <c r="P1189" s="15">
        <v>0.8</v>
      </c>
      <c r="Q1189" s="15">
        <v>2.2999999999999998</v>
      </c>
      <c r="R1189" s="24">
        <v>11.5</v>
      </c>
      <c r="S1189" s="41">
        <v>1</v>
      </c>
      <c r="T1189" s="36">
        <f t="shared" si="9"/>
        <v>1.4999999999999998</v>
      </c>
      <c r="U1189" s="22">
        <v>1</v>
      </c>
      <c r="V1189" s="24">
        <v>1.5</v>
      </c>
      <c r="W1189" s="15">
        <v>12</v>
      </c>
      <c r="X1189" s="141" t="s">
        <v>1746</v>
      </c>
      <c r="Y1189" s="141" t="s">
        <v>1746</v>
      </c>
      <c r="Z1189" s="25" t="s">
        <v>154</v>
      </c>
    </row>
    <row r="1190" spans="1:26" x14ac:dyDescent="0.25">
      <c r="A1190" s="29">
        <v>1189</v>
      </c>
      <c r="B1190" s="1" t="s">
        <v>111</v>
      </c>
      <c r="C1190" s="1" t="s">
        <v>155</v>
      </c>
      <c r="D1190" s="10">
        <v>44966</v>
      </c>
      <c r="E1190" s="7">
        <v>0.61805555555555602</v>
      </c>
      <c r="F1190" s="7">
        <v>0.90972222222222199</v>
      </c>
      <c r="G1190" s="22">
        <v>1200</v>
      </c>
      <c r="H1190" s="22" t="s">
        <v>156</v>
      </c>
      <c r="I1190" s="23">
        <v>1.01</v>
      </c>
      <c r="J1190" s="23">
        <v>5.76</v>
      </c>
      <c r="K1190" s="23">
        <v>5.15</v>
      </c>
      <c r="L1190" s="23">
        <v>4.5999999999999996</v>
      </c>
      <c r="M1190" s="23">
        <v>6.9</v>
      </c>
      <c r="N1190" s="23">
        <v>6.9</v>
      </c>
      <c r="O1190" s="23">
        <v>0.72</v>
      </c>
      <c r="P1190" s="15">
        <v>4.2</v>
      </c>
      <c r="Q1190" s="15">
        <v>6.5</v>
      </c>
      <c r="R1190" s="24">
        <v>12</v>
      </c>
      <c r="S1190" s="41">
        <v>1</v>
      </c>
      <c r="T1190" s="36">
        <f t="shared" si="9"/>
        <v>2.2999999999999998</v>
      </c>
      <c r="U1190" s="22">
        <v>1</v>
      </c>
      <c r="V1190" s="24">
        <v>2.2999999999999998</v>
      </c>
      <c r="W1190" s="15">
        <v>6</v>
      </c>
      <c r="X1190" s="141" t="s">
        <v>1746</v>
      </c>
      <c r="Y1190" s="141" t="s">
        <v>1746</v>
      </c>
      <c r="Z1190" s="25" t="s">
        <v>157</v>
      </c>
    </row>
    <row r="1191" spans="1:26" x14ac:dyDescent="0.25">
      <c r="A1191" s="29">
        <v>1190</v>
      </c>
      <c r="B1191" s="1" t="s">
        <v>121</v>
      </c>
      <c r="C1191" s="1" t="s">
        <v>131</v>
      </c>
      <c r="D1191" s="10">
        <v>44967</v>
      </c>
      <c r="E1191" s="7">
        <v>0.36805555555555602</v>
      </c>
      <c r="F1191" s="7">
        <v>0.86805555555555503</v>
      </c>
      <c r="G1191" s="22">
        <v>1200</v>
      </c>
      <c r="H1191" s="22" t="s">
        <v>25</v>
      </c>
      <c r="I1191" s="23">
        <v>2.96</v>
      </c>
      <c r="J1191" s="23">
        <v>3.15</v>
      </c>
      <c r="K1191" s="23">
        <v>2.96</v>
      </c>
      <c r="L1191" s="23">
        <v>0.9</v>
      </c>
      <c r="M1191" s="23">
        <v>4</v>
      </c>
      <c r="N1191" s="23">
        <v>3.2</v>
      </c>
      <c r="O1191" s="23">
        <v>1.44</v>
      </c>
      <c r="P1191" s="15">
        <v>0.8</v>
      </c>
      <c r="Q1191" s="15">
        <v>2.5</v>
      </c>
      <c r="R1191" s="24">
        <v>12.5</v>
      </c>
      <c r="S1191" s="41">
        <v>1</v>
      </c>
      <c r="T1191" s="36">
        <f t="shared" si="9"/>
        <v>1.7</v>
      </c>
      <c r="U1191" s="22">
        <v>1</v>
      </c>
      <c r="V1191" s="24">
        <v>1.7</v>
      </c>
      <c r="W1191" s="15">
        <v>12</v>
      </c>
      <c r="X1191" s="141" t="s">
        <v>1746</v>
      </c>
      <c r="Y1191" s="141" t="s">
        <v>1746</v>
      </c>
      <c r="Z1191" s="25" t="s">
        <v>158</v>
      </c>
    </row>
    <row r="1192" spans="1:26" x14ac:dyDescent="0.25">
      <c r="A1192" s="29">
        <v>1191</v>
      </c>
      <c r="B1192" s="1" t="s">
        <v>121</v>
      </c>
      <c r="C1192" s="1" t="s">
        <v>131</v>
      </c>
      <c r="D1192" s="10">
        <v>44968</v>
      </c>
      <c r="E1192" s="7">
        <v>0.33333333333333298</v>
      </c>
      <c r="F1192" s="7">
        <v>0.91666666666666696</v>
      </c>
      <c r="G1192" s="22">
        <v>1200</v>
      </c>
      <c r="H1192" s="22" t="s">
        <v>25</v>
      </c>
      <c r="I1192" s="23">
        <v>2.96</v>
      </c>
      <c r="J1192" s="23">
        <v>3.15</v>
      </c>
      <c r="K1192" s="23">
        <v>3.08</v>
      </c>
      <c r="L1192" s="23">
        <v>1.4</v>
      </c>
      <c r="M1192" s="23">
        <v>4.3</v>
      </c>
      <c r="N1192" s="23">
        <v>3.3</v>
      </c>
      <c r="O1192" s="23">
        <f>0.12*14</f>
        <v>1.68</v>
      </c>
      <c r="P1192" s="15">
        <v>0.8</v>
      </c>
      <c r="Q1192" s="15">
        <v>2.9</v>
      </c>
      <c r="R1192" s="24">
        <v>3</v>
      </c>
      <c r="S1192" s="41">
        <v>1</v>
      </c>
      <c r="T1192" s="36">
        <f t="shared" si="9"/>
        <v>2.0999999999999996</v>
      </c>
      <c r="U1192" s="41">
        <v>1</v>
      </c>
      <c r="V1192" s="36">
        <v>2.1</v>
      </c>
      <c r="W1192" s="15">
        <v>14</v>
      </c>
      <c r="X1192" s="141" t="s">
        <v>1746</v>
      </c>
      <c r="Y1192" s="141" t="s">
        <v>1746</v>
      </c>
      <c r="Z1192" s="25" t="s">
        <v>159</v>
      </c>
    </row>
    <row r="1193" spans="1:26" x14ac:dyDescent="0.25">
      <c r="A1193" s="29">
        <v>1192</v>
      </c>
      <c r="B1193" s="1" t="s">
        <v>111</v>
      </c>
      <c r="C1193" s="1" t="s">
        <v>81</v>
      </c>
      <c r="D1193" s="10">
        <v>44968</v>
      </c>
      <c r="E1193" s="7">
        <v>0.54166666666666696</v>
      </c>
      <c r="F1193" s="7">
        <v>0.875</v>
      </c>
      <c r="G1193" s="22">
        <v>1200</v>
      </c>
      <c r="H1193" s="22" t="s">
        <v>25</v>
      </c>
      <c r="I1193" s="23">
        <v>2.11</v>
      </c>
      <c r="J1193" s="23">
        <v>4.6100000000000003</v>
      </c>
      <c r="K1193" s="23">
        <v>1.92</v>
      </c>
      <c r="L1193" s="23">
        <v>0</v>
      </c>
      <c r="M1193" s="23">
        <v>3.2</v>
      </c>
      <c r="N1193" s="23">
        <v>2.5</v>
      </c>
      <c r="O1193" s="23">
        <f>0.12*8</f>
        <v>0.96</v>
      </c>
      <c r="P1193" s="15">
        <v>0.9</v>
      </c>
      <c r="Q1193" s="15">
        <v>1.5</v>
      </c>
      <c r="R1193" s="24">
        <v>1</v>
      </c>
      <c r="S1193" s="41">
        <v>5</v>
      </c>
      <c r="T1193" s="36">
        <f t="shared" si="9"/>
        <v>3</v>
      </c>
      <c r="U1193" s="22">
        <v>17</v>
      </c>
      <c r="V1193" s="24">
        <v>24.3201</v>
      </c>
      <c r="W1193" s="15">
        <v>8</v>
      </c>
      <c r="X1193" s="141" t="s">
        <v>1746</v>
      </c>
      <c r="Y1193" s="141" t="s">
        <v>1746</v>
      </c>
      <c r="Z1193" s="25" t="s">
        <v>160</v>
      </c>
    </row>
    <row r="1194" spans="1:26" x14ac:dyDescent="0.25">
      <c r="A1194" s="29">
        <v>1193</v>
      </c>
      <c r="B1194" s="1" t="s">
        <v>123</v>
      </c>
      <c r="C1194" s="1" t="s">
        <v>27</v>
      </c>
      <c r="D1194" s="10">
        <v>44969</v>
      </c>
      <c r="E1194" s="7">
        <v>0.6875</v>
      </c>
      <c r="F1194" s="7" t="s">
        <v>161</v>
      </c>
      <c r="G1194" s="22">
        <v>1200</v>
      </c>
      <c r="H1194" s="22" t="s">
        <v>63</v>
      </c>
      <c r="I1194" s="23">
        <v>4.41</v>
      </c>
      <c r="J1194" s="23">
        <v>26.78</v>
      </c>
      <c r="K1194" s="23">
        <v>26.78</v>
      </c>
      <c r="L1194" s="23">
        <v>0</v>
      </c>
      <c r="M1194" s="23">
        <v>0</v>
      </c>
      <c r="N1194" s="23">
        <v>0</v>
      </c>
      <c r="O1194" s="23">
        <f>0.12*8</f>
        <v>0.96</v>
      </c>
      <c r="P1194" s="15">
        <v>0</v>
      </c>
      <c r="Q1194" s="15">
        <v>2.1</v>
      </c>
      <c r="R1194" s="24">
        <v>0</v>
      </c>
      <c r="S1194" s="41">
        <v>4</v>
      </c>
      <c r="T1194" s="36">
        <f t="shared" si="9"/>
        <v>8.4</v>
      </c>
      <c r="U1194" s="22">
        <f>D1212-D1194</f>
        <v>8</v>
      </c>
      <c r="V1194" s="24">
        <v>9.9047000000000001</v>
      </c>
      <c r="W1194" s="15">
        <v>8</v>
      </c>
      <c r="X1194" s="141" t="s">
        <v>1746</v>
      </c>
      <c r="Y1194" s="141" t="s">
        <v>1746</v>
      </c>
      <c r="Z1194" s="25" t="s">
        <v>162</v>
      </c>
    </row>
    <row r="1195" spans="1:26" x14ac:dyDescent="0.25">
      <c r="A1195" s="29">
        <v>1194</v>
      </c>
      <c r="B1195" s="1" t="s">
        <v>111</v>
      </c>
      <c r="C1195" s="1" t="s">
        <v>163</v>
      </c>
      <c r="D1195" s="10">
        <v>44969</v>
      </c>
      <c r="E1195" s="7">
        <v>0.4375</v>
      </c>
      <c r="F1195" s="31">
        <v>1</v>
      </c>
      <c r="G1195" s="22">
        <v>1200</v>
      </c>
      <c r="H1195" s="22" t="s">
        <v>25</v>
      </c>
      <c r="I1195" s="23">
        <v>7.01</v>
      </c>
      <c r="J1195" s="23">
        <v>10.3</v>
      </c>
      <c r="K1195" s="23">
        <v>6.05</v>
      </c>
      <c r="L1195" s="23">
        <v>0</v>
      </c>
      <c r="M1195" s="23">
        <v>6</v>
      </c>
      <c r="N1195" s="23">
        <v>4.2</v>
      </c>
      <c r="O1195" s="23">
        <f>0.12*13.5</f>
        <v>1.6199999999999999</v>
      </c>
      <c r="P1195" s="15">
        <v>0</v>
      </c>
      <c r="Q1195" s="15">
        <v>3.1</v>
      </c>
      <c r="R1195" s="24">
        <v>3</v>
      </c>
      <c r="S1195" s="41">
        <v>1</v>
      </c>
      <c r="T1195" s="36">
        <f t="shared" ref="T1195:T1212" si="10">(Q1195-P1195)*S1195</f>
        <v>3.1</v>
      </c>
      <c r="U1195" s="22">
        <v>1</v>
      </c>
      <c r="V1195" s="24">
        <v>3.1</v>
      </c>
      <c r="W1195" s="15">
        <v>13.5</v>
      </c>
      <c r="X1195" s="141" t="s">
        <v>1746</v>
      </c>
      <c r="Y1195" s="141" t="s">
        <v>1746</v>
      </c>
      <c r="Z1195" s="25" t="s">
        <v>164</v>
      </c>
    </row>
    <row r="1196" spans="1:26" x14ac:dyDescent="0.25">
      <c r="A1196" s="29">
        <v>1195</v>
      </c>
      <c r="B1196" s="1" t="s">
        <v>121</v>
      </c>
      <c r="C1196" s="1" t="s">
        <v>131</v>
      </c>
      <c r="D1196" s="10">
        <v>44969</v>
      </c>
      <c r="E1196" s="7">
        <v>0.32638888888888901</v>
      </c>
      <c r="F1196" s="31">
        <v>1</v>
      </c>
      <c r="G1196" s="22">
        <v>1200</v>
      </c>
      <c r="H1196" s="22" t="s">
        <v>25</v>
      </c>
      <c r="I1196" s="23">
        <v>2.96</v>
      </c>
      <c r="J1196" s="23">
        <v>3.01</v>
      </c>
      <c r="K1196" s="23">
        <v>3.01</v>
      </c>
      <c r="L1196" s="23">
        <v>1.8</v>
      </c>
      <c r="M1196" s="23">
        <v>4.5</v>
      </c>
      <c r="N1196" s="23">
        <v>4.3</v>
      </c>
      <c r="O1196" s="23">
        <f>0.12*16.2</f>
        <v>1.944</v>
      </c>
      <c r="P1196" s="15">
        <v>0.8</v>
      </c>
      <c r="Q1196" s="15">
        <v>4</v>
      </c>
      <c r="R1196" s="24">
        <v>4</v>
      </c>
      <c r="S1196" s="41">
        <v>1</v>
      </c>
      <c r="T1196" s="36">
        <f t="shared" si="10"/>
        <v>3.2</v>
      </c>
      <c r="U1196" s="22">
        <v>1</v>
      </c>
      <c r="V1196" s="24">
        <v>3.2</v>
      </c>
      <c r="W1196" s="15">
        <v>16.2</v>
      </c>
      <c r="X1196" s="141" t="s">
        <v>1746</v>
      </c>
      <c r="Y1196" s="141" t="s">
        <v>1746</v>
      </c>
      <c r="Z1196" s="25" t="s">
        <v>165</v>
      </c>
    </row>
    <row r="1197" spans="1:26" x14ac:dyDescent="0.25">
      <c r="A1197" s="29">
        <v>1196</v>
      </c>
      <c r="B1197" s="1" t="s">
        <v>111</v>
      </c>
      <c r="C1197" s="1" t="s">
        <v>163</v>
      </c>
      <c r="D1197" s="10">
        <v>44970</v>
      </c>
      <c r="E1197" s="7">
        <v>0</v>
      </c>
      <c r="F1197" s="7">
        <v>0.5</v>
      </c>
      <c r="G1197" s="22">
        <v>1200</v>
      </c>
      <c r="H1197" s="22" t="s">
        <v>25</v>
      </c>
      <c r="I1197" s="23">
        <v>6.05</v>
      </c>
      <c r="J1197" s="23">
        <v>6.05</v>
      </c>
      <c r="K1197" s="23">
        <v>4.9000000000000004</v>
      </c>
      <c r="L1197" s="23">
        <v>4.2</v>
      </c>
      <c r="M1197" s="23">
        <v>4.5</v>
      </c>
      <c r="N1197" s="23">
        <v>3.8</v>
      </c>
      <c r="O1197" s="23">
        <f>0.12*12</f>
        <v>1.44</v>
      </c>
      <c r="P1197" s="15">
        <v>0</v>
      </c>
      <c r="Q1197" s="15">
        <v>3.7</v>
      </c>
      <c r="R1197" s="24">
        <v>1</v>
      </c>
      <c r="S1197" s="41">
        <v>3</v>
      </c>
      <c r="T1197" s="36">
        <f t="shared" si="10"/>
        <v>11.100000000000001</v>
      </c>
      <c r="U1197" s="22">
        <v>15</v>
      </c>
      <c r="V1197" s="24">
        <v>22.4863</v>
      </c>
      <c r="W1197" s="15">
        <v>12</v>
      </c>
      <c r="X1197" s="141" t="s">
        <v>1746</v>
      </c>
      <c r="Y1197" s="141" t="s">
        <v>1746</v>
      </c>
      <c r="Z1197" s="25" t="s">
        <v>166</v>
      </c>
    </row>
    <row r="1198" spans="1:26" x14ac:dyDescent="0.25">
      <c r="A1198" s="29">
        <v>1197</v>
      </c>
      <c r="B1198" s="1" t="s">
        <v>123</v>
      </c>
      <c r="C1198" s="1" t="s">
        <v>167</v>
      </c>
      <c r="D1198" s="10">
        <v>44970</v>
      </c>
      <c r="E1198" s="7">
        <v>0.45138888888888901</v>
      </c>
      <c r="F1198" s="7">
        <v>0.61805555555555602</v>
      </c>
      <c r="G1198" s="22">
        <v>1200</v>
      </c>
      <c r="H1198" s="22" t="s">
        <v>25</v>
      </c>
      <c r="I1198" s="23">
        <v>2.72</v>
      </c>
      <c r="J1198" s="23">
        <v>3.06</v>
      </c>
      <c r="K1198" s="23">
        <v>2.86</v>
      </c>
      <c r="L1198" s="23">
        <v>1.48</v>
      </c>
      <c r="M1198" s="23">
        <v>2.36</v>
      </c>
      <c r="N1198" s="23">
        <v>1.69</v>
      </c>
      <c r="O1198" s="23">
        <f>0.12*4</f>
        <v>0.48</v>
      </c>
      <c r="P1198" s="15">
        <v>0.9</v>
      </c>
      <c r="Q1198" s="15">
        <v>1.1000000000000001</v>
      </c>
      <c r="R1198" s="24">
        <v>1.1000000000000001</v>
      </c>
      <c r="S1198" s="41">
        <v>5</v>
      </c>
      <c r="T1198" s="36">
        <f t="shared" si="10"/>
        <v>1.0000000000000004</v>
      </c>
      <c r="U1198" s="22">
        <v>15</v>
      </c>
      <c r="V1198" s="24">
        <v>10.54</v>
      </c>
      <c r="W1198" s="15">
        <v>4</v>
      </c>
      <c r="X1198" s="141" t="s">
        <v>1746</v>
      </c>
      <c r="Y1198" s="141" t="s">
        <v>1746</v>
      </c>
      <c r="Z1198" s="25" t="s">
        <v>168</v>
      </c>
    </row>
    <row r="1199" spans="1:26" x14ac:dyDescent="0.25">
      <c r="A1199" s="29">
        <v>1198</v>
      </c>
      <c r="B1199" s="1" t="s">
        <v>121</v>
      </c>
      <c r="C1199" s="1" t="s">
        <v>131</v>
      </c>
      <c r="D1199" s="10">
        <v>44970</v>
      </c>
      <c r="E1199" s="7">
        <v>0</v>
      </c>
      <c r="F1199" s="7">
        <v>0.875</v>
      </c>
      <c r="G1199" s="22">
        <v>1200</v>
      </c>
      <c r="H1199" s="22" t="s">
        <v>25</v>
      </c>
      <c r="I1199" s="23">
        <v>3.01</v>
      </c>
      <c r="J1199" s="23">
        <v>3.08</v>
      </c>
      <c r="K1199" s="23">
        <v>3.03</v>
      </c>
      <c r="L1199" s="23">
        <v>4.3</v>
      </c>
      <c r="M1199" s="23">
        <v>4.5</v>
      </c>
      <c r="N1199" s="23">
        <v>4.3</v>
      </c>
      <c r="O1199" s="23">
        <f>0.12*21</f>
        <v>2.52</v>
      </c>
      <c r="P1199" s="15">
        <v>0.8</v>
      </c>
      <c r="Q1199" s="15">
        <v>3.6</v>
      </c>
      <c r="R1199" s="24">
        <v>4.9000000000000004</v>
      </c>
      <c r="S1199" s="41">
        <v>5</v>
      </c>
      <c r="T1199" s="36">
        <f t="shared" si="10"/>
        <v>14</v>
      </c>
      <c r="U1199" s="22">
        <v>15</v>
      </c>
      <c r="V1199" s="24">
        <v>59.246200000000002</v>
      </c>
      <c r="W1199" s="15">
        <v>21</v>
      </c>
      <c r="X1199" s="141" t="s">
        <v>1746</v>
      </c>
      <c r="Y1199" s="141" t="s">
        <v>1746</v>
      </c>
      <c r="Z1199" s="25" t="s">
        <v>169</v>
      </c>
    </row>
    <row r="1200" spans="1:26" x14ac:dyDescent="0.25">
      <c r="A1200" s="29">
        <v>1199</v>
      </c>
      <c r="B1200" s="1" t="s">
        <v>121</v>
      </c>
      <c r="C1200" s="1" t="s">
        <v>150</v>
      </c>
      <c r="D1200" s="10">
        <v>44971</v>
      </c>
      <c r="E1200" s="7">
        <v>0.44444444444444398</v>
      </c>
      <c r="F1200" s="7">
        <v>0.79166666666666696</v>
      </c>
      <c r="G1200" s="22">
        <v>1200</v>
      </c>
      <c r="H1200" s="22" t="s">
        <v>56</v>
      </c>
      <c r="I1200" s="23">
        <v>6.77</v>
      </c>
      <c r="J1200" s="23">
        <v>28</v>
      </c>
      <c r="K1200" s="23">
        <v>28</v>
      </c>
      <c r="L1200" s="23">
        <v>0</v>
      </c>
      <c r="M1200" s="23">
        <v>3.1</v>
      </c>
      <c r="N1200" s="23">
        <v>0.4</v>
      </c>
      <c r="O1200" s="23">
        <f>0.12*8.3</f>
        <v>0.996</v>
      </c>
      <c r="P1200" s="15">
        <v>0.2</v>
      </c>
      <c r="Q1200" s="15">
        <v>0.36</v>
      </c>
      <c r="R1200" s="24">
        <v>2</v>
      </c>
      <c r="S1200" s="41">
        <v>5</v>
      </c>
      <c r="T1200" s="36">
        <f t="shared" si="10"/>
        <v>0.79999999999999982</v>
      </c>
      <c r="U1200" s="22">
        <v>14</v>
      </c>
      <c r="V1200" s="24">
        <v>2.9367999999999999</v>
      </c>
      <c r="W1200" s="15">
        <v>8.3000000000000007</v>
      </c>
      <c r="X1200" s="141" t="s">
        <v>1746</v>
      </c>
      <c r="Y1200" s="141" t="s">
        <v>1746</v>
      </c>
      <c r="Z1200" s="25" t="s">
        <v>170</v>
      </c>
    </row>
    <row r="1201" spans="1:26" x14ac:dyDescent="0.25">
      <c r="A1201" s="29">
        <v>1200</v>
      </c>
      <c r="B1201" s="1" t="s">
        <v>123</v>
      </c>
      <c r="C1201" s="1" t="s">
        <v>171</v>
      </c>
      <c r="D1201" s="10">
        <v>44971</v>
      </c>
      <c r="E1201" s="7">
        <v>0.66666666666666696</v>
      </c>
      <c r="F1201" s="7">
        <v>0.95833333333333304</v>
      </c>
      <c r="G1201" s="22">
        <v>1200</v>
      </c>
      <c r="H1201" s="22" t="s">
        <v>172</v>
      </c>
      <c r="I1201" s="23">
        <v>3.28</v>
      </c>
      <c r="J1201" s="23">
        <v>7.45</v>
      </c>
      <c r="K1201" s="23">
        <v>6.5</v>
      </c>
      <c r="L1201" s="23">
        <v>5.5</v>
      </c>
      <c r="M1201" s="23">
        <v>7.5</v>
      </c>
      <c r="N1201" s="23">
        <v>7.5</v>
      </c>
      <c r="O1201" s="23">
        <f>0.12*6</f>
        <v>0.72</v>
      </c>
      <c r="P1201" s="15">
        <v>3.66</v>
      </c>
      <c r="Q1201" s="15">
        <v>5.71</v>
      </c>
      <c r="R1201" s="24">
        <v>7</v>
      </c>
      <c r="S1201" s="41">
        <v>1</v>
      </c>
      <c r="T1201" s="36">
        <f t="shared" si="10"/>
        <v>2.0499999999999998</v>
      </c>
      <c r="U1201" s="22">
        <v>1</v>
      </c>
      <c r="V1201" s="24">
        <v>2.0499999999999998</v>
      </c>
      <c r="W1201" s="15">
        <v>6</v>
      </c>
      <c r="X1201" s="141" t="s">
        <v>1746</v>
      </c>
      <c r="Y1201" s="141" t="s">
        <v>1746</v>
      </c>
      <c r="Z1201" s="25" t="s">
        <v>173</v>
      </c>
    </row>
    <row r="1202" spans="1:26" x14ac:dyDescent="0.25">
      <c r="A1202" s="29">
        <v>1201</v>
      </c>
      <c r="B1202" s="1" t="s">
        <v>121</v>
      </c>
      <c r="C1202" s="1" t="s">
        <v>174</v>
      </c>
      <c r="D1202" s="10">
        <v>44972</v>
      </c>
      <c r="E1202" s="7">
        <v>0.41666666666666702</v>
      </c>
      <c r="F1202" s="7">
        <v>0.84027777777777801</v>
      </c>
      <c r="G1202" s="22">
        <v>1200</v>
      </c>
      <c r="H1202" s="22" t="s">
        <v>175</v>
      </c>
      <c r="I1202" s="23">
        <v>1.05</v>
      </c>
      <c r="J1202" s="23">
        <v>6.06</v>
      </c>
      <c r="K1202" s="23">
        <v>4.05</v>
      </c>
      <c r="L1202" s="23">
        <v>5.8</v>
      </c>
      <c r="M1202" s="23">
        <v>10.7</v>
      </c>
      <c r="N1202" s="23">
        <v>8.9</v>
      </c>
      <c r="O1202" s="23">
        <f>0.12*9</f>
        <v>1.08</v>
      </c>
      <c r="P1202" s="15">
        <v>2.4</v>
      </c>
      <c r="Q1202" s="15">
        <v>3.2</v>
      </c>
      <c r="R1202" s="24">
        <v>1</v>
      </c>
      <c r="S1202" s="41">
        <v>1</v>
      </c>
      <c r="T1202" s="36">
        <f t="shared" si="10"/>
        <v>0.80000000000000027</v>
      </c>
      <c r="U1202" s="22">
        <v>1</v>
      </c>
      <c r="V1202" s="24">
        <v>0.8</v>
      </c>
      <c r="W1202" s="15">
        <v>9</v>
      </c>
      <c r="X1202" s="141" t="s">
        <v>1746</v>
      </c>
      <c r="Y1202" s="141" t="s">
        <v>1746</v>
      </c>
      <c r="Z1202" s="25" t="s">
        <v>176</v>
      </c>
    </row>
    <row r="1203" spans="1:26" x14ac:dyDescent="0.25">
      <c r="A1203" s="29">
        <v>1202</v>
      </c>
      <c r="B1203" s="1" t="s">
        <v>121</v>
      </c>
      <c r="C1203" s="1" t="s">
        <v>174</v>
      </c>
      <c r="D1203" s="10">
        <v>44973</v>
      </c>
      <c r="E1203" s="7">
        <v>0.36458333333333298</v>
      </c>
      <c r="F1203" s="7">
        <v>0.71527777777777801</v>
      </c>
      <c r="G1203" s="22">
        <v>1200</v>
      </c>
      <c r="H1203" s="22" t="s">
        <v>32</v>
      </c>
      <c r="I1203" s="23">
        <v>1.26</v>
      </c>
      <c r="J1203" s="23">
        <v>6.26</v>
      </c>
      <c r="K1203" s="23">
        <v>5.15</v>
      </c>
      <c r="L1203" s="23">
        <v>0</v>
      </c>
      <c r="M1203" s="23">
        <v>10.4</v>
      </c>
      <c r="N1203" s="23">
        <v>9.8000000000000007</v>
      </c>
      <c r="O1203" s="23">
        <f>0.12*7</f>
        <v>0.84</v>
      </c>
      <c r="P1203" s="15">
        <v>2.4</v>
      </c>
      <c r="Q1203" s="15">
        <v>2.8</v>
      </c>
      <c r="R1203" s="24">
        <v>1</v>
      </c>
      <c r="S1203" s="41">
        <v>1</v>
      </c>
      <c r="T1203" s="36">
        <f t="shared" si="10"/>
        <v>0.39999999999999991</v>
      </c>
      <c r="U1203" s="22">
        <v>1</v>
      </c>
      <c r="V1203" s="24">
        <v>0.4</v>
      </c>
      <c r="W1203" s="15">
        <v>7</v>
      </c>
      <c r="X1203" s="141" t="s">
        <v>1746</v>
      </c>
      <c r="Y1203" s="141" t="s">
        <v>1746</v>
      </c>
      <c r="Z1203" s="25" t="s">
        <v>177</v>
      </c>
    </row>
    <row r="1204" spans="1:26" x14ac:dyDescent="0.25">
      <c r="A1204" s="29">
        <v>1203</v>
      </c>
      <c r="B1204" s="1" t="s">
        <v>123</v>
      </c>
      <c r="C1204" s="1" t="s">
        <v>87</v>
      </c>
      <c r="D1204" s="10">
        <v>44973</v>
      </c>
      <c r="E1204" s="7">
        <v>0.5625</v>
      </c>
      <c r="F1204" s="7">
        <v>0.8125</v>
      </c>
      <c r="G1204" s="22">
        <v>1200</v>
      </c>
      <c r="H1204" s="22" t="s">
        <v>25</v>
      </c>
      <c r="I1204" s="23">
        <v>4.12</v>
      </c>
      <c r="J1204" s="23">
        <v>5.37</v>
      </c>
      <c r="K1204" s="23">
        <v>3.35</v>
      </c>
      <c r="L1204" s="23">
        <v>0</v>
      </c>
      <c r="M1204" s="23">
        <v>5</v>
      </c>
      <c r="N1204" s="23">
        <v>3.3</v>
      </c>
      <c r="O1204" s="23">
        <f>0.12*6</f>
        <v>0.72</v>
      </c>
      <c r="P1204" s="15">
        <v>1.2</v>
      </c>
      <c r="Q1204" s="15">
        <v>2.1</v>
      </c>
      <c r="R1204" s="24">
        <v>2.9</v>
      </c>
      <c r="S1204" s="41">
        <v>3</v>
      </c>
      <c r="T1204" s="36">
        <f t="shared" si="10"/>
        <v>2.7</v>
      </c>
      <c r="U1204" s="22">
        <f>D1211-D1204</f>
        <v>3</v>
      </c>
      <c r="V1204" s="24">
        <v>3.6876000000000002</v>
      </c>
      <c r="W1204" s="15">
        <v>6</v>
      </c>
      <c r="X1204" s="141" t="s">
        <v>1746</v>
      </c>
      <c r="Y1204" s="141" t="s">
        <v>1746</v>
      </c>
      <c r="Z1204" s="25" t="s">
        <v>178</v>
      </c>
    </row>
    <row r="1205" spans="1:26" x14ac:dyDescent="0.25">
      <c r="A1205" s="29">
        <v>1204</v>
      </c>
      <c r="B1205" s="1" t="s">
        <v>121</v>
      </c>
      <c r="C1205" s="1" t="s">
        <v>179</v>
      </c>
      <c r="D1205" s="10">
        <v>44974</v>
      </c>
      <c r="E1205" s="7">
        <v>0.40625</v>
      </c>
      <c r="F1205" s="7">
        <v>0.46875</v>
      </c>
      <c r="G1205" s="22">
        <v>1200</v>
      </c>
      <c r="H1205" s="22" t="s">
        <v>483</v>
      </c>
      <c r="I1205" s="23">
        <v>3.02</v>
      </c>
      <c r="J1205" s="23">
        <v>3.32</v>
      </c>
      <c r="K1205" s="23">
        <v>3.32</v>
      </c>
      <c r="L1205" s="23">
        <v>13.7</v>
      </c>
      <c r="M1205" s="23">
        <v>14.7</v>
      </c>
      <c r="N1205" s="23">
        <v>14.7</v>
      </c>
      <c r="O1205" s="23">
        <f>0.12*1.5</f>
        <v>0.18</v>
      </c>
      <c r="P1205" s="15">
        <v>9.3598999999999997</v>
      </c>
      <c r="Q1205" s="15">
        <v>9.2172999999999998</v>
      </c>
      <c r="R1205" s="24">
        <v>0.5</v>
      </c>
      <c r="S1205" s="41">
        <v>0</v>
      </c>
      <c r="T1205" s="36">
        <f t="shared" si="10"/>
        <v>0</v>
      </c>
      <c r="U1205" s="22">
        <v>0</v>
      </c>
      <c r="V1205" s="24">
        <v>0</v>
      </c>
      <c r="W1205" s="15">
        <v>1.5</v>
      </c>
      <c r="X1205" s="141" t="s">
        <v>1746</v>
      </c>
      <c r="Y1205" s="141" t="s">
        <v>1746</v>
      </c>
      <c r="Z1205" s="25" t="s">
        <v>180</v>
      </c>
    </row>
    <row r="1206" spans="1:26" x14ac:dyDescent="0.25">
      <c r="A1206" s="29">
        <v>1205</v>
      </c>
      <c r="B1206" s="1" t="s">
        <v>121</v>
      </c>
      <c r="C1206" s="1" t="s">
        <v>181</v>
      </c>
      <c r="D1206" s="10">
        <v>44974</v>
      </c>
      <c r="E1206" s="7">
        <v>0.54166666666666696</v>
      </c>
      <c r="F1206" s="7">
        <v>0.60416666666666696</v>
      </c>
      <c r="G1206" s="22">
        <v>1200</v>
      </c>
      <c r="H1206" s="22" t="s">
        <v>483</v>
      </c>
      <c r="I1206" s="23">
        <v>2.4900000000000002</v>
      </c>
      <c r="J1206" s="23">
        <v>2.52</v>
      </c>
      <c r="K1206" s="23">
        <v>2.52</v>
      </c>
      <c r="L1206" s="23">
        <v>13.1</v>
      </c>
      <c r="M1206" s="23">
        <v>13.5</v>
      </c>
      <c r="N1206" s="23">
        <v>13.5</v>
      </c>
      <c r="O1206" s="23">
        <f>0.12*1.5</f>
        <v>0.18</v>
      </c>
      <c r="P1206" s="15">
        <v>6.8426</v>
      </c>
      <c r="Q1206" s="15">
        <v>6.0811000000000002</v>
      </c>
      <c r="R1206" s="24">
        <v>0.5</v>
      </c>
      <c r="S1206" s="41">
        <v>0</v>
      </c>
      <c r="T1206" s="36">
        <f t="shared" si="10"/>
        <v>0</v>
      </c>
      <c r="U1206" s="22">
        <v>0</v>
      </c>
      <c r="V1206" s="24">
        <v>0</v>
      </c>
      <c r="W1206" s="15">
        <v>1.5</v>
      </c>
      <c r="X1206" s="141" t="s">
        <v>1746</v>
      </c>
      <c r="Y1206" s="141" t="s">
        <v>1746</v>
      </c>
      <c r="Z1206" s="25" t="s">
        <v>182</v>
      </c>
    </row>
    <row r="1207" spans="1:26" x14ac:dyDescent="0.25">
      <c r="A1207" s="29">
        <v>1206</v>
      </c>
      <c r="B1207" s="1" t="s">
        <v>121</v>
      </c>
      <c r="C1207" s="1" t="s">
        <v>183</v>
      </c>
      <c r="D1207" s="10">
        <v>44974</v>
      </c>
      <c r="E1207" s="7">
        <v>0.65277777777777801</v>
      </c>
      <c r="F1207" s="7">
        <v>0.71527777777777801</v>
      </c>
      <c r="G1207" s="22">
        <v>1200</v>
      </c>
      <c r="H1207" s="22" t="s">
        <v>483</v>
      </c>
      <c r="I1207" s="23">
        <v>2.7</v>
      </c>
      <c r="J1207" s="23">
        <v>2.8</v>
      </c>
      <c r="K1207" s="23">
        <v>2.8</v>
      </c>
      <c r="L1207" s="23">
        <v>13.3</v>
      </c>
      <c r="M1207" s="23">
        <v>13.6</v>
      </c>
      <c r="N1207" s="23">
        <v>13.6</v>
      </c>
      <c r="O1207" s="23">
        <f>0.12*1.5</f>
        <v>0.18</v>
      </c>
      <c r="P1207" s="15">
        <v>10.469099999999999</v>
      </c>
      <c r="Q1207" s="15">
        <v>9.3482000000000003</v>
      </c>
      <c r="R1207" s="24">
        <v>0.5</v>
      </c>
      <c r="S1207" s="41">
        <v>0</v>
      </c>
      <c r="T1207" s="36">
        <f t="shared" si="10"/>
        <v>0</v>
      </c>
      <c r="U1207" s="22">
        <v>0</v>
      </c>
      <c r="V1207" s="24">
        <v>0</v>
      </c>
      <c r="W1207" s="15">
        <v>1.5</v>
      </c>
      <c r="X1207" s="141" t="s">
        <v>1746</v>
      </c>
      <c r="Y1207" s="141" t="s">
        <v>1746</v>
      </c>
      <c r="Z1207" s="25" t="s">
        <v>184</v>
      </c>
    </row>
    <row r="1208" spans="1:26" x14ac:dyDescent="0.25">
      <c r="A1208" s="29">
        <v>1207</v>
      </c>
      <c r="B1208" s="1" t="s">
        <v>121</v>
      </c>
      <c r="C1208" s="1" t="s">
        <v>185</v>
      </c>
      <c r="D1208" s="10">
        <v>44975</v>
      </c>
      <c r="E1208" s="7">
        <v>0.40972222222222199</v>
      </c>
      <c r="F1208" s="7">
        <v>0.46527777777777801</v>
      </c>
      <c r="G1208" s="22">
        <v>1200</v>
      </c>
      <c r="H1208" s="22" t="s">
        <v>483</v>
      </c>
      <c r="I1208" s="23">
        <v>3.45</v>
      </c>
      <c r="J1208" s="23">
        <v>4</v>
      </c>
      <c r="K1208" s="23">
        <v>4</v>
      </c>
      <c r="L1208" s="23">
        <v>25.7</v>
      </c>
      <c r="M1208" s="23">
        <v>27.1</v>
      </c>
      <c r="N1208" s="23">
        <v>27.1</v>
      </c>
      <c r="O1208" s="23">
        <f>0.12*1.3</f>
        <v>0.156</v>
      </c>
      <c r="P1208" s="15">
        <v>10.5143</v>
      </c>
      <c r="Q1208" s="15">
        <v>10.6114</v>
      </c>
      <c r="R1208" s="24">
        <v>0.5</v>
      </c>
      <c r="S1208" s="41">
        <v>1</v>
      </c>
      <c r="T1208" s="36">
        <f t="shared" si="10"/>
        <v>9.7099999999999298E-2</v>
      </c>
      <c r="U1208" s="22">
        <v>1</v>
      </c>
      <c r="V1208" s="24">
        <v>9.7099999999999298E-2</v>
      </c>
      <c r="W1208" s="15">
        <v>1.3</v>
      </c>
      <c r="X1208" s="141" t="s">
        <v>1746</v>
      </c>
      <c r="Y1208" s="141" t="s">
        <v>1746</v>
      </c>
      <c r="Z1208" s="25" t="s">
        <v>186</v>
      </c>
    </row>
    <row r="1209" spans="1:26" x14ac:dyDescent="0.25">
      <c r="A1209" s="29">
        <v>1208</v>
      </c>
      <c r="B1209" s="1" t="s">
        <v>121</v>
      </c>
      <c r="C1209" s="1" t="s">
        <v>187</v>
      </c>
      <c r="D1209" s="10">
        <v>44975</v>
      </c>
      <c r="E1209" s="7">
        <v>0.52777777777777801</v>
      </c>
      <c r="F1209" s="7">
        <v>0.58333333333333304</v>
      </c>
      <c r="G1209" s="22">
        <v>1200</v>
      </c>
      <c r="H1209" s="22" t="s">
        <v>483</v>
      </c>
      <c r="I1209" s="23">
        <v>3.67</v>
      </c>
      <c r="J1209" s="23">
        <v>3.72</v>
      </c>
      <c r="K1209" s="23">
        <v>3.72</v>
      </c>
      <c r="L1209" s="23">
        <v>18</v>
      </c>
      <c r="M1209" s="23">
        <v>18.399999999999999</v>
      </c>
      <c r="N1209" s="23">
        <v>18.399999999999999</v>
      </c>
      <c r="O1209" s="23">
        <f>0.12*1.3</f>
        <v>0.156</v>
      </c>
      <c r="P1209" s="15">
        <v>15.18</v>
      </c>
      <c r="Q1209" s="15">
        <v>15.292899999999999</v>
      </c>
      <c r="R1209" s="24">
        <v>0.5</v>
      </c>
      <c r="S1209" s="41">
        <v>1</v>
      </c>
      <c r="T1209" s="36">
        <f t="shared" si="10"/>
        <v>0.11289999999999978</v>
      </c>
      <c r="U1209" s="22">
        <v>1</v>
      </c>
      <c r="V1209" s="24">
        <v>0.1129</v>
      </c>
      <c r="W1209" s="15">
        <v>1.3</v>
      </c>
      <c r="X1209" s="141" t="s">
        <v>1746</v>
      </c>
      <c r="Y1209" s="141" t="s">
        <v>1746</v>
      </c>
      <c r="Z1209" s="25" t="s">
        <v>188</v>
      </c>
    </row>
    <row r="1210" spans="1:26" x14ac:dyDescent="0.25">
      <c r="A1210" s="29">
        <v>1209</v>
      </c>
      <c r="B1210" s="1" t="s">
        <v>121</v>
      </c>
      <c r="C1210" s="1" t="s">
        <v>189</v>
      </c>
      <c r="D1210" s="10">
        <v>44975</v>
      </c>
      <c r="E1210" s="7">
        <v>0.65277777777777801</v>
      </c>
      <c r="F1210" s="7">
        <v>0.70833333333333304</v>
      </c>
      <c r="G1210" s="22">
        <v>1200</v>
      </c>
      <c r="H1210" s="22" t="s">
        <v>483</v>
      </c>
      <c r="I1210" s="23">
        <v>4.29</v>
      </c>
      <c r="J1210" s="23">
        <v>4.3600000000000003</v>
      </c>
      <c r="K1210" s="23">
        <v>4.28</v>
      </c>
      <c r="L1210" s="23">
        <v>25.8</v>
      </c>
      <c r="M1210" s="23">
        <v>26.2</v>
      </c>
      <c r="N1210" s="23">
        <v>26.2</v>
      </c>
      <c r="O1210" s="23">
        <f>0.12*1.3</f>
        <v>0.156</v>
      </c>
      <c r="P1210" s="15">
        <v>17.764399999999998</v>
      </c>
      <c r="Q1210" s="15">
        <v>17.608899999999998</v>
      </c>
      <c r="R1210" s="24">
        <v>0.5</v>
      </c>
      <c r="S1210" s="41">
        <v>0</v>
      </c>
      <c r="T1210" s="36">
        <f t="shared" si="10"/>
        <v>0</v>
      </c>
      <c r="U1210" s="22">
        <v>0</v>
      </c>
      <c r="V1210" s="24">
        <v>0</v>
      </c>
      <c r="W1210" s="15">
        <v>1.3</v>
      </c>
      <c r="X1210" s="141" t="s">
        <v>1746</v>
      </c>
      <c r="Y1210" s="141" t="s">
        <v>1746</v>
      </c>
      <c r="Z1210" s="25" t="s">
        <v>190</v>
      </c>
    </row>
    <row r="1211" spans="1:26" x14ac:dyDescent="0.25">
      <c r="A1211" s="29">
        <v>1210</v>
      </c>
      <c r="B1211" s="1" t="s">
        <v>121</v>
      </c>
      <c r="C1211" s="1" t="s">
        <v>87</v>
      </c>
      <c r="D1211" s="10">
        <v>44976</v>
      </c>
      <c r="E1211" s="7">
        <v>0.42708333333333298</v>
      </c>
      <c r="F1211" s="7">
        <v>0.76041666666666696</v>
      </c>
      <c r="G1211" s="22">
        <v>1200</v>
      </c>
      <c r="H1211" s="22" t="s">
        <v>25</v>
      </c>
      <c r="I1211" s="23">
        <v>4.21</v>
      </c>
      <c r="J1211" s="23">
        <v>4.92</v>
      </c>
      <c r="K1211" s="23">
        <v>3.37</v>
      </c>
      <c r="L1211" s="23">
        <v>0</v>
      </c>
      <c r="M1211" s="23">
        <v>5.6</v>
      </c>
      <c r="N1211" s="23">
        <v>5.6</v>
      </c>
      <c r="O1211" s="23">
        <f>0.12*8</f>
        <v>0.96</v>
      </c>
      <c r="P1211" s="15">
        <v>0.2</v>
      </c>
      <c r="Q1211" s="15">
        <v>3.1</v>
      </c>
      <c r="R1211" s="24">
        <v>4</v>
      </c>
      <c r="S1211" s="41">
        <v>3</v>
      </c>
      <c r="T1211" s="36">
        <f t="shared" si="10"/>
        <v>8.6999999999999993</v>
      </c>
      <c r="U1211" s="22">
        <v>5</v>
      </c>
      <c r="V1211" s="24">
        <v>9.9833999999999996</v>
      </c>
      <c r="W1211" s="15">
        <v>8</v>
      </c>
      <c r="X1211" s="141" t="s">
        <v>1746</v>
      </c>
      <c r="Y1211" s="141" t="s">
        <v>1746</v>
      </c>
      <c r="Z1211" s="25" t="s">
        <v>190</v>
      </c>
    </row>
    <row r="1212" spans="1:26" x14ac:dyDescent="0.25">
      <c r="A1212" s="29">
        <v>1211</v>
      </c>
      <c r="B1212" s="1" t="s">
        <v>123</v>
      </c>
      <c r="C1212" s="1" t="s">
        <v>27</v>
      </c>
      <c r="D1212" s="10">
        <v>44977</v>
      </c>
      <c r="E1212" s="7">
        <v>0.41666666666666702</v>
      </c>
      <c r="F1212" s="7">
        <v>0.83333333333333304</v>
      </c>
      <c r="G1212" s="22">
        <v>1200</v>
      </c>
      <c r="H1212" s="22" t="s">
        <v>191</v>
      </c>
      <c r="I1212" s="23">
        <v>3.74</v>
      </c>
      <c r="J1212" s="23">
        <v>26.9</v>
      </c>
      <c r="K1212" s="23">
        <v>4.63</v>
      </c>
      <c r="L1212" s="23">
        <v>0</v>
      </c>
      <c r="M1212" s="23">
        <v>3</v>
      </c>
      <c r="N1212" s="23">
        <v>0</v>
      </c>
      <c r="O1212" s="23">
        <f>0.12*10</f>
        <v>1.2</v>
      </c>
      <c r="P1212" s="15">
        <v>0</v>
      </c>
      <c r="Q1212" s="15">
        <v>0</v>
      </c>
      <c r="R1212" s="24">
        <v>0.9</v>
      </c>
      <c r="S1212" s="41">
        <v>1</v>
      </c>
      <c r="T1212" s="36">
        <f t="shared" si="10"/>
        <v>0</v>
      </c>
      <c r="U1212" s="22">
        <v>1</v>
      </c>
      <c r="V1212" s="24">
        <v>0</v>
      </c>
      <c r="W1212" s="15">
        <v>10</v>
      </c>
      <c r="X1212" s="141" t="s">
        <v>1746</v>
      </c>
      <c r="Y1212" s="141" t="s">
        <v>1746</v>
      </c>
      <c r="Z1212" s="25" t="s">
        <v>192</v>
      </c>
    </row>
    <row r="1213" spans="1:26" x14ac:dyDescent="0.25">
      <c r="A1213" s="29">
        <v>1212</v>
      </c>
      <c r="B1213" s="1" t="s">
        <v>123</v>
      </c>
      <c r="C1213" s="1" t="s">
        <v>27</v>
      </c>
      <c r="D1213" s="10">
        <v>44978</v>
      </c>
      <c r="E1213" s="7">
        <v>0.42361111111111099</v>
      </c>
      <c r="F1213" s="7">
        <v>0.79166666666666696</v>
      </c>
      <c r="G1213" s="22">
        <v>1200</v>
      </c>
      <c r="H1213" s="22" t="s">
        <v>193</v>
      </c>
      <c r="I1213" s="23">
        <v>4.05</v>
      </c>
      <c r="J1213" s="23">
        <v>4.75</v>
      </c>
      <c r="K1213" s="23">
        <v>3.91</v>
      </c>
      <c r="L1213" s="23">
        <v>0</v>
      </c>
      <c r="M1213" s="23">
        <v>3</v>
      </c>
      <c r="N1213" s="23">
        <v>2.8</v>
      </c>
      <c r="O1213" s="23">
        <f>0.12*8</f>
        <v>0.96</v>
      </c>
      <c r="P1213" s="15">
        <v>0</v>
      </c>
      <c r="Q1213" s="15">
        <v>1.7</v>
      </c>
      <c r="R1213" s="24">
        <v>0.1</v>
      </c>
      <c r="S1213" s="41">
        <v>5</v>
      </c>
      <c r="T1213" s="36">
        <f t="shared" ref="T1213:T1228" si="11">(Q1213-P1213)*S1213</f>
        <v>8.5</v>
      </c>
      <c r="U1213" s="22">
        <v>5</v>
      </c>
      <c r="V1213" s="24">
        <v>8.9908999999999999</v>
      </c>
      <c r="W1213" s="15">
        <v>8</v>
      </c>
      <c r="X1213" s="141" t="s">
        <v>1746</v>
      </c>
      <c r="Y1213" s="141" t="s">
        <v>1746</v>
      </c>
      <c r="Z1213" s="25" t="s">
        <v>194</v>
      </c>
    </row>
    <row r="1214" spans="1:26" x14ac:dyDescent="0.25">
      <c r="A1214" s="29">
        <v>1213</v>
      </c>
      <c r="B1214" s="1" t="s">
        <v>121</v>
      </c>
      <c r="C1214" s="1" t="s">
        <v>104</v>
      </c>
      <c r="D1214" s="10">
        <v>44979</v>
      </c>
      <c r="E1214" s="7">
        <v>0.49305555555555602</v>
      </c>
      <c r="F1214" s="7">
        <v>0.82638888888888895</v>
      </c>
      <c r="G1214" s="22">
        <v>1200</v>
      </c>
      <c r="H1214" s="22" t="s">
        <v>25</v>
      </c>
      <c r="I1214" s="23">
        <v>1.88</v>
      </c>
      <c r="J1214" s="23">
        <v>2.0299999999999998</v>
      </c>
      <c r="K1214" s="23">
        <v>1.77</v>
      </c>
      <c r="L1214" s="23">
        <v>0</v>
      </c>
      <c r="M1214" s="23">
        <v>2.2000000000000002</v>
      </c>
      <c r="N1214" s="23">
        <v>2.1</v>
      </c>
      <c r="O1214" s="23">
        <f>0.12*8</f>
        <v>0.96</v>
      </c>
      <c r="P1214" s="15">
        <v>0.3</v>
      </c>
      <c r="Q1214" s="15">
        <v>0.9</v>
      </c>
      <c r="R1214" s="24">
        <v>3.5</v>
      </c>
      <c r="S1214" s="41">
        <v>1</v>
      </c>
      <c r="T1214" s="36">
        <f t="shared" si="11"/>
        <v>0.60000000000000009</v>
      </c>
      <c r="U1214" s="22">
        <v>1</v>
      </c>
      <c r="V1214" s="24">
        <v>0.6</v>
      </c>
      <c r="W1214" s="15">
        <v>8</v>
      </c>
      <c r="X1214" s="141" t="s">
        <v>1746</v>
      </c>
      <c r="Y1214" s="141" t="s">
        <v>1746</v>
      </c>
      <c r="Z1214" s="25" t="s">
        <v>195</v>
      </c>
    </row>
    <row r="1215" spans="1:26" x14ac:dyDescent="0.25">
      <c r="A1215" s="29">
        <v>1214</v>
      </c>
      <c r="B1215" s="1" t="s">
        <v>121</v>
      </c>
      <c r="C1215" s="1" t="s">
        <v>196</v>
      </c>
      <c r="D1215" s="10">
        <v>44980</v>
      </c>
      <c r="E1215" s="7">
        <v>0.52083333333333304</v>
      </c>
      <c r="F1215" s="7">
        <v>0.85416666666666696</v>
      </c>
      <c r="G1215" s="22">
        <v>1200</v>
      </c>
      <c r="H1215" s="22" t="s">
        <v>197</v>
      </c>
      <c r="I1215" s="23">
        <v>4.55</v>
      </c>
      <c r="J1215" s="23">
        <v>4.55</v>
      </c>
      <c r="K1215" s="23">
        <v>4.38</v>
      </c>
      <c r="L1215" s="23">
        <v>1.5</v>
      </c>
      <c r="M1215" s="23">
        <v>2.8</v>
      </c>
      <c r="N1215" s="23">
        <v>0</v>
      </c>
      <c r="O1215" s="23">
        <f>0.12*8</f>
        <v>0.96</v>
      </c>
      <c r="P1215" s="15">
        <v>0</v>
      </c>
      <c r="Q1215" s="15">
        <v>0</v>
      </c>
      <c r="R1215" s="24">
        <v>0.2</v>
      </c>
      <c r="S1215" s="41">
        <v>0</v>
      </c>
      <c r="T1215" s="36">
        <f t="shared" si="11"/>
        <v>0</v>
      </c>
      <c r="U1215" s="22">
        <v>0</v>
      </c>
      <c r="V1215" s="24">
        <v>0</v>
      </c>
      <c r="W1215" s="15">
        <v>8</v>
      </c>
      <c r="X1215" s="141" t="s">
        <v>1746</v>
      </c>
      <c r="Y1215" s="141" t="s">
        <v>1746</v>
      </c>
      <c r="Z1215" s="25" t="s">
        <v>198</v>
      </c>
    </row>
    <row r="1216" spans="1:26" x14ac:dyDescent="0.25">
      <c r="A1216" s="29">
        <v>1215</v>
      </c>
      <c r="B1216" s="1" t="s">
        <v>123</v>
      </c>
      <c r="C1216" s="1" t="s">
        <v>185</v>
      </c>
      <c r="D1216" s="10">
        <v>44980</v>
      </c>
      <c r="E1216" s="7">
        <v>0.61805555555555602</v>
      </c>
      <c r="F1216" s="7">
        <v>0.90972222222222199</v>
      </c>
      <c r="G1216" s="22">
        <v>1200</v>
      </c>
      <c r="H1216" s="22" t="s">
        <v>199</v>
      </c>
      <c r="I1216" s="23">
        <v>7.25</v>
      </c>
      <c r="J1216" s="23">
        <v>8.3000000000000007</v>
      </c>
      <c r="K1216" s="23">
        <v>6.36</v>
      </c>
      <c r="L1216" s="23">
        <v>0</v>
      </c>
      <c r="M1216" s="23">
        <v>26</v>
      </c>
      <c r="N1216" s="23">
        <v>25</v>
      </c>
      <c r="O1216" s="23">
        <f>0.12*7</f>
        <v>0.84</v>
      </c>
      <c r="P1216" s="15">
        <v>3</v>
      </c>
      <c r="Q1216" s="15">
        <v>6</v>
      </c>
      <c r="R1216" s="24">
        <v>1</v>
      </c>
      <c r="S1216" s="41">
        <v>1</v>
      </c>
      <c r="T1216" s="36">
        <f t="shared" si="11"/>
        <v>3</v>
      </c>
      <c r="U1216" s="22">
        <v>1</v>
      </c>
      <c r="V1216" s="24">
        <v>3</v>
      </c>
      <c r="W1216" s="15">
        <v>7</v>
      </c>
      <c r="X1216" s="141" t="s">
        <v>1746</v>
      </c>
      <c r="Y1216" s="141" t="s">
        <v>1746</v>
      </c>
      <c r="Z1216" s="25" t="s">
        <v>200</v>
      </c>
    </row>
    <row r="1217" spans="1:26" x14ac:dyDescent="0.25">
      <c r="A1217" s="29">
        <v>1216</v>
      </c>
      <c r="B1217" s="1" t="s">
        <v>121</v>
      </c>
      <c r="C1217" s="1" t="s">
        <v>196</v>
      </c>
      <c r="D1217" s="10">
        <v>44981</v>
      </c>
      <c r="E1217" s="7">
        <v>0.36805555555555602</v>
      </c>
      <c r="F1217" s="7">
        <v>0.78472222222222199</v>
      </c>
      <c r="G1217" s="22">
        <v>1200</v>
      </c>
      <c r="H1217" s="22" t="s">
        <v>201</v>
      </c>
      <c r="I1217" s="23">
        <v>4.2699999999999996</v>
      </c>
      <c r="J1217" s="23">
        <v>4.43</v>
      </c>
      <c r="K1217" s="23">
        <v>0.91</v>
      </c>
      <c r="L1217" s="23">
        <v>0</v>
      </c>
      <c r="M1217" s="23">
        <v>3</v>
      </c>
      <c r="N1217" s="23">
        <v>0</v>
      </c>
      <c r="O1217" s="23">
        <f>0.12*10</f>
        <v>1.2</v>
      </c>
      <c r="P1217" s="15">
        <v>0</v>
      </c>
      <c r="Q1217" s="15">
        <v>0.3</v>
      </c>
      <c r="R1217" s="24">
        <v>0.2</v>
      </c>
      <c r="S1217" s="41">
        <v>2</v>
      </c>
      <c r="T1217" s="36">
        <f t="shared" si="11"/>
        <v>0.6</v>
      </c>
      <c r="U1217" s="22">
        <v>4</v>
      </c>
      <c r="V1217" s="24">
        <v>0.76219999999999999</v>
      </c>
      <c r="W1217" s="15">
        <v>10</v>
      </c>
      <c r="X1217" s="141" t="s">
        <v>1746</v>
      </c>
      <c r="Y1217" s="141" t="s">
        <v>1746</v>
      </c>
      <c r="Z1217" s="25" t="s">
        <v>202</v>
      </c>
    </row>
    <row r="1218" spans="1:26" x14ac:dyDescent="0.25">
      <c r="A1218" s="29">
        <v>1217</v>
      </c>
      <c r="B1218" s="1" t="s">
        <v>123</v>
      </c>
      <c r="C1218" s="1" t="s">
        <v>179</v>
      </c>
      <c r="D1218" s="10">
        <v>44981</v>
      </c>
      <c r="E1218" s="7">
        <v>0.60416666666666696</v>
      </c>
      <c r="F1218" s="7">
        <v>0.89583333333333304</v>
      </c>
      <c r="G1218" s="22">
        <v>1200</v>
      </c>
      <c r="H1218" s="22" t="s">
        <v>199</v>
      </c>
      <c r="I1218" s="23">
        <v>6</v>
      </c>
      <c r="J1218" s="23">
        <v>6.7</v>
      </c>
      <c r="K1218" s="23">
        <v>5.23</v>
      </c>
      <c r="L1218" s="23">
        <v>0</v>
      </c>
      <c r="M1218" s="23">
        <v>8</v>
      </c>
      <c r="N1218" s="23">
        <v>8</v>
      </c>
      <c r="O1218" s="23">
        <f>0.12*7</f>
        <v>0.84</v>
      </c>
      <c r="P1218" s="15">
        <v>0</v>
      </c>
      <c r="Q1218" s="15">
        <v>4.0999999999999996</v>
      </c>
      <c r="R1218" s="24">
        <v>1.3</v>
      </c>
      <c r="S1218" s="41">
        <v>1</v>
      </c>
      <c r="T1218" s="36">
        <f t="shared" si="11"/>
        <v>4.0999999999999996</v>
      </c>
      <c r="U1218" s="41">
        <v>1</v>
      </c>
      <c r="V1218" s="36">
        <v>4.0999999999999996</v>
      </c>
      <c r="W1218" s="15">
        <v>7</v>
      </c>
      <c r="X1218" s="141" t="s">
        <v>1746</v>
      </c>
      <c r="Y1218" s="141" t="s">
        <v>1746</v>
      </c>
      <c r="Z1218" s="25" t="s">
        <v>203</v>
      </c>
    </row>
    <row r="1219" spans="1:26" x14ac:dyDescent="0.25">
      <c r="A1219" s="29">
        <v>1218</v>
      </c>
      <c r="B1219" s="1" t="s">
        <v>123</v>
      </c>
      <c r="C1219" s="1" t="s">
        <v>204</v>
      </c>
      <c r="D1219" s="10">
        <v>44985</v>
      </c>
      <c r="E1219" s="7">
        <v>0.46527777777777801</v>
      </c>
      <c r="F1219" s="7">
        <v>0.88194444444444497</v>
      </c>
      <c r="G1219" s="22">
        <v>1200</v>
      </c>
      <c r="H1219" s="22" t="s">
        <v>50</v>
      </c>
      <c r="I1219" s="23">
        <v>1.29</v>
      </c>
      <c r="J1219" s="23">
        <v>11.76</v>
      </c>
      <c r="K1219" s="23">
        <v>10.71</v>
      </c>
      <c r="L1219" s="23">
        <v>0</v>
      </c>
      <c r="M1219" s="23">
        <v>0</v>
      </c>
      <c r="N1219" s="23">
        <v>0</v>
      </c>
      <c r="O1219" s="23">
        <f>0.12*10</f>
        <v>1.2</v>
      </c>
      <c r="P1219" s="15">
        <v>0</v>
      </c>
      <c r="Q1219" s="15">
        <v>0.6</v>
      </c>
      <c r="R1219" s="24">
        <v>0</v>
      </c>
      <c r="S1219" s="41">
        <v>1</v>
      </c>
      <c r="T1219" s="36">
        <f t="shared" si="11"/>
        <v>0.6</v>
      </c>
      <c r="U1219" s="22">
        <v>1</v>
      </c>
      <c r="V1219" s="24">
        <v>0.6</v>
      </c>
      <c r="W1219" s="15">
        <v>10</v>
      </c>
      <c r="X1219" s="141" t="s">
        <v>1746</v>
      </c>
      <c r="Y1219" s="141" t="s">
        <v>1746</v>
      </c>
      <c r="Z1219" s="25" t="s">
        <v>205</v>
      </c>
    </row>
    <row r="1220" spans="1:26" x14ac:dyDescent="0.25">
      <c r="A1220" s="29">
        <v>1219</v>
      </c>
      <c r="B1220" s="1" t="s">
        <v>123</v>
      </c>
      <c r="C1220" s="1" t="s">
        <v>60</v>
      </c>
      <c r="D1220" s="10">
        <v>44987</v>
      </c>
      <c r="E1220" s="7">
        <v>0.59027777777777801</v>
      </c>
      <c r="F1220" s="7">
        <v>0.93055555555555503</v>
      </c>
      <c r="G1220" s="22">
        <v>1200</v>
      </c>
      <c r="H1220" s="22" t="s">
        <v>32</v>
      </c>
      <c r="I1220" s="23">
        <v>3.65</v>
      </c>
      <c r="J1220" s="23">
        <v>4.29</v>
      </c>
      <c r="K1220" s="23">
        <v>3.35</v>
      </c>
      <c r="L1220" s="23">
        <v>0</v>
      </c>
      <c r="M1220" s="23">
        <v>2.5</v>
      </c>
      <c r="N1220" s="23">
        <v>2.5</v>
      </c>
      <c r="O1220" s="23">
        <f>0.12*8</f>
        <v>0.96</v>
      </c>
      <c r="P1220" s="15">
        <v>0</v>
      </c>
      <c r="Q1220" s="15">
        <v>1.3</v>
      </c>
      <c r="R1220" s="24">
        <v>1.7</v>
      </c>
      <c r="S1220" s="41">
        <v>5</v>
      </c>
      <c r="T1220" s="36">
        <f t="shared" si="11"/>
        <v>6.5</v>
      </c>
      <c r="U1220" s="22">
        <v>10</v>
      </c>
      <c r="V1220" s="24">
        <v>13.3</v>
      </c>
      <c r="W1220" s="15">
        <v>8</v>
      </c>
      <c r="X1220" s="141" t="s">
        <v>1746</v>
      </c>
      <c r="Y1220" s="141" t="s">
        <v>1746</v>
      </c>
      <c r="Z1220" s="25" t="s">
        <v>206</v>
      </c>
    </row>
    <row r="1221" spans="1:26" x14ac:dyDescent="0.25">
      <c r="A1221" s="29">
        <v>1220</v>
      </c>
      <c r="B1221" s="1" t="s">
        <v>123</v>
      </c>
      <c r="C1221" s="1" t="s">
        <v>24</v>
      </c>
      <c r="D1221" s="10">
        <v>44988</v>
      </c>
      <c r="E1221" s="7">
        <v>0.40277777777777801</v>
      </c>
      <c r="F1221" s="7">
        <v>0.73611111111111105</v>
      </c>
      <c r="G1221" s="22">
        <v>1200</v>
      </c>
      <c r="H1221" s="22" t="s">
        <v>32</v>
      </c>
      <c r="I1221" s="23">
        <v>3.85</v>
      </c>
      <c r="J1221" s="23">
        <v>4.28</v>
      </c>
      <c r="K1221" s="23">
        <v>3.51</v>
      </c>
      <c r="L1221" s="23">
        <v>0</v>
      </c>
      <c r="M1221" s="23">
        <v>3.6</v>
      </c>
      <c r="N1221" s="23">
        <v>3.3</v>
      </c>
      <c r="O1221" s="23">
        <v>1</v>
      </c>
      <c r="P1221" s="15">
        <v>0</v>
      </c>
      <c r="Q1221" s="15">
        <v>1.3</v>
      </c>
      <c r="R1221" s="24">
        <v>0.5</v>
      </c>
      <c r="S1221" s="41">
        <v>5</v>
      </c>
      <c r="T1221" s="36">
        <f t="shared" si="11"/>
        <v>6.5</v>
      </c>
      <c r="U1221" s="22">
        <v>28</v>
      </c>
      <c r="V1221" s="24">
        <v>27.7</v>
      </c>
      <c r="W1221" s="15">
        <v>8</v>
      </c>
      <c r="X1221" s="141" t="s">
        <v>1746</v>
      </c>
      <c r="Y1221" s="141" t="s">
        <v>1746</v>
      </c>
      <c r="Z1221" s="25" t="s">
        <v>207</v>
      </c>
    </row>
    <row r="1222" spans="1:26" x14ac:dyDescent="0.25">
      <c r="A1222" s="29">
        <v>1221</v>
      </c>
      <c r="B1222" s="1" t="s">
        <v>375</v>
      </c>
      <c r="C1222" s="1" t="s">
        <v>376</v>
      </c>
      <c r="D1222" s="10">
        <v>44988</v>
      </c>
      <c r="E1222" s="7">
        <v>0.25</v>
      </c>
      <c r="F1222" s="7">
        <v>0.58333333333333337</v>
      </c>
      <c r="G1222" s="22">
        <v>1200</v>
      </c>
      <c r="H1222" s="22" t="s">
        <v>377</v>
      </c>
      <c r="I1222" s="23">
        <v>1.1499999999999999</v>
      </c>
      <c r="J1222" s="23">
        <v>10.55</v>
      </c>
      <c r="K1222" s="23">
        <v>10.17</v>
      </c>
      <c r="L1222" s="23">
        <v>0</v>
      </c>
      <c r="M1222" s="23">
        <v>0</v>
      </c>
      <c r="N1222" s="23">
        <v>0</v>
      </c>
      <c r="O1222" s="23">
        <f>0.12*8</f>
        <v>0.96</v>
      </c>
      <c r="P1222" s="15">
        <v>0.3</v>
      </c>
      <c r="Q1222" s="15">
        <v>1.7</v>
      </c>
      <c r="R1222" s="24">
        <v>0</v>
      </c>
      <c r="S1222" s="41">
        <v>1</v>
      </c>
      <c r="T1222" s="36">
        <f t="shared" si="11"/>
        <v>1.4</v>
      </c>
      <c r="U1222" s="22">
        <v>1</v>
      </c>
      <c r="V1222" s="24">
        <v>1.4</v>
      </c>
      <c r="W1222" s="15">
        <v>8</v>
      </c>
      <c r="X1222" s="141" t="s">
        <v>1746</v>
      </c>
      <c r="Y1222" s="141" t="s">
        <v>1746</v>
      </c>
      <c r="Z1222" s="25" t="s">
        <v>378</v>
      </c>
    </row>
    <row r="1223" spans="1:26" x14ac:dyDescent="0.25">
      <c r="A1223" s="29">
        <v>1222</v>
      </c>
      <c r="B1223" s="1" t="s">
        <v>375</v>
      </c>
      <c r="C1223" s="1" t="s">
        <v>196</v>
      </c>
      <c r="D1223" s="10">
        <v>44988</v>
      </c>
      <c r="E1223" s="7">
        <v>0.625</v>
      </c>
      <c r="F1223" s="7">
        <v>0.79166666666666663</v>
      </c>
      <c r="G1223" s="22">
        <v>1200</v>
      </c>
      <c r="H1223" s="22" t="s">
        <v>377</v>
      </c>
      <c r="I1223" s="23">
        <v>1.53</v>
      </c>
      <c r="J1223" s="23">
        <v>5.88</v>
      </c>
      <c r="K1223" s="23">
        <v>5.88</v>
      </c>
      <c r="L1223" s="23">
        <v>0</v>
      </c>
      <c r="M1223" s="23">
        <v>0</v>
      </c>
      <c r="N1223" s="23">
        <v>0</v>
      </c>
      <c r="O1223" s="23">
        <f>0.12*4</f>
        <v>0.48</v>
      </c>
      <c r="P1223" s="15">
        <v>0</v>
      </c>
      <c r="Q1223" s="15">
        <v>0</v>
      </c>
      <c r="R1223" s="24">
        <v>0</v>
      </c>
      <c r="S1223" s="41">
        <v>1</v>
      </c>
      <c r="T1223" s="36">
        <f t="shared" si="11"/>
        <v>0</v>
      </c>
      <c r="U1223" s="22">
        <v>1</v>
      </c>
      <c r="V1223" s="24">
        <v>0</v>
      </c>
      <c r="W1223" s="15">
        <v>4</v>
      </c>
      <c r="X1223" s="141" t="s">
        <v>1746</v>
      </c>
      <c r="Y1223" s="141" t="s">
        <v>1746</v>
      </c>
      <c r="Z1223" s="25" t="s">
        <v>379</v>
      </c>
    </row>
    <row r="1224" spans="1:26" x14ac:dyDescent="0.25">
      <c r="A1224" s="29">
        <v>1223</v>
      </c>
      <c r="B1224" s="1" t="s">
        <v>375</v>
      </c>
      <c r="C1224" s="1" t="s">
        <v>380</v>
      </c>
      <c r="D1224" s="10">
        <v>44989</v>
      </c>
      <c r="E1224" s="7">
        <v>0.375</v>
      </c>
      <c r="F1224" s="7">
        <v>0.83333333333333337</v>
      </c>
      <c r="G1224" s="22">
        <v>1200</v>
      </c>
      <c r="H1224" s="22" t="s">
        <v>381</v>
      </c>
      <c r="I1224" s="23">
        <v>5.07</v>
      </c>
      <c r="J1224" s="23">
        <v>5.36</v>
      </c>
      <c r="K1224" s="23">
        <v>3.92</v>
      </c>
      <c r="L1224" s="23">
        <v>0</v>
      </c>
      <c r="M1224" s="23">
        <v>3.7</v>
      </c>
      <c r="N1224" s="23">
        <v>2.2999999999999998</v>
      </c>
      <c r="O1224" s="23">
        <f>0.12*11</f>
        <v>1.3199999999999998</v>
      </c>
      <c r="P1224" s="15">
        <v>0</v>
      </c>
      <c r="Q1224" s="15">
        <v>1</v>
      </c>
      <c r="R1224" s="24">
        <v>10</v>
      </c>
      <c r="S1224" s="41">
        <v>1</v>
      </c>
      <c r="T1224" s="36">
        <f t="shared" si="11"/>
        <v>1</v>
      </c>
      <c r="U1224" s="22">
        <v>1</v>
      </c>
      <c r="V1224" s="24">
        <v>1</v>
      </c>
      <c r="W1224" s="15">
        <v>11</v>
      </c>
      <c r="X1224" s="141" t="s">
        <v>1746</v>
      </c>
      <c r="Y1224" s="141" t="s">
        <v>1746</v>
      </c>
      <c r="Z1224" s="25" t="s">
        <v>382</v>
      </c>
    </row>
    <row r="1225" spans="1:26" x14ac:dyDescent="0.25">
      <c r="A1225" s="29">
        <v>1224</v>
      </c>
      <c r="B1225" s="1" t="s">
        <v>375</v>
      </c>
      <c r="C1225" s="1" t="s">
        <v>380</v>
      </c>
      <c r="D1225" s="10">
        <v>44990</v>
      </c>
      <c r="E1225" s="7">
        <v>0.35416666666666669</v>
      </c>
      <c r="F1225" s="7">
        <v>0.8125</v>
      </c>
      <c r="G1225" s="22">
        <v>1200</v>
      </c>
      <c r="H1225" s="22" t="s">
        <v>381</v>
      </c>
      <c r="I1225" s="23">
        <v>4.5</v>
      </c>
      <c r="J1225" s="23">
        <v>5.01</v>
      </c>
      <c r="K1225" s="23">
        <v>4.1399999999999997</v>
      </c>
      <c r="L1225" s="23">
        <v>0</v>
      </c>
      <c r="M1225" s="23">
        <v>2.9</v>
      </c>
      <c r="N1225" s="23">
        <v>1.9</v>
      </c>
      <c r="O1225" s="23">
        <f>0.12*11</f>
        <v>1.3199999999999998</v>
      </c>
      <c r="P1225" s="15">
        <v>0</v>
      </c>
      <c r="Q1225" s="15">
        <v>0.8</v>
      </c>
      <c r="R1225" s="24">
        <v>12</v>
      </c>
      <c r="S1225" s="41">
        <v>1</v>
      </c>
      <c r="T1225" s="36">
        <f t="shared" si="11"/>
        <v>0.8</v>
      </c>
      <c r="U1225" s="22">
        <v>1</v>
      </c>
      <c r="V1225" s="24">
        <v>0.8</v>
      </c>
      <c r="W1225" s="15">
        <v>11</v>
      </c>
      <c r="X1225" s="141" t="s">
        <v>1746</v>
      </c>
      <c r="Y1225" s="141" t="s">
        <v>1746</v>
      </c>
      <c r="Z1225" s="25" t="s">
        <v>383</v>
      </c>
    </row>
    <row r="1226" spans="1:26" x14ac:dyDescent="0.25">
      <c r="A1226" s="29">
        <v>1225</v>
      </c>
      <c r="B1226" s="1" t="s">
        <v>123</v>
      </c>
      <c r="C1226" s="1" t="s">
        <v>384</v>
      </c>
      <c r="D1226" s="10">
        <v>44990</v>
      </c>
      <c r="E1226" s="7">
        <v>0.41666666666666669</v>
      </c>
      <c r="F1226" s="7">
        <v>0.75</v>
      </c>
      <c r="G1226" s="22">
        <v>1200</v>
      </c>
      <c r="H1226" s="22" t="s">
        <v>385</v>
      </c>
      <c r="I1226" s="23">
        <v>3.93</v>
      </c>
      <c r="J1226" s="23">
        <v>4.51</v>
      </c>
      <c r="K1226" s="23">
        <v>3.33</v>
      </c>
      <c r="L1226" s="23">
        <v>0</v>
      </c>
      <c r="M1226" s="23">
        <v>5</v>
      </c>
      <c r="N1226" s="23">
        <v>4</v>
      </c>
      <c r="O1226" s="23">
        <f>0.12*8</f>
        <v>0.96</v>
      </c>
      <c r="P1226" s="15">
        <v>0</v>
      </c>
      <c r="Q1226" s="15">
        <v>1.8</v>
      </c>
      <c r="R1226" s="24">
        <v>3.9</v>
      </c>
      <c r="S1226" s="41">
        <v>4</v>
      </c>
      <c r="T1226" s="36">
        <f t="shared" si="11"/>
        <v>7.2</v>
      </c>
      <c r="U1226" s="22">
        <f>D1229-D1226</f>
        <v>4</v>
      </c>
      <c r="V1226" s="24">
        <v>7.2430000000000003</v>
      </c>
      <c r="W1226" s="15">
        <v>8</v>
      </c>
      <c r="X1226" s="141" t="s">
        <v>1746</v>
      </c>
      <c r="Y1226" s="141" t="s">
        <v>1746</v>
      </c>
      <c r="Z1226" s="25" t="s">
        <v>386</v>
      </c>
    </row>
    <row r="1227" spans="1:26" x14ac:dyDescent="0.25">
      <c r="A1227" s="29">
        <v>1226</v>
      </c>
      <c r="B1227" s="1" t="s">
        <v>375</v>
      </c>
      <c r="C1227" s="1" t="s">
        <v>380</v>
      </c>
      <c r="D1227" s="10">
        <v>44991</v>
      </c>
      <c r="E1227" s="7">
        <v>0.35416666666666669</v>
      </c>
      <c r="F1227" s="7">
        <v>0.77083333333333337</v>
      </c>
      <c r="G1227" s="22">
        <v>1200</v>
      </c>
      <c r="H1227" s="22" t="s">
        <v>385</v>
      </c>
      <c r="I1227" s="23">
        <v>4.3499999999999996</v>
      </c>
      <c r="J1227" s="23">
        <v>5.05</v>
      </c>
      <c r="K1227" s="23">
        <v>4.13</v>
      </c>
      <c r="L1227" s="23">
        <v>1.2</v>
      </c>
      <c r="M1227" s="23">
        <v>3.8</v>
      </c>
      <c r="N1227" s="23">
        <v>1.9</v>
      </c>
      <c r="O1227" s="23">
        <f>0.12*10</f>
        <v>1.2</v>
      </c>
      <c r="P1227" s="15">
        <v>0</v>
      </c>
      <c r="Q1227" s="15">
        <v>0.8</v>
      </c>
      <c r="R1227" s="24">
        <v>11.5</v>
      </c>
      <c r="S1227" s="41">
        <v>4</v>
      </c>
      <c r="T1227" s="36">
        <f t="shared" si="11"/>
        <v>3.2</v>
      </c>
      <c r="U1227" s="22">
        <f>D1234-D1227</f>
        <v>11</v>
      </c>
      <c r="V1227" s="24">
        <v>3.5</v>
      </c>
      <c r="W1227" s="15">
        <v>10</v>
      </c>
      <c r="X1227" s="141" t="s">
        <v>1746</v>
      </c>
      <c r="Y1227" s="141" t="s">
        <v>1746</v>
      </c>
      <c r="Z1227" s="25" t="s">
        <v>387</v>
      </c>
    </row>
    <row r="1228" spans="1:26" x14ac:dyDescent="0.25">
      <c r="A1228" s="29">
        <v>1227</v>
      </c>
      <c r="B1228" s="1" t="s">
        <v>123</v>
      </c>
      <c r="C1228" s="1" t="s">
        <v>397</v>
      </c>
      <c r="D1228" s="10">
        <v>44994</v>
      </c>
      <c r="E1228" s="7">
        <v>0.53125</v>
      </c>
      <c r="F1228" s="7">
        <v>0.69791666666666663</v>
      </c>
      <c r="G1228" s="22">
        <v>1200</v>
      </c>
      <c r="H1228" s="22" t="s">
        <v>385</v>
      </c>
      <c r="I1228" s="23">
        <v>14.45</v>
      </c>
      <c r="J1228" s="23">
        <v>21.01</v>
      </c>
      <c r="K1228" s="23">
        <v>13.29</v>
      </c>
      <c r="L1228" s="23">
        <v>0</v>
      </c>
      <c r="M1228" s="23">
        <v>10</v>
      </c>
      <c r="N1228" s="23">
        <v>10</v>
      </c>
      <c r="O1228" s="23">
        <f>0.12*4</f>
        <v>0.48</v>
      </c>
      <c r="P1228" s="15">
        <v>0</v>
      </c>
      <c r="Q1228" s="15">
        <v>0.3</v>
      </c>
      <c r="R1228" s="24">
        <v>3.5</v>
      </c>
      <c r="S1228" s="41">
        <v>5</v>
      </c>
      <c r="T1228" s="36">
        <f t="shared" si="11"/>
        <v>1.5</v>
      </c>
      <c r="U1228" s="22">
        <v>22</v>
      </c>
      <c r="V1228" s="24">
        <v>4.0298999999999996</v>
      </c>
      <c r="W1228" s="15">
        <v>4</v>
      </c>
      <c r="X1228" s="141" t="s">
        <v>1746</v>
      </c>
      <c r="Y1228" s="141" t="s">
        <v>1746</v>
      </c>
      <c r="Z1228" s="25" t="s">
        <v>398</v>
      </c>
    </row>
    <row r="1229" spans="1:26" x14ac:dyDescent="0.25">
      <c r="A1229" s="29">
        <v>1228</v>
      </c>
      <c r="B1229" s="1" t="s">
        <v>123</v>
      </c>
      <c r="C1229" s="1" t="s">
        <v>384</v>
      </c>
      <c r="D1229" s="10">
        <v>44994</v>
      </c>
      <c r="E1229" s="7">
        <v>0.81944444444444453</v>
      </c>
      <c r="F1229" s="7">
        <v>0.98611111111111116</v>
      </c>
      <c r="G1229" s="22">
        <v>1200</v>
      </c>
      <c r="H1229" s="22" t="s">
        <v>385</v>
      </c>
      <c r="I1229" s="23">
        <v>4.22</v>
      </c>
      <c r="J1229" s="23">
        <v>4.22</v>
      </c>
      <c r="K1229" s="23">
        <v>3.26</v>
      </c>
      <c r="L1229" s="23">
        <v>0</v>
      </c>
      <c r="M1229" s="23">
        <v>4.7</v>
      </c>
      <c r="N1229" s="23">
        <v>4.2</v>
      </c>
      <c r="O1229" s="23">
        <f>0.12*4</f>
        <v>0.48</v>
      </c>
      <c r="P1229" s="15">
        <v>0</v>
      </c>
      <c r="Q1229" s="15">
        <v>1.5</v>
      </c>
      <c r="R1229" s="24">
        <v>2</v>
      </c>
      <c r="S1229" s="41">
        <v>2</v>
      </c>
      <c r="T1229" s="36">
        <f t="shared" ref="T1229:T1256" si="12">(Q1229-P1229)*S1229</f>
        <v>3</v>
      </c>
      <c r="U1229" s="22">
        <v>3</v>
      </c>
      <c r="V1229" s="24">
        <v>4.3475999999999999</v>
      </c>
      <c r="W1229" s="15">
        <v>4</v>
      </c>
      <c r="X1229" s="141" t="s">
        <v>1746</v>
      </c>
      <c r="Y1229" s="141" t="s">
        <v>1746</v>
      </c>
      <c r="Z1229" s="25" t="s">
        <v>399</v>
      </c>
    </row>
    <row r="1230" spans="1:26" x14ac:dyDescent="0.25">
      <c r="A1230" s="29">
        <v>1229</v>
      </c>
      <c r="B1230" s="1" t="s">
        <v>123</v>
      </c>
      <c r="C1230" s="1" t="s">
        <v>404</v>
      </c>
      <c r="D1230" s="10">
        <v>44995</v>
      </c>
      <c r="E1230" s="7">
        <v>0.5625</v>
      </c>
      <c r="F1230" s="7">
        <v>0.85416666666666663</v>
      </c>
      <c r="G1230" s="22">
        <v>1200</v>
      </c>
      <c r="H1230" s="22" t="s">
        <v>385</v>
      </c>
      <c r="I1230" s="23">
        <v>1.82</v>
      </c>
      <c r="J1230" s="23">
        <v>2.56</v>
      </c>
      <c r="K1230" s="23">
        <v>1.54</v>
      </c>
      <c r="L1230" s="23">
        <v>0.8</v>
      </c>
      <c r="M1230" s="23">
        <v>1.8</v>
      </c>
      <c r="N1230" s="23">
        <v>1</v>
      </c>
      <c r="O1230" s="23">
        <f>0.12*7</f>
        <v>0.84</v>
      </c>
      <c r="P1230" s="15">
        <v>0</v>
      </c>
      <c r="Q1230" s="15">
        <v>0.76</v>
      </c>
      <c r="R1230" s="24">
        <v>0.5</v>
      </c>
      <c r="S1230" s="41">
        <v>5</v>
      </c>
      <c r="T1230" s="36">
        <f t="shared" si="12"/>
        <v>3.8</v>
      </c>
      <c r="U1230" s="22">
        <v>20</v>
      </c>
      <c r="V1230" s="24">
        <v>13.339</v>
      </c>
      <c r="W1230" s="15">
        <v>7</v>
      </c>
      <c r="X1230" s="141" t="s">
        <v>1746</v>
      </c>
      <c r="Y1230" s="141" t="s">
        <v>1746</v>
      </c>
      <c r="Z1230" s="25" t="s">
        <v>405</v>
      </c>
    </row>
    <row r="1231" spans="1:26" x14ac:dyDescent="0.25">
      <c r="A1231" s="29">
        <v>1230</v>
      </c>
      <c r="B1231" s="1" t="s">
        <v>123</v>
      </c>
      <c r="C1231" s="1" t="s">
        <v>384</v>
      </c>
      <c r="D1231" s="10">
        <v>44997</v>
      </c>
      <c r="E1231" s="7">
        <v>0.40277777777777773</v>
      </c>
      <c r="F1231" s="7">
        <v>0.81944444444444453</v>
      </c>
      <c r="G1231" s="22">
        <v>1200</v>
      </c>
      <c r="H1231" s="22" t="s">
        <v>385</v>
      </c>
      <c r="I1231" s="23">
        <v>3.42</v>
      </c>
      <c r="J1231" s="23">
        <v>3.98</v>
      </c>
      <c r="K1231" s="23">
        <v>3.07</v>
      </c>
      <c r="L1231" s="23">
        <v>0.6</v>
      </c>
      <c r="M1231" s="23">
        <v>5.0999999999999996</v>
      </c>
      <c r="N1231" s="23">
        <v>2.8</v>
      </c>
      <c r="O1231" s="23">
        <f>0.12*10</f>
        <v>1.2</v>
      </c>
      <c r="P1231" s="15">
        <v>0.8</v>
      </c>
      <c r="Q1231" s="15">
        <v>2.2999999999999998</v>
      </c>
      <c r="R1231" s="24">
        <v>4.4000000000000004</v>
      </c>
      <c r="S1231" s="41">
        <v>5</v>
      </c>
      <c r="T1231" s="36">
        <f t="shared" si="12"/>
        <v>7.4999999999999991</v>
      </c>
      <c r="U1231" s="22">
        <v>19</v>
      </c>
      <c r="V1231" s="24">
        <v>26.957000000000001</v>
      </c>
      <c r="W1231" s="15">
        <v>10</v>
      </c>
      <c r="X1231" s="141" t="s">
        <v>1746</v>
      </c>
      <c r="Y1231" s="141" t="s">
        <v>1746</v>
      </c>
      <c r="Z1231" s="25" t="s">
        <v>413</v>
      </c>
    </row>
    <row r="1232" spans="1:26" x14ac:dyDescent="0.25">
      <c r="A1232" s="29">
        <v>1231</v>
      </c>
      <c r="B1232" s="1" t="s">
        <v>123</v>
      </c>
      <c r="C1232" s="1" t="s">
        <v>419</v>
      </c>
      <c r="D1232" s="10">
        <v>44999</v>
      </c>
      <c r="E1232" s="7">
        <v>0.48958333333333331</v>
      </c>
      <c r="F1232" s="7">
        <v>0.79166666666666663</v>
      </c>
      <c r="G1232" s="22">
        <v>1200</v>
      </c>
      <c r="H1232" s="22" t="s">
        <v>374</v>
      </c>
      <c r="I1232" s="23">
        <v>2.02</v>
      </c>
      <c r="J1232" s="23">
        <v>2.2999999999999998</v>
      </c>
      <c r="K1232" s="23">
        <v>2.04</v>
      </c>
      <c r="L1232" s="23">
        <v>0</v>
      </c>
      <c r="M1232" s="23">
        <v>1.8</v>
      </c>
      <c r="N1232" s="23">
        <v>1.8</v>
      </c>
      <c r="O1232" s="23">
        <f>0.12*6.6</f>
        <v>0.79199999999999993</v>
      </c>
      <c r="P1232" s="15">
        <v>0.6</v>
      </c>
      <c r="Q1232" s="15">
        <v>1.1000000000000001</v>
      </c>
      <c r="R1232" s="24">
        <v>1</v>
      </c>
      <c r="S1232" s="41">
        <v>5</v>
      </c>
      <c r="T1232" s="36">
        <f t="shared" si="12"/>
        <v>2.5000000000000004</v>
      </c>
      <c r="U1232" s="22">
        <v>12</v>
      </c>
      <c r="V1232" s="24">
        <v>13.9892</v>
      </c>
      <c r="W1232" s="15">
        <v>6.6</v>
      </c>
      <c r="X1232" s="141" t="s">
        <v>1746</v>
      </c>
      <c r="Y1232" s="141" t="s">
        <v>1746</v>
      </c>
      <c r="Z1232" s="25" t="s">
        <v>420</v>
      </c>
    </row>
    <row r="1233" spans="1:26" x14ac:dyDescent="0.25">
      <c r="A1233" s="29">
        <v>1232</v>
      </c>
      <c r="B1233" s="1" t="s">
        <v>123</v>
      </c>
      <c r="C1233" s="1" t="s">
        <v>376</v>
      </c>
      <c r="D1233" s="10">
        <v>45001</v>
      </c>
      <c r="E1233" s="7">
        <v>0.4861111111111111</v>
      </c>
      <c r="F1233" s="7">
        <v>0.73611111111111116</v>
      </c>
      <c r="G1233" s="22">
        <v>1200</v>
      </c>
      <c r="H1233" s="22" t="s">
        <v>385</v>
      </c>
      <c r="I1233" s="23">
        <v>8.35</v>
      </c>
      <c r="J1233" s="23">
        <v>8.5</v>
      </c>
      <c r="K1233" s="23">
        <v>7.12</v>
      </c>
      <c r="L1233" s="23">
        <v>0.3</v>
      </c>
      <c r="M1233" s="23">
        <v>5.3</v>
      </c>
      <c r="N1233" s="23">
        <v>5.0999999999999996</v>
      </c>
      <c r="O1233" s="23">
        <f>0.12*6</f>
        <v>0.72</v>
      </c>
      <c r="P1233" s="15">
        <v>0</v>
      </c>
      <c r="Q1233" s="15">
        <v>2.8170000000000002</v>
      </c>
      <c r="R1233" s="24">
        <v>1.4</v>
      </c>
      <c r="S1233" s="41">
        <v>1</v>
      </c>
      <c r="T1233" s="36">
        <f t="shared" si="12"/>
        <v>2.8170000000000002</v>
      </c>
      <c r="U1233" s="22">
        <v>1</v>
      </c>
      <c r="V1233" s="24">
        <v>2.8</v>
      </c>
      <c r="W1233" s="15">
        <v>6</v>
      </c>
      <c r="X1233" s="141" t="s">
        <v>1746</v>
      </c>
      <c r="Y1233" s="141" t="s">
        <v>1746</v>
      </c>
      <c r="Z1233" s="25" t="s">
        <v>427</v>
      </c>
    </row>
    <row r="1234" spans="1:26" x14ac:dyDescent="0.25">
      <c r="A1234" s="29">
        <v>1233</v>
      </c>
      <c r="B1234" s="1" t="s">
        <v>123</v>
      </c>
      <c r="C1234" s="1" t="s">
        <v>380</v>
      </c>
      <c r="D1234" s="10">
        <v>45002</v>
      </c>
      <c r="E1234" s="7">
        <v>0.38194444444444442</v>
      </c>
      <c r="F1234" s="7">
        <v>0.54166666666666663</v>
      </c>
      <c r="G1234" s="22">
        <v>1200</v>
      </c>
      <c r="H1234" s="22" t="s">
        <v>385</v>
      </c>
      <c r="I1234" s="23">
        <v>4.3</v>
      </c>
      <c r="J1234" s="23">
        <v>4.8899999999999997</v>
      </c>
      <c r="K1234" s="23">
        <v>3.97</v>
      </c>
      <c r="L1234" s="23">
        <v>0</v>
      </c>
      <c r="M1234" s="23">
        <v>3.9</v>
      </c>
      <c r="N1234" s="23">
        <v>3.9</v>
      </c>
      <c r="O1234" s="23">
        <f t="shared" ref="O1234:O1244" si="13">G1234/10000*W1234</f>
        <v>0.45960000000000001</v>
      </c>
      <c r="P1234" s="15">
        <v>0</v>
      </c>
      <c r="Q1234" s="15">
        <v>0.2</v>
      </c>
      <c r="R1234" s="24">
        <v>2.5</v>
      </c>
      <c r="S1234" s="41">
        <v>2</v>
      </c>
      <c r="T1234" s="36">
        <f t="shared" si="12"/>
        <v>0.4</v>
      </c>
      <c r="U1234" s="22">
        <v>2</v>
      </c>
      <c r="V1234" s="24">
        <v>0.4</v>
      </c>
      <c r="W1234" s="15">
        <v>3.83</v>
      </c>
      <c r="X1234" s="141" t="s">
        <v>1746</v>
      </c>
      <c r="Y1234" s="141" t="s">
        <v>1746</v>
      </c>
      <c r="Z1234" s="25" t="s">
        <v>431</v>
      </c>
    </row>
    <row r="1235" spans="1:26" x14ac:dyDescent="0.25">
      <c r="A1235" s="29">
        <v>1234</v>
      </c>
      <c r="B1235" s="1" t="s">
        <v>123</v>
      </c>
      <c r="C1235" s="1" t="s">
        <v>432</v>
      </c>
      <c r="D1235" s="10">
        <v>45003</v>
      </c>
      <c r="E1235" s="7">
        <v>0.45833333333333331</v>
      </c>
      <c r="F1235" s="7">
        <v>0.83333333333333337</v>
      </c>
      <c r="G1235" s="22">
        <v>1200</v>
      </c>
      <c r="H1235" s="22" t="s">
        <v>385</v>
      </c>
      <c r="I1235" s="23">
        <v>4.57</v>
      </c>
      <c r="J1235" s="23">
        <v>4.5999999999999996</v>
      </c>
      <c r="K1235" s="23">
        <v>4.4000000000000004</v>
      </c>
      <c r="L1235" s="23">
        <v>0</v>
      </c>
      <c r="M1235" s="23">
        <v>2.4</v>
      </c>
      <c r="N1235" s="23">
        <v>2.2999999999999998</v>
      </c>
      <c r="O1235" s="23">
        <f t="shared" si="13"/>
        <v>1.08</v>
      </c>
      <c r="P1235" s="15">
        <v>0</v>
      </c>
      <c r="Q1235" s="15">
        <v>0.7</v>
      </c>
      <c r="R1235" s="24">
        <v>4</v>
      </c>
      <c r="S1235" s="41">
        <v>1</v>
      </c>
      <c r="T1235" s="36">
        <f t="shared" si="12"/>
        <v>0.7</v>
      </c>
      <c r="U1235" s="22">
        <v>5</v>
      </c>
      <c r="V1235" s="24">
        <v>1.1000000000000001</v>
      </c>
      <c r="W1235" s="15">
        <v>9</v>
      </c>
      <c r="X1235" s="141" t="s">
        <v>1746</v>
      </c>
      <c r="Y1235" s="141" t="s">
        <v>1746</v>
      </c>
      <c r="Z1235" s="25" t="s">
        <v>433</v>
      </c>
    </row>
    <row r="1236" spans="1:26" x14ac:dyDescent="0.25">
      <c r="A1236" s="29">
        <v>1235</v>
      </c>
      <c r="B1236" s="1" t="s">
        <v>123</v>
      </c>
      <c r="C1236" s="1" t="s">
        <v>380</v>
      </c>
      <c r="D1236" s="10">
        <v>45004</v>
      </c>
      <c r="E1236" s="7">
        <v>0.375</v>
      </c>
      <c r="F1236" s="7">
        <v>0.70833333333333337</v>
      </c>
      <c r="G1236" s="22">
        <v>1200</v>
      </c>
      <c r="H1236" s="22" t="s">
        <v>385</v>
      </c>
      <c r="I1236" s="23">
        <v>4.26</v>
      </c>
      <c r="J1236" s="23">
        <v>4.91</v>
      </c>
      <c r="K1236" s="23">
        <v>4.13</v>
      </c>
      <c r="L1236" s="23">
        <v>0</v>
      </c>
      <c r="M1236" s="23">
        <v>3.9</v>
      </c>
      <c r="N1236" s="23">
        <v>0.7</v>
      </c>
      <c r="O1236" s="23">
        <f t="shared" si="13"/>
        <v>0.72</v>
      </c>
      <c r="P1236" s="15">
        <v>0</v>
      </c>
      <c r="Q1236" s="15">
        <v>0.35</v>
      </c>
      <c r="R1236" s="24">
        <v>3.7</v>
      </c>
      <c r="S1236" s="41">
        <v>1</v>
      </c>
      <c r="T1236" s="36">
        <f t="shared" si="12"/>
        <v>0.35</v>
      </c>
      <c r="U1236" s="22">
        <v>1</v>
      </c>
      <c r="V1236" s="24">
        <v>0.35</v>
      </c>
      <c r="W1236" s="15">
        <v>6</v>
      </c>
      <c r="X1236" s="141" t="s">
        <v>1746</v>
      </c>
      <c r="Y1236" s="141" t="s">
        <v>1746</v>
      </c>
      <c r="Z1236" s="25" t="s">
        <v>436</v>
      </c>
    </row>
    <row r="1237" spans="1:26" x14ac:dyDescent="0.25">
      <c r="A1237" s="29">
        <v>1236</v>
      </c>
      <c r="B1237" s="1" t="s">
        <v>123</v>
      </c>
      <c r="C1237" s="1" t="s">
        <v>380</v>
      </c>
      <c r="D1237" s="10">
        <v>45005</v>
      </c>
      <c r="E1237" s="7">
        <v>0.40972222222222227</v>
      </c>
      <c r="F1237" s="7">
        <v>0.53472222222222221</v>
      </c>
      <c r="G1237" s="22">
        <v>1200</v>
      </c>
      <c r="H1237" s="22" t="s">
        <v>385</v>
      </c>
      <c r="I1237" s="23">
        <v>4.1399999999999997</v>
      </c>
      <c r="J1237" s="23">
        <v>4.8499999999999996</v>
      </c>
      <c r="K1237" s="23">
        <v>4.6100000000000003</v>
      </c>
      <c r="L1237" s="23">
        <v>0</v>
      </c>
      <c r="M1237" s="23">
        <v>0.9</v>
      </c>
      <c r="N1237" s="23" t="s">
        <v>437</v>
      </c>
      <c r="O1237" s="23">
        <f t="shared" si="13"/>
        <v>0.36</v>
      </c>
      <c r="P1237" s="15">
        <v>0</v>
      </c>
      <c r="Q1237" s="15">
        <v>0.21</v>
      </c>
      <c r="R1237" s="24">
        <v>1.5</v>
      </c>
      <c r="S1237" s="41">
        <v>1</v>
      </c>
      <c r="T1237" s="36">
        <f t="shared" si="12"/>
        <v>0.21</v>
      </c>
      <c r="U1237" s="22">
        <v>1</v>
      </c>
      <c r="V1237" s="24">
        <v>0.21</v>
      </c>
      <c r="W1237" s="15">
        <v>3</v>
      </c>
      <c r="X1237" s="141" t="s">
        <v>1746</v>
      </c>
      <c r="Y1237" s="141" t="s">
        <v>1746</v>
      </c>
      <c r="Z1237" s="25" t="s">
        <v>435</v>
      </c>
    </row>
    <row r="1238" spans="1:26" x14ac:dyDescent="0.25">
      <c r="A1238" s="29">
        <v>1237</v>
      </c>
      <c r="B1238" s="1" t="s">
        <v>123</v>
      </c>
      <c r="C1238" s="1" t="s">
        <v>376</v>
      </c>
      <c r="D1238" s="10">
        <v>45005</v>
      </c>
      <c r="E1238" s="7">
        <v>0.53472222222222221</v>
      </c>
      <c r="F1238" s="7">
        <v>0.74305555555555547</v>
      </c>
      <c r="G1238" s="22">
        <v>1200</v>
      </c>
      <c r="H1238" s="22" t="s">
        <v>385</v>
      </c>
      <c r="I1238" s="23">
        <v>5.45</v>
      </c>
      <c r="J1238" s="23">
        <v>6.06</v>
      </c>
      <c r="K1238" s="23">
        <v>6.06</v>
      </c>
      <c r="L1238" s="23">
        <v>0</v>
      </c>
      <c r="M1238" s="23">
        <v>6.5</v>
      </c>
      <c r="N1238" s="23">
        <v>6.2</v>
      </c>
      <c r="O1238" s="23">
        <f t="shared" si="13"/>
        <v>0.6</v>
      </c>
      <c r="P1238" s="15">
        <v>0</v>
      </c>
      <c r="Q1238" s="15">
        <v>2.25</v>
      </c>
      <c r="R1238" s="24">
        <v>1</v>
      </c>
      <c r="S1238" s="41">
        <v>1</v>
      </c>
      <c r="T1238" s="36">
        <f t="shared" si="12"/>
        <v>2.25</v>
      </c>
      <c r="U1238" s="22">
        <v>1</v>
      </c>
      <c r="V1238" s="24">
        <v>2.25</v>
      </c>
      <c r="W1238" s="15">
        <v>5</v>
      </c>
      <c r="X1238" s="141" t="s">
        <v>1746</v>
      </c>
      <c r="Y1238" s="141" t="s">
        <v>1746</v>
      </c>
      <c r="Z1238" s="25" t="s">
        <v>438</v>
      </c>
    </row>
    <row r="1239" spans="1:26" x14ac:dyDescent="0.25">
      <c r="A1239" s="29">
        <v>1238</v>
      </c>
      <c r="B1239" s="1" t="s">
        <v>123</v>
      </c>
      <c r="C1239" s="1" t="s">
        <v>440</v>
      </c>
      <c r="D1239" s="10">
        <v>45006</v>
      </c>
      <c r="E1239" s="7">
        <v>0.76388888888888884</v>
      </c>
      <c r="F1239" s="7">
        <v>0.83333333333333337</v>
      </c>
      <c r="G1239" s="22">
        <v>1200</v>
      </c>
      <c r="H1239" s="22" t="s">
        <v>483</v>
      </c>
      <c r="I1239" s="23">
        <v>3.58</v>
      </c>
      <c r="J1239" s="23">
        <v>3.98</v>
      </c>
      <c r="K1239" s="23">
        <v>3.98</v>
      </c>
      <c r="L1239" s="23">
        <v>18</v>
      </c>
      <c r="M1239" s="23">
        <v>19.5</v>
      </c>
      <c r="N1239" s="23">
        <v>19.5</v>
      </c>
      <c r="O1239" s="23">
        <f t="shared" si="13"/>
        <v>0.19999999999999998</v>
      </c>
      <c r="P1239" s="52">
        <v>8.6</v>
      </c>
      <c r="Q1239" s="15">
        <v>8.8000000000000007</v>
      </c>
      <c r="R1239" s="24">
        <v>0.5</v>
      </c>
      <c r="S1239" s="41">
        <v>1</v>
      </c>
      <c r="T1239" s="36">
        <f t="shared" si="12"/>
        <v>0.20000000000000107</v>
      </c>
      <c r="U1239" s="22">
        <v>1</v>
      </c>
      <c r="V1239" s="24">
        <v>0.20000000000000107</v>
      </c>
      <c r="W1239" s="15">
        <f>1+40/60</f>
        <v>1.6666666666666665</v>
      </c>
      <c r="X1239" s="141" t="s">
        <v>1746</v>
      </c>
      <c r="Y1239" s="141" t="s">
        <v>1746</v>
      </c>
      <c r="Z1239" s="25" t="s">
        <v>441</v>
      </c>
    </row>
    <row r="1240" spans="1:26" x14ac:dyDescent="0.25">
      <c r="A1240" s="29">
        <v>1239</v>
      </c>
      <c r="B1240" s="1" t="s">
        <v>123</v>
      </c>
      <c r="C1240" s="1" t="s">
        <v>446</v>
      </c>
      <c r="D1240" s="10">
        <v>45007</v>
      </c>
      <c r="E1240" s="7">
        <v>0.44791666666666669</v>
      </c>
      <c r="F1240" s="7">
        <v>0.51041666666666663</v>
      </c>
      <c r="G1240" s="22">
        <v>1200</v>
      </c>
      <c r="H1240" s="22" t="s">
        <v>483</v>
      </c>
      <c r="I1240" s="23">
        <v>2.96</v>
      </c>
      <c r="J1240" s="23">
        <v>3.22</v>
      </c>
      <c r="K1240" s="23">
        <v>3.22</v>
      </c>
      <c r="L1240" s="23">
        <v>21.8</v>
      </c>
      <c r="M1240" s="23">
        <v>22.3</v>
      </c>
      <c r="N1240" s="23">
        <v>22.3</v>
      </c>
      <c r="O1240" s="23">
        <f t="shared" si="13"/>
        <v>0.18</v>
      </c>
      <c r="P1240" s="52">
        <v>8.4</v>
      </c>
      <c r="Q1240" s="15">
        <v>8.6</v>
      </c>
      <c r="R1240" s="24">
        <v>0.5</v>
      </c>
      <c r="S1240" s="41">
        <v>1</v>
      </c>
      <c r="T1240" s="36">
        <f t="shared" si="12"/>
        <v>0.19999999999999929</v>
      </c>
      <c r="U1240" s="22">
        <v>1</v>
      </c>
      <c r="V1240" s="24">
        <v>0.19999999999999929</v>
      </c>
      <c r="W1240" s="15">
        <v>1.5</v>
      </c>
      <c r="X1240" s="141" t="s">
        <v>1746</v>
      </c>
      <c r="Y1240" s="141" t="s">
        <v>1746</v>
      </c>
      <c r="Z1240" s="25" t="s">
        <v>451</v>
      </c>
    </row>
    <row r="1241" spans="1:26" x14ac:dyDescent="0.25">
      <c r="A1241" s="29">
        <v>1240</v>
      </c>
      <c r="B1241" s="1" t="s">
        <v>123</v>
      </c>
      <c r="C1241" s="1" t="s">
        <v>447</v>
      </c>
      <c r="D1241" s="10">
        <v>45007</v>
      </c>
      <c r="E1241" s="7">
        <v>0.55555555555555558</v>
      </c>
      <c r="F1241" s="7">
        <v>0.60416666666666663</v>
      </c>
      <c r="G1241" s="22">
        <v>1200</v>
      </c>
      <c r="H1241" s="22" t="s">
        <v>483</v>
      </c>
      <c r="I1241" s="23">
        <v>3.78</v>
      </c>
      <c r="J1241" s="23">
        <v>3.88</v>
      </c>
      <c r="K1241" s="23">
        <v>3.8</v>
      </c>
      <c r="L1241" s="23">
        <v>17.8</v>
      </c>
      <c r="M1241" s="23">
        <v>18</v>
      </c>
      <c r="N1241" s="23">
        <v>18</v>
      </c>
      <c r="O1241" s="23">
        <f t="shared" si="13"/>
        <v>0.14000000000000001</v>
      </c>
      <c r="P1241" s="52">
        <v>11</v>
      </c>
      <c r="Q1241" s="15">
        <v>11.1</v>
      </c>
      <c r="R1241" s="24">
        <v>0.2</v>
      </c>
      <c r="S1241" s="41">
        <v>1</v>
      </c>
      <c r="T1241" s="36">
        <f t="shared" si="12"/>
        <v>9.9999999999999645E-2</v>
      </c>
      <c r="U1241" s="22">
        <v>1</v>
      </c>
      <c r="V1241" s="24">
        <v>9.9999999999999645E-2</v>
      </c>
      <c r="W1241" s="15">
        <f>1+1/6</f>
        <v>1.1666666666666667</v>
      </c>
      <c r="X1241" s="141" t="s">
        <v>1746</v>
      </c>
      <c r="Y1241" s="141" t="s">
        <v>1746</v>
      </c>
      <c r="Z1241" s="25" t="s">
        <v>449</v>
      </c>
    </row>
    <row r="1242" spans="1:26" x14ac:dyDescent="0.25">
      <c r="A1242" s="29">
        <v>1241</v>
      </c>
      <c r="B1242" s="1" t="s">
        <v>123</v>
      </c>
      <c r="C1242" s="1" t="s">
        <v>448</v>
      </c>
      <c r="D1242" s="10">
        <v>45007</v>
      </c>
      <c r="E1242" s="7">
        <v>0.64583333333333337</v>
      </c>
      <c r="F1242" s="7">
        <v>0.70138888888888884</v>
      </c>
      <c r="G1242" s="22">
        <v>1200</v>
      </c>
      <c r="H1242" s="22" t="s">
        <v>483</v>
      </c>
      <c r="I1242" s="23">
        <v>3.22</v>
      </c>
      <c r="J1242" s="23">
        <v>3.49</v>
      </c>
      <c r="K1242" s="23">
        <v>3.32</v>
      </c>
      <c r="L1242" s="23">
        <v>21.7</v>
      </c>
      <c r="M1242" s="23">
        <v>22</v>
      </c>
      <c r="N1242" s="23">
        <v>22</v>
      </c>
      <c r="O1242" s="23">
        <f t="shared" si="13"/>
        <v>0.15999999999999998</v>
      </c>
      <c r="P1242" s="52">
        <v>8.1</v>
      </c>
      <c r="Q1242" s="15">
        <v>8.1999999999999993</v>
      </c>
      <c r="R1242" s="24">
        <v>0.2</v>
      </c>
      <c r="S1242" s="41">
        <v>1</v>
      </c>
      <c r="T1242" s="36">
        <f t="shared" si="12"/>
        <v>9.9999999999999645E-2</v>
      </c>
      <c r="U1242" s="22">
        <v>1</v>
      </c>
      <c r="V1242" s="24">
        <v>9.9999999999999645E-2</v>
      </c>
      <c r="W1242" s="15">
        <f>1+2/6</f>
        <v>1.3333333333333333</v>
      </c>
      <c r="X1242" s="141" t="s">
        <v>1746</v>
      </c>
      <c r="Y1242" s="141" t="s">
        <v>1746</v>
      </c>
      <c r="Z1242" s="25" t="s">
        <v>450</v>
      </c>
    </row>
    <row r="1243" spans="1:26" x14ac:dyDescent="0.25">
      <c r="A1243" s="29">
        <v>1242</v>
      </c>
      <c r="B1243" s="1" t="s">
        <v>123</v>
      </c>
      <c r="C1243" s="1" t="s">
        <v>174</v>
      </c>
      <c r="D1243" s="10">
        <v>45007</v>
      </c>
      <c r="E1243" s="7">
        <v>0.82638888888888884</v>
      </c>
      <c r="F1243" s="7">
        <v>3.4722222222222224E-2</v>
      </c>
      <c r="G1243" s="22">
        <v>1200</v>
      </c>
      <c r="H1243" s="22" t="s">
        <v>577</v>
      </c>
      <c r="I1243" s="23">
        <v>0.15</v>
      </c>
      <c r="J1243" s="23">
        <v>7.18</v>
      </c>
      <c r="K1243" s="23">
        <v>2.16</v>
      </c>
      <c r="L1243" s="23">
        <v>0</v>
      </c>
      <c r="M1243" s="23">
        <v>12.3</v>
      </c>
      <c r="N1243" s="23">
        <v>10.7</v>
      </c>
      <c r="O1243" s="23">
        <f t="shared" si="13"/>
        <v>0.6</v>
      </c>
      <c r="P1243" s="15">
        <v>0</v>
      </c>
      <c r="Q1243" s="15">
        <v>0.9365</v>
      </c>
      <c r="R1243" s="24">
        <v>1</v>
      </c>
      <c r="S1243" s="41">
        <v>1</v>
      </c>
      <c r="T1243" s="36">
        <f t="shared" si="12"/>
        <v>0.9365</v>
      </c>
      <c r="U1243" s="22">
        <v>1</v>
      </c>
      <c r="V1243" s="24">
        <v>0.9</v>
      </c>
      <c r="W1243" s="15">
        <v>5</v>
      </c>
      <c r="X1243" s="141" t="s">
        <v>1746</v>
      </c>
      <c r="Y1243" s="141" t="s">
        <v>838</v>
      </c>
      <c r="Z1243" s="25" t="s">
        <v>452</v>
      </c>
    </row>
    <row r="1244" spans="1:26" x14ac:dyDescent="0.25">
      <c r="A1244" s="29">
        <v>1243</v>
      </c>
      <c r="B1244" s="1" t="s">
        <v>123</v>
      </c>
      <c r="C1244" s="1" t="s">
        <v>174</v>
      </c>
      <c r="D1244" s="10">
        <v>45008</v>
      </c>
      <c r="E1244" s="7">
        <v>0.36805555555555558</v>
      </c>
      <c r="F1244" s="7">
        <v>0.86805555555555547</v>
      </c>
      <c r="G1244" s="22">
        <v>1200</v>
      </c>
      <c r="H1244" s="22" t="s">
        <v>455</v>
      </c>
      <c r="I1244" s="23">
        <v>1.89</v>
      </c>
      <c r="J1244" s="23">
        <v>8.18</v>
      </c>
      <c r="K1244" s="23">
        <v>5.97</v>
      </c>
      <c r="L1244" s="23">
        <v>10.5</v>
      </c>
      <c r="M1244" s="23">
        <v>14.4</v>
      </c>
      <c r="N1244" s="23">
        <v>12.3</v>
      </c>
      <c r="O1244" s="23">
        <f t="shared" si="13"/>
        <v>1.3199999999999998</v>
      </c>
      <c r="P1244" s="15">
        <v>0</v>
      </c>
      <c r="Q1244" s="15">
        <v>2.1840999999999999</v>
      </c>
      <c r="R1244" s="24">
        <v>10</v>
      </c>
      <c r="S1244" s="41">
        <v>1</v>
      </c>
      <c r="T1244" s="36">
        <f t="shared" si="12"/>
        <v>2.1840999999999999</v>
      </c>
      <c r="U1244" s="22">
        <v>1</v>
      </c>
      <c r="V1244" s="24">
        <v>2.1840999999999999</v>
      </c>
      <c r="W1244" s="15">
        <v>11</v>
      </c>
      <c r="X1244" s="141" t="s">
        <v>1746</v>
      </c>
      <c r="Y1244" s="141" t="s">
        <v>838</v>
      </c>
      <c r="Z1244" s="25" t="s">
        <v>456</v>
      </c>
    </row>
    <row r="1245" spans="1:26" x14ac:dyDescent="0.25">
      <c r="A1245" s="29">
        <v>1244</v>
      </c>
      <c r="B1245" s="1" t="s">
        <v>123</v>
      </c>
      <c r="C1245" s="1" t="s">
        <v>174</v>
      </c>
      <c r="D1245" s="10">
        <v>45009</v>
      </c>
      <c r="E1245" s="7">
        <v>0.3611111111111111</v>
      </c>
      <c r="F1245" s="7">
        <v>0.52777777777777779</v>
      </c>
      <c r="G1245" s="22">
        <v>1200</v>
      </c>
      <c r="H1245" s="22" t="s">
        <v>385</v>
      </c>
      <c r="I1245" s="23">
        <v>5.04</v>
      </c>
      <c r="J1245" s="23">
        <v>5.25</v>
      </c>
      <c r="K1245" s="23">
        <v>5.18</v>
      </c>
      <c r="L1245" s="23">
        <v>9.5</v>
      </c>
      <c r="M1245" s="23">
        <v>9.9</v>
      </c>
      <c r="N1245" s="23">
        <v>8.5</v>
      </c>
      <c r="O1245" s="23">
        <f t="shared" ref="O1245:O1324" si="14">G1245/10000*W1245</f>
        <v>0.48</v>
      </c>
      <c r="P1245" s="15">
        <v>0</v>
      </c>
      <c r="Q1245" s="15">
        <v>2</v>
      </c>
      <c r="R1245" s="24">
        <v>2.5</v>
      </c>
      <c r="S1245" s="41">
        <v>5</v>
      </c>
      <c r="T1245" s="36">
        <f t="shared" si="12"/>
        <v>10</v>
      </c>
      <c r="U1245" s="22">
        <v>7</v>
      </c>
      <c r="V1245" s="24">
        <v>14.948600000000001</v>
      </c>
      <c r="W1245" s="15">
        <v>4</v>
      </c>
      <c r="X1245" s="141" t="s">
        <v>1746</v>
      </c>
      <c r="Y1245" s="141" t="s">
        <v>838</v>
      </c>
      <c r="Z1245" s="25" t="s">
        <v>461</v>
      </c>
    </row>
    <row r="1246" spans="1:26" x14ac:dyDescent="0.25">
      <c r="A1246" s="29">
        <v>1245</v>
      </c>
      <c r="B1246" s="1" t="s">
        <v>123</v>
      </c>
      <c r="C1246" s="1" t="s">
        <v>462</v>
      </c>
      <c r="D1246" s="10">
        <v>45009</v>
      </c>
      <c r="E1246" s="7">
        <v>0.58333333333333337</v>
      </c>
      <c r="F1246" s="7">
        <v>0.875</v>
      </c>
      <c r="G1246" s="22">
        <v>1200</v>
      </c>
      <c r="H1246" s="22" t="s">
        <v>484</v>
      </c>
      <c r="I1246" s="23">
        <v>4.03</v>
      </c>
      <c r="J1246" s="23">
        <v>4.1100000000000003</v>
      </c>
      <c r="K1246" s="23">
        <v>3.58</v>
      </c>
      <c r="L1246" s="23">
        <v>0</v>
      </c>
      <c r="M1246" s="23">
        <v>10.9</v>
      </c>
      <c r="N1246" s="23">
        <v>9.8000000000000007</v>
      </c>
      <c r="O1246" s="23">
        <f t="shared" si="14"/>
        <v>0.84</v>
      </c>
      <c r="P1246" s="15">
        <v>3.5</v>
      </c>
      <c r="Q1246" s="15">
        <v>3.7</v>
      </c>
      <c r="R1246" s="24">
        <v>1.5</v>
      </c>
      <c r="S1246" s="41">
        <v>1</v>
      </c>
      <c r="T1246" s="36">
        <f t="shared" si="12"/>
        <v>0.20000000000000018</v>
      </c>
      <c r="U1246" s="22">
        <v>1</v>
      </c>
      <c r="V1246" s="24">
        <v>0.20000000000000018</v>
      </c>
      <c r="W1246" s="15">
        <v>7</v>
      </c>
      <c r="X1246" s="141" t="s">
        <v>1746</v>
      </c>
      <c r="Y1246" s="141" t="s">
        <v>1746</v>
      </c>
      <c r="Z1246" s="25" t="s">
        <v>463</v>
      </c>
    </row>
    <row r="1247" spans="1:26" x14ac:dyDescent="0.25">
      <c r="A1247" s="29">
        <v>1246</v>
      </c>
      <c r="B1247" s="1" t="s">
        <v>123</v>
      </c>
      <c r="C1247" s="1" t="s">
        <v>471</v>
      </c>
      <c r="D1247" s="10">
        <v>45011</v>
      </c>
      <c r="E1247" s="7">
        <v>0.44444444444444442</v>
      </c>
      <c r="F1247" s="7">
        <v>0.86111111111111116</v>
      </c>
      <c r="G1247" s="22">
        <v>1200</v>
      </c>
      <c r="H1247" s="22" t="s">
        <v>25</v>
      </c>
      <c r="I1247" s="23">
        <v>3.03</v>
      </c>
      <c r="J1247" s="23">
        <v>3.03</v>
      </c>
      <c r="K1247" s="23">
        <v>2.41</v>
      </c>
      <c r="L1247" s="23">
        <v>2.7</v>
      </c>
      <c r="M1247" s="23">
        <v>2.7</v>
      </c>
      <c r="N1247" s="23">
        <v>0.6</v>
      </c>
      <c r="O1247" s="23">
        <f t="shared" si="14"/>
        <v>1.2</v>
      </c>
      <c r="P1247" s="15">
        <v>0</v>
      </c>
      <c r="Q1247" s="15">
        <v>0.876</v>
      </c>
      <c r="R1247" s="24">
        <v>1.5</v>
      </c>
      <c r="S1247" s="41">
        <v>1</v>
      </c>
      <c r="T1247" s="36">
        <f t="shared" si="12"/>
        <v>0.876</v>
      </c>
      <c r="U1247" s="22">
        <v>5</v>
      </c>
      <c r="V1247" s="24">
        <v>1.8212999999999999</v>
      </c>
      <c r="W1247" s="15">
        <v>10</v>
      </c>
      <c r="X1247" s="141" t="s">
        <v>1746</v>
      </c>
      <c r="Y1247" s="141" t="s">
        <v>1746</v>
      </c>
      <c r="Z1247" s="25" t="s">
        <v>472</v>
      </c>
    </row>
    <row r="1248" spans="1:26" x14ac:dyDescent="0.25">
      <c r="A1248" s="29">
        <v>1247</v>
      </c>
      <c r="B1248" s="1" t="s">
        <v>123</v>
      </c>
      <c r="C1248" s="1" t="s">
        <v>498</v>
      </c>
      <c r="D1248" s="10">
        <v>45016</v>
      </c>
      <c r="E1248" s="7">
        <v>0.51388888888888895</v>
      </c>
      <c r="F1248" s="7">
        <v>0.97222222222222221</v>
      </c>
      <c r="G1248" s="22">
        <v>1200</v>
      </c>
      <c r="H1248" s="22" t="s">
        <v>500</v>
      </c>
      <c r="I1248" s="23">
        <v>5.07</v>
      </c>
      <c r="J1248" s="23">
        <v>5.26</v>
      </c>
      <c r="K1248" s="23">
        <v>3.92</v>
      </c>
      <c r="L1248" s="23">
        <v>0</v>
      </c>
      <c r="M1248" s="23">
        <v>13.6</v>
      </c>
      <c r="N1248" s="23">
        <v>13.6</v>
      </c>
      <c r="O1248" s="23">
        <f t="shared" si="14"/>
        <v>1.3199999999999998</v>
      </c>
      <c r="P1248" s="15">
        <v>7.2</v>
      </c>
      <c r="Q1248" s="15">
        <v>7.29</v>
      </c>
      <c r="R1248" s="24">
        <v>1.2</v>
      </c>
      <c r="S1248" s="41">
        <v>1</v>
      </c>
      <c r="T1248" s="24">
        <f t="shared" si="12"/>
        <v>8.9999999999999858E-2</v>
      </c>
      <c r="U1248" s="22">
        <v>1</v>
      </c>
      <c r="V1248" s="24">
        <v>8.9999999999999858E-2</v>
      </c>
      <c r="W1248" s="15">
        <v>11</v>
      </c>
      <c r="X1248" s="141" t="s">
        <v>1746</v>
      </c>
      <c r="Y1248" s="141" t="s">
        <v>1746</v>
      </c>
      <c r="Z1248" s="25" t="s">
        <v>499</v>
      </c>
    </row>
    <row r="1249" spans="1:26" x14ac:dyDescent="0.25">
      <c r="A1249" s="29">
        <v>1248</v>
      </c>
      <c r="B1249" s="1" t="s">
        <v>123</v>
      </c>
      <c r="C1249" s="1" t="s">
        <v>505</v>
      </c>
      <c r="D1249" s="10">
        <v>45017</v>
      </c>
      <c r="E1249" s="7">
        <v>0.5</v>
      </c>
      <c r="F1249" s="7">
        <v>0.90972222222222221</v>
      </c>
      <c r="G1249" s="22">
        <v>1200</v>
      </c>
      <c r="H1249" s="22" t="s">
        <v>506</v>
      </c>
      <c r="I1249" s="23">
        <v>1.42</v>
      </c>
      <c r="J1249" s="23">
        <v>5.4</v>
      </c>
      <c r="K1249" s="23">
        <v>2.89</v>
      </c>
      <c r="L1249" s="23">
        <v>0</v>
      </c>
      <c r="M1249" s="23">
        <v>5.5</v>
      </c>
      <c r="N1249" s="23">
        <v>4.4000000000000004</v>
      </c>
      <c r="O1249" s="23">
        <f t="shared" si="14"/>
        <v>1.08</v>
      </c>
      <c r="P1249" s="15">
        <v>0</v>
      </c>
      <c r="Q1249" s="15">
        <v>1.34</v>
      </c>
      <c r="R1249" s="24">
        <v>0.8</v>
      </c>
      <c r="S1249" s="41">
        <v>1</v>
      </c>
      <c r="T1249" s="24">
        <f t="shared" si="12"/>
        <v>1.34</v>
      </c>
      <c r="U1249" s="22">
        <v>1</v>
      </c>
      <c r="V1249" s="24">
        <v>1.34</v>
      </c>
      <c r="W1249" s="15">
        <v>9</v>
      </c>
      <c r="X1249" s="141" t="s">
        <v>1746</v>
      </c>
      <c r="Y1249" s="141" t="s">
        <v>1746</v>
      </c>
      <c r="Z1249" s="25" t="s">
        <v>507</v>
      </c>
    </row>
    <row r="1250" spans="1:26" x14ac:dyDescent="0.25">
      <c r="A1250" s="29">
        <v>1249</v>
      </c>
      <c r="B1250" s="1" t="s">
        <v>123</v>
      </c>
      <c r="C1250" s="1" t="s">
        <v>477</v>
      </c>
      <c r="D1250" s="10">
        <v>45018</v>
      </c>
      <c r="E1250" s="7">
        <v>0.41666666666666669</v>
      </c>
      <c r="F1250" s="7">
        <v>0.875</v>
      </c>
      <c r="G1250" s="22">
        <v>1200</v>
      </c>
      <c r="H1250" s="22" t="s">
        <v>374</v>
      </c>
      <c r="I1250" s="23">
        <v>1.35</v>
      </c>
      <c r="J1250" s="23">
        <v>5.4</v>
      </c>
      <c r="K1250" s="23">
        <v>3.08</v>
      </c>
      <c r="L1250" s="23">
        <v>0</v>
      </c>
      <c r="M1250" s="23">
        <v>5.0999999999999996</v>
      </c>
      <c r="N1250" s="23">
        <v>4.5999999999999996</v>
      </c>
      <c r="O1250" s="23">
        <f t="shared" si="14"/>
        <v>1.3199999999999998</v>
      </c>
      <c r="P1250" s="15">
        <v>0</v>
      </c>
      <c r="Q1250" s="15">
        <v>3.06</v>
      </c>
      <c r="R1250" s="24">
        <v>1</v>
      </c>
      <c r="S1250" s="41">
        <v>5</v>
      </c>
      <c r="T1250" s="24">
        <f t="shared" si="12"/>
        <v>15.3</v>
      </c>
      <c r="U1250" s="22">
        <v>22</v>
      </c>
      <c r="V1250" s="24">
        <v>5.5</v>
      </c>
      <c r="W1250" s="15">
        <v>11</v>
      </c>
      <c r="X1250" s="141" t="s">
        <v>1746</v>
      </c>
      <c r="Y1250" s="141" t="s">
        <v>1746</v>
      </c>
      <c r="Z1250" s="25" t="s">
        <v>510</v>
      </c>
    </row>
    <row r="1251" spans="1:26" x14ac:dyDescent="0.25">
      <c r="A1251" s="29">
        <v>1250</v>
      </c>
      <c r="B1251" s="1" t="s">
        <v>123</v>
      </c>
      <c r="C1251" s="1" t="s">
        <v>516</v>
      </c>
      <c r="D1251" s="10">
        <v>45020</v>
      </c>
      <c r="E1251" s="7">
        <v>0.70138888888888884</v>
      </c>
      <c r="F1251" s="7">
        <v>0.95138888888888884</v>
      </c>
      <c r="G1251" s="22">
        <v>1200</v>
      </c>
      <c r="H1251" s="22" t="s">
        <v>374</v>
      </c>
      <c r="I1251" s="23">
        <v>3.44</v>
      </c>
      <c r="J1251" s="23">
        <v>4.16</v>
      </c>
      <c r="K1251" s="23">
        <v>3.24</v>
      </c>
      <c r="L1251" s="23">
        <v>0</v>
      </c>
      <c r="M1251" s="23">
        <v>3.2</v>
      </c>
      <c r="N1251" s="23">
        <v>2.4</v>
      </c>
      <c r="O1251" s="23">
        <f t="shared" si="14"/>
        <v>0.72</v>
      </c>
      <c r="P1251" s="15">
        <v>0</v>
      </c>
      <c r="Q1251" s="15">
        <v>0.7</v>
      </c>
      <c r="R1251" s="24">
        <v>0.8</v>
      </c>
      <c r="S1251" s="41">
        <v>5</v>
      </c>
      <c r="T1251" s="24">
        <f>(Q1251-P1251)*S1251</f>
        <v>3.5</v>
      </c>
      <c r="U1251" s="22">
        <v>27</v>
      </c>
      <c r="V1251" s="24">
        <v>17.5</v>
      </c>
      <c r="W1251" s="15">
        <v>6</v>
      </c>
      <c r="X1251" s="141" t="s">
        <v>1746</v>
      </c>
      <c r="Y1251" s="141" t="s">
        <v>1746</v>
      </c>
      <c r="Z1251" s="25" t="s">
        <v>517</v>
      </c>
    </row>
    <row r="1252" spans="1:26" x14ac:dyDescent="0.25">
      <c r="A1252" s="29">
        <v>1251</v>
      </c>
      <c r="B1252" s="1" t="s">
        <v>123</v>
      </c>
      <c r="C1252" s="1" t="s">
        <v>520</v>
      </c>
      <c r="D1252" s="10">
        <v>45022</v>
      </c>
      <c r="E1252" s="7">
        <v>0.41666666666666669</v>
      </c>
      <c r="F1252" s="7">
        <v>0.75</v>
      </c>
      <c r="G1252" s="22">
        <v>1200</v>
      </c>
      <c r="H1252" s="22" t="s">
        <v>374</v>
      </c>
      <c r="I1252" s="23">
        <v>3.43</v>
      </c>
      <c r="J1252" s="23">
        <v>4.88</v>
      </c>
      <c r="K1252" s="23">
        <v>3.08</v>
      </c>
      <c r="L1252" s="23">
        <v>0</v>
      </c>
      <c r="M1252" s="23">
        <v>2.5</v>
      </c>
      <c r="N1252" s="23">
        <v>2.2999999999999998</v>
      </c>
      <c r="O1252" s="23">
        <f t="shared" si="14"/>
        <v>0.96</v>
      </c>
      <c r="P1252" s="15">
        <v>0</v>
      </c>
      <c r="Q1252" s="15">
        <v>1.04</v>
      </c>
      <c r="R1252" s="24">
        <v>5.5</v>
      </c>
      <c r="S1252" s="41">
        <v>5</v>
      </c>
      <c r="T1252" s="24">
        <f t="shared" si="12"/>
        <v>5.2</v>
      </c>
      <c r="U1252" s="22">
        <v>25</v>
      </c>
      <c r="V1252" s="24">
        <v>31.7</v>
      </c>
      <c r="W1252" s="15">
        <v>8</v>
      </c>
      <c r="X1252" s="141" t="s">
        <v>1746</v>
      </c>
      <c r="Y1252" s="141" t="s">
        <v>1746</v>
      </c>
      <c r="Z1252" s="25" t="s">
        <v>521</v>
      </c>
    </row>
    <row r="1253" spans="1:26" x14ac:dyDescent="0.25">
      <c r="A1253" s="29">
        <v>1252</v>
      </c>
      <c r="B1253" s="1" t="s">
        <v>123</v>
      </c>
      <c r="C1253" s="1" t="s">
        <v>526</v>
      </c>
      <c r="D1253" s="10">
        <v>45024</v>
      </c>
      <c r="E1253" s="7">
        <v>0.45833333333333331</v>
      </c>
      <c r="F1253" s="7">
        <v>0.83333333333333337</v>
      </c>
      <c r="G1253" s="22">
        <v>1200</v>
      </c>
      <c r="H1253" s="22" t="s">
        <v>374</v>
      </c>
      <c r="I1253" s="23">
        <v>1.77</v>
      </c>
      <c r="J1253" s="23">
        <v>2.29</v>
      </c>
      <c r="K1253" s="23">
        <v>1.68</v>
      </c>
      <c r="L1253" s="23">
        <v>0</v>
      </c>
      <c r="M1253" s="23">
        <v>2</v>
      </c>
      <c r="N1253" s="23">
        <v>1.8</v>
      </c>
      <c r="O1253" s="23">
        <f t="shared" si="14"/>
        <v>1.08</v>
      </c>
      <c r="P1253" s="15">
        <v>0</v>
      </c>
      <c r="Q1253" s="15">
        <v>0.63529999999999998</v>
      </c>
      <c r="R1253" s="24">
        <v>2.5</v>
      </c>
      <c r="S1253" s="41">
        <v>1</v>
      </c>
      <c r="T1253" s="24">
        <f t="shared" si="12"/>
        <v>0.63529999999999998</v>
      </c>
      <c r="U1253" s="22">
        <v>2</v>
      </c>
      <c r="V1253" s="24">
        <v>0.80089999999999995</v>
      </c>
      <c r="W1253" s="15">
        <v>9</v>
      </c>
      <c r="X1253" s="141" t="s">
        <v>1746</v>
      </c>
      <c r="Y1253" s="141" t="s">
        <v>1746</v>
      </c>
      <c r="Z1253" s="25" t="s">
        <v>531</v>
      </c>
    </row>
    <row r="1254" spans="1:26" x14ac:dyDescent="0.25">
      <c r="A1254" s="29">
        <v>1253</v>
      </c>
      <c r="B1254" s="1" t="s">
        <v>123</v>
      </c>
      <c r="C1254" s="1" t="s">
        <v>529</v>
      </c>
      <c r="D1254" s="10">
        <v>45025</v>
      </c>
      <c r="E1254" s="7">
        <v>0.60069444444444442</v>
      </c>
      <c r="F1254" s="7">
        <v>0.80902777777777779</v>
      </c>
      <c r="G1254" s="22">
        <v>1200</v>
      </c>
      <c r="H1254" s="22" t="s">
        <v>530</v>
      </c>
      <c r="I1254" s="23">
        <v>5.29</v>
      </c>
      <c r="J1254" s="23">
        <v>6.33</v>
      </c>
      <c r="K1254" s="23">
        <v>6.33</v>
      </c>
      <c r="L1254" s="23">
        <v>0</v>
      </c>
      <c r="M1254" s="23">
        <v>0</v>
      </c>
      <c r="N1254" s="23">
        <v>0</v>
      </c>
      <c r="O1254" s="23">
        <f t="shared" si="14"/>
        <v>0.6</v>
      </c>
      <c r="P1254" s="15">
        <v>0</v>
      </c>
      <c r="Q1254" s="15">
        <v>0.20880000000000001</v>
      </c>
      <c r="R1254" s="24">
        <v>0</v>
      </c>
      <c r="S1254" s="41">
        <v>1</v>
      </c>
      <c r="T1254" s="24">
        <f t="shared" si="12"/>
        <v>0.20880000000000001</v>
      </c>
      <c r="U1254" s="22">
        <v>1</v>
      </c>
      <c r="V1254" s="24">
        <v>0.20880000000000001</v>
      </c>
      <c r="W1254" s="15">
        <v>5</v>
      </c>
      <c r="X1254" s="141" t="s">
        <v>1746</v>
      </c>
      <c r="Y1254" s="141" t="s">
        <v>1746</v>
      </c>
      <c r="Z1254" s="25" t="s">
        <v>532</v>
      </c>
    </row>
    <row r="1255" spans="1:26" x14ac:dyDescent="0.25">
      <c r="A1255" s="29">
        <v>1254</v>
      </c>
      <c r="B1255" s="1" t="s">
        <v>123</v>
      </c>
      <c r="C1255" s="1" t="s">
        <v>526</v>
      </c>
      <c r="D1255" s="10">
        <v>45026</v>
      </c>
      <c r="E1255" s="7">
        <v>0.38194444444444442</v>
      </c>
      <c r="F1255" s="7">
        <v>0.75694444444444453</v>
      </c>
      <c r="G1255" s="22">
        <v>1200</v>
      </c>
      <c r="H1255" s="22" t="s">
        <v>374</v>
      </c>
      <c r="I1255" s="23">
        <v>2.0299999999999998</v>
      </c>
      <c r="J1255" s="23">
        <v>2.27</v>
      </c>
      <c r="K1255" s="23">
        <v>1.83</v>
      </c>
      <c r="L1255" s="23">
        <v>0</v>
      </c>
      <c r="M1255" s="23">
        <v>3</v>
      </c>
      <c r="N1255" s="23">
        <v>2</v>
      </c>
      <c r="O1255" s="23">
        <f t="shared" si="14"/>
        <v>1.08</v>
      </c>
      <c r="P1255" s="15">
        <v>0</v>
      </c>
      <c r="Q1255" s="15">
        <v>1.1176999999999999</v>
      </c>
      <c r="R1255" s="24">
        <v>4.5</v>
      </c>
      <c r="S1255" s="41">
        <v>5</v>
      </c>
      <c r="T1255" s="24">
        <f t="shared" si="12"/>
        <v>5.5884999999999998</v>
      </c>
      <c r="U1255" s="22">
        <v>21</v>
      </c>
      <c r="V1255" s="24">
        <v>27.8</v>
      </c>
      <c r="W1255" s="15">
        <v>9</v>
      </c>
      <c r="X1255" s="141" t="s">
        <v>1746</v>
      </c>
      <c r="Y1255" s="141" t="s">
        <v>1746</v>
      </c>
      <c r="Z1255" s="25" t="s">
        <v>535</v>
      </c>
    </row>
    <row r="1256" spans="1:26" x14ac:dyDescent="0.25">
      <c r="A1256" s="29">
        <v>1255</v>
      </c>
      <c r="B1256" s="1" t="s">
        <v>123</v>
      </c>
      <c r="C1256" s="1" t="s">
        <v>539</v>
      </c>
      <c r="D1256" s="10">
        <v>45028</v>
      </c>
      <c r="E1256" s="7">
        <v>0.40972222222222227</v>
      </c>
      <c r="F1256" s="7">
        <v>0.74305555555555547</v>
      </c>
      <c r="G1256" s="22">
        <v>1200</v>
      </c>
      <c r="H1256" s="22" t="s">
        <v>374</v>
      </c>
      <c r="I1256" s="23">
        <v>1.77</v>
      </c>
      <c r="J1256" s="23">
        <v>2.0099999999999998</v>
      </c>
      <c r="K1256" s="23">
        <v>1.76</v>
      </c>
      <c r="L1256" s="23">
        <v>0</v>
      </c>
      <c r="M1256" s="23">
        <v>2.2000000000000002</v>
      </c>
      <c r="N1256" s="23">
        <v>2</v>
      </c>
      <c r="O1256" s="23">
        <f t="shared" si="14"/>
        <v>0.96</v>
      </c>
      <c r="P1256" s="15">
        <v>0</v>
      </c>
      <c r="Q1256" s="15">
        <v>1.48</v>
      </c>
      <c r="R1256" s="24">
        <v>1.5</v>
      </c>
      <c r="S1256" s="41">
        <v>5</v>
      </c>
      <c r="T1256" s="24">
        <f t="shared" si="12"/>
        <v>7.4</v>
      </c>
      <c r="U1256" s="22">
        <v>19</v>
      </c>
      <c r="V1256" s="24">
        <v>25.6</v>
      </c>
      <c r="W1256" s="15">
        <v>8</v>
      </c>
      <c r="X1256" s="141" t="s">
        <v>1746</v>
      </c>
      <c r="Y1256" s="141" t="s">
        <v>1746</v>
      </c>
      <c r="Z1256" s="25" t="s">
        <v>540</v>
      </c>
    </row>
    <row r="1257" spans="1:26" x14ac:dyDescent="0.25">
      <c r="A1257" s="29">
        <v>1256</v>
      </c>
      <c r="B1257" s="1" t="s">
        <v>123</v>
      </c>
      <c r="C1257" s="1" t="s">
        <v>543</v>
      </c>
      <c r="D1257" s="10">
        <v>45029</v>
      </c>
      <c r="E1257" s="7">
        <v>0.47569444444444442</v>
      </c>
      <c r="F1257" s="7">
        <v>0.80902777777777779</v>
      </c>
      <c r="G1257" s="22">
        <v>1200</v>
      </c>
      <c r="H1257" s="22" t="s">
        <v>374</v>
      </c>
      <c r="I1257" s="23">
        <v>17.260000000000002</v>
      </c>
      <c r="J1257" s="23">
        <v>22.11</v>
      </c>
      <c r="K1257" s="23">
        <v>8.85</v>
      </c>
      <c r="L1257" s="23">
        <v>0</v>
      </c>
      <c r="M1257" s="23">
        <v>3</v>
      </c>
      <c r="N1257" s="23">
        <v>0</v>
      </c>
      <c r="O1257" s="23">
        <f t="shared" si="14"/>
        <v>0.96</v>
      </c>
      <c r="P1257" s="15">
        <v>0</v>
      </c>
      <c r="Q1257" s="15">
        <v>0.48159999999999997</v>
      </c>
      <c r="R1257" s="24">
        <v>9</v>
      </c>
      <c r="S1257" s="41">
        <v>5</v>
      </c>
      <c r="T1257" s="24">
        <f t="shared" ref="T1257:T1272" si="15">(Q1257-P1257)*S1257</f>
        <v>2.4079999999999999</v>
      </c>
      <c r="U1257" s="22">
        <v>18</v>
      </c>
      <c r="V1257" s="24">
        <v>2.4700000000000002</v>
      </c>
      <c r="W1257" s="15">
        <v>8</v>
      </c>
      <c r="X1257" s="15" t="s">
        <v>547</v>
      </c>
      <c r="Y1257" s="15" t="s">
        <v>1746</v>
      </c>
      <c r="Z1257" s="25" t="s">
        <v>544</v>
      </c>
    </row>
    <row r="1258" spans="1:26" x14ac:dyDescent="0.25">
      <c r="A1258" s="29">
        <v>1257</v>
      </c>
      <c r="B1258" s="1" t="s">
        <v>123</v>
      </c>
      <c r="C1258" s="1" t="s">
        <v>448</v>
      </c>
      <c r="D1258" s="10">
        <v>45031</v>
      </c>
      <c r="E1258" s="7">
        <v>0.375</v>
      </c>
      <c r="F1258" s="7">
        <v>0.83680555555555547</v>
      </c>
      <c r="G1258" s="22">
        <v>1200</v>
      </c>
      <c r="H1258" s="22" t="s">
        <v>558</v>
      </c>
      <c r="I1258" s="23">
        <v>2.65</v>
      </c>
      <c r="J1258" s="23">
        <v>5.8</v>
      </c>
      <c r="K1258" s="23">
        <v>5.42</v>
      </c>
      <c r="L1258" s="23">
        <v>20.9</v>
      </c>
      <c r="M1258" s="23">
        <v>23.7</v>
      </c>
      <c r="N1258" s="23">
        <v>20</v>
      </c>
      <c r="O1258" s="23">
        <f t="shared" si="14"/>
        <v>1.2</v>
      </c>
      <c r="P1258" s="15">
        <v>7</v>
      </c>
      <c r="Q1258" s="15">
        <v>7.1</v>
      </c>
      <c r="R1258" s="24">
        <v>2</v>
      </c>
      <c r="S1258" s="41">
        <v>1</v>
      </c>
      <c r="T1258" s="24">
        <f t="shared" si="15"/>
        <v>9.9999999999999645E-2</v>
      </c>
      <c r="U1258" s="22">
        <v>1</v>
      </c>
      <c r="V1258" s="24">
        <v>9.9999999999999645E-2</v>
      </c>
      <c r="W1258" s="15">
        <v>10</v>
      </c>
      <c r="X1258" s="141" t="s">
        <v>1746</v>
      </c>
      <c r="Y1258" s="141" t="s">
        <v>1746</v>
      </c>
      <c r="Z1258" s="25" t="s">
        <v>557</v>
      </c>
    </row>
    <row r="1259" spans="1:26" x14ac:dyDescent="0.25">
      <c r="A1259" s="29">
        <v>1258</v>
      </c>
      <c r="B1259" s="1" t="s">
        <v>123</v>
      </c>
      <c r="C1259" s="1" t="s">
        <v>559</v>
      </c>
      <c r="D1259" s="10">
        <v>45032</v>
      </c>
      <c r="E1259" s="7">
        <v>0.36458333333333331</v>
      </c>
      <c r="F1259" s="7">
        <v>0.41666666666666669</v>
      </c>
      <c r="G1259" s="22">
        <v>1200</v>
      </c>
      <c r="H1259" s="22" t="s">
        <v>561</v>
      </c>
      <c r="I1259" s="23">
        <v>2.5099999999999998</v>
      </c>
      <c r="J1259" s="23">
        <v>2.5099999999999998</v>
      </c>
      <c r="K1259" s="23">
        <v>2.37</v>
      </c>
      <c r="L1259" s="23">
        <v>18.899999999999999</v>
      </c>
      <c r="M1259" s="23">
        <v>19.100000000000001</v>
      </c>
      <c r="N1259" s="23">
        <v>18.899999999999999</v>
      </c>
      <c r="O1259" s="23">
        <f t="shared" si="14"/>
        <v>0.15</v>
      </c>
      <c r="P1259" s="15">
        <v>5.7</v>
      </c>
      <c r="Q1259" s="15">
        <v>5.8</v>
      </c>
      <c r="R1259" s="24">
        <v>0.2</v>
      </c>
      <c r="S1259" s="41">
        <v>1</v>
      </c>
      <c r="T1259" s="24">
        <f t="shared" si="15"/>
        <v>9.9999999999999645E-2</v>
      </c>
      <c r="U1259" s="22">
        <v>1</v>
      </c>
      <c r="V1259" s="24">
        <v>9.9999999999999645E-2</v>
      </c>
      <c r="W1259" s="15">
        <f>1+15/60</f>
        <v>1.25</v>
      </c>
      <c r="X1259" s="141" t="s">
        <v>1746</v>
      </c>
      <c r="Y1259" s="141" t="s">
        <v>1746</v>
      </c>
      <c r="Z1259" s="25" t="s">
        <v>560</v>
      </c>
    </row>
    <row r="1260" spans="1:26" x14ac:dyDescent="0.25">
      <c r="A1260" s="29">
        <v>1259</v>
      </c>
      <c r="B1260" s="1" t="s">
        <v>123</v>
      </c>
      <c r="C1260" s="1" t="s">
        <v>562</v>
      </c>
      <c r="D1260" s="10">
        <v>45032</v>
      </c>
      <c r="E1260" s="7">
        <v>0.46527777777777773</v>
      </c>
      <c r="F1260" s="7">
        <v>0.52430555555555558</v>
      </c>
      <c r="G1260" s="22">
        <v>1200</v>
      </c>
      <c r="H1260" s="22" t="s">
        <v>561</v>
      </c>
      <c r="I1260" s="23">
        <v>2.98</v>
      </c>
      <c r="J1260" s="23">
        <v>3.02</v>
      </c>
      <c r="K1260" s="23">
        <v>2.92</v>
      </c>
      <c r="L1260" s="23">
        <v>6.2</v>
      </c>
      <c r="M1260" s="23">
        <v>6</v>
      </c>
      <c r="N1260" s="23">
        <v>5.9</v>
      </c>
      <c r="O1260" s="23">
        <f t="shared" si="14"/>
        <v>0.17</v>
      </c>
      <c r="P1260" s="15">
        <v>6.9</v>
      </c>
      <c r="Q1260" s="15">
        <v>7</v>
      </c>
      <c r="R1260" s="24">
        <v>0.2</v>
      </c>
      <c r="S1260" s="41">
        <v>1</v>
      </c>
      <c r="T1260" s="24">
        <f t="shared" si="15"/>
        <v>9.9999999999999645E-2</v>
      </c>
      <c r="U1260" s="22">
        <v>1</v>
      </c>
      <c r="V1260" s="24">
        <v>9.9999999999999645E-2</v>
      </c>
      <c r="W1260" s="15">
        <f>1+25/60</f>
        <v>1.4166666666666667</v>
      </c>
      <c r="X1260" s="141" t="s">
        <v>1746</v>
      </c>
      <c r="Y1260" s="141" t="s">
        <v>1746</v>
      </c>
      <c r="Z1260" s="25" t="s">
        <v>563</v>
      </c>
    </row>
    <row r="1261" spans="1:26" x14ac:dyDescent="0.25">
      <c r="A1261" s="29">
        <v>1260</v>
      </c>
      <c r="B1261" s="1" t="s">
        <v>123</v>
      </c>
      <c r="C1261" s="1" t="s">
        <v>564</v>
      </c>
      <c r="D1261" s="10">
        <v>45032</v>
      </c>
      <c r="E1261" s="7">
        <v>0.57986111111111105</v>
      </c>
      <c r="F1261" s="7">
        <v>0.63194444444444442</v>
      </c>
      <c r="G1261" s="22">
        <v>1200</v>
      </c>
      <c r="H1261" s="22" t="s">
        <v>561</v>
      </c>
      <c r="I1261" s="23">
        <v>3.11</v>
      </c>
      <c r="J1261" s="23">
        <v>3.19</v>
      </c>
      <c r="K1261" s="23">
        <v>2.97</v>
      </c>
      <c r="L1261" s="23">
        <v>13</v>
      </c>
      <c r="M1261" s="23">
        <v>13.4</v>
      </c>
      <c r="N1261" s="23">
        <v>12.2</v>
      </c>
      <c r="O1261" s="23">
        <f t="shared" si="14"/>
        <v>0.15</v>
      </c>
      <c r="P1261" s="15">
        <v>6.4</v>
      </c>
      <c r="Q1261" s="15">
        <v>6.47</v>
      </c>
      <c r="R1261" s="24">
        <v>0.2</v>
      </c>
      <c r="S1261" s="41">
        <v>1</v>
      </c>
      <c r="T1261" s="24">
        <f t="shared" si="15"/>
        <v>6.9999999999999396E-2</v>
      </c>
      <c r="U1261" s="22">
        <v>1</v>
      </c>
      <c r="V1261" s="24">
        <v>6.9999999999999396E-2</v>
      </c>
      <c r="W1261" s="15">
        <f>1+15/60</f>
        <v>1.25</v>
      </c>
      <c r="X1261" s="141" t="s">
        <v>1746</v>
      </c>
      <c r="Y1261" s="141" t="s">
        <v>1746</v>
      </c>
      <c r="Z1261" s="25" t="s">
        <v>565</v>
      </c>
    </row>
    <row r="1262" spans="1:26" x14ac:dyDescent="0.25">
      <c r="A1262" s="29">
        <v>1261</v>
      </c>
      <c r="B1262" s="1" t="s">
        <v>123</v>
      </c>
      <c r="C1262" s="1" t="s">
        <v>566</v>
      </c>
      <c r="D1262" s="10">
        <v>45032</v>
      </c>
      <c r="E1262" s="7">
        <v>0.69097222222222221</v>
      </c>
      <c r="F1262" s="7">
        <v>0.77777777777777779</v>
      </c>
      <c r="G1262" s="22">
        <v>1200</v>
      </c>
      <c r="H1262" s="22" t="s">
        <v>561</v>
      </c>
      <c r="I1262" s="23">
        <v>3.04</v>
      </c>
      <c r="J1262" s="23">
        <v>3.15</v>
      </c>
      <c r="K1262" s="23">
        <v>2.65</v>
      </c>
      <c r="L1262" s="23">
        <v>8.6999999999999993</v>
      </c>
      <c r="M1262" s="23">
        <v>9.4</v>
      </c>
      <c r="N1262" s="23">
        <v>6.4</v>
      </c>
      <c r="O1262" s="23">
        <f t="shared" si="14"/>
        <v>0.25</v>
      </c>
      <c r="P1262" s="15">
        <v>7.8</v>
      </c>
      <c r="Q1262" s="15">
        <v>7.9</v>
      </c>
      <c r="R1262" s="24">
        <v>0.4</v>
      </c>
      <c r="S1262" s="41">
        <v>1</v>
      </c>
      <c r="T1262" s="24">
        <f t="shared" si="15"/>
        <v>0.10000000000000053</v>
      </c>
      <c r="U1262" s="22">
        <v>1</v>
      </c>
      <c r="V1262" s="24">
        <v>0.10000000000000053</v>
      </c>
      <c r="W1262" s="15">
        <f>2+5/60</f>
        <v>2.0833333333333335</v>
      </c>
      <c r="X1262" s="141" t="s">
        <v>1746</v>
      </c>
      <c r="Y1262" s="141" t="s">
        <v>1746</v>
      </c>
      <c r="Z1262" s="25" t="s">
        <v>567</v>
      </c>
    </row>
    <row r="1263" spans="1:26" x14ac:dyDescent="0.25">
      <c r="A1263" s="29">
        <v>1262</v>
      </c>
      <c r="B1263" s="1" t="s">
        <v>123</v>
      </c>
      <c r="C1263" s="1" t="s">
        <v>568</v>
      </c>
      <c r="D1263" s="10">
        <v>45033</v>
      </c>
      <c r="E1263" s="7">
        <v>0.36458333333333331</v>
      </c>
      <c r="F1263" s="7">
        <v>0.59375</v>
      </c>
      <c r="G1263" s="22">
        <v>1200</v>
      </c>
      <c r="H1263" s="22" t="s">
        <v>561</v>
      </c>
      <c r="I1263" s="23">
        <v>3.11</v>
      </c>
      <c r="J1263" s="23">
        <v>3.36</v>
      </c>
      <c r="K1263" s="23">
        <v>3.26</v>
      </c>
      <c r="L1263" s="23">
        <v>13.3</v>
      </c>
      <c r="M1263" s="23">
        <v>14.9</v>
      </c>
      <c r="N1263" s="23">
        <v>13.7</v>
      </c>
      <c r="O1263" s="23">
        <f t="shared" si="14"/>
        <v>0.65999999999999992</v>
      </c>
      <c r="P1263" s="15">
        <v>7.2</v>
      </c>
      <c r="Q1263" s="15">
        <v>7.3</v>
      </c>
      <c r="R1263" s="24">
        <v>1</v>
      </c>
      <c r="S1263" s="41">
        <v>1</v>
      </c>
      <c r="T1263" s="24">
        <f t="shared" si="15"/>
        <v>9.9999999999999645E-2</v>
      </c>
      <c r="U1263" s="22">
        <v>1</v>
      </c>
      <c r="V1263" s="24">
        <v>9.9999999999999645E-2</v>
      </c>
      <c r="W1263" s="15">
        <v>5.5</v>
      </c>
      <c r="X1263" s="141" t="s">
        <v>1746</v>
      </c>
      <c r="Y1263" s="141" t="s">
        <v>1746</v>
      </c>
      <c r="Z1263" s="25" t="s">
        <v>569</v>
      </c>
    </row>
    <row r="1264" spans="1:26" x14ac:dyDescent="0.25">
      <c r="A1264" s="29">
        <v>1263</v>
      </c>
      <c r="B1264" s="1" t="s">
        <v>123</v>
      </c>
      <c r="C1264" s="1" t="s">
        <v>570</v>
      </c>
      <c r="D1264" s="10">
        <v>45033</v>
      </c>
      <c r="E1264" s="7">
        <v>0.65277777777777779</v>
      </c>
      <c r="F1264" s="7">
        <v>0.79861111111111116</v>
      </c>
      <c r="G1264" s="22">
        <v>1200</v>
      </c>
      <c r="H1264" s="22" t="s">
        <v>561</v>
      </c>
      <c r="I1264" s="23">
        <v>3.28</v>
      </c>
      <c r="J1264" s="23">
        <v>3.39</v>
      </c>
      <c r="K1264" s="23">
        <v>3.28</v>
      </c>
      <c r="L1264" s="23">
        <v>11.3</v>
      </c>
      <c r="M1264" s="23">
        <v>12.1</v>
      </c>
      <c r="N1264" s="23">
        <v>11.3</v>
      </c>
      <c r="O1264" s="23">
        <f t="shared" si="14"/>
        <v>0.42</v>
      </c>
      <c r="P1264" s="15">
        <v>11.9</v>
      </c>
      <c r="Q1264" s="15">
        <v>12.01</v>
      </c>
      <c r="R1264" s="24">
        <v>0.6</v>
      </c>
      <c r="S1264" s="41">
        <v>1</v>
      </c>
      <c r="T1264" s="24">
        <f t="shared" si="15"/>
        <v>0.10999999999999943</v>
      </c>
      <c r="U1264" s="22">
        <v>1</v>
      </c>
      <c r="V1264" s="24">
        <v>0.10999999999999943</v>
      </c>
      <c r="W1264" s="15">
        <v>3.5</v>
      </c>
      <c r="X1264" s="141" t="s">
        <v>1746</v>
      </c>
      <c r="Y1264" s="141" t="s">
        <v>1746</v>
      </c>
      <c r="Z1264" s="25" t="s">
        <v>571</v>
      </c>
    </row>
    <row r="1265" spans="1:26" x14ac:dyDescent="0.25">
      <c r="A1265" s="29">
        <v>1264</v>
      </c>
      <c r="B1265" s="1" t="s">
        <v>123</v>
      </c>
      <c r="C1265" s="1" t="s">
        <v>572</v>
      </c>
      <c r="D1265" s="10">
        <v>45034</v>
      </c>
      <c r="E1265" s="7">
        <v>0.38194444444444442</v>
      </c>
      <c r="F1265" s="7">
        <v>0.46527777777777773</v>
      </c>
      <c r="G1265" s="22">
        <v>1200</v>
      </c>
      <c r="H1265" s="22" t="s">
        <v>561</v>
      </c>
      <c r="I1265" s="23">
        <v>4.09</v>
      </c>
      <c r="J1265" s="23">
        <v>4.18</v>
      </c>
      <c r="K1265" s="23">
        <v>4.18</v>
      </c>
      <c r="L1265" s="23">
        <v>17.600000000000001</v>
      </c>
      <c r="M1265" s="23">
        <v>17.899999999999999</v>
      </c>
      <c r="N1265" s="23">
        <v>17.5</v>
      </c>
      <c r="O1265" s="23">
        <f t="shared" si="14"/>
        <v>0.24</v>
      </c>
      <c r="P1265" s="15">
        <v>15.2</v>
      </c>
      <c r="Q1265" s="15">
        <v>15.3</v>
      </c>
      <c r="R1265" s="24">
        <v>0.5</v>
      </c>
      <c r="S1265" s="41">
        <v>1</v>
      </c>
      <c r="T1265" s="24">
        <f t="shared" si="15"/>
        <v>0.10000000000000142</v>
      </c>
      <c r="U1265" s="22">
        <v>1</v>
      </c>
      <c r="V1265" s="24">
        <v>0.10000000000000142</v>
      </c>
      <c r="W1265" s="15">
        <v>2</v>
      </c>
      <c r="X1265" s="141" t="s">
        <v>1746</v>
      </c>
      <c r="Y1265" s="141" t="s">
        <v>1746</v>
      </c>
      <c r="Z1265" s="25" t="s">
        <v>573</v>
      </c>
    </row>
    <row r="1266" spans="1:26" x14ac:dyDescent="0.25">
      <c r="A1266" s="29">
        <v>1265</v>
      </c>
      <c r="B1266" s="1" t="s">
        <v>123</v>
      </c>
      <c r="C1266" s="1" t="s">
        <v>574</v>
      </c>
      <c r="D1266" s="10">
        <v>45034</v>
      </c>
      <c r="E1266" s="7">
        <v>0.72569444444444453</v>
      </c>
      <c r="F1266" s="7">
        <v>0.89236111111111116</v>
      </c>
      <c r="G1266" s="22">
        <v>1200</v>
      </c>
      <c r="H1266" s="22" t="s">
        <v>374</v>
      </c>
      <c r="I1266" s="23">
        <v>6.23</v>
      </c>
      <c r="J1266" s="23">
        <v>7.72</v>
      </c>
      <c r="K1266" s="23">
        <v>5.07</v>
      </c>
      <c r="L1266" s="23">
        <v>0</v>
      </c>
      <c r="M1266" s="23">
        <v>3.2</v>
      </c>
      <c r="N1266" s="23">
        <v>0.2</v>
      </c>
      <c r="O1266" s="23">
        <f t="shared" si="14"/>
        <v>0.48</v>
      </c>
      <c r="P1266" s="15">
        <v>0</v>
      </c>
      <c r="Q1266" s="15">
        <v>0.6956</v>
      </c>
      <c r="R1266" s="24">
        <v>1</v>
      </c>
      <c r="S1266" s="41">
        <v>5</v>
      </c>
      <c r="T1266" s="24">
        <f t="shared" si="15"/>
        <v>3.4779999999999998</v>
      </c>
      <c r="U1266" s="22">
        <v>13</v>
      </c>
      <c r="V1266" s="24">
        <v>3.5</v>
      </c>
      <c r="W1266" s="15">
        <v>4</v>
      </c>
      <c r="X1266" s="141" t="s">
        <v>1746</v>
      </c>
      <c r="Y1266" s="141" t="s">
        <v>1746</v>
      </c>
      <c r="Z1266" s="25" t="s">
        <v>576</v>
      </c>
    </row>
    <row r="1267" spans="1:26" x14ac:dyDescent="0.25">
      <c r="A1267" s="29">
        <v>1266</v>
      </c>
      <c r="B1267" s="1" t="s">
        <v>123</v>
      </c>
      <c r="C1267" s="1" t="s">
        <v>568</v>
      </c>
      <c r="D1267" s="10">
        <v>45035</v>
      </c>
      <c r="E1267" s="7">
        <v>0.49652777777777773</v>
      </c>
      <c r="F1267" s="7">
        <v>0.78819444444444453</v>
      </c>
      <c r="G1267" s="22">
        <v>1200</v>
      </c>
      <c r="H1267" s="22" t="s">
        <v>578</v>
      </c>
      <c r="I1267" s="23">
        <v>1.07</v>
      </c>
      <c r="J1267" s="23">
        <v>4.63</v>
      </c>
      <c r="K1267" s="23">
        <v>4.32</v>
      </c>
      <c r="L1267" s="23">
        <v>0</v>
      </c>
      <c r="M1267" s="23">
        <v>16.2</v>
      </c>
      <c r="N1267" s="23">
        <v>12.9</v>
      </c>
      <c r="O1267" s="23">
        <f t="shared" si="14"/>
        <v>0.84</v>
      </c>
      <c r="P1267" s="15">
        <v>7.3</v>
      </c>
      <c r="Q1267" s="15">
        <v>10.7</v>
      </c>
      <c r="R1267" s="24">
        <v>15</v>
      </c>
      <c r="S1267" s="41">
        <v>5</v>
      </c>
      <c r="T1267" s="24">
        <f t="shared" si="15"/>
        <v>16.999999999999996</v>
      </c>
      <c r="U1267" s="22">
        <v>12</v>
      </c>
      <c r="V1267" s="24">
        <v>122.1</v>
      </c>
      <c r="W1267" s="15">
        <v>7</v>
      </c>
      <c r="X1267" s="141" t="s">
        <v>1746</v>
      </c>
      <c r="Y1267" s="141" t="s">
        <v>1746</v>
      </c>
      <c r="Z1267" s="25" t="s">
        <v>579</v>
      </c>
    </row>
    <row r="1268" spans="1:26" x14ac:dyDescent="0.25">
      <c r="A1268" s="29">
        <v>1267</v>
      </c>
      <c r="B1268" s="1" t="s">
        <v>123</v>
      </c>
      <c r="C1268" s="1" t="s">
        <v>584</v>
      </c>
      <c r="D1268" s="10">
        <v>45037</v>
      </c>
      <c r="E1268" s="7">
        <v>0.46527777777777773</v>
      </c>
      <c r="F1268" s="7">
        <v>0.84027777777777779</v>
      </c>
      <c r="G1268" s="22">
        <v>1200</v>
      </c>
      <c r="H1268" s="22" t="s">
        <v>594</v>
      </c>
      <c r="I1268" s="23">
        <v>6.07</v>
      </c>
      <c r="J1268" s="23">
        <v>10.57</v>
      </c>
      <c r="K1268" s="23">
        <v>7.96</v>
      </c>
      <c r="L1268" s="23">
        <v>0</v>
      </c>
      <c r="M1268" s="23">
        <v>18.600000000000001</v>
      </c>
      <c r="N1268" s="23">
        <v>15.9</v>
      </c>
      <c r="O1268" s="23">
        <f t="shared" si="14"/>
        <v>1.08</v>
      </c>
      <c r="P1268" s="15">
        <v>5.3</v>
      </c>
      <c r="Q1268" s="15">
        <v>5.44</v>
      </c>
      <c r="R1268" s="24">
        <v>0.8</v>
      </c>
      <c r="S1268" s="41">
        <v>1</v>
      </c>
      <c r="T1268" s="24">
        <f t="shared" si="15"/>
        <v>0.14000000000000057</v>
      </c>
      <c r="U1268" s="22">
        <v>1</v>
      </c>
      <c r="V1268" s="24">
        <v>0.1</v>
      </c>
      <c r="W1268" s="15">
        <v>9</v>
      </c>
      <c r="X1268" s="141" t="s">
        <v>1746</v>
      </c>
      <c r="Y1268" s="141" t="s">
        <v>1746</v>
      </c>
      <c r="Z1268" s="25" t="s">
        <v>585</v>
      </c>
    </row>
    <row r="1269" spans="1:26" x14ac:dyDescent="0.25">
      <c r="A1269" s="29">
        <v>1268</v>
      </c>
      <c r="B1269" s="1" t="s">
        <v>123</v>
      </c>
      <c r="C1269" s="1" t="s">
        <v>595</v>
      </c>
      <c r="D1269" s="10">
        <v>45038</v>
      </c>
      <c r="E1269" s="7">
        <v>0.66666666666666663</v>
      </c>
      <c r="F1269" s="7">
        <v>0.91666666666666663</v>
      </c>
      <c r="G1269" s="22">
        <v>1200</v>
      </c>
      <c r="H1269" s="22" t="s">
        <v>100</v>
      </c>
      <c r="I1269" s="23">
        <v>0</v>
      </c>
      <c r="J1269" s="23">
        <v>17.100000000000001</v>
      </c>
      <c r="K1269" s="23">
        <v>17.100000000000001</v>
      </c>
      <c r="L1269" s="23">
        <v>0</v>
      </c>
      <c r="M1269" s="23">
        <v>0</v>
      </c>
      <c r="N1269" s="23">
        <v>0</v>
      </c>
      <c r="O1269" s="23">
        <f t="shared" si="14"/>
        <v>0.72</v>
      </c>
      <c r="P1269" s="15">
        <v>0</v>
      </c>
      <c r="Q1269" s="15">
        <v>0</v>
      </c>
      <c r="R1269" s="24">
        <v>0.1</v>
      </c>
      <c r="S1269" s="41">
        <v>1</v>
      </c>
      <c r="T1269" s="24">
        <f t="shared" si="15"/>
        <v>0</v>
      </c>
      <c r="U1269" s="22">
        <v>1</v>
      </c>
      <c r="V1269" s="24">
        <v>0</v>
      </c>
      <c r="W1269" s="15">
        <v>6</v>
      </c>
      <c r="X1269" s="141" t="s">
        <v>1746</v>
      </c>
      <c r="Y1269" s="141" t="s">
        <v>837</v>
      </c>
      <c r="Z1269" s="25" t="s">
        <v>596</v>
      </c>
    </row>
    <row r="1270" spans="1:26" x14ac:dyDescent="0.25">
      <c r="A1270" s="29">
        <v>1269</v>
      </c>
      <c r="B1270" s="1" t="s">
        <v>123</v>
      </c>
      <c r="C1270" s="1" t="s">
        <v>595</v>
      </c>
      <c r="D1270" s="10">
        <v>45039</v>
      </c>
      <c r="E1270" s="7">
        <v>0.36805555555555558</v>
      </c>
      <c r="F1270" s="7">
        <v>0.86805555555555547</v>
      </c>
      <c r="G1270" s="22">
        <v>1200</v>
      </c>
      <c r="H1270" s="22" t="s">
        <v>42</v>
      </c>
      <c r="I1270" s="23">
        <v>0.48</v>
      </c>
      <c r="J1270" s="23">
        <v>13.16</v>
      </c>
      <c r="K1270" s="23">
        <v>13.16</v>
      </c>
      <c r="L1270" s="23">
        <v>5</v>
      </c>
      <c r="M1270" s="23">
        <v>9</v>
      </c>
      <c r="N1270" s="23">
        <v>0</v>
      </c>
      <c r="O1270" s="23">
        <f t="shared" si="14"/>
        <v>1.3199999999999998</v>
      </c>
      <c r="P1270" s="15">
        <v>0</v>
      </c>
      <c r="Q1270" s="15">
        <v>0.75870000000000004</v>
      </c>
      <c r="R1270" s="24">
        <v>12</v>
      </c>
      <c r="S1270" s="41">
        <v>1</v>
      </c>
      <c r="T1270" s="24">
        <f t="shared" si="15"/>
        <v>0.75870000000000004</v>
      </c>
      <c r="U1270" s="22">
        <v>1</v>
      </c>
      <c r="V1270" s="24">
        <v>0.75870000000000004</v>
      </c>
      <c r="W1270" s="15">
        <v>11</v>
      </c>
      <c r="X1270" s="141" t="s">
        <v>1746</v>
      </c>
      <c r="Y1270" s="141" t="s">
        <v>837</v>
      </c>
      <c r="Z1270" s="25" t="s">
        <v>600</v>
      </c>
    </row>
    <row r="1271" spans="1:26" x14ac:dyDescent="0.25">
      <c r="A1271" s="29">
        <v>1270</v>
      </c>
      <c r="B1271" s="1" t="s">
        <v>647</v>
      </c>
      <c r="C1271" s="1" t="s">
        <v>603</v>
      </c>
      <c r="D1271" s="10">
        <v>45039</v>
      </c>
      <c r="E1271" s="7">
        <v>0.40972222222222227</v>
      </c>
      <c r="F1271" s="7">
        <v>0.91666666666666663</v>
      </c>
      <c r="G1271" s="22">
        <v>1200</v>
      </c>
      <c r="H1271" s="22" t="s">
        <v>604</v>
      </c>
      <c r="I1271" s="23">
        <v>0</v>
      </c>
      <c r="J1271" s="23">
        <v>4.53</v>
      </c>
      <c r="K1271" s="23">
        <v>4.22</v>
      </c>
      <c r="L1271" s="23">
        <v>0</v>
      </c>
      <c r="M1271" s="23">
        <v>0</v>
      </c>
      <c r="N1271" s="23">
        <v>0</v>
      </c>
      <c r="O1271" s="23">
        <f t="shared" si="14"/>
        <v>1.3199999999999998</v>
      </c>
      <c r="P1271" s="15">
        <v>0</v>
      </c>
      <c r="Q1271" s="15">
        <v>8.1600000000000006E-2</v>
      </c>
      <c r="R1271" s="24">
        <v>10.3</v>
      </c>
      <c r="S1271" s="41">
        <v>1</v>
      </c>
      <c r="T1271" s="24">
        <f t="shared" si="15"/>
        <v>8.1600000000000006E-2</v>
      </c>
      <c r="U1271" s="22">
        <v>1</v>
      </c>
      <c r="V1271" s="24">
        <v>0.1</v>
      </c>
      <c r="W1271" s="15">
        <v>11</v>
      </c>
      <c r="X1271" s="141" t="s">
        <v>1746</v>
      </c>
      <c r="Y1271" s="141" t="s">
        <v>1746</v>
      </c>
      <c r="Z1271" s="25" t="s">
        <v>605</v>
      </c>
    </row>
    <row r="1272" spans="1:26" x14ac:dyDescent="0.25">
      <c r="A1272" s="29">
        <v>1271</v>
      </c>
      <c r="B1272" s="1" t="s">
        <v>123</v>
      </c>
      <c r="C1272" s="1" t="s">
        <v>595</v>
      </c>
      <c r="D1272" s="10">
        <v>45040</v>
      </c>
      <c r="E1272" s="7">
        <v>0.37152777777777773</v>
      </c>
      <c r="F1272" s="7">
        <v>0.87152777777777779</v>
      </c>
      <c r="G1272" s="22">
        <v>1200</v>
      </c>
      <c r="H1272" s="22" t="s">
        <v>25</v>
      </c>
      <c r="I1272" s="23">
        <v>13.05</v>
      </c>
      <c r="J1272" s="23">
        <v>18.22</v>
      </c>
      <c r="K1272" s="23">
        <v>18.100000000000001</v>
      </c>
      <c r="L1272" s="23">
        <v>0</v>
      </c>
      <c r="M1272" s="23">
        <v>0</v>
      </c>
      <c r="N1272" s="23">
        <v>0</v>
      </c>
      <c r="O1272" s="23">
        <f t="shared" si="14"/>
        <v>1.44</v>
      </c>
      <c r="P1272" s="15">
        <v>0</v>
      </c>
      <c r="Q1272" s="15">
        <v>3.8999999999999998E-3</v>
      </c>
      <c r="R1272" s="24">
        <v>0</v>
      </c>
      <c r="S1272" s="41">
        <v>1</v>
      </c>
      <c r="T1272" s="24">
        <f t="shared" si="15"/>
        <v>3.8999999999999998E-3</v>
      </c>
      <c r="U1272" s="22">
        <v>2</v>
      </c>
      <c r="V1272" s="24">
        <v>3.8999999999999998E-3</v>
      </c>
      <c r="W1272" s="15">
        <v>12</v>
      </c>
      <c r="X1272" s="141" t="s">
        <v>1746</v>
      </c>
      <c r="Y1272" s="141" t="s">
        <v>837</v>
      </c>
      <c r="Z1272" s="25" t="s">
        <v>606</v>
      </c>
    </row>
    <row r="1273" spans="1:26" x14ac:dyDescent="0.25">
      <c r="A1273" s="29">
        <v>1272</v>
      </c>
      <c r="B1273" s="1" t="s">
        <v>647</v>
      </c>
      <c r="C1273" s="1" t="s">
        <v>54</v>
      </c>
      <c r="D1273" s="10">
        <v>45040</v>
      </c>
      <c r="E1273" s="7">
        <v>0.49305555555555558</v>
      </c>
      <c r="F1273" s="7">
        <v>0.86805555555555547</v>
      </c>
      <c r="G1273" s="22">
        <v>1200</v>
      </c>
      <c r="H1273" s="22" t="s">
        <v>100</v>
      </c>
      <c r="I1273" s="23">
        <v>7</v>
      </c>
      <c r="J1273" s="23">
        <v>7</v>
      </c>
      <c r="K1273" s="23">
        <v>2</v>
      </c>
      <c r="L1273" s="23">
        <v>0</v>
      </c>
      <c r="M1273" s="23">
        <v>9</v>
      </c>
      <c r="N1273" s="23">
        <v>8.1</v>
      </c>
      <c r="O1273" s="23">
        <f t="shared" si="14"/>
        <v>1.08</v>
      </c>
      <c r="P1273" s="15">
        <v>1.3</v>
      </c>
      <c r="Q1273" s="15">
        <v>5.2504</v>
      </c>
      <c r="R1273" s="24">
        <v>16.5</v>
      </c>
      <c r="S1273" s="41">
        <v>1</v>
      </c>
      <c r="T1273" s="24">
        <f t="shared" ref="T1273:T1287" si="16">(Q1273-P1273)*S1273</f>
        <v>3.9504000000000001</v>
      </c>
      <c r="U1273" s="22">
        <v>1</v>
      </c>
      <c r="V1273" s="24">
        <v>5.2504</v>
      </c>
      <c r="W1273" s="15">
        <v>9</v>
      </c>
      <c r="X1273" s="141" t="s">
        <v>1746</v>
      </c>
      <c r="Y1273" s="141" t="s">
        <v>837</v>
      </c>
      <c r="Z1273" s="25" t="s">
        <v>607</v>
      </c>
    </row>
    <row r="1274" spans="1:26" x14ac:dyDescent="0.25">
      <c r="A1274" s="29">
        <v>1273</v>
      </c>
      <c r="B1274" s="1" t="s">
        <v>647</v>
      </c>
      <c r="C1274" s="1" t="s">
        <v>54</v>
      </c>
      <c r="D1274" s="10">
        <v>45041</v>
      </c>
      <c r="E1274" s="7">
        <v>0.48958333333333331</v>
      </c>
      <c r="F1274" s="7">
        <v>0.71875</v>
      </c>
      <c r="G1274" s="22">
        <v>1200</v>
      </c>
      <c r="H1274" s="22" t="s">
        <v>611</v>
      </c>
      <c r="I1274" s="23">
        <v>1.8</v>
      </c>
      <c r="J1274" s="23">
        <v>6.84</v>
      </c>
      <c r="K1274" s="23">
        <v>6.84</v>
      </c>
      <c r="L1274" s="23">
        <v>8.1</v>
      </c>
      <c r="M1274" s="23">
        <v>9</v>
      </c>
      <c r="N1274" s="23">
        <v>6.1</v>
      </c>
      <c r="O1274" s="23">
        <f t="shared" si="14"/>
        <v>0.65999999999999992</v>
      </c>
      <c r="P1274" s="15">
        <v>1.3</v>
      </c>
      <c r="Q1274" s="15">
        <v>6.5</v>
      </c>
      <c r="R1274" s="24">
        <v>7.4</v>
      </c>
      <c r="S1274" s="41">
        <v>5</v>
      </c>
      <c r="T1274" s="24">
        <f t="shared" si="16"/>
        <v>26</v>
      </c>
      <c r="U1274" s="22">
        <v>6</v>
      </c>
      <c r="V1274" s="24">
        <v>36.299999999999997</v>
      </c>
      <c r="W1274" s="15">
        <v>5.5</v>
      </c>
      <c r="X1274" s="141" t="s">
        <v>1746</v>
      </c>
      <c r="Y1274" s="141" t="s">
        <v>837</v>
      </c>
      <c r="Z1274" s="25" t="s">
        <v>612</v>
      </c>
    </row>
    <row r="1275" spans="1:26" x14ac:dyDescent="0.25">
      <c r="A1275" s="29">
        <v>1274</v>
      </c>
      <c r="B1275" s="1" t="s">
        <v>123</v>
      </c>
      <c r="C1275" s="1" t="s">
        <v>613</v>
      </c>
      <c r="D1275" s="10">
        <v>45041</v>
      </c>
      <c r="E1275" s="7">
        <v>0.40277777777777773</v>
      </c>
      <c r="F1275" s="7">
        <v>0.79861111111111116</v>
      </c>
      <c r="G1275" s="22">
        <v>1200</v>
      </c>
      <c r="H1275" s="22" t="s">
        <v>614</v>
      </c>
      <c r="I1275" s="23">
        <v>2.41</v>
      </c>
      <c r="J1275" s="23">
        <v>6.96</v>
      </c>
      <c r="K1275" s="23">
        <v>5.71</v>
      </c>
      <c r="L1275" s="23">
        <v>0</v>
      </c>
      <c r="M1275" s="23">
        <v>21.9</v>
      </c>
      <c r="N1275" s="23">
        <v>19.600000000000001</v>
      </c>
      <c r="O1275" s="23">
        <f t="shared" si="14"/>
        <v>0.96</v>
      </c>
      <c r="P1275" s="15">
        <v>6.5</v>
      </c>
      <c r="Q1275" s="15">
        <v>6.6</v>
      </c>
      <c r="R1275" s="24">
        <v>2</v>
      </c>
      <c r="S1275" s="41">
        <v>1</v>
      </c>
      <c r="T1275" s="24">
        <f t="shared" si="16"/>
        <v>9.9999999999999645E-2</v>
      </c>
      <c r="U1275" s="22">
        <v>1</v>
      </c>
      <c r="V1275" s="24">
        <v>0.1</v>
      </c>
      <c r="W1275" s="15">
        <v>8</v>
      </c>
      <c r="X1275" s="141" t="s">
        <v>1746</v>
      </c>
      <c r="Y1275" s="141" t="s">
        <v>1746</v>
      </c>
      <c r="Z1275" s="25" t="s">
        <v>615</v>
      </c>
    </row>
    <row r="1276" spans="1:26" x14ac:dyDescent="0.25">
      <c r="A1276" s="29">
        <v>1275</v>
      </c>
      <c r="B1276" s="1" t="s">
        <v>647</v>
      </c>
      <c r="C1276" s="1" t="s">
        <v>618</v>
      </c>
      <c r="D1276" s="10">
        <v>45041</v>
      </c>
      <c r="E1276" s="7">
        <v>0.36458333333333331</v>
      </c>
      <c r="F1276" s="7">
        <v>0.73958333333333337</v>
      </c>
      <c r="G1276" s="22">
        <v>1200</v>
      </c>
      <c r="H1276" s="22" t="s">
        <v>32</v>
      </c>
      <c r="I1276" s="23">
        <v>3.29</v>
      </c>
      <c r="J1276" s="23">
        <v>3.7</v>
      </c>
      <c r="K1276" s="23">
        <v>3.2</v>
      </c>
      <c r="L1276" s="23">
        <v>2.6</v>
      </c>
      <c r="M1276" s="23">
        <v>3.2</v>
      </c>
      <c r="N1276" s="23">
        <v>2.4</v>
      </c>
      <c r="O1276" s="23">
        <v>0.1</v>
      </c>
      <c r="P1276" s="15">
        <v>0.1</v>
      </c>
      <c r="Q1276" s="15">
        <v>1.6</v>
      </c>
      <c r="R1276" s="24">
        <v>2.8</v>
      </c>
      <c r="S1276" s="41">
        <v>5</v>
      </c>
      <c r="T1276" s="24">
        <f t="shared" si="16"/>
        <v>7.5</v>
      </c>
      <c r="U1276" s="22">
        <v>6</v>
      </c>
      <c r="V1276" s="24">
        <v>11.7</v>
      </c>
      <c r="W1276" s="15">
        <v>9</v>
      </c>
      <c r="X1276" s="141" t="s">
        <v>1746</v>
      </c>
      <c r="Y1276" s="141" t="s">
        <v>1746</v>
      </c>
      <c r="Z1276" s="25" t="s">
        <v>619</v>
      </c>
    </row>
    <row r="1277" spans="1:26" x14ac:dyDescent="0.25">
      <c r="A1277" s="29">
        <v>1276</v>
      </c>
      <c r="B1277" s="1" t="s">
        <v>123</v>
      </c>
      <c r="C1277" s="1" t="s">
        <v>595</v>
      </c>
      <c r="D1277" s="10">
        <v>45042</v>
      </c>
      <c r="E1277" s="7">
        <v>0.47222222222222227</v>
      </c>
      <c r="F1277" s="7">
        <v>0.84027777777777779</v>
      </c>
      <c r="G1277" s="22">
        <v>1200</v>
      </c>
      <c r="H1277" s="22" t="s">
        <v>620</v>
      </c>
      <c r="I1277" s="23">
        <v>2.97</v>
      </c>
      <c r="J1277" s="23">
        <v>9.58</v>
      </c>
      <c r="K1277" s="23">
        <v>9.58</v>
      </c>
      <c r="L1277" s="23">
        <v>5.2</v>
      </c>
      <c r="M1277" s="23">
        <v>8</v>
      </c>
      <c r="N1277" s="23">
        <v>0</v>
      </c>
      <c r="O1277" s="23">
        <f t="shared" si="14"/>
        <v>0.96</v>
      </c>
      <c r="P1277" s="15">
        <v>0</v>
      </c>
      <c r="Q1277" s="15">
        <v>0.92279999999999995</v>
      </c>
      <c r="R1277" s="24">
        <v>9</v>
      </c>
      <c r="S1277" s="41">
        <v>1</v>
      </c>
      <c r="T1277" s="24">
        <f t="shared" si="16"/>
        <v>0.92279999999999995</v>
      </c>
      <c r="U1277" s="22">
        <v>2</v>
      </c>
      <c r="V1277" s="24">
        <v>0.9</v>
      </c>
      <c r="W1277" s="15">
        <v>8</v>
      </c>
      <c r="X1277" s="141" t="s">
        <v>1746</v>
      </c>
      <c r="Y1277" s="141" t="s">
        <v>837</v>
      </c>
      <c r="Z1277" s="25" t="s">
        <v>621</v>
      </c>
    </row>
    <row r="1278" spans="1:26" x14ac:dyDescent="0.25">
      <c r="A1278" s="29">
        <v>1277</v>
      </c>
      <c r="B1278" s="1" t="s">
        <v>123</v>
      </c>
      <c r="C1278" s="1" t="s">
        <v>622</v>
      </c>
      <c r="D1278" s="10">
        <v>45043</v>
      </c>
      <c r="E1278" s="7">
        <v>0.40972222222222227</v>
      </c>
      <c r="F1278" s="7">
        <v>0.74305555555555547</v>
      </c>
      <c r="G1278" s="22">
        <v>1200</v>
      </c>
      <c r="H1278" s="22" t="s">
        <v>32</v>
      </c>
      <c r="I1278" s="23">
        <v>3.68</v>
      </c>
      <c r="J1278" s="23">
        <v>4.42</v>
      </c>
      <c r="K1278" s="23">
        <v>2.81</v>
      </c>
      <c r="L1278" s="23">
        <v>0</v>
      </c>
      <c r="M1278" s="23">
        <v>2.7</v>
      </c>
      <c r="N1278" s="23">
        <v>2.2000000000000002</v>
      </c>
      <c r="O1278" s="23">
        <f t="shared" si="14"/>
        <v>0.96</v>
      </c>
      <c r="P1278" s="15">
        <v>0</v>
      </c>
      <c r="Q1278" s="15">
        <v>0.41839999999999999</v>
      </c>
      <c r="R1278" s="24">
        <v>2</v>
      </c>
      <c r="S1278" s="41">
        <v>1</v>
      </c>
      <c r="T1278" s="24">
        <f t="shared" si="16"/>
        <v>0.41839999999999999</v>
      </c>
      <c r="U1278" s="22">
        <v>4</v>
      </c>
      <c r="V1278" s="24">
        <v>0.4</v>
      </c>
      <c r="W1278" s="15">
        <v>8</v>
      </c>
      <c r="X1278" s="15" t="s">
        <v>547</v>
      </c>
      <c r="Y1278" s="15" t="s">
        <v>1746</v>
      </c>
      <c r="Z1278" s="25" t="s">
        <v>623</v>
      </c>
    </row>
    <row r="1279" spans="1:26" x14ac:dyDescent="0.25">
      <c r="A1279" s="29">
        <v>1278</v>
      </c>
      <c r="B1279" s="1" t="s">
        <v>647</v>
      </c>
      <c r="C1279" s="1" t="s">
        <v>183</v>
      </c>
      <c r="D1279" s="10">
        <v>45043</v>
      </c>
      <c r="E1279" s="7">
        <v>0.66666666666666663</v>
      </c>
      <c r="F1279" s="7">
        <v>0.91319444444444453</v>
      </c>
      <c r="G1279" s="22">
        <v>1200</v>
      </c>
      <c r="H1279" s="22" t="s">
        <v>624</v>
      </c>
      <c r="I1279" s="23">
        <v>0.55000000000000004</v>
      </c>
      <c r="J1279" s="23">
        <v>4.97</v>
      </c>
      <c r="K1279" s="23">
        <v>4.1500000000000004</v>
      </c>
      <c r="L1279" s="23">
        <v>2.1</v>
      </c>
      <c r="M1279" s="23">
        <v>6.9</v>
      </c>
      <c r="N1279" s="23">
        <v>6.7</v>
      </c>
      <c r="O1279" s="23">
        <f t="shared" si="14"/>
        <v>0.6</v>
      </c>
      <c r="P1279" s="15">
        <v>4.2</v>
      </c>
      <c r="Q1279" s="15">
        <v>4.3</v>
      </c>
      <c r="R1279" s="24">
        <v>1.8</v>
      </c>
      <c r="S1279" s="41">
        <v>1</v>
      </c>
      <c r="T1279" s="24">
        <f t="shared" si="16"/>
        <v>9.9999999999999645E-2</v>
      </c>
      <c r="U1279" s="22">
        <v>1</v>
      </c>
      <c r="V1279" s="24">
        <v>0.1</v>
      </c>
      <c r="W1279" s="15">
        <v>5</v>
      </c>
      <c r="X1279" s="141" t="s">
        <v>1746</v>
      </c>
      <c r="Y1279" s="141" t="s">
        <v>1746</v>
      </c>
      <c r="Z1279" s="25" t="s">
        <v>625</v>
      </c>
    </row>
    <row r="1280" spans="1:26" x14ac:dyDescent="0.25">
      <c r="A1280" s="29">
        <v>1279</v>
      </c>
      <c r="B1280" s="1" t="s">
        <v>123</v>
      </c>
      <c r="C1280" s="1" t="s">
        <v>595</v>
      </c>
      <c r="D1280" s="10">
        <v>45044</v>
      </c>
      <c r="E1280" s="7">
        <v>0.42708333333333331</v>
      </c>
      <c r="F1280" s="7">
        <v>0.88888888888888884</v>
      </c>
      <c r="G1280" s="22">
        <v>1200</v>
      </c>
      <c r="H1280" s="22" t="s">
        <v>629</v>
      </c>
      <c r="I1280" s="23">
        <v>11.69</v>
      </c>
      <c r="J1280" s="23">
        <v>17.82</v>
      </c>
      <c r="K1280" s="23">
        <v>17.82</v>
      </c>
      <c r="L1280" s="23">
        <v>0</v>
      </c>
      <c r="M1280" s="23">
        <v>8.5</v>
      </c>
      <c r="N1280" s="23">
        <v>0</v>
      </c>
      <c r="O1280" s="23">
        <f t="shared" si="14"/>
        <v>1.2</v>
      </c>
      <c r="P1280" s="15">
        <v>0</v>
      </c>
      <c r="Q1280" s="15">
        <v>0.21809999999999999</v>
      </c>
      <c r="R1280" s="24">
        <v>0</v>
      </c>
      <c r="S1280" s="41">
        <v>1</v>
      </c>
      <c r="T1280" s="24">
        <f t="shared" si="16"/>
        <v>0.21809999999999999</v>
      </c>
      <c r="U1280" s="22">
        <v>1</v>
      </c>
      <c r="V1280" s="24">
        <v>0.21809999999999999</v>
      </c>
      <c r="W1280" s="15">
        <v>10</v>
      </c>
      <c r="X1280" s="141" t="s">
        <v>1746</v>
      </c>
      <c r="Y1280" s="141" t="s">
        <v>837</v>
      </c>
      <c r="Z1280" s="25" t="s">
        <v>630</v>
      </c>
    </row>
    <row r="1281" spans="1:26" x14ac:dyDescent="0.25">
      <c r="A1281" s="29">
        <v>1280</v>
      </c>
      <c r="B1281" s="1" t="s">
        <v>646</v>
      </c>
      <c r="C1281" s="1" t="s">
        <v>595</v>
      </c>
      <c r="D1281" s="10">
        <v>45045</v>
      </c>
      <c r="E1281" s="7">
        <v>0.4201388888888889</v>
      </c>
      <c r="F1281" s="7">
        <v>0.83680555555555547</v>
      </c>
      <c r="G1281" s="22">
        <v>1200</v>
      </c>
      <c r="H1281" s="22" t="s">
        <v>632</v>
      </c>
      <c r="I1281" s="23">
        <v>2.69</v>
      </c>
      <c r="J1281" s="23">
        <v>2.69</v>
      </c>
      <c r="K1281" s="23">
        <v>1.03</v>
      </c>
      <c r="L1281" s="23">
        <v>9.69</v>
      </c>
      <c r="M1281" s="23">
        <v>9.6</v>
      </c>
      <c r="N1281" s="23">
        <v>9.6</v>
      </c>
      <c r="O1281" s="23">
        <f t="shared" si="14"/>
        <v>1.2</v>
      </c>
      <c r="P1281" s="15">
        <v>0</v>
      </c>
      <c r="Q1281" s="15">
        <v>1.6664000000000001</v>
      </c>
      <c r="R1281" s="24">
        <v>16</v>
      </c>
      <c r="S1281" s="41">
        <v>1</v>
      </c>
      <c r="T1281" s="24">
        <f t="shared" si="16"/>
        <v>1.6664000000000001</v>
      </c>
      <c r="U1281" s="22">
        <v>1</v>
      </c>
      <c r="V1281" s="24">
        <v>1.6664000000000001</v>
      </c>
      <c r="W1281" s="15">
        <v>10</v>
      </c>
      <c r="X1281" s="141" t="s">
        <v>1746</v>
      </c>
      <c r="Y1281" s="141" t="s">
        <v>837</v>
      </c>
      <c r="Z1281" s="25" t="s">
        <v>633</v>
      </c>
    </row>
    <row r="1282" spans="1:26" x14ac:dyDescent="0.25">
      <c r="A1282" s="29">
        <v>1281</v>
      </c>
      <c r="B1282" s="1" t="s">
        <v>646</v>
      </c>
      <c r="C1282" s="1" t="s">
        <v>635</v>
      </c>
      <c r="D1282" s="10">
        <v>45046</v>
      </c>
      <c r="E1282" s="7">
        <v>0.50694444444444442</v>
      </c>
      <c r="F1282" s="7">
        <v>0.84027777777777779</v>
      </c>
      <c r="G1282" s="22">
        <v>1200</v>
      </c>
      <c r="H1282" s="22" t="s">
        <v>636</v>
      </c>
      <c r="I1282" s="23">
        <v>1.94</v>
      </c>
      <c r="J1282" s="23">
        <v>2.64</v>
      </c>
      <c r="K1282" s="23">
        <v>1.94</v>
      </c>
      <c r="L1282" s="23">
        <v>0</v>
      </c>
      <c r="M1282" s="23">
        <v>2.5</v>
      </c>
      <c r="N1282" s="23">
        <v>1.8</v>
      </c>
      <c r="O1282" s="23">
        <f t="shared" si="14"/>
        <v>0.96</v>
      </c>
      <c r="P1282" s="15">
        <v>0</v>
      </c>
      <c r="Q1282" s="15">
        <v>1.1289</v>
      </c>
      <c r="R1282" s="24">
        <v>3.4</v>
      </c>
      <c r="S1282" s="41">
        <v>1</v>
      </c>
      <c r="T1282" s="24">
        <f t="shared" si="16"/>
        <v>1.1289</v>
      </c>
      <c r="U1282" s="22">
        <v>1</v>
      </c>
      <c r="V1282" s="24">
        <v>1.1289</v>
      </c>
      <c r="W1282" s="15">
        <v>8</v>
      </c>
      <c r="X1282" s="15" t="s">
        <v>546</v>
      </c>
      <c r="Y1282" s="15" t="s">
        <v>1746</v>
      </c>
      <c r="Z1282" s="25" t="s">
        <v>637</v>
      </c>
    </row>
    <row r="1283" spans="1:26" x14ac:dyDescent="0.25">
      <c r="A1283" s="29">
        <v>1282</v>
      </c>
      <c r="B1283" s="1" t="s">
        <v>646</v>
      </c>
      <c r="C1283" s="1" t="s">
        <v>595</v>
      </c>
      <c r="D1283" s="10">
        <v>45046</v>
      </c>
      <c r="E1283" s="7">
        <v>0.3611111111111111</v>
      </c>
      <c r="F1283" s="7">
        <v>0.85763888888888884</v>
      </c>
      <c r="G1283" s="22">
        <v>1200</v>
      </c>
      <c r="H1283" s="22" t="s">
        <v>638</v>
      </c>
      <c r="I1283" s="23">
        <v>5.45</v>
      </c>
      <c r="J1283" s="23">
        <v>13.61</v>
      </c>
      <c r="K1283" s="23">
        <v>13.61</v>
      </c>
      <c r="L1283" s="23">
        <v>5.5</v>
      </c>
      <c r="M1283" s="23">
        <v>6.3</v>
      </c>
      <c r="N1283" s="23">
        <v>0</v>
      </c>
      <c r="O1283" s="23">
        <f t="shared" si="14"/>
        <v>1.3199999999999998</v>
      </c>
      <c r="P1283" s="15">
        <v>0</v>
      </c>
      <c r="Q1283" s="15">
        <v>1.3033999999999999</v>
      </c>
      <c r="R1283" s="24">
        <v>12.5</v>
      </c>
      <c r="S1283" s="41">
        <v>1</v>
      </c>
      <c r="T1283" s="24">
        <f t="shared" si="16"/>
        <v>1.3033999999999999</v>
      </c>
      <c r="U1283" s="22">
        <v>1</v>
      </c>
      <c r="V1283" s="24">
        <v>1.3033999999999999</v>
      </c>
      <c r="W1283" s="15">
        <v>11</v>
      </c>
      <c r="X1283" s="141" t="s">
        <v>1746</v>
      </c>
      <c r="Y1283" s="141" t="s">
        <v>838</v>
      </c>
      <c r="Z1283" s="25" t="s">
        <v>639</v>
      </c>
    </row>
    <row r="1284" spans="1:26" x14ac:dyDescent="0.25">
      <c r="A1284" s="29">
        <v>1283</v>
      </c>
      <c r="B1284" s="1" t="s">
        <v>646</v>
      </c>
      <c r="C1284" s="1" t="s">
        <v>595</v>
      </c>
      <c r="D1284" s="10">
        <v>45047</v>
      </c>
      <c r="E1284" s="7">
        <v>0.36458333333333331</v>
      </c>
      <c r="F1284" s="7">
        <v>0.86458333333333337</v>
      </c>
      <c r="G1284" s="22">
        <v>1200</v>
      </c>
      <c r="H1284" s="22" t="s">
        <v>25</v>
      </c>
      <c r="I1284" s="23">
        <v>13.61</v>
      </c>
      <c r="J1284" s="23">
        <v>17.239999999999998</v>
      </c>
      <c r="K1284" s="23">
        <v>5.42</v>
      </c>
      <c r="L1284" s="23">
        <v>0</v>
      </c>
      <c r="M1284" s="23">
        <v>7.5</v>
      </c>
      <c r="N1284" s="23">
        <v>2</v>
      </c>
      <c r="O1284" s="23">
        <f t="shared" si="14"/>
        <v>1.44</v>
      </c>
      <c r="P1284" s="15">
        <v>0</v>
      </c>
      <c r="Q1284" s="15">
        <v>1.5</v>
      </c>
      <c r="R1284" s="24">
        <v>11.5</v>
      </c>
      <c r="S1284" s="41">
        <v>1</v>
      </c>
      <c r="T1284" s="24">
        <f t="shared" si="16"/>
        <v>1.5</v>
      </c>
      <c r="U1284" s="22">
        <v>1</v>
      </c>
      <c r="V1284" s="24">
        <v>1.5</v>
      </c>
      <c r="W1284" s="15">
        <v>12</v>
      </c>
      <c r="X1284" s="141" t="s">
        <v>1746</v>
      </c>
      <c r="Y1284" s="141" t="s">
        <v>838</v>
      </c>
      <c r="Z1284" s="25" t="s">
        <v>641</v>
      </c>
    </row>
    <row r="1285" spans="1:26" x14ac:dyDescent="0.25">
      <c r="A1285" s="29">
        <v>1284</v>
      </c>
      <c r="B1285" s="1" t="s">
        <v>646</v>
      </c>
      <c r="C1285" s="1" t="s">
        <v>595</v>
      </c>
      <c r="D1285" s="10">
        <v>45048</v>
      </c>
      <c r="E1285" s="7">
        <v>0.36805555555555558</v>
      </c>
      <c r="F1285" s="7">
        <v>0.86805555555555547</v>
      </c>
      <c r="G1285" s="22">
        <v>1200</v>
      </c>
      <c r="H1285" s="22" t="s">
        <v>25</v>
      </c>
      <c r="I1285" s="23">
        <v>9.82</v>
      </c>
      <c r="J1285" s="23">
        <v>17.36</v>
      </c>
      <c r="K1285" s="23">
        <v>17.09</v>
      </c>
      <c r="L1285" s="23">
        <v>5</v>
      </c>
      <c r="M1285" s="23">
        <v>0</v>
      </c>
      <c r="N1285" s="23">
        <v>0</v>
      </c>
      <c r="O1285" s="23">
        <f t="shared" si="14"/>
        <v>1.44</v>
      </c>
      <c r="P1285" s="15">
        <v>0</v>
      </c>
      <c r="Q1285" s="15">
        <v>0.1661</v>
      </c>
      <c r="R1285" s="24">
        <v>0</v>
      </c>
      <c r="S1285" s="41">
        <v>1</v>
      </c>
      <c r="T1285" s="24">
        <f t="shared" si="16"/>
        <v>0.1661</v>
      </c>
      <c r="U1285" s="22">
        <v>1</v>
      </c>
      <c r="V1285" s="24">
        <v>0.1661</v>
      </c>
      <c r="W1285" s="15">
        <v>12</v>
      </c>
      <c r="X1285" s="141" t="s">
        <v>1746</v>
      </c>
      <c r="Y1285" s="141" t="s">
        <v>837</v>
      </c>
      <c r="Z1285" s="25" t="s">
        <v>642</v>
      </c>
    </row>
    <row r="1286" spans="1:26" x14ac:dyDescent="0.25">
      <c r="A1286" s="29">
        <v>1285</v>
      </c>
      <c r="B1286" s="1" t="s">
        <v>646</v>
      </c>
      <c r="C1286" s="1" t="s">
        <v>595</v>
      </c>
      <c r="D1286" s="10">
        <v>45049</v>
      </c>
      <c r="E1286" s="7">
        <v>0.36805555555555558</v>
      </c>
      <c r="F1286" s="7" t="s">
        <v>643</v>
      </c>
      <c r="G1286" s="22">
        <v>1200</v>
      </c>
      <c r="H1286" s="22" t="s">
        <v>25</v>
      </c>
      <c r="I1286" s="23">
        <v>14.64</v>
      </c>
      <c r="J1286" s="23">
        <v>16.61</v>
      </c>
      <c r="K1286" s="23">
        <v>4.9400000000000004</v>
      </c>
      <c r="L1286" s="23">
        <v>0</v>
      </c>
      <c r="M1286" s="23">
        <v>2.5</v>
      </c>
      <c r="N1286" s="23">
        <v>2.2999999999999998</v>
      </c>
      <c r="O1286" s="23">
        <f t="shared" si="14"/>
        <v>4.32</v>
      </c>
      <c r="P1286" s="15">
        <v>0</v>
      </c>
      <c r="Q1286" s="15">
        <v>4.2731000000000003</v>
      </c>
      <c r="R1286" s="24">
        <v>45.6</v>
      </c>
      <c r="S1286" s="41">
        <v>1</v>
      </c>
      <c r="T1286" s="24">
        <f t="shared" si="16"/>
        <v>4.2731000000000003</v>
      </c>
      <c r="U1286" s="22">
        <v>2</v>
      </c>
      <c r="V1286" s="24">
        <v>4.2731000000000003</v>
      </c>
      <c r="W1286" s="15">
        <v>36</v>
      </c>
      <c r="X1286" s="141" t="s">
        <v>1746</v>
      </c>
      <c r="Y1286" s="141" t="s">
        <v>837</v>
      </c>
      <c r="Z1286" s="25" t="s">
        <v>644</v>
      </c>
    </row>
    <row r="1287" spans="1:26" x14ac:dyDescent="0.25">
      <c r="A1287" s="29">
        <v>1286</v>
      </c>
      <c r="B1287" s="1" t="s">
        <v>646</v>
      </c>
      <c r="C1287" s="1" t="s">
        <v>595</v>
      </c>
      <c r="D1287" s="10">
        <v>45051</v>
      </c>
      <c r="E1287" s="7">
        <v>0.36458333333333331</v>
      </c>
      <c r="F1287" s="7">
        <v>0.82291666666666663</v>
      </c>
      <c r="G1287" s="22">
        <v>1200</v>
      </c>
      <c r="H1287" s="22" t="s">
        <v>648</v>
      </c>
      <c r="I1287" s="23">
        <v>10.51</v>
      </c>
      <c r="J1287" s="23">
        <v>15.98</v>
      </c>
      <c r="K1287" s="23">
        <v>6.52</v>
      </c>
      <c r="L1287" s="23">
        <v>2</v>
      </c>
      <c r="M1287" s="23">
        <v>9.5</v>
      </c>
      <c r="N1287" s="23">
        <v>5.5</v>
      </c>
      <c r="O1287" s="23">
        <f t="shared" si="14"/>
        <v>1.3199999999999998</v>
      </c>
      <c r="P1287" s="15">
        <v>0</v>
      </c>
      <c r="Q1287" s="15">
        <v>1.2021999999999999</v>
      </c>
      <c r="R1287" s="24">
        <v>4.5</v>
      </c>
      <c r="S1287" s="41">
        <v>1</v>
      </c>
      <c r="T1287" s="24">
        <f t="shared" si="16"/>
        <v>1.2021999999999999</v>
      </c>
      <c r="U1287" s="22">
        <v>6</v>
      </c>
      <c r="V1287" s="24">
        <v>1.4</v>
      </c>
      <c r="W1287" s="15">
        <v>11</v>
      </c>
      <c r="X1287" s="141" t="s">
        <v>1746</v>
      </c>
      <c r="Y1287" s="141" t="s">
        <v>837</v>
      </c>
      <c r="Z1287" s="25" t="s">
        <v>649</v>
      </c>
    </row>
    <row r="1288" spans="1:26" x14ac:dyDescent="0.25">
      <c r="A1288" s="29">
        <v>1287</v>
      </c>
      <c r="B1288" s="1" t="s">
        <v>651</v>
      </c>
      <c r="C1288" s="1" t="s">
        <v>652</v>
      </c>
      <c r="D1288" s="10">
        <v>45052</v>
      </c>
      <c r="E1288" s="7">
        <v>0.46180555555555558</v>
      </c>
      <c r="F1288" s="7">
        <v>0.83680555555555547</v>
      </c>
      <c r="G1288" s="22">
        <v>1200</v>
      </c>
      <c r="H1288" s="22" t="s">
        <v>653</v>
      </c>
      <c r="I1288" s="23">
        <v>0</v>
      </c>
      <c r="J1288" s="23">
        <v>4.09</v>
      </c>
      <c r="K1288" s="23">
        <v>1.89</v>
      </c>
      <c r="L1288" s="23">
        <v>0</v>
      </c>
      <c r="M1288" s="23">
        <v>3.3</v>
      </c>
      <c r="N1288" s="23">
        <v>1.5</v>
      </c>
      <c r="O1288" s="23">
        <f t="shared" si="14"/>
        <v>1.08</v>
      </c>
      <c r="P1288" s="15">
        <v>0</v>
      </c>
      <c r="Q1288" s="15">
        <v>0.76319999999999999</v>
      </c>
      <c r="R1288" s="24">
        <v>4.8</v>
      </c>
      <c r="S1288" s="41">
        <v>1</v>
      </c>
      <c r="T1288" s="24">
        <f t="shared" ref="T1288:T1306" si="17">(Q1288-P1288)*S1288</f>
        <v>0.76319999999999999</v>
      </c>
      <c r="U1288" s="22">
        <v>1</v>
      </c>
      <c r="V1288" s="24">
        <v>0.76319999999999999</v>
      </c>
      <c r="W1288" s="15">
        <v>9</v>
      </c>
      <c r="X1288" s="141" t="s">
        <v>1746</v>
      </c>
      <c r="Y1288" s="141" t="s">
        <v>837</v>
      </c>
      <c r="Z1288" s="25" t="s">
        <v>654</v>
      </c>
    </row>
    <row r="1289" spans="1:26" x14ac:dyDescent="0.25">
      <c r="A1289" s="29">
        <v>1288</v>
      </c>
      <c r="B1289" s="1" t="s">
        <v>655</v>
      </c>
      <c r="C1289" s="1" t="s">
        <v>652</v>
      </c>
      <c r="D1289" s="10">
        <v>45053</v>
      </c>
      <c r="E1289" s="7">
        <v>0.39583333333333331</v>
      </c>
      <c r="F1289" s="7">
        <v>0.85416666666666663</v>
      </c>
      <c r="G1289" s="22">
        <v>1200</v>
      </c>
      <c r="H1289" s="22" t="s">
        <v>578</v>
      </c>
      <c r="I1289" s="23">
        <v>1.5</v>
      </c>
      <c r="J1289" s="23">
        <v>2.25</v>
      </c>
      <c r="K1289" s="23">
        <v>1.56</v>
      </c>
      <c r="L1289" s="23">
        <v>1.4</v>
      </c>
      <c r="M1289" s="23">
        <v>3.6</v>
      </c>
      <c r="N1289" s="23">
        <v>1.8</v>
      </c>
      <c r="O1289" s="23">
        <f t="shared" si="14"/>
        <v>1.3199999999999998</v>
      </c>
      <c r="P1289" s="15">
        <v>0</v>
      </c>
      <c r="Q1289" s="15">
        <v>1.0357000000000001</v>
      </c>
      <c r="R1289" s="24">
        <v>6.6</v>
      </c>
      <c r="S1289" s="41">
        <v>1</v>
      </c>
      <c r="T1289" s="24">
        <f t="shared" si="17"/>
        <v>1.0357000000000001</v>
      </c>
      <c r="U1289" s="22">
        <v>1</v>
      </c>
      <c r="V1289" s="24">
        <v>1.0357000000000001</v>
      </c>
      <c r="W1289" s="15">
        <v>11</v>
      </c>
      <c r="X1289" s="141" t="s">
        <v>1746</v>
      </c>
      <c r="Y1289" s="141" t="s">
        <v>837</v>
      </c>
      <c r="Z1289" s="25" t="s">
        <v>656</v>
      </c>
    </row>
    <row r="1290" spans="1:26" x14ac:dyDescent="0.25">
      <c r="A1290" s="29">
        <v>1289</v>
      </c>
      <c r="B1290" s="1" t="s">
        <v>657</v>
      </c>
      <c r="C1290" s="1" t="s">
        <v>658</v>
      </c>
      <c r="D1290" s="10">
        <v>45053</v>
      </c>
      <c r="E1290" s="7">
        <v>0.51388888888888895</v>
      </c>
      <c r="F1290" s="7">
        <v>0.90277777777777779</v>
      </c>
      <c r="G1290" s="22">
        <v>1200</v>
      </c>
      <c r="H1290" s="22" t="s">
        <v>659</v>
      </c>
      <c r="I1290" s="23">
        <v>2.21</v>
      </c>
      <c r="J1290" s="23">
        <v>9.26</v>
      </c>
      <c r="K1290" s="23">
        <v>6.01</v>
      </c>
      <c r="L1290" s="23">
        <v>0</v>
      </c>
      <c r="M1290" s="23">
        <v>14</v>
      </c>
      <c r="N1290" s="23">
        <v>13.7</v>
      </c>
      <c r="O1290" s="23">
        <f t="shared" si="14"/>
        <v>0.96</v>
      </c>
      <c r="P1290" s="15">
        <v>5.2</v>
      </c>
      <c r="Q1290" s="15">
        <v>5.4</v>
      </c>
      <c r="R1290" s="24">
        <v>1.2</v>
      </c>
      <c r="S1290" s="41">
        <v>1</v>
      </c>
      <c r="T1290" s="24">
        <f t="shared" si="17"/>
        <v>0.20000000000000018</v>
      </c>
      <c r="U1290" s="22">
        <v>1</v>
      </c>
      <c r="V1290" s="24">
        <v>0.20000000000000018</v>
      </c>
      <c r="W1290" s="15">
        <v>8</v>
      </c>
      <c r="X1290" s="141" t="s">
        <v>1746</v>
      </c>
      <c r="Y1290" s="141" t="s">
        <v>1746</v>
      </c>
      <c r="Z1290" s="25" t="s">
        <v>660</v>
      </c>
    </row>
    <row r="1291" spans="1:26" x14ac:dyDescent="0.25">
      <c r="A1291" s="29">
        <v>1290</v>
      </c>
      <c r="B1291" s="1" t="s">
        <v>655</v>
      </c>
      <c r="C1291" s="1" t="s">
        <v>652</v>
      </c>
      <c r="D1291" s="10">
        <v>45054</v>
      </c>
      <c r="E1291" s="7">
        <v>0.3576388888888889</v>
      </c>
      <c r="F1291" s="7">
        <v>0.83333333333333337</v>
      </c>
      <c r="G1291" s="22">
        <v>1200</v>
      </c>
      <c r="H1291" s="22" t="s">
        <v>661</v>
      </c>
      <c r="I1291" s="23">
        <v>1.36</v>
      </c>
      <c r="J1291" s="23">
        <v>9.07</v>
      </c>
      <c r="K1291" s="23">
        <v>5.89</v>
      </c>
      <c r="L1291" s="23">
        <v>1.2</v>
      </c>
      <c r="M1291" s="23">
        <v>4.5</v>
      </c>
      <c r="N1291" s="23">
        <v>2.7</v>
      </c>
      <c r="O1291" s="23">
        <f t="shared" si="14"/>
        <v>1.2</v>
      </c>
      <c r="P1291" s="15">
        <v>0</v>
      </c>
      <c r="Q1291" s="15">
        <v>0.78690000000000004</v>
      </c>
      <c r="R1291" s="24">
        <v>7</v>
      </c>
      <c r="S1291" s="41">
        <v>1</v>
      </c>
      <c r="T1291" s="24">
        <f t="shared" si="17"/>
        <v>0.78690000000000004</v>
      </c>
      <c r="U1291" s="22">
        <v>6</v>
      </c>
      <c r="V1291" s="24">
        <v>0.80549999999999999</v>
      </c>
      <c r="W1291" s="15">
        <v>10</v>
      </c>
      <c r="X1291" s="141" t="s">
        <v>1746</v>
      </c>
      <c r="Y1291" s="141" t="s">
        <v>837</v>
      </c>
      <c r="Z1291" s="25" t="s">
        <v>662</v>
      </c>
    </row>
    <row r="1292" spans="1:26" x14ac:dyDescent="0.25">
      <c r="A1292" s="29">
        <v>1291</v>
      </c>
      <c r="B1292" s="1" t="s">
        <v>657</v>
      </c>
      <c r="C1292" s="1" t="s">
        <v>663</v>
      </c>
      <c r="D1292" s="10">
        <v>45054</v>
      </c>
      <c r="E1292" s="7">
        <v>0.45833333333333331</v>
      </c>
      <c r="F1292" s="7">
        <v>0.91666666666666663</v>
      </c>
      <c r="G1292" s="22">
        <v>1200</v>
      </c>
      <c r="H1292" s="22" t="s">
        <v>659</v>
      </c>
      <c r="I1292" s="23">
        <v>1.92</v>
      </c>
      <c r="J1292" s="23">
        <v>10.23</v>
      </c>
      <c r="K1292" s="23">
        <v>10</v>
      </c>
      <c r="L1292" s="23">
        <v>7.3</v>
      </c>
      <c r="M1292" s="23" t="s">
        <v>664</v>
      </c>
      <c r="N1292" s="23">
        <v>7.8</v>
      </c>
      <c r="O1292" s="23">
        <f t="shared" si="14"/>
        <v>1.08</v>
      </c>
      <c r="P1292" s="15">
        <v>2.8</v>
      </c>
      <c r="Q1292" s="15">
        <v>3</v>
      </c>
      <c r="R1292" s="24">
        <v>1.8</v>
      </c>
      <c r="S1292" s="41">
        <v>1</v>
      </c>
      <c r="T1292" s="24">
        <f t="shared" si="17"/>
        <v>0.20000000000000018</v>
      </c>
      <c r="U1292" s="22">
        <v>1</v>
      </c>
      <c r="V1292" s="24">
        <v>0.20000000000000018</v>
      </c>
      <c r="W1292" s="15">
        <v>9</v>
      </c>
      <c r="X1292" s="141" t="s">
        <v>1746</v>
      </c>
      <c r="Y1292" s="141" t="s">
        <v>1746</v>
      </c>
      <c r="Z1292" s="25" t="s">
        <v>665</v>
      </c>
    </row>
    <row r="1293" spans="1:26" x14ac:dyDescent="0.25">
      <c r="A1293" s="29">
        <v>1292</v>
      </c>
      <c r="B1293" s="1" t="s">
        <v>655</v>
      </c>
      <c r="C1293" s="1" t="s">
        <v>666</v>
      </c>
      <c r="D1293" s="10">
        <v>45055</v>
      </c>
      <c r="E1293" s="7">
        <v>0.41666666666666669</v>
      </c>
      <c r="F1293" s="7">
        <v>0.70833333333333337</v>
      </c>
      <c r="G1293" s="22">
        <v>1200</v>
      </c>
      <c r="H1293" s="22" t="s">
        <v>667</v>
      </c>
      <c r="I1293" s="23">
        <v>6.71</v>
      </c>
      <c r="J1293" s="23">
        <v>7.65</v>
      </c>
      <c r="K1293" s="23">
        <v>4.3899999999999997</v>
      </c>
      <c r="L1293" s="23">
        <v>0</v>
      </c>
      <c r="M1293" s="23">
        <v>4</v>
      </c>
      <c r="N1293" s="23">
        <v>2.5</v>
      </c>
      <c r="O1293" s="23">
        <f t="shared" si="14"/>
        <v>0.84</v>
      </c>
      <c r="P1293" s="15">
        <v>0</v>
      </c>
      <c r="Q1293" s="15">
        <v>0.76759999999999995</v>
      </c>
      <c r="R1293" s="24">
        <v>4.5</v>
      </c>
      <c r="S1293" s="41">
        <v>4</v>
      </c>
      <c r="T1293" s="24">
        <f t="shared" si="17"/>
        <v>3.0703999999999998</v>
      </c>
      <c r="U1293" s="22">
        <v>9</v>
      </c>
      <c r="V1293" s="24">
        <v>3.3525999999999998</v>
      </c>
      <c r="W1293" s="15">
        <v>7</v>
      </c>
      <c r="X1293" s="15" t="s">
        <v>547</v>
      </c>
      <c r="Y1293" s="15" t="s">
        <v>1746</v>
      </c>
      <c r="Z1293" s="25" t="s">
        <v>668</v>
      </c>
    </row>
    <row r="1294" spans="1:26" x14ac:dyDescent="0.25">
      <c r="A1294" s="29">
        <v>1293</v>
      </c>
      <c r="B1294" s="1" t="s">
        <v>657</v>
      </c>
      <c r="C1294" s="1" t="s">
        <v>669</v>
      </c>
      <c r="D1294" s="10">
        <v>45055</v>
      </c>
      <c r="E1294" s="7">
        <v>0.49305555555555558</v>
      </c>
      <c r="F1294" s="7">
        <v>0.91319444444444453</v>
      </c>
      <c r="G1294" s="22">
        <v>1200</v>
      </c>
      <c r="H1294" s="22" t="s">
        <v>659</v>
      </c>
      <c r="I1294" s="23">
        <v>3.26</v>
      </c>
      <c r="J1294" s="23">
        <v>8.1</v>
      </c>
      <c r="K1294" s="23">
        <v>3.32</v>
      </c>
      <c r="L1294" s="23">
        <v>12.2</v>
      </c>
      <c r="M1294" s="23">
        <v>7.3</v>
      </c>
      <c r="N1294" s="23">
        <v>15</v>
      </c>
      <c r="O1294" s="23">
        <f t="shared" si="14"/>
        <v>1.08</v>
      </c>
      <c r="P1294" s="15">
        <v>5.8</v>
      </c>
      <c r="Q1294" s="15">
        <v>6</v>
      </c>
      <c r="R1294" s="24">
        <v>2</v>
      </c>
      <c r="S1294" s="41">
        <v>1</v>
      </c>
      <c r="T1294" s="24">
        <f t="shared" si="17"/>
        <v>0.20000000000000018</v>
      </c>
      <c r="U1294" s="22">
        <v>1</v>
      </c>
      <c r="V1294" s="24">
        <v>0.20000000000000018</v>
      </c>
      <c r="W1294" s="15">
        <v>9</v>
      </c>
      <c r="X1294" s="141" t="s">
        <v>1746</v>
      </c>
      <c r="Y1294" s="141" t="s">
        <v>1746</v>
      </c>
      <c r="Z1294" s="25" t="s">
        <v>670</v>
      </c>
    </row>
    <row r="1295" spans="1:26" x14ac:dyDescent="0.25">
      <c r="A1295" s="29">
        <v>1294</v>
      </c>
      <c r="B1295" s="1" t="s">
        <v>657</v>
      </c>
      <c r="C1295" s="1" t="s">
        <v>671</v>
      </c>
      <c r="D1295" s="10">
        <v>45056</v>
      </c>
      <c r="E1295" s="7">
        <v>0.51388888888888895</v>
      </c>
      <c r="F1295" s="7">
        <v>0.80555555555555547</v>
      </c>
      <c r="G1295" s="22">
        <v>1200</v>
      </c>
      <c r="H1295" s="22" t="s">
        <v>672</v>
      </c>
      <c r="I1295" s="23">
        <v>3</v>
      </c>
      <c r="J1295" s="23">
        <v>3.4</v>
      </c>
      <c r="K1295" s="23">
        <v>2.59</v>
      </c>
      <c r="L1295" s="23">
        <v>0</v>
      </c>
      <c r="M1295" s="23">
        <v>3</v>
      </c>
      <c r="N1295" s="23">
        <v>2.7</v>
      </c>
      <c r="O1295" s="23">
        <f t="shared" si="14"/>
        <v>0.84</v>
      </c>
      <c r="P1295" s="15">
        <v>0</v>
      </c>
      <c r="Q1295" s="15">
        <v>1.4436</v>
      </c>
      <c r="R1295" s="24">
        <v>3.2</v>
      </c>
      <c r="S1295" s="41">
        <v>5</v>
      </c>
      <c r="T1295" s="24">
        <f t="shared" si="17"/>
        <v>7.218</v>
      </c>
      <c r="U1295" s="22">
        <v>22</v>
      </c>
      <c r="V1295" s="24">
        <f>32.1147/21*22</f>
        <v>33.643971428571433</v>
      </c>
      <c r="W1295" s="15">
        <v>7</v>
      </c>
      <c r="X1295" s="141" t="s">
        <v>1746</v>
      </c>
      <c r="Y1295" s="141" t="s">
        <v>1746</v>
      </c>
      <c r="Z1295" s="25" t="s">
        <v>673</v>
      </c>
    </row>
    <row r="1296" spans="1:26" x14ac:dyDescent="0.25">
      <c r="A1296" s="29">
        <v>1295</v>
      </c>
      <c r="B1296" s="1" t="s">
        <v>657</v>
      </c>
      <c r="C1296" s="1" t="s">
        <v>682</v>
      </c>
      <c r="D1296" s="10">
        <v>45057</v>
      </c>
      <c r="E1296" s="7">
        <v>0.46527777777777773</v>
      </c>
      <c r="F1296" s="7">
        <v>0.79861111111111116</v>
      </c>
      <c r="G1296" s="22">
        <v>1200</v>
      </c>
      <c r="H1296" s="22" t="s">
        <v>683</v>
      </c>
      <c r="I1296" s="23">
        <v>3.94</v>
      </c>
      <c r="J1296" s="23">
        <v>4.76</v>
      </c>
      <c r="K1296" s="23">
        <v>0.21</v>
      </c>
      <c r="L1296" s="23">
        <v>0</v>
      </c>
      <c r="M1296" s="23">
        <v>0</v>
      </c>
      <c r="N1296" s="23">
        <v>0</v>
      </c>
      <c r="O1296" s="23">
        <f t="shared" si="14"/>
        <v>0.96</v>
      </c>
      <c r="P1296" s="15">
        <v>0</v>
      </c>
      <c r="Q1296" s="15">
        <v>0</v>
      </c>
      <c r="R1296" s="24">
        <v>0.5</v>
      </c>
      <c r="S1296" s="41">
        <v>1</v>
      </c>
      <c r="T1296" s="24">
        <f t="shared" si="17"/>
        <v>0</v>
      </c>
      <c r="U1296" s="22">
        <v>1</v>
      </c>
      <c r="V1296" s="24">
        <v>0</v>
      </c>
      <c r="W1296" s="15">
        <v>8</v>
      </c>
      <c r="X1296" s="15" t="s">
        <v>692</v>
      </c>
      <c r="Y1296" s="15" t="s">
        <v>1746</v>
      </c>
      <c r="Z1296" s="25" t="s">
        <v>684</v>
      </c>
    </row>
    <row r="1297" spans="1:26" x14ac:dyDescent="0.25">
      <c r="A1297" s="29">
        <v>1296</v>
      </c>
      <c r="B1297" s="1" t="s">
        <v>685</v>
      </c>
      <c r="C1297" s="1" t="s">
        <v>689</v>
      </c>
      <c r="D1297" s="10">
        <v>45057</v>
      </c>
      <c r="E1297" s="7">
        <v>0.33333333333333331</v>
      </c>
      <c r="F1297" s="7">
        <v>0.83333333333333337</v>
      </c>
      <c r="G1297" s="22">
        <v>1200</v>
      </c>
      <c r="H1297" s="22" t="s">
        <v>686</v>
      </c>
      <c r="I1297" s="23">
        <v>13.67</v>
      </c>
      <c r="J1297" s="23">
        <v>15.6</v>
      </c>
      <c r="K1297" s="23">
        <v>4.67</v>
      </c>
      <c r="L1297" s="23">
        <v>0.6</v>
      </c>
      <c r="M1297" s="23">
        <v>8</v>
      </c>
      <c r="N1297" s="23">
        <v>2</v>
      </c>
      <c r="O1297" s="23">
        <f t="shared" si="14"/>
        <v>1.44</v>
      </c>
      <c r="P1297" s="15">
        <v>0</v>
      </c>
      <c r="Q1297" s="15">
        <v>1.5381</v>
      </c>
      <c r="R1297" s="24">
        <v>12.5</v>
      </c>
      <c r="S1297" s="41">
        <v>1</v>
      </c>
      <c r="T1297" s="24">
        <f t="shared" si="17"/>
        <v>1.5381</v>
      </c>
      <c r="U1297" s="22">
        <v>6</v>
      </c>
      <c r="V1297" s="24">
        <v>1.5381</v>
      </c>
      <c r="W1297" s="15">
        <v>12</v>
      </c>
      <c r="X1297" s="15" t="s">
        <v>547</v>
      </c>
      <c r="Y1297" s="141" t="s">
        <v>837</v>
      </c>
      <c r="Z1297" s="25" t="s">
        <v>687</v>
      </c>
    </row>
    <row r="1298" spans="1:26" x14ac:dyDescent="0.25">
      <c r="A1298" s="29">
        <v>1297</v>
      </c>
      <c r="B1298" s="1" t="s">
        <v>688</v>
      </c>
      <c r="C1298" s="1" t="s">
        <v>690</v>
      </c>
      <c r="D1298" s="10">
        <v>45057</v>
      </c>
      <c r="E1298" s="7">
        <v>0.43055555555555558</v>
      </c>
      <c r="F1298" s="7">
        <v>0.84722222222222221</v>
      </c>
      <c r="G1298" s="22">
        <v>1200</v>
      </c>
      <c r="H1298" s="22" t="s">
        <v>32</v>
      </c>
      <c r="I1298" s="23">
        <v>1.69</v>
      </c>
      <c r="J1298" s="23">
        <v>2.1</v>
      </c>
      <c r="K1298" s="23">
        <v>1.82</v>
      </c>
      <c r="L1298" s="23">
        <v>0</v>
      </c>
      <c r="M1298" s="23">
        <v>2</v>
      </c>
      <c r="N1298" s="23">
        <v>1.4</v>
      </c>
      <c r="O1298" s="23">
        <f t="shared" si="14"/>
        <v>1.2</v>
      </c>
      <c r="P1298" s="15">
        <v>0</v>
      </c>
      <c r="Q1298" s="15">
        <v>1.3280000000000001</v>
      </c>
      <c r="R1298" s="24">
        <v>2.5</v>
      </c>
      <c r="S1298" s="41">
        <v>5</v>
      </c>
      <c r="T1298" s="24">
        <f t="shared" si="17"/>
        <v>6.6400000000000006</v>
      </c>
      <c r="U1298" s="22">
        <v>21</v>
      </c>
      <c r="V1298" s="24">
        <f>27.2/20*21</f>
        <v>28.56</v>
      </c>
      <c r="W1298" s="15">
        <v>10</v>
      </c>
      <c r="X1298" s="15" t="s">
        <v>546</v>
      </c>
      <c r="Y1298" s="15" t="s">
        <v>1746</v>
      </c>
      <c r="Z1298" s="25" t="s">
        <v>691</v>
      </c>
    </row>
    <row r="1299" spans="1:26" x14ac:dyDescent="0.25">
      <c r="A1299" s="29">
        <v>1298</v>
      </c>
      <c r="B1299" s="29" t="s">
        <v>111</v>
      </c>
      <c r="C1299" s="26" t="s">
        <v>693</v>
      </c>
      <c r="D1299" s="10">
        <v>45058</v>
      </c>
      <c r="E1299" s="7">
        <v>0.5</v>
      </c>
      <c r="F1299" s="7">
        <v>0.66666666666666663</v>
      </c>
      <c r="G1299" s="22">
        <v>1200</v>
      </c>
      <c r="H1299" s="22" t="s">
        <v>50</v>
      </c>
      <c r="I1299" s="23">
        <v>7.74</v>
      </c>
      <c r="J1299" s="23">
        <v>8.41</v>
      </c>
      <c r="K1299" s="23">
        <v>8.41</v>
      </c>
      <c r="L1299" s="23">
        <v>0</v>
      </c>
      <c r="M1299" s="23">
        <v>0</v>
      </c>
      <c r="N1299" s="23">
        <v>0</v>
      </c>
      <c r="O1299" s="23">
        <f t="shared" si="14"/>
        <v>0.48</v>
      </c>
      <c r="P1299" s="15">
        <v>0</v>
      </c>
      <c r="Q1299" s="15">
        <v>0.25650000000000001</v>
      </c>
      <c r="R1299" s="24">
        <v>0</v>
      </c>
      <c r="S1299" s="41">
        <v>1</v>
      </c>
      <c r="T1299" s="24">
        <f t="shared" si="17"/>
        <v>0.25650000000000001</v>
      </c>
      <c r="U1299" s="22">
        <v>1</v>
      </c>
      <c r="V1299" s="24">
        <v>0.25650000000000001</v>
      </c>
      <c r="W1299" s="15">
        <v>4</v>
      </c>
      <c r="X1299" s="15" t="s">
        <v>692</v>
      </c>
      <c r="Y1299" s="15" t="s">
        <v>1746</v>
      </c>
      <c r="Z1299" s="25" t="s">
        <v>694</v>
      </c>
    </row>
    <row r="1300" spans="1:26" x14ac:dyDescent="0.25">
      <c r="A1300" s="29">
        <v>1299</v>
      </c>
      <c r="B1300" s="1" t="s">
        <v>123</v>
      </c>
      <c r="C1300" s="1" t="s">
        <v>34</v>
      </c>
      <c r="D1300" s="10">
        <v>45058</v>
      </c>
      <c r="E1300" s="7">
        <v>0.47916666666666669</v>
      </c>
      <c r="F1300" s="7">
        <v>0.77083333333333337</v>
      </c>
      <c r="G1300" s="22">
        <v>1200</v>
      </c>
      <c r="H1300" s="22" t="s">
        <v>695</v>
      </c>
      <c r="I1300" s="23">
        <v>1.63</v>
      </c>
      <c r="J1300" s="23">
        <v>2.74</v>
      </c>
      <c r="K1300" s="23">
        <v>0.63</v>
      </c>
      <c r="L1300" s="23">
        <v>0</v>
      </c>
      <c r="M1300" s="23">
        <v>2.4</v>
      </c>
      <c r="N1300" s="23">
        <v>2.4</v>
      </c>
      <c r="O1300" s="23">
        <f t="shared" si="14"/>
        <v>0.84</v>
      </c>
      <c r="P1300" s="15">
        <v>0</v>
      </c>
      <c r="Q1300" s="15">
        <v>1.0972999999999999</v>
      </c>
      <c r="R1300" s="24">
        <v>0.15</v>
      </c>
      <c r="S1300" s="41">
        <v>5</v>
      </c>
      <c r="T1300" s="24">
        <f t="shared" si="17"/>
        <v>5.4864999999999995</v>
      </c>
      <c r="U1300" s="22">
        <v>20</v>
      </c>
      <c r="V1300" s="24">
        <v>19.878399999999999</v>
      </c>
      <c r="W1300" s="15">
        <v>7</v>
      </c>
      <c r="X1300" s="15" t="s">
        <v>547</v>
      </c>
      <c r="Y1300" s="15" t="s">
        <v>1746</v>
      </c>
      <c r="Z1300" s="25" t="s">
        <v>696</v>
      </c>
    </row>
    <row r="1301" spans="1:26" x14ac:dyDescent="0.25">
      <c r="A1301" s="29">
        <v>1300</v>
      </c>
      <c r="B1301" s="1" t="s">
        <v>702</v>
      </c>
      <c r="C1301" s="1" t="s">
        <v>708</v>
      </c>
      <c r="D1301" s="10">
        <v>45060</v>
      </c>
      <c r="E1301" s="7">
        <v>0.52083333333333337</v>
      </c>
      <c r="F1301" s="7">
        <v>0.8125</v>
      </c>
      <c r="G1301" s="22">
        <v>1200</v>
      </c>
      <c r="H1301" s="22" t="s">
        <v>703</v>
      </c>
      <c r="I1301" s="23">
        <v>2.75</v>
      </c>
      <c r="J1301" s="23">
        <v>3.6</v>
      </c>
      <c r="K1301" s="23">
        <v>3.13</v>
      </c>
      <c r="L1301" s="23">
        <v>5.5</v>
      </c>
      <c r="M1301" s="23">
        <v>13</v>
      </c>
      <c r="N1301" s="23">
        <v>12</v>
      </c>
      <c r="O1301" s="23">
        <f t="shared" si="14"/>
        <v>0.84</v>
      </c>
      <c r="P1301" s="15">
        <v>0</v>
      </c>
      <c r="Q1301" s="15">
        <v>8.7890999999999995</v>
      </c>
      <c r="R1301" s="24">
        <v>4</v>
      </c>
      <c r="S1301" s="41">
        <v>5</v>
      </c>
      <c r="T1301" s="24">
        <f t="shared" si="17"/>
        <v>43.945499999999996</v>
      </c>
      <c r="U1301" s="22">
        <v>12</v>
      </c>
      <c r="V1301" s="24">
        <v>103.7863</v>
      </c>
      <c r="W1301" s="15">
        <v>7</v>
      </c>
      <c r="X1301" s="141" t="s">
        <v>1746</v>
      </c>
      <c r="Y1301" s="141" t="s">
        <v>1746</v>
      </c>
      <c r="Z1301" s="25" t="s">
        <v>704</v>
      </c>
    </row>
    <row r="1302" spans="1:26" x14ac:dyDescent="0.25">
      <c r="A1302" s="29">
        <v>1301</v>
      </c>
      <c r="B1302" s="1" t="s">
        <v>706</v>
      </c>
      <c r="C1302" s="1" t="s">
        <v>705</v>
      </c>
      <c r="D1302" s="10">
        <v>45060</v>
      </c>
      <c r="E1302" s="7">
        <v>0.3923611111111111</v>
      </c>
      <c r="F1302" s="7">
        <v>0.80902777777777779</v>
      </c>
      <c r="G1302" s="22">
        <v>1200</v>
      </c>
      <c r="H1302" s="22" t="s">
        <v>25</v>
      </c>
      <c r="I1302" s="23">
        <v>5.57</v>
      </c>
      <c r="J1302" s="23">
        <v>10.06</v>
      </c>
      <c r="K1302" s="23">
        <v>5.45</v>
      </c>
      <c r="L1302" s="23">
        <v>0</v>
      </c>
      <c r="M1302" s="23">
        <v>5.5</v>
      </c>
      <c r="N1302" s="23">
        <v>1.6</v>
      </c>
      <c r="O1302" s="23">
        <f t="shared" si="14"/>
        <v>1.2</v>
      </c>
      <c r="P1302" s="15">
        <v>0</v>
      </c>
      <c r="Q1302" s="15">
        <v>0.93669999999999998</v>
      </c>
      <c r="R1302" s="24">
        <v>5.5</v>
      </c>
      <c r="S1302" s="41">
        <v>1</v>
      </c>
      <c r="T1302" s="24">
        <f t="shared" si="17"/>
        <v>0.93669999999999998</v>
      </c>
      <c r="U1302" s="22">
        <v>18</v>
      </c>
      <c r="V1302" s="24">
        <v>0.9</v>
      </c>
      <c r="W1302" s="15">
        <v>10</v>
      </c>
      <c r="X1302" s="141" t="s">
        <v>1746</v>
      </c>
      <c r="Y1302" s="141" t="s">
        <v>837</v>
      </c>
      <c r="Z1302" s="25" t="s">
        <v>707</v>
      </c>
    </row>
    <row r="1303" spans="1:26" x14ac:dyDescent="0.25">
      <c r="A1303" s="29">
        <v>1302</v>
      </c>
      <c r="B1303" s="1" t="s">
        <v>712</v>
      </c>
      <c r="C1303" s="1" t="s">
        <v>713</v>
      </c>
      <c r="D1303" s="10">
        <v>45061</v>
      </c>
      <c r="E1303" s="7">
        <v>0.41666666666666669</v>
      </c>
      <c r="F1303" s="7">
        <v>0.78472222222222221</v>
      </c>
      <c r="G1303" s="22">
        <v>1200</v>
      </c>
      <c r="H1303" s="22" t="s">
        <v>714</v>
      </c>
      <c r="I1303" s="23">
        <v>1.37</v>
      </c>
      <c r="J1303" s="23">
        <v>10.9</v>
      </c>
      <c r="K1303" s="23">
        <v>4.82</v>
      </c>
      <c r="L1303" s="23">
        <v>1.8</v>
      </c>
      <c r="M1303" s="23">
        <v>1.8</v>
      </c>
      <c r="N1303" s="23">
        <v>0</v>
      </c>
      <c r="O1303" s="23">
        <f t="shared" si="14"/>
        <v>0.96</v>
      </c>
      <c r="P1303" s="15">
        <v>0</v>
      </c>
      <c r="Q1303" s="15">
        <v>0.99150000000000005</v>
      </c>
      <c r="R1303" s="24">
        <v>0.5</v>
      </c>
      <c r="S1303" s="41">
        <v>5</v>
      </c>
      <c r="T1303" s="24">
        <f t="shared" si="17"/>
        <v>4.9575000000000005</v>
      </c>
      <c r="U1303" s="22">
        <v>17</v>
      </c>
      <c r="V1303" s="24">
        <v>17.012</v>
      </c>
      <c r="W1303" s="15">
        <v>8</v>
      </c>
      <c r="X1303" s="141" t="s">
        <v>1746</v>
      </c>
      <c r="Y1303" s="141" t="s">
        <v>1746</v>
      </c>
      <c r="Z1303" s="25" t="s">
        <v>715</v>
      </c>
    </row>
    <row r="1304" spans="1:26" x14ac:dyDescent="0.25">
      <c r="A1304" s="29">
        <v>1303</v>
      </c>
      <c r="B1304" s="1" t="s">
        <v>685</v>
      </c>
      <c r="C1304" s="1" t="s">
        <v>723</v>
      </c>
      <c r="D1304" s="10">
        <v>45063</v>
      </c>
      <c r="E1304" s="7">
        <v>0.43055555555555558</v>
      </c>
      <c r="F1304" s="7">
        <v>0.84722222222222221</v>
      </c>
      <c r="G1304" s="22">
        <v>1200</v>
      </c>
      <c r="H1304" s="22" t="s">
        <v>25</v>
      </c>
      <c r="I1304" s="23">
        <v>13.77</v>
      </c>
      <c r="J1304" s="23">
        <v>15.86</v>
      </c>
      <c r="K1304" s="23">
        <v>4.57</v>
      </c>
      <c r="L1304" s="23">
        <v>0</v>
      </c>
      <c r="M1304" s="23">
        <v>10</v>
      </c>
      <c r="N1304" s="23">
        <v>2.4</v>
      </c>
      <c r="O1304" s="23">
        <f t="shared" si="14"/>
        <v>1.2</v>
      </c>
      <c r="P1304" s="15">
        <v>0</v>
      </c>
      <c r="Q1304" s="15">
        <v>1.4576</v>
      </c>
      <c r="R1304" s="24">
        <v>6.5</v>
      </c>
      <c r="S1304" s="41">
        <v>1</v>
      </c>
      <c r="T1304" s="24">
        <f t="shared" si="17"/>
        <v>1.4576</v>
      </c>
      <c r="U1304" s="22">
        <v>8</v>
      </c>
      <c r="V1304" s="24">
        <v>1.4576</v>
      </c>
      <c r="W1304" s="15">
        <v>10</v>
      </c>
      <c r="X1304" s="141" t="s">
        <v>1746</v>
      </c>
      <c r="Y1304" s="141" t="s">
        <v>837</v>
      </c>
      <c r="Z1304" s="25" t="s">
        <v>724</v>
      </c>
    </row>
    <row r="1305" spans="1:26" x14ac:dyDescent="0.25">
      <c r="A1305" s="29">
        <v>1304</v>
      </c>
      <c r="B1305" s="1" t="s">
        <v>137</v>
      </c>
      <c r="C1305" s="1" t="s">
        <v>511</v>
      </c>
      <c r="D1305" s="10">
        <v>45063</v>
      </c>
      <c r="E1305" s="7">
        <v>0.51736111111111105</v>
      </c>
      <c r="F1305" s="7">
        <v>0.85069444444444453</v>
      </c>
      <c r="G1305" s="22">
        <v>1200</v>
      </c>
      <c r="H1305" s="22" t="s">
        <v>32</v>
      </c>
      <c r="I1305" s="23">
        <v>2.8</v>
      </c>
      <c r="J1305" s="23">
        <v>3.19</v>
      </c>
      <c r="K1305" s="23">
        <v>2.71</v>
      </c>
      <c r="L1305" s="23">
        <v>0</v>
      </c>
      <c r="M1305" s="23">
        <v>2.7</v>
      </c>
      <c r="N1305" s="23">
        <v>2.7</v>
      </c>
      <c r="O1305" s="23">
        <f t="shared" si="14"/>
        <v>0.96</v>
      </c>
      <c r="P1305" s="15">
        <v>0</v>
      </c>
      <c r="Q1305" s="15">
        <v>1.6333</v>
      </c>
      <c r="R1305" s="24">
        <v>1.4</v>
      </c>
      <c r="S1305" s="41">
        <v>5</v>
      </c>
      <c r="T1305" s="24">
        <f t="shared" si="17"/>
        <v>8.1664999999999992</v>
      </c>
      <c r="U1305" s="22">
        <v>6</v>
      </c>
      <c r="V1305" s="24">
        <v>15.1235</v>
      </c>
      <c r="W1305" s="15">
        <v>8</v>
      </c>
      <c r="X1305" s="141" t="s">
        <v>1746</v>
      </c>
      <c r="Y1305" s="141" t="s">
        <v>1746</v>
      </c>
      <c r="Z1305" s="25" t="s">
        <v>725</v>
      </c>
    </row>
    <row r="1306" spans="1:26" x14ac:dyDescent="0.25">
      <c r="A1306" s="29">
        <v>1305</v>
      </c>
      <c r="B1306" s="1" t="s">
        <v>111</v>
      </c>
      <c r="C1306" s="1" t="s">
        <v>666</v>
      </c>
      <c r="D1306" s="10">
        <v>45064</v>
      </c>
      <c r="E1306" s="7">
        <v>0.36458333333333331</v>
      </c>
      <c r="F1306" s="7">
        <v>0.53125</v>
      </c>
      <c r="G1306" s="22">
        <v>1200</v>
      </c>
      <c r="H1306" s="22" t="s">
        <v>25</v>
      </c>
      <c r="I1306" s="23">
        <v>5.0599999999999996</v>
      </c>
      <c r="J1306" s="23">
        <v>5.6</v>
      </c>
      <c r="K1306" s="23">
        <v>3.43</v>
      </c>
      <c r="L1306" s="23">
        <v>3</v>
      </c>
      <c r="M1306" s="23">
        <v>4</v>
      </c>
      <c r="N1306" s="23">
        <v>2.2999999999999998</v>
      </c>
      <c r="O1306" s="23">
        <f t="shared" si="14"/>
        <v>0.48</v>
      </c>
      <c r="P1306" s="15">
        <v>0</v>
      </c>
      <c r="Q1306" s="15">
        <v>0.48180000000000001</v>
      </c>
      <c r="R1306" s="24">
        <v>2</v>
      </c>
      <c r="S1306" s="41">
        <v>5</v>
      </c>
      <c r="T1306" s="24">
        <f t="shared" si="17"/>
        <v>2.4089999999999998</v>
      </c>
      <c r="U1306" s="22">
        <v>14</v>
      </c>
      <c r="V1306" s="24">
        <f>3.5629/13*14</f>
        <v>3.8369692307692311</v>
      </c>
      <c r="W1306" s="15">
        <v>4</v>
      </c>
      <c r="X1306" s="15" t="s">
        <v>547</v>
      </c>
      <c r="Y1306" s="15" t="s">
        <v>1746</v>
      </c>
      <c r="Z1306" s="25" t="s">
        <v>728</v>
      </c>
    </row>
    <row r="1307" spans="1:26" x14ac:dyDescent="0.25">
      <c r="A1307" s="29">
        <v>1306</v>
      </c>
      <c r="B1307" s="1" t="s">
        <v>123</v>
      </c>
      <c r="C1307" s="1" t="s">
        <v>729</v>
      </c>
      <c r="D1307" s="10">
        <v>45064</v>
      </c>
      <c r="E1307" s="7">
        <v>0.4236111111111111</v>
      </c>
      <c r="F1307" s="7">
        <v>0.67361111111111116</v>
      </c>
      <c r="G1307" s="22">
        <v>1200</v>
      </c>
      <c r="H1307" s="22" t="s">
        <v>695</v>
      </c>
      <c r="I1307" s="23">
        <v>1.49</v>
      </c>
      <c r="J1307" s="23">
        <v>2.39</v>
      </c>
      <c r="K1307" s="23">
        <v>1.93</v>
      </c>
      <c r="L1307" s="23">
        <v>0</v>
      </c>
      <c r="M1307" s="23">
        <v>2.5</v>
      </c>
      <c r="N1307" s="23">
        <v>1.1000000000000001</v>
      </c>
      <c r="O1307" s="23">
        <f t="shared" si="14"/>
        <v>0.72</v>
      </c>
      <c r="P1307" s="15">
        <v>0</v>
      </c>
      <c r="Q1307" s="15">
        <v>0.62350000000000005</v>
      </c>
      <c r="R1307" s="24">
        <v>1.7</v>
      </c>
      <c r="S1307" s="41">
        <v>5</v>
      </c>
      <c r="T1307" s="24">
        <f t="shared" ref="T1307:T1341" si="18">(Q1307-P1307)*S1307</f>
        <v>3.1175000000000002</v>
      </c>
      <c r="U1307" s="22">
        <v>14</v>
      </c>
      <c r="V1307" s="24">
        <f>5.0648/13*14</f>
        <v>5.4543999999999997</v>
      </c>
      <c r="W1307" s="15">
        <v>6</v>
      </c>
      <c r="X1307" s="141" t="s">
        <v>1746</v>
      </c>
      <c r="Y1307" s="141" t="s">
        <v>1746</v>
      </c>
      <c r="Z1307" s="25" t="s">
        <v>730</v>
      </c>
    </row>
    <row r="1308" spans="1:26" x14ac:dyDescent="0.25">
      <c r="A1308" s="29">
        <v>1307</v>
      </c>
      <c r="B1308" s="1" t="s">
        <v>743</v>
      </c>
      <c r="C1308" s="1" t="s">
        <v>744</v>
      </c>
      <c r="D1308" s="10">
        <v>45066</v>
      </c>
      <c r="E1308" s="7">
        <v>0.59027777777777779</v>
      </c>
      <c r="F1308" s="7">
        <v>0.86458333333333337</v>
      </c>
      <c r="G1308" s="22">
        <v>1200</v>
      </c>
      <c r="H1308" s="22" t="s">
        <v>746</v>
      </c>
      <c r="I1308" s="23">
        <v>2.84</v>
      </c>
      <c r="J1308" s="23">
        <v>6.43</v>
      </c>
      <c r="K1308" s="23">
        <v>5.64</v>
      </c>
      <c r="L1308" s="23">
        <v>13.7</v>
      </c>
      <c r="M1308" s="23">
        <v>18.600000000000001</v>
      </c>
      <c r="N1308" s="23">
        <v>14.5</v>
      </c>
      <c r="O1308" s="23">
        <f t="shared" si="14"/>
        <v>0.72</v>
      </c>
      <c r="P1308" s="15">
        <v>6.8</v>
      </c>
      <c r="Q1308" s="15">
        <v>7</v>
      </c>
      <c r="R1308" s="24">
        <v>2</v>
      </c>
      <c r="S1308" s="41">
        <v>1</v>
      </c>
      <c r="T1308" s="24">
        <f t="shared" si="18"/>
        <v>0.20000000000000018</v>
      </c>
      <c r="U1308" s="22">
        <v>1</v>
      </c>
      <c r="V1308" s="24">
        <v>0.20000000000000018</v>
      </c>
      <c r="W1308" s="15">
        <v>6</v>
      </c>
      <c r="X1308" s="141" t="s">
        <v>1746</v>
      </c>
      <c r="Y1308" s="141" t="s">
        <v>1746</v>
      </c>
      <c r="Z1308" s="25" t="s">
        <v>745</v>
      </c>
    </row>
    <row r="1309" spans="1:26" x14ac:dyDescent="0.25">
      <c r="A1309" s="29">
        <v>1308</v>
      </c>
      <c r="B1309" s="1" t="s">
        <v>137</v>
      </c>
      <c r="C1309" s="1" t="s">
        <v>747</v>
      </c>
      <c r="D1309" s="10">
        <v>45067</v>
      </c>
      <c r="E1309" s="7">
        <v>0.43402777777777773</v>
      </c>
      <c r="F1309" s="7">
        <v>0.76736111111111116</v>
      </c>
      <c r="G1309" s="22">
        <v>1200</v>
      </c>
      <c r="H1309" s="22" t="s">
        <v>32</v>
      </c>
      <c r="I1309" s="23">
        <v>1.9</v>
      </c>
      <c r="J1309" s="23">
        <v>2.4900000000000002</v>
      </c>
      <c r="K1309" s="23">
        <v>1.86</v>
      </c>
      <c r="L1309" s="23">
        <v>0</v>
      </c>
      <c r="M1309" s="23">
        <v>2.5</v>
      </c>
      <c r="N1309" s="23">
        <v>2.5</v>
      </c>
      <c r="O1309" s="23">
        <f t="shared" si="14"/>
        <v>0.96</v>
      </c>
      <c r="P1309" s="15">
        <v>0</v>
      </c>
      <c r="Q1309" s="15">
        <v>1.2374000000000001</v>
      </c>
      <c r="R1309" s="24">
        <v>2</v>
      </c>
      <c r="S1309" s="41">
        <v>5</v>
      </c>
      <c r="T1309" s="24">
        <f t="shared" si="18"/>
        <v>6.1870000000000003</v>
      </c>
      <c r="U1309" s="22">
        <v>11</v>
      </c>
      <c r="V1309" s="24">
        <f>17.5/10*11</f>
        <v>19.25</v>
      </c>
      <c r="W1309" s="15">
        <v>8</v>
      </c>
      <c r="X1309" s="141" t="s">
        <v>1746</v>
      </c>
      <c r="Y1309" s="141" t="s">
        <v>1746</v>
      </c>
      <c r="Z1309" s="25" t="s">
        <v>748</v>
      </c>
    </row>
    <row r="1310" spans="1:26" x14ac:dyDescent="0.25">
      <c r="A1310" s="29">
        <v>1309</v>
      </c>
      <c r="B1310" s="1" t="s">
        <v>111</v>
      </c>
      <c r="C1310" s="1" t="s">
        <v>749</v>
      </c>
      <c r="D1310" s="10">
        <v>45067</v>
      </c>
      <c r="E1310" s="7">
        <v>0.64236111111111105</v>
      </c>
      <c r="F1310" s="7">
        <v>0.80902777777777779</v>
      </c>
      <c r="G1310" s="22">
        <v>1200</v>
      </c>
      <c r="H1310" s="22" t="s">
        <v>751</v>
      </c>
      <c r="I1310" s="23">
        <v>4.22</v>
      </c>
      <c r="J1310" s="23">
        <v>5.6</v>
      </c>
      <c r="K1310" s="23">
        <v>5.46</v>
      </c>
      <c r="L1310" s="23">
        <v>1.7</v>
      </c>
      <c r="M1310" s="23">
        <v>12.5</v>
      </c>
      <c r="N1310" s="23">
        <v>12</v>
      </c>
      <c r="O1310" s="23">
        <f t="shared" si="14"/>
        <v>0.48</v>
      </c>
      <c r="P1310" s="15">
        <v>7.4</v>
      </c>
      <c r="Q1310" s="15">
        <v>7.5617000000000001</v>
      </c>
      <c r="R1310" s="24">
        <v>2</v>
      </c>
      <c r="S1310" s="41">
        <v>1</v>
      </c>
      <c r="T1310" s="24">
        <f t="shared" si="18"/>
        <v>0.16169999999999973</v>
      </c>
      <c r="U1310" s="22">
        <v>1</v>
      </c>
      <c r="V1310" s="24">
        <v>0.16169999999999973</v>
      </c>
      <c r="W1310" s="15">
        <v>4</v>
      </c>
      <c r="X1310" s="141" t="s">
        <v>1746</v>
      </c>
      <c r="Y1310" s="141" t="s">
        <v>1746</v>
      </c>
      <c r="Z1310" s="25" t="s">
        <v>750</v>
      </c>
    </row>
    <row r="1311" spans="1:26" x14ac:dyDescent="0.25">
      <c r="A1311" s="29">
        <v>1310</v>
      </c>
      <c r="B1311" s="1" t="s">
        <v>753</v>
      </c>
      <c r="C1311" s="1" t="s">
        <v>754</v>
      </c>
      <c r="D1311" s="10">
        <v>45068</v>
      </c>
      <c r="E1311" s="7">
        <v>0.39583333333333331</v>
      </c>
      <c r="F1311" s="7">
        <v>0.5625</v>
      </c>
      <c r="G1311" s="22">
        <v>1200</v>
      </c>
      <c r="H1311" s="22" t="s">
        <v>483</v>
      </c>
      <c r="I1311" s="23">
        <v>6.67</v>
      </c>
      <c r="J1311" s="23">
        <v>7.8</v>
      </c>
      <c r="K1311" s="23">
        <v>7.3</v>
      </c>
      <c r="L1311" s="23">
        <v>9.4</v>
      </c>
      <c r="M1311" s="23">
        <v>13</v>
      </c>
      <c r="N1311" s="23">
        <v>11.6</v>
      </c>
      <c r="O1311" s="23">
        <f t="shared" si="14"/>
        <v>0.48</v>
      </c>
      <c r="P1311" s="15">
        <v>9.1</v>
      </c>
      <c r="Q1311" s="15">
        <v>9.3000000000000007</v>
      </c>
      <c r="R1311" s="24">
        <v>2</v>
      </c>
      <c r="S1311" s="41">
        <v>1</v>
      </c>
      <c r="T1311" s="24">
        <f t="shared" si="18"/>
        <v>0.20000000000000107</v>
      </c>
      <c r="U1311" s="22">
        <v>1</v>
      </c>
      <c r="V1311" s="24">
        <v>0.20000000000000107</v>
      </c>
      <c r="W1311" s="15">
        <v>4</v>
      </c>
      <c r="X1311" s="141" t="s">
        <v>1746</v>
      </c>
      <c r="Y1311" s="141" t="s">
        <v>1746</v>
      </c>
      <c r="Z1311" s="25" t="s">
        <v>755</v>
      </c>
    </row>
    <row r="1312" spans="1:26" x14ac:dyDescent="0.25">
      <c r="A1312" s="29">
        <v>1311</v>
      </c>
      <c r="B1312" s="1" t="s">
        <v>111</v>
      </c>
      <c r="C1312" s="1" t="s">
        <v>749</v>
      </c>
      <c r="D1312" s="10">
        <v>45068</v>
      </c>
      <c r="E1312" s="7">
        <v>0.75694444444444453</v>
      </c>
      <c r="F1312" s="7">
        <v>0.92361111111111116</v>
      </c>
      <c r="G1312" s="22">
        <v>1200</v>
      </c>
      <c r="H1312" s="22" t="s">
        <v>578</v>
      </c>
      <c r="I1312" s="23">
        <v>4.3</v>
      </c>
      <c r="J1312" s="23">
        <v>5.6</v>
      </c>
      <c r="K1312" s="23">
        <v>5.39</v>
      </c>
      <c r="L1312" s="23">
        <v>0</v>
      </c>
      <c r="M1312" s="23">
        <v>13</v>
      </c>
      <c r="N1312" s="23">
        <v>11.4</v>
      </c>
      <c r="O1312" s="23">
        <f t="shared" si="14"/>
        <v>0.48</v>
      </c>
      <c r="P1312" s="15">
        <v>0</v>
      </c>
      <c r="Q1312" s="15">
        <v>7.0991999999999997</v>
      </c>
      <c r="R1312" s="24">
        <v>12</v>
      </c>
      <c r="S1312" s="41">
        <v>1</v>
      </c>
      <c r="T1312" s="24">
        <f t="shared" si="18"/>
        <v>7.0991999999999997</v>
      </c>
      <c r="U1312" s="22">
        <v>1</v>
      </c>
      <c r="V1312" s="24">
        <v>4.0991999999999997</v>
      </c>
      <c r="W1312" s="15">
        <v>4</v>
      </c>
      <c r="X1312" s="141" t="s">
        <v>1746</v>
      </c>
      <c r="Y1312" s="141" t="s">
        <v>1746</v>
      </c>
      <c r="Z1312" s="25" t="s">
        <v>756</v>
      </c>
    </row>
    <row r="1313" spans="1:26" x14ac:dyDescent="0.25">
      <c r="A1313" s="29">
        <v>1312</v>
      </c>
      <c r="B1313" s="1" t="s">
        <v>111</v>
      </c>
      <c r="C1313" s="1" t="s">
        <v>749</v>
      </c>
      <c r="D1313" s="10">
        <v>45069</v>
      </c>
      <c r="E1313" s="7">
        <v>0.33333333333333331</v>
      </c>
      <c r="F1313" s="7">
        <v>0.75</v>
      </c>
      <c r="G1313" s="22">
        <v>1200</v>
      </c>
      <c r="H1313" s="22" t="s">
        <v>757</v>
      </c>
      <c r="I1313" s="23">
        <v>4.71</v>
      </c>
      <c r="J1313" s="23">
        <v>8.93</v>
      </c>
      <c r="K1313" s="23">
        <v>7.93</v>
      </c>
      <c r="L1313" s="23">
        <v>6.9</v>
      </c>
      <c r="M1313" s="23">
        <v>13</v>
      </c>
      <c r="N1313" s="23">
        <v>8.1</v>
      </c>
      <c r="O1313" s="23">
        <f t="shared" si="14"/>
        <v>1.2</v>
      </c>
      <c r="P1313" s="15">
        <v>6.3</v>
      </c>
      <c r="Q1313" s="15">
        <v>6.5303000000000004</v>
      </c>
      <c r="R1313" s="24">
        <v>13</v>
      </c>
      <c r="S1313" s="41">
        <v>1</v>
      </c>
      <c r="T1313" s="24">
        <f t="shared" si="18"/>
        <v>0.23030000000000062</v>
      </c>
      <c r="U1313" s="22">
        <v>1</v>
      </c>
      <c r="V1313" s="24">
        <v>0.23030000000000062</v>
      </c>
      <c r="W1313" s="15">
        <v>10</v>
      </c>
      <c r="X1313" s="141" t="s">
        <v>1746</v>
      </c>
      <c r="Y1313" s="141" t="s">
        <v>1746</v>
      </c>
      <c r="Z1313" s="25" t="s">
        <v>758</v>
      </c>
    </row>
    <row r="1314" spans="1:26" x14ac:dyDescent="0.25">
      <c r="A1314" s="29">
        <v>1313</v>
      </c>
      <c r="B1314" s="1" t="s">
        <v>137</v>
      </c>
      <c r="C1314" s="1" t="s">
        <v>511</v>
      </c>
      <c r="D1314" s="10">
        <v>45069</v>
      </c>
      <c r="E1314" s="7">
        <v>0.69444444444444453</v>
      </c>
      <c r="F1314" s="7">
        <v>0.86111111111111116</v>
      </c>
      <c r="G1314" s="22">
        <v>1200</v>
      </c>
      <c r="H1314" s="22" t="s">
        <v>25</v>
      </c>
      <c r="I1314" s="23">
        <v>2.2400000000000002</v>
      </c>
      <c r="J1314" s="23">
        <v>2.64</v>
      </c>
      <c r="K1314" s="23">
        <v>2.61</v>
      </c>
      <c r="L1314" s="23">
        <v>0</v>
      </c>
      <c r="M1314" s="23">
        <v>1.3</v>
      </c>
      <c r="N1314" s="23">
        <v>1.3</v>
      </c>
      <c r="O1314" s="23">
        <f t="shared" si="14"/>
        <v>0.48</v>
      </c>
      <c r="P1314" s="15">
        <v>0</v>
      </c>
      <c r="Q1314" s="15">
        <v>1.2652000000000001</v>
      </c>
      <c r="R1314" s="24">
        <v>0.4</v>
      </c>
      <c r="S1314" s="41">
        <v>1</v>
      </c>
      <c r="T1314" s="24">
        <f t="shared" si="18"/>
        <v>1.2652000000000001</v>
      </c>
      <c r="U1314" s="22">
        <v>1</v>
      </c>
      <c r="V1314" s="24">
        <v>1.2652000000000001</v>
      </c>
      <c r="W1314" s="15">
        <v>4</v>
      </c>
      <c r="X1314" s="141" t="s">
        <v>1746</v>
      </c>
      <c r="Y1314" s="141" t="s">
        <v>1746</v>
      </c>
      <c r="Z1314" s="25" t="s">
        <v>759</v>
      </c>
    </row>
    <row r="1315" spans="1:26" x14ac:dyDescent="0.25">
      <c r="A1315" s="29">
        <v>1314</v>
      </c>
      <c r="B1315" s="1" t="s">
        <v>111</v>
      </c>
      <c r="C1315" s="1" t="s">
        <v>762</v>
      </c>
      <c r="D1315" s="10">
        <v>45070</v>
      </c>
      <c r="E1315" s="7">
        <v>0.49305555555555558</v>
      </c>
      <c r="F1315" s="7">
        <v>0.65972222222222221</v>
      </c>
      <c r="G1315" s="22">
        <v>1200</v>
      </c>
      <c r="H1315" s="22" t="s">
        <v>50</v>
      </c>
      <c r="I1315" s="23">
        <v>4.43</v>
      </c>
      <c r="J1315" s="23">
        <v>6.12</v>
      </c>
      <c r="K1315" s="23">
        <v>6.12</v>
      </c>
      <c r="L1315" s="23">
        <v>0</v>
      </c>
      <c r="M1315" s="23">
        <v>0</v>
      </c>
      <c r="N1315" s="23">
        <v>0</v>
      </c>
      <c r="O1315" s="23">
        <f t="shared" si="14"/>
        <v>0.48</v>
      </c>
      <c r="P1315" s="15">
        <v>0</v>
      </c>
      <c r="Q1315" s="15">
        <v>0.48849999999999999</v>
      </c>
      <c r="R1315" s="24">
        <v>0</v>
      </c>
      <c r="S1315" s="41">
        <v>1</v>
      </c>
      <c r="T1315" s="24">
        <f t="shared" si="18"/>
        <v>0.48849999999999999</v>
      </c>
      <c r="U1315" s="22">
        <v>1</v>
      </c>
      <c r="V1315" s="24">
        <v>0.48849999999999999</v>
      </c>
      <c r="W1315" s="15">
        <v>4</v>
      </c>
      <c r="X1315" s="141" t="s">
        <v>1746</v>
      </c>
      <c r="Y1315" s="141" t="s">
        <v>1746</v>
      </c>
      <c r="Z1315" s="25" t="s">
        <v>763</v>
      </c>
    </row>
    <row r="1316" spans="1:26" x14ac:dyDescent="0.25">
      <c r="A1316" s="29">
        <v>1315</v>
      </c>
      <c r="B1316" s="1" t="s">
        <v>111</v>
      </c>
      <c r="C1316" s="1" t="s">
        <v>511</v>
      </c>
      <c r="D1316" s="10">
        <v>45070</v>
      </c>
      <c r="E1316" s="7">
        <v>0.36805555555555558</v>
      </c>
      <c r="F1316" s="7">
        <v>0.70138888888888884</v>
      </c>
      <c r="G1316" s="22">
        <v>1200</v>
      </c>
      <c r="H1316" s="22" t="s">
        <v>32</v>
      </c>
      <c r="I1316" s="23">
        <v>2.54</v>
      </c>
      <c r="J1316" s="23">
        <v>3.04</v>
      </c>
      <c r="K1316" s="23">
        <v>2.79</v>
      </c>
      <c r="L1316" s="23">
        <v>0</v>
      </c>
      <c r="M1316" s="23">
        <v>2.5</v>
      </c>
      <c r="N1316" s="23">
        <v>2.1</v>
      </c>
      <c r="O1316" s="23">
        <f t="shared" si="14"/>
        <v>0.96</v>
      </c>
      <c r="P1316" s="15">
        <v>0</v>
      </c>
      <c r="Q1316" s="15">
        <v>1.8013999999999999</v>
      </c>
      <c r="R1316" s="24">
        <v>1.5</v>
      </c>
      <c r="S1316" s="41">
        <v>3</v>
      </c>
      <c r="T1316" s="24">
        <f t="shared" si="18"/>
        <v>5.4041999999999994</v>
      </c>
      <c r="U1316" s="22">
        <v>3</v>
      </c>
      <c r="V1316" s="24">
        <v>5.5</v>
      </c>
      <c r="W1316" s="15">
        <v>8</v>
      </c>
      <c r="X1316" s="141" t="s">
        <v>1746</v>
      </c>
      <c r="Y1316" s="141" t="s">
        <v>1746</v>
      </c>
      <c r="Z1316" s="25" t="s">
        <v>764</v>
      </c>
    </row>
    <row r="1317" spans="1:26" x14ac:dyDescent="0.25">
      <c r="A1317" s="29">
        <v>1316</v>
      </c>
      <c r="B1317" s="1" t="s">
        <v>137</v>
      </c>
      <c r="C1317" s="1" t="s">
        <v>769</v>
      </c>
      <c r="D1317" s="10">
        <v>45071</v>
      </c>
      <c r="E1317" s="7">
        <v>0.39583333333333331</v>
      </c>
      <c r="F1317" s="7">
        <v>0.75</v>
      </c>
      <c r="G1317" s="22">
        <v>1200</v>
      </c>
      <c r="H1317" s="22" t="s">
        <v>25</v>
      </c>
      <c r="I1317" s="23">
        <v>15.06</v>
      </c>
      <c r="J1317" s="23">
        <v>16.38</v>
      </c>
      <c r="K1317" s="23">
        <v>5.79</v>
      </c>
      <c r="L1317" s="23">
        <v>0</v>
      </c>
      <c r="M1317" s="23">
        <v>8.1</v>
      </c>
      <c r="N1317" s="23">
        <v>3.5</v>
      </c>
      <c r="O1317" s="23">
        <f t="shared" si="14"/>
        <v>1.02</v>
      </c>
      <c r="P1317" s="15">
        <v>0</v>
      </c>
      <c r="Q1317" s="15">
        <v>1.5353000000000001</v>
      </c>
      <c r="R1317" s="24">
        <v>7.5</v>
      </c>
      <c r="S1317" s="41">
        <v>2</v>
      </c>
      <c r="T1317" s="24">
        <f t="shared" si="18"/>
        <v>3.0706000000000002</v>
      </c>
      <c r="U1317" s="22">
        <v>7</v>
      </c>
      <c r="V1317" s="24">
        <f>3.12/6*7</f>
        <v>3.64</v>
      </c>
      <c r="W1317" s="15">
        <v>8.5</v>
      </c>
      <c r="X1317" s="141" t="s">
        <v>1746</v>
      </c>
      <c r="Y1317" s="141" t="s">
        <v>837</v>
      </c>
      <c r="Z1317" s="25" t="s">
        <v>770</v>
      </c>
    </row>
    <row r="1318" spans="1:26" x14ac:dyDescent="0.25">
      <c r="A1318" s="29">
        <v>1317</v>
      </c>
      <c r="B1318" s="1" t="s">
        <v>137</v>
      </c>
      <c r="C1318" s="1" t="s">
        <v>447</v>
      </c>
      <c r="D1318" s="10">
        <v>45072</v>
      </c>
      <c r="E1318" s="7">
        <v>0.64583333333333337</v>
      </c>
      <c r="F1318" s="7">
        <v>0.77083333333333337</v>
      </c>
      <c r="G1318" s="22">
        <v>1200</v>
      </c>
      <c r="H1318" s="22" t="s">
        <v>100</v>
      </c>
      <c r="I1318" s="23">
        <v>2.31</v>
      </c>
      <c r="J1318" s="23">
        <v>2.83</v>
      </c>
      <c r="K1318" s="23">
        <v>2.64</v>
      </c>
      <c r="L1318" s="23">
        <v>7</v>
      </c>
      <c r="M1318" s="23">
        <v>13.7</v>
      </c>
      <c r="N1318" s="23">
        <v>13.2</v>
      </c>
      <c r="O1318" s="23">
        <f t="shared" si="14"/>
        <v>0.36</v>
      </c>
      <c r="P1318" s="15">
        <v>0</v>
      </c>
      <c r="Q1318" s="15">
        <v>8.3000000000000007</v>
      </c>
      <c r="R1318" s="24">
        <v>2</v>
      </c>
      <c r="S1318" s="41">
        <v>5</v>
      </c>
      <c r="T1318" s="24">
        <f t="shared" si="18"/>
        <v>41.5</v>
      </c>
      <c r="U1318" s="22">
        <v>6</v>
      </c>
      <c r="V1318" s="24">
        <f>43.2391/5*6</f>
        <v>51.886919999999996</v>
      </c>
      <c r="W1318" s="15">
        <v>3</v>
      </c>
      <c r="X1318" s="141" t="s">
        <v>1746</v>
      </c>
      <c r="Y1318" s="141" t="s">
        <v>1746</v>
      </c>
      <c r="Z1318" s="25" t="s">
        <v>773</v>
      </c>
    </row>
    <row r="1319" spans="1:26" x14ac:dyDescent="0.25">
      <c r="A1319" s="29">
        <v>1318</v>
      </c>
      <c r="B1319" s="1" t="s">
        <v>137</v>
      </c>
      <c r="C1319" s="1" t="s">
        <v>511</v>
      </c>
      <c r="D1319" s="10">
        <v>45073</v>
      </c>
      <c r="E1319" s="7">
        <v>0.3888888888888889</v>
      </c>
      <c r="F1319" s="7">
        <v>0.72222222222222221</v>
      </c>
      <c r="G1319" s="22">
        <v>1200</v>
      </c>
      <c r="H1319" s="135" t="s">
        <v>32</v>
      </c>
      <c r="I1319" s="23">
        <v>2.78</v>
      </c>
      <c r="J1319" s="23">
        <v>3.26</v>
      </c>
      <c r="K1319" s="23">
        <v>2.94</v>
      </c>
      <c r="L1319" s="23">
        <v>0</v>
      </c>
      <c r="M1319" s="23">
        <v>3</v>
      </c>
      <c r="N1319" s="23">
        <v>2.2999999999999998</v>
      </c>
      <c r="O1319" s="23">
        <f t="shared" si="14"/>
        <v>0.96</v>
      </c>
      <c r="P1319" s="15">
        <v>0</v>
      </c>
      <c r="Q1319" s="15">
        <v>0.75860000000000005</v>
      </c>
      <c r="R1319" s="24">
        <v>1.5</v>
      </c>
      <c r="S1319" s="41">
        <v>5</v>
      </c>
      <c r="T1319" s="24">
        <f t="shared" si="18"/>
        <v>3.7930000000000001</v>
      </c>
      <c r="U1319" s="22">
        <v>5</v>
      </c>
      <c r="V1319" s="24">
        <f>7.32/4*5</f>
        <v>9.15</v>
      </c>
      <c r="W1319" s="15">
        <v>8</v>
      </c>
      <c r="X1319" s="141" t="s">
        <v>1746</v>
      </c>
      <c r="Y1319" s="141" t="s">
        <v>1746</v>
      </c>
      <c r="Z1319" s="25" t="s">
        <v>777</v>
      </c>
    </row>
    <row r="1320" spans="1:26" x14ac:dyDescent="0.25">
      <c r="A1320" s="29">
        <v>1319</v>
      </c>
      <c r="B1320" s="1" t="s">
        <v>778</v>
      </c>
      <c r="C1320" s="1" t="s">
        <v>779</v>
      </c>
      <c r="D1320" s="10">
        <v>45073</v>
      </c>
      <c r="E1320" s="7">
        <v>0.70833333333333337</v>
      </c>
      <c r="F1320" s="7">
        <v>0.875</v>
      </c>
      <c r="G1320" s="22">
        <v>1200</v>
      </c>
      <c r="H1320" s="22" t="s">
        <v>780</v>
      </c>
      <c r="I1320" s="23">
        <v>7.6</v>
      </c>
      <c r="J1320" s="23">
        <v>7.6</v>
      </c>
      <c r="K1320" s="23">
        <v>4.88</v>
      </c>
      <c r="L1320" s="23">
        <v>1.8</v>
      </c>
      <c r="M1320" s="23">
        <v>1.8</v>
      </c>
      <c r="N1320" s="23">
        <v>1.6</v>
      </c>
      <c r="O1320" s="23">
        <f t="shared" si="14"/>
        <v>0.48</v>
      </c>
      <c r="P1320" s="15">
        <v>0</v>
      </c>
      <c r="Q1320" s="15">
        <v>0.62019999999999997</v>
      </c>
      <c r="R1320" s="24">
        <v>1.9</v>
      </c>
      <c r="S1320" s="41">
        <v>1</v>
      </c>
      <c r="T1320" s="24">
        <f t="shared" si="18"/>
        <v>0.62019999999999997</v>
      </c>
      <c r="U1320" s="22">
        <v>1</v>
      </c>
      <c r="V1320" s="24">
        <v>0.62019999999999997</v>
      </c>
      <c r="W1320" s="15">
        <v>4</v>
      </c>
      <c r="X1320" s="141" t="s">
        <v>1746</v>
      </c>
      <c r="Y1320" s="141" t="s">
        <v>837</v>
      </c>
      <c r="Z1320" s="25" t="s">
        <v>781</v>
      </c>
    </row>
    <row r="1321" spans="1:26" x14ac:dyDescent="0.25">
      <c r="A1321" s="29">
        <v>1320</v>
      </c>
      <c r="B1321" s="1" t="s">
        <v>784</v>
      </c>
      <c r="C1321" s="1" t="s">
        <v>785</v>
      </c>
      <c r="D1321" s="10">
        <v>45074</v>
      </c>
      <c r="E1321" s="7">
        <v>0.40972222222222227</v>
      </c>
      <c r="F1321" s="7">
        <v>0.61805555555555558</v>
      </c>
      <c r="G1321" s="22">
        <v>1200</v>
      </c>
      <c r="H1321" s="22" t="s">
        <v>578</v>
      </c>
      <c r="I1321" s="23">
        <v>0</v>
      </c>
      <c r="J1321" s="23">
        <v>8.68</v>
      </c>
      <c r="K1321" s="23">
        <v>3.64</v>
      </c>
      <c r="L1321" s="23">
        <v>0</v>
      </c>
      <c r="M1321" s="23">
        <v>4.2</v>
      </c>
      <c r="N1321" s="23">
        <v>1.5</v>
      </c>
      <c r="O1321" s="23">
        <f t="shared" si="14"/>
        <v>0.6</v>
      </c>
      <c r="P1321" s="15">
        <v>0</v>
      </c>
      <c r="Q1321" s="15">
        <v>0.76029999999999998</v>
      </c>
      <c r="R1321" s="24">
        <v>7.5</v>
      </c>
      <c r="S1321" s="41">
        <v>1</v>
      </c>
      <c r="T1321" s="24">
        <f t="shared" si="18"/>
        <v>0.76029999999999998</v>
      </c>
      <c r="U1321" s="22">
        <v>1</v>
      </c>
      <c r="V1321" s="24">
        <v>0.76029999999999998</v>
      </c>
      <c r="W1321" s="15">
        <v>5</v>
      </c>
      <c r="X1321" s="141" t="s">
        <v>1746</v>
      </c>
      <c r="Y1321" s="141" t="s">
        <v>837</v>
      </c>
      <c r="Z1321" s="25" t="s">
        <v>786</v>
      </c>
    </row>
    <row r="1322" spans="1:26" x14ac:dyDescent="0.25">
      <c r="A1322" s="29">
        <v>1321</v>
      </c>
      <c r="B1322" s="1" t="s">
        <v>788</v>
      </c>
      <c r="C1322" s="1" t="s">
        <v>787</v>
      </c>
      <c r="D1322" s="10">
        <v>45074</v>
      </c>
      <c r="E1322" s="7">
        <v>0.40972222222222227</v>
      </c>
      <c r="F1322" s="7">
        <v>0.82638888888888884</v>
      </c>
      <c r="G1322" s="22">
        <v>1200</v>
      </c>
      <c r="H1322" s="22" t="s">
        <v>789</v>
      </c>
      <c r="I1322" s="23">
        <v>0.57999999999999996</v>
      </c>
      <c r="J1322" s="23">
        <v>3</v>
      </c>
      <c r="K1322" s="23">
        <v>6.59</v>
      </c>
      <c r="L1322" s="23">
        <v>0</v>
      </c>
      <c r="M1322" s="23">
        <v>3.5</v>
      </c>
      <c r="N1322" s="23">
        <v>1.6</v>
      </c>
      <c r="O1322" s="23">
        <f t="shared" si="14"/>
        <v>1.2</v>
      </c>
      <c r="P1322" s="15">
        <v>0</v>
      </c>
      <c r="Q1322" s="15">
        <v>0.76549999999999996</v>
      </c>
      <c r="R1322" s="24">
        <v>17.5</v>
      </c>
      <c r="S1322" s="41">
        <v>3</v>
      </c>
      <c r="T1322" s="24">
        <f t="shared" si="18"/>
        <v>2.2965</v>
      </c>
      <c r="U1322" s="22">
        <v>4</v>
      </c>
      <c r="V1322" s="24">
        <f>2.4/3*4</f>
        <v>3.1999999999999997</v>
      </c>
      <c r="W1322" s="15">
        <v>10</v>
      </c>
      <c r="X1322" s="141" t="s">
        <v>1746</v>
      </c>
      <c r="Y1322" s="141" t="s">
        <v>837</v>
      </c>
      <c r="Z1322" s="25" t="s">
        <v>790</v>
      </c>
    </row>
    <row r="1323" spans="1:26" x14ac:dyDescent="0.25">
      <c r="A1323" s="29">
        <v>1322</v>
      </c>
      <c r="B1323" s="1" t="s">
        <v>794</v>
      </c>
      <c r="C1323" s="1" t="s">
        <v>779</v>
      </c>
      <c r="D1323" s="10">
        <v>45075</v>
      </c>
      <c r="E1323" s="7">
        <v>0.35069444444444442</v>
      </c>
      <c r="F1323" s="7">
        <v>0.81597222222222221</v>
      </c>
      <c r="G1323" s="22">
        <v>1200</v>
      </c>
      <c r="H1323" s="22" t="s">
        <v>795</v>
      </c>
      <c r="I1323" s="23">
        <v>4.93</v>
      </c>
      <c r="J1323" s="23">
        <v>4.93</v>
      </c>
      <c r="K1323" s="23">
        <v>1.06</v>
      </c>
      <c r="L1323" s="23">
        <v>2.2000000000000002</v>
      </c>
      <c r="M1323" s="23">
        <v>8</v>
      </c>
      <c r="N1323" s="23">
        <v>1.27</v>
      </c>
      <c r="O1323" s="23">
        <f t="shared" si="14"/>
        <v>1.3399999999999999</v>
      </c>
      <c r="P1323" s="15">
        <v>0</v>
      </c>
      <c r="Q1323" s="15">
        <v>0.79259999999999997</v>
      </c>
      <c r="R1323" s="24">
        <v>23.5</v>
      </c>
      <c r="S1323" s="41">
        <v>1</v>
      </c>
      <c r="T1323" s="24">
        <f t="shared" si="18"/>
        <v>0.79259999999999997</v>
      </c>
      <c r="U1323" s="22">
        <v>1</v>
      </c>
      <c r="V1323" s="24">
        <v>0.79259999999999997</v>
      </c>
      <c r="W1323" s="15">
        <f>11+10/60</f>
        <v>11.166666666666666</v>
      </c>
      <c r="X1323" s="141" t="s">
        <v>1746</v>
      </c>
      <c r="Y1323" s="141" t="s">
        <v>837</v>
      </c>
      <c r="Z1323" s="25" t="s">
        <v>796</v>
      </c>
    </row>
    <row r="1324" spans="1:26" x14ac:dyDescent="0.25">
      <c r="A1324" s="29">
        <v>1323</v>
      </c>
      <c r="B1324" s="1" t="s">
        <v>797</v>
      </c>
      <c r="C1324" s="1" t="s">
        <v>798</v>
      </c>
      <c r="D1324" s="10">
        <v>45075</v>
      </c>
      <c r="E1324" s="7">
        <v>0.55208333333333337</v>
      </c>
      <c r="F1324" s="7">
        <v>0.80208333333333337</v>
      </c>
      <c r="G1324" s="22">
        <v>1200</v>
      </c>
      <c r="H1324" s="22" t="s">
        <v>799</v>
      </c>
      <c r="I1324" s="23">
        <v>2.17</v>
      </c>
      <c r="J1324" s="23">
        <v>3.33</v>
      </c>
      <c r="K1324" s="23">
        <v>3.33</v>
      </c>
      <c r="L1324" s="23">
        <v>0</v>
      </c>
      <c r="M1324" s="23">
        <v>0</v>
      </c>
      <c r="N1324" s="23">
        <v>0</v>
      </c>
      <c r="O1324" s="23">
        <f t="shared" si="14"/>
        <v>0.72</v>
      </c>
      <c r="P1324" s="15">
        <v>0</v>
      </c>
      <c r="Q1324" s="15">
        <v>1.4539</v>
      </c>
      <c r="R1324" s="24">
        <v>0</v>
      </c>
      <c r="S1324" s="41">
        <v>1</v>
      </c>
      <c r="T1324" s="24">
        <f t="shared" si="18"/>
        <v>1.4539</v>
      </c>
      <c r="U1324" s="22">
        <v>1</v>
      </c>
      <c r="V1324" s="24">
        <v>1.4539</v>
      </c>
      <c r="W1324" s="15">
        <v>6</v>
      </c>
      <c r="X1324" s="141" t="s">
        <v>1746</v>
      </c>
      <c r="Y1324" s="141" t="s">
        <v>1746</v>
      </c>
      <c r="Z1324" s="25" t="s">
        <v>800</v>
      </c>
    </row>
    <row r="1325" spans="1:26" x14ac:dyDescent="0.25">
      <c r="A1325" s="29">
        <v>1324</v>
      </c>
      <c r="B1325" s="1" t="s">
        <v>805</v>
      </c>
      <c r="C1325" s="1" t="s">
        <v>779</v>
      </c>
      <c r="D1325" s="10">
        <v>45076</v>
      </c>
      <c r="E1325" s="7">
        <v>0.35416666666666669</v>
      </c>
      <c r="F1325" s="7">
        <v>0.85416666666666663</v>
      </c>
      <c r="G1325" s="22">
        <v>1200</v>
      </c>
      <c r="H1325" s="22" t="s">
        <v>806</v>
      </c>
      <c r="I1325" s="23">
        <v>4.9400000000000004</v>
      </c>
      <c r="J1325" s="23">
        <v>9.35</v>
      </c>
      <c r="K1325" s="23">
        <v>6.54</v>
      </c>
      <c r="L1325" s="23">
        <v>2.2999999999999998</v>
      </c>
      <c r="M1325" s="23">
        <v>10</v>
      </c>
      <c r="N1325" s="23">
        <v>0.1</v>
      </c>
      <c r="O1325" s="23">
        <f t="shared" ref="O1325:O1340" si="19">G1325/10000*W1325</f>
        <v>1.44</v>
      </c>
      <c r="P1325" s="15">
        <v>0</v>
      </c>
      <c r="Q1325" s="15">
        <v>0.51229999999999998</v>
      </c>
      <c r="R1325" s="24">
        <v>15.5</v>
      </c>
      <c r="S1325" s="41">
        <v>1</v>
      </c>
      <c r="T1325" s="24">
        <f t="shared" si="18"/>
        <v>0.51229999999999998</v>
      </c>
      <c r="U1325" s="22">
        <v>1</v>
      </c>
      <c r="V1325" s="24">
        <v>0.51229999999999998</v>
      </c>
      <c r="W1325" s="15">
        <v>12</v>
      </c>
      <c r="X1325" s="141" t="s">
        <v>1746</v>
      </c>
      <c r="Y1325" s="141" t="s">
        <v>837</v>
      </c>
      <c r="Z1325" s="25" t="s">
        <v>807</v>
      </c>
    </row>
    <row r="1326" spans="1:26" x14ac:dyDescent="0.25">
      <c r="A1326" s="29">
        <v>1325</v>
      </c>
      <c r="B1326" s="1" t="s">
        <v>685</v>
      </c>
      <c r="C1326" s="1" t="s">
        <v>779</v>
      </c>
      <c r="D1326" s="10">
        <v>45077</v>
      </c>
      <c r="E1326" s="7">
        <v>0.35416666666666669</v>
      </c>
      <c r="F1326" s="7">
        <v>0.77083333333333337</v>
      </c>
      <c r="G1326" s="22">
        <v>1200</v>
      </c>
      <c r="H1326" s="22" t="s">
        <v>25</v>
      </c>
      <c r="I1326" s="23">
        <v>8.6199999999999992</v>
      </c>
      <c r="J1326" s="23">
        <v>10.75</v>
      </c>
      <c r="K1326" s="23">
        <v>5.74</v>
      </c>
      <c r="L1326" s="23">
        <v>0</v>
      </c>
      <c r="M1326" s="23">
        <v>8</v>
      </c>
      <c r="N1326" s="23">
        <v>1.5</v>
      </c>
      <c r="O1326" s="23">
        <f t="shared" si="19"/>
        <v>1.2</v>
      </c>
      <c r="P1326" s="15">
        <v>0</v>
      </c>
      <c r="Q1326" s="15">
        <v>0.50609999999999999</v>
      </c>
      <c r="R1326" s="24">
        <v>13</v>
      </c>
      <c r="S1326" s="41">
        <v>1</v>
      </c>
      <c r="T1326" s="24">
        <f t="shared" si="18"/>
        <v>0.50609999999999999</v>
      </c>
      <c r="U1326" s="22">
        <v>1</v>
      </c>
      <c r="V1326" s="24">
        <v>0.50609999999999999</v>
      </c>
      <c r="W1326" s="15">
        <v>10</v>
      </c>
      <c r="X1326" s="141" t="s">
        <v>1746</v>
      </c>
      <c r="Y1326" s="141" t="s">
        <v>838</v>
      </c>
      <c r="Z1326" s="25" t="s">
        <v>809</v>
      </c>
    </row>
    <row r="1327" spans="1:26" x14ac:dyDescent="0.25">
      <c r="A1327" s="29">
        <v>1326</v>
      </c>
      <c r="B1327" s="1" t="s">
        <v>811</v>
      </c>
      <c r="C1327" s="1" t="s">
        <v>769</v>
      </c>
      <c r="D1327" s="10">
        <v>45078</v>
      </c>
      <c r="E1327" s="7">
        <v>0.4375</v>
      </c>
      <c r="F1327" s="7">
        <v>0.77083333333333337</v>
      </c>
      <c r="G1327" s="22">
        <v>1200</v>
      </c>
      <c r="H1327" s="22" t="s">
        <v>25</v>
      </c>
      <c r="I1327" s="23">
        <v>14.64</v>
      </c>
      <c r="J1327" s="23">
        <v>13.75</v>
      </c>
      <c r="K1327" s="23">
        <v>5.39</v>
      </c>
      <c r="L1327" s="23">
        <v>4.2</v>
      </c>
      <c r="M1327" s="23">
        <v>6</v>
      </c>
      <c r="N1327" s="23">
        <v>2.8</v>
      </c>
      <c r="O1327" s="23">
        <f t="shared" si="19"/>
        <v>0.96</v>
      </c>
      <c r="P1327" s="15">
        <v>0</v>
      </c>
      <c r="Q1327" s="15">
        <v>1.1939</v>
      </c>
      <c r="R1327" s="24">
        <v>7.5</v>
      </c>
      <c r="S1327" s="41">
        <v>5</v>
      </c>
      <c r="T1327" s="24">
        <f t="shared" si="18"/>
        <v>5.9695</v>
      </c>
      <c r="U1327" s="22">
        <v>30</v>
      </c>
      <c r="V1327" s="24">
        <v>11.1448</v>
      </c>
      <c r="W1327" s="15">
        <v>8</v>
      </c>
      <c r="X1327" s="141" t="s">
        <v>1746</v>
      </c>
      <c r="Y1327" s="141" t="s">
        <v>838</v>
      </c>
      <c r="Z1327" s="25" t="s">
        <v>812</v>
      </c>
    </row>
    <row r="1328" spans="1:26" x14ac:dyDescent="0.25">
      <c r="A1328" s="29">
        <v>1327</v>
      </c>
      <c r="B1328" s="1" t="s">
        <v>813</v>
      </c>
      <c r="C1328" s="1" t="s">
        <v>814</v>
      </c>
      <c r="D1328" s="10">
        <v>45079</v>
      </c>
      <c r="E1328" s="7">
        <v>0.50694444444444442</v>
      </c>
      <c r="F1328" s="7">
        <v>0.90972222222222221</v>
      </c>
      <c r="G1328" s="22">
        <v>1200</v>
      </c>
      <c r="H1328" s="22" t="s">
        <v>815</v>
      </c>
      <c r="I1328" s="23">
        <v>3.96</v>
      </c>
      <c r="J1328" s="23">
        <v>7.52</v>
      </c>
      <c r="K1328" s="23">
        <v>6.26</v>
      </c>
      <c r="L1328" s="23">
        <v>14.5</v>
      </c>
      <c r="M1328" s="23">
        <v>20</v>
      </c>
      <c r="N1328" s="23">
        <v>17.100000000000001</v>
      </c>
      <c r="O1328" s="23">
        <f t="shared" si="19"/>
        <v>0.96</v>
      </c>
      <c r="P1328" s="15">
        <v>0.2</v>
      </c>
      <c r="Q1328" s="15">
        <v>4.0999999999999996</v>
      </c>
      <c r="R1328" s="24">
        <v>2</v>
      </c>
      <c r="S1328" s="41">
        <v>1</v>
      </c>
      <c r="T1328" s="24">
        <f t="shared" si="18"/>
        <v>3.8999999999999995</v>
      </c>
      <c r="U1328" s="22">
        <v>1</v>
      </c>
      <c r="V1328" s="24">
        <v>3.9</v>
      </c>
      <c r="W1328" s="15">
        <v>8</v>
      </c>
      <c r="X1328" s="141" t="s">
        <v>1746</v>
      </c>
      <c r="Y1328" s="141" t="s">
        <v>1746</v>
      </c>
      <c r="Z1328" s="25" t="s">
        <v>816</v>
      </c>
    </row>
    <row r="1329" spans="1:26" x14ac:dyDescent="0.25">
      <c r="A1329" s="29">
        <v>1328</v>
      </c>
      <c r="B1329" s="1" t="s">
        <v>818</v>
      </c>
      <c r="C1329" s="1" t="s">
        <v>819</v>
      </c>
      <c r="D1329" s="10">
        <v>45080</v>
      </c>
      <c r="E1329" s="7">
        <v>0.36805555555555558</v>
      </c>
      <c r="F1329" s="7">
        <v>0.70138888888888884</v>
      </c>
      <c r="G1329" s="22">
        <v>1200</v>
      </c>
      <c r="H1329" s="22" t="s">
        <v>820</v>
      </c>
      <c r="I1329" s="23">
        <v>2.1800000000000002</v>
      </c>
      <c r="J1329" s="23">
        <v>2.1800000000000002</v>
      </c>
      <c r="K1329" s="23">
        <v>1.91</v>
      </c>
      <c r="L1329" s="23">
        <v>2.7</v>
      </c>
      <c r="M1329" s="23">
        <v>3</v>
      </c>
      <c r="N1329" s="23">
        <v>3</v>
      </c>
      <c r="O1329" s="23">
        <f t="shared" si="19"/>
        <v>0.96</v>
      </c>
      <c r="P1329" s="15">
        <v>2</v>
      </c>
      <c r="Q1329" s="15">
        <v>2.9356</v>
      </c>
      <c r="R1329" s="24">
        <v>1.8</v>
      </c>
      <c r="S1329" s="41">
        <v>5</v>
      </c>
      <c r="T1329" s="24">
        <f t="shared" si="18"/>
        <v>4.6779999999999999</v>
      </c>
      <c r="U1329" s="22">
        <v>27</v>
      </c>
      <c r="V1329" s="24">
        <v>52.595500000000001</v>
      </c>
      <c r="W1329" s="15">
        <v>8</v>
      </c>
      <c r="X1329" s="141" t="s">
        <v>1746</v>
      </c>
      <c r="Y1329" s="141" t="s">
        <v>1746</v>
      </c>
      <c r="Z1329" s="25" t="s">
        <v>821</v>
      </c>
    </row>
    <row r="1330" spans="1:26" x14ac:dyDescent="0.25">
      <c r="A1330" s="29">
        <v>1329</v>
      </c>
      <c r="B1330" s="1" t="s">
        <v>822</v>
      </c>
      <c r="C1330" s="1" t="s">
        <v>823</v>
      </c>
      <c r="D1330" s="10">
        <v>45080</v>
      </c>
      <c r="E1330" s="7">
        <v>0.4513888888888889</v>
      </c>
      <c r="F1330" s="7">
        <v>0.78472222222222221</v>
      </c>
      <c r="G1330" s="22">
        <v>1200</v>
      </c>
      <c r="H1330" s="22" t="s">
        <v>824</v>
      </c>
      <c r="I1330" s="23">
        <v>2.6</v>
      </c>
      <c r="J1330" s="23">
        <v>6.9</v>
      </c>
      <c r="K1330" s="23">
        <v>2.64</v>
      </c>
      <c r="L1330" s="23">
        <v>0</v>
      </c>
      <c r="M1330" s="23">
        <v>10</v>
      </c>
      <c r="N1330" s="23">
        <v>8.6</v>
      </c>
      <c r="O1330" s="23">
        <f t="shared" si="19"/>
        <v>0.96</v>
      </c>
      <c r="P1330" s="15">
        <v>2.2000000000000002</v>
      </c>
      <c r="Q1330" s="15">
        <v>6.3535000000000004</v>
      </c>
      <c r="R1330" s="24">
        <v>0.5</v>
      </c>
      <c r="S1330" s="41">
        <v>1</v>
      </c>
      <c r="T1330" s="24">
        <f t="shared" si="18"/>
        <v>4.1535000000000002</v>
      </c>
      <c r="U1330" s="22">
        <v>1</v>
      </c>
      <c r="V1330" s="24">
        <v>4.2</v>
      </c>
      <c r="W1330" s="15">
        <v>8</v>
      </c>
      <c r="X1330" s="141" t="s">
        <v>1746</v>
      </c>
      <c r="Y1330" s="141" t="s">
        <v>1746</v>
      </c>
      <c r="Z1330" s="25" t="s">
        <v>825</v>
      </c>
    </row>
    <row r="1331" spans="1:26" x14ac:dyDescent="0.25">
      <c r="A1331" s="29">
        <v>1330</v>
      </c>
      <c r="B1331" s="1" t="s">
        <v>827</v>
      </c>
      <c r="C1331" s="1" t="s">
        <v>828</v>
      </c>
      <c r="D1331" s="10">
        <v>45081</v>
      </c>
      <c r="E1331" s="7">
        <v>0.60416666666666663</v>
      </c>
      <c r="F1331" s="7">
        <v>0.89583333333333337</v>
      </c>
      <c r="G1331" s="22">
        <v>1200</v>
      </c>
      <c r="H1331" s="22" t="s">
        <v>829</v>
      </c>
      <c r="I1331" s="23">
        <v>2</v>
      </c>
      <c r="J1331" s="23">
        <v>2</v>
      </c>
      <c r="K1331" s="23">
        <v>1.1000000000000001</v>
      </c>
      <c r="L1331" s="23">
        <v>6</v>
      </c>
      <c r="M1331" s="23">
        <v>6</v>
      </c>
      <c r="N1331" s="23">
        <v>1.8</v>
      </c>
      <c r="O1331" s="23">
        <f t="shared" si="19"/>
        <v>0.84</v>
      </c>
      <c r="P1331" s="15">
        <v>0</v>
      </c>
      <c r="Q1331" s="15">
        <v>0.63229999999999997</v>
      </c>
      <c r="R1331" s="24">
        <v>1.5</v>
      </c>
      <c r="S1331" s="41">
        <v>1</v>
      </c>
      <c r="T1331" s="24">
        <f t="shared" si="18"/>
        <v>0.63229999999999997</v>
      </c>
      <c r="U1331" s="22">
        <v>1</v>
      </c>
      <c r="V1331" s="24">
        <v>0.63229999999999997</v>
      </c>
      <c r="W1331" s="15">
        <v>7</v>
      </c>
      <c r="X1331" s="141" t="s">
        <v>1746</v>
      </c>
      <c r="Y1331" s="141" t="s">
        <v>838</v>
      </c>
      <c r="Z1331" s="25" t="s">
        <v>830</v>
      </c>
    </row>
    <row r="1332" spans="1:26" x14ac:dyDescent="0.25">
      <c r="A1332" s="29">
        <v>1331</v>
      </c>
      <c r="B1332" s="1" t="s">
        <v>831</v>
      </c>
      <c r="C1332" s="1" t="s">
        <v>832</v>
      </c>
      <c r="D1332" s="10">
        <v>45081</v>
      </c>
      <c r="E1332" s="7">
        <v>0.625</v>
      </c>
      <c r="F1332" s="7">
        <v>0.89583333333333337</v>
      </c>
      <c r="G1332" s="22">
        <v>1200</v>
      </c>
      <c r="H1332" s="22" t="s">
        <v>833</v>
      </c>
      <c r="I1332" s="23">
        <v>10.07</v>
      </c>
      <c r="J1332" s="23">
        <v>10.91</v>
      </c>
      <c r="K1332" s="23">
        <v>9.3800000000000008</v>
      </c>
      <c r="L1332" s="23">
        <v>0</v>
      </c>
      <c r="M1332" s="23">
        <v>10.199999999999999</v>
      </c>
      <c r="N1332" s="23">
        <v>7.9</v>
      </c>
      <c r="O1332" s="23">
        <f t="shared" si="19"/>
        <v>0.78</v>
      </c>
      <c r="P1332" s="15">
        <v>4.5</v>
      </c>
      <c r="Q1332" s="15">
        <v>8.9</v>
      </c>
      <c r="R1332" s="24">
        <v>1</v>
      </c>
      <c r="S1332" s="41">
        <v>1</v>
      </c>
      <c r="T1332" s="24">
        <f t="shared" si="18"/>
        <v>4.4000000000000004</v>
      </c>
      <c r="U1332" s="22">
        <v>1</v>
      </c>
      <c r="V1332" s="24">
        <v>4.4000000000000004</v>
      </c>
      <c r="W1332" s="15">
        <v>6.5</v>
      </c>
      <c r="X1332" s="141" t="s">
        <v>1746</v>
      </c>
      <c r="Y1332" s="141" t="s">
        <v>1746</v>
      </c>
      <c r="Z1332" s="25" t="s">
        <v>834</v>
      </c>
    </row>
    <row r="1333" spans="1:26" x14ac:dyDescent="0.25">
      <c r="A1333" s="29">
        <v>1332</v>
      </c>
      <c r="B1333" s="1" t="s">
        <v>844</v>
      </c>
      <c r="C1333" s="1" t="s">
        <v>845</v>
      </c>
      <c r="D1333" s="10">
        <v>45082</v>
      </c>
      <c r="E1333" s="7">
        <v>0.39583333333333331</v>
      </c>
      <c r="F1333" s="7">
        <v>0.72916666666666663</v>
      </c>
      <c r="G1333" s="22">
        <v>1200</v>
      </c>
      <c r="H1333" s="22" t="s">
        <v>846</v>
      </c>
      <c r="I1333" s="23">
        <v>1.28</v>
      </c>
      <c r="J1333" s="23">
        <v>2.82</v>
      </c>
      <c r="K1333" s="23">
        <v>2.62</v>
      </c>
      <c r="L1333" s="23">
        <v>0</v>
      </c>
      <c r="M1333" s="23">
        <v>1.8</v>
      </c>
      <c r="N1333" s="23">
        <v>1.7</v>
      </c>
      <c r="O1333" s="23">
        <f t="shared" si="19"/>
        <v>0.96</v>
      </c>
      <c r="P1333" s="15">
        <v>0</v>
      </c>
      <c r="Q1333" s="15">
        <v>0.73350000000000004</v>
      </c>
      <c r="R1333" s="24">
        <v>3</v>
      </c>
      <c r="S1333" s="41">
        <v>2</v>
      </c>
      <c r="T1333" s="24">
        <f t="shared" si="18"/>
        <v>1.4670000000000001</v>
      </c>
      <c r="U1333" s="22">
        <v>2</v>
      </c>
      <c r="V1333" s="24">
        <v>1.6940999999999999</v>
      </c>
      <c r="W1333" s="15">
        <v>8</v>
      </c>
      <c r="X1333" s="141" t="s">
        <v>1746</v>
      </c>
      <c r="Y1333" s="141" t="s">
        <v>1746</v>
      </c>
      <c r="Z1333" s="25" t="s">
        <v>847</v>
      </c>
    </row>
    <row r="1334" spans="1:26" x14ac:dyDescent="0.25">
      <c r="A1334" s="29">
        <v>1333</v>
      </c>
      <c r="B1334" s="1" t="s">
        <v>848</v>
      </c>
      <c r="C1334" s="1" t="s">
        <v>849</v>
      </c>
      <c r="D1334" s="10">
        <v>45082</v>
      </c>
      <c r="E1334" s="7">
        <v>0.36805555555555558</v>
      </c>
      <c r="F1334" s="7">
        <v>0.78472222222222221</v>
      </c>
      <c r="G1334" s="22">
        <v>1200</v>
      </c>
      <c r="H1334" s="22" t="s">
        <v>846</v>
      </c>
      <c r="I1334" s="23">
        <v>1.8</v>
      </c>
      <c r="J1334" s="23">
        <v>1.8</v>
      </c>
      <c r="K1334" s="23">
        <v>1.0900000000000001</v>
      </c>
      <c r="L1334" s="23">
        <v>6.6</v>
      </c>
      <c r="M1334" s="23">
        <v>6.6</v>
      </c>
      <c r="N1334" s="23">
        <v>1.4</v>
      </c>
      <c r="O1334" s="23">
        <f t="shared" si="19"/>
        <v>1.2</v>
      </c>
      <c r="P1334" s="15">
        <v>0</v>
      </c>
      <c r="Q1334" s="15">
        <v>0.88400000000000001</v>
      </c>
      <c r="R1334" s="24">
        <v>0</v>
      </c>
      <c r="S1334" s="41">
        <v>1</v>
      </c>
      <c r="T1334" s="24">
        <f t="shared" si="18"/>
        <v>0.88400000000000001</v>
      </c>
      <c r="U1334" s="22">
        <v>11</v>
      </c>
      <c r="V1334" s="24">
        <v>1.6903999999999999</v>
      </c>
      <c r="W1334" s="15">
        <v>10</v>
      </c>
      <c r="X1334" s="141" t="s">
        <v>1746</v>
      </c>
      <c r="Y1334" s="141" t="s">
        <v>838</v>
      </c>
      <c r="Z1334" s="25" t="s">
        <v>850</v>
      </c>
    </row>
    <row r="1335" spans="1:26" x14ac:dyDescent="0.25">
      <c r="A1335" s="29">
        <v>1334</v>
      </c>
      <c r="B1335" s="1" t="s">
        <v>137</v>
      </c>
      <c r="C1335" s="1" t="s">
        <v>851</v>
      </c>
      <c r="D1335" s="10">
        <v>45082</v>
      </c>
      <c r="E1335" s="7">
        <v>0.63541666666666663</v>
      </c>
      <c r="F1335" s="7">
        <v>0.84375</v>
      </c>
      <c r="G1335" s="22">
        <v>1200</v>
      </c>
      <c r="H1335" s="22" t="s">
        <v>25</v>
      </c>
      <c r="I1335" s="23">
        <v>12.08</v>
      </c>
      <c r="J1335" s="23">
        <v>12.61</v>
      </c>
      <c r="K1335" s="23">
        <v>7.73</v>
      </c>
      <c r="L1335" s="23">
        <v>0</v>
      </c>
      <c r="M1335" s="23">
        <v>3.2</v>
      </c>
      <c r="N1335" s="23">
        <v>2.4</v>
      </c>
      <c r="O1335" s="23">
        <f t="shared" si="19"/>
        <v>0.6</v>
      </c>
      <c r="P1335" s="15">
        <v>0</v>
      </c>
      <c r="Q1335" s="15">
        <v>0.40679999999999999</v>
      </c>
      <c r="R1335" s="24">
        <v>7.1</v>
      </c>
      <c r="S1335" s="41">
        <v>5</v>
      </c>
      <c r="T1335" s="24">
        <f t="shared" si="18"/>
        <v>2.0339999999999998</v>
      </c>
      <c r="U1335" s="22">
        <v>25</v>
      </c>
      <c r="V1335" s="24">
        <v>3.7458</v>
      </c>
      <c r="W1335" s="15">
        <v>5</v>
      </c>
      <c r="X1335" s="141" t="s">
        <v>1746</v>
      </c>
      <c r="Y1335" s="141" t="s">
        <v>838</v>
      </c>
      <c r="Z1335" s="25" t="s">
        <v>852</v>
      </c>
    </row>
    <row r="1336" spans="1:26" x14ac:dyDescent="0.25">
      <c r="A1336" s="29">
        <v>1335</v>
      </c>
      <c r="B1336" s="1" t="s">
        <v>844</v>
      </c>
      <c r="C1336" s="1" t="s">
        <v>737</v>
      </c>
      <c r="D1336" s="10">
        <v>45082</v>
      </c>
      <c r="E1336" s="7">
        <v>0.78472222222222221</v>
      </c>
      <c r="F1336" s="7">
        <v>0.86805555555555547</v>
      </c>
      <c r="G1336" s="22">
        <v>1200</v>
      </c>
      <c r="H1336" s="22" t="s">
        <v>56</v>
      </c>
      <c r="I1336" s="23">
        <v>4.46</v>
      </c>
      <c r="J1336" s="23">
        <v>4.46</v>
      </c>
      <c r="K1336" s="23">
        <v>4.07</v>
      </c>
      <c r="L1336" s="23">
        <v>0</v>
      </c>
      <c r="M1336" s="23">
        <v>3.7</v>
      </c>
      <c r="N1336" s="23">
        <v>0.7</v>
      </c>
      <c r="O1336" s="23">
        <f t="shared" si="19"/>
        <v>0.24</v>
      </c>
      <c r="P1336" s="15">
        <v>0</v>
      </c>
      <c r="Q1336" s="15">
        <v>0.22450000000000001</v>
      </c>
      <c r="R1336" s="24">
        <v>0.5</v>
      </c>
      <c r="S1336" s="41">
        <v>1</v>
      </c>
      <c r="T1336" s="24">
        <f t="shared" si="18"/>
        <v>0.22450000000000001</v>
      </c>
      <c r="U1336" s="22">
        <v>1</v>
      </c>
      <c r="V1336" s="24">
        <v>0.22450000000000001</v>
      </c>
      <c r="W1336" s="15">
        <v>2</v>
      </c>
      <c r="X1336" s="141" t="s">
        <v>1746</v>
      </c>
      <c r="Y1336" s="141" t="s">
        <v>1746</v>
      </c>
      <c r="Z1336" s="25" t="s">
        <v>853</v>
      </c>
    </row>
    <row r="1337" spans="1:26" x14ac:dyDescent="0.25">
      <c r="A1337" s="29">
        <v>1336</v>
      </c>
      <c r="B1337" s="1" t="s">
        <v>121</v>
      </c>
      <c r="C1337" s="1" t="s">
        <v>854</v>
      </c>
      <c r="D1337" s="10">
        <v>45083</v>
      </c>
      <c r="E1337" s="7">
        <v>0.4375</v>
      </c>
      <c r="F1337" s="7">
        <v>0.65972222222222221</v>
      </c>
      <c r="G1337" s="22">
        <v>1200</v>
      </c>
      <c r="H1337" s="22" t="s">
        <v>842</v>
      </c>
      <c r="I1337" s="23">
        <v>4.37</v>
      </c>
      <c r="J1337" s="23">
        <v>4.7</v>
      </c>
      <c r="K1337" s="23">
        <v>3.83</v>
      </c>
      <c r="L1337" s="23">
        <v>0</v>
      </c>
      <c r="M1337" s="23">
        <v>3.1</v>
      </c>
      <c r="N1337" s="23">
        <v>3</v>
      </c>
      <c r="O1337" s="23">
        <f t="shared" si="19"/>
        <v>0.6399999999999999</v>
      </c>
      <c r="P1337" s="15">
        <v>0</v>
      </c>
      <c r="Q1337" s="15">
        <v>2.2980999999999998</v>
      </c>
      <c r="R1337" s="24">
        <v>1.1000000000000001</v>
      </c>
      <c r="S1337" s="41">
        <v>5</v>
      </c>
      <c r="T1337" s="24">
        <f t="shared" si="18"/>
        <v>11.490499999999999</v>
      </c>
      <c r="U1337" s="22">
        <v>13</v>
      </c>
      <c r="V1337" s="24">
        <v>31.787400000000002</v>
      </c>
      <c r="W1337" s="15">
        <f>5+20/60</f>
        <v>5.333333333333333</v>
      </c>
      <c r="X1337" s="141" t="s">
        <v>1746</v>
      </c>
      <c r="Y1337" s="141" t="s">
        <v>1746</v>
      </c>
      <c r="Z1337" s="25" t="s">
        <v>855</v>
      </c>
    </row>
    <row r="1338" spans="1:26" x14ac:dyDescent="0.25">
      <c r="A1338" s="29">
        <v>1337</v>
      </c>
      <c r="B1338" s="1" t="s">
        <v>111</v>
      </c>
      <c r="C1338" s="1" t="s">
        <v>856</v>
      </c>
      <c r="D1338" s="10">
        <v>45083</v>
      </c>
      <c r="E1338" s="7">
        <v>0.41319444444444442</v>
      </c>
      <c r="F1338" s="7">
        <v>0.82986111111111116</v>
      </c>
      <c r="G1338" s="22">
        <v>1200</v>
      </c>
      <c r="H1338" s="22" t="s">
        <v>857</v>
      </c>
      <c r="I1338" s="23">
        <v>3.11</v>
      </c>
      <c r="J1338" s="23">
        <v>3.11</v>
      </c>
      <c r="K1338" s="23">
        <v>1.58</v>
      </c>
      <c r="L1338" s="23">
        <v>1.5</v>
      </c>
      <c r="M1338" s="23">
        <v>2.5</v>
      </c>
      <c r="N1338" s="23">
        <v>1.4</v>
      </c>
      <c r="O1338" s="23">
        <f t="shared" si="19"/>
        <v>1.2</v>
      </c>
      <c r="P1338" s="15">
        <v>0</v>
      </c>
      <c r="Q1338" s="15">
        <v>0.96579999999999999</v>
      </c>
      <c r="R1338" s="24">
        <v>1</v>
      </c>
      <c r="S1338" s="41">
        <v>1</v>
      </c>
      <c r="T1338" s="24">
        <f t="shared" si="18"/>
        <v>0.96579999999999999</v>
      </c>
      <c r="U1338" s="22">
        <v>5</v>
      </c>
      <c r="V1338" s="24">
        <v>1.6383000000000001</v>
      </c>
      <c r="W1338" s="15">
        <v>10</v>
      </c>
      <c r="X1338" s="141" t="s">
        <v>1746</v>
      </c>
      <c r="Y1338" s="141" t="s">
        <v>838</v>
      </c>
      <c r="Z1338" s="25" t="s">
        <v>858</v>
      </c>
    </row>
    <row r="1339" spans="1:26" x14ac:dyDescent="0.25">
      <c r="A1339" s="29">
        <v>1338</v>
      </c>
      <c r="B1339" s="1" t="s">
        <v>844</v>
      </c>
      <c r="C1339" s="1" t="s">
        <v>859</v>
      </c>
      <c r="D1339" s="10">
        <v>45083</v>
      </c>
      <c r="E1339" s="7">
        <v>0.70833333333333337</v>
      </c>
      <c r="F1339" s="7">
        <v>0.88888888888888884</v>
      </c>
      <c r="G1339" s="22">
        <v>1200</v>
      </c>
      <c r="H1339" s="22" t="s">
        <v>842</v>
      </c>
      <c r="I1339" s="23">
        <v>3.13</v>
      </c>
      <c r="J1339" s="23">
        <v>3.59</v>
      </c>
      <c r="K1339" s="23">
        <v>3.58</v>
      </c>
      <c r="L1339" s="23">
        <v>0</v>
      </c>
      <c r="M1339" s="23">
        <v>3.1</v>
      </c>
      <c r="N1339" s="23">
        <v>0</v>
      </c>
      <c r="O1339" s="23">
        <f t="shared" si="19"/>
        <v>0.51999999999999991</v>
      </c>
      <c r="P1339" s="15">
        <v>0</v>
      </c>
      <c r="Q1339" s="15">
        <v>0.12429999999999999</v>
      </c>
      <c r="R1339" s="24">
        <v>0</v>
      </c>
      <c r="S1339" s="41">
        <v>1</v>
      </c>
      <c r="T1339" s="24">
        <f t="shared" si="18"/>
        <v>0.12429999999999999</v>
      </c>
      <c r="U1339" s="22">
        <v>1</v>
      </c>
      <c r="V1339" s="24">
        <v>0.12429999999999999</v>
      </c>
      <c r="W1339" s="15">
        <f>4+2/6</f>
        <v>4.333333333333333</v>
      </c>
      <c r="X1339" s="141" t="s">
        <v>1746</v>
      </c>
      <c r="Y1339" s="141" t="s">
        <v>1746</v>
      </c>
      <c r="Z1339" s="25" t="s">
        <v>860</v>
      </c>
    </row>
    <row r="1340" spans="1:26" x14ac:dyDescent="0.25">
      <c r="A1340" s="29">
        <v>1339</v>
      </c>
      <c r="B1340" s="1" t="s">
        <v>121</v>
      </c>
      <c r="C1340" s="1" t="s">
        <v>511</v>
      </c>
      <c r="D1340" s="10">
        <v>45084</v>
      </c>
      <c r="E1340" s="7">
        <v>0.34722222222222227</v>
      </c>
      <c r="F1340" s="7">
        <v>0.68055555555555547</v>
      </c>
      <c r="G1340" s="22">
        <v>1200</v>
      </c>
      <c r="H1340" s="22" t="s">
        <v>32</v>
      </c>
      <c r="I1340" s="23">
        <v>3.25</v>
      </c>
      <c r="J1340" s="23">
        <v>3.63</v>
      </c>
      <c r="K1340" s="23">
        <v>3.24</v>
      </c>
      <c r="L1340" s="23">
        <v>0</v>
      </c>
      <c r="M1340" s="23">
        <v>3.6</v>
      </c>
      <c r="N1340" s="23">
        <v>3.4</v>
      </c>
      <c r="O1340" s="23">
        <f t="shared" si="19"/>
        <v>0.96</v>
      </c>
      <c r="P1340" s="15">
        <v>0</v>
      </c>
      <c r="Q1340" s="15">
        <v>2.3216000000000001</v>
      </c>
      <c r="R1340" s="24">
        <v>2.1</v>
      </c>
      <c r="S1340" s="41">
        <v>5</v>
      </c>
      <c r="T1340" s="24">
        <f t="shared" si="18"/>
        <v>11.608000000000001</v>
      </c>
      <c r="U1340" s="22">
        <v>23</v>
      </c>
      <c r="V1340" s="24">
        <v>49.45</v>
      </c>
      <c r="W1340" s="15">
        <v>8</v>
      </c>
      <c r="X1340" s="141" t="s">
        <v>1746</v>
      </c>
      <c r="Y1340" s="141" t="s">
        <v>1746</v>
      </c>
      <c r="Z1340" s="25" t="s">
        <v>861</v>
      </c>
    </row>
    <row r="1341" spans="1:26" x14ac:dyDescent="0.25">
      <c r="A1341" s="29">
        <v>1340</v>
      </c>
      <c r="B1341" s="1" t="s">
        <v>848</v>
      </c>
      <c r="C1341" s="1" t="s">
        <v>863</v>
      </c>
      <c r="D1341" s="10">
        <v>45084</v>
      </c>
      <c r="E1341" s="7">
        <v>0.50694444444444442</v>
      </c>
      <c r="F1341" s="7">
        <v>0.79166666666666663</v>
      </c>
      <c r="G1341" s="22">
        <v>1200</v>
      </c>
      <c r="H1341" s="22" t="s">
        <v>862</v>
      </c>
      <c r="I1341" s="23">
        <v>1.71</v>
      </c>
      <c r="J1341" s="23">
        <v>3.78</v>
      </c>
      <c r="K1341" s="23">
        <v>3.01</v>
      </c>
      <c r="L1341" s="23">
        <v>0</v>
      </c>
      <c r="M1341" s="23">
        <v>3</v>
      </c>
      <c r="N1341" s="23">
        <v>2.1</v>
      </c>
      <c r="O1341" s="23">
        <f t="shared" ref="O1341:O1404" si="20">G1341/10000*W1341</f>
        <v>0.72</v>
      </c>
      <c r="P1341" s="15">
        <v>0</v>
      </c>
      <c r="Q1341" s="15">
        <v>1.3013999999999999</v>
      </c>
      <c r="R1341" s="24">
        <v>0</v>
      </c>
      <c r="S1341" s="41">
        <v>5</v>
      </c>
      <c r="T1341" s="24">
        <f t="shared" si="18"/>
        <v>6.5069999999999997</v>
      </c>
      <c r="U1341" s="22">
        <v>10</v>
      </c>
      <c r="V1341" s="24">
        <v>8.2309000000000001</v>
      </c>
      <c r="W1341" s="15">
        <v>6</v>
      </c>
      <c r="X1341" s="141" t="s">
        <v>1746</v>
      </c>
      <c r="Y1341" s="141" t="s">
        <v>1746</v>
      </c>
      <c r="Z1341" s="25" t="s">
        <v>864</v>
      </c>
    </row>
    <row r="1342" spans="1:26" x14ac:dyDescent="0.25">
      <c r="A1342" s="29">
        <v>1341</v>
      </c>
      <c r="B1342" s="1" t="s">
        <v>121</v>
      </c>
      <c r="C1342" s="1" t="s">
        <v>865</v>
      </c>
      <c r="D1342" s="10">
        <v>45085</v>
      </c>
      <c r="E1342" s="7">
        <v>0.5625</v>
      </c>
      <c r="F1342" s="7">
        <v>0.85416666666666663</v>
      </c>
      <c r="G1342" s="22">
        <v>1200</v>
      </c>
      <c r="H1342" s="22" t="s">
        <v>866</v>
      </c>
      <c r="I1342" s="23">
        <v>3.88</v>
      </c>
      <c r="J1342" s="23">
        <v>10.92</v>
      </c>
      <c r="K1342" s="23">
        <v>8.84</v>
      </c>
      <c r="L1342" s="23">
        <v>18.3</v>
      </c>
      <c r="M1342" s="23">
        <v>21.9</v>
      </c>
      <c r="N1342" s="23">
        <v>20.8</v>
      </c>
      <c r="O1342" s="23">
        <f t="shared" si="20"/>
        <v>0.84</v>
      </c>
      <c r="P1342" s="15">
        <v>0.2</v>
      </c>
      <c r="Q1342" s="15">
        <v>3.0026999999999999</v>
      </c>
      <c r="R1342" s="24">
        <v>1.2</v>
      </c>
      <c r="S1342" s="41">
        <v>1</v>
      </c>
      <c r="T1342" s="24">
        <f t="shared" ref="T1342:T1343" si="21">(Q1342-P1342)*S1342</f>
        <v>2.8026999999999997</v>
      </c>
      <c r="U1342" s="22">
        <v>1</v>
      </c>
      <c r="V1342" s="24">
        <v>2.8</v>
      </c>
      <c r="W1342" s="15">
        <v>7</v>
      </c>
      <c r="X1342" s="141" t="s">
        <v>1746</v>
      </c>
      <c r="Y1342" s="141" t="s">
        <v>1746</v>
      </c>
      <c r="Z1342" s="25" t="s">
        <v>867</v>
      </c>
    </row>
    <row r="1343" spans="1:26" x14ac:dyDescent="0.25">
      <c r="A1343" s="29">
        <v>1342</v>
      </c>
      <c r="B1343" s="1" t="s">
        <v>121</v>
      </c>
      <c r="C1343" s="1" t="s">
        <v>747</v>
      </c>
      <c r="D1343" s="10">
        <v>45086</v>
      </c>
      <c r="E1343" s="7">
        <v>0.39930555555555558</v>
      </c>
      <c r="F1343" s="7">
        <v>0.73263888888888884</v>
      </c>
      <c r="G1343" s="22">
        <v>1200</v>
      </c>
      <c r="H1343" s="22" t="s">
        <v>885</v>
      </c>
      <c r="I1343" s="23">
        <v>1.75</v>
      </c>
      <c r="J1343" s="23">
        <v>2.36</v>
      </c>
      <c r="K1343" s="23">
        <v>1.88</v>
      </c>
      <c r="L1343" s="23">
        <v>0</v>
      </c>
      <c r="M1343" s="23">
        <v>2.6</v>
      </c>
      <c r="N1343" s="23">
        <v>2.5</v>
      </c>
      <c r="O1343" s="23">
        <f t="shared" si="20"/>
        <v>0.96</v>
      </c>
      <c r="P1343" s="15">
        <v>0</v>
      </c>
      <c r="Q1343" s="15">
        <v>1.6112</v>
      </c>
      <c r="R1343" s="24">
        <v>2</v>
      </c>
      <c r="S1343" s="41">
        <v>5</v>
      </c>
      <c r="T1343" s="24">
        <f t="shared" si="21"/>
        <v>8.0559999999999992</v>
      </c>
      <c r="U1343" s="22">
        <v>12</v>
      </c>
      <c r="V1343" s="24">
        <v>18.205400000000001</v>
      </c>
      <c r="W1343" s="15">
        <v>8</v>
      </c>
      <c r="X1343" s="141" t="s">
        <v>1746</v>
      </c>
      <c r="Y1343" s="141" t="s">
        <v>1746</v>
      </c>
      <c r="Z1343" s="25" t="s">
        <v>886</v>
      </c>
    </row>
    <row r="1344" spans="1:26" x14ac:dyDescent="0.25">
      <c r="A1344" s="29">
        <v>1343</v>
      </c>
      <c r="B1344" s="1" t="s">
        <v>121</v>
      </c>
      <c r="C1344" s="1" t="s">
        <v>34</v>
      </c>
      <c r="D1344" s="10">
        <v>45087</v>
      </c>
      <c r="E1344" s="7">
        <v>0.4375</v>
      </c>
      <c r="F1344" s="7">
        <v>0.77083333333333337</v>
      </c>
      <c r="G1344" s="22">
        <v>1200</v>
      </c>
      <c r="H1344" s="22" t="s">
        <v>32</v>
      </c>
      <c r="I1344" s="23">
        <v>1.68</v>
      </c>
      <c r="J1344" s="23">
        <v>3.02</v>
      </c>
      <c r="K1344" s="23">
        <v>1.76</v>
      </c>
      <c r="L1344" s="23">
        <v>0</v>
      </c>
      <c r="M1344" s="23">
        <v>2.4</v>
      </c>
      <c r="N1344" s="23">
        <v>2.4</v>
      </c>
      <c r="O1344" s="23">
        <f t="shared" si="20"/>
        <v>0.96</v>
      </c>
      <c r="P1344" s="15">
        <v>0</v>
      </c>
      <c r="Q1344" s="15">
        <v>1.2323999999999999</v>
      </c>
      <c r="R1344" s="24">
        <v>0.1</v>
      </c>
      <c r="S1344" s="41">
        <v>5</v>
      </c>
      <c r="T1344" s="24">
        <f t="shared" ref="T1344:T1359" si="22">(Q1344-P1344)*S1344</f>
        <v>6.1619999999999999</v>
      </c>
      <c r="U1344" s="22">
        <v>20</v>
      </c>
      <c r="V1344" s="24">
        <v>20.697099999999999</v>
      </c>
      <c r="W1344" s="15">
        <v>8</v>
      </c>
      <c r="X1344" s="141" t="s">
        <v>1746</v>
      </c>
      <c r="Y1344" s="141" t="s">
        <v>1746</v>
      </c>
      <c r="Z1344" s="25" t="s">
        <v>890</v>
      </c>
    </row>
    <row r="1345" spans="1:26" x14ac:dyDescent="0.25">
      <c r="A1345" s="29">
        <v>1344</v>
      </c>
      <c r="B1345" s="1" t="s">
        <v>121</v>
      </c>
      <c r="C1345" s="1" t="s">
        <v>895</v>
      </c>
      <c r="D1345" s="10">
        <v>45088</v>
      </c>
      <c r="E1345" s="7">
        <v>0.40277777777777773</v>
      </c>
      <c r="F1345" s="7">
        <v>0.73611111111111116</v>
      </c>
      <c r="G1345" s="22">
        <v>1200</v>
      </c>
      <c r="H1345" s="22" t="s">
        <v>896</v>
      </c>
      <c r="I1345" s="23">
        <v>1.44</v>
      </c>
      <c r="J1345" s="23">
        <v>2.16</v>
      </c>
      <c r="K1345" s="23">
        <v>1.72</v>
      </c>
      <c r="L1345" s="23">
        <v>0</v>
      </c>
      <c r="M1345" s="23">
        <v>2.5</v>
      </c>
      <c r="N1345" s="23">
        <v>2</v>
      </c>
      <c r="O1345" s="23">
        <f t="shared" si="20"/>
        <v>0.96</v>
      </c>
      <c r="P1345" s="15">
        <v>0</v>
      </c>
      <c r="Q1345" s="15">
        <v>1.1413</v>
      </c>
      <c r="R1345" s="24">
        <v>3.5</v>
      </c>
      <c r="S1345" s="41">
        <v>5</v>
      </c>
      <c r="T1345" s="24">
        <f t="shared" si="22"/>
        <v>5.7065000000000001</v>
      </c>
      <c r="U1345" s="22">
        <v>19</v>
      </c>
      <c r="V1345" s="24">
        <v>31.670100000000001</v>
      </c>
      <c r="W1345" s="15">
        <v>8</v>
      </c>
      <c r="X1345" s="141" t="s">
        <v>1746</v>
      </c>
      <c r="Y1345" s="141" t="s">
        <v>1746</v>
      </c>
      <c r="Z1345" s="25" t="s">
        <v>897</v>
      </c>
    </row>
    <row r="1346" spans="1:26" x14ac:dyDescent="0.25">
      <c r="A1346" s="29">
        <v>1345</v>
      </c>
      <c r="B1346" s="1" t="s">
        <v>111</v>
      </c>
      <c r="C1346" s="1" t="s">
        <v>898</v>
      </c>
      <c r="D1346" s="10">
        <v>45088</v>
      </c>
      <c r="E1346" s="7">
        <v>0.45833333333333331</v>
      </c>
      <c r="F1346" s="7">
        <v>0.79166666666666663</v>
      </c>
      <c r="G1346" s="22">
        <v>1200</v>
      </c>
      <c r="H1346" s="22" t="s">
        <v>896</v>
      </c>
      <c r="I1346" s="23">
        <v>2.14</v>
      </c>
      <c r="J1346" s="23">
        <v>3.68</v>
      </c>
      <c r="K1346" s="23">
        <v>1.56</v>
      </c>
      <c r="L1346" s="23">
        <v>0</v>
      </c>
      <c r="M1346" s="23">
        <v>2.2000000000000002</v>
      </c>
      <c r="N1346" s="23">
        <v>2</v>
      </c>
      <c r="O1346" s="23">
        <f t="shared" si="20"/>
        <v>0.96</v>
      </c>
      <c r="P1346" s="15">
        <v>0</v>
      </c>
      <c r="Q1346" s="15">
        <v>0.85</v>
      </c>
      <c r="R1346" s="24">
        <v>1</v>
      </c>
      <c r="S1346" s="41">
        <v>5</v>
      </c>
      <c r="T1346" s="24">
        <f t="shared" si="22"/>
        <v>4.25</v>
      </c>
      <c r="U1346" s="22">
        <v>19</v>
      </c>
      <c r="V1346" s="24">
        <v>10.7743</v>
      </c>
      <c r="W1346" s="15">
        <v>8</v>
      </c>
      <c r="X1346" s="141" t="s">
        <v>1746</v>
      </c>
      <c r="Y1346" s="141" t="s">
        <v>838</v>
      </c>
      <c r="Z1346" s="25" t="s">
        <v>899</v>
      </c>
    </row>
    <row r="1347" spans="1:26" x14ac:dyDescent="0.25">
      <c r="A1347" s="29">
        <v>1346</v>
      </c>
      <c r="B1347" s="1" t="s">
        <v>121</v>
      </c>
      <c r="C1347" s="1" t="s">
        <v>908</v>
      </c>
      <c r="D1347" s="10">
        <v>45089</v>
      </c>
      <c r="E1347" s="7">
        <v>0.43055555555555558</v>
      </c>
      <c r="F1347" s="7">
        <v>0.76388888888888884</v>
      </c>
      <c r="G1347" s="22">
        <v>1200</v>
      </c>
      <c r="H1347" s="22" t="s">
        <v>866</v>
      </c>
      <c r="I1347" s="23">
        <v>2.09</v>
      </c>
      <c r="J1347" s="23">
        <v>8.91</v>
      </c>
      <c r="K1347" s="23">
        <v>7.64</v>
      </c>
      <c r="L1347" s="23">
        <v>13.1</v>
      </c>
      <c r="M1347" s="23">
        <v>19.8</v>
      </c>
      <c r="N1347" s="23">
        <v>16.7</v>
      </c>
      <c r="O1347" s="23">
        <f t="shared" si="20"/>
        <v>0.96</v>
      </c>
      <c r="P1347" s="15">
        <v>1.2</v>
      </c>
      <c r="Q1347" s="15">
        <v>5.9829999999999997</v>
      </c>
      <c r="R1347" s="24">
        <v>1.5</v>
      </c>
      <c r="S1347" s="41">
        <v>1</v>
      </c>
      <c r="T1347" s="24">
        <f t="shared" si="22"/>
        <v>4.7829999999999995</v>
      </c>
      <c r="U1347" s="22">
        <v>1</v>
      </c>
      <c r="V1347" s="24">
        <v>4.8</v>
      </c>
      <c r="W1347" s="15">
        <v>8</v>
      </c>
      <c r="X1347" s="141" t="s">
        <v>1746</v>
      </c>
      <c r="Y1347" s="141" t="s">
        <v>1746</v>
      </c>
      <c r="Z1347" s="25" t="s">
        <v>909</v>
      </c>
    </row>
    <row r="1348" spans="1:26" x14ac:dyDescent="0.25">
      <c r="A1348" s="29">
        <v>1347</v>
      </c>
      <c r="B1348" s="1" t="s">
        <v>121</v>
      </c>
      <c r="C1348" s="1" t="s">
        <v>916</v>
      </c>
      <c r="D1348" s="10">
        <v>45090</v>
      </c>
      <c r="E1348" s="7">
        <v>0.39583333333333331</v>
      </c>
      <c r="F1348" s="7">
        <v>0.72916666666666663</v>
      </c>
      <c r="G1348" s="22">
        <v>1200</v>
      </c>
      <c r="H1348" s="22" t="s">
        <v>866</v>
      </c>
      <c r="I1348" s="23">
        <v>6.11</v>
      </c>
      <c r="J1348" s="23">
        <v>10.47</v>
      </c>
      <c r="K1348" s="23">
        <v>7.67</v>
      </c>
      <c r="L1348" s="23">
        <v>13.2</v>
      </c>
      <c r="M1348" s="23">
        <v>14.5</v>
      </c>
      <c r="N1348" s="23">
        <v>8.5</v>
      </c>
      <c r="O1348" s="23">
        <f t="shared" si="20"/>
        <v>0.96</v>
      </c>
      <c r="P1348" s="15">
        <v>2.2000000000000002</v>
      </c>
      <c r="Q1348" s="15">
        <v>6.6294000000000004</v>
      </c>
      <c r="R1348" s="24">
        <v>2</v>
      </c>
      <c r="S1348" s="41">
        <v>1</v>
      </c>
      <c r="T1348" s="24">
        <f t="shared" si="22"/>
        <v>4.4294000000000002</v>
      </c>
      <c r="U1348" s="22">
        <v>1</v>
      </c>
      <c r="V1348" s="24">
        <v>4.4000000000000004</v>
      </c>
      <c r="W1348" s="15">
        <v>8</v>
      </c>
      <c r="X1348" s="141" t="s">
        <v>1746</v>
      </c>
      <c r="Y1348" s="141" t="s">
        <v>1746</v>
      </c>
      <c r="Z1348" s="25" t="s">
        <v>917</v>
      </c>
    </row>
    <row r="1349" spans="1:26" x14ac:dyDescent="0.25">
      <c r="A1349" s="29">
        <v>1348</v>
      </c>
      <c r="B1349" s="1" t="s">
        <v>121</v>
      </c>
      <c r="C1349" s="1" t="s">
        <v>918</v>
      </c>
      <c r="D1349" s="10">
        <v>45090</v>
      </c>
      <c r="E1349" s="7">
        <v>0.76388888888888884</v>
      </c>
      <c r="F1349" s="7">
        <v>0.84722222222222221</v>
      </c>
      <c r="G1349" s="22">
        <v>1200</v>
      </c>
      <c r="H1349" s="22" t="s">
        <v>919</v>
      </c>
      <c r="I1349" s="23">
        <v>5.57</v>
      </c>
      <c r="J1349" s="23">
        <v>6.54</v>
      </c>
      <c r="K1349" s="23">
        <v>6.54</v>
      </c>
      <c r="L1349" s="23">
        <v>15.7</v>
      </c>
      <c r="M1349" s="23">
        <v>17.7</v>
      </c>
      <c r="N1349" s="23">
        <v>17.7</v>
      </c>
      <c r="O1349" s="23">
        <f t="shared" si="20"/>
        <v>0.24</v>
      </c>
      <c r="P1349" s="15">
        <v>3.2</v>
      </c>
      <c r="Q1349" s="15">
        <v>7.7728999999999999</v>
      </c>
      <c r="R1349" s="24">
        <v>0.5</v>
      </c>
      <c r="S1349" s="41">
        <v>1</v>
      </c>
      <c r="T1349" s="24">
        <f t="shared" si="22"/>
        <v>4.5728999999999997</v>
      </c>
      <c r="U1349" s="22">
        <v>1</v>
      </c>
      <c r="V1349" s="24">
        <v>4.5999999999999996</v>
      </c>
      <c r="W1349" s="15">
        <v>2</v>
      </c>
      <c r="X1349" s="141" t="s">
        <v>1746</v>
      </c>
      <c r="Y1349" s="141" t="s">
        <v>1746</v>
      </c>
      <c r="Z1349" s="25" t="s">
        <v>920</v>
      </c>
    </row>
    <row r="1350" spans="1:26" x14ac:dyDescent="0.25">
      <c r="A1350" s="29">
        <v>1349</v>
      </c>
      <c r="B1350" s="1" t="s">
        <v>121</v>
      </c>
      <c r="C1350" s="1" t="s">
        <v>568</v>
      </c>
      <c r="D1350" s="10">
        <v>45091</v>
      </c>
      <c r="E1350" s="7">
        <v>0.38541666666666669</v>
      </c>
      <c r="F1350" s="7">
        <v>0.83680555555555547</v>
      </c>
      <c r="G1350" s="22">
        <v>1200</v>
      </c>
      <c r="H1350" s="22" t="s">
        <v>928</v>
      </c>
      <c r="I1350" s="23">
        <v>3.08</v>
      </c>
      <c r="J1350" s="23">
        <v>5.32</v>
      </c>
      <c r="K1350" s="23">
        <v>4.72</v>
      </c>
      <c r="L1350" s="23">
        <v>11.7</v>
      </c>
      <c r="M1350" s="23">
        <v>11.7</v>
      </c>
      <c r="N1350" s="23">
        <v>9.9</v>
      </c>
      <c r="O1350" s="23">
        <f t="shared" si="20"/>
        <v>1.2</v>
      </c>
      <c r="P1350" s="15">
        <v>7.5</v>
      </c>
      <c r="Q1350" s="15">
        <v>4.2</v>
      </c>
      <c r="R1350" s="24">
        <v>1</v>
      </c>
      <c r="S1350" s="41">
        <v>1</v>
      </c>
      <c r="T1350" s="24">
        <v>0</v>
      </c>
      <c r="U1350" s="22">
        <v>1</v>
      </c>
      <c r="V1350" s="24">
        <v>0</v>
      </c>
      <c r="W1350" s="15">
        <v>10</v>
      </c>
      <c r="X1350" s="141" t="s">
        <v>1746</v>
      </c>
      <c r="Y1350" s="141" t="s">
        <v>1746</v>
      </c>
      <c r="Z1350" s="25" t="s">
        <v>927</v>
      </c>
    </row>
    <row r="1351" spans="1:26" x14ac:dyDescent="0.25">
      <c r="A1351" s="29">
        <v>1350</v>
      </c>
      <c r="B1351" s="1" t="s">
        <v>121</v>
      </c>
      <c r="C1351" s="1" t="s">
        <v>935</v>
      </c>
      <c r="D1351" s="10">
        <v>45092</v>
      </c>
      <c r="E1351" s="7">
        <v>0.47916666666666669</v>
      </c>
      <c r="F1351" s="7">
        <v>0.77083333333333337</v>
      </c>
      <c r="G1351" s="22">
        <v>1200</v>
      </c>
      <c r="H1351" s="22" t="s">
        <v>936</v>
      </c>
      <c r="I1351" s="23">
        <v>1.86</v>
      </c>
      <c r="J1351" s="23">
        <v>2.04</v>
      </c>
      <c r="K1351" s="23">
        <v>1.75</v>
      </c>
      <c r="L1351" s="23">
        <v>0</v>
      </c>
      <c r="M1351" s="23">
        <v>2.1</v>
      </c>
      <c r="N1351" s="23">
        <v>2</v>
      </c>
      <c r="O1351" s="23">
        <f t="shared" si="20"/>
        <v>0.84</v>
      </c>
      <c r="P1351" s="15">
        <v>0</v>
      </c>
      <c r="Q1351" s="15">
        <v>1.0802</v>
      </c>
      <c r="R1351" s="24">
        <v>0.5</v>
      </c>
      <c r="S1351" s="41">
        <v>5</v>
      </c>
      <c r="T1351" s="24">
        <f t="shared" si="22"/>
        <v>5.4009999999999998</v>
      </c>
      <c r="U1351" s="22">
        <v>15</v>
      </c>
      <c r="V1351" s="24">
        <v>20.4605</v>
      </c>
      <c r="W1351" s="15">
        <v>7</v>
      </c>
      <c r="X1351" s="141" t="s">
        <v>1746</v>
      </c>
      <c r="Y1351" s="141" t="s">
        <v>1746</v>
      </c>
      <c r="Z1351" s="25" t="s">
        <v>937</v>
      </c>
    </row>
    <row r="1352" spans="1:26" x14ac:dyDescent="0.25">
      <c r="A1352" s="29">
        <v>1351</v>
      </c>
      <c r="B1352" s="1" t="s">
        <v>941</v>
      </c>
      <c r="C1352" s="1" t="s">
        <v>942</v>
      </c>
      <c r="D1352" s="10">
        <v>45093</v>
      </c>
      <c r="E1352" s="7">
        <v>0.4236111111111111</v>
      </c>
      <c r="F1352" s="7">
        <v>0.75694444444444453</v>
      </c>
      <c r="G1352" s="22">
        <v>1200</v>
      </c>
      <c r="H1352" s="22" t="s">
        <v>943</v>
      </c>
      <c r="I1352" s="23">
        <v>1.78</v>
      </c>
      <c r="J1352" s="23">
        <v>4.34</v>
      </c>
      <c r="K1352" s="23">
        <v>1.51</v>
      </c>
      <c r="L1352" s="23">
        <v>0</v>
      </c>
      <c r="M1352" s="23">
        <v>3.2</v>
      </c>
      <c r="N1352" s="23">
        <v>2.6</v>
      </c>
      <c r="O1352" s="23">
        <f t="shared" si="20"/>
        <v>0.96</v>
      </c>
      <c r="P1352" s="15">
        <v>0</v>
      </c>
      <c r="Q1352" s="15">
        <v>0.83589999999999998</v>
      </c>
      <c r="R1352" s="24">
        <v>1</v>
      </c>
      <c r="S1352" s="41">
        <v>1</v>
      </c>
      <c r="T1352" s="24">
        <f t="shared" si="22"/>
        <v>0.83589999999999998</v>
      </c>
      <c r="U1352" s="22">
        <v>2</v>
      </c>
      <c r="V1352" s="24">
        <v>1.19</v>
      </c>
      <c r="W1352" s="15">
        <v>8</v>
      </c>
      <c r="X1352" s="141" t="s">
        <v>1746</v>
      </c>
      <c r="Y1352" s="141" t="s">
        <v>838</v>
      </c>
      <c r="Z1352" s="25" t="s">
        <v>944</v>
      </c>
    </row>
    <row r="1353" spans="1:26" x14ac:dyDescent="0.25">
      <c r="A1353" s="29">
        <v>1352</v>
      </c>
      <c r="B1353" s="1" t="s">
        <v>949</v>
      </c>
      <c r="C1353" s="1" t="s">
        <v>948</v>
      </c>
      <c r="D1353" s="10">
        <v>45094</v>
      </c>
      <c r="E1353" s="7">
        <v>0.43402777777777773</v>
      </c>
      <c r="F1353" s="7">
        <v>0.84375</v>
      </c>
      <c r="G1353" s="22">
        <v>1200</v>
      </c>
      <c r="H1353" s="22" t="s">
        <v>484</v>
      </c>
      <c r="I1353" s="23">
        <v>2.82</v>
      </c>
      <c r="J1353" s="23">
        <v>5.01</v>
      </c>
      <c r="K1353" s="23">
        <v>4.22</v>
      </c>
      <c r="L1353" s="23">
        <v>0</v>
      </c>
      <c r="M1353" s="23">
        <v>14.6</v>
      </c>
      <c r="N1353" s="23">
        <v>13.5</v>
      </c>
      <c r="O1353" s="23">
        <f t="shared" si="20"/>
        <v>1.08</v>
      </c>
      <c r="P1353" s="15">
        <v>5.3</v>
      </c>
      <c r="Q1353" s="15">
        <v>5.3</v>
      </c>
      <c r="R1353" s="24">
        <v>1</v>
      </c>
      <c r="S1353" s="41">
        <v>1</v>
      </c>
      <c r="T1353" s="24">
        <f t="shared" si="22"/>
        <v>0</v>
      </c>
      <c r="U1353" s="22">
        <v>1</v>
      </c>
      <c r="V1353" s="24">
        <v>0</v>
      </c>
      <c r="W1353" s="15">
        <v>9</v>
      </c>
      <c r="X1353" s="141" t="s">
        <v>1746</v>
      </c>
      <c r="Y1353" s="141" t="s">
        <v>1746</v>
      </c>
      <c r="Z1353" s="25" t="s">
        <v>950</v>
      </c>
    </row>
    <row r="1354" spans="1:26" x14ac:dyDescent="0.25">
      <c r="A1354" s="29">
        <v>1353</v>
      </c>
      <c r="B1354" s="1" t="s">
        <v>953</v>
      </c>
      <c r="C1354" s="1" t="s">
        <v>954</v>
      </c>
      <c r="D1354" s="10">
        <v>45095</v>
      </c>
      <c r="E1354" s="7">
        <v>0.46875</v>
      </c>
      <c r="F1354" s="7">
        <v>0.80208333333333337</v>
      </c>
      <c r="G1354" s="22">
        <v>1200</v>
      </c>
      <c r="H1354" s="22" t="s">
        <v>955</v>
      </c>
      <c r="I1354" s="23">
        <v>1.78</v>
      </c>
      <c r="J1354" s="23">
        <v>4.26</v>
      </c>
      <c r="K1354" s="23">
        <v>1.33</v>
      </c>
      <c r="L1354" s="23">
        <v>0</v>
      </c>
      <c r="M1354" s="23">
        <v>3</v>
      </c>
      <c r="N1354" s="23">
        <v>2.6</v>
      </c>
      <c r="O1354" s="23">
        <f t="shared" si="20"/>
        <v>0.96</v>
      </c>
      <c r="P1354" s="15">
        <v>0</v>
      </c>
      <c r="Q1354" s="15">
        <v>0.55359999999999998</v>
      </c>
      <c r="R1354" s="24">
        <v>1.5</v>
      </c>
      <c r="S1354" s="41">
        <v>4</v>
      </c>
      <c r="T1354" s="24">
        <f t="shared" si="22"/>
        <v>2.2143999999999999</v>
      </c>
      <c r="U1354" s="22">
        <v>12</v>
      </c>
      <c r="V1354" s="24">
        <v>2.5165000000000002</v>
      </c>
      <c r="W1354" s="15">
        <v>8</v>
      </c>
      <c r="X1354" s="141" t="s">
        <v>1746</v>
      </c>
      <c r="Y1354" s="141" t="s">
        <v>838</v>
      </c>
      <c r="Z1354" s="25" t="s">
        <v>956</v>
      </c>
    </row>
    <row r="1355" spans="1:26" x14ac:dyDescent="0.25">
      <c r="A1355" s="29">
        <v>1354</v>
      </c>
      <c r="B1355" s="1" t="s">
        <v>961</v>
      </c>
      <c r="C1355" s="1" t="s">
        <v>37</v>
      </c>
      <c r="D1355" s="10">
        <v>45096</v>
      </c>
      <c r="E1355" s="7">
        <v>0.63194444444444442</v>
      </c>
      <c r="F1355" s="7">
        <v>0.84027777777777779</v>
      </c>
      <c r="G1355" s="22">
        <v>1200</v>
      </c>
      <c r="H1355" s="22" t="s">
        <v>962</v>
      </c>
      <c r="I1355" s="23">
        <v>2.3199999999999998</v>
      </c>
      <c r="J1355" s="23">
        <v>2.92</v>
      </c>
      <c r="K1355" s="23">
        <v>2.2000000000000002</v>
      </c>
      <c r="L1355" s="23">
        <v>0</v>
      </c>
      <c r="M1355" s="23">
        <v>3</v>
      </c>
      <c r="N1355" s="23">
        <v>2.2000000000000002</v>
      </c>
      <c r="O1355" s="23">
        <f t="shared" si="20"/>
        <v>0.6</v>
      </c>
      <c r="P1355" s="15">
        <v>0</v>
      </c>
      <c r="Q1355" s="15">
        <v>1.1313</v>
      </c>
      <c r="R1355" s="24">
        <v>2</v>
      </c>
      <c r="S1355" s="41">
        <v>1</v>
      </c>
      <c r="T1355" s="24">
        <f t="shared" si="22"/>
        <v>1.1313</v>
      </c>
      <c r="U1355" s="22">
        <v>3</v>
      </c>
      <c r="V1355" s="24">
        <v>1.923</v>
      </c>
      <c r="W1355" s="15">
        <v>5</v>
      </c>
      <c r="X1355" s="141" t="s">
        <v>1746</v>
      </c>
      <c r="Y1355" s="141" t="s">
        <v>1746</v>
      </c>
      <c r="Z1355" s="25" t="s">
        <v>963</v>
      </c>
    </row>
    <row r="1356" spans="1:26" x14ac:dyDescent="0.25">
      <c r="A1356" s="29">
        <v>1355</v>
      </c>
      <c r="B1356" s="1" t="s">
        <v>123</v>
      </c>
      <c r="C1356" s="1" t="s">
        <v>977</v>
      </c>
      <c r="D1356" s="10">
        <v>45099</v>
      </c>
      <c r="E1356" s="7">
        <v>0.4375</v>
      </c>
      <c r="F1356" s="7">
        <v>0.8125</v>
      </c>
      <c r="G1356" s="22">
        <v>1200</v>
      </c>
      <c r="H1356" s="22" t="s">
        <v>978</v>
      </c>
      <c r="I1356" s="23">
        <v>10.68</v>
      </c>
      <c r="J1356" s="23">
        <v>12.72</v>
      </c>
      <c r="K1356" s="23">
        <v>9.01</v>
      </c>
      <c r="L1356" s="23">
        <v>0</v>
      </c>
      <c r="M1356" s="23">
        <v>25</v>
      </c>
      <c r="N1356" s="23">
        <v>16.2</v>
      </c>
      <c r="O1356" s="23">
        <f t="shared" si="20"/>
        <v>1.08</v>
      </c>
      <c r="P1356" s="15">
        <v>3.2</v>
      </c>
      <c r="Q1356" s="15">
        <v>7.9176000000000002</v>
      </c>
      <c r="R1356" s="24">
        <v>0.5</v>
      </c>
      <c r="S1356" s="41">
        <v>1</v>
      </c>
      <c r="T1356" s="24">
        <f t="shared" si="22"/>
        <v>4.7176</v>
      </c>
      <c r="U1356" s="22">
        <v>1</v>
      </c>
      <c r="V1356" s="24">
        <v>4.7</v>
      </c>
      <c r="W1356" s="15">
        <v>9</v>
      </c>
      <c r="X1356" s="141" t="s">
        <v>1746</v>
      </c>
      <c r="Y1356" s="141" t="s">
        <v>1746</v>
      </c>
      <c r="Z1356" s="25" t="s">
        <v>979</v>
      </c>
    </row>
    <row r="1357" spans="1:26" x14ac:dyDescent="0.25">
      <c r="A1357" s="29">
        <v>1356</v>
      </c>
      <c r="B1357" s="1" t="s">
        <v>123</v>
      </c>
      <c r="C1357" s="1" t="s">
        <v>983</v>
      </c>
      <c r="D1357" s="10">
        <v>45101</v>
      </c>
      <c r="E1357" s="7">
        <v>0.45833333333333331</v>
      </c>
      <c r="F1357" s="7">
        <v>0.79166666666666663</v>
      </c>
      <c r="G1357" s="22">
        <v>1200</v>
      </c>
      <c r="H1357" s="22" t="s">
        <v>815</v>
      </c>
      <c r="I1357" s="23">
        <v>7.62</v>
      </c>
      <c r="J1357" s="23">
        <v>10.8</v>
      </c>
      <c r="K1357" s="23">
        <v>10.3</v>
      </c>
      <c r="L1357" s="23">
        <v>16</v>
      </c>
      <c r="M1357" s="23" t="s">
        <v>1746</v>
      </c>
      <c r="N1357" s="23">
        <v>18</v>
      </c>
      <c r="O1357" s="23">
        <f t="shared" si="20"/>
        <v>0.96</v>
      </c>
      <c r="P1357" s="15">
        <v>3.2</v>
      </c>
      <c r="Q1357" s="15">
        <v>7.15</v>
      </c>
      <c r="R1357" s="24">
        <v>7</v>
      </c>
      <c r="S1357" s="41">
        <v>1</v>
      </c>
      <c r="T1357" s="24">
        <f t="shared" si="22"/>
        <v>3.95</v>
      </c>
      <c r="U1357" s="22">
        <v>1</v>
      </c>
      <c r="V1357" s="24">
        <v>4</v>
      </c>
      <c r="W1357" s="15">
        <v>8</v>
      </c>
      <c r="X1357" s="141" t="s">
        <v>1746</v>
      </c>
      <c r="Y1357" s="141" t="s">
        <v>1746</v>
      </c>
      <c r="Z1357" s="25" t="s">
        <v>984</v>
      </c>
    </row>
    <row r="1358" spans="1:26" x14ac:dyDescent="0.25">
      <c r="A1358" s="29">
        <v>1357</v>
      </c>
      <c r="B1358" s="1" t="s">
        <v>123</v>
      </c>
      <c r="C1358" s="1" t="s">
        <v>988</v>
      </c>
      <c r="D1358" s="10">
        <v>45102</v>
      </c>
      <c r="E1358" s="7">
        <v>0.39583333333333331</v>
      </c>
      <c r="F1358" s="7">
        <v>0.8125</v>
      </c>
      <c r="G1358" s="22">
        <v>1200</v>
      </c>
      <c r="H1358" s="22" t="s">
        <v>815</v>
      </c>
      <c r="I1358" s="23">
        <v>6.1</v>
      </c>
      <c r="J1358" s="23">
        <v>11.89</v>
      </c>
      <c r="K1358" s="23">
        <v>11.25</v>
      </c>
      <c r="L1358" s="23">
        <v>20.5</v>
      </c>
      <c r="M1358" s="23" t="s">
        <v>1746</v>
      </c>
      <c r="N1358" s="23">
        <v>24.9</v>
      </c>
      <c r="O1358" s="23">
        <f t="shared" si="20"/>
        <v>1.2</v>
      </c>
      <c r="P1358" s="15">
        <v>2.2000000000000002</v>
      </c>
      <c r="Q1358" s="15">
        <v>5.4</v>
      </c>
      <c r="R1358" s="24">
        <v>7</v>
      </c>
      <c r="S1358" s="41">
        <v>1</v>
      </c>
      <c r="T1358" s="24">
        <f t="shared" si="22"/>
        <v>3.2</v>
      </c>
      <c r="U1358" s="22">
        <v>1</v>
      </c>
      <c r="V1358" s="24">
        <v>3.2</v>
      </c>
      <c r="W1358" s="15">
        <v>10</v>
      </c>
      <c r="X1358" s="141" t="s">
        <v>1746</v>
      </c>
      <c r="Y1358" s="141" t="s">
        <v>1746</v>
      </c>
      <c r="Z1358" s="25" t="s">
        <v>989</v>
      </c>
    </row>
    <row r="1359" spans="1:26" x14ac:dyDescent="0.25">
      <c r="A1359" s="29">
        <v>1358</v>
      </c>
      <c r="B1359" s="1" t="s">
        <v>123</v>
      </c>
      <c r="C1359" s="1" t="s">
        <v>1010</v>
      </c>
      <c r="D1359" s="10">
        <v>45106</v>
      </c>
      <c r="E1359" s="7">
        <v>0.61805555555555558</v>
      </c>
      <c r="F1359" s="7">
        <v>0.82638888888888884</v>
      </c>
      <c r="G1359" s="22">
        <v>1200</v>
      </c>
      <c r="H1359" s="22" t="s">
        <v>100</v>
      </c>
      <c r="I1359" s="23">
        <v>0</v>
      </c>
      <c r="J1359" s="23">
        <v>6.4</v>
      </c>
      <c r="K1359" s="23">
        <v>6.4</v>
      </c>
      <c r="L1359" s="23" t="s">
        <v>1746</v>
      </c>
      <c r="M1359" s="23" t="s">
        <v>1746</v>
      </c>
      <c r="N1359" s="23" t="s">
        <v>1746</v>
      </c>
      <c r="O1359" s="23">
        <f t="shared" si="20"/>
        <v>0.6</v>
      </c>
      <c r="P1359" s="15">
        <v>0</v>
      </c>
      <c r="Q1359" s="15">
        <v>0</v>
      </c>
      <c r="R1359" s="24">
        <v>5.8</v>
      </c>
      <c r="S1359" s="41">
        <v>1</v>
      </c>
      <c r="T1359" s="24">
        <f t="shared" si="22"/>
        <v>0</v>
      </c>
      <c r="U1359" s="22">
        <v>1</v>
      </c>
      <c r="V1359" s="24">
        <v>0</v>
      </c>
      <c r="W1359" s="15">
        <v>5</v>
      </c>
      <c r="X1359" s="141" t="s">
        <v>1746</v>
      </c>
      <c r="Y1359" s="141" t="s">
        <v>838</v>
      </c>
      <c r="Z1359" s="25" t="s">
        <v>1011</v>
      </c>
    </row>
    <row r="1360" spans="1:26" x14ac:dyDescent="0.25">
      <c r="A1360" s="29">
        <v>1359</v>
      </c>
      <c r="B1360" s="1" t="s">
        <v>121</v>
      </c>
      <c r="C1360" s="1" t="s">
        <v>1010</v>
      </c>
      <c r="D1360" s="10">
        <v>45107</v>
      </c>
      <c r="E1360" s="7">
        <v>0.42708333333333331</v>
      </c>
      <c r="F1360" s="7" t="s">
        <v>1012</v>
      </c>
      <c r="G1360" s="22">
        <v>1200</v>
      </c>
      <c r="H1360" s="22" t="s">
        <v>100</v>
      </c>
      <c r="I1360" s="23">
        <v>0</v>
      </c>
      <c r="J1360" s="23">
        <v>5.64</v>
      </c>
      <c r="K1360" s="23">
        <v>1.1499999999999999</v>
      </c>
      <c r="L1360" s="23">
        <v>0</v>
      </c>
      <c r="M1360" s="23" t="s">
        <v>1746</v>
      </c>
      <c r="N1360" s="23" t="s">
        <v>1013</v>
      </c>
      <c r="O1360" s="23">
        <f t="shared" si="20"/>
        <v>3</v>
      </c>
      <c r="P1360" s="15">
        <v>0</v>
      </c>
      <c r="Q1360" s="15">
        <v>0</v>
      </c>
      <c r="R1360" s="24">
        <v>39</v>
      </c>
      <c r="S1360" s="41">
        <v>1</v>
      </c>
      <c r="T1360" s="24">
        <f t="shared" ref="T1360:T1361" si="23">(Q1360-P1360)*S1360</f>
        <v>0</v>
      </c>
      <c r="U1360" s="41">
        <v>1</v>
      </c>
      <c r="V1360" s="24">
        <v>0</v>
      </c>
      <c r="W1360" s="15">
        <v>25</v>
      </c>
      <c r="X1360" s="141" t="s">
        <v>1746</v>
      </c>
      <c r="Y1360" s="141" t="s">
        <v>838</v>
      </c>
      <c r="Z1360" s="25" t="s">
        <v>1014</v>
      </c>
    </row>
    <row r="1361" spans="1:26" x14ac:dyDescent="0.25">
      <c r="A1361" s="29">
        <v>1360</v>
      </c>
      <c r="B1361" s="1" t="s">
        <v>121</v>
      </c>
      <c r="C1361" s="1" t="s">
        <v>1010</v>
      </c>
      <c r="D1361" s="10">
        <v>45108</v>
      </c>
      <c r="E1361" s="7">
        <v>0.72916666666666663</v>
      </c>
      <c r="F1361" s="7" t="s">
        <v>1025</v>
      </c>
      <c r="G1361" s="22">
        <v>1200</v>
      </c>
      <c r="H1361" s="22" t="s">
        <v>1015</v>
      </c>
      <c r="I1361" s="23">
        <v>4.68</v>
      </c>
      <c r="J1361" s="23">
        <v>10.4</v>
      </c>
      <c r="K1361" s="23">
        <v>9.6</v>
      </c>
      <c r="L1361" s="23">
        <v>0</v>
      </c>
      <c r="M1361" s="23" t="s">
        <v>1746</v>
      </c>
      <c r="N1361" s="23" t="s">
        <v>1016</v>
      </c>
      <c r="O1361" s="23">
        <f t="shared" si="20"/>
        <v>4.92</v>
      </c>
      <c r="P1361" s="15">
        <v>0</v>
      </c>
      <c r="Q1361" s="15">
        <v>0</v>
      </c>
      <c r="R1361" s="24">
        <v>47</v>
      </c>
      <c r="S1361" s="41">
        <v>1</v>
      </c>
      <c r="T1361" s="24">
        <f t="shared" si="23"/>
        <v>0</v>
      </c>
      <c r="U1361" s="22">
        <v>1</v>
      </c>
      <c r="V1361" s="24">
        <v>0</v>
      </c>
      <c r="W1361" s="15">
        <v>41</v>
      </c>
      <c r="X1361" s="141" t="s">
        <v>1746</v>
      </c>
      <c r="Y1361" s="141" t="s">
        <v>838</v>
      </c>
      <c r="Z1361" s="25" t="s">
        <v>1026</v>
      </c>
    </row>
    <row r="1362" spans="1:26" x14ac:dyDescent="0.25">
      <c r="A1362" s="29">
        <v>1361</v>
      </c>
      <c r="B1362" s="1" t="s">
        <v>121</v>
      </c>
      <c r="C1362" s="1" t="s">
        <v>1027</v>
      </c>
      <c r="D1362" s="10">
        <v>45111</v>
      </c>
      <c r="E1362" s="7">
        <v>0.51736111111111105</v>
      </c>
      <c r="F1362" s="7">
        <v>0.76736111111111116</v>
      </c>
      <c r="G1362" s="22">
        <v>1200</v>
      </c>
      <c r="H1362" s="22" t="s">
        <v>32</v>
      </c>
      <c r="I1362" s="23">
        <v>1.34</v>
      </c>
      <c r="J1362" s="23">
        <v>3.24</v>
      </c>
      <c r="K1362" s="23">
        <v>1.7</v>
      </c>
      <c r="L1362" s="23">
        <v>0</v>
      </c>
      <c r="M1362" s="23">
        <v>2.4</v>
      </c>
      <c r="N1362" s="23">
        <v>1.7</v>
      </c>
      <c r="O1362" s="23">
        <f t="shared" si="20"/>
        <v>0.72</v>
      </c>
      <c r="P1362" s="15">
        <v>0</v>
      </c>
      <c r="Q1362" s="15">
        <v>0.2409</v>
      </c>
      <c r="R1362" s="24">
        <v>0.5</v>
      </c>
      <c r="S1362" s="41">
        <v>5</v>
      </c>
      <c r="T1362" s="24">
        <f t="shared" ref="T1362:T1427" si="24">(Q1362-P1362)*S1362</f>
        <v>1.2044999999999999</v>
      </c>
      <c r="U1362" s="22">
        <v>15</v>
      </c>
      <c r="V1362" s="24">
        <v>1.6496999999999999</v>
      </c>
      <c r="W1362" s="15">
        <v>6</v>
      </c>
      <c r="X1362" s="141" t="s">
        <v>1746</v>
      </c>
      <c r="Y1362" s="141" t="s">
        <v>1746</v>
      </c>
      <c r="Z1362" s="25" t="s">
        <v>1028</v>
      </c>
    </row>
    <row r="1363" spans="1:26" x14ac:dyDescent="0.25">
      <c r="A1363" s="29">
        <v>1362</v>
      </c>
      <c r="B1363" s="1" t="s">
        <v>1030</v>
      </c>
      <c r="C1363" s="1" t="s">
        <v>1031</v>
      </c>
      <c r="D1363" s="10">
        <v>45112</v>
      </c>
      <c r="E1363" s="7">
        <v>0.41666666666666669</v>
      </c>
      <c r="F1363" s="7">
        <v>0.66666666666666663</v>
      </c>
      <c r="G1363" s="22">
        <v>1200</v>
      </c>
      <c r="H1363" s="22" t="s">
        <v>1032</v>
      </c>
      <c r="I1363" s="23">
        <v>0</v>
      </c>
      <c r="J1363" s="23">
        <v>7.66</v>
      </c>
      <c r="K1363" s="23">
        <v>6.93</v>
      </c>
      <c r="L1363" s="23">
        <v>0</v>
      </c>
      <c r="M1363" s="23">
        <v>12</v>
      </c>
      <c r="N1363" s="23">
        <v>9.5</v>
      </c>
      <c r="O1363" s="23">
        <f t="shared" si="20"/>
        <v>0.72</v>
      </c>
      <c r="P1363" s="15">
        <v>0</v>
      </c>
      <c r="Q1363" s="15">
        <v>3.35</v>
      </c>
      <c r="R1363" s="24">
        <v>7</v>
      </c>
      <c r="S1363" s="41">
        <v>1</v>
      </c>
      <c r="T1363" s="24">
        <f t="shared" si="24"/>
        <v>3.35</v>
      </c>
      <c r="U1363" s="22">
        <v>1</v>
      </c>
      <c r="V1363" s="24">
        <v>3.35</v>
      </c>
      <c r="W1363" s="15">
        <v>6</v>
      </c>
      <c r="X1363" s="141" t="s">
        <v>1746</v>
      </c>
      <c r="Y1363" s="141" t="s">
        <v>1746</v>
      </c>
      <c r="Z1363" s="25" t="s">
        <v>1033</v>
      </c>
    </row>
    <row r="1364" spans="1:26" x14ac:dyDescent="0.25">
      <c r="A1364" s="29">
        <v>1363</v>
      </c>
      <c r="B1364" s="1" t="s">
        <v>121</v>
      </c>
      <c r="C1364" s="1" t="s">
        <v>1010</v>
      </c>
      <c r="D1364" s="10">
        <v>45113</v>
      </c>
      <c r="E1364" s="7">
        <v>0.35069444444444442</v>
      </c>
      <c r="F1364" s="7" t="s">
        <v>1041</v>
      </c>
      <c r="G1364" s="22">
        <v>1200</v>
      </c>
      <c r="H1364" s="22" t="s">
        <v>25</v>
      </c>
      <c r="I1364" s="23">
        <v>5.46</v>
      </c>
      <c r="J1364" s="23" t="s">
        <v>1746</v>
      </c>
      <c r="K1364" s="23">
        <v>5.82</v>
      </c>
      <c r="L1364" s="23">
        <v>0</v>
      </c>
      <c r="M1364" s="23" t="s">
        <v>1746</v>
      </c>
      <c r="N1364" s="23" t="s">
        <v>1746</v>
      </c>
      <c r="O1364" s="23">
        <f t="shared" si="20"/>
        <v>2.1399999999999997</v>
      </c>
      <c r="P1364" s="15">
        <v>0</v>
      </c>
      <c r="Q1364" s="15">
        <v>0</v>
      </c>
      <c r="R1364" s="24">
        <v>27</v>
      </c>
      <c r="S1364" s="41">
        <v>1</v>
      </c>
      <c r="T1364" s="24">
        <f t="shared" si="24"/>
        <v>0</v>
      </c>
      <c r="U1364" s="22">
        <v>1</v>
      </c>
      <c r="V1364" s="24">
        <v>0</v>
      </c>
      <c r="W1364" s="15">
        <f>17+50/60</f>
        <v>17.833333333333332</v>
      </c>
      <c r="X1364" s="141" t="s">
        <v>1746</v>
      </c>
      <c r="Y1364" s="141" t="s">
        <v>838</v>
      </c>
      <c r="Z1364" s="25" t="s">
        <v>1042</v>
      </c>
    </row>
    <row r="1365" spans="1:26" x14ac:dyDescent="0.25">
      <c r="A1365" s="29">
        <v>1364</v>
      </c>
      <c r="B1365" s="1" t="s">
        <v>121</v>
      </c>
      <c r="C1365" s="1" t="s">
        <v>747</v>
      </c>
      <c r="D1365" s="10">
        <v>45114</v>
      </c>
      <c r="E1365" s="7">
        <v>0.56944444444444442</v>
      </c>
      <c r="F1365" s="7">
        <v>0.86111111111111116</v>
      </c>
      <c r="G1365" s="22">
        <v>1200</v>
      </c>
      <c r="H1365" s="22" t="s">
        <v>1043</v>
      </c>
      <c r="I1365" s="23">
        <v>1.72</v>
      </c>
      <c r="J1365" s="23">
        <v>2.42</v>
      </c>
      <c r="K1365" s="23">
        <v>1.81</v>
      </c>
      <c r="L1365" s="23">
        <v>0</v>
      </c>
      <c r="M1365" s="23">
        <v>2.4</v>
      </c>
      <c r="N1365" s="23">
        <v>2.2000000000000002</v>
      </c>
      <c r="O1365" s="23">
        <f t="shared" si="20"/>
        <v>0.84</v>
      </c>
      <c r="P1365" s="15">
        <v>0</v>
      </c>
      <c r="Q1365" s="15">
        <v>1.1119000000000001</v>
      </c>
      <c r="R1365" s="24">
        <v>2</v>
      </c>
      <c r="S1365" s="41">
        <v>5</v>
      </c>
      <c r="T1365" s="24">
        <f t="shared" si="24"/>
        <v>5.5595000000000008</v>
      </c>
      <c r="U1365" s="22">
        <v>17</v>
      </c>
      <c r="V1365" s="24">
        <v>17.424199999999999</v>
      </c>
      <c r="W1365" s="15">
        <v>7</v>
      </c>
      <c r="X1365" s="141" t="s">
        <v>1746</v>
      </c>
      <c r="Y1365" s="141" t="s">
        <v>1746</v>
      </c>
      <c r="Z1365" s="25" t="s">
        <v>1045</v>
      </c>
    </row>
    <row r="1366" spans="1:26" x14ac:dyDescent="0.25">
      <c r="A1366" s="29">
        <v>1365</v>
      </c>
      <c r="B1366" s="1" t="s">
        <v>121</v>
      </c>
      <c r="C1366" s="1" t="s">
        <v>1049</v>
      </c>
      <c r="D1366" s="10">
        <v>45115</v>
      </c>
      <c r="E1366" s="7">
        <v>0.55208333333333337</v>
      </c>
      <c r="F1366" s="7">
        <v>0.84375</v>
      </c>
      <c r="G1366" s="22">
        <v>1200</v>
      </c>
      <c r="H1366" s="22" t="s">
        <v>32</v>
      </c>
      <c r="I1366" s="23">
        <v>1.48</v>
      </c>
      <c r="J1366" s="23">
        <v>1.95</v>
      </c>
      <c r="K1366" s="23">
        <v>1.73</v>
      </c>
      <c r="L1366" s="23">
        <v>0</v>
      </c>
      <c r="M1366" s="23">
        <v>2.5</v>
      </c>
      <c r="N1366" s="23">
        <v>1.7</v>
      </c>
      <c r="O1366" s="23">
        <f t="shared" si="20"/>
        <v>0.84</v>
      </c>
      <c r="P1366" s="15">
        <v>0</v>
      </c>
      <c r="Q1366" s="15">
        <v>0.92</v>
      </c>
      <c r="R1366" s="24">
        <v>2</v>
      </c>
      <c r="S1366" s="41">
        <v>5</v>
      </c>
      <c r="T1366" s="24">
        <f t="shared" si="24"/>
        <v>4.6000000000000005</v>
      </c>
      <c r="U1366" s="22">
        <v>23</v>
      </c>
      <c r="V1366" s="24">
        <v>24.447900000000001</v>
      </c>
      <c r="W1366" s="15">
        <v>7</v>
      </c>
      <c r="X1366" s="141" t="s">
        <v>1746</v>
      </c>
      <c r="Y1366" s="141" t="s">
        <v>1746</v>
      </c>
      <c r="Z1366" s="25" t="s">
        <v>1050</v>
      </c>
    </row>
    <row r="1367" spans="1:26" x14ac:dyDescent="0.25">
      <c r="A1367" s="29">
        <v>1366</v>
      </c>
      <c r="B1367" s="1" t="s">
        <v>121</v>
      </c>
      <c r="C1367" s="1" t="s">
        <v>37</v>
      </c>
      <c r="D1367" s="10">
        <v>45118</v>
      </c>
      <c r="E1367" s="7">
        <v>0.46875</v>
      </c>
      <c r="F1367" s="7">
        <v>0.80208333333333337</v>
      </c>
      <c r="G1367" s="22">
        <v>1200</v>
      </c>
      <c r="H1367" s="22" t="s">
        <v>32</v>
      </c>
      <c r="I1367" s="23">
        <v>2.63</v>
      </c>
      <c r="J1367" s="23">
        <v>3.16</v>
      </c>
      <c r="K1367" s="23">
        <v>2.2200000000000002</v>
      </c>
      <c r="L1367" s="23">
        <v>0</v>
      </c>
      <c r="M1367" s="23">
        <v>2.9</v>
      </c>
      <c r="N1367" s="23">
        <v>2</v>
      </c>
      <c r="O1367" s="23">
        <f t="shared" si="20"/>
        <v>0.96</v>
      </c>
      <c r="P1367" s="15">
        <v>0</v>
      </c>
      <c r="Q1367" s="15">
        <v>1.3963000000000001</v>
      </c>
      <c r="R1367" s="24">
        <v>4.5</v>
      </c>
      <c r="S1367" s="41">
        <v>5</v>
      </c>
      <c r="T1367" s="24">
        <f t="shared" si="24"/>
        <v>6.9815000000000005</v>
      </c>
      <c r="U1367" s="22">
        <v>12</v>
      </c>
      <c r="V1367" s="24">
        <v>8.4077999999999999</v>
      </c>
      <c r="W1367" s="15">
        <v>8</v>
      </c>
      <c r="X1367" s="141" t="s">
        <v>1746</v>
      </c>
      <c r="Y1367" s="141" t="s">
        <v>1746</v>
      </c>
      <c r="Z1367" s="25" t="s">
        <v>1056</v>
      </c>
    </row>
    <row r="1368" spans="1:26" x14ac:dyDescent="0.25">
      <c r="A1368" s="29">
        <v>1367</v>
      </c>
      <c r="B1368" s="1" t="s">
        <v>121</v>
      </c>
      <c r="C1368" s="1" t="s">
        <v>1062</v>
      </c>
      <c r="D1368" s="10">
        <v>45119</v>
      </c>
      <c r="E1368" s="7">
        <v>0.44791666666666669</v>
      </c>
      <c r="F1368" s="7">
        <v>0.78125</v>
      </c>
      <c r="G1368" s="22">
        <v>1200</v>
      </c>
      <c r="H1368" s="22" t="s">
        <v>1063</v>
      </c>
      <c r="I1368" s="23">
        <v>3.13</v>
      </c>
      <c r="J1368" s="23">
        <v>3.44</v>
      </c>
      <c r="K1368" s="23">
        <v>2.69</v>
      </c>
      <c r="L1368" s="23">
        <v>0</v>
      </c>
      <c r="M1368" s="23">
        <v>3</v>
      </c>
      <c r="N1368" s="23">
        <v>2.2999999999999998</v>
      </c>
      <c r="O1368" s="23">
        <f t="shared" si="20"/>
        <v>0.96</v>
      </c>
      <c r="P1368" s="15">
        <v>0</v>
      </c>
      <c r="Q1368" s="15">
        <v>1.4488000000000001</v>
      </c>
      <c r="R1368" s="24">
        <v>4</v>
      </c>
      <c r="S1368" s="41">
        <v>2</v>
      </c>
      <c r="T1368" s="24">
        <f t="shared" si="24"/>
        <v>2.8976000000000002</v>
      </c>
      <c r="U1368" s="22">
        <v>4</v>
      </c>
      <c r="V1368" s="24">
        <v>3.5423</v>
      </c>
      <c r="W1368" s="15">
        <v>8</v>
      </c>
      <c r="X1368" s="141" t="s">
        <v>1746</v>
      </c>
      <c r="Y1368" s="141" t="s">
        <v>1746</v>
      </c>
      <c r="Z1368" s="25" t="s">
        <v>1064</v>
      </c>
    </row>
    <row r="1369" spans="1:26" x14ac:dyDescent="0.25">
      <c r="A1369" s="29">
        <v>1368</v>
      </c>
      <c r="B1369" s="1" t="s">
        <v>121</v>
      </c>
      <c r="C1369" s="1" t="s">
        <v>913</v>
      </c>
      <c r="D1369" s="10">
        <v>45120</v>
      </c>
      <c r="E1369" s="7">
        <v>0.39583333333333331</v>
      </c>
      <c r="F1369" s="7">
        <v>0.74305555555555547</v>
      </c>
      <c r="G1369" s="22">
        <v>1200</v>
      </c>
      <c r="H1369" s="22" t="s">
        <v>1067</v>
      </c>
      <c r="I1369" s="23">
        <v>3.45</v>
      </c>
      <c r="J1369" s="23">
        <v>3.71</v>
      </c>
      <c r="K1369" s="23">
        <v>3.11</v>
      </c>
      <c r="L1369" s="23">
        <v>0</v>
      </c>
      <c r="M1369" s="23">
        <v>3.6</v>
      </c>
      <c r="N1369" s="23">
        <v>2.5</v>
      </c>
      <c r="O1369" s="23">
        <f t="shared" si="20"/>
        <v>1</v>
      </c>
      <c r="P1369" s="15">
        <v>0</v>
      </c>
      <c r="Q1369" s="15">
        <v>1.7506999999999999</v>
      </c>
      <c r="R1369" s="24">
        <v>3</v>
      </c>
      <c r="S1369" s="41">
        <v>5</v>
      </c>
      <c r="T1369" s="24">
        <f t="shared" si="24"/>
        <v>8.7534999999999989</v>
      </c>
      <c r="U1369" s="22">
        <v>11</v>
      </c>
      <c r="V1369" s="24">
        <v>23.456</v>
      </c>
      <c r="W1369" s="15">
        <f>8+2/6</f>
        <v>8.3333333333333339</v>
      </c>
      <c r="X1369" s="141" t="s">
        <v>1746</v>
      </c>
      <c r="Y1369" s="141" t="s">
        <v>1746</v>
      </c>
      <c r="Z1369" s="25" t="s">
        <v>1068</v>
      </c>
    </row>
    <row r="1370" spans="1:26" x14ac:dyDescent="0.25">
      <c r="A1370" s="29">
        <v>1369</v>
      </c>
      <c r="B1370" s="1" t="s">
        <v>121</v>
      </c>
      <c r="C1370" s="1" t="s">
        <v>1073</v>
      </c>
      <c r="D1370" s="10">
        <v>45121</v>
      </c>
      <c r="E1370" s="7">
        <v>0.38541666666666669</v>
      </c>
      <c r="F1370" s="7">
        <v>0.71875</v>
      </c>
      <c r="G1370" s="22">
        <v>1200</v>
      </c>
      <c r="H1370" s="22" t="s">
        <v>1074</v>
      </c>
      <c r="I1370" s="23">
        <v>2.92</v>
      </c>
      <c r="J1370" s="23">
        <v>3.06</v>
      </c>
      <c r="K1370" s="23">
        <v>2.65</v>
      </c>
      <c r="L1370" s="23">
        <v>0</v>
      </c>
      <c r="M1370" s="23">
        <v>4.3</v>
      </c>
      <c r="N1370" s="23">
        <v>4.3</v>
      </c>
      <c r="O1370" s="23">
        <f t="shared" si="20"/>
        <v>0.96</v>
      </c>
      <c r="P1370" s="15">
        <v>0</v>
      </c>
      <c r="Q1370" s="15">
        <v>2.3613</v>
      </c>
      <c r="R1370" s="24">
        <v>2.5</v>
      </c>
      <c r="S1370" s="41">
        <v>5</v>
      </c>
      <c r="T1370" s="24">
        <f t="shared" si="24"/>
        <v>11.8065</v>
      </c>
      <c r="U1370" s="22">
        <v>17</v>
      </c>
      <c r="V1370" s="24">
        <v>35.817500000000003</v>
      </c>
      <c r="W1370" s="15">
        <v>8</v>
      </c>
      <c r="X1370" s="141" t="s">
        <v>1746</v>
      </c>
      <c r="Y1370" s="141" t="s">
        <v>1746</v>
      </c>
      <c r="Z1370" s="25" t="s">
        <v>1075</v>
      </c>
    </row>
    <row r="1371" spans="1:26" x14ac:dyDescent="0.25">
      <c r="A1371" s="29">
        <v>1370</v>
      </c>
      <c r="B1371" s="1" t="s">
        <v>1084</v>
      </c>
      <c r="C1371" s="1" t="s">
        <v>1085</v>
      </c>
      <c r="D1371" s="10">
        <v>45122</v>
      </c>
      <c r="E1371" s="7">
        <v>0.53472222222222221</v>
      </c>
      <c r="F1371" s="7">
        <v>0.61111111111111105</v>
      </c>
      <c r="G1371" s="22">
        <v>1200</v>
      </c>
      <c r="H1371" s="22" t="s">
        <v>1086</v>
      </c>
      <c r="I1371" s="23">
        <v>2</v>
      </c>
      <c r="J1371" s="23">
        <v>28</v>
      </c>
      <c r="K1371" s="23">
        <v>28</v>
      </c>
      <c r="L1371" s="23">
        <v>0</v>
      </c>
      <c r="M1371" s="23">
        <v>0</v>
      </c>
      <c r="N1371" s="23">
        <v>0</v>
      </c>
      <c r="O1371" s="23">
        <f t="shared" si="20"/>
        <v>0.22</v>
      </c>
      <c r="P1371" s="15">
        <v>4.8</v>
      </c>
      <c r="Q1371" s="15">
        <v>4.8</v>
      </c>
      <c r="R1371" s="24">
        <v>0</v>
      </c>
      <c r="S1371" s="41">
        <v>1</v>
      </c>
      <c r="T1371" s="24">
        <f t="shared" si="24"/>
        <v>0</v>
      </c>
      <c r="U1371" s="22">
        <v>1</v>
      </c>
      <c r="V1371" s="24">
        <v>0</v>
      </c>
      <c r="W1371" s="15">
        <f>1+5/6</f>
        <v>1.8333333333333335</v>
      </c>
      <c r="X1371" s="141" t="s">
        <v>1746</v>
      </c>
      <c r="Y1371" s="141" t="s">
        <v>1746</v>
      </c>
      <c r="Z1371" s="25" t="s">
        <v>1087</v>
      </c>
    </row>
    <row r="1372" spans="1:26" x14ac:dyDescent="0.25">
      <c r="A1372" s="29">
        <v>1371</v>
      </c>
      <c r="B1372" s="1" t="s">
        <v>1088</v>
      </c>
      <c r="C1372" s="1" t="s">
        <v>566</v>
      </c>
      <c r="D1372" s="10">
        <v>45122</v>
      </c>
      <c r="E1372" s="7">
        <v>0.53125</v>
      </c>
      <c r="F1372" s="7">
        <v>0.82291666666666663</v>
      </c>
      <c r="G1372" s="22">
        <v>1200</v>
      </c>
      <c r="H1372" s="22" t="s">
        <v>1089</v>
      </c>
      <c r="I1372" s="23">
        <v>4.6500000000000004</v>
      </c>
      <c r="J1372" s="23">
        <v>5.59</v>
      </c>
      <c r="K1372" s="23">
        <v>5.17</v>
      </c>
      <c r="L1372" s="23">
        <v>0</v>
      </c>
      <c r="M1372" s="23">
        <v>4.7</v>
      </c>
      <c r="N1372" s="23">
        <v>2.6</v>
      </c>
      <c r="O1372" s="23">
        <f t="shared" si="20"/>
        <v>0.84</v>
      </c>
      <c r="P1372" s="15">
        <v>0</v>
      </c>
      <c r="Q1372" s="15">
        <v>1.57</v>
      </c>
      <c r="R1372" s="24">
        <v>3</v>
      </c>
      <c r="S1372" s="41">
        <v>2</v>
      </c>
      <c r="T1372" s="24">
        <f t="shared" si="24"/>
        <v>3.14</v>
      </c>
      <c r="U1372" s="22">
        <v>3</v>
      </c>
      <c r="V1372" s="24">
        <v>3.0798000000000001</v>
      </c>
      <c r="W1372" s="15">
        <v>7</v>
      </c>
      <c r="X1372" s="141" t="s">
        <v>1746</v>
      </c>
      <c r="Y1372" s="141" t="s">
        <v>1746</v>
      </c>
      <c r="Z1372" s="25" t="s">
        <v>1090</v>
      </c>
    </row>
    <row r="1373" spans="1:26" x14ac:dyDescent="0.25">
      <c r="A1373" s="29">
        <v>1372</v>
      </c>
      <c r="B1373" s="1" t="s">
        <v>1084</v>
      </c>
      <c r="C1373" s="1" t="s">
        <v>568</v>
      </c>
      <c r="D1373" s="10">
        <v>45122</v>
      </c>
      <c r="E1373" s="7">
        <v>0.71527777777777779</v>
      </c>
      <c r="F1373" s="7">
        <v>0.84027777777777779</v>
      </c>
      <c r="G1373" s="22">
        <v>1200</v>
      </c>
      <c r="H1373" s="22" t="s">
        <v>1089</v>
      </c>
      <c r="I1373" s="23">
        <v>5.34</v>
      </c>
      <c r="J1373" s="23">
        <v>5.6</v>
      </c>
      <c r="K1373" s="23">
        <v>5.13</v>
      </c>
      <c r="L1373" s="23">
        <v>2</v>
      </c>
      <c r="M1373" s="23">
        <v>8.1</v>
      </c>
      <c r="N1373" s="23">
        <v>7.3</v>
      </c>
      <c r="O1373" s="23">
        <f t="shared" si="20"/>
        <v>0.36</v>
      </c>
      <c r="P1373" s="15">
        <v>0</v>
      </c>
      <c r="Q1373" s="15">
        <v>1.89</v>
      </c>
      <c r="R1373" s="24">
        <v>0</v>
      </c>
      <c r="S1373" s="41">
        <v>2</v>
      </c>
      <c r="T1373" s="24">
        <f t="shared" si="24"/>
        <v>3.78</v>
      </c>
      <c r="U1373" s="22">
        <v>3</v>
      </c>
      <c r="V1373" s="24">
        <v>5.1856</v>
      </c>
      <c r="W1373" s="15">
        <v>3</v>
      </c>
      <c r="X1373" s="141" t="s">
        <v>1746</v>
      </c>
      <c r="Y1373" s="141" t="s">
        <v>1746</v>
      </c>
      <c r="Z1373" s="25" t="s">
        <v>1091</v>
      </c>
    </row>
    <row r="1374" spans="1:26" x14ac:dyDescent="0.25">
      <c r="A1374" s="29">
        <v>1373</v>
      </c>
      <c r="B1374" s="1" t="s">
        <v>1088</v>
      </c>
      <c r="C1374" s="1" t="s">
        <v>570</v>
      </c>
      <c r="D1374" s="10">
        <v>45122</v>
      </c>
      <c r="E1374" s="7">
        <v>0.3888888888888889</v>
      </c>
      <c r="F1374" s="7">
        <v>0.47916666666666669</v>
      </c>
      <c r="G1374" s="22">
        <v>1200</v>
      </c>
      <c r="H1374" s="22" t="s">
        <v>1092</v>
      </c>
      <c r="I1374" s="23">
        <v>4.29</v>
      </c>
      <c r="J1374" s="23">
        <v>4.29</v>
      </c>
      <c r="K1374" s="23">
        <v>2.81</v>
      </c>
      <c r="L1374" s="23">
        <v>18</v>
      </c>
      <c r="M1374" s="23">
        <v>18</v>
      </c>
      <c r="N1374" s="23">
        <v>10</v>
      </c>
      <c r="O1374" s="23">
        <f t="shared" si="20"/>
        <v>0.25999999999999995</v>
      </c>
      <c r="P1374" s="15">
        <v>1.2</v>
      </c>
      <c r="Q1374" s="15">
        <v>8.61</v>
      </c>
      <c r="R1374" s="24">
        <v>0.1</v>
      </c>
      <c r="S1374" s="41">
        <v>2</v>
      </c>
      <c r="T1374" s="24">
        <f t="shared" si="24"/>
        <v>14.819999999999999</v>
      </c>
      <c r="U1374" s="22">
        <v>3</v>
      </c>
      <c r="V1374" s="24">
        <v>15.0937</v>
      </c>
      <c r="W1374" s="15">
        <f>2+1/6</f>
        <v>2.1666666666666665</v>
      </c>
      <c r="X1374" s="141" t="s">
        <v>1746</v>
      </c>
      <c r="Y1374" s="141" t="s">
        <v>1746</v>
      </c>
      <c r="Z1374" s="25" t="s">
        <v>1093</v>
      </c>
    </row>
    <row r="1375" spans="1:26" x14ac:dyDescent="0.25">
      <c r="A1375" s="29">
        <v>1374</v>
      </c>
      <c r="B1375" s="1" t="s">
        <v>121</v>
      </c>
      <c r="C1375" s="1" t="s">
        <v>572</v>
      </c>
      <c r="D1375" s="10">
        <v>45123</v>
      </c>
      <c r="E1375" s="7">
        <v>0.45833333333333331</v>
      </c>
      <c r="F1375" s="7">
        <v>0.56944444444444442</v>
      </c>
      <c r="G1375" s="22">
        <v>1200</v>
      </c>
      <c r="H1375" s="22" t="s">
        <v>1097</v>
      </c>
      <c r="I1375" s="23">
        <v>7.18</v>
      </c>
      <c r="J1375" s="23">
        <v>7.25</v>
      </c>
      <c r="K1375" s="23">
        <v>2.42</v>
      </c>
      <c r="L1375" s="23">
        <v>0</v>
      </c>
      <c r="M1375" s="23">
        <v>12.5</v>
      </c>
      <c r="N1375" s="23">
        <v>1.8</v>
      </c>
      <c r="O1375" s="23">
        <f t="shared" si="20"/>
        <v>0.28000000000000003</v>
      </c>
      <c r="P1375" s="15">
        <v>0</v>
      </c>
      <c r="Q1375" s="15">
        <v>7.6295000000000002</v>
      </c>
      <c r="R1375" s="24">
        <v>0.1</v>
      </c>
      <c r="S1375" s="41">
        <v>1</v>
      </c>
      <c r="T1375" s="24">
        <f t="shared" si="24"/>
        <v>7.6295000000000002</v>
      </c>
      <c r="U1375" s="22">
        <v>2</v>
      </c>
      <c r="V1375" s="24">
        <v>13.343500000000001</v>
      </c>
      <c r="W1375" s="15">
        <f>2+20/60</f>
        <v>2.3333333333333335</v>
      </c>
      <c r="X1375" s="141" t="s">
        <v>1746</v>
      </c>
      <c r="Y1375" s="141" t="s">
        <v>1746</v>
      </c>
      <c r="Z1375" s="25" t="s">
        <v>1098</v>
      </c>
    </row>
    <row r="1376" spans="1:26" x14ac:dyDescent="0.25">
      <c r="A1376" s="29">
        <v>1375</v>
      </c>
      <c r="B1376" s="1" t="s">
        <v>1099</v>
      </c>
      <c r="C1376" s="1" t="s">
        <v>1100</v>
      </c>
      <c r="D1376" s="10">
        <v>45123</v>
      </c>
      <c r="E1376" s="7">
        <v>0.65277777777777779</v>
      </c>
      <c r="F1376" s="7">
        <v>0.81944444444444453</v>
      </c>
      <c r="G1376" s="22">
        <v>1200</v>
      </c>
      <c r="H1376" s="22" t="s">
        <v>1101</v>
      </c>
      <c r="I1376" s="23">
        <v>2.33</v>
      </c>
      <c r="J1376" s="23">
        <v>2.4300000000000002</v>
      </c>
      <c r="K1376" s="23">
        <v>2.37</v>
      </c>
      <c r="L1376" s="23">
        <v>4.7</v>
      </c>
      <c r="M1376" s="23">
        <v>6.3</v>
      </c>
      <c r="N1376" s="23">
        <v>5.7</v>
      </c>
      <c r="O1376" s="23">
        <f t="shared" si="20"/>
        <v>0.48</v>
      </c>
      <c r="P1376" s="15">
        <v>0</v>
      </c>
      <c r="Q1376" s="15">
        <v>3.9975999999999998</v>
      </c>
      <c r="R1376" s="24">
        <v>0.7</v>
      </c>
      <c r="S1376" s="41">
        <v>1</v>
      </c>
      <c r="T1376" s="24">
        <f t="shared" si="24"/>
        <v>3.9975999999999998</v>
      </c>
      <c r="U1376" s="22">
        <v>1</v>
      </c>
      <c r="V1376" s="24">
        <v>3.9975999999999998</v>
      </c>
      <c r="W1376" s="15">
        <v>4</v>
      </c>
      <c r="X1376" s="141" t="s">
        <v>1746</v>
      </c>
      <c r="Y1376" s="141" t="s">
        <v>1746</v>
      </c>
      <c r="Z1376" s="25" t="s">
        <v>1102</v>
      </c>
    </row>
    <row r="1377" spans="1:26" x14ac:dyDescent="0.25">
      <c r="A1377" s="29">
        <v>1376</v>
      </c>
      <c r="B1377" s="1" t="s">
        <v>1107</v>
      </c>
      <c r="C1377" s="1" t="s">
        <v>1108</v>
      </c>
      <c r="D1377" s="10">
        <v>45124</v>
      </c>
      <c r="E1377" s="7">
        <v>0.3576388888888889</v>
      </c>
      <c r="F1377" s="7">
        <v>0.83333333333333337</v>
      </c>
      <c r="G1377" s="22">
        <v>1200</v>
      </c>
      <c r="H1377" s="22" t="s">
        <v>1105</v>
      </c>
      <c r="I1377" s="23">
        <v>2.4700000000000002</v>
      </c>
      <c r="J1377" s="23">
        <v>4.57</v>
      </c>
      <c r="K1377" s="23">
        <v>3.95</v>
      </c>
      <c r="L1377" s="23">
        <v>0</v>
      </c>
      <c r="M1377" s="23">
        <v>6.5</v>
      </c>
      <c r="N1377" s="23">
        <v>3.4</v>
      </c>
      <c r="O1377" s="23">
        <f t="shared" si="20"/>
        <v>1.2799999999999998</v>
      </c>
      <c r="P1377" s="15">
        <v>0</v>
      </c>
      <c r="Q1377" s="15">
        <v>2.9</v>
      </c>
      <c r="R1377" s="24">
        <v>3.4</v>
      </c>
      <c r="S1377" s="41">
        <v>1</v>
      </c>
      <c r="T1377" s="24">
        <f t="shared" si="24"/>
        <v>2.9</v>
      </c>
      <c r="U1377" s="22">
        <v>1</v>
      </c>
      <c r="V1377" s="24">
        <v>2.9</v>
      </c>
      <c r="W1377" s="15">
        <f>10+4/6</f>
        <v>10.666666666666666</v>
      </c>
      <c r="X1377" s="141" t="s">
        <v>1746</v>
      </c>
      <c r="Y1377" s="141" t="s">
        <v>1746</v>
      </c>
      <c r="Z1377" s="25" t="s">
        <v>1109</v>
      </c>
    </row>
    <row r="1378" spans="1:26" x14ac:dyDescent="0.25">
      <c r="A1378" s="29">
        <v>1377</v>
      </c>
      <c r="B1378" s="1" t="s">
        <v>1114</v>
      </c>
      <c r="C1378" s="1" t="s">
        <v>570</v>
      </c>
      <c r="D1378" s="10">
        <v>45125</v>
      </c>
      <c r="E1378" s="7">
        <v>0.31944444444444448</v>
      </c>
      <c r="F1378" s="7">
        <v>0.64583333333333337</v>
      </c>
      <c r="G1378" s="22">
        <v>1200</v>
      </c>
      <c r="H1378" s="22" t="s">
        <v>1115</v>
      </c>
      <c r="I1378" s="23">
        <v>1.74</v>
      </c>
      <c r="J1378" s="23">
        <v>6.52</v>
      </c>
      <c r="K1378" s="23">
        <v>6.05</v>
      </c>
      <c r="L1378" s="23">
        <v>1</v>
      </c>
      <c r="M1378" s="23">
        <v>12.1</v>
      </c>
      <c r="N1378" s="23">
        <v>0</v>
      </c>
      <c r="O1378" s="23">
        <f t="shared" si="20"/>
        <v>0.86</v>
      </c>
      <c r="P1378" s="15">
        <v>0</v>
      </c>
      <c r="Q1378" s="15">
        <v>0.24790000000000001</v>
      </c>
      <c r="R1378" s="24">
        <v>0.8</v>
      </c>
      <c r="S1378" s="41">
        <v>4</v>
      </c>
      <c r="T1378" s="24">
        <f t="shared" si="24"/>
        <v>0.99160000000000004</v>
      </c>
      <c r="U1378" s="22">
        <v>13</v>
      </c>
      <c r="V1378" s="24">
        <v>1.0263</v>
      </c>
      <c r="W1378" s="15">
        <f>7+10/60</f>
        <v>7.166666666666667</v>
      </c>
      <c r="X1378" s="141" t="s">
        <v>1746</v>
      </c>
      <c r="Y1378" s="141" t="s">
        <v>1746</v>
      </c>
      <c r="Z1378" s="25" t="s">
        <v>1116</v>
      </c>
    </row>
    <row r="1379" spans="1:26" x14ac:dyDescent="0.25">
      <c r="A1379" s="29">
        <v>1378</v>
      </c>
      <c r="B1379" s="1" t="s">
        <v>375</v>
      </c>
      <c r="C1379" s="1" t="s">
        <v>1117</v>
      </c>
      <c r="D1379" s="10">
        <v>45125</v>
      </c>
      <c r="E1379" s="7">
        <v>0.31944444444444448</v>
      </c>
      <c r="F1379" s="7">
        <v>0.64583333333333337</v>
      </c>
      <c r="G1379" s="22">
        <v>1200</v>
      </c>
      <c r="H1379" s="22" t="s">
        <v>1118</v>
      </c>
      <c r="I1379" s="23">
        <v>6.35</v>
      </c>
      <c r="J1379" s="23">
        <v>7.01</v>
      </c>
      <c r="K1379" s="23">
        <v>6.1</v>
      </c>
      <c r="L1379" s="23">
        <v>3</v>
      </c>
      <c r="M1379" s="23">
        <v>7.1</v>
      </c>
      <c r="N1379" s="23">
        <v>2.7</v>
      </c>
      <c r="O1379" s="23">
        <f t="shared" si="20"/>
        <v>0.94</v>
      </c>
      <c r="P1379" s="15">
        <v>0</v>
      </c>
      <c r="Q1379" s="15">
        <v>0.45390000000000003</v>
      </c>
      <c r="R1379" s="24">
        <v>1</v>
      </c>
      <c r="S1379" s="41">
        <v>1</v>
      </c>
      <c r="T1379" s="24">
        <f t="shared" si="24"/>
        <v>0.45390000000000003</v>
      </c>
      <c r="U1379" s="22">
        <v>13</v>
      </c>
      <c r="V1379" s="24">
        <v>0.66010000000000002</v>
      </c>
      <c r="W1379" s="15">
        <f>7+50/60</f>
        <v>7.833333333333333</v>
      </c>
      <c r="X1379" s="141" t="s">
        <v>1746</v>
      </c>
      <c r="Y1379" s="141" t="s">
        <v>1746</v>
      </c>
      <c r="Z1379" s="25" t="s">
        <v>1119</v>
      </c>
    </row>
    <row r="1380" spans="1:26" x14ac:dyDescent="0.25">
      <c r="A1380" s="29">
        <v>1379</v>
      </c>
      <c r="B1380" s="1" t="s">
        <v>375</v>
      </c>
      <c r="C1380" s="1" t="s">
        <v>1120</v>
      </c>
      <c r="D1380" s="10">
        <v>45125</v>
      </c>
      <c r="E1380" s="7">
        <v>0.68055555555555547</v>
      </c>
      <c r="F1380" s="7">
        <v>0.80555555555555547</v>
      </c>
      <c r="G1380" s="22">
        <v>1200</v>
      </c>
      <c r="H1380" s="22" t="s">
        <v>1118</v>
      </c>
      <c r="I1380" s="23">
        <v>5.29</v>
      </c>
      <c r="J1380" s="23">
        <v>5.78</v>
      </c>
      <c r="K1380" s="23">
        <v>5.78</v>
      </c>
      <c r="L1380" s="23">
        <v>5.2</v>
      </c>
      <c r="M1380" s="23">
        <v>5.2</v>
      </c>
      <c r="N1380" s="23">
        <v>0</v>
      </c>
      <c r="O1380" s="23">
        <f t="shared" si="20"/>
        <v>0.36</v>
      </c>
      <c r="P1380" s="15">
        <v>0</v>
      </c>
      <c r="Q1380" s="15">
        <v>0.1585</v>
      </c>
      <c r="R1380" s="24">
        <v>0.2</v>
      </c>
      <c r="S1380" s="41">
        <v>5</v>
      </c>
      <c r="T1380" s="24">
        <f t="shared" si="24"/>
        <v>0.79249999999999998</v>
      </c>
      <c r="U1380" s="22">
        <v>13</v>
      </c>
      <c r="V1380" s="24">
        <v>1.012</v>
      </c>
      <c r="W1380" s="15">
        <f>3</f>
        <v>3</v>
      </c>
      <c r="X1380" s="141" t="s">
        <v>1746</v>
      </c>
      <c r="Y1380" s="141" t="s">
        <v>1746</v>
      </c>
      <c r="Z1380" s="25" t="s">
        <v>1121</v>
      </c>
    </row>
    <row r="1381" spans="1:26" x14ac:dyDescent="0.25">
      <c r="A1381" s="29">
        <v>1380</v>
      </c>
      <c r="B1381" s="1" t="s">
        <v>1114</v>
      </c>
      <c r="C1381" s="1" t="s">
        <v>572</v>
      </c>
      <c r="D1381" s="10">
        <v>45125</v>
      </c>
      <c r="E1381" s="7">
        <v>0.6875</v>
      </c>
      <c r="F1381" s="7">
        <v>0.8125</v>
      </c>
      <c r="G1381" s="22">
        <v>1200</v>
      </c>
      <c r="H1381" s="22" t="s">
        <v>1122</v>
      </c>
      <c r="I1381" s="23">
        <v>2.04</v>
      </c>
      <c r="J1381" s="23">
        <v>2.3199999999999998</v>
      </c>
      <c r="K1381" s="23">
        <v>1.98</v>
      </c>
      <c r="L1381" s="23">
        <v>0.8</v>
      </c>
      <c r="M1381" s="23">
        <v>4.7</v>
      </c>
      <c r="N1381" s="23">
        <v>2.2000000000000002</v>
      </c>
      <c r="O1381" s="23">
        <f t="shared" si="20"/>
        <v>0.36</v>
      </c>
      <c r="P1381" s="15">
        <v>0</v>
      </c>
      <c r="Q1381" s="15">
        <v>1.6344000000000001</v>
      </c>
      <c r="R1381" s="24">
        <v>0</v>
      </c>
      <c r="S1381" s="41">
        <v>3</v>
      </c>
      <c r="T1381" s="24">
        <f t="shared" si="24"/>
        <v>4.9032</v>
      </c>
      <c r="U1381" s="22">
        <v>7</v>
      </c>
      <c r="V1381" s="24">
        <v>5.1238999999999999</v>
      </c>
      <c r="W1381" s="15">
        <v>3</v>
      </c>
      <c r="X1381" s="141" t="s">
        <v>1746</v>
      </c>
      <c r="Y1381" s="141" t="s">
        <v>1746</v>
      </c>
      <c r="Z1381" s="25" t="s">
        <v>1123</v>
      </c>
    </row>
    <row r="1382" spans="1:26" x14ac:dyDescent="0.25">
      <c r="A1382" s="29">
        <v>1381</v>
      </c>
      <c r="B1382" s="1" t="s">
        <v>1136</v>
      </c>
      <c r="C1382" s="1" t="s">
        <v>1137</v>
      </c>
      <c r="D1382" s="10">
        <v>45127</v>
      </c>
      <c r="E1382" s="7">
        <v>0.76041666666666663</v>
      </c>
      <c r="F1382" s="7">
        <v>0.92708333333333337</v>
      </c>
      <c r="G1382" s="22">
        <v>1200</v>
      </c>
      <c r="H1382" s="22" t="s">
        <v>1138</v>
      </c>
      <c r="I1382" s="23">
        <v>2.1</v>
      </c>
      <c r="J1382" s="23">
        <v>10.43</v>
      </c>
      <c r="K1382" s="23">
        <v>10.43</v>
      </c>
      <c r="L1382" s="23">
        <v>0</v>
      </c>
      <c r="M1382" s="23">
        <v>2.5</v>
      </c>
      <c r="N1382" s="23">
        <v>0.4</v>
      </c>
      <c r="O1382" s="23">
        <f t="shared" si="20"/>
        <v>0.48</v>
      </c>
      <c r="P1382" s="15">
        <v>0</v>
      </c>
      <c r="Q1382" s="15">
        <v>5.7599999999999998E-2</v>
      </c>
      <c r="R1382" s="24">
        <v>2.6</v>
      </c>
      <c r="S1382" s="41">
        <v>1</v>
      </c>
      <c r="T1382" s="24">
        <f t="shared" si="24"/>
        <v>5.7599999999999998E-2</v>
      </c>
      <c r="U1382" s="22">
        <v>1</v>
      </c>
      <c r="V1382" s="24">
        <v>5.7599999999999998E-2</v>
      </c>
      <c r="W1382" s="15">
        <v>4</v>
      </c>
      <c r="X1382" s="141" t="s">
        <v>1746</v>
      </c>
      <c r="Y1382" s="141" t="s">
        <v>838</v>
      </c>
      <c r="Z1382" s="25" t="s">
        <v>1139</v>
      </c>
    </row>
    <row r="1383" spans="1:26" x14ac:dyDescent="0.25">
      <c r="A1383" s="29">
        <v>1382</v>
      </c>
      <c r="B1383" s="1" t="s">
        <v>1145</v>
      </c>
      <c r="C1383" s="1" t="s">
        <v>1137</v>
      </c>
      <c r="D1383" s="10">
        <v>45128</v>
      </c>
      <c r="E1383" s="7">
        <v>0.40972222222222227</v>
      </c>
      <c r="F1383" s="7">
        <v>0.82638888888888884</v>
      </c>
      <c r="G1383" s="22">
        <v>1200</v>
      </c>
      <c r="H1383" s="22" t="s">
        <v>1146</v>
      </c>
      <c r="I1383" s="23">
        <v>9.1999999999999993</v>
      </c>
      <c r="J1383" s="23">
        <v>13.75</v>
      </c>
      <c r="K1383" s="23">
        <v>13.64</v>
      </c>
      <c r="L1383" s="23">
        <v>0</v>
      </c>
      <c r="M1383" s="23">
        <v>1.9</v>
      </c>
      <c r="N1383" s="23">
        <v>1.8</v>
      </c>
      <c r="O1383" s="23">
        <f t="shared" si="20"/>
        <v>1.2</v>
      </c>
      <c r="P1383" s="15">
        <v>0</v>
      </c>
      <c r="Q1383" s="15">
        <v>2.1949999999999998</v>
      </c>
      <c r="R1383" s="24">
        <v>28.75</v>
      </c>
      <c r="S1383" s="41">
        <v>1</v>
      </c>
      <c r="T1383" s="24">
        <f t="shared" si="24"/>
        <v>2.1949999999999998</v>
      </c>
      <c r="U1383" s="22">
        <v>10</v>
      </c>
      <c r="V1383" s="24">
        <v>2.7818000000000001</v>
      </c>
      <c r="W1383" s="15">
        <v>10</v>
      </c>
      <c r="X1383" s="141" t="s">
        <v>1746</v>
      </c>
      <c r="Y1383" s="141" t="s">
        <v>838</v>
      </c>
      <c r="Z1383" s="25" t="s">
        <v>1147</v>
      </c>
    </row>
    <row r="1384" spans="1:26" x14ac:dyDescent="0.25">
      <c r="A1384" s="29">
        <v>1383</v>
      </c>
      <c r="B1384" s="1" t="s">
        <v>1148</v>
      </c>
      <c r="C1384" s="1" t="s">
        <v>1149</v>
      </c>
      <c r="D1384" s="10">
        <v>45128</v>
      </c>
      <c r="E1384" s="7">
        <v>0.64583333333333337</v>
      </c>
      <c r="F1384" s="7">
        <v>0.85416666666666663</v>
      </c>
      <c r="G1384" s="22">
        <v>1200</v>
      </c>
      <c r="H1384" s="22" t="s">
        <v>1143</v>
      </c>
      <c r="I1384" s="23">
        <v>2.42</v>
      </c>
      <c r="J1384" s="23">
        <v>2.73</v>
      </c>
      <c r="K1384" s="23">
        <v>2.72</v>
      </c>
      <c r="L1384" s="23">
        <v>0</v>
      </c>
      <c r="M1384" s="23">
        <v>2.5</v>
      </c>
      <c r="N1384" s="23">
        <v>0</v>
      </c>
      <c r="O1384" s="23">
        <f t="shared" si="20"/>
        <v>0.6</v>
      </c>
      <c r="P1384" s="15">
        <v>0</v>
      </c>
      <c r="Q1384" s="15">
        <v>3.32E-2</v>
      </c>
      <c r="R1384" s="24">
        <v>0.1</v>
      </c>
      <c r="S1384" s="41">
        <v>1</v>
      </c>
      <c r="T1384" s="24">
        <f t="shared" si="24"/>
        <v>3.32E-2</v>
      </c>
      <c r="U1384" s="22">
        <v>2</v>
      </c>
      <c r="V1384" s="24">
        <v>3.32E-2</v>
      </c>
      <c r="W1384" s="15">
        <v>5</v>
      </c>
      <c r="X1384" s="141" t="s">
        <v>1746</v>
      </c>
      <c r="Y1384" s="141" t="s">
        <v>1746</v>
      </c>
      <c r="Z1384" s="25" t="s">
        <v>1150</v>
      </c>
    </row>
    <row r="1385" spans="1:26" x14ac:dyDescent="0.25">
      <c r="A1385" s="29">
        <v>1384</v>
      </c>
      <c r="B1385" s="1" t="s">
        <v>1151</v>
      </c>
      <c r="C1385" s="1" t="s">
        <v>1153</v>
      </c>
      <c r="D1385" s="10">
        <v>45128</v>
      </c>
      <c r="E1385" s="30">
        <v>0.59027777777777779</v>
      </c>
      <c r="F1385" s="7">
        <v>0.84722222222222221</v>
      </c>
      <c r="G1385" s="22">
        <v>1200</v>
      </c>
      <c r="H1385" s="22" t="s">
        <v>1152</v>
      </c>
      <c r="I1385" s="23">
        <v>3.52</v>
      </c>
      <c r="J1385" s="23">
        <v>3.86</v>
      </c>
      <c r="K1385" s="23">
        <v>3</v>
      </c>
      <c r="L1385" s="23">
        <v>0</v>
      </c>
      <c r="M1385" s="23">
        <v>2.4</v>
      </c>
      <c r="N1385" s="23">
        <v>2.4</v>
      </c>
      <c r="O1385" s="23">
        <f t="shared" si="20"/>
        <v>0.72</v>
      </c>
      <c r="P1385" s="15">
        <v>0</v>
      </c>
      <c r="Q1385" s="15">
        <v>1.3895999999999999</v>
      </c>
      <c r="R1385" s="24">
        <v>3.4</v>
      </c>
      <c r="S1385" s="41">
        <v>5</v>
      </c>
      <c r="T1385" s="24">
        <f t="shared" si="24"/>
        <v>6.9479999999999995</v>
      </c>
      <c r="U1385" s="22">
        <v>10</v>
      </c>
      <c r="V1385" s="24">
        <v>10.039999999999999</v>
      </c>
      <c r="W1385" s="15">
        <v>6</v>
      </c>
      <c r="X1385" s="141" t="s">
        <v>1746</v>
      </c>
      <c r="Y1385" s="141" t="s">
        <v>1746</v>
      </c>
      <c r="Z1385" s="25" t="s">
        <v>1154</v>
      </c>
    </row>
    <row r="1386" spans="1:26" x14ac:dyDescent="0.25">
      <c r="A1386" s="29">
        <v>1385</v>
      </c>
      <c r="B1386" s="1" t="s">
        <v>1164</v>
      </c>
      <c r="C1386" s="1" t="s">
        <v>1166</v>
      </c>
      <c r="D1386" s="10">
        <v>45129</v>
      </c>
      <c r="E1386" s="30">
        <v>0.3611111111111111</v>
      </c>
      <c r="F1386" s="7">
        <v>0.74305555555555547</v>
      </c>
      <c r="G1386" s="22">
        <v>1200</v>
      </c>
      <c r="H1386" s="22" t="s">
        <v>1165</v>
      </c>
      <c r="I1386" s="23">
        <v>2.97</v>
      </c>
      <c r="J1386" s="23">
        <v>7.05</v>
      </c>
      <c r="K1386" s="23">
        <v>7.12</v>
      </c>
      <c r="L1386" s="23">
        <v>0</v>
      </c>
      <c r="M1386" s="23">
        <v>2.6</v>
      </c>
      <c r="N1386" s="23">
        <v>1.5</v>
      </c>
      <c r="O1386" s="23">
        <f t="shared" si="20"/>
        <v>1.08</v>
      </c>
      <c r="P1386" s="15">
        <v>0</v>
      </c>
      <c r="Q1386" s="15">
        <v>1.2686999999999999</v>
      </c>
      <c r="R1386" s="24">
        <v>3.6</v>
      </c>
      <c r="S1386" s="41">
        <v>5</v>
      </c>
      <c r="T1386" s="24">
        <f t="shared" si="24"/>
        <v>6.3434999999999997</v>
      </c>
      <c r="U1386" s="22">
        <v>9</v>
      </c>
      <c r="V1386" s="24">
        <v>15.61</v>
      </c>
      <c r="W1386" s="15">
        <v>9</v>
      </c>
      <c r="X1386" s="141" t="s">
        <v>1746</v>
      </c>
      <c r="Y1386" s="141" t="s">
        <v>1746</v>
      </c>
      <c r="Z1386" s="25" t="s">
        <v>1167</v>
      </c>
    </row>
    <row r="1387" spans="1:26" x14ac:dyDescent="0.25">
      <c r="A1387" s="29">
        <v>1386</v>
      </c>
      <c r="B1387" s="1" t="s">
        <v>1168</v>
      </c>
      <c r="C1387" s="1" t="s">
        <v>1169</v>
      </c>
      <c r="D1387" s="10">
        <v>45129</v>
      </c>
      <c r="E1387" s="7">
        <v>0.375</v>
      </c>
      <c r="F1387" s="7">
        <v>0.75</v>
      </c>
      <c r="G1387" s="22">
        <v>1200</v>
      </c>
      <c r="H1387" s="22" t="s">
        <v>1160</v>
      </c>
      <c r="I1387" s="23">
        <v>2.5</v>
      </c>
      <c r="J1387" s="23">
        <v>2.79</v>
      </c>
      <c r="K1387" s="23">
        <v>2.2400000000000002</v>
      </c>
      <c r="L1387" s="23">
        <v>0</v>
      </c>
      <c r="M1387" s="23">
        <v>3.4</v>
      </c>
      <c r="N1387" s="23">
        <v>3.4</v>
      </c>
      <c r="O1387" s="23">
        <f t="shared" si="20"/>
        <v>1.08</v>
      </c>
      <c r="P1387" s="15">
        <v>0</v>
      </c>
      <c r="Q1387" s="15">
        <v>2.4359999999999999</v>
      </c>
      <c r="R1387" s="24">
        <v>2.5</v>
      </c>
      <c r="S1387" s="41">
        <v>5</v>
      </c>
      <c r="T1387" s="24">
        <f t="shared" si="24"/>
        <v>12.18</v>
      </c>
      <c r="U1387" s="22">
        <v>9</v>
      </c>
      <c r="V1387" s="24">
        <v>25.5</v>
      </c>
      <c r="W1387" s="15">
        <v>9</v>
      </c>
      <c r="X1387" s="141" t="s">
        <v>1746</v>
      </c>
      <c r="Y1387" s="141" t="s">
        <v>1746</v>
      </c>
      <c r="Z1387" s="25" t="s">
        <v>1170</v>
      </c>
    </row>
    <row r="1388" spans="1:26" x14ac:dyDescent="0.25">
      <c r="A1388" s="29">
        <v>1387</v>
      </c>
      <c r="B1388" s="1" t="s">
        <v>1184</v>
      </c>
      <c r="C1388" s="1" t="s">
        <v>1185</v>
      </c>
      <c r="D1388" s="10">
        <v>45130</v>
      </c>
      <c r="E1388" s="7">
        <v>0.3611111111111111</v>
      </c>
      <c r="F1388" s="7">
        <v>0.81944444444444453</v>
      </c>
      <c r="G1388" s="22">
        <v>1200</v>
      </c>
      <c r="H1388" s="22" t="s">
        <v>1180</v>
      </c>
      <c r="I1388" s="23">
        <v>2.39</v>
      </c>
      <c r="J1388" s="23">
        <v>3.18</v>
      </c>
      <c r="K1388" s="23">
        <v>2.75</v>
      </c>
      <c r="L1388" s="23">
        <v>0</v>
      </c>
      <c r="M1388" s="23">
        <v>3</v>
      </c>
      <c r="N1388" s="23">
        <v>2.6</v>
      </c>
      <c r="O1388" s="23">
        <f t="shared" si="20"/>
        <v>1.3199999999999998</v>
      </c>
      <c r="P1388" s="15">
        <v>0</v>
      </c>
      <c r="Q1388" s="15">
        <v>1.4000999999999999</v>
      </c>
      <c r="R1388" s="24">
        <v>2</v>
      </c>
      <c r="S1388" s="41">
        <v>5</v>
      </c>
      <c r="T1388" s="24">
        <f t="shared" si="24"/>
        <v>7.0004999999999997</v>
      </c>
      <c r="U1388" s="22">
        <v>8</v>
      </c>
      <c r="V1388" s="24">
        <v>12.6</v>
      </c>
      <c r="W1388" s="15">
        <v>11</v>
      </c>
      <c r="X1388" s="141" t="s">
        <v>1746</v>
      </c>
      <c r="Y1388" s="141" t="s">
        <v>1746</v>
      </c>
      <c r="Z1388" s="25" t="s">
        <v>1186</v>
      </c>
    </row>
    <row r="1389" spans="1:26" x14ac:dyDescent="0.25">
      <c r="A1389" s="29">
        <v>1388</v>
      </c>
      <c r="B1389" s="1" t="s">
        <v>1187</v>
      </c>
      <c r="C1389" s="1" t="s">
        <v>1188</v>
      </c>
      <c r="D1389" s="10">
        <v>45130</v>
      </c>
      <c r="E1389" s="7">
        <v>0.375</v>
      </c>
      <c r="F1389" s="7">
        <v>0.67361111111111116</v>
      </c>
      <c r="G1389" s="22">
        <v>1200</v>
      </c>
      <c r="H1389" s="22" t="s">
        <v>1189</v>
      </c>
      <c r="I1389" s="23">
        <v>3.07</v>
      </c>
      <c r="J1389" s="23">
        <v>3.57</v>
      </c>
      <c r="K1389" s="23">
        <v>2.79</v>
      </c>
      <c r="L1389" s="23">
        <v>0</v>
      </c>
      <c r="M1389" s="23">
        <v>2.9</v>
      </c>
      <c r="N1389" s="23">
        <v>2.5</v>
      </c>
      <c r="O1389" s="23">
        <f t="shared" si="20"/>
        <v>0.84</v>
      </c>
      <c r="P1389" s="15">
        <v>0</v>
      </c>
      <c r="Q1389" s="15">
        <v>0.86699999999999999</v>
      </c>
      <c r="R1389" s="24">
        <v>4.4000000000000004</v>
      </c>
      <c r="S1389" s="41">
        <v>5</v>
      </c>
      <c r="T1389" s="24">
        <f t="shared" si="24"/>
        <v>4.335</v>
      </c>
      <c r="U1389" s="22">
        <v>8</v>
      </c>
      <c r="V1389" s="24">
        <v>4.45</v>
      </c>
      <c r="W1389" s="15">
        <v>7</v>
      </c>
      <c r="X1389" s="141" t="s">
        <v>1746</v>
      </c>
      <c r="Y1389" s="141" t="s">
        <v>1746</v>
      </c>
      <c r="Z1389" s="25" t="s">
        <v>1190</v>
      </c>
    </row>
    <row r="1390" spans="1:26" x14ac:dyDescent="0.25">
      <c r="A1390" s="29">
        <v>1389</v>
      </c>
      <c r="B1390" s="1" t="s">
        <v>1200</v>
      </c>
      <c r="C1390" s="1" t="s">
        <v>1199</v>
      </c>
      <c r="D1390" s="10">
        <v>45131</v>
      </c>
      <c r="E1390" s="7">
        <v>0.4375</v>
      </c>
      <c r="F1390" s="7">
        <v>0.8125</v>
      </c>
      <c r="G1390" s="22">
        <v>1200</v>
      </c>
      <c r="H1390" s="22" t="s">
        <v>1201</v>
      </c>
      <c r="I1390" s="23">
        <v>3.57</v>
      </c>
      <c r="J1390" s="23">
        <v>3.81</v>
      </c>
      <c r="K1390" s="23">
        <v>3.16</v>
      </c>
      <c r="L1390" s="23">
        <v>0</v>
      </c>
      <c r="M1390" s="23">
        <v>4.2</v>
      </c>
      <c r="N1390" s="23">
        <v>3</v>
      </c>
      <c r="O1390" s="23">
        <f t="shared" si="20"/>
        <v>1.08</v>
      </c>
      <c r="P1390" s="15">
        <v>0</v>
      </c>
      <c r="Q1390" s="15">
        <v>2.0486</v>
      </c>
      <c r="R1390" s="24">
        <v>4</v>
      </c>
      <c r="S1390" s="41">
        <v>5</v>
      </c>
      <c r="T1390" s="24">
        <f t="shared" si="24"/>
        <v>10.243</v>
      </c>
      <c r="U1390" s="22">
        <v>7</v>
      </c>
      <c r="V1390" s="24">
        <v>13.785</v>
      </c>
      <c r="W1390" s="15">
        <v>9</v>
      </c>
      <c r="X1390" s="141" t="s">
        <v>1746</v>
      </c>
      <c r="Y1390" s="141" t="s">
        <v>1746</v>
      </c>
      <c r="Z1390" s="25" t="s">
        <v>1202</v>
      </c>
    </row>
    <row r="1391" spans="1:26" x14ac:dyDescent="0.25">
      <c r="A1391" s="29">
        <v>1390</v>
      </c>
      <c r="B1391" s="1" t="s">
        <v>1203</v>
      </c>
      <c r="C1391" s="1" t="s">
        <v>1205</v>
      </c>
      <c r="D1391" s="10">
        <v>45131</v>
      </c>
      <c r="E1391" s="30">
        <v>0.38194444444444442</v>
      </c>
      <c r="F1391" s="7">
        <v>0.80555555555555547</v>
      </c>
      <c r="G1391" s="22">
        <v>1200</v>
      </c>
      <c r="H1391" s="22" t="s">
        <v>1204</v>
      </c>
      <c r="I1391" s="23">
        <v>3.22</v>
      </c>
      <c r="J1391" s="23">
        <v>3.49</v>
      </c>
      <c r="K1391" s="23">
        <v>3.28</v>
      </c>
      <c r="L1391" s="23">
        <v>0</v>
      </c>
      <c r="M1391" s="23">
        <v>2.5</v>
      </c>
      <c r="N1391" s="23">
        <v>1.7</v>
      </c>
      <c r="O1391" s="23">
        <f t="shared" si="20"/>
        <v>1.2</v>
      </c>
      <c r="P1391" s="15">
        <v>0</v>
      </c>
      <c r="Q1391" s="15">
        <v>1.3484</v>
      </c>
      <c r="R1391" s="24">
        <v>3.2</v>
      </c>
      <c r="S1391" s="41">
        <v>5</v>
      </c>
      <c r="T1391" s="24">
        <f t="shared" si="24"/>
        <v>6.742</v>
      </c>
      <c r="U1391" s="22">
        <v>7</v>
      </c>
      <c r="V1391" s="24">
        <v>13.16</v>
      </c>
      <c r="W1391" s="15">
        <v>10</v>
      </c>
      <c r="X1391" s="141" t="s">
        <v>1746</v>
      </c>
      <c r="Y1391" s="141" t="s">
        <v>1746</v>
      </c>
      <c r="Z1391" s="25" t="s">
        <v>1206</v>
      </c>
    </row>
    <row r="1392" spans="1:26" x14ac:dyDescent="0.25">
      <c r="A1392" s="29">
        <v>1391</v>
      </c>
      <c r="B1392" s="1" t="s">
        <v>1220</v>
      </c>
      <c r="C1392" s="1" t="s">
        <v>1209</v>
      </c>
      <c r="D1392" s="10">
        <v>45132</v>
      </c>
      <c r="E1392" s="7">
        <v>0.40972222222222227</v>
      </c>
      <c r="F1392" s="7">
        <v>0.83333333333333337</v>
      </c>
      <c r="G1392" s="22">
        <v>1200</v>
      </c>
      <c r="H1392" s="22" t="s">
        <v>1222</v>
      </c>
      <c r="I1392" s="23">
        <v>3.53</v>
      </c>
      <c r="J1392" s="23">
        <v>8.91</v>
      </c>
      <c r="K1392" s="23">
        <v>8.26</v>
      </c>
      <c r="L1392" s="23">
        <v>0</v>
      </c>
      <c r="M1392" s="23">
        <v>15</v>
      </c>
      <c r="N1392" s="23">
        <v>2.5</v>
      </c>
      <c r="O1392" s="23">
        <f t="shared" si="20"/>
        <v>1.0999999999999999</v>
      </c>
      <c r="P1392" s="15">
        <v>0</v>
      </c>
      <c r="Q1392" s="15">
        <v>1.2184999999999999</v>
      </c>
      <c r="R1392" s="24">
        <v>3</v>
      </c>
      <c r="S1392" s="41">
        <v>1</v>
      </c>
      <c r="T1392" s="24">
        <f t="shared" si="24"/>
        <v>1.2184999999999999</v>
      </c>
      <c r="U1392" s="22">
        <v>1</v>
      </c>
      <c r="V1392" s="24">
        <v>1.2184999999999999</v>
      </c>
      <c r="W1392" s="15">
        <f>9+10/60</f>
        <v>9.1666666666666661</v>
      </c>
      <c r="X1392" s="141" t="s">
        <v>1746</v>
      </c>
      <c r="Y1392" s="141" t="s">
        <v>1746</v>
      </c>
      <c r="Z1392" s="25" t="s">
        <v>1221</v>
      </c>
    </row>
    <row r="1393" spans="1:26" x14ac:dyDescent="0.25">
      <c r="A1393" s="29">
        <v>1392</v>
      </c>
      <c r="B1393" s="1" t="s">
        <v>1218</v>
      </c>
      <c r="C1393" s="1" t="s">
        <v>1210</v>
      </c>
      <c r="D1393" s="10">
        <v>45132</v>
      </c>
      <c r="E1393" s="30">
        <v>0.45833333333333331</v>
      </c>
      <c r="F1393" s="7">
        <v>0.79861111111111116</v>
      </c>
      <c r="G1393" s="22">
        <v>1200</v>
      </c>
      <c r="H1393" s="22" t="s">
        <v>1217</v>
      </c>
      <c r="I1393" s="23">
        <v>0</v>
      </c>
      <c r="J1393" s="23">
        <v>4.13</v>
      </c>
      <c r="K1393" s="23">
        <v>2.91</v>
      </c>
      <c r="L1393" s="23">
        <v>0</v>
      </c>
      <c r="M1393" s="23">
        <v>3.7</v>
      </c>
      <c r="N1393" s="23">
        <v>1.7</v>
      </c>
      <c r="O1393" s="23">
        <f t="shared" si="20"/>
        <v>0.96</v>
      </c>
      <c r="P1393" s="15">
        <v>0</v>
      </c>
      <c r="Q1393" s="15">
        <v>0.46379999999999999</v>
      </c>
      <c r="R1393" s="24">
        <v>3.4</v>
      </c>
      <c r="S1393" s="41">
        <v>1</v>
      </c>
      <c r="T1393" s="24">
        <f t="shared" si="24"/>
        <v>0.46379999999999999</v>
      </c>
      <c r="U1393" s="22">
        <v>1</v>
      </c>
      <c r="V1393" s="24">
        <v>0.46379999999999999</v>
      </c>
      <c r="W1393" s="15">
        <v>8</v>
      </c>
      <c r="X1393" s="141" t="s">
        <v>1746</v>
      </c>
      <c r="Y1393" s="141" t="s">
        <v>838</v>
      </c>
      <c r="Z1393" s="25" t="s">
        <v>1219</v>
      </c>
    </row>
    <row r="1394" spans="1:26" x14ac:dyDescent="0.25">
      <c r="A1394" s="29">
        <v>1393</v>
      </c>
      <c r="B1394" s="1" t="s">
        <v>1224</v>
      </c>
      <c r="C1394" s="1" t="s">
        <v>1210</v>
      </c>
      <c r="D1394" s="10">
        <v>45133</v>
      </c>
      <c r="E1394" s="7">
        <v>0.47222222222222227</v>
      </c>
      <c r="F1394" s="7">
        <v>0.72222222222222221</v>
      </c>
      <c r="G1394" s="22">
        <v>1200</v>
      </c>
      <c r="H1394" s="22" t="s">
        <v>1223</v>
      </c>
      <c r="I1394" s="23">
        <v>3.02</v>
      </c>
      <c r="J1394" s="23">
        <v>3.03</v>
      </c>
      <c r="K1394" s="23">
        <v>2.76</v>
      </c>
      <c r="L1394" s="23">
        <v>2</v>
      </c>
      <c r="M1394" s="23">
        <v>2.4</v>
      </c>
      <c r="N1394" s="23">
        <v>1.4</v>
      </c>
      <c r="O1394" s="23">
        <f t="shared" si="20"/>
        <v>0.72</v>
      </c>
      <c r="P1394" s="15">
        <v>0</v>
      </c>
      <c r="Q1394" s="15">
        <v>0.34289999999999998</v>
      </c>
      <c r="R1394" s="24">
        <v>3.6</v>
      </c>
      <c r="S1394" s="41">
        <v>1</v>
      </c>
      <c r="T1394" s="24">
        <f t="shared" si="24"/>
        <v>0.34289999999999998</v>
      </c>
      <c r="U1394" s="22">
        <v>5</v>
      </c>
      <c r="V1394" s="24">
        <v>0.3</v>
      </c>
      <c r="W1394" s="15">
        <v>6</v>
      </c>
      <c r="X1394" s="141" t="s">
        <v>1746</v>
      </c>
      <c r="Y1394" s="141" t="s">
        <v>838</v>
      </c>
      <c r="Z1394" s="25" t="s">
        <v>1225</v>
      </c>
    </row>
    <row r="1395" spans="1:26" x14ac:dyDescent="0.25">
      <c r="A1395" s="29">
        <v>1394</v>
      </c>
      <c r="B1395" s="1" t="s">
        <v>1218</v>
      </c>
      <c r="C1395" s="1" t="s">
        <v>1226</v>
      </c>
      <c r="D1395" s="10">
        <v>45133</v>
      </c>
      <c r="E1395" s="7">
        <v>0.39583333333333331</v>
      </c>
      <c r="F1395" s="7">
        <v>0.83333333333333337</v>
      </c>
      <c r="G1395" s="22">
        <v>1200</v>
      </c>
      <c r="H1395" s="22" t="s">
        <v>1217</v>
      </c>
      <c r="I1395" s="23">
        <v>12.31</v>
      </c>
      <c r="J1395" s="23">
        <v>13.41</v>
      </c>
      <c r="K1395" s="23">
        <v>9.61</v>
      </c>
      <c r="L1395" s="23">
        <v>0</v>
      </c>
      <c r="M1395" s="23">
        <v>17.2</v>
      </c>
      <c r="N1395" s="23">
        <v>3.6</v>
      </c>
      <c r="O1395" s="23">
        <f t="shared" si="20"/>
        <v>1.18</v>
      </c>
      <c r="P1395" s="15">
        <v>0</v>
      </c>
      <c r="Q1395" s="15">
        <v>1.4463999999999999</v>
      </c>
      <c r="R1395" s="24">
        <v>1.6</v>
      </c>
      <c r="S1395" s="41">
        <v>1</v>
      </c>
      <c r="T1395" s="24">
        <f t="shared" si="24"/>
        <v>1.4463999999999999</v>
      </c>
      <c r="U1395" s="22">
        <v>1</v>
      </c>
      <c r="V1395" s="24">
        <v>1.4463999999999999</v>
      </c>
      <c r="W1395" s="15">
        <f>9+50/60</f>
        <v>9.8333333333333339</v>
      </c>
      <c r="X1395" s="141" t="s">
        <v>1746</v>
      </c>
      <c r="Y1395" s="141" t="s">
        <v>1746</v>
      </c>
      <c r="Z1395" s="25" t="s">
        <v>1227</v>
      </c>
    </row>
    <row r="1396" spans="1:26" x14ac:dyDescent="0.25">
      <c r="A1396" s="29">
        <v>1395</v>
      </c>
      <c r="B1396" s="1" t="s">
        <v>1220</v>
      </c>
      <c r="C1396" s="1" t="s">
        <v>1209</v>
      </c>
      <c r="D1396" s="10">
        <v>45133</v>
      </c>
      <c r="E1396" s="7">
        <v>0.375</v>
      </c>
      <c r="F1396" s="7">
        <v>0.83333333333333337</v>
      </c>
      <c r="G1396" s="22">
        <v>1200</v>
      </c>
      <c r="H1396" s="22" t="s">
        <v>1223</v>
      </c>
      <c r="I1396" s="23">
        <v>8.32</v>
      </c>
      <c r="J1396" s="23">
        <v>8.9</v>
      </c>
      <c r="K1396" s="23">
        <v>7.63</v>
      </c>
      <c r="L1396" s="23">
        <v>10.5</v>
      </c>
      <c r="M1396" s="23">
        <v>10.5</v>
      </c>
      <c r="N1396" s="23">
        <v>0</v>
      </c>
      <c r="O1396" s="23">
        <f t="shared" si="20"/>
        <v>1.3199999999999998</v>
      </c>
      <c r="P1396" s="15">
        <v>0</v>
      </c>
      <c r="Q1396" s="15">
        <v>1.2087000000000001</v>
      </c>
      <c r="R1396" s="24">
        <v>2</v>
      </c>
      <c r="S1396" s="41">
        <v>1</v>
      </c>
      <c r="T1396" s="24">
        <f t="shared" si="24"/>
        <v>1.2087000000000001</v>
      </c>
      <c r="U1396" s="22">
        <v>1</v>
      </c>
      <c r="V1396" s="24">
        <v>1.2087000000000001</v>
      </c>
      <c r="W1396" s="15">
        <v>11</v>
      </c>
      <c r="X1396" s="141" t="s">
        <v>1746</v>
      </c>
      <c r="Y1396" s="141" t="s">
        <v>1746</v>
      </c>
      <c r="Z1396" s="25" t="s">
        <v>1228</v>
      </c>
    </row>
    <row r="1397" spans="1:26" x14ac:dyDescent="0.25">
      <c r="A1397" s="29">
        <v>1396</v>
      </c>
      <c r="B1397" s="1" t="s">
        <v>1243</v>
      </c>
      <c r="C1397" s="1" t="s">
        <v>1244</v>
      </c>
      <c r="D1397" s="10">
        <v>45134</v>
      </c>
      <c r="E1397" s="7">
        <v>0.5</v>
      </c>
      <c r="F1397" s="7">
        <v>0.75694444444444453</v>
      </c>
      <c r="G1397" s="22">
        <v>1200</v>
      </c>
      <c r="H1397" s="135" t="s">
        <v>695</v>
      </c>
      <c r="I1397" s="23">
        <v>7.71</v>
      </c>
      <c r="J1397" s="23">
        <v>9.23</v>
      </c>
      <c r="K1397" s="23">
        <v>5.13</v>
      </c>
      <c r="L1397" s="23">
        <v>0</v>
      </c>
      <c r="M1397" s="23">
        <v>5.3</v>
      </c>
      <c r="N1397" s="23">
        <v>5.3</v>
      </c>
      <c r="O1397" s="23">
        <f t="shared" si="20"/>
        <v>0.72</v>
      </c>
      <c r="P1397" s="15">
        <v>0</v>
      </c>
      <c r="Q1397" s="15">
        <v>1.5894999999999999</v>
      </c>
      <c r="R1397" s="24">
        <v>2</v>
      </c>
      <c r="S1397" s="41">
        <v>2</v>
      </c>
      <c r="T1397" s="24">
        <f t="shared" si="24"/>
        <v>3.1789999999999998</v>
      </c>
      <c r="U1397" s="22">
        <v>4</v>
      </c>
      <c r="V1397" s="24">
        <v>3.8892000000000002</v>
      </c>
      <c r="W1397" s="15">
        <v>6</v>
      </c>
      <c r="X1397" s="141" t="s">
        <v>1746</v>
      </c>
      <c r="Y1397" s="141" t="s">
        <v>1746</v>
      </c>
      <c r="Z1397" s="25" t="s">
        <v>1245</v>
      </c>
    </row>
    <row r="1398" spans="1:26" x14ac:dyDescent="0.25">
      <c r="A1398" s="29">
        <v>1397</v>
      </c>
      <c r="B1398" s="1" t="s">
        <v>1246</v>
      </c>
      <c r="C1398" s="1" t="s">
        <v>1209</v>
      </c>
      <c r="D1398" s="10">
        <v>45134</v>
      </c>
      <c r="E1398" s="7">
        <v>0.375</v>
      </c>
      <c r="F1398" s="7">
        <v>0.83333333333333337</v>
      </c>
      <c r="G1398" s="22">
        <v>1200</v>
      </c>
      <c r="H1398" s="135" t="s">
        <v>56</v>
      </c>
      <c r="I1398" s="23">
        <v>8.44</v>
      </c>
      <c r="J1398" s="23">
        <v>8.8800000000000008</v>
      </c>
      <c r="K1398" s="23">
        <v>7.57</v>
      </c>
      <c r="L1398" s="23">
        <v>0</v>
      </c>
      <c r="M1398" s="23">
        <v>10</v>
      </c>
      <c r="N1398" s="23">
        <v>0</v>
      </c>
      <c r="O1398" s="23">
        <f t="shared" si="20"/>
        <v>1.3199999999999998</v>
      </c>
      <c r="P1398" s="15">
        <v>0</v>
      </c>
      <c r="Q1398" s="15">
        <v>1.7518</v>
      </c>
      <c r="R1398" s="24">
        <v>4.5</v>
      </c>
      <c r="S1398" s="41">
        <v>1</v>
      </c>
      <c r="T1398" s="24">
        <f t="shared" si="24"/>
        <v>1.7518</v>
      </c>
      <c r="U1398" s="22">
        <v>1</v>
      </c>
      <c r="V1398" s="24">
        <v>1.7518</v>
      </c>
      <c r="W1398" s="15">
        <v>11</v>
      </c>
      <c r="X1398" s="141" t="s">
        <v>1746</v>
      </c>
      <c r="Y1398" s="141" t="s">
        <v>1746</v>
      </c>
      <c r="Z1398" s="25" t="s">
        <v>1247</v>
      </c>
    </row>
    <row r="1399" spans="1:26" x14ac:dyDescent="0.25">
      <c r="A1399" s="29">
        <v>1398</v>
      </c>
      <c r="B1399" s="1" t="s">
        <v>1248</v>
      </c>
      <c r="C1399" s="1" t="s">
        <v>562</v>
      </c>
      <c r="D1399" s="10">
        <v>45134</v>
      </c>
      <c r="E1399" s="7">
        <v>0.35416666666666669</v>
      </c>
      <c r="F1399" s="7">
        <v>0.84027777777777779</v>
      </c>
      <c r="G1399" s="22">
        <v>1200</v>
      </c>
      <c r="H1399" s="22" t="s">
        <v>1249</v>
      </c>
      <c r="I1399" s="23">
        <v>12.1</v>
      </c>
      <c r="J1399" s="23">
        <v>13.06</v>
      </c>
      <c r="K1399" s="23">
        <v>2.71</v>
      </c>
      <c r="L1399" s="23">
        <v>0</v>
      </c>
      <c r="M1399" s="23">
        <v>11</v>
      </c>
      <c r="N1399" s="23">
        <v>2.5</v>
      </c>
      <c r="O1399" s="23">
        <f t="shared" si="20"/>
        <v>1.3199999999999998</v>
      </c>
      <c r="P1399" s="15">
        <v>0</v>
      </c>
      <c r="Q1399" s="15">
        <v>1.4228000000000001</v>
      </c>
      <c r="R1399" s="24">
        <v>0.2</v>
      </c>
      <c r="S1399" s="41">
        <v>1</v>
      </c>
      <c r="T1399" s="24">
        <f t="shared" si="24"/>
        <v>1.4228000000000001</v>
      </c>
      <c r="U1399" s="22">
        <v>1</v>
      </c>
      <c r="V1399" s="24">
        <v>1.4228000000000001</v>
      </c>
      <c r="W1399" s="15">
        <v>11</v>
      </c>
      <c r="X1399" s="141" t="s">
        <v>1746</v>
      </c>
      <c r="Y1399" s="141" t="s">
        <v>1746</v>
      </c>
      <c r="Z1399" s="25" t="s">
        <v>1250</v>
      </c>
    </row>
    <row r="1400" spans="1:26" x14ac:dyDescent="0.25">
      <c r="A1400" s="29">
        <v>1399</v>
      </c>
      <c r="B1400" s="1" t="s">
        <v>1259</v>
      </c>
      <c r="C1400" s="1" t="s">
        <v>562</v>
      </c>
      <c r="D1400" s="10">
        <v>45135</v>
      </c>
      <c r="E1400" s="7">
        <v>0.33333333333333331</v>
      </c>
      <c r="F1400" s="7">
        <v>0.83333333333333337</v>
      </c>
      <c r="G1400" s="22">
        <v>1200</v>
      </c>
      <c r="H1400" s="22" t="s">
        <v>1260</v>
      </c>
      <c r="I1400" s="23">
        <v>1.46</v>
      </c>
      <c r="J1400" s="23">
        <v>1.89</v>
      </c>
      <c r="K1400" s="23">
        <v>1.61</v>
      </c>
      <c r="L1400" s="23">
        <v>0</v>
      </c>
      <c r="M1400" s="23">
        <v>7.4</v>
      </c>
      <c r="N1400" s="23">
        <v>3.8</v>
      </c>
      <c r="O1400" s="23">
        <f t="shared" si="20"/>
        <v>1.44</v>
      </c>
      <c r="P1400" s="15">
        <v>0</v>
      </c>
      <c r="Q1400" s="15">
        <v>2.1252</v>
      </c>
      <c r="R1400" s="24">
        <v>19.5</v>
      </c>
      <c r="S1400" s="41">
        <v>1</v>
      </c>
      <c r="T1400" s="24">
        <f t="shared" si="24"/>
        <v>2.1252</v>
      </c>
      <c r="U1400" s="22">
        <v>1</v>
      </c>
      <c r="V1400" s="24">
        <v>2.1252</v>
      </c>
      <c r="W1400" s="15">
        <v>12</v>
      </c>
      <c r="X1400" s="141" t="s">
        <v>1746</v>
      </c>
      <c r="Y1400" s="141" t="s">
        <v>1746</v>
      </c>
      <c r="Z1400" s="25" t="s">
        <v>1261</v>
      </c>
    </row>
    <row r="1401" spans="1:26" x14ac:dyDescent="0.25">
      <c r="A1401" s="29">
        <v>1400</v>
      </c>
      <c r="B1401" s="1" t="s">
        <v>1262</v>
      </c>
      <c r="C1401" s="1" t="s">
        <v>1209</v>
      </c>
      <c r="D1401" s="10">
        <v>45135</v>
      </c>
      <c r="E1401" s="7">
        <v>0.3263888888888889</v>
      </c>
      <c r="F1401" s="7">
        <v>0.82638888888888884</v>
      </c>
      <c r="G1401" s="22">
        <v>1200</v>
      </c>
      <c r="H1401" s="22" t="s">
        <v>1263</v>
      </c>
      <c r="I1401" s="23">
        <v>8.4600000000000009</v>
      </c>
      <c r="J1401" s="23">
        <v>8.8800000000000008</v>
      </c>
      <c r="K1401" s="23">
        <v>7.53</v>
      </c>
      <c r="L1401" s="23">
        <v>0</v>
      </c>
      <c r="M1401" s="23">
        <v>8.5</v>
      </c>
      <c r="N1401" s="23">
        <v>5.2</v>
      </c>
      <c r="O1401" s="23">
        <f t="shared" si="20"/>
        <v>1.44</v>
      </c>
      <c r="P1401" s="15">
        <v>0</v>
      </c>
      <c r="Q1401" s="15">
        <v>2.4001999999999999</v>
      </c>
      <c r="R1401" s="24">
        <v>9</v>
      </c>
      <c r="S1401" s="41">
        <v>1</v>
      </c>
      <c r="T1401" s="24">
        <f t="shared" si="24"/>
        <v>2.4001999999999999</v>
      </c>
      <c r="U1401" s="22">
        <v>1</v>
      </c>
      <c r="V1401" s="24">
        <v>2.4001999999999999</v>
      </c>
      <c r="W1401" s="15">
        <v>12</v>
      </c>
      <c r="X1401" s="141" t="s">
        <v>1746</v>
      </c>
      <c r="Y1401" s="141" t="s">
        <v>1746</v>
      </c>
      <c r="Z1401" s="25" t="s">
        <v>1264</v>
      </c>
    </row>
    <row r="1402" spans="1:26" x14ac:dyDescent="0.25">
      <c r="A1402" s="29">
        <v>1401</v>
      </c>
      <c r="B1402" s="1" t="s">
        <v>1275</v>
      </c>
      <c r="C1402" s="1" t="s">
        <v>1276</v>
      </c>
      <c r="D1402" s="10">
        <v>45136</v>
      </c>
      <c r="E1402" s="7">
        <v>0.3263888888888889</v>
      </c>
      <c r="F1402" s="7">
        <v>45137.333333333336</v>
      </c>
      <c r="G1402" s="22">
        <v>1200</v>
      </c>
      <c r="H1402" s="22" t="s">
        <v>1277</v>
      </c>
      <c r="I1402" s="23">
        <v>8.5299999999999994</v>
      </c>
      <c r="J1402" s="23">
        <v>9.0500000000000007</v>
      </c>
      <c r="K1402" s="23">
        <v>7.36</v>
      </c>
      <c r="L1402" s="23">
        <v>0</v>
      </c>
      <c r="M1402" s="23">
        <v>8.5</v>
      </c>
      <c r="N1402" s="23">
        <v>5.0999999999999996</v>
      </c>
      <c r="O1402" s="23">
        <f t="shared" si="20"/>
        <v>2.9</v>
      </c>
      <c r="P1402" s="15">
        <v>0</v>
      </c>
      <c r="Q1402" s="15">
        <v>4.9885999999999999</v>
      </c>
      <c r="R1402" s="24">
        <v>28</v>
      </c>
      <c r="S1402" s="41">
        <v>1</v>
      </c>
      <c r="T1402" s="24">
        <f t="shared" si="24"/>
        <v>4.9885999999999999</v>
      </c>
      <c r="U1402" s="22">
        <v>1</v>
      </c>
      <c r="V1402" s="24">
        <v>4.9885999999999999</v>
      </c>
      <c r="W1402" s="15">
        <f>24+10/60</f>
        <v>24.166666666666668</v>
      </c>
      <c r="X1402" s="141" t="s">
        <v>1746</v>
      </c>
      <c r="Y1402" s="141" t="s">
        <v>1746</v>
      </c>
      <c r="Z1402" s="25" t="s">
        <v>1278</v>
      </c>
    </row>
    <row r="1403" spans="1:26" x14ac:dyDescent="0.25">
      <c r="A1403" s="29">
        <v>1402</v>
      </c>
      <c r="B1403" s="1" t="s">
        <v>1279</v>
      </c>
      <c r="C1403" s="1" t="s">
        <v>562</v>
      </c>
      <c r="D1403" s="10">
        <v>45136</v>
      </c>
      <c r="E1403" s="7">
        <v>0.3263888888888889</v>
      </c>
      <c r="F1403" s="7">
        <v>45137.333333333336</v>
      </c>
      <c r="G1403" s="22">
        <v>1200</v>
      </c>
      <c r="H1403" s="22" t="s">
        <v>1280</v>
      </c>
      <c r="I1403" s="23">
        <v>7.76</v>
      </c>
      <c r="J1403" s="23">
        <v>7.76</v>
      </c>
      <c r="K1403" s="23">
        <v>1.49</v>
      </c>
      <c r="L1403" s="23">
        <v>4.5999999999999996</v>
      </c>
      <c r="M1403" s="23">
        <v>7.5</v>
      </c>
      <c r="N1403" s="23">
        <v>2.6</v>
      </c>
      <c r="O1403" s="23">
        <f t="shared" si="20"/>
        <v>2.9</v>
      </c>
      <c r="P1403" s="15">
        <v>0</v>
      </c>
      <c r="Q1403" s="15">
        <v>2.6911999999999998</v>
      </c>
      <c r="R1403" s="24">
        <v>91</v>
      </c>
      <c r="S1403" s="41">
        <v>1</v>
      </c>
      <c r="T1403" s="24">
        <f t="shared" si="24"/>
        <v>2.6911999999999998</v>
      </c>
      <c r="U1403" s="22">
        <v>1</v>
      </c>
      <c r="V1403" s="24">
        <v>2.6911999999999998</v>
      </c>
      <c r="W1403" s="15">
        <f>24+10/60</f>
        <v>24.166666666666668</v>
      </c>
      <c r="X1403" s="141" t="s">
        <v>1746</v>
      </c>
      <c r="Y1403" s="141" t="s">
        <v>1746</v>
      </c>
      <c r="Z1403" s="25" t="s">
        <v>1281</v>
      </c>
    </row>
    <row r="1404" spans="1:26" x14ac:dyDescent="0.25">
      <c r="A1404" s="29">
        <v>1403</v>
      </c>
      <c r="B1404" s="1" t="s">
        <v>1290</v>
      </c>
      <c r="C1404" s="1" t="s">
        <v>1209</v>
      </c>
      <c r="D1404" s="10">
        <v>45137</v>
      </c>
      <c r="E1404" s="7">
        <v>0.33333333333333331</v>
      </c>
      <c r="F1404" s="7">
        <v>45138.333333333336</v>
      </c>
      <c r="G1404" s="22">
        <v>1200</v>
      </c>
      <c r="H1404" s="22" t="s">
        <v>1284</v>
      </c>
      <c r="I1404" s="23">
        <v>7.36</v>
      </c>
      <c r="J1404" s="23">
        <v>7.38</v>
      </c>
      <c r="K1404" s="23">
        <v>7.25</v>
      </c>
      <c r="L1404" s="23">
        <v>5.0999999999999996</v>
      </c>
      <c r="M1404" s="23">
        <v>5.4</v>
      </c>
      <c r="N1404" s="23">
        <v>5.4</v>
      </c>
      <c r="O1404" s="23">
        <f t="shared" si="20"/>
        <v>2.88</v>
      </c>
      <c r="P1404" s="15">
        <v>0</v>
      </c>
      <c r="Q1404" s="15">
        <v>5.8532999999999999</v>
      </c>
      <c r="R1404" s="24">
        <v>26.5</v>
      </c>
      <c r="S1404" s="41">
        <v>1</v>
      </c>
      <c r="T1404" s="24">
        <f t="shared" si="24"/>
        <v>5.8532999999999999</v>
      </c>
      <c r="U1404" s="22">
        <v>1</v>
      </c>
      <c r="V1404" s="24">
        <v>5.8532999999999999</v>
      </c>
      <c r="W1404" s="15">
        <v>24</v>
      </c>
      <c r="X1404" s="141" t="s">
        <v>1746</v>
      </c>
      <c r="Y1404" s="141" t="s">
        <v>1746</v>
      </c>
      <c r="Z1404" s="25" t="s">
        <v>1291</v>
      </c>
    </row>
    <row r="1405" spans="1:26" x14ac:dyDescent="0.25">
      <c r="A1405" s="29">
        <v>1404</v>
      </c>
      <c r="B1405" s="1" t="s">
        <v>1287</v>
      </c>
      <c r="C1405" s="1" t="s">
        <v>562</v>
      </c>
      <c r="D1405" s="10">
        <v>45137</v>
      </c>
      <c r="E1405" s="7">
        <v>0.33333333333333331</v>
      </c>
      <c r="F1405" s="7">
        <v>45138.333333333336</v>
      </c>
      <c r="G1405" s="22">
        <v>1200</v>
      </c>
      <c r="H1405" s="22" t="s">
        <v>1288</v>
      </c>
      <c r="I1405" s="23">
        <v>1.49</v>
      </c>
      <c r="J1405" s="23">
        <v>1.64</v>
      </c>
      <c r="K1405" s="23">
        <v>1.51</v>
      </c>
      <c r="L1405" s="23">
        <v>2.6</v>
      </c>
      <c r="M1405" s="23">
        <v>5.6</v>
      </c>
      <c r="N1405" s="23">
        <v>3.1</v>
      </c>
      <c r="O1405" s="23">
        <f t="shared" ref="O1405:O1473" si="25">G1405/10000*W1405</f>
        <v>2.88</v>
      </c>
      <c r="P1405" s="15">
        <v>0</v>
      </c>
      <c r="Q1405" s="15">
        <v>2.8748</v>
      </c>
      <c r="R1405" s="24">
        <v>76</v>
      </c>
      <c r="S1405" s="41">
        <v>1</v>
      </c>
      <c r="T1405" s="24">
        <f t="shared" si="24"/>
        <v>2.8748</v>
      </c>
      <c r="U1405" s="22">
        <v>1</v>
      </c>
      <c r="V1405" s="24">
        <v>2.8748</v>
      </c>
      <c r="W1405" s="15">
        <v>24</v>
      </c>
      <c r="X1405" s="141" t="s">
        <v>1746</v>
      </c>
      <c r="Y1405" s="141" t="s">
        <v>1746</v>
      </c>
      <c r="Z1405" s="25" t="s">
        <v>1289</v>
      </c>
    </row>
    <row r="1406" spans="1:26" x14ac:dyDescent="0.25">
      <c r="A1406" s="29">
        <v>1405</v>
      </c>
      <c r="B1406" s="1" t="s">
        <v>1297</v>
      </c>
      <c r="C1406" s="1" t="s">
        <v>562</v>
      </c>
      <c r="D1406" s="10">
        <v>45138</v>
      </c>
      <c r="E1406" s="7">
        <v>0.33333333333333331</v>
      </c>
      <c r="F1406" s="7">
        <v>0.74305555555555547</v>
      </c>
      <c r="G1406" s="22">
        <v>1200</v>
      </c>
      <c r="H1406" s="22" t="s">
        <v>1298</v>
      </c>
      <c r="I1406" s="23">
        <v>1.51</v>
      </c>
      <c r="J1406" s="23">
        <v>1.78</v>
      </c>
      <c r="K1406" s="23">
        <v>1.37</v>
      </c>
      <c r="L1406" s="23">
        <v>3.1</v>
      </c>
      <c r="M1406" s="23">
        <v>5.7</v>
      </c>
      <c r="N1406" s="23">
        <v>1.9</v>
      </c>
      <c r="O1406" s="23">
        <f t="shared" si="25"/>
        <v>1.18</v>
      </c>
      <c r="P1406" s="15">
        <v>0</v>
      </c>
      <c r="Q1406" s="15">
        <v>1.3398000000000001</v>
      </c>
      <c r="R1406" s="24">
        <v>40</v>
      </c>
      <c r="S1406" s="41">
        <v>1</v>
      </c>
      <c r="T1406" s="24">
        <f t="shared" si="24"/>
        <v>1.3398000000000001</v>
      </c>
      <c r="U1406" s="22">
        <v>1</v>
      </c>
      <c r="V1406" s="24">
        <v>1.3398000000000001</v>
      </c>
      <c r="W1406" s="15">
        <f>9+50/60</f>
        <v>9.8333333333333339</v>
      </c>
      <c r="X1406" s="141" t="s">
        <v>1746</v>
      </c>
      <c r="Y1406" s="141" t="s">
        <v>1746</v>
      </c>
      <c r="Z1406" s="25" t="s">
        <v>1299</v>
      </c>
    </row>
    <row r="1407" spans="1:26" x14ac:dyDescent="0.25">
      <c r="A1407" s="29">
        <v>1406</v>
      </c>
      <c r="B1407" s="1" t="s">
        <v>1297</v>
      </c>
      <c r="C1407" s="1" t="s">
        <v>1302</v>
      </c>
      <c r="D1407" s="10">
        <v>45138</v>
      </c>
      <c r="E1407" s="7">
        <v>0.85416666666666663</v>
      </c>
      <c r="F1407" s="7">
        <v>45139.333333333336</v>
      </c>
      <c r="G1407" s="22">
        <v>1200</v>
      </c>
      <c r="H1407" s="22" t="s">
        <v>1303</v>
      </c>
      <c r="I1407" s="23">
        <v>9.6</v>
      </c>
      <c r="J1407" s="23">
        <v>9.5500000000000007</v>
      </c>
      <c r="K1407" s="23">
        <v>6.39</v>
      </c>
      <c r="L1407" s="23">
        <v>0</v>
      </c>
      <c r="M1407" s="23">
        <v>19.600000000000001</v>
      </c>
      <c r="N1407" s="23">
        <v>23.5</v>
      </c>
      <c r="O1407" s="23">
        <f t="shared" si="25"/>
        <v>1.38</v>
      </c>
      <c r="P1407" s="15">
        <v>0</v>
      </c>
      <c r="Q1407" s="15">
        <v>3.0582000000000003</v>
      </c>
      <c r="R1407" s="24">
        <v>17.5</v>
      </c>
      <c r="S1407" s="41">
        <v>1</v>
      </c>
      <c r="T1407" s="24">
        <f t="shared" si="24"/>
        <v>3.0582000000000003</v>
      </c>
      <c r="U1407" s="22">
        <v>1</v>
      </c>
      <c r="V1407" s="24">
        <v>3.0582000000000003</v>
      </c>
      <c r="W1407" s="15">
        <v>11.5</v>
      </c>
      <c r="X1407" s="141" t="s">
        <v>1746</v>
      </c>
      <c r="Y1407" s="141" t="s">
        <v>1746</v>
      </c>
      <c r="Z1407" s="25" t="s">
        <v>1304</v>
      </c>
    </row>
    <row r="1408" spans="1:26" x14ac:dyDescent="0.25">
      <c r="A1408" s="29">
        <v>1407</v>
      </c>
      <c r="B1408" s="1" t="s">
        <v>1305</v>
      </c>
      <c r="C1408" s="1" t="s">
        <v>1306</v>
      </c>
      <c r="D1408" s="10">
        <v>45138</v>
      </c>
      <c r="E1408" s="7">
        <v>0.33333333333333331</v>
      </c>
      <c r="F1408" s="7">
        <v>45139.333333333336</v>
      </c>
      <c r="G1408" s="22">
        <v>1200</v>
      </c>
      <c r="H1408" s="22" t="s">
        <v>1301</v>
      </c>
      <c r="I1408" s="23">
        <v>7.25</v>
      </c>
      <c r="J1408" s="23">
        <v>7.3</v>
      </c>
      <c r="K1408" s="23">
        <v>7.2</v>
      </c>
      <c r="L1408" s="23">
        <v>5.4</v>
      </c>
      <c r="M1408" s="23">
        <v>5.6</v>
      </c>
      <c r="N1408" s="23">
        <v>5.6</v>
      </c>
      <c r="O1408" s="23">
        <f t="shared" si="25"/>
        <v>2.88</v>
      </c>
      <c r="P1408" s="15">
        <v>0</v>
      </c>
      <c r="Q1408" s="15">
        <v>6.1786000000000003</v>
      </c>
      <c r="R1408" s="24">
        <v>23</v>
      </c>
      <c r="S1408" s="41">
        <v>1</v>
      </c>
      <c r="T1408" s="24">
        <f t="shared" si="24"/>
        <v>6.1786000000000003</v>
      </c>
      <c r="U1408" s="22">
        <v>1</v>
      </c>
      <c r="V1408" s="24">
        <v>6.1786000000000003</v>
      </c>
      <c r="W1408" s="15">
        <v>24</v>
      </c>
      <c r="X1408" s="141" t="s">
        <v>1746</v>
      </c>
      <c r="Y1408" s="141" t="s">
        <v>1746</v>
      </c>
      <c r="Z1408" s="25" t="s">
        <v>1307</v>
      </c>
    </row>
    <row r="1409" spans="1:26" x14ac:dyDescent="0.25">
      <c r="A1409" s="29">
        <v>1408</v>
      </c>
      <c r="B1409" s="1" t="s">
        <v>647</v>
      </c>
      <c r="C1409" s="1" t="s">
        <v>613</v>
      </c>
      <c r="D1409" s="10">
        <v>45139</v>
      </c>
      <c r="E1409" s="7">
        <v>0.33333333333333331</v>
      </c>
      <c r="F1409" s="7">
        <v>45139.347222222219</v>
      </c>
      <c r="G1409" s="22">
        <v>1200</v>
      </c>
      <c r="H1409" s="22" t="s">
        <v>1303</v>
      </c>
      <c r="I1409" s="23">
        <v>9.6</v>
      </c>
      <c r="J1409" s="23">
        <v>9.5500000000000007</v>
      </c>
      <c r="K1409" s="23">
        <v>6.39</v>
      </c>
      <c r="L1409" s="23">
        <v>0</v>
      </c>
      <c r="M1409" s="23">
        <v>19.600000000000001</v>
      </c>
      <c r="N1409" s="23">
        <v>23.5</v>
      </c>
      <c r="O1409" s="23">
        <f t="shared" ref="O1409" si="26">G1409/10000*W1409</f>
        <v>3.9999999999999994E-2</v>
      </c>
      <c r="P1409" s="15" t="s">
        <v>5227</v>
      </c>
      <c r="Q1409" s="15" t="s">
        <v>5227</v>
      </c>
      <c r="R1409" s="24">
        <v>0.5</v>
      </c>
      <c r="S1409" s="41" t="s">
        <v>5227</v>
      </c>
      <c r="T1409" s="24" t="s">
        <v>5227</v>
      </c>
      <c r="U1409" s="22" t="s">
        <v>5227</v>
      </c>
      <c r="V1409" s="24" t="s">
        <v>5227</v>
      </c>
      <c r="W1409" s="15">
        <f>20/60</f>
        <v>0.33333333333333331</v>
      </c>
      <c r="X1409" s="141" t="s">
        <v>5227</v>
      </c>
      <c r="Y1409" s="141" t="s">
        <v>5227</v>
      </c>
      <c r="Z1409" s="25" t="s">
        <v>5228</v>
      </c>
    </row>
    <row r="1410" spans="1:26" x14ac:dyDescent="0.25">
      <c r="A1410" s="29">
        <v>1409</v>
      </c>
      <c r="B1410" s="1" t="s">
        <v>1311</v>
      </c>
      <c r="C1410" s="1" t="s">
        <v>1313</v>
      </c>
      <c r="D1410" s="10">
        <v>45139</v>
      </c>
      <c r="E1410" s="7">
        <v>0.52083333333333337</v>
      </c>
      <c r="F1410" s="7">
        <v>45140.333333333336</v>
      </c>
      <c r="G1410" s="22">
        <v>1200</v>
      </c>
      <c r="H1410" s="22" t="s">
        <v>1312</v>
      </c>
      <c r="I1410" s="23">
        <v>7.56</v>
      </c>
      <c r="J1410" s="23">
        <v>7.67</v>
      </c>
      <c r="K1410" s="23">
        <v>1.65</v>
      </c>
      <c r="L1410" s="23">
        <v>0</v>
      </c>
      <c r="M1410" s="23">
        <v>5.6</v>
      </c>
      <c r="N1410" s="23">
        <v>2.1</v>
      </c>
      <c r="O1410" s="23">
        <f t="shared" si="25"/>
        <v>2.34</v>
      </c>
      <c r="P1410" s="15">
        <v>0</v>
      </c>
      <c r="Q1410" s="15">
        <v>1.506</v>
      </c>
      <c r="R1410" s="24">
        <v>47</v>
      </c>
      <c r="S1410" s="41">
        <v>1</v>
      </c>
      <c r="T1410" s="24">
        <f t="shared" si="24"/>
        <v>1.506</v>
      </c>
      <c r="U1410" s="22">
        <v>1</v>
      </c>
      <c r="V1410" s="24">
        <v>1.506</v>
      </c>
      <c r="W1410" s="15">
        <v>19.5</v>
      </c>
      <c r="X1410" s="141" t="s">
        <v>1746</v>
      </c>
      <c r="Y1410" s="141" t="s">
        <v>1746</v>
      </c>
      <c r="Z1410" s="25" t="s">
        <v>1314</v>
      </c>
    </row>
    <row r="1411" spans="1:26" x14ac:dyDescent="0.25">
      <c r="A1411" s="29">
        <v>1410</v>
      </c>
      <c r="B1411" s="1" t="s">
        <v>1315</v>
      </c>
      <c r="C1411" s="1" t="s">
        <v>1316</v>
      </c>
      <c r="D1411" s="10">
        <v>45139</v>
      </c>
      <c r="E1411" s="7">
        <v>0.33333333333333331</v>
      </c>
      <c r="F1411" s="7">
        <v>45140.333333333336</v>
      </c>
      <c r="G1411" s="22">
        <v>1200</v>
      </c>
      <c r="H1411" s="22" t="s">
        <v>1317</v>
      </c>
      <c r="I1411" s="23">
        <v>7.21</v>
      </c>
      <c r="J1411" s="23">
        <v>7.24</v>
      </c>
      <c r="K1411" s="23">
        <v>7.21</v>
      </c>
      <c r="L1411" s="23">
        <v>5.4</v>
      </c>
      <c r="M1411" s="23">
        <v>5.8</v>
      </c>
      <c r="N1411" s="23">
        <v>5.3</v>
      </c>
      <c r="O1411" s="23">
        <f t="shared" si="25"/>
        <v>2.88</v>
      </c>
      <c r="P1411" s="15">
        <v>0</v>
      </c>
      <c r="Q1411" s="15">
        <v>6.1993</v>
      </c>
      <c r="R1411" s="24">
        <v>38</v>
      </c>
      <c r="S1411" s="41">
        <v>1</v>
      </c>
      <c r="T1411" s="24">
        <f t="shared" si="24"/>
        <v>6.1993</v>
      </c>
      <c r="U1411" s="22">
        <v>1</v>
      </c>
      <c r="V1411" s="24">
        <v>6.1993</v>
      </c>
      <c r="W1411" s="15">
        <v>24</v>
      </c>
      <c r="X1411" s="141" t="s">
        <v>1746</v>
      </c>
      <c r="Y1411" s="141" t="s">
        <v>1746</v>
      </c>
      <c r="Z1411" s="25" t="s">
        <v>1318</v>
      </c>
    </row>
    <row r="1412" spans="1:26" x14ac:dyDescent="0.25">
      <c r="A1412" s="29">
        <v>1411</v>
      </c>
      <c r="B1412" s="1" t="s">
        <v>1319</v>
      </c>
      <c r="C1412" s="1" t="s">
        <v>1320</v>
      </c>
      <c r="D1412" s="10">
        <v>45139</v>
      </c>
      <c r="E1412" s="7">
        <v>0.43055555555555558</v>
      </c>
      <c r="F1412" s="7">
        <v>0.84722222222222221</v>
      </c>
      <c r="G1412" s="22">
        <v>1200</v>
      </c>
      <c r="H1412" s="22" t="s">
        <v>1322</v>
      </c>
      <c r="I1412" s="23">
        <v>4</v>
      </c>
      <c r="J1412" s="23">
        <v>10</v>
      </c>
      <c r="K1412" s="23">
        <v>9.08</v>
      </c>
      <c r="L1412" s="23">
        <v>0</v>
      </c>
      <c r="M1412" s="23">
        <v>7.5</v>
      </c>
      <c r="N1412" s="23">
        <v>5.5</v>
      </c>
      <c r="O1412" s="23">
        <f t="shared" si="25"/>
        <v>1.2</v>
      </c>
      <c r="P1412" s="15">
        <v>0</v>
      </c>
      <c r="Q1412" s="15">
        <v>3.5680000000000001</v>
      </c>
      <c r="R1412" s="24">
        <v>23</v>
      </c>
      <c r="S1412" s="41">
        <v>1</v>
      </c>
      <c r="T1412" s="24">
        <f t="shared" si="24"/>
        <v>3.5680000000000001</v>
      </c>
      <c r="U1412" s="22">
        <v>1</v>
      </c>
      <c r="V1412" s="24">
        <v>3.5680000000000001</v>
      </c>
      <c r="W1412" s="15">
        <v>10</v>
      </c>
      <c r="X1412" s="141" t="s">
        <v>1746</v>
      </c>
      <c r="Y1412" s="141" t="s">
        <v>1746</v>
      </c>
      <c r="Z1412" s="25" t="s">
        <v>1321</v>
      </c>
    </row>
    <row r="1413" spans="1:26" x14ac:dyDescent="0.25">
      <c r="A1413" s="29">
        <v>1412</v>
      </c>
      <c r="B1413" s="1" t="s">
        <v>1325</v>
      </c>
      <c r="C1413" s="1" t="s">
        <v>1326</v>
      </c>
      <c r="D1413" s="10">
        <v>45140</v>
      </c>
      <c r="E1413" s="7">
        <v>0.33333333333333331</v>
      </c>
      <c r="F1413" s="7">
        <v>45141.333333333336</v>
      </c>
      <c r="G1413" s="22">
        <v>1200</v>
      </c>
      <c r="H1413" s="22" t="s">
        <v>385</v>
      </c>
      <c r="I1413" s="23">
        <v>7.21</v>
      </c>
      <c r="J1413" s="23">
        <v>7.28</v>
      </c>
      <c r="K1413" s="23">
        <v>7.19</v>
      </c>
      <c r="L1413" s="23">
        <v>5.3</v>
      </c>
      <c r="M1413" s="23">
        <v>6.1</v>
      </c>
      <c r="N1413" s="23">
        <v>5.8</v>
      </c>
      <c r="O1413" s="23">
        <f t="shared" si="25"/>
        <v>2.88</v>
      </c>
      <c r="P1413" s="15">
        <v>0</v>
      </c>
      <c r="Q1413" s="15">
        <v>6.351</v>
      </c>
      <c r="R1413" s="24">
        <v>37.5</v>
      </c>
      <c r="S1413" s="41">
        <v>1</v>
      </c>
      <c r="T1413" s="24">
        <f t="shared" si="24"/>
        <v>6.351</v>
      </c>
      <c r="U1413" s="22">
        <v>1</v>
      </c>
      <c r="V1413" s="24">
        <v>6.351</v>
      </c>
      <c r="W1413" s="15">
        <v>24</v>
      </c>
      <c r="X1413" s="141" t="s">
        <v>1746</v>
      </c>
      <c r="Y1413" s="141" t="s">
        <v>1746</v>
      </c>
      <c r="Z1413" s="25" t="s">
        <v>1327</v>
      </c>
    </row>
    <row r="1414" spans="1:26" x14ac:dyDescent="0.25">
      <c r="A1414" s="29">
        <v>1413</v>
      </c>
      <c r="B1414" s="1" t="s">
        <v>1328</v>
      </c>
      <c r="C1414" s="1" t="s">
        <v>562</v>
      </c>
      <c r="D1414" s="10">
        <v>45140</v>
      </c>
      <c r="E1414" s="7">
        <v>0.33333333333333331</v>
      </c>
      <c r="F1414" s="7">
        <v>45141.333333333336</v>
      </c>
      <c r="G1414" s="22">
        <v>1200</v>
      </c>
      <c r="H1414" s="22" t="s">
        <v>1329</v>
      </c>
      <c r="I1414" s="23">
        <v>1.65</v>
      </c>
      <c r="J1414" s="23">
        <v>7.67</v>
      </c>
      <c r="K1414" s="23">
        <v>1.79</v>
      </c>
      <c r="L1414" s="23">
        <v>2.1</v>
      </c>
      <c r="M1414" s="23">
        <v>7.4</v>
      </c>
      <c r="N1414" s="23">
        <v>5.2</v>
      </c>
      <c r="O1414" s="23">
        <f t="shared" si="25"/>
        <v>2.88</v>
      </c>
      <c r="P1414" s="15">
        <v>0</v>
      </c>
      <c r="Q1414" s="15">
        <v>3.6551999999999998</v>
      </c>
      <c r="R1414" s="24">
        <v>105</v>
      </c>
      <c r="S1414" s="41">
        <v>1</v>
      </c>
      <c r="T1414" s="24">
        <f t="shared" si="24"/>
        <v>3.6551999999999998</v>
      </c>
      <c r="U1414" s="22">
        <v>1</v>
      </c>
      <c r="V1414" s="24">
        <v>3.6551999999999998</v>
      </c>
      <c r="W1414" s="15">
        <v>24</v>
      </c>
      <c r="X1414" s="141" t="s">
        <v>1746</v>
      </c>
      <c r="Y1414" s="141" t="s">
        <v>1746</v>
      </c>
      <c r="Z1414" s="25" t="s">
        <v>1330</v>
      </c>
    </row>
    <row r="1415" spans="1:26" x14ac:dyDescent="0.25">
      <c r="A1415" s="29">
        <v>1414</v>
      </c>
      <c r="B1415" s="1" t="s">
        <v>1332</v>
      </c>
      <c r="C1415" s="1" t="s">
        <v>1209</v>
      </c>
      <c r="D1415" s="10">
        <v>45141</v>
      </c>
      <c r="E1415" s="7">
        <v>0.33333333333333331</v>
      </c>
      <c r="F1415" s="7">
        <v>45142.333333333336</v>
      </c>
      <c r="G1415" s="22">
        <v>1200</v>
      </c>
      <c r="H1415" s="22" t="s">
        <v>1333</v>
      </c>
      <c r="I1415" s="23">
        <v>7.19</v>
      </c>
      <c r="J1415" s="23">
        <v>8.06</v>
      </c>
      <c r="K1415" s="23">
        <v>7.15</v>
      </c>
      <c r="L1415" s="23">
        <v>5.8</v>
      </c>
      <c r="M1415" s="23">
        <v>6.3</v>
      </c>
      <c r="N1415" s="23">
        <v>6.3</v>
      </c>
      <c r="O1415" s="23">
        <f t="shared" si="25"/>
        <v>2.88</v>
      </c>
      <c r="P1415" s="15">
        <v>0</v>
      </c>
      <c r="Q1415" s="15">
        <v>6.7712000000000003</v>
      </c>
      <c r="R1415" s="24">
        <v>37</v>
      </c>
      <c r="S1415" s="41">
        <v>1</v>
      </c>
      <c r="T1415" s="24">
        <f t="shared" si="24"/>
        <v>6.7712000000000003</v>
      </c>
      <c r="U1415" s="22">
        <v>1</v>
      </c>
      <c r="V1415" s="24">
        <v>6.7712000000000003</v>
      </c>
      <c r="W1415" s="15">
        <v>24</v>
      </c>
      <c r="X1415" s="141" t="s">
        <v>1746</v>
      </c>
      <c r="Y1415" s="141" t="s">
        <v>1746</v>
      </c>
      <c r="Z1415" s="25" t="s">
        <v>1334</v>
      </c>
    </row>
    <row r="1416" spans="1:26" x14ac:dyDescent="0.25">
      <c r="A1416" s="29">
        <v>1415</v>
      </c>
      <c r="B1416" s="1" t="s">
        <v>1335</v>
      </c>
      <c r="C1416" s="1" t="s">
        <v>562</v>
      </c>
      <c r="D1416" s="10">
        <v>45141</v>
      </c>
      <c r="E1416" s="7">
        <v>0.33333333333333331</v>
      </c>
      <c r="F1416" s="7">
        <v>45142.333333333336</v>
      </c>
      <c r="G1416" s="22">
        <v>1200</v>
      </c>
      <c r="H1416" s="22" t="s">
        <v>1336</v>
      </c>
      <c r="I1416" s="23">
        <v>1.79</v>
      </c>
      <c r="J1416" s="23">
        <v>2.06</v>
      </c>
      <c r="K1416" s="23">
        <v>1.6</v>
      </c>
      <c r="L1416" s="23">
        <v>5.2</v>
      </c>
      <c r="M1416" s="23">
        <v>6.3</v>
      </c>
      <c r="N1416" s="23">
        <v>2.7</v>
      </c>
      <c r="O1416" s="23">
        <f t="shared" si="25"/>
        <v>2.88</v>
      </c>
      <c r="P1416" s="15">
        <v>0</v>
      </c>
      <c r="Q1416" s="15">
        <v>3.8329</v>
      </c>
      <c r="R1416" s="24">
        <v>84</v>
      </c>
      <c r="S1416" s="41">
        <v>1</v>
      </c>
      <c r="T1416" s="24">
        <f t="shared" si="24"/>
        <v>3.8329</v>
      </c>
      <c r="U1416" s="22">
        <v>1</v>
      </c>
      <c r="V1416" s="24">
        <v>3.8329</v>
      </c>
      <c r="W1416" s="15">
        <v>24</v>
      </c>
      <c r="X1416" s="141" t="s">
        <v>1746</v>
      </c>
      <c r="Y1416" s="141" t="s">
        <v>1746</v>
      </c>
      <c r="Z1416" s="25" t="s">
        <v>1337</v>
      </c>
    </row>
    <row r="1417" spans="1:26" x14ac:dyDescent="0.25">
      <c r="A1417" s="29">
        <v>1416</v>
      </c>
      <c r="B1417" s="1" t="s">
        <v>647</v>
      </c>
      <c r="C1417" s="1" t="s">
        <v>562</v>
      </c>
      <c r="D1417" s="10">
        <v>45142</v>
      </c>
      <c r="E1417" s="7">
        <v>0.59027777777777779</v>
      </c>
      <c r="F1417" s="7">
        <v>0.33333333333333331</v>
      </c>
      <c r="G1417" s="22">
        <v>1200</v>
      </c>
      <c r="H1417" s="22" t="s">
        <v>1338</v>
      </c>
      <c r="I1417" s="23">
        <v>7.25</v>
      </c>
      <c r="J1417" s="23">
        <v>12.57</v>
      </c>
      <c r="K1417" s="23">
        <v>1.56</v>
      </c>
      <c r="L1417" s="23">
        <v>0</v>
      </c>
      <c r="M1417" s="23">
        <v>6.3</v>
      </c>
      <c r="N1417" s="23">
        <v>2.7</v>
      </c>
      <c r="O1417" s="23">
        <f t="shared" si="25"/>
        <v>1.9400000000000002</v>
      </c>
      <c r="P1417" s="15">
        <v>0</v>
      </c>
      <c r="Q1417" s="15">
        <v>1.5116000000000001</v>
      </c>
      <c r="R1417" s="24">
        <v>24.5</v>
      </c>
      <c r="S1417" s="41">
        <v>1</v>
      </c>
      <c r="T1417" s="24">
        <f t="shared" si="24"/>
        <v>1.5116000000000001</v>
      </c>
      <c r="U1417" s="22">
        <v>4</v>
      </c>
      <c r="V1417" s="24">
        <v>1.9876</v>
      </c>
      <c r="W1417" s="15">
        <f>16+1/6</f>
        <v>16.166666666666668</v>
      </c>
      <c r="X1417" s="141" t="s">
        <v>1746</v>
      </c>
      <c r="Y1417" s="141" t="s">
        <v>1746</v>
      </c>
      <c r="Z1417" s="25" t="s">
        <v>1339</v>
      </c>
    </row>
    <row r="1418" spans="1:26" x14ac:dyDescent="0.25">
      <c r="A1418" s="29">
        <v>1417</v>
      </c>
      <c r="B1418" s="1" t="s">
        <v>1340</v>
      </c>
      <c r="C1418" s="1" t="s">
        <v>1209</v>
      </c>
      <c r="D1418" s="10">
        <v>45142</v>
      </c>
      <c r="E1418" s="7">
        <v>0.33333333333333331</v>
      </c>
      <c r="F1418" s="7">
        <v>45143.333333333336</v>
      </c>
      <c r="G1418" s="22">
        <v>1200</v>
      </c>
      <c r="H1418" s="22" t="s">
        <v>1341</v>
      </c>
      <c r="I1418" s="23">
        <v>7.15</v>
      </c>
      <c r="J1418" s="23">
        <v>7.21</v>
      </c>
      <c r="K1418" s="23">
        <v>7.14</v>
      </c>
      <c r="L1418" s="23">
        <v>6.3</v>
      </c>
      <c r="M1418" s="23">
        <v>6.7</v>
      </c>
      <c r="N1418" s="23">
        <v>6.6</v>
      </c>
      <c r="O1418" s="23">
        <f t="shared" si="25"/>
        <v>2.88</v>
      </c>
      <c r="P1418" s="15">
        <v>0</v>
      </c>
      <c r="Q1418" s="15">
        <v>7.1691000000000003</v>
      </c>
      <c r="R1418" s="24">
        <v>33</v>
      </c>
      <c r="S1418" s="41">
        <v>1</v>
      </c>
      <c r="T1418" s="24">
        <f t="shared" si="24"/>
        <v>7.1691000000000003</v>
      </c>
      <c r="U1418" s="22">
        <v>1</v>
      </c>
      <c r="V1418" s="24">
        <v>7.1691000000000003</v>
      </c>
      <c r="W1418" s="15">
        <v>24</v>
      </c>
      <c r="X1418" s="141" t="s">
        <v>1746</v>
      </c>
      <c r="Y1418" s="141" t="s">
        <v>1746</v>
      </c>
      <c r="Z1418" s="25" t="s">
        <v>1342</v>
      </c>
    </row>
    <row r="1419" spans="1:26" x14ac:dyDescent="0.25">
      <c r="A1419" s="29">
        <v>1418</v>
      </c>
      <c r="B1419" s="1" t="s">
        <v>647</v>
      </c>
      <c r="C1419" s="1" t="s">
        <v>562</v>
      </c>
      <c r="D1419" s="10">
        <v>45143</v>
      </c>
      <c r="E1419" s="7">
        <v>0.33333333333333331</v>
      </c>
      <c r="F1419" s="7">
        <v>45143.368055555555</v>
      </c>
      <c r="G1419" s="22">
        <v>1200</v>
      </c>
      <c r="H1419" s="22" t="s">
        <v>578</v>
      </c>
      <c r="I1419" s="23">
        <v>1.56</v>
      </c>
      <c r="J1419" s="23">
        <v>1.56</v>
      </c>
      <c r="K1419" s="23">
        <v>1.46</v>
      </c>
      <c r="L1419" s="23">
        <v>2.7</v>
      </c>
      <c r="M1419" s="23">
        <v>2.7</v>
      </c>
      <c r="N1419" s="23">
        <v>0</v>
      </c>
      <c r="O1419" s="23">
        <f t="shared" si="25"/>
        <v>0.1</v>
      </c>
      <c r="P1419" s="15" t="s">
        <v>5227</v>
      </c>
      <c r="Q1419" s="15" t="s">
        <v>5227</v>
      </c>
      <c r="R1419" s="24">
        <v>1</v>
      </c>
      <c r="S1419" s="41" t="s">
        <v>5227</v>
      </c>
      <c r="T1419" s="24" t="s">
        <v>5227</v>
      </c>
      <c r="U1419" s="22" t="s">
        <v>5227</v>
      </c>
      <c r="V1419" s="24" t="s">
        <v>5227</v>
      </c>
      <c r="W1419" s="15">
        <f>50/60</f>
        <v>0.83333333333333337</v>
      </c>
      <c r="X1419" s="141" t="s">
        <v>1746</v>
      </c>
      <c r="Y1419" s="141" t="s">
        <v>1746</v>
      </c>
      <c r="Z1419" s="25" t="s">
        <v>5229</v>
      </c>
    </row>
    <row r="1420" spans="1:26" x14ac:dyDescent="0.25">
      <c r="A1420" s="29">
        <v>1419</v>
      </c>
      <c r="B1420" s="1" t="s">
        <v>1343</v>
      </c>
      <c r="C1420" s="1" t="s">
        <v>1209</v>
      </c>
      <c r="D1420" s="10">
        <v>45143</v>
      </c>
      <c r="E1420" s="7">
        <v>0.33333333333333331</v>
      </c>
      <c r="F1420" s="7">
        <v>45144.333333333336</v>
      </c>
      <c r="G1420" s="22">
        <v>1200</v>
      </c>
      <c r="H1420" s="22" t="s">
        <v>1344</v>
      </c>
      <c r="I1420" s="23">
        <v>7.14</v>
      </c>
      <c r="J1420" s="23">
        <v>7.22</v>
      </c>
      <c r="K1420" s="23">
        <v>7.13</v>
      </c>
      <c r="L1420" s="23">
        <v>6.6</v>
      </c>
      <c r="M1420" s="23">
        <v>6.8</v>
      </c>
      <c r="N1420" s="23">
        <v>5.6</v>
      </c>
      <c r="O1420" s="23">
        <f t="shared" si="25"/>
        <v>2.88</v>
      </c>
      <c r="P1420" s="15">
        <v>0</v>
      </c>
      <c r="Q1420" s="15">
        <v>6.5621999999999998</v>
      </c>
      <c r="R1420" s="24">
        <v>35.5</v>
      </c>
      <c r="S1420" s="41">
        <v>1</v>
      </c>
      <c r="T1420" s="24">
        <f t="shared" si="24"/>
        <v>6.5621999999999998</v>
      </c>
      <c r="U1420" s="22">
        <v>1</v>
      </c>
      <c r="V1420" s="24">
        <v>6.5621999999999998</v>
      </c>
      <c r="W1420" s="15">
        <v>24</v>
      </c>
      <c r="X1420" s="141" t="s">
        <v>1746</v>
      </c>
      <c r="Y1420" s="141" t="s">
        <v>1746</v>
      </c>
      <c r="Z1420" s="25" t="s">
        <v>1345</v>
      </c>
    </row>
    <row r="1421" spans="1:26" x14ac:dyDescent="0.25">
      <c r="A1421" s="29">
        <v>1420</v>
      </c>
      <c r="B1421" s="1" t="s">
        <v>1346</v>
      </c>
      <c r="C1421" s="1" t="s">
        <v>1171</v>
      </c>
      <c r="D1421" s="10">
        <v>45143</v>
      </c>
      <c r="E1421" s="7">
        <v>0.41666666666666669</v>
      </c>
      <c r="F1421" s="7">
        <v>45144.333333333336</v>
      </c>
      <c r="G1421" s="22">
        <v>1200</v>
      </c>
      <c r="H1421" s="22" t="s">
        <v>1348</v>
      </c>
      <c r="I1421" s="23">
        <v>8.0399999999999991</v>
      </c>
      <c r="J1421" s="23">
        <v>8.84</v>
      </c>
      <c r="K1421" s="23">
        <v>6.52</v>
      </c>
      <c r="L1421" s="23">
        <v>0</v>
      </c>
      <c r="M1421" s="23">
        <v>11.9</v>
      </c>
      <c r="N1421" s="23">
        <v>5</v>
      </c>
      <c r="O1421" s="23">
        <f t="shared" si="25"/>
        <v>2.52</v>
      </c>
      <c r="P1421" s="15">
        <v>0</v>
      </c>
      <c r="Q1421" s="15">
        <v>4.1948999999999996</v>
      </c>
      <c r="R1421" s="24">
        <v>4.8</v>
      </c>
      <c r="S1421" s="41">
        <v>1</v>
      </c>
      <c r="T1421" s="24">
        <f t="shared" si="24"/>
        <v>4.1948999999999996</v>
      </c>
      <c r="U1421" s="22">
        <v>1</v>
      </c>
      <c r="V1421" s="24">
        <v>4.1948999999999996</v>
      </c>
      <c r="W1421" s="15">
        <v>21</v>
      </c>
      <c r="X1421" s="141" t="s">
        <v>1746</v>
      </c>
      <c r="Y1421" s="141" t="s">
        <v>1746</v>
      </c>
      <c r="Z1421" s="25" t="s">
        <v>1347</v>
      </c>
    </row>
    <row r="1422" spans="1:26" x14ac:dyDescent="0.25">
      <c r="A1422" s="29">
        <v>1421</v>
      </c>
      <c r="B1422" s="1" t="s">
        <v>1350</v>
      </c>
      <c r="C1422" s="1" t="s">
        <v>1209</v>
      </c>
      <c r="D1422" s="10">
        <v>45144</v>
      </c>
      <c r="E1422" s="7">
        <v>0.33333333333333331</v>
      </c>
      <c r="F1422" s="7">
        <v>45145.333333333336</v>
      </c>
      <c r="G1422" s="22">
        <v>1200</v>
      </c>
      <c r="H1422" s="22" t="s">
        <v>1351</v>
      </c>
      <c r="I1422" s="23">
        <v>7.13</v>
      </c>
      <c r="J1422" s="23">
        <v>7.16</v>
      </c>
      <c r="K1422" s="23">
        <v>7.13</v>
      </c>
      <c r="L1422" s="23">
        <v>5.6</v>
      </c>
      <c r="M1422" s="23">
        <v>5.6</v>
      </c>
      <c r="N1422" s="23">
        <v>5.5</v>
      </c>
      <c r="O1422" s="23">
        <f t="shared" si="25"/>
        <v>2.88</v>
      </c>
      <c r="P1422" s="15">
        <v>0</v>
      </c>
      <c r="Q1422" s="15">
        <v>5.9443999999999999</v>
      </c>
      <c r="R1422" s="24">
        <v>32.5</v>
      </c>
      <c r="S1422" s="41">
        <v>1</v>
      </c>
      <c r="T1422" s="24">
        <f t="shared" si="24"/>
        <v>5.9443999999999999</v>
      </c>
      <c r="U1422" s="22">
        <v>1</v>
      </c>
      <c r="V1422" s="24">
        <v>5.9443999999999999</v>
      </c>
      <c r="W1422" s="15">
        <v>24</v>
      </c>
      <c r="X1422" s="141" t="s">
        <v>1746</v>
      </c>
      <c r="Y1422" s="141" t="s">
        <v>1746</v>
      </c>
      <c r="Z1422" s="25" t="s">
        <v>1352</v>
      </c>
    </row>
    <row r="1423" spans="1:26" x14ac:dyDescent="0.25">
      <c r="A1423" s="29">
        <v>1422</v>
      </c>
      <c r="B1423" s="1" t="s">
        <v>1353</v>
      </c>
      <c r="C1423" s="1" t="s">
        <v>1171</v>
      </c>
      <c r="D1423" s="10">
        <v>45144</v>
      </c>
      <c r="E1423" s="7">
        <v>0.33333333333333331</v>
      </c>
      <c r="F1423" s="7">
        <v>45145.333333333336</v>
      </c>
      <c r="G1423" s="22">
        <v>1200</v>
      </c>
      <c r="H1423" s="22" t="s">
        <v>1351</v>
      </c>
      <c r="I1423" s="23">
        <v>6.52</v>
      </c>
      <c r="J1423" s="23">
        <v>6.52</v>
      </c>
      <c r="K1423" s="23">
        <v>6.47</v>
      </c>
      <c r="L1423" s="23">
        <v>5</v>
      </c>
      <c r="M1423" s="23">
        <v>5.2</v>
      </c>
      <c r="N1423" s="23">
        <v>4.8</v>
      </c>
      <c r="O1423" s="23">
        <f t="shared" si="25"/>
        <v>2.88</v>
      </c>
      <c r="P1423" s="15">
        <v>0</v>
      </c>
      <c r="Q1423" s="15">
        <v>5.319</v>
      </c>
      <c r="R1423" s="24">
        <v>15</v>
      </c>
      <c r="S1423" s="41">
        <v>1</v>
      </c>
      <c r="T1423" s="24">
        <f t="shared" si="24"/>
        <v>5.319</v>
      </c>
      <c r="U1423" s="22">
        <v>1</v>
      </c>
      <c r="V1423" s="24">
        <v>5.319</v>
      </c>
      <c r="W1423" s="15">
        <v>24</v>
      </c>
      <c r="X1423" s="141" t="s">
        <v>1746</v>
      </c>
      <c r="Y1423" s="141" t="s">
        <v>1746</v>
      </c>
      <c r="Z1423" s="25" t="s">
        <v>1354</v>
      </c>
    </row>
    <row r="1424" spans="1:26" x14ac:dyDescent="0.25">
      <c r="A1424" s="29">
        <v>1423</v>
      </c>
      <c r="B1424" s="1" t="s">
        <v>1358</v>
      </c>
      <c r="C1424" s="1" t="s">
        <v>1359</v>
      </c>
      <c r="D1424" s="10">
        <v>45145</v>
      </c>
      <c r="E1424" s="7">
        <v>0.83333333333333337</v>
      </c>
      <c r="F1424" s="7">
        <v>45146.333333333336</v>
      </c>
      <c r="G1424" s="22">
        <v>1200</v>
      </c>
      <c r="H1424" s="22" t="s">
        <v>1360</v>
      </c>
      <c r="I1424" s="23">
        <v>7.15</v>
      </c>
      <c r="J1424" s="23">
        <v>8.31</v>
      </c>
      <c r="K1424" s="23">
        <v>6.49</v>
      </c>
      <c r="L1424" s="23">
        <v>0</v>
      </c>
      <c r="M1424" s="23">
        <v>9.5</v>
      </c>
      <c r="N1424" s="23">
        <v>4.7</v>
      </c>
      <c r="O1424" s="23">
        <f t="shared" si="25"/>
        <v>1.3199999999999998</v>
      </c>
      <c r="P1424" s="15">
        <v>0</v>
      </c>
      <c r="Q1424" s="15">
        <v>2.2311999999999999</v>
      </c>
      <c r="R1424" s="24">
        <v>14.3</v>
      </c>
      <c r="S1424" s="41">
        <v>1</v>
      </c>
      <c r="T1424" s="24">
        <f t="shared" si="24"/>
        <v>2.2311999999999999</v>
      </c>
      <c r="U1424" s="22">
        <v>1</v>
      </c>
      <c r="V1424" s="24">
        <v>2.2311999999999999</v>
      </c>
      <c r="W1424" s="15">
        <v>11</v>
      </c>
      <c r="X1424" s="141" t="s">
        <v>1746</v>
      </c>
      <c r="Y1424" s="141" t="s">
        <v>1746</v>
      </c>
      <c r="Z1424" s="25" t="s">
        <v>1361</v>
      </c>
    </row>
    <row r="1425" spans="1:26" x14ac:dyDescent="0.25">
      <c r="A1425" s="29">
        <v>1424</v>
      </c>
      <c r="B1425" s="1" t="s">
        <v>1362</v>
      </c>
      <c r="C1425" s="1" t="s">
        <v>1171</v>
      </c>
      <c r="D1425" s="10">
        <v>45145</v>
      </c>
      <c r="E1425" s="7">
        <v>0.33333333333333331</v>
      </c>
      <c r="F1425" s="7">
        <v>45146.333333333336</v>
      </c>
      <c r="G1425" s="22">
        <v>1200</v>
      </c>
      <c r="H1425" s="22" t="s">
        <v>1363</v>
      </c>
      <c r="I1425" s="23">
        <v>6.47</v>
      </c>
      <c r="J1425" s="23">
        <v>6.47</v>
      </c>
      <c r="K1425" s="23">
        <v>6.4</v>
      </c>
      <c r="L1425" s="23">
        <v>5</v>
      </c>
      <c r="M1425" s="23">
        <v>9.76</v>
      </c>
      <c r="N1425" s="23">
        <v>9.6</v>
      </c>
      <c r="O1425" s="23">
        <f t="shared" si="25"/>
        <v>2.88</v>
      </c>
      <c r="P1425" s="15">
        <v>0</v>
      </c>
      <c r="Q1425" s="15">
        <v>5.1536</v>
      </c>
      <c r="R1425" s="24">
        <v>19.7</v>
      </c>
      <c r="S1425" s="41">
        <v>1</v>
      </c>
      <c r="T1425" s="24">
        <f t="shared" si="24"/>
        <v>5.1536</v>
      </c>
      <c r="U1425" s="22">
        <v>1</v>
      </c>
      <c r="V1425" s="24">
        <v>5.1536</v>
      </c>
      <c r="W1425" s="15">
        <v>24</v>
      </c>
      <c r="X1425" s="141" t="s">
        <v>1746</v>
      </c>
      <c r="Y1425" s="141" t="s">
        <v>1746</v>
      </c>
      <c r="Z1425" s="25" t="s">
        <v>1364</v>
      </c>
    </row>
    <row r="1426" spans="1:26" x14ac:dyDescent="0.25">
      <c r="A1426" s="29">
        <v>1425</v>
      </c>
      <c r="B1426" s="1" t="s">
        <v>1358</v>
      </c>
      <c r="C1426" s="1" t="s">
        <v>1365</v>
      </c>
      <c r="D1426" s="10">
        <v>45145</v>
      </c>
      <c r="E1426" s="7">
        <v>0.63541666666666663</v>
      </c>
      <c r="F1426" s="7">
        <v>0.78125</v>
      </c>
      <c r="G1426" s="22">
        <v>1200</v>
      </c>
      <c r="H1426" s="22" t="s">
        <v>1366</v>
      </c>
      <c r="I1426" s="23">
        <v>7.98</v>
      </c>
      <c r="J1426" s="23">
        <v>8.0399999999999991</v>
      </c>
      <c r="K1426" s="23">
        <v>8.0399999999999991</v>
      </c>
      <c r="L1426" s="23">
        <v>26</v>
      </c>
      <c r="M1426" s="23">
        <v>31</v>
      </c>
      <c r="N1426" s="23">
        <v>31</v>
      </c>
      <c r="O1426" s="23">
        <f t="shared" si="25"/>
        <v>0.42</v>
      </c>
      <c r="P1426" s="15">
        <v>0</v>
      </c>
      <c r="Q1426" s="15">
        <v>6.2869999999999999</v>
      </c>
      <c r="R1426" s="24">
        <v>3</v>
      </c>
      <c r="S1426" s="41">
        <v>5</v>
      </c>
      <c r="T1426" s="24">
        <f t="shared" si="24"/>
        <v>31.434999999999999</v>
      </c>
      <c r="U1426" s="22">
        <v>24</v>
      </c>
      <c r="V1426" s="24">
        <v>104.22</v>
      </c>
      <c r="W1426" s="15">
        <v>3.5</v>
      </c>
      <c r="X1426" s="141" t="s">
        <v>1746</v>
      </c>
      <c r="Y1426" s="141" t="s">
        <v>838</v>
      </c>
      <c r="Z1426" s="25" t="s">
        <v>1367</v>
      </c>
    </row>
    <row r="1427" spans="1:26" x14ac:dyDescent="0.25">
      <c r="A1427" s="29">
        <v>1426</v>
      </c>
      <c r="B1427" s="1" t="s">
        <v>1358</v>
      </c>
      <c r="C1427" s="1" t="s">
        <v>1209</v>
      </c>
      <c r="D1427" s="10">
        <v>45145</v>
      </c>
      <c r="E1427" s="7">
        <v>0.33333333333333331</v>
      </c>
      <c r="F1427" s="7">
        <v>0.55208333333333337</v>
      </c>
      <c r="G1427" s="22">
        <v>1200</v>
      </c>
      <c r="H1427" s="22" t="s">
        <v>1363</v>
      </c>
      <c r="I1427" s="23">
        <v>7.13</v>
      </c>
      <c r="J1427" s="23">
        <v>7.15</v>
      </c>
      <c r="K1427" s="23">
        <v>7.15</v>
      </c>
      <c r="L1427" s="23">
        <v>5.5</v>
      </c>
      <c r="M1427" s="23">
        <v>5.6</v>
      </c>
      <c r="N1427" s="23">
        <v>5.2</v>
      </c>
      <c r="O1427" s="23">
        <f t="shared" si="25"/>
        <v>0.63</v>
      </c>
      <c r="P1427" s="15">
        <v>0</v>
      </c>
      <c r="Q1427" s="15">
        <v>5.4103000000000003</v>
      </c>
      <c r="R1427" s="24">
        <v>7</v>
      </c>
      <c r="S1427" s="41">
        <v>5</v>
      </c>
      <c r="T1427" s="24">
        <f t="shared" si="24"/>
        <v>27.051500000000001</v>
      </c>
      <c r="U1427" s="22">
        <v>24</v>
      </c>
      <c r="V1427" s="24">
        <v>113.26</v>
      </c>
      <c r="W1427" s="15">
        <f>5+15/60</f>
        <v>5.25</v>
      </c>
      <c r="X1427" s="141" t="s">
        <v>1746</v>
      </c>
      <c r="Y1427" s="141" t="s">
        <v>1746</v>
      </c>
      <c r="Z1427" s="25" t="s">
        <v>1368</v>
      </c>
    </row>
    <row r="1428" spans="1:26" x14ac:dyDescent="0.25">
      <c r="A1428" s="29">
        <v>1427</v>
      </c>
      <c r="B1428" s="1" t="s">
        <v>1369</v>
      </c>
      <c r="C1428" s="1" t="s">
        <v>1370</v>
      </c>
      <c r="D1428" s="10">
        <v>45146</v>
      </c>
      <c r="E1428" s="7">
        <v>0.33333333333333331</v>
      </c>
      <c r="F1428" s="7">
        <v>0.40277777777777773</v>
      </c>
      <c r="G1428" s="22">
        <v>1200</v>
      </c>
      <c r="H1428" s="22" t="s">
        <v>1371</v>
      </c>
      <c r="I1428" s="23">
        <v>6.4</v>
      </c>
      <c r="J1428" s="23">
        <v>6.4</v>
      </c>
      <c r="K1428" s="23">
        <v>6.3</v>
      </c>
      <c r="L1428" s="23">
        <v>9.6</v>
      </c>
      <c r="M1428" s="23">
        <v>4.5999999999999996</v>
      </c>
      <c r="N1428" s="23">
        <v>4.5999999999999996</v>
      </c>
      <c r="O1428" s="23">
        <f t="shared" si="25"/>
        <v>0.19999999999999998</v>
      </c>
      <c r="P1428" s="15">
        <v>0</v>
      </c>
      <c r="Q1428" s="15">
        <v>3.5905999999999998</v>
      </c>
      <c r="R1428" s="24">
        <v>2</v>
      </c>
      <c r="S1428" s="41">
        <v>5</v>
      </c>
      <c r="T1428" s="24">
        <f>(Q1428-P1428)*S1428</f>
        <v>17.952999999999999</v>
      </c>
      <c r="U1428" s="22">
        <v>18</v>
      </c>
      <c r="V1428" s="24">
        <v>70.2774</v>
      </c>
      <c r="W1428" s="15">
        <f>1+40/60</f>
        <v>1.6666666666666665</v>
      </c>
      <c r="X1428" s="141" t="s">
        <v>1746</v>
      </c>
      <c r="Y1428" s="141" t="s">
        <v>1746</v>
      </c>
      <c r="Z1428" s="25" t="s">
        <v>1372</v>
      </c>
    </row>
    <row r="1429" spans="1:26" x14ac:dyDescent="0.25">
      <c r="A1429" s="29">
        <v>1428</v>
      </c>
      <c r="B1429" s="1" t="s">
        <v>1369</v>
      </c>
      <c r="C1429" s="1" t="s">
        <v>1373</v>
      </c>
      <c r="D1429" s="10">
        <v>45146</v>
      </c>
      <c r="E1429" s="7">
        <v>0.51041666666666663</v>
      </c>
      <c r="F1429" s="7">
        <v>0.64583333333333337</v>
      </c>
      <c r="G1429" s="22">
        <v>1200</v>
      </c>
      <c r="H1429" s="22" t="s">
        <v>1374</v>
      </c>
      <c r="I1429" s="23">
        <v>7.89</v>
      </c>
      <c r="J1429" s="23">
        <v>7.96</v>
      </c>
      <c r="K1429" s="23">
        <v>7.29</v>
      </c>
      <c r="L1429" s="23">
        <v>0</v>
      </c>
      <c r="M1429" s="23">
        <v>9.4</v>
      </c>
      <c r="N1429" s="23">
        <v>9.1999999999999993</v>
      </c>
      <c r="O1429" s="23">
        <f t="shared" si="25"/>
        <v>0.39</v>
      </c>
      <c r="P1429" s="15">
        <v>0</v>
      </c>
      <c r="Q1429" s="15">
        <v>3.2523</v>
      </c>
      <c r="R1429" s="24">
        <v>1.5</v>
      </c>
      <c r="S1429" s="41">
        <v>3</v>
      </c>
      <c r="T1429" s="24">
        <f>(Q1429-P1429)*S1429</f>
        <v>9.7568999999999999</v>
      </c>
      <c r="U1429" s="22">
        <v>3</v>
      </c>
      <c r="V1429" s="24">
        <v>12.028499999999999</v>
      </c>
      <c r="W1429" s="15">
        <f>3+15/60</f>
        <v>3.25</v>
      </c>
      <c r="X1429" s="141" t="s">
        <v>1746</v>
      </c>
      <c r="Y1429" s="141" t="s">
        <v>1746</v>
      </c>
      <c r="Z1429" s="25" t="s">
        <v>1375</v>
      </c>
    </row>
    <row r="1430" spans="1:26" x14ac:dyDescent="0.25">
      <c r="A1430" s="29">
        <v>1429</v>
      </c>
      <c r="B1430" s="1" t="s">
        <v>1369</v>
      </c>
      <c r="C1430" s="1" t="s">
        <v>1376</v>
      </c>
      <c r="D1430" s="10">
        <v>45146</v>
      </c>
      <c r="E1430" s="7">
        <v>0.83333333333333337</v>
      </c>
      <c r="F1430" s="7">
        <v>45147.333333333336</v>
      </c>
      <c r="G1430" s="22">
        <v>1200</v>
      </c>
      <c r="H1430" s="22" t="s">
        <v>1377</v>
      </c>
      <c r="I1430" s="23">
        <v>14.51</v>
      </c>
      <c r="J1430" s="23">
        <v>15.46</v>
      </c>
      <c r="K1430" s="23">
        <v>10.82</v>
      </c>
      <c r="L1430" s="23">
        <v>0</v>
      </c>
      <c r="M1430" s="23">
        <v>8.6</v>
      </c>
      <c r="N1430" s="23">
        <v>8.6</v>
      </c>
      <c r="O1430" s="23">
        <f t="shared" si="25"/>
        <v>1.3199999999999998</v>
      </c>
      <c r="P1430" s="15">
        <v>0</v>
      </c>
      <c r="Q1430" s="15">
        <v>0.72919999999999996</v>
      </c>
      <c r="R1430" s="24">
        <v>4.75</v>
      </c>
      <c r="S1430" s="41">
        <v>1</v>
      </c>
      <c r="T1430" s="24">
        <f>(Q1430-P1430)*S1430</f>
        <v>0.72919999999999996</v>
      </c>
      <c r="U1430" s="22">
        <v>1</v>
      </c>
      <c r="V1430" s="24">
        <v>0.72919999999999996</v>
      </c>
      <c r="W1430" s="15">
        <v>11</v>
      </c>
      <c r="X1430" s="141" t="s">
        <v>1746</v>
      </c>
      <c r="Y1430" s="141" t="s">
        <v>1746</v>
      </c>
      <c r="Z1430" s="25" t="s">
        <v>1380</v>
      </c>
    </row>
    <row r="1431" spans="1:26" x14ac:dyDescent="0.25">
      <c r="A1431" s="29">
        <v>1430</v>
      </c>
      <c r="B1431" s="1" t="s">
        <v>1378</v>
      </c>
      <c r="C1431" s="1" t="s">
        <v>948</v>
      </c>
      <c r="D1431" s="10">
        <v>45146</v>
      </c>
      <c r="E1431" s="7">
        <v>0.33333333333333331</v>
      </c>
      <c r="F1431" s="7">
        <v>45147.333333333336</v>
      </c>
      <c r="G1431" s="22">
        <v>1200</v>
      </c>
      <c r="H1431" s="22" t="s">
        <v>1371</v>
      </c>
      <c r="I1431" s="23">
        <v>6.49</v>
      </c>
      <c r="J1431" s="23">
        <v>6.49</v>
      </c>
      <c r="K1431" s="23">
        <v>6.17</v>
      </c>
      <c r="L1431" s="23">
        <v>4.7</v>
      </c>
      <c r="M1431" s="23">
        <v>9.8000000000000007</v>
      </c>
      <c r="N1431" s="23">
        <v>8</v>
      </c>
      <c r="O1431" s="23">
        <f t="shared" si="25"/>
        <v>2.88</v>
      </c>
      <c r="P1431" s="15">
        <v>0</v>
      </c>
      <c r="Q1431" s="15">
        <v>4.8761999999999999</v>
      </c>
      <c r="R1431" s="24">
        <v>19</v>
      </c>
      <c r="S1431" s="41">
        <v>1</v>
      </c>
      <c r="T1431" s="24">
        <f>(Q1431-P1431)*S1431</f>
        <v>4.8761999999999999</v>
      </c>
      <c r="U1431" s="22">
        <v>1</v>
      </c>
      <c r="V1431" s="24">
        <v>4.8761999999999999</v>
      </c>
      <c r="W1431" s="15">
        <v>24</v>
      </c>
      <c r="X1431" s="141" t="s">
        <v>1746</v>
      </c>
      <c r="Y1431" s="141" t="s">
        <v>1746</v>
      </c>
      <c r="Z1431" s="25" t="s">
        <v>1379</v>
      </c>
    </row>
    <row r="1432" spans="1:26" x14ac:dyDescent="0.25">
      <c r="A1432" s="29">
        <v>1431</v>
      </c>
      <c r="B1432" s="1" t="s">
        <v>1384</v>
      </c>
      <c r="C1432" s="1" t="s">
        <v>948</v>
      </c>
      <c r="D1432" s="10">
        <v>45147</v>
      </c>
      <c r="E1432" s="7">
        <v>0.33333333333333331</v>
      </c>
      <c r="F1432" s="7">
        <v>0.625</v>
      </c>
      <c r="G1432" s="22">
        <v>1200</v>
      </c>
      <c r="H1432" s="22" t="s">
        <v>385</v>
      </c>
      <c r="I1432" s="23">
        <v>6.17</v>
      </c>
      <c r="J1432" s="23">
        <v>6.17</v>
      </c>
      <c r="K1432" s="23">
        <v>5.85</v>
      </c>
      <c r="L1432" s="23">
        <v>8</v>
      </c>
      <c r="M1432" s="23">
        <v>8.1999999999999993</v>
      </c>
      <c r="N1432" s="23">
        <v>7.8</v>
      </c>
      <c r="O1432" s="23">
        <f t="shared" si="25"/>
        <v>0.84</v>
      </c>
      <c r="P1432" s="15">
        <v>0</v>
      </c>
      <c r="Q1432" s="15">
        <v>4.0228000000000002</v>
      </c>
      <c r="R1432" s="24">
        <v>4.5</v>
      </c>
      <c r="S1432" s="41">
        <v>1</v>
      </c>
      <c r="T1432" s="24">
        <f>(Q1432-P1432)*S1432</f>
        <v>4.0228000000000002</v>
      </c>
      <c r="U1432" s="22">
        <v>1</v>
      </c>
      <c r="V1432" s="24">
        <v>4.0228000000000002</v>
      </c>
      <c r="W1432" s="15">
        <v>7</v>
      </c>
      <c r="X1432" s="141" t="s">
        <v>1746</v>
      </c>
      <c r="Y1432" s="141" t="s">
        <v>1746</v>
      </c>
      <c r="Z1432" s="25" t="s">
        <v>1385</v>
      </c>
    </row>
    <row r="1433" spans="1:26" x14ac:dyDescent="0.25">
      <c r="A1433" s="29">
        <v>1432</v>
      </c>
      <c r="B1433" s="1" t="s">
        <v>1384</v>
      </c>
      <c r="C1433" s="1" t="s">
        <v>948</v>
      </c>
      <c r="D1433" s="10">
        <v>45147</v>
      </c>
      <c r="E1433" s="7">
        <v>0.77083333333333337</v>
      </c>
      <c r="F1433" s="7">
        <v>45148.333333333336</v>
      </c>
      <c r="G1433" s="22">
        <v>1200</v>
      </c>
      <c r="H1433" s="22" t="s">
        <v>385</v>
      </c>
      <c r="I1433" s="23">
        <v>5.89</v>
      </c>
      <c r="J1433" s="23">
        <v>6.11</v>
      </c>
      <c r="K1433" s="23">
        <v>6.05</v>
      </c>
      <c r="L1433" s="23">
        <v>5.7</v>
      </c>
      <c r="M1433" s="23">
        <v>8</v>
      </c>
      <c r="N1433" s="23">
        <v>7.7</v>
      </c>
      <c r="O1433" s="23">
        <f t="shared" si="25"/>
        <v>1.6199999999999999</v>
      </c>
      <c r="P1433" s="15">
        <v>0</v>
      </c>
      <c r="Q1433" s="15">
        <v>4.0228000000000002</v>
      </c>
      <c r="R1433" s="24">
        <v>13.5</v>
      </c>
      <c r="S1433" s="41" t="s">
        <v>1746</v>
      </c>
      <c r="T1433" s="24" t="s">
        <v>1746</v>
      </c>
      <c r="U1433" s="22" t="s">
        <v>1746</v>
      </c>
      <c r="V1433" s="24" t="s">
        <v>1746</v>
      </c>
      <c r="W1433" s="15">
        <v>13.5</v>
      </c>
      <c r="X1433" s="141" t="s">
        <v>1746</v>
      </c>
      <c r="Y1433" s="141" t="s">
        <v>1746</v>
      </c>
      <c r="Z1433" s="25" t="s">
        <v>1389</v>
      </c>
    </row>
    <row r="1434" spans="1:26" x14ac:dyDescent="0.25">
      <c r="A1434" s="29">
        <v>1433</v>
      </c>
      <c r="B1434" s="1" t="s">
        <v>1386</v>
      </c>
      <c r="C1434" s="1" t="s">
        <v>562</v>
      </c>
      <c r="D1434" s="10">
        <v>45147</v>
      </c>
      <c r="E1434" s="7">
        <v>0.33333333333333331</v>
      </c>
      <c r="F1434" s="7">
        <v>45148.333333333336</v>
      </c>
      <c r="G1434" s="22">
        <v>1200</v>
      </c>
      <c r="H1434" s="22" t="s">
        <v>385</v>
      </c>
      <c r="I1434" s="23">
        <v>10.82</v>
      </c>
      <c r="J1434" s="23">
        <v>10.82</v>
      </c>
      <c r="K1434" s="23">
        <v>9.51</v>
      </c>
      <c r="L1434" s="23">
        <v>8.6</v>
      </c>
      <c r="M1434" s="23">
        <v>8.6</v>
      </c>
      <c r="N1434" s="23">
        <v>7.3</v>
      </c>
      <c r="O1434" s="23">
        <f t="shared" si="25"/>
        <v>2.88</v>
      </c>
      <c r="P1434" s="15">
        <v>0</v>
      </c>
      <c r="Q1434" s="15">
        <v>4.01</v>
      </c>
      <c r="R1434" s="24">
        <v>62</v>
      </c>
      <c r="S1434" s="41">
        <v>1</v>
      </c>
      <c r="T1434" s="24">
        <f t="shared" ref="T1434:T1440" si="27">(Q1434-P1434)*S1434</f>
        <v>4.01</v>
      </c>
      <c r="U1434" s="22">
        <v>1</v>
      </c>
      <c r="V1434" s="24">
        <v>4.01</v>
      </c>
      <c r="W1434" s="15">
        <v>24</v>
      </c>
      <c r="X1434" s="141" t="s">
        <v>1746</v>
      </c>
      <c r="Y1434" s="141" t="s">
        <v>1746</v>
      </c>
      <c r="Z1434" s="25" t="s">
        <v>1387</v>
      </c>
    </row>
    <row r="1435" spans="1:26" x14ac:dyDescent="0.25">
      <c r="A1435" s="29">
        <v>1434</v>
      </c>
      <c r="B1435" s="1" t="s">
        <v>1395</v>
      </c>
      <c r="C1435" s="1" t="s">
        <v>948</v>
      </c>
      <c r="D1435" s="10">
        <v>45148</v>
      </c>
      <c r="E1435" s="7">
        <v>0.33333333333333331</v>
      </c>
      <c r="F1435" s="7">
        <v>45149.291666666664</v>
      </c>
      <c r="G1435" s="22">
        <v>1200</v>
      </c>
      <c r="H1435" s="22" t="s">
        <v>1396</v>
      </c>
      <c r="I1435" s="23">
        <v>6.05</v>
      </c>
      <c r="J1435" s="23">
        <v>6.05</v>
      </c>
      <c r="K1435" s="23">
        <v>5.93</v>
      </c>
      <c r="L1435" s="23">
        <v>7.7</v>
      </c>
      <c r="M1435" s="23">
        <v>8.1999999999999993</v>
      </c>
      <c r="N1435" s="23">
        <v>8</v>
      </c>
      <c r="O1435" s="23">
        <f t="shared" si="25"/>
        <v>2.76</v>
      </c>
      <c r="P1435" s="15">
        <v>0</v>
      </c>
      <c r="Q1435" s="15">
        <v>4.0225</v>
      </c>
      <c r="R1435" s="24">
        <v>15.5</v>
      </c>
      <c r="S1435" s="41">
        <v>1</v>
      </c>
      <c r="T1435" s="24">
        <f t="shared" si="27"/>
        <v>4.0225</v>
      </c>
      <c r="U1435" s="22">
        <v>1</v>
      </c>
      <c r="V1435" s="24">
        <v>4.0225</v>
      </c>
      <c r="W1435" s="15">
        <v>23</v>
      </c>
      <c r="X1435" s="141" t="s">
        <v>1746</v>
      </c>
      <c r="Y1435" s="141" t="s">
        <v>1746</v>
      </c>
      <c r="Z1435" s="25" t="s">
        <v>1397</v>
      </c>
    </row>
    <row r="1436" spans="1:26" x14ac:dyDescent="0.25">
      <c r="A1436" s="29">
        <v>1435</v>
      </c>
      <c r="B1436" s="1" t="s">
        <v>1398</v>
      </c>
      <c r="C1436" s="1" t="s">
        <v>562</v>
      </c>
      <c r="D1436" s="10">
        <v>45148</v>
      </c>
      <c r="E1436" s="7">
        <v>0.33333333333333331</v>
      </c>
      <c r="F1436" s="7">
        <v>45149.291666666664</v>
      </c>
      <c r="G1436" s="22">
        <v>1200</v>
      </c>
      <c r="H1436" s="22" t="s">
        <v>1396</v>
      </c>
      <c r="I1436" s="23">
        <v>9.51</v>
      </c>
      <c r="J1436" s="23">
        <v>10.82</v>
      </c>
      <c r="K1436" s="23">
        <v>9.11</v>
      </c>
      <c r="L1436" s="23">
        <v>7.3</v>
      </c>
      <c r="M1436" s="23">
        <v>8.3000000000000007</v>
      </c>
      <c r="N1436" s="23">
        <v>8.1999999999999993</v>
      </c>
      <c r="O1436" s="23">
        <f t="shared" si="25"/>
        <v>2.76</v>
      </c>
      <c r="P1436" s="15">
        <v>0</v>
      </c>
      <c r="Q1436" s="15">
        <v>4.1026999999999996</v>
      </c>
      <c r="R1436" s="24">
        <v>71</v>
      </c>
      <c r="S1436" s="41">
        <v>1</v>
      </c>
      <c r="T1436" s="24">
        <f t="shared" si="27"/>
        <v>4.1026999999999996</v>
      </c>
      <c r="U1436" s="22">
        <v>1</v>
      </c>
      <c r="V1436" s="24">
        <v>4.1026999999999996</v>
      </c>
      <c r="W1436" s="15">
        <v>23</v>
      </c>
      <c r="X1436" s="141" t="s">
        <v>1746</v>
      </c>
      <c r="Y1436" s="141" t="s">
        <v>1746</v>
      </c>
      <c r="Z1436" s="25" t="s">
        <v>1399</v>
      </c>
    </row>
    <row r="1437" spans="1:26" x14ac:dyDescent="0.25">
      <c r="A1437" s="29">
        <v>1436</v>
      </c>
      <c r="B1437" s="1" t="s">
        <v>1409</v>
      </c>
      <c r="C1437" s="1" t="s">
        <v>1410</v>
      </c>
      <c r="D1437" s="10">
        <v>45149</v>
      </c>
      <c r="E1437" s="7">
        <v>0.4513888888888889</v>
      </c>
      <c r="F1437" s="7">
        <v>0.875</v>
      </c>
      <c r="G1437" s="22">
        <v>1200</v>
      </c>
      <c r="H1437" s="22" t="s">
        <v>815</v>
      </c>
      <c r="I1437" s="23">
        <v>4.46</v>
      </c>
      <c r="J1437" s="23">
        <v>9.8800000000000008</v>
      </c>
      <c r="K1437" s="23">
        <v>8.98</v>
      </c>
      <c r="L1437" s="23">
        <v>0</v>
      </c>
      <c r="M1437" s="23">
        <v>8.6</v>
      </c>
      <c r="N1437" s="23">
        <v>6.9</v>
      </c>
      <c r="O1437" s="23">
        <f t="shared" si="25"/>
        <v>1.08</v>
      </c>
      <c r="P1437" s="15">
        <v>0</v>
      </c>
      <c r="Q1437" s="15">
        <v>4.3949999999999996</v>
      </c>
      <c r="R1437" s="24">
        <v>6.9</v>
      </c>
      <c r="S1437" s="41">
        <v>1</v>
      </c>
      <c r="T1437" s="24">
        <f t="shared" si="27"/>
        <v>4.3949999999999996</v>
      </c>
      <c r="U1437" s="22">
        <v>1</v>
      </c>
      <c r="V1437" s="24">
        <v>4.3949999999999996</v>
      </c>
      <c r="W1437" s="15">
        <v>9</v>
      </c>
      <c r="X1437" s="141" t="s">
        <v>1746</v>
      </c>
      <c r="Y1437" s="141" t="s">
        <v>1746</v>
      </c>
      <c r="Z1437" s="25" t="s">
        <v>1411</v>
      </c>
    </row>
    <row r="1438" spans="1:26" x14ac:dyDescent="0.25">
      <c r="A1438" s="29">
        <v>1437</v>
      </c>
      <c r="B1438" s="1" t="s">
        <v>1413</v>
      </c>
      <c r="C1438" s="1" t="s">
        <v>1414</v>
      </c>
      <c r="D1438" s="10">
        <v>45149</v>
      </c>
      <c r="E1438" s="7">
        <v>0.98611111111111116</v>
      </c>
      <c r="F1438" s="7">
        <v>45150.333333333336</v>
      </c>
      <c r="G1438" s="22">
        <v>1200</v>
      </c>
      <c r="H1438" s="22" t="s">
        <v>1407</v>
      </c>
      <c r="I1438" s="23">
        <v>0.04</v>
      </c>
      <c r="J1438" s="23">
        <v>6.57</v>
      </c>
      <c r="K1438" s="23">
        <v>6.57</v>
      </c>
      <c r="L1438" s="23">
        <v>0</v>
      </c>
      <c r="M1438" s="23">
        <v>3.8</v>
      </c>
      <c r="N1438" s="23">
        <v>3.8</v>
      </c>
      <c r="O1438" s="23">
        <f t="shared" si="25"/>
        <v>1</v>
      </c>
      <c r="P1438" s="15">
        <v>0</v>
      </c>
      <c r="Q1438" s="15">
        <v>1.6488</v>
      </c>
      <c r="R1438" s="24">
        <v>5</v>
      </c>
      <c r="S1438" s="41">
        <v>1</v>
      </c>
      <c r="T1438" s="24">
        <f t="shared" si="27"/>
        <v>1.6488</v>
      </c>
      <c r="U1438" s="22">
        <v>1</v>
      </c>
      <c r="V1438" s="24">
        <v>1.6488</v>
      </c>
      <c r="W1438" s="15">
        <f>8+20/60</f>
        <v>8.3333333333333339</v>
      </c>
      <c r="X1438" s="141" t="s">
        <v>1746</v>
      </c>
      <c r="Y1438" s="141" t="s">
        <v>1746</v>
      </c>
      <c r="Z1438" s="25" t="s">
        <v>1415</v>
      </c>
    </row>
    <row r="1439" spans="1:26" x14ac:dyDescent="0.25">
      <c r="A1439" s="29">
        <v>1438</v>
      </c>
      <c r="B1439" s="1" t="s">
        <v>1413</v>
      </c>
      <c r="C1439" s="1" t="s">
        <v>1416</v>
      </c>
      <c r="D1439" s="10">
        <v>45150</v>
      </c>
      <c r="E1439" s="7">
        <v>0.4513888888888889</v>
      </c>
      <c r="F1439" s="7">
        <v>0.61805555555555558</v>
      </c>
      <c r="G1439" s="22">
        <v>1200</v>
      </c>
      <c r="H1439" s="22" t="s">
        <v>1407</v>
      </c>
      <c r="I1439" s="23">
        <v>7.28</v>
      </c>
      <c r="J1439" s="23">
        <v>8.2100000000000009</v>
      </c>
      <c r="K1439" s="23">
        <v>6.66</v>
      </c>
      <c r="L1439" s="23">
        <v>0</v>
      </c>
      <c r="M1439" s="23">
        <v>6.1</v>
      </c>
      <c r="N1439" s="23">
        <v>3.5</v>
      </c>
      <c r="O1439" s="23">
        <f t="shared" si="25"/>
        <v>0.48</v>
      </c>
      <c r="P1439" s="15">
        <v>0</v>
      </c>
      <c r="Q1439" s="15">
        <v>0.4</v>
      </c>
      <c r="R1439" s="24">
        <v>3.5</v>
      </c>
      <c r="S1439" s="41">
        <v>1</v>
      </c>
      <c r="T1439" s="24">
        <f t="shared" si="27"/>
        <v>0.4</v>
      </c>
      <c r="U1439" s="22">
        <v>1</v>
      </c>
      <c r="V1439" s="24">
        <v>0.4</v>
      </c>
      <c r="W1439" s="15">
        <v>4</v>
      </c>
      <c r="X1439" s="141" t="s">
        <v>1746</v>
      </c>
      <c r="Y1439" s="141" t="s">
        <v>1746</v>
      </c>
      <c r="Z1439" s="25" t="s">
        <v>1417</v>
      </c>
    </row>
    <row r="1440" spans="1:26" x14ac:dyDescent="0.25">
      <c r="A1440" s="29">
        <v>1439</v>
      </c>
      <c r="B1440" s="1" t="s">
        <v>1413</v>
      </c>
      <c r="C1440" s="1" t="s">
        <v>1414</v>
      </c>
      <c r="D1440" s="10">
        <v>45150</v>
      </c>
      <c r="E1440" s="7">
        <v>0.33333333333333331</v>
      </c>
      <c r="F1440" s="7">
        <v>0.3611111111111111</v>
      </c>
      <c r="G1440" s="22">
        <v>1200</v>
      </c>
      <c r="H1440" s="22" t="s">
        <v>1407</v>
      </c>
      <c r="I1440" s="23">
        <v>6.57</v>
      </c>
      <c r="J1440" s="23">
        <v>6.57</v>
      </c>
      <c r="K1440" s="23">
        <v>6.28</v>
      </c>
      <c r="L1440" s="23">
        <v>3.8</v>
      </c>
      <c r="M1440" s="23">
        <v>3.8</v>
      </c>
      <c r="N1440" s="23">
        <v>3.8</v>
      </c>
      <c r="O1440" s="23">
        <f t="shared" si="25"/>
        <v>7.9999999999999988E-2</v>
      </c>
      <c r="P1440" s="15">
        <v>0</v>
      </c>
      <c r="Q1440" s="15">
        <v>3.2273999999999998</v>
      </c>
      <c r="R1440" s="24">
        <v>0.4</v>
      </c>
      <c r="S1440" s="41">
        <v>1</v>
      </c>
      <c r="T1440" s="24">
        <f t="shared" si="27"/>
        <v>3.2273999999999998</v>
      </c>
      <c r="U1440" s="22">
        <v>1</v>
      </c>
      <c r="V1440" s="24">
        <v>3.2273999999999998</v>
      </c>
      <c r="W1440" s="15">
        <f>40/60</f>
        <v>0.66666666666666663</v>
      </c>
      <c r="X1440" s="141" t="s">
        <v>1746</v>
      </c>
      <c r="Y1440" s="141" t="s">
        <v>1746</v>
      </c>
      <c r="Z1440" s="25" t="s">
        <v>1418</v>
      </c>
    </row>
    <row r="1441" spans="1:26" x14ac:dyDescent="0.25">
      <c r="A1441" s="29">
        <v>1440</v>
      </c>
      <c r="B1441" s="1" t="s">
        <v>1413</v>
      </c>
      <c r="C1441" s="1" t="s">
        <v>1414</v>
      </c>
      <c r="D1441" s="10">
        <v>45150</v>
      </c>
      <c r="E1441" s="7">
        <v>0.83333333333333337</v>
      </c>
      <c r="F1441" s="7">
        <v>45151.333333333336</v>
      </c>
      <c r="G1441" s="22">
        <v>1200</v>
      </c>
      <c r="H1441" s="22" t="s">
        <v>1407</v>
      </c>
      <c r="I1441" s="23">
        <v>5.84</v>
      </c>
      <c r="J1441" s="23">
        <v>5.93</v>
      </c>
      <c r="K1441" s="23">
        <v>5.9</v>
      </c>
      <c r="L1441" s="23">
        <v>1.5</v>
      </c>
      <c r="M1441" s="23">
        <v>3.8</v>
      </c>
      <c r="N1441" s="23">
        <v>3.8</v>
      </c>
      <c r="O1441" s="23">
        <f t="shared" si="25"/>
        <v>1.44</v>
      </c>
      <c r="P1441" s="15" t="s">
        <v>1746</v>
      </c>
      <c r="Q1441" s="15" t="s">
        <v>1746</v>
      </c>
      <c r="R1441" s="24">
        <v>15.5</v>
      </c>
      <c r="S1441" s="41" t="s">
        <v>1746</v>
      </c>
      <c r="T1441" s="24" t="s">
        <v>1746</v>
      </c>
      <c r="U1441" s="22" t="s">
        <v>1746</v>
      </c>
      <c r="V1441" s="24" t="s">
        <v>1746</v>
      </c>
      <c r="W1441" s="15">
        <v>12</v>
      </c>
      <c r="X1441" s="141" t="s">
        <v>1746</v>
      </c>
      <c r="Y1441" s="141" t="s">
        <v>1746</v>
      </c>
      <c r="Z1441" s="25" t="s">
        <v>1424</v>
      </c>
    </row>
    <row r="1442" spans="1:26" x14ac:dyDescent="0.25">
      <c r="A1442" s="29">
        <v>1441</v>
      </c>
      <c r="B1442" s="1" t="s">
        <v>1409</v>
      </c>
      <c r="C1442" s="1" t="s">
        <v>1419</v>
      </c>
      <c r="D1442" s="10">
        <v>45150</v>
      </c>
      <c r="E1442" s="7">
        <v>0.38194444444444442</v>
      </c>
      <c r="F1442" s="7">
        <v>0.8125</v>
      </c>
      <c r="G1442" s="22">
        <v>1200</v>
      </c>
      <c r="H1442" s="22" t="s">
        <v>815</v>
      </c>
      <c r="I1442" s="23">
        <v>5.08</v>
      </c>
      <c r="J1442" s="23">
        <v>8.7799999999999994</v>
      </c>
      <c r="K1442" s="23">
        <v>8.17</v>
      </c>
      <c r="L1442" s="23">
        <v>10.5</v>
      </c>
      <c r="M1442" s="23">
        <v>10.5</v>
      </c>
      <c r="N1442" s="23">
        <v>7.7</v>
      </c>
      <c r="O1442" s="23">
        <f t="shared" si="25"/>
        <v>1.1399999999999999</v>
      </c>
      <c r="P1442" s="15">
        <v>0</v>
      </c>
      <c r="Q1442" s="15">
        <v>6.7481999999999998</v>
      </c>
      <c r="R1442" s="24">
        <v>1.3</v>
      </c>
      <c r="S1442" s="41">
        <v>1</v>
      </c>
      <c r="T1442" s="24">
        <f t="shared" ref="T1442:T1447" si="28">(Q1442-P1442)*S1442</f>
        <v>6.7481999999999998</v>
      </c>
      <c r="U1442" s="22">
        <v>1</v>
      </c>
      <c r="V1442" s="24">
        <v>6.7481999999999998</v>
      </c>
      <c r="W1442" s="15">
        <v>9.5</v>
      </c>
      <c r="X1442" s="141" t="s">
        <v>1746</v>
      </c>
      <c r="Y1442" s="141" t="s">
        <v>1746</v>
      </c>
      <c r="Z1442" s="25" t="s">
        <v>1420</v>
      </c>
    </row>
    <row r="1443" spans="1:26" x14ac:dyDescent="0.25">
      <c r="A1443" s="29">
        <v>1442</v>
      </c>
      <c r="B1443" s="1" t="s">
        <v>1413</v>
      </c>
      <c r="C1443" s="1" t="s">
        <v>562</v>
      </c>
      <c r="D1443" s="10">
        <v>45150</v>
      </c>
      <c r="E1443" s="7">
        <v>0.67361111111111116</v>
      </c>
      <c r="F1443" s="7">
        <v>0.79166666666666663</v>
      </c>
      <c r="G1443" s="22">
        <v>1200</v>
      </c>
      <c r="H1443" s="22" t="s">
        <v>1421</v>
      </c>
      <c r="I1443" s="23">
        <v>13.46</v>
      </c>
      <c r="J1443" s="23">
        <v>14.58</v>
      </c>
      <c r="K1443" s="23">
        <v>14.58</v>
      </c>
      <c r="L1443" s="23">
        <v>0</v>
      </c>
      <c r="M1443" s="23">
        <v>0</v>
      </c>
      <c r="N1443" s="23">
        <v>0</v>
      </c>
      <c r="O1443" s="23">
        <f t="shared" si="25"/>
        <v>0.34</v>
      </c>
      <c r="P1443" s="15">
        <v>0</v>
      </c>
      <c r="Q1443" s="15">
        <v>2.2082000000000002</v>
      </c>
      <c r="R1443" s="24">
        <v>0</v>
      </c>
      <c r="S1443" s="41">
        <v>1</v>
      </c>
      <c r="T1443" s="24">
        <f t="shared" si="28"/>
        <v>2.2082000000000002</v>
      </c>
      <c r="U1443" s="22">
        <v>1</v>
      </c>
      <c r="V1443" s="24">
        <v>2.2082000000000002</v>
      </c>
      <c r="W1443" s="15">
        <f>2+50/60</f>
        <v>2.8333333333333335</v>
      </c>
      <c r="X1443" s="141" t="s">
        <v>1746</v>
      </c>
      <c r="Y1443" s="141" t="s">
        <v>1746</v>
      </c>
      <c r="Z1443" s="25" t="s">
        <v>1422</v>
      </c>
    </row>
    <row r="1444" spans="1:26" x14ac:dyDescent="0.25">
      <c r="A1444" s="29">
        <v>1443</v>
      </c>
      <c r="B1444" s="1" t="s">
        <v>1429</v>
      </c>
      <c r="C1444" s="1" t="s">
        <v>948</v>
      </c>
      <c r="D1444" s="10">
        <v>45151</v>
      </c>
      <c r="E1444" s="7">
        <v>0.33333333333333331</v>
      </c>
      <c r="F1444" s="7">
        <v>45152.333333333336</v>
      </c>
      <c r="G1444" s="22">
        <v>1200</v>
      </c>
      <c r="H1444" s="22" t="s">
        <v>1427</v>
      </c>
      <c r="I1444" s="23">
        <v>5.9</v>
      </c>
      <c r="J1444" s="23">
        <v>6.76</v>
      </c>
      <c r="K1444" s="23">
        <v>6.08</v>
      </c>
      <c r="L1444" s="23">
        <v>3.8</v>
      </c>
      <c r="M1444" s="23">
        <v>3.8</v>
      </c>
      <c r="N1444" s="23">
        <v>3.6</v>
      </c>
      <c r="O1444" s="23">
        <f t="shared" si="25"/>
        <v>2.88</v>
      </c>
      <c r="P1444" s="15">
        <v>0</v>
      </c>
      <c r="Q1444" s="15">
        <v>3.6981999999999999</v>
      </c>
      <c r="R1444" s="24">
        <v>41</v>
      </c>
      <c r="S1444" s="41">
        <v>1</v>
      </c>
      <c r="T1444" s="24">
        <f t="shared" si="28"/>
        <v>3.6981999999999999</v>
      </c>
      <c r="U1444" s="22">
        <v>1</v>
      </c>
      <c r="V1444" s="24">
        <v>3.6981999999999999</v>
      </c>
      <c r="W1444" s="15">
        <v>24</v>
      </c>
      <c r="X1444" s="141" t="s">
        <v>1746</v>
      </c>
      <c r="Y1444" s="141" t="s">
        <v>1746</v>
      </c>
      <c r="Z1444" s="25" t="s">
        <v>1430</v>
      </c>
    </row>
    <row r="1445" spans="1:26" x14ac:dyDescent="0.25">
      <c r="A1445" s="29">
        <v>1444</v>
      </c>
      <c r="B1445" s="1" t="s">
        <v>1432</v>
      </c>
      <c r="C1445" s="1" t="s">
        <v>1433</v>
      </c>
      <c r="D1445" s="10">
        <v>45151</v>
      </c>
      <c r="E1445" s="7">
        <v>0.625</v>
      </c>
      <c r="F1445" s="7">
        <v>0.70833333333333337</v>
      </c>
      <c r="G1445" s="22">
        <v>1200</v>
      </c>
      <c r="H1445" s="22" t="s">
        <v>1434</v>
      </c>
      <c r="I1445" s="23">
        <v>5.08</v>
      </c>
      <c r="J1445" s="23">
        <v>6.13</v>
      </c>
      <c r="K1445" s="23">
        <v>6.2</v>
      </c>
      <c r="L1445" s="23">
        <v>10.9</v>
      </c>
      <c r="M1445" s="23">
        <v>12.7</v>
      </c>
      <c r="N1445" s="23">
        <v>12.7</v>
      </c>
      <c r="O1445" s="23">
        <f t="shared" si="25"/>
        <v>0.24</v>
      </c>
      <c r="P1445" s="15">
        <v>0</v>
      </c>
      <c r="Q1445" s="15">
        <v>10.746</v>
      </c>
      <c r="R1445" s="24">
        <v>1.5</v>
      </c>
      <c r="S1445" s="41">
        <v>1</v>
      </c>
      <c r="T1445" s="24">
        <f t="shared" si="28"/>
        <v>10.746</v>
      </c>
      <c r="U1445" s="22">
        <v>1</v>
      </c>
      <c r="V1445" s="24">
        <v>10.746</v>
      </c>
      <c r="W1445" s="15">
        <v>2</v>
      </c>
      <c r="X1445" s="141" t="s">
        <v>1746</v>
      </c>
      <c r="Y1445" s="141" t="s">
        <v>1746</v>
      </c>
      <c r="Z1445" s="25" t="s">
        <v>1435</v>
      </c>
    </row>
    <row r="1446" spans="1:26" x14ac:dyDescent="0.25">
      <c r="A1446" s="29">
        <v>1445</v>
      </c>
      <c r="B1446" s="1" t="s">
        <v>1432</v>
      </c>
      <c r="C1446" s="1" t="s">
        <v>1436</v>
      </c>
      <c r="D1446" s="10">
        <v>45151</v>
      </c>
      <c r="E1446" s="7">
        <v>0.49305555555555558</v>
      </c>
      <c r="F1446" s="7">
        <v>0.57638888888888895</v>
      </c>
      <c r="G1446" s="22">
        <v>1200</v>
      </c>
      <c r="H1446" s="22" t="s">
        <v>483</v>
      </c>
      <c r="I1446" s="23">
        <v>5.08</v>
      </c>
      <c r="J1446" s="23">
        <v>6.06</v>
      </c>
      <c r="K1446" s="23">
        <v>6.74</v>
      </c>
      <c r="L1446" s="23">
        <v>11.2</v>
      </c>
      <c r="M1446" s="23">
        <v>14</v>
      </c>
      <c r="N1446" s="23">
        <v>13.3</v>
      </c>
      <c r="O1446" s="23">
        <f t="shared" si="25"/>
        <v>0.24</v>
      </c>
      <c r="P1446" s="15">
        <v>0</v>
      </c>
      <c r="Q1446" s="15">
        <v>11.252800000000001</v>
      </c>
      <c r="R1446" s="24">
        <v>1.5</v>
      </c>
      <c r="S1446" s="41">
        <v>1</v>
      </c>
      <c r="T1446" s="24">
        <f t="shared" si="28"/>
        <v>11.252800000000001</v>
      </c>
      <c r="U1446" s="22">
        <v>1</v>
      </c>
      <c r="V1446" s="24">
        <v>11.252800000000001</v>
      </c>
      <c r="W1446" s="15">
        <v>2</v>
      </c>
      <c r="X1446" s="141" t="s">
        <v>1746</v>
      </c>
      <c r="Y1446" s="141" t="s">
        <v>1746</v>
      </c>
      <c r="Z1446" s="25" t="s">
        <v>1437</v>
      </c>
    </row>
    <row r="1447" spans="1:26" x14ac:dyDescent="0.25">
      <c r="A1447" s="29">
        <v>1446</v>
      </c>
      <c r="B1447" s="1" t="s">
        <v>1441</v>
      </c>
      <c r="C1447" s="1" t="s">
        <v>1442</v>
      </c>
      <c r="D1447" s="10">
        <v>45152</v>
      </c>
      <c r="E1447" s="7">
        <v>0.33333333333333331</v>
      </c>
      <c r="F1447" s="7">
        <v>45153.333333333336</v>
      </c>
      <c r="G1447" s="22">
        <v>1200</v>
      </c>
      <c r="H1447" s="22" t="s">
        <v>1439</v>
      </c>
      <c r="I1447" s="23">
        <v>6.08</v>
      </c>
      <c r="J1447" s="23">
        <v>6.08</v>
      </c>
      <c r="K1447" s="23">
        <v>6.08</v>
      </c>
      <c r="L1447" s="23">
        <v>3.6</v>
      </c>
      <c r="M1447" s="23">
        <v>3.6</v>
      </c>
      <c r="N1447" s="23">
        <v>3.5</v>
      </c>
      <c r="O1447" s="23">
        <f t="shared" si="25"/>
        <v>2.88</v>
      </c>
      <c r="P1447" s="15">
        <v>0</v>
      </c>
      <c r="Q1447" s="15">
        <v>3.8771</v>
      </c>
      <c r="R1447" s="24">
        <v>47</v>
      </c>
      <c r="S1447" s="41">
        <v>1</v>
      </c>
      <c r="T1447" s="24">
        <f t="shared" si="28"/>
        <v>3.8771</v>
      </c>
      <c r="U1447" s="22">
        <v>1</v>
      </c>
      <c r="V1447" s="24">
        <v>3.8771</v>
      </c>
      <c r="W1447" s="15">
        <v>24</v>
      </c>
      <c r="X1447" s="141" t="s">
        <v>1746</v>
      </c>
      <c r="Y1447" s="141" t="s">
        <v>1746</v>
      </c>
      <c r="Z1447" s="25" t="s">
        <v>1443</v>
      </c>
    </row>
    <row r="1448" spans="1:26" x14ac:dyDescent="0.25">
      <c r="A1448" s="29">
        <v>1447</v>
      </c>
      <c r="B1448" s="1" t="s">
        <v>1448</v>
      </c>
      <c r="C1448" s="1" t="s">
        <v>948</v>
      </c>
      <c r="D1448" s="10">
        <v>45153</v>
      </c>
      <c r="E1448" s="7">
        <v>0.52083333333333337</v>
      </c>
      <c r="F1448" s="7">
        <v>0.57291666666666663</v>
      </c>
      <c r="G1448" s="22">
        <v>1200</v>
      </c>
      <c r="H1448" s="22" t="s">
        <v>1456</v>
      </c>
      <c r="I1448" s="23">
        <v>6.65</v>
      </c>
      <c r="J1448" s="23">
        <v>7.15</v>
      </c>
      <c r="K1448" s="23">
        <v>7.15</v>
      </c>
      <c r="L1448" s="23">
        <v>0</v>
      </c>
      <c r="M1448" s="23">
        <v>0</v>
      </c>
      <c r="N1448" s="23">
        <v>0</v>
      </c>
      <c r="O1448" s="23">
        <f t="shared" si="25"/>
        <v>0.15</v>
      </c>
      <c r="P1448" s="15" t="s">
        <v>1746</v>
      </c>
      <c r="Q1448" s="15" t="s">
        <v>1746</v>
      </c>
      <c r="R1448" s="24">
        <v>0</v>
      </c>
      <c r="S1448" s="41" t="s">
        <v>1746</v>
      </c>
      <c r="T1448" s="24" t="s">
        <v>1746</v>
      </c>
      <c r="U1448" s="22" t="s">
        <v>1746</v>
      </c>
      <c r="V1448" s="24" t="s">
        <v>1746</v>
      </c>
      <c r="W1448" s="15">
        <f>1+15/60</f>
        <v>1.25</v>
      </c>
      <c r="X1448" s="141" t="s">
        <v>1746</v>
      </c>
      <c r="Y1448" s="141" t="s">
        <v>1746</v>
      </c>
      <c r="Z1448" s="25" t="s">
        <v>1458</v>
      </c>
    </row>
    <row r="1449" spans="1:26" x14ac:dyDescent="0.25">
      <c r="A1449" s="29">
        <v>1448</v>
      </c>
      <c r="B1449" s="1" t="s">
        <v>1448</v>
      </c>
      <c r="C1449" s="1" t="s">
        <v>948</v>
      </c>
      <c r="D1449" s="10">
        <v>45153</v>
      </c>
      <c r="E1449" s="7">
        <v>0.74305555555555547</v>
      </c>
      <c r="F1449" s="7">
        <v>45154.333333333336</v>
      </c>
      <c r="G1449" s="22">
        <v>1200</v>
      </c>
      <c r="H1449" s="22" t="s">
        <v>1449</v>
      </c>
      <c r="I1449" s="23">
        <v>6.84</v>
      </c>
      <c r="J1449" s="23">
        <v>7.61</v>
      </c>
      <c r="K1449" s="23">
        <v>6.46</v>
      </c>
      <c r="L1449" s="23">
        <v>0</v>
      </c>
      <c r="M1449" s="23">
        <v>5</v>
      </c>
      <c r="N1449" s="23">
        <v>2.6</v>
      </c>
      <c r="O1449" s="23">
        <f t="shared" si="25"/>
        <v>1.6199999999999999</v>
      </c>
      <c r="P1449" s="15">
        <v>0</v>
      </c>
      <c r="Q1449" s="15">
        <v>1.5711999999999999</v>
      </c>
      <c r="R1449" s="24">
        <v>27</v>
      </c>
      <c r="S1449" s="41">
        <v>1</v>
      </c>
      <c r="T1449" s="24">
        <f t="shared" ref="T1449:T1489" si="29">(Q1449-P1449)*S1449</f>
        <v>1.5711999999999999</v>
      </c>
      <c r="U1449" s="22">
        <v>1</v>
      </c>
      <c r="V1449" s="24">
        <v>1.5711999999999999</v>
      </c>
      <c r="W1449" s="15">
        <v>13.5</v>
      </c>
      <c r="X1449" s="141" t="s">
        <v>1746</v>
      </c>
      <c r="Y1449" s="141" t="s">
        <v>1746</v>
      </c>
      <c r="Z1449" s="25" t="s">
        <v>1450</v>
      </c>
    </row>
    <row r="1450" spans="1:26" x14ac:dyDescent="0.25">
      <c r="A1450" s="29">
        <v>1449</v>
      </c>
      <c r="B1450" s="1" t="s">
        <v>1448</v>
      </c>
      <c r="C1450" s="1" t="s">
        <v>1455</v>
      </c>
      <c r="D1450" s="10">
        <v>45153</v>
      </c>
      <c r="E1450" s="7">
        <v>0.625</v>
      </c>
      <c r="F1450" s="7">
        <v>0.67361111111111116</v>
      </c>
      <c r="G1450" s="22">
        <v>1200</v>
      </c>
      <c r="H1450" s="22" t="s">
        <v>1456</v>
      </c>
      <c r="I1450" s="23">
        <v>8.93</v>
      </c>
      <c r="J1450" s="23">
        <v>9.5500000000000007</v>
      </c>
      <c r="K1450" s="23">
        <v>9.5500000000000007</v>
      </c>
      <c r="L1450" s="23">
        <v>0</v>
      </c>
      <c r="M1450" s="23">
        <v>0</v>
      </c>
      <c r="N1450" s="23">
        <v>0</v>
      </c>
      <c r="O1450" s="23">
        <f t="shared" si="25"/>
        <v>0.14000000000000001</v>
      </c>
      <c r="P1450" s="15">
        <v>0</v>
      </c>
      <c r="Q1450" s="15">
        <v>0.2135</v>
      </c>
      <c r="R1450" s="24">
        <v>0</v>
      </c>
      <c r="S1450" s="41">
        <v>1</v>
      </c>
      <c r="T1450" s="24">
        <f t="shared" si="29"/>
        <v>0.2135</v>
      </c>
      <c r="U1450" s="22">
        <v>1</v>
      </c>
      <c r="V1450" s="24">
        <v>0.2135</v>
      </c>
      <c r="W1450" s="15">
        <f>1+1/6</f>
        <v>1.1666666666666667</v>
      </c>
      <c r="X1450" s="141" t="s">
        <v>1746</v>
      </c>
      <c r="Y1450" s="141" t="s">
        <v>1746</v>
      </c>
      <c r="Z1450" s="25" t="s">
        <v>1457</v>
      </c>
    </row>
    <row r="1451" spans="1:26" x14ac:dyDescent="0.25">
      <c r="A1451" s="29">
        <v>1450</v>
      </c>
      <c r="B1451" s="1" t="s">
        <v>1448</v>
      </c>
      <c r="C1451" s="1" t="s">
        <v>1455</v>
      </c>
      <c r="D1451" s="10">
        <v>45153</v>
      </c>
      <c r="E1451" s="7">
        <v>0.39583333333333331</v>
      </c>
      <c r="F1451" s="7">
        <v>0.47916666666666669</v>
      </c>
      <c r="G1451" s="22">
        <v>1200</v>
      </c>
      <c r="H1451" s="22" t="s">
        <v>1456</v>
      </c>
      <c r="I1451" s="23">
        <v>7.25</v>
      </c>
      <c r="J1451" s="23">
        <v>8.7799999999999994</v>
      </c>
      <c r="K1451" s="23">
        <v>8.7799999999999994</v>
      </c>
      <c r="L1451" s="23">
        <v>0</v>
      </c>
      <c r="M1451" s="23">
        <v>0</v>
      </c>
      <c r="N1451" s="23">
        <v>0</v>
      </c>
      <c r="O1451" s="23">
        <f t="shared" si="25"/>
        <v>0.24</v>
      </c>
      <c r="P1451" s="15" t="s">
        <v>1746</v>
      </c>
      <c r="Q1451" s="15" t="s">
        <v>1746</v>
      </c>
      <c r="R1451" s="24">
        <v>0</v>
      </c>
      <c r="S1451" s="41">
        <v>1</v>
      </c>
      <c r="T1451" s="24" t="s">
        <v>1746</v>
      </c>
      <c r="U1451" s="22" t="s">
        <v>1746</v>
      </c>
      <c r="V1451" s="24" t="s">
        <v>1746</v>
      </c>
      <c r="W1451" s="15">
        <v>2</v>
      </c>
      <c r="X1451" s="141" t="s">
        <v>1746</v>
      </c>
      <c r="Y1451" s="141" t="s">
        <v>1746</v>
      </c>
      <c r="Z1451" s="25" t="s">
        <v>1459</v>
      </c>
    </row>
    <row r="1452" spans="1:26" x14ac:dyDescent="0.25">
      <c r="A1452" s="29">
        <v>1451</v>
      </c>
      <c r="B1452" s="1" t="s">
        <v>1468</v>
      </c>
      <c r="C1452" s="1" t="s">
        <v>948</v>
      </c>
      <c r="D1452" s="10">
        <v>45154</v>
      </c>
      <c r="E1452" s="7">
        <v>0.33333333333333331</v>
      </c>
      <c r="F1452" s="7">
        <v>45155.333333333336</v>
      </c>
      <c r="G1452" s="22">
        <v>1200</v>
      </c>
      <c r="H1452" s="22" t="s">
        <v>1465</v>
      </c>
      <c r="I1452" s="23">
        <v>6.46</v>
      </c>
      <c r="J1452" s="23">
        <v>6.46</v>
      </c>
      <c r="K1452" s="23">
        <v>6.39</v>
      </c>
      <c r="L1452" s="23">
        <v>2.6</v>
      </c>
      <c r="M1452" s="23">
        <v>2.9</v>
      </c>
      <c r="N1452" s="23">
        <v>2.9</v>
      </c>
      <c r="O1452" s="23">
        <f t="shared" si="25"/>
        <v>2.88</v>
      </c>
      <c r="P1452" s="15">
        <v>0</v>
      </c>
      <c r="Q1452" s="15">
        <v>3.0381</v>
      </c>
      <c r="R1452" s="24">
        <v>50</v>
      </c>
      <c r="S1452" s="41">
        <v>1</v>
      </c>
      <c r="T1452" s="24">
        <f t="shared" si="29"/>
        <v>3.0381</v>
      </c>
      <c r="U1452" s="22">
        <v>0</v>
      </c>
      <c r="V1452" s="24">
        <v>3.0381</v>
      </c>
      <c r="W1452" s="15">
        <v>24</v>
      </c>
      <c r="X1452" s="141" t="s">
        <v>1746</v>
      </c>
      <c r="Y1452" s="141" t="s">
        <v>1746</v>
      </c>
      <c r="Z1452" s="25" t="s">
        <v>1469</v>
      </c>
    </row>
    <row r="1453" spans="1:26" x14ac:dyDescent="0.25">
      <c r="A1453" s="29">
        <v>1452</v>
      </c>
      <c r="B1453" s="1" t="s">
        <v>375</v>
      </c>
      <c r="C1453" s="1" t="s">
        <v>1477</v>
      </c>
      <c r="D1453" s="10">
        <v>45155</v>
      </c>
      <c r="E1453" s="7">
        <v>0.33333333333333331</v>
      </c>
      <c r="F1453" s="7">
        <v>45156.333333333336</v>
      </c>
      <c r="G1453" s="22">
        <v>1200</v>
      </c>
      <c r="H1453" s="22" t="s">
        <v>1478</v>
      </c>
      <c r="I1453" s="23">
        <v>6.39</v>
      </c>
      <c r="J1453" s="23">
        <v>6.44</v>
      </c>
      <c r="K1453" s="23">
        <v>6.44</v>
      </c>
      <c r="L1453" s="23">
        <v>2.9</v>
      </c>
      <c r="M1453" s="23">
        <v>2.9</v>
      </c>
      <c r="N1453" s="23">
        <v>2.8</v>
      </c>
      <c r="O1453" s="23">
        <f t="shared" si="25"/>
        <v>2.88</v>
      </c>
      <c r="P1453" s="15">
        <v>0</v>
      </c>
      <c r="Q1453" s="15">
        <v>3.1181999999999999</v>
      </c>
      <c r="R1453" s="24">
        <v>49</v>
      </c>
      <c r="S1453" s="41">
        <v>1</v>
      </c>
      <c r="T1453" s="24">
        <f t="shared" si="29"/>
        <v>3.1181999999999999</v>
      </c>
      <c r="U1453" s="22">
        <v>1</v>
      </c>
      <c r="V1453" s="24">
        <v>3.1181999999999999</v>
      </c>
      <c r="W1453" s="15">
        <v>24</v>
      </c>
      <c r="X1453" s="141" t="s">
        <v>1746</v>
      </c>
      <c r="Y1453" s="141" t="s">
        <v>1746</v>
      </c>
      <c r="Z1453" s="25" t="s">
        <v>1479</v>
      </c>
    </row>
    <row r="1454" spans="1:26" x14ac:dyDescent="0.25">
      <c r="A1454" s="29">
        <v>1453</v>
      </c>
      <c r="B1454" s="1" t="s">
        <v>375</v>
      </c>
      <c r="C1454" s="1" t="s">
        <v>948</v>
      </c>
      <c r="D1454" s="10">
        <v>45156</v>
      </c>
      <c r="E1454" s="7">
        <v>0.33333333333333331</v>
      </c>
      <c r="F1454" s="7">
        <v>45157.333333333336</v>
      </c>
      <c r="G1454" s="22">
        <v>1200</v>
      </c>
      <c r="H1454" s="22" t="s">
        <v>385</v>
      </c>
      <c r="I1454" s="23">
        <v>6.44</v>
      </c>
      <c r="J1454" s="23">
        <v>6.72</v>
      </c>
      <c r="K1454" s="23">
        <v>6.65</v>
      </c>
      <c r="L1454" s="23">
        <v>2.8</v>
      </c>
      <c r="M1454" s="23">
        <v>3.8</v>
      </c>
      <c r="N1454" s="23">
        <v>3</v>
      </c>
      <c r="O1454" s="23">
        <f t="shared" si="25"/>
        <v>2.88</v>
      </c>
      <c r="P1454" s="15">
        <v>0</v>
      </c>
      <c r="Q1454" s="15">
        <v>3.2789000000000001</v>
      </c>
      <c r="R1454" s="24">
        <v>50</v>
      </c>
      <c r="S1454" s="41">
        <v>1</v>
      </c>
      <c r="T1454" s="24">
        <f t="shared" si="29"/>
        <v>3.2789000000000001</v>
      </c>
      <c r="U1454" s="22">
        <v>1</v>
      </c>
      <c r="V1454" s="24">
        <v>3.2789000000000001</v>
      </c>
      <c r="W1454" s="15">
        <v>24</v>
      </c>
      <c r="X1454" s="141" t="s">
        <v>1746</v>
      </c>
      <c r="Y1454" s="141" t="s">
        <v>1746</v>
      </c>
      <c r="Z1454" s="25" t="s">
        <v>1488</v>
      </c>
    </row>
    <row r="1455" spans="1:26" x14ac:dyDescent="0.25">
      <c r="A1455" s="29">
        <v>1454</v>
      </c>
      <c r="B1455" s="1" t="s">
        <v>1493</v>
      </c>
      <c r="C1455" s="1" t="s">
        <v>948</v>
      </c>
      <c r="D1455" s="10">
        <v>45157</v>
      </c>
      <c r="E1455" s="7">
        <v>0.33333333333333331</v>
      </c>
      <c r="F1455" s="7">
        <v>45158.333333333336</v>
      </c>
      <c r="G1455" s="22">
        <v>1200</v>
      </c>
      <c r="H1455" s="22" t="s">
        <v>1494</v>
      </c>
      <c r="I1455" s="23">
        <v>6.65</v>
      </c>
      <c r="J1455" s="23">
        <v>6.74</v>
      </c>
      <c r="K1455" s="23">
        <v>6.63</v>
      </c>
      <c r="L1455" s="23">
        <v>3</v>
      </c>
      <c r="M1455" s="23">
        <v>3</v>
      </c>
      <c r="N1455" s="23">
        <v>2.9</v>
      </c>
      <c r="O1455" s="23">
        <f t="shared" si="25"/>
        <v>2.88</v>
      </c>
      <c r="P1455" s="15">
        <v>0</v>
      </c>
      <c r="Q1455" s="15">
        <v>3.3</v>
      </c>
      <c r="R1455" s="24">
        <v>52</v>
      </c>
      <c r="S1455" s="41">
        <v>1</v>
      </c>
      <c r="T1455" s="24">
        <f t="shared" si="29"/>
        <v>3.3</v>
      </c>
      <c r="U1455" s="22">
        <v>1</v>
      </c>
      <c r="V1455" s="24">
        <v>3.3</v>
      </c>
      <c r="W1455" s="15">
        <v>24</v>
      </c>
      <c r="X1455" s="141" t="s">
        <v>1746</v>
      </c>
      <c r="Y1455" s="141" t="s">
        <v>1746</v>
      </c>
      <c r="Z1455" s="25" t="s">
        <v>1495</v>
      </c>
    </row>
    <row r="1456" spans="1:26" x14ac:dyDescent="0.25">
      <c r="A1456" s="29">
        <v>1455</v>
      </c>
      <c r="B1456" s="1" t="s">
        <v>375</v>
      </c>
      <c r="C1456" s="1" t="s">
        <v>948</v>
      </c>
      <c r="D1456" s="10">
        <v>45158</v>
      </c>
      <c r="E1456" s="7">
        <v>0.33333333333333331</v>
      </c>
      <c r="F1456" s="7">
        <v>45159.333333333336</v>
      </c>
      <c r="G1456" s="22">
        <v>1200</v>
      </c>
      <c r="H1456" s="22" t="s">
        <v>385</v>
      </c>
      <c r="I1456" s="23">
        <v>6.63</v>
      </c>
      <c r="J1456" s="23">
        <v>6.63</v>
      </c>
      <c r="K1456" s="23">
        <v>6.63</v>
      </c>
      <c r="L1456" s="23">
        <v>2.9</v>
      </c>
      <c r="M1456" s="23">
        <v>3</v>
      </c>
      <c r="N1456" s="23">
        <v>2.9</v>
      </c>
      <c r="O1456" s="23">
        <f t="shared" si="25"/>
        <v>2.88</v>
      </c>
      <c r="P1456" s="15">
        <v>0</v>
      </c>
      <c r="Q1456" s="15">
        <v>3.2926000000000002</v>
      </c>
      <c r="R1456" s="24">
        <v>53</v>
      </c>
      <c r="S1456" s="41">
        <v>1</v>
      </c>
      <c r="T1456" s="24">
        <f t="shared" si="29"/>
        <v>3.2926000000000002</v>
      </c>
      <c r="U1456" s="22">
        <v>1</v>
      </c>
      <c r="V1456" s="24">
        <v>3.2926000000000002</v>
      </c>
      <c r="W1456" s="15">
        <v>24</v>
      </c>
      <c r="X1456" s="141" t="s">
        <v>1746</v>
      </c>
      <c r="Y1456" s="141" t="s">
        <v>1746</v>
      </c>
      <c r="Z1456" s="25" t="s">
        <v>1500</v>
      </c>
    </row>
    <row r="1457" spans="1:26" x14ac:dyDescent="0.25">
      <c r="A1457" s="29">
        <v>1456</v>
      </c>
      <c r="B1457" s="1" t="s">
        <v>375</v>
      </c>
      <c r="C1457" s="1" t="s">
        <v>948</v>
      </c>
      <c r="D1457" s="10">
        <v>45159</v>
      </c>
      <c r="E1457" s="7">
        <v>0.33333333333333331</v>
      </c>
      <c r="F1457" s="7">
        <v>0.33333333333333331</v>
      </c>
      <c r="G1457" s="22">
        <v>1200</v>
      </c>
      <c r="H1457" s="22" t="s">
        <v>385</v>
      </c>
      <c r="I1457" s="23">
        <v>6.63</v>
      </c>
      <c r="J1457" s="23">
        <v>7.59</v>
      </c>
      <c r="K1457" s="23">
        <v>6.94</v>
      </c>
      <c r="L1457" s="23">
        <v>2.9</v>
      </c>
      <c r="M1457" s="23">
        <v>4</v>
      </c>
      <c r="N1457" s="23">
        <v>2.9</v>
      </c>
      <c r="O1457" s="23">
        <f t="shared" si="25"/>
        <v>2.0300000000000002</v>
      </c>
      <c r="P1457" s="15">
        <v>0</v>
      </c>
      <c r="Q1457" s="15">
        <v>1.5556000000000001</v>
      </c>
      <c r="R1457" s="24">
        <v>24</v>
      </c>
      <c r="S1457" s="41">
        <v>1</v>
      </c>
      <c r="T1457" s="24">
        <f t="shared" si="29"/>
        <v>1.5556000000000001</v>
      </c>
      <c r="U1457" s="22">
        <v>1</v>
      </c>
      <c r="V1457" s="24">
        <v>1.5556000000000001</v>
      </c>
      <c r="W1457" s="15">
        <f>16+55/60</f>
        <v>16.916666666666668</v>
      </c>
      <c r="X1457" s="141" t="s">
        <v>1746</v>
      </c>
      <c r="Y1457" s="141" t="s">
        <v>1746</v>
      </c>
      <c r="Z1457" s="25" t="s">
        <v>1506</v>
      </c>
    </row>
    <row r="1458" spans="1:26" x14ac:dyDescent="0.25">
      <c r="A1458" s="29">
        <v>1457</v>
      </c>
      <c r="B1458" s="1" t="s">
        <v>1515</v>
      </c>
      <c r="C1458" s="1" t="s">
        <v>948</v>
      </c>
      <c r="D1458" s="10">
        <v>45160</v>
      </c>
      <c r="E1458" s="7">
        <v>0.33333333333333331</v>
      </c>
      <c r="F1458" s="7">
        <v>0.33333333333333331</v>
      </c>
      <c r="G1458" s="22">
        <v>1200</v>
      </c>
      <c r="H1458" s="22" t="s">
        <v>385</v>
      </c>
      <c r="I1458" s="23">
        <v>6.94</v>
      </c>
      <c r="J1458" s="23">
        <v>6.94</v>
      </c>
      <c r="K1458" s="23">
        <v>6.7</v>
      </c>
      <c r="L1458" s="23">
        <v>2.9</v>
      </c>
      <c r="M1458" s="23">
        <v>2.9</v>
      </c>
      <c r="N1458" s="23">
        <v>2.8</v>
      </c>
      <c r="O1458" s="23">
        <f t="shared" si="25"/>
        <v>2.88</v>
      </c>
      <c r="P1458" s="15">
        <v>0</v>
      </c>
      <c r="Q1458" s="15">
        <v>3.1442000000000001</v>
      </c>
      <c r="R1458" s="24">
        <v>56</v>
      </c>
      <c r="S1458" s="41">
        <v>1</v>
      </c>
      <c r="T1458" s="24">
        <f t="shared" si="29"/>
        <v>3.1442000000000001</v>
      </c>
      <c r="U1458" s="22">
        <v>1</v>
      </c>
      <c r="V1458" s="24">
        <v>3.1442000000000001</v>
      </c>
      <c r="W1458" s="15">
        <v>24</v>
      </c>
      <c r="X1458" s="141" t="s">
        <v>1746</v>
      </c>
      <c r="Y1458" s="141" t="s">
        <v>1746</v>
      </c>
      <c r="Z1458" s="25" t="s">
        <v>1516</v>
      </c>
    </row>
    <row r="1459" spans="1:26" x14ac:dyDescent="0.25">
      <c r="A1459" s="29">
        <v>1458</v>
      </c>
      <c r="B1459" s="1" t="s">
        <v>375</v>
      </c>
      <c r="C1459" s="1" t="s">
        <v>948</v>
      </c>
      <c r="D1459" s="10">
        <v>45161</v>
      </c>
      <c r="E1459" s="7">
        <v>0.33333333333333331</v>
      </c>
      <c r="F1459" s="7">
        <v>0.33333333333333331</v>
      </c>
      <c r="G1459" s="22">
        <v>1200</v>
      </c>
      <c r="H1459" s="22" t="s">
        <v>385</v>
      </c>
      <c r="I1459" s="23">
        <v>6.7</v>
      </c>
      <c r="J1459" s="23">
        <v>6.84</v>
      </c>
      <c r="K1459" s="23">
        <v>6.84</v>
      </c>
      <c r="L1459" s="23">
        <v>2.8</v>
      </c>
      <c r="M1459" s="23">
        <v>2.8</v>
      </c>
      <c r="N1459" s="23">
        <v>2.8</v>
      </c>
      <c r="O1459" s="23">
        <f t="shared" si="25"/>
        <v>2.88</v>
      </c>
      <c r="P1459" s="15">
        <v>0</v>
      </c>
      <c r="Q1459" s="15">
        <v>3.1735000000000002</v>
      </c>
      <c r="R1459" s="24">
        <v>54</v>
      </c>
      <c r="S1459" s="41">
        <v>1</v>
      </c>
      <c r="T1459" s="24">
        <f t="shared" si="29"/>
        <v>3.1735000000000002</v>
      </c>
      <c r="U1459" s="22">
        <v>1</v>
      </c>
      <c r="V1459" s="24">
        <v>3.1735000000000002</v>
      </c>
      <c r="W1459" s="15">
        <v>24</v>
      </c>
      <c r="X1459" s="141" t="s">
        <v>1746</v>
      </c>
      <c r="Y1459" s="141" t="s">
        <v>1746</v>
      </c>
      <c r="Z1459" s="25" t="s">
        <v>1526</v>
      </c>
    </row>
    <row r="1460" spans="1:26" x14ac:dyDescent="0.25">
      <c r="A1460" s="29">
        <v>1459</v>
      </c>
      <c r="B1460" s="1" t="s">
        <v>375</v>
      </c>
      <c r="C1460" s="1" t="s">
        <v>948</v>
      </c>
      <c r="D1460" s="10">
        <v>45162</v>
      </c>
      <c r="E1460" s="7">
        <v>0.33333333333333331</v>
      </c>
      <c r="F1460" s="7">
        <v>0.33333333333333331</v>
      </c>
      <c r="G1460" s="22">
        <v>1200</v>
      </c>
      <c r="H1460" s="22" t="s">
        <v>385</v>
      </c>
      <c r="I1460" s="23">
        <v>6.84</v>
      </c>
      <c r="J1460" s="23">
        <v>6.97</v>
      </c>
      <c r="K1460" s="23">
        <v>6.91</v>
      </c>
      <c r="L1460" s="23">
        <v>2.8</v>
      </c>
      <c r="M1460" s="23">
        <v>2.8</v>
      </c>
      <c r="N1460" s="23" t="s">
        <v>1533</v>
      </c>
      <c r="O1460" s="23">
        <f t="shared" si="25"/>
        <v>2.88</v>
      </c>
      <c r="P1460" s="15">
        <v>0</v>
      </c>
      <c r="Q1460" s="15">
        <v>3.1042000000000001</v>
      </c>
      <c r="R1460" s="24" t="s">
        <v>1533</v>
      </c>
      <c r="S1460" s="41">
        <v>1</v>
      </c>
      <c r="T1460" s="24">
        <f t="shared" si="29"/>
        <v>3.1042000000000001</v>
      </c>
      <c r="U1460" s="22">
        <v>1</v>
      </c>
      <c r="V1460" s="24">
        <v>3.1042000000000001</v>
      </c>
      <c r="W1460" s="15">
        <v>24</v>
      </c>
      <c r="X1460" s="141" t="s">
        <v>1746</v>
      </c>
      <c r="Y1460" s="141" t="s">
        <v>1746</v>
      </c>
      <c r="Z1460" s="25" t="s">
        <v>1534</v>
      </c>
    </row>
    <row r="1461" spans="1:26" x14ac:dyDescent="0.25">
      <c r="A1461" s="29">
        <v>1460</v>
      </c>
      <c r="B1461" s="1" t="s">
        <v>1535</v>
      </c>
      <c r="C1461" s="1" t="s">
        <v>1536</v>
      </c>
      <c r="D1461" s="10">
        <v>45162</v>
      </c>
      <c r="E1461" s="7">
        <v>0.66666666666666663</v>
      </c>
      <c r="F1461" s="7">
        <v>0.79861111111111116</v>
      </c>
      <c r="G1461" s="22">
        <v>1200</v>
      </c>
      <c r="H1461" s="22" t="s">
        <v>1537</v>
      </c>
      <c r="I1461" s="23">
        <v>8.34</v>
      </c>
      <c r="J1461" s="23">
        <v>8.6199999999999992</v>
      </c>
      <c r="K1461" s="23">
        <v>8.57</v>
      </c>
      <c r="L1461" s="23">
        <v>26.1</v>
      </c>
      <c r="M1461" s="23">
        <v>26.2</v>
      </c>
      <c r="N1461" s="23">
        <v>25.8</v>
      </c>
      <c r="O1461" s="23">
        <f t="shared" si="25"/>
        <v>0.37999999999999995</v>
      </c>
      <c r="P1461" s="15">
        <v>0</v>
      </c>
      <c r="Q1461" s="15">
        <v>12.116</v>
      </c>
      <c r="R1461" s="24">
        <v>9</v>
      </c>
      <c r="S1461" s="41">
        <v>1</v>
      </c>
      <c r="T1461" s="24">
        <f t="shared" si="29"/>
        <v>12.116</v>
      </c>
      <c r="U1461" s="22">
        <v>1</v>
      </c>
      <c r="V1461" s="24">
        <v>12.116</v>
      </c>
      <c r="W1461" s="15">
        <f>3+1/6</f>
        <v>3.1666666666666665</v>
      </c>
      <c r="X1461" s="141" t="s">
        <v>1746</v>
      </c>
      <c r="Y1461" s="141" t="s">
        <v>1746</v>
      </c>
      <c r="Z1461" s="25" t="s">
        <v>1538</v>
      </c>
    </row>
    <row r="1462" spans="1:26" x14ac:dyDescent="0.25">
      <c r="A1462" s="29">
        <v>1461</v>
      </c>
      <c r="B1462" s="1" t="s">
        <v>1535</v>
      </c>
      <c r="C1462" s="1" t="s">
        <v>1539</v>
      </c>
      <c r="D1462" s="10">
        <v>45162</v>
      </c>
      <c r="E1462" s="7">
        <v>0.5</v>
      </c>
      <c r="F1462" s="7">
        <v>0.625</v>
      </c>
      <c r="G1462" s="22">
        <v>1200</v>
      </c>
      <c r="H1462" s="22" t="s">
        <v>1537</v>
      </c>
      <c r="I1462" s="23">
        <v>7.63</v>
      </c>
      <c r="J1462" s="23">
        <v>7.9</v>
      </c>
      <c r="K1462" s="23">
        <v>7.87</v>
      </c>
      <c r="L1462" s="23">
        <v>25.3</v>
      </c>
      <c r="M1462" s="23">
        <v>26.2</v>
      </c>
      <c r="N1462" s="23">
        <v>26.2</v>
      </c>
      <c r="O1462" s="23">
        <f t="shared" si="25"/>
        <v>0.36</v>
      </c>
      <c r="P1462" s="15">
        <v>0</v>
      </c>
      <c r="Q1462" s="15">
        <v>11.599500000000001</v>
      </c>
      <c r="R1462" s="24">
        <v>6.8</v>
      </c>
      <c r="S1462" s="41">
        <v>1</v>
      </c>
      <c r="T1462" s="24">
        <f t="shared" si="29"/>
        <v>11.599500000000001</v>
      </c>
      <c r="U1462" s="22">
        <v>1</v>
      </c>
      <c r="V1462" s="24">
        <v>11.599500000000001</v>
      </c>
      <c r="W1462" s="15">
        <v>3</v>
      </c>
      <c r="X1462" s="141" t="s">
        <v>1746</v>
      </c>
      <c r="Y1462" s="141" t="s">
        <v>1746</v>
      </c>
      <c r="Z1462" s="25" t="s">
        <v>1540</v>
      </c>
    </row>
    <row r="1463" spans="1:26" x14ac:dyDescent="0.25">
      <c r="A1463" s="29">
        <v>1462</v>
      </c>
      <c r="B1463" s="1" t="s">
        <v>1550</v>
      </c>
      <c r="C1463" s="1" t="s">
        <v>948</v>
      </c>
      <c r="D1463" s="10">
        <v>45163</v>
      </c>
      <c r="E1463" s="7">
        <v>0.33333333333333331</v>
      </c>
      <c r="F1463" s="7">
        <v>0.4375</v>
      </c>
      <c r="G1463" s="22">
        <v>1200</v>
      </c>
      <c r="H1463" s="22" t="s">
        <v>1551</v>
      </c>
      <c r="I1463" s="23">
        <v>6.91</v>
      </c>
      <c r="J1463" s="23">
        <v>6.91</v>
      </c>
      <c r="K1463" s="23">
        <v>6.82</v>
      </c>
      <c r="L1463" s="23" t="s">
        <v>1553</v>
      </c>
      <c r="M1463" s="135" t="s">
        <v>1552</v>
      </c>
      <c r="N1463" s="135" t="s">
        <v>1552</v>
      </c>
      <c r="O1463" s="23">
        <f t="shared" si="25"/>
        <v>0.3</v>
      </c>
      <c r="P1463" s="15">
        <v>0</v>
      </c>
      <c r="Q1463" s="15">
        <v>1.4913000000000001</v>
      </c>
      <c r="R1463" s="24" t="s">
        <v>1554</v>
      </c>
      <c r="S1463" s="41">
        <v>1</v>
      </c>
      <c r="T1463" s="24">
        <f t="shared" si="29"/>
        <v>1.4913000000000001</v>
      </c>
      <c r="U1463" s="22">
        <v>1</v>
      </c>
      <c r="V1463" s="24">
        <v>1.4913000000000001</v>
      </c>
      <c r="W1463" s="15">
        <v>2.5</v>
      </c>
      <c r="X1463" s="141" t="s">
        <v>1746</v>
      </c>
      <c r="Y1463" s="141" t="s">
        <v>1746</v>
      </c>
      <c r="Z1463" s="25" t="s">
        <v>1555</v>
      </c>
    </row>
    <row r="1464" spans="1:26" x14ac:dyDescent="0.25">
      <c r="A1464" s="29">
        <v>1463</v>
      </c>
      <c r="B1464" s="1" t="s">
        <v>1556</v>
      </c>
      <c r="C1464" s="1" t="s">
        <v>1557</v>
      </c>
      <c r="D1464" s="10">
        <v>45163</v>
      </c>
      <c r="E1464" s="7">
        <v>0.4375</v>
      </c>
      <c r="F1464" s="7">
        <v>0.60416666666666663</v>
      </c>
      <c r="G1464" s="22">
        <v>1200</v>
      </c>
      <c r="H1464" s="22" t="s">
        <v>561</v>
      </c>
      <c r="I1464" s="23">
        <v>9.1</v>
      </c>
      <c r="J1464" s="23">
        <v>9.57</v>
      </c>
      <c r="K1464" s="23">
        <v>9.4600000000000009</v>
      </c>
      <c r="L1464" s="23">
        <v>19.2</v>
      </c>
      <c r="M1464" s="23">
        <v>23</v>
      </c>
      <c r="N1464" s="23">
        <v>22.8</v>
      </c>
      <c r="O1464" s="23">
        <f t="shared" si="25"/>
        <v>0.48</v>
      </c>
      <c r="P1464" s="15">
        <v>0</v>
      </c>
      <c r="Q1464" s="15">
        <v>11.618</v>
      </c>
      <c r="R1464" s="24">
        <v>11.5</v>
      </c>
      <c r="S1464" s="41">
        <v>1</v>
      </c>
      <c r="T1464" s="24">
        <f t="shared" si="29"/>
        <v>11.618</v>
      </c>
      <c r="U1464" s="22">
        <v>1</v>
      </c>
      <c r="V1464" s="24">
        <v>11.618</v>
      </c>
      <c r="W1464" s="15">
        <v>4</v>
      </c>
      <c r="X1464" s="141" t="s">
        <v>1746</v>
      </c>
      <c r="Y1464" s="141" t="s">
        <v>1746</v>
      </c>
      <c r="Z1464" s="25" t="s">
        <v>1558</v>
      </c>
    </row>
    <row r="1465" spans="1:26" x14ac:dyDescent="0.25">
      <c r="A1465" s="29">
        <v>1464</v>
      </c>
      <c r="B1465" s="1" t="s">
        <v>1562</v>
      </c>
      <c r="C1465" s="1" t="s">
        <v>1563</v>
      </c>
      <c r="D1465" s="10">
        <v>45163</v>
      </c>
      <c r="E1465" s="7">
        <v>0.66666666666666663</v>
      </c>
      <c r="F1465" s="7">
        <v>0.8125</v>
      </c>
      <c r="G1465" s="22">
        <v>1200</v>
      </c>
      <c r="H1465" s="22" t="s">
        <v>561</v>
      </c>
      <c r="I1465" s="23">
        <v>7.23</v>
      </c>
      <c r="J1465" s="23">
        <v>7.86</v>
      </c>
      <c r="K1465" s="23">
        <v>7.62</v>
      </c>
      <c r="L1465" s="23">
        <v>22.2</v>
      </c>
      <c r="M1465" s="23">
        <v>22.5</v>
      </c>
      <c r="N1465" s="23">
        <v>23.9</v>
      </c>
      <c r="O1465" s="23">
        <f t="shared" si="25"/>
        <v>0.42</v>
      </c>
      <c r="P1465" s="15">
        <v>0</v>
      </c>
      <c r="Q1465" s="15">
        <v>9.3013999999999992</v>
      </c>
      <c r="R1465" s="24">
        <v>11</v>
      </c>
      <c r="S1465" s="41">
        <v>1</v>
      </c>
      <c r="T1465" s="24">
        <f t="shared" si="29"/>
        <v>9.3013999999999992</v>
      </c>
      <c r="U1465" s="22">
        <v>1</v>
      </c>
      <c r="V1465" s="24">
        <v>9.3013999999999992</v>
      </c>
      <c r="W1465" s="15">
        <v>3.5</v>
      </c>
      <c r="X1465" s="141" t="s">
        <v>1746</v>
      </c>
      <c r="Y1465" s="141" t="s">
        <v>1746</v>
      </c>
      <c r="Z1465" s="25" t="s">
        <v>1564</v>
      </c>
    </row>
    <row r="1466" spans="1:26" x14ac:dyDescent="0.25">
      <c r="A1466" s="29">
        <v>1465</v>
      </c>
      <c r="B1466" s="1" t="s">
        <v>1550</v>
      </c>
      <c r="C1466" s="1" t="s">
        <v>1559</v>
      </c>
      <c r="D1466" s="10">
        <v>45163</v>
      </c>
      <c r="E1466" s="7">
        <v>0.55555555555555558</v>
      </c>
      <c r="F1466" s="7">
        <v>0.63888888888888895</v>
      </c>
      <c r="G1466" s="22">
        <v>1200</v>
      </c>
      <c r="H1466" s="22" t="s">
        <v>1560</v>
      </c>
      <c r="I1466" s="23">
        <v>12.62</v>
      </c>
      <c r="J1466" s="23">
        <v>14.02</v>
      </c>
      <c r="K1466" s="23">
        <v>14.02</v>
      </c>
      <c r="L1466" s="23">
        <v>0</v>
      </c>
      <c r="M1466" s="23">
        <v>0</v>
      </c>
      <c r="N1466" s="23">
        <v>0</v>
      </c>
      <c r="O1466" s="23">
        <f t="shared" si="25"/>
        <v>0.24</v>
      </c>
      <c r="P1466" s="15">
        <v>0</v>
      </c>
      <c r="Q1466" s="15">
        <v>0</v>
      </c>
      <c r="R1466" s="24">
        <v>0</v>
      </c>
      <c r="S1466" s="41">
        <v>1</v>
      </c>
      <c r="T1466" s="24">
        <f t="shared" si="29"/>
        <v>0</v>
      </c>
      <c r="U1466" s="22">
        <v>1</v>
      </c>
      <c r="V1466" s="24">
        <v>0</v>
      </c>
      <c r="W1466" s="15">
        <v>2</v>
      </c>
      <c r="X1466" s="141" t="s">
        <v>1746</v>
      </c>
      <c r="Y1466" s="141" t="s">
        <v>1746</v>
      </c>
      <c r="Z1466" s="25" t="s">
        <v>1561</v>
      </c>
    </row>
    <row r="1467" spans="1:26" x14ac:dyDescent="0.25">
      <c r="A1467" s="29">
        <v>1466</v>
      </c>
      <c r="B1467" s="1" t="s">
        <v>1550</v>
      </c>
      <c r="C1467" s="1" t="s">
        <v>1565</v>
      </c>
      <c r="D1467" s="10">
        <v>45163</v>
      </c>
      <c r="E1467" s="7">
        <v>0.66666666666666663</v>
      </c>
      <c r="F1467" s="7">
        <v>7.6388888888888895E-2</v>
      </c>
      <c r="G1467" s="22">
        <v>1200</v>
      </c>
      <c r="H1467" s="22" t="s">
        <v>1560</v>
      </c>
      <c r="I1467" s="23">
        <v>9.15</v>
      </c>
      <c r="J1467" s="23">
        <v>10.79</v>
      </c>
      <c r="K1467" s="23">
        <v>10.79</v>
      </c>
      <c r="L1467" s="23">
        <v>0</v>
      </c>
      <c r="M1467" s="23">
        <v>0</v>
      </c>
      <c r="N1467" s="23">
        <v>0</v>
      </c>
      <c r="O1467" s="23">
        <f t="shared" si="25"/>
        <v>1.18</v>
      </c>
      <c r="P1467" s="15">
        <v>0</v>
      </c>
      <c r="Q1467" s="15">
        <v>0</v>
      </c>
      <c r="R1467" s="24">
        <v>0</v>
      </c>
      <c r="S1467" s="41">
        <v>1</v>
      </c>
      <c r="T1467" s="24">
        <f t="shared" si="29"/>
        <v>0</v>
      </c>
      <c r="U1467" s="22">
        <v>1</v>
      </c>
      <c r="V1467" s="24">
        <v>0</v>
      </c>
      <c r="W1467" s="15">
        <f>9+50/60</f>
        <v>9.8333333333333339</v>
      </c>
      <c r="X1467" s="141" t="s">
        <v>1746</v>
      </c>
      <c r="Y1467" s="141" t="s">
        <v>1746</v>
      </c>
      <c r="Z1467" s="25" t="s">
        <v>1566</v>
      </c>
    </row>
    <row r="1468" spans="1:26" x14ac:dyDescent="0.25">
      <c r="A1468" s="29">
        <v>1467</v>
      </c>
      <c r="B1468" s="1" t="s">
        <v>1550</v>
      </c>
      <c r="C1468" s="1" t="s">
        <v>948</v>
      </c>
      <c r="D1468" s="10">
        <v>45164</v>
      </c>
      <c r="E1468" s="7">
        <v>0.125</v>
      </c>
      <c r="F1468" s="7">
        <v>0.33333333333333331</v>
      </c>
      <c r="G1468" s="22">
        <v>1200</v>
      </c>
      <c r="H1468" s="22" t="s">
        <v>1568</v>
      </c>
      <c r="I1468" s="23">
        <v>7.47</v>
      </c>
      <c r="J1468" s="23">
        <v>8.24</v>
      </c>
      <c r="K1468" s="23">
        <v>7.21</v>
      </c>
      <c r="L1468" s="23">
        <v>0</v>
      </c>
      <c r="M1468" s="23">
        <v>5.8</v>
      </c>
      <c r="N1468" s="23">
        <v>5.8</v>
      </c>
      <c r="O1468" s="23">
        <f t="shared" si="25"/>
        <v>0.48</v>
      </c>
      <c r="P1468" s="15">
        <v>0</v>
      </c>
      <c r="Q1468" s="15">
        <v>1.4913000000000001</v>
      </c>
      <c r="R1468" s="24">
        <v>10</v>
      </c>
      <c r="S1468" s="41">
        <v>1</v>
      </c>
      <c r="T1468" s="24">
        <f t="shared" si="29"/>
        <v>1.4913000000000001</v>
      </c>
      <c r="U1468" s="22">
        <v>1</v>
      </c>
      <c r="V1468" s="24">
        <v>1.4913000000000001</v>
      </c>
      <c r="W1468" s="15">
        <v>4</v>
      </c>
      <c r="X1468" s="141" t="s">
        <v>1746</v>
      </c>
      <c r="Y1468" s="141" t="s">
        <v>1746</v>
      </c>
      <c r="Z1468" s="25" t="s">
        <v>1569</v>
      </c>
    </row>
    <row r="1469" spans="1:26" x14ac:dyDescent="0.25">
      <c r="A1469" s="29">
        <v>1468</v>
      </c>
      <c r="B1469" s="1" t="s">
        <v>1575</v>
      </c>
      <c r="C1469" s="1" t="s">
        <v>1576</v>
      </c>
      <c r="D1469" s="10">
        <v>45164</v>
      </c>
      <c r="E1469" s="7">
        <v>0.66666666666666663</v>
      </c>
      <c r="F1469" s="7">
        <v>0.77083333333333337</v>
      </c>
      <c r="G1469" s="22">
        <v>1200</v>
      </c>
      <c r="H1469" s="22" t="s">
        <v>1577</v>
      </c>
      <c r="I1469" s="23">
        <v>9.06</v>
      </c>
      <c r="J1469" s="23">
        <v>9.7200000000000006</v>
      </c>
      <c r="K1469" s="23">
        <v>9.7100000000000009</v>
      </c>
      <c r="L1469" s="23" t="s">
        <v>1746</v>
      </c>
      <c r="M1469" s="23" t="s">
        <v>1746</v>
      </c>
      <c r="N1469" s="23" t="s">
        <v>1746</v>
      </c>
      <c r="O1469" s="23">
        <f t="shared" si="25"/>
        <v>0.3</v>
      </c>
      <c r="P1469" s="15">
        <v>0</v>
      </c>
      <c r="Q1469" s="15">
        <v>2.1509999999999998</v>
      </c>
      <c r="R1469" s="24" t="s">
        <v>1746</v>
      </c>
      <c r="S1469" s="41">
        <v>1</v>
      </c>
      <c r="T1469" s="24">
        <f t="shared" si="29"/>
        <v>2.1509999999999998</v>
      </c>
      <c r="U1469" s="22">
        <v>1</v>
      </c>
      <c r="V1469" s="24">
        <v>2.1509999999999998</v>
      </c>
      <c r="W1469" s="15">
        <v>2.5</v>
      </c>
      <c r="X1469" s="141" t="s">
        <v>1746</v>
      </c>
      <c r="Y1469" s="141" t="s">
        <v>1746</v>
      </c>
      <c r="Z1469" s="25" t="s">
        <v>1578</v>
      </c>
    </row>
    <row r="1470" spans="1:26" x14ac:dyDescent="0.25">
      <c r="A1470" s="29">
        <v>1469</v>
      </c>
      <c r="B1470" s="1" t="s">
        <v>1575</v>
      </c>
      <c r="C1470" s="1" t="s">
        <v>1579</v>
      </c>
      <c r="D1470" s="10">
        <v>45164</v>
      </c>
      <c r="E1470" s="7">
        <v>0.79861111111111116</v>
      </c>
      <c r="F1470" s="7">
        <v>0.90277777777777779</v>
      </c>
      <c r="G1470" s="22">
        <v>1200</v>
      </c>
      <c r="H1470" s="22" t="s">
        <v>1577</v>
      </c>
      <c r="I1470" s="23">
        <v>9.1</v>
      </c>
      <c r="J1470" s="23">
        <v>10.7</v>
      </c>
      <c r="K1470" s="23">
        <v>10.7</v>
      </c>
      <c r="L1470" s="23" t="s">
        <v>1746</v>
      </c>
      <c r="M1470" s="23" t="s">
        <v>1746</v>
      </c>
      <c r="N1470" s="23" t="s">
        <v>1746</v>
      </c>
      <c r="O1470" s="23">
        <f t="shared" si="25"/>
        <v>0.3</v>
      </c>
      <c r="P1470" s="15">
        <v>0</v>
      </c>
      <c r="Q1470" s="15">
        <v>1.262</v>
      </c>
      <c r="R1470" s="24" t="s">
        <v>1746</v>
      </c>
      <c r="S1470" s="41">
        <v>1</v>
      </c>
      <c r="T1470" s="24">
        <f t="shared" si="29"/>
        <v>1.262</v>
      </c>
      <c r="U1470" s="22">
        <v>1</v>
      </c>
      <c r="V1470" s="24">
        <v>1.262</v>
      </c>
      <c r="W1470" s="15">
        <v>2.5</v>
      </c>
      <c r="X1470" s="141" t="s">
        <v>1746</v>
      </c>
      <c r="Y1470" s="141" t="s">
        <v>1746</v>
      </c>
      <c r="Z1470" s="25" t="s">
        <v>1580</v>
      </c>
    </row>
    <row r="1471" spans="1:26" x14ac:dyDescent="0.25">
      <c r="A1471" s="29">
        <v>1470</v>
      </c>
      <c r="B1471" s="1" t="s">
        <v>1581</v>
      </c>
      <c r="C1471" s="1" t="s">
        <v>1582</v>
      </c>
      <c r="D1471" s="10">
        <v>45164</v>
      </c>
      <c r="E1471" s="7">
        <v>0.33333333333333331</v>
      </c>
      <c r="F1471" s="7">
        <v>45165.333333333336</v>
      </c>
      <c r="G1471" s="22">
        <v>1200</v>
      </c>
      <c r="H1471" s="22" t="s">
        <v>1583</v>
      </c>
      <c r="I1471" s="23">
        <v>7.21</v>
      </c>
      <c r="J1471" s="23">
        <v>7.28</v>
      </c>
      <c r="K1471" s="23">
        <v>7.08</v>
      </c>
      <c r="L1471" s="23">
        <v>5.8</v>
      </c>
      <c r="M1471" s="23">
        <v>5.8</v>
      </c>
      <c r="N1471" s="23">
        <v>2.4</v>
      </c>
      <c r="O1471" s="23">
        <f t="shared" si="25"/>
        <v>2.88</v>
      </c>
      <c r="P1471" s="15">
        <v>0</v>
      </c>
      <c r="Q1471" s="15">
        <v>2.5246</v>
      </c>
      <c r="R1471" s="24">
        <v>51</v>
      </c>
      <c r="S1471" s="41">
        <v>1</v>
      </c>
      <c r="T1471" s="24">
        <f t="shared" si="29"/>
        <v>2.5246</v>
      </c>
      <c r="U1471" s="22">
        <v>1</v>
      </c>
      <c r="V1471" s="24">
        <v>2.5246</v>
      </c>
      <c r="W1471" s="15">
        <v>24</v>
      </c>
      <c r="X1471" s="141" t="s">
        <v>1746</v>
      </c>
      <c r="Y1471" s="141" t="s">
        <v>1746</v>
      </c>
      <c r="Z1471" s="25" t="s">
        <v>1584</v>
      </c>
    </row>
    <row r="1472" spans="1:26" x14ac:dyDescent="0.25">
      <c r="A1472" s="29">
        <v>1471</v>
      </c>
      <c r="B1472" s="1" t="s">
        <v>1591</v>
      </c>
      <c r="C1472" s="1" t="s">
        <v>948</v>
      </c>
      <c r="D1472" s="10">
        <v>45165</v>
      </c>
      <c r="E1472" s="7">
        <v>0.33333333333333331</v>
      </c>
      <c r="F1472" s="7">
        <v>0.33333333333333331</v>
      </c>
      <c r="G1472" s="22">
        <v>1200</v>
      </c>
      <c r="H1472" s="22" t="s">
        <v>385</v>
      </c>
      <c r="I1472" s="23">
        <v>7.08</v>
      </c>
      <c r="J1472" s="23">
        <v>7.08</v>
      </c>
      <c r="K1472" s="23">
        <v>7.08</v>
      </c>
      <c r="L1472" s="23">
        <v>2.4</v>
      </c>
      <c r="M1472" s="23">
        <v>2.4</v>
      </c>
      <c r="N1472" s="23">
        <v>2.2000000000000002</v>
      </c>
      <c r="O1472" s="23">
        <f t="shared" si="25"/>
        <v>2.88</v>
      </c>
      <c r="P1472" s="15">
        <v>0</v>
      </c>
      <c r="Q1472" s="15">
        <v>2.4106000000000001</v>
      </c>
      <c r="R1472" s="24">
        <v>47</v>
      </c>
      <c r="S1472" s="41">
        <v>1</v>
      </c>
      <c r="T1472" s="24">
        <f t="shared" si="29"/>
        <v>2.4106000000000001</v>
      </c>
      <c r="U1472" s="22">
        <v>1</v>
      </c>
      <c r="V1472" s="24">
        <v>2.4106000000000001</v>
      </c>
      <c r="W1472" s="15">
        <v>24</v>
      </c>
      <c r="X1472" s="141" t="s">
        <v>1746</v>
      </c>
      <c r="Y1472" s="141" t="s">
        <v>1746</v>
      </c>
      <c r="Z1472" s="25" t="s">
        <v>1592</v>
      </c>
    </row>
    <row r="1473" spans="1:26" x14ac:dyDescent="0.25">
      <c r="A1473" s="29">
        <v>1472</v>
      </c>
      <c r="B1473" s="1" t="s">
        <v>375</v>
      </c>
      <c r="C1473" s="1" t="s">
        <v>948</v>
      </c>
      <c r="D1473" s="10">
        <v>45166</v>
      </c>
      <c r="E1473" s="7">
        <v>0.33333333333333331</v>
      </c>
      <c r="F1473" s="7">
        <v>0.33333333333333331</v>
      </c>
      <c r="G1473" s="22">
        <v>1200</v>
      </c>
      <c r="H1473" s="22" t="s">
        <v>385</v>
      </c>
      <c r="I1473" s="23">
        <v>7.08</v>
      </c>
      <c r="J1473" s="23">
        <v>7.08</v>
      </c>
      <c r="K1473" s="23">
        <v>7.03</v>
      </c>
      <c r="L1473" s="23">
        <v>2.2000000000000002</v>
      </c>
      <c r="M1473" s="23">
        <v>2.4</v>
      </c>
      <c r="N1473" s="23">
        <v>2.4</v>
      </c>
      <c r="O1473" s="23">
        <f t="shared" si="25"/>
        <v>2.88</v>
      </c>
      <c r="P1473" s="15">
        <v>0</v>
      </c>
      <c r="Q1473" s="15">
        <v>2.4375</v>
      </c>
      <c r="R1473" s="24">
        <v>54</v>
      </c>
      <c r="S1473" s="41">
        <v>1</v>
      </c>
      <c r="T1473" s="24">
        <f t="shared" si="29"/>
        <v>2.4375</v>
      </c>
      <c r="U1473" s="22">
        <v>1</v>
      </c>
      <c r="V1473" s="24">
        <v>2.4375</v>
      </c>
      <c r="W1473" s="15">
        <v>24</v>
      </c>
      <c r="X1473" s="141" t="s">
        <v>1746</v>
      </c>
      <c r="Y1473" s="141" t="s">
        <v>1746</v>
      </c>
      <c r="Z1473" s="25" t="s">
        <v>1599</v>
      </c>
    </row>
    <row r="1474" spans="1:26" x14ac:dyDescent="0.25">
      <c r="A1474" s="29">
        <v>1473</v>
      </c>
      <c r="B1474" s="1" t="s">
        <v>375</v>
      </c>
      <c r="C1474" s="1" t="s">
        <v>948</v>
      </c>
      <c r="D1474" s="10">
        <v>45167</v>
      </c>
      <c r="E1474" s="7">
        <v>0.33333333333333331</v>
      </c>
      <c r="F1474" s="7">
        <v>0.33333333333333331</v>
      </c>
      <c r="G1474" s="22">
        <v>1200</v>
      </c>
      <c r="H1474" s="22" t="s">
        <v>385</v>
      </c>
      <c r="I1474" s="23">
        <v>7.03</v>
      </c>
      <c r="J1474" s="23">
        <v>7.08</v>
      </c>
      <c r="K1474" s="23">
        <v>7.08</v>
      </c>
      <c r="L1474" s="23">
        <v>2.4</v>
      </c>
      <c r="M1474" s="23">
        <v>2.4</v>
      </c>
      <c r="N1474" s="23">
        <v>2</v>
      </c>
      <c r="O1474" s="23">
        <f t="shared" ref="O1474:O1624" si="30">G1474/10000*W1474</f>
        <v>2.88</v>
      </c>
      <c r="P1474" s="15">
        <v>0</v>
      </c>
      <c r="Q1474" s="15">
        <v>2.3096999999999999</v>
      </c>
      <c r="R1474" s="24">
        <v>59</v>
      </c>
      <c r="S1474" s="41">
        <v>1</v>
      </c>
      <c r="T1474" s="24">
        <f t="shared" si="29"/>
        <v>2.3096999999999999</v>
      </c>
      <c r="U1474" s="22">
        <v>1</v>
      </c>
      <c r="V1474" s="24">
        <v>2.3096999999999999</v>
      </c>
      <c r="W1474" s="15">
        <v>24</v>
      </c>
      <c r="X1474" s="141" t="s">
        <v>1746</v>
      </c>
      <c r="Y1474" s="141" t="s">
        <v>1746</v>
      </c>
      <c r="Z1474" s="25" t="s">
        <v>1603</v>
      </c>
    </row>
    <row r="1475" spans="1:26" x14ac:dyDescent="0.25">
      <c r="A1475" s="29">
        <v>1474</v>
      </c>
      <c r="B1475" s="1" t="s">
        <v>375</v>
      </c>
      <c r="C1475" s="1" t="s">
        <v>948</v>
      </c>
      <c r="D1475" s="10">
        <v>45168</v>
      </c>
      <c r="E1475" s="7">
        <v>0.33333333333333331</v>
      </c>
      <c r="F1475" s="7">
        <v>0.33333333333333331</v>
      </c>
      <c r="G1475" s="22">
        <v>1200</v>
      </c>
      <c r="H1475" s="22" t="s">
        <v>385</v>
      </c>
      <c r="I1475" s="23">
        <v>7.08</v>
      </c>
      <c r="J1475" s="23">
        <v>7.08</v>
      </c>
      <c r="K1475" s="23">
        <v>7.08</v>
      </c>
      <c r="L1475" s="23">
        <v>2</v>
      </c>
      <c r="M1475" s="23">
        <v>2.2000000000000002</v>
      </c>
      <c r="N1475" s="23">
        <v>2.1</v>
      </c>
      <c r="O1475" s="23">
        <f t="shared" si="30"/>
        <v>2.88</v>
      </c>
      <c r="P1475" s="15">
        <v>0</v>
      </c>
      <c r="Q1475" s="15">
        <v>2.3050999999999999</v>
      </c>
      <c r="R1475" s="24">
        <v>55</v>
      </c>
      <c r="S1475" s="41">
        <v>1</v>
      </c>
      <c r="T1475" s="24">
        <f t="shared" si="29"/>
        <v>2.3050999999999999</v>
      </c>
      <c r="U1475" s="22">
        <v>1</v>
      </c>
      <c r="V1475" s="24">
        <v>2.3050999999999999</v>
      </c>
      <c r="W1475" s="15">
        <v>24</v>
      </c>
      <c r="X1475" s="141" t="s">
        <v>1746</v>
      </c>
      <c r="Y1475" s="141" t="s">
        <v>1746</v>
      </c>
      <c r="Z1475" s="25" t="s">
        <v>1610</v>
      </c>
    </row>
    <row r="1476" spans="1:26" x14ac:dyDescent="0.25">
      <c r="A1476" s="29">
        <v>1475</v>
      </c>
      <c r="B1476" s="1" t="s">
        <v>375</v>
      </c>
      <c r="C1476" s="1" t="s">
        <v>948</v>
      </c>
      <c r="D1476" s="10">
        <v>45169</v>
      </c>
      <c r="E1476" s="7">
        <v>0.33333333333333331</v>
      </c>
      <c r="F1476" s="7">
        <v>0.33333333333333331</v>
      </c>
      <c r="G1476" s="22">
        <v>1200</v>
      </c>
      <c r="H1476" s="22" t="s">
        <v>385</v>
      </c>
      <c r="I1476" s="23">
        <v>7.08</v>
      </c>
      <c r="J1476" s="23">
        <v>7.08</v>
      </c>
      <c r="K1476" s="23">
        <v>7.08</v>
      </c>
      <c r="L1476" s="23">
        <v>2.1</v>
      </c>
      <c r="M1476" s="23">
        <v>2.2000000000000002</v>
      </c>
      <c r="N1476" s="23">
        <v>2.1</v>
      </c>
      <c r="O1476" s="23">
        <f t="shared" si="30"/>
        <v>2.88</v>
      </c>
      <c r="P1476" s="15">
        <v>0</v>
      </c>
      <c r="Q1476" s="15">
        <v>2.2869999999999999</v>
      </c>
      <c r="R1476" s="24">
        <v>56</v>
      </c>
      <c r="S1476" s="41">
        <v>1</v>
      </c>
      <c r="T1476" s="24">
        <f t="shared" si="29"/>
        <v>2.2869999999999999</v>
      </c>
      <c r="U1476" s="41">
        <v>1</v>
      </c>
      <c r="V1476" s="24">
        <v>2.2869999999999999</v>
      </c>
      <c r="W1476" s="15">
        <v>24</v>
      </c>
      <c r="X1476" s="141" t="s">
        <v>1746</v>
      </c>
      <c r="Y1476" s="141" t="s">
        <v>1746</v>
      </c>
      <c r="Z1476" s="25" t="s">
        <v>1613</v>
      </c>
    </row>
    <row r="1477" spans="1:26" x14ac:dyDescent="0.25">
      <c r="A1477" s="29">
        <v>1476</v>
      </c>
      <c r="B1477" s="1" t="s">
        <v>1621</v>
      </c>
      <c r="C1477" s="1" t="s">
        <v>948</v>
      </c>
      <c r="D1477" s="10">
        <v>45170</v>
      </c>
      <c r="E1477" s="7">
        <v>0.33333333333333331</v>
      </c>
      <c r="F1477" s="7">
        <v>0.33333333333333331</v>
      </c>
      <c r="G1477" s="22">
        <v>1200</v>
      </c>
      <c r="H1477" s="22" t="s">
        <v>385</v>
      </c>
      <c r="I1477" s="23">
        <v>7.08</v>
      </c>
      <c r="J1477" s="23">
        <v>7.08</v>
      </c>
      <c r="K1477" s="23">
        <v>7.08</v>
      </c>
      <c r="L1477" s="23">
        <v>2.1</v>
      </c>
      <c r="M1477" s="23">
        <v>2.2000000000000002</v>
      </c>
      <c r="N1477" s="23">
        <v>2.2000000000000002</v>
      </c>
      <c r="O1477" s="23">
        <f t="shared" si="30"/>
        <v>2.88</v>
      </c>
      <c r="P1477" s="15">
        <v>0</v>
      </c>
      <c r="Q1477" s="15">
        <v>2.2924000000000002</v>
      </c>
      <c r="R1477" s="24">
        <v>56</v>
      </c>
      <c r="S1477" s="41">
        <v>1</v>
      </c>
      <c r="T1477" s="24">
        <f t="shared" si="29"/>
        <v>2.2924000000000002</v>
      </c>
      <c r="U1477" s="22">
        <v>1</v>
      </c>
      <c r="V1477" s="24">
        <v>2.2924000000000002</v>
      </c>
      <c r="W1477" s="15">
        <v>24</v>
      </c>
      <c r="X1477" s="141" t="s">
        <v>1746</v>
      </c>
      <c r="Y1477" s="141" t="s">
        <v>1746</v>
      </c>
      <c r="Z1477" s="25" t="s">
        <v>1622</v>
      </c>
    </row>
    <row r="1478" spans="1:26" x14ac:dyDescent="0.25">
      <c r="A1478" s="29">
        <v>1477</v>
      </c>
      <c r="B1478" s="1" t="s">
        <v>1624</v>
      </c>
      <c r="C1478" s="1" t="s">
        <v>1625</v>
      </c>
      <c r="D1478" s="10">
        <v>45171</v>
      </c>
      <c r="E1478" s="7">
        <v>0.4201388888888889</v>
      </c>
      <c r="F1478" s="7">
        <v>0.79166666666666663</v>
      </c>
      <c r="G1478" s="22">
        <v>1200</v>
      </c>
      <c r="H1478" s="22" t="s">
        <v>1626</v>
      </c>
      <c r="I1478" s="23">
        <v>5.03</v>
      </c>
      <c r="J1478" s="23">
        <v>7.99</v>
      </c>
      <c r="K1478" s="23">
        <v>7.03</v>
      </c>
      <c r="L1478" s="23">
        <v>0</v>
      </c>
      <c r="M1478" s="23">
        <v>8.3000000000000007</v>
      </c>
      <c r="N1478" s="23">
        <v>7.7</v>
      </c>
      <c r="O1478" s="23">
        <f t="shared" si="30"/>
        <v>0.97000000000000008</v>
      </c>
      <c r="P1478" s="15">
        <v>0</v>
      </c>
      <c r="Q1478" s="15">
        <v>5.4100999999999999</v>
      </c>
      <c r="R1478" s="24">
        <v>16</v>
      </c>
      <c r="S1478" s="41">
        <v>1</v>
      </c>
      <c r="T1478" s="24">
        <f t="shared" si="29"/>
        <v>5.4100999999999999</v>
      </c>
      <c r="U1478" s="22">
        <v>1</v>
      </c>
      <c r="V1478" s="24">
        <v>5.4100999999999999</v>
      </c>
      <c r="W1478" s="15">
        <f>8+5/60</f>
        <v>8.0833333333333339</v>
      </c>
      <c r="X1478" s="141" t="s">
        <v>1746</v>
      </c>
      <c r="Y1478" s="141" t="s">
        <v>1746</v>
      </c>
      <c r="Z1478" s="25" t="s">
        <v>1627</v>
      </c>
    </row>
    <row r="1479" spans="1:26" x14ac:dyDescent="0.25">
      <c r="A1479" s="29">
        <v>1478</v>
      </c>
      <c r="B1479" s="1" t="s">
        <v>1621</v>
      </c>
      <c r="C1479" s="1" t="s">
        <v>948</v>
      </c>
      <c r="D1479" s="10">
        <v>45171</v>
      </c>
      <c r="E1479" s="7">
        <v>0.33333333333333331</v>
      </c>
      <c r="F1479" s="7">
        <v>0.33333333333333331</v>
      </c>
      <c r="G1479" s="22">
        <v>1200</v>
      </c>
      <c r="H1479" s="22" t="s">
        <v>385</v>
      </c>
      <c r="I1479" s="23">
        <v>7.08</v>
      </c>
      <c r="J1479" s="23">
        <v>7.08</v>
      </c>
      <c r="K1479" s="23">
        <v>7.08</v>
      </c>
      <c r="L1479" s="23">
        <v>2.2000000000000002</v>
      </c>
      <c r="M1479" s="23">
        <v>2.2000000000000002</v>
      </c>
      <c r="N1479" s="23">
        <v>2</v>
      </c>
      <c r="O1479" s="23">
        <f t="shared" si="30"/>
        <v>2.88</v>
      </c>
      <c r="P1479" s="15">
        <v>0</v>
      </c>
      <c r="Q1479" s="15">
        <v>2.2848000000000002</v>
      </c>
      <c r="R1479" s="24">
        <v>58</v>
      </c>
      <c r="S1479" s="41">
        <v>1</v>
      </c>
      <c r="T1479" s="24">
        <f t="shared" si="29"/>
        <v>2.2848000000000002</v>
      </c>
      <c r="U1479" s="22">
        <v>1</v>
      </c>
      <c r="V1479" s="24">
        <v>2.2848000000000002</v>
      </c>
      <c r="W1479" s="15">
        <v>24</v>
      </c>
      <c r="X1479" s="141" t="s">
        <v>1746</v>
      </c>
      <c r="Y1479" s="141" t="s">
        <v>1746</v>
      </c>
      <c r="Z1479" s="25" t="s">
        <v>1628</v>
      </c>
    </row>
    <row r="1480" spans="1:26" x14ac:dyDescent="0.25">
      <c r="A1480" s="29">
        <v>1479</v>
      </c>
      <c r="B1480" s="1" t="s">
        <v>375</v>
      </c>
      <c r="C1480" s="1" t="s">
        <v>948</v>
      </c>
      <c r="D1480" s="10">
        <v>45172</v>
      </c>
      <c r="E1480" s="7">
        <v>0.33333333333333331</v>
      </c>
      <c r="F1480" s="7">
        <v>0.33333333333333331</v>
      </c>
      <c r="G1480" s="22">
        <v>1200</v>
      </c>
      <c r="H1480" s="22" t="s">
        <v>385</v>
      </c>
      <c r="I1480" s="23">
        <v>7.08</v>
      </c>
      <c r="J1480" s="23">
        <v>7.08</v>
      </c>
      <c r="K1480" s="23">
        <v>7.08</v>
      </c>
      <c r="L1480" s="23">
        <v>2</v>
      </c>
      <c r="M1480" s="23">
        <v>2.2000000000000002</v>
      </c>
      <c r="N1480" s="23">
        <v>2</v>
      </c>
      <c r="O1480" s="23">
        <f t="shared" si="30"/>
        <v>2.88</v>
      </c>
      <c r="P1480" s="15">
        <v>0</v>
      </c>
      <c r="Q1480" s="15">
        <v>2.2157</v>
      </c>
      <c r="R1480" s="24">
        <v>58</v>
      </c>
      <c r="S1480" s="41">
        <v>1</v>
      </c>
      <c r="T1480" s="24">
        <f t="shared" si="29"/>
        <v>2.2157</v>
      </c>
      <c r="U1480" s="22">
        <v>1</v>
      </c>
      <c r="V1480" s="24">
        <v>2.2157</v>
      </c>
      <c r="W1480" s="15">
        <v>24</v>
      </c>
      <c r="X1480" s="141" t="s">
        <v>1746</v>
      </c>
      <c r="Y1480" s="141" t="s">
        <v>1746</v>
      </c>
      <c r="Z1480" s="25" t="s">
        <v>1637</v>
      </c>
    </row>
    <row r="1481" spans="1:26" x14ac:dyDescent="0.25">
      <c r="A1481" s="29">
        <v>1480</v>
      </c>
      <c r="B1481" s="1" t="s">
        <v>1638</v>
      </c>
      <c r="C1481" s="1" t="s">
        <v>1639</v>
      </c>
      <c r="D1481" s="10">
        <v>45172</v>
      </c>
      <c r="E1481" s="7">
        <v>0.43055555555555558</v>
      </c>
      <c r="F1481" s="7">
        <v>0.76388888888888884</v>
      </c>
      <c r="G1481" s="22">
        <v>1200</v>
      </c>
      <c r="H1481" s="22" t="s">
        <v>1640</v>
      </c>
      <c r="I1481" s="23">
        <v>7.58</v>
      </c>
      <c r="J1481" s="23">
        <v>23.42</v>
      </c>
      <c r="K1481" s="23">
        <v>23.42</v>
      </c>
      <c r="L1481" s="23">
        <v>0</v>
      </c>
      <c r="M1481" s="23">
        <v>5.3</v>
      </c>
      <c r="N1481" s="23">
        <v>3.9</v>
      </c>
      <c r="O1481" s="23">
        <f t="shared" si="30"/>
        <v>0.96</v>
      </c>
      <c r="P1481" s="15">
        <v>0</v>
      </c>
      <c r="Q1481" s="15">
        <v>0.16639999999999999</v>
      </c>
      <c r="R1481" s="24">
        <v>1</v>
      </c>
      <c r="S1481" s="41">
        <v>5</v>
      </c>
      <c r="T1481" s="24">
        <f t="shared" si="29"/>
        <v>0.83199999999999996</v>
      </c>
      <c r="U1481" s="22">
        <v>27</v>
      </c>
      <c r="V1481" s="24">
        <v>3.6046999999999998</v>
      </c>
      <c r="W1481" s="15">
        <v>8</v>
      </c>
      <c r="X1481" s="141" t="s">
        <v>1746</v>
      </c>
      <c r="Y1481" s="141" t="s">
        <v>1746</v>
      </c>
      <c r="Z1481" s="25" t="s">
        <v>1641</v>
      </c>
    </row>
    <row r="1482" spans="1:26" x14ac:dyDescent="0.25">
      <c r="A1482" s="29">
        <v>1481</v>
      </c>
      <c r="B1482" s="1" t="s">
        <v>375</v>
      </c>
      <c r="C1482" s="1" t="s">
        <v>948</v>
      </c>
      <c r="D1482" s="10">
        <v>45173</v>
      </c>
      <c r="E1482" s="7">
        <v>0.33333333333333331</v>
      </c>
      <c r="F1482" s="7">
        <v>0.33333333333333331</v>
      </c>
      <c r="G1482" s="22">
        <v>1200</v>
      </c>
      <c r="H1482" s="22" t="s">
        <v>385</v>
      </c>
      <c r="I1482" s="23">
        <v>7.08</v>
      </c>
      <c r="J1482" s="23">
        <v>7.49</v>
      </c>
      <c r="K1482" s="23">
        <v>7.11</v>
      </c>
      <c r="L1482" s="23">
        <v>2.2000000000000002</v>
      </c>
      <c r="M1482" s="23">
        <v>4.5999999999999996</v>
      </c>
      <c r="N1482" s="23">
        <v>2</v>
      </c>
      <c r="O1482" s="23">
        <f t="shared" si="30"/>
        <v>2.88</v>
      </c>
      <c r="P1482" s="15">
        <v>0</v>
      </c>
      <c r="Q1482" s="15">
        <v>2.7818000000000001</v>
      </c>
      <c r="R1482" s="24">
        <v>63</v>
      </c>
      <c r="S1482" s="41">
        <v>1</v>
      </c>
      <c r="T1482" s="24">
        <f t="shared" si="29"/>
        <v>2.7818000000000001</v>
      </c>
      <c r="U1482" s="22">
        <v>1</v>
      </c>
      <c r="V1482" s="24">
        <v>2.7818000000000001</v>
      </c>
      <c r="W1482" s="15">
        <v>24</v>
      </c>
      <c r="X1482" s="141" t="s">
        <v>1746</v>
      </c>
      <c r="Y1482" s="141" t="s">
        <v>1746</v>
      </c>
      <c r="Z1482" s="25" t="s">
        <v>1650</v>
      </c>
    </row>
    <row r="1483" spans="1:26" x14ac:dyDescent="0.25">
      <c r="A1483" s="29">
        <v>1482</v>
      </c>
      <c r="B1483" s="1" t="s">
        <v>1653</v>
      </c>
      <c r="C1483" s="1" t="s">
        <v>948</v>
      </c>
      <c r="D1483" s="10">
        <v>45174</v>
      </c>
      <c r="E1483" s="7">
        <v>0.33333333333333331</v>
      </c>
      <c r="F1483" s="7">
        <v>0.33333333333333331</v>
      </c>
      <c r="G1483" s="22">
        <v>1200</v>
      </c>
      <c r="H1483" s="22" t="s">
        <v>385</v>
      </c>
      <c r="I1483" s="23">
        <v>7.11</v>
      </c>
      <c r="J1483" s="23">
        <v>7.11</v>
      </c>
      <c r="K1483" s="23">
        <v>7.11</v>
      </c>
      <c r="L1483" s="23">
        <v>2</v>
      </c>
      <c r="M1483" s="23">
        <v>2.2000000000000002</v>
      </c>
      <c r="N1483" s="23">
        <v>2</v>
      </c>
      <c r="O1483" s="23">
        <f t="shared" si="30"/>
        <v>2.88</v>
      </c>
      <c r="P1483" s="15">
        <v>0</v>
      </c>
      <c r="Q1483" s="15">
        <v>2.3113000000000001</v>
      </c>
      <c r="R1483" s="24">
        <v>62</v>
      </c>
      <c r="S1483" s="41">
        <v>1</v>
      </c>
      <c r="T1483" s="24">
        <f t="shared" si="29"/>
        <v>2.3113000000000001</v>
      </c>
      <c r="U1483" s="22">
        <v>1</v>
      </c>
      <c r="V1483" s="24">
        <v>2.3113000000000001</v>
      </c>
      <c r="W1483" s="15">
        <v>24</v>
      </c>
      <c r="X1483" s="141" t="s">
        <v>1746</v>
      </c>
      <c r="Y1483" s="141" t="s">
        <v>1746</v>
      </c>
      <c r="Z1483" s="25" t="s">
        <v>1654</v>
      </c>
    </row>
    <row r="1484" spans="1:26" x14ac:dyDescent="0.25">
      <c r="A1484" s="29">
        <v>1483</v>
      </c>
      <c r="B1484" s="1" t="s">
        <v>375</v>
      </c>
      <c r="C1484" s="1" t="s">
        <v>948</v>
      </c>
      <c r="D1484" s="10">
        <v>45175</v>
      </c>
      <c r="E1484" s="7">
        <v>0.33333333333333331</v>
      </c>
      <c r="F1484" s="7">
        <v>0.33333333333333331</v>
      </c>
      <c r="G1484" s="22">
        <v>1200</v>
      </c>
      <c r="H1484" s="22" t="s">
        <v>385</v>
      </c>
      <c r="I1484" s="23">
        <v>7.11</v>
      </c>
      <c r="J1484" s="23">
        <v>7.11</v>
      </c>
      <c r="K1484" s="23">
        <v>7.11</v>
      </c>
      <c r="L1484" s="23">
        <v>2</v>
      </c>
      <c r="M1484" s="23">
        <v>2.4</v>
      </c>
      <c r="N1484" s="23">
        <v>2.4</v>
      </c>
      <c r="O1484" s="23">
        <f t="shared" si="30"/>
        <v>2.88</v>
      </c>
      <c r="P1484" s="15">
        <v>0</v>
      </c>
      <c r="Q1484" s="15">
        <v>2.2890000000000001</v>
      </c>
      <c r="R1484" s="24">
        <v>45</v>
      </c>
      <c r="S1484" s="41">
        <v>1</v>
      </c>
      <c r="T1484" s="24">
        <f t="shared" si="29"/>
        <v>2.2890000000000001</v>
      </c>
      <c r="U1484" s="22">
        <v>1</v>
      </c>
      <c r="V1484" s="24">
        <v>2.2890000000000001</v>
      </c>
      <c r="W1484" s="15">
        <v>24</v>
      </c>
      <c r="X1484" s="141" t="s">
        <v>1746</v>
      </c>
      <c r="Y1484" s="141" t="s">
        <v>1746</v>
      </c>
      <c r="Z1484" s="25" t="s">
        <v>1662</v>
      </c>
    </row>
    <row r="1485" spans="1:26" x14ac:dyDescent="0.25">
      <c r="A1485" s="29">
        <v>1484</v>
      </c>
      <c r="B1485" s="1" t="s">
        <v>375</v>
      </c>
      <c r="C1485" s="1" t="s">
        <v>948</v>
      </c>
      <c r="D1485" s="10">
        <v>45176</v>
      </c>
      <c r="E1485" s="7">
        <v>0.33333333333333331</v>
      </c>
      <c r="F1485" s="7">
        <v>0.33333333333333331</v>
      </c>
      <c r="G1485" s="22">
        <v>1200</v>
      </c>
      <c r="H1485" s="22" t="s">
        <v>385</v>
      </c>
      <c r="I1485" s="23">
        <v>7.11</v>
      </c>
      <c r="J1485" s="23">
        <v>7.11</v>
      </c>
      <c r="K1485" s="23">
        <v>7.06</v>
      </c>
      <c r="L1485" s="23">
        <v>2.4</v>
      </c>
      <c r="M1485" s="23">
        <v>2.4</v>
      </c>
      <c r="N1485" s="23">
        <v>2.2000000000000002</v>
      </c>
      <c r="O1485" s="23">
        <f t="shared" si="30"/>
        <v>2.88</v>
      </c>
      <c r="P1485" s="15">
        <v>0</v>
      </c>
      <c r="Q1485" s="15">
        <v>2.3814000000000002</v>
      </c>
      <c r="R1485" s="24">
        <v>32</v>
      </c>
      <c r="S1485" s="41">
        <v>1</v>
      </c>
      <c r="T1485" s="24">
        <f t="shared" si="29"/>
        <v>2.3814000000000002</v>
      </c>
      <c r="U1485" s="22">
        <v>1</v>
      </c>
      <c r="V1485" s="24">
        <v>2.3814000000000002</v>
      </c>
      <c r="W1485" s="15">
        <v>24</v>
      </c>
      <c r="X1485" s="141" t="s">
        <v>1746</v>
      </c>
      <c r="Y1485" s="141" t="s">
        <v>1746</v>
      </c>
      <c r="Z1485" s="25" t="s">
        <v>1673</v>
      </c>
    </row>
    <row r="1486" spans="1:26" x14ac:dyDescent="0.25">
      <c r="A1486" s="29">
        <v>1485</v>
      </c>
      <c r="B1486" s="1" t="s">
        <v>375</v>
      </c>
      <c r="C1486" s="1" t="s">
        <v>948</v>
      </c>
      <c r="D1486" s="10">
        <v>45177</v>
      </c>
      <c r="E1486" s="7">
        <v>0.33333333333333331</v>
      </c>
      <c r="F1486" s="7">
        <v>0.33333333333333331</v>
      </c>
      <c r="G1486" s="22">
        <v>1200</v>
      </c>
      <c r="H1486" s="22" t="s">
        <v>385</v>
      </c>
      <c r="I1486" s="23">
        <v>7.06</v>
      </c>
      <c r="J1486" s="23">
        <v>7.11</v>
      </c>
      <c r="K1486" s="23">
        <v>7.06</v>
      </c>
      <c r="L1486" s="23">
        <v>2.2000000000000002</v>
      </c>
      <c r="M1486" s="23">
        <v>2.2000000000000002</v>
      </c>
      <c r="N1486" s="23">
        <v>2.2000000000000002</v>
      </c>
      <c r="O1486" s="23">
        <f t="shared" si="30"/>
        <v>2.88</v>
      </c>
      <c r="P1486" s="15">
        <v>0</v>
      </c>
      <c r="Q1486" s="15">
        <v>2.5346000000000002</v>
      </c>
      <c r="R1486" s="24">
        <v>30</v>
      </c>
      <c r="S1486" s="41">
        <v>1</v>
      </c>
      <c r="T1486" s="24">
        <f t="shared" si="29"/>
        <v>2.5346000000000002</v>
      </c>
      <c r="U1486" s="22">
        <v>1</v>
      </c>
      <c r="V1486" s="24">
        <v>2.5346000000000002</v>
      </c>
      <c r="W1486" s="15">
        <v>24</v>
      </c>
      <c r="X1486" s="141" t="s">
        <v>1746</v>
      </c>
      <c r="Y1486" s="141" t="s">
        <v>1746</v>
      </c>
      <c r="Z1486" s="25" t="s">
        <v>1684</v>
      </c>
    </row>
    <row r="1487" spans="1:26" x14ac:dyDescent="0.25">
      <c r="A1487" s="29">
        <v>1486</v>
      </c>
      <c r="B1487" s="1" t="s">
        <v>375</v>
      </c>
      <c r="C1487" s="1" t="s">
        <v>948</v>
      </c>
      <c r="D1487" s="10">
        <v>45178</v>
      </c>
      <c r="E1487" s="7">
        <v>0.33333333333333331</v>
      </c>
      <c r="F1487" s="7">
        <v>0.33333333333333331</v>
      </c>
      <c r="G1487" s="22">
        <v>1200</v>
      </c>
      <c r="H1487" s="22" t="s">
        <v>385</v>
      </c>
      <c r="I1487" s="23">
        <v>7.06</v>
      </c>
      <c r="J1487" s="23">
        <v>7.06</v>
      </c>
      <c r="K1487" s="23">
        <v>7.06</v>
      </c>
      <c r="L1487" s="23">
        <v>2.2000000000000002</v>
      </c>
      <c r="M1487" s="23">
        <v>2.2999999999999998</v>
      </c>
      <c r="N1487" s="23">
        <v>2.2000000000000002</v>
      </c>
      <c r="O1487" s="23">
        <f t="shared" si="30"/>
        <v>2.88</v>
      </c>
      <c r="P1487" s="15">
        <v>0</v>
      </c>
      <c r="Q1487" s="15">
        <v>2.5871</v>
      </c>
      <c r="R1487" s="24">
        <v>30</v>
      </c>
      <c r="S1487" s="41">
        <v>1</v>
      </c>
      <c r="T1487" s="24">
        <f t="shared" si="29"/>
        <v>2.5871</v>
      </c>
      <c r="U1487" s="22">
        <v>1</v>
      </c>
      <c r="V1487" s="24">
        <v>2.5871</v>
      </c>
      <c r="W1487" s="15">
        <v>24</v>
      </c>
      <c r="X1487" s="141" t="s">
        <v>1746</v>
      </c>
      <c r="Y1487" s="141" t="s">
        <v>1746</v>
      </c>
      <c r="Z1487" s="25" t="s">
        <v>1690</v>
      </c>
    </row>
    <row r="1488" spans="1:26" x14ac:dyDescent="0.25">
      <c r="A1488" s="29">
        <v>1487</v>
      </c>
      <c r="B1488" s="1" t="s">
        <v>375</v>
      </c>
      <c r="C1488" s="1" t="s">
        <v>948</v>
      </c>
      <c r="D1488" s="10">
        <v>45179</v>
      </c>
      <c r="E1488" s="7">
        <v>0.33333333333333331</v>
      </c>
      <c r="F1488" s="7">
        <v>0.33333333333333331</v>
      </c>
      <c r="G1488" s="22">
        <v>1200</v>
      </c>
      <c r="H1488" s="22" t="s">
        <v>385</v>
      </c>
      <c r="I1488" s="23">
        <v>7.06</v>
      </c>
      <c r="J1488" s="23">
        <v>7.06</v>
      </c>
      <c r="K1488" s="23">
        <v>6.92</v>
      </c>
      <c r="L1488" s="23">
        <v>2.2000000000000002</v>
      </c>
      <c r="M1488" s="23">
        <v>2.5</v>
      </c>
      <c r="N1488" s="23">
        <v>2.2000000000000002</v>
      </c>
      <c r="O1488" s="23">
        <f t="shared" si="30"/>
        <v>2.88</v>
      </c>
      <c r="P1488" s="15">
        <v>0</v>
      </c>
      <c r="Q1488" s="15">
        <v>2.6934</v>
      </c>
      <c r="R1488" s="24">
        <v>28</v>
      </c>
      <c r="S1488" s="41">
        <v>1</v>
      </c>
      <c r="T1488" s="24">
        <f t="shared" si="29"/>
        <v>2.6934</v>
      </c>
      <c r="U1488" s="22">
        <v>1</v>
      </c>
      <c r="V1488" s="24">
        <v>2.6934</v>
      </c>
      <c r="W1488" s="15">
        <v>24</v>
      </c>
      <c r="X1488" s="141" t="s">
        <v>1746</v>
      </c>
      <c r="Y1488" s="141" t="s">
        <v>1746</v>
      </c>
      <c r="Z1488" s="25" t="s">
        <v>3192</v>
      </c>
    </row>
    <row r="1489" spans="1:26" x14ac:dyDescent="0.25">
      <c r="A1489" s="29">
        <v>1488</v>
      </c>
      <c r="B1489" s="1" t="s">
        <v>375</v>
      </c>
      <c r="C1489" s="1" t="s">
        <v>948</v>
      </c>
      <c r="D1489" s="10">
        <v>45180</v>
      </c>
      <c r="E1489" s="7">
        <v>0.33333333333333331</v>
      </c>
      <c r="F1489" s="7">
        <v>0.47222222222222227</v>
      </c>
      <c r="G1489" s="22">
        <v>1200</v>
      </c>
      <c r="H1489" s="22" t="s">
        <v>385</v>
      </c>
      <c r="I1489" s="23">
        <v>6.92</v>
      </c>
      <c r="J1489" s="23">
        <v>6.92</v>
      </c>
      <c r="K1489" s="23">
        <v>6.92</v>
      </c>
      <c r="L1489" s="23">
        <v>2.2000000000000002</v>
      </c>
      <c r="M1489" s="23">
        <v>2.5</v>
      </c>
      <c r="N1489" s="23">
        <v>2.2999999999999998</v>
      </c>
      <c r="O1489" s="23">
        <f t="shared" si="30"/>
        <v>0.4</v>
      </c>
      <c r="P1489" s="15">
        <v>0</v>
      </c>
      <c r="Q1489" s="15">
        <v>2.8854000000000002</v>
      </c>
      <c r="R1489" s="24">
        <v>4</v>
      </c>
      <c r="S1489" s="41">
        <v>1</v>
      </c>
      <c r="T1489" s="24">
        <f t="shared" si="29"/>
        <v>2.8854000000000002</v>
      </c>
      <c r="U1489" s="22">
        <v>1</v>
      </c>
      <c r="V1489" s="24">
        <v>2.8854000000000002</v>
      </c>
      <c r="W1489" s="15">
        <f>3+20/60</f>
        <v>3.3333333333333335</v>
      </c>
      <c r="X1489" s="141" t="s">
        <v>1746</v>
      </c>
      <c r="Y1489" s="141" t="s">
        <v>1746</v>
      </c>
      <c r="Z1489" s="25" t="s">
        <v>3199</v>
      </c>
    </row>
    <row r="1490" spans="1:26" x14ac:dyDescent="0.25">
      <c r="A1490" s="29">
        <v>1489</v>
      </c>
      <c r="B1490" s="1" t="s">
        <v>647</v>
      </c>
      <c r="C1490" s="1" t="s">
        <v>948</v>
      </c>
      <c r="D1490" s="10">
        <v>45183</v>
      </c>
      <c r="E1490" s="7">
        <v>0.50694444444444442</v>
      </c>
      <c r="F1490" s="7">
        <v>0.59722222222222221</v>
      </c>
      <c r="G1490" s="22">
        <v>1200</v>
      </c>
      <c r="H1490" s="22" t="s">
        <v>4340</v>
      </c>
      <c r="I1490" s="23">
        <v>6.58</v>
      </c>
      <c r="J1490" s="23">
        <v>6.87</v>
      </c>
      <c r="K1490" s="23">
        <v>6.72</v>
      </c>
      <c r="L1490" s="23">
        <v>1</v>
      </c>
      <c r="M1490" s="23">
        <v>3.2</v>
      </c>
      <c r="N1490" s="23">
        <v>3</v>
      </c>
      <c r="O1490" s="23">
        <f t="shared" si="30"/>
        <v>0.25999999999999995</v>
      </c>
      <c r="P1490" s="15">
        <v>0</v>
      </c>
      <c r="Q1490" s="15">
        <v>2.0600999999999998</v>
      </c>
      <c r="R1490" s="24">
        <v>2</v>
      </c>
      <c r="S1490" s="41">
        <v>1</v>
      </c>
      <c r="T1490" s="24">
        <f t="shared" ref="T1490:T1535" si="31">(Q1490-P1490)*S1490</f>
        <v>2.0600999999999998</v>
      </c>
      <c r="U1490" s="22">
        <v>1</v>
      </c>
      <c r="V1490" s="24">
        <v>2.0600999999999998</v>
      </c>
      <c r="W1490" s="15">
        <f>2+10/60</f>
        <v>2.1666666666666665</v>
      </c>
      <c r="X1490" s="141" t="s">
        <v>1746</v>
      </c>
      <c r="Y1490" s="141" t="s">
        <v>1746</v>
      </c>
      <c r="Z1490" s="25" t="s">
        <v>4341</v>
      </c>
    </row>
    <row r="1491" spans="1:26" x14ac:dyDescent="0.25">
      <c r="A1491" s="29">
        <v>1490</v>
      </c>
      <c r="B1491" s="1" t="s">
        <v>4342</v>
      </c>
      <c r="C1491" s="1" t="s">
        <v>4343</v>
      </c>
      <c r="D1491" s="10">
        <v>45183</v>
      </c>
      <c r="E1491" s="7">
        <v>0.625</v>
      </c>
      <c r="F1491" s="7">
        <v>0.70833333333333337</v>
      </c>
      <c r="G1491" s="22">
        <v>1200</v>
      </c>
      <c r="H1491" s="22" t="s">
        <v>4344</v>
      </c>
      <c r="I1491" s="23">
        <v>12.73</v>
      </c>
      <c r="J1491" s="23">
        <v>13.88</v>
      </c>
      <c r="K1491" s="23">
        <v>13.88</v>
      </c>
      <c r="L1491" s="23">
        <v>0</v>
      </c>
      <c r="M1491" s="23">
        <v>0</v>
      </c>
      <c r="N1491" s="23">
        <v>0</v>
      </c>
      <c r="O1491" s="23">
        <f t="shared" si="30"/>
        <v>0.24</v>
      </c>
      <c r="P1491" s="15">
        <v>0</v>
      </c>
      <c r="Q1491" s="15">
        <v>4.6817000000000002</v>
      </c>
      <c r="R1491" s="24">
        <v>0</v>
      </c>
      <c r="S1491" s="41">
        <v>1</v>
      </c>
      <c r="T1491" s="24">
        <f t="shared" si="31"/>
        <v>4.6817000000000002</v>
      </c>
      <c r="U1491" s="22">
        <v>1</v>
      </c>
      <c r="V1491" s="24">
        <v>4.6817000000000002</v>
      </c>
      <c r="W1491" s="15">
        <v>2</v>
      </c>
      <c r="X1491" s="141" t="s">
        <v>1746</v>
      </c>
      <c r="Y1491" s="141" t="s">
        <v>1746</v>
      </c>
      <c r="Z1491" s="25" t="s">
        <v>4345</v>
      </c>
    </row>
    <row r="1492" spans="1:26" x14ac:dyDescent="0.25">
      <c r="A1492" s="29">
        <v>1491</v>
      </c>
      <c r="B1492" s="1" t="s">
        <v>647</v>
      </c>
      <c r="C1492" s="1" t="s">
        <v>819</v>
      </c>
      <c r="D1492" s="10">
        <v>45184</v>
      </c>
      <c r="E1492" s="7">
        <v>0.65972222222222221</v>
      </c>
      <c r="F1492" s="7">
        <v>0.82638888888888884</v>
      </c>
      <c r="G1492" s="22">
        <v>1200</v>
      </c>
      <c r="H1492" s="22" t="s">
        <v>385</v>
      </c>
      <c r="I1492" s="23">
        <v>2.15</v>
      </c>
      <c r="J1492" s="23">
        <v>2.15</v>
      </c>
      <c r="K1492" s="23">
        <v>1.94</v>
      </c>
      <c r="L1492" s="23">
        <v>3</v>
      </c>
      <c r="M1492" s="23">
        <v>3.2</v>
      </c>
      <c r="N1492" s="23">
        <v>3.2</v>
      </c>
      <c r="O1492" s="23">
        <f t="shared" si="30"/>
        <v>0.48</v>
      </c>
      <c r="P1492" s="15">
        <v>0</v>
      </c>
      <c r="Q1492" s="15">
        <v>1.2197</v>
      </c>
      <c r="R1492" s="24">
        <v>1</v>
      </c>
      <c r="S1492" s="41">
        <v>5</v>
      </c>
      <c r="T1492" s="24">
        <f t="shared" si="31"/>
        <v>6.0984999999999996</v>
      </c>
      <c r="U1492" s="22">
        <v>15</v>
      </c>
      <c r="V1492" s="24">
        <v>6.9698000000000002</v>
      </c>
      <c r="W1492" s="15">
        <v>4</v>
      </c>
      <c r="X1492" s="141" t="s">
        <v>1746</v>
      </c>
      <c r="Y1492" s="141" t="s">
        <v>1746</v>
      </c>
      <c r="Z1492" s="25" t="s">
        <v>4353</v>
      </c>
    </row>
    <row r="1493" spans="1:26" x14ac:dyDescent="0.25">
      <c r="A1493" s="29">
        <v>1492</v>
      </c>
      <c r="B1493" s="1" t="s">
        <v>4360</v>
      </c>
      <c r="C1493" s="1" t="s">
        <v>4361</v>
      </c>
      <c r="D1493" s="10">
        <v>45185</v>
      </c>
      <c r="E1493" s="7">
        <v>0.39583333333333331</v>
      </c>
      <c r="F1493" s="7">
        <v>0.52083333333333337</v>
      </c>
      <c r="G1493" s="22">
        <v>1200</v>
      </c>
      <c r="H1493" s="22" t="s">
        <v>4362</v>
      </c>
      <c r="I1493" s="23">
        <v>5.84</v>
      </c>
      <c r="J1493" s="23">
        <v>6.51</v>
      </c>
      <c r="K1493" s="23">
        <v>6.51</v>
      </c>
      <c r="L1493" s="23">
        <v>0</v>
      </c>
      <c r="M1493" s="23">
        <v>0</v>
      </c>
      <c r="N1493" s="23">
        <v>0</v>
      </c>
      <c r="O1493" s="23">
        <f t="shared" si="30"/>
        <v>0.36</v>
      </c>
      <c r="P1493" s="15">
        <v>0</v>
      </c>
      <c r="Q1493" s="15">
        <v>3.2696999999999998</v>
      </c>
      <c r="R1493" s="24">
        <v>0</v>
      </c>
      <c r="S1493" s="41">
        <v>1</v>
      </c>
      <c r="T1493" s="24">
        <f t="shared" si="31"/>
        <v>3.2696999999999998</v>
      </c>
      <c r="U1493" s="22">
        <v>1</v>
      </c>
      <c r="V1493" s="24">
        <v>3.2696999999999998</v>
      </c>
      <c r="W1493" s="15">
        <v>3</v>
      </c>
      <c r="X1493" s="141" t="s">
        <v>1746</v>
      </c>
      <c r="Y1493" s="141" t="s">
        <v>1746</v>
      </c>
      <c r="Z1493" s="25" t="s">
        <v>4363</v>
      </c>
    </row>
    <row r="1494" spans="1:26" x14ac:dyDescent="0.25">
      <c r="A1494" s="29">
        <v>1493</v>
      </c>
      <c r="B1494" s="1" t="s">
        <v>647</v>
      </c>
      <c r="C1494" s="1" t="s">
        <v>4370</v>
      </c>
      <c r="D1494" s="10">
        <v>45186</v>
      </c>
      <c r="E1494" s="7">
        <v>0.43055555555555558</v>
      </c>
      <c r="F1494" s="7">
        <v>0.76388888888888884</v>
      </c>
      <c r="G1494" s="22">
        <v>1200</v>
      </c>
      <c r="H1494" s="22" t="s">
        <v>4371</v>
      </c>
      <c r="I1494" s="23">
        <v>3.18</v>
      </c>
      <c r="J1494" s="23">
        <v>3.51</v>
      </c>
      <c r="K1494" s="23">
        <v>2.67</v>
      </c>
      <c r="L1494" s="23">
        <v>0</v>
      </c>
      <c r="M1494" s="23">
        <v>3.8</v>
      </c>
      <c r="N1494" s="23">
        <v>2.4</v>
      </c>
      <c r="O1494" s="23">
        <f t="shared" si="30"/>
        <v>0.96</v>
      </c>
      <c r="P1494" s="15">
        <v>0</v>
      </c>
      <c r="Q1494" s="15">
        <v>1.5690999999999999</v>
      </c>
      <c r="R1494" s="24">
        <v>6</v>
      </c>
      <c r="S1494" s="41">
        <v>5</v>
      </c>
      <c r="T1494" s="24">
        <f t="shared" si="31"/>
        <v>7.8454999999999995</v>
      </c>
      <c r="U1494" s="22">
        <v>6</v>
      </c>
      <c r="V1494" s="24">
        <v>8.0571000000000002</v>
      </c>
      <c r="W1494" s="15">
        <v>8</v>
      </c>
      <c r="X1494" s="141" t="s">
        <v>1746</v>
      </c>
      <c r="Y1494" s="141" t="s">
        <v>1746</v>
      </c>
      <c r="Z1494" s="25" t="s">
        <v>4372</v>
      </c>
    </row>
    <row r="1495" spans="1:26" x14ac:dyDescent="0.25">
      <c r="A1495" s="29">
        <v>1494</v>
      </c>
      <c r="B1495" s="1" t="s">
        <v>647</v>
      </c>
      <c r="C1495" s="1" t="s">
        <v>4373</v>
      </c>
      <c r="D1495" s="10">
        <v>45187</v>
      </c>
      <c r="E1495" s="7">
        <v>0.39930555555555558</v>
      </c>
      <c r="F1495" s="7">
        <v>0.73263888888888884</v>
      </c>
      <c r="G1495" s="22">
        <v>1200</v>
      </c>
      <c r="H1495" s="22" t="s">
        <v>4374</v>
      </c>
      <c r="I1495" s="23">
        <v>8.36</v>
      </c>
      <c r="J1495" s="23">
        <v>8.99</v>
      </c>
      <c r="K1495" s="23">
        <v>8.48</v>
      </c>
      <c r="L1495" s="23">
        <v>0</v>
      </c>
      <c r="M1495" s="23">
        <v>4.0999999999999996</v>
      </c>
      <c r="N1495" s="23">
        <v>2.2999999999999998</v>
      </c>
      <c r="O1495" s="23">
        <f t="shared" si="30"/>
        <v>0.96</v>
      </c>
      <c r="P1495" s="15">
        <v>0</v>
      </c>
      <c r="Q1495" s="15">
        <v>1.0482</v>
      </c>
      <c r="R1495" s="24">
        <v>0</v>
      </c>
      <c r="S1495" s="41">
        <v>5</v>
      </c>
      <c r="T1495" s="24">
        <f t="shared" si="31"/>
        <v>5.2409999999999997</v>
      </c>
      <c r="U1495" s="22">
        <v>8</v>
      </c>
      <c r="V1495" s="24">
        <v>7.8056999999999999</v>
      </c>
      <c r="W1495" s="15">
        <v>8</v>
      </c>
      <c r="X1495" s="141" t="s">
        <v>1746</v>
      </c>
      <c r="Y1495" s="141" t="s">
        <v>1746</v>
      </c>
      <c r="Z1495" s="25" t="s">
        <v>4375</v>
      </c>
    </row>
    <row r="1496" spans="1:26" x14ac:dyDescent="0.25">
      <c r="A1496" s="29">
        <v>1495</v>
      </c>
      <c r="B1496" s="1" t="s">
        <v>4379</v>
      </c>
      <c r="C1496" s="1" t="s">
        <v>4378</v>
      </c>
      <c r="D1496" s="10">
        <v>45188</v>
      </c>
      <c r="E1496" s="7">
        <v>0.44097222222222227</v>
      </c>
      <c r="F1496" s="7">
        <v>0.77430555555555547</v>
      </c>
      <c r="G1496" s="22">
        <v>1200</v>
      </c>
      <c r="H1496" s="22" t="s">
        <v>4380</v>
      </c>
      <c r="I1496" s="23">
        <v>3.16</v>
      </c>
      <c r="J1496" s="23">
        <v>3.82</v>
      </c>
      <c r="K1496" s="23">
        <v>2.5299999999999998</v>
      </c>
      <c r="L1496" s="23">
        <v>0</v>
      </c>
      <c r="M1496" s="23">
        <v>4</v>
      </c>
      <c r="N1496" s="23">
        <v>3.4</v>
      </c>
      <c r="O1496" s="23">
        <f t="shared" si="30"/>
        <v>0.96</v>
      </c>
      <c r="P1496" s="15">
        <v>0</v>
      </c>
      <c r="Q1496" s="15">
        <v>2.0670000000000002</v>
      </c>
      <c r="R1496" s="24">
        <v>1</v>
      </c>
      <c r="S1496" s="41">
        <v>5</v>
      </c>
      <c r="T1496" s="24">
        <f t="shared" si="31"/>
        <v>10.335000000000001</v>
      </c>
      <c r="U1496" s="22">
        <v>11</v>
      </c>
      <c r="V1496" s="24">
        <v>19.855799999999999</v>
      </c>
      <c r="W1496" s="15">
        <v>8</v>
      </c>
      <c r="X1496" s="141" t="s">
        <v>1746</v>
      </c>
      <c r="Y1496" s="141" t="s">
        <v>1746</v>
      </c>
      <c r="Z1496" s="25" t="s">
        <v>4381</v>
      </c>
    </row>
    <row r="1497" spans="1:26" x14ac:dyDescent="0.25">
      <c r="A1497" s="29">
        <v>1496</v>
      </c>
      <c r="B1497" s="1" t="s">
        <v>4385</v>
      </c>
      <c r="C1497" s="1" t="s">
        <v>4386</v>
      </c>
      <c r="D1497" s="10">
        <v>45189</v>
      </c>
      <c r="E1497" s="7">
        <v>0.4548611111111111</v>
      </c>
      <c r="F1497" s="7">
        <v>0.78819444444444453</v>
      </c>
      <c r="G1497" s="22">
        <v>1200</v>
      </c>
      <c r="H1497" s="22" t="s">
        <v>4387</v>
      </c>
      <c r="I1497" s="23">
        <v>1.86</v>
      </c>
      <c r="J1497" s="23">
        <v>7.2</v>
      </c>
      <c r="K1497" s="23">
        <v>2.02</v>
      </c>
      <c r="L1497" s="23">
        <v>0</v>
      </c>
      <c r="M1497" s="23">
        <v>5.5</v>
      </c>
      <c r="N1497" s="23">
        <v>2</v>
      </c>
      <c r="O1497" s="23">
        <f t="shared" si="30"/>
        <v>0.96</v>
      </c>
      <c r="P1497" s="15">
        <v>0</v>
      </c>
      <c r="Q1497" s="15">
        <v>0.82179999999999997</v>
      </c>
      <c r="R1497" s="24">
        <v>3</v>
      </c>
      <c r="S1497" s="41">
        <v>3</v>
      </c>
      <c r="T1497" s="24">
        <f t="shared" si="31"/>
        <v>2.4653999999999998</v>
      </c>
      <c r="U1497" s="22">
        <v>10</v>
      </c>
      <c r="V1497" s="24">
        <v>2.5024999999999999</v>
      </c>
      <c r="W1497" s="15">
        <v>8</v>
      </c>
      <c r="X1497" s="141" t="s">
        <v>1746</v>
      </c>
      <c r="Y1497" s="141" t="s">
        <v>1746</v>
      </c>
      <c r="Z1497" s="25" t="s">
        <v>4388</v>
      </c>
    </row>
    <row r="1498" spans="1:26" x14ac:dyDescent="0.25">
      <c r="A1498" s="29">
        <v>1497</v>
      </c>
      <c r="B1498" s="1" t="s">
        <v>4398</v>
      </c>
      <c r="C1498" s="1" t="s">
        <v>4399</v>
      </c>
      <c r="D1498" s="10">
        <v>45191</v>
      </c>
      <c r="E1498" s="7">
        <v>0.40972222222222227</v>
      </c>
      <c r="F1498" s="7">
        <v>0.82638888888888884</v>
      </c>
      <c r="G1498" s="22">
        <v>1200</v>
      </c>
      <c r="H1498" s="22" t="s">
        <v>4400</v>
      </c>
      <c r="I1498" s="23">
        <v>2.54</v>
      </c>
      <c r="J1498" s="23">
        <v>3.6</v>
      </c>
      <c r="K1498" s="23">
        <v>2.5299999999999998</v>
      </c>
      <c r="L1498" s="23">
        <v>0</v>
      </c>
      <c r="M1498" s="23">
        <v>2</v>
      </c>
      <c r="N1498" s="23">
        <v>1.9</v>
      </c>
      <c r="O1498" s="23">
        <f t="shared" si="30"/>
        <v>1.2</v>
      </c>
      <c r="P1498" s="15">
        <v>0</v>
      </c>
      <c r="Q1498" s="15">
        <v>0.93169999999999997</v>
      </c>
      <c r="R1498" s="24">
        <v>3</v>
      </c>
      <c r="S1498" s="41">
        <v>2</v>
      </c>
      <c r="T1498" s="24">
        <f t="shared" si="31"/>
        <v>1.8633999999999999</v>
      </c>
      <c r="U1498" s="22">
        <v>8</v>
      </c>
      <c r="V1498" s="24">
        <v>2.4394</v>
      </c>
      <c r="W1498" s="15">
        <v>10</v>
      </c>
      <c r="X1498" s="141" t="s">
        <v>1746</v>
      </c>
      <c r="Y1498" s="141" t="s">
        <v>1746</v>
      </c>
      <c r="Z1498" s="25" t="s">
        <v>4401</v>
      </c>
    </row>
    <row r="1499" spans="1:26" x14ac:dyDescent="0.25">
      <c r="A1499" s="29">
        <v>1498</v>
      </c>
      <c r="B1499" s="1" t="s">
        <v>4398</v>
      </c>
      <c r="C1499" s="1" t="s">
        <v>4402</v>
      </c>
      <c r="D1499" s="10">
        <v>45192</v>
      </c>
      <c r="E1499" s="7">
        <v>0.47916666666666669</v>
      </c>
      <c r="F1499" s="7">
        <v>0.8125</v>
      </c>
      <c r="G1499" s="22">
        <v>1200</v>
      </c>
      <c r="H1499" s="22" t="s">
        <v>4403</v>
      </c>
      <c r="I1499" s="23">
        <v>2.88</v>
      </c>
      <c r="J1499" s="23">
        <v>3.22</v>
      </c>
      <c r="K1499" s="23">
        <v>2.66</v>
      </c>
      <c r="L1499" s="23">
        <v>0</v>
      </c>
      <c r="M1499" s="23">
        <v>3</v>
      </c>
      <c r="N1499" s="23">
        <v>2.2999999999999998</v>
      </c>
      <c r="O1499" s="23">
        <f t="shared" si="30"/>
        <v>0.96</v>
      </c>
      <c r="P1499" s="15">
        <v>0</v>
      </c>
      <c r="Q1499" s="15">
        <v>1.4578</v>
      </c>
      <c r="R1499" s="24">
        <v>5.6</v>
      </c>
      <c r="S1499" s="41">
        <v>5</v>
      </c>
      <c r="T1499" s="24">
        <f t="shared" si="31"/>
        <v>7.2889999999999997</v>
      </c>
      <c r="U1499" s="22">
        <v>7</v>
      </c>
      <c r="V1499" s="24">
        <v>10.8</v>
      </c>
      <c r="W1499" s="15">
        <v>8</v>
      </c>
      <c r="X1499" s="141" t="s">
        <v>1746</v>
      </c>
      <c r="Y1499" s="141" t="s">
        <v>1746</v>
      </c>
      <c r="Z1499" s="25" t="s">
        <v>4404</v>
      </c>
    </row>
    <row r="1500" spans="1:26" x14ac:dyDescent="0.25">
      <c r="A1500" s="29">
        <v>1499</v>
      </c>
      <c r="B1500" s="1" t="s">
        <v>4427</v>
      </c>
      <c r="C1500" s="1" t="s">
        <v>4428</v>
      </c>
      <c r="D1500" s="10">
        <v>45195</v>
      </c>
      <c r="E1500" s="7">
        <v>0.5625</v>
      </c>
      <c r="F1500" s="7">
        <v>0.85416666666666663</v>
      </c>
      <c r="G1500" s="22">
        <v>1200</v>
      </c>
      <c r="H1500" s="22" t="s">
        <v>4429</v>
      </c>
      <c r="I1500" s="23">
        <v>8.8000000000000007</v>
      </c>
      <c r="J1500" s="23">
        <v>9.1999999999999993</v>
      </c>
      <c r="K1500" s="23">
        <v>7.9</v>
      </c>
      <c r="L1500" s="23">
        <v>0</v>
      </c>
      <c r="M1500" s="23">
        <v>7</v>
      </c>
      <c r="N1500" s="23">
        <v>6</v>
      </c>
      <c r="O1500" s="23">
        <f t="shared" si="30"/>
        <v>0.72</v>
      </c>
      <c r="P1500" s="15">
        <v>0</v>
      </c>
      <c r="Q1500" s="15">
        <v>3.2212000000000001</v>
      </c>
      <c r="R1500" s="24">
        <v>4.5</v>
      </c>
      <c r="S1500" s="41">
        <v>4</v>
      </c>
      <c r="T1500" s="24">
        <f t="shared" si="31"/>
        <v>12.8848</v>
      </c>
      <c r="U1500" s="22">
        <v>4</v>
      </c>
      <c r="V1500" s="24">
        <v>17.3886</v>
      </c>
      <c r="W1500" s="15">
        <v>6</v>
      </c>
      <c r="X1500" s="141" t="s">
        <v>1746</v>
      </c>
      <c r="Y1500" s="141" t="s">
        <v>1746</v>
      </c>
      <c r="Z1500" s="25" t="s">
        <v>4431</v>
      </c>
    </row>
    <row r="1501" spans="1:26" x14ac:dyDescent="0.25">
      <c r="A1501" s="29">
        <v>1500</v>
      </c>
      <c r="B1501" s="1" t="s">
        <v>4452</v>
      </c>
      <c r="C1501" s="1" t="s">
        <v>4453</v>
      </c>
      <c r="D1501" s="10">
        <v>45198</v>
      </c>
      <c r="E1501" s="7">
        <v>0.54861111111111105</v>
      </c>
      <c r="F1501" s="7">
        <v>0.84027777777777779</v>
      </c>
      <c r="G1501" s="22">
        <v>1200</v>
      </c>
      <c r="H1501" s="22" t="s">
        <v>4450</v>
      </c>
      <c r="I1501" s="23">
        <v>1.66</v>
      </c>
      <c r="J1501" s="23">
        <v>2.27</v>
      </c>
      <c r="K1501" s="23">
        <v>1.58</v>
      </c>
      <c r="L1501" s="23">
        <v>0</v>
      </c>
      <c r="M1501" s="23">
        <v>1.5</v>
      </c>
      <c r="N1501" s="23">
        <v>0</v>
      </c>
      <c r="O1501" s="23">
        <f t="shared" si="30"/>
        <v>0.84</v>
      </c>
      <c r="P1501" s="15">
        <v>0</v>
      </c>
      <c r="Q1501" s="15">
        <v>0.57820000000000005</v>
      </c>
      <c r="R1501" s="24">
        <v>3.5</v>
      </c>
      <c r="S1501" s="41">
        <v>1</v>
      </c>
      <c r="T1501" s="24">
        <f t="shared" si="31"/>
        <v>0.57820000000000005</v>
      </c>
      <c r="U1501" s="22">
        <v>1</v>
      </c>
      <c r="V1501" s="24">
        <v>0.57820000000000005</v>
      </c>
      <c r="W1501" s="15">
        <v>7</v>
      </c>
      <c r="X1501" s="141" t="s">
        <v>1746</v>
      </c>
      <c r="Y1501" s="141" t="s">
        <v>1746</v>
      </c>
      <c r="Z1501" s="25" t="s">
        <v>4454</v>
      </c>
    </row>
    <row r="1502" spans="1:26" x14ac:dyDescent="0.25">
      <c r="A1502" s="29">
        <v>1501</v>
      </c>
      <c r="B1502" s="1" t="s">
        <v>647</v>
      </c>
      <c r="C1502" s="1" t="s">
        <v>4461</v>
      </c>
      <c r="D1502" s="10">
        <v>45199</v>
      </c>
      <c r="E1502" s="7">
        <v>0.4375</v>
      </c>
      <c r="F1502" s="7">
        <v>0.77083333333333337</v>
      </c>
      <c r="G1502" s="22">
        <v>1200</v>
      </c>
      <c r="H1502" s="22" t="s">
        <v>4458</v>
      </c>
      <c r="I1502" s="23">
        <v>1.7</v>
      </c>
      <c r="J1502" s="23">
        <v>2.2000000000000002</v>
      </c>
      <c r="K1502" s="23">
        <v>1.64</v>
      </c>
      <c r="L1502" s="23">
        <v>0</v>
      </c>
      <c r="M1502" s="23">
        <v>2.6</v>
      </c>
      <c r="N1502" s="23">
        <v>1.5</v>
      </c>
      <c r="O1502" s="23">
        <f t="shared" si="30"/>
        <v>0.96</v>
      </c>
      <c r="P1502" s="15">
        <v>0</v>
      </c>
      <c r="Q1502" s="15">
        <v>0.67710000000000004</v>
      </c>
      <c r="R1502" s="24">
        <v>1.5</v>
      </c>
      <c r="S1502" s="41">
        <v>1</v>
      </c>
      <c r="T1502" s="24">
        <f t="shared" si="31"/>
        <v>0.67710000000000004</v>
      </c>
      <c r="U1502" s="22">
        <v>1</v>
      </c>
      <c r="V1502" s="24">
        <v>0.67710000000000004</v>
      </c>
      <c r="W1502" s="15">
        <v>8</v>
      </c>
      <c r="X1502" s="141" t="s">
        <v>1746</v>
      </c>
      <c r="Y1502" s="141" t="s">
        <v>1746</v>
      </c>
      <c r="Z1502" s="25" t="s">
        <v>4462</v>
      </c>
    </row>
    <row r="1503" spans="1:26" x14ac:dyDescent="0.25">
      <c r="A1503" s="29">
        <v>1502</v>
      </c>
      <c r="B1503" s="1" t="s">
        <v>4474</v>
      </c>
      <c r="C1503" s="1" t="s">
        <v>4475</v>
      </c>
      <c r="D1503" s="10">
        <v>45201</v>
      </c>
      <c r="E1503" s="7">
        <v>0.5</v>
      </c>
      <c r="F1503" s="7">
        <v>0.83333333333333337</v>
      </c>
      <c r="G1503" s="22">
        <v>1200</v>
      </c>
      <c r="H1503" s="22" t="s">
        <v>4472</v>
      </c>
      <c r="I1503" s="23">
        <v>1.96</v>
      </c>
      <c r="J1503" s="23">
        <v>2.2799999999999998</v>
      </c>
      <c r="K1503" s="23">
        <v>1.67</v>
      </c>
      <c r="L1503" s="23">
        <v>0</v>
      </c>
      <c r="M1503" s="23">
        <v>2.5</v>
      </c>
      <c r="N1503" s="23">
        <v>1.9</v>
      </c>
      <c r="O1503" s="23">
        <f t="shared" si="30"/>
        <v>0.96</v>
      </c>
      <c r="P1503" s="15">
        <v>0</v>
      </c>
      <c r="Q1503" s="15">
        <v>1.0803</v>
      </c>
      <c r="R1503" s="24">
        <v>3.67</v>
      </c>
      <c r="S1503" s="41">
        <v>5</v>
      </c>
      <c r="T1503" s="24">
        <f t="shared" si="31"/>
        <v>5.4015000000000004</v>
      </c>
      <c r="U1503" s="22">
        <v>23</v>
      </c>
      <c r="V1503" s="24">
        <v>27.509899999999998</v>
      </c>
      <c r="W1503" s="15">
        <v>8</v>
      </c>
      <c r="X1503" s="141" t="s">
        <v>1746</v>
      </c>
      <c r="Y1503" s="141" t="s">
        <v>1746</v>
      </c>
      <c r="Z1503" s="25" t="s">
        <v>4476</v>
      </c>
    </row>
    <row r="1504" spans="1:26" x14ac:dyDescent="0.25">
      <c r="A1504" s="29">
        <v>1503</v>
      </c>
      <c r="B1504" s="1" t="s">
        <v>4474</v>
      </c>
      <c r="C1504" s="1" t="s">
        <v>4453</v>
      </c>
      <c r="D1504" s="10">
        <v>45202</v>
      </c>
      <c r="E1504" s="7">
        <v>0.48958333333333331</v>
      </c>
      <c r="F1504" s="7">
        <v>0.82291666666666663</v>
      </c>
      <c r="G1504" s="22">
        <v>1200</v>
      </c>
      <c r="H1504" s="22" t="s">
        <v>4477</v>
      </c>
      <c r="I1504" s="23">
        <v>1.64</v>
      </c>
      <c r="J1504" s="23">
        <v>1.95</v>
      </c>
      <c r="K1504" s="23">
        <v>1.68</v>
      </c>
      <c r="L1504" s="23">
        <v>0.6</v>
      </c>
      <c r="M1504" s="23">
        <v>1.3</v>
      </c>
      <c r="N1504" s="23">
        <v>0.8</v>
      </c>
      <c r="O1504" s="23">
        <f t="shared" si="30"/>
        <v>0.96</v>
      </c>
      <c r="P1504" s="15">
        <v>0</v>
      </c>
      <c r="Q1504" s="15">
        <v>1.0256000000000001</v>
      </c>
      <c r="R1504" s="24">
        <v>4</v>
      </c>
      <c r="S1504" s="41">
        <v>5</v>
      </c>
      <c r="T1504" s="24">
        <f t="shared" si="31"/>
        <v>5.1280000000000001</v>
      </c>
      <c r="U1504" s="22">
        <v>28</v>
      </c>
      <c r="V1504" s="24">
        <v>17.010000000000002</v>
      </c>
      <c r="W1504" s="15">
        <v>8</v>
      </c>
      <c r="X1504" s="141" t="s">
        <v>1746</v>
      </c>
      <c r="Y1504" s="141" t="s">
        <v>1746</v>
      </c>
      <c r="Z1504" s="25" t="s">
        <v>4478</v>
      </c>
    </row>
    <row r="1505" spans="1:26" x14ac:dyDescent="0.25">
      <c r="A1505" s="29">
        <v>1504</v>
      </c>
      <c r="B1505" s="1" t="s">
        <v>4474</v>
      </c>
      <c r="C1505" s="1" t="s">
        <v>4479</v>
      </c>
      <c r="D1505" s="10">
        <v>45203</v>
      </c>
      <c r="E1505" s="7">
        <v>0.55902777777777779</v>
      </c>
      <c r="F1505" s="7">
        <v>0.85069444444444453</v>
      </c>
      <c r="G1505" s="22">
        <v>1200</v>
      </c>
      <c r="H1505" s="22" t="s">
        <v>4469</v>
      </c>
      <c r="I1505" s="23">
        <v>1.76</v>
      </c>
      <c r="J1505" s="23">
        <v>2.46</v>
      </c>
      <c r="K1505" s="23">
        <v>1.68</v>
      </c>
      <c r="L1505" s="23">
        <v>0</v>
      </c>
      <c r="M1505" s="23">
        <v>2.2000000000000002</v>
      </c>
      <c r="N1505" s="23">
        <v>1.5</v>
      </c>
      <c r="O1505" s="23">
        <f t="shared" si="30"/>
        <v>0.84</v>
      </c>
      <c r="P1505" s="15">
        <v>0</v>
      </c>
      <c r="Q1505" s="15">
        <v>0.3664</v>
      </c>
      <c r="R1505" s="24">
        <v>0</v>
      </c>
      <c r="S1505" s="41">
        <v>5</v>
      </c>
      <c r="T1505" s="24">
        <f t="shared" si="31"/>
        <v>1.8320000000000001</v>
      </c>
      <c r="U1505" s="22">
        <v>17</v>
      </c>
      <c r="V1505" s="24">
        <v>3.1065</v>
      </c>
      <c r="W1505" s="15">
        <v>7</v>
      </c>
      <c r="X1505" s="141" t="s">
        <v>1746</v>
      </c>
      <c r="Y1505" s="141" t="s">
        <v>1746</v>
      </c>
      <c r="Z1505" s="25" t="s">
        <v>4480</v>
      </c>
    </row>
    <row r="1506" spans="1:26" x14ac:dyDescent="0.25">
      <c r="A1506" s="29">
        <v>1505</v>
      </c>
      <c r="B1506" s="1" t="s">
        <v>647</v>
      </c>
      <c r="C1506" s="1" t="s">
        <v>4491</v>
      </c>
      <c r="D1506" s="10">
        <v>45207</v>
      </c>
      <c r="E1506" s="7">
        <v>0.375</v>
      </c>
      <c r="F1506" s="7">
        <v>0.70833333333333337</v>
      </c>
      <c r="G1506" s="22">
        <v>1200</v>
      </c>
      <c r="H1506" s="22" t="s">
        <v>4492</v>
      </c>
      <c r="I1506" s="23">
        <v>4.33</v>
      </c>
      <c r="J1506" s="23">
        <v>5.48</v>
      </c>
      <c r="K1506" s="23">
        <v>4.33</v>
      </c>
      <c r="L1506" s="23">
        <v>0.15</v>
      </c>
      <c r="M1506" s="23">
        <v>5.5</v>
      </c>
      <c r="N1506" s="23">
        <v>5</v>
      </c>
      <c r="O1506" s="23">
        <f t="shared" si="30"/>
        <v>0.96</v>
      </c>
      <c r="P1506" s="15">
        <v>0</v>
      </c>
      <c r="Q1506" s="15">
        <v>2.9828999999999999</v>
      </c>
      <c r="R1506" s="24">
        <v>2</v>
      </c>
      <c r="S1506" s="41">
        <v>5</v>
      </c>
      <c r="T1506" s="24">
        <f t="shared" si="31"/>
        <v>14.9145</v>
      </c>
      <c r="U1506" s="22">
        <v>23</v>
      </c>
      <c r="V1506" s="24">
        <v>28.041399999999999</v>
      </c>
      <c r="W1506" s="15">
        <v>8</v>
      </c>
      <c r="X1506" s="141" t="s">
        <v>1746</v>
      </c>
      <c r="Y1506" s="141" t="s">
        <v>1746</v>
      </c>
      <c r="Z1506" s="25" t="s">
        <v>4493</v>
      </c>
    </row>
    <row r="1507" spans="1:26" x14ac:dyDescent="0.25">
      <c r="A1507" s="29">
        <v>1506</v>
      </c>
      <c r="B1507" s="1" t="s">
        <v>4500</v>
      </c>
      <c r="C1507" s="1" t="s">
        <v>4502</v>
      </c>
      <c r="D1507" s="10">
        <v>45208</v>
      </c>
      <c r="E1507" s="7">
        <v>0.40972222222222227</v>
      </c>
      <c r="F1507" s="7">
        <v>0.74305555555555547</v>
      </c>
      <c r="G1507" s="22">
        <v>1200</v>
      </c>
      <c r="H1507" s="22" t="s">
        <v>4501</v>
      </c>
      <c r="I1507" s="23">
        <v>1.55</v>
      </c>
      <c r="J1507" s="23">
        <v>1.93</v>
      </c>
      <c r="K1507" s="23">
        <v>1.73</v>
      </c>
      <c r="L1507" s="23">
        <v>0</v>
      </c>
      <c r="M1507" s="23">
        <v>2.6</v>
      </c>
      <c r="N1507" s="23">
        <v>1.63</v>
      </c>
      <c r="O1507" s="23">
        <f t="shared" si="30"/>
        <v>0.96</v>
      </c>
      <c r="P1507" s="15">
        <v>0</v>
      </c>
      <c r="Q1507" s="15">
        <v>0.74350000000000005</v>
      </c>
      <c r="R1507" s="24">
        <v>0.5</v>
      </c>
      <c r="S1507" s="41">
        <v>5</v>
      </c>
      <c r="T1507" s="24">
        <f t="shared" si="31"/>
        <v>3.7175000000000002</v>
      </c>
      <c r="U1507" s="22">
        <v>8</v>
      </c>
      <c r="V1507" s="24">
        <v>9.8397000000000006</v>
      </c>
      <c r="W1507" s="15">
        <v>8</v>
      </c>
      <c r="X1507" s="141" t="s">
        <v>1746</v>
      </c>
      <c r="Y1507" s="141" t="s">
        <v>1746</v>
      </c>
      <c r="Z1507" s="25" t="s">
        <v>4503</v>
      </c>
    </row>
    <row r="1508" spans="1:26" x14ac:dyDescent="0.25">
      <c r="A1508" s="29">
        <v>1507</v>
      </c>
      <c r="B1508" s="1" t="s">
        <v>647</v>
      </c>
      <c r="C1508" s="1" t="s">
        <v>4513</v>
      </c>
      <c r="D1508" s="10">
        <v>45210</v>
      </c>
      <c r="E1508" s="7">
        <v>0.68055555555555547</v>
      </c>
      <c r="F1508" s="7">
        <v>0.9375</v>
      </c>
      <c r="G1508" s="22">
        <v>1200</v>
      </c>
      <c r="H1508" s="22" t="s">
        <v>4514</v>
      </c>
      <c r="I1508" s="23">
        <v>0</v>
      </c>
      <c r="J1508" s="23">
        <v>2.8</v>
      </c>
      <c r="K1508" s="23">
        <v>2.81</v>
      </c>
      <c r="L1508" s="23">
        <v>0</v>
      </c>
      <c r="M1508" s="23">
        <v>0</v>
      </c>
      <c r="N1508" s="23">
        <v>0</v>
      </c>
      <c r="O1508" s="23">
        <f t="shared" si="30"/>
        <v>0.72</v>
      </c>
      <c r="P1508" s="15">
        <v>0</v>
      </c>
      <c r="Q1508" s="15">
        <v>0</v>
      </c>
      <c r="R1508" s="24">
        <v>0</v>
      </c>
      <c r="S1508" s="41">
        <v>1</v>
      </c>
      <c r="T1508" s="24">
        <v>0.17330000000000001</v>
      </c>
      <c r="U1508" s="22">
        <v>2</v>
      </c>
      <c r="V1508" s="24">
        <v>0.17330000000000001</v>
      </c>
      <c r="W1508" s="15">
        <v>6</v>
      </c>
      <c r="X1508" s="141" t="s">
        <v>1746</v>
      </c>
      <c r="Y1508" s="141" t="s">
        <v>1746</v>
      </c>
      <c r="Z1508" s="25" t="s">
        <v>4515</v>
      </c>
    </row>
    <row r="1509" spans="1:26" x14ac:dyDescent="0.25">
      <c r="A1509" s="29">
        <v>1508</v>
      </c>
      <c r="B1509" s="1" t="s">
        <v>647</v>
      </c>
      <c r="C1509" s="1" t="s">
        <v>4518</v>
      </c>
      <c r="D1509" s="10">
        <v>45211</v>
      </c>
      <c r="E1509" s="7">
        <v>0.44444444444444442</v>
      </c>
      <c r="F1509" s="7">
        <v>0.78472222222222221</v>
      </c>
      <c r="G1509" s="22">
        <v>1200</v>
      </c>
      <c r="H1509" s="22" t="s">
        <v>4519</v>
      </c>
      <c r="I1509" s="23">
        <v>1.54</v>
      </c>
      <c r="J1509" s="23">
        <v>1.74</v>
      </c>
      <c r="K1509" s="23">
        <v>1.36</v>
      </c>
      <c r="L1509" s="23">
        <v>0</v>
      </c>
      <c r="M1509" s="23">
        <v>2</v>
      </c>
      <c r="N1509" s="23">
        <v>1.6</v>
      </c>
      <c r="O1509" s="23">
        <f t="shared" si="30"/>
        <v>0.96</v>
      </c>
      <c r="P1509" s="15">
        <v>0</v>
      </c>
      <c r="Q1509" s="15">
        <v>0.87849999999999995</v>
      </c>
      <c r="R1509" s="24">
        <v>2.9</v>
      </c>
      <c r="S1509" s="41">
        <v>5</v>
      </c>
      <c r="T1509" s="24">
        <f t="shared" si="31"/>
        <v>4.3925000000000001</v>
      </c>
      <c r="U1509" s="22">
        <v>19</v>
      </c>
      <c r="V1509" s="24">
        <v>27.0276</v>
      </c>
      <c r="W1509" s="15">
        <v>8</v>
      </c>
      <c r="X1509" s="141" t="s">
        <v>1746</v>
      </c>
      <c r="Y1509" s="141" t="s">
        <v>1746</v>
      </c>
      <c r="Z1509" s="25" t="s">
        <v>4520</v>
      </c>
    </row>
    <row r="1510" spans="1:26" x14ac:dyDescent="0.25">
      <c r="A1510" s="29">
        <v>1509</v>
      </c>
      <c r="B1510" s="1" t="s">
        <v>647</v>
      </c>
      <c r="C1510" s="1" t="s">
        <v>819</v>
      </c>
      <c r="D1510" s="10">
        <v>45212</v>
      </c>
      <c r="E1510" s="7">
        <v>0.4236111111111111</v>
      </c>
      <c r="F1510" s="7">
        <v>0.75694444444444453</v>
      </c>
      <c r="G1510" s="22">
        <v>1200</v>
      </c>
      <c r="H1510" s="22" t="s">
        <v>4523</v>
      </c>
      <c r="I1510" s="23">
        <v>2.4700000000000002</v>
      </c>
      <c r="J1510" s="23">
        <v>2.4700000000000002</v>
      </c>
      <c r="K1510" s="23">
        <v>2.33</v>
      </c>
      <c r="L1510" s="23">
        <v>2.2999999999999998</v>
      </c>
      <c r="M1510" s="23">
        <v>4.0999999999999996</v>
      </c>
      <c r="N1510" s="23">
        <v>3.1</v>
      </c>
      <c r="O1510" s="23">
        <f t="shared" si="30"/>
        <v>0.96</v>
      </c>
      <c r="P1510" s="15">
        <v>0</v>
      </c>
      <c r="Q1510" s="15">
        <v>1.0254000000000001</v>
      </c>
      <c r="R1510" s="24">
        <v>2.5</v>
      </c>
      <c r="S1510" s="41">
        <v>1</v>
      </c>
      <c r="T1510" s="24">
        <f t="shared" si="31"/>
        <v>1.0254000000000001</v>
      </c>
      <c r="U1510" s="22">
        <v>1</v>
      </c>
      <c r="V1510" s="24">
        <v>1.0254000000000001</v>
      </c>
      <c r="W1510" s="15">
        <v>8</v>
      </c>
      <c r="X1510" s="141" t="s">
        <v>1746</v>
      </c>
      <c r="Y1510" s="141" t="s">
        <v>1746</v>
      </c>
      <c r="Z1510" s="25" t="s">
        <v>4524</v>
      </c>
    </row>
    <row r="1511" spans="1:26" x14ac:dyDescent="0.25">
      <c r="A1511" s="29">
        <v>1510</v>
      </c>
      <c r="B1511" s="1" t="s">
        <v>4530</v>
      </c>
      <c r="C1511" s="1" t="s">
        <v>4531</v>
      </c>
      <c r="D1511" s="10">
        <v>45213</v>
      </c>
      <c r="E1511" s="7">
        <v>0.40277777777777773</v>
      </c>
      <c r="F1511" s="7">
        <v>0.86111111111111116</v>
      </c>
      <c r="G1511" s="22">
        <v>1200</v>
      </c>
      <c r="H1511" s="22" t="s">
        <v>4532</v>
      </c>
      <c r="I1511" s="23">
        <v>0</v>
      </c>
      <c r="J1511" s="23">
        <v>9.81</v>
      </c>
      <c r="K1511" s="23">
        <v>1.32</v>
      </c>
      <c r="L1511" s="23">
        <v>0</v>
      </c>
      <c r="M1511" s="23">
        <v>3.3</v>
      </c>
      <c r="N1511" s="23">
        <v>1.8</v>
      </c>
      <c r="O1511" s="23">
        <f t="shared" si="30"/>
        <v>1.3199999999999998</v>
      </c>
      <c r="P1511" s="15">
        <v>0</v>
      </c>
      <c r="Q1511" s="15">
        <v>0.4975</v>
      </c>
      <c r="R1511" s="24">
        <v>16.8</v>
      </c>
      <c r="S1511" s="41">
        <v>1</v>
      </c>
      <c r="T1511" s="24">
        <f t="shared" si="31"/>
        <v>0.4975</v>
      </c>
      <c r="U1511" s="22">
        <v>1</v>
      </c>
      <c r="V1511" s="24">
        <v>0.4975</v>
      </c>
      <c r="W1511" s="15">
        <v>11</v>
      </c>
      <c r="X1511" s="141" t="s">
        <v>1746</v>
      </c>
      <c r="Y1511" s="141" t="s">
        <v>4538</v>
      </c>
      <c r="Z1511" s="25" t="s">
        <v>4533</v>
      </c>
    </row>
    <row r="1512" spans="1:26" x14ac:dyDescent="0.25">
      <c r="A1512" s="29">
        <v>1511</v>
      </c>
      <c r="B1512" s="1" t="s">
        <v>647</v>
      </c>
      <c r="C1512" s="1" t="s">
        <v>4537</v>
      </c>
      <c r="D1512" s="10">
        <v>45214</v>
      </c>
      <c r="E1512" s="7">
        <v>0.36805555555555558</v>
      </c>
      <c r="F1512" s="7">
        <v>0.82638888888888884</v>
      </c>
      <c r="G1512" s="22">
        <v>1200</v>
      </c>
      <c r="H1512" s="22" t="s">
        <v>578</v>
      </c>
      <c r="I1512" s="23">
        <v>2.2000000000000002</v>
      </c>
      <c r="J1512" s="23">
        <v>4.2</v>
      </c>
      <c r="K1512" s="23">
        <v>1.08</v>
      </c>
      <c r="L1512" s="23">
        <v>1.3</v>
      </c>
      <c r="M1512" s="131">
        <v>3.5</v>
      </c>
      <c r="N1512" s="23">
        <v>0.6</v>
      </c>
      <c r="O1512" s="23">
        <f t="shared" si="30"/>
        <v>1.3199999999999998</v>
      </c>
      <c r="P1512" s="15">
        <v>0</v>
      </c>
      <c r="Q1512" s="15">
        <v>0.73780000000000001</v>
      </c>
      <c r="R1512" s="24">
        <v>6.3</v>
      </c>
      <c r="S1512" s="41">
        <v>1</v>
      </c>
      <c r="T1512" s="24">
        <f t="shared" si="31"/>
        <v>0.73780000000000001</v>
      </c>
      <c r="U1512" s="22">
        <v>1</v>
      </c>
      <c r="V1512" s="24">
        <v>0.73780000000000001</v>
      </c>
      <c r="W1512" s="15">
        <v>11</v>
      </c>
      <c r="X1512" s="141" t="s">
        <v>4536</v>
      </c>
      <c r="Y1512" s="141" t="s">
        <v>4538</v>
      </c>
      <c r="Z1512" s="25" t="s">
        <v>4539</v>
      </c>
    </row>
    <row r="1513" spans="1:26" x14ac:dyDescent="0.25">
      <c r="A1513" s="29">
        <v>1512</v>
      </c>
      <c r="B1513" s="1" t="s">
        <v>647</v>
      </c>
      <c r="C1513" s="1" t="s">
        <v>2528</v>
      </c>
      <c r="D1513" s="10">
        <v>45215</v>
      </c>
      <c r="E1513" s="7">
        <v>0.3611111111111111</v>
      </c>
      <c r="F1513" s="7">
        <v>0.78472222222222221</v>
      </c>
      <c r="G1513" s="22">
        <v>1200</v>
      </c>
      <c r="H1513" s="22" t="s">
        <v>4546</v>
      </c>
      <c r="I1513" s="23">
        <v>2.5</v>
      </c>
      <c r="J1513" s="23">
        <v>5.46</v>
      </c>
      <c r="K1513" s="23">
        <v>2.21</v>
      </c>
      <c r="L1513" s="23">
        <v>3.1</v>
      </c>
      <c r="M1513" s="23">
        <v>4.2</v>
      </c>
      <c r="N1513" s="23">
        <v>1.1000000000000001</v>
      </c>
      <c r="O1513" s="23">
        <f t="shared" si="30"/>
        <v>1.2</v>
      </c>
      <c r="P1513" s="15">
        <v>0</v>
      </c>
      <c r="Q1513" s="15">
        <v>0.68559999999999999</v>
      </c>
      <c r="R1513" s="24">
        <v>5.0999999999999996</v>
      </c>
      <c r="S1513" s="41">
        <v>1</v>
      </c>
      <c r="T1513" s="24">
        <f t="shared" si="31"/>
        <v>0.68559999999999999</v>
      </c>
      <c r="U1513" s="22">
        <v>2</v>
      </c>
      <c r="V1513" s="24">
        <v>0.69550000000000001</v>
      </c>
      <c r="W1513" s="15">
        <v>10</v>
      </c>
      <c r="X1513" s="141" t="s">
        <v>664</v>
      </c>
      <c r="Y1513" s="141" t="s">
        <v>838</v>
      </c>
      <c r="Z1513" s="25" t="s">
        <v>4547</v>
      </c>
    </row>
    <row r="1514" spans="1:26" x14ac:dyDescent="0.25">
      <c r="A1514" s="29">
        <v>1513</v>
      </c>
      <c r="B1514" s="1" t="s">
        <v>4554</v>
      </c>
      <c r="C1514" s="1" t="s">
        <v>4555</v>
      </c>
      <c r="D1514" s="10">
        <v>45216</v>
      </c>
      <c r="E1514" s="7">
        <v>0.47916666666666669</v>
      </c>
      <c r="F1514" s="7">
        <v>0.86111111111111116</v>
      </c>
      <c r="G1514" s="22">
        <v>1200</v>
      </c>
      <c r="H1514" s="22" t="s">
        <v>4556</v>
      </c>
      <c r="I1514" s="23">
        <v>9.3000000000000007</v>
      </c>
      <c r="J1514" s="23">
        <v>9.6</v>
      </c>
      <c r="K1514" s="23">
        <v>7.8</v>
      </c>
      <c r="L1514" s="23">
        <v>0</v>
      </c>
      <c r="M1514" s="23">
        <v>7.3</v>
      </c>
      <c r="N1514" s="23">
        <v>7.3</v>
      </c>
      <c r="O1514" s="23">
        <f t="shared" si="30"/>
        <v>0.96</v>
      </c>
      <c r="P1514" s="15">
        <v>0</v>
      </c>
      <c r="Q1514" s="15">
        <v>3.7521</v>
      </c>
      <c r="R1514" s="24">
        <v>3.4</v>
      </c>
      <c r="S1514" s="41">
        <v>5</v>
      </c>
      <c r="T1514" s="24">
        <f t="shared" si="31"/>
        <v>18.7605</v>
      </c>
      <c r="U1514" s="22">
        <v>7</v>
      </c>
      <c r="V1514" s="24">
        <v>28.226800000000001</v>
      </c>
      <c r="W1514" s="15">
        <v>8</v>
      </c>
      <c r="X1514" s="141" t="s">
        <v>4552</v>
      </c>
      <c r="Y1514" s="141" t="s">
        <v>4552</v>
      </c>
      <c r="Z1514" s="25" t="s">
        <v>4557</v>
      </c>
    </row>
    <row r="1515" spans="1:26" x14ac:dyDescent="0.25">
      <c r="A1515" s="29">
        <v>1514</v>
      </c>
      <c r="B1515" s="1" t="s">
        <v>647</v>
      </c>
      <c r="C1515" s="1" t="s">
        <v>2528</v>
      </c>
      <c r="D1515" s="10">
        <v>45217</v>
      </c>
      <c r="E1515" s="7">
        <v>0.39583333333333331</v>
      </c>
      <c r="F1515" s="7">
        <v>0.72916666666666663</v>
      </c>
      <c r="G1515" s="22">
        <v>1200</v>
      </c>
      <c r="H1515" s="22" t="s">
        <v>4566</v>
      </c>
      <c r="I1515" s="23">
        <v>3.55</v>
      </c>
      <c r="J1515" s="23">
        <v>5.88</v>
      </c>
      <c r="K1515" s="23">
        <v>2.6</v>
      </c>
      <c r="L1515" s="23">
        <v>0</v>
      </c>
      <c r="M1515" s="23">
        <v>1.7</v>
      </c>
      <c r="N1515" s="23">
        <v>1.1000000000000001</v>
      </c>
      <c r="O1515" s="23">
        <f t="shared" si="30"/>
        <v>0.96</v>
      </c>
      <c r="P1515" s="15">
        <v>0</v>
      </c>
      <c r="Q1515" s="15">
        <v>0.55969999999999998</v>
      </c>
      <c r="R1515" s="24">
        <v>3.1</v>
      </c>
      <c r="S1515" s="41">
        <v>1</v>
      </c>
      <c r="T1515" s="24">
        <f t="shared" si="31"/>
        <v>0.55969999999999998</v>
      </c>
      <c r="U1515" s="22">
        <v>13</v>
      </c>
      <c r="V1515" s="24">
        <v>3.6930999999999998</v>
      </c>
      <c r="W1515" s="15">
        <v>8</v>
      </c>
      <c r="X1515" s="141" t="s">
        <v>4564</v>
      </c>
      <c r="Y1515" s="141" t="s">
        <v>838</v>
      </c>
      <c r="Z1515" s="25" t="s">
        <v>4567</v>
      </c>
    </row>
    <row r="1516" spans="1:26" x14ac:dyDescent="0.25">
      <c r="A1516" s="29">
        <v>1515</v>
      </c>
      <c r="B1516" s="1" t="s">
        <v>4576</v>
      </c>
      <c r="C1516" s="1">
        <v>207</v>
      </c>
      <c r="D1516" s="10">
        <v>45218</v>
      </c>
      <c r="E1516" s="7">
        <v>0.41666666666666669</v>
      </c>
      <c r="F1516" s="7">
        <v>0.58333333333333337</v>
      </c>
      <c r="G1516" s="22">
        <v>1200</v>
      </c>
      <c r="H1516" s="22" t="s">
        <v>4577</v>
      </c>
      <c r="I1516" s="23">
        <v>11.45</v>
      </c>
      <c r="J1516" s="23">
        <v>14.57</v>
      </c>
      <c r="K1516" s="23">
        <v>4.49</v>
      </c>
      <c r="L1516" s="23">
        <v>0</v>
      </c>
      <c r="M1516" s="23">
        <v>0</v>
      </c>
      <c r="N1516" s="23">
        <v>0</v>
      </c>
      <c r="O1516" s="23">
        <f t="shared" si="30"/>
        <v>0.48</v>
      </c>
      <c r="P1516" s="15">
        <v>0</v>
      </c>
      <c r="Q1516" s="15">
        <v>0</v>
      </c>
      <c r="R1516" s="24">
        <v>10.6</v>
      </c>
      <c r="S1516" s="41">
        <v>1</v>
      </c>
      <c r="T1516" s="24">
        <f t="shared" si="31"/>
        <v>0</v>
      </c>
      <c r="U1516" s="22">
        <v>5</v>
      </c>
      <c r="V1516" s="24">
        <v>0</v>
      </c>
      <c r="W1516" s="15">
        <v>4</v>
      </c>
      <c r="X1516" s="141" t="s">
        <v>4572</v>
      </c>
      <c r="Y1516" s="141" t="s">
        <v>4572</v>
      </c>
      <c r="Z1516" s="25" t="s">
        <v>4578</v>
      </c>
    </row>
    <row r="1517" spans="1:26" x14ac:dyDescent="0.25">
      <c r="A1517" s="29">
        <v>1516</v>
      </c>
      <c r="B1517" s="1" t="s">
        <v>4587</v>
      </c>
      <c r="C1517" s="1" t="s">
        <v>4588</v>
      </c>
      <c r="D1517" s="10">
        <v>45219</v>
      </c>
      <c r="E1517" s="7">
        <v>0.47916666666666669</v>
      </c>
      <c r="F1517" s="7">
        <v>0.64583333333333337</v>
      </c>
      <c r="G1517" s="22">
        <v>1200</v>
      </c>
      <c r="H1517" s="22" t="s">
        <v>4589</v>
      </c>
      <c r="I1517" s="23">
        <v>4.51</v>
      </c>
      <c r="J1517" s="23">
        <v>4.71</v>
      </c>
      <c r="K1517" s="23">
        <v>4.71</v>
      </c>
      <c r="L1517" s="23">
        <v>0</v>
      </c>
      <c r="M1517" s="23">
        <v>0</v>
      </c>
      <c r="N1517" s="23">
        <v>0</v>
      </c>
      <c r="O1517" s="23">
        <f t="shared" si="30"/>
        <v>0.48</v>
      </c>
      <c r="P1517" s="15">
        <v>0</v>
      </c>
      <c r="Q1517" s="15">
        <v>0.58860000000000001</v>
      </c>
      <c r="R1517" s="24">
        <v>0</v>
      </c>
      <c r="S1517" s="41">
        <v>5</v>
      </c>
      <c r="T1517" s="24">
        <f t="shared" si="31"/>
        <v>2.9430000000000001</v>
      </c>
      <c r="U1517" s="22">
        <v>11</v>
      </c>
      <c r="V1517" s="24">
        <v>25.38</v>
      </c>
      <c r="W1517" s="15">
        <v>4</v>
      </c>
      <c r="X1517" s="141" t="s">
        <v>664</v>
      </c>
      <c r="Y1517" s="141" t="s">
        <v>664</v>
      </c>
      <c r="Z1517" s="25" t="s">
        <v>4590</v>
      </c>
    </row>
    <row r="1518" spans="1:26" x14ac:dyDescent="0.25">
      <c r="A1518" s="29">
        <v>1517</v>
      </c>
      <c r="B1518" s="1" t="s">
        <v>4598</v>
      </c>
      <c r="C1518" s="1" t="s">
        <v>4599</v>
      </c>
      <c r="D1518" s="10">
        <v>45220</v>
      </c>
      <c r="E1518" s="7">
        <v>0.66666666666666663</v>
      </c>
      <c r="F1518" s="7">
        <v>0.91666666666666663</v>
      </c>
      <c r="G1518" s="22">
        <v>1200</v>
      </c>
      <c r="H1518" s="22" t="s">
        <v>4600</v>
      </c>
      <c r="I1518" s="23">
        <v>1.61</v>
      </c>
      <c r="J1518" s="23">
        <v>2.94</v>
      </c>
      <c r="K1518" s="23">
        <v>2.14</v>
      </c>
      <c r="L1518" s="23">
        <v>0</v>
      </c>
      <c r="M1518" s="23">
        <v>2.5</v>
      </c>
      <c r="N1518" s="23">
        <v>1.4</v>
      </c>
      <c r="O1518" s="23">
        <f t="shared" si="30"/>
        <v>0.72</v>
      </c>
      <c r="P1518" s="15">
        <v>0</v>
      </c>
      <c r="Q1518" s="15">
        <v>0.66439999999999999</v>
      </c>
      <c r="R1518" s="24">
        <v>1</v>
      </c>
      <c r="S1518" s="41">
        <v>5</v>
      </c>
      <c r="T1518" s="24">
        <f t="shared" si="31"/>
        <v>3.3220000000000001</v>
      </c>
      <c r="U1518" s="22">
        <v>10</v>
      </c>
      <c r="V1518" s="24">
        <v>7.3333000000000004</v>
      </c>
      <c r="W1518" s="15">
        <v>6</v>
      </c>
      <c r="X1518" s="141" t="s">
        <v>4596</v>
      </c>
      <c r="Y1518" s="141" t="s">
        <v>4596</v>
      </c>
      <c r="Z1518" s="25" t="s">
        <v>4601</v>
      </c>
    </row>
    <row r="1519" spans="1:26" x14ac:dyDescent="0.25">
      <c r="A1519" s="29">
        <v>1518</v>
      </c>
      <c r="B1519" s="1" t="s">
        <v>4620</v>
      </c>
      <c r="C1519" s="1" t="s">
        <v>4621</v>
      </c>
      <c r="D1519" s="10">
        <v>45221</v>
      </c>
      <c r="E1519" s="7">
        <v>0.4375</v>
      </c>
      <c r="F1519" s="7">
        <v>0.77083333333333337</v>
      </c>
      <c r="G1519" s="22">
        <v>1200</v>
      </c>
      <c r="H1519" s="22" t="s">
        <v>4622</v>
      </c>
      <c r="I1519" s="23">
        <v>1.34</v>
      </c>
      <c r="J1519" s="23">
        <v>26.35</v>
      </c>
      <c r="K1519" s="23">
        <v>4.1100000000000003</v>
      </c>
      <c r="L1519" s="23">
        <v>0</v>
      </c>
      <c r="M1519" s="23">
        <v>2</v>
      </c>
      <c r="N1519" s="23">
        <v>0.7</v>
      </c>
      <c r="O1519" s="23">
        <f t="shared" si="30"/>
        <v>0.96</v>
      </c>
      <c r="P1519" s="15">
        <v>0</v>
      </c>
      <c r="Q1519" s="15">
        <v>0.1351</v>
      </c>
      <c r="R1519" s="24">
        <v>0.5</v>
      </c>
      <c r="S1519" s="41">
        <v>1</v>
      </c>
      <c r="T1519" s="24">
        <f t="shared" si="31"/>
        <v>0.1351</v>
      </c>
      <c r="U1519" s="22">
        <v>9</v>
      </c>
      <c r="V1519" s="24">
        <v>0.1351</v>
      </c>
      <c r="W1519" s="15">
        <v>8</v>
      </c>
      <c r="X1519" s="141" t="s">
        <v>664</v>
      </c>
      <c r="Y1519" s="141" t="s">
        <v>664</v>
      </c>
      <c r="Z1519" s="25" t="s">
        <v>4623</v>
      </c>
    </row>
    <row r="1520" spans="1:26" x14ac:dyDescent="0.25">
      <c r="A1520" s="29">
        <v>1519</v>
      </c>
      <c r="B1520" s="1" t="s">
        <v>4629</v>
      </c>
      <c r="C1520" s="1" t="s">
        <v>4630</v>
      </c>
      <c r="D1520" s="10">
        <v>45222</v>
      </c>
      <c r="E1520" s="7">
        <v>0.59722222222222221</v>
      </c>
      <c r="F1520" s="7">
        <v>0.66666666666666663</v>
      </c>
      <c r="G1520" s="22">
        <v>1200</v>
      </c>
      <c r="H1520" s="22" t="s">
        <v>4626</v>
      </c>
      <c r="I1520" s="23">
        <v>5.39</v>
      </c>
      <c r="J1520" s="23">
        <v>8.6</v>
      </c>
      <c r="K1520" s="23">
        <v>8.5399999999999991</v>
      </c>
      <c r="L1520" s="23">
        <v>1.5</v>
      </c>
      <c r="M1520" s="23">
        <v>1.6</v>
      </c>
      <c r="N1520" s="23">
        <v>1.6</v>
      </c>
      <c r="O1520" s="23">
        <f t="shared" si="30"/>
        <v>0.19999999999999998</v>
      </c>
      <c r="P1520" s="15">
        <v>0</v>
      </c>
      <c r="Q1520" s="15">
        <v>1.7503</v>
      </c>
      <c r="R1520" s="24">
        <v>0</v>
      </c>
      <c r="S1520" s="41">
        <v>5</v>
      </c>
      <c r="T1520" s="24">
        <f t="shared" si="31"/>
        <v>8.7515000000000001</v>
      </c>
      <c r="U1520" s="22">
        <v>8</v>
      </c>
      <c r="V1520" s="24">
        <v>12.7508</v>
      </c>
      <c r="W1520" s="15">
        <f>1+4/6</f>
        <v>1.6666666666666665</v>
      </c>
      <c r="X1520" s="141" t="s">
        <v>664</v>
      </c>
      <c r="Y1520" s="141" t="s">
        <v>664</v>
      </c>
      <c r="Z1520" s="25" t="s">
        <v>4631</v>
      </c>
    </row>
    <row r="1521" spans="1:26" x14ac:dyDescent="0.25">
      <c r="A1521" s="29">
        <v>1520</v>
      </c>
      <c r="B1521" s="1" t="s">
        <v>4629</v>
      </c>
      <c r="C1521" s="1" t="s">
        <v>4632</v>
      </c>
      <c r="D1521" s="10">
        <v>45222</v>
      </c>
      <c r="E1521" s="7">
        <v>0.72222222222222221</v>
      </c>
      <c r="F1521" s="7">
        <v>0.81944444444444453</v>
      </c>
      <c r="G1521" s="22">
        <v>1200</v>
      </c>
      <c r="H1521" s="22" t="s">
        <v>4633</v>
      </c>
      <c r="I1521" s="23">
        <v>2.06</v>
      </c>
      <c r="J1521" s="23">
        <v>2.08</v>
      </c>
      <c r="K1521" s="23">
        <v>2.08</v>
      </c>
      <c r="L1521" s="23">
        <v>0</v>
      </c>
      <c r="M1521" s="23">
        <v>0</v>
      </c>
      <c r="N1521" s="23">
        <v>0</v>
      </c>
      <c r="O1521" s="23">
        <f t="shared" si="30"/>
        <v>0.28000000000000003</v>
      </c>
      <c r="P1521" s="15">
        <v>0</v>
      </c>
      <c r="Q1521" s="15">
        <v>0.62890000000000001</v>
      </c>
      <c r="R1521" s="24">
        <v>0</v>
      </c>
      <c r="S1521" s="41">
        <v>1</v>
      </c>
      <c r="T1521" s="24">
        <f t="shared" si="31"/>
        <v>0.62890000000000001</v>
      </c>
      <c r="U1521" s="22">
        <v>8</v>
      </c>
      <c r="V1521" s="24">
        <v>8.2228999999999992</v>
      </c>
      <c r="W1521" s="15">
        <f>2+2/6</f>
        <v>2.3333333333333335</v>
      </c>
      <c r="X1521" s="141" t="s">
        <v>664</v>
      </c>
      <c r="Y1521" s="141" t="s">
        <v>664</v>
      </c>
      <c r="Z1521" s="25" t="s">
        <v>4634</v>
      </c>
    </row>
    <row r="1522" spans="1:26" x14ac:dyDescent="0.25">
      <c r="A1522" s="29">
        <v>1521</v>
      </c>
      <c r="B1522" s="1" t="s">
        <v>4643</v>
      </c>
      <c r="C1522" s="1" t="s">
        <v>4644</v>
      </c>
      <c r="D1522" s="10">
        <v>45223</v>
      </c>
      <c r="E1522" s="7">
        <v>0.6875</v>
      </c>
      <c r="F1522" s="7">
        <v>0.83333333333333337</v>
      </c>
      <c r="G1522" s="22">
        <v>1200</v>
      </c>
      <c r="H1522" s="22" t="s">
        <v>4645</v>
      </c>
      <c r="I1522" s="23">
        <v>7.62</v>
      </c>
      <c r="J1522" s="23">
        <v>8.74</v>
      </c>
      <c r="K1522" s="23">
        <v>8.74</v>
      </c>
      <c r="L1522" s="23">
        <v>0</v>
      </c>
      <c r="M1522" s="23">
        <v>0</v>
      </c>
      <c r="N1522" s="23">
        <v>0</v>
      </c>
      <c r="O1522" s="23">
        <f t="shared" si="30"/>
        <v>0.42</v>
      </c>
      <c r="P1522" s="15">
        <v>0</v>
      </c>
      <c r="Q1522" s="15">
        <v>1.4758</v>
      </c>
      <c r="R1522" s="24">
        <v>0</v>
      </c>
      <c r="S1522" s="41">
        <v>1</v>
      </c>
      <c r="T1522" s="24">
        <f t="shared" si="31"/>
        <v>1.4758</v>
      </c>
      <c r="U1522" s="22">
        <v>7</v>
      </c>
      <c r="V1522" s="24">
        <v>11.8248</v>
      </c>
      <c r="W1522" s="15">
        <v>3.5</v>
      </c>
      <c r="X1522" s="141" t="s">
        <v>664</v>
      </c>
      <c r="Y1522" s="141" t="s">
        <v>664</v>
      </c>
      <c r="Z1522" s="25" t="s">
        <v>4646</v>
      </c>
    </row>
    <row r="1523" spans="1:26" x14ac:dyDescent="0.25">
      <c r="A1523" s="29">
        <v>1522</v>
      </c>
      <c r="B1523" s="1" t="s">
        <v>4647</v>
      </c>
      <c r="C1523" s="1">
        <v>207</v>
      </c>
      <c r="D1523" s="10">
        <v>45223</v>
      </c>
      <c r="E1523" s="7">
        <v>0.52083333333333337</v>
      </c>
      <c r="F1523" s="7">
        <v>0.82638888888888884</v>
      </c>
      <c r="G1523" s="22">
        <v>1200</v>
      </c>
      <c r="H1523" s="22" t="s">
        <v>385</v>
      </c>
      <c r="I1523" s="23">
        <v>10.3</v>
      </c>
      <c r="J1523" s="23">
        <v>13.54</v>
      </c>
      <c r="K1523" s="23">
        <v>3.42</v>
      </c>
      <c r="L1523" s="23">
        <v>0</v>
      </c>
      <c r="M1523" s="23">
        <v>0</v>
      </c>
      <c r="N1523" s="23">
        <v>0</v>
      </c>
      <c r="O1523" s="23">
        <f t="shared" si="30"/>
        <v>0.87999999999999989</v>
      </c>
      <c r="P1523" s="15">
        <v>0</v>
      </c>
      <c r="Q1523" s="15">
        <v>0</v>
      </c>
      <c r="R1523" s="24">
        <v>6.6</v>
      </c>
      <c r="S1523" s="41">
        <v>1</v>
      </c>
      <c r="T1523" s="24">
        <f t="shared" si="31"/>
        <v>0</v>
      </c>
      <c r="U1523" s="22">
        <v>1</v>
      </c>
      <c r="V1523" s="24">
        <v>0</v>
      </c>
      <c r="W1523" s="15">
        <f>7+2/6</f>
        <v>7.333333333333333</v>
      </c>
      <c r="X1523" s="141" t="s">
        <v>664</v>
      </c>
      <c r="Y1523" s="141" t="s">
        <v>664</v>
      </c>
      <c r="Z1523" s="25" t="s">
        <v>4648</v>
      </c>
    </row>
    <row r="1524" spans="1:26" x14ac:dyDescent="0.25">
      <c r="A1524" s="29">
        <v>1523</v>
      </c>
      <c r="B1524" s="1" t="s">
        <v>4660</v>
      </c>
      <c r="C1524" s="1" t="s">
        <v>4661</v>
      </c>
      <c r="D1524" s="10">
        <v>45224</v>
      </c>
      <c r="E1524" s="7">
        <v>0.59722222222222221</v>
      </c>
      <c r="F1524" s="7">
        <v>0.88888888888888884</v>
      </c>
      <c r="G1524" s="22">
        <v>1200</v>
      </c>
      <c r="H1524" s="22" t="s">
        <v>4662</v>
      </c>
      <c r="I1524" s="23">
        <v>3.44</v>
      </c>
      <c r="J1524" s="23">
        <v>3.44</v>
      </c>
      <c r="K1524" s="23">
        <v>2.94</v>
      </c>
      <c r="L1524" s="23">
        <v>0</v>
      </c>
      <c r="M1524" s="23">
        <v>3.1</v>
      </c>
      <c r="N1524" s="23">
        <v>2.2999999999999998</v>
      </c>
      <c r="O1524" s="23">
        <f t="shared" si="30"/>
        <v>0.84</v>
      </c>
      <c r="P1524" s="15">
        <v>0</v>
      </c>
      <c r="Q1524" s="15">
        <v>1.4919</v>
      </c>
      <c r="R1524" s="24">
        <v>3.5</v>
      </c>
      <c r="S1524" s="41">
        <v>4</v>
      </c>
      <c r="T1524" s="24">
        <f t="shared" si="31"/>
        <v>5.9676</v>
      </c>
      <c r="U1524" s="22">
        <v>6</v>
      </c>
      <c r="V1524" s="24">
        <v>6.73</v>
      </c>
      <c r="W1524" s="15">
        <v>7</v>
      </c>
      <c r="X1524" s="141" t="s">
        <v>664</v>
      </c>
      <c r="Y1524" s="141" t="s">
        <v>664</v>
      </c>
      <c r="Z1524" s="25" t="s">
        <v>4663</v>
      </c>
    </row>
    <row r="1525" spans="1:26" x14ac:dyDescent="0.25">
      <c r="A1525" s="29">
        <v>1524</v>
      </c>
      <c r="B1525" s="1" t="s">
        <v>4660</v>
      </c>
      <c r="C1525" s="1" t="s">
        <v>4664</v>
      </c>
      <c r="D1525" s="10">
        <v>45224</v>
      </c>
      <c r="E1525" s="7">
        <v>0.51041666666666663</v>
      </c>
      <c r="F1525" s="7">
        <v>0.85416666666666663</v>
      </c>
      <c r="G1525" s="22">
        <v>1200</v>
      </c>
      <c r="H1525" s="22" t="s">
        <v>4657</v>
      </c>
      <c r="I1525" s="23">
        <v>2.0699999999999998</v>
      </c>
      <c r="J1525" s="23">
        <v>2.5</v>
      </c>
      <c r="K1525" s="23">
        <v>1.91</v>
      </c>
      <c r="L1525" s="23">
        <v>0</v>
      </c>
      <c r="M1525" s="23">
        <v>2</v>
      </c>
      <c r="N1525" s="23">
        <v>1.9</v>
      </c>
      <c r="O1525" s="23">
        <f t="shared" si="30"/>
        <v>0.99</v>
      </c>
      <c r="P1525" s="15">
        <v>0</v>
      </c>
      <c r="Q1525" s="15">
        <v>1.3244</v>
      </c>
      <c r="R1525" s="24">
        <v>1</v>
      </c>
      <c r="S1525" s="41">
        <v>5</v>
      </c>
      <c r="T1525" s="24">
        <f t="shared" si="31"/>
        <v>6.6219999999999999</v>
      </c>
      <c r="U1525" s="22">
        <v>6</v>
      </c>
      <c r="V1525" s="24">
        <v>8.3369999999999997</v>
      </c>
      <c r="W1525" s="15">
        <f>8+15/60</f>
        <v>8.25</v>
      </c>
      <c r="X1525" s="141" t="s">
        <v>664</v>
      </c>
      <c r="Y1525" s="141" t="s">
        <v>664</v>
      </c>
      <c r="Z1525" s="25" t="s">
        <v>4665</v>
      </c>
    </row>
    <row r="1526" spans="1:26" x14ac:dyDescent="0.25">
      <c r="A1526" s="29">
        <v>1525</v>
      </c>
      <c r="B1526" s="1" t="s">
        <v>4669</v>
      </c>
      <c r="C1526" s="1" t="s">
        <v>4671</v>
      </c>
      <c r="D1526" s="10">
        <v>45225</v>
      </c>
      <c r="E1526" s="7">
        <v>0.47916666666666669</v>
      </c>
      <c r="F1526" s="7">
        <v>0.64583333333333337</v>
      </c>
      <c r="G1526" s="22">
        <v>1200</v>
      </c>
      <c r="H1526" s="22" t="s">
        <v>4672</v>
      </c>
      <c r="I1526" s="23">
        <v>8.08</v>
      </c>
      <c r="J1526" s="23">
        <v>8.89</v>
      </c>
      <c r="K1526" s="23">
        <v>8.89</v>
      </c>
      <c r="L1526" s="23">
        <v>0</v>
      </c>
      <c r="M1526" s="23">
        <v>0</v>
      </c>
      <c r="N1526" s="23">
        <v>0</v>
      </c>
      <c r="O1526" s="23">
        <f t="shared" si="30"/>
        <v>0.48</v>
      </c>
      <c r="P1526" s="15">
        <v>0</v>
      </c>
      <c r="Q1526" s="15">
        <v>0.88239999999999996</v>
      </c>
      <c r="R1526" s="24">
        <v>0</v>
      </c>
      <c r="S1526" s="41">
        <v>1</v>
      </c>
      <c r="T1526" s="24">
        <f t="shared" si="31"/>
        <v>0.88239999999999996</v>
      </c>
      <c r="U1526" s="22">
        <v>1</v>
      </c>
      <c r="V1526" s="24">
        <v>0.88239999999999996</v>
      </c>
      <c r="W1526" s="15">
        <v>4</v>
      </c>
      <c r="X1526" s="141" t="s">
        <v>664</v>
      </c>
      <c r="Y1526" s="141" t="s">
        <v>664</v>
      </c>
      <c r="Z1526" s="25" t="s">
        <v>4673</v>
      </c>
    </row>
    <row r="1527" spans="1:26" x14ac:dyDescent="0.25">
      <c r="A1527" s="29">
        <v>1526</v>
      </c>
      <c r="B1527" s="1" t="s">
        <v>4674</v>
      </c>
      <c r="C1527" s="1" t="s">
        <v>4675</v>
      </c>
      <c r="D1527" s="10">
        <v>45225</v>
      </c>
      <c r="E1527" s="7">
        <v>0.46180555555555558</v>
      </c>
      <c r="F1527" s="7">
        <v>0.79513888888888884</v>
      </c>
      <c r="G1527" s="22">
        <v>1200</v>
      </c>
      <c r="H1527" s="22" t="s">
        <v>4676</v>
      </c>
      <c r="I1527" s="23">
        <v>2.06</v>
      </c>
      <c r="J1527" s="23">
        <v>2.73</v>
      </c>
      <c r="K1527" s="23">
        <v>1.64</v>
      </c>
      <c r="L1527" s="23">
        <v>0</v>
      </c>
      <c r="M1527" s="23">
        <v>2</v>
      </c>
      <c r="N1527" s="23">
        <v>1.4</v>
      </c>
      <c r="O1527" s="23">
        <f t="shared" si="30"/>
        <v>0.96</v>
      </c>
      <c r="P1527" s="15">
        <v>0</v>
      </c>
      <c r="Q1527" s="15">
        <v>1.1811</v>
      </c>
      <c r="R1527" s="24">
        <v>2.5</v>
      </c>
      <c r="S1527" s="41">
        <v>4</v>
      </c>
      <c r="T1527" s="24">
        <f t="shared" si="31"/>
        <v>4.7244000000000002</v>
      </c>
      <c r="U1527" s="22">
        <v>5</v>
      </c>
      <c r="V1527" s="24">
        <v>5.0617999999999999</v>
      </c>
      <c r="W1527" s="15">
        <v>8</v>
      </c>
      <c r="X1527" s="141" t="s">
        <v>4677</v>
      </c>
      <c r="Y1527" s="141" t="s">
        <v>4677</v>
      </c>
      <c r="Z1527" s="25" t="s">
        <v>4678</v>
      </c>
    </row>
    <row r="1528" spans="1:26" x14ac:dyDescent="0.25">
      <c r="A1528" s="29">
        <v>1527</v>
      </c>
      <c r="B1528" s="1" t="s">
        <v>4687</v>
      </c>
      <c r="C1528" s="1" t="s">
        <v>4688</v>
      </c>
      <c r="D1528" s="10">
        <v>45226</v>
      </c>
      <c r="E1528" s="7">
        <v>0.45833333333333331</v>
      </c>
      <c r="F1528" s="7">
        <v>0.75</v>
      </c>
      <c r="G1528" s="22">
        <v>1200</v>
      </c>
      <c r="H1528" s="22" t="s">
        <v>4684</v>
      </c>
      <c r="I1528" s="23">
        <v>2.5499999999999998</v>
      </c>
      <c r="J1528" s="23">
        <v>2.77</v>
      </c>
      <c r="K1528" s="23">
        <v>2.46</v>
      </c>
      <c r="L1528" s="23">
        <v>0</v>
      </c>
      <c r="M1528" s="23">
        <v>2.5</v>
      </c>
      <c r="N1528" s="23">
        <v>2.5</v>
      </c>
      <c r="O1528" s="23">
        <f t="shared" si="30"/>
        <v>0.68</v>
      </c>
      <c r="P1528" s="15">
        <v>0</v>
      </c>
      <c r="Q1528" s="15">
        <v>1.4535</v>
      </c>
      <c r="R1528" s="24">
        <v>0</v>
      </c>
      <c r="S1528" s="41">
        <v>4</v>
      </c>
      <c r="T1528" s="24">
        <f t="shared" si="31"/>
        <v>5.8140000000000001</v>
      </c>
      <c r="U1528" s="22">
        <v>4</v>
      </c>
      <c r="V1528" s="24">
        <v>5.867</v>
      </c>
      <c r="W1528" s="15">
        <f>5+4/6</f>
        <v>5.666666666666667</v>
      </c>
      <c r="X1528" s="141" t="s">
        <v>664</v>
      </c>
      <c r="Y1528" s="141" t="s">
        <v>664</v>
      </c>
      <c r="Z1528" s="25" t="s">
        <v>4689</v>
      </c>
    </row>
    <row r="1529" spans="1:26" x14ac:dyDescent="0.25">
      <c r="A1529" s="29">
        <v>1528</v>
      </c>
      <c r="B1529" s="1" t="s">
        <v>4687</v>
      </c>
      <c r="C1529" s="1" t="s">
        <v>4690</v>
      </c>
      <c r="D1529" s="10">
        <v>45227</v>
      </c>
      <c r="E1529" s="7">
        <v>0.41666666666666669</v>
      </c>
      <c r="F1529" s="7">
        <v>0.75</v>
      </c>
      <c r="G1529" s="22">
        <v>1200</v>
      </c>
      <c r="H1529" s="22" t="s">
        <v>4691</v>
      </c>
      <c r="I1529" s="23">
        <v>1.75</v>
      </c>
      <c r="J1529" s="23">
        <v>2.31</v>
      </c>
      <c r="K1529" s="23">
        <v>1.75</v>
      </c>
      <c r="L1529" s="23">
        <v>0</v>
      </c>
      <c r="M1529" s="23">
        <v>2</v>
      </c>
      <c r="N1529" s="23">
        <v>1.7</v>
      </c>
      <c r="O1529" s="23">
        <f t="shared" si="30"/>
        <v>0.96</v>
      </c>
      <c r="P1529" s="15">
        <v>0</v>
      </c>
      <c r="Q1529" s="15">
        <v>1.1995</v>
      </c>
      <c r="R1529" s="24">
        <v>3</v>
      </c>
      <c r="S1529" s="41">
        <v>3</v>
      </c>
      <c r="T1529" s="24">
        <f t="shared" si="31"/>
        <v>3.5985</v>
      </c>
      <c r="U1529" s="22">
        <v>3</v>
      </c>
      <c r="V1529" s="24">
        <v>3.72</v>
      </c>
      <c r="W1529" s="15">
        <v>8</v>
      </c>
      <c r="X1529" s="141" t="s">
        <v>664</v>
      </c>
      <c r="Y1529" s="141" t="s">
        <v>664</v>
      </c>
      <c r="Z1529" s="25" t="s">
        <v>4692</v>
      </c>
    </row>
    <row r="1530" spans="1:26" x14ac:dyDescent="0.25">
      <c r="A1530" s="29">
        <v>1529</v>
      </c>
      <c r="B1530" s="1" t="s">
        <v>4693</v>
      </c>
      <c r="C1530" s="1" t="s">
        <v>4694</v>
      </c>
      <c r="D1530" s="10">
        <v>45228</v>
      </c>
      <c r="E1530" s="7">
        <v>0.45833333333333331</v>
      </c>
      <c r="F1530" s="7">
        <v>0.625</v>
      </c>
      <c r="G1530" s="22">
        <v>1200</v>
      </c>
      <c r="H1530" s="22" t="s">
        <v>4695</v>
      </c>
      <c r="I1530" s="23">
        <v>9.1199999999999992</v>
      </c>
      <c r="J1530" s="23">
        <v>9.5</v>
      </c>
      <c r="K1530" s="23">
        <v>9.5</v>
      </c>
      <c r="L1530" s="23">
        <v>0</v>
      </c>
      <c r="M1530" s="23">
        <v>0</v>
      </c>
      <c r="N1530" s="23">
        <v>0</v>
      </c>
      <c r="O1530" s="23">
        <f t="shared" si="30"/>
        <v>0.48</v>
      </c>
      <c r="P1530" s="15">
        <v>0</v>
      </c>
      <c r="Q1530" s="15">
        <v>3.5251000000000001</v>
      </c>
      <c r="R1530" s="24">
        <v>0</v>
      </c>
      <c r="S1530" s="41">
        <v>1</v>
      </c>
      <c r="T1530" s="24">
        <f t="shared" si="31"/>
        <v>3.5251000000000001</v>
      </c>
      <c r="U1530" s="22">
        <v>1</v>
      </c>
      <c r="V1530" s="24">
        <v>3.5251000000000001</v>
      </c>
      <c r="W1530" s="15">
        <v>4</v>
      </c>
      <c r="X1530" s="141" t="s">
        <v>664</v>
      </c>
      <c r="Y1530" s="141" t="s">
        <v>664</v>
      </c>
      <c r="Z1530" s="25" t="s">
        <v>4696</v>
      </c>
    </row>
    <row r="1531" spans="1:26" x14ac:dyDescent="0.25">
      <c r="A1531" s="29">
        <v>1530</v>
      </c>
      <c r="B1531" s="1" t="s">
        <v>685</v>
      </c>
      <c r="C1531" s="1" t="s">
        <v>4518</v>
      </c>
      <c r="D1531" s="10">
        <v>45229</v>
      </c>
      <c r="E1531" s="7">
        <v>0.44444444444444442</v>
      </c>
      <c r="F1531" s="7">
        <v>0.77777777777777779</v>
      </c>
      <c r="G1531" s="22">
        <v>1200</v>
      </c>
      <c r="H1531" s="22" t="s">
        <v>4707</v>
      </c>
      <c r="I1531" s="23">
        <v>1.24</v>
      </c>
      <c r="J1531" s="23">
        <v>1.38</v>
      </c>
      <c r="K1531" s="23">
        <v>1.17</v>
      </c>
      <c r="L1531" s="23">
        <v>0</v>
      </c>
      <c r="M1531" s="23">
        <v>1.9</v>
      </c>
      <c r="N1531" s="23">
        <v>1.48</v>
      </c>
      <c r="O1531" s="23">
        <f t="shared" si="30"/>
        <v>0.96</v>
      </c>
      <c r="P1531" s="15">
        <v>0</v>
      </c>
      <c r="Q1531" s="15">
        <v>0.99860000000000004</v>
      </c>
      <c r="R1531" s="24">
        <v>0.5</v>
      </c>
      <c r="S1531" s="41">
        <v>1</v>
      </c>
      <c r="T1531" s="24">
        <f t="shared" si="31"/>
        <v>0.99860000000000004</v>
      </c>
      <c r="U1531" s="22">
        <v>1</v>
      </c>
      <c r="V1531" s="24">
        <v>0.99860000000000004</v>
      </c>
      <c r="W1531" s="15">
        <v>8</v>
      </c>
      <c r="X1531" s="141" t="s">
        <v>4708</v>
      </c>
      <c r="Y1531" s="141" t="s">
        <v>4708</v>
      </c>
      <c r="Z1531" s="25" t="s">
        <v>4709</v>
      </c>
    </row>
    <row r="1532" spans="1:26" x14ac:dyDescent="0.25">
      <c r="A1532" s="29">
        <v>1531</v>
      </c>
      <c r="B1532" s="1" t="s">
        <v>4712</v>
      </c>
      <c r="C1532" s="1" t="s">
        <v>4713</v>
      </c>
      <c r="D1532" s="10">
        <v>45230</v>
      </c>
      <c r="E1532" s="7">
        <v>0.63194444444444442</v>
      </c>
      <c r="F1532" s="7">
        <v>0.79861111111111116</v>
      </c>
      <c r="G1532" s="22">
        <v>1200</v>
      </c>
      <c r="H1532" s="22" t="s">
        <v>4714</v>
      </c>
      <c r="I1532" s="23">
        <v>2.19</v>
      </c>
      <c r="J1532" s="23">
        <v>2.7</v>
      </c>
      <c r="K1532" s="23">
        <v>2.7</v>
      </c>
      <c r="L1532" s="23">
        <v>0</v>
      </c>
      <c r="M1532" s="23">
        <v>0.2</v>
      </c>
      <c r="N1532" s="23">
        <v>0</v>
      </c>
      <c r="O1532" s="23">
        <f t="shared" si="30"/>
        <v>0.48</v>
      </c>
      <c r="P1532" s="15">
        <v>0</v>
      </c>
      <c r="Q1532" s="15">
        <v>0.128</v>
      </c>
      <c r="R1532" s="24">
        <v>0</v>
      </c>
      <c r="S1532" s="41">
        <v>1</v>
      </c>
      <c r="T1532" s="24">
        <f t="shared" si="31"/>
        <v>0.128</v>
      </c>
      <c r="U1532" s="22">
        <v>1</v>
      </c>
      <c r="V1532" s="24">
        <v>0.128</v>
      </c>
      <c r="W1532" s="15">
        <v>4</v>
      </c>
      <c r="X1532" s="141" t="s">
        <v>4715</v>
      </c>
      <c r="Y1532" s="141" t="s">
        <v>4715</v>
      </c>
      <c r="Z1532" s="25" t="s">
        <v>4716</v>
      </c>
    </row>
    <row r="1533" spans="1:26" x14ac:dyDescent="0.25">
      <c r="A1533" s="29">
        <v>1532</v>
      </c>
      <c r="B1533" s="1" t="s">
        <v>4723</v>
      </c>
      <c r="C1533" s="1" t="s">
        <v>526</v>
      </c>
      <c r="D1533" s="10">
        <v>45231</v>
      </c>
      <c r="E1533" s="7">
        <v>0.3611111111111111</v>
      </c>
      <c r="F1533" s="7">
        <v>0.66666666666666663</v>
      </c>
      <c r="G1533" s="22">
        <v>1200</v>
      </c>
      <c r="H1533" s="22" t="s">
        <v>4724</v>
      </c>
      <c r="I1533" s="23">
        <v>2.19</v>
      </c>
      <c r="J1533" s="23">
        <v>2.19</v>
      </c>
      <c r="K1533" s="23">
        <v>1.72</v>
      </c>
      <c r="L1533" s="23">
        <v>0</v>
      </c>
      <c r="M1533" s="23">
        <v>2.2999999999999998</v>
      </c>
      <c r="N1533" s="23">
        <v>1.1000000000000001</v>
      </c>
      <c r="O1533" s="23">
        <f t="shared" si="30"/>
        <v>0.87999999999999989</v>
      </c>
      <c r="P1533" s="15">
        <v>0</v>
      </c>
      <c r="Q1533" s="15">
        <v>0.42080000000000001</v>
      </c>
      <c r="R1533" s="24">
        <v>0.5</v>
      </c>
      <c r="S1533" s="41">
        <v>1</v>
      </c>
      <c r="T1533" s="24">
        <f t="shared" si="31"/>
        <v>0.42080000000000001</v>
      </c>
      <c r="U1533" s="22">
        <v>1</v>
      </c>
      <c r="V1533" s="24">
        <v>0.42080000000000001</v>
      </c>
      <c r="W1533" s="15">
        <f>7+1/3</f>
        <v>7.333333333333333</v>
      </c>
      <c r="X1533" s="141" t="s">
        <v>4725</v>
      </c>
      <c r="Y1533" s="141" t="s">
        <v>4725</v>
      </c>
      <c r="Z1533" s="25" t="s">
        <v>4726</v>
      </c>
    </row>
    <row r="1534" spans="1:26" x14ac:dyDescent="0.25">
      <c r="A1534" s="29">
        <v>1533</v>
      </c>
      <c r="B1534" s="1" t="s">
        <v>4727</v>
      </c>
      <c r="C1534" s="1" t="s">
        <v>4728</v>
      </c>
      <c r="D1534" s="10">
        <v>45231</v>
      </c>
      <c r="E1534" s="7">
        <v>0.51041666666666663</v>
      </c>
      <c r="F1534" s="7">
        <v>0.84375</v>
      </c>
      <c r="G1534" s="22">
        <v>1200</v>
      </c>
      <c r="H1534" s="22" t="s">
        <v>4729</v>
      </c>
      <c r="I1534" s="23">
        <v>1.69</v>
      </c>
      <c r="J1534" s="23">
        <v>2.76</v>
      </c>
      <c r="K1534" s="23">
        <v>1.91</v>
      </c>
      <c r="L1534" s="23">
        <v>0</v>
      </c>
      <c r="M1534" s="23">
        <v>2.2999999999999998</v>
      </c>
      <c r="N1534" s="23">
        <v>2.2999999999999998</v>
      </c>
      <c r="O1534" s="23">
        <f t="shared" si="30"/>
        <v>0.96</v>
      </c>
      <c r="P1534" s="15">
        <v>0</v>
      </c>
      <c r="Q1534" s="15">
        <v>0.92649999999999999</v>
      </c>
      <c r="R1534" s="24">
        <v>2.5</v>
      </c>
      <c r="S1534" s="41">
        <v>5</v>
      </c>
      <c r="T1534" s="24">
        <f t="shared" si="31"/>
        <v>4.6325000000000003</v>
      </c>
      <c r="U1534" s="22">
        <v>16</v>
      </c>
      <c r="V1534" s="24">
        <v>16.600000000000001</v>
      </c>
      <c r="W1534" s="15">
        <v>8</v>
      </c>
      <c r="X1534" s="141" t="s">
        <v>4725</v>
      </c>
      <c r="Y1534" s="141" t="s">
        <v>4725</v>
      </c>
      <c r="Z1534" s="25" t="s">
        <v>4730</v>
      </c>
    </row>
    <row r="1535" spans="1:26" x14ac:dyDescent="0.25">
      <c r="A1535" s="29">
        <v>1534</v>
      </c>
      <c r="B1535" s="1" t="s">
        <v>4723</v>
      </c>
      <c r="C1535" s="1" t="s">
        <v>1196</v>
      </c>
      <c r="D1535" s="10">
        <v>45231</v>
      </c>
      <c r="E1535" s="7">
        <v>0.70833333333333337</v>
      </c>
      <c r="F1535" s="7">
        <v>0.875</v>
      </c>
      <c r="G1535" s="22">
        <v>1200</v>
      </c>
      <c r="H1535" s="22" t="s">
        <v>385</v>
      </c>
      <c r="I1535" s="23">
        <v>2.29</v>
      </c>
      <c r="J1535" s="23">
        <v>2.2999999999999998</v>
      </c>
      <c r="K1535" s="23">
        <v>2.0299999999999998</v>
      </c>
      <c r="L1535" s="23">
        <v>0.4</v>
      </c>
      <c r="M1535" s="23">
        <v>1.6</v>
      </c>
      <c r="N1535" s="23">
        <v>1.6</v>
      </c>
      <c r="O1535" s="23">
        <f t="shared" si="30"/>
        <v>0.48</v>
      </c>
      <c r="P1535" s="15">
        <v>0</v>
      </c>
      <c r="Q1535" s="15">
        <v>0.92359999999999998</v>
      </c>
      <c r="R1535" s="24">
        <v>1</v>
      </c>
      <c r="S1535" s="41">
        <v>5</v>
      </c>
      <c r="T1535" s="24">
        <f t="shared" si="31"/>
        <v>4.6180000000000003</v>
      </c>
      <c r="U1535" s="22">
        <v>13</v>
      </c>
      <c r="V1535" s="24">
        <v>15.030099999999999</v>
      </c>
      <c r="W1535" s="15">
        <v>4</v>
      </c>
      <c r="X1535" s="141" t="s">
        <v>4725</v>
      </c>
      <c r="Y1535" s="141" t="s">
        <v>4725</v>
      </c>
      <c r="Z1535" s="25" t="s">
        <v>4731</v>
      </c>
    </row>
    <row r="1536" spans="1:26" x14ac:dyDescent="0.25">
      <c r="A1536" s="29">
        <v>1535</v>
      </c>
      <c r="B1536" s="1" t="s">
        <v>685</v>
      </c>
      <c r="C1536" s="1" t="s">
        <v>663</v>
      </c>
      <c r="D1536" s="10">
        <v>45232</v>
      </c>
      <c r="E1536" s="7">
        <v>0.39583333333333331</v>
      </c>
      <c r="F1536" s="7">
        <v>0.5625</v>
      </c>
      <c r="G1536" s="22">
        <v>1200</v>
      </c>
      <c r="H1536" s="22" t="s">
        <v>377</v>
      </c>
      <c r="I1536" s="23">
        <v>4.12</v>
      </c>
      <c r="J1536" s="23">
        <v>4.67</v>
      </c>
      <c r="K1536" s="23">
        <v>4.67</v>
      </c>
      <c r="L1536" s="23">
        <v>0</v>
      </c>
      <c r="M1536" s="23">
        <v>0</v>
      </c>
      <c r="N1536" s="23">
        <v>0</v>
      </c>
      <c r="O1536" s="23">
        <f t="shared" si="30"/>
        <v>0.48</v>
      </c>
      <c r="P1536" s="15">
        <v>0</v>
      </c>
      <c r="Q1536" s="15">
        <v>1.2004999999999999</v>
      </c>
      <c r="R1536" s="24">
        <v>0</v>
      </c>
      <c r="S1536" s="41">
        <v>1</v>
      </c>
      <c r="T1536" s="24">
        <f t="shared" ref="T1536:T1552" si="32">(Q1536-P1536)*S1536</f>
        <v>1.2004999999999999</v>
      </c>
      <c r="U1536" s="22">
        <v>1</v>
      </c>
      <c r="V1536" s="24">
        <v>1.2004999999999999</v>
      </c>
      <c r="W1536" s="15">
        <v>4</v>
      </c>
      <c r="X1536" s="141" t="s">
        <v>664</v>
      </c>
      <c r="Y1536" s="141" t="s">
        <v>664</v>
      </c>
      <c r="Z1536" s="25" t="s">
        <v>4741</v>
      </c>
    </row>
    <row r="1537" spans="1:26" x14ac:dyDescent="0.25">
      <c r="A1537" s="29">
        <v>1536</v>
      </c>
      <c r="B1537" s="1" t="s">
        <v>685</v>
      </c>
      <c r="C1537" s="1" t="s">
        <v>526</v>
      </c>
      <c r="D1537" s="10">
        <v>45232</v>
      </c>
      <c r="E1537" s="7">
        <v>0.39583333333333331</v>
      </c>
      <c r="F1537" s="7">
        <v>0.72916666666666663</v>
      </c>
      <c r="G1537" s="22">
        <v>1200</v>
      </c>
      <c r="H1537" s="22" t="s">
        <v>374</v>
      </c>
      <c r="I1537" s="23">
        <v>2.0099999999999998</v>
      </c>
      <c r="J1537" s="23">
        <v>2.2999999999999998</v>
      </c>
      <c r="K1537" s="23">
        <v>1.75</v>
      </c>
      <c r="L1537" s="23">
        <v>0</v>
      </c>
      <c r="M1537" s="23">
        <v>2.2000000000000002</v>
      </c>
      <c r="N1537" s="23">
        <v>1.7</v>
      </c>
      <c r="O1537" s="23">
        <f t="shared" si="30"/>
        <v>0.96</v>
      </c>
      <c r="P1537" s="15">
        <v>0</v>
      </c>
      <c r="Q1537" s="15">
        <v>1.3517999999999999</v>
      </c>
      <c r="R1537" s="24">
        <v>2</v>
      </c>
      <c r="S1537" s="41">
        <v>4</v>
      </c>
      <c r="T1537" s="24">
        <f t="shared" si="32"/>
        <v>5.4071999999999996</v>
      </c>
      <c r="U1537" s="22">
        <v>4</v>
      </c>
      <c r="V1537" s="24">
        <v>5.4379</v>
      </c>
      <c r="W1537" s="15">
        <v>8</v>
      </c>
      <c r="X1537" s="141" t="s">
        <v>664</v>
      </c>
      <c r="Y1537" s="141" t="s">
        <v>664</v>
      </c>
      <c r="Z1537" s="25" t="s">
        <v>4742</v>
      </c>
    </row>
    <row r="1538" spans="1:26" x14ac:dyDescent="0.25">
      <c r="A1538" s="29">
        <v>1537</v>
      </c>
      <c r="B1538" s="1" t="s">
        <v>4754</v>
      </c>
      <c r="C1538" s="1" t="s">
        <v>4755</v>
      </c>
      <c r="D1538" s="10">
        <v>45235</v>
      </c>
      <c r="E1538" s="7">
        <v>0.40277777777777773</v>
      </c>
      <c r="F1538" s="7">
        <v>0.73611111111111116</v>
      </c>
      <c r="G1538" s="22">
        <v>1200</v>
      </c>
      <c r="H1538" s="22" t="s">
        <v>4756</v>
      </c>
      <c r="I1538" s="23">
        <v>3.39</v>
      </c>
      <c r="J1538" s="23">
        <v>3.68</v>
      </c>
      <c r="K1538" s="23">
        <v>3.09</v>
      </c>
      <c r="L1538" s="23">
        <v>0</v>
      </c>
      <c r="M1538" s="23">
        <v>2.6</v>
      </c>
      <c r="N1538" s="23">
        <v>2.2999999999999998</v>
      </c>
      <c r="O1538" s="23">
        <f t="shared" si="30"/>
        <v>0.96</v>
      </c>
      <c r="P1538" s="15">
        <v>0</v>
      </c>
      <c r="Q1538" s="15">
        <v>1.5055000000000001</v>
      </c>
      <c r="R1538" s="24">
        <v>3.2</v>
      </c>
      <c r="S1538" s="41">
        <v>5</v>
      </c>
      <c r="T1538" s="24">
        <f t="shared" si="32"/>
        <v>7.5274999999999999</v>
      </c>
      <c r="U1538" s="22">
        <v>6</v>
      </c>
      <c r="V1538" s="24">
        <v>10.621499999999999</v>
      </c>
      <c r="W1538" s="15">
        <v>8</v>
      </c>
      <c r="X1538" s="141" t="s">
        <v>664</v>
      </c>
      <c r="Y1538" s="141" t="s">
        <v>664</v>
      </c>
      <c r="Z1538" s="25" t="s">
        <v>4757</v>
      </c>
    </row>
    <row r="1539" spans="1:26" x14ac:dyDescent="0.25">
      <c r="A1539" s="29">
        <v>1538</v>
      </c>
      <c r="B1539" s="1" t="s">
        <v>375</v>
      </c>
      <c r="C1539" s="1" t="s">
        <v>526</v>
      </c>
      <c r="D1539" s="10">
        <v>45236</v>
      </c>
      <c r="E1539" s="7">
        <v>0.40277777777777773</v>
      </c>
      <c r="F1539" s="7">
        <v>0.73611111111111116</v>
      </c>
      <c r="G1539" s="22">
        <v>1200</v>
      </c>
      <c r="H1539" s="22" t="s">
        <v>4769</v>
      </c>
      <c r="I1539" s="23">
        <v>1.81</v>
      </c>
      <c r="J1539" s="23">
        <v>2.5099999999999998</v>
      </c>
      <c r="K1539" s="23">
        <v>1.72</v>
      </c>
      <c r="L1539" s="23">
        <v>0</v>
      </c>
      <c r="M1539" s="23">
        <v>2.6</v>
      </c>
      <c r="N1539" s="23">
        <v>1.8</v>
      </c>
      <c r="O1539" s="23">
        <f t="shared" si="30"/>
        <v>0.96</v>
      </c>
      <c r="P1539" s="15">
        <v>0</v>
      </c>
      <c r="Q1539" s="15">
        <v>1.2333000000000001</v>
      </c>
      <c r="R1539" s="24">
        <v>3</v>
      </c>
      <c r="S1539" s="41">
        <v>5</v>
      </c>
      <c r="T1539" s="24">
        <f t="shared" si="32"/>
        <v>6.1665000000000001</v>
      </c>
      <c r="U1539" s="22">
        <v>14</v>
      </c>
      <c r="V1539" s="24">
        <v>20.386099999999999</v>
      </c>
      <c r="W1539" s="15">
        <v>8</v>
      </c>
      <c r="X1539" s="141" t="s">
        <v>664</v>
      </c>
      <c r="Y1539" s="141" t="s">
        <v>664</v>
      </c>
      <c r="Z1539" s="25" t="s">
        <v>4770</v>
      </c>
    </row>
    <row r="1540" spans="1:26" x14ac:dyDescent="0.25">
      <c r="A1540" s="29">
        <v>1539</v>
      </c>
      <c r="B1540" s="1" t="s">
        <v>4776</v>
      </c>
      <c r="C1540" s="1" t="s">
        <v>4778</v>
      </c>
      <c r="D1540" s="10">
        <v>45237</v>
      </c>
      <c r="E1540" s="7">
        <v>0.4861111111111111</v>
      </c>
      <c r="F1540" s="7">
        <v>0.86111111111111116</v>
      </c>
      <c r="G1540" s="22">
        <v>1200</v>
      </c>
      <c r="H1540" s="22" t="s">
        <v>4777</v>
      </c>
      <c r="I1540" s="23">
        <v>7.38</v>
      </c>
      <c r="J1540" s="23">
        <v>8.3000000000000007</v>
      </c>
      <c r="K1540" s="23">
        <v>4.25</v>
      </c>
      <c r="L1540" s="23">
        <v>0</v>
      </c>
      <c r="M1540" s="23">
        <v>5</v>
      </c>
      <c r="N1540" s="23">
        <v>1.2</v>
      </c>
      <c r="O1540" s="23">
        <f t="shared" si="30"/>
        <v>1.08</v>
      </c>
      <c r="P1540" s="15">
        <v>0</v>
      </c>
      <c r="Q1540" s="15">
        <v>0.40439999999999998</v>
      </c>
      <c r="R1540" s="24">
        <v>4.5</v>
      </c>
      <c r="S1540" s="41">
        <v>1</v>
      </c>
      <c r="T1540" s="24">
        <f t="shared" si="32"/>
        <v>0.40439999999999998</v>
      </c>
      <c r="U1540" s="22">
        <v>1</v>
      </c>
      <c r="V1540" s="24">
        <v>0.40439999999999998</v>
      </c>
      <c r="W1540" s="15">
        <v>9</v>
      </c>
      <c r="X1540" s="141" t="s">
        <v>664</v>
      </c>
      <c r="Y1540" s="141" t="s">
        <v>664</v>
      </c>
      <c r="Z1540" s="25" t="s">
        <v>4779</v>
      </c>
    </row>
    <row r="1541" spans="1:26" x14ac:dyDescent="0.25">
      <c r="A1541" s="29">
        <v>1540</v>
      </c>
      <c r="B1541" s="1" t="s">
        <v>685</v>
      </c>
      <c r="C1541" s="1" t="s">
        <v>2188</v>
      </c>
      <c r="D1541" s="10">
        <v>45238</v>
      </c>
      <c r="E1541" s="7">
        <v>0.35416666666666669</v>
      </c>
      <c r="F1541" s="7">
        <v>0.77083333333333337</v>
      </c>
      <c r="G1541" s="22">
        <v>1200</v>
      </c>
      <c r="H1541" s="22" t="s">
        <v>4782</v>
      </c>
      <c r="I1541" s="23">
        <v>15.5</v>
      </c>
      <c r="J1541" s="23">
        <v>15.4</v>
      </c>
      <c r="K1541" s="23">
        <v>15.4</v>
      </c>
      <c r="L1541" s="23">
        <v>0</v>
      </c>
      <c r="M1541" s="23">
        <v>9</v>
      </c>
      <c r="N1541" s="23">
        <v>0</v>
      </c>
      <c r="O1541" s="23">
        <f t="shared" si="30"/>
        <v>1.1599999999999999</v>
      </c>
      <c r="P1541" s="15">
        <v>0</v>
      </c>
      <c r="Q1541" s="15">
        <v>0.31280000000000002</v>
      </c>
      <c r="R1541" s="24">
        <v>2</v>
      </c>
      <c r="S1541" s="41">
        <v>1</v>
      </c>
      <c r="T1541" s="24">
        <f t="shared" si="32"/>
        <v>0.31280000000000002</v>
      </c>
      <c r="U1541" s="22">
        <v>1</v>
      </c>
      <c r="V1541" s="24">
        <v>0.31280000000000002</v>
      </c>
      <c r="W1541" s="15">
        <f>9+40/60</f>
        <v>9.6666666666666661</v>
      </c>
      <c r="X1541" s="141" t="s">
        <v>664</v>
      </c>
      <c r="Y1541" s="141" t="s">
        <v>664</v>
      </c>
      <c r="Z1541" s="25" t="s">
        <v>4783</v>
      </c>
    </row>
    <row r="1542" spans="1:26" x14ac:dyDescent="0.25">
      <c r="A1542" s="29">
        <v>1541</v>
      </c>
      <c r="B1542" s="1" t="s">
        <v>4784</v>
      </c>
      <c r="C1542" s="1" t="s">
        <v>4785</v>
      </c>
      <c r="D1542" s="10">
        <v>45238</v>
      </c>
      <c r="E1542" s="7">
        <v>0.44097222222222227</v>
      </c>
      <c r="F1542" s="7">
        <v>0.77430555555555547</v>
      </c>
      <c r="G1542" s="22">
        <v>1200</v>
      </c>
      <c r="H1542" s="22" t="s">
        <v>4786</v>
      </c>
      <c r="I1542" s="23">
        <v>1.38</v>
      </c>
      <c r="J1542" s="23">
        <v>1.57</v>
      </c>
      <c r="K1542" s="23">
        <v>1.32</v>
      </c>
      <c r="L1542" s="23">
        <v>0</v>
      </c>
      <c r="M1542" s="23">
        <v>1.8</v>
      </c>
      <c r="N1542" s="23">
        <v>1.6</v>
      </c>
      <c r="O1542" s="23">
        <f t="shared" si="30"/>
        <v>0.96</v>
      </c>
      <c r="P1542" s="15">
        <v>0</v>
      </c>
      <c r="Q1542" s="15">
        <v>1.0023</v>
      </c>
      <c r="R1542" s="24">
        <v>1.5</v>
      </c>
      <c r="S1542" s="41">
        <v>1</v>
      </c>
      <c r="T1542" s="24">
        <f t="shared" si="32"/>
        <v>1.0023</v>
      </c>
      <c r="U1542" s="22">
        <v>10</v>
      </c>
      <c r="V1542" s="24">
        <v>13.2919</v>
      </c>
      <c r="W1542" s="15">
        <v>8</v>
      </c>
      <c r="X1542" s="141" t="s">
        <v>664</v>
      </c>
      <c r="Y1542" s="141" t="s">
        <v>664</v>
      </c>
      <c r="Z1542" s="25" t="s">
        <v>4787</v>
      </c>
    </row>
    <row r="1543" spans="1:26" x14ac:dyDescent="0.25">
      <c r="A1543" s="29">
        <v>1542</v>
      </c>
      <c r="B1543" s="1" t="s">
        <v>4793</v>
      </c>
      <c r="C1543" s="1" t="s">
        <v>4794</v>
      </c>
      <c r="D1543" s="10">
        <v>45239</v>
      </c>
      <c r="E1543" s="7">
        <v>0.46527777777777773</v>
      </c>
      <c r="F1543" s="7">
        <v>0.79861111111111116</v>
      </c>
      <c r="G1543" s="22">
        <v>1200</v>
      </c>
      <c r="H1543" s="22" t="s">
        <v>4795</v>
      </c>
      <c r="I1543" s="23">
        <v>2.88</v>
      </c>
      <c r="J1543" s="23">
        <v>3.89</v>
      </c>
      <c r="K1543" s="23">
        <v>2.79</v>
      </c>
      <c r="L1543" s="23">
        <v>0</v>
      </c>
      <c r="M1543" s="23">
        <v>5</v>
      </c>
      <c r="N1543" s="23">
        <v>4.7</v>
      </c>
      <c r="O1543" s="23">
        <f t="shared" si="30"/>
        <v>0.96</v>
      </c>
      <c r="P1543" s="15">
        <v>0</v>
      </c>
      <c r="Q1543" s="15">
        <v>2.7907999999999999</v>
      </c>
      <c r="R1543" s="24">
        <v>0.6</v>
      </c>
      <c r="S1543" s="41">
        <v>5</v>
      </c>
      <c r="T1543" s="24">
        <f t="shared" si="32"/>
        <v>13.954000000000001</v>
      </c>
      <c r="U1543" s="22">
        <v>21</v>
      </c>
      <c r="V1543" s="24">
        <v>47.509799999999998</v>
      </c>
      <c r="W1543" s="15">
        <v>8</v>
      </c>
      <c r="X1543" s="141" t="s">
        <v>664</v>
      </c>
      <c r="Y1543" s="141" t="s">
        <v>664</v>
      </c>
      <c r="Z1543" s="25" t="s">
        <v>4796</v>
      </c>
    </row>
    <row r="1544" spans="1:26" x14ac:dyDescent="0.25">
      <c r="A1544" s="29">
        <v>1543</v>
      </c>
      <c r="B1544" s="1" t="s">
        <v>4797</v>
      </c>
      <c r="C1544" s="1" t="s">
        <v>4798</v>
      </c>
      <c r="D1544" s="10">
        <v>45239</v>
      </c>
      <c r="E1544" s="7">
        <v>0.35416666666666669</v>
      </c>
      <c r="F1544" s="7">
        <v>0.9375</v>
      </c>
      <c r="G1544" s="22">
        <v>1200</v>
      </c>
      <c r="H1544" s="22" t="s">
        <v>4799</v>
      </c>
      <c r="I1544" s="23" t="s">
        <v>4800</v>
      </c>
      <c r="J1544" s="23">
        <v>16.8</v>
      </c>
      <c r="K1544" s="23">
        <v>8.58</v>
      </c>
      <c r="L1544" s="23">
        <v>0</v>
      </c>
      <c r="M1544" s="23">
        <v>10</v>
      </c>
      <c r="N1544" s="23">
        <v>8.1999999999999993</v>
      </c>
      <c r="O1544" s="23">
        <f t="shared" si="30"/>
        <v>1.68</v>
      </c>
      <c r="P1544" s="15">
        <v>0</v>
      </c>
      <c r="Q1544" s="15">
        <v>1.5788</v>
      </c>
      <c r="R1544" s="24">
        <v>9</v>
      </c>
      <c r="S1544" s="41">
        <v>1</v>
      </c>
      <c r="T1544" s="24">
        <f t="shared" si="32"/>
        <v>1.5788</v>
      </c>
      <c r="U1544" s="22">
        <v>1</v>
      </c>
      <c r="V1544" s="24">
        <v>1.5788</v>
      </c>
      <c r="W1544" s="15">
        <v>14</v>
      </c>
      <c r="X1544" s="141" t="s">
        <v>664</v>
      </c>
      <c r="Y1544" s="141" t="s">
        <v>664</v>
      </c>
      <c r="Z1544" s="25" t="s">
        <v>4801</v>
      </c>
    </row>
    <row r="1545" spans="1:26" x14ac:dyDescent="0.25">
      <c r="A1545" s="29">
        <v>1544</v>
      </c>
      <c r="B1545" s="1" t="s">
        <v>4809</v>
      </c>
      <c r="C1545" s="1" t="s">
        <v>4810</v>
      </c>
      <c r="D1545" s="10">
        <v>45240</v>
      </c>
      <c r="E1545" s="7">
        <v>0.5625</v>
      </c>
      <c r="F1545" s="7">
        <v>0.89583333333333337</v>
      </c>
      <c r="G1545" s="22">
        <v>1200</v>
      </c>
      <c r="H1545" s="22" t="s">
        <v>4804</v>
      </c>
      <c r="I1545" s="23">
        <v>10.92</v>
      </c>
      <c r="J1545" s="23">
        <v>11.84</v>
      </c>
      <c r="K1545" s="23">
        <v>7.98</v>
      </c>
      <c r="L1545" s="23">
        <v>0</v>
      </c>
      <c r="M1545" s="23">
        <v>4</v>
      </c>
      <c r="N1545" s="23">
        <v>3</v>
      </c>
      <c r="O1545" s="23">
        <f t="shared" si="30"/>
        <v>0.96</v>
      </c>
      <c r="P1545" s="15">
        <v>0</v>
      </c>
      <c r="Q1545" s="15">
        <v>0.748</v>
      </c>
      <c r="R1545" s="24">
        <v>1</v>
      </c>
      <c r="S1545" s="41">
        <v>1</v>
      </c>
      <c r="T1545" s="24">
        <f t="shared" si="32"/>
        <v>0.748</v>
      </c>
      <c r="U1545" s="22">
        <v>1</v>
      </c>
      <c r="V1545" s="24">
        <v>0.748</v>
      </c>
      <c r="W1545" s="15">
        <v>8</v>
      </c>
      <c r="X1545" s="141" t="s">
        <v>664</v>
      </c>
      <c r="Y1545" s="141" t="s">
        <v>664</v>
      </c>
      <c r="Z1545" s="25" t="s">
        <v>4811</v>
      </c>
    </row>
    <row r="1546" spans="1:26" x14ac:dyDescent="0.25">
      <c r="A1546" s="29">
        <v>1545</v>
      </c>
      <c r="B1546" s="1" t="s">
        <v>4812</v>
      </c>
      <c r="C1546" s="1" t="s">
        <v>2188</v>
      </c>
      <c r="D1546" s="10">
        <v>45240</v>
      </c>
      <c r="E1546" s="7">
        <v>0.375</v>
      </c>
      <c r="F1546" s="7">
        <v>0.9375</v>
      </c>
      <c r="G1546" s="22">
        <v>1200</v>
      </c>
      <c r="H1546" s="22" t="s">
        <v>4813</v>
      </c>
      <c r="I1546" s="23">
        <v>11.79</v>
      </c>
      <c r="J1546" s="23">
        <v>15.8</v>
      </c>
      <c r="K1546" s="23">
        <v>7.07</v>
      </c>
      <c r="L1546" s="23">
        <v>0</v>
      </c>
      <c r="M1546" s="23">
        <v>10</v>
      </c>
      <c r="N1546" s="23">
        <v>3.5</v>
      </c>
      <c r="O1546" s="23">
        <f t="shared" si="30"/>
        <v>1.6199999999999999</v>
      </c>
      <c r="P1546" s="15">
        <v>0</v>
      </c>
      <c r="Q1546" s="15">
        <v>2.3961000000000001</v>
      </c>
      <c r="R1546" s="24">
        <v>10</v>
      </c>
      <c r="S1546" s="41">
        <v>1</v>
      </c>
      <c r="T1546" s="24">
        <f t="shared" si="32"/>
        <v>2.3961000000000001</v>
      </c>
      <c r="U1546" s="22">
        <v>1</v>
      </c>
      <c r="V1546" s="24">
        <v>2.3961000000000001</v>
      </c>
      <c r="W1546" s="15">
        <v>13.5</v>
      </c>
      <c r="X1546" s="141" t="s">
        <v>664</v>
      </c>
      <c r="Y1546" s="141" t="s">
        <v>664</v>
      </c>
      <c r="Z1546" s="25" t="s">
        <v>4814</v>
      </c>
    </row>
    <row r="1547" spans="1:26" x14ac:dyDescent="0.25">
      <c r="A1547" s="29">
        <v>1546</v>
      </c>
      <c r="B1547" s="1" t="s">
        <v>4809</v>
      </c>
      <c r="C1547" s="1" t="s">
        <v>4810</v>
      </c>
      <c r="D1547" s="10">
        <v>45241</v>
      </c>
      <c r="E1547" s="7">
        <v>0.35416666666666669</v>
      </c>
      <c r="F1547" s="7">
        <v>0.9375</v>
      </c>
      <c r="G1547" s="22">
        <v>1200</v>
      </c>
      <c r="H1547" s="22" t="s">
        <v>4804</v>
      </c>
      <c r="I1547" s="23">
        <v>9.26</v>
      </c>
      <c r="J1547" s="23">
        <v>10.54</v>
      </c>
      <c r="K1547" s="23">
        <v>6.49</v>
      </c>
      <c r="L1547" s="23">
        <v>0</v>
      </c>
      <c r="M1547" s="23">
        <v>4</v>
      </c>
      <c r="N1547" s="23">
        <v>2.6</v>
      </c>
      <c r="O1547" s="23">
        <f t="shared" si="30"/>
        <v>1.68</v>
      </c>
      <c r="P1547" s="15">
        <v>0</v>
      </c>
      <c r="Q1547" s="15">
        <v>1.2527999999999999</v>
      </c>
      <c r="R1547" s="24">
        <v>2.7</v>
      </c>
      <c r="S1547" s="41">
        <v>1</v>
      </c>
      <c r="T1547" s="24">
        <f t="shared" si="32"/>
        <v>1.2527999999999999</v>
      </c>
      <c r="U1547" s="22">
        <v>1</v>
      </c>
      <c r="V1547" s="24">
        <v>1.2527999999999999</v>
      </c>
      <c r="W1547" s="15">
        <v>14</v>
      </c>
      <c r="X1547" s="141" t="s">
        <v>664</v>
      </c>
      <c r="Y1547" s="141" t="s">
        <v>664</v>
      </c>
      <c r="Z1547" s="25" t="s">
        <v>4815</v>
      </c>
    </row>
    <row r="1548" spans="1:26" x14ac:dyDescent="0.25">
      <c r="A1548" s="29">
        <v>1547</v>
      </c>
      <c r="B1548" s="1" t="s">
        <v>4812</v>
      </c>
      <c r="C1548" s="1" t="s">
        <v>2188</v>
      </c>
      <c r="D1548" s="10">
        <v>45241</v>
      </c>
      <c r="E1548" s="7">
        <v>0.3888888888888889</v>
      </c>
      <c r="F1548" s="7">
        <v>0.9375</v>
      </c>
      <c r="G1548" s="22">
        <v>1200</v>
      </c>
      <c r="H1548" s="22" t="s">
        <v>4813</v>
      </c>
      <c r="I1548" s="23">
        <v>9.16</v>
      </c>
      <c r="J1548" s="23">
        <v>12.99</v>
      </c>
      <c r="K1548" s="23">
        <v>6.43</v>
      </c>
      <c r="L1548" s="23">
        <v>0</v>
      </c>
      <c r="M1548" s="23">
        <v>10</v>
      </c>
      <c r="N1548" s="23">
        <v>3.1</v>
      </c>
      <c r="O1548" s="23">
        <f t="shared" si="30"/>
        <v>1.5799999999999998</v>
      </c>
      <c r="P1548" s="15">
        <v>0</v>
      </c>
      <c r="Q1548" s="15">
        <v>1.8924000000000001</v>
      </c>
      <c r="R1548" s="24">
        <v>9</v>
      </c>
      <c r="S1548" s="41">
        <v>1</v>
      </c>
      <c r="T1548" s="24">
        <f t="shared" si="32"/>
        <v>1.8924000000000001</v>
      </c>
      <c r="U1548" s="22">
        <v>1</v>
      </c>
      <c r="V1548" s="24">
        <v>1.8924000000000001</v>
      </c>
      <c r="W1548" s="15">
        <f>13+10/60</f>
        <v>13.166666666666666</v>
      </c>
      <c r="X1548" s="141" t="s">
        <v>664</v>
      </c>
      <c r="Y1548" s="141" t="s">
        <v>664</v>
      </c>
      <c r="Z1548" s="25" t="s">
        <v>4816</v>
      </c>
    </row>
    <row r="1549" spans="1:26" x14ac:dyDescent="0.25">
      <c r="A1549" s="29">
        <v>1548</v>
      </c>
      <c r="B1549" s="1" t="s">
        <v>4809</v>
      </c>
      <c r="C1549" s="1" t="s">
        <v>4810</v>
      </c>
      <c r="D1549" s="10">
        <v>45242</v>
      </c>
      <c r="E1549" s="7">
        <v>0.3611111111111111</v>
      </c>
      <c r="F1549" s="7">
        <v>0.44444444444444442</v>
      </c>
      <c r="G1549" s="22">
        <v>1200</v>
      </c>
      <c r="H1549" s="22" t="s">
        <v>4817</v>
      </c>
      <c r="I1549" s="23">
        <v>8.85</v>
      </c>
      <c r="J1549" s="23">
        <v>9.65</v>
      </c>
      <c r="K1549" s="23">
        <v>9.65</v>
      </c>
      <c r="L1549" s="23">
        <v>0</v>
      </c>
      <c r="M1549" s="23">
        <v>0</v>
      </c>
      <c r="N1549" s="23">
        <v>0</v>
      </c>
      <c r="O1549" s="23">
        <f t="shared" si="30"/>
        <v>0.24</v>
      </c>
      <c r="P1549" s="15">
        <v>0</v>
      </c>
      <c r="Q1549" s="15">
        <v>0.38240000000000002</v>
      </c>
      <c r="R1549" s="24">
        <v>0</v>
      </c>
      <c r="S1549" s="41">
        <v>1</v>
      </c>
      <c r="T1549" s="24">
        <f t="shared" si="32"/>
        <v>0.38240000000000002</v>
      </c>
      <c r="U1549" s="22">
        <v>1</v>
      </c>
      <c r="V1549" s="24">
        <v>0.38240000000000002</v>
      </c>
      <c r="W1549" s="15">
        <v>2</v>
      </c>
      <c r="X1549" s="141" t="s">
        <v>664</v>
      </c>
      <c r="Y1549" s="141" t="s">
        <v>664</v>
      </c>
      <c r="Z1549" s="25" t="s">
        <v>4818</v>
      </c>
    </row>
    <row r="1550" spans="1:26" x14ac:dyDescent="0.25">
      <c r="A1550" s="29">
        <v>1549</v>
      </c>
      <c r="B1550" s="1" t="s">
        <v>375</v>
      </c>
      <c r="C1550" s="1" t="s">
        <v>908</v>
      </c>
      <c r="D1550" s="10">
        <v>45242</v>
      </c>
      <c r="E1550" s="7">
        <v>0.625</v>
      </c>
      <c r="F1550" s="7">
        <v>0.71527777777777779</v>
      </c>
      <c r="G1550" s="22">
        <v>1200</v>
      </c>
      <c r="H1550" s="22" t="s">
        <v>4817</v>
      </c>
      <c r="I1550" s="23">
        <v>8</v>
      </c>
      <c r="J1550" s="23">
        <v>8.3000000000000007</v>
      </c>
      <c r="K1550" s="23">
        <v>8.3000000000000007</v>
      </c>
      <c r="L1550" s="23">
        <v>0</v>
      </c>
      <c r="M1550" s="23">
        <v>0</v>
      </c>
      <c r="N1550" s="23">
        <v>0</v>
      </c>
      <c r="O1550" s="23">
        <f t="shared" si="30"/>
        <v>0.25999999999999995</v>
      </c>
      <c r="P1550" s="15">
        <v>0</v>
      </c>
      <c r="Q1550" s="15">
        <v>1.8169</v>
      </c>
      <c r="R1550" s="24">
        <v>0</v>
      </c>
      <c r="S1550" s="41">
        <v>5</v>
      </c>
      <c r="T1550" s="24">
        <f t="shared" si="32"/>
        <v>9.0845000000000002</v>
      </c>
      <c r="U1550" s="22">
        <v>18</v>
      </c>
      <c r="V1550" s="24">
        <v>63.13</v>
      </c>
      <c r="W1550" s="15">
        <f>2+10/60</f>
        <v>2.1666666666666665</v>
      </c>
      <c r="X1550" s="141" t="s">
        <v>664</v>
      </c>
      <c r="Y1550" s="141" t="s">
        <v>664</v>
      </c>
      <c r="Z1550" s="25" t="s">
        <v>4991</v>
      </c>
    </row>
    <row r="1551" spans="1:26" x14ac:dyDescent="0.25">
      <c r="A1551" s="29">
        <v>1550</v>
      </c>
      <c r="B1551" s="1" t="s">
        <v>4812</v>
      </c>
      <c r="C1551" s="1" t="s">
        <v>2188</v>
      </c>
      <c r="D1551" s="10">
        <v>45242</v>
      </c>
      <c r="E1551" s="7">
        <v>0.3888888888888889</v>
      </c>
      <c r="F1551" s="7">
        <v>0.93055555555555547</v>
      </c>
      <c r="G1551" s="22">
        <v>1200</v>
      </c>
      <c r="H1551" s="22" t="s">
        <v>4813</v>
      </c>
      <c r="I1551" s="23">
        <v>9.1</v>
      </c>
      <c r="J1551" s="23">
        <v>12.88</v>
      </c>
      <c r="K1551" s="23">
        <v>6.06</v>
      </c>
      <c r="L1551" s="23">
        <v>0</v>
      </c>
      <c r="M1551" s="23">
        <v>10</v>
      </c>
      <c r="N1551" s="23">
        <v>2.8</v>
      </c>
      <c r="O1551" s="23">
        <f t="shared" si="30"/>
        <v>1.56</v>
      </c>
      <c r="P1551" s="15">
        <v>0</v>
      </c>
      <c r="Q1551" s="15">
        <v>1.9435</v>
      </c>
      <c r="R1551" s="24">
        <v>9.1999999999999993</v>
      </c>
      <c r="S1551" s="41">
        <v>1</v>
      </c>
      <c r="T1551" s="24">
        <f t="shared" si="32"/>
        <v>1.9435</v>
      </c>
      <c r="U1551" s="22">
        <v>1</v>
      </c>
      <c r="V1551" s="24">
        <v>1.9435</v>
      </c>
      <c r="W1551" s="15">
        <v>13</v>
      </c>
      <c r="X1551" s="141" t="s">
        <v>664</v>
      </c>
      <c r="Y1551" s="141" t="s">
        <v>664</v>
      </c>
      <c r="Z1551" s="25" t="s">
        <v>4819</v>
      </c>
    </row>
    <row r="1552" spans="1:26" x14ac:dyDescent="0.25">
      <c r="A1552" s="29">
        <v>1551</v>
      </c>
      <c r="B1552" s="1" t="s">
        <v>4840</v>
      </c>
      <c r="C1552" s="1" t="s">
        <v>2188</v>
      </c>
      <c r="D1552" s="10">
        <v>45243</v>
      </c>
      <c r="E1552" s="7">
        <v>0.375</v>
      </c>
      <c r="F1552" s="7">
        <v>0.88888888888888884</v>
      </c>
      <c r="G1552" s="22">
        <v>1200</v>
      </c>
      <c r="H1552" s="22" t="s">
        <v>385</v>
      </c>
      <c r="I1552" s="23">
        <v>8.6199999999999992</v>
      </c>
      <c r="J1552" s="23">
        <v>12.28</v>
      </c>
      <c r="K1552" s="23">
        <v>5.75</v>
      </c>
      <c r="L1552" s="23">
        <v>0</v>
      </c>
      <c r="M1552" s="23">
        <v>10</v>
      </c>
      <c r="N1552" s="23">
        <v>3</v>
      </c>
      <c r="O1552" s="23">
        <f t="shared" si="30"/>
        <v>1.48</v>
      </c>
      <c r="P1552" s="15">
        <v>0</v>
      </c>
      <c r="Q1552" s="15">
        <v>1.8369</v>
      </c>
      <c r="R1552" s="24">
        <v>8.5</v>
      </c>
      <c r="S1552" s="41">
        <v>1</v>
      </c>
      <c r="T1552" s="24">
        <f t="shared" si="32"/>
        <v>1.8369</v>
      </c>
      <c r="U1552" s="22">
        <v>8</v>
      </c>
      <c r="V1552" s="24">
        <v>1.8369</v>
      </c>
      <c r="W1552" s="15">
        <f>12+20/60</f>
        <v>12.333333333333334</v>
      </c>
      <c r="X1552" s="141" t="s">
        <v>664</v>
      </c>
      <c r="Y1552" s="141" t="s">
        <v>664</v>
      </c>
      <c r="Z1552" s="25" t="s">
        <v>4841</v>
      </c>
    </row>
    <row r="1553" spans="1:26" x14ac:dyDescent="0.25">
      <c r="A1553" s="29">
        <v>1552</v>
      </c>
      <c r="B1553" s="1" t="s">
        <v>4859</v>
      </c>
      <c r="C1553" s="1" t="s">
        <v>4860</v>
      </c>
      <c r="D1553" s="10">
        <v>45244</v>
      </c>
      <c r="E1553" s="7">
        <v>0.46875</v>
      </c>
      <c r="F1553" s="7">
        <v>0.71875</v>
      </c>
      <c r="G1553" s="22">
        <v>1200</v>
      </c>
      <c r="H1553" s="22" t="s">
        <v>385</v>
      </c>
      <c r="I1553" s="23">
        <v>2.2000000000000002</v>
      </c>
      <c r="J1553" s="23">
        <v>2.0699999999999998</v>
      </c>
      <c r="K1553" s="23">
        <v>1.9</v>
      </c>
      <c r="L1553" s="23">
        <v>0</v>
      </c>
      <c r="M1553" s="23">
        <v>2</v>
      </c>
      <c r="N1553" s="23">
        <v>1.6</v>
      </c>
      <c r="O1553" s="23">
        <f t="shared" si="30"/>
        <v>0.72</v>
      </c>
      <c r="P1553" s="15">
        <v>0</v>
      </c>
      <c r="Q1553" s="15">
        <v>1.3203</v>
      </c>
      <c r="R1553" s="24">
        <v>5.5</v>
      </c>
      <c r="S1553" s="41">
        <v>5</v>
      </c>
      <c r="T1553" s="24">
        <f t="shared" ref="T1553:T1616" si="33">(Q1553-P1553)*S1553</f>
        <v>6.6014999999999997</v>
      </c>
      <c r="U1553" s="22">
        <v>12</v>
      </c>
      <c r="V1553" s="24">
        <v>7.1207000000000003</v>
      </c>
      <c r="W1553" s="15">
        <v>6</v>
      </c>
      <c r="X1553" s="141" t="s">
        <v>664</v>
      </c>
      <c r="Y1553" s="141" t="s">
        <v>664</v>
      </c>
      <c r="Z1553" s="25" t="s">
        <v>4861</v>
      </c>
    </row>
    <row r="1554" spans="1:26" x14ac:dyDescent="0.25">
      <c r="A1554" s="29">
        <v>1553</v>
      </c>
      <c r="B1554" s="1" t="s">
        <v>4881</v>
      </c>
      <c r="C1554" s="1" t="s">
        <v>4882</v>
      </c>
      <c r="D1554" s="10">
        <v>45245</v>
      </c>
      <c r="E1554" s="7">
        <v>0.4513888888888889</v>
      </c>
      <c r="F1554" s="7">
        <v>0.82638888888888884</v>
      </c>
      <c r="G1554" s="22">
        <v>1200</v>
      </c>
      <c r="H1554" s="22" t="s">
        <v>4883</v>
      </c>
      <c r="I1554" s="23">
        <v>2.6</v>
      </c>
      <c r="J1554" s="23">
        <v>2.99</v>
      </c>
      <c r="K1554" s="23">
        <v>2.37</v>
      </c>
      <c r="L1554" s="23">
        <v>0</v>
      </c>
      <c r="M1554" s="23">
        <v>3</v>
      </c>
      <c r="N1554" s="23">
        <v>2</v>
      </c>
      <c r="O1554" s="23">
        <f t="shared" si="30"/>
        <v>1.08</v>
      </c>
      <c r="P1554" s="15">
        <v>0</v>
      </c>
      <c r="Q1554" s="15">
        <v>1.2981</v>
      </c>
      <c r="R1554" s="24">
        <v>1</v>
      </c>
      <c r="S1554" s="41">
        <v>1</v>
      </c>
      <c r="T1554" s="24">
        <f t="shared" si="33"/>
        <v>1.2981</v>
      </c>
      <c r="U1554" s="22">
        <v>2</v>
      </c>
      <c r="V1554" s="24">
        <v>1.9343999999999999</v>
      </c>
      <c r="W1554" s="15">
        <v>9</v>
      </c>
      <c r="X1554" s="141" t="s">
        <v>664</v>
      </c>
      <c r="Y1554" s="141" t="s">
        <v>664</v>
      </c>
      <c r="Z1554" s="25" t="s">
        <v>4884</v>
      </c>
    </row>
    <row r="1555" spans="1:26" x14ac:dyDescent="0.25">
      <c r="A1555" s="29">
        <v>1554</v>
      </c>
      <c r="B1555" s="1" t="s">
        <v>4895</v>
      </c>
      <c r="C1555" s="1" t="s">
        <v>4896</v>
      </c>
      <c r="D1555" s="10">
        <v>45247</v>
      </c>
      <c r="E1555" s="7">
        <v>0.65277777777777779</v>
      </c>
      <c r="F1555" s="7">
        <v>0.90277777777777779</v>
      </c>
      <c r="G1555" s="22">
        <v>1200</v>
      </c>
      <c r="H1555" s="22" t="s">
        <v>4897</v>
      </c>
      <c r="I1555" s="23">
        <v>2.86</v>
      </c>
      <c r="J1555" s="23">
        <v>3.02</v>
      </c>
      <c r="K1555" s="23">
        <v>2.57</v>
      </c>
      <c r="L1555" s="23">
        <v>0</v>
      </c>
      <c r="M1555" s="23">
        <v>2.2000000000000002</v>
      </c>
      <c r="N1555" s="23">
        <v>2.2000000000000002</v>
      </c>
      <c r="O1555" s="23">
        <f t="shared" si="30"/>
        <v>0.72</v>
      </c>
      <c r="P1555" s="15">
        <v>0</v>
      </c>
      <c r="Q1555" s="15">
        <v>1.1093</v>
      </c>
      <c r="R1555" s="24">
        <v>3.5</v>
      </c>
      <c r="S1555" s="41">
        <v>4</v>
      </c>
      <c r="T1555" s="24">
        <f t="shared" si="33"/>
        <v>4.4371999999999998</v>
      </c>
      <c r="U1555" s="22">
        <v>5</v>
      </c>
      <c r="V1555" s="24">
        <v>4.9168000000000003</v>
      </c>
      <c r="W1555" s="15">
        <v>6</v>
      </c>
      <c r="X1555" s="141" t="s">
        <v>664</v>
      </c>
      <c r="Y1555" s="141" t="s">
        <v>664</v>
      </c>
      <c r="Z1555" s="25" t="s">
        <v>4898</v>
      </c>
    </row>
    <row r="1556" spans="1:26" x14ac:dyDescent="0.25">
      <c r="A1556" s="29">
        <v>1555</v>
      </c>
      <c r="B1556" s="1" t="s">
        <v>4899</v>
      </c>
      <c r="C1556" s="1" t="s">
        <v>4900</v>
      </c>
      <c r="D1556" s="10">
        <v>45247</v>
      </c>
      <c r="E1556" s="7">
        <v>0.45833333333333331</v>
      </c>
      <c r="F1556" s="7">
        <v>0.79166666666666663</v>
      </c>
      <c r="G1556" s="22">
        <v>1200</v>
      </c>
      <c r="H1556" s="22" t="s">
        <v>4897</v>
      </c>
      <c r="I1556" s="23">
        <v>1.81</v>
      </c>
      <c r="J1556" s="131">
        <v>2.5099999999999998</v>
      </c>
      <c r="K1556" s="23">
        <v>2.0699999999999998</v>
      </c>
      <c r="L1556" s="23">
        <v>0</v>
      </c>
      <c r="M1556" s="23">
        <v>2</v>
      </c>
      <c r="N1556" s="23">
        <v>1.8</v>
      </c>
      <c r="O1556" s="23">
        <f t="shared" si="30"/>
        <v>0.96</v>
      </c>
      <c r="P1556" s="15">
        <v>0</v>
      </c>
      <c r="Q1556" s="15">
        <v>0.14530000000000001</v>
      </c>
      <c r="R1556" s="24">
        <v>2.7</v>
      </c>
      <c r="S1556" s="41">
        <v>5</v>
      </c>
      <c r="T1556" s="24">
        <f t="shared" si="33"/>
        <v>0.72650000000000003</v>
      </c>
      <c r="U1556" s="22">
        <v>13</v>
      </c>
      <c r="V1556" s="24">
        <v>12.787100000000001</v>
      </c>
      <c r="W1556" s="15">
        <v>8</v>
      </c>
      <c r="X1556" s="141" t="s">
        <v>664</v>
      </c>
      <c r="Y1556" s="141" t="s">
        <v>664</v>
      </c>
      <c r="Z1556" s="25" t="s">
        <v>4902</v>
      </c>
    </row>
    <row r="1557" spans="1:26" x14ac:dyDescent="0.25">
      <c r="A1557" s="29">
        <v>1556</v>
      </c>
      <c r="B1557" s="1" t="s">
        <v>4907</v>
      </c>
      <c r="C1557" s="1" t="s">
        <v>4908</v>
      </c>
      <c r="D1557" s="10">
        <v>45248</v>
      </c>
      <c r="E1557" s="7">
        <v>0.4861111111111111</v>
      </c>
      <c r="F1557" s="7">
        <v>0.81944444444444453</v>
      </c>
      <c r="G1557" s="22">
        <v>1200</v>
      </c>
      <c r="H1557" s="22" t="s">
        <v>4909</v>
      </c>
      <c r="I1557" s="23">
        <v>1.39</v>
      </c>
      <c r="J1557" s="23">
        <v>1.52</v>
      </c>
      <c r="K1557" s="23">
        <v>1.38</v>
      </c>
      <c r="L1557" s="23">
        <v>0</v>
      </c>
      <c r="M1557" s="23">
        <v>1.9</v>
      </c>
      <c r="N1557" s="23">
        <v>1.3</v>
      </c>
      <c r="O1557" s="23">
        <f t="shared" si="30"/>
        <v>0.96</v>
      </c>
      <c r="P1557" s="15">
        <v>0</v>
      </c>
      <c r="Q1557" s="15">
        <v>0.61360000000000003</v>
      </c>
      <c r="R1557" s="24">
        <v>2.6</v>
      </c>
      <c r="S1557" s="41">
        <v>5</v>
      </c>
      <c r="T1557" s="24">
        <f t="shared" si="33"/>
        <v>3.0680000000000001</v>
      </c>
      <c r="U1557" s="22">
        <v>12</v>
      </c>
      <c r="V1557" s="24">
        <v>13.1129</v>
      </c>
      <c r="W1557" s="15">
        <v>8</v>
      </c>
      <c r="X1557" s="141" t="s">
        <v>664</v>
      </c>
      <c r="Y1557" s="141" t="s">
        <v>664</v>
      </c>
      <c r="Z1557" s="25" t="s">
        <v>4910</v>
      </c>
    </row>
    <row r="1558" spans="1:26" x14ac:dyDescent="0.25">
      <c r="A1558" s="29">
        <v>1557</v>
      </c>
      <c r="B1558" s="1" t="s">
        <v>4911</v>
      </c>
      <c r="C1558" s="1" t="s">
        <v>4912</v>
      </c>
      <c r="D1558" s="10">
        <v>45248</v>
      </c>
      <c r="E1558" s="7">
        <v>0.63888888888888895</v>
      </c>
      <c r="F1558" s="7">
        <v>0.88888888888888884</v>
      </c>
      <c r="G1558" s="22">
        <v>1200</v>
      </c>
      <c r="H1558" s="22" t="s">
        <v>4913</v>
      </c>
      <c r="I1558" s="23">
        <v>1.25</v>
      </c>
      <c r="J1558" s="23">
        <v>1.9</v>
      </c>
      <c r="K1558" s="23">
        <v>1.9</v>
      </c>
      <c r="L1558" s="23">
        <v>0.4</v>
      </c>
      <c r="M1558" s="23">
        <v>1.2</v>
      </c>
      <c r="N1558" s="23">
        <v>0.9</v>
      </c>
      <c r="O1558" s="23">
        <f t="shared" si="30"/>
        <v>0.72</v>
      </c>
      <c r="P1558" s="15">
        <v>0</v>
      </c>
      <c r="Q1558" s="15">
        <v>0.80940000000000001</v>
      </c>
      <c r="R1558" s="24">
        <v>2.2000000000000002</v>
      </c>
      <c r="S1558" s="41">
        <v>1</v>
      </c>
      <c r="T1558" s="24">
        <f t="shared" si="33"/>
        <v>0.80940000000000001</v>
      </c>
      <c r="U1558" s="22">
        <v>1</v>
      </c>
      <c r="V1558" s="24">
        <v>0.80940000000000001</v>
      </c>
      <c r="W1558" s="15">
        <v>6</v>
      </c>
      <c r="X1558" s="141" t="s">
        <v>664</v>
      </c>
      <c r="Y1558" s="141" t="s">
        <v>664</v>
      </c>
      <c r="Z1558" s="25" t="s">
        <v>4914</v>
      </c>
    </row>
    <row r="1559" spans="1:26" x14ac:dyDescent="0.25">
      <c r="A1559" s="29">
        <v>1558</v>
      </c>
      <c r="B1559" s="1" t="s">
        <v>4917</v>
      </c>
      <c r="C1559" s="1" t="s">
        <v>4918</v>
      </c>
      <c r="D1559" s="10">
        <v>45249</v>
      </c>
      <c r="E1559" s="7">
        <v>0.54166666666666663</v>
      </c>
      <c r="F1559" s="7">
        <v>0.875</v>
      </c>
      <c r="G1559" s="22">
        <v>1200</v>
      </c>
      <c r="H1559" s="22" t="s">
        <v>4919</v>
      </c>
      <c r="I1559" s="23">
        <v>2.16</v>
      </c>
      <c r="J1559" s="23">
        <v>2.38</v>
      </c>
      <c r="K1559" s="23">
        <v>1.92</v>
      </c>
      <c r="L1559" s="23">
        <v>0</v>
      </c>
      <c r="M1559" s="23">
        <v>1.7</v>
      </c>
      <c r="N1559" s="23">
        <v>1.3</v>
      </c>
      <c r="O1559" s="23">
        <f t="shared" si="30"/>
        <v>0.96</v>
      </c>
      <c r="P1559" s="15">
        <v>0</v>
      </c>
      <c r="Q1559" s="15">
        <v>0.73560000000000003</v>
      </c>
      <c r="R1559" s="24">
        <v>9</v>
      </c>
      <c r="S1559" s="41">
        <v>3</v>
      </c>
      <c r="T1559" s="24">
        <f t="shared" si="33"/>
        <v>2.2068000000000003</v>
      </c>
      <c r="U1559" s="22">
        <v>3</v>
      </c>
      <c r="V1559" s="24">
        <v>2.7648000000000001</v>
      </c>
      <c r="W1559" s="15">
        <v>8</v>
      </c>
      <c r="X1559" s="141" t="s">
        <v>664</v>
      </c>
      <c r="Y1559" s="141" t="s">
        <v>664</v>
      </c>
      <c r="Z1559" s="25" t="s">
        <v>4920</v>
      </c>
    </row>
    <row r="1560" spans="1:26" x14ac:dyDescent="0.25">
      <c r="A1560" s="29">
        <v>1559</v>
      </c>
      <c r="B1560" s="1" t="s">
        <v>4921</v>
      </c>
      <c r="C1560" s="1" t="s">
        <v>4922</v>
      </c>
      <c r="D1560" s="10">
        <v>45249</v>
      </c>
      <c r="E1560" s="7">
        <v>0.44444444444444442</v>
      </c>
      <c r="F1560" s="7">
        <v>0.81944444444444453</v>
      </c>
      <c r="G1560" s="22">
        <v>1200</v>
      </c>
      <c r="H1560" s="22" t="s">
        <v>4923</v>
      </c>
      <c r="I1560" s="23">
        <v>1.5</v>
      </c>
      <c r="J1560" s="23">
        <v>2.3199999999999998</v>
      </c>
      <c r="K1560" s="23">
        <v>1.44</v>
      </c>
      <c r="L1560" s="23">
        <v>0.3</v>
      </c>
      <c r="M1560" s="23">
        <v>1.4</v>
      </c>
      <c r="N1560" s="23">
        <v>1</v>
      </c>
      <c r="O1560" s="23">
        <f t="shared" si="30"/>
        <v>1.08</v>
      </c>
      <c r="P1560" s="15">
        <v>0</v>
      </c>
      <c r="Q1560" s="15">
        <v>0.54349999999999998</v>
      </c>
      <c r="R1560" s="24">
        <v>3.4</v>
      </c>
      <c r="S1560" s="41">
        <v>1</v>
      </c>
      <c r="T1560" s="24">
        <f t="shared" si="33"/>
        <v>0.54349999999999998</v>
      </c>
      <c r="U1560" s="22">
        <v>1</v>
      </c>
      <c r="V1560" s="24">
        <v>0.54349999999999998</v>
      </c>
      <c r="W1560" s="15">
        <v>9</v>
      </c>
      <c r="X1560" s="141" t="s">
        <v>664</v>
      </c>
      <c r="Y1560" s="141" t="s">
        <v>664</v>
      </c>
      <c r="Z1560" s="25" t="s">
        <v>4924</v>
      </c>
    </row>
    <row r="1561" spans="1:26" x14ac:dyDescent="0.25">
      <c r="A1561" s="29">
        <v>1560</v>
      </c>
      <c r="B1561" s="1" t="s">
        <v>4926</v>
      </c>
      <c r="C1561" s="1" t="s">
        <v>4927</v>
      </c>
      <c r="D1561" s="10">
        <v>45250</v>
      </c>
      <c r="E1561" s="7">
        <v>0.3888888888888889</v>
      </c>
      <c r="F1561" s="7">
        <v>0.72222222222222221</v>
      </c>
      <c r="G1561" s="22">
        <v>1200</v>
      </c>
      <c r="H1561" s="22" t="s">
        <v>4928</v>
      </c>
      <c r="I1561" s="23">
        <v>1.88</v>
      </c>
      <c r="J1561" s="23">
        <v>2.0499999999999998</v>
      </c>
      <c r="K1561" s="23">
        <v>1.68</v>
      </c>
      <c r="L1561" s="23">
        <v>0</v>
      </c>
      <c r="M1561" s="23">
        <v>1.5</v>
      </c>
      <c r="N1561" s="23">
        <v>1.5</v>
      </c>
      <c r="O1561" s="23">
        <f t="shared" si="30"/>
        <v>0.96</v>
      </c>
      <c r="P1561" s="15">
        <v>0</v>
      </c>
      <c r="Q1561" s="15">
        <v>1.0003</v>
      </c>
      <c r="R1561" s="24">
        <v>3</v>
      </c>
      <c r="S1561" s="41">
        <v>5</v>
      </c>
      <c r="T1561" s="24">
        <f t="shared" si="33"/>
        <v>5.0015000000000001</v>
      </c>
      <c r="U1561" s="22">
        <v>5</v>
      </c>
      <c r="V1561" s="24">
        <v>6.3625999999999996</v>
      </c>
      <c r="W1561" s="15">
        <v>8</v>
      </c>
      <c r="X1561" s="141" t="s">
        <v>664</v>
      </c>
      <c r="Y1561" s="141" t="s">
        <v>664</v>
      </c>
      <c r="Z1561" s="25" t="s">
        <v>4929</v>
      </c>
    </row>
    <row r="1562" spans="1:26" x14ac:dyDescent="0.25">
      <c r="A1562" s="29">
        <v>1561</v>
      </c>
      <c r="B1562" s="1" t="s">
        <v>4930</v>
      </c>
      <c r="C1562" s="1" t="s">
        <v>4912</v>
      </c>
      <c r="D1562" s="10">
        <v>45250</v>
      </c>
      <c r="E1562" s="7">
        <v>0.41666666666666669</v>
      </c>
      <c r="F1562" s="7">
        <v>0.75</v>
      </c>
      <c r="G1562" s="22">
        <v>1200</v>
      </c>
      <c r="H1562" s="22" t="s">
        <v>4931</v>
      </c>
      <c r="I1562" s="23">
        <v>1.32</v>
      </c>
      <c r="J1562" s="23">
        <v>3.22</v>
      </c>
      <c r="K1562" s="23">
        <v>1.51</v>
      </c>
      <c r="L1562" s="23">
        <v>0</v>
      </c>
      <c r="M1562" s="23">
        <v>2.6</v>
      </c>
      <c r="N1562" s="23">
        <v>1.4</v>
      </c>
      <c r="O1562" s="23">
        <f t="shared" si="30"/>
        <v>0.96</v>
      </c>
      <c r="P1562" s="15">
        <v>0</v>
      </c>
      <c r="Q1562" s="15">
        <v>0.57979999999999998</v>
      </c>
      <c r="R1562" s="24">
        <v>3.4</v>
      </c>
      <c r="S1562" s="41">
        <v>4</v>
      </c>
      <c r="T1562" s="24">
        <f t="shared" si="33"/>
        <v>2.3191999999999999</v>
      </c>
      <c r="U1562" s="22">
        <v>10</v>
      </c>
      <c r="V1562" s="24">
        <v>2.7317999999999998</v>
      </c>
      <c r="W1562" s="15">
        <v>8</v>
      </c>
      <c r="X1562" s="141" t="s">
        <v>664</v>
      </c>
      <c r="Y1562" s="141" t="s">
        <v>664</v>
      </c>
      <c r="Z1562" s="25" t="s">
        <v>4932</v>
      </c>
    </row>
    <row r="1563" spans="1:26" x14ac:dyDescent="0.25">
      <c r="A1563" s="29">
        <v>1562</v>
      </c>
      <c r="B1563" s="1" t="s">
        <v>4940</v>
      </c>
      <c r="C1563" s="1" t="s">
        <v>4941</v>
      </c>
      <c r="D1563" s="10">
        <v>45251</v>
      </c>
      <c r="E1563" s="7">
        <v>0.41666666666666669</v>
      </c>
      <c r="F1563" s="7">
        <v>0.75</v>
      </c>
      <c r="G1563" s="22">
        <v>1200</v>
      </c>
      <c r="H1563" s="22" t="s">
        <v>4942</v>
      </c>
      <c r="I1563" s="23">
        <v>1.88</v>
      </c>
      <c r="J1563" s="23">
        <v>3.45</v>
      </c>
      <c r="K1563" s="23">
        <v>2.89</v>
      </c>
      <c r="L1563" s="23">
        <v>0</v>
      </c>
      <c r="M1563" s="23">
        <v>2.6</v>
      </c>
      <c r="N1563" s="23">
        <v>1</v>
      </c>
      <c r="O1563" s="23">
        <f t="shared" si="30"/>
        <v>0.96</v>
      </c>
      <c r="P1563" s="15">
        <v>0</v>
      </c>
      <c r="Q1563" s="15">
        <v>0.84</v>
      </c>
      <c r="R1563" s="24">
        <v>0.8</v>
      </c>
      <c r="S1563" s="41">
        <v>3</v>
      </c>
      <c r="T1563" s="24">
        <f t="shared" si="33"/>
        <v>2.52</v>
      </c>
      <c r="U1563" s="22">
        <v>4</v>
      </c>
      <c r="V1563" s="24">
        <v>2.6027999999999998</v>
      </c>
      <c r="W1563" s="15">
        <v>8</v>
      </c>
      <c r="X1563" s="141" t="s">
        <v>664</v>
      </c>
      <c r="Y1563" s="141" t="s">
        <v>664</v>
      </c>
      <c r="Z1563" s="25" t="s">
        <v>4943</v>
      </c>
    </row>
    <row r="1564" spans="1:26" x14ac:dyDescent="0.25">
      <c r="A1564" s="29">
        <v>1563</v>
      </c>
      <c r="B1564" s="1" t="s">
        <v>4944</v>
      </c>
      <c r="C1564" s="1" t="s">
        <v>4945</v>
      </c>
      <c r="D1564" s="10">
        <v>45251</v>
      </c>
      <c r="E1564" s="7">
        <v>0.52083333333333337</v>
      </c>
      <c r="F1564" s="130">
        <v>0.89583333333333337</v>
      </c>
      <c r="G1564" s="22">
        <v>1200</v>
      </c>
      <c r="H1564" s="22" t="s">
        <v>4946</v>
      </c>
      <c r="I1564" s="23">
        <v>9.8000000000000007</v>
      </c>
      <c r="J1564" s="23">
        <v>17.36</v>
      </c>
      <c r="K1564" s="23">
        <v>10.68</v>
      </c>
      <c r="L1564" s="23">
        <v>0</v>
      </c>
      <c r="M1564" s="23">
        <v>6.5</v>
      </c>
      <c r="N1564" s="23">
        <v>6.5</v>
      </c>
      <c r="O1564" s="23">
        <f t="shared" si="30"/>
        <v>1.08</v>
      </c>
      <c r="P1564" s="15">
        <v>0</v>
      </c>
      <c r="Q1564" s="15">
        <v>2.4521999999999999</v>
      </c>
      <c r="R1564" s="24">
        <v>4.7</v>
      </c>
      <c r="S1564" s="41">
        <v>1</v>
      </c>
      <c r="T1564" s="24">
        <f t="shared" si="33"/>
        <v>2.4521999999999999</v>
      </c>
      <c r="U1564" s="22">
        <v>2</v>
      </c>
      <c r="V1564" s="24">
        <v>3.2107999999999999</v>
      </c>
      <c r="W1564" s="15">
        <v>9</v>
      </c>
      <c r="X1564" s="141" t="s">
        <v>664</v>
      </c>
      <c r="Y1564" s="141" t="s">
        <v>664</v>
      </c>
      <c r="Z1564" s="25" t="s">
        <v>4947</v>
      </c>
    </row>
    <row r="1565" spans="1:26" x14ac:dyDescent="0.25">
      <c r="A1565" s="29">
        <v>1564</v>
      </c>
      <c r="B1565" s="1" t="s">
        <v>4950</v>
      </c>
      <c r="C1565" s="1" t="s">
        <v>4951</v>
      </c>
      <c r="D1565" s="10">
        <v>45252</v>
      </c>
      <c r="E1565" s="7">
        <v>0.39583333333333331</v>
      </c>
      <c r="F1565" s="7">
        <v>0.72916666666666663</v>
      </c>
      <c r="G1565" s="22">
        <v>1200</v>
      </c>
      <c r="H1565" s="22" t="s">
        <v>4952</v>
      </c>
      <c r="I1565" s="23">
        <v>3.06</v>
      </c>
      <c r="J1565" s="23">
        <v>3.38</v>
      </c>
      <c r="K1565" s="23">
        <v>2.75</v>
      </c>
      <c r="L1565" s="23">
        <v>0</v>
      </c>
      <c r="M1565" s="23">
        <v>2.9</v>
      </c>
      <c r="N1565" s="23">
        <v>2.9</v>
      </c>
      <c r="O1565" s="23">
        <f t="shared" si="30"/>
        <v>0.96</v>
      </c>
      <c r="P1565" s="15">
        <v>0</v>
      </c>
      <c r="Q1565" s="15">
        <v>1.9238</v>
      </c>
      <c r="R1565" s="24">
        <v>5</v>
      </c>
      <c r="S1565" s="41">
        <v>5</v>
      </c>
      <c r="T1565" s="24">
        <f t="shared" si="33"/>
        <v>9.6189999999999998</v>
      </c>
      <c r="U1565" s="22">
        <v>8</v>
      </c>
      <c r="V1565" s="24">
        <v>11.4108</v>
      </c>
      <c r="W1565" s="15">
        <v>8</v>
      </c>
      <c r="X1565" s="141" t="s">
        <v>664</v>
      </c>
      <c r="Y1565" s="141" t="s">
        <v>664</v>
      </c>
      <c r="Z1565" s="25" t="s">
        <v>4953</v>
      </c>
    </row>
    <row r="1566" spans="1:26" x14ac:dyDescent="0.25">
      <c r="A1566" s="29">
        <v>1565</v>
      </c>
      <c r="B1566" s="1" t="s">
        <v>4954</v>
      </c>
      <c r="C1566" s="1" t="s">
        <v>4955</v>
      </c>
      <c r="D1566" s="10">
        <v>45252</v>
      </c>
      <c r="E1566" s="7">
        <v>0.4375</v>
      </c>
      <c r="F1566" s="7">
        <v>0.77083333333333337</v>
      </c>
      <c r="G1566" s="22">
        <v>1200</v>
      </c>
      <c r="H1566" s="22" t="s">
        <v>4952</v>
      </c>
      <c r="I1566" s="23">
        <v>1.7</v>
      </c>
      <c r="J1566" s="23">
        <v>2.2000000000000002</v>
      </c>
      <c r="K1566" s="23">
        <v>1.88</v>
      </c>
      <c r="L1566" s="23">
        <v>0</v>
      </c>
      <c r="M1566" s="23">
        <v>2.5</v>
      </c>
      <c r="N1566" s="23">
        <v>1.6</v>
      </c>
      <c r="O1566" s="23">
        <f t="shared" si="30"/>
        <v>0.96</v>
      </c>
      <c r="P1566" s="15">
        <v>0</v>
      </c>
      <c r="Q1566" s="15">
        <v>0.96930000000000005</v>
      </c>
      <c r="R1566" s="24">
        <v>2.5</v>
      </c>
      <c r="S1566" s="41">
        <v>5</v>
      </c>
      <c r="T1566" s="24">
        <f t="shared" si="33"/>
        <v>4.8465000000000007</v>
      </c>
      <c r="U1566" s="22">
        <v>8</v>
      </c>
      <c r="V1566" s="24">
        <v>5.08</v>
      </c>
      <c r="W1566" s="15">
        <v>8</v>
      </c>
      <c r="X1566" s="141" t="s">
        <v>664</v>
      </c>
      <c r="Y1566" s="141" t="s">
        <v>664</v>
      </c>
      <c r="Z1566" s="25" t="s">
        <v>4956</v>
      </c>
    </row>
    <row r="1567" spans="1:26" x14ac:dyDescent="0.25">
      <c r="A1567" s="29">
        <v>1566</v>
      </c>
      <c r="B1567" s="1" t="s">
        <v>4960</v>
      </c>
      <c r="C1567" s="1" t="s">
        <v>4961</v>
      </c>
      <c r="D1567" s="10">
        <v>45253</v>
      </c>
      <c r="E1567" s="7">
        <v>0.46527777777777773</v>
      </c>
      <c r="F1567" s="7">
        <v>0.92361111111111116</v>
      </c>
      <c r="G1567" s="22">
        <v>1200</v>
      </c>
      <c r="H1567" s="22" t="s">
        <v>4962</v>
      </c>
      <c r="I1567" s="23">
        <v>9.1999999999999993</v>
      </c>
      <c r="J1567" s="23">
        <v>13.27</v>
      </c>
      <c r="K1567" s="23">
        <v>7.62</v>
      </c>
      <c r="L1567" s="23">
        <v>0</v>
      </c>
      <c r="M1567" s="23">
        <v>9.8000000000000007</v>
      </c>
      <c r="N1567" s="23">
        <v>7.5</v>
      </c>
      <c r="O1567" s="23">
        <f t="shared" si="30"/>
        <v>1.3199999999999998</v>
      </c>
      <c r="P1567" s="15">
        <v>0</v>
      </c>
      <c r="Q1567" s="15">
        <v>1.3823000000000001</v>
      </c>
      <c r="R1567" s="24">
        <v>3</v>
      </c>
      <c r="S1567" s="41">
        <v>1</v>
      </c>
      <c r="T1567" s="24">
        <f t="shared" si="33"/>
        <v>1.3823000000000001</v>
      </c>
      <c r="U1567" s="22">
        <v>7</v>
      </c>
      <c r="V1567" s="24">
        <v>1.3823000000000001</v>
      </c>
      <c r="W1567" s="15">
        <v>11</v>
      </c>
      <c r="X1567" s="141" t="s">
        <v>664</v>
      </c>
      <c r="Y1567" s="141" t="s">
        <v>664</v>
      </c>
      <c r="Z1567" s="25" t="s">
        <v>4963</v>
      </c>
    </row>
    <row r="1568" spans="1:26" x14ac:dyDescent="0.25">
      <c r="A1568" s="29">
        <v>1567</v>
      </c>
      <c r="B1568" s="1" t="s">
        <v>4971</v>
      </c>
      <c r="C1568" s="1" t="s">
        <v>4972</v>
      </c>
      <c r="D1568" s="10">
        <v>45254</v>
      </c>
      <c r="E1568" s="7">
        <v>0.53472222222222221</v>
      </c>
      <c r="F1568" s="7">
        <v>0.86805555555555547</v>
      </c>
      <c r="G1568" s="22">
        <v>1200</v>
      </c>
      <c r="H1568" s="22" t="s">
        <v>4973</v>
      </c>
      <c r="I1568" s="23">
        <v>1.66</v>
      </c>
      <c r="J1568" s="23">
        <v>2.95</v>
      </c>
      <c r="K1568" s="23">
        <v>2</v>
      </c>
      <c r="L1568" s="23">
        <v>0</v>
      </c>
      <c r="M1568" s="23">
        <v>2.2000000000000002</v>
      </c>
      <c r="N1568" s="23">
        <v>1.1000000000000001</v>
      </c>
      <c r="O1568" s="23">
        <f t="shared" si="30"/>
        <v>0.96</v>
      </c>
      <c r="P1568" s="15">
        <v>0</v>
      </c>
      <c r="Q1568" s="15">
        <v>0.34870000000000001</v>
      </c>
      <c r="R1568" s="24">
        <v>1.5</v>
      </c>
      <c r="S1568" s="41">
        <v>1</v>
      </c>
      <c r="T1568" s="24">
        <f t="shared" si="33"/>
        <v>0.34870000000000001</v>
      </c>
      <c r="U1568" s="22">
        <v>6</v>
      </c>
      <c r="V1568" s="24">
        <v>1.5975999999999999</v>
      </c>
      <c r="W1568" s="15">
        <v>8</v>
      </c>
      <c r="X1568" s="141" t="s">
        <v>664</v>
      </c>
      <c r="Y1568" s="141" t="s">
        <v>664</v>
      </c>
      <c r="Z1568" s="25" t="s">
        <v>4974</v>
      </c>
    </row>
    <row r="1569" spans="1:27" x14ac:dyDescent="0.25">
      <c r="A1569" s="29">
        <v>1568</v>
      </c>
      <c r="B1569" s="1" t="s">
        <v>4975</v>
      </c>
      <c r="C1569" s="1" t="s">
        <v>4976</v>
      </c>
      <c r="D1569" s="10">
        <v>45255</v>
      </c>
      <c r="E1569" s="7">
        <v>0.5</v>
      </c>
      <c r="F1569" s="7">
        <v>0.75</v>
      </c>
      <c r="G1569" s="22">
        <v>1200</v>
      </c>
      <c r="H1569" s="22" t="s">
        <v>4973</v>
      </c>
      <c r="I1569" s="23">
        <v>2.48</v>
      </c>
      <c r="J1569" s="23">
        <v>2.96</v>
      </c>
      <c r="K1569" s="23">
        <v>2.59</v>
      </c>
      <c r="L1569" s="23">
        <v>0</v>
      </c>
      <c r="M1569" s="23">
        <v>3</v>
      </c>
      <c r="N1569" s="23">
        <v>1.7</v>
      </c>
      <c r="O1569" s="23">
        <f t="shared" si="30"/>
        <v>0.72</v>
      </c>
      <c r="P1569" s="15">
        <v>0</v>
      </c>
      <c r="Q1569" s="15">
        <v>1.1276999999999999</v>
      </c>
      <c r="R1569" s="24">
        <v>1.5</v>
      </c>
      <c r="S1569" s="41">
        <v>1</v>
      </c>
      <c r="T1569" s="24">
        <f t="shared" si="33"/>
        <v>1.1276999999999999</v>
      </c>
      <c r="U1569" s="22">
        <v>5</v>
      </c>
      <c r="V1569" s="24">
        <v>7.1830999999999996</v>
      </c>
      <c r="W1569" s="15">
        <v>6</v>
      </c>
      <c r="X1569" s="141" t="s">
        <v>664</v>
      </c>
      <c r="Y1569" s="141" t="s">
        <v>664</v>
      </c>
      <c r="Z1569" s="25" t="s">
        <v>4977</v>
      </c>
    </row>
    <row r="1570" spans="1:27" x14ac:dyDescent="0.25">
      <c r="A1570" s="29">
        <v>1569</v>
      </c>
      <c r="B1570" s="46" t="s">
        <v>4978</v>
      </c>
      <c r="C1570" s="46" t="s">
        <v>4979</v>
      </c>
      <c r="D1570" s="47">
        <v>45255</v>
      </c>
      <c r="E1570" s="48">
        <v>0.46875</v>
      </c>
      <c r="F1570" s="48">
        <v>0.80208333333333337</v>
      </c>
      <c r="G1570" s="49">
        <v>1200</v>
      </c>
      <c r="H1570" s="49" t="s">
        <v>4968</v>
      </c>
      <c r="I1570" s="50">
        <v>1.88</v>
      </c>
      <c r="J1570" s="50">
        <v>2.0499999999999998</v>
      </c>
      <c r="K1570" s="50">
        <v>1.61</v>
      </c>
      <c r="L1570" s="50">
        <v>0</v>
      </c>
      <c r="M1570" s="50">
        <v>2.1</v>
      </c>
      <c r="N1570" s="50">
        <v>1.6</v>
      </c>
      <c r="O1570" s="50">
        <f t="shared" si="30"/>
        <v>0.96</v>
      </c>
      <c r="P1570" s="24">
        <v>0</v>
      </c>
      <c r="Q1570" s="24">
        <v>0.9204</v>
      </c>
      <c r="R1570" s="24">
        <v>3.5</v>
      </c>
      <c r="S1570" s="54">
        <v>1</v>
      </c>
      <c r="T1570" s="24">
        <f t="shared" si="33"/>
        <v>0.9204</v>
      </c>
      <c r="U1570" s="49">
        <v>2</v>
      </c>
      <c r="V1570" s="24">
        <v>1.0501</v>
      </c>
      <c r="W1570" s="24">
        <v>8</v>
      </c>
      <c r="X1570" s="142" t="s">
        <v>664</v>
      </c>
      <c r="Y1570" s="142" t="s">
        <v>664</v>
      </c>
      <c r="Z1570" s="51" t="s">
        <v>4980</v>
      </c>
      <c r="AA1570" s="143" t="s">
        <v>4992</v>
      </c>
    </row>
    <row r="1571" spans="1:27" x14ac:dyDescent="0.25">
      <c r="A1571" s="29">
        <v>1570</v>
      </c>
      <c r="B1571" s="1" t="s">
        <v>4975</v>
      </c>
      <c r="C1571" s="1" t="s">
        <v>4981</v>
      </c>
      <c r="D1571" s="10">
        <v>45256</v>
      </c>
      <c r="E1571" s="7">
        <v>0.4513888888888889</v>
      </c>
      <c r="F1571" s="7">
        <v>0.65972222222222221</v>
      </c>
      <c r="G1571" s="22">
        <v>1200</v>
      </c>
      <c r="H1571" s="22" t="s">
        <v>4982</v>
      </c>
      <c r="I1571" s="23">
        <v>2.57</v>
      </c>
      <c r="J1571" s="23">
        <v>2.86</v>
      </c>
      <c r="K1571" s="23">
        <v>2.86</v>
      </c>
      <c r="L1571" s="23">
        <v>0</v>
      </c>
      <c r="M1571" s="23">
        <v>0</v>
      </c>
      <c r="N1571" s="23">
        <v>0</v>
      </c>
      <c r="O1571" s="23">
        <f t="shared" si="30"/>
        <v>0.6</v>
      </c>
      <c r="P1571" s="15">
        <v>0</v>
      </c>
      <c r="Q1571" s="15">
        <v>3.1711999999999998</v>
      </c>
      <c r="R1571" s="24">
        <v>0</v>
      </c>
      <c r="S1571" s="41">
        <v>4</v>
      </c>
      <c r="T1571" s="24">
        <f t="shared" si="33"/>
        <v>12.684799999999999</v>
      </c>
      <c r="U1571" s="22">
        <v>4</v>
      </c>
      <c r="V1571" s="24">
        <v>14.034800000000001</v>
      </c>
      <c r="W1571" s="15">
        <v>5</v>
      </c>
      <c r="X1571" s="141" t="s">
        <v>664</v>
      </c>
      <c r="Y1571" s="141" t="s">
        <v>664</v>
      </c>
      <c r="Z1571" s="25" t="s">
        <v>4983</v>
      </c>
    </row>
    <row r="1572" spans="1:27" x14ac:dyDescent="0.25">
      <c r="A1572" s="29">
        <v>1571</v>
      </c>
      <c r="B1572" s="1" t="s">
        <v>4975</v>
      </c>
      <c r="C1572" s="1" t="s">
        <v>4984</v>
      </c>
      <c r="D1572" s="10">
        <v>45256</v>
      </c>
      <c r="E1572" s="7">
        <v>0.69444444444444453</v>
      </c>
      <c r="F1572" s="7">
        <v>0.81944444444444453</v>
      </c>
      <c r="G1572" s="22">
        <v>1200</v>
      </c>
      <c r="H1572" s="22" t="s">
        <v>4982</v>
      </c>
      <c r="I1572" s="23">
        <v>2.95</v>
      </c>
      <c r="J1572" s="23">
        <v>3.87</v>
      </c>
      <c r="K1572" s="23">
        <v>3.83</v>
      </c>
      <c r="L1572" s="23">
        <v>0</v>
      </c>
      <c r="M1572" s="23">
        <v>0</v>
      </c>
      <c r="N1572" s="23">
        <v>0</v>
      </c>
      <c r="O1572" s="23">
        <f t="shared" si="30"/>
        <v>0.36</v>
      </c>
      <c r="P1572" s="15">
        <v>0</v>
      </c>
      <c r="Q1572" s="15">
        <v>0.88749999999999996</v>
      </c>
      <c r="R1572" s="24">
        <v>0</v>
      </c>
      <c r="S1572" s="41">
        <v>4</v>
      </c>
      <c r="T1572" s="24">
        <f t="shared" si="33"/>
        <v>3.55</v>
      </c>
      <c r="U1572" s="22">
        <v>4</v>
      </c>
      <c r="V1572" s="24">
        <v>4.9580000000000002</v>
      </c>
      <c r="W1572" s="15">
        <v>3</v>
      </c>
      <c r="X1572" s="141" t="s">
        <v>664</v>
      </c>
      <c r="Y1572" s="141" t="s">
        <v>664</v>
      </c>
      <c r="Z1572" s="25" t="s">
        <v>4985</v>
      </c>
    </row>
    <row r="1573" spans="1:27" x14ac:dyDescent="0.25">
      <c r="A1573" s="29">
        <v>1572</v>
      </c>
      <c r="B1573" s="1" t="s">
        <v>4978</v>
      </c>
      <c r="C1573" s="1" t="s">
        <v>4986</v>
      </c>
      <c r="D1573" s="10">
        <v>45256</v>
      </c>
      <c r="E1573" s="7">
        <v>0.51736111111111105</v>
      </c>
      <c r="F1573" s="7">
        <v>0.85069444444444453</v>
      </c>
      <c r="G1573" s="22">
        <v>1200</v>
      </c>
      <c r="H1573" s="22" t="s">
        <v>4968</v>
      </c>
      <c r="I1573" s="23">
        <v>2.5299999999999998</v>
      </c>
      <c r="J1573" s="23">
        <v>3.03</v>
      </c>
      <c r="K1573" s="23">
        <v>2.29</v>
      </c>
      <c r="L1573" s="23">
        <v>0</v>
      </c>
      <c r="M1573" s="23">
        <v>3.6</v>
      </c>
      <c r="N1573" s="23">
        <v>3.4</v>
      </c>
      <c r="O1573" s="23">
        <f t="shared" si="30"/>
        <v>0.96</v>
      </c>
      <c r="P1573" s="15">
        <v>0</v>
      </c>
      <c r="Q1573" s="15">
        <v>1.9589000000000001</v>
      </c>
      <c r="R1573" s="24">
        <v>0.6</v>
      </c>
      <c r="S1573" s="41">
        <v>3</v>
      </c>
      <c r="T1573" s="24">
        <f t="shared" si="33"/>
        <v>5.8767000000000005</v>
      </c>
      <c r="U1573" s="22">
        <v>4</v>
      </c>
      <c r="V1573" s="24">
        <v>7.61</v>
      </c>
      <c r="W1573" s="15">
        <v>8</v>
      </c>
      <c r="X1573" s="141" t="s">
        <v>664</v>
      </c>
      <c r="Y1573" s="141" t="s">
        <v>664</v>
      </c>
      <c r="Z1573" s="25" t="s">
        <v>4987</v>
      </c>
    </row>
    <row r="1574" spans="1:27" x14ac:dyDescent="0.25">
      <c r="A1574" s="29">
        <v>1573</v>
      </c>
      <c r="B1574" s="1" t="s">
        <v>5001</v>
      </c>
      <c r="C1574" s="1" t="s">
        <v>5002</v>
      </c>
      <c r="D1574" s="10">
        <v>45257</v>
      </c>
      <c r="E1574" s="7">
        <v>0.40277777777777773</v>
      </c>
      <c r="F1574" s="7">
        <v>0.73611111111111116</v>
      </c>
      <c r="G1574" s="22">
        <v>1200</v>
      </c>
      <c r="H1574" s="22" t="s">
        <v>5003</v>
      </c>
      <c r="I1574" s="23">
        <v>1.61</v>
      </c>
      <c r="J1574" s="23">
        <v>2.14</v>
      </c>
      <c r="K1574" s="23">
        <v>1.68</v>
      </c>
      <c r="L1574" s="23">
        <v>0</v>
      </c>
      <c r="M1574" s="23">
        <v>1.9</v>
      </c>
      <c r="N1574" s="23">
        <v>1.8</v>
      </c>
      <c r="O1574" s="23">
        <f t="shared" si="30"/>
        <v>0.96</v>
      </c>
      <c r="P1574" s="15">
        <v>0</v>
      </c>
      <c r="Q1574" s="15">
        <v>1.4374</v>
      </c>
      <c r="R1574" s="24">
        <v>3.1</v>
      </c>
      <c r="S1574" s="41">
        <v>2</v>
      </c>
      <c r="T1574" s="24">
        <f t="shared" si="33"/>
        <v>2.8748</v>
      </c>
      <c r="U1574" s="22">
        <v>2</v>
      </c>
      <c r="V1574" s="24">
        <v>2.94</v>
      </c>
      <c r="W1574" s="15">
        <v>8</v>
      </c>
      <c r="X1574" s="141" t="s">
        <v>664</v>
      </c>
      <c r="Y1574" s="141" t="s">
        <v>664</v>
      </c>
      <c r="Z1574" s="25" t="s">
        <v>5005</v>
      </c>
    </row>
    <row r="1575" spans="1:27" x14ac:dyDescent="0.25">
      <c r="A1575" s="29">
        <v>1574</v>
      </c>
      <c r="B1575" s="1" t="s">
        <v>5010</v>
      </c>
      <c r="C1575" s="1" t="s">
        <v>5011</v>
      </c>
      <c r="D1575" s="10">
        <v>45258</v>
      </c>
      <c r="E1575" s="7">
        <v>0.38194444444444442</v>
      </c>
      <c r="F1575" s="7">
        <v>0.71527777777777779</v>
      </c>
      <c r="G1575" s="22">
        <v>1200</v>
      </c>
      <c r="H1575" s="22" t="s">
        <v>5012</v>
      </c>
      <c r="I1575" s="23">
        <v>2.35</v>
      </c>
      <c r="J1575" s="23">
        <v>3.51</v>
      </c>
      <c r="K1575" s="23">
        <v>1.48</v>
      </c>
      <c r="L1575" s="23">
        <v>0</v>
      </c>
      <c r="M1575" s="23">
        <v>2.5</v>
      </c>
      <c r="N1575" s="23">
        <v>1.8</v>
      </c>
      <c r="O1575" s="23">
        <f t="shared" si="30"/>
        <v>0.96</v>
      </c>
      <c r="P1575" s="15">
        <v>0</v>
      </c>
      <c r="Q1575" s="15">
        <v>0.82379999999999998</v>
      </c>
      <c r="R1575" s="24">
        <v>2.4</v>
      </c>
      <c r="S1575" s="41">
        <v>1</v>
      </c>
      <c r="T1575" s="24">
        <f t="shared" si="33"/>
        <v>0.82379999999999998</v>
      </c>
      <c r="U1575" s="22">
        <v>2</v>
      </c>
      <c r="V1575" s="24">
        <v>1.0571999999999999</v>
      </c>
      <c r="W1575" s="15">
        <v>8</v>
      </c>
      <c r="X1575" s="141" t="s">
        <v>664</v>
      </c>
      <c r="Y1575" s="141" t="s">
        <v>664</v>
      </c>
      <c r="Z1575" s="25" t="s">
        <v>5013</v>
      </c>
    </row>
    <row r="1576" spans="1:27" x14ac:dyDescent="0.25">
      <c r="A1576" s="29">
        <v>1575</v>
      </c>
      <c r="B1576" s="1" t="s">
        <v>5021</v>
      </c>
      <c r="C1576" s="1" t="s">
        <v>5022</v>
      </c>
      <c r="D1576" s="10">
        <v>45259</v>
      </c>
      <c r="E1576" s="7">
        <v>0.40972222222222227</v>
      </c>
      <c r="F1576" s="7">
        <v>0.74305555555555547</v>
      </c>
      <c r="G1576" s="22">
        <v>1200</v>
      </c>
      <c r="H1576" s="22" t="s">
        <v>5023</v>
      </c>
      <c r="I1576" s="23">
        <v>1.57</v>
      </c>
      <c r="J1576" s="23">
        <v>2.1</v>
      </c>
      <c r="K1576" s="23">
        <v>1.68</v>
      </c>
      <c r="L1576" s="23">
        <v>0</v>
      </c>
      <c r="M1576" s="23">
        <v>2.5</v>
      </c>
      <c r="N1576" s="23">
        <v>1.7</v>
      </c>
      <c r="O1576" s="23">
        <f t="shared" si="30"/>
        <v>0.96</v>
      </c>
      <c r="P1576" s="15">
        <v>0</v>
      </c>
      <c r="Q1576" s="15">
        <v>1.0902000000000001</v>
      </c>
      <c r="R1576" s="24">
        <v>3</v>
      </c>
      <c r="S1576" s="41">
        <v>1</v>
      </c>
      <c r="T1576" s="24">
        <f t="shared" si="33"/>
        <v>1.0902000000000001</v>
      </c>
      <c r="U1576" s="22">
        <v>1</v>
      </c>
      <c r="V1576" s="24">
        <v>1.0902000000000001</v>
      </c>
      <c r="W1576" s="15">
        <v>8</v>
      </c>
      <c r="X1576" s="141" t="s">
        <v>664</v>
      </c>
      <c r="Y1576" s="141" t="s">
        <v>664</v>
      </c>
      <c r="Z1576" s="25" t="s">
        <v>5024</v>
      </c>
    </row>
    <row r="1577" spans="1:27" x14ac:dyDescent="0.25">
      <c r="A1577" s="29">
        <v>1576</v>
      </c>
      <c r="B1577" s="1" t="s">
        <v>375</v>
      </c>
      <c r="C1577" s="1" t="s">
        <v>5029</v>
      </c>
      <c r="D1577" s="10">
        <v>45260</v>
      </c>
      <c r="E1577" s="7">
        <v>0.39583333333333331</v>
      </c>
      <c r="F1577" s="7">
        <v>0.72916666666666663</v>
      </c>
      <c r="G1577" s="22">
        <v>1200</v>
      </c>
      <c r="H1577" s="22" t="s">
        <v>5030</v>
      </c>
      <c r="I1577" s="23">
        <v>2.93</v>
      </c>
      <c r="J1577" s="23">
        <v>3.29</v>
      </c>
      <c r="K1577" s="23">
        <v>2.5</v>
      </c>
      <c r="L1577" s="23">
        <v>0</v>
      </c>
      <c r="M1577" s="23">
        <v>2.5</v>
      </c>
      <c r="N1577" s="23">
        <v>2.2000000000000002</v>
      </c>
      <c r="O1577" s="23">
        <f t="shared" si="30"/>
        <v>0.96</v>
      </c>
      <c r="P1577" s="15">
        <v>0</v>
      </c>
      <c r="Q1577" s="15">
        <v>1.5976999999999999</v>
      </c>
      <c r="R1577" s="24">
        <v>1.3</v>
      </c>
      <c r="S1577" s="41">
        <v>1</v>
      </c>
      <c r="T1577" s="24">
        <f t="shared" si="33"/>
        <v>1.5976999999999999</v>
      </c>
      <c r="U1577" s="22">
        <v>1</v>
      </c>
      <c r="V1577" s="24">
        <v>1.5976999999999999</v>
      </c>
      <c r="W1577" s="15">
        <v>8</v>
      </c>
      <c r="X1577" s="141" t="s">
        <v>664</v>
      </c>
      <c r="Y1577" s="141" t="s">
        <v>664</v>
      </c>
      <c r="Z1577" s="25" t="s">
        <v>5031</v>
      </c>
    </row>
    <row r="1578" spans="1:27" x14ac:dyDescent="0.25">
      <c r="A1578" s="29">
        <v>1577</v>
      </c>
      <c r="B1578" s="1" t="s">
        <v>5057</v>
      </c>
      <c r="C1578" s="1" t="s">
        <v>5058</v>
      </c>
      <c r="D1578" s="10">
        <v>45261</v>
      </c>
      <c r="E1578" s="7">
        <v>0.40277777777777773</v>
      </c>
      <c r="F1578" s="7">
        <v>0.86111111111111116</v>
      </c>
      <c r="G1578" s="22">
        <v>1200</v>
      </c>
      <c r="H1578" s="22" t="s">
        <v>5059</v>
      </c>
      <c r="I1578" s="23">
        <v>9.8000000000000007</v>
      </c>
      <c r="J1578" s="23">
        <v>17.32</v>
      </c>
      <c r="K1578" s="23">
        <v>8.0500000000000007</v>
      </c>
      <c r="L1578" s="23">
        <v>0</v>
      </c>
      <c r="M1578" s="23">
        <v>9.4</v>
      </c>
      <c r="N1578" s="23">
        <v>5.6</v>
      </c>
      <c r="O1578" s="23">
        <f t="shared" si="30"/>
        <v>1.3199999999999998</v>
      </c>
      <c r="P1578" s="15">
        <v>0</v>
      </c>
      <c r="Q1578" s="15">
        <v>2.1524000000000001</v>
      </c>
      <c r="R1578" s="24">
        <v>8</v>
      </c>
      <c r="S1578" s="41">
        <v>1</v>
      </c>
      <c r="T1578" s="24">
        <f t="shared" si="33"/>
        <v>2.1524000000000001</v>
      </c>
      <c r="U1578" s="22">
        <v>2</v>
      </c>
      <c r="V1578" s="24">
        <v>2.1524000000000001</v>
      </c>
      <c r="W1578" s="15">
        <v>11</v>
      </c>
      <c r="X1578" s="141" t="s">
        <v>664</v>
      </c>
      <c r="Y1578" s="141" t="s">
        <v>664</v>
      </c>
      <c r="Z1578" s="25" t="s">
        <v>5060</v>
      </c>
    </row>
    <row r="1579" spans="1:27" x14ac:dyDescent="0.25">
      <c r="A1579" s="29">
        <v>1578</v>
      </c>
      <c r="B1579" s="1" t="s">
        <v>5070</v>
      </c>
      <c r="C1579" s="1" t="s">
        <v>5071</v>
      </c>
      <c r="D1579" s="10">
        <v>45262</v>
      </c>
      <c r="E1579" s="7">
        <v>0.6875</v>
      </c>
      <c r="F1579" s="7">
        <v>0.89583333333333337</v>
      </c>
      <c r="G1579" s="22">
        <v>1200</v>
      </c>
      <c r="H1579" s="22" t="s">
        <v>25</v>
      </c>
      <c r="I1579" s="23">
        <v>1.92</v>
      </c>
      <c r="J1579" s="23">
        <v>2.0699999999999998</v>
      </c>
      <c r="K1579" s="23">
        <v>1.81</v>
      </c>
      <c r="L1579" s="23">
        <v>0</v>
      </c>
      <c r="M1579" s="23">
        <v>1.8</v>
      </c>
      <c r="N1579" s="23">
        <v>1.8</v>
      </c>
      <c r="O1579" s="23">
        <f t="shared" si="30"/>
        <v>0.6</v>
      </c>
      <c r="P1579" s="15">
        <v>0</v>
      </c>
      <c r="Q1579" s="15">
        <v>0.96589999999999998</v>
      </c>
      <c r="R1579" s="24">
        <v>1.2</v>
      </c>
      <c r="S1579" s="41">
        <v>1</v>
      </c>
      <c r="T1579" s="24">
        <f t="shared" si="33"/>
        <v>0.96589999999999998</v>
      </c>
      <c r="U1579" s="22">
        <v>4</v>
      </c>
      <c r="V1579" s="24">
        <v>3.7616000000000001</v>
      </c>
      <c r="W1579" s="15">
        <v>5</v>
      </c>
      <c r="X1579" s="141" t="s">
        <v>664</v>
      </c>
      <c r="Y1579" s="141" t="s">
        <v>664</v>
      </c>
      <c r="Z1579" s="25" t="s">
        <v>5072</v>
      </c>
    </row>
    <row r="1580" spans="1:27" x14ac:dyDescent="0.25">
      <c r="A1580" s="29">
        <v>1579</v>
      </c>
      <c r="B1580" s="1" t="s">
        <v>5073</v>
      </c>
      <c r="C1580" s="1" t="s">
        <v>5074</v>
      </c>
      <c r="D1580" s="10">
        <v>45262</v>
      </c>
      <c r="E1580" s="7">
        <v>0.41666666666666669</v>
      </c>
      <c r="F1580" s="7">
        <v>0.79166666666666663</v>
      </c>
      <c r="G1580" s="22">
        <v>1200</v>
      </c>
      <c r="H1580" s="22" t="s">
        <v>25</v>
      </c>
      <c r="I1580" s="23">
        <v>2.62</v>
      </c>
      <c r="J1580" s="23">
        <v>2.62</v>
      </c>
      <c r="K1580" s="23">
        <v>2.31</v>
      </c>
      <c r="L1580" s="23">
        <v>1.8</v>
      </c>
      <c r="M1580" s="23">
        <v>2.2999999999999998</v>
      </c>
      <c r="N1580" s="23">
        <v>2.2000000000000002</v>
      </c>
      <c r="O1580" s="23">
        <f t="shared" si="30"/>
        <v>1.08</v>
      </c>
      <c r="P1580" s="15">
        <v>0</v>
      </c>
      <c r="Q1580" s="15">
        <v>1.9235</v>
      </c>
      <c r="R1580" s="24">
        <v>6.8</v>
      </c>
      <c r="S1580" s="41">
        <v>2</v>
      </c>
      <c r="T1580" s="24">
        <f t="shared" si="33"/>
        <v>3.847</v>
      </c>
      <c r="U1580" s="22">
        <v>3</v>
      </c>
      <c r="V1580" s="24">
        <v>4.6786000000000003</v>
      </c>
      <c r="W1580" s="15">
        <v>9</v>
      </c>
      <c r="X1580" s="141" t="s">
        <v>664</v>
      </c>
      <c r="Y1580" s="141" t="s">
        <v>664</v>
      </c>
      <c r="Z1580" s="25" t="s">
        <v>5075</v>
      </c>
    </row>
    <row r="1581" spans="1:27" x14ac:dyDescent="0.25">
      <c r="A1581" s="29">
        <v>1580</v>
      </c>
      <c r="B1581" s="1" t="s">
        <v>5070</v>
      </c>
      <c r="C1581" s="1" t="s">
        <v>526</v>
      </c>
      <c r="D1581" s="10">
        <v>45262</v>
      </c>
      <c r="E1581" s="7">
        <v>0.3888888888888889</v>
      </c>
      <c r="F1581" s="7">
        <v>0.65277777777777779</v>
      </c>
      <c r="G1581" s="22">
        <v>1200</v>
      </c>
      <c r="H1581" s="22" t="s">
        <v>5076</v>
      </c>
      <c r="I1581" s="23">
        <v>1.9</v>
      </c>
      <c r="J1581" s="23">
        <v>2.25</v>
      </c>
      <c r="K1581" s="23">
        <v>1.81</v>
      </c>
      <c r="L1581" s="23">
        <v>0</v>
      </c>
      <c r="M1581" s="23">
        <v>1.8</v>
      </c>
      <c r="N1581" s="23">
        <v>1.6</v>
      </c>
      <c r="O1581" s="23">
        <f t="shared" si="30"/>
        <v>0.7599999999999999</v>
      </c>
      <c r="P1581" s="15">
        <v>0</v>
      </c>
      <c r="Q1581" s="15">
        <v>1.3271999999999999</v>
      </c>
      <c r="R1581" s="24">
        <v>1.1000000000000001</v>
      </c>
      <c r="S1581" s="41">
        <v>5</v>
      </c>
      <c r="T1581" s="24">
        <f t="shared" si="33"/>
        <v>6.6359999999999992</v>
      </c>
      <c r="U1581" s="22">
        <v>17</v>
      </c>
      <c r="V1581" s="24">
        <v>31.6477</v>
      </c>
      <c r="W1581" s="15">
        <f>6+20/60</f>
        <v>6.333333333333333</v>
      </c>
      <c r="X1581" s="141" t="s">
        <v>664</v>
      </c>
      <c r="Y1581" s="141" t="s">
        <v>664</v>
      </c>
      <c r="Z1581" s="25" t="s">
        <v>5077</v>
      </c>
    </row>
    <row r="1582" spans="1:27" x14ac:dyDescent="0.25">
      <c r="A1582" s="29">
        <v>1581</v>
      </c>
      <c r="B1582" s="1" t="s">
        <v>5091</v>
      </c>
      <c r="C1582" s="1" t="s">
        <v>5092</v>
      </c>
      <c r="D1582" s="10">
        <v>45263</v>
      </c>
      <c r="E1582" s="7">
        <v>0.39583333333333331</v>
      </c>
      <c r="F1582" s="7">
        <v>0.89583333333333337</v>
      </c>
      <c r="G1582" s="22">
        <v>1200</v>
      </c>
      <c r="H1582" s="22" t="s">
        <v>5093</v>
      </c>
      <c r="I1582" s="23">
        <v>11.05</v>
      </c>
      <c r="J1582" s="23">
        <v>15.27</v>
      </c>
      <c r="K1582" s="23">
        <v>7.74</v>
      </c>
      <c r="L1582" s="23">
        <v>0</v>
      </c>
      <c r="M1582" s="23">
        <v>6.8</v>
      </c>
      <c r="N1582" s="23">
        <v>5.9</v>
      </c>
      <c r="O1582" s="23">
        <f t="shared" si="30"/>
        <v>1.44</v>
      </c>
      <c r="P1582" s="15">
        <v>0</v>
      </c>
      <c r="Q1582" s="15">
        <v>2.5897000000000001</v>
      </c>
      <c r="R1582" s="24">
        <v>4</v>
      </c>
      <c r="S1582" s="41">
        <v>1</v>
      </c>
      <c r="T1582" s="24">
        <f t="shared" si="33"/>
        <v>2.5897000000000001</v>
      </c>
      <c r="U1582" s="22">
        <v>6</v>
      </c>
      <c r="V1582" s="24">
        <v>2.5897000000000001</v>
      </c>
      <c r="W1582" s="15">
        <v>12</v>
      </c>
      <c r="X1582" s="141" t="s">
        <v>664</v>
      </c>
      <c r="Y1582" s="141" t="s">
        <v>664</v>
      </c>
      <c r="Z1582" s="25" t="s">
        <v>5094</v>
      </c>
    </row>
    <row r="1583" spans="1:27" x14ac:dyDescent="0.25">
      <c r="A1583" s="29">
        <v>1582</v>
      </c>
      <c r="B1583" s="1" t="s">
        <v>5095</v>
      </c>
      <c r="C1583" s="1" t="s">
        <v>5096</v>
      </c>
      <c r="D1583" s="10">
        <v>45263</v>
      </c>
      <c r="E1583" s="7">
        <v>0.3888888888888889</v>
      </c>
      <c r="F1583" s="7">
        <v>0.73263888888888884</v>
      </c>
      <c r="G1583" s="22">
        <v>1200</v>
      </c>
      <c r="H1583" s="22" t="s">
        <v>5097</v>
      </c>
      <c r="I1583" s="23">
        <v>1.92</v>
      </c>
      <c r="J1583" s="23">
        <v>2.29</v>
      </c>
      <c r="K1583" s="23">
        <v>1.94</v>
      </c>
      <c r="L1583" s="23">
        <v>0</v>
      </c>
      <c r="M1583" s="23">
        <v>3.4</v>
      </c>
      <c r="N1583" s="23">
        <v>3</v>
      </c>
      <c r="O1583" s="23">
        <f t="shared" si="30"/>
        <v>0.96</v>
      </c>
      <c r="P1583" s="15">
        <v>0</v>
      </c>
      <c r="Q1583" s="15">
        <v>1.8744000000000001</v>
      </c>
      <c r="R1583" s="24">
        <v>1.3</v>
      </c>
      <c r="S1583" s="41">
        <v>2</v>
      </c>
      <c r="T1583" s="24">
        <f t="shared" si="33"/>
        <v>3.7488000000000001</v>
      </c>
      <c r="U1583" s="22">
        <v>3</v>
      </c>
      <c r="V1583" s="24">
        <v>4.0618999999999996</v>
      </c>
      <c r="W1583" s="15">
        <v>8</v>
      </c>
      <c r="X1583" s="141" t="s">
        <v>664</v>
      </c>
      <c r="Y1583" s="141" t="s">
        <v>664</v>
      </c>
      <c r="Z1583" s="25" t="s">
        <v>5098</v>
      </c>
    </row>
    <row r="1584" spans="1:27" x14ac:dyDescent="0.25">
      <c r="A1584" s="29">
        <v>1583</v>
      </c>
      <c r="B1584" s="1" t="s">
        <v>5114</v>
      </c>
      <c r="C1584" s="1" t="s">
        <v>5115</v>
      </c>
      <c r="D1584" s="10">
        <v>45265</v>
      </c>
      <c r="E1584" s="7">
        <v>0.41666666666666669</v>
      </c>
      <c r="F1584" s="7">
        <v>0.75</v>
      </c>
      <c r="G1584" s="22">
        <v>1200</v>
      </c>
      <c r="H1584" s="22" t="s">
        <v>5116</v>
      </c>
      <c r="I1584" s="23">
        <v>2.64</v>
      </c>
      <c r="J1584" s="23">
        <v>2.64</v>
      </c>
      <c r="K1584" s="23">
        <v>2.36</v>
      </c>
      <c r="L1584" s="23">
        <v>2</v>
      </c>
      <c r="M1584" s="23">
        <v>2.2999999999999998</v>
      </c>
      <c r="N1584" s="23">
        <v>2.2999999999999998</v>
      </c>
      <c r="O1584" s="23">
        <f t="shared" si="30"/>
        <v>0.96</v>
      </c>
      <c r="P1584" s="15">
        <v>0</v>
      </c>
      <c r="Q1584" s="15">
        <v>0.71879999999999999</v>
      </c>
      <c r="R1584" s="24">
        <v>4</v>
      </c>
      <c r="S1584" s="41">
        <v>1</v>
      </c>
      <c r="T1584" s="24">
        <f t="shared" si="33"/>
        <v>0.71879999999999999</v>
      </c>
      <c r="U1584" s="22">
        <v>2</v>
      </c>
      <c r="V1584" s="24">
        <v>0.75990000000000002</v>
      </c>
      <c r="W1584" s="15">
        <v>8</v>
      </c>
      <c r="X1584" s="141" t="s">
        <v>664</v>
      </c>
      <c r="Y1584" s="141" t="s">
        <v>664</v>
      </c>
      <c r="Z1584" s="25" t="s">
        <v>5117</v>
      </c>
    </row>
    <row r="1585" spans="1:26" x14ac:dyDescent="0.25">
      <c r="A1585" s="29">
        <v>1584</v>
      </c>
      <c r="B1585" s="1" t="s">
        <v>5118</v>
      </c>
      <c r="C1585" s="1" t="s">
        <v>5119</v>
      </c>
      <c r="D1585" s="10">
        <v>45265</v>
      </c>
      <c r="E1585" s="7">
        <v>0.52083333333333337</v>
      </c>
      <c r="F1585" s="7">
        <v>0.82638888888888884</v>
      </c>
      <c r="G1585" s="22">
        <v>1200</v>
      </c>
      <c r="H1585" s="22" t="s">
        <v>5120</v>
      </c>
      <c r="I1585" s="23">
        <v>1.33</v>
      </c>
      <c r="J1585" s="23">
        <v>2.38</v>
      </c>
      <c r="K1585" s="23">
        <v>1.87</v>
      </c>
      <c r="L1585" s="23">
        <v>0</v>
      </c>
      <c r="M1585" s="23">
        <v>2.9</v>
      </c>
      <c r="N1585" s="23">
        <v>0</v>
      </c>
      <c r="O1585" s="23">
        <f t="shared" si="30"/>
        <v>0.87999999999999989</v>
      </c>
      <c r="P1585" s="15">
        <v>0</v>
      </c>
      <c r="Q1585" s="15">
        <v>0.1075</v>
      </c>
      <c r="R1585" s="24">
        <v>0.3</v>
      </c>
      <c r="S1585" s="41">
        <v>1</v>
      </c>
      <c r="T1585" s="24">
        <f t="shared" si="33"/>
        <v>0.1075</v>
      </c>
      <c r="U1585" s="22">
        <v>2</v>
      </c>
      <c r="V1585" s="24">
        <v>0.1075</v>
      </c>
      <c r="W1585" s="15">
        <f>7+20/60</f>
        <v>7.333333333333333</v>
      </c>
      <c r="X1585" s="141" t="s">
        <v>664</v>
      </c>
      <c r="Y1585" s="141" t="s">
        <v>664</v>
      </c>
      <c r="Z1585" s="25" t="s">
        <v>5121</v>
      </c>
    </row>
    <row r="1586" spans="1:26" x14ac:dyDescent="0.25">
      <c r="A1586" s="29">
        <v>1585</v>
      </c>
      <c r="B1586" s="1" t="s">
        <v>5138</v>
      </c>
      <c r="C1586" s="1" t="s">
        <v>5139</v>
      </c>
      <c r="D1586" s="10">
        <v>45266</v>
      </c>
      <c r="E1586" s="7">
        <v>0.3611111111111111</v>
      </c>
      <c r="F1586" s="7">
        <v>0.65277777777777779</v>
      </c>
      <c r="G1586" s="22">
        <v>1200</v>
      </c>
      <c r="H1586" s="22" t="s">
        <v>5140</v>
      </c>
      <c r="I1586" s="23">
        <v>1.94</v>
      </c>
      <c r="J1586" s="23">
        <v>2.29</v>
      </c>
      <c r="K1586" s="23">
        <v>1.86</v>
      </c>
      <c r="L1586" s="23">
        <v>0</v>
      </c>
      <c r="M1586" s="23">
        <v>2</v>
      </c>
      <c r="N1586" s="23">
        <v>1.8</v>
      </c>
      <c r="O1586" s="23">
        <f t="shared" si="30"/>
        <v>0.84</v>
      </c>
      <c r="P1586" s="15">
        <v>0</v>
      </c>
      <c r="Q1586" s="15">
        <v>1.3008</v>
      </c>
      <c r="R1586" s="24">
        <v>1.2</v>
      </c>
      <c r="S1586" s="41">
        <v>2</v>
      </c>
      <c r="T1586" s="24">
        <f t="shared" si="33"/>
        <v>2.6015999999999999</v>
      </c>
      <c r="U1586" s="22">
        <v>7</v>
      </c>
      <c r="V1586" s="24">
        <v>2.6057999999999999</v>
      </c>
      <c r="W1586" s="15">
        <v>7</v>
      </c>
      <c r="X1586" s="141" t="s">
        <v>664</v>
      </c>
      <c r="Y1586" s="141" t="s">
        <v>664</v>
      </c>
      <c r="Z1586" s="25" t="s">
        <v>5141</v>
      </c>
    </row>
    <row r="1587" spans="1:26" x14ac:dyDescent="0.25">
      <c r="A1587" s="29">
        <v>1586</v>
      </c>
      <c r="B1587" s="1" t="s">
        <v>5138</v>
      </c>
      <c r="C1587" s="1" t="s">
        <v>5142</v>
      </c>
      <c r="D1587" s="10">
        <v>45266</v>
      </c>
      <c r="E1587" s="7">
        <v>0.68402777777777779</v>
      </c>
      <c r="F1587" s="7">
        <v>0.93402777777777779</v>
      </c>
      <c r="G1587" s="22">
        <v>1200</v>
      </c>
      <c r="H1587" s="22" t="s">
        <v>5143</v>
      </c>
      <c r="I1587" s="23">
        <v>2.1</v>
      </c>
      <c r="J1587" s="23">
        <v>2.2000000000000002</v>
      </c>
      <c r="K1587" s="23">
        <v>2.0499999999999998</v>
      </c>
      <c r="L1587" s="23">
        <v>0</v>
      </c>
      <c r="M1587" s="23">
        <v>3.6</v>
      </c>
      <c r="N1587" s="23">
        <v>2</v>
      </c>
      <c r="O1587" s="23">
        <f t="shared" si="30"/>
        <v>0.72</v>
      </c>
      <c r="P1587" s="15">
        <v>0</v>
      </c>
      <c r="Q1587" s="15">
        <v>1.5558000000000001</v>
      </c>
      <c r="R1587" s="24">
        <v>1.4</v>
      </c>
      <c r="S1587" s="41">
        <v>5</v>
      </c>
      <c r="T1587" s="24">
        <f t="shared" si="33"/>
        <v>7.7789999999999999</v>
      </c>
      <c r="U1587" s="22">
        <v>7</v>
      </c>
      <c r="V1587" s="24">
        <v>13.355399999999999</v>
      </c>
      <c r="W1587" s="15">
        <v>6</v>
      </c>
      <c r="X1587" s="141" t="s">
        <v>664</v>
      </c>
      <c r="Y1587" s="141" t="s">
        <v>664</v>
      </c>
      <c r="Z1587" s="25" t="s">
        <v>5144</v>
      </c>
    </row>
    <row r="1588" spans="1:26" x14ac:dyDescent="0.25">
      <c r="A1588" s="29">
        <v>1587</v>
      </c>
      <c r="B1588" s="1" t="s">
        <v>5145</v>
      </c>
      <c r="C1588" s="1" t="s">
        <v>5146</v>
      </c>
      <c r="D1588" s="10">
        <v>45266</v>
      </c>
      <c r="E1588" s="7">
        <v>0.52430555555555558</v>
      </c>
      <c r="F1588" s="7">
        <v>0.95138888888888884</v>
      </c>
      <c r="G1588" s="22">
        <v>1200</v>
      </c>
      <c r="H1588" s="22" t="s">
        <v>5143</v>
      </c>
      <c r="I1588" s="23">
        <v>2.46</v>
      </c>
      <c r="J1588" s="23">
        <v>2.46</v>
      </c>
      <c r="K1588" s="23">
        <v>1.92</v>
      </c>
      <c r="L1588" s="23">
        <v>0.7</v>
      </c>
      <c r="M1588" s="23">
        <v>2.6</v>
      </c>
      <c r="N1588" s="23">
        <v>2.6</v>
      </c>
      <c r="O1588" s="23">
        <f t="shared" si="30"/>
        <v>1.2</v>
      </c>
      <c r="P1588" s="15">
        <v>0</v>
      </c>
      <c r="Q1588" s="15">
        <v>1.8664000000000001</v>
      </c>
      <c r="R1588" s="24">
        <v>3</v>
      </c>
      <c r="S1588" s="41">
        <v>5</v>
      </c>
      <c r="T1588" s="24">
        <f t="shared" si="33"/>
        <v>9.3320000000000007</v>
      </c>
      <c r="U1588" s="22">
        <v>25</v>
      </c>
      <c r="V1588" s="24">
        <v>51.384799999999998</v>
      </c>
      <c r="W1588" s="15">
        <v>10</v>
      </c>
      <c r="X1588" s="141" t="s">
        <v>664</v>
      </c>
      <c r="Y1588" s="141" t="s">
        <v>664</v>
      </c>
      <c r="Z1588" s="25" t="s">
        <v>5147</v>
      </c>
    </row>
    <row r="1589" spans="1:26" x14ac:dyDescent="0.25">
      <c r="A1589" s="29">
        <v>1588</v>
      </c>
      <c r="B1589" s="1" t="s">
        <v>5151</v>
      </c>
      <c r="C1589" s="1" t="s">
        <v>5150</v>
      </c>
      <c r="D1589" s="10">
        <v>45267</v>
      </c>
      <c r="E1589" s="7">
        <v>0.43055555555555558</v>
      </c>
      <c r="F1589" s="7">
        <v>0.68055555555555547</v>
      </c>
      <c r="G1589" s="22">
        <v>1200</v>
      </c>
      <c r="H1589" s="22" t="s">
        <v>5152</v>
      </c>
      <c r="I1589" s="23">
        <v>2.36</v>
      </c>
      <c r="J1589" s="23">
        <v>2.8</v>
      </c>
      <c r="K1589" s="23">
        <v>2.08</v>
      </c>
      <c r="L1589" s="23">
        <v>0</v>
      </c>
      <c r="M1589" s="23">
        <v>3</v>
      </c>
      <c r="N1589" s="23">
        <v>2.5</v>
      </c>
      <c r="O1589" s="23">
        <f t="shared" si="30"/>
        <v>0.72</v>
      </c>
      <c r="P1589" s="15">
        <v>0</v>
      </c>
      <c r="Q1589" s="15">
        <v>2.3466999999999998</v>
      </c>
      <c r="R1589" s="24">
        <v>0.6</v>
      </c>
      <c r="S1589" s="41">
        <v>5</v>
      </c>
      <c r="T1589" s="24">
        <f t="shared" si="33"/>
        <v>11.733499999999999</v>
      </c>
      <c r="U1589" s="22">
        <v>24</v>
      </c>
      <c r="V1589" s="24">
        <v>56.615499999999997</v>
      </c>
      <c r="W1589" s="15">
        <v>6</v>
      </c>
      <c r="X1589" s="141" t="s">
        <v>664</v>
      </c>
      <c r="Y1589" s="141" t="s">
        <v>664</v>
      </c>
      <c r="Z1589" s="25" t="s">
        <v>5153</v>
      </c>
    </row>
    <row r="1590" spans="1:26" x14ac:dyDescent="0.25">
      <c r="A1590" s="29">
        <v>1589</v>
      </c>
      <c r="B1590" s="1" t="s">
        <v>5154</v>
      </c>
      <c r="C1590" s="1" t="s">
        <v>5155</v>
      </c>
      <c r="D1590" s="10">
        <v>45267</v>
      </c>
      <c r="E1590" s="7">
        <v>0.45833333333333331</v>
      </c>
      <c r="F1590" s="7">
        <v>0.83333333333333337</v>
      </c>
      <c r="G1590" s="22">
        <v>1200</v>
      </c>
      <c r="H1590" s="22" t="s">
        <v>5156</v>
      </c>
      <c r="I1590" s="23">
        <v>1.46</v>
      </c>
      <c r="J1590" s="23">
        <v>1.86</v>
      </c>
      <c r="K1590" s="23">
        <v>1.65</v>
      </c>
      <c r="L1590" s="23">
        <v>0</v>
      </c>
      <c r="M1590" s="23">
        <v>2.2999999999999998</v>
      </c>
      <c r="N1590" s="23">
        <v>1.2</v>
      </c>
      <c r="O1590" s="23">
        <f t="shared" si="30"/>
        <v>1.08</v>
      </c>
      <c r="P1590" s="15">
        <v>0</v>
      </c>
      <c r="Q1590" s="15">
        <v>1.1833</v>
      </c>
      <c r="R1590" s="24">
        <v>1.6</v>
      </c>
      <c r="S1590" s="41">
        <v>5</v>
      </c>
      <c r="T1590" s="24">
        <f t="shared" si="33"/>
        <v>5.9165000000000001</v>
      </c>
      <c r="U1590" s="22">
        <v>24</v>
      </c>
      <c r="V1590" s="24">
        <v>29.592600000000001</v>
      </c>
      <c r="W1590" s="15">
        <v>9</v>
      </c>
      <c r="X1590" s="141" t="s">
        <v>664</v>
      </c>
      <c r="Y1590" s="141" t="s">
        <v>664</v>
      </c>
      <c r="Z1590" s="25" t="s">
        <v>5157</v>
      </c>
    </row>
    <row r="1591" spans="1:26" x14ac:dyDescent="0.25">
      <c r="A1591" s="29">
        <v>1590</v>
      </c>
      <c r="B1591" s="1" t="s">
        <v>5151</v>
      </c>
      <c r="C1591" s="1" t="s">
        <v>5158</v>
      </c>
      <c r="D1591" s="10">
        <v>45267</v>
      </c>
      <c r="E1591" s="7">
        <v>0.71527777777777779</v>
      </c>
      <c r="F1591" s="7">
        <v>0.96527777777777779</v>
      </c>
      <c r="G1591" s="22">
        <v>1200</v>
      </c>
      <c r="H1591" s="22" t="s">
        <v>5159</v>
      </c>
      <c r="I1591" s="23">
        <v>3.09</v>
      </c>
      <c r="J1591" s="23">
        <v>3.09</v>
      </c>
      <c r="K1591" s="23">
        <v>2.72</v>
      </c>
      <c r="L1591" s="23">
        <v>2.2000000000000002</v>
      </c>
      <c r="M1591" s="23">
        <v>2.4</v>
      </c>
      <c r="N1591" s="23">
        <v>2.4</v>
      </c>
      <c r="O1591" s="23">
        <f t="shared" si="30"/>
        <v>0.72</v>
      </c>
      <c r="P1591" s="15">
        <v>0</v>
      </c>
      <c r="Q1591" s="15">
        <v>1.3959999999999999</v>
      </c>
      <c r="R1591" s="24">
        <v>1.6</v>
      </c>
      <c r="S1591" s="41">
        <v>4</v>
      </c>
      <c r="T1591" s="24">
        <f t="shared" si="33"/>
        <v>5.5839999999999996</v>
      </c>
      <c r="U1591" s="22">
        <v>4</v>
      </c>
      <c r="V1591" s="24">
        <v>6.3834999999999997</v>
      </c>
      <c r="W1591" s="15">
        <v>6</v>
      </c>
      <c r="X1591" s="141" t="s">
        <v>664</v>
      </c>
      <c r="Y1591" s="141" t="s">
        <v>664</v>
      </c>
      <c r="Z1591" s="25" t="s">
        <v>5160</v>
      </c>
    </row>
    <row r="1592" spans="1:26" x14ac:dyDescent="0.25">
      <c r="A1592" s="29">
        <v>1591</v>
      </c>
      <c r="B1592" s="1" t="s">
        <v>5167</v>
      </c>
      <c r="C1592" s="1" t="s">
        <v>5168</v>
      </c>
      <c r="D1592" s="10">
        <v>45268</v>
      </c>
      <c r="E1592" s="7">
        <v>0.40972222222222227</v>
      </c>
      <c r="F1592" s="7">
        <v>0.59027777777777779</v>
      </c>
      <c r="G1592" s="22">
        <v>1200</v>
      </c>
      <c r="H1592" s="22" t="s">
        <v>5169</v>
      </c>
      <c r="I1592" s="23">
        <v>4.18</v>
      </c>
      <c r="J1592" s="23">
        <v>4.18</v>
      </c>
      <c r="K1592" s="23">
        <v>4.18</v>
      </c>
      <c r="L1592" s="23">
        <v>0</v>
      </c>
      <c r="M1592" s="23">
        <v>0</v>
      </c>
      <c r="N1592" s="23">
        <v>0</v>
      </c>
      <c r="O1592" s="23">
        <f t="shared" si="30"/>
        <v>0.51999999999999991</v>
      </c>
      <c r="P1592" s="15">
        <v>0</v>
      </c>
      <c r="Q1592" s="15">
        <v>0.87719999999999998</v>
      </c>
      <c r="R1592" s="24">
        <v>0</v>
      </c>
      <c r="S1592" s="41">
        <v>5</v>
      </c>
      <c r="T1592" s="24">
        <f t="shared" si="33"/>
        <v>4.3860000000000001</v>
      </c>
      <c r="U1592" s="22">
        <v>23</v>
      </c>
      <c r="V1592" s="24">
        <v>32.705599999999997</v>
      </c>
      <c r="W1592" s="15">
        <f>4+20/60</f>
        <v>4.333333333333333</v>
      </c>
      <c r="X1592" s="141" t="s">
        <v>664</v>
      </c>
      <c r="Y1592" s="141" t="s">
        <v>664</v>
      </c>
      <c r="Z1592" s="25" t="s">
        <v>5170</v>
      </c>
    </row>
    <row r="1593" spans="1:26" x14ac:dyDescent="0.25">
      <c r="A1593" s="29">
        <v>1592</v>
      </c>
      <c r="B1593" s="1" t="s">
        <v>5171</v>
      </c>
      <c r="C1593" s="1" t="s">
        <v>5172</v>
      </c>
      <c r="D1593" s="10">
        <v>45268</v>
      </c>
      <c r="E1593" s="7">
        <v>0.47916666666666669</v>
      </c>
      <c r="F1593" s="7">
        <v>0.64583333333333337</v>
      </c>
      <c r="G1593" s="22">
        <v>1200</v>
      </c>
      <c r="H1593" s="22" t="s">
        <v>5169</v>
      </c>
      <c r="I1593" s="23">
        <v>6.9</v>
      </c>
      <c r="J1593" s="23">
        <v>7.98</v>
      </c>
      <c r="K1593" s="23">
        <v>7.98</v>
      </c>
      <c r="L1593" s="23">
        <v>0</v>
      </c>
      <c r="M1593" s="23">
        <v>0</v>
      </c>
      <c r="N1593" s="23">
        <v>0</v>
      </c>
      <c r="O1593" s="23">
        <f t="shared" si="30"/>
        <v>0.48</v>
      </c>
      <c r="P1593" s="15">
        <v>0</v>
      </c>
      <c r="Q1593" s="15">
        <v>2.2408000000000001</v>
      </c>
      <c r="R1593" s="24">
        <v>0</v>
      </c>
      <c r="S1593" s="41">
        <v>1</v>
      </c>
      <c r="T1593" s="24">
        <f t="shared" si="33"/>
        <v>2.2408000000000001</v>
      </c>
      <c r="U1593" s="22">
        <v>1</v>
      </c>
      <c r="V1593" s="24">
        <v>2.2408000000000001</v>
      </c>
      <c r="W1593" s="15">
        <v>4</v>
      </c>
      <c r="X1593" s="141" t="s">
        <v>664</v>
      </c>
      <c r="Y1593" s="141" t="s">
        <v>664</v>
      </c>
      <c r="Z1593" s="25" t="s">
        <v>5173</v>
      </c>
    </row>
    <row r="1594" spans="1:26" x14ac:dyDescent="0.25">
      <c r="A1594" s="29">
        <v>1593</v>
      </c>
      <c r="B1594" s="1" t="s">
        <v>5167</v>
      </c>
      <c r="C1594" s="1" t="s">
        <v>5174</v>
      </c>
      <c r="D1594" s="10">
        <v>45269</v>
      </c>
      <c r="E1594" s="7">
        <v>0.35416666666666669</v>
      </c>
      <c r="F1594" s="7">
        <v>0.85416666666666663</v>
      </c>
      <c r="G1594" s="22">
        <v>1200</v>
      </c>
      <c r="H1594" s="22" t="s">
        <v>5175</v>
      </c>
      <c r="I1594" s="23">
        <v>10.64</v>
      </c>
      <c r="J1594" s="23">
        <v>16.420000000000002</v>
      </c>
      <c r="K1594" s="23">
        <v>6.97</v>
      </c>
      <c r="L1594" s="23">
        <v>0</v>
      </c>
      <c r="M1594" s="23">
        <v>7.2</v>
      </c>
      <c r="N1594" s="23">
        <v>5.9</v>
      </c>
      <c r="O1594" s="23">
        <f t="shared" si="30"/>
        <v>1.44</v>
      </c>
      <c r="P1594" s="15">
        <v>0</v>
      </c>
      <c r="Q1594" s="15">
        <v>3.2368999999999999</v>
      </c>
      <c r="R1594" s="24">
        <v>6</v>
      </c>
      <c r="S1594" s="41">
        <v>1</v>
      </c>
      <c r="T1594" s="24">
        <f t="shared" si="33"/>
        <v>3.2368999999999999</v>
      </c>
      <c r="U1594" s="22">
        <v>1</v>
      </c>
      <c r="V1594" s="24">
        <v>3.2368999999999999</v>
      </c>
      <c r="W1594" s="15">
        <v>12</v>
      </c>
      <c r="X1594" s="141" t="s">
        <v>664</v>
      </c>
      <c r="Y1594" s="141" t="s">
        <v>664</v>
      </c>
      <c r="Z1594" s="25" t="s">
        <v>5176</v>
      </c>
    </row>
    <row r="1595" spans="1:26" x14ac:dyDescent="0.25">
      <c r="A1595" s="29">
        <v>1594</v>
      </c>
      <c r="B1595" s="1" t="s">
        <v>5171</v>
      </c>
      <c r="C1595" s="1" t="s">
        <v>5177</v>
      </c>
      <c r="D1595" s="10">
        <v>45269</v>
      </c>
      <c r="E1595" s="7">
        <v>0.5</v>
      </c>
      <c r="F1595" s="7">
        <v>0.83333333333333337</v>
      </c>
      <c r="G1595" s="22">
        <v>1200</v>
      </c>
      <c r="H1595" s="22" t="s">
        <v>5178</v>
      </c>
      <c r="I1595" s="23">
        <v>1.88</v>
      </c>
      <c r="J1595" s="23">
        <v>2.81</v>
      </c>
      <c r="K1595" s="23">
        <v>2.1</v>
      </c>
      <c r="L1595" s="23">
        <v>0</v>
      </c>
      <c r="M1595" s="23">
        <v>2.4</v>
      </c>
      <c r="N1595" s="23">
        <v>1.9</v>
      </c>
      <c r="O1595" s="23">
        <f t="shared" si="30"/>
        <v>0.96</v>
      </c>
      <c r="P1595" s="15">
        <v>0</v>
      </c>
      <c r="Q1595" s="15">
        <v>1.1833</v>
      </c>
      <c r="R1595" s="24">
        <v>1.5</v>
      </c>
      <c r="S1595" s="41">
        <v>5</v>
      </c>
      <c r="T1595" s="24">
        <f t="shared" si="33"/>
        <v>5.9165000000000001</v>
      </c>
      <c r="U1595" s="22">
        <v>22</v>
      </c>
      <c r="V1595" s="24">
        <v>24.582899999999999</v>
      </c>
      <c r="W1595" s="15">
        <v>8</v>
      </c>
      <c r="X1595" s="141" t="s">
        <v>664</v>
      </c>
      <c r="Y1595" s="141" t="s">
        <v>664</v>
      </c>
      <c r="Z1595" s="25" t="s">
        <v>5179</v>
      </c>
    </row>
    <row r="1596" spans="1:26" x14ac:dyDescent="0.25">
      <c r="A1596" s="29">
        <v>1595</v>
      </c>
      <c r="B1596" s="1" t="s">
        <v>5171</v>
      </c>
      <c r="C1596" s="1" t="s">
        <v>5180</v>
      </c>
      <c r="D1596" s="10">
        <v>45270</v>
      </c>
      <c r="E1596" s="7">
        <v>0.4513888888888889</v>
      </c>
      <c r="F1596" s="7">
        <v>0.61805555555555558</v>
      </c>
      <c r="G1596" s="22">
        <v>1200</v>
      </c>
      <c r="H1596" s="22" t="s">
        <v>5169</v>
      </c>
      <c r="I1596" s="23">
        <v>7.26</v>
      </c>
      <c r="J1596" s="23">
        <v>7.84</v>
      </c>
      <c r="K1596" s="23">
        <v>7.84</v>
      </c>
      <c r="L1596" s="23">
        <v>0</v>
      </c>
      <c r="M1596" s="23">
        <v>0</v>
      </c>
      <c r="N1596" s="23">
        <v>0</v>
      </c>
      <c r="O1596" s="23">
        <f t="shared" si="30"/>
        <v>0.48</v>
      </c>
      <c r="P1596" s="15">
        <v>0</v>
      </c>
      <c r="Q1596" s="15">
        <v>2.1896</v>
      </c>
      <c r="R1596" s="24">
        <v>0</v>
      </c>
      <c r="S1596" s="41">
        <v>1</v>
      </c>
      <c r="T1596" s="24">
        <f t="shared" si="33"/>
        <v>2.1896</v>
      </c>
      <c r="U1596" s="22">
        <v>1</v>
      </c>
      <c r="V1596" s="24">
        <v>2.1896</v>
      </c>
      <c r="W1596" s="15">
        <v>4</v>
      </c>
      <c r="X1596" s="141" t="s">
        <v>664</v>
      </c>
      <c r="Y1596" s="141" t="s">
        <v>664</v>
      </c>
      <c r="Z1596" s="25" t="s">
        <v>5181</v>
      </c>
    </row>
    <row r="1597" spans="1:26" x14ac:dyDescent="0.25">
      <c r="A1597" s="29">
        <v>1596</v>
      </c>
      <c r="B1597" s="1" t="s">
        <v>5167</v>
      </c>
      <c r="C1597" s="1" t="s">
        <v>5174</v>
      </c>
      <c r="D1597" s="10">
        <v>45270</v>
      </c>
      <c r="E1597" s="7">
        <v>0.40277777777777773</v>
      </c>
      <c r="F1597" s="7">
        <v>0.81944444444444453</v>
      </c>
      <c r="G1597" s="22">
        <v>1200</v>
      </c>
      <c r="H1597" s="22" t="s">
        <v>5175</v>
      </c>
      <c r="I1597" s="23">
        <v>8.9499999999999993</v>
      </c>
      <c r="J1597" s="23">
        <v>11.21</v>
      </c>
      <c r="K1597" s="23">
        <v>5.81</v>
      </c>
      <c r="L1597" s="23">
        <v>0</v>
      </c>
      <c r="M1597" s="23">
        <v>7.7</v>
      </c>
      <c r="N1597" s="23">
        <v>3.6</v>
      </c>
      <c r="O1597" s="23">
        <f t="shared" si="30"/>
        <v>1.2</v>
      </c>
      <c r="P1597" s="15">
        <v>0</v>
      </c>
      <c r="Q1597" s="15">
        <v>2.0615000000000001</v>
      </c>
      <c r="R1597" s="24">
        <v>4.5</v>
      </c>
      <c r="S1597" s="41">
        <v>1</v>
      </c>
      <c r="T1597" s="24">
        <f t="shared" si="33"/>
        <v>2.0615000000000001</v>
      </c>
      <c r="U1597" s="22">
        <v>9</v>
      </c>
      <c r="V1597" s="24">
        <v>2.0615000000000001</v>
      </c>
      <c r="W1597" s="15">
        <v>10</v>
      </c>
      <c r="X1597" s="141" t="s">
        <v>664</v>
      </c>
      <c r="Y1597" s="141" t="s">
        <v>664</v>
      </c>
      <c r="Z1597" s="25" t="s">
        <v>5182</v>
      </c>
    </row>
    <row r="1598" spans="1:26" x14ac:dyDescent="0.25">
      <c r="A1598" s="29">
        <v>1597</v>
      </c>
      <c r="B1598" s="1" t="s">
        <v>5171</v>
      </c>
      <c r="C1598" s="1" t="s">
        <v>5183</v>
      </c>
      <c r="D1598" s="10">
        <v>45270</v>
      </c>
      <c r="E1598" s="7">
        <v>0.71527777777777779</v>
      </c>
      <c r="F1598" s="7">
        <v>0.92361111111111116</v>
      </c>
      <c r="G1598" s="22">
        <v>1200</v>
      </c>
      <c r="H1598" s="22" t="s">
        <v>5178</v>
      </c>
      <c r="I1598" s="23">
        <v>2.34</v>
      </c>
      <c r="J1598" s="23">
        <v>2.66</v>
      </c>
      <c r="K1598" s="23">
        <v>2.23</v>
      </c>
      <c r="L1598" s="23">
        <v>0</v>
      </c>
      <c r="M1598" s="23">
        <v>2.5</v>
      </c>
      <c r="N1598" s="23">
        <v>2.5</v>
      </c>
      <c r="O1598" s="23">
        <f t="shared" si="30"/>
        <v>0.6</v>
      </c>
      <c r="P1598" s="15">
        <v>0</v>
      </c>
      <c r="Q1598" s="15">
        <v>1.0825</v>
      </c>
      <c r="R1598" s="24">
        <v>0</v>
      </c>
      <c r="S1598" s="41">
        <v>2</v>
      </c>
      <c r="T1598" s="24">
        <f t="shared" si="33"/>
        <v>2.165</v>
      </c>
      <c r="U1598" s="22">
        <v>6</v>
      </c>
      <c r="V1598" s="24">
        <v>2.6629999999999998</v>
      </c>
      <c r="W1598" s="15">
        <v>5</v>
      </c>
      <c r="X1598" s="141" t="s">
        <v>664</v>
      </c>
      <c r="Y1598" s="141" t="s">
        <v>664</v>
      </c>
      <c r="Z1598" s="25" t="s">
        <v>5184</v>
      </c>
    </row>
    <row r="1599" spans="1:26" x14ac:dyDescent="0.25">
      <c r="A1599" s="29">
        <v>1598</v>
      </c>
      <c r="B1599" s="1" t="s">
        <v>5198</v>
      </c>
      <c r="C1599" s="1" t="s">
        <v>5199</v>
      </c>
      <c r="D1599" s="10">
        <v>45271</v>
      </c>
      <c r="E1599" s="7">
        <v>0.41666666666666669</v>
      </c>
      <c r="F1599" s="7">
        <v>0.625</v>
      </c>
      <c r="G1599" s="22">
        <v>1200</v>
      </c>
      <c r="H1599" s="22" t="s">
        <v>5200</v>
      </c>
      <c r="I1599" s="23">
        <v>4.5999999999999996</v>
      </c>
      <c r="J1599" s="23">
        <v>4.8899999999999997</v>
      </c>
      <c r="K1599" s="23">
        <v>4.5</v>
      </c>
      <c r="L1599" s="23">
        <v>0</v>
      </c>
      <c r="M1599" s="23">
        <v>1.5</v>
      </c>
      <c r="N1599" s="23">
        <v>0.6</v>
      </c>
      <c r="O1599" s="23">
        <f t="shared" si="30"/>
        <v>0.6</v>
      </c>
      <c r="P1599" s="15">
        <v>0</v>
      </c>
      <c r="Q1599" s="15">
        <v>0.1321</v>
      </c>
      <c r="R1599" s="24">
        <v>0.4</v>
      </c>
      <c r="S1599" s="41">
        <v>1</v>
      </c>
      <c r="T1599" s="24">
        <f t="shared" si="33"/>
        <v>0.1321</v>
      </c>
      <c r="U1599" s="22">
        <v>1</v>
      </c>
      <c r="V1599" s="24">
        <v>0.1321</v>
      </c>
      <c r="W1599" s="15">
        <v>5</v>
      </c>
      <c r="X1599" s="141" t="s">
        <v>664</v>
      </c>
      <c r="Y1599" s="141" t="s">
        <v>664</v>
      </c>
      <c r="Z1599" s="25" t="s">
        <v>5201</v>
      </c>
    </row>
    <row r="1600" spans="1:26" x14ac:dyDescent="0.25">
      <c r="A1600" s="29">
        <v>1599</v>
      </c>
      <c r="B1600" s="1" t="s">
        <v>5198</v>
      </c>
      <c r="C1600" s="1" t="s">
        <v>5202</v>
      </c>
      <c r="D1600" s="10">
        <v>45271</v>
      </c>
      <c r="E1600" s="7">
        <v>0.49305555555555558</v>
      </c>
      <c r="F1600" s="7">
        <v>0.82638888888888884</v>
      </c>
      <c r="G1600" s="22">
        <v>1200</v>
      </c>
      <c r="H1600" s="22" t="s">
        <v>5203</v>
      </c>
      <c r="I1600" s="23">
        <v>2.73</v>
      </c>
      <c r="J1600" s="23">
        <v>3.04</v>
      </c>
      <c r="K1600" s="23">
        <v>2.5099999999999998</v>
      </c>
      <c r="L1600" s="23">
        <v>0</v>
      </c>
      <c r="M1600" s="23">
        <v>3.1</v>
      </c>
      <c r="N1600" s="23">
        <v>2.2000000000000002</v>
      </c>
      <c r="O1600" s="23">
        <f t="shared" si="30"/>
        <v>0.96</v>
      </c>
      <c r="P1600" s="15">
        <v>0</v>
      </c>
      <c r="Q1600" s="15">
        <v>1.5779000000000001</v>
      </c>
      <c r="R1600" s="24">
        <v>6</v>
      </c>
      <c r="S1600" s="41">
        <v>2</v>
      </c>
      <c r="T1600" s="24">
        <f t="shared" si="33"/>
        <v>3.1558000000000002</v>
      </c>
      <c r="U1600" s="22">
        <v>4</v>
      </c>
      <c r="V1600" s="24">
        <v>3.6071</v>
      </c>
      <c r="W1600" s="15">
        <v>8</v>
      </c>
      <c r="X1600" s="141" t="s">
        <v>664</v>
      </c>
      <c r="Y1600" s="141" t="s">
        <v>664</v>
      </c>
      <c r="Z1600" s="25" t="s">
        <v>5204</v>
      </c>
    </row>
    <row r="1601" spans="1:26" x14ac:dyDescent="0.25">
      <c r="A1601" s="29">
        <v>1600</v>
      </c>
      <c r="B1601" s="1" t="s">
        <v>5208</v>
      </c>
      <c r="C1601" s="1" t="s">
        <v>5209</v>
      </c>
      <c r="D1601" s="10">
        <v>45272</v>
      </c>
      <c r="E1601" s="7">
        <v>0.5</v>
      </c>
      <c r="F1601" s="7">
        <v>0.79166666666666663</v>
      </c>
      <c r="G1601" s="22">
        <v>1200</v>
      </c>
      <c r="H1601" s="22" t="s">
        <v>5210</v>
      </c>
      <c r="I1601" s="23">
        <v>4.25</v>
      </c>
      <c r="J1601" s="23">
        <v>4.82</v>
      </c>
      <c r="K1601" s="23">
        <v>3.67</v>
      </c>
      <c r="L1601" s="23">
        <v>0</v>
      </c>
      <c r="M1601" s="23">
        <v>3.3</v>
      </c>
      <c r="N1601" s="23">
        <v>3.2</v>
      </c>
      <c r="O1601" s="23">
        <f t="shared" si="30"/>
        <v>0.84</v>
      </c>
      <c r="P1601" s="15">
        <v>0</v>
      </c>
      <c r="Q1601" s="15">
        <v>2.1901999999999999</v>
      </c>
      <c r="R1601" s="24">
        <v>1.8</v>
      </c>
      <c r="S1601" s="41">
        <v>5</v>
      </c>
      <c r="T1601" s="24">
        <f t="shared" si="33"/>
        <v>10.951000000000001</v>
      </c>
      <c r="U1601" s="22">
        <v>19</v>
      </c>
      <c r="V1601" s="24">
        <v>36.0916</v>
      </c>
      <c r="W1601" s="15">
        <v>7</v>
      </c>
      <c r="X1601" s="141" t="s">
        <v>664</v>
      </c>
      <c r="Y1601" s="141" t="s">
        <v>664</v>
      </c>
      <c r="Z1601" s="25" t="s">
        <v>5211</v>
      </c>
    </row>
    <row r="1602" spans="1:26" x14ac:dyDescent="0.25">
      <c r="A1602" s="29">
        <v>1601</v>
      </c>
      <c r="B1602" s="1" t="s">
        <v>5213</v>
      </c>
      <c r="C1602" s="1" t="s">
        <v>5214</v>
      </c>
      <c r="D1602" s="10">
        <v>45273</v>
      </c>
      <c r="E1602" s="7">
        <v>0.375</v>
      </c>
      <c r="F1602" s="7">
        <v>0.67361111111111116</v>
      </c>
      <c r="G1602" s="22">
        <v>1200</v>
      </c>
      <c r="H1602" s="22" t="s">
        <v>5215</v>
      </c>
      <c r="I1602" s="23">
        <v>2.72</v>
      </c>
      <c r="J1602" s="23">
        <v>2.5499999999999998</v>
      </c>
      <c r="K1602" s="23">
        <v>2.0699999999999998</v>
      </c>
      <c r="L1602" s="23">
        <v>0</v>
      </c>
      <c r="M1602" s="23">
        <v>2.5</v>
      </c>
      <c r="N1602" s="23">
        <v>1.8</v>
      </c>
      <c r="O1602" s="23">
        <f t="shared" si="30"/>
        <v>0.86</v>
      </c>
      <c r="P1602" s="15">
        <v>0</v>
      </c>
      <c r="Q1602" s="15">
        <v>1.5595000000000001</v>
      </c>
      <c r="R1602" s="24">
        <v>2.2999999999999998</v>
      </c>
      <c r="S1602" s="41">
        <v>3</v>
      </c>
      <c r="T1602" s="24">
        <f t="shared" si="33"/>
        <v>4.6785000000000005</v>
      </c>
      <c r="U1602" s="22">
        <v>7</v>
      </c>
      <c r="V1602" s="24">
        <v>5.0514999999999999</v>
      </c>
      <c r="W1602" s="15">
        <f>7+10/60</f>
        <v>7.166666666666667</v>
      </c>
      <c r="X1602" s="141" t="s">
        <v>664</v>
      </c>
      <c r="Y1602" s="141" t="s">
        <v>664</v>
      </c>
      <c r="Z1602" s="25" t="s">
        <v>5218</v>
      </c>
    </row>
    <row r="1603" spans="1:26" x14ac:dyDescent="0.25">
      <c r="A1603" s="29">
        <v>1602</v>
      </c>
      <c r="B1603" s="1" t="s">
        <v>5213</v>
      </c>
      <c r="C1603" s="1" t="s">
        <v>5216</v>
      </c>
      <c r="D1603" s="10">
        <v>45273</v>
      </c>
      <c r="E1603" s="7">
        <v>0.70833333333333337</v>
      </c>
      <c r="F1603" s="7">
        <v>0.875</v>
      </c>
      <c r="G1603" s="22">
        <v>1200</v>
      </c>
      <c r="H1603" s="22" t="s">
        <v>5217</v>
      </c>
      <c r="I1603" s="23">
        <v>1.5</v>
      </c>
      <c r="J1603" s="23">
        <v>1.88</v>
      </c>
      <c r="K1603" s="23">
        <v>1.79</v>
      </c>
      <c r="L1603" s="23">
        <v>1.1000000000000001</v>
      </c>
      <c r="M1603" s="23">
        <v>1.9</v>
      </c>
      <c r="N1603" s="23">
        <v>1.9</v>
      </c>
      <c r="O1603" s="23">
        <f t="shared" si="30"/>
        <v>0.48</v>
      </c>
      <c r="P1603" s="15">
        <v>0</v>
      </c>
      <c r="Q1603" s="15">
        <v>1.7063999999999999</v>
      </c>
      <c r="R1603" s="24">
        <v>0.8</v>
      </c>
      <c r="S1603" s="41">
        <v>1</v>
      </c>
      <c r="T1603" s="24">
        <f t="shared" si="33"/>
        <v>1.7063999999999999</v>
      </c>
      <c r="U1603" s="22">
        <v>3</v>
      </c>
      <c r="V1603" s="24">
        <v>4.3247</v>
      </c>
      <c r="W1603" s="15">
        <v>4</v>
      </c>
      <c r="X1603" s="141" t="s">
        <v>664</v>
      </c>
      <c r="Y1603" s="141" t="s">
        <v>664</v>
      </c>
      <c r="Z1603" s="25" t="s">
        <v>5219</v>
      </c>
    </row>
    <row r="1604" spans="1:26" x14ac:dyDescent="0.25">
      <c r="A1604" s="29">
        <v>1603</v>
      </c>
      <c r="B1604" s="1" t="s">
        <v>5230</v>
      </c>
      <c r="C1604" s="1" t="s">
        <v>5231</v>
      </c>
      <c r="D1604" s="10">
        <v>45275</v>
      </c>
      <c r="E1604" s="7">
        <v>0.5</v>
      </c>
      <c r="F1604" s="7">
        <v>0.83333333333333337</v>
      </c>
      <c r="G1604" s="22">
        <v>1200</v>
      </c>
      <c r="H1604" s="22" t="s">
        <v>5232</v>
      </c>
      <c r="I1604" s="23">
        <v>3.26</v>
      </c>
      <c r="J1604" s="23">
        <v>3.36</v>
      </c>
      <c r="K1604" s="23">
        <v>2.79</v>
      </c>
      <c r="L1604" s="23">
        <v>0</v>
      </c>
      <c r="M1604" s="23">
        <v>2.5</v>
      </c>
      <c r="N1604" s="23">
        <v>1.9</v>
      </c>
      <c r="O1604" s="23">
        <f t="shared" si="30"/>
        <v>0.96</v>
      </c>
      <c r="P1604" s="15">
        <v>0</v>
      </c>
      <c r="Q1604" s="15">
        <v>1.4601999999999999</v>
      </c>
      <c r="R1604" s="24">
        <v>5.3</v>
      </c>
      <c r="S1604" s="41">
        <v>1</v>
      </c>
      <c r="T1604" s="24">
        <f t="shared" si="33"/>
        <v>1.4601999999999999</v>
      </c>
      <c r="U1604" s="22">
        <v>13</v>
      </c>
      <c r="V1604" s="24">
        <v>2.6187</v>
      </c>
      <c r="W1604" s="15">
        <v>8</v>
      </c>
      <c r="X1604" s="141" t="s">
        <v>664</v>
      </c>
      <c r="Y1604" s="141" t="s">
        <v>664</v>
      </c>
      <c r="Z1604" s="25" t="s">
        <v>5233</v>
      </c>
    </row>
    <row r="1605" spans="1:26" x14ac:dyDescent="0.25">
      <c r="A1605" s="29">
        <v>1604</v>
      </c>
      <c r="B1605" s="1" t="s">
        <v>5242</v>
      </c>
      <c r="C1605" s="1" t="s">
        <v>4453</v>
      </c>
      <c r="D1605" s="10">
        <v>45276</v>
      </c>
      <c r="E1605" s="7">
        <v>0.40277777777777773</v>
      </c>
      <c r="F1605" s="7">
        <v>0.65277777777777779</v>
      </c>
      <c r="G1605" s="22">
        <v>1200</v>
      </c>
      <c r="H1605" s="22" t="s">
        <v>5243</v>
      </c>
      <c r="I1605" s="23">
        <v>2.0099999999999998</v>
      </c>
      <c r="J1605" s="23">
        <v>2.34</v>
      </c>
      <c r="K1605" s="23">
        <v>1.81</v>
      </c>
      <c r="L1605" s="23">
        <v>0.4</v>
      </c>
      <c r="M1605" s="23">
        <v>3.3</v>
      </c>
      <c r="N1605" s="23">
        <v>1.6</v>
      </c>
      <c r="O1605" s="23">
        <f t="shared" si="30"/>
        <v>0.72</v>
      </c>
      <c r="P1605" s="15">
        <v>0</v>
      </c>
      <c r="Q1605" s="15">
        <v>1.9136</v>
      </c>
      <c r="R1605" s="24">
        <v>0.3</v>
      </c>
      <c r="S1605" s="41">
        <v>1</v>
      </c>
      <c r="T1605" s="24">
        <f t="shared" si="33"/>
        <v>1.9136</v>
      </c>
      <c r="U1605" s="22">
        <v>1</v>
      </c>
      <c r="V1605" s="24">
        <v>1.9136</v>
      </c>
      <c r="W1605" s="15">
        <v>6</v>
      </c>
      <c r="X1605" s="141" t="s">
        <v>664</v>
      </c>
      <c r="Y1605" s="141" t="s">
        <v>664</v>
      </c>
      <c r="Z1605" s="25" t="s">
        <v>5244</v>
      </c>
    </row>
    <row r="1606" spans="1:26" x14ac:dyDescent="0.25">
      <c r="A1606" s="29">
        <v>1605</v>
      </c>
      <c r="B1606" s="1" t="s">
        <v>121</v>
      </c>
      <c r="C1606" s="1" t="s">
        <v>1196</v>
      </c>
      <c r="D1606" s="10">
        <v>45276</v>
      </c>
      <c r="E1606" s="7">
        <v>0.6875</v>
      </c>
      <c r="F1606" s="7">
        <v>0.89583333333333337</v>
      </c>
      <c r="G1606" s="22">
        <v>1200</v>
      </c>
      <c r="H1606" s="22" t="s">
        <v>5243</v>
      </c>
      <c r="I1606" s="23">
        <v>2.0499999999999998</v>
      </c>
      <c r="J1606" s="23">
        <v>2.0499999999999998</v>
      </c>
      <c r="K1606" s="23">
        <v>1.92</v>
      </c>
      <c r="L1606" s="23">
        <v>2.2000000000000002</v>
      </c>
      <c r="M1606" s="23">
        <v>2.4</v>
      </c>
      <c r="N1606" s="23">
        <v>1.8</v>
      </c>
      <c r="O1606" s="23">
        <f t="shared" si="30"/>
        <v>0.6</v>
      </c>
      <c r="P1606" s="15">
        <v>0</v>
      </c>
      <c r="Q1606" s="15">
        <v>0.9375</v>
      </c>
      <c r="R1606" s="24">
        <v>1.8</v>
      </c>
      <c r="S1606" s="41">
        <v>1</v>
      </c>
      <c r="T1606" s="24">
        <f t="shared" si="33"/>
        <v>0.9375</v>
      </c>
      <c r="U1606" s="22">
        <v>1</v>
      </c>
      <c r="V1606" s="24">
        <v>0.9375</v>
      </c>
      <c r="W1606" s="15">
        <v>5</v>
      </c>
      <c r="X1606" s="141" t="s">
        <v>664</v>
      </c>
      <c r="Y1606" s="141" t="s">
        <v>664</v>
      </c>
      <c r="Z1606" s="25" t="s">
        <v>5245</v>
      </c>
    </row>
    <row r="1607" spans="1:26" x14ac:dyDescent="0.25">
      <c r="A1607" s="29">
        <v>1606</v>
      </c>
      <c r="B1607" s="1" t="s">
        <v>5246</v>
      </c>
      <c r="C1607" s="1" t="s">
        <v>5247</v>
      </c>
      <c r="D1607" s="10">
        <v>45276</v>
      </c>
      <c r="E1607" s="7">
        <v>0.52777777777777779</v>
      </c>
      <c r="F1607" s="7">
        <v>0.90277777777777779</v>
      </c>
      <c r="G1607" s="22">
        <v>1200</v>
      </c>
      <c r="H1607" s="22" t="s">
        <v>5243</v>
      </c>
      <c r="I1607" s="23">
        <v>2.82</v>
      </c>
      <c r="J1607" s="23">
        <v>3.54</v>
      </c>
      <c r="K1607" s="23">
        <v>2.35</v>
      </c>
      <c r="L1607" s="23">
        <v>0</v>
      </c>
      <c r="M1607" s="23">
        <v>3.7</v>
      </c>
      <c r="N1607" s="23">
        <v>3.3</v>
      </c>
      <c r="O1607" s="23">
        <f t="shared" si="30"/>
        <v>1.08</v>
      </c>
      <c r="P1607" s="15">
        <v>0</v>
      </c>
      <c r="Q1607" s="15">
        <v>2.0097</v>
      </c>
      <c r="R1607" s="24">
        <v>2.0097</v>
      </c>
      <c r="S1607" s="41">
        <v>2</v>
      </c>
      <c r="T1607" s="24">
        <f t="shared" si="33"/>
        <v>4.0194000000000001</v>
      </c>
      <c r="U1607" s="22">
        <v>5</v>
      </c>
      <c r="V1607" s="24">
        <v>4.2050999999999998</v>
      </c>
      <c r="W1607" s="15">
        <v>9</v>
      </c>
      <c r="X1607" s="141" t="s">
        <v>664</v>
      </c>
      <c r="Y1607" s="141" t="s">
        <v>664</v>
      </c>
      <c r="Z1607" s="25" t="s">
        <v>5248</v>
      </c>
    </row>
    <row r="1608" spans="1:26" x14ac:dyDescent="0.25">
      <c r="A1608" s="29">
        <v>1607</v>
      </c>
      <c r="B1608" s="1" t="s">
        <v>657</v>
      </c>
      <c r="C1608" s="1" t="s">
        <v>1215</v>
      </c>
      <c r="D1608" s="10">
        <v>45277</v>
      </c>
      <c r="E1608" s="7">
        <v>0.4375</v>
      </c>
      <c r="F1608" s="7">
        <v>0.8125</v>
      </c>
      <c r="G1608" s="22">
        <v>1200</v>
      </c>
      <c r="H1608" s="22" t="s">
        <v>385</v>
      </c>
      <c r="I1608" s="23">
        <v>4</v>
      </c>
      <c r="J1608" s="23">
        <v>4.46</v>
      </c>
      <c r="K1608" s="23">
        <v>2.85</v>
      </c>
      <c r="L1608" s="23">
        <v>0</v>
      </c>
      <c r="M1608" s="23">
        <v>3.5</v>
      </c>
      <c r="N1608" s="23">
        <v>3</v>
      </c>
      <c r="O1608" s="23">
        <f t="shared" si="30"/>
        <v>1.08</v>
      </c>
      <c r="P1608" s="15">
        <v>0</v>
      </c>
      <c r="Q1608" s="15">
        <v>1.9666999999999999</v>
      </c>
      <c r="R1608" s="24">
        <v>0.15</v>
      </c>
      <c r="S1608" s="41">
        <v>5</v>
      </c>
      <c r="T1608" s="24">
        <f t="shared" si="33"/>
        <v>9.833499999999999</v>
      </c>
      <c r="U1608" s="22">
        <v>14</v>
      </c>
      <c r="V1608" s="24">
        <v>17.739999999999998</v>
      </c>
      <c r="W1608" s="15">
        <v>9</v>
      </c>
      <c r="X1608" s="141" t="s">
        <v>664</v>
      </c>
      <c r="Y1608" s="141" t="s">
        <v>664</v>
      </c>
      <c r="Z1608" s="25" t="s">
        <v>5255</v>
      </c>
    </row>
    <row r="1609" spans="1:26" x14ac:dyDescent="0.25">
      <c r="A1609" s="29">
        <v>1608</v>
      </c>
      <c r="B1609" s="1" t="s">
        <v>375</v>
      </c>
      <c r="C1609" s="1" t="s">
        <v>4453</v>
      </c>
      <c r="D1609" s="10">
        <v>45277</v>
      </c>
      <c r="E1609" s="7">
        <v>0.65277777777777779</v>
      </c>
      <c r="F1609" s="7">
        <v>0.84027777777777779</v>
      </c>
      <c r="G1609" s="22">
        <v>1200</v>
      </c>
      <c r="H1609" s="22" t="s">
        <v>385</v>
      </c>
      <c r="I1609" s="23">
        <v>1.79</v>
      </c>
      <c r="J1609" s="23">
        <v>2.23</v>
      </c>
      <c r="K1609" s="23">
        <v>1.7</v>
      </c>
      <c r="L1609" s="23">
        <v>0.3</v>
      </c>
      <c r="M1609" s="23">
        <v>3.1</v>
      </c>
      <c r="N1609" s="23">
        <v>1.5</v>
      </c>
      <c r="O1609" s="23">
        <f t="shared" si="30"/>
        <v>0.54</v>
      </c>
      <c r="P1609" s="15">
        <v>0</v>
      </c>
      <c r="Q1609" s="15">
        <v>1.7186999999999999</v>
      </c>
      <c r="R1609" s="24">
        <v>0.3</v>
      </c>
      <c r="S1609" s="41">
        <v>5</v>
      </c>
      <c r="T1609" s="24">
        <f t="shared" si="33"/>
        <v>8.5934999999999988</v>
      </c>
      <c r="U1609" s="22">
        <v>14</v>
      </c>
      <c r="V1609" s="24">
        <v>15.94</v>
      </c>
      <c r="W1609" s="15">
        <v>4.5</v>
      </c>
      <c r="X1609" s="141" t="s">
        <v>664</v>
      </c>
      <c r="Y1609" s="141" t="s">
        <v>664</v>
      </c>
      <c r="Z1609" s="25" t="s">
        <v>5256</v>
      </c>
    </row>
    <row r="1610" spans="1:26" x14ac:dyDescent="0.25">
      <c r="A1610" s="29">
        <v>1609</v>
      </c>
      <c r="B1610" s="1" t="s">
        <v>375</v>
      </c>
      <c r="C1610" s="1" t="s">
        <v>1196</v>
      </c>
      <c r="D1610" s="10">
        <v>45277</v>
      </c>
      <c r="E1610" s="7">
        <v>0.86805555555555547</v>
      </c>
      <c r="F1610" s="7">
        <v>0.95138888888888884</v>
      </c>
      <c r="G1610" s="22">
        <v>1200</v>
      </c>
      <c r="H1610" s="22" t="s">
        <v>385</v>
      </c>
      <c r="I1610" s="23">
        <v>1.86</v>
      </c>
      <c r="J1610" s="23">
        <v>2.16</v>
      </c>
      <c r="K1610" s="23">
        <v>2.0499999999999998</v>
      </c>
      <c r="L1610" s="23">
        <v>0.2</v>
      </c>
      <c r="M1610" s="23">
        <v>2.1</v>
      </c>
      <c r="N1610" s="23">
        <v>1.8</v>
      </c>
      <c r="O1610" s="23">
        <f t="shared" si="30"/>
        <v>0.24</v>
      </c>
      <c r="P1610" s="15">
        <v>0</v>
      </c>
      <c r="Q1610" s="15">
        <v>0.78159999999999996</v>
      </c>
      <c r="R1610" s="24">
        <v>0.3</v>
      </c>
      <c r="S1610" s="41">
        <v>1</v>
      </c>
      <c r="T1610" s="24">
        <f t="shared" si="33"/>
        <v>0.78159999999999996</v>
      </c>
      <c r="U1610" s="22">
        <v>3</v>
      </c>
      <c r="V1610" s="24">
        <v>1.0522</v>
      </c>
      <c r="W1610" s="15">
        <v>2</v>
      </c>
      <c r="X1610" s="141" t="s">
        <v>664</v>
      </c>
      <c r="Y1610" s="141" t="s">
        <v>664</v>
      </c>
      <c r="Z1610" s="25" t="s">
        <v>5257</v>
      </c>
    </row>
    <row r="1611" spans="1:26" x14ac:dyDescent="0.25">
      <c r="A1611" s="29">
        <v>1610</v>
      </c>
      <c r="B1611" s="1" t="s">
        <v>5268</v>
      </c>
      <c r="C1611" s="1" t="s">
        <v>5269</v>
      </c>
      <c r="D1611" s="10">
        <v>45279</v>
      </c>
      <c r="E1611" s="7">
        <v>0.47916666666666669</v>
      </c>
      <c r="F1611" s="7">
        <v>0.8125</v>
      </c>
      <c r="G1611" s="22">
        <v>1200</v>
      </c>
      <c r="H1611" s="22" t="s">
        <v>5270</v>
      </c>
      <c r="I1611" s="23">
        <v>1.41</v>
      </c>
      <c r="J1611" s="23">
        <v>1.8</v>
      </c>
      <c r="K1611" s="23">
        <v>1.4</v>
      </c>
      <c r="L1611" s="23">
        <v>0</v>
      </c>
      <c r="M1611" s="23">
        <v>1.68</v>
      </c>
      <c r="N1611" s="23">
        <v>1.6</v>
      </c>
      <c r="O1611" s="23">
        <f t="shared" si="30"/>
        <v>0.96</v>
      </c>
      <c r="P1611" s="15">
        <v>0</v>
      </c>
      <c r="Q1611" s="15">
        <v>0.91769999999999996</v>
      </c>
      <c r="R1611" s="24">
        <v>2.87</v>
      </c>
      <c r="S1611" s="41">
        <v>1</v>
      </c>
      <c r="T1611" s="24">
        <f t="shared" si="33"/>
        <v>0.91769999999999996</v>
      </c>
      <c r="U1611" s="22">
        <v>12</v>
      </c>
      <c r="V1611" s="24">
        <v>1.45</v>
      </c>
      <c r="W1611" s="15">
        <v>8</v>
      </c>
      <c r="X1611" s="141" t="s">
        <v>5271</v>
      </c>
      <c r="Y1611" s="141" t="s">
        <v>5271</v>
      </c>
      <c r="Z1611" s="25" t="s">
        <v>5272</v>
      </c>
    </row>
    <row r="1612" spans="1:26" x14ac:dyDescent="0.25">
      <c r="A1612" s="29">
        <v>1611</v>
      </c>
      <c r="B1612" s="1" t="s">
        <v>5273</v>
      </c>
      <c r="C1612" s="1" t="s">
        <v>5274</v>
      </c>
      <c r="D1612" s="10">
        <v>45279</v>
      </c>
      <c r="E1612" s="7">
        <v>0.43402777777777773</v>
      </c>
      <c r="F1612" s="7">
        <v>0.85069444444444453</v>
      </c>
      <c r="G1612" s="22">
        <v>1200</v>
      </c>
      <c r="H1612" s="22" t="s">
        <v>5275</v>
      </c>
      <c r="I1612" s="23">
        <v>2.2000000000000002</v>
      </c>
      <c r="J1612" s="23">
        <v>3.44</v>
      </c>
      <c r="K1612" s="23">
        <v>2.4500000000000002</v>
      </c>
      <c r="L1612" s="23">
        <v>0</v>
      </c>
      <c r="M1612" s="23">
        <v>4</v>
      </c>
      <c r="N1612" s="23">
        <v>2.2999999999999998</v>
      </c>
      <c r="O1612" s="23">
        <f t="shared" si="30"/>
        <v>1.2</v>
      </c>
      <c r="P1612" s="15">
        <v>0</v>
      </c>
      <c r="Q1612" s="15">
        <v>0.67889999999999995</v>
      </c>
      <c r="R1612" s="24">
        <v>2.5</v>
      </c>
      <c r="S1612" s="41">
        <v>4</v>
      </c>
      <c r="T1612" s="24">
        <f t="shared" si="33"/>
        <v>2.7155999999999998</v>
      </c>
      <c r="U1612" s="22">
        <v>12</v>
      </c>
      <c r="V1612" s="24">
        <v>3.1</v>
      </c>
      <c r="W1612" s="15">
        <v>10</v>
      </c>
      <c r="X1612" s="141" t="s">
        <v>5271</v>
      </c>
      <c r="Y1612" s="141" t="s">
        <v>5271</v>
      </c>
      <c r="Z1612" s="25" t="s">
        <v>5276</v>
      </c>
    </row>
    <row r="1613" spans="1:26" x14ac:dyDescent="0.25">
      <c r="A1613" s="29">
        <v>1612</v>
      </c>
      <c r="B1613" s="1" t="s">
        <v>647</v>
      </c>
      <c r="C1613" s="1" t="s">
        <v>5296</v>
      </c>
      <c r="D1613" s="10">
        <v>45281</v>
      </c>
      <c r="E1613" s="7">
        <v>0.4513888888888889</v>
      </c>
      <c r="F1613" s="7">
        <v>0.78472222222222221</v>
      </c>
      <c r="G1613" s="22">
        <v>1200</v>
      </c>
      <c r="H1613" s="22" t="s">
        <v>5293</v>
      </c>
      <c r="I1613" s="23">
        <v>3.4</v>
      </c>
      <c r="J1613" s="23">
        <v>4.3499999999999996</v>
      </c>
      <c r="K1613" s="23">
        <v>3.26</v>
      </c>
      <c r="L1613" s="23">
        <v>0</v>
      </c>
      <c r="M1613" s="23">
        <v>3.7</v>
      </c>
      <c r="N1613" s="23">
        <v>3.6</v>
      </c>
      <c r="O1613" s="23">
        <f t="shared" si="30"/>
        <v>0.96</v>
      </c>
      <c r="P1613" s="15">
        <v>0</v>
      </c>
      <c r="Q1613" s="15">
        <v>2.2547999999999999</v>
      </c>
      <c r="R1613" s="24">
        <v>3</v>
      </c>
      <c r="S1613" s="41">
        <v>4</v>
      </c>
      <c r="T1613" s="24">
        <f t="shared" si="33"/>
        <v>9.0191999999999997</v>
      </c>
      <c r="U1613" s="22">
        <v>10</v>
      </c>
      <c r="V1613" s="24">
        <v>9.4326000000000008</v>
      </c>
      <c r="W1613" s="15">
        <v>8</v>
      </c>
      <c r="X1613" s="141" t="s">
        <v>664</v>
      </c>
      <c r="Y1613" s="141" t="s">
        <v>664</v>
      </c>
      <c r="Z1613" s="25" t="s">
        <v>5297</v>
      </c>
    </row>
    <row r="1614" spans="1:26" x14ac:dyDescent="0.25">
      <c r="A1614" s="29">
        <v>1613</v>
      </c>
      <c r="B1614" s="1" t="s">
        <v>5304</v>
      </c>
      <c r="C1614" s="1" t="s">
        <v>5305</v>
      </c>
      <c r="D1614" s="10">
        <v>45282</v>
      </c>
      <c r="E1614" s="7">
        <v>0.53472222222222221</v>
      </c>
      <c r="F1614" s="7">
        <v>0.63888888888888895</v>
      </c>
      <c r="G1614" s="22">
        <v>1200</v>
      </c>
      <c r="H1614" s="22" t="s">
        <v>5306</v>
      </c>
      <c r="I1614" s="23">
        <v>9.35</v>
      </c>
      <c r="J1614" s="23">
        <v>10.61</v>
      </c>
      <c r="K1614" s="23">
        <v>10.42</v>
      </c>
      <c r="L1614" s="23">
        <v>16</v>
      </c>
      <c r="M1614" s="23">
        <v>19</v>
      </c>
      <c r="N1614" s="23">
        <v>18</v>
      </c>
      <c r="O1614" s="23">
        <f t="shared" si="30"/>
        <v>0.3</v>
      </c>
      <c r="P1614" s="15">
        <v>0</v>
      </c>
      <c r="Q1614" s="15">
        <v>6.98</v>
      </c>
      <c r="R1614" s="24" t="s">
        <v>5302</v>
      </c>
      <c r="S1614" s="41">
        <v>1</v>
      </c>
      <c r="T1614" s="24">
        <f t="shared" si="33"/>
        <v>6.98</v>
      </c>
      <c r="U1614" s="22">
        <v>1</v>
      </c>
      <c r="V1614" s="24">
        <v>6.98</v>
      </c>
      <c r="W1614" s="15">
        <v>2.5</v>
      </c>
      <c r="X1614" s="141" t="s">
        <v>664</v>
      </c>
      <c r="Y1614" s="141" t="s">
        <v>664</v>
      </c>
      <c r="Z1614" s="25" t="s">
        <v>5307</v>
      </c>
    </row>
    <row r="1615" spans="1:26" x14ac:dyDescent="0.25">
      <c r="A1615" s="29">
        <v>1614</v>
      </c>
      <c r="B1615" s="1" t="s">
        <v>5304</v>
      </c>
      <c r="C1615" s="1" t="s">
        <v>5308</v>
      </c>
      <c r="D1615" s="10">
        <v>45282</v>
      </c>
      <c r="E1615" s="7">
        <v>0.65277777777777779</v>
      </c>
      <c r="F1615" s="7">
        <v>0.73611111111111116</v>
      </c>
      <c r="G1615" s="22">
        <v>1200</v>
      </c>
      <c r="H1615" s="22" t="s">
        <v>5306</v>
      </c>
      <c r="I1615" s="23">
        <v>7.42</v>
      </c>
      <c r="J1615" s="23">
        <v>8.8699999999999992</v>
      </c>
      <c r="K1615" s="23">
        <v>8.8699999999999992</v>
      </c>
      <c r="L1615" s="23">
        <v>13</v>
      </c>
      <c r="M1615" s="23">
        <v>18</v>
      </c>
      <c r="N1615" s="23">
        <v>15</v>
      </c>
      <c r="O1615" s="23">
        <f t="shared" si="30"/>
        <v>0.24</v>
      </c>
      <c r="P1615" s="15">
        <v>0</v>
      </c>
      <c r="Q1615" s="15">
        <v>5.4009</v>
      </c>
      <c r="R1615" s="24" t="s">
        <v>5302</v>
      </c>
      <c r="S1615" s="41">
        <v>1</v>
      </c>
      <c r="T1615" s="24">
        <f t="shared" si="33"/>
        <v>5.4009</v>
      </c>
      <c r="U1615" s="22">
        <v>1</v>
      </c>
      <c r="V1615" s="24">
        <v>5.4009</v>
      </c>
      <c r="W1615" s="15">
        <v>2</v>
      </c>
      <c r="X1615" s="141" t="s">
        <v>664</v>
      </c>
      <c r="Y1615" s="141" t="s">
        <v>664</v>
      </c>
      <c r="Z1615" s="25" t="s">
        <v>5309</v>
      </c>
    </row>
    <row r="1616" spans="1:26" x14ac:dyDescent="0.25">
      <c r="A1616" s="29">
        <v>1615</v>
      </c>
      <c r="B1616" s="1" t="s">
        <v>5319</v>
      </c>
      <c r="C1616" s="1" t="s">
        <v>5320</v>
      </c>
      <c r="D1616" s="10">
        <v>45286</v>
      </c>
      <c r="E1616" s="7">
        <v>0.39583333333333331</v>
      </c>
      <c r="F1616" s="7">
        <v>0.72916666666666663</v>
      </c>
      <c r="G1616" s="22">
        <v>1200</v>
      </c>
      <c r="H1616" s="22" t="s">
        <v>5321</v>
      </c>
      <c r="I1616" s="23">
        <v>1.66</v>
      </c>
      <c r="J1616" s="23">
        <v>3.12</v>
      </c>
      <c r="K1616" s="23">
        <v>0.34</v>
      </c>
      <c r="L1616" s="23">
        <v>0</v>
      </c>
      <c r="M1616" s="23">
        <v>2.9</v>
      </c>
      <c r="N1616" s="23">
        <v>1.9</v>
      </c>
      <c r="O1616" s="23">
        <f t="shared" si="30"/>
        <v>0.96</v>
      </c>
      <c r="P1616" s="15">
        <v>0</v>
      </c>
      <c r="Q1616" s="15">
        <v>1.1597</v>
      </c>
      <c r="R1616" s="24">
        <v>0.05</v>
      </c>
      <c r="S1616" s="41">
        <v>3</v>
      </c>
      <c r="T1616" s="24">
        <f t="shared" si="33"/>
        <v>3.4790999999999999</v>
      </c>
      <c r="U1616" s="22">
        <v>5</v>
      </c>
      <c r="V1616" s="24">
        <v>3.9276</v>
      </c>
      <c r="W1616" s="15">
        <v>8</v>
      </c>
      <c r="X1616" s="141" t="s">
        <v>664</v>
      </c>
      <c r="Y1616" s="141" t="s">
        <v>664</v>
      </c>
      <c r="Z1616" s="25" t="s">
        <v>5322</v>
      </c>
    </row>
    <row r="1617" spans="1:26" x14ac:dyDescent="0.25">
      <c r="A1617" s="29">
        <v>1616</v>
      </c>
      <c r="B1617" s="1" t="s">
        <v>375</v>
      </c>
      <c r="C1617" s="1" t="s">
        <v>5330</v>
      </c>
      <c r="D1617" s="10">
        <v>45287</v>
      </c>
      <c r="E1617" s="7">
        <v>0.375</v>
      </c>
      <c r="F1617" s="7">
        <v>0.70833333333333337</v>
      </c>
      <c r="G1617" s="22">
        <v>1200</v>
      </c>
      <c r="H1617" s="22" t="s">
        <v>5327</v>
      </c>
      <c r="I1617" s="23">
        <v>3.73</v>
      </c>
      <c r="J1617" s="23">
        <v>5.26</v>
      </c>
      <c r="K1617" s="23">
        <v>4.45</v>
      </c>
      <c r="L1617" s="23">
        <v>0</v>
      </c>
      <c r="M1617" s="23">
        <v>5.3</v>
      </c>
      <c r="N1617" s="23">
        <v>5.3</v>
      </c>
      <c r="O1617" s="23">
        <f t="shared" si="30"/>
        <v>0.96</v>
      </c>
      <c r="P1617" s="15">
        <v>0</v>
      </c>
      <c r="Q1617" s="15">
        <v>2.8014000000000001</v>
      </c>
      <c r="R1617" s="24">
        <v>3</v>
      </c>
      <c r="S1617" s="41">
        <v>1</v>
      </c>
      <c r="T1617" s="24">
        <f t="shared" ref="T1617:T1680" si="34">(Q1617-P1617)*S1617</f>
        <v>2.8014000000000001</v>
      </c>
      <c r="U1617" s="22">
        <v>4</v>
      </c>
      <c r="V1617" s="24">
        <v>5.4907000000000004</v>
      </c>
      <c r="W1617" s="15">
        <v>8</v>
      </c>
      <c r="X1617" s="141" t="s">
        <v>664</v>
      </c>
      <c r="Y1617" s="141" t="s">
        <v>664</v>
      </c>
      <c r="Z1617" s="25" t="s">
        <v>5331</v>
      </c>
    </row>
    <row r="1618" spans="1:26" x14ac:dyDescent="0.25">
      <c r="A1618" s="29">
        <v>1617</v>
      </c>
      <c r="B1618" s="1" t="s">
        <v>5332</v>
      </c>
      <c r="C1618" s="1" t="s">
        <v>5333</v>
      </c>
      <c r="D1618" s="10">
        <v>45287</v>
      </c>
      <c r="E1618" s="7">
        <v>0.40277777777777773</v>
      </c>
      <c r="F1618" s="7">
        <v>0.73611111111111116</v>
      </c>
      <c r="G1618" s="22">
        <v>1200</v>
      </c>
      <c r="H1618" s="22" t="s">
        <v>5334</v>
      </c>
      <c r="I1618" s="23">
        <v>2.64</v>
      </c>
      <c r="J1618" s="23">
        <v>2.64</v>
      </c>
      <c r="K1618" s="23">
        <v>2.0499999999999998</v>
      </c>
      <c r="L1618" s="23">
        <v>0.6</v>
      </c>
      <c r="M1618" s="23">
        <v>4.5</v>
      </c>
      <c r="N1618" s="23">
        <v>2.6</v>
      </c>
      <c r="O1618" s="23">
        <f t="shared" si="30"/>
        <v>0.96</v>
      </c>
      <c r="P1618" s="15">
        <v>0</v>
      </c>
      <c r="Q1618" s="15">
        <v>3.2071999999999998</v>
      </c>
      <c r="R1618" s="24">
        <v>0.25</v>
      </c>
      <c r="S1618" s="41">
        <v>1</v>
      </c>
      <c r="T1618" s="24">
        <f t="shared" si="34"/>
        <v>3.2071999999999998</v>
      </c>
      <c r="U1618" s="22">
        <v>4</v>
      </c>
      <c r="V1618" s="24">
        <v>5.2072000000000003</v>
      </c>
      <c r="W1618" s="15">
        <v>8</v>
      </c>
      <c r="X1618" s="141" t="s">
        <v>664</v>
      </c>
      <c r="Y1618" s="141" t="s">
        <v>664</v>
      </c>
      <c r="Z1618" s="25" t="s">
        <v>5335</v>
      </c>
    </row>
    <row r="1619" spans="1:26" x14ac:dyDescent="0.25">
      <c r="A1619" s="29">
        <v>1618</v>
      </c>
      <c r="B1619" s="1" t="s">
        <v>375</v>
      </c>
      <c r="C1619" s="1" t="s">
        <v>5342</v>
      </c>
      <c r="D1619" s="10">
        <v>45288</v>
      </c>
      <c r="E1619" s="7">
        <v>0.5</v>
      </c>
      <c r="F1619" s="7">
        <v>0.875</v>
      </c>
      <c r="G1619" s="22">
        <v>1200</v>
      </c>
      <c r="H1619" s="22" t="s">
        <v>5343</v>
      </c>
      <c r="I1619" s="23">
        <v>2.33</v>
      </c>
      <c r="J1619" s="23">
        <v>2.57</v>
      </c>
      <c r="K1619" s="23">
        <v>1.9</v>
      </c>
      <c r="L1619" s="23">
        <v>0</v>
      </c>
      <c r="M1619" s="23">
        <v>1.6</v>
      </c>
      <c r="N1619" s="23">
        <v>1.4</v>
      </c>
      <c r="O1619" s="23">
        <f t="shared" si="30"/>
        <v>1.08</v>
      </c>
      <c r="P1619" s="15">
        <v>0</v>
      </c>
      <c r="Q1619" s="15">
        <v>0.52490000000000003</v>
      </c>
      <c r="R1619" s="24">
        <v>3.5</v>
      </c>
      <c r="S1619" s="41">
        <v>1</v>
      </c>
      <c r="T1619" s="24">
        <f t="shared" si="34"/>
        <v>0.52490000000000003</v>
      </c>
      <c r="U1619" s="22">
        <v>1</v>
      </c>
      <c r="V1619" s="24">
        <v>0.52490000000000003</v>
      </c>
      <c r="W1619" s="15">
        <v>9</v>
      </c>
      <c r="X1619" s="141" t="s">
        <v>664</v>
      </c>
      <c r="Y1619" s="141" t="s">
        <v>664</v>
      </c>
      <c r="Z1619" s="25" t="s">
        <v>5344</v>
      </c>
    </row>
    <row r="1620" spans="1:26" x14ac:dyDescent="0.25">
      <c r="A1620" s="29">
        <v>1619</v>
      </c>
      <c r="B1620" s="1" t="s">
        <v>5351</v>
      </c>
      <c r="C1620" s="1" t="s">
        <v>5352</v>
      </c>
      <c r="D1620" s="10">
        <v>45289</v>
      </c>
      <c r="E1620" s="7">
        <v>0.41666666666666669</v>
      </c>
      <c r="F1620" s="7">
        <v>0.75</v>
      </c>
      <c r="G1620" s="22">
        <v>1200</v>
      </c>
      <c r="H1620" s="22" t="s">
        <v>5353</v>
      </c>
      <c r="I1620" s="23">
        <v>2.37</v>
      </c>
      <c r="J1620" s="23">
        <v>3.27</v>
      </c>
      <c r="K1620" s="23">
        <v>2.61</v>
      </c>
      <c r="L1620" s="23">
        <v>0</v>
      </c>
      <c r="M1620" s="23">
        <v>2.1</v>
      </c>
      <c r="N1620" s="23">
        <v>1.7</v>
      </c>
      <c r="O1620" s="23">
        <f t="shared" si="30"/>
        <v>0.96</v>
      </c>
      <c r="P1620" s="15">
        <v>0</v>
      </c>
      <c r="Q1620" s="15">
        <v>1.1495</v>
      </c>
      <c r="R1620" s="24">
        <v>1</v>
      </c>
      <c r="S1620" s="41">
        <v>2</v>
      </c>
      <c r="T1620" s="24">
        <f t="shared" si="34"/>
        <v>2.2989999999999999</v>
      </c>
      <c r="U1620" s="22">
        <v>2</v>
      </c>
      <c r="V1620" s="24">
        <v>2.4984999999999999</v>
      </c>
      <c r="W1620" s="15">
        <v>8</v>
      </c>
      <c r="X1620" s="141" t="s">
        <v>664</v>
      </c>
      <c r="Y1620" s="141" t="s">
        <v>664</v>
      </c>
      <c r="Z1620" s="25" t="s">
        <v>5354</v>
      </c>
    </row>
    <row r="1621" spans="1:26" x14ac:dyDescent="0.25">
      <c r="A1621" s="29">
        <v>1620</v>
      </c>
      <c r="B1621" s="1" t="s">
        <v>5355</v>
      </c>
      <c r="C1621" s="1" t="s">
        <v>5356</v>
      </c>
      <c r="D1621" s="10">
        <v>45289</v>
      </c>
      <c r="E1621" s="7">
        <v>0.3611111111111111</v>
      </c>
      <c r="F1621" s="7">
        <v>0.73611111111111116</v>
      </c>
      <c r="G1621" s="22">
        <v>1200</v>
      </c>
      <c r="H1621" s="22" t="s">
        <v>5357</v>
      </c>
      <c r="I1621" s="23">
        <v>1.79</v>
      </c>
      <c r="J1621" s="23">
        <v>2.29</v>
      </c>
      <c r="K1621" s="23">
        <v>1.88</v>
      </c>
      <c r="L1621" s="23">
        <v>0.6</v>
      </c>
      <c r="M1621" s="23">
        <v>1.5</v>
      </c>
      <c r="N1621" s="23">
        <v>1.4</v>
      </c>
      <c r="O1621" s="23">
        <f t="shared" si="30"/>
        <v>1.08</v>
      </c>
      <c r="P1621" s="15">
        <v>0</v>
      </c>
      <c r="Q1621" s="15">
        <v>1.5423</v>
      </c>
      <c r="R1621" s="24">
        <v>4.0999999999999996</v>
      </c>
      <c r="S1621" s="41">
        <v>2</v>
      </c>
      <c r="T1621" s="24">
        <f t="shared" si="34"/>
        <v>3.0846</v>
      </c>
      <c r="U1621" s="22">
        <v>2</v>
      </c>
      <c r="V1621" s="24">
        <v>3.3180999999999998</v>
      </c>
      <c r="W1621" s="15">
        <v>9</v>
      </c>
      <c r="X1621" s="141" t="s">
        <v>664</v>
      </c>
      <c r="Y1621" s="141" t="s">
        <v>664</v>
      </c>
      <c r="Z1621" s="25" t="s">
        <v>5358</v>
      </c>
    </row>
    <row r="1622" spans="1:26" x14ac:dyDescent="0.25">
      <c r="A1622" s="29">
        <v>1621</v>
      </c>
      <c r="B1622" s="1" t="s">
        <v>5360</v>
      </c>
      <c r="C1622" s="1" t="s">
        <v>635</v>
      </c>
      <c r="D1622" s="10">
        <v>45290</v>
      </c>
      <c r="E1622" s="7">
        <v>0.36805555555555558</v>
      </c>
      <c r="F1622" s="7">
        <v>0.74305555555555547</v>
      </c>
      <c r="G1622" s="22">
        <v>1200</v>
      </c>
      <c r="H1622" s="22" t="s">
        <v>5361</v>
      </c>
      <c r="I1622" s="23">
        <v>1.9</v>
      </c>
      <c r="J1622" s="23">
        <v>1.99</v>
      </c>
      <c r="K1622" s="23">
        <v>1.68</v>
      </c>
      <c r="L1622" s="23">
        <v>0</v>
      </c>
      <c r="M1622" s="23">
        <v>2.1</v>
      </c>
      <c r="N1622" s="23">
        <v>1.5</v>
      </c>
      <c r="O1622" s="23">
        <f t="shared" si="30"/>
        <v>0.84</v>
      </c>
      <c r="P1622" s="15">
        <v>0</v>
      </c>
      <c r="Q1622" s="15">
        <v>1.2323999999999999</v>
      </c>
      <c r="R1622" s="24">
        <v>4</v>
      </c>
      <c r="S1622" s="41">
        <v>1</v>
      </c>
      <c r="T1622" s="24">
        <f t="shared" si="34"/>
        <v>1.2323999999999999</v>
      </c>
      <c r="U1622" s="22">
        <v>1</v>
      </c>
      <c r="V1622" s="24">
        <v>1.2323999999999999</v>
      </c>
      <c r="W1622" s="15">
        <v>7</v>
      </c>
      <c r="X1622" s="141" t="s">
        <v>664</v>
      </c>
      <c r="Y1622" s="141" t="s">
        <v>664</v>
      </c>
      <c r="Z1622" s="25" t="s">
        <v>5362</v>
      </c>
    </row>
    <row r="1623" spans="1:26" x14ac:dyDescent="0.25">
      <c r="A1623" s="29">
        <v>1622</v>
      </c>
      <c r="B1623" s="1" t="s">
        <v>5360</v>
      </c>
      <c r="C1623" s="1" t="s">
        <v>4453</v>
      </c>
      <c r="D1623" s="10">
        <v>45290</v>
      </c>
      <c r="E1623" s="7">
        <v>0.69444444444444453</v>
      </c>
      <c r="F1623" s="7">
        <v>0.86111111111111116</v>
      </c>
      <c r="G1623" s="22">
        <v>1200</v>
      </c>
      <c r="H1623" s="22" t="s">
        <v>5361</v>
      </c>
      <c r="I1623" s="23">
        <v>1.38</v>
      </c>
      <c r="J1623" s="23">
        <v>1.86</v>
      </c>
      <c r="K1623" s="23">
        <v>1.64</v>
      </c>
      <c r="L1623" s="23">
        <v>0.7</v>
      </c>
      <c r="M1623" s="23">
        <v>3</v>
      </c>
      <c r="N1623" s="23">
        <v>2.9</v>
      </c>
      <c r="O1623" s="23">
        <f t="shared" si="30"/>
        <v>0.48</v>
      </c>
      <c r="P1623" s="15">
        <v>0</v>
      </c>
      <c r="Q1623" s="15">
        <v>1.7793000000000001</v>
      </c>
      <c r="R1623" s="24">
        <v>0.1</v>
      </c>
      <c r="S1623" s="41">
        <v>1</v>
      </c>
      <c r="T1623" s="24">
        <f t="shared" si="34"/>
        <v>1.7793000000000001</v>
      </c>
      <c r="U1623" s="22">
        <v>1</v>
      </c>
      <c r="V1623" s="24">
        <v>1.7793000000000001</v>
      </c>
      <c r="W1623" s="15">
        <v>4</v>
      </c>
      <c r="X1623" s="141" t="s">
        <v>5363</v>
      </c>
      <c r="Y1623" s="141" t="s">
        <v>5363</v>
      </c>
      <c r="Z1623" s="25" t="s">
        <v>5364</v>
      </c>
    </row>
    <row r="1624" spans="1:26" x14ac:dyDescent="0.25">
      <c r="A1624" s="29">
        <v>1623</v>
      </c>
      <c r="B1624" s="1" t="s">
        <v>5365</v>
      </c>
      <c r="C1624" s="1" t="s">
        <v>5367</v>
      </c>
      <c r="D1624" s="10">
        <v>45290</v>
      </c>
      <c r="E1624" s="7">
        <v>0.46527777777777773</v>
      </c>
      <c r="F1624" s="7">
        <v>0.79861111111111116</v>
      </c>
      <c r="G1624" s="22">
        <v>1200</v>
      </c>
      <c r="H1624" s="22" t="s">
        <v>5366</v>
      </c>
      <c r="I1624" s="23">
        <v>2.92</v>
      </c>
      <c r="J1624" s="23">
        <v>3.92</v>
      </c>
      <c r="K1624" s="23">
        <v>2.97</v>
      </c>
      <c r="L1624" s="23">
        <v>0</v>
      </c>
      <c r="M1624" s="23">
        <v>3.9</v>
      </c>
      <c r="N1624" s="23">
        <v>3.2</v>
      </c>
      <c r="O1624" s="23">
        <f t="shared" si="30"/>
        <v>0.96</v>
      </c>
      <c r="P1624" s="15">
        <v>0</v>
      </c>
      <c r="Q1624" s="15">
        <v>2.1461000000000001</v>
      </c>
      <c r="R1624" s="24">
        <v>2.5</v>
      </c>
      <c r="S1624" s="41">
        <v>1</v>
      </c>
      <c r="T1624" s="24">
        <f t="shared" si="34"/>
        <v>2.1461000000000001</v>
      </c>
      <c r="U1624" s="22">
        <v>1</v>
      </c>
      <c r="V1624" s="24">
        <v>2.1461000000000001</v>
      </c>
      <c r="W1624" s="15">
        <v>8</v>
      </c>
      <c r="X1624" s="141" t="s">
        <v>5363</v>
      </c>
      <c r="Y1624" s="141" t="s">
        <v>5363</v>
      </c>
      <c r="Z1624" s="25" t="s">
        <v>5368</v>
      </c>
    </row>
    <row r="1625" spans="1:26" x14ac:dyDescent="0.25">
      <c r="A1625" s="29">
        <v>1624</v>
      </c>
      <c r="B1625" s="1"/>
      <c r="C1625" s="1"/>
      <c r="D1625" s="10"/>
      <c r="E1625" s="7"/>
      <c r="F1625" s="7"/>
      <c r="G1625" s="22"/>
      <c r="H1625" s="22"/>
      <c r="I1625" s="23"/>
      <c r="J1625" s="23"/>
      <c r="K1625" s="23"/>
      <c r="L1625" s="23"/>
      <c r="M1625" s="23"/>
      <c r="N1625" s="23"/>
      <c r="O1625" s="23"/>
      <c r="P1625" s="15"/>
      <c r="Q1625" s="15"/>
      <c r="R1625" s="24"/>
      <c r="S1625" s="41">
        <v>1</v>
      </c>
      <c r="T1625" s="24">
        <f t="shared" si="34"/>
        <v>0</v>
      </c>
      <c r="U1625" s="22"/>
      <c r="V1625" s="24"/>
      <c r="W1625" s="15"/>
      <c r="X1625" s="141"/>
      <c r="Y1625" s="141"/>
      <c r="Z1625" s="25"/>
    </row>
    <row r="1626" spans="1:26" x14ac:dyDescent="0.25">
      <c r="A1626" s="29">
        <v>1625</v>
      </c>
      <c r="B1626" s="1"/>
      <c r="C1626" s="1"/>
      <c r="D1626" s="10"/>
      <c r="E1626" s="7"/>
      <c r="F1626" s="7"/>
      <c r="G1626" s="22"/>
      <c r="H1626" s="22"/>
      <c r="I1626" s="23"/>
      <c r="J1626" s="23"/>
      <c r="K1626" s="23"/>
      <c r="L1626" s="23"/>
      <c r="M1626" s="23"/>
      <c r="N1626" s="23"/>
      <c r="O1626" s="23"/>
      <c r="P1626" s="15"/>
      <c r="Q1626" s="15"/>
      <c r="R1626" s="24"/>
      <c r="S1626" s="41">
        <v>1</v>
      </c>
      <c r="T1626" s="24">
        <f t="shared" si="34"/>
        <v>0</v>
      </c>
      <c r="U1626" s="22"/>
      <c r="V1626" s="24"/>
      <c r="W1626" s="15"/>
      <c r="X1626" s="141"/>
      <c r="Y1626" s="141"/>
      <c r="Z1626" s="25"/>
    </row>
    <row r="1627" spans="1:26" x14ac:dyDescent="0.25">
      <c r="A1627" s="29">
        <v>1626</v>
      </c>
      <c r="B1627" s="1"/>
      <c r="C1627" s="1"/>
      <c r="D1627" s="10"/>
      <c r="E1627" s="7"/>
      <c r="F1627" s="7"/>
      <c r="G1627" s="22"/>
      <c r="H1627" s="22"/>
      <c r="I1627" s="23"/>
      <c r="J1627" s="23"/>
      <c r="K1627" s="23"/>
      <c r="L1627" s="23"/>
      <c r="M1627" s="23"/>
      <c r="N1627" s="23"/>
      <c r="O1627" s="23"/>
      <c r="P1627" s="15"/>
      <c r="Q1627" s="15"/>
      <c r="R1627" s="24"/>
      <c r="S1627" s="41">
        <v>1</v>
      </c>
      <c r="T1627" s="24">
        <f t="shared" si="34"/>
        <v>0</v>
      </c>
      <c r="U1627" s="22"/>
      <c r="V1627" s="24"/>
      <c r="W1627" s="15"/>
      <c r="X1627" s="141"/>
      <c r="Y1627" s="141"/>
      <c r="Z1627" s="25"/>
    </row>
    <row r="1628" spans="1:26" x14ac:dyDescent="0.25">
      <c r="A1628" s="29">
        <v>1627</v>
      </c>
      <c r="B1628" s="1"/>
      <c r="C1628" s="1"/>
      <c r="D1628" s="10"/>
      <c r="E1628" s="7"/>
      <c r="F1628" s="7"/>
      <c r="G1628" s="22"/>
      <c r="H1628" s="22"/>
      <c r="I1628" s="23"/>
      <c r="J1628" s="23"/>
      <c r="K1628" s="23"/>
      <c r="L1628" s="23"/>
      <c r="M1628" s="23"/>
      <c r="N1628" s="23"/>
      <c r="O1628" s="23"/>
      <c r="P1628" s="15"/>
      <c r="Q1628" s="15"/>
      <c r="R1628" s="24"/>
      <c r="S1628" s="41">
        <v>1</v>
      </c>
      <c r="T1628" s="24">
        <f t="shared" si="34"/>
        <v>0</v>
      </c>
      <c r="U1628" s="22"/>
      <c r="V1628" s="24"/>
      <c r="W1628" s="15"/>
      <c r="X1628" s="141"/>
      <c r="Y1628" s="141"/>
      <c r="Z1628" s="25"/>
    </row>
    <row r="1629" spans="1:26" x14ac:dyDescent="0.25">
      <c r="A1629" s="29">
        <v>1628</v>
      </c>
      <c r="B1629" s="1"/>
      <c r="C1629" s="1"/>
      <c r="D1629" s="10"/>
      <c r="E1629" s="7"/>
      <c r="F1629" s="7"/>
      <c r="G1629" s="22"/>
      <c r="H1629" s="22"/>
      <c r="I1629" s="23"/>
      <c r="J1629" s="23"/>
      <c r="K1629" s="23"/>
      <c r="L1629" s="23"/>
      <c r="M1629" s="23"/>
      <c r="N1629" s="23"/>
      <c r="O1629" s="23"/>
      <c r="P1629" s="15"/>
      <c r="Q1629" s="15"/>
      <c r="R1629" s="24"/>
      <c r="S1629" s="41">
        <v>1</v>
      </c>
      <c r="T1629" s="24">
        <f t="shared" si="34"/>
        <v>0</v>
      </c>
      <c r="U1629" s="22"/>
      <c r="V1629" s="24"/>
      <c r="W1629" s="15"/>
      <c r="X1629" s="141"/>
      <c r="Y1629" s="141"/>
      <c r="Z1629" s="25"/>
    </row>
    <row r="1630" spans="1:26" x14ac:dyDescent="0.25">
      <c r="A1630" s="29">
        <v>1629</v>
      </c>
      <c r="B1630" s="1"/>
      <c r="C1630" s="1"/>
      <c r="D1630" s="10"/>
      <c r="E1630" s="7"/>
      <c r="F1630" s="7"/>
      <c r="G1630" s="22"/>
      <c r="H1630" s="22"/>
      <c r="I1630" s="23"/>
      <c r="J1630" s="23"/>
      <c r="K1630" s="23"/>
      <c r="L1630" s="23"/>
      <c r="M1630" s="23"/>
      <c r="N1630" s="23"/>
      <c r="O1630" s="23"/>
      <c r="P1630" s="15"/>
      <c r="Q1630" s="15"/>
      <c r="R1630" s="24"/>
      <c r="S1630" s="41">
        <v>1</v>
      </c>
      <c r="T1630" s="24">
        <f t="shared" si="34"/>
        <v>0</v>
      </c>
      <c r="U1630" s="22"/>
      <c r="V1630" s="24"/>
      <c r="W1630" s="15"/>
      <c r="X1630" s="141"/>
      <c r="Y1630" s="141"/>
      <c r="Z1630" s="25"/>
    </row>
    <row r="1631" spans="1:26" x14ac:dyDescent="0.25">
      <c r="A1631" s="29">
        <v>1630</v>
      </c>
      <c r="B1631" s="1"/>
      <c r="C1631" s="1"/>
      <c r="D1631" s="10"/>
      <c r="E1631" s="7"/>
      <c r="F1631" s="7"/>
      <c r="G1631" s="22"/>
      <c r="H1631" s="22"/>
      <c r="I1631" s="23"/>
      <c r="J1631" s="23"/>
      <c r="K1631" s="23"/>
      <c r="L1631" s="23"/>
      <c r="M1631" s="23"/>
      <c r="N1631" s="23"/>
      <c r="O1631" s="23"/>
      <c r="P1631" s="15"/>
      <c r="Q1631" s="15"/>
      <c r="R1631" s="24"/>
      <c r="S1631" s="41">
        <v>1</v>
      </c>
      <c r="T1631" s="24">
        <f t="shared" si="34"/>
        <v>0</v>
      </c>
      <c r="U1631" s="22"/>
      <c r="V1631" s="24"/>
      <c r="W1631" s="15"/>
      <c r="X1631" s="141"/>
      <c r="Y1631" s="141"/>
      <c r="Z1631" s="25"/>
    </row>
    <row r="1632" spans="1:26" x14ac:dyDescent="0.25">
      <c r="A1632" s="29">
        <v>1631</v>
      </c>
      <c r="B1632" s="1"/>
      <c r="C1632" s="1"/>
      <c r="D1632" s="10"/>
      <c r="E1632" s="7"/>
      <c r="F1632" s="7"/>
      <c r="G1632" s="22"/>
      <c r="H1632" s="22"/>
      <c r="I1632" s="23"/>
      <c r="J1632" s="23"/>
      <c r="K1632" s="23"/>
      <c r="L1632" s="23"/>
      <c r="M1632" s="23"/>
      <c r="N1632" s="23"/>
      <c r="O1632" s="23"/>
      <c r="P1632" s="15"/>
      <c r="Q1632" s="15"/>
      <c r="R1632" s="24"/>
      <c r="S1632" s="41">
        <v>1</v>
      </c>
      <c r="T1632" s="24">
        <f t="shared" si="34"/>
        <v>0</v>
      </c>
      <c r="U1632" s="22"/>
      <c r="V1632" s="24"/>
      <c r="W1632" s="15"/>
      <c r="X1632" s="141"/>
      <c r="Y1632" s="141"/>
      <c r="Z1632" s="25"/>
    </row>
    <row r="1633" spans="1:26" x14ac:dyDescent="0.25">
      <c r="A1633" s="29">
        <v>1632</v>
      </c>
      <c r="B1633" s="1"/>
      <c r="C1633" s="1"/>
      <c r="D1633" s="10"/>
      <c r="E1633" s="7"/>
      <c r="F1633" s="7"/>
      <c r="G1633" s="22"/>
      <c r="H1633" s="22"/>
      <c r="I1633" s="23"/>
      <c r="J1633" s="23"/>
      <c r="K1633" s="23"/>
      <c r="L1633" s="23"/>
      <c r="M1633" s="23"/>
      <c r="N1633" s="23"/>
      <c r="O1633" s="23"/>
      <c r="P1633" s="15"/>
      <c r="Q1633" s="15"/>
      <c r="R1633" s="24"/>
      <c r="S1633" s="41">
        <v>1</v>
      </c>
      <c r="T1633" s="24">
        <f t="shared" si="34"/>
        <v>0</v>
      </c>
      <c r="U1633" s="22"/>
      <c r="V1633" s="24"/>
      <c r="W1633" s="15"/>
      <c r="X1633" s="141"/>
      <c r="Y1633" s="141"/>
      <c r="Z1633" s="25"/>
    </row>
    <row r="1634" spans="1:26" x14ac:dyDescent="0.25">
      <c r="A1634" s="29">
        <v>1633</v>
      </c>
      <c r="B1634" s="1"/>
      <c r="C1634" s="1"/>
      <c r="D1634" s="10"/>
      <c r="E1634" s="7"/>
      <c r="F1634" s="7"/>
      <c r="G1634" s="22"/>
      <c r="H1634" s="22"/>
      <c r="I1634" s="23"/>
      <c r="J1634" s="23"/>
      <c r="K1634" s="23"/>
      <c r="L1634" s="23"/>
      <c r="M1634" s="23"/>
      <c r="N1634" s="23"/>
      <c r="O1634" s="23"/>
      <c r="P1634" s="15"/>
      <c r="Q1634" s="15"/>
      <c r="R1634" s="24"/>
      <c r="S1634" s="41">
        <v>1</v>
      </c>
      <c r="T1634" s="24">
        <f t="shared" si="34"/>
        <v>0</v>
      </c>
      <c r="U1634" s="22"/>
      <c r="V1634" s="24"/>
      <c r="W1634" s="15"/>
      <c r="X1634" s="141"/>
      <c r="Y1634" s="141"/>
      <c r="Z1634" s="25"/>
    </row>
    <row r="1635" spans="1:26" x14ac:dyDescent="0.25">
      <c r="A1635" s="29">
        <v>1634</v>
      </c>
      <c r="B1635" s="1"/>
      <c r="C1635" s="1"/>
      <c r="D1635" s="10"/>
      <c r="E1635" s="7"/>
      <c r="F1635" s="7"/>
      <c r="G1635" s="22"/>
      <c r="H1635" s="22"/>
      <c r="I1635" s="23"/>
      <c r="J1635" s="23"/>
      <c r="K1635" s="23"/>
      <c r="L1635" s="23"/>
      <c r="M1635" s="23"/>
      <c r="N1635" s="23"/>
      <c r="O1635" s="23"/>
      <c r="P1635" s="15"/>
      <c r="Q1635" s="15"/>
      <c r="R1635" s="24"/>
      <c r="S1635" s="41">
        <v>1</v>
      </c>
      <c r="T1635" s="24">
        <f t="shared" si="34"/>
        <v>0</v>
      </c>
      <c r="U1635" s="22"/>
      <c r="V1635" s="24"/>
      <c r="W1635" s="15"/>
      <c r="X1635" s="141"/>
      <c r="Y1635" s="141"/>
      <c r="Z1635" s="25"/>
    </row>
    <row r="1636" spans="1:26" x14ac:dyDescent="0.25">
      <c r="A1636" s="29">
        <v>1635</v>
      </c>
      <c r="B1636" s="1"/>
      <c r="C1636" s="1"/>
      <c r="D1636" s="10"/>
      <c r="E1636" s="7"/>
      <c r="F1636" s="7"/>
      <c r="G1636" s="22"/>
      <c r="H1636" s="22"/>
      <c r="I1636" s="23"/>
      <c r="J1636" s="23"/>
      <c r="K1636" s="23"/>
      <c r="L1636" s="23"/>
      <c r="M1636" s="23"/>
      <c r="N1636" s="23"/>
      <c r="O1636" s="23"/>
      <c r="P1636" s="15"/>
      <c r="Q1636" s="15"/>
      <c r="R1636" s="24"/>
      <c r="S1636" s="41">
        <v>1</v>
      </c>
      <c r="T1636" s="24">
        <f t="shared" si="34"/>
        <v>0</v>
      </c>
      <c r="U1636" s="22"/>
      <c r="V1636" s="24"/>
      <c r="W1636" s="15"/>
      <c r="X1636" s="141"/>
      <c r="Y1636" s="141"/>
      <c r="Z1636" s="25"/>
    </row>
    <row r="1637" spans="1:26" x14ac:dyDescent="0.25">
      <c r="A1637" s="29">
        <v>1636</v>
      </c>
      <c r="B1637" s="1"/>
      <c r="C1637" s="1"/>
      <c r="D1637" s="10"/>
      <c r="E1637" s="7"/>
      <c r="F1637" s="7"/>
      <c r="G1637" s="22"/>
      <c r="H1637" s="22"/>
      <c r="I1637" s="23"/>
      <c r="J1637" s="23"/>
      <c r="K1637" s="23"/>
      <c r="L1637" s="23"/>
      <c r="M1637" s="23"/>
      <c r="N1637" s="23"/>
      <c r="O1637" s="23"/>
      <c r="P1637" s="15"/>
      <c r="Q1637" s="15"/>
      <c r="R1637" s="24"/>
      <c r="S1637" s="41">
        <v>1</v>
      </c>
      <c r="T1637" s="24">
        <f t="shared" si="34"/>
        <v>0</v>
      </c>
      <c r="U1637" s="22"/>
      <c r="V1637" s="24"/>
      <c r="W1637" s="15"/>
      <c r="X1637" s="141"/>
      <c r="Y1637" s="141"/>
      <c r="Z1637" s="25"/>
    </row>
    <row r="1638" spans="1:26" x14ac:dyDescent="0.25">
      <c r="A1638" s="29">
        <v>1637</v>
      </c>
      <c r="B1638" s="1"/>
      <c r="C1638" s="1"/>
      <c r="D1638" s="10"/>
      <c r="E1638" s="7"/>
      <c r="F1638" s="7"/>
      <c r="G1638" s="22"/>
      <c r="H1638" s="22"/>
      <c r="I1638" s="23"/>
      <c r="J1638" s="23"/>
      <c r="K1638" s="23"/>
      <c r="L1638" s="23"/>
      <c r="M1638" s="23"/>
      <c r="N1638" s="23"/>
      <c r="O1638" s="23"/>
      <c r="P1638" s="15"/>
      <c r="Q1638" s="15"/>
      <c r="R1638" s="24"/>
      <c r="S1638" s="41">
        <v>1</v>
      </c>
      <c r="T1638" s="24">
        <f t="shared" si="34"/>
        <v>0</v>
      </c>
      <c r="U1638" s="22"/>
      <c r="V1638" s="24"/>
      <c r="W1638" s="15"/>
      <c r="X1638" s="141"/>
      <c r="Y1638" s="141"/>
      <c r="Z1638" s="25"/>
    </row>
    <row r="1639" spans="1:26" x14ac:dyDescent="0.25">
      <c r="A1639" s="29">
        <v>1638</v>
      </c>
      <c r="B1639" s="1"/>
      <c r="C1639" s="1"/>
      <c r="D1639" s="10"/>
      <c r="E1639" s="7"/>
      <c r="F1639" s="7"/>
      <c r="G1639" s="22"/>
      <c r="H1639" s="22"/>
      <c r="I1639" s="23"/>
      <c r="J1639" s="23"/>
      <c r="K1639" s="23"/>
      <c r="L1639" s="23"/>
      <c r="M1639" s="23"/>
      <c r="N1639" s="23"/>
      <c r="O1639" s="23"/>
      <c r="P1639" s="15"/>
      <c r="Q1639" s="15"/>
      <c r="R1639" s="24"/>
      <c r="S1639" s="41">
        <v>1</v>
      </c>
      <c r="T1639" s="24">
        <f t="shared" si="34"/>
        <v>0</v>
      </c>
      <c r="U1639" s="22"/>
      <c r="V1639" s="24"/>
      <c r="W1639" s="15"/>
      <c r="X1639" s="141"/>
      <c r="Y1639" s="141"/>
      <c r="Z1639" s="25"/>
    </row>
    <row r="1640" spans="1:26" x14ac:dyDescent="0.25">
      <c r="A1640" s="29">
        <v>1639</v>
      </c>
      <c r="B1640" s="1"/>
      <c r="C1640" s="1"/>
      <c r="D1640" s="10"/>
      <c r="E1640" s="7"/>
      <c r="F1640" s="7"/>
      <c r="G1640" s="22"/>
      <c r="H1640" s="22"/>
      <c r="I1640" s="23"/>
      <c r="J1640" s="23"/>
      <c r="K1640" s="23"/>
      <c r="L1640" s="23"/>
      <c r="M1640" s="23"/>
      <c r="N1640" s="23"/>
      <c r="O1640" s="23"/>
      <c r="P1640" s="15"/>
      <c r="Q1640" s="15"/>
      <c r="R1640" s="24"/>
      <c r="S1640" s="41">
        <v>1</v>
      </c>
      <c r="T1640" s="24">
        <f t="shared" si="34"/>
        <v>0</v>
      </c>
      <c r="U1640" s="22"/>
      <c r="V1640" s="24"/>
      <c r="W1640" s="15"/>
      <c r="X1640" s="141"/>
      <c r="Y1640" s="141"/>
      <c r="Z1640" s="25"/>
    </row>
    <row r="1641" spans="1:26" x14ac:dyDescent="0.25">
      <c r="A1641" s="29">
        <v>1640</v>
      </c>
      <c r="B1641" s="1"/>
      <c r="C1641" s="1"/>
      <c r="D1641" s="10"/>
      <c r="E1641" s="7"/>
      <c r="F1641" s="7"/>
      <c r="G1641" s="22"/>
      <c r="H1641" s="22"/>
      <c r="I1641" s="23"/>
      <c r="J1641" s="23"/>
      <c r="K1641" s="23"/>
      <c r="L1641" s="23"/>
      <c r="M1641" s="23"/>
      <c r="N1641" s="23"/>
      <c r="O1641" s="23"/>
      <c r="P1641" s="15"/>
      <c r="Q1641" s="15"/>
      <c r="R1641" s="24"/>
      <c r="S1641" s="41">
        <v>1</v>
      </c>
      <c r="T1641" s="24">
        <f t="shared" si="34"/>
        <v>0</v>
      </c>
      <c r="U1641" s="22"/>
      <c r="V1641" s="24"/>
      <c r="W1641" s="15"/>
      <c r="X1641" s="141"/>
      <c r="Y1641" s="141"/>
      <c r="Z1641" s="25"/>
    </row>
    <row r="1642" spans="1:26" x14ac:dyDescent="0.25">
      <c r="A1642" s="29">
        <v>1641</v>
      </c>
      <c r="B1642" s="1"/>
      <c r="C1642" s="1"/>
      <c r="D1642" s="10"/>
      <c r="E1642" s="7"/>
      <c r="F1642" s="7"/>
      <c r="G1642" s="22"/>
      <c r="H1642" s="22"/>
      <c r="I1642" s="23"/>
      <c r="J1642" s="23"/>
      <c r="K1642" s="23"/>
      <c r="L1642" s="23"/>
      <c r="M1642" s="23"/>
      <c r="N1642" s="23"/>
      <c r="O1642" s="23"/>
      <c r="P1642" s="15"/>
      <c r="Q1642" s="15"/>
      <c r="R1642" s="24"/>
      <c r="S1642" s="41">
        <v>1</v>
      </c>
      <c r="T1642" s="24">
        <f t="shared" si="34"/>
        <v>0</v>
      </c>
      <c r="U1642" s="22"/>
      <c r="V1642" s="24"/>
      <c r="W1642" s="15"/>
      <c r="X1642" s="141"/>
      <c r="Y1642" s="141"/>
      <c r="Z1642" s="25"/>
    </row>
    <row r="1643" spans="1:26" x14ac:dyDescent="0.25">
      <c r="A1643" s="29">
        <v>1642</v>
      </c>
      <c r="B1643" s="1"/>
      <c r="C1643" s="1"/>
      <c r="D1643" s="10"/>
      <c r="E1643" s="7"/>
      <c r="F1643" s="7"/>
      <c r="G1643" s="22"/>
      <c r="H1643" s="22"/>
      <c r="I1643" s="23"/>
      <c r="J1643" s="23"/>
      <c r="K1643" s="23"/>
      <c r="L1643" s="23"/>
      <c r="M1643" s="23"/>
      <c r="N1643" s="23"/>
      <c r="O1643" s="23"/>
      <c r="P1643" s="15"/>
      <c r="Q1643" s="15"/>
      <c r="R1643" s="24"/>
      <c r="S1643" s="41">
        <v>1</v>
      </c>
      <c r="T1643" s="24">
        <f t="shared" si="34"/>
        <v>0</v>
      </c>
      <c r="U1643" s="22"/>
      <c r="V1643" s="24"/>
      <c r="W1643" s="15"/>
      <c r="X1643" s="141"/>
      <c r="Y1643" s="141"/>
      <c r="Z1643" s="25"/>
    </row>
    <row r="1644" spans="1:26" x14ac:dyDescent="0.25">
      <c r="A1644" s="29">
        <v>1643</v>
      </c>
      <c r="B1644" s="1"/>
      <c r="C1644" s="1"/>
      <c r="D1644" s="10"/>
      <c r="E1644" s="7"/>
      <c r="F1644" s="7"/>
      <c r="G1644" s="22"/>
      <c r="H1644" s="22"/>
      <c r="I1644" s="23"/>
      <c r="J1644" s="23"/>
      <c r="K1644" s="23"/>
      <c r="L1644" s="23"/>
      <c r="M1644" s="23"/>
      <c r="N1644" s="23"/>
      <c r="O1644" s="23"/>
      <c r="P1644" s="15"/>
      <c r="Q1644" s="15"/>
      <c r="R1644" s="24"/>
      <c r="S1644" s="41">
        <v>1</v>
      </c>
      <c r="T1644" s="24">
        <f t="shared" si="34"/>
        <v>0</v>
      </c>
      <c r="U1644" s="22"/>
      <c r="V1644" s="24"/>
      <c r="W1644" s="15"/>
      <c r="X1644" s="141"/>
      <c r="Y1644" s="141"/>
      <c r="Z1644" s="25"/>
    </row>
    <row r="1645" spans="1:26" x14ac:dyDescent="0.25">
      <c r="A1645" s="29">
        <v>1644</v>
      </c>
      <c r="B1645" s="1"/>
      <c r="C1645" s="1"/>
      <c r="D1645" s="10"/>
      <c r="E1645" s="7"/>
      <c r="F1645" s="7"/>
      <c r="G1645" s="22"/>
      <c r="H1645" s="22"/>
      <c r="I1645" s="23"/>
      <c r="J1645" s="23"/>
      <c r="K1645" s="23"/>
      <c r="L1645" s="23"/>
      <c r="M1645" s="23"/>
      <c r="N1645" s="23"/>
      <c r="O1645" s="23"/>
      <c r="P1645" s="15"/>
      <c r="Q1645" s="15"/>
      <c r="R1645" s="24"/>
      <c r="S1645" s="41">
        <v>1</v>
      </c>
      <c r="T1645" s="24">
        <f t="shared" si="34"/>
        <v>0</v>
      </c>
      <c r="U1645" s="22"/>
      <c r="V1645" s="24"/>
      <c r="W1645" s="15"/>
      <c r="X1645" s="141"/>
      <c r="Y1645" s="141"/>
      <c r="Z1645" s="25"/>
    </row>
    <row r="1646" spans="1:26" x14ac:dyDescent="0.25">
      <c r="A1646" s="29">
        <v>1645</v>
      </c>
      <c r="B1646" s="1"/>
      <c r="C1646" s="1"/>
      <c r="D1646" s="10"/>
      <c r="E1646" s="7"/>
      <c r="F1646" s="7"/>
      <c r="G1646" s="22"/>
      <c r="H1646" s="22"/>
      <c r="I1646" s="23"/>
      <c r="J1646" s="23"/>
      <c r="K1646" s="23"/>
      <c r="L1646" s="23"/>
      <c r="M1646" s="23"/>
      <c r="N1646" s="23"/>
      <c r="O1646" s="23"/>
      <c r="P1646" s="15"/>
      <c r="Q1646" s="15"/>
      <c r="R1646" s="24"/>
      <c r="S1646" s="41">
        <v>1</v>
      </c>
      <c r="T1646" s="24">
        <f t="shared" si="34"/>
        <v>0</v>
      </c>
      <c r="U1646" s="22"/>
      <c r="V1646" s="24"/>
      <c r="W1646" s="15"/>
      <c r="X1646" s="141"/>
      <c r="Y1646" s="141"/>
      <c r="Z1646" s="25"/>
    </row>
    <row r="1647" spans="1:26" x14ac:dyDescent="0.25">
      <c r="A1647" s="29">
        <v>1646</v>
      </c>
      <c r="B1647" s="1"/>
      <c r="C1647" s="1"/>
      <c r="D1647" s="10"/>
      <c r="E1647" s="7"/>
      <c r="F1647" s="7"/>
      <c r="G1647" s="22"/>
      <c r="H1647" s="22"/>
      <c r="I1647" s="23"/>
      <c r="J1647" s="23"/>
      <c r="K1647" s="23"/>
      <c r="L1647" s="23"/>
      <c r="M1647" s="23"/>
      <c r="N1647" s="23"/>
      <c r="O1647" s="23"/>
      <c r="P1647" s="15"/>
      <c r="Q1647" s="15"/>
      <c r="R1647" s="24"/>
      <c r="S1647" s="41">
        <v>1</v>
      </c>
      <c r="T1647" s="24">
        <f t="shared" si="34"/>
        <v>0</v>
      </c>
      <c r="U1647" s="22"/>
      <c r="V1647" s="24"/>
      <c r="W1647" s="15"/>
      <c r="X1647" s="141"/>
      <c r="Y1647" s="141"/>
      <c r="Z1647" s="25"/>
    </row>
    <row r="1648" spans="1:26" x14ac:dyDescent="0.25">
      <c r="A1648" s="29">
        <v>1647</v>
      </c>
      <c r="B1648" s="1"/>
      <c r="C1648" s="1"/>
      <c r="D1648" s="10"/>
      <c r="E1648" s="7"/>
      <c r="F1648" s="7"/>
      <c r="G1648" s="22"/>
      <c r="H1648" s="22"/>
      <c r="I1648" s="23"/>
      <c r="J1648" s="23"/>
      <c r="K1648" s="23"/>
      <c r="L1648" s="23"/>
      <c r="M1648" s="23"/>
      <c r="N1648" s="23"/>
      <c r="O1648" s="23"/>
      <c r="P1648" s="15"/>
      <c r="Q1648" s="15"/>
      <c r="R1648" s="24"/>
      <c r="S1648" s="41">
        <v>1</v>
      </c>
      <c r="T1648" s="24">
        <f t="shared" si="34"/>
        <v>0</v>
      </c>
      <c r="U1648" s="22"/>
      <c r="V1648" s="24"/>
      <c r="W1648" s="15"/>
      <c r="X1648" s="141"/>
      <c r="Y1648" s="141"/>
      <c r="Z1648" s="25"/>
    </row>
    <row r="1649" spans="1:26" x14ac:dyDescent="0.25">
      <c r="A1649" s="29">
        <v>1648</v>
      </c>
      <c r="B1649" s="1"/>
      <c r="C1649" s="1"/>
      <c r="D1649" s="10"/>
      <c r="E1649" s="7"/>
      <c r="F1649" s="7"/>
      <c r="G1649" s="22"/>
      <c r="H1649" s="22"/>
      <c r="I1649" s="23"/>
      <c r="J1649" s="23"/>
      <c r="K1649" s="23"/>
      <c r="L1649" s="23"/>
      <c r="M1649" s="23"/>
      <c r="N1649" s="23"/>
      <c r="O1649" s="23"/>
      <c r="P1649" s="15"/>
      <c r="Q1649" s="15"/>
      <c r="R1649" s="24"/>
      <c r="S1649" s="41">
        <v>1</v>
      </c>
      <c r="T1649" s="24">
        <f t="shared" si="34"/>
        <v>0</v>
      </c>
      <c r="U1649" s="22"/>
      <c r="V1649" s="24"/>
      <c r="W1649" s="15"/>
      <c r="X1649" s="141"/>
      <c r="Y1649" s="141"/>
      <c r="Z1649" s="25"/>
    </row>
    <row r="1650" spans="1:26" x14ac:dyDescent="0.25">
      <c r="A1650" s="29">
        <v>1649</v>
      </c>
      <c r="B1650" s="1"/>
      <c r="C1650" s="1"/>
      <c r="D1650" s="10"/>
      <c r="E1650" s="7"/>
      <c r="F1650" s="7"/>
      <c r="G1650" s="22"/>
      <c r="H1650" s="22"/>
      <c r="I1650" s="23"/>
      <c r="J1650" s="23"/>
      <c r="K1650" s="23"/>
      <c r="L1650" s="23"/>
      <c r="M1650" s="23"/>
      <c r="N1650" s="23"/>
      <c r="O1650" s="23"/>
      <c r="P1650" s="15"/>
      <c r="Q1650" s="15"/>
      <c r="R1650" s="24"/>
      <c r="S1650" s="41">
        <v>1</v>
      </c>
      <c r="T1650" s="24">
        <f t="shared" si="34"/>
        <v>0</v>
      </c>
      <c r="U1650" s="22"/>
      <c r="V1650" s="24"/>
      <c r="W1650" s="15"/>
      <c r="X1650" s="141"/>
      <c r="Y1650" s="141"/>
      <c r="Z1650" s="25"/>
    </row>
    <row r="1651" spans="1:26" x14ac:dyDescent="0.25">
      <c r="A1651" s="29">
        <v>1650</v>
      </c>
      <c r="B1651" s="1"/>
      <c r="C1651" s="1"/>
      <c r="D1651" s="10"/>
      <c r="E1651" s="7"/>
      <c r="F1651" s="7"/>
      <c r="G1651" s="22"/>
      <c r="H1651" s="22"/>
      <c r="I1651" s="23"/>
      <c r="J1651" s="23"/>
      <c r="K1651" s="23"/>
      <c r="L1651" s="23"/>
      <c r="M1651" s="23"/>
      <c r="N1651" s="23"/>
      <c r="O1651" s="23"/>
      <c r="P1651" s="15"/>
      <c r="Q1651" s="15"/>
      <c r="R1651" s="24"/>
      <c r="S1651" s="41">
        <v>1</v>
      </c>
      <c r="T1651" s="24">
        <f t="shared" si="34"/>
        <v>0</v>
      </c>
      <c r="U1651" s="22"/>
      <c r="V1651" s="24"/>
      <c r="W1651" s="15"/>
      <c r="X1651" s="141"/>
      <c r="Y1651" s="141"/>
      <c r="Z1651" s="25"/>
    </row>
    <row r="1652" spans="1:26" x14ac:dyDescent="0.25">
      <c r="A1652" s="29">
        <v>1651</v>
      </c>
      <c r="B1652" s="1"/>
      <c r="C1652" s="1"/>
      <c r="D1652" s="10"/>
      <c r="E1652" s="7"/>
      <c r="F1652" s="7"/>
      <c r="G1652" s="22"/>
      <c r="H1652" s="22"/>
      <c r="I1652" s="23"/>
      <c r="J1652" s="23"/>
      <c r="K1652" s="23"/>
      <c r="L1652" s="23"/>
      <c r="M1652" s="23"/>
      <c r="N1652" s="23"/>
      <c r="O1652" s="23"/>
      <c r="P1652" s="15"/>
      <c r="Q1652" s="15"/>
      <c r="R1652" s="24"/>
      <c r="S1652" s="41">
        <v>1</v>
      </c>
      <c r="T1652" s="24">
        <f t="shared" si="34"/>
        <v>0</v>
      </c>
      <c r="U1652" s="22"/>
      <c r="V1652" s="24"/>
      <c r="W1652" s="15"/>
      <c r="X1652" s="141"/>
      <c r="Y1652" s="141"/>
      <c r="Z1652" s="25"/>
    </row>
    <row r="1653" spans="1:26" x14ac:dyDescent="0.25">
      <c r="A1653" s="29">
        <v>1652</v>
      </c>
      <c r="B1653" s="1"/>
      <c r="C1653" s="1"/>
      <c r="D1653" s="10"/>
      <c r="E1653" s="7"/>
      <c r="F1653" s="7"/>
      <c r="G1653" s="22"/>
      <c r="H1653" s="22"/>
      <c r="I1653" s="23"/>
      <c r="J1653" s="23"/>
      <c r="K1653" s="23"/>
      <c r="L1653" s="23"/>
      <c r="M1653" s="23"/>
      <c r="N1653" s="23"/>
      <c r="O1653" s="23"/>
      <c r="P1653" s="15"/>
      <c r="Q1653" s="15"/>
      <c r="R1653" s="24"/>
      <c r="S1653" s="41">
        <v>1</v>
      </c>
      <c r="T1653" s="24">
        <f t="shared" si="34"/>
        <v>0</v>
      </c>
      <c r="U1653" s="22"/>
      <c r="V1653" s="24"/>
      <c r="W1653" s="15"/>
      <c r="X1653" s="141"/>
      <c r="Y1653" s="141"/>
      <c r="Z1653" s="25"/>
    </row>
    <row r="1654" spans="1:26" x14ac:dyDescent="0.25">
      <c r="A1654" s="29">
        <v>1653</v>
      </c>
      <c r="B1654" s="1"/>
      <c r="C1654" s="1"/>
      <c r="D1654" s="10"/>
      <c r="E1654" s="7"/>
      <c r="F1654" s="7"/>
      <c r="G1654" s="22"/>
      <c r="H1654" s="22"/>
      <c r="I1654" s="23"/>
      <c r="J1654" s="23"/>
      <c r="K1654" s="23"/>
      <c r="L1654" s="23"/>
      <c r="M1654" s="23"/>
      <c r="N1654" s="23"/>
      <c r="O1654" s="23"/>
      <c r="P1654" s="15"/>
      <c r="Q1654" s="15"/>
      <c r="R1654" s="24"/>
      <c r="S1654" s="41">
        <v>1</v>
      </c>
      <c r="T1654" s="24">
        <f t="shared" si="34"/>
        <v>0</v>
      </c>
      <c r="U1654" s="22"/>
      <c r="V1654" s="24"/>
      <c r="W1654" s="15"/>
      <c r="X1654" s="141"/>
      <c r="Y1654" s="141"/>
      <c r="Z1654" s="25"/>
    </row>
    <row r="1655" spans="1:26" x14ac:dyDescent="0.25">
      <c r="A1655" s="29">
        <v>1654</v>
      </c>
      <c r="B1655" s="1"/>
      <c r="C1655" s="1"/>
      <c r="D1655" s="10"/>
      <c r="E1655" s="7"/>
      <c r="F1655" s="7"/>
      <c r="G1655" s="22"/>
      <c r="H1655" s="22"/>
      <c r="I1655" s="23"/>
      <c r="J1655" s="23"/>
      <c r="K1655" s="23"/>
      <c r="L1655" s="23"/>
      <c r="M1655" s="23"/>
      <c r="N1655" s="23"/>
      <c r="O1655" s="23"/>
      <c r="P1655" s="15"/>
      <c r="Q1655" s="15"/>
      <c r="R1655" s="24"/>
      <c r="S1655" s="41">
        <v>1</v>
      </c>
      <c r="T1655" s="24">
        <f t="shared" si="34"/>
        <v>0</v>
      </c>
      <c r="U1655" s="22"/>
      <c r="V1655" s="24"/>
      <c r="W1655" s="15"/>
      <c r="X1655" s="141"/>
      <c r="Y1655" s="141"/>
      <c r="Z1655" s="25"/>
    </row>
    <row r="1656" spans="1:26" x14ac:dyDescent="0.25">
      <c r="A1656" s="29">
        <v>1655</v>
      </c>
      <c r="B1656" s="1"/>
      <c r="C1656" s="1"/>
      <c r="D1656" s="10"/>
      <c r="E1656" s="7"/>
      <c r="F1656" s="7"/>
      <c r="G1656" s="22"/>
      <c r="H1656" s="22"/>
      <c r="I1656" s="23"/>
      <c r="J1656" s="23"/>
      <c r="K1656" s="23"/>
      <c r="L1656" s="23"/>
      <c r="M1656" s="23"/>
      <c r="N1656" s="23"/>
      <c r="O1656" s="23"/>
      <c r="P1656" s="15"/>
      <c r="Q1656" s="15"/>
      <c r="R1656" s="24"/>
      <c r="S1656" s="41">
        <v>1</v>
      </c>
      <c r="T1656" s="24">
        <f t="shared" si="34"/>
        <v>0</v>
      </c>
      <c r="U1656" s="22"/>
      <c r="V1656" s="24"/>
      <c r="W1656" s="15"/>
      <c r="X1656" s="141"/>
      <c r="Y1656" s="141"/>
      <c r="Z1656" s="25"/>
    </row>
    <row r="1657" spans="1:26" x14ac:dyDescent="0.25">
      <c r="A1657" s="29">
        <v>1656</v>
      </c>
      <c r="B1657" s="1"/>
      <c r="C1657" s="1"/>
      <c r="D1657" s="10"/>
      <c r="E1657" s="7"/>
      <c r="F1657" s="7"/>
      <c r="G1657" s="22"/>
      <c r="H1657" s="22"/>
      <c r="I1657" s="23"/>
      <c r="J1657" s="23"/>
      <c r="K1657" s="23"/>
      <c r="L1657" s="23"/>
      <c r="M1657" s="23"/>
      <c r="N1657" s="23"/>
      <c r="O1657" s="23"/>
      <c r="P1657" s="15"/>
      <c r="Q1657" s="15"/>
      <c r="R1657" s="24"/>
      <c r="S1657" s="41">
        <v>1</v>
      </c>
      <c r="T1657" s="24">
        <f t="shared" si="34"/>
        <v>0</v>
      </c>
      <c r="U1657" s="22"/>
      <c r="V1657" s="24"/>
      <c r="W1657" s="15"/>
      <c r="X1657" s="141"/>
      <c r="Y1657" s="141"/>
      <c r="Z1657" s="25"/>
    </row>
    <row r="1658" spans="1:26" x14ac:dyDescent="0.25">
      <c r="A1658" s="29">
        <v>1657</v>
      </c>
      <c r="B1658" s="1"/>
      <c r="C1658" s="1"/>
      <c r="D1658" s="10"/>
      <c r="E1658" s="7"/>
      <c r="F1658" s="7"/>
      <c r="G1658" s="22"/>
      <c r="H1658" s="22"/>
      <c r="I1658" s="23"/>
      <c r="J1658" s="23"/>
      <c r="K1658" s="23"/>
      <c r="L1658" s="23"/>
      <c r="M1658" s="23"/>
      <c r="N1658" s="23"/>
      <c r="O1658" s="23"/>
      <c r="P1658" s="15"/>
      <c r="Q1658" s="15"/>
      <c r="R1658" s="24"/>
      <c r="S1658" s="41">
        <v>1</v>
      </c>
      <c r="T1658" s="24">
        <f t="shared" si="34"/>
        <v>0</v>
      </c>
      <c r="U1658" s="22"/>
      <c r="V1658" s="24"/>
      <c r="W1658" s="15"/>
      <c r="X1658" s="141"/>
      <c r="Y1658" s="141"/>
      <c r="Z1658" s="25"/>
    </row>
    <row r="1659" spans="1:26" x14ac:dyDescent="0.25">
      <c r="A1659" s="29">
        <v>1658</v>
      </c>
      <c r="B1659" s="1"/>
      <c r="C1659" s="1"/>
      <c r="D1659" s="10"/>
      <c r="E1659" s="7"/>
      <c r="F1659" s="7"/>
      <c r="G1659" s="22"/>
      <c r="H1659" s="22"/>
      <c r="I1659" s="23"/>
      <c r="J1659" s="23"/>
      <c r="K1659" s="23"/>
      <c r="L1659" s="23"/>
      <c r="M1659" s="23"/>
      <c r="N1659" s="23"/>
      <c r="O1659" s="23"/>
      <c r="P1659" s="15"/>
      <c r="Q1659" s="15"/>
      <c r="R1659" s="24"/>
      <c r="S1659" s="41">
        <v>1</v>
      </c>
      <c r="T1659" s="24">
        <f t="shared" si="34"/>
        <v>0</v>
      </c>
      <c r="U1659" s="22"/>
      <c r="V1659" s="24"/>
      <c r="W1659" s="15"/>
      <c r="X1659" s="141"/>
      <c r="Y1659" s="141"/>
      <c r="Z1659" s="25"/>
    </row>
    <row r="1660" spans="1:26" x14ac:dyDescent="0.25">
      <c r="A1660" s="29">
        <v>1659</v>
      </c>
      <c r="B1660" s="1"/>
      <c r="C1660" s="1"/>
      <c r="D1660" s="10"/>
      <c r="E1660" s="7"/>
      <c r="F1660" s="7"/>
      <c r="G1660" s="22"/>
      <c r="H1660" s="22"/>
      <c r="I1660" s="23"/>
      <c r="J1660" s="23"/>
      <c r="K1660" s="23"/>
      <c r="L1660" s="23"/>
      <c r="M1660" s="23"/>
      <c r="N1660" s="23"/>
      <c r="O1660" s="23"/>
      <c r="P1660" s="15"/>
      <c r="Q1660" s="15"/>
      <c r="R1660" s="24"/>
      <c r="S1660" s="41">
        <v>1</v>
      </c>
      <c r="T1660" s="24">
        <f t="shared" si="34"/>
        <v>0</v>
      </c>
      <c r="U1660" s="22"/>
      <c r="V1660" s="24"/>
      <c r="W1660" s="15"/>
      <c r="X1660" s="141"/>
      <c r="Y1660" s="141"/>
      <c r="Z1660" s="25"/>
    </row>
    <row r="1661" spans="1:26" x14ac:dyDescent="0.25">
      <c r="A1661" s="29">
        <v>1660</v>
      </c>
      <c r="B1661" s="1"/>
      <c r="C1661" s="1"/>
      <c r="D1661" s="10"/>
      <c r="E1661" s="7"/>
      <c r="F1661" s="7"/>
      <c r="G1661" s="22"/>
      <c r="H1661" s="22"/>
      <c r="I1661" s="23"/>
      <c r="J1661" s="23"/>
      <c r="K1661" s="23"/>
      <c r="L1661" s="23"/>
      <c r="M1661" s="23"/>
      <c r="N1661" s="23"/>
      <c r="O1661" s="23"/>
      <c r="P1661" s="15"/>
      <c r="Q1661" s="15"/>
      <c r="R1661" s="24"/>
      <c r="S1661" s="41">
        <v>1</v>
      </c>
      <c r="T1661" s="24">
        <f t="shared" si="34"/>
        <v>0</v>
      </c>
      <c r="U1661" s="22"/>
      <c r="V1661" s="24"/>
      <c r="W1661" s="15"/>
      <c r="X1661" s="141"/>
      <c r="Y1661" s="141"/>
      <c r="Z1661" s="25"/>
    </row>
    <row r="1662" spans="1:26" x14ac:dyDescent="0.25">
      <c r="A1662" s="29">
        <v>1661</v>
      </c>
      <c r="B1662" s="1"/>
      <c r="C1662" s="1"/>
      <c r="D1662" s="10"/>
      <c r="E1662" s="7"/>
      <c r="F1662" s="7"/>
      <c r="G1662" s="22"/>
      <c r="H1662" s="22"/>
      <c r="I1662" s="23"/>
      <c r="J1662" s="23"/>
      <c r="K1662" s="23"/>
      <c r="L1662" s="23"/>
      <c r="M1662" s="23"/>
      <c r="N1662" s="23"/>
      <c r="O1662" s="23"/>
      <c r="P1662" s="15"/>
      <c r="Q1662" s="15"/>
      <c r="R1662" s="24"/>
      <c r="S1662" s="41">
        <v>1</v>
      </c>
      <c r="T1662" s="24">
        <f t="shared" si="34"/>
        <v>0</v>
      </c>
      <c r="U1662" s="22"/>
      <c r="V1662" s="24"/>
      <c r="W1662" s="15"/>
      <c r="X1662" s="141"/>
      <c r="Y1662" s="141"/>
      <c r="Z1662" s="25"/>
    </row>
    <row r="1663" spans="1:26" x14ac:dyDescent="0.25">
      <c r="A1663" s="29">
        <v>1662</v>
      </c>
      <c r="B1663" s="1"/>
      <c r="C1663" s="1"/>
      <c r="D1663" s="10"/>
      <c r="E1663" s="7"/>
      <c r="F1663" s="7"/>
      <c r="G1663" s="22"/>
      <c r="H1663" s="22"/>
      <c r="I1663" s="23"/>
      <c r="J1663" s="23"/>
      <c r="K1663" s="23"/>
      <c r="L1663" s="23"/>
      <c r="M1663" s="23"/>
      <c r="N1663" s="23"/>
      <c r="O1663" s="23"/>
      <c r="P1663" s="15"/>
      <c r="Q1663" s="15"/>
      <c r="R1663" s="24"/>
      <c r="S1663" s="41">
        <v>1</v>
      </c>
      <c r="T1663" s="24">
        <f t="shared" si="34"/>
        <v>0</v>
      </c>
      <c r="U1663" s="22"/>
      <c r="V1663" s="24"/>
      <c r="W1663" s="15"/>
      <c r="X1663" s="141"/>
      <c r="Y1663" s="141"/>
      <c r="Z1663" s="25"/>
    </row>
    <row r="1664" spans="1:26" x14ac:dyDescent="0.25">
      <c r="A1664" s="29">
        <v>1663</v>
      </c>
      <c r="B1664" s="1"/>
      <c r="C1664" s="1"/>
      <c r="D1664" s="10"/>
      <c r="E1664" s="7"/>
      <c r="F1664" s="7"/>
      <c r="G1664" s="22"/>
      <c r="H1664" s="22"/>
      <c r="I1664" s="23"/>
      <c r="J1664" s="23"/>
      <c r="K1664" s="23"/>
      <c r="L1664" s="23"/>
      <c r="M1664" s="23"/>
      <c r="N1664" s="23"/>
      <c r="O1664" s="23"/>
      <c r="P1664" s="15"/>
      <c r="Q1664" s="15"/>
      <c r="R1664" s="24"/>
      <c r="S1664" s="41">
        <v>1</v>
      </c>
      <c r="T1664" s="24">
        <f t="shared" si="34"/>
        <v>0</v>
      </c>
      <c r="U1664" s="22"/>
      <c r="V1664" s="24"/>
      <c r="W1664" s="15"/>
      <c r="X1664" s="141"/>
      <c r="Y1664" s="141"/>
      <c r="Z1664" s="25"/>
    </row>
    <row r="1665" spans="1:26" x14ac:dyDescent="0.25">
      <c r="A1665" s="29">
        <v>1664</v>
      </c>
      <c r="B1665" s="1"/>
      <c r="C1665" s="1"/>
      <c r="D1665" s="10"/>
      <c r="E1665" s="7"/>
      <c r="F1665" s="7"/>
      <c r="G1665" s="22"/>
      <c r="H1665" s="22"/>
      <c r="I1665" s="23"/>
      <c r="J1665" s="23"/>
      <c r="K1665" s="23"/>
      <c r="L1665" s="23"/>
      <c r="M1665" s="23"/>
      <c r="N1665" s="23"/>
      <c r="O1665" s="23"/>
      <c r="P1665" s="15"/>
      <c r="Q1665" s="15"/>
      <c r="R1665" s="24"/>
      <c r="S1665" s="41">
        <v>1</v>
      </c>
      <c r="T1665" s="24">
        <f t="shared" si="34"/>
        <v>0</v>
      </c>
      <c r="U1665" s="22"/>
      <c r="V1665" s="24"/>
      <c r="W1665" s="15"/>
      <c r="X1665" s="141"/>
      <c r="Y1665" s="141"/>
      <c r="Z1665" s="25"/>
    </row>
    <row r="1666" spans="1:26" x14ac:dyDescent="0.25">
      <c r="A1666" s="29">
        <v>1665</v>
      </c>
      <c r="B1666" s="1"/>
      <c r="C1666" s="1"/>
      <c r="D1666" s="10"/>
      <c r="E1666" s="7"/>
      <c r="F1666" s="7"/>
      <c r="G1666" s="22"/>
      <c r="H1666" s="22"/>
      <c r="I1666" s="23"/>
      <c r="J1666" s="23"/>
      <c r="K1666" s="23"/>
      <c r="L1666" s="23"/>
      <c r="M1666" s="23"/>
      <c r="N1666" s="23"/>
      <c r="O1666" s="23"/>
      <c r="P1666" s="15"/>
      <c r="Q1666" s="15"/>
      <c r="R1666" s="24"/>
      <c r="S1666" s="41">
        <v>1</v>
      </c>
      <c r="T1666" s="24">
        <f t="shared" si="34"/>
        <v>0</v>
      </c>
      <c r="U1666" s="22"/>
      <c r="V1666" s="24"/>
      <c r="W1666" s="15"/>
      <c r="X1666" s="141"/>
      <c r="Y1666" s="141"/>
      <c r="Z1666" s="25"/>
    </row>
    <row r="1667" spans="1:26" x14ac:dyDescent="0.25">
      <c r="A1667" s="29">
        <v>1666</v>
      </c>
      <c r="B1667" s="1"/>
      <c r="C1667" s="1"/>
      <c r="D1667" s="10"/>
      <c r="E1667" s="7"/>
      <c r="F1667" s="7"/>
      <c r="G1667" s="22"/>
      <c r="H1667" s="22"/>
      <c r="I1667" s="23"/>
      <c r="J1667" s="23"/>
      <c r="K1667" s="23"/>
      <c r="L1667" s="23"/>
      <c r="M1667" s="23"/>
      <c r="N1667" s="23"/>
      <c r="O1667" s="23"/>
      <c r="P1667" s="15"/>
      <c r="Q1667" s="15"/>
      <c r="R1667" s="24"/>
      <c r="S1667" s="41">
        <v>1</v>
      </c>
      <c r="T1667" s="24">
        <f t="shared" si="34"/>
        <v>0</v>
      </c>
      <c r="U1667" s="22"/>
      <c r="V1667" s="24"/>
      <c r="W1667" s="15"/>
      <c r="X1667" s="141"/>
      <c r="Y1667" s="141"/>
      <c r="Z1667" s="25"/>
    </row>
    <row r="1668" spans="1:26" x14ac:dyDescent="0.25">
      <c r="A1668" s="29">
        <v>1667</v>
      </c>
      <c r="B1668" s="1"/>
      <c r="C1668" s="1"/>
      <c r="D1668" s="10"/>
      <c r="E1668" s="7"/>
      <c r="F1668" s="7"/>
      <c r="G1668" s="22"/>
      <c r="H1668" s="22"/>
      <c r="I1668" s="23"/>
      <c r="J1668" s="23"/>
      <c r="K1668" s="23"/>
      <c r="L1668" s="23"/>
      <c r="M1668" s="23"/>
      <c r="N1668" s="23"/>
      <c r="O1668" s="23"/>
      <c r="P1668" s="15"/>
      <c r="Q1668" s="15"/>
      <c r="R1668" s="24"/>
      <c r="S1668" s="41">
        <v>1</v>
      </c>
      <c r="T1668" s="24">
        <f t="shared" si="34"/>
        <v>0</v>
      </c>
      <c r="U1668" s="22"/>
      <c r="V1668" s="24"/>
      <c r="W1668" s="15"/>
      <c r="X1668" s="141"/>
      <c r="Y1668" s="141"/>
      <c r="Z1668" s="25"/>
    </row>
    <row r="1669" spans="1:26" x14ac:dyDescent="0.25">
      <c r="A1669" s="29">
        <v>1668</v>
      </c>
      <c r="B1669" s="1"/>
      <c r="C1669" s="1"/>
      <c r="D1669" s="10"/>
      <c r="E1669" s="7"/>
      <c r="F1669" s="7"/>
      <c r="G1669" s="22"/>
      <c r="H1669" s="22"/>
      <c r="I1669" s="23"/>
      <c r="J1669" s="23"/>
      <c r="K1669" s="23"/>
      <c r="L1669" s="23"/>
      <c r="M1669" s="23"/>
      <c r="N1669" s="23"/>
      <c r="O1669" s="23"/>
      <c r="P1669" s="15"/>
      <c r="Q1669" s="15"/>
      <c r="R1669" s="24"/>
      <c r="S1669" s="41">
        <v>1</v>
      </c>
      <c r="T1669" s="24">
        <f t="shared" si="34"/>
        <v>0</v>
      </c>
      <c r="U1669" s="22"/>
      <c r="V1669" s="24"/>
      <c r="W1669" s="15"/>
      <c r="X1669" s="141"/>
      <c r="Y1669" s="141"/>
      <c r="Z1669" s="25"/>
    </row>
    <row r="1670" spans="1:26" x14ac:dyDescent="0.25">
      <c r="A1670" s="29">
        <v>1669</v>
      </c>
      <c r="B1670" s="1"/>
      <c r="C1670" s="1"/>
      <c r="D1670" s="10"/>
      <c r="E1670" s="7"/>
      <c r="F1670" s="7"/>
      <c r="G1670" s="22"/>
      <c r="H1670" s="22"/>
      <c r="I1670" s="23"/>
      <c r="J1670" s="23"/>
      <c r="K1670" s="23"/>
      <c r="L1670" s="23"/>
      <c r="M1670" s="23"/>
      <c r="N1670" s="23"/>
      <c r="O1670" s="23"/>
      <c r="P1670" s="15"/>
      <c r="Q1670" s="15"/>
      <c r="R1670" s="24"/>
      <c r="S1670" s="41">
        <v>1</v>
      </c>
      <c r="T1670" s="24">
        <f t="shared" si="34"/>
        <v>0</v>
      </c>
      <c r="U1670" s="22"/>
      <c r="V1670" s="24"/>
      <c r="W1670" s="15"/>
      <c r="X1670" s="141"/>
      <c r="Y1670" s="141"/>
      <c r="Z1670" s="25"/>
    </row>
    <row r="1671" spans="1:26" x14ac:dyDescent="0.25">
      <c r="A1671" s="29">
        <v>1670</v>
      </c>
      <c r="B1671" s="1"/>
      <c r="C1671" s="1"/>
      <c r="D1671" s="10"/>
      <c r="E1671" s="7"/>
      <c r="F1671" s="7"/>
      <c r="G1671" s="22"/>
      <c r="H1671" s="22"/>
      <c r="I1671" s="23"/>
      <c r="J1671" s="23"/>
      <c r="K1671" s="23"/>
      <c r="L1671" s="23"/>
      <c r="M1671" s="23"/>
      <c r="N1671" s="23"/>
      <c r="O1671" s="23"/>
      <c r="P1671" s="15"/>
      <c r="Q1671" s="15"/>
      <c r="R1671" s="24"/>
      <c r="S1671" s="41">
        <v>1</v>
      </c>
      <c r="T1671" s="24">
        <f t="shared" si="34"/>
        <v>0</v>
      </c>
      <c r="U1671" s="22"/>
      <c r="V1671" s="24"/>
      <c r="W1671" s="15"/>
      <c r="X1671" s="141"/>
      <c r="Y1671" s="141"/>
      <c r="Z1671" s="25"/>
    </row>
    <row r="1672" spans="1:26" x14ac:dyDescent="0.25">
      <c r="A1672" s="29">
        <v>1671</v>
      </c>
      <c r="B1672" s="1"/>
      <c r="C1672" s="1"/>
      <c r="D1672" s="10"/>
      <c r="E1672" s="7"/>
      <c r="F1672" s="7"/>
      <c r="G1672" s="22"/>
      <c r="H1672" s="22"/>
      <c r="I1672" s="23"/>
      <c r="J1672" s="23"/>
      <c r="K1672" s="23"/>
      <c r="L1672" s="23"/>
      <c r="M1672" s="23"/>
      <c r="N1672" s="23"/>
      <c r="O1672" s="23"/>
      <c r="P1672" s="15"/>
      <c r="Q1672" s="15"/>
      <c r="R1672" s="24"/>
      <c r="S1672" s="41">
        <v>1</v>
      </c>
      <c r="T1672" s="24">
        <f t="shared" si="34"/>
        <v>0</v>
      </c>
      <c r="U1672" s="22"/>
      <c r="V1672" s="24"/>
      <c r="W1672" s="15"/>
      <c r="X1672" s="141"/>
      <c r="Y1672" s="141"/>
      <c r="Z1672" s="25"/>
    </row>
    <row r="1673" spans="1:26" x14ac:dyDescent="0.25">
      <c r="A1673" s="29">
        <v>1672</v>
      </c>
      <c r="B1673" s="1"/>
      <c r="C1673" s="1"/>
      <c r="D1673" s="10"/>
      <c r="E1673" s="7"/>
      <c r="F1673" s="7"/>
      <c r="G1673" s="22"/>
      <c r="H1673" s="22"/>
      <c r="I1673" s="23"/>
      <c r="J1673" s="23"/>
      <c r="K1673" s="23"/>
      <c r="L1673" s="23"/>
      <c r="M1673" s="23"/>
      <c r="N1673" s="23"/>
      <c r="O1673" s="23"/>
      <c r="P1673" s="15"/>
      <c r="Q1673" s="15"/>
      <c r="R1673" s="24"/>
      <c r="S1673" s="41">
        <v>1</v>
      </c>
      <c r="T1673" s="24">
        <f t="shared" si="34"/>
        <v>0</v>
      </c>
      <c r="U1673" s="22"/>
      <c r="V1673" s="24"/>
      <c r="W1673" s="15"/>
      <c r="X1673" s="141"/>
      <c r="Y1673" s="141"/>
      <c r="Z1673" s="25"/>
    </row>
    <row r="1674" spans="1:26" x14ac:dyDescent="0.25">
      <c r="A1674" s="29">
        <v>1673</v>
      </c>
      <c r="B1674" s="1"/>
      <c r="C1674" s="1"/>
      <c r="D1674" s="10"/>
      <c r="E1674" s="7"/>
      <c r="F1674" s="7"/>
      <c r="G1674" s="22"/>
      <c r="H1674" s="22"/>
      <c r="I1674" s="23"/>
      <c r="J1674" s="23"/>
      <c r="K1674" s="23"/>
      <c r="L1674" s="23"/>
      <c r="M1674" s="23"/>
      <c r="N1674" s="23"/>
      <c r="O1674" s="23"/>
      <c r="P1674" s="15"/>
      <c r="Q1674" s="15"/>
      <c r="R1674" s="24"/>
      <c r="S1674" s="41">
        <v>1</v>
      </c>
      <c r="T1674" s="24">
        <f t="shared" si="34"/>
        <v>0</v>
      </c>
      <c r="U1674" s="22"/>
      <c r="V1674" s="24"/>
      <c r="W1674" s="15"/>
      <c r="X1674" s="141"/>
      <c r="Y1674" s="141"/>
      <c r="Z1674" s="25"/>
    </row>
    <row r="1675" spans="1:26" x14ac:dyDescent="0.25">
      <c r="A1675" s="29">
        <v>1674</v>
      </c>
      <c r="B1675" s="1"/>
      <c r="C1675" s="1"/>
      <c r="D1675" s="10"/>
      <c r="E1675" s="7"/>
      <c r="F1675" s="7"/>
      <c r="G1675" s="22"/>
      <c r="H1675" s="22"/>
      <c r="I1675" s="23"/>
      <c r="J1675" s="23"/>
      <c r="K1675" s="23"/>
      <c r="L1675" s="23"/>
      <c r="M1675" s="23"/>
      <c r="N1675" s="23"/>
      <c r="O1675" s="23"/>
      <c r="P1675" s="15"/>
      <c r="Q1675" s="15"/>
      <c r="R1675" s="24"/>
      <c r="S1675" s="41">
        <v>1</v>
      </c>
      <c r="T1675" s="24">
        <f t="shared" si="34"/>
        <v>0</v>
      </c>
      <c r="U1675" s="22"/>
      <c r="V1675" s="24"/>
      <c r="W1675" s="15"/>
      <c r="X1675" s="141"/>
      <c r="Y1675" s="141"/>
      <c r="Z1675" s="25"/>
    </row>
    <row r="1676" spans="1:26" x14ac:dyDescent="0.25">
      <c r="A1676" s="29">
        <v>1675</v>
      </c>
      <c r="B1676" s="1"/>
      <c r="C1676" s="1"/>
      <c r="D1676" s="10"/>
      <c r="E1676" s="7"/>
      <c r="F1676" s="7"/>
      <c r="G1676" s="22"/>
      <c r="H1676" s="22"/>
      <c r="I1676" s="23"/>
      <c r="J1676" s="23"/>
      <c r="K1676" s="23"/>
      <c r="L1676" s="23"/>
      <c r="M1676" s="23"/>
      <c r="N1676" s="23"/>
      <c r="O1676" s="23"/>
      <c r="P1676" s="15"/>
      <c r="Q1676" s="15"/>
      <c r="R1676" s="24"/>
      <c r="S1676" s="41">
        <v>1</v>
      </c>
      <c r="T1676" s="24">
        <f t="shared" si="34"/>
        <v>0</v>
      </c>
      <c r="U1676" s="22"/>
      <c r="V1676" s="24"/>
      <c r="W1676" s="15"/>
      <c r="X1676" s="141"/>
      <c r="Y1676" s="141"/>
      <c r="Z1676" s="25"/>
    </row>
    <row r="1677" spans="1:26" x14ac:dyDescent="0.25">
      <c r="A1677" s="29">
        <v>1676</v>
      </c>
      <c r="B1677" s="1"/>
      <c r="C1677" s="1"/>
      <c r="D1677" s="10"/>
      <c r="E1677" s="7"/>
      <c r="F1677" s="7"/>
      <c r="G1677" s="22"/>
      <c r="H1677" s="22"/>
      <c r="I1677" s="23"/>
      <c r="J1677" s="23"/>
      <c r="K1677" s="23"/>
      <c r="L1677" s="23"/>
      <c r="M1677" s="23"/>
      <c r="N1677" s="23"/>
      <c r="O1677" s="23"/>
      <c r="P1677" s="15"/>
      <c r="Q1677" s="15"/>
      <c r="R1677" s="24"/>
      <c r="S1677" s="41">
        <v>1</v>
      </c>
      <c r="T1677" s="24">
        <f t="shared" si="34"/>
        <v>0</v>
      </c>
      <c r="U1677" s="22"/>
      <c r="V1677" s="24"/>
      <c r="W1677" s="15"/>
      <c r="X1677" s="141"/>
      <c r="Y1677" s="141"/>
      <c r="Z1677" s="25"/>
    </row>
    <row r="1678" spans="1:26" x14ac:dyDescent="0.25">
      <c r="A1678" s="29">
        <v>1677</v>
      </c>
      <c r="B1678" s="1"/>
      <c r="C1678" s="1"/>
      <c r="D1678" s="10"/>
      <c r="E1678" s="7"/>
      <c r="F1678" s="7"/>
      <c r="G1678" s="22"/>
      <c r="H1678" s="22"/>
      <c r="I1678" s="23"/>
      <c r="J1678" s="23"/>
      <c r="K1678" s="23"/>
      <c r="L1678" s="23"/>
      <c r="M1678" s="23"/>
      <c r="N1678" s="23"/>
      <c r="O1678" s="23"/>
      <c r="P1678" s="15"/>
      <c r="Q1678" s="15"/>
      <c r="R1678" s="24"/>
      <c r="S1678" s="41">
        <v>1</v>
      </c>
      <c r="T1678" s="24">
        <f t="shared" si="34"/>
        <v>0</v>
      </c>
      <c r="U1678" s="22"/>
      <c r="V1678" s="24"/>
      <c r="W1678" s="15"/>
      <c r="X1678" s="141"/>
      <c r="Y1678" s="141"/>
      <c r="Z1678" s="25"/>
    </row>
    <row r="1679" spans="1:26" x14ac:dyDescent="0.25">
      <c r="A1679" s="29">
        <v>1678</v>
      </c>
      <c r="B1679" s="1"/>
      <c r="C1679" s="1"/>
      <c r="D1679" s="10"/>
      <c r="E1679" s="7"/>
      <c r="F1679" s="7"/>
      <c r="G1679" s="22"/>
      <c r="H1679" s="22"/>
      <c r="I1679" s="23"/>
      <c r="J1679" s="23"/>
      <c r="K1679" s="23"/>
      <c r="L1679" s="23"/>
      <c r="M1679" s="23"/>
      <c r="N1679" s="23"/>
      <c r="O1679" s="23"/>
      <c r="P1679" s="15"/>
      <c r="Q1679" s="15"/>
      <c r="R1679" s="24"/>
      <c r="S1679" s="41">
        <v>1</v>
      </c>
      <c r="T1679" s="24">
        <f t="shared" si="34"/>
        <v>0</v>
      </c>
      <c r="U1679" s="22"/>
      <c r="V1679" s="24"/>
      <c r="W1679" s="15"/>
      <c r="X1679" s="141"/>
      <c r="Y1679" s="141"/>
      <c r="Z1679" s="25"/>
    </row>
    <row r="1680" spans="1:26" x14ac:dyDescent="0.25">
      <c r="A1680" s="29">
        <v>1679</v>
      </c>
      <c r="B1680" s="1"/>
      <c r="C1680" s="1"/>
      <c r="D1680" s="10"/>
      <c r="E1680" s="7"/>
      <c r="F1680" s="7"/>
      <c r="G1680" s="22"/>
      <c r="H1680" s="22"/>
      <c r="I1680" s="23"/>
      <c r="J1680" s="23"/>
      <c r="K1680" s="23"/>
      <c r="L1680" s="23"/>
      <c r="M1680" s="23"/>
      <c r="N1680" s="23"/>
      <c r="O1680" s="23"/>
      <c r="P1680" s="15"/>
      <c r="Q1680" s="15"/>
      <c r="R1680" s="24"/>
      <c r="S1680" s="41">
        <v>1</v>
      </c>
      <c r="T1680" s="24">
        <f t="shared" si="34"/>
        <v>0</v>
      </c>
      <c r="U1680" s="22"/>
      <c r="V1680" s="24"/>
      <c r="W1680" s="15"/>
      <c r="X1680" s="141"/>
      <c r="Y1680" s="141"/>
      <c r="Z1680" s="25"/>
    </row>
    <row r="1681" spans="1:26" x14ac:dyDescent="0.25">
      <c r="A1681" s="29">
        <v>1680</v>
      </c>
      <c r="B1681" s="1"/>
      <c r="C1681" s="1"/>
      <c r="D1681" s="10"/>
      <c r="E1681" s="7"/>
      <c r="F1681" s="7"/>
      <c r="G1681" s="22"/>
      <c r="H1681" s="22"/>
      <c r="I1681" s="23"/>
      <c r="J1681" s="23"/>
      <c r="K1681" s="23"/>
      <c r="L1681" s="23"/>
      <c r="M1681" s="23"/>
      <c r="N1681" s="23"/>
      <c r="O1681" s="23"/>
      <c r="P1681" s="15"/>
      <c r="Q1681" s="15"/>
      <c r="R1681" s="24"/>
      <c r="S1681" s="41">
        <v>1</v>
      </c>
      <c r="T1681" s="24">
        <f t="shared" ref="T1681:T1744" si="35">(Q1681-P1681)*S1681</f>
        <v>0</v>
      </c>
      <c r="U1681" s="22"/>
      <c r="V1681" s="24"/>
      <c r="W1681" s="15"/>
      <c r="X1681" s="141"/>
      <c r="Y1681" s="141"/>
      <c r="Z1681" s="25"/>
    </row>
    <row r="1682" spans="1:26" x14ac:dyDescent="0.25">
      <c r="A1682" s="29">
        <v>1681</v>
      </c>
      <c r="B1682" s="1"/>
      <c r="C1682" s="1"/>
      <c r="D1682" s="10"/>
      <c r="E1682" s="7"/>
      <c r="F1682" s="7"/>
      <c r="G1682" s="22"/>
      <c r="H1682" s="22"/>
      <c r="I1682" s="23"/>
      <c r="J1682" s="23"/>
      <c r="K1682" s="23"/>
      <c r="L1682" s="23"/>
      <c r="M1682" s="23"/>
      <c r="N1682" s="23"/>
      <c r="O1682" s="23"/>
      <c r="P1682" s="15"/>
      <c r="Q1682" s="15"/>
      <c r="R1682" s="24"/>
      <c r="S1682" s="41">
        <v>1</v>
      </c>
      <c r="T1682" s="24">
        <f t="shared" si="35"/>
        <v>0</v>
      </c>
      <c r="U1682" s="22"/>
      <c r="V1682" s="24"/>
      <c r="W1682" s="15"/>
      <c r="X1682" s="141"/>
      <c r="Y1682" s="141"/>
      <c r="Z1682" s="25"/>
    </row>
    <row r="1683" spans="1:26" x14ac:dyDescent="0.25">
      <c r="A1683" s="29">
        <v>1682</v>
      </c>
      <c r="B1683" s="1"/>
      <c r="C1683" s="1"/>
      <c r="D1683" s="10"/>
      <c r="E1683" s="7"/>
      <c r="F1683" s="7"/>
      <c r="G1683" s="22"/>
      <c r="H1683" s="22"/>
      <c r="I1683" s="23"/>
      <c r="J1683" s="23"/>
      <c r="K1683" s="23"/>
      <c r="L1683" s="23"/>
      <c r="M1683" s="23"/>
      <c r="N1683" s="23"/>
      <c r="O1683" s="23"/>
      <c r="P1683" s="15"/>
      <c r="Q1683" s="15"/>
      <c r="R1683" s="24"/>
      <c r="S1683" s="41">
        <v>1</v>
      </c>
      <c r="T1683" s="24">
        <f t="shared" si="35"/>
        <v>0</v>
      </c>
      <c r="U1683" s="22"/>
      <c r="V1683" s="24"/>
      <c r="W1683" s="15"/>
      <c r="X1683" s="141"/>
      <c r="Y1683" s="141"/>
      <c r="Z1683" s="25"/>
    </row>
    <row r="1684" spans="1:26" x14ac:dyDescent="0.25">
      <c r="A1684" s="29">
        <v>1683</v>
      </c>
      <c r="B1684" s="1"/>
      <c r="C1684" s="1"/>
      <c r="D1684" s="10"/>
      <c r="E1684" s="7"/>
      <c r="F1684" s="7"/>
      <c r="G1684" s="22"/>
      <c r="H1684" s="22"/>
      <c r="I1684" s="23"/>
      <c r="J1684" s="23"/>
      <c r="K1684" s="23"/>
      <c r="L1684" s="23"/>
      <c r="M1684" s="23"/>
      <c r="N1684" s="23"/>
      <c r="O1684" s="23"/>
      <c r="P1684" s="15"/>
      <c r="Q1684" s="15"/>
      <c r="R1684" s="24"/>
      <c r="S1684" s="41">
        <v>1</v>
      </c>
      <c r="T1684" s="24">
        <f t="shared" si="35"/>
        <v>0</v>
      </c>
      <c r="U1684" s="22"/>
      <c r="V1684" s="24"/>
      <c r="W1684" s="15"/>
      <c r="X1684" s="141"/>
      <c r="Y1684" s="141"/>
      <c r="Z1684" s="25"/>
    </row>
    <row r="1685" spans="1:26" x14ac:dyDescent="0.25">
      <c r="A1685" s="29">
        <v>1684</v>
      </c>
      <c r="B1685" s="1"/>
      <c r="C1685" s="1"/>
      <c r="D1685" s="10"/>
      <c r="E1685" s="7"/>
      <c r="F1685" s="7"/>
      <c r="G1685" s="22"/>
      <c r="H1685" s="22"/>
      <c r="I1685" s="23"/>
      <c r="J1685" s="23"/>
      <c r="K1685" s="23"/>
      <c r="L1685" s="23"/>
      <c r="M1685" s="23"/>
      <c r="N1685" s="23"/>
      <c r="O1685" s="23"/>
      <c r="P1685" s="15"/>
      <c r="Q1685" s="15"/>
      <c r="R1685" s="24"/>
      <c r="S1685" s="41">
        <v>1</v>
      </c>
      <c r="T1685" s="24">
        <f t="shared" si="35"/>
        <v>0</v>
      </c>
      <c r="U1685" s="22"/>
      <c r="V1685" s="24"/>
      <c r="W1685" s="15"/>
      <c r="X1685" s="141"/>
      <c r="Y1685" s="141"/>
      <c r="Z1685" s="25"/>
    </row>
    <row r="1686" spans="1:26" x14ac:dyDescent="0.25">
      <c r="A1686" s="29">
        <v>1685</v>
      </c>
      <c r="B1686" s="1"/>
      <c r="C1686" s="1"/>
      <c r="D1686" s="10"/>
      <c r="E1686" s="7"/>
      <c r="F1686" s="7"/>
      <c r="G1686" s="22"/>
      <c r="H1686" s="22"/>
      <c r="I1686" s="23"/>
      <c r="J1686" s="23"/>
      <c r="K1686" s="23"/>
      <c r="L1686" s="23"/>
      <c r="M1686" s="23"/>
      <c r="N1686" s="23"/>
      <c r="O1686" s="23"/>
      <c r="P1686" s="15"/>
      <c r="Q1686" s="15"/>
      <c r="R1686" s="24"/>
      <c r="S1686" s="41">
        <v>1</v>
      </c>
      <c r="T1686" s="24">
        <f t="shared" si="35"/>
        <v>0</v>
      </c>
      <c r="U1686" s="22"/>
      <c r="V1686" s="24"/>
      <c r="W1686" s="15"/>
      <c r="X1686" s="141"/>
      <c r="Y1686" s="141"/>
      <c r="Z1686" s="25"/>
    </row>
    <row r="1687" spans="1:26" x14ac:dyDescent="0.25">
      <c r="A1687" s="29">
        <v>1686</v>
      </c>
      <c r="B1687" s="1"/>
      <c r="C1687" s="1"/>
      <c r="D1687" s="10"/>
      <c r="E1687" s="7"/>
      <c r="F1687" s="7"/>
      <c r="G1687" s="22"/>
      <c r="H1687" s="22"/>
      <c r="I1687" s="23"/>
      <c r="J1687" s="23"/>
      <c r="K1687" s="23"/>
      <c r="L1687" s="23"/>
      <c r="M1687" s="23"/>
      <c r="N1687" s="23"/>
      <c r="O1687" s="23"/>
      <c r="P1687" s="15"/>
      <c r="Q1687" s="15"/>
      <c r="R1687" s="24"/>
      <c r="S1687" s="41">
        <v>1</v>
      </c>
      <c r="T1687" s="24">
        <f t="shared" si="35"/>
        <v>0</v>
      </c>
      <c r="U1687" s="22"/>
      <c r="V1687" s="24"/>
      <c r="W1687" s="15"/>
      <c r="X1687" s="141"/>
      <c r="Y1687" s="141"/>
      <c r="Z1687" s="25"/>
    </row>
    <row r="1688" spans="1:26" x14ac:dyDescent="0.25">
      <c r="A1688" s="29">
        <v>1687</v>
      </c>
      <c r="B1688" s="1"/>
      <c r="C1688" s="1"/>
      <c r="D1688" s="10"/>
      <c r="E1688" s="7"/>
      <c r="F1688" s="7"/>
      <c r="G1688" s="22"/>
      <c r="H1688" s="22"/>
      <c r="I1688" s="23"/>
      <c r="J1688" s="23"/>
      <c r="K1688" s="23"/>
      <c r="L1688" s="23"/>
      <c r="M1688" s="23"/>
      <c r="N1688" s="23"/>
      <c r="O1688" s="23"/>
      <c r="P1688" s="15"/>
      <c r="Q1688" s="15"/>
      <c r="R1688" s="24"/>
      <c r="S1688" s="41">
        <v>1</v>
      </c>
      <c r="T1688" s="24">
        <f t="shared" si="35"/>
        <v>0</v>
      </c>
      <c r="U1688" s="22"/>
      <c r="V1688" s="24"/>
      <c r="W1688" s="15"/>
      <c r="X1688" s="141"/>
      <c r="Y1688" s="141"/>
      <c r="Z1688" s="25"/>
    </row>
    <row r="1689" spans="1:26" x14ac:dyDescent="0.25">
      <c r="A1689" s="29">
        <v>1688</v>
      </c>
      <c r="B1689" s="1"/>
      <c r="C1689" s="1"/>
      <c r="D1689" s="10"/>
      <c r="E1689" s="7"/>
      <c r="F1689" s="7"/>
      <c r="G1689" s="22"/>
      <c r="H1689" s="22"/>
      <c r="I1689" s="23"/>
      <c r="J1689" s="23"/>
      <c r="K1689" s="23"/>
      <c r="L1689" s="23"/>
      <c r="M1689" s="23"/>
      <c r="N1689" s="23"/>
      <c r="O1689" s="23"/>
      <c r="P1689" s="15"/>
      <c r="Q1689" s="15"/>
      <c r="R1689" s="24"/>
      <c r="S1689" s="41">
        <v>1</v>
      </c>
      <c r="T1689" s="24">
        <f t="shared" si="35"/>
        <v>0</v>
      </c>
      <c r="U1689" s="22"/>
      <c r="V1689" s="24"/>
      <c r="W1689" s="15"/>
      <c r="X1689" s="141"/>
      <c r="Y1689" s="141"/>
      <c r="Z1689" s="25"/>
    </row>
    <row r="1690" spans="1:26" x14ac:dyDescent="0.25">
      <c r="A1690" s="29">
        <v>1689</v>
      </c>
      <c r="B1690" s="1"/>
      <c r="C1690" s="1"/>
      <c r="D1690" s="10"/>
      <c r="E1690" s="7"/>
      <c r="F1690" s="7"/>
      <c r="G1690" s="22"/>
      <c r="H1690" s="22"/>
      <c r="I1690" s="23"/>
      <c r="J1690" s="23"/>
      <c r="K1690" s="23"/>
      <c r="L1690" s="23"/>
      <c r="M1690" s="23"/>
      <c r="N1690" s="23"/>
      <c r="O1690" s="23"/>
      <c r="P1690" s="15"/>
      <c r="Q1690" s="15"/>
      <c r="R1690" s="24"/>
      <c r="S1690" s="41">
        <v>1</v>
      </c>
      <c r="T1690" s="24">
        <f t="shared" si="35"/>
        <v>0</v>
      </c>
      <c r="U1690" s="22"/>
      <c r="V1690" s="24"/>
      <c r="W1690" s="15"/>
      <c r="X1690" s="141"/>
      <c r="Y1690" s="141"/>
      <c r="Z1690" s="25"/>
    </row>
    <row r="1691" spans="1:26" x14ac:dyDescent="0.25">
      <c r="A1691" s="29">
        <v>1690</v>
      </c>
      <c r="B1691" s="1"/>
      <c r="C1691" s="1"/>
      <c r="D1691" s="10"/>
      <c r="E1691" s="7"/>
      <c r="F1691" s="7"/>
      <c r="G1691" s="22"/>
      <c r="H1691" s="22"/>
      <c r="I1691" s="23"/>
      <c r="J1691" s="23"/>
      <c r="K1691" s="23"/>
      <c r="L1691" s="23"/>
      <c r="M1691" s="23"/>
      <c r="N1691" s="23"/>
      <c r="O1691" s="23"/>
      <c r="P1691" s="15"/>
      <c r="Q1691" s="15"/>
      <c r="R1691" s="24"/>
      <c r="S1691" s="41">
        <v>1</v>
      </c>
      <c r="T1691" s="24">
        <f t="shared" si="35"/>
        <v>0</v>
      </c>
      <c r="U1691" s="22"/>
      <c r="V1691" s="24"/>
      <c r="W1691" s="15"/>
      <c r="X1691" s="141"/>
      <c r="Y1691" s="141"/>
      <c r="Z1691" s="25"/>
    </row>
    <row r="1692" spans="1:26" x14ac:dyDescent="0.25">
      <c r="A1692" s="29">
        <v>1691</v>
      </c>
      <c r="B1692" s="1"/>
      <c r="C1692" s="1"/>
      <c r="D1692" s="10"/>
      <c r="E1692" s="7"/>
      <c r="F1692" s="7"/>
      <c r="G1692" s="22"/>
      <c r="H1692" s="22"/>
      <c r="I1692" s="23"/>
      <c r="J1692" s="23"/>
      <c r="K1692" s="23"/>
      <c r="L1692" s="23"/>
      <c r="M1692" s="23"/>
      <c r="N1692" s="23"/>
      <c r="O1692" s="23"/>
      <c r="P1692" s="15"/>
      <c r="Q1692" s="15"/>
      <c r="R1692" s="24"/>
      <c r="S1692" s="41">
        <v>1</v>
      </c>
      <c r="T1692" s="24">
        <f t="shared" si="35"/>
        <v>0</v>
      </c>
      <c r="U1692" s="22"/>
      <c r="V1692" s="24"/>
      <c r="W1692" s="15"/>
      <c r="X1692" s="141"/>
      <c r="Y1692" s="141"/>
      <c r="Z1692" s="25"/>
    </row>
    <row r="1693" spans="1:26" x14ac:dyDescent="0.25">
      <c r="A1693" s="29">
        <v>1692</v>
      </c>
      <c r="B1693" s="1"/>
      <c r="C1693" s="1"/>
      <c r="D1693" s="10"/>
      <c r="E1693" s="7"/>
      <c r="F1693" s="7"/>
      <c r="G1693" s="22"/>
      <c r="H1693" s="22"/>
      <c r="I1693" s="23"/>
      <c r="J1693" s="23"/>
      <c r="K1693" s="23"/>
      <c r="L1693" s="23"/>
      <c r="M1693" s="23"/>
      <c r="N1693" s="23"/>
      <c r="O1693" s="23"/>
      <c r="P1693" s="15"/>
      <c r="Q1693" s="15"/>
      <c r="R1693" s="24"/>
      <c r="S1693" s="41">
        <v>1</v>
      </c>
      <c r="T1693" s="24">
        <f t="shared" si="35"/>
        <v>0</v>
      </c>
      <c r="U1693" s="22"/>
      <c r="V1693" s="24"/>
      <c r="W1693" s="15"/>
      <c r="X1693" s="141"/>
      <c r="Y1693" s="141"/>
      <c r="Z1693" s="25"/>
    </row>
    <row r="1694" spans="1:26" x14ac:dyDescent="0.25">
      <c r="A1694" s="29">
        <v>1693</v>
      </c>
      <c r="B1694" s="1"/>
      <c r="C1694" s="1"/>
      <c r="D1694" s="10"/>
      <c r="E1694" s="7"/>
      <c r="F1694" s="7"/>
      <c r="G1694" s="22"/>
      <c r="H1694" s="22"/>
      <c r="I1694" s="23"/>
      <c r="J1694" s="23"/>
      <c r="K1694" s="23"/>
      <c r="L1694" s="23"/>
      <c r="M1694" s="23"/>
      <c r="N1694" s="23"/>
      <c r="O1694" s="23"/>
      <c r="P1694" s="15"/>
      <c r="Q1694" s="15"/>
      <c r="R1694" s="24"/>
      <c r="S1694" s="41">
        <v>1</v>
      </c>
      <c r="T1694" s="24">
        <f t="shared" si="35"/>
        <v>0</v>
      </c>
      <c r="U1694" s="22"/>
      <c r="V1694" s="24"/>
      <c r="W1694" s="15"/>
      <c r="X1694" s="141"/>
      <c r="Y1694" s="141"/>
      <c r="Z1694" s="25"/>
    </row>
    <row r="1695" spans="1:26" x14ac:dyDescent="0.25">
      <c r="A1695" s="29">
        <v>1694</v>
      </c>
      <c r="B1695" s="1"/>
      <c r="C1695" s="1"/>
      <c r="D1695" s="10"/>
      <c r="E1695" s="7"/>
      <c r="F1695" s="7"/>
      <c r="G1695" s="22"/>
      <c r="H1695" s="22"/>
      <c r="I1695" s="23"/>
      <c r="J1695" s="23"/>
      <c r="K1695" s="23"/>
      <c r="L1695" s="23"/>
      <c r="M1695" s="23"/>
      <c r="N1695" s="23"/>
      <c r="O1695" s="23"/>
      <c r="P1695" s="15"/>
      <c r="Q1695" s="15"/>
      <c r="R1695" s="24"/>
      <c r="S1695" s="41">
        <v>1</v>
      </c>
      <c r="T1695" s="24">
        <f t="shared" si="35"/>
        <v>0</v>
      </c>
      <c r="U1695" s="22"/>
      <c r="V1695" s="24"/>
      <c r="W1695" s="15"/>
      <c r="X1695" s="141"/>
      <c r="Y1695" s="141"/>
      <c r="Z1695" s="25"/>
    </row>
    <row r="1696" spans="1:26" x14ac:dyDescent="0.25">
      <c r="A1696" s="29">
        <v>1695</v>
      </c>
      <c r="B1696" s="1"/>
      <c r="C1696" s="1"/>
      <c r="D1696" s="10"/>
      <c r="E1696" s="7"/>
      <c r="F1696" s="7"/>
      <c r="G1696" s="22"/>
      <c r="H1696" s="22"/>
      <c r="I1696" s="23"/>
      <c r="J1696" s="23"/>
      <c r="K1696" s="23"/>
      <c r="L1696" s="23"/>
      <c r="M1696" s="23"/>
      <c r="N1696" s="23"/>
      <c r="O1696" s="23"/>
      <c r="P1696" s="15"/>
      <c r="Q1696" s="15"/>
      <c r="R1696" s="24"/>
      <c r="S1696" s="41">
        <v>1</v>
      </c>
      <c r="T1696" s="24">
        <f t="shared" si="35"/>
        <v>0</v>
      </c>
      <c r="U1696" s="22"/>
      <c r="V1696" s="24"/>
      <c r="W1696" s="15"/>
      <c r="X1696" s="141"/>
      <c r="Y1696" s="141"/>
      <c r="Z1696" s="25"/>
    </row>
    <row r="1697" spans="1:26" x14ac:dyDescent="0.25">
      <c r="A1697" s="29">
        <v>1696</v>
      </c>
      <c r="B1697" s="1"/>
      <c r="C1697" s="1"/>
      <c r="D1697" s="10"/>
      <c r="E1697" s="7"/>
      <c r="F1697" s="7"/>
      <c r="G1697" s="22"/>
      <c r="H1697" s="22"/>
      <c r="I1697" s="23"/>
      <c r="J1697" s="23"/>
      <c r="K1697" s="23"/>
      <c r="L1697" s="23"/>
      <c r="M1697" s="23"/>
      <c r="N1697" s="23"/>
      <c r="O1697" s="23"/>
      <c r="P1697" s="15"/>
      <c r="Q1697" s="15"/>
      <c r="R1697" s="24"/>
      <c r="S1697" s="41">
        <v>1</v>
      </c>
      <c r="T1697" s="24">
        <f t="shared" si="35"/>
        <v>0</v>
      </c>
      <c r="U1697" s="22"/>
      <c r="V1697" s="24"/>
      <c r="W1697" s="15"/>
      <c r="X1697" s="141"/>
      <c r="Y1697" s="141"/>
      <c r="Z1697" s="25"/>
    </row>
    <row r="1698" spans="1:26" x14ac:dyDescent="0.25">
      <c r="A1698" s="29">
        <v>1697</v>
      </c>
      <c r="B1698" s="1"/>
      <c r="C1698" s="1"/>
      <c r="D1698" s="10"/>
      <c r="E1698" s="7"/>
      <c r="F1698" s="7"/>
      <c r="G1698" s="22"/>
      <c r="H1698" s="22"/>
      <c r="I1698" s="23"/>
      <c r="J1698" s="23"/>
      <c r="K1698" s="23"/>
      <c r="L1698" s="23"/>
      <c r="M1698" s="23"/>
      <c r="N1698" s="23"/>
      <c r="O1698" s="23"/>
      <c r="P1698" s="15"/>
      <c r="Q1698" s="15"/>
      <c r="R1698" s="24"/>
      <c r="S1698" s="41">
        <v>1</v>
      </c>
      <c r="T1698" s="24">
        <f t="shared" si="35"/>
        <v>0</v>
      </c>
      <c r="U1698" s="22"/>
      <c r="V1698" s="24"/>
      <c r="W1698" s="15"/>
      <c r="X1698" s="141"/>
      <c r="Y1698" s="141"/>
      <c r="Z1698" s="25"/>
    </row>
    <row r="1699" spans="1:26" x14ac:dyDescent="0.25">
      <c r="A1699" s="29">
        <v>1698</v>
      </c>
      <c r="B1699" s="1"/>
      <c r="C1699" s="1"/>
      <c r="D1699" s="10"/>
      <c r="E1699" s="7"/>
      <c r="F1699" s="7"/>
      <c r="G1699" s="22"/>
      <c r="H1699" s="22"/>
      <c r="I1699" s="23"/>
      <c r="J1699" s="23"/>
      <c r="K1699" s="23"/>
      <c r="L1699" s="23"/>
      <c r="M1699" s="23"/>
      <c r="N1699" s="23"/>
      <c r="O1699" s="23"/>
      <c r="P1699" s="15"/>
      <c r="Q1699" s="15"/>
      <c r="R1699" s="24"/>
      <c r="S1699" s="41">
        <v>1</v>
      </c>
      <c r="T1699" s="24">
        <f t="shared" si="35"/>
        <v>0</v>
      </c>
      <c r="U1699" s="22"/>
      <c r="V1699" s="24"/>
      <c r="W1699" s="15"/>
      <c r="X1699" s="141"/>
      <c r="Y1699" s="141"/>
      <c r="Z1699" s="25"/>
    </row>
    <row r="1700" spans="1:26" x14ac:dyDescent="0.25">
      <c r="A1700" s="29">
        <v>1699</v>
      </c>
      <c r="B1700" s="1"/>
      <c r="C1700" s="1"/>
      <c r="D1700" s="10"/>
      <c r="E1700" s="7"/>
      <c r="F1700" s="7"/>
      <c r="G1700" s="22"/>
      <c r="H1700" s="22"/>
      <c r="I1700" s="23"/>
      <c r="J1700" s="23"/>
      <c r="K1700" s="23"/>
      <c r="L1700" s="23"/>
      <c r="M1700" s="23"/>
      <c r="N1700" s="23"/>
      <c r="O1700" s="23"/>
      <c r="P1700" s="15"/>
      <c r="Q1700" s="15"/>
      <c r="R1700" s="24"/>
      <c r="S1700" s="41">
        <v>1</v>
      </c>
      <c r="T1700" s="24">
        <f t="shared" si="35"/>
        <v>0</v>
      </c>
      <c r="U1700" s="22"/>
      <c r="V1700" s="24"/>
      <c r="W1700" s="15"/>
      <c r="X1700" s="141"/>
      <c r="Y1700" s="141"/>
      <c r="Z1700" s="25"/>
    </row>
    <row r="1701" spans="1:26" x14ac:dyDescent="0.25">
      <c r="A1701" s="29">
        <v>1700</v>
      </c>
      <c r="B1701" s="1"/>
      <c r="C1701" s="1"/>
      <c r="D1701" s="10"/>
      <c r="E1701" s="7"/>
      <c r="F1701" s="7"/>
      <c r="G1701" s="22"/>
      <c r="H1701" s="22"/>
      <c r="I1701" s="23"/>
      <c r="J1701" s="23"/>
      <c r="K1701" s="23"/>
      <c r="L1701" s="23"/>
      <c r="M1701" s="23"/>
      <c r="N1701" s="23"/>
      <c r="O1701" s="23"/>
      <c r="P1701" s="15"/>
      <c r="Q1701" s="15"/>
      <c r="R1701" s="24"/>
      <c r="S1701" s="41">
        <v>1</v>
      </c>
      <c r="T1701" s="24">
        <f t="shared" si="35"/>
        <v>0</v>
      </c>
      <c r="U1701" s="22"/>
      <c r="V1701" s="24"/>
      <c r="W1701" s="15"/>
      <c r="X1701" s="141"/>
      <c r="Y1701" s="141"/>
      <c r="Z1701" s="25"/>
    </row>
    <row r="1702" spans="1:26" x14ac:dyDescent="0.25">
      <c r="A1702" s="29">
        <v>1701</v>
      </c>
      <c r="B1702" s="1"/>
      <c r="C1702" s="1"/>
      <c r="D1702" s="10"/>
      <c r="E1702" s="7"/>
      <c r="F1702" s="7"/>
      <c r="G1702" s="22"/>
      <c r="H1702" s="22"/>
      <c r="I1702" s="23"/>
      <c r="J1702" s="23"/>
      <c r="K1702" s="23"/>
      <c r="L1702" s="23"/>
      <c r="M1702" s="23"/>
      <c r="N1702" s="23"/>
      <c r="O1702" s="23"/>
      <c r="P1702" s="15"/>
      <c r="Q1702" s="15"/>
      <c r="R1702" s="24"/>
      <c r="S1702" s="41">
        <v>1</v>
      </c>
      <c r="T1702" s="24">
        <f t="shared" si="35"/>
        <v>0</v>
      </c>
      <c r="U1702" s="22"/>
      <c r="V1702" s="24"/>
      <c r="W1702" s="15"/>
      <c r="X1702" s="141"/>
      <c r="Y1702" s="141"/>
      <c r="Z1702" s="25"/>
    </row>
    <row r="1703" spans="1:26" x14ac:dyDescent="0.25">
      <c r="A1703" s="29">
        <v>1702</v>
      </c>
      <c r="B1703" s="1"/>
      <c r="C1703" s="1"/>
      <c r="D1703" s="10"/>
      <c r="E1703" s="7"/>
      <c r="F1703" s="7"/>
      <c r="G1703" s="22"/>
      <c r="H1703" s="22"/>
      <c r="I1703" s="23"/>
      <c r="J1703" s="23"/>
      <c r="K1703" s="23"/>
      <c r="L1703" s="23"/>
      <c r="M1703" s="23"/>
      <c r="N1703" s="23"/>
      <c r="O1703" s="23"/>
      <c r="P1703" s="15"/>
      <c r="Q1703" s="15"/>
      <c r="R1703" s="24"/>
      <c r="S1703" s="41">
        <v>1</v>
      </c>
      <c r="T1703" s="24">
        <f t="shared" si="35"/>
        <v>0</v>
      </c>
      <c r="U1703" s="22"/>
      <c r="V1703" s="24"/>
      <c r="W1703" s="15"/>
      <c r="X1703" s="141"/>
      <c r="Y1703" s="141"/>
      <c r="Z1703" s="25"/>
    </row>
    <row r="1704" spans="1:26" x14ac:dyDescent="0.25">
      <c r="A1704" s="29">
        <v>1703</v>
      </c>
      <c r="B1704" s="1"/>
      <c r="C1704" s="1"/>
      <c r="D1704" s="10"/>
      <c r="E1704" s="7"/>
      <c r="F1704" s="7"/>
      <c r="G1704" s="22"/>
      <c r="H1704" s="22"/>
      <c r="I1704" s="23"/>
      <c r="J1704" s="23"/>
      <c r="K1704" s="23"/>
      <c r="L1704" s="23"/>
      <c r="M1704" s="23"/>
      <c r="N1704" s="23"/>
      <c r="O1704" s="23"/>
      <c r="P1704" s="15"/>
      <c r="Q1704" s="15"/>
      <c r="R1704" s="24"/>
      <c r="S1704" s="41">
        <v>1</v>
      </c>
      <c r="T1704" s="24">
        <f t="shared" si="35"/>
        <v>0</v>
      </c>
      <c r="U1704" s="22"/>
      <c r="V1704" s="24"/>
      <c r="W1704" s="15"/>
      <c r="X1704" s="141"/>
      <c r="Y1704" s="141"/>
      <c r="Z1704" s="25"/>
    </row>
    <row r="1705" spans="1:26" x14ac:dyDescent="0.25">
      <c r="A1705" s="29">
        <v>1704</v>
      </c>
      <c r="B1705" s="1"/>
      <c r="C1705" s="1"/>
      <c r="D1705" s="10"/>
      <c r="E1705" s="7"/>
      <c r="F1705" s="7"/>
      <c r="G1705" s="22"/>
      <c r="H1705" s="22"/>
      <c r="I1705" s="23"/>
      <c r="J1705" s="23"/>
      <c r="K1705" s="23"/>
      <c r="L1705" s="23"/>
      <c r="M1705" s="23"/>
      <c r="N1705" s="23"/>
      <c r="O1705" s="23"/>
      <c r="P1705" s="15"/>
      <c r="Q1705" s="15"/>
      <c r="R1705" s="24"/>
      <c r="S1705" s="41">
        <v>1</v>
      </c>
      <c r="T1705" s="24">
        <f t="shared" si="35"/>
        <v>0</v>
      </c>
      <c r="U1705" s="22"/>
      <c r="V1705" s="24"/>
      <c r="W1705" s="15"/>
      <c r="X1705" s="141"/>
      <c r="Y1705" s="141"/>
      <c r="Z1705" s="25"/>
    </row>
    <row r="1706" spans="1:26" x14ac:dyDescent="0.25">
      <c r="A1706" s="29">
        <v>1705</v>
      </c>
      <c r="B1706" s="1"/>
      <c r="C1706" s="1"/>
      <c r="D1706" s="10"/>
      <c r="E1706" s="7"/>
      <c r="F1706" s="7"/>
      <c r="G1706" s="22"/>
      <c r="H1706" s="22"/>
      <c r="I1706" s="23"/>
      <c r="J1706" s="23"/>
      <c r="K1706" s="23"/>
      <c r="L1706" s="23"/>
      <c r="M1706" s="23"/>
      <c r="N1706" s="23"/>
      <c r="O1706" s="23"/>
      <c r="P1706" s="15"/>
      <c r="Q1706" s="15"/>
      <c r="R1706" s="24"/>
      <c r="S1706" s="41">
        <v>1</v>
      </c>
      <c r="T1706" s="24">
        <f t="shared" si="35"/>
        <v>0</v>
      </c>
      <c r="U1706" s="22"/>
      <c r="V1706" s="24"/>
      <c r="W1706" s="15"/>
      <c r="X1706" s="141"/>
      <c r="Y1706" s="141"/>
      <c r="Z1706" s="25"/>
    </row>
    <row r="1707" spans="1:26" x14ac:dyDescent="0.25">
      <c r="A1707" s="29">
        <v>1706</v>
      </c>
      <c r="B1707" s="1"/>
      <c r="C1707" s="1"/>
      <c r="D1707" s="10"/>
      <c r="E1707" s="7"/>
      <c r="F1707" s="7"/>
      <c r="G1707" s="22"/>
      <c r="H1707" s="22"/>
      <c r="I1707" s="23"/>
      <c r="J1707" s="23"/>
      <c r="K1707" s="23"/>
      <c r="L1707" s="23"/>
      <c r="M1707" s="23"/>
      <c r="N1707" s="23"/>
      <c r="O1707" s="23"/>
      <c r="P1707" s="15"/>
      <c r="Q1707" s="15"/>
      <c r="R1707" s="24"/>
      <c r="S1707" s="41">
        <v>1</v>
      </c>
      <c r="T1707" s="24">
        <f t="shared" si="35"/>
        <v>0</v>
      </c>
      <c r="U1707" s="22"/>
      <c r="V1707" s="24"/>
      <c r="W1707" s="15"/>
      <c r="X1707" s="141"/>
      <c r="Y1707" s="141"/>
      <c r="Z1707" s="25"/>
    </row>
    <row r="1708" spans="1:26" x14ac:dyDescent="0.25">
      <c r="A1708" s="29">
        <v>1707</v>
      </c>
      <c r="B1708" s="1"/>
      <c r="C1708" s="1"/>
      <c r="D1708" s="10"/>
      <c r="E1708" s="7"/>
      <c r="F1708" s="7"/>
      <c r="G1708" s="22"/>
      <c r="H1708" s="22"/>
      <c r="I1708" s="23"/>
      <c r="J1708" s="23"/>
      <c r="K1708" s="23"/>
      <c r="L1708" s="23"/>
      <c r="M1708" s="23"/>
      <c r="N1708" s="23"/>
      <c r="O1708" s="23"/>
      <c r="P1708" s="15"/>
      <c r="Q1708" s="15"/>
      <c r="R1708" s="24"/>
      <c r="S1708" s="41">
        <v>1</v>
      </c>
      <c r="T1708" s="24">
        <f t="shared" si="35"/>
        <v>0</v>
      </c>
      <c r="U1708" s="22"/>
      <c r="V1708" s="24"/>
      <c r="W1708" s="15"/>
      <c r="X1708" s="141"/>
      <c r="Y1708" s="141"/>
      <c r="Z1708" s="25"/>
    </row>
    <row r="1709" spans="1:26" x14ac:dyDescent="0.25">
      <c r="A1709" s="29">
        <v>1708</v>
      </c>
      <c r="B1709" s="1"/>
      <c r="C1709" s="1"/>
      <c r="D1709" s="10"/>
      <c r="E1709" s="7"/>
      <c r="F1709" s="7"/>
      <c r="G1709" s="22"/>
      <c r="H1709" s="22"/>
      <c r="I1709" s="23"/>
      <c r="J1709" s="23"/>
      <c r="K1709" s="23"/>
      <c r="L1709" s="23"/>
      <c r="M1709" s="23"/>
      <c r="N1709" s="23"/>
      <c r="O1709" s="23"/>
      <c r="P1709" s="15"/>
      <c r="Q1709" s="15"/>
      <c r="R1709" s="24"/>
      <c r="S1709" s="41">
        <v>1</v>
      </c>
      <c r="T1709" s="24">
        <f t="shared" si="35"/>
        <v>0</v>
      </c>
      <c r="U1709" s="22"/>
      <c r="V1709" s="24"/>
      <c r="W1709" s="15"/>
      <c r="X1709" s="141"/>
      <c r="Y1709" s="141"/>
      <c r="Z1709" s="25"/>
    </row>
    <row r="1710" spans="1:26" x14ac:dyDescent="0.25">
      <c r="A1710" s="29">
        <v>1709</v>
      </c>
      <c r="B1710" s="1"/>
      <c r="C1710" s="1"/>
      <c r="D1710" s="10"/>
      <c r="E1710" s="7"/>
      <c r="F1710" s="7"/>
      <c r="G1710" s="22"/>
      <c r="H1710" s="22"/>
      <c r="I1710" s="23"/>
      <c r="J1710" s="23"/>
      <c r="K1710" s="23"/>
      <c r="L1710" s="23"/>
      <c r="M1710" s="23"/>
      <c r="N1710" s="23"/>
      <c r="O1710" s="23"/>
      <c r="P1710" s="15"/>
      <c r="Q1710" s="15"/>
      <c r="R1710" s="24"/>
      <c r="S1710" s="41">
        <v>1</v>
      </c>
      <c r="T1710" s="24">
        <f t="shared" si="35"/>
        <v>0</v>
      </c>
      <c r="U1710" s="22"/>
      <c r="V1710" s="24"/>
      <c r="W1710" s="15"/>
      <c r="X1710" s="141"/>
      <c r="Y1710" s="141"/>
      <c r="Z1710" s="25"/>
    </row>
    <row r="1711" spans="1:26" x14ac:dyDescent="0.25">
      <c r="A1711" s="29">
        <v>1710</v>
      </c>
      <c r="B1711" s="1"/>
      <c r="C1711" s="1"/>
      <c r="D1711" s="10"/>
      <c r="E1711" s="7"/>
      <c r="F1711" s="7"/>
      <c r="G1711" s="22"/>
      <c r="H1711" s="22"/>
      <c r="I1711" s="23"/>
      <c r="J1711" s="23"/>
      <c r="K1711" s="23"/>
      <c r="L1711" s="23"/>
      <c r="M1711" s="23"/>
      <c r="N1711" s="23"/>
      <c r="O1711" s="23"/>
      <c r="P1711" s="15"/>
      <c r="Q1711" s="15"/>
      <c r="R1711" s="24"/>
      <c r="S1711" s="41">
        <v>1</v>
      </c>
      <c r="T1711" s="24">
        <f t="shared" si="35"/>
        <v>0</v>
      </c>
      <c r="U1711" s="22"/>
      <c r="V1711" s="24"/>
      <c r="W1711" s="15"/>
      <c r="X1711" s="141"/>
      <c r="Y1711" s="141"/>
      <c r="Z1711" s="25"/>
    </row>
    <row r="1712" spans="1:26" x14ac:dyDescent="0.25">
      <c r="A1712" s="29">
        <v>1711</v>
      </c>
      <c r="B1712" s="1"/>
      <c r="C1712" s="1"/>
      <c r="D1712" s="10"/>
      <c r="E1712" s="7"/>
      <c r="F1712" s="7"/>
      <c r="G1712" s="22"/>
      <c r="H1712" s="22"/>
      <c r="I1712" s="23"/>
      <c r="J1712" s="23"/>
      <c r="K1712" s="23"/>
      <c r="L1712" s="23"/>
      <c r="M1712" s="23"/>
      <c r="N1712" s="23"/>
      <c r="O1712" s="23"/>
      <c r="P1712" s="15"/>
      <c r="Q1712" s="15"/>
      <c r="R1712" s="24"/>
      <c r="S1712" s="41">
        <v>1</v>
      </c>
      <c r="T1712" s="24">
        <f t="shared" si="35"/>
        <v>0</v>
      </c>
      <c r="U1712" s="22"/>
      <c r="V1712" s="24"/>
      <c r="W1712" s="15"/>
      <c r="X1712" s="141"/>
      <c r="Y1712" s="141"/>
      <c r="Z1712" s="25"/>
    </row>
    <row r="1713" spans="1:26" x14ac:dyDescent="0.25">
      <c r="A1713" s="29">
        <v>1712</v>
      </c>
      <c r="B1713" s="1"/>
      <c r="C1713" s="1"/>
      <c r="D1713" s="10"/>
      <c r="E1713" s="7"/>
      <c r="F1713" s="7"/>
      <c r="G1713" s="22"/>
      <c r="H1713" s="22"/>
      <c r="I1713" s="23"/>
      <c r="J1713" s="23"/>
      <c r="K1713" s="23"/>
      <c r="L1713" s="23"/>
      <c r="M1713" s="23"/>
      <c r="N1713" s="23"/>
      <c r="O1713" s="23"/>
      <c r="P1713" s="15"/>
      <c r="Q1713" s="15"/>
      <c r="R1713" s="24"/>
      <c r="S1713" s="41">
        <v>1</v>
      </c>
      <c r="T1713" s="24">
        <f t="shared" si="35"/>
        <v>0</v>
      </c>
      <c r="U1713" s="22"/>
      <c r="V1713" s="24"/>
      <c r="W1713" s="15"/>
      <c r="X1713" s="141"/>
      <c r="Y1713" s="141"/>
      <c r="Z1713" s="25"/>
    </row>
    <row r="1714" spans="1:26" x14ac:dyDescent="0.25">
      <c r="A1714" s="29">
        <v>1713</v>
      </c>
      <c r="B1714" s="1"/>
      <c r="C1714" s="1"/>
      <c r="D1714" s="10"/>
      <c r="E1714" s="7"/>
      <c r="F1714" s="7"/>
      <c r="G1714" s="22"/>
      <c r="H1714" s="22"/>
      <c r="I1714" s="23"/>
      <c r="J1714" s="23"/>
      <c r="K1714" s="23"/>
      <c r="L1714" s="23"/>
      <c r="M1714" s="23"/>
      <c r="N1714" s="23"/>
      <c r="O1714" s="23"/>
      <c r="P1714" s="15"/>
      <c r="Q1714" s="15"/>
      <c r="R1714" s="24"/>
      <c r="S1714" s="41">
        <v>1</v>
      </c>
      <c r="T1714" s="24">
        <f t="shared" si="35"/>
        <v>0</v>
      </c>
      <c r="U1714" s="22"/>
      <c r="V1714" s="24"/>
      <c r="W1714" s="15"/>
      <c r="X1714" s="141"/>
      <c r="Y1714" s="141"/>
      <c r="Z1714" s="25"/>
    </row>
    <row r="1715" spans="1:26" x14ac:dyDescent="0.25">
      <c r="A1715" s="29">
        <v>1714</v>
      </c>
      <c r="B1715" s="1"/>
      <c r="C1715" s="1"/>
      <c r="D1715" s="10"/>
      <c r="E1715" s="7"/>
      <c r="F1715" s="7"/>
      <c r="G1715" s="22"/>
      <c r="H1715" s="22"/>
      <c r="I1715" s="23"/>
      <c r="J1715" s="23"/>
      <c r="K1715" s="23"/>
      <c r="L1715" s="23"/>
      <c r="M1715" s="23"/>
      <c r="N1715" s="23"/>
      <c r="O1715" s="23"/>
      <c r="P1715" s="15"/>
      <c r="Q1715" s="15"/>
      <c r="R1715" s="24"/>
      <c r="S1715" s="41">
        <v>1</v>
      </c>
      <c r="T1715" s="24">
        <f t="shared" si="35"/>
        <v>0</v>
      </c>
      <c r="U1715" s="22"/>
      <c r="V1715" s="24"/>
      <c r="W1715" s="15"/>
      <c r="X1715" s="141"/>
      <c r="Y1715" s="141"/>
      <c r="Z1715" s="25"/>
    </row>
    <row r="1716" spans="1:26" x14ac:dyDescent="0.25">
      <c r="A1716" s="29">
        <v>1715</v>
      </c>
      <c r="B1716" s="1"/>
      <c r="C1716" s="1"/>
      <c r="D1716" s="10"/>
      <c r="E1716" s="7"/>
      <c r="F1716" s="7"/>
      <c r="G1716" s="22"/>
      <c r="H1716" s="22"/>
      <c r="I1716" s="23"/>
      <c r="J1716" s="23"/>
      <c r="K1716" s="23"/>
      <c r="L1716" s="23"/>
      <c r="M1716" s="23"/>
      <c r="N1716" s="23"/>
      <c r="O1716" s="23"/>
      <c r="P1716" s="15"/>
      <c r="Q1716" s="15"/>
      <c r="R1716" s="24"/>
      <c r="S1716" s="41">
        <v>1</v>
      </c>
      <c r="T1716" s="24">
        <f t="shared" si="35"/>
        <v>0</v>
      </c>
      <c r="U1716" s="22"/>
      <c r="V1716" s="24"/>
      <c r="W1716" s="15"/>
      <c r="X1716" s="141"/>
      <c r="Y1716" s="141"/>
      <c r="Z1716" s="25"/>
    </row>
    <row r="1717" spans="1:26" x14ac:dyDescent="0.25">
      <c r="A1717" s="29">
        <v>1716</v>
      </c>
      <c r="B1717" s="1"/>
      <c r="C1717" s="1"/>
      <c r="D1717" s="10"/>
      <c r="E1717" s="7"/>
      <c r="F1717" s="7"/>
      <c r="G1717" s="22"/>
      <c r="H1717" s="22"/>
      <c r="I1717" s="23"/>
      <c r="J1717" s="23"/>
      <c r="K1717" s="23"/>
      <c r="L1717" s="23"/>
      <c r="M1717" s="23"/>
      <c r="N1717" s="23"/>
      <c r="O1717" s="23"/>
      <c r="P1717" s="15"/>
      <c r="Q1717" s="15"/>
      <c r="R1717" s="24"/>
      <c r="S1717" s="41">
        <v>1</v>
      </c>
      <c r="T1717" s="24">
        <f t="shared" si="35"/>
        <v>0</v>
      </c>
      <c r="U1717" s="22"/>
      <c r="V1717" s="24"/>
      <c r="W1717" s="15"/>
      <c r="X1717" s="141"/>
      <c r="Y1717" s="141"/>
      <c r="Z1717" s="25"/>
    </row>
    <row r="1718" spans="1:26" x14ac:dyDescent="0.25">
      <c r="A1718" s="29">
        <v>1717</v>
      </c>
      <c r="B1718" s="1"/>
      <c r="C1718" s="1"/>
      <c r="D1718" s="10"/>
      <c r="E1718" s="7"/>
      <c r="F1718" s="7"/>
      <c r="G1718" s="22"/>
      <c r="H1718" s="22"/>
      <c r="I1718" s="23"/>
      <c r="J1718" s="23"/>
      <c r="K1718" s="23"/>
      <c r="L1718" s="23"/>
      <c r="M1718" s="23"/>
      <c r="N1718" s="23"/>
      <c r="O1718" s="23"/>
      <c r="P1718" s="15"/>
      <c r="Q1718" s="15"/>
      <c r="R1718" s="24"/>
      <c r="S1718" s="41">
        <v>1</v>
      </c>
      <c r="T1718" s="24">
        <f t="shared" si="35"/>
        <v>0</v>
      </c>
      <c r="U1718" s="22"/>
      <c r="V1718" s="24"/>
      <c r="W1718" s="15"/>
      <c r="X1718" s="141"/>
      <c r="Y1718" s="141"/>
      <c r="Z1718" s="25"/>
    </row>
    <row r="1719" spans="1:26" x14ac:dyDescent="0.25">
      <c r="A1719" s="29">
        <v>1718</v>
      </c>
      <c r="B1719" s="1"/>
      <c r="C1719" s="1"/>
      <c r="D1719" s="10"/>
      <c r="E1719" s="7"/>
      <c r="F1719" s="7"/>
      <c r="G1719" s="22"/>
      <c r="H1719" s="22"/>
      <c r="I1719" s="23"/>
      <c r="J1719" s="23"/>
      <c r="K1719" s="23"/>
      <c r="L1719" s="23"/>
      <c r="M1719" s="23"/>
      <c r="N1719" s="23"/>
      <c r="O1719" s="23"/>
      <c r="P1719" s="15"/>
      <c r="Q1719" s="15"/>
      <c r="R1719" s="24"/>
      <c r="S1719" s="41">
        <v>1</v>
      </c>
      <c r="T1719" s="24">
        <f t="shared" si="35"/>
        <v>0</v>
      </c>
      <c r="U1719" s="22"/>
      <c r="V1719" s="24"/>
      <c r="W1719" s="15"/>
      <c r="X1719" s="141"/>
      <c r="Y1719" s="141"/>
      <c r="Z1719" s="25"/>
    </row>
    <row r="1720" spans="1:26" x14ac:dyDescent="0.25">
      <c r="A1720" s="29">
        <v>1719</v>
      </c>
      <c r="B1720" s="1"/>
      <c r="C1720" s="1"/>
      <c r="D1720" s="10"/>
      <c r="E1720" s="7"/>
      <c r="F1720" s="7"/>
      <c r="G1720" s="22"/>
      <c r="H1720" s="22"/>
      <c r="I1720" s="23"/>
      <c r="J1720" s="23"/>
      <c r="K1720" s="23"/>
      <c r="L1720" s="23"/>
      <c r="M1720" s="23"/>
      <c r="N1720" s="23"/>
      <c r="O1720" s="23"/>
      <c r="P1720" s="15"/>
      <c r="Q1720" s="15"/>
      <c r="R1720" s="24"/>
      <c r="S1720" s="41">
        <v>1</v>
      </c>
      <c r="T1720" s="24">
        <f t="shared" si="35"/>
        <v>0</v>
      </c>
      <c r="U1720" s="22"/>
      <c r="V1720" s="24"/>
      <c r="W1720" s="15"/>
      <c r="X1720" s="141"/>
      <c r="Y1720" s="141"/>
      <c r="Z1720" s="25"/>
    </row>
    <row r="1721" spans="1:26" x14ac:dyDescent="0.25">
      <c r="A1721" s="29">
        <v>1720</v>
      </c>
      <c r="B1721" s="1"/>
      <c r="C1721" s="1"/>
      <c r="D1721" s="10"/>
      <c r="E1721" s="7"/>
      <c r="F1721" s="7"/>
      <c r="G1721" s="22"/>
      <c r="H1721" s="22"/>
      <c r="I1721" s="23"/>
      <c r="J1721" s="23"/>
      <c r="K1721" s="23"/>
      <c r="L1721" s="23"/>
      <c r="M1721" s="23"/>
      <c r="N1721" s="23"/>
      <c r="O1721" s="23"/>
      <c r="P1721" s="15"/>
      <c r="Q1721" s="15"/>
      <c r="R1721" s="24"/>
      <c r="S1721" s="41">
        <v>1</v>
      </c>
      <c r="T1721" s="24">
        <f t="shared" si="35"/>
        <v>0</v>
      </c>
      <c r="U1721" s="22"/>
      <c r="V1721" s="24"/>
      <c r="W1721" s="15"/>
      <c r="X1721" s="141"/>
      <c r="Y1721" s="141"/>
      <c r="Z1721" s="25"/>
    </row>
    <row r="1722" spans="1:26" x14ac:dyDescent="0.25">
      <c r="A1722" s="29">
        <v>1721</v>
      </c>
      <c r="B1722" s="1"/>
      <c r="C1722" s="1"/>
      <c r="D1722" s="10"/>
      <c r="E1722" s="7"/>
      <c r="F1722" s="7"/>
      <c r="G1722" s="22"/>
      <c r="H1722" s="22"/>
      <c r="I1722" s="23"/>
      <c r="J1722" s="23"/>
      <c r="K1722" s="23"/>
      <c r="L1722" s="23"/>
      <c r="M1722" s="23"/>
      <c r="N1722" s="23"/>
      <c r="O1722" s="23"/>
      <c r="P1722" s="15"/>
      <c r="Q1722" s="15"/>
      <c r="R1722" s="24"/>
      <c r="S1722" s="41">
        <v>1</v>
      </c>
      <c r="T1722" s="24">
        <f t="shared" si="35"/>
        <v>0</v>
      </c>
      <c r="U1722" s="22"/>
      <c r="V1722" s="24"/>
      <c r="W1722" s="15"/>
      <c r="X1722" s="141"/>
      <c r="Y1722" s="141"/>
      <c r="Z1722" s="25"/>
    </row>
    <row r="1723" spans="1:26" x14ac:dyDescent="0.25">
      <c r="A1723" s="29">
        <v>1722</v>
      </c>
      <c r="B1723" s="1"/>
      <c r="C1723" s="1"/>
      <c r="D1723" s="10"/>
      <c r="E1723" s="7"/>
      <c r="F1723" s="7"/>
      <c r="G1723" s="22"/>
      <c r="H1723" s="22"/>
      <c r="I1723" s="23"/>
      <c r="J1723" s="23"/>
      <c r="K1723" s="23"/>
      <c r="L1723" s="23"/>
      <c r="M1723" s="23"/>
      <c r="N1723" s="23"/>
      <c r="O1723" s="23"/>
      <c r="P1723" s="15"/>
      <c r="Q1723" s="15"/>
      <c r="R1723" s="24"/>
      <c r="S1723" s="41">
        <v>1</v>
      </c>
      <c r="T1723" s="24">
        <f t="shared" si="35"/>
        <v>0</v>
      </c>
      <c r="U1723" s="22"/>
      <c r="V1723" s="24"/>
      <c r="W1723" s="15"/>
      <c r="X1723" s="141"/>
      <c r="Y1723" s="141"/>
      <c r="Z1723" s="25"/>
    </row>
    <row r="1724" spans="1:26" x14ac:dyDescent="0.25">
      <c r="A1724" s="29">
        <v>1723</v>
      </c>
      <c r="B1724" s="1"/>
      <c r="C1724" s="1"/>
      <c r="D1724" s="10"/>
      <c r="E1724" s="7"/>
      <c r="F1724" s="7"/>
      <c r="G1724" s="22"/>
      <c r="H1724" s="22"/>
      <c r="I1724" s="23"/>
      <c r="J1724" s="23"/>
      <c r="K1724" s="23"/>
      <c r="L1724" s="23"/>
      <c r="M1724" s="23"/>
      <c r="N1724" s="23"/>
      <c r="O1724" s="23"/>
      <c r="P1724" s="15"/>
      <c r="Q1724" s="15"/>
      <c r="R1724" s="24"/>
      <c r="S1724" s="41">
        <v>1</v>
      </c>
      <c r="T1724" s="24">
        <f t="shared" si="35"/>
        <v>0</v>
      </c>
      <c r="U1724" s="22"/>
      <c r="V1724" s="24"/>
      <c r="W1724" s="15"/>
      <c r="X1724" s="141"/>
      <c r="Y1724" s="141"/>
      <c r="Z1724" s="25"/>
    </row>
    <row r="1725" spans="1:26" x14ac:dyDescent="0.25">
      <c r="A1725" s="29">
        <v>1724</v>
      </c>
      <c r="B1725" s="1"/>
      <c r="C1725" s="1"/>
      <c r="D1725" s="10"/>
      <c r="E1725" s="7"/>
      <c r="F1725" s="7"/>
      <c r="G1725" s="22"/>
      <c r="H1725" s="22"/>
      <c r="I1725" s="23"/>
      <c r="J1725" s="23"/>
      <c r="K1725" s="23"/>
      <c r="L1725" s="23"/>
      <c r="M1725" s="23"/>
      <c r="N1725" s="23"/>
      <c r="O1725" s="23"/>
      <c r="P1725" s="15"/>
      <c r="Q1725" s="15"/>
      <c r="R1725" s="24"/>
      <c r="S1725" s="41">
        <v>1</v>
      </c>
      <c r="T1725" s="24">
        <f t="shared" si="35"/>
        <v>0</v>
      </c>
      <c r="U1725" s="22"/>
      <c r="V1725" s="24"/>
      <c r="W1725" s="15"/>
      <c r="X1725" s="141"/>
      <c r="Y1725" s="141"/>
      <c r="Z1725" s="25"/>
    </row>
    <row r="1726" spans="1:26" x14ac:dyDescent="0.25">
      <c r="A1726" s="29">
        <v>1725</v>
      </c>
      <c r="B1726" s="1"/>
      <c r="C1726" s="1"/>
      <c r="D1726" s="10"/>
      <c r="E1726" s="7"/>
      <c r="F1726" s="7"/>
      <c r="G1726" s="22"/>
      <c r="H1726" s="22"/>
      <c r="I1726" s="23"/>
      <c r="J1726" s="23"/>
      <c r="K1726" s="23"/>
      <c r="L1726" s="23"/>
      <c r="M1726" s="23"/>
      <c r="N1726" s="23"/>
      <c r="O1726" s="23"/>
      <c r="P1726" s="15"/>
      <c r="Q1726" s="15"/>
      <c r="R1726" s="24"/>
      <c r="S1726" s="41">
        <v>1</v>
      </c>
      <c r="T1726" s="24">
        <f t="shared" si="35"/>
        <v>0</v>
      </c>
      <c r="U1726" s="22"/>
      <c r="V1726" s="24"/>
      <c r="W1726" s="15"/>
      <c r="X1726" s="141"/>
      <c r="Y1726" s="141"/>
      <c r="Z1726" s="25"/>
    </row>
    <row r="1727" spans="1:26" x14ac:dyDescent="0.25">
      <c r="A1727" s="29">
        <v>1726</v>
      </c>
      <c r="B1727" s="1"/>
      <c r="C1727" s="1"/>
      <c r="D1727" s="10"/>
      <c r="E1727" s="7"/>
      <c r="F1727" s="7"/>
      <c r="G1727" s="22"/>
      <c r="H1727" s="22"/>
      <c r="I1727" s="23"/>
      <c r="J1727" s="23"/>
      <c r="K1727" s="23"/>
      <c r="L1727" s="23"/>
      <c r="M1727" s="23"/>
      <c r="N1727" s="23"/>
      <c r="O1727" s="23"/>
      <c r="P1727" s="15"/>
      <c r="Q1727" s="15"/>
      <c r="R1727" s="24"/>
      <c r="S1727" s="41">
        <v>1</v>
      </c>
      <c r="T1727" s="24">
        <f t="shared" si="35"/>
        <v>0</v>
      </c>
      <c r="U1727" s="22"/>
      <c r="V1727" s="24"/>
      <c r="W1727" s="15"/>
      <c r="X1727" s="141"/>
      <c r="Y1727" s="141"/>
      <c r="Z1727" s="25"/>
    </row>
    <row r="1728" spans="1:26" x14ac:dyDescent="0.25">
      <c r="A1728" s="29">
        <v>1727</v>
      </c>
      <c r="B1728" s="1"/>
      <c r="C1728" s="1"/>
      <c r="D1728" s="10"/>
      <c r="E1728" s="7"/>
      <c r="F1728" s="7"/>
      <c r="G1728" s="22"/>
      <c r="H1728" s="22"/>
      <c r="I1728" s="23"/>
      <c r="J1728" s="23"/>
      <c r="K1728" s="23"/>
      <c r="L1728" s="23"/>
      <c r="M1728" s="23"/>
      <c r="N1728" s="23"/>
      <c r="O1728" s="23"/>
      <c r="P1728" s="15"/>
      <c r="Q1728" s="15"/>
      <c r="R1728" s="24"/>
      <c r="S1728" s="41">
        <v>1</v>
      </c>
      <c r="T1728" s="24">
        <f t="shared" si="35"/>
        <v>0</v>
      </c>
      <c r="U1728" s="22"/>
      <c r="V1728" s="24"/>
      <c r="W1728" s="15"/>
      <c r="X1728" s="141"/>
      <c r="Y1728" s="141"/>
      <c r="Z1728" s="25"/>
    </row>
    <row r="1729" spans="1:26" x14ac:dyDescent="0.25">
      <c r="A1729" s="29">
        <v>1728</v>
      </c>
      <c r="B1729" s="1"/>
      <c r="C1729" s="1"/>
      <c r="D1729" s="10"/>
      <c r="E1729" s="7"/>
      <c r="F1729" s="7"/>
      <c r="G1729" s="22"/>
      <c r="H1729" s="22"/>
      <c r="I1729" s="23"/>
      <c r="J1729" s="23"/>
      <c r="K1729" s="23"/>
      <c r="L1729" s="23"/>
      <c r="M1729" s="23"/>
      <c r="N1729" s="23"/>
      <c r="O1729" s="23"/>
      <c r="P1729" s="15"/>
      <c r="Q1729" s="15"/>
      <c r="R1729" s="24"/>
      <c r="S1729" s="41">
        <v>1</v>
      </c>
      <c r="T1729" s="24">
        <f t="shared" si="35"/>
        <v>0</v>
      </c>
      <c r="U1729" s="22"/>
      <c r="V1729" s="24"/>
      <c r="W1729" s="15"/>
      <c r="X1729" s="141"/>
      <c r="Y1729" s="141"/>
      <c r="Z1729" s="25"/>
    </row>
    <row r="1730" spans="1:26" x14ac:dyDescent="0.25">
      <c r="A1730" s="29">
        <v>1729</v>
      </c>
      <c r="B1730" s="1"/>
      <c r="C1730" s="1"/>
      <c r="D1730" s="10"/>
      <c r="E1730" s="7"/>
      <c r="F1730" s="7"/>
      <c r="G1730" s="22"/>
      <c r="H1730" s="22"/>
      <c r="I1730" s="23"/>
      <c r="J1730" s="23"/>
      <c r="K1730" s="23"/>
      <c r="L1730" s="23"/>
      <c r="M1730" s="23"/>
      <c r="N1730" s="23"/>
      <c r="O1730" s="23"/>
      <c r="P1730" s="15"/>
      <c r="Q1730" s="15"/>
      <c r="R1730" s="24"/>
      <c r="S1730" s="41">
        <v>1</v>
      </c>
      <c r="T1730" s="24">
        <f t="shared" si="35"/>
        <v>0</v>
      </c>
      <c r="U1730" s="22"/>
      <c r="V1730" s="24"/>
      <c r="W1730" s="15"/>
      <c r="X1730" s="141"/>
      <c r="Y1730" s="141"/>
      <c r="Z1730" s="25"/>
    </row>
    <row r="1731" spans="1:26" x14ac:dyDescent="0.25">
      <c r="A1731" s="29">
        <v>1730</v>
      </c>
      <c r="B1731" s="1"/>
      <c r="C1731" s="1"/>
      <c r="D1731" s="10"/>
      <c r="E1731" s="7"/>
      <c r="F1731" s="7"/>
      <c r="G1731" s="22"/>
      <c r="H1731" s="22"/>
      <c r="I1731" s="23"/>
      <c r="J1731" s="23"/>
      <c r="K1731" s="23"/>
      <c r="L1731" s="23"/>
      <c r="M1731" s="23"/>
      <c r="N1731" s="23"/>
      <c r="O1731" s="23"/>
      <c r="P1731" s="15"/>
      <c r="Q1731" s="15"/>
      <c r="R1731" s="24"/>
      <c r="S1731" s="41">
        <v>1</v>
      </c>
      <c r="T1731" s="24">
        <f t="shared" si="35"/>
        <v>0</v>
      </c>
      <c r="U1731" s="22"/>
      <c r="V1731" s="24"/>
      <c r="W1731" s="15"/>
      <c r="X1731" s="141"/>
      <c r="Y1731" s="141"/>
      <c r="Z1731" s="25"/>
    </row>
    <row r="1732" spans="1:26" x14ac:dyDescent="0.25">
      <c r="A1732" s="29">
        <v>1731</v>
      </c>
      <c r="B1732" s="1"/>
      <c r="C1732" s="1"/>
      <c r="D1732" s="10"/>
      <c r="E1732" s="7"/>
      <c r="F1732" s="7"/>
      <c r="G1732" s="22"/>
      <c r="H1732" s="22"/>
      <c r="I1732" s="23"/>
      <c r="J1732" s="23"/>
      <c r="K1732" s="23"/>
      <c r="L1732" s="23"/>
      <c r="M1732" s="23"/>
      <c r="N1732" s="23"/>
      <c r="O1732" s="23"/>
      <c r="P1732" s="15"/>
      <c r="Q1732" s="15"/>
      <c r="R1732" s="24"/>
      <c r="S1732" s="41">
        <v>1</v>
      </c>
      <c r="T1732" s="24">
        <f t="shared" si="35"/>
        <v>0</v>
      </c>
      <c r="U1732" s="22"/>
      <c r="V1732" s="24"/>
      <c r="W1732" s="15"/>
      <c r="X1732" s="141"/>
      <c r="Y1732" s="141"/>
      <c r="Z1732" s="25"/>
    </row>
    <row r="1733" spans="1:26" x14ac:dyDescent="0.25">
      <c r="A1733" s="29">
        <v>1732</v>
      </c>
      <c r="B1733" s="1"/>
      <c r="C1733" s="1"/>
      <c r="D1733" s="10"/>
      <c r="E1733" s="7"/>
      <c r="F1733" s="7"/>
      <c r="G1733" s="22"/>
      <c r="H1733" s="22"/>
      <c r="I1733" s="23"/>
      <c r="J1733" s="23"/>
      <c r="K1733" s="23"/>
      <c r="L1733" s="23"/>
      <c r="M1733" s="23"/>
      <c r="N1733" s="23"/>
      <c r="O1733" s="23"/>
      <c r="P1733" s="15"/>
      <c r="Q1733" s="15"/>
      <c r="R1733" s="24"/>
      <c r="S1733" s="41">
        <v>1</v>
      </c>
      <c r="T1733" s="24">
        <f t="shared" si="35"/>
        <v>0</v>
      </c>
      <c r="U1733" s="22"/>
      <c r="V1733" s="24"/>
      <c r="W1733" s="15"/>
      <c r="X1733" s="141"/>
      <c r="Y1733" s="141"/>
      <c r="Z1733" s="25"/>
    </row>
    <row r="1734" spans="1:26" x14ac:dyDescent="0.25">
      <c r="A1734" s="29">
        <v>1733</v>
      </c>
      <c r="B1734" s="1"/>
      <c r="C1734" s="1"/>
      <c r="D1734" s="10"/>
      <c r="E1734" s="7"/>
      <c r="F1734" s="7"/>
      <c r="G1734" s="22"/>
      <c r="H1734" s="22"/>
      <c r="I1734" s="23"/>
      <c r="J1734" s="23"/>
      <c r="K1734" s="23"/>
      <c r="L1734" s="23"/>
      <c r="M1734" s="23"/>
      <c r="N1734" s="23"/>
      <c r="O1734" s="23"/>
      <c r="P1734" s="15"/>
      <c r="Q1734" s="15"/>
      <c r="R1734" s="24"/>
      <c r="S1734" s="41">
        <v>1</v>
      </c>
      <c r="T1734" s="24">
        <f t="shared" si="35"/>
        <v>0</v>
      </c>
      <c r="U1734" s="22"/>
      <c r="V1734" s="24"/>
      <c r="W1734" s="15"/>
      <c r="X1734" s="141"/>
      <c r="Y1734" s="141"/>
      <c r="Z1734" s="25"/>
    </row>
    <row r="1735" spans="1:26" x14ac:dyDescent="0.25">
      <c r="A1735" s="29">
        <v>1734</v>
      </c>
      <c r="B1735" s="1"/>
      <c r="C1735" s="1"/>
      <c r="D1735" s="10"/>
      <c r="E1735" s="7"/>
      <c r="F1735" s="7"/>
      <c r="G1735" s="22"/>
      <c r="H1735" s="22"/>
      <c r="I1735" s="23"/>
      <c r="J1735" s="23"/>
      <c r="K1735" s="23"/>
      <c r="L1735" s="23"/>
      <c r="M1735" s="23"/>
      <c r="N1735" s="23"/>
      <c r="O1735" s="23"/>
      <c r="P1735" s="15"/>
      <c r="Q1735" s="15"/>
      <c r="R1735" s="24"/>
      <c r="S1735" s="41">
        <v>1</v>
      </c>
      <c r="T1735" s="24">
        <f t="shared" si="35"/>
        <v>0</v>
      </c>
      <c r="U1735" s="22"/>
      <c r="V1735" s="24"/>
      <c r="W1735" s="15"/>
      <c r="X1735" s="141"/>
      <c r="Y1735" s="141"/>
      <c r="Z1735" s="25"/>
    </row>
    <row r="1736" spans="1:26" x14ac:dyDescent="0.25">
      <c r="A1736" s="29">
        <v>1735</v>
      </c>
      <c r="B1736" s="1"/>
      <c r="C1736" s="1"/>
      <c r="D1736" s="10"/>
      <c r="E1736" s="7"/>
      <c r="F1736" s="7"/>
      <c r="G1736" s="22"/>
      <c r="H1736" s="22"/>
      <c r="I1736" s="23"/>
      <c r="J1736" s="23"/>
      <c r="K1736" s="23"/>
      <c r="L1736" s="23"/>
      <c r="M1736" s="23"/>
      <c r="N1736" s="23"/>
      <c r="O1736" s="23"/>
      <c r="P1736" s="15"/>
      <c r="Q1736" s="15"/>
      <c r="R1736" s="24"/>
      <c r="S1736" s="41">
        <v>1</v>
      </c>
      <c r="T1736" s="24">
        <f t="shared" si="35"/>
        <v>0</v>
      </c>
      <c r="U1736" s="22"/>
      <c r="V1736" s="24"/>
      <c r="W1736" s="15"/>
      <c r="X1736" s="141"/>
      <c r="Y1736" s="141"/>
      <c r="Z1736" s="25"/>
    </row>
    <row r="1737" spans="1:26" x14ac:dyDescent="0.25">
      <c r="A1737" s="29">
        <v>1736</v>
      </c>
      <c r="B1737" s="1"/>
      <c r="C1737" s="1"/>
      <c r="D1737" s="10"/>
      <c r="E1737" s="7"/>
      <c r="F1737" s="7"/>
      <c r="G1737" s="22"/>
      <c r="H1737" s="22"/>
      <c r="I1737" s="23"/>
      <c r="J1737" s="23"/>
      <c r="K1737" s="23"/>
      <c r="L1737" s="23"/>
      <c r="M1737" s="23"/>
      <c r="N1737" s="23"/>
      <c r="O1737" s="23"/>
      <c r="P1737" s="15"/>
      <c r="Q1737" s="15"/>
      <c r="R1737" s="24"/>
      <c r="S1737" s="41">
        <v>1</v>
      </c>
      <c r="T1737" s="24">
        <f t="shared" si="35"/>
        <v>0</v>
      </c>
      <c r="U1737" s="22"/>
      <c r="V1737" s="24"/>
      <c r="W1737" s="15"/>
      <c r="X1737" s="141"/>
      <c r="Y1737" s="141"/>
      <c r="Z1737" s="25"/>
    </row>
    <row r="1738" spans="1:26" x14ac:dyDescent="0.25">
      <c r="A1738" s="29">
        <v>1737</v>
      </c>
      <c r="B1738" s="1"/>
      <c r="C1738" s="1"/>
      <c r="D1738" s="10"/>
      <c r="E1738" s="7"/>
      <c r="F1738" s="7"/>
      <c r="G1738" s="22"/>
      <c r="H1738" s="22"/>
      <c r="I1738" s="23"/>
      <c r="J1738" s="23"/>
      <c r="K1738" s="23"/>
      <c r="L1738" s="23"/>
      <c r="M1738" s="23"/>
      <c r="N1738" s="23"/>
      <c r="O1738" s="23"/>
      <c r="P1738" s="15"/>
      <c r="Q1738" s="15"/>
      <c r="R1738" s="24"/>
      <c r="S1738" s="41">
        <v>1</v>
      </c>
      <c r="T1738" s="24">
        <f t="shared" si="35"/>
        <v>0</v>
      </c>
      <c r="U1738" s="22"/>
      <c r="V1738" s="24"/>
      <c r="W1738" s="15"/>
      <c r="X1738" s="141"/>
      <c r="Y1738" s="141"/>
      <c r="Z1738" s="25"/>
    </row>
    <row r="1739" spans="1:26" x14ac:dyDescent="0.25">
      <c r="A1739" s="29">
        <v>1738</v>
      </c>
      <c r="B1739" s="1"/>
      <c r="C1739" s="1"/>
      <c r="D1739" s="10"/>
      <c r="E1739" s="7"/>
      <c r="F1739" s="7"/>
      <c r="G1739" s="22"/>
      <c r="H1739" s="22"/>
      <c r="I1739" s="23"/>
      <c r="J1739" s="23"/>
      <c r="K1739" s="23"/>
      <c r="L1739" s="23"/>
      <c r="M1739" s="23"/>
      <c r="N1739" s="23"/>
      <c r="O1739" s="23"/>
      <c r="P1739" s="15"/>
      <c r="Q1739" s="15"/>
      <c r="R1739" s="24"/>
      <c r="S1739" s="41">
        <v>1</v>
      </c>
      <c r="T1739" s="24">
        <f t="shared" si="35"/>
        <v>0</v>
      </c>
      <c r="U1739" s="22"/>
      <c r="V1739" s="24"/>
      <c r="W1739" s="15"/>
      <c r="X1739" s="141"/>
      <c r="Y1739" s="141"/>
      <c r="Z1739" s="25"/>
    </row>
    <row r="1740" spans="1:26" x14ac:dyDescent="0.25">
      <c r="A1740" s="29">
        <v>1739</v>
      </c>
      <c r="B1740" s="1"/>
      <c r="C1740" s="1"/>
      <c r="D1740" s="10"/>
      <c r="E1740" s="7"/>
      <c r="F1740" s="7"/>
      <c r="G1740" s="22"/>
      <c r="H1740" s="22"/>
      <c r="I1740" s="23"/>
      <c r="J1740" s="23"/>
      <c r="K1740" s="23"/>
      <c r="L1740" s="23"/>
      <c r="M1740" s="23"/>
      <c r="N1740" s="23"/>
      <c r="O1740" s="23"/>
      <c r="P1740" s="15"/>
      <c r="Q1740" s="15"/>
      <c r="R1740" s="24"/>
      <c r="S1740" s="41">
        <v>1</v>
      </c>
      <c r="T1740" s="24">
        <f t="shared" si="35"/>
        <v>0</v>
      </c>
      <c r="U1740" s="22"/>
      <c r="V1740" s="24"/>
      <c r="W1740" s="15"/>
      <c r="X1740" s="141"/>
      <c r="Y1740" s="141"/>
      <c r="Z1740" s="25"/>
    </row>
    <row r="1741" spans="1:26" x14ac:dyDescent="0.25">
      <c r="A1741" s="29">
        <v>1740</v>
      </c>
      <c r="B1741" s="1"/>
      <c r="C1741" s="1"/>
      <c r="D1741" s="10"/>
      <c r="E1741" s="7"/>
      <c r="F1741" s="7"/>
      <c r="G1741" s="22"/>
      <c r="H1741" s="22"/>
      <c r="I1741" s="23"/>
      <c r="J1741" s="23"/>
      <c r="K1741" s="23"/>
      <c r="L1741" s="23"/>
      <c r="M1741" s="23"/>
      <c r="N1741" s="23"/>
      <c r="O1741" s="23"/>
      <c r="P1741" s="15"/>
      <c r="Q1741" s="15"/>
      <c r="R1741" s="24"/>
      <c r="S1741" s="41">
        <v>1</v>
      </c>
      <c r="T1741" s="24">
        <f t="shared" si="35"/>
        <v>0</v>
      </c>
      <c r="U1741" s="22"/>
      <c r="V1741" s="24"/>
      <c r="W1741" s="15"/>
      <c r="X1741" s="141"/>
      <c r="Y1741" s="141"/>
      <c r="Z1741" s="25"/>
    </row>
    <row r="1742" spans="1:26" x14ac:dyDescent="0.25">
      <c r="A1742" s="29">
        <v>1741</v>
      </c>
      <c r="B1742" s="1"/>
      <c r="C1742" s="1"/>
      <c r="D1742" s="10"/>
      <c r="E1742" s="7"/>
      <c r="F1742" s="7"/>
      <c r="G1742" s="22"/>
      <c r="H1742" s="22"/>
      <c r="I1742" s="23"/>
      <c r="J1742" s="23"/>
      <c r="K1742" s="23"/>
      <c r="L1742" s="23"/>
      <c r="M1742" s="23"/>
      <c r="N1742" s="23"/>
      <c r="O1742" s="23"/>
      <c r="P1742" s="15"/>
      <c r="Q1742" s="15"/>
      <c r="R1742" s="24"/>
      <c r="S1742" s="41">
        <v>1</v>
      </c>
      <c r="T1742" s="24">
        <f t="shared" si="35"/>
        <v>0</v>
      </c>
      <c r="U1742" s="22"/>
      <c r="V1742" s="24"/>
      <c r="W1742" s="15"/>
      <c r="X1742" s="141"/>
      <c r="Y1742" s="141"/>
      <c r="Z1742" s="25"/>
    </row>
    <row r="1743" spans="1:26" x14ac:dyDescent="0.25">
      <c r="A1743" s="29">
        <v>1742</v>
      </c>
      <c r="B1743" s="1"/>
      <c r="C1743" s="1"/>
      <c r="D1743" s="10"/>
      <c r="E1743" s="7"/>
      <c r="F1743" s="7"/>
      <c r="G1743" s="22"/>
      <c r="H1743" s="22"/>
      <c r="I1743" s="23"/>
      <c r="J1743" s="23"/>
      <c r="K1743" s="23"/>
      <c r="L1743" s="23"/>
      <c r="M1743" s="23"/>
      <c r="N1743" s="23"/>
      <c r="O1743" s="23"/>
      <c r="P1743" s="15"/>
      <c r="Q1743" s="15"/>
      <c r="R1743" s="24"/>
      <c r="S1743" s="41">
        <v>1</v>
      </c>
      <c r="T1743" s="24">
        <f t="shared" si="35"/>
        <v>0</v>
      </c>
      <c r="U1743" s="22"/>
      <c r="V1743" s="24"/>
      <c r="W1743" s="15"/>
      <c r="X1743" s="141"/>
      <c r="Y1743" s="141"/>
      <c r="Z1743" s="25"/>
    </row>
    <row r="1744" spans="1:26" x14ac:dyDescent="0.25">
      <c r="A1744" s="29">
        <v>1743</v>
      </c>
      <c r="B1744" s="1"/>
      <c r="C1744" s="1"/>
      <c r="D1744" s="10"/>
      <c r="E1744" s="7"/>
      <c r="F1744" s="7"/>
      <c r="G1744" s="22"/>
      <c r="H1744" s="22"/>
      <c r="I1744" s="23"/>
      <c r="J1744" s="23"/>
      <c r="K1744" s="23"/>
      <c r="L1744" s="23"/>
      <c r="M1744" s="23"/>
      <c r="N1744" s="23"/>
      <c r="O1744" s="23"/>
      <c r="P1744" s="15"/>
      <c r="Q1744" s="15"/>
      <c r="R1744" s="24"/>
      <c r="S1744" s="41">
        <v>1</v>
      </c>
      <c r="T1744" s="24">
        <f t="shared" si="35"/>
        <v>0</v>
      </c>
      <c r="U1744" s="22"/>
      <c r="V1744" s="24"/>
      <c r="W1744" s="15"/>
      <c r="X1744" s="141"/>
      <c r="Y1744" s="141"/>
      <c r="Z1744" s="25"/>
    </row>
    <row r="1745" spans="1:26" x14ac:dyDescent="0.25">
      <c r="A1745" s="29">
        <v>1744</v>
      </c>
      <c r="B1745" s="1"/>
      <c r="C1745" s="1"/>
      <c r="D1745" s="10"/>
      <c r="E1745" s="7"/>
      <c r="F1745" s="7"/>
      <c r="G1745" s="22"/>
      <c r="H1745" s="22"/>
      <c r="I1745" s="23"/>
      <c r="J1745" s="23"/>
      <c r="K1745" s="23"/>
      <c r="L1745" s="23"/>
      <c r="M1745" s="23"/>
      <c r="N1745" s="23"/>
      <c r="O1745" s="23"/>
      <c r="P1745" s="15"/>
      <c r="Q1745" s="15"/>
      <c r="R1745" s="24"/>
      <c r="S1745" s="41">
        <v>1</v>
      </c>
      <c r="T1745" s="24">
        <f t="shared" ref="T1745:T1783" si="36">(Q1745-P1745)*S1745</f>
        <v>0</v>
      </c>
      <c r="U1745" s="22"/>
      <c r="V1745" s="24"/>
      <c r="W1745" s="15"/>
      <c r="X1745" s="141"/>
      <c r="Y1745" s="141"/>
      <c r="Z1745" s="25"/>
    </row>
    <row r="1746" spans="1:26" x14ac:dyDescent="0.25">
      <c r="A1746" s="29">
        <v>1745</v>
      </c>
      <c r="B1746" s="1"/>
      <c r="C1746" s="1"/>
      <c r="D1746" s="10"/>
      <c r="E1746" s="7"/>
      <c r="F1746" s="7"/>
      <c r="G1746" s="22"/>
      <c r="H1746" s="22"/>
      <c r="I1746" s="23"/>
      <c r="J1746" s="23"/>
      <c r="K1746" s="23"/>
      <c r="L1746" s="23"/>
      <c r="M1746" s="23"/>
      <c r="N1746" s="23"/>
      <c r="O1746" s="23"/>
      <c r="P1746" s="15"/>
      <c r="Q1746" s="15"/>
      <c r="R1746" s="24"/>
      <c r="S1746" s="41">
        <v>1</v>
      </c>
      <c r="T1746" s="24">
        <f t="shared" si="36"/>
        <v>0</v>
      </c>
      <c r="U1746" s="22"/>
      <c r="V1746" s="24"/>
      <c r="W1746" s="15"/>
      <c r="X1746" s="141"/>
      <c r="Y1746" s="141"/>
      <c r="Z1746" s="25"/>
    </row>
    <row r="1747" spans="1:26" x14ac:dyDescent="0.25">
      <c r="A1747" s="29">
        <v>1746</v>
      </c>
      <c r="B1747" s="1"/>
      <c r="C1747" s="1"/>
      <c r="D1747" s="10"/>
      <c r="E1747" s="7"/>
      <c r="F1747" s="7"/>
      <c r="G1747" s="22"/>
      <c r="H1747" s="22"/>
      <c r="I1747" s="23"/>
      <c r="J1747" s="23"/>
      <c r="K1747" s="23"/>
      <c r="L1747" s="23"/>
      <c r="M1747" s="23"/>
      <c r="N1747" s="23"/>
      <c r="O1747" s="23"/>
      <c r="P1747" s="15"/>
      <c r="Q1747" s="15"/>
      <c r="R1747" s="24"/>
      <c r="S1747" s="41">
        <v>1</v>
      </c>
      <c r="T1747" s="24">
        <f t="shared" si="36"/>
        <v>0</v>
      </c>
      <c r="U1747" s="22"/>
      <c r="V1747" s="24"/>
      <c r="W1747" s="15"/>
      <c r="X1747" s="141"/>
      <c r="Y1747" s="141"/>
      <c r="Z1747" s="25"/>
    </row>
    <row r="1748" spans="1:26" x14ac:dyDescent="0.25">
      <c r="A1748" s="29">
        <v>1747</v>
      </c>
      <c r="B1748" s="1"/>
      <c r="C1748" s="1"/>
      <c r="D1748" s="10"/>
      <c r="E1748" s="7"/>
      <c r="F1748" s="7"/>
      <c r="G1748" s="22"/>
      <c r="H1748" s="22"/>
      <c r="I1748" s="23"/>
      <c r="J1748" s="23"/>
      <c r="K1748" s="23"/>
      <c r="L1748" s="23"/>
      <c r="M1748" s="23"/>
      <c r="N1748" s="23"/>
      <c r="O1748" s="23"/>
      <c r="P1748" s="15"/>
      <c r="Q1748" s="15"/>
      <c r="R1748" s="24"/>
      <c r="S1748" s="41">
        <v>1</v>
      </c>
      <c r="T1748" s="24">
        <f t="shared" si="36"/>
        <v>0</v>
      </c>
      <c r="U1748" s="22"/>
      <c r="V1748" s="24"/>
      <c r="W1748" s="15"/>
      <c r="X1748" s="141"/>
      <c r="Y1748" s="141"/>
      <c r="Z1748" s="25"/>
    </row>
    <row r="1749" spans="1:26" x14ac:dyDescent="0.25">
      <c r="A1749" s="29">
        <v>1748</v>
      </c>
      <c r="B1749" s="1"/>
      <c r="C1749" s="1"/>
      <c r="D1749" s="10"/>
      <c r="E1749" s="7"/>
      <c r="F1749" s="7"/>
      <c r="G1749" s="22"/>
      <c r="H1749" s="22"/>
      <c r="I1749" s="23"/>
      <c r="J1749" s="23"/>
      <c r="K1749" s="23"/>
      <c r="L1749" s="23"/>
      <c r="M1749" s="23"/>
      <c r="N1749" s="23"/>
      <c r="O1749" s="23"/>
      <c r="P1749" s="15"/>
      <c r="Q1749" s="15"/>
      <c r="R1749" s="24"/>
      <c r="S1749" s="41">
        <v>1</v>
      </c>
      <c r="T1749" s="24">
        <f t="shared" si="36"/>
        <v>0</v>
      </c>
      <c r="U1749" s="22"/>
      <c r="V1749" s="24"/>
      <c r="W1749" s="15"/>
      <c r="X1749" s="141"/>
      <c r="Y1749" s="141"/>
      <c r="Z1749" s="25"/>
    </row>
    <row r="1750" spans="1:26" x14ac:dyDescent="0.25">
      <c r="A1750" s="29">
        <v>1749</v>
      </c>
      <c r="B1750" s="1"/>
      <c r="C1750" s="1"/>
      <c r="D1750" s="10"/>
      <c r="E1750" s="7"/>
      <c r="F1750" s="7"/>
      <c r="G1750" s="22"/>
      <c r="H1750" s="22"/>
      <c r="I1750" s="23"/>
      <c r="J1750" s="23"/>
      <c r="K1750" s="23"/>
      <c r="L1750" s="23"/>
      <c r="M1750" s="23"/>
      <c r="N1750" s="23"/>
      <c r="O1750" s="23"/>
      <c r="P1750" s="15"/>
      <c r="Q1750" s="15"/>
      <c r="R1750" s="24"/>
      <c r="S1750" s="41">
        <v>1</v>
      </c>
      <c r="T1750" s="24">
        <f t="shared" si="36"/>
        <v>0</v>
      </c>
      <c r="U1750" s="22"/>
      <c r="V1750" s="24"/>
      <c r="W1750" s="15"/>
      <c r="X1750" s="141"/>
      <c r="Y1750" s="141"/>
      <c r="Z1750" s="25"/>
    </row>
    <row r="1751" spans="1:26" x14ac:dyDescent="0.25">
      <c r="A1751" s="29">
        <v>1750</v>
      </c>
      <c r="B1751" s="1"/>
      <c r="C1751" s="1"/>
      <c r="D1751" s="10"/>
      <c r="E1751" s="7"/>
      <c r="F1751" s="7"/>
      <c r="G1751" s="22"/>
      <c r="H1751" s="22"/>
      <c r="I1751" s="23"/>
      <c r="J1751" s="23"/>
      <c r="K1751" s="23"/>
      <c r="L1751" s="23"/>
      <c r="M1751" s="23"/>
      <c r="N1751" s="23"/>
      <c r="O1751" s="23"/>
      <c r="P1751" s="15"/>
      <c r="Q1751" s="15"/>
      <c r="R1751" s="24"/>
      <c r="S1751" s="41">
        <v>1</v>
      </c>
      <c r="T1751" s="24">
        <f t="shared" si="36"/>
        <v>0</v>
      </c>
      <c r="U1751" s="22"/>
      <c r="V1751" s="24"/>
      <c r="W1751" s="15"/>
      <c r="X1751" s="141"/>
      <c r="Y1751" s="141"/>
      <c r="Z1751" s="25"/>
    </row>
    <row r="1752" spans="1:26" x14ac:dyDescent="0.25">
      <c r="A1752" s="29">
        <v>1751</v>
      </c>
      <c r="B1752" s="1"/>
      <c r="C1752" s="1"/>
      <c r="D1752" s="10"/>
      <c r="E1752" s="7"/>
      <c r="F1752" s="7"/>
      <c r="G1752" s="22"/>
      <c r="H1752" s="22"/>
      <c r="I1752" s="23"/>
      <c r="J1752" s="23"/>
      <c r="K1752" s="23"/>
      <c r="L1752" s="23"/>
      <c r="M1752" s="23"/>
      <c r="N1752" s="23"/>
      <c r="O1752" s="23"/>
      <c r="P1752" s="15"/>
      <c r="Q1752" s="15"/>
      <c r="R1752" s="24"/>
      <c r="S1752" s="41">
        <v>1</v>
      </c>
      <c r="T1752" s="24">
        <f t="shared" si="36"/>
        <v>0</v>
      </c>
      <c r="U1752" s="22"/>
      <c r="V1752" s="24"/>
      <c r="W1752" s="15"/>
      <c r="X1752" s="141"/>
      <c r="Y1752" s="141"/>
      <c r="Z1752" s="25"/>
    </row>
    <row r="1753" spans="1:26" x14ac:dyDescent="0.25">
      <c r="A1753" s="29">
        <v>1752</v>
      </c>
      <c r="B1753" s="1"/>
      <c r="C1753" s="1"/>
      <c r="D1753" s="10"/>
      <c r="E1753" s="7"/>
      <c r="F1753" s="7"/>
      <c r="G1753" s="22"/>
      <c r="H1753" s="22"/>
      <c r="I1753" s="23"/>
      <c r="J1753" s="23"/>
      <c r="K1753" s="23"/>
      <c r="L1753" s="23"/>
      <c r="M1753" s="23"/>
      <c r="N1753" s="23"/>
      <c r="O1753" s="23"/>
      <c r="P1753" s="15"/>
      <c r="Q1753" s="15"/>
      <c r="R1753" s="24"/>
      <c r="S1753" s="41">
        <v>1</v>
      </c>
      <c r="T1753" s="24">
        <f t="shared" si="36"/>
        <v>0</v>
      </c>
      <c r="U1753" s="22"/>
      <c r="V1753" s="24"/>
      <c r="W1753" s="15"/>
      <c r="X1753" s="141"/>
      <c r="Y1753" s="141"/>
      <c r="Z1753" s="25"/>
    </row>
    <row r="1754" spans="1:26" x14ac:dyDescent="0.25">
      <c r="A1754" s="29">
        <v>1753</v>
      </c>
      <c r="B1754" s="1"/>
      <c r="C1754" s="1"/>
      <c r="D1754" s="10"/>
      <c r="E1754" s="7"/>
      <c r="F1754" s="7"/>
      <c r="G1754" s="22"/>
      <c r="H1754" s="22"/>
      <c r="I1754" s="23"/>
      <c r="J1754" s="23"/>
      <c r="K1754" s="23"/>
      <c r="L1754" s="23"/>
      <c r="M1754" s="23"/>
      <c r="N1754" s="23"/>
      <c r="O1754" s="23"/>
      <c r="P1754" s="15"/>
      <c r="Q1754" s="15"/>
      <c r="R1754" s="24"/>
      <c r="S1754" s="41">
        <v>1</v>
      </c>
      <c r="T1754" s="24">
        <f t="shared" si="36"/>
        <v>0</v>
      </c>
      <c r="U1754" s="22"/>
      <c r="V1754" s="24"/>
      <c r="W1754" s="15"/>
      <c r="X1754" s="141"/>
      <c r="Y1754" s="141"/>
      <c r="Z1754" s="25"/>
    </row>
    <row r="1755" spans="1:26" x14ac:dyDescent="0.25">
      <c r="A1755" s="29">
        <v>1754</v>
      </c>
      <c r="B1755" s="1"/>
      <c r="C1755" s="1"/>
      <c r="D1755" s="10"/>
      <c r="E1755" s="7"/>
      <c r="F1755" s="7"/>
      <c r="G1755" s="22"/>
      <c r="H1755" s="22"/>
      <c r="I1755" s="23"/>
      <c r="J1755" s="23"/>
      <c r="K1755" s="23"/>
      <c r="L1755" s="23"/>
      <c r="M1755" s="23"/>
      <c r="N1755" s="23"/>
      <c r="O1755" s="23"/>
      <c r="P1755" s="15"/>
      <c r="Q1755" s="15"/>
      <c r="R1755" s="24"/>
      <c r="S1755" s="41">
        <v>1</v>
      </c>
      <c r="T1755" s="24">
        <f t="shared" si="36"/>
        <v>0</v>
      </c>
      <c r="U1755" s="22"/>
      <c r="V1755" s="24"/>
      <c r="W1755" s="15"/>
      <c r="X1755" s="141"/>
      <c r="Y1755" s="141"/>
      <c r="Z1755" s="25"/>
    </row>
    <row r="1756" spans="1:26" x14ac:dyDescent="0.25">
      <c r="A1756" s="29">
        <v>1755</v>
      </c>
      <c r="B1756" s="1"/>
      <c r="C1756" s="1"/>
      <c r="D1756" s="10"/>
      <c r="E1756" s="7"/>
      <c r="F1756" s="7"/>
      <c r="G1756" s="22"/>
      <c r="H1756" s="22"/>
      <c r="I1756" s="23"/>
      <c r="J1756" s="23"/>
      <c r="K1756" s="23"/>
      <c r="L1756" s="23"/>
      <c r="M1756" s="23"/>
      <c r="N1756" s="23"/>
      <c r="O1756" s="23"/>
      <c r="P1756" s="15"/>
      <c r="Q1756" s="15"/>
      <c r="R1756" s="24"/>
      <c r="S1756" s="41">
        <v>1</v>
      </c>
      <c r="T1756" s="24">
        <f t="shared" si="36"/>
        <v>0</v>
      </c>
      <c r="U1756" s="22"/>
      <c r="V1756" s="24"/>
      <c r="W1756" s="15"/>
      <c r="X1756" s="141"/>
      <c r="Y1756" s="141"/>
      <c r="Z1756" s="25"/>
    </row>
    <row r="1757" spans="1:26" x14ac:dyDescent="0.25">
      <c r="A1757" s="29">
        <v>1756</v>
      </c>
      <c r="B1757" s="1"/>
      <c r="C1757" s="1"/>
      <c r="D1757" s="10"/>
      <c r="E1757" s="7"/>
      <c r="F1757" s="7"/>
      <c r="G1757" s="22"/>
      <c r="H1757" s="22"/>
      <c r="I1757" s="23"/>
      <c r="J1757" s="23"/>
      <c r="K1757" s="23"/>
      <c r="L1757" s="23"/>
      <c r="M1757" s="23"/>
      <c r="N1757" s="23"/>
      <c r="O1757" s="23"/>
      <c r="P1757" s="15"/>
      <c r="Q1757" s="15"/>
      <c r="R1757" s="24"/>
      <c r="S1757" s="41">
        <v>1</v>
      </c>
      <c r="T1757" s="24">
        <f t="shared" si="36"/>
        <v>0</v>
      </c>
      <c r="U1757" s="22"/>
      <c r="V1757" s="24"/>
      <c r="W1757" s="15"/>
      <c r="X1757" s="141"/>
      <c r="Y1757" s="141"/>
      <c r="Z1757" s="25"/>
    </row>
    <row r="1758" spans="1:26" x14ac:dyDescent="0.25">
      <c r="A1758" s="29">
        <v>1757</v>
      </c>
      <c r="B1758" s="1"/>
      <c r="C1758" s="1"/>
      <c r="D1758" s="10"/>
      <c r="E1758" s="7"/>
      <c r="F1758" s="7"/>
      <c r="G1758" s="22"/>
      <c r="H1758" s="22"/>
      <c r="I1758" s="23"/>
      <c r="J1758" s="23"/>
      <c r="K1758" s="23"/>
      <c r="L1758" s="23"/>
      <c r="M1758" s="23"/>
      <c r="N1758" s="23"/>
      <c r="O1758" s="23"/>
      <c r="P1758" s="15"/>
      <c r="Q1758" s="15"/>
      <c r="R1758" s="24"/>
      <c r="S1758" s="41">
        <v>1</v>
      </c>
      <c r="T1758" s="24">
        <f t="shared" si="36"/>
        <v>0</v>
      </c>
      <c r="U1758" s="22"/>
      <c r="V1758" s="24"/>
      <c r="W1758" s="15"/>
      <c r="X1758" s="141"/>
      <c r="Y1758" s="141"/>
      <c r="Z1758" s="25"/>
    </row>
    <row r="1759" spans="1:26" x14ac:dyDescent="0.25">
      <c r="A1759" s="29">
        <v>1758</v>
      </c>
      <c r="B1759" s="1"/>
      <c r="C1759" s="1"/>
      <c r="D1759" s="10"/>
      <c r="E1759" s="7"/>
      <c r="F1759" s="7"/>
      <c r="G1759" s="22"/>
      <c r="H1759" s="22"/>
      <c r="I1759" s="23"/>
      <c r="J1759" s="23"/>
      <c r="K1759" s="23"/>
      <c r="L1759" s="23"/>
      <c r="M1759" s="23"/>
      <c r="N1759" s="23"/>
      <c r="O1759" s="23"/>
      <c r="P1759" s="15"/>
      <c r="Q1759" s="15"/>
      <c r="R1759" s="24"/>
      <c r="S1759" s="41">
        <v>1</v>
      </c>
      <c r="T1759" s="24">
        <f t="shared" si="36"/>
        <v>0</v>
      </c>
      <c r="U1759" s="22"/>
      <c r="V1759" s="24"/>
      <c r="W1759" s="15"/>
      <c r="X1759" s="141"/>
      <c r="Y1759" s="141"/>
      <c r="Z1759" s="25"/>
    </row>
    <row r="1760" spans="1:26" x14ac:dyDescent="0.25">
      <c r="A1760" s="29">
        <v>1759</v>
      </c>
      <c r="B1760" s="1"/>
      <c r="C1760" s="1"/>
      <c r="D1760" s="10"/>
      <c r="E1760" s="7"/>
      <c r="F1760" s="7"/>
      <c r="G1760" s="22"/>
      <c r="H1760" s="22"/>
      <c r="I1760" s="23"/>
      <c r="J1760" s="23"/>
      <c r="K1760" s="23"/>
      <c r="L1760" s="23"/>
      <c r="M1760" s="23"/>
      <c r="N1760" s="23"/>
      <c r="O1760" s="23"/>
      <c r="P1760" s="15"/>
      <c r="Q1760" s="15"/>
      <c r="R1760" s="24"/>
      <c r="S1760" s="41">
        <v>1</v>
      </c>
      <c r="T1760" s="24">
        <f t="shared" si="36"/>
        <v>0</v>
      </c>
      <c r="U1760" s="22"/>
      <c r="V1760" s="24"/>
      <c r="W1760" s="15"/>
      <c r="X1760" s="141"/>
      <c r="Y1760" s="141"/>
      <c r="Z1760" s="25"/>
    </row>
    <row r="1761" spans="1:26" x14ac:dyDescent="0.25">
      <c r="A1761" s="29">
        <v>1760</v>
      </c>
      <c r="B1761" s="1"/>
      <c r="C1761" s="1"/>
      <c r="D1761" s="10"/>
      <c r="E1761" s="7"/>
      <c r="F1761" s="7"/>
      <c r="G1761" s="22"/>
      <c r="H1761" s="22"/>
      <c r="I1761" s="23"/>
      <c r="J1761" s="23"/>
      <c r="K1761" s="23"/>
      <c r="L1761" s="23"/>
      <c r="M1761" s="23"/>
      <c r="N1761" s="23"/>
      <c r="O1761" s="23"/>
      <c r="P1761" s="15"/>
      <c r="Q1761" s="15"/>
      <c r="R1761" s="24"/>
      <c r="S1761" s="41">
        <v>1</v>
      </c>
      <c r="T1761" s="24">
        <f t="shared" si="36"/>
        <v>0</v>
      </c>
      <c r="U1761" s="22"/>
      <c r="V1761" s="24"/>
      <c r="W1761" s="15"/>
      <c r="X1761" s="141"/>
      <c r="Y1761" s="141"/>
      <c r="Z1761" s="25"/>
    </row>
    <row r="1762" spans="1:26" x14ac:dyDescent="0.25">
      <c r="A1762" s="29">
        <v>1761</v>
      </c>
      <c r="B1762" s="1"/>
      <c r="C1762" s="1"/>
      <c r="D1762" s="10"/>
      <c r="E1762" s="7"/>
      <c r="F1762" s="7"/>
      <c r="G1762" s="22"/>
      <c r="H1762" s="22"/>
      <c r="I1762" s="23"/>
      <c r="J1762" s="23"/>
      <c r="K1762" s="23"/>
      <c r="L1762" s="23"/>
      <c r="M1762" s="23"/>
      <c r="N1762" s="23"/>
      <c r="O1762" s="23"/>
      <c r="P1762" s="15"/>
      <c r="Q1762" s="15"/>
      <c r="R1762" s="24"/>
      <c r="S1762" s="41">
        <v>1</v>
      </c>
      <c r="T1762" s="24">
        <f t="shared" si="36"/>
        <v>0</v>
      </c>
      <c r="U1762" s="22"/>
      <c r="V1762" s="24"/>
      <c r="W1762" s="15"/>
      <c r="X1762" s="141"/>
      <c r="Y1762" s="141"/>
      <c r="Z1762" s="25"/>
    </row>
    <row r="1763" spans="1:26" x14ac:dyDescent="0.25">
      <c r="A1763" s="29">
        <v>1762</v>
      </c>
      <c r="B1763" s="1"/>
      <c r="C1763" s="1"/>
      <c r="D1763" s="10"/>
      <c r="E1763" s="7"/>
      <c r="F1763" s="7"/>
      <c r="G1763" s="22"/>
      <c r="H1763" s="22"/>
      <c r="I1763" s="23"/>
      <c r="J1763" s="23"/>
      <c r="K1763" s="23"/>
      <c r="L1763" s="23"/>
      <c r="M1763" s="23"/>
      <c r="N1763" s="23"/>
      <c r="O1763" s="23"/>
      <c r="P1763" s="15"/>
      <c r="Q1763" s="15"/>
      <c r="R1763" s="24"/>
      <c r="S1763" s="41">
        <v>1</v>
      </c>
      <c r="T1763" s="24">
        <f t="shared" si="36"/>
        <v>0</v>
      </c>
      <c r="U1763" s="22"/>
      <c r="V1763" s="24"/>
      <c r="W1763" s="15"/>
      <c r="X1763" s="141"/>
      <c r="Y1763" s="141"/>
      <c r="Z1763" s="25"/>
    </row>
    <row r="1764" spans="1:26" x14ac:dyDescent="0.25">
      <c r="A1764" s="29">
        <v>1763</v>
      </c>
      <c r="B1764" s="1"/>
      <c r="C1764" s="1"/>
      <c r="D1764" s="10"/>
      <c r="E1764" s="7"/>
      <c r="F1764" s="7"/>
      <c r="G1764" s="22"/>
      <c r="H1764" s="22"/>
      <c r="I1764" s="23"/>
      <c r="J1764" s="23"/>
      <c r="K1764" s="23"/>
      <c r="L1764" s="23"/>
      <c r="M1764" s="23"/>
      <c r="N1764" s="23"/>
      <c r="O1764" s="23"/>
      <c r="P1764" s="15"/>
      <c r="Q1764" s="15"/>
      <c r="R1764" s="24"/>
      <c r="S1764" s="41">
        <v>1</v>
      </c>
      <c r="T1764" s="24">
        <f t="shared" si="36"/>
        <v>0</v>
      </c>
      <c r="U1764" s="22"/>
      <c r="V1764" s="24"/>
      <c r="W1764" s="15"/>
      <c r="X1764" s="141"/>
      <c r="Y1764" s="141"/>
      <c r="Z1764" s="25"/>
    </row>
    <row r="1765" spans="1:26" x14ac:dyDescent="0.25">
      <c r="A1765" s="29">
        <v>1764</v>
      </c>
      <c r="B1765" s="1"/>
      <c r="C1765" s="1"/>
      <c r="D1765" s="10"/>
      <c r="E1765" s="7"/>
      <c r="F1765" s="7"/>
      <c r="G1765" s="22"/>
      <c r="H1765" s="22"/>
      <c r="I1765" s="23"/>
      <c r="J1765" s="23"/>
      <c r="K1765" s="23"/>
      <c r="L1765" s="23"/>
      <c r="M1765" s="23"/>
      <c r="N1765" s="23"/>
      <c r="O1765" s="23"/>
      <c r="P1765" s="15"/>
      <c r="Q1765" s="15"/>
      <c r="R1765" s="24"/>
      <c r="S1765" s="41">
        <v>1</v>
      </c>
      <c r="T1765" s="24">
        <f t="shared" si="36"/>
        <v>0</v>
      </c>
      <c r="U1765" s="22"/>
      <c r="V1765" s="24"/>
      <c r="W1765" s="15"/>
      <c r="X1765" s="141"/>
      <c r="Y1765" s="141"/>
      <c r="Z1765" s="25"/>
    </row>
    <row r="1766" spans="1:26" x14ac:dyDescent="0.25">
      <c r="A1766" s="29">
        <v>1765</v>
      </c>
      <c r="B1766" s="1"/>
      <c r="C1766" s="1"/>
      <c r="D1766" s="10"/>
      <c r="E1766" s="7"/>
      <c r="F1766" s="7"/>
      <c r="G1766" s="22"/>
      <c r="H1766" s="22"/>
      <c r="I1766" s="23"/>
      <c r="J1766" s="23"/>
      <c r="K1766" s="23"/>
      <c r="L1766" s="23"/>
      <c r="M1766" s="23"/>
      <c r="N1766" s="23"/>
      <c r="O1766" s="23"/>
      <c r="P1766" s="15"/>
      <c r="Q1766" s="15"/>
      <c r="R1766" s="24"/>
      <c r="S1766" s="41">
        <v>1</v>
      </c>
      <c r="T1766" s="24">
        <f t="shared" si="36"/>
        <v>0</v>
      </c>
      <c r="U1766" s="22"/>
      <c r="V1766" s="24"/>
      <c r="W1766" s="15"/>
      <c r="X1766" s="141"/>
      <c r="Y1766" s="141"/>
      <c r="Z1766" s="25"/>
    </row>
    <row r="1767" spans="1:26" x14ac:dyDescent="0.25">
      <c r="A1767" s="29">
        <v>1766</v>
      </c>
      <c r="B1767" s="1"/>
      <c r="C1767" s="1"/>
      <c r="D1767" s="10"/>
      <c r="E1767" s="7"/>
      <c r="F1767" s="7"/>
      <c r="G1767" s="22"/>
      <c r="H1767" s="22"/>
      <c r="I1767" s="23"/>
      <c r="J1767" s="23"/>
      <c r="K1767" s="23"/>
      <c r="L1767" s="23"/>
      <c r="M1767" s="23"/>
      <c r="N1767" s="23"/>
      <c r="O1767" s="23"/>
      <c r="P1767" s="15"/>
      <c r="Q1767" s="15"/>
      <c r="R1767" s="24"/>
      <c r="S1767" s="41">
        <v>1</v>
      </c>
      <c r="T1767" s="24">
        <f t="shared" si="36"/>
        <v>0</v>
      </c>
      <c r="U1767" s="22"/>
      <c r="V1767" s="24"/>
      <c r="W1767" s="15"/>
      <c r="X1767" s="141"/>
      <c r="Y1767" s="141"/>
      <c r="Z1767" s="25"/>
    </row>
    <row r="1768" spans="1:26" x14ac:dyDescent="0.25">
      <c r="A1768" s="29">
        <v>1767</v>
      </c>
      <c r="B1768" s="1"/>
      <c r="C1768" s="1"/>
      <c r="D1768" s="10"/>
      <c r="E1768" s="7"/>
      <c r="F1768" s="7"/>
      <c r="G1768" s="22"/>
      <c r="H1768" s="22"/>
      <c r="I1768" s="23"/>
      <c r="J1768" s="23"/>
      <c r="K1768" s="23"/>
      <c r="L1768" s="23"/>
      <c r="M1768" s="23"/>
      <c r="N1768" s="23"/>
      <c r="O1768" s="23"/>
      <c r="P1768" s="15"/>
      <c r="Q1768" s="15"/>
      <c r="R1768" s="24"/>
      <c r="S1768" s="41">
        <v>1</v>
      </c>
      <c r="T1768" s="24">
        <f t="shared" si="36"/>
        <v>0</v>
      </c>
      <c r="U1768" s="22"/>
      <c r="V1768" s="24"/>
      <c r="W1768" s="15"/>
      <c r="X1768" s="141"/>
      <c r="Y1768" s="141"/>
      <c r="Z1768" s="25"/>
    </row>
    <row r="1769" spans="1:26" x14ac:dyDescent="0.25">
      <c r="A1769" s="29">
        <v>1768</v>
      </c>
      <c r="B1769" s="1"/>
      <c r="C1769" s="1"/>
      <c r="D1769" s="10"/>
      <c r="E1769" s="7"/>
      <c r="F1769" s="7"/>
      <c r="G1769" s="22"/>
      <c r="H1769" s="22"/>
      <c r="I1769" s="23"/>
      <c r="J1769" s="23"/>
      <c r="K1769" s="23"/>
      <c r="L1769" s="23"/>
      <c r="M1769" s="23"/>
      <c r="N1769" s="23"/>
      <c r="O1769" s="23"/>
      <c r="P1769" s="15"/>
      <c r="Q1769" s="15"/>
      <c r="R1769" s="24"/>
      <c r="S1769" s="41">
        <v>1</v>
      </c>
      <c r="T1769" s="24">
        <f t="shared" si="36"/>
        <v>0</v>
      </c>
      <c r="U1769" s="22"/>
      <c r="V1769" s="24"/>
      <c r="W1769" s="15"/>
      <c r="X1769" s="141"/>
      <c r="Y1769" s="141"/>
      <c r="Z1769" s="25"/>
    </row>
    <row r="1770" spans="1:26" x14ac:dyDescent="0.25">
      <c r="A1770" s="29">
        <v>1769</v>
      </c>
      <c r="B1770" s="1"/>
      <c r="C1770" s="1"/>
      <c r="D1770" s="10"/>
      <c r="E1770" s="7"/>
      <c r="F1770" s="7"/>
      <c r="G1770" s="22"/>
      <c r="H1770" s="22"/>
      <c r="I1770" s="23"/>
      <c r="J1770" s="23"/>
      <c r="K1770" s="23"/>
      <c r="L1770" s="23"/>
      <c r="M1770" s="23"/>
      <c r="N1770" s="23"/>
      <c r="O1770" s="23"/>
      <c r="P1770" s="15"/>
      <c r="Q1770" s="15"/>
      <c r="R1770" s="24"/>
      <c r="S1770" s="41">
        <v>1</v>
      </c>
      <c r="T1770" s="24">
        <f t="shared" si="36"/>
        <v>0</v>
      </c>
      <c r="U1770" s="22"/>
      <c r="V1770" s="24"/>
      <c r="W1770" s="15"/>
      <c r="X1770" s="141"/>
      <c r="Y1770" s="141"/>
      <c r="Z1770" s="25"/>
    </row>
    <row r="1771" spans="1:26" x14ac:dyDescent="0.25">
      <c r="A1771" s="29">
        <v>1770</v>
      </c>
      <c r="B1771" s="1"/>
      <c r="C1771" s="1"/>
      <c r="D1771" s="10"/>
      <c r="E1771" s="7"/>
      <c r="F1771" s="7"/>
      <c r="G1771" s="22"/>
      <c r="H1771" s="22"/>
      <c r="I1771" s="23"/>
      <c r="J1771" s="23"/>
      <c r="K1771" s="23"/>
      <c r="L1771" s="23"/>
      <c r="M1771" s="23"/>
      <c r="N1771" s="23"/>
      <c r="O1771" s="23"/>
      <c r="P1771" s="15"/>
      <c r="Q1771" s="15"/>
      <c r="R1771" s="24"/>
      <c r="S1771" s="41">
        <v>1</v>
      </c>
      <c r="T1771" s="24">
        <f t="shared" si="36"/>
        <v>0</v>
      </c>
      <c r="U1771" s="22"/>
      <c r="V1771" s="24"/>
      <c r="W1771" s="15"/>
      <c r="X1771" s="141"/>
      <c r="Y1771" s="141"/>
      <c r="Z1771" s="25"/>
    </row>
    <row r="1772" spans="1:26" x14ac:dyDescent="0.25">
      <c r="A1772" s="29">
        <v>1771</v>
      </c>
      <c r="B1772" s="1"/>
      <c r="C1772" s="1"/>
      <c r="D1772" s="10"/>
      <c r="E1772" s="7"/>
      <c r="F1772" s="7"/>
      <c r="G1772" s="22"/>
      <c r="H1772" s="22"/>
      <c r="I1772" s="23"/>
      <c r="J1772" s="23"/>
      <c r="K1772" s="23"/>
      <c r="L1772" s="23"/>
      <c r="M1772" s="23"/>
      <c r="N1772" s="23"/>
      <c r="O1772" s="23"/>
      <c r="P1772" s="15"/>
      <c r="Q1772" s="15"/>
      <c r="R1772" s="24"/>
      <c r="S1772" s="41">
        <v>1</v>
      </c>
      <c r="T1772" s="24">
        <f t="shared" si="36"/>
        <v>0</v>
      </c>
      <c r="U1772" s="22"/>
      <c r="V1772" s="24"/>
      <c r="W1772" s="15"/>
      <c r="X1772" s="141"/>
      <c r="Y1772" s="141"/>
      <c r="Z1772" s="25"/>
    </row>
    <row r="1773" spans="1:26" x14ac:dyDescent="0.25">
      <c r="A1773" s="29">
        <v>1772</v>
      </c>
      <c r="B1773" s="1"/>
      <c r="C1773" s="1"/>
      <c r="D1773" s="10"/>
      <c r="E1773" s="7"/>
      <c r="F1773" s="7"/>
      <c r="G1773" s="22"/>
      <c r="H1773" s="22"/>
      <c r="I1773" s="23"/>
      <c r="J1773" s="23"/>
      <c r="K1773" s="23"/>
      <c r="L1773" s="23"/>
      <c r="M1773" s="23"/>
      <c r="N1773" s="23"/>
      <c r="O1773" s="23"/>
      <c r="P1773" s="15"/>
      <c r="Q1773" s="15"/>
      <c r="R1773" s="24"/>
      <c r="S1773" s="41">
        <v>1</v>
      </c>
      <c r="T1773" s="24">
        <f t="shared" si="36"/>
        <v>0</v>
      </c>
      <c r="U1773" s="22"/>
      <c r="V1773" s="24"/>
      <c r="W1773" s="15"/>
      <c r="X1773" s="141"/>
      <c r="Y1773" s="141"/>
      <c r="Z1773" s="25"/>
    </row>
    <row r="1774" spans="1:26" x14ac:dyDescent="0.25">
      <c r="A1774" s="29">
        <v>1773</v>
      </c>
      <c r="B1774" s="1"/>
      <c r="C1774" s="1"/>
      <c r="D1774" s="10"/>
      <c r="E1774" s="7"/>
      <c r="F1774" s="7"/>
      <c r="G1774" s="22"/>
      <c r="H1774" s="22"/>
      <c r="I1774" s="23"/>
      <c r="J1774" s="23"/>
      <c r="K1774" s="23"/>
      <c r="L1774" s="23"/>
      <c r="M1774" s="23"/>
      <c r="N1774" s="23"/>
      <c r="O1774" s="23"/>
      <c r="P1774" s="15"/>
      <c r="Q1774" s="15"/>
      <c r="R1774" s="24"/>
      <c r="S1774" s="41">
        <v>1</v>
      </c>
      <c r="T1774" s="24">
        <f t="shared" si="36"/>
        <v>0</v>
      </c>
      <c r="U1774" s="22"/>
      <c r="V1774" s="24"/>
      <c r="W1774" s="15"/>
      <c r="X1774" s="141"/>
      <c r="Y1774" s="141"/>
      <c r="Z1774" s="25"/>
    </row>
    <row r="1775" spans="1:26" x14ac:dyDescent="0.25">
      <c r="A1775" s="29">
        <v>1774</v>
      </c>
      <c r="B1775" s="1"/>
      <c r="C1775" s="1"/>
      <c r="D1775" s="10"/>
      <c r="E1775" s="7"/>
      <c r="F1775" s="7"/>
      <c r="G1775" s="22"/>
      <c r="H1775" s="22"/>
      <c r="I1775" s="23"/>
      <c r="J1775" s="23"/>
      <c r="K1775" s="23"/>
      <c r="L1775" s="23"/>
      <c r="M1775" s="23"/>
      <c r="N1775" s="23"/>
      <c r="O1775" s="23"/>
      <c r="P1775" s="15"/>
      <c r="Q1775" s="15"/>
      <c r="R1775" s="24"/>
      <c r="S1775" s="41">
        <v>1</v>
      </c>
      <c r="T1775" s="24">
        <f t="shared" si="36"/>
        <v>0</v>
      </c>
      <c r="U1775" s="22"/>
      <c r="V1775" s="24"/>
      <c r="W1775" s="15"/>
      <c r="X1775" s="141"/>
      <c r="Y1775" s="141"/>
      <c r="Z1775" s="25"/>
    </row>
    <row r="1776" spans="1:26" x14ac:dyDescent="0.25">
      <c r="A1776" s="29">
        <v>1775</v>
      </c>
      <c r="B1776" s="1"/>
      <c r="C1776" s="1"/>
      <c r="D1776" s="10"/>
      <c r="E1776" s="7"/>
      <c r="F1776" s="7"/>
      <c r="G1776" s="22"/>
      <c r="H1776" s="22"/>
      <c r="I1776" s="23"/>
      <c r="J1776" s="23"/>
      <c r="K1776" s="23"/>
      <c r="L1776" s="23"/>
      <c r="M1776" s="23"/>
      <c r="N1776" s="23"/>
      <c r="O1776" s="23"/>
      <c r="P1776" s="15"/>
      <c r="Q1776" s="15"/>
      <c r="R1776" s="24"/>
      <c r="S1776" s="41">
        <v>1</v>
      </c>
      <c r="T1776" s="24">
        <f t="shared" si="36"/>
        <v>0</v>
      </c>
      <c r="U1776" s="22"/>
      <c r="V1776" s="24"/>
      <c r="W1776" s="15"/>
      <c r="X1776" s="141"/>
      <c r="Y1776" s="141"/>
      <c r="Z1776" s="25"/>
    </row>
    <row r="1777" spans="1:26" x14ac:dyDescent="0.25">
      <c r="A1777" s="29">
        <v>1776</v>
      </c>
      <c r="B1777" s="1"/>
      <c r="C1777" s="1"/>
      <c r="D1777" s="10"/>
      <c r="E1777" s="7"/>
      <c r="F1777" s="7"/>
      <c r="G1777" s="22"/>
      <c r="H1777" s="22"/>
      <c r="I1777" s="23"/>
      <c r="J1777" s="23"/>
      <c r="K1777" s="23"/>
      <c r="L1777" s="23"/>
      <c r="M1777" s="23"/>
      <c r="N1777" s="23"/>
      <c r="O1777" s="23"/>
      <c r="P1777" s="15"/>
      <c r="Q1777" s="15"/>
      <c r="R1777" s="24"/>
      <c r="S1777" s="41">
        <v>1</v>
      </c>
      <c r="T1777" s="24">
        <f t="shared" si="36"/>
        <v>0</v>
      </c>
      <c r="U1777" s="22"/>
      <c r="V1777" s="24"/>
      <c r="W1777" s="15"/>
      <c r="X1777" s="141"/>
      <c r="Y1777" s="141"/>
      <c r="Z1777" s="25"/>
    </row>
    <row r="1778" spans="1:26" x14ac:dyDescent="0.25">
      <c r="A1778" s="29">
        <v>1777</v>
      </c>
      <c r="B1778" s="1"/>
      <c r="C1778" s="1"/>
      <c r="D1778" s="10"/>
      <c r="E1778" s="7"/>
      <c r="F1778" s="7"/>
      <c r="G1778" s="22"/>
      <c r="H1778" s="22"/>
      <c r="I1778" s="23"/>
      <c r="J1778" s="23"/>
      <c r="K1778" s="23"/>
      <c r="L1778" s="23"/>
      <c r="M1778" s="23"/>
      <c r="N1778" s="23"/>
      <c r="O1778" s="23"/>
      <c r="P1778" s="15"/>
      <c r="Q1778" s="15"/>
      <c r="R1778" s="24"/>
      <c r="S1778" s="41">
        <v>1</v>
      </c>
      <c r="T1778" s="24">
        <f t="shared" si="36"/>
        <v>0</v>
      </c>
      <c r="U1778" s="22"/>
      <c r="V1778" s="24"/>
      <c r="W1778" s="15"/>
      <c r="X1778" s="141"/>
      <c r="Y1778" s="141"/>
      <c r="Z1778" s="25"/>
    </row>
    <row r="1779" spans="1:26" x14ac:dyDescent="0.25">
      <c r="A1779" s="29">
        <v>1778</v>
      </c>
      <c r="B1779" s="1"/>
      <c r="C1779" s="1"/>
      <c r="D1779" s="10"/>
      <c r="E1779" s="7"/>
      <c r="F1779" s="7"/>
      <c r="G1779" s="22"/>
      <c r="H1779" s="22"/>
      <c r="I1779" s="23"/>
      <c r="J1779" s="23"/>
      <c r="K1779" s="23"/>
      <c r="L1779" s="23"/>
      <c r="M1779" s="23"/>
      <c r="N1779" s="23"/>
      <c r="O1779" s="23"/>
      <c r="P1779" s="15"/>
      <c r="Q1779" s="15"/>
      <c r="R1779" s="24"/>
      <c r="S1779" s="41">
        <v>1</v>
      </c>
      <c r="T1779" s="24">
        <f t="shared" si="36"/>
        <v>0</v>
      </c>
      <c r="U1779" s="22"/>
      <c r="V1779" s="24"/>
      <c r="W1779" s="15"/>
      <c r="X1779" s="141"/>
      <c r="Y1779" s="141"/>
      <c r="Z1779" s="25"/>
    </row>
    <row r="1780" spans="1:26" x14ac:dyDescent="0.25">
      <c r="A1780" s="29">
        <v>1779</v>
      </c>
      <c r="B1780" s="1"/>
      <c r="C1780" s="1"/>
      <c r="D1780" s="10"/>
      <c r="E1780" s="7"/>
      <c r="F1780" s="7"/>
      <c r="G1780" s="22"/>
      <c r="H1780" s="22"/>
      <c r="I1780" s="23"/>
      <c r="J1780" s="23"/>
      <c r="K1780" s="23"/>
      <c r="L1780" s="23"/>
      <c r="M1780" s="23"/>
      <c r="N1780" s="23"/>
      <c r="O1780" s="23"/>
      <c r="P1780" s="15"/>
      <c r="Q1780" s="15"/>
      <c r="R1780" s="24"/>
      <c r="S1780" s="41">
        <v>1</v>
      </c>
      <c r="T1780" s="24">
        <f t="shared" si="36"/>
        <v>0</v>
      </c>
      <c r="U1780" s="22"/>
      <c r="V1780" s="24"/>
      <c r="W1780" s="15"/>
      <c r="X1780" s="141"/>
      <c r="Y1780" s="141"/>
      <c r="Z1780" s="25"/>
    </row>
    <row r="1781" spans="1:26" x14ac:dyDescent="0.25">
      <c r="A1781" s="29">
        <v>1780</v>
      </c>
      <c r="B1781" s="1"/>
      <c r="C1781" s="1"/>
      <c r="D1781" s="10"/>
      <c r="E1781" s="7"/>
      <c r="F1781" s="7"/>
      <c r="G1781" s="22"/>
      <c r="H1781" s="22"/>
      <c r="I1781" s="23"/>
      <c r="J1781" s="23"/>
      <c r="K1781" s="23"/>
      <c r="L1781" s="23"/>
      <c r="M1781" s="23"/>
      <c r="N1781" s="23"/>
      <c r="O1781" s="23"/>
      <c r="P1781" s="15"/>
      <c r="Q1781" s="15"/>
      <c r="R1781" s="24"/>
      <c r="S1781" s="41">
        <v>1</v>
      </c>
      <c r="T1781" s="24">
        <f t="shared" si="36"/>
        <v>0</v>
      </c>
      <c r="U1781" s="22"/>
      <c r="V1781" s="24"/>
      <c r="W1781" s="15"/>
      <c r="X1781" s="141"/>
      <c r="Y1781" s="141"/>
      <c r="Z1781" s="25"/>
    </row>
    <row r="1782" spans="1:26" x14ac:dyDescent="0.25">
      <c r="A1782" s="29">
        <v>1781</v>
      </c>
      <c r="B1782" s="1"/>
      <c r="C1782" s="1"/>
      <c r="D1782" s="10"/>
      <c r="E1782" s="7"/>
      <c r="F1782" s="7"/>
      <c r="G1782" s="22"/>
      <c r="H1782" s="22"/>
      <c r="I1782" s="23"/>
      <c r="J1782" s="23"/>
      <c r="K1782" s="23"/>
      <c r="L1782" s="23"/>
      <c r="M1782" s="23"/>
      <c r="N1782" s="23"/>
      <c r="O1782" s="23"/>
      <c r="P1782" s="15"/>
      <c r="Q1782" s="15"/>
      <c r="R1782" s="24"/>
      <c r="S1782" s="41">
        <v>1</v>
      </c>
      <c r="T1782" s="24">
        <f t="shared" si="36"/>
        <v>0</v>
      </c>
      <c r="U1782" s="22"/>
      <c r="V1782" s="24"/>
      <c r="W1782" s="15"/>
      <c r="X1782" s="141"/>
      <c r="Y1782" s="141"/>
      <c r="Z1782" s="25"/>
    </row>
    <row r="1783" spans="1:26" x14ac:dyDescent="0.25">
      <c r="A1783" s="29">
        <v>1782</v>
      </c>
      <c r="B1783" s="1"/>
      <c r="C1783" s="1"/>
      <c r="D1783" s="10"/>
      <c r="E1783" s="7"/>
      <c r="F1783" s="7"/>
      <c r="G1783" s="22"/>
      <c r="H1783" s="22"/>
      <c r="I1783" s="23"/>
      <c r="J1783" s="23"/>
      <c r="K1783" s="23"/>
      <c r="L1783" s="23"/>
      <c r="M1783" s="23"/>
      <c r="N1783" s="23"/>
      <c r="O1783" s="23"/>
      <c r="P1783" s="15"/>
      <c r="Q1783" s="15"/>
      <c r="R1783" s="24"/>
      <c r="S1783" s="41">
        <v>1</v>
      </c>
      <c r="T1783" s="24">
        <f t="shared" si="36"/>
        <v>0</v>
      </c>
      <c r="U1783" s="22"/>
      <c r="V1783" s="24"/>
      <c r="W1783" s="15"/>
      <c r="X1783" s="141"/>
      <c r="Y1783" s="141"/>
      <c r="Z1783" s="25"/>
    </row>
  </sheetData>
  <mergeCells count="20">
    <mergeCell ref="Z607:Z609"/>
    <mergeCell ref="W513:W514"/>
    <mergeCell ref="W525:W526"/>
    <mergeCell ref="W529:W530"/>
    <mergeCell ref="W545:W546"/>
    <mergeCell ref="W581:W582"/>
    <mergeCell ref="W600:W601"/>
    <mergeCell ref="W824:W825"/>
    <mergeCell ref="W650:W651"/>
    <mergeCell ref="B513:B514"/>
    <mergeCell ref="B523:B524"/>
    <mergeCell ref="B525:B526"/>
    <mergeCell ref="B529:B530"/>
    <mergeCell ref="B563:B564"/>
    <mergeCell ref="B607:B609"/>
    <mergeCell ref="B638:B639"/>
    <mergeCell ref="C607:C609"/>
    <mergeCell ref="C638:C639"/>
    <mergeCell ref="G607:G609"/>
    <mergeCell ref="T815:T816"/>
  </mergeCells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6C11A-89BD-4C34-A798-3D20A2DB387D}">
  <sheetPr codeName="Sheet2"/>
  <dimension ref="A1:AC1554"/>
  <sheetViews>
    <sheetView zoomScaleNormal="100" workbookViewId="0">
      <pane xSplit="4" ySplit="1" topLeftCell="W1092" activePane="bottomRight" state="frozen"/>
      <selection activeCell="B1561" sqref="B1561"/>
      <selection pane="topRight" activeCell="B1561" sqref="B1561"/>
      <selection pane="bottomLeft" activeCell="B1561" sqref="B1561"/>
      <selection pane="bottomRight" activeCell="AA1110" sqref="AA1110"/>
    </sheetView>
  </sheetViews>
  <sheetFormatPr defaultColWidth="9" defaultRowHeight="16.5" x14ac:dyDescent="0.25"/>
  <cols>
    <col min="1" max="1" width="7.453125" style="5" customWidth="1"/>
    <col min="2" max="2" width="22.7265625" style="5" customWidth="1"/>
    <col min="3" max="3" width="15.36328125" style="5" customWidth="1"/>
    <col min="4" max="4" width="13.453125" style="74" customWidth="1"/>
    <col min="5" max="5" width="13.36328125" style="130" customWidth="1"/>
    <col min="6" max="6" width="17.453125" style="130" customWidth="1"/>
    <col min="7" max="7" width="13.36328125" style="37" customWidth="1"/>
    <col min="8" max="8" width="16.6328125" style="37" customWidth="1"/>
    <col min="9" max="9" width="13.36328125" style="131" customWidth="1"/>
    <col min="10" max="10" width="15.36328125" style="131" customWidth="1"/>
    <col min="11" max="12" width="13.36328125" style="131" customWidth="1"/>
    <col min="13" max="13" width="14.90625" style="131" customWidth="1"/>
    <col min="14" max="14" width="13.36328125" style="131" customWidth="1"/>
    <col min="15" max="15" width="14.7265625" style="83" customWidth="1"/>
    <col min="16" max="16" width="14.6328125" style="83" customWidth="1"/>
    <col min="17" max="17" width="13.36328125" style="83" customWidth="1"/>
    <col min="18" max="18" width="12.90625" style="129" customWidth="1"/>
    <col min="19" max="19" width="12.26953125" style="129" customWidth="1"/>
    <col min="20" max="20" width="7.90625" style="129" customWidth="1"/>
    <col min="21" max="21" width="7.90625" style="37" customWidth="1"/>
    <col min="22" max="22" width="9.36328125" style="129" customWidth="1"/>
    <col min="23" max="23" width="9.6328125" style="37" customWidth="1"/>
    <col min="24" max="24" width="14.08984375" style="129" customWidth="1"/>
    <col min="25" max="25" width="12.6328125" style="129" customWidth="1"/>
    <col min="26" max="26" width="28.7265625" style="129" customWidth="1"/>
    <col min="27" max="27" width="53.90625" style="38" customWidth="1"/>
    <col min="28" max="16384" width="9" style="140"/>
  </cols>
  <sheetData>
    <row r="1" spans="1:28" ht="41.5" customHeight="1" x14ac:dyDescent="0.25">
      <c r="A1" s="26" t="s">
        <v>0</v>
      </c>
      <c r="B1" s="26" t="s">
        <v>1</v>
      </c>
      <c r="C1" s="26" t="s">
        <v>2</v>
      </c>
      <c r="D1" s="66" t="s">
        <v>3</v>
      </c>
      <c r="E1" s="27" t="s">
        <v>4</v>
      </c>
      <c r="F1" s="27" t="s">
        <v>5</v>
      </c>
      <c r="G1" s="28" t="s">
        <v>6</v>
      </c>
      <c r="H1" s="28" t="s">
        <v>7</v>
      </c>
      <c r="I1" s="32" t="s">
        <v>8</v>
      </c>
      <c r="J1" s="32" t="s">
        <v>110</v>
      </c>
      <c r="K1" s="32" t="s">
        <v>10</v>
      </c>
      <c r="L1" s="32" t="s">
        <v>11</v>
      </c>
      <c r="M1" s="32" t="s">
        <v>12</v>
      </c>
      <c r="N1" s="32" t="s">
        <v>5103</v>
      </c>
      <c r="O1" s="78" t="s">
        <v>5129</v>
      </c>
      <c r="P1" s="78" t="s">
        <v>5130</v>
      </c>
      <c r="Q1" s="78" t="s">
        <v>5104</v>
      </c>
      <c r="R1" s="33" t="s">
        <v>15</v>
      </c>
      <c r="S1" s="33" t="s">
        <v>16</v>
      </c>
      <c r="T1" s="34" t="s">
        <v>17</v>
      </c>
      <c r="U1" s="28" t="s">
        <v>18</v>
      </c>
      <c r="V1" s="34" t="s">
        <v>19</v>
      </c>
      <c r="W1" s="28" t="s">
        <v>18</v>
      </c>
      <c r="X1" s="34" t="s">
        <v>20</v>
      </c>
      <c r="Y1" s="33" t="s">
        <v>21</v>
      </c>
      <c r="Z1" s="26" t="s">
        <v>836</v>
      </c>
      <c r="AA1" s="26" t="s">
        <v>835</v>
      </c>
    </row>
    <row r="2" spans="1:28" s="129" customFormat="1" x14ac:dyDescent="0.25">
      <c r="A2" s="29">
        <v>1</v>
      </c>
      <c r="B2" s="1" t="s">
        <v>1746</v>
      </c>
      <c r="C2" s="1" t="s">
        <v>3210</v>
      </c>
      <c r="D2" s="10">
        <v>43471</v>
      </c>
      <c r="E2" s="7">
        <v>0.375</v>
      </c>
      <c r="F2" s="7">
        <v>0.83333333333333304</v>
      </c>
      <c r="G2" s="22">
        <v>1200</v>
      </c>
      <c r="H2" s="22" t="s">
        <v>1746</v>
      </c>
      <c r="I2" s="23" t="s">
        <v>1746</v>
      </c>
      <c r="J2" s="23" t="s">
        <v>1746</v>
      </c>
      <c r="K2" s="23" t="s">
        <v>1746</v>
      </c>
      <c r="L2" s="23">
        <v>1</v>
      </c>
      <c r="M2" s="23" t="s">
        <v>1746</v>
      </c>
      <c r="N2" s="23">
        <v>3.2</v>
      </c>
      <c r="O2" s="76" t="s">
        <v>1746</v>
      </c>
      <c r="P2" s="76" t="s">
        <v>1746</v>
      </c>
      <c r="Q2" s="76" t="s">
        <v>1746</v>
      </c>
      <c r="R2" s="15" t="s">
        <v>1746</v>
      </c>
      <c r="S2" s="15" t="s">
        <v>1746</v>
      </c>
      <c r="T2" s="36">
        <v>6.8</v>
      </c>
      <c r="U2" s="35" t="s">
        <v>1746</v>
      </c>
      <c r="V2" s="36">
        <v>1.7910039336411836</v>
      </c>
      <c r="W2" s="22" t="s">
        <v>1746</v>
      </c>
      <c r="X2" s="24" t="s">
        <v>1746</v>
      </c>
      <c r="Y2" s="15">
        <v>10.999999999999993</v>
      </c>
      <c r="Z2" s="76" t="s">
        <v>1746</v>
      </c>
      <c r="AA2" s="25" t="s">
        <v>1746</v>
      </c>
      <c r="AB2" s="140"/>
    </row>
    <row r="3" spans="1:28" s="129" customFormat="1" x14ac:dyDescent="0.25">
      <c r="A3" s="29">
        <v>2</v>
      </c>
      <c r="B3" s="1" t="s">
        <v>1746</v>
      </c>
      <c r="C3" s="1" t="s">
        <v>2070</v>
      </c>
      <c r="D3" s="10">
        <v>43471</v>
      </c>
      <c r="E3" s="7">
        <v>0.33333333333333298</v>
      </c>
      <c r="F3" s="7">
        <v>0.66666666666666696</v>
      </c>
      <c r="G3" s="22">
        <v>900</v>
      </c>
      <c r="H3" s="22" t="s">
        <v>1746</v>
      </c>
      <c r="I3" s="23" t="s">
        <v>1746</v>
      </c>
      <c r="J3" s="23" t="s">
        <v>1746</v>
      </c>
      <c r="K3" s="23" t="s">
        <v>1746</v>
      </c>
      <c r="L3" s="23">
        <v>0.2</v>
      </c>
      <c r="M3" s="23" t="s">
        <v>1746</v>
      </c>
      <c r="N3" s="23">
        <v>2.8</v>
      </c>
      <c r="O3" s="76" t="s">
        <v>1746</v>
      </c>
      <c r="P3" s="76" t="s">
        <v>1746</v>
      </c>
      <c r="Q3" s="76" t="s">
        <v>1746</v>
      </c>
      <c r="R3" s="15" t="s">
        <v>1746</v>
      </c>
      <c r="S3" s="15" t="s">
        <v>1746</v>
      </c>
      <c r="T3" s="55">
        <v>3</v>
      </c>
      <c r="U3" s="43" t="s">
        <v>1746</v>
      </c>
      <c r="V3" s="36">
        <v>2.1166410124850348</v>
      </c>
      <c r="W3" s="22" t="s">
        <v>1746</v>
      </c>
      <c r="X3" s="24" t="s">
        <v>1746</v>
      </c>
      <c r="Y3" s="15">
        <v>8.000000000000016</v>
      </c>
      <c r="Z3" s="76" t="s">
        <v>1746</v>
      </c>
      <c r="AA3" s="25" t="s">
        <v>1746</v>
      </c>
      <c r="AB3" s="140"/>
    </row>
    <row r="4" spans="1:28" s="129" customFormat="1" x14ac:dyDescent="0.25">
      <c r="A4" s="29">
        <v>3</v>
      </c>
      <c r="B4" s="1" t="s">
        <v>1746</v>
      </c>
      <c r="C4" s="1" t="s">
        <v>1739</v>
      </c>
      <c r="D4" s="10">
        <v>43586</v>
      </c>
      <c r="E4" s="7" t="s">
        <v>1746</v>
      </c>
      <c r="F4" s="7" t="s">
        <v>1746</v>
      </c>
      <c r="G4" s="22">
        <v>1200</v>
      </c>
      <c r="H4" s="22" t="s">
        <v>1746</v>
      </c>
      <c r="I4" s="23" t="s">
        <v>1746</v>
      </c>
      <c r="J4" s="23" t="s">
        <v>1746</v>
      </c>
      <c r="K4" s="23" t="s">
        <v>1746</v>
      </c>
      <c r="L4" s="23">
        <v>0.34</v>
      </c>
      <c r="M4" s="23" t="s">
        <v>1746</v>
      </c>
      <c r="N4" s="23">
        <v>4.8099999999999996</v>
      </c>
      <c r="O4" s="76" t="s">
        <v>1746</v>
      </c>
      <c r="P4" s="76" t="s">
        <v>1746</v>
      </c>
      <c r="Q4" s="76" t="s">
        <v>1746</v>
      </c>
      <c r="R4" s="15" t="s">
        <v>1746</v>
      </c>
      <c r="S4" s="15" t="s">
        <v>1746</v>
      </c>
      <c r="T4" s="36">
        <v>2.2000000000000002</v>
      </c>
      <c r="U4" s="35" t="s">
        <v>1746</v>
      </c>
      <c r="V4" s="36">
        <v>3.6389943560800408</v>
      </c>
      <c r="W4" s="22" t="s">
        <v>1746</v>
      </c>
      <c r="X4" s="24" t="s">
        <v>1746</v>
      </c>
      <c r="Y4" s="15">
        <v>8</v>
      </c>
      <c r="Z4" s="76" t="s">
        <v>1746</v>
      </c>
      <c r="AA4" s="25" t="s">
        <v>1746</v>
      </c>
      <c r="AB4" s="140"/>
    </row>
    <row r="5" spans="1:28" s="129" customFormat="1" x14ac:dyDescent="0.25">
      <c r="A5" s="29">
        <v>4</v>
      </c>
      <c r="B5" s="1" t="s">
        <v>1746</v>
      </c>
      <c r="C5" s="1" t="s">
        <v>1760</v>
      </c>
      <c r="D5" s="10">
        <v>43587</v>
      </c>
      <c r="E5" s="7" t="s">
        <v>1746</v>
      </c>
      <c r="F5" s="7" t="s">
        <v>1746</v>
      </c>
      <c r="G5" s="22">
        <v>1200</v>
      </c>
      <c r="H5" s="22" t="s">
        <v>1746</v>
      </c>
      <c r="I5" s="23" t="s">
        <v>1746</v>
      </c>
      <c r="J5" s="23" t="s">
        <v>1746</v>
      </c>
      <c r="K5" s="23" t="s">
        <v>1746</v>
      </c>
      <c r="L5" s="23">
        <v>0.56000000000000005</v>
      </c>
      <c r="M5" s="23" t="s">
        <v>1746</v>
      </c>
      <c r="N5" s="23">
        <v>1.89</v>
      </c>
      <c r="O5" s="76" t="s">
        <v>1746</v>
      </c>
      <c r="P5" s="76" t="s">
        <v>1746</v>
      </c>
      <c r="Q5" s="76" t="s">
        <v>1746</v>
      </c>
      <c r="R5" s="15" t="s">
        <v>1746</v>
      </c>
      <c r="S5" s="15" t="s">
        <v>1746</v>
      </c>
      <c r="T5" s="36">
        <v>4.05</v>
      </c>
      <c r="U5" s="35" t="s">
        <v>1746</v>
      </c>
      <c r="V5" s="36">
        <v>1.0827432871558063</v>
      </c>
      <c r="W5" s="22" t="s">
        <v>1746</v>
      </c>
      <c r="X5" s="24" t="s">
        <v>1746</v>
      </c>
      <c r="Y5" s="15">
        <v>8</v>
      </c>
      <c r="Z5" s="76" t="s">
        <v>1746</v>
      </c>
      <c r="AA5" s="25" t="s">
        <v>1746</v>
      </c>
      <c r="AB5" s="140"/>
    </row>
    <row r="6" spans="1:28" s="129" customFormat="1" x14ac:dyDescent="0.25">
      <c r="A6" s="29">
        <v>5</v>
      </c>
      <c r="B6" s="1" t="s">
        <v>1746</v>
      </c>
      <c r="C6" s="1" t="s">
        <v>1858</v>
      </c>
      <c r="D6" s="10">
        <v>43592</v>
      </c>
      <c r="E6" s="7" t="s">
        <v>1746</v>
      </c>
      <c r="F6" s="7" t="s">
        <v>1746</v>
      </c>
      <c r="G6" s="22">
        <v>1200</v>
      </c>
      <c r="H6" s="22" t="s">
        <v>1746</v>
      </c>
      <c r="I6" s="23" t="s">
        <v>1746</v>
      </c>
      <c r="J6" s="23" t="s">
        <v>1746</v>
      </c>
      <c r="K6" s="23" t="s">
        <v>1746</v>
      </c>
      <c r="L6" s="23">
        <v>0</v>
      </c>
      <c r="M6" s="23" t="s">
        <v>1746</v>
      </c>
      <c r="N6" s="23">
        <v>3.59</v>
      </c>
      <c r="O6" s="76" t="s">
        <v>1746</v>
      </c>
      <c r="P6" s="76" t="s">
        <v>1746</v>
      </c>
      <c r="Q6" s="76" t="s">
        <v>1746</v>
      </c>
      <c r="R6" s="15" t="s">
        <v>1746</v>
      </c>
      <c r="S6" s="15" t="s">
        <v>1746</v>
      </c>
      <c r="T6" s="36">
        <v>13.27</v>
      </c>
      <c r="U6" s="35" t="s">
        <v>1746</v>
      </c>
      <c r="V6" s="36">
        <v>2.9225927826235671</v>
      </c>
      <c r="W6" s="22" t="s">
        <v>1746</v>
      </c>
      <c r="X6" s="24" t="s">
        <v>1746</v>
      </c>
      <c r="Y6" s="15">
        <v>8</v>
      </c>
      <c r="Z6" s="76" t="s">
        <v>1746</v>
      </c>
      <c r="AA6" s="25" t="s">
        <v>1746</v>
      </c>
      <c r="AB6" s="140"/>
    </row>
    <row r="7" spans="1:28" s="129" customFormat="1" x14ac:dyDescent="0.25">
      <c r="A7" s="29">
        <v>6</v>
      </c>
      <c r="B7" s="1" t="s">
        <v>1746</v>
      </c>
      <c r="C7" s="1" t="s">
        <v>1760</v>
      </c>
      <c r="D7" s="10">
        <v>43596</v>
      </c>
      <c r="E7" s="7">
        <v>0.35416666666666702</v>
      </c>
      <c r="F7" s="7">
        <v>0.6875</v>
      </c>
      <c r="G7" s="22">
        <v>1200</v>
      </c>
      <c r="H7" s="22" t="s">
        <v>1746</v>
      </c>
      <c r="I7" s="23" t="s">
        <v>1746</v>
      </c>
      <c r="J7" s="23" t="s">
        <v>1746</v>
      </c>
      <c r="K7" s="23" t="s">
        <v>1746</v>
      </c>
      <c r="L7" s="23">
        <v>0.73</v>
      </c>
      <c r="M7" s="23" t="s">
        <v>1746</v>
      </c>
      <c r="N7" s="23">
        <v>2.14</v>
      </c>
      <c r="O7" s="76" t="s">
        <v>1746</v>
      </c>
      <c r="P7" s="76" t="s">
        <v>1746</v>
      </c>
      <c r="Q7" s="76" t="s">
        <v>1746</v>
      </c>
      <c r="R7" s="15" t="s">
        <v>1746</v>
      </c>
      <c r="S7" s="15" t="s">
        <v>1746</v>
      </c>
      <c r="T7" s="36">
        <v>1.85</v>
      </c>
      <c r="U7" s="35" t="s">
        <v>1746</v>
      </c>
      <c r="V7" s="36">
        <v>1.2678707029245799</v>
      </c>
      <c r="W7" s="22" t="s">
        <v>1746</v>
      </c>
      <c r="X7" s="24" t="s">
        <v>1746</v>
      </c>
      <c r="Y7" s="15">
        <v>8</v>
      </c>
      <c r="Z7" s="76" t="s">
        <v>1746</v>
      </c>
      <c r="AA7" s="25" t="s">
        <v>1746</v>
      </c>
      <c r="AB7" s="140"/>
    </row>
    <row r="8" spans="1:28" s="129" customFormat="1" x14ac:dyDescent="0.25">
      <c r="A8" s="29">
        <v>7</v>
      </c>
      <c r="B8" s="1" t="s">
        <v>1746</v>
      </c>
      <c r="C8" s="1" t="s">
        <v>1739</v>
      </c>
      <c r="D8" s="10">
        <v>43600</v>
      </c>
      <c r="E8" s="7" t="s">
        <v>1746</v>
      </c>
      <c r="F8" s="7" t="s">
        <v>1746</v>
      </c>
      <c r="G8" s="22" t="s">
        <v>1746</v>
      </c>
      <c r="H8" s="22" t="s">
        <v>1746</v>
      </c>
      <c r="I8" s="23" t="s">
        <v>1746</v>
      </c>
      <c r="J8" s="23" t="s">
        <v>1746</v>
      </c>
      <c r="K8" s="23" t="s">
        <v>1746</v>
      </c>
      <c r="L8" s="23">
        <v>0.4</v>
      </c>
      <c r="M8" s="23" t="s">
        <v>1746</v>
      </c>
      <c r="N8" s="23">
        <v>4.8</v>
      </c>
      <c r="O8" s="76" t="s">
        <v>1746</v>
      </c>
      <c r="P8" s="76" t="s">
        <v>1746</v>
      </c>
      <c r="Q8" s="76" t="s">
        <v>1746</v>
      </c>
      <c r="R8" s="15" t="s">
        <v>1746</v>
      </c>
      <c r="S8" s="15" t="s">
        <v>1746</v>
      </c>
      <c r="T8" s="36">
        <v>1.2</v>
      </c>
      <c r="U8" s="35" t="s">
        <v>1746</v>
      </c>
      <c r="V8" s="36">
        <v>3.5820078672823668</v>
      </c>
      <c r="W8" s="22" t="s">
        <v>1746</v>
      </c>
      <c r="X8" s="24" t="s">
        <v>1746</v>
      </c>
      <c r="Y8" s="15">
        <v>8</v>
      </c>
      <c r="Z8" s="76" t="s">
        <v>1746</v>
      </c>
      <c r="AA8" s="25" t="s">
        <v>1746</v>
      </c>
      <c r="AB8" s="140"/>
    </row>
    <row r="9" spans="1:28" s="129" customFormat="1" x14ac:dyDescent="0.25">
      <c r="A9" s="29">
        <v>8</v>
      </c>
      <c r="B9" s="1" t="s">
        <v>1746</v>
      </c>
      <c r="C9" s="1" t="s">
        <v>1858</v>
      </c>
      <c r="D9" s="10">
        <v>43602</v>
      </c>
      <c r="E9" s="7" t="s">
        <v>1746</v>
      </c>
      <c r="F9" s="7" t="s">
        <v>1746</v>
      </c>
      <c r="G9" s="22" t="s">
        <v>1746</v>
      </c>
      <c r="H9" s="22" t="s">
        <v>1746</v>
      </c>
      <c r="I9" s="23" t="s">
        <v>1746</v>
      </c>
      <c r="J9" s="23" t="s">
        <v>1746</v>
      </c>
      <c r="K9" s="23" t="s">
        <v>1746</v>
      </c>
      <c r="L9" s="23">
        <v>0</v>
      </c>
      <c r="M9" s="23" t="s">
        <v>1746</v>
      </c>
      <c r="N9" s="23">
        <v>1.8</v>
      </c>
      <c r="O9" s="76" t="s">
        <v>1746</v>
      </c>
      <c r="P9" s="76" t="s">
        <v>1746</v>
      </c>
      <c r="Q9" s="76" t="s">
        <v>1746</v>
      </c>
      <c r="R9" s="15" t="s">
        <v>1746</v>
      </c>
      <c r="S9" s="15" t="s">
        <v>1746</v>
      </c>
      <c r="T9" s="36">
        <v>1.8</v>
      </c>
      <c r="U9" s="35" t="s">
        <v>1746</v>
      </c>
      <c r="V9" s="36">
        <v>1.465366854797332</v>
      </c>
      <c r="W9" s="22" t="s">
        <v>1746</v>
      </c>
      <c r="X9" s="24" t="s">
        <v>1746</v>
      </c>
      <c r="Y9" s="15">
        <v>8</v>
      </c>
      <c r="Z9" s="76" t="s">
        <v>1746</v>
      </c>
      <c r="AA9" s="25" t="s">
        <v>1746</v>
      </c>
      <c r="AB9" s="140"/>
    </row>
    <row r="10" spans="1:28" s="129" customFormat="1" x14ac:dyDescent="0.25">
      <c r="A10" s="29">
        <v>9</v>
      </c>
      <c r="B10" s="1" t="s">
        <v>1746</v>
      </c>
      <c r="C10" s="1" t="s">
        <v>1858</v>
      </c>
      <c r="D10" s="10">
        <v>43604</v>
      </c>
      <c r="E10" s="7" t="s">
        <v>1746</v>
      </c>
      <c r="F10" s="7" t="s">
        <v>1746</v>
      </c>
      <c r="G10" s="22" t="s">
        <v>1746</v>
      </c>
      <c r="H10" s="22" t="s">
        <v>1746</v>
      </c>
      <c r="I10" s="23" t="s">
        <v>1746</v>
      </c>
      <c r="J10" s="23" t="s">
        <v>1746</v>
      </c>
      <c r="K10" s="23" t="s">
        <v>1746</v>
      </c>
      <c r="L10" s="23">
        <v>0</v>
      </c>
      <c r="M10" s="23" t="s">
        <v>1746</v>
      </c>
      <c r="N10" s="23">
        <v>2.5</v>
      </c>
      <c r="O10" s="76" t="s">
        <v>1746</v>
      </c>
      <c r="P10" s="76" t="s">
        <v>1746</v>
      </c>
      <c r="Q10" s="76" t="s">
        <v>1746</v>
      </c>
      <c r="R10" s="15" t="s">
        <v>1746</v>
      </c>
      <c r="S10" s="15" t="s">
        <v>1746</v>
      </c>
      <c r="T10" s="36">
        <v>8.1999999999999993</v>
      </c>
      <c r="U10" s="35" t="s">
        <v>1746</v>
      </c>
      <c r="V10" s="36">
        <v>2.0352317427740725</v>
      </c>
      <c r="W10" s="22" t="s">
        <v>1746</v>
      </c>
      <c r="X10" s="24" t="s">
        <v>1746</v>
      </c>
      <c r="Y10" s="15">
        <v>8</v>
      </c>
      <c r="Z10" s="76" t="s">
        <v>1746</v>
      </c>
      <c r="AA10" s="25" t="s">
        <v>1746</v>
      </c>
      <c r="AB10" s="140"/>
    </row>
    <row r="11" spans="1:28" s="129" customFormat="1" x14ac:dyDescent="0.25">
      <c r="A11" s="29">
        <v>10</v>
      </c>
      <c r="B11" s="1" t="s">
        <v>1746</v>
      </c>
      <c r="C11" s="1" t="s">
        <v>90</v>
      </c>
      <c r="D11" s="10">
        <v>43619</v>
      </c>
      <c r="E11" s="7">
        <v>0.42708333333333298</v>
      </c>
      <c r="F11" s="7">
        <v>0.76041666666666696</v>
      </c>
      <c r="G11" s="22">
        <v>1200</v>
      </c>
      <c r="H11" s="22" t="s">
        <v>1746</v>
      </c>
      <c r="I11" s="23" t="s">
        <v>1746</v>
      </c>
      <c r="J11" s="23" t="s">
        <v>1746</v>
      </c>
      <c r="K11" s="23" t="s">
        <v>1746</v>
      </c>
      <c r="L11" s="23">
        <v>0</v>
      </c>
      <c r="M11" s="23" t="s">
        <v>1746</v>
      </c>
      <c r="N11" s="23">
        <v>2.2000000000000002</v>
      </c>
      <c r="O11" s="76" t="s">
        <v>1746</v>
      </c>
      <c r="P11" s="76" t="s">
        <v>1746</v>
      </c>
      <c r="Q11" s="76" t="s">
        <v>1746</v>
      </c>
      <c r="R11" s="15" t="s">
        <v>1746</v>
      </c>
      <c r="S11" s="15" t="s">
        <v>1746</v>
      </c>
      <c r="T11" s="36">
        <v>16</v>
      </c>
      <c r="U11" s="35" t="s">
        <v>1746</v>
      </c>
      <c r="V11" s="36">
        <v>1.7910039336411836</v>
      </c>
      <c r="W11" s="22" t="s">
        <v>1746</v>
      </c>
      <c r="X11" s="24" t="s">
        <v>1746</v>
      </c>
      <c r="Y11" s="15">
        <v>8</v>
      </c>
      <c r="Z11" s="76" t="s">
        <v>1746</v>
      </c>
      <c r="AA11" s="25" t="s">
        <v>1746</v>
      </c>
      <c r="AB11" s="140"/>
    </row>
    <row r="12" spans="1:28" s="129" customFormat="1" x14ac:dyDescent="0.25">
      <c r="A12" s="29">
        <v>11</v>
      </c>
      <c r="B12" s="1" t="s">
        <v>1746</v>
      </c>
      <c r="C12" s="1" t="s">
        <v>3211</v>
      </c>
      <c r="D12" s="10">
        <v>43620</v>
      </c>
      <c r="E12" s="7">
        <v>0.37152777777777801</v>
      </c>
      <c r="F12" s="7">
        <v>0.70486111111111105</v>
      </c>
      <c r="G12" s="22">
        <v>1200</v>
      </c>
      <c r="H12" s="22" t="s">
        <v>1746</v>
      </c>
      <c r="I12" s="23" t="s">
        <v>1746</v>
      </c>
      <c r="J12" s="23" t="s">
        <v>1746</v>
      </c>
      <c r="K12" s="23" t="s">
        <v>1746</v>
      </c>
      <c r="L12" s="23">
        <v>0</v>
      </c>
      <c r="M12" s="23" t="s">
        <v>1746</v>
      </c>
      <c r="N12" s="23">
        <v>5.3</v>
      </c>
      <c r="O12" s="76" t="s">
        <v>1746</v>
      </c>
      <c r="P12" s="76" t="s">
        <v>1746</v>
      </c>
      <c r="Q12" s="76" t="s">
        <v>1746</v>
      </c>
      <c r="R12" s="15" t="s">
        <v>1746</v>
      </c>
      <c r="S12" s="15" t="s">
        <v>1746</v>
      </c>
      <c r="T12" s="36">
        <v>8.4</v>
      </c>
      <c r="U12" s="35" t="s">
        <v>1746</v>
      </c>
      <c r="V12" s="36">
        <v>4.3146912946810332</v>
      </c>
      <c r="W12" s="22" t="s">
        <v>1746</v>
      </c>
      <c r="X12" s="24" t="s">
        <v>1746</v>
      </c>
      <c r="Y12" s="15">
        <v>8</v>
      </c>
      <c r="Z12" s="76" t="s">
        <v>1746</v>
      </c>
      <c r="AA12" s="25" t="s">
        <v>1746</v>
      </c>
      <c r="AB12" s="140"/>
    </row>
    <row r="13" spans="1:28" s="129" customFormat="1" x14ac:dyDescent="0.25">
      <c r="A13" s="29">
        <v>12</v>
      </c>
      <c r="B13" s="1" t="s">
        <v>1746</v>
      </c>
      <c r="C13" s="1" t="s">
        <v>522</v>
      </c>
      <c r="D13" s="10">
        <v>43620</v>
      </c>
      <c r="E13" s="7">
        <v>0.40625</v>
      </c>
      <c r="F13" s="7">
        <v>0.78125</v>
      </c>
      <c r="G13" s="22">
        <v>1200</v>
      </c>
      <c r="H13" s="22" t="s">
        <v>1746</v>
      </c>
      <c r="I13" s="23" t="s">
        <v>1746</v>
      </c>
      <c r="J13" s="23" t="s">
        <v>1746</v>
      </c>
      <c r="K13" s="23" t="s">
        <v>1746</v>
      </c>
      <c r="L13" s="23">
        <v>0</v>
      </c>
      <c r="M13" s="23" t="s">
        <v>1746</v>
      </c>
      <c r="N13" s="23">
        <v>4.3</v>
      </c>
      <c r="O13" s="76" t="s">
        <v>1746</v>
      </c>
      <c r="P13" s="76" t="s">
        <v>1746</v>
      </c>
      <c r="Q13" s="76" t="s">
        <v>1746</v>
      </c>
      <c r="R13" s="15" t="s">
        <v>1746</v>
      </c>
      <c r="S13" s="15" t="s">
        <v>1746</v>
      </c>
      <c r="T13" s="36">
        <v>14.7</v>
      </c>
      <c r="U13" s="35" t="s">
        <v>1746</v>
      </c>
      <c r="V13" s="36">
        <v>3.500598597571404</v>
      </c>
      <c r="W13" s="22" t="s">
        <v>1746</v>
      </c>
      <c r="X13" s="24" t="s">
        <v>1746</v>
      </c>
      <c r="Y13" s="15">
        <v>9</v>
      </c>
      <c r="Z13" s="76" t="s">
        <v>1746</v>
      </c>
      <c r="AA13" s="25" t="s">
        <v>1746</v>
      </c>
      <c r="AB13" s="140"/>
    </row>
    <row r="14" spans="1:28" s="129" customFormat="1" x14ac:dyDescent="0.25">
      <c r="A14" s="29">
        <v>13</v>
      </c>
      <c r="B14" s="1" t="s">
        <v>1746</v>
      </c>
      <c r="C14" s="1" t="s">
        <v>522</v>
      </c>
      <c r="D14" s="10">
        <v>43621</v>
      </c>
      <c r="E14" s="7">
        <v>0.37152777777777801</v>
      </c>
      <c r="F14" s="7">
        <v>0.70486111111111105</v>
      </c>
      <c r="G14" s="22">
        <v>1200</v>
      </c>
      <c r="H14" s="22" t="s">
        <v>1746</v>
      </c>
      <c r="I14" s="23" t="s">
        <v>1746</v>
      </c>
      <c r="J14" s="23" t="s">
        <v>1746</v>
      </c>
      <c r="K14" s="23" t="s">
        <v>1746</v>
      </c>
      <c r="L14" s="23">
        <v>0</v>
      </c>
      <c r="M14" s="23" t="s">
        <v>1746</v>
      </c>
      <c r="N14" s="23">
        <v>4.3</v>
      </c>
      <c r="O14" s="76" t="s">
        <v>1746</v>
      </c>
      <c r="P14" s="76" t="s">
        <v>1746</v>
      </c>
      <c r="Q14" s="76" t="s">
        <v>1746</v>
      </c>
      <c r="R14" s="15" t="s">
        <v>1746</v>
      </c>
      <c r="S14" s="15" t="s">
        <v>1746</v>
      </c>
      <c r="T14" s="36">
        <v>4</v>
      </c>
      <c r="U14" s="35" t="s">
        <v>1746</v>
      </c>
      <c r="V14" s="36">
        <v>3.500598597571404</v>
      </c>
      <c r="W14" s="22" t="s">
        <v>1746</v>
      </c>
      <c r="X14" s="24" t="s">
        <v>1746</v>
      </c>
      <c r="Y14" s="15">
        <v>8</v>
      </c>
      <c r="Z14" s="76" t="s">
        <v>1746</v>
      </c>
      <c r="AA14" s="25" t="s">
        <v>1746</v>
      </c>
      <c r="AB14" s="140"/>
    </row>
    <row r="15" spans="1:28" s="129" customFormat="1" x14ac:dyDescent="0.25">
      <c r="A15" s="29">
        <v>14</v>
      </c>
      <c r="B15" s="1" t="s">
        <v>1746</v>
      </c>
      <c r="C15" s="1" t="s">
        <v>1858</v>
      </c>
      <c r="D15" s="10">
        <v>43621</v>
      </c>
      <c r="E15" s="7">
        <v>0.38194444444444398</v>
      </c>
      <c r="F15" s="7">
        <v>0.71527777777777801</v>
      </c>
      <c r="G15" s="22">
        <v>1200</v>
      </c>
      <c r="H15" s="22" t="s">
        <v>1746</v>
      </c>
      <c r="I15" s="23" t="s">
        <v>1746</v>
      </c>
      <c r="J15" s="23" t="s">
        <v>1746</v>
      </c>
      <c r="K15" s="23" t="s">
        <v>1746</v>
      </c>
      <c r="L15" s="23">
        <v>0</v>
      </c>
      <c r="M15" s="23" t="s">
        <v>1746</v>
      </c>
      <c r="N15" s="23">
        <v>2.6</v>
      </c>
      <c r="O15" s="76" t="s">
        <v>1746</v>
      </c>
      <c r="P15" s="76" t="s">
        <v>1746</v>
      </c>
      <c r="Q15" s="76" t="s">
        <v>1746</v>
      </c>
      <c r="R15" s="15" t="s">
        <v>1746</v>
      </c>
      <c r="S15" s="15" t="s">
        <v>1746</v>
      </c>
      <c r="T15" s="36">
        <v>7.6</v>
      </c>
      <c r="U15" s="35" t="s">
        <v>1746</v>
      </c>
      <c r="V15" s="36">
        <v>2.1166410124850352</v>
      </c>
      <c r="W15" s="22" t="s">
        <v>1746</v>
      </c>
      <c r="X15" s="24" t="s">
        <v>1746</v>
      </c>
      <c r="Y15" s="15">
        <v>8</v>
      </c>
      <c r="Z15" s="76" t="s">
        <v>1746</v>
      </c>
      <c r="AA15" s="25" t="s">
        <v>1746</v>
      </c>
      <c r="AB15" s="140"/>
    </row>
    <row r="16" spans="1:28" s="129" customFormat="1" x14ac:dyDescent="0.25">
      <c r="A16" s="29">
        <v>15</v>
      </c>
      <c r="B16" s="1" t="s">
        <v>1746</v>
      </c>
      <c r="C16" s="1" t="s">
        <v>522</v>
      </c>
      <c r="D16" s="10">
        <v>43622</v>
      </c>
      <c r="E16" s="7">
        <v>0.38194444444444398</v>
      </c>
      <c r="F16" s="7">
        <v>0.79861111111111105</v>
      </c>
      <c r="G16" s="22">
        <v>1200</v>
      </c>
      <c r="H16" s="22" t="s">
        <v>1746</v>
      </c>
      <c r="I16" s="23" t="s">
        <v>1746</v>
      </c>
      <c r="J16" s="23" t="s">
        <v>1746</v>
      </c>
      <c r="K16" s="23" t="s">
        <v>1746</v>
      </c>
      <c r="L16" s="23">
        <v>0</v>
      </c>
      <c r="M16" s="23" t="s">
        <v>1746</v>
      </c>
      <c r="N16" s="23">
        <v>0.59</v>
      </c>
      <c r="O16" s="76" t="s">
        <v>1746</v>
      </c>
      <c r="P16" s="76" t="s">
        <v>1746</v>
      </c>
      <c r="Q16" s="76" t="s">
        <v>1746</v>
      </c>
      <c r="R16" s="15" t="s">
        <v>1746</v>
      </c>
      <c r="S16" s="15" t="s">
        <v>1746</v>
      </c>
      <c r="T16" s="36">
        <v>1.1000000000000001</v>
      </c>
      <c r="U16" s="35" t="s">
        <v>1746</v>
      </c>
      <c r="V16" s="36">
        <v>0.48031469129468102</v>
      </c>
      <c r="W16" s="22" t="s">
        <v>1746</v>
      </c>
      <c r="X16" s="24" t="s">
        <v>1746</v>
      </c>
      <c r="Y16" s="15">
        <v>10</v>
      </c>
      <c r="Z16" s="76" t="s">
        <v>1746</v>
      </c>
      <c r="AA16" s="25" t="s">
        <v>1746</v>
      </c>
      <c r="AB16" s="140"/>
    </row>
    <row r="17" spans="1:28" s="129" customFormat="1" x14ac:dyDescent="0.25">
      <c r="A17" s="29">
        <v>16</v>
      </c>
      <c r="B17" s="1" t="s">
        <v>1746</v>
      </c>
      <c r="C17" s="1" t="s">
        <v>522</v>
      </c>
      <c r="D17" s="10">
        <v>43623</v>
      </c>
      <c r="E17" s="7">
        <v>0.37152777777777801</v>
      </c>
      <c r="F17" s="7">
        <v>0.78819444444444497</v>
      </c>
      <c r="G17" s="22">
        <v>1200</v>
      </c>
      <c r="H17" s="22" t="s">
        <v>1746</v>
      </c>
      <c r="I17" s="23" t="s">
        <v>1746</v>
      </c>
      <c r="J17" s="23" t="s">
        <v>1746</v>
      </c>
      <c r="K17" s="23" t="s">
        <v>1746</v>
      </c>
      <c r="L17" s="23">
        <v>0</v>
      </c>
      <c r="M17" s="23" t="s">
        <v>1746</v>
      </c>
      <c r="N17" s="23">
        <v>0.6</v>
      </c>
      <c r="O17" s="76" t="s">
        <v>1746</v>
      </c>
      <c r="P17" s="76" t="s">
        <v>1746</v>
      </c>
      <c r="Q17" s="76" t="s">
        <v>1746</v>
      </c>
      <c r="R17" s="15" t="s">
        <v>1746</v>
      </c>
      <c r="S17" s="15" t="s">
        <v>1746</v>
      </c>
      <c r="T17" s="36">
        <v>4</v>
      </c>
      <c r="U17" s="35" t="s">
        <v>1746</v>
      </c>
      <c r="V17" s="36">
        <v>0.48845561826577727</v>
      </c>
      <c r="W17" s="22" t="s">
        <v>1746</v>
      </c>
      <c r="X17" s="24" t="s">
        <v>1746</v>
      </c>
      <c r="Y17" s="15">
        <v>10</v>
      </c>
      <c r="Z17" s="76" t="s">
        <v>1746</v>
      </c>
      <c r="AA17" s="25" t="s">
        <v>1746</v>
      </c>
      <c r="AB17" s="140"/>
    </row>
    <row r="18" spans="1:28" s="129" customFormat="1" x14ac:dyDescent="0.25">
      <c r="A18" s="29">
        <v>17</v>
      </c>
      <c r="B18" s="1" t="s">
        <v>1746</v>
      </c>
      <c r="C18" s="1" t="s">
        <v>3212</v>
      </c>
      <c r="D18" s="10">
        <v>43623</v>
      </c>
      <c r="E18" s="7">
        <v>0.375</v>
      </c>
      <c r="F18" s="7">
        <v>0.54166666666666696</v>
      </c>
      <c r="G18" s="22">
        <v>1200</v>
      </c>
      <c r="H18" s="22" t="s">
        <v>1746</v>
      </c>
      <c r="I18" s="23" t="s">
        <v>1746</v>
      </c>
      <c r="J18" s="23" t="s">
        <v>1746</v>
      </c>
      <c r="K18" s="23" t="s">
        <v>1746</v>
      </c>
      <c r="L18" s="23">
        <v>0</v>
      </c>
      <c r="M18" s="23" t="s">
        <v>1746</v>
      </c>
      <c r="N18" s="23">
        <v>4.3</v>
      </c>
      <c r="O18" s="76" t="s">
        <v>1746</v>
      </c>
      <c r="P18" s="76" t="s">
        <v>1746</v>
      </c>
      <c r="Q18" s="76" t="s">
        <v>1746</v>
      </c>
      <c r="R18" s="15" t="s">
        <v>1746</v>
      </c>
      <c r="S18" s="15" t="s">
        <v>1746</v>
      </c>
      <c r="T18" s="36">
        <v>4.8</v>
      </c>
      <c r="U18" s="35" t="s">
        <v>1746</v>
      </c>
      <c r="V18" s="36">
        <v>3.500598597571404</v>
      </c>
      <c r="W18" s="22" t="s">
        <v>1746</v>
      </c>
      <c r="X18" s="24" t="s">
        <v>1746</v>
      </c>
      <c r="Y18" s="15">
        <v>4</v>
      </c>
      <c r="Z18" s="76" t="s">
        <v>1746</v>
      </c>
      <c r="AA18" s="25" t="s">
        <v>1746</v>
      </c>
      <c r="AB18" s="140"/>
    </row>
    <row r="19" spans="1:28" s="129" customFormat="1" x14ac:dyDescent="0.25">
      <c r="A19" s="29">
        <v>18</v>
      </c>
      <c r="B19" s="1" t="s">
        <v>1746</v>
      </c>
      <c r="C19" s="1" t="s">
        <v>522</v>
      </c>
      <c r="D19" s="10">
        <v>43624</v>
      </c>
      <c r="E19" s="7">
        <v>0.37152777777777801</v>
      </c>
      <c r="F19" s="7">
        <v>0.78819444444444497</v>
      </c>
      <c r="G19" s="22">
        <v>1200</v>
      </c>
      <c r="H19" s="22" t="s">
        <v>1746</v>
      </c>
      <c r="I19" s="23" t="s">
        <v>1746</v>
      </c>
      <c r="J19" s="23" t="s">
        <v>1746</v>
      </c>
      <c r="K19" s="23" t="s">
        <v>1746</v>
      </c>
      <c r="L19" s="23">
        <v>0</v>
      </c>
      <c r="M19" s="23" t="s">
        <v>1746</v>
      </c>
      <c r="N19" s="23">
        <v>0.34</v>
      </c>
      <c r="O19" s="76" t="s">
        <v>1746</v>
      </c>
      <c r="P19" s="76" t="s">
        <v>1746</v>
      </c>
      <c r="Q19" s="76" t="s">
        <v>1746</v>
      </c>
      <c r="R19" s="15" t="s">
        <v>1746</v>
      </c>
      <c r="S19" s="15" t="s">
        <v>1746</v>
      </c>
      <c r="T19" s="36">
        <v>6</v>
      </c>
      <c r="U19" s="35" t="s">
        <v>1746</v>
      </c>
      <c r="V19" s="36">
        <v>0.27679151701727384</v>
      </c>
      <c r="W19" s="22" t="s">
        <v>1746</v>
      </c>
      <c r="X19" s="24" t="s">
        <v>1746</v>
      </c>
      <c r="Y19" s="15">
        <v>10</v>
      </c>
      <c r="Z19" s="76" t="s">
        <v>1746</v>
      </c>
      <c r="AA19" s="25" t="s">
        <v>1746</v>
      </c>
      <c r="AB19" s="140"/>
    </row>
    <row r="20" spans="1:28" s="129" customFormat="1" x14ac:dyDescent="0.25">
      <c r="A20" s="29">
        <v>19</v>
      </c>
      <c r="B20" s="1" t="s">
        <v>1746</v>
      </c>
      <c r="C20" s="1" t="s">
        <v>1739</v>
      </c>
      <c r="D20" s="10">
        <v>43625</v>
      </c>
      <c r="E20" s="7">
        <v>0.37847222222222199</v>
      </c>
      <c r="F20" s="7">
        <v>0.71180555555555503</v>
      </c>
      <c r="G20" s="22">
        <v>1200</v>
      </c>
      <c r="H20" s="22" t="s">
        <v>1746</v>
      </c>
      <c r="I20" s="23" t="s">
        <v>1746</v>
      </c>
      <c r="J20" s="23" t="s">
        <v>1746</v>
      </c>
      <c r="K20" s="23" t="s">
        <v>1746</v>
      </c>
      <c r="L20" s="23">
        <v>0</v>
      </c>
      <c r="M20" s="23" t="s">
        <v>1746</v>
      </c>
      <c r="N20" s="23">
        <v>1.1000000000000001</v>
      </c>
      <c r="O20" s="76" t="s">
        <v>1746</v>
      </c>
      <c r="P20" s="76" t="s">
        <v>1746</v>
      </c>
      <c r="Q20" s="76" t="s">
        <v>1746</v>
      </c>
      <c r="R20" s="15" t="s">
        <v>1746</v>
      </c>
      <c r="S20" s="15" t="s">
        <v>1746</v>
      </c>
      <c r="T20" s="36">
        <v>1.3</v>
      </c>
      <c r="U20" s="35" t="s">
        <v>1746</v>
      </c>
      <c r="V20" s="36">
        <v>0.8955019668205918</v>
      </c>
      <c r="W20" s="22" t="s">
        <v>1746</v>
      </c>
      <c r="X20" s="24" t="s">
        <v>1746</v>
      </c>
      <c r="Y20" s="15">
        <v>8</v>
      </c>
      <c r="Z20" s="76" t="s">
        <v>1746</v>
      </c>
      <c r="AA20" s="25" t="s">
        <v>1746</v>
      </c>
      <c r="AB20" s="140"/>
    </row>
    <row r="21" spans="1:28" s="129" customFormat="1" x14ac:dyDescent="0.25">
      <c r="A21" s="29">
        <v>20</v>
      </c>
      <c r="B21" s="1" t="s">
        <v>1746</v>
      </c>
      <c r="C21" s="1" t="s">
        <v>1858</v>
      </c>
      <c r="D21" s="10">
        <v>43626</v>
      </c>
      <c r="E21" s="7">
        <v>0.38194444444444398</v>
      </c>
      <c r="F21" s="7">
        <v>0.71527777777777801</v>
      </c>
      <c r="G21" s="22">
        <v>1200</v>
      </c>
      <c r="H21" s="22" t="s">
        <v>1746</v>
      </c>
      <c r="I21" s="23" t="s">
        <v>1746</v>
      </c>
      <c r="J21" s="23" t="s">
        <v>1746</v>
      </c>
      <c r="K21" s="23" t="s">
        <v>1746</v>
      </c>
      <c r="L21" s="23">
        <v>0</v>
      </c>
      <c r="M21" s="23" t="s">
        <v>1746</v>
      </c>
      <c r="N21" s="23">
        <v>1.6</v>
      </c>
      <c r="O21" s="76" t="s">
        <v>1746</v>
      </c>
      <c r="P21" s="76" t="s">
        <v>1746</v>
      </c>
      <c r="Q21" s="76" t="s">
        <v>1746</v>
      </c>
      <c r="R21" s="15" t="s">
        <v>1746</v>
      </c>
      <c r="S21" s="15" t="s">
        <v>1746</v>
      </c>
      <c r="T21" s="36">
        <v>0.56000000000000005</v>
      </c>
      <c r="U21" s="35" t="s">
        <v>1746</v>
      </c>
      <c r="V21" s="36">
        <v>1.3025483153754063</v>
      </c>
      <c r="W21" s="22" t="s">
        <v>1746</v>
      </c>
      <c r="X21" s="24" t="s">
        <v>1746</v>
      </c>
      <c r="Y21" s="15">
        <v>8</v>
      </c>
      <c r="Z21" s="76" t="s">
        <v>1746</v>
      </c>
      <c r="AA21" s="25" t="s">
        <v>1746</v>
      </c>
      <c r="AB21" s="140"/>
    </row>
    <row r="22" spans="1:28" s="129" customFormat="1" x14ac:dyDescent="0.25">
      <c r="A22" s="29">
        <v>21</v>
      </c>
      <c r="B22" s="1" t="s">
        <v>1746</v>
      </c>
      <c r="C22" s="1" t="s">
        <v>1739</v>
      </c>
      <c r="D22" s="10">
        <v>43628</v>
      </c>
      <c r="E22" s="7">
        <v>0.35416666666666702</v>
      </c>
      <c r="F22" s="7">
        <v>0.77083333333333304</v>
      </c>
      <c r="G22" s="22">
        <v>1200</v>
      </c>
      <c r="H22" s="22" t="s">
        <v>1746</v>
      </c>
      <c r="I22" s="23" t="s">
        <v>1746</v>
      </c>
      <c r="J22" s="23" t="s">
        <v>1746</v>
      </c>
      <c r="K22" s="23" t="s">
        <v>1746</v>
      </c>
      <c r="L22" s="23">
        <v>0</v>
      </c>
      <c r="M22" s="23" t="s">
        <v>1746</v>
      </c>
      <c r="N22" s="23">
        <v>1.2</v>
      </c>
      <c r="O22" s="76" t="s">
        <v>1746</v>
      </c>
      <c r="P22" s="76" t="s">
        <v>1746</v>
      </c>
      <c r="Q22" s="76" t="s">
        <v>1746</v>
      </c>
      <c r="R22" s="15" t="s">
        <v>1746</v>
      </c>
      <c r="S22" s="15" t="s">
        <v>1746</v>
      </c>
      <c r="T22" s="36">
        <v>1.9</v>
      </c>
      <c r="U22" s="35" t="s">
        <v>1746</v>
      </c>
      <c r="V22" s="36">
        <v>0.97691123653155454</v>
      </c>
      <c r="W22" s="22" t="s">
        <v>1746</v>
      </c>
      <c r="X22" s="24" t="s">
        <v>1746</v>
      </c>
      <c r="Y22" s="15">
        <v>10</v>
      </c>
      <c r="Z22" s="76" t="s">
        <v>1746</v>
      </c>
      <c r="AA22" s="25" t="s">
        <v>1746</v>
      </c>
      <c r="AB22" s="140"/>
    </row>
    <row r="23" spans="1:28" s="129" customFormat="1" x14ac:dyDescent="0.25">
      <c r="A23" s="29">
        <v>22</v>
      </c>
      <c r="B23" s="1" t="s">
        <v>1746</v>
      </c>
      <c r="C23" s="1" t="s">
        <v>1739</v>
      </c>
      <c r="D23" s="10">
        <v>43629</v>
      </c>
      <c r="E23" s="7">
        <v>0.36805555555555602</v>
      </c>
      <c r="F23" s="7">
        <v>0.70138888888888895</v>
      </c>
      <c r="G23" s="22">
        <v>1200</v>
      </c>
      <c r="H23" s="22" t="s">
        <v>1746</v>
      </c>
      <c r="I23" s="23" t="s">
        <v>1746</v>
      </c>
      <c r="J23" s="23" t="s">
        <v>1746</v>
      </c>
      <c r="K23" s="23" t="s">
        <v>1746</v>
      </c>
      <c r="L23" s="23">
        <v>0.2</v>
      </c>
      <c r="M23" s="23" t="s">
        <v>1746</v>
      </c>
      <c r="N23" s="23">
        <v>1</v>
      </c>
      <c r="O23" s="76" t="s">
        <v>1746</v>
      </c>
      <c r="P23" s="76" t="s">
        <v>1746</v>
      </c>
      <c r="Q23" s="76" t="s">
        <v>1746</v>
      </c>
      <c r="R23" s="15" t="s">
        <v>1746</v>
      </c>
      <c r="S23" s="15" t="s">
        <v>1746</v>
      </c>
      <c r="T23" s="36">
        <v>1.7</v>
      </c>
      <c r="U23" s="35" t="s">
        <v>1746</v>
      </c>
      <c r="V23" s="36">
        <v>0.65127415768770314</v>
      </c>
      <c r="W23" s="22" t="s">
        <v>1746</v>
      </c>
      <c r="X23" s="24" t="s">
        <v>1746</v>
      </c>
      <c r="Y23" s="15">
        <v>8</v>
      </c>
      <c r="Z23" s="76" t="s">
        <v>1746</v>
      </c>
      <c r="AA23" s="25" t="s">
        <v>1746</v>
      </c>
      <c r="AB23" s="140"/>
    </row>
    <row r="24" spans="1:28" s="129" customFormat="1" x14ac:dyDescent="0.25">
      <c r="A24" s="29">
        <v>23</v>
      </c>
      <c r="B24" s="1" t="s">
        <v>1746</v>
      </c>
      <c r="C24" s="1" t="s">
        <v>1858</v>
      </c>
      <c r="D24" s="10">
        <v>43631</v>
      </c>
      <c r="E24" s="7">
        <v>0.36805555555555602</v>
      </c>
      <c r="F24" s="7">
        <v>0.70138888888888895</v>
      </c>
      <c r="G24" s="22">
        <v>1200</v>
      </c>
      <c r="H24" s="22" t="s">
        <v>1746</v>
      </c>
      <c r="I24" s="23" t="s">
        <v>1746</v>
      </c>
      <c r="J24" s="23" t="s">
        <v>1746</v>
      </c>
      <c r="K24" s="23" t="s">
        <v>1746</v>
      </c>
      <c r="L24" s="23">
        <v>0</v>
      </c>
      <c r="M24" s="23" t="s">
        <v>1746</v>
      </c>
      <c r="N24" s="23">
        <v>2.8</v>
      </c>
      <c r="O24" s="76" t="s">
        <v>1746</v>
      </c>
      <c r="P24" s="76" t="s">
        <v>1746</v>
      </c>
      <c r="Q24" s="76" t="s">
        <v>1746</v>
      </c>
      <c r="R24" s="15" t="s">
        <v>1746</v>
      </c>
      <c r="S24" s="15" t="s">
        <v>1746</v>
      </c>
      <c r="T24" s="36">
        <v>15</v>
      </c>
      <c r="U24" s="35" t="s">
        <v>1746</v>
      </c>
      <c r="V24" s="36">
        <v>2.2794595519069607</v>
      </c>
      <c r="W24" s="22" t="s">
        <v>1746</v>
      </c>
      <c r="X24" s="24" t="s">
        <v>1746</v>
      </c>
      <c r="Y24" s="15">
        <v>8</v>
      </c>
      <c r="Z24" s="76" t="s">
        <v>1746</v>
      </c>
      <c r="AA24" s="25" t="s">
        <v>1746</v>
      </c>
      <c r="AB24" s="140"/>
    </row>
    <row r="25" spans="1:28" s="129" customFormat="1" x14ac:dyDescent="0.25">
      <c r="A25" s="29">
        <v>24</v>
      </c>
      <c r="B25" s="1" t="s">
        <v>1746</v>
      </c>
      <c r="C25" s="1" t="s">
        <v>1739</v>
      </c>
      <c r="D25" s="10">
        <v>43632</v>
      </c>
      <c r="E25" s="7">
        <v>0.36111111111111099</v>
      </c>
      <c r="F25" s="7">
        <v>0.69444444444444497</v>
      </c>
      <c r="G25" s="22">
        <v>1200</v>
      </c>
      <c r="H25" s="22" t="s">
        <v>1746</v>
      </c>
      <c r="I25" s="23" t="s">
        <v>1746</v>
      </c>
      <c r="J25" s="23" t="s">
        <v>1746</v>
      </c>
      <c r="K25" s="23" t="s">
        <v>1746</v>
      </c>
      <c r="L25" s="23">
        <v>0</v>
      </c>
      <c r="M25" s="23" t="s">
        <v>1746</v>
      </c>
      <c r="N25" s="23">
        <v>3.6</v>
      </c>
      <c r="O25" s="76" t="s">
        <v>1746</v>
      </c>
      <c r="P25" s="76" t="s">
        <v>1746</v>
      </c>
      <c r="Q25" s="76" t="s">
        <v>1746</v>
      </c>
      <c r="R25" s="15" t="s">
        <v>1746</v>
      </c>
      <c r="S25" s="15" t="s">
        <v>1746</v>
      </c>
      <c r="T25" s="36">
        <v>1.5</v>
      </c>
      <c r="U25" s="35" t="s">
        <v>1746</v>
      </c>
      <c r="V25" s="36">
        <v>2.9307337095946639</v>
      </c>
      <c r="W25" s="22" t="s">
        <v>1746</v>
      </c>
      <c r="X25" s="24" t="s">
        <v>1746</v>
      </c>
      <c r="Y25" s="15">
        <v>8</v>
      </c>
      <c r="Z25" s="76" t="s">
        <v>1746</v>
      </c>
      <c r="AA25" s="25" t="s">
        <v>1746</v>
      </c>
      <c r="AB25" s="140"/>
    </row>
    <row r="26" spans="1:28" s="129" customFormat="1" x14ac:dyDescent="0.25">
      <c r="A26" s="29">
        <v>25</v>
      </c>
      <c r="B26" s="1" t="s">
        <v>1746</v>
      </c>
      <c r="C26" s="1" t="s">
        <v>522</v>
      </c>
      <c r="D26" s="10">
        <v>43633</v>
      </c>
      <c r="E26" s="7">
        <v>0.375</v>
      </c>
      <c r="F26" s="7">
        <v>0.70833333333333304</v>
      </c>
      <c r="G26" s="22">
        <v>1200</v>
      </c>
      <c r="H26" s="22" t="s">
        <v>1746</v>
      </c>
      <c r="I26" s="23" t="s">
        <v>1746</v>
      </c>
      <c r="J26" s="23" t="s">
        <v>1746</v>
      </c>
      <c r="K26" s="23" t="s">
        <v>1746</v>
      </c>
      <c r="L26" s="23">
        <v>0</v>
      </c>
      <c r="M26" s="23" t="s">
        <v>1746</v>
      </c>
      <c r="N26" s="23">
        <v>0.34</v>
      </c>
      <c r="O26" s="76" t="s">
        <v>1746</v>
      </c>
      <c r="P26" s="76" t="s">
        <v>1746</v>
      </c>
      <c r="Q26" s="76" t="s">
        <v>1746</v>
      </c>
      <c r="R26" s="15" t="s">
        <v>1746</v>
      </c>
      <c r="S26" s="15" t="s">
        <v>1746</v>
      </c>
      <c r="T26" s="36">
        <v>2</v>
      </c>
      <c r="U26" s="35" t="s">
        <v>1746</v>
      </c>
      <c r="V26" s="36">
        <v>0.27679151701727384</v>
      </c>
      <c r="W26" s="22" t="s">
        <v>1746</v>
      </c>
      <c r="X26" s="24" t="s">
        <v>1746</v>
      </c>
      <c r="Y26" s="15">
        <v>8</v>
      </c>
      <c r="Z26" s="76" t="s">
        <v>1746</v>
      </c>
      <c r="AA26" s="25" t="s">
        <v>1746</v>
      </c>
      <c r="AB26" s="140"/>
    </row>
    <row r="27" spans="1:28" s="129" customFormat="1" x14ac:dyDescent="0.25">
      <c r="A27" s="29">
        <v>26</v>
      </c>
      <c r="B27" s="1" t="s">
        <v>1746</v>
      </c>
      <c r="C27" s="1" t="s">
        <v>1858</v>
      </c>
      <c r="D27" s="10">
        <v>43634</v>
      </c>
      <c r="E27" s="7">
        <v>0.375</v>
      </c>
      <c r="F27" s="7">
        <v>0.79166666666666696</v>
      </c>
      <c r="G27" s="22">
        <v>1200</v>
      </c>
      <c r="H27" s="22" t="s">
        <v>1746</v>
      </c>
      <c r="I27" s="23" t="s">
        <v>1746</v>
      </c>
      <c r="J27" s="23" t="s">
        <v>1746</v>
      </c>
      <c r="K27" s="23" t="s">
        <v>1746</v>
      </c>
      <c r="L27" s="23">
        <v>0</v>
      </c>
      <c r="M27" s="23" t="s">
        <v>1746</v>
      </c>
      <c r="N27" s="23">
        <v>1.2</v>
      </c>
      <c r="O27" s="76" t="s">
        <v>1746</v>
      </c>
      <c r="P27" s="76" t="s">
        <v>1746</v>
      </c>
      <c r="Q27" s="76" t="s">
        <v>1746</v>
      </c>
      <c r="R27" s="15" t="s">
        <v>1746</v>
      </c>
      <c r="S27" s="15" t="s">
        <v>1746</v>
      </c>
      <c r="T27" s="36">
        <v>5</v>
      </c>
      <c r="U27" s="35" t="s">
        <v>1746</v>
      </c>
      <c r="V27" s="36">
        <v>0.97691123653155454</v>
      </c>
      <c r="W27" s="22" t="s">
        <v>1746</v>
      </c>
      <c r="X27" s="24" t="s">
        <v>1746</v>
      </c>
      <c r="Y27" s="15">
        <v>10</v>
      </c>
      <c r="Z27" s="76" t="s">
        <v>1746</v>
      </c>
      <c r="AA27" s="25" t="s">
        <v>1746</v>
      </c>
      <c r="AB27" s="140"/>
    </row>
    <row r="28" spans="1:28" s="129" customFormat="1" x14ac:dyDescent="0.25">
      <c r="A28" s="29">
        <v>27</v>
      </c>
      <c r="B28" s="1" t="s">
        <v>1746</v>
      </c>
      <c r="C28" s="1" t="s">
        <v>1858</v>
      </c>
      <c r="D28" s="10">
        <v>43635</v>
      </c>
      <c r="E28" s="7">
        <v>0.36805555555555602</v>
      </c>
      <c r="F28" s="7">
        <v>0.78472222222222199</v>
      </c>
      <c r="G28" s="22">
        <v>1200</v>
      </c>
      <c r="H28" s="22" t="s">
        <v>1746</v>
      </c>
      <c r="I28" s="23" t="s">
        <v>1746</v>
      </c>
      <c r="J28" s="23" t="s">
        <v>1746</v>
      </c>
      <c r="K28" s="23" t="s">
        <v>1746</v>
      </c>
      <c r="L28" s="23">
        <v>0</v>
      </c>
      <c r="M28" s="23" t="s">
        <v>1746</v>
      </c>
      <c r="N28" s="23">
        <v>3.46</v>
      </c>
      <c r="O28" s="76" t="s">
        <v>1746</v>
      </c>
      <c r="P28" s="76" t="s">
        <v>1746</v>
      </c>
      <c r="Q28" s="76" t="s">
        <v>1746</v>
      </c>
      <c r="R28" s="15" t="s">
        <v>1746</v>
      </c>
      <c r="S28" s="15" t="s">
        <v>1746</v>
      </c>
      <c r="T28" s="36">
        <v>10</v>
      </c>
      <c r="U28" s="35" t="s">
        <v>1746</v>
      </c>
      <c r="V28" s="36">
        <v>2.8167607319993158</v>
      </c>
      <c r="W28" s="22" t="s">
        <v>1746</v>
      </c>
      <c r="X28" s="24" t="s">
        <v>1746</v>
      </c>
      <c r="Y28" s="15">
        <v>8</v>
      </c>
      <c r="Z28" s="76" t="s">
        <v>1746</v>
      </c>
      <c r="AA28" s="25" t="s">
        <v>1746</v>
      </c>
      <c r="AB28" s="140"/>
    </row>
    <row r="29" spans="1:28" s="129" customFormat="1" x14ac:dyDescent="0.25">
      <c r="A29" s="29">
        <v>28</v>
      </c>
      <c r="B29" s="1" t="s">
        <v>1746</v>
      </c>
      <c r="C29" s="1" t="s">
        <v>522</v>
      </c>
      <c r="D29" s="10">
        <v>43640</v>
      </c>
      <c r="E29" s="7">
        <v>0.35416666666666702</v>
      </c>
      <c r="F29" s="7">
        <v>0.77083333333333304</v>
      </c>
      <c r="G29" s="22">
        <v>1200</v>
      </c>
      <c r="H29" s="22" t="s">
        <v>1746</v>
      </c>
      <c r="I29" s="23" t="s">
        <v>1746</v>
      </c>
      <c r="J29" s="23" t="s">
        <v>1746</v>
      </c>
      <c r="K29" s="23" t="s">
        <v>1746</v>
      </c>
      <c r="L29" s="23">
        <v>0</v>
      </c>
      <c r="M29" s="23" t="s">
        <v>1746</v>
      </c>
      <c r="N29" s="23">
        <v>0.6</v>
      </c>
      <c r="O29" s="76" t="s">
        <v>1746</v>
      </c>
      <c r="P29" s="76" t="s">
        <v>1746</v>
      </c>
      <c r="Q29" s="76" t="s">
        <v>1746</v>
      </c>
      <c r="R29" s="15" t="s">
        <v>1746</v>
      </c>
      <c r="S29" s="15" t="s">
        <v>1746</v>
      </c>
      <c r="T29" s="36">
        <v>14</v>
      </c>
      <c r="U29" s="35" t="s">
        <v>1746</v>
      </c>
      <c r="V29" s="36">
        <v>0.48845561826577727</v>
      </c>
      <c r="W29" s="22" t="s">
        <v>1746</v>
      </c>
      <c r="X29" s="24" t="s">
        <v>1746</v>
      </c>
      <c r="Y29" s="15">
        <v>10</v>
      </c>
      <c r="Z29" s="76" t="s">
        <v>1746</v>
      </c>
      <c r="AA29" s="25" t="s">
        <v>1746</v>
      </c>
      <c r="AB29" s="140"/>
    </row>
    <row r="30" spans="1:28" s="129" customFormat="1" x14ac:dyDescent="0.25">
      <c r="A30" s="29">
        <v>29</v>
      </c>
      <c r="B30" s="1" t="s">
        <v>1746</v>
      </c>
      <c r="C30" s="1" t="s">
        <v>1858</v>
      </c>
      <c r="D30" s="10">
        <v>43640</v>
      </c>
      <c r="E30" s="7">
        <v>0.36805555555555602</v>
      </c>
      <c r="F30" s="7">
        <v>0.70138888888888895</v>
      </c>
      <c r="G30" s="22">
        <v>1200</v>
      </c>
      <c r="H30" s="22" t="s">
        <v>1746</v>
      </c>
      <c r="I30" s="23" t="s">
        <v>1746</v>
      </c>
      <c r="J30" s="23" t="s">
        <v>1746</v>
      </c>
      <c r="K30" s="23" t="s">
        <v>1746</v>
      </c>
      <c r="L30" s="23">
        <v>0</v>
      </c>
      <c r="M30" s="23" t="s">
        <v>1746</v>
      </c>
      <c r="N30" s="23">
        <v>0.5</v>
      </c>
      <c r="O30" s="76" t="s">
        <v>1746</v>
      </c>
      <c r="P30" s="76" t="s">
        <v>1746</v>
      </c>
      <c r="Q30" s="76" t="s">
        <v>1746</v>
      </c>
      <c r="R30" s="15" t="s">
        <v>1746</v>
      </c>
      <c r="S30" s="15" t="s">
        <v>1746</v>
      </c>
      <c r="T30" s="36">
        <v>8.1</v>
      </c>
      <c r="U30" s="35" t="s">
        <v>1746</v>
      </c>
      <c r="V30" s="36">
        <v>0.40704634855481442</v>
      </c>
      <c r="W30" s="22" t="s">
        <v>1746</v>
      </c>
      <c r="X30" s="24" t="s">
        <v>1746</v>
      </c>
      <c r="Y30" s="15">
        <v>8</v>
      </c>
      <c r="Z30" s="76" t="s">
        <v>1746</v>
      </c>
      <c r="AA30" s="25" t="s">
        <v>1746</v>
      </c>
      <c r="AB30" s="140"/>
    </row>
    <row r="31" spans="1:28" s="129" customFormat="1" x14ac:dyDescent="0.25">
      <c r="A31" s="29">
        <v>30</v>
      </c>
      <c r="B31" s="1" t="s">
        <v>1746</v>
      </c>
      <c r="C31" s="1" t="s">
        <v>1858</v>
      </c>
      <c r="D31" s="10">
        <v>43641</v>
      </c>
      <c r="E31" s="7">
        <v>0.36805555555555602</v>
      </c>
      <c r="F31" s="7">
        <v>0.78472222222222199</v>
      </c>
      <c r="G31" s="22">
        <v>1200</v>
      </c>
      <c r="H31" s="22" t="s">
        <v>1746</v>
      </c>
      <c r="I31" s="23" t="s">
        <v>1746</v>
      </c>
      <c r="J31" s="23" t="s">
        <v>1746</v>
      </c>
      <c r="K31" s="23" t="s">
        <v>1746</v>
      </c>
      <c r="L31" s="23">
        <v>0</v>
      </c>
      <c r="M31" s="23" t="s">
        <v>1746</v>
      </c>
      <c r="N31" s="23">
        <v>2.9</v>
      </c>
      <c r="O31" s="76" t="s">
        <v>1746</v>
      </c>
      <c r="P31" s="76" t="s">
        <v>1746</v>
      </c>
      <c r="Q31" s="76" t="s">
        <v>1746</v>
      </c>
      <c r="R31" s="15" t="s">
        <v>1746</v>
      </c>
      <c r="S31" s="15" t="s">
        <v>1746</v>
      </c>
      <c r="T31" s="36">
        <v>19.899999999999999</v>
      </c>
      <c r="U31" s="35" t="s">
        <v>1746</v>
      </c>
      <c r="V31" s="36">
        <v>2.3608688216179239</v>
      </c>
      <c r="W31" s="22" t="s">
        <v>1746</v>
      </c>
      <c r="X31" s="24" t="s">
        <v>1746</v>
      </c>
      <c r="Y31" s="15">
        <v>10</v>
      </c>
      <c r="Z31" s="76" t="s">
        <v>1746</v>
      </c>
      <c r="AA31" s="25" t="s">
        <v>1746</v>
      </c>
      <c r="AB31" s="140"/>
    </row>
    <row r="32" spans="1:28" s="129" customFormat="1" x14ac:dyDescent="0.25">
      <c r="A32" s="29">
        <v>31</v>
      </c>
      <c r="B32" s="1" t="s">
        <v>1746</v>
      </c>
      <c r="C32" s="1" t="s">
        <v>1739</v>
      </c>
      <c r="D32" s="10">
        <v>43642</v>
      </c>
      <c r="E32" s="7">
        <v>0.35416666666666702</v>
      </c>
      <c r="F32" s="7">
        <v>0.6875</v>
      </c>
      <c r="G32" s="22">
        <v>1200</v>
      </c>
      <c r="H32" s="22" t="s">
        <v>1746</v>
      </c>
      <c r="I32" s="23" t="s">
        <v>1746</v>
      </c>
      <c r="J32" s="23" t="s">
        <v>1746</v>
      </c>
      <c r="K32" s="23" t="s">
        <v>1746</v>
      </c>
      <c r="L32" s="23">
        <v>0</v>
      </c>
      <c r="M32" s="23" t="s">
        <v>1746</v>
      </c>
      <c r="N32" s="23">
        <v>4.9000000000000004</v>
      </c>
      <c r="O32" s="76" t="s">
        <v>1746</v>
      </c>
      <c r="P32" s="76" t="s">
        <v>1746</v>
      </c>
      <c r="Q32" s="76" t="s">
        <v>1746</v>
      </c>
      <c r="R32" s="15" t="s">
        <v>1746</v>
      </c>
      <c r="S32" s="15" t="s">
        <v>1746</v>
      </c>
      <c r="T32" s="36">
        <v>1.6</v>
      </c>
      <c r="U32" s="35" t="s">
        <v>1746</v>
      </c>
      <c r="V32" s="36">
        <v>3.9890542158371818</v>
      </c>
      <c r="W32" s="22" t="s">
        <v>1746</v>
      </c>
      <c r="X32" s="24" t="s">
        <v>1746</v>
      </c>
      <c r="Y32" s="15">
        <v>8</v>
      </c>
      <c r="Z32" s="76" t="s">
        <v>1746</v>
      </c>
      <c r="AA32" s="25" t="s">
        <v>1746</v>
      </c>
      <c r="AB32" s="140"/>
    </row>
    <row r="33" spans="1:28" s="129" customFormat="1" x14ac:dyDescent="0.25">
      <c r="A33" s="29">
        <v>32</v>
      </c>
      <c r="B33" s="1" t="s">
        <v>1746</v>
      </c>
      <c r="C33" s="1" t="s">
        <v>1858</v>
      </c>
      <c r="D33" s="10">
        <v>43645</v>
      </c>
      <c r="E33" s="7">
        <v>0.36111111111111099</v>
      </c>
      <c r="F33" s="7">
        <v>0.69444444444444497</v>
      </c>
      <c r="G33" s="22">
        <v>1200</v>
      </c>
      <c r="H33" s="22" t="s">
        <v>1746</v>
      </c>
      <c r="I33" s="23" t="s">
        <v>1746</v>
      </c>
      <c r="J33" s="23" t="s">
        <v>1746</v>
      </c>
      <c r="K33" s="23" t="s">
        <v>1746</v>
      </c>
      <c r="L33" s="23">
        <v>0</v>
      </c>
      <c r="M33" s="23" t="s">
        <v>1746</v>
      </c>
      <c r="N33" s="23">
        <v>1.2</v>
      </c>
      <c r="O33" s="76" t="s">
        <v>1746</v>
      </c>
      <c r="P33" s="76" t="s">
        <v>1746</v>
      </c>
      <c r="Q33" s="76" t="s">
        <v>1746</v>
      </c>
      <c r="R33" s="15" t="s">
        <v>1746</v>
      </c>
      <c r="S33" s="15" t="s">
        <v>1746</v>
      </c>
      <c r="T33" s="36">
        <v>7.4</v>
      </c>
      <c r="U33" s="35" t="s">
        <v>1746</v>
      </c>
      <c r="V33" s="36">
        <v>0.97691123653155454</v>
      </c>
      <c r="W33" s="22" t="s">
        <v>1746</v>
      </c>
      <c r="X33" s="24" t="s">
        <v>1746</v>
      </c>
      <c r="Y33" s="15">
        <v>8</v>
      </c>
      <c r="Z33" s="76" t="s">
        <v>1746</v>
      </c>
      <c r="AA33" s="25" t="s">
        <v>1746</v>
      </c>
      <c r="AB33" s="140"/>
    </row>
    <row r="34" spans="1:28" s="129" customFormat="1" x14ac:dyDescent="0.25">
      <c r="A34" s="29">
        <v>33</v>
      </c>
      <c r="B34" s="1" t="s">
        <v>1746</v>
      </c>
      <c r="C34" s="1" t="s">
        <v>90</v>
      </c>
      <c r="D34" s="10">
        <v>43645</v>
      </c>
      <c r="E34" s="7">
        <v>0.36458333333333298</v>
      </c>
      <c r="F34" s="7">
        <v>0.69791666666666696</v>
      </c>
      <c r="G34" s="22">
        <v>1200</v>
      </c>
      <c r="H34" s="22" t="s">
        <v>1746</v>
      </c>
      <c r="I34" s="23" t="s">
        <v>1746</v>
      </c>
      <c r="J34" s="23" t="s">
        <v>1746</v>
      </c>
      <c r="K34" s="23" t="s">
        <v>1746</v>
      </c>
      <c r="L34" s="23">
        <v>0</v>
      </c>
      <c r="M34" s="23" t="s">
        <v>1746</v>
      </c>
      <c r="N34" s="23">
        <v>2.7</v>
      </c>
      <c r="O34" s="76" t="s">
        <v>1746</v>
      </c>
      <c r="P34" s="76" t="s">
        <v>1746</v>
      </c>
      <c r="Q34" s="76" t="s">
        <v>1746</v>
      </c>
      <c r="R34" s="15" t="s">
        <v>1746</v>
      </c>
      <c r="S34" s="15" t="s">
        <v>1746</v>
      </c>
      <c r="T34" s="36">
        <v>13</v>
      </c>
      <c r="U34" s="35" t="s">
        <v>1746</v>
      </c>
      <c r="V34" s="36">
        <v>2.198050282195998</v>
      </c>
      <c r="W34" s="22" t="s">
        <v>1746</v>
      </c>
      <c r="X34" s="24" t="s">
        <v>1746</v>
      </c>
      <c r="Y34" s="15">
        <v>8</v>
      </c>
      <c r="Z34" s="76" t="s">
        <v>1746</v>
      </c>
      <c r="AA34" s="25" t="s">
        <v>1746</v>
      </c>
      <c r="AB34" s="140"/>
    </row>
    <row r="35" spans="1:28" s="129" customFormat="1" x14ac:dyDescent="0.25">
      <c r="A35" s="29">
        <v>34</v>
      </c>
      <c r="B35" s="1" t="s">
        <v>1746</v>
      </c>
      <c r="C35" s="1" t="s">
        <v>3212</v>
      </c>
      <c r="D35" s="10">
        <v>43646</v>
      </c>
      <c r="E35" s="7">
        <v>0.35416666666666702</v>
      </c>
      <c r="F35" s="7">
        <v>0.6875</v>
      </c>
      <c r="G35" s="22">
        <v>1200</v>
      </c>
      <c r="H35" s="22" t="s">
        <v>1746</v>
      </c>
      <c r="I35" s="23" t="s">
        <v>1746</v>
      </c>
      <c r="J35" s="23" t="s">
        <v>1746</v>
      </c>
      <c r="K35" s="23" t="s">
        <v>1746</v>
      </c>
      <c r="L35" s="23">
        <v>0</v>
      </c>
      <c r="M35" s="23" t="s">
        <v>1746</v>
      </c>
      <c r="N35" s="23">
        <v>3.2</v>
      </c>
      <c r="O35" s="76" t="s">
        <v>1746</v>
      </c>
      <c r="P35" s="76" t="s">
        <v>1746</v>
      </c>
      <c r="Q35" s="76" t="s">
        <v>1746</v>
      </c>
      <c r="R35" s="15" t="s">
        <v>1746</v>
      </c>
      <c r="S35" s="15" t="s">
        <v>1746</v>
      </c>
      <c r="T35" s="36">
        <v>9</v>
      </c>
      <c r="U35" s="35" t="s">
        <v>1746</v>
      </c>
      <c r="V35" s="36">
        <v>2.6050966307508125</v>
      </c>
      <c r="W35" s="22" t="s">
        <v>1746</v>
      </c>
      <c r="X35" s="24" t="s">
        <v>1746</v>
      </c>
      <c r="Y35" s="15">
        <v>8</v>
      </c>
      <c r="Z35" s="76" t="s">
        <v>1746</v>
      </c>
      <c r="AA35" s="25" t="s">
        <v>1746</v>
      </c>
      <c r="AB35" s="140"/>
    </row>
    <row r="36" spans="1:28" s="129" customFormat="1" x14ac:dyDescent="0.25">
      <c r="A36" s="29">
        <v>35</v>
      </c>
      <c r="B36" s="1" t="s">
        <v>1746</v>
      </c>
      <c r="C36" s="1" t="s">
        <v>90</v>
      </c>
      <c r="D36" s="10">
        <v>43646</v>
      </c>
      <c r="E36" s="7">
        <v>0.35416666666666702</v>
      </c>
      <c r="F36" s="7">
        <v>0.6875</v>
      </c>
      <c r="G36" s="22">
        <v>1200</v>
      </c>
      <c r="H36" s="22" t="s">
        <v>1746</v>
      </c>
      <c r="I36" s="23" t="s">
        <v>1746</v>
      </c>
      <c r="J36" s="23" t="s">
        <v>1746</v>
      </c>
      <c r="K36" s="23" t="s">
        <v>1746</v>
      </c>
      <c r="L36" s="23">
        <v>0</v>
      </c>
      <c r="M36" s="23" t="s">
        <v>1746</v>
      </c>
      <c r="N36" s="23">
        <v>2.5</v>
      </c>
      <c r="O36" s="76" t="s">
        <v>1746</v>
      </c>
      <c r="P36" s="76" t="s">
        <v>1746</v>
      </c>
      <c r="Q36" s="76" t="s">
        <v>1746</v>
      </c>
      <c r="R36" s="15" t="s">
        <v>1746</v>
      </c>
      <c r="S36" s="15" t="s">
        <v>1746</v>
      </c>
      <c r="T36" s="36">
        <v>14</v>
      </c>
      <c r="U36" s="35" t="s">
        <v>1746</v>
      </c>
      <c r="V36" s="36">
        <v>2.0352317427740725</v>
      </c>
      <c r="W36" s="22" t="s">
        <v>1746</v>
      </c>
      <c r="X36" s="24" t="s">
        <v>1746</v>
      </c>
      <c r="Y36" s="15">
        <v>8</v>
      </c>
      <c r="Z36" s="76" t="s">
        <v>1746</v>
      </c>
      <c r="AA36" s="25" t="s">
        <v>1746</v>
      </c>
      <c r="AB36" s="140"/>
    </row>
    <row r="37" spans="1:28" s="129" customFormat="1" x14ac:dyDescent="0.25">
      <c r="A37" s="29">
        <v>36</v>
      </c>
      <c r="B37" s="1" t="s">
        <v>1746</v>
      </c>
      <c r="C37" s="1" t="s">
        <v>1858</v>
      </c>
      <c r="D37" s="10">
        <v>43650</v>
      </c>
      <c r="E37" s="7">
        <v>0.41666666666666702</v>
      </c>
      <c r="F37" s="7">
        <v>0.75</v>
      </c>
      <c r="G37" s="22">
        <v>1200</v>
      </c>
      <c r="H37" s="22" t="s">
        <v>1746</v>
      </c>
      <c r="I37" s="23" t="s">
        <v>1746</v>
      </c>
      <c r="J37" s="23" t="s">
        <v>1746</v>
      </c>
      <c r="K37" s="23" t="s">
        <v>1746</v>
      </c>
      <c r="L37" s="23">
        <v>0</v>
      </c>
      <c r="M37" s="23" t="s">
        <v>1746</v>
      </c>
      <c r="N37" s="23">
        <v>2.8</v>
      </c>
      <c r="O37" s="76" t="s">
        <v>1746</v>
      </c>
      <c r="P37" s="76" t="s">
        <v>1746</v>
      </c>
      <c r="Q37" s="76" t="s">
        <v>1746</v>
      </c>
      <c r="R37" s="15" t="s">
        <v>1746</v>
      </c>
      <c r="S37" s="15" t="s">
        <v>1746</v>
      </c>
      <c r="T37" s="36">
        <v>10</v>
      </c>
      <c r="U37" s="35" t="s">
        <v>1746</v>
      </c>
      <c r="V37" s="36">
        <v>2.2794595519069607</v>
      </c>
      <c r="W37" s="22" t="s">
        <v>1746</v>
      </c>
      <c r="X37" s="24" t="s">
        <v>1746</v>
      </c>
      <c r="Y37" s="15">
        <v>8</v>
      </c>
      <c r="Z37" s="76" t="s">
        <v>1746</v>
      </c>
      <c r="AA37" s="25" t="s">
        <v>1746</v>
      </c>
      <c r="AB37" s="140"/>
    </row>
    <row r="38" spans="1:28" s="129" customFormat="1" x14ac:dyDescent="0.25">
      <c r="A38" s="29">
        <v>37</v>
      </c>
      <c r="B38" s="1" t="s">
        <v>1746</v>
      </c>
      <c r="C38" s="1" t="s">
        <v>1739</v>
      </c>
      <c r="D38" s="10">
        <v>43659</v>
      </c>
      <c r="E38" s="7">
        <v>0.37152777777777801</v>
      </c>
      <c r="F38" s="7">
        <v>0.53819444444444398</v>
      </c>
      <c r="G38" s="22">
        <v>1200</v>
      </c>
      <c r="H38" s="22" t="s">
        <v>1746</v>
      </c>
      <c r="I38" s="23" t="s">
        <v>1746</v>
      </c>
      <c r="J38" s="23" t="s">
        <v>1746</v>
      </c>
      <c r="K38" s="23" t="s">
        <v>1746</v>
      </c>
      <c r="L38" s="23">
        <v>0</v>
      </c>
      <c r="M38" s="23" t="s">
        <v>1746</v>
      </c>
      <c r="N38" s="23">
        <v>4.54</v>
      </c>
      <c r="O38" s="76" t="s">
        <v>1746</v>
      </c>
      <c r="P38" s="76" t="s">
        <v>1746</v>
      </c>
      <c r="Q38" s="76" t="s">
        <v>1746</v>
      </c>
      <c r="R38" s="15" t="s">
        <v>1746</v>
      </c>
      <c r="S38" s="15" t="s">
        <v>1746</v>
      </c>
      <c r="T38" s="36">
        <v>4</v>
      </c>
      <c r="U38" s="35" t="s">
        <v>1746</v>
      </c>
      <c r="V38" s="36">
        <v>3.6959808448777154</v>
      </c>
      <c r="W38" s="22" t="s">
        <v>1746</v>
      </c>
      <c r="X38" s="24" t="s">
        <v>1746</v>
      </c>
      <c r="Y38" s="15">
        <v>4</v>
      </c>
      <c r="Z38" s="76" t="s">
        <v>1746</v>
      </c>
      <c r="AA38" s="25" t="s">
        <v>1746</v>
      </c>
      <c r="AB38" s="140"/>
    </row>
    <row r="39" spans="1:28" s="129" customFormat="1" x14ac:dyDescent="0.25">
      <c r="A39" s="29">
        <v>38</v>
      </c>
      <c r="B39" s="1" t="s">
        <v>1746</v>
      </c>
      <c r="C39" s="1" t="s">
        <v>1858</v>
      </c>
      <c r="D39" s="10">
        <v>43659</v>
      </c>
      <c r="E39" s="7">
        <v>0.53819444444444398</v>
      </c>
      <c r="F39" s="7">
        <v>0.78819444444444497</v>
      </c>
      <c r="G39" s="22">
        <v>1200</v>
      </c>
      <c r="H39" s="22" t="s">
        <v>1746</v>
      </c>
      <c r="I39" s="23" t="s">
        <v>1746</v>
      </c>
      <c r="J39" s="23" t="s">
        <v>1746</v>
      </c>
      <c r="K39" s="23" t="s">
        <v>1746</v>
      </c>
      <c r="L39" s="23">
        <v>0</v>
      </c>
      <c r="M39" s="23" t="s">
        <v>1746</v>
      </c>
      <c r="N39" s="23">
        <v>1.02</v>
      </c>
      <c r="O39" s="76" t="s">
        <v>1746</v>
      </c>
      <c r="P39" s="76" t="s">
        <v>1746</v>
      </c>
      <c r="Q39" s="76" t="s">
        <v>1746</v>
      </c>
      <c r="R39" s="15" t="s">
        <v>1746</v>
      </c>
      <c r="S39" s="15" t="s">
        <v>1746</v>
      </c>
      <c r="T39" s="36">
        <v>0</v>
      </c>
      <c r="U39" s="35" t="s">
        <v>1746</v>
      </c>
      <c r="V39" s="36">
        <v>0.83037455105182156</v>
      </c>
      <c r="W39" s="22" t="s">
        <v>1746</v>
      </c>
      <c r="X39" s="24" t="s">
        <v>1746</v>
      </c>
      <c r="Y39" s="15">
        <v>6</v>
      </c>
      <c r="Z39" s="76" t="s">
        <v>1746</v>
      </c>
      <c r="AA39" s="25" t="s">
        <v>1746</v>
      </c>
      <c r="AB39" s="140"/>
    </row>
    <row r="40" spans="1:28" s="129" customFormat="1" x14ac:dyDescent="0.25">
      <c r="A40" s="29">
        <v>39</v>
      </c>
      <c r="B40" s="1" t="s">
        <v>1746</v>
      </c>
      <c r="C40" s="1" t="s">
        <v>522</v>
      </c>
      <c r="D40" s="10">
        <v>43659</v>
      </c>
      <c r="E40" s="7">
        <v>0.36111111111111099</v>
      </c>
      <c r="F40" s="7">
        <v>0.81944444444444497</v>
      </c>
      <c r="G40" s="22">
        <v>1200</v>
      </c>
      <c r="H40" s="22" t="s">
        <v>1746</v>
      </c>
      <c r="I40" s="23" t="s">
        <v>1746</v>
      </c>
      <c r="J40" s="23" t="s">
        <v>1746</v>
      </c>
      <c r="K40" s="23" t="s">
        <v>1746</v>
      </c>
      <c r="L40" s="23">
        <v>0</v>
      </c>
      <c r="M40" s="23" t="s">
        <v>1746</v>
      </c>
      <c r="N40" s="23">
        <v>4.3</v>
      </c>
      <c r="O40" s="76" t="s">
        <v>1746</v>
      </c>
      <c r="P40" s="76" t="s">
        <v>1746</v>
      </c>
      <c r="Q40" s="76" t="s">
        <v>1746</v>
      </c>
      <c r="R40" s="15" t="s">
        <v>1746</v>
      </c>
      <c r="S40" s="15" t="s">
        <v>1746</v>
      </c>
      <c r="T40" s="36">
        <v>19</v>
      </c>
      <c r="U40" s="35" t="s">
        <v>1746</v>
      </c>
      <c r="V40" s="36">
        <v>3.500598597571404</v>
      </c>
      <c r="W40" s="22" t="s">
        <v>1746</v>
      </c>
      <c r="X40" s="24" t="s">
        <v>1746</v>
      </c>
      <c r="Y40" s="15">
        <v>11</v>
      </c>
      <c r="Z40" s="76" t="s">
        <v>1746</v>
      </c>
      <c r="AA40" s="25" t="s">
        <v>1746</v>
      </c>
      <c r="AB40" s="140"/>
    </row>
    <row r="41" spans="1:28" s="129" customFormat="1" x14ac:dyDescent="0.25">
      <c r="A41" s="29">
        <v>40</v>
      </c>
      <c r="B41" s="1" t="s">
        <v>1746</v>
      </c>
      <c r="C41" s="1" t="s">
        <v>2152</v>
      </c>
      <c r="D41" s="10">
        <v>43660</v>
      </c>
      <c r="E41" s="7">
        <v>0.36458333333333298</v>
      </c>
      <c r="F41" s="7">
        <v>0.63194444444444398</v>
      </c>
      <c r="G41" s="22">
        <v>1200</v>
      </c>
      <c r="H41" s="22" t="s">
        <v>1746</v>
      </c>
      <c r="I41" s="23" t="s">
        <v>1746</v>
      </c>
      <c r="J41" s="23" t="s">
        <v>1746</v>
      </c>
      <c r="K41" s="23" t="s">
        <v>1746</v>
      </c>
      <c r="L41" s="23">
        <v>0</v>
      </c>
      <c r="M41" s="23" t="s">
        <v>1746</v>
      </c>
      <c r="N41" s="23">
        <v>0.7</v>
      </c>
      <c r="O41" s="76" t="s">
        <v>1746</v>
      </c>
      <c r="P41" s="76" t="s">
        <v>1746</v>
      </c>
      <c r="Q41" s="76" t="s">
        <v>1746</v>
      </c>
      <c r="R41" s="15" t="s">
        <v>1746</v>
      </c>
      <c r="S41" s="15" t="s">
        <v>1746</v>
      </c>
      <c r="T41" s="36">
        <v>19</v>
      </c>
      <c r="U41" s="35" t="s">
        <v>1746</v>
      </c>
      <c r="V41" s="36">
        <v>0.56986488797674018</v>
      </c>
      <c r="W41" s="22" t="s">
        <v>1746</v>
      </c>
      <c r="X41" s="24" t="s">
        <v>1746</v>
      </c>
      <c r="Y41" s="15">
        <v>3</v>
      </c>
      <c r="Z41" s="76" t="s">
        <v>1746</v>
      </c>
      <c r="AA41" s="25" t="s">
        <v>1746</v>
      </c>
      <c r="AB41" s="140"/>
    </row>
    <row r="42" spans="1:28" s="129" customFormat="1" x14ac:dyDescent="0.25">
      <c r="A42" s="29">
        <v>41</v>
      </c>
      <c r="B42" s="1" t="s">
        <v>1746</v>
      </c>
      <c r="C42" s="1" t="s">
        <v>1858</v>
      </c>
      <c r="D42" s="10">
        <v>43660</v>
      </c>
      <c r="E42" s="7">
        <v>0.35416666666666702</v>
      </c>
      <c r="F42" s="7">
        <v>0.6875</v>
      </c>
      <c r="G42" s="22">
        <v>1200</v>
      </c>
      <c r="H42" s="22" t="s">
        <v>1746</v>
      </c>
      <c r="I42" s="23" t="s">
        <v>1746</v>
      </c>
      <c r="J42" s="23" t="s">
        <v>1746</v>
      </c>
      <c r="K42" s="23" t="s">
        <v>1746</v>
      </c>
      <c r="L42" s="23">
        <v>0</v>
      </c>
      <c r="M42" s="23" t="s">
        <v>1746</v>
      </c>
      <c r="N42" s="23">
        <v>1.2</v>
      </c>
      <c r="O42" s="76" t="s">
        <v>1746</v>
      </c>
      <c r="P42" s="76" t="s">
        <v>1746</v>
      </c>
      <c r="Q42" s="76" t="s">
        <v>1746</v>
      </c>
      <c r="R42" s="15" t="s">
        <v>1746</v>
      </c>
      <c r="S42" s="15" t="s">
        <v>1746</v>
      </c>
      <c r="T42" s="36">
        <v>1.5</v>
      </c>
      <c r="U42" s="35" t="s">
        <v>1746</v>
      </c>
      <c r="V42" s="36">
        <v>0.97691123653155454</v>
      </c>
      <c r="W42" s="22" t="s">
        <v>1746</v>
      </c>
      <c r="X42" s="24" t="s">
        <v>1746</v>
      </c>
      <c r="Y42" s="15">
        <v>8</v>
      </c>
      <c r="Z42" s="76" t="s">
        <v>1746</v>
      </c>
      <c r="AA42" s="25" t="s">
        <v>1746</v>
      </c>
      <c r="AB42" s="140"/>
    </row>
    <row r="43" spans="1:28" s="129" customFormat="1" x14ac:dyDescent="0.25">
      <c r="A43" s="29">
        <v>42</v>
      </c>
      <c r="B43" s="1" t="s">
        <v>1746</v>
      </c>
      <c r="C43" s="1" t="s">
        <v>1739</v>
      </c>
      <c r="D43" s="10">
        <v>43666</v>
      </c>
      <c r="E43" s="7">
        <v>0.375</v>
      </c>
      <c r="F43" s="7">
        <v>0.70833333333333304</v>
      </c>
      <c r="G43" s="22">
        <v>1200</v>
      </c>
      <c r="H43" s="22" t="s">
        <v>1746</v>
      </c>
      <c r="I43" s="23" t="s">
        <v>1746</v>
      </c>
      <c r="J43" s="23" t="s">
        <v>1746</v>
      </c>
      <c r="K43" s="23" t="s">
        <v>1746</v>
      </c>
      <c r="L43" s="23">
        <v>0</v>
      </c>
      <c r="M43" s="23" t="s">
        <v>1746</v>
      </c>
      <c r="N43" s="23">
        <v>4.0999999999999996</v>
      </c>
      <c r="O43" s="76" t="s">
        <v>1746</v>
      </c>
      <c r="P43" s="76" t="s">
        <v>1746</v>
      </c>
      <c r="Q43" s="76" t="s">
        <v>1746</v>
      </c>
      <c r="R43" s="15" t="s">
        <v>1746</v>
      </c>
      <c r="S43" s="15" t="s">
        <v>1746</v>
      </c>
      <c r="T43" s="36">
        <v>1.5</v>
      </c>
      <c r="U43" s="35" t="s">
        <v>1746</v>
      </c>
      <c r="V43" s="36">
        <v>3.3377800581494781</v>
      </c>
      <c r="W43" s="22" t="s">
        <v>1746</v>
      </c>
      <c r="X43" s="24" t="s">
        <v>1746</v>
      </c>
      <c r="Y43" s="15">
        <v>8</v>
      </c>
      <c r="Z43" s="76" t="s">
        <v>1746</v>
      </c>
      <c r="AA43" s="25" t="s">
        <v>1746</v>
      </c>
      <c r="AB43" s="140"/>
    </row>
    <row r="44" spans="1:28" s="129" customFormat="1" x14ac:dyDescent="0.25">
      <c r="A44" s="29">
        <v>43</v>
      </c>
      <c r="B44" s="1" t="s">
        <v>1746</v>
      </c>
      <c r="C44" s="1" t="s">
        <v>1858</v>
      </c>
      <c r="D44" s="10">
        <v>43667</v>
      </c>
      <c r="E44" s="7">
        <v>0.35416666666666702</v>
      </c>
      <c r="F44" s="7">
        <v>0.6875</v>
      </c>
      <c r="G44" s="22">
        <v>1200</v>
      </c>
      <c r="H44" s="22" t="s">
        <v>1746</v>
      </c>
      <c r="I44" s="23" t="s">
        <v>1746</v>
      </c>
      <c r="J44" s="23" t="s">
        <v>1746</v>
      </c>
      <c r="K44" s="23" t="s">
        <v>1746</v>
      </c>
      <c r="L44" s="23">
        <v>0</v>
      </c>
      <c r="M44" s="23" t="s">
        <v>1746</v>
      </c>
      <c r="N44" s="23">
        <v>2</v>
      </c>
      <c r="O44" s="76" t="s">
        <v>1746</v>
      </c>
      <c r="P44" s="76" t="s">
        <v>1746</v>
      </c>
      <c r="Q44" s="76" t="s">
        <v>1746</v>
      </c>
      <c r="R44" s="15" t="s">
        <v>1746</v>
      </c>
      <c r="S44" s="15" t="s">
        <v>1746</v>
      </c>
      <c r="T44" s="36">
        <v>10</v>
      </c>
      <c r="U44" s="35" t="s">
        <v>1746</v>
      </c>
      <c r="V44" s="36">
        <v>1.6281853942192577</v>
      </c>
      <c r="W44" s="22" t="s">
        <v>1746</v>
      </c>
      <c r="X44" s="24" t="s">
        <v>1746</v>
      </c>
      <c r="Y44" s="15">
        <v>8</v>
      </c>
      <c r="Z44" s="76" t="s">
        <v>1746</v>
      </c>
      <c r="AA44" s="25" t="s">
        <v>1746</v>
      </c>
      <c r="AB44" s="140"/>
    </row>
    <row r="45" spans="1:28" s="129" customFormat="1" x14ac:dyDescent="0.25">
      <c r="A45" s="29">
        <v>44</v>
      </c>
      <c r="B45" s="1" t="s">
        <v>1746</v>
      </c>
      <c r="C45" s="1" t="s">
        <v>2152</v>
      </c>
      <c r="D45" s="10">
        <v>43668</v>
      </c>
      <c r="E45" s="7">
        <v>0.35763888888888901</v>
      </c>
      <c r="F45" s="7">
        <v>0.44097222222222199</v>
      </c>
      <c r="G45" s="22">
        <v>1200</v>
      </c>
      <c r="H45" s="22" t="s">
        <v>1746</v>
      </c>
      <c r="I45" s="23" t="s">
        <v>1746</v>
      </c>
      <c r="J45" s="23" t="s">
        <v>1746</v>
      </c>
      <c r="K45" s="23" t="s">
        <v>1746</v>
      </c>
      <c r="L45" s="23">
        <v>2.2999999999999998</v>
      </c>
      <c r="M45" s="23" t="s">
        <v>1746</v>
      </c>
      <c r="N45" s="23">
        <v>2.9</v>
      </c>
      <c r="O45" s="76" t="s">
        <v>1746</v>
      </c>
      <c r="P45" s="76" t="s">
        <v>1746</v>
      </c>
      <c r="Q45" s="76" t="s">
        <v>1746</v>
      </c>
      <c r="R45" s="15" t="s">
        <v>1746</v>
      </c>
      <c r="S45" s="15" t="s">
        <v>1746</v>
      </c>
      <c r="T45" s="36">
        <v>0</v>
      </c>
      <c r="U45" s="35" t="s">
        <v>1746</v>
      </c>
      <c r="V45" s="36">
        <v>0.48845561826577744</v>
      </c>
      <c r="W45" s="22" t="s">
        <v>1746</v>
      </c>
      <c r="X45" s="24" t="s">
        <v>1746</v>
      </c>
      <c r="Y45" s="15">
        <v>2</v>
      </c>
      <c r="Z45" s="76" t="s">
        <v>1746</v>
      </c>
      <c r="AA45" s="25" t="s">
        <v>1746</v>
      </c>
      <c r="AB45" s="140"/>
    </row>
    <row r="46" spans="1:28" s="129" customFormat="1" x14ac:dyDescent="0.25">
      <c r="A46" s="29">
        <v>45</v>
      </c>
      <c r="B46" s="1" t="s">
        <v>1746</v>
      </c>
      <c r="C46" s="1" t="s">
        <v>2152</v>
      </c>
      <c r="D46" s="10">
        <v>43669</v>
      </c>
      <c r="E46" s="7">
        <v>0.36111111111111099</v>
      </c>
      <c r="F46" s="7">
        <v>0.69444444444444497</v>
      </c>
      <c r="G46" s="22">
        <v>1200</v>
      </c>
      <c r="H46" s="22" t="s">
        <v>1746</v>
      </c>
      <c r="I46" s="23" t="s">
        <v>1746</v>
      </c>
      <c r="J46" s="23" t="s">
        <v>1746</v>
      </c>
      <c r="K46" s="23" t="s">
        <v>1746</v>
      </c>
      <c r="L46" s="23">
        <v>0</v>
      </c>
      <c r="M46" s="23" t="s">
        <v>1746</v>
      </c>
      <c r="N46" s="23">
        <v>3.9</v>
      </c>
      <c r="O46" s="76" t="s">
        <v>1746</v>
      </c>
      <c r="P46" s="76" t="s">
        <v>1746</v>
      </c>
      <c r="Q46" s="76" t="s">
        <v>1746</v>
      </c>
      <c r="R46" s="15" t="s">
        <v>1746</v>
      </c>
      <c r="S46" s="15" t="s">
        <v>1746</v>
      </c>
      <c r="T46" s="36">
        <v>1</v>
      </c>
      <c r="U46" s="35" t="s">
        <v>1746</v>
      </c>
      <c r="V46" s="36">
        <v>3.1749615187275526</v>
      </c>
      <c r="W46" s="22" t="s">
        <v>1746</v>
      </c>
      <c r="X46" s="24" t="s">
        <v>1746</v>
      </c>
      <c r="Y46" s="15">
        <v>8</v>
      </c>
      <c r="Z46" s="76" t="s">
        <v>1746</v>
      </c>
      <c r="AA46" s="25" t="s">
        <v>1746</v>
      </c>
      <c r="AB46" s="140"/>
    </row>
    <row r="47" spans="1:28" s="129" customFormat="1" x14ac:dyDescent="0.25">
      <c r="A47" s="29">
        <v>46</v>
      </c>
      <c r="B47" s="1" t="s">
        <v>1746</v>
      </c>
      <c r="C47" s="1" t="s">
        <v>3212</v>
      </c>
      <c r="D47" s="10">
        <v>43670</v>
      </c>
      <c r="E47" s="7">
        <v>0.36458333333333298</v>
      </c>
      <c r="F47" s="7">
        <v>0.69791666666666696</v>
      </c>
      <c r="G47" s="22">
        <v>1200</v>
      </c>
      <c r="H47" s="22" t="s">
        <v>1746</v>
      </c>
      <c r="I47" s="23" t="s">
        <v>1746</v>
      </c>
      <c r="J47" s="23" t="s">
        <v>1746</v>
      </c>
      <c r="K47" s="23" t="s">
        <v>1746</v>
      </c>
      <c r="L47" s="23">
        <v>0</v>
      </c>
      <c r="M47" s="23" t="s">
        <v>1746</v>
      </c>
      <c r="N47" s="23">
        <v>3</v>
      </c>
      <c r="O47" s="76" t="s">
        <v>1746</v>
      </c>
      <c r="P47" s="76" t="s">
        <v>1746</v>
      </c>
      <c r="Q47" s="76" t="s">
        <v>1746</v>
      </c>
      <c r="R47" s="15" t="s">
        <v>1746</v>
      </c>
      <c r="S47" s="15" t="s">
        <v>1746</v>
      </c>
      <c r="T47" s="36">
        <v>5.8</v>
      </c>
      <c r="U47" s="35" t="s">
        <v>1746</v>
      </c>
      <c r="V47" s="36">
        <v>2.4422780913288866</v>
      </c>
      <c r="W47" s="22" t="s">
        <v>1746</v>
      </c>
      <c r="X47" s="24" t="s">
        <v>1746</v>
      </c>
      <c r="Y47" s="15">
        <v>8</v>
      </c>
      <c r="Z47" s="76" t="s">
        <v>1746</v>
      </c>
      <c r="AA47" s="25" t="s">
        <v>1746</v>
      </c>
      <c r="AB47" s="140"/>
    </row>
    <row r="48" spans="1:28" s="129" customFormat="1" x14ac:dyDescent="0.25">
      <c r="A48" s="29">
        <v>47</v>
      </c>
      <c r="B48" s="1" t="s">
        <v>1746</v>
      </c>
      <c r="C48" s="1" t="s">
        <v>2152</v>
      </c>
      <c r="D48" s="10">
        <v>43671</v>
      </c>
      <c r="E48" s="7">
        <v>0.41666666666666702</v>
      </c>
      <c r="F48" s="7">
        <v>0.70833333333333304</v>
      </c>
      <c r="G48" s="22">
        <v>1200</v>
      </c>
      <c r="H48" s="22" t="s">
        <v>1746</v>
      </c>
      <c r="I48" s="23" t="s">
        <v>1746</v>
      </c>
      <c r="J48" s="23" t="s">
        <v>1746</v>
      </c>
      <c r="K48" s="23" t="s">
        <v>1746</v>
      </c>
      <c r="L48" s="23">
        <v>0.3</v>
      </c>
      <c r="M48" s="23" t="s">
        <v>1746</v>
      </c>
      <c r="N48" s="23">
        <v>1.4</v>
      </c>
      <c r="O48" s="76" t="s">
        <v>1746</v>
      </c>
      <c r="P48" s="76" t="s">
        <v>1746</v>
      </c>
      <c r="Q48" s="76" t="s">
        <v>1746</v>
      </c>
      <c r="R48" s="15" t="s">
        <v>1746</v>
      </c>
      <c r="S48" s="15" t="s">
        <v>1746</v>
      </c>
      <c r="T48" s="36">
        <v>3.5</v>
      </c>
      <c r="U48" s="35" t="s">
        <v>1746</v>
      </c>
      <c r="V48" s="36">
        <v>0.89550196682059169</v>
      </c>
      <c r="W48" s="22" t="s">
        <v>1746</v>
      </c>
      <c r="X48" s="24" t="s">
        <v>1746</v>
      </c>
      <c r="Y48" s="15">
        <v>7</v>
      </c>
      <c r="Z48" s="76" t="s">
        <v>1746</v>
      </c>
      <c r="AA48" s="25" t="s">
        <v>1746</v>
      </c>
      <c r="AB48" s="140"/>
    </row>
    <row r="49" spans="1:28" s="129" customFormat="1" x14ac:dyDescent="0.25">
      <c r="A49" s="29">
        <v>48</v>
      </c>
      <c r="B49" s="1" t="s">
        <v>1746</v>
      </c>
      <c r="C49" s="1" t="s">
        <v>522</v>
      </c>
      <c r="D49" s="10">
        <v>43673</v>
      </c>
      <c r="E49" s="7">
        <v>0.36111111111111099</v>
      </c>
      <c r="F49" s="7">
        <v>0.77777777777777801</v>
      </c>
      <c r="G49" s="22">
        <v>1200</v>
      </c>
      <c r="H49" s="22" t="s">
        <v>1746</v>
      </c>
      <c r="I49" s="23" t="s">
        <v>1746</v>
      </c>
      <c r="J49" s="23" t="s">
        <v>1746</v>
      </c>
      <c r="K49" s="23" t="s">
        <v>1746</v>
      </c>
      <c r="L49" s="23">
        <v>0</v>
      </c>
      <c r="M49" s="23" t="s">
        <v>1746</v>
      </c>
      <c r="N49" s="23">
        <v>1.2</v>
      </c>
      <c r="O49" s="76" t="s">
        <v>1746</v>
      </c>
      <c r="P49" s="76" t="s">
        <v>1746</v>
      </c>
      <c r="Q49" s="76" t="s">
        <v>1746</v>
      </c>
      <c r="R49" s="15" t="s">
        <v>1746</v>
      </c>
      <c r="S49" s="15" t="s">
        <v>1746</v>
      </c>
      <c r="T49" s="36">
        <v>0</v>
      </c>
      <c r="U49" s="35" t="s">
        <v>1746</v>
      </c>
      <c r="V49" s="36">
        <v>0.97691123653155454</v>
      </c>
      <c r="W49" s="22" t="s">
        <v>1746</v>
      </c>
      <c r="X49" s="24" t="s">
        <v>1746</v>
      </c>
      <c r="Y49" s="15">
        <v>10</v>
      </c>
      <c r="Z49" s="76" t="s">
        <v>1746</v>
      </c>
      <c r="AA49" s="25" t="s">
        <v>1746</v>
      </c>
      <c r="AB49" s="140"/>
    </row>
    <row r="50" spans="1:28" s="129" customFormat="1" x14ac:dyDescent="0.25">
      <c r="A50" s="29">
        <v>49</v>
      </c>
      <c r="B50" s="1" t="s">
        <v>1746</v>
      </c>
      <c r="C50" s="1" t="s">
        <v>522</v>
      </c>
      <c r="D50" s="10">
        <v>43676</v>
      </c>
      <c r="E50" s="7">
        <v>0.46527777777777801</v>
      </c>
      <c r="F50" s="7">
        <v>0.63194444444444398</v>
      </c>
      <c r="G50" s="22">
        <v>1200</v>
      </c>
      <c r="H50" s="22" t="s">
        <v>1746</v>
      </c>
      <c r="I50" s="23" t="s">
        <v>1746</v>
      </c>
      <c r="J50" s="23" t="s">
        <v>1746</v>
      </c>
      <c r="K50" s="23" t="s">
        <v>1746</v>
      </c>
      <c r="L50" s="23">
        <v>0</v>
      </c>
      <c r="M50" s="23" t="s">
        <v>1746</v>
      </c>
      <c r="N50" s="23">
        <v>0.5</v>
      </c>
      <c r="O50" s="76" t="s">
        <v>1746</v>
      </c>
      <c r="P50" s="76" t="s">
        <v>1746</v>
      </c>
      <c r="Q50" s="76" t="s">
        <v>1746</v>
      </c>
      <c r="R50" s="15" t="s">
        <v>1746</v>
      </c>
      <c r="S50" s="15" t="s">
        <v>1746</v>
      </c>
      <c r="T50" s="36">
        <v>0</v>
      </c>
      <c r="U50" s="35" t="s">
        <v>1746</v>
      </c>
      <c r="V50" s="36">
        <v>0.40704634855481442</v>
      </c>
      <c r="W50" s="22" t="s">
        <v>1746</v>
      </c>
      <c r="X50" s="24" t="s">
        <v>1746</v>
      </c>
      <c r="Y50" s="15">
        <v>4</v>
      </c>
      <c r="Z50" s="76" t="s">
        <v>1746</v>
      </c>
      <c r="AA50" s="25" t="s">
        <v>1746</v>
      </c>
      <c r="AB50" s="140"/>
    </row>
    <row r="51" spans="1:28" s="129" customFormat="1" x14ac:dyDescent="0.25">
      <c r="A51" s="29">
        <v>50</v>
      </c>
      <c r="B51" s="1" t="s">
        <v>1746</v>
      </c>
      <c r="C51" s="1" t="s">
        <v>1858</v>
      </c>
      <c r="D51" s="10">
        <v>43676</v>
      </c>
      <c r="E51" s="7">
        <v>0.37152777777777801</v>
      </c>
      <c r="F51" s="7">
        <v>0.70486111111111105</v>
      </c>
      <c r="G51" s="22">
        <v>1200</v>
      </c>
      <c r="H51" s="22" t="s">
        <v>1746</v>
      </c>
      <c r="I51" s="23" t="s">
        <v>1746</v>
      </c>
      <c r="J51" s="23" t="s">
        <v>1746</v>
      </c>
      <c r="K51" s="23" t="s">
        <v>1746</v>
      </c>
      <c r="L51" s="23">
        <v>0</v>
      </c>
      <c r="M51" s="23" t="s">
        <v>1746</v>
      </c>
      <c r="N51" s="23">
        <v>1.3</v>
      </c>
      <c r="O51" s="76" t="s">
        <v>1746</v>
      </c>
      <c r="P51" s="76" t="s">
        <v>1746</v>
      </c>
      <c r="Q51" s="76" t="s">
        <v>1746</v>
      </c>
      <c r="R51" s="15" t="s">
        <v>1746</v>
      </c>
      <c r="S51" s="15" t="s">
        <v>1746</v>
      </c>
      <c r="T51" s="36">
        <v>10</v>
      </c>
      <c r="U51" s="35" t="s">
        <v>1746</v>
      </c>
      <c r="V51" s="36">
        <v>1.0583205062425176</v>
      </c>
      <c r="W51" s="22" t="s">
        <v>1746</v>
      </c>
      <c r="X51" s="24" t="s">
        <v>1746</v>
      </c>
      <c r="Y51" s="15">
        <v>8</v>
      </c>
      <c r="Z51" s="76" t="s">
        <v>1746</v>
      </c>
      <c r="AA51" s="25" t="s">
        <v>1746</v>
      </c>
      <c r="AB51" s="140"/>
    </row>
    <row r="52" spans="1:28" s="129" customFormat="1" x14ac:dyDescent="0.25">
      <c r="A52" s="29">
        <v>51</v>
      </c>
      <c r="B52" s="1" t="s">
        <v>1746</v>
      </c>
      <c r="C52" s="1" t="s">
        <v>1858</v>
      </c>
      <c r="D52" s="10">
        <v>43679</v>
      </c>
      <c r="E52" s="7">
        <v>0.39930555555555602</v>
      </c>
      <c r="F52" s="7">
        <v>0.73263888888888895</v>
      </c>
      <c r="G52" s="22">
        <v>1200</v>
      </c>
      <c r="H52" s="22" t="s">
        <v>1746</v>
      </c>
      <c r="I52" s="23" t="s">
        <v>1746</v>
      </c>
      <c r="J52" s="23" t="s">
        <v>1746</v>
      </c>
      <c r="K52" s="23" t="s">
        <v>1746</v>
      </c>
      <c r="L52" s="23">
        <v>0</v>
      </c>
      <c r="M52" s="23" t="s">
        <v>1746</v>
      </c>
      <c r="N52" s="23">
        <v>1.2</v>
      </c>
      <c r="O52" s="76" t="s">
        <v>1746</v>
      </c>
      <c r="P52" s="76" t="s">
        <v>1746</v>
      </c>
      <c r="Q52" s="76" t="s">
        <v>1746</v>
      </c>
      <c r="R52" s="15" t="s">
        <v>1746</v>
      </c>
      <c r="S52" s="15" t="s">
        <v>1746</v>
      </c>
      <c r="T52" s="36">
        <v>10</v>
      </c>
      <c r="U52" s="35" t="s">
        <v>1746</v>
      </c>
      <c r="V52" s="36">
        <v>0.97691123653155454</v>
      </c>
      <c r="W52" s="22" t="s">
        <v>1746</v>
      </c>
      <c r="X52" s="24" t="s">
        <v>1746</v>
      </c>
      <c r="Y52" s="15">
        <v>8</v>
      </c>
      <c r="Z52" s="76" t="s">
        <v>1746</v>
      </c>
      <c r="AA52" s="25" t="s">
        <v>1746</v>
      </c>
      <c r="AB52" s="140"/>
    </row>
    <row r="53" spans="1:28" s="129" customFormat="1" x14ac:dyDescent="0.25">
      <c r="A53" s="29">
        <v>52</v>
      </c>
      <c r="B53" s="1" t="s">
        <v>1746</v>
      </c>
      <c r="C53" s="1" t="s">
        <v>1739</v>
      </c>
      <c r="D53" s="10">
        <v>43680</v>
      </c>
      <c r="E53" s="7">
        <v>0.36111111111111099</v>
      </c>
      <c r="F53" s="7">
        <v>0.52777777777777801</v>
      </c>
      <c r="G53" s="22">
        <v>1200</v>
      </c>
      <c r="H53" s="22" t="s">
        <v>1746</v>
      </c>
      <c r="I53" s="23" t="s">
        <v>1746</v>
      </c>
      <c r="J53" s="23" t="s">
        <v>1746</v>
      </c>
      <c r="K53" s="23" t="s">
        <v>1746</v>
      </c>
      <c r="L53" s="23">
        <v>0</v>
      </c>
      <c r="M53" s="23" t="s">
        <v>1746</v>
      </c>
      <c r="N53" s="23">
        <v>5.2</v>
      </c>
      <c r="O53" s="76" t="s">
        <v>1746</v>
      </c>
      <c r="P53" s="76" t="s">
        <v>1746</v>
      </c>
      <c r="Q53" s="76" t="s">
        <v>1746</v>
      </c>
      <c r="R53" s="15" t="s">
        <v>1746</v>
      </c>
      <c r="S53" s="15" t="s">
        <v>1746</v>
      </c>
      <c r="T53" s="36">
        <v>2</v>
      </c>
      <c r="U53" s="35" t="s">
        <v>1746</v>
      </c>
      <c r="V53" s="36">
        <v>4.2332820249700704</v>
      </c>
      <c r="W53" s="22" t="s">
        <v>1746</v>
      </c>
      <c r="X53" s="24" t="s">
        <v>1746</v>
      </c>
      <c r="Y53" s="15">
        <v>4</v>
      </c>
      <c r="Z53" s="76" t="s">
        <v>1746</v>
      </c>
      <c r="AA53" s="25" t="s">
        <v>1746</v>
      </c>
      <c r="AB53" s="140"/>
    </row>
    <row r="54" spans="1:28" s="129" customFormat="1" x14ac:dyDescent="0.25">
      <c r="A54" s="29">
        <v>53</v>
      </c>
      <c r="B54" s="1" t="s">
        <v>1746</v>
      </c>
      <c r="C54" s="1" t="s">
        <v>1858</v>
      </c>
      <c r="D54" s="10">
        <v>43680</v>
      </c>
      <c r="E54" s="7">
        <v>0.52777777777777801</v>
      </c>
      <c r="F54" s="7">
        <v>0.69444444444444497</v>
      </c>
      <c r="G54" s="22">
        <v>1200</v>
      </c>
      <c r="H54" s="22" t="s">
        <v>1746</v>
      </c>
      <c r="I54" s="23" t="s">
        <v>1746</v>
      </c>
      <c r="J54" s="23" t="s">
        <v>1746</v>
      </c>
      <c r="K54" s="23" t="s">
        <v>1746</v>
      </c>
      <c r="L54" s="23">
        <v>2.2999999999999998</v>
      </c>
      <c r="M54" s="23" t="s">
        <v>1746</v>
      </c>
      <c r="N54" s="23">
        <v>2.6</v>
      </c>
      <c r="O54" s="76" t="s">
        <v>1746</v>
      </c>
      <c r="P54" s="76" t="s">
        <v>1746</v>
      </c>
      <c r="Q54" s="76" t="s">
        <v>1746</v>
      </c>
      <c r="R54" s="15" t="s">
        <v>1746</v>
      </c>
      <c r="S54" s="15" t="s">
        <v>1746</v>
      </c>
      <c r="T54" s="36">
        <v>6.4</v>
      </c>
      <c r="U54" s="35" t="s">
        <v>1746</v>
      </c>
      <c r="V54" s="36">
        <v>0.24422780913288888</v>
      </c>
      <c r="W54" s="22" t="s">
        <v>1746</v>
      </c>
      <c r="X54" s="24" t="s">
        <v>1746</v>
      </c>
      <c r="Y54" s="15">
        <v>4</v>
      </c>
      <c r="Z54" s="76" t="s">
        <v>1746</v>
      </c>
      <c r="AA54" s="25" t="s">
        <v>1746</v>
      </c>
      <c r="AB54" s="140"/>
    </row>
    <row r="55" spans="1:28" s="129" customFormat="1" x14ac:dyDescent="0.25">
      <c r="A55" s="29">
        <v>54</v>
      </c>
      <c r="B55" s="1" t="s">
        <v>1746</v>
      </c>
      <c r="C55" s="1" t="s">
        <v>1858</v>
      </c>
      <c r="D55" s="10">
        <v>43684</v>
      </c>
      <c r="E55" s="7">
        <v>0.35069444444444398</v>
      </c>
      <c r="F55" s="7">
        <v>0.68402777777777801</v>
      </c>
      <c r="G55" s="22">
        <v>1200</v>
      </c>
      <c r="H55" s="22" t="s">
        <v>1746</v>
      </c>
      <c r="I55" s="23" t="s">
        <v>1746</v>
      </c>
      <c r="J55" s="23" t="s">
        <v>1746</v>
      </c>
      <c r="K55" s="23" t="s">
        <v>1746</v>
      </c>
      <c r="L55" s="23">
        <v>0</v>
      </c>
      <c r="M55" s="23" t="s">
        <v>1746</v>
      </c>
      <c r="N55" s="23">
        <v>1.6</v>
      </c>
      <c r="O55" s="76" t="s">
        <v>1746</v>
      </c>
      <c r="P55" s="76" t="s">
        <v>1746</v>
      </c>
      <c r="Q55" s="76" t="s">
        <v>1746</v>
      </c>
      <c r="R55" s="15" t="s">
        <v>1746</v>
      </c>
      <c r="S55" s="15" t="s">
        <v>1746</v>
      </c>
      <c r="T55" s="36">
        <v>10</v>
      </c>
      <c r="U55" s="35" t="s">
        <v>1746</v>
      </c>
      <c r="V55" s="36">
        <v>1.3025483153754063</v>
      </c>
      <c r="W55" s="22" t="s">
        <v>1746</v>
      </c>
      <c r="X55" s="24" t="s">
        <v>1746</v>
      </c>
      <c r="Y55" s="15">
        <v>8</v>
      </c>
      <c r="Z55" s="76" t="s">
        <v>1746</v>
      </c>
      <c r="AA55" s="25" t="s">
        <v>1746</v>
      </c>
      <c r="AB55" s="140"/>
    </row>
    <row r="56" spans="1:28" s="129" customFormat="1" x14ac:dyDescent="0.25">
      <c r="A56" s="29">
        <v>55</v>
      </c>
      <c r="B56" s="1" t="s">
        <v>1746</v>
      </c>
      <c r="C56" s="1" t="s">
        <v>1858</v>
      </c>
      <c r="D56" s="10">
        <v>43689</v>
      </c>
      <c r="E56" s="7">
        <v>0.35416666666666702</v>
      </c>
      <c r="F56" s="7">
        <v>0.6875</v>
      </c>
      <c r="G56" s="22">
        <v>1200</v>
      </c>
      <c r="H56" s="22" t="s">
        <v>1746</v>
      </c>
      <c r="I56" s="23" t="s">
        <v>1746</v>
      </c>
      <c r="J56" s="23" t="s">
        <v>1746</v>
      </c>
      <c r="K56" s="23" t="s">
        <v>1746</v>
      </c>
      <c r="L56" s="23">
        <v>0</v>
      </c>
      <c r="M56" s="23" t="s">
        <v>1746</v>
      </c>
      <c r="N56" s="23">
        <v>2.5</v>
      </c>
      <c r="O56" s="76" t="s">
        <v>1746</v>
      </c>
      <c r="P56" s="76" t="s">
        <v>1746</v>
      </c>
      <c r="Q56" s="76" t="s">
        <v>1746</v>
      </c>
      <c r="R56" s="15" t="s">
        <v>1746</v>
      </c>
      <c r="S56" s="15" t="s">
        <v>1746</v>
      </c>
      <c r="T56" s="36">
        <v>5.5</v>
      </c>
      <c r="U56" s="35" t="s">
        <v>1746</v>
      </c>
      <c r="V56" s="36">
        <v>2.0352317427740725</v>
      </c>
      <c r="W56" s="22" t="s">
        <v>1746</v>
      </c>
      <c r="X56" s="24" t="s">
        <v>1746</v>
      </c>
      <c r="Y56" s="15">
        <v>8</v>
      </c>
      <c r="Z56" s="76" t="s">
        <v>1746</v>
      </c>
      <c r="AA56" s="25" t="s">
        <v>1746</v>
      </c>
      <c r="AB56" s="140"/>
    </row>
    <row r="57" spans="1:28" s="129" customFormat="1" x14ac:dyDescent="0.25">
      <c r="A57" s="29">
        <v>56</v>
      </c>
      <c r="B57" s="1" t="s">
        <v>1746</v>
      </c>
      <c r="C57" s="1" t="s">
        <v>3211</v>
      </c>
      <c r="D57" s="10">
        <v>43691</v>
      </c>
      <c r="E57" s="7">
        <v>0.35416666666666702</v>
      </c>
      <c r="F57" s="7">
        <v>0.52083333333333304</v>
      </c>
      <c r="G57" s="22">
        <v>1200</v>
      </c>
      <c r="H57" s="22" t="s">
        <v>1746</v>
      </c>
      <c r="I57" s="23" t="s">
        <v>1746</v>
      </c>
      <c r="J57" s="23" t="s">
        <v>1746</v>
      </c>
      <c r="K57" s="23" t="s">
        <v>1746</v>
      </c>
      <c r="L57" s="23">
        <v>0</v>
      </c>
      <c r="M57" s="23" t="s">
        <v>1746</v>
      </c>
      <c r="N57" s="23">
        <v>3.8</v>
      </c>
      <c r="O57" s="76" t="s">
        <v>1746</v>
      </c>
      <c r="P57" s="76" t="s">
        <v>1746</v>
      </c>
      <c r="Q57" s="76" t="s">
        <v>1746</v>
      </c>
      <c r="R57" s="15" t="s">
        <v>1746</v>
      </c>
      <c r="S57" s="15" t="s">
        <v>1746</v>
      </c>
      <c r="T57" s="36">
        <v>2.2000000000000002</v>
      </c>
      <c r="U57" s="35" t="s">
        <v>1746</v>
      </c>
      <c r="V57" s="36">
        <v>3.0935522490165894</v>
      </c>
      <c r="W57" s="22" t="s">
        <v>1746</v>
      </c>
      <c r="X57" s="24" t="s">
        <v>1746</v>
      </c>
      <c r="Y57" s="15">
        <v>4</v>
      </c>
      <c r="Z57" s="76" t="s">
        <v>1746</v>
      </c>
      <c r="AA57" s="25" t="s">
        <v>1746</v>
      </c>
      <c r="AB57" s="140"/>
    </row>
    <row r="58" spans="1:28" s="129" customFormat="1" x14ac:dyDescent="0.25">
      <c r="A58" s="29">
        <v>57</v>
      </c>
      <c r="B58" s="1" t="s">
        <v>1746</v>
      </c>
      <c r="C58" s="1" t="s">
        <v>522</v>
      </c>
      <c r="D58" s="10">
        <v>43691</v>
      </c>
      <c r="E58" s="7">
        <v>0.36805555555555602</v>
      </c>
      <c r="F58" s="7">
        <v>0.70138888888888895</v>
      </c>
      <c r="G58" s="22">
        <v>1200</v>
      </c>
      <c r="H58" s="22" t="s">
        <v>1746</v>
      </c>
      <c r="I58" s="23" t="s">
        <v>1746</v>
      </c>
      <c r="J58" s="23" t="s">
        <v>1746</v>
      </c>
      <c r="K58" s="23" t="s">
        <v>1746</v>
      </c>
      <c r="L58" s="23">
        <v>0</v>
      </c>
      <c r="M58" s="23" t="s">
        <v>1746</v>
      </c>
      <c r="N58" s="23">
        <v>5</v>
      </c>
      <c r="O58" s="76" t="s">
        <v>1746</v>
      </c>
      <c r="P58" s="76" t="s">
        <v>1746</v>
      </c>
      <c r="Q58" s="76" t="s">
        <v>1746</v>
      </c>
      <c r="R58" s="15" t="s">
        <v>1746</v>
      </c>
      <c r="S58" s="15" t="s">
        <v>1746</v>
      </c>
      <c r="T58" s="36">
        <v>8</v>
      </c>
      <c r="U58" s="35" t="s">
        <v>1746</v>
      </c>
      <c r="V58" s="36">
        <v>4.070463485548145</v>
      </c>
      <c r="W58" s="22" t="s">
        <v>1746</v>
      </c>
      <c r="X58" s="24" t="s">
        <v>1746</v>
      </c>
      <c r="Y58" s="15">
        <v>8</v>
      </c>
      <c r="Z58" s="76" t="s">
        <v>1746</v>
      </c>
      <c r="AA58" s="25" t="s">
        <v>1746</v>
      </c>
      <c r="AB58" s="140"/>
    </row>
    <row r="59" spans="1:28" s="129" customFormat="1" x14ac:dyDescent="0.25">
      <c r="A59" s="29">
        <v>58</v>
      </c>
      <c r="B59" s="1" t="s">
        <v>1746</v>
      </c>
      <c r="C59" s="1" t="s">
        <v>1858</v>
      </c>
      <c r="D59" s="10">
        <v>43692</v>
      </c>
      <c r="E59" s="7">
        <v>0.34722222222222199</v>
      </c>
      <c r="F59" s="7">
        <v>0.68055555555555503</v>
      </c>
      <c r="G59" s="22">
        <v>1200</v>
      </c>
      <c r="H59" s="22" t="s">
        <v>1746</v>
      </c>
      <c r="I59" s="23" t="s">
        <v>1746</v>
      </c>
      <c r="J59" s="23" t="s">
        <v>1746</v>
      </c>
      <c r="K59" s="23" t="s">
        <v>1746</v>
      </c>
      <c r="L59" s="23">
        <v>0</v>
      </c>
      <c r="M59" s="23" t="s">
        <v>1746</v>
      </c>
      <c r="N59" s="23">
        <v>1.1000000000000001</v>
      </c>
      <c r="O59" s="76" t="s">
        <v>1746</v>
      </c>
      <c r="P59" s="76" t="s">
        <v>1746</v>
      </c>
      <c r="Q59" s="76" t="s">
        <v>1746</v>
      </c>
      <c r="R59" s="15" t="s">
        <v>1746</v>
      </c>
      <c r="S59" s="15" t="s">
        <v>1746</v>
      </c>
      <c r="T59" s="36">
        <v>3.8</v>
      </c>
      <c r="U59" s="35" t="s">
        <v>1746</v>
      </c>
      <c r="V59" s="36">
        <v>0.8955019668205918</v>
      </c>
      <c r="W59" s="22" t="s">
        <v>1746</v>
      </c>
      <c r="X59" s="24" t="s">
        <v>1746</v>
      </c>
      <c r="Y59" s="15">
        <v>8</v>
      </c>
      <c r="Z59" s="76" t="s">
        <v>1746</v>
      </c>
      <c r="AA59" s="25" t="s">
        <v>1746</v>
      </c>
      <c r="AB59" s="140"/>
    </row>
    <row r="60" spans="1:28" s="129" customFormat="1" x14ac:dyDescent="0.25">
      <c r="A60" s="29">
        <v>59</v>
      </c>
      <c r="B60" s="1" t="s">
        <v>1746</v>
      </c>
      <c r="C60" s="1" t="s">
        <v>2152</v>
      </c>
      <c r="D60" s="10">
        <v>43692</v>
      </c>
      <c r="E60" s="7">
        <v>0.35416666666666702</v>
      </c>
      <c r="F60" s="7">
        <v>0.4375</v>
      </c>
      <c r="G60" s="22">
        <v>1200</v>
      </c>
      <c r="H60" s="22" t="s">
        <v>1746</v>
      </c>
      <c r="I60" s="23" t="s">
        <v>1746</v>
      </c>
      <c r="J60" s="23" t="s">
        <v>1746</v>
      </c>
      <c r="K60" s="23" t="s">
        <v>1746</v>
      </c>
      <c r="L60" s="23">
        <v>0</v>
      </c>
      <c r="M60" s="23" t="s">
        <v>1746</v>
      </c>
      <c r="N60" s="23">
        <v>3</v>
      </c>
      <c r="O60" s="76" t="s">
        <v>1746</v>
      </c>
      <c r="P60" s="76" t="s">
        <v>1746</v>
      </c>
      <c r="Q60" s="76" t="s">
        <v>1746</v>
      </c>
      <c r="R60" s="15" t="s">
        <v>1746</v>
      </c>
      <c r="S60" s="15" t="s">
        <v>1746</v>
      </c>
      <c r="T60" s="36">
        <v>0.6</v>
      </c>
      <c r="U60" s="35" t="s">
        <v>1746</v>
      </c>
      <c r="V60" s="36">
        <v>2.4422780913288866</v>
      </c>
      <c r="W60" s="22" t="s">
        <v>1746</v>
      </c>
      <c r="X60" s="24" t="s">
        <v>1746</v>
      </c>
      <c r="Y60" s="15">
        <v>2</v>
      </c>
      <c r="Z60" s="76" t="s">
        <v>1746</v>
      </c>
      <c r="AA60" s="25" t="s">
        <v>1746</v>
      </c>
      <c r="AB60" s="140"/>
    </row>
    <row r="61" spans="1:28" s="129" customFormat="1" x14ac:dyDescent="0.25">
      <c r="A61" s="29">
        <v>60</v>
      </c>
      <c r="B61" s="1" t="s">
        <v>1746</v>
      </c>
      <c r="C61" s="1" t="s">
        <v>522</v>
      </c>
      <c r="D61" s="10">
        <v>43692</v>
      </c>
      <c r="E61" s="7">
        <v>0.4375</v>
      </c>
      <c r="F61" s="7">
        <v>0.6875</v>
      </c>
      <c r="G61" s="22">
        <v>1200</v>
      </c>
      <c r="H61" s="22" t="s">
        <v>1746</v>
      </c>
      <c r="I61" s="23" t="s">
        <v>1746</v>
      </c>
      <c r="J61" s="23" t="s">
        <v>1746</v>
      </c>
      <c r="K61" s="23" t="s">
        <v>1746</v>
      </c>
      <c r="L61" s="23">
        <v>0</v>
      </c>
      <c r="M61" s="23" t="s">
        <v>1746</v>
      </c>
      <c r="N61" s="23">
        <v>3.6</v>
      </c>
      <c r="O61" s="76" t="s">
        <v>1746</v>
      </c>
      <c r="P61" s="76" t="s">
        <v>1746</v>
      </c>
      <c r="Q61" s="76" t="s">
        <v>1746</v>
      </c>
      <c r="R61" s="15" t="s">
        <v>1746</v>
      </c>
      <c r="S61" s="15" t="s">
        <v>1746</v>
      </c>
      <c r="T61" s="36">
        <v>11</v>
      </c>
      <c r="U61" s="35" t="s">
        <v>1746</v>
      </c>
      <c r="V61" s="36">
        <v>2.9307337095946639</v>
      </c>
      <c r="W61" s="22" t="s">
        <v>1746</v>
      </c>
      <c r="X61" s="24" t="s">
        <v>1746</v>
      </c>
      <c r="Y61" s="15">
        <v>6</v>
      </c>
      <c r="Z61" s="76" t="s">
        <v>1746</v>
      </c>
      <c r="AA61" s="25" t="s">
        <v>1746</v>
      </c>
      <c r="AB61" s="140"/>
    </row>
    <row r="62" spans="1:28" s="129" customFormat="1" x14ac:dyDescent="0.25">
      <c r="A62" s="29">
        <v>61</v>
      </c>
      <c r="B62" s="1" t="s">
        <v>1746</v>
      </c>
      <c r="C62" s="1" t="s">
        <v>522</v>
      </c>
      <c r="D62" s="10">
        <v>43694</v>
      </c>
      <c r="E62" s="7">
        <v>0.36111111111111099</v>
      </c>
      <c r="F62" s="7">
        <v>0.69444444444444497</v>
      </c>
      <c r="G62" s="22">
        <v>1200</v>
      </c>
      <c r="H62" s="22" t="s">
        <v>1746</v>
      </c>
      <c r="I62" s="23" t="s">
        <v>1746</v>
      </c>
      <c r="J62" s="23" t="s">
        <v>1746</v>
      </c>
      <c r="K62" s="23" t="s">
        <v>1746</v>
      </c>
      <c r="L62" s="23">
        <v>0</v>
      </c>
      <c r="M62" s="23" t="s">
        <v>1746</v>
      </c>
      <c r="N62" s="23">
        <v>0.52</v>
      </c>
      <c r="O62" s="76" t="s">
        <v>1746</v>
      </c>
      <c r="P62" s="76" t="s">
        <v>1746</v>
      </c>
      <c r="Q62" s="76" t="s">
        <v>1746</v>
      </c>
      <c r="R62" s="15" t="s">
        <v>1746</v>
      </c>
      <c r="S62" s="15" t="s">
        <v>1746</v>
      </c>
      <c r="T62" s="36">
        <v>10</v>
      </c>
      <c r="U62" s="35" t="s">
        <v>1746</v>
      </c>
      <c r="V62" s="36">
        <v>0.42332820249700703</v>
      </c>
      <c r="W62" s="22" t="s">
        <v>1746</v>
      </c>
      <c r="X62" s="24" t="s">
        <v>1746</v>
      </c>
      <c r="Y62" s="15">
        <v>8</v>
      </c>
      <c r="Z62" s="76" t="s">
        <v>1746</v>
      </c>
      <c r="AA62" s="25" t="s">
        <v>1746</v>
      </c>
      <c r="AB62" s="140"/>
    </row>
    <row r="63" spans="1:28" s="129" customFormat="1" x14ac:dyDescent="0.25">
      <c r="A63" s="29">
        <v>62</v>
      </c>
      <c r="B63" s="1" t="s">
        <v>1746</v>
      </c>
      <c r="C63" s="1" t="s">
        <v>1858</v>
      </c>
      <c r="D63" s="10">
        <v>43694</v>
      </c>
      <c r="E63" s="7">
        <v>0.40277777777777801</v>
      </c>
      <c r="F63" s="7">
        <v>0.65277777777777801</v>
      </c>
      <c r="G63" s="22">
        <v>1200</v>
      </c>
      <c r="H63" s="22" t="s">
        <v>1746</v>
      </c>
      <c r="I63" s="23" t="s">
        <v>1746</v>
      </c>
      <c r="J63" s="23" t="s">
        <v>1746</v>
      </c>
      <c r="K63" s="23" t="s">
        <v>1746</v>
      </c>
      <c r="L63" s="23">
        <v>0</v>
      </c>
      <c r="M63" s="23" t="s">
        <v>1746</v>
      </c>
      <c r="N63" s="23">
        <v>2.2999999999999998</v>
      </c>
      <c r="O63" s="76" t="s">
        <v>1746</v>
      </c>
      <c r="P63" s="76" t="s">
        <v>1746</v>
      </c>
      <c r="Q63" s="76" t="s">
        <v>1746</v>
      </c>
      <c r="R63" s="15" t="s">
        <v>1746</v>
      </c>
      <c r="S63" s="15" t="s">
        <v>1746</v>
      </c>
      <c r="T63" s="36">
        <v>10</v>
      </c>
      <c r="U63" s="35" t="s">
        <v>1746</v>
      </c>
      <c r="V63" s="36">
        <v>1.8724132033521463</v>
      </c>
      <c r="W63" s="22" t="s">
        <v>1746</v>
      </c>
      <c r="X63" s="24" t="s">
        <v>1746</v>
      </c>
      <c r="Y63" s="15">
        <v>8</v>
      </c>
      <c r="Z63" s="76" t="s">
        <v>1746</v>
      </c>
      <c r="AA63" s="25" t="s">
        <v>1746</v>
      </c>
      <c r="AB63" s="140"/>
    </row>
    <row r="64" spans="1:28" s="129" customFormat="1" x14ac:dyDescent="0.25">
      <c r="A64" s="29">
        <v>63</v>
      </c>
      <c r="B64" s="1" t="s">
        <v>1746</v>
      </c>
      <c r="C64" s="1" t="s">
        <v>3211</v>
      </c>
      <c r="D64" s="10">
        <v>43695</v>
      </c>
      <c r="E64" s="7">
        <v>0.36111111111111099</v>
      </c>
      <c r="F64" s="7">
        <v>0.69444444444444497</v>
      </c>
      <c r="G64" s="22">
        <v>1200</v>
      </c>
      <c r="H64" s="22" t="s">
        <v>1746</v>
      </c>
      <c r="I64" s="23" t="s">
        <v>1746</v>
      </c>
      <c r="J64" s="23" t="s">
        <v>1746</v>
      </c>
      <c r="K64" s="23" t="s">
        <v>1746</v>
      </c>
      <c r="L64" s="23">
        <v>0</v>
      </c>
      <c r="M64" s="23" t="s">
        <v>1746</v>
      </c>
      <c r="N64" s="23">
        <v>3.7</v>
      </c>
      <c r="O64" s="76" t="s">
        <v>1746</v>
      </c>
      <c r="P64" s="76" t="s">
        <v>1746</v>
      </c>
      <c r="Q64" s="76" t="s">
        <v>1746</v>
      </c>
      <c r="R64" s="15" t="s">
        <v>1746</v>
      </c>
      <c r="S64" s="15" t="s">
        <v>1746</v>
      </c>
      <c r="T64" s="36">
        <v>3.5</v>
      </c>
      <c r="U64" s="35" t="s">
        <v>1746</v>
      </c>
      <c r="V64" s="36">
        <v>3.0121429793056271</v>
      </c>
      <c r="W64" s="22" t="s">
        <v>1746</v>
      </c>
      <c r="X64" s="24" t="s">
        <v>1746</v>
      </c>
      <c r="Y64" s="15">
        <v>8</v>
      </c>
      <c r="Z64" s="76" t="s">
        <v>1746</v>
      </c>
      <c r="AA64" s="25" t="s">
        <v>1746</v>
      </c>
      <c r="AB64" s="140"/>
    </row>
    <row r="65" spans="1:28" s="129" customFormat="1" x14ac:dyDescent="0.25">
      <c r="A65" s="29">
        <v>64</v>
      </c>
      <c r="B65" s="1" t="s">
        <v>1746</v>
      </c>
      <c r="C65" s="1" t="s">
        <v>3211</v>
      </c>
      <c r="D65" s="10">
        <v>43698</v>
      </c>
      <c r="E65" s="7">
        <v>0.35416666666666702</v>
      </c>
      <c r="F65" s="7">
        <v>0.6875</v>
      </c>
      <c r="G65" s="22">
        <v>1200</v>
      </c>
      <c r="H65" s="22" t="s">
        <v>1746</v>
      </c>
      <c r="I65" s="23" t="s">
        <v>1746</v>
      </c>
      <c r="J65" s="23" t="s">
        <v>1746</v>
      </c>
      <c r="K65" s="23" t="s">
        <v>1746</v>
      </c>
      <c r="L65" s="23">
        <v>0</v>
      </c>
      <c r="M65" s="23" t="s">
        <v>1746</v>
      </c>
      <c r="N65" s="23">
        <v>3.9</v>
      </c>
      <c r="O65" s="76" t="s">
        <v>1746</v>
      </c>
      <c r="P65" s="76" t="s">
        <v>1746</v>
      </c>
      <c r="Q65" s="76" t="s">
        <v>1746</v>
      </c>
      <c r="R65" s="15" t="s">
        <v>1746</v>
      </c>
      <c r="S65" s="15" t="s">
        <v>1746</v>
      </c>
      <c r="T65" s="36">
        <v>3.8</v>
      </c>
      <c r="U65" s="35" t="s">
        <v>1746</v>
      </c>
      <c r="V65" s="36">
        <v>3.1749615187275526</v>
      </c>
      <c r="W65" s="22" t="s">
        <v>1746</v>
      </c>
      <c r="X65" s="24" t="s">
        <v>1746</v>
      </c>
      <c r="Y65" s="15">
        <v>8</v>
      </c>
      <c r="Z65" s="76" t="s">
        <v>1746</v>
      </c>
      <c r="AA65" s="25" t="s">
        <v>1746</v>
      </c>
      <c r="AB65" s="140"/>
    </row>
    <row r="66" spans="1:28" s="129" customFormat="1" x14ac:dyDescent="0.25">
      <c r="A66" s="29">
        <v>65</v>
      </c>
      <c r="B66" s="1" t="s">
        <v>1746</v>
      </c>
      <c r="C66" s="1" t="s">
        <v>1858</v>
      </c>
      <c r="D66" s="10">
        <v>43699</v>
      </c>
      <c r="E66" s="7">
        <v>0.44444444444444398</v>
      </c>
      <c r="F66" s="7">
        <v>0.77777777777777801</v>
      </c>
      <c r="G66" s="22">
        <v>1200</v>
      </c>
      <c r="H66" s="22" t="s">
        <v>1746</v>
      </c>
      <c r="I66" s="23" t="s">
        <v>1746</v>
      </c>
      <c r="J66" s="23" t="s">
        <v>1746</v>
      </c>
      <c r="K66" s="23" t="s">
        <v>1746</v>
      </c>
      <c r="L66" s="23">
        <v>0</v>
      </c>
      <c r="M66" s="23" t="s">
        <v>1746</v>
      </c>
      <c r="N66" s="23">
        <v>1.6</v>
      </c>
      <c r="O66" s="76" t="s">
        <v>1746</v>
      </c>
      <c r="P66" s="76" t="s">
        <v>1746</v>
      </c>
      <c r="Q66" s="76" t="s">
        <v>1746</v>
      </c>
      <c r="R66" s="15" t="s">
        <v>1746</v>
      </c>
      <c r="S66" s="15" t="s">
        <v>1746</v>
      </c>
      <c r="T66" s="36">
        <v>4.7</v>
      </c>
      <c r="U66" s="35" t="s">
        <v>1746</v>
      </c>
      <c r="V66" s="36">
        <v>1.3025483153754063</v>
      </c>
      <c r="W66" s="22" t="s">
        <v>1746</v>
      </c>
      <c r="X66" s="24" t="s">
        <v>1746</v>
      </c>
      <c r="Y66" s="15">
        <v>8</v>
      </c>
      <c r="Z66" s="76" t="s">
        <v>1746</v>
      </c>
      <c r="AA66" s="25" t="s">
        <v>1746</v>
      </c>
      <c r="AB66" s="140"/>
    </row>
    <row r="67" spans="1:28" s="129" customFormat="1" x14ac:dyDescent="0.25">
      <c r="A67" s="29">
        <v>66</v>
      </c>
      <c r="B67" s="1" t="s">
        <v>1746</v>
      </c>
      <c r="C67" s="1" t="s">
        <v>1760</v>
      </c>
      <c r="D67" s="10">
        <v>43701</v>
      </c>
      <c r="E67" s="7">
        <v>0.42708333333333298</v>
      </c>
      <c r="F67" s="7">
        <v>0.76041666666666696</v>
      </c>
      <c r="G67" s="22">
        <v>1200</v>
      </c>
      <c r="H67" s="22" t="s">
        <v>1746</v>
      </c>
      <c r="I67" s="23" t="s">
        <v>1746</v>
      </c>
      <c r="J67" s="23" t="s">
        <v>1746</v>
      </c>
      <c r="K67" s="23" t="s">
        <v>1746</v>
      </c>
      <c r="L67" s="23">
        <v>0</v>
      </c>
      <c r="M67" s="23" t="s">
        <v>1746</v>
      </c>
      <c r="N67" s="23">
        <v>1.5</v>
      </c>
      <c r="O67" s="76" t="s">
        <v>1746</v>
      </c>
      <c r="P67" s="76" t="s">
        <v>1746</v>
      </c>
      <c r="Q67" s="76" t="s">
        <v>1746</v>
      </c>
      <c r="R67" s="15" t="s">
        <v>1746</v>
      </c>
      <c r="S67" s="15" t="s">
        <v>1746</v>
      </c>
      <c r="T67" s="36">
        <v>1.4</v>
      </c>
      <c r="U67" s="35" t="s">
        <v>1746</v>
      </c>
      <c r="V67" s="36">
        <v>1.2211390456644433</v>
      </c>
      <c r="W67" s="22" t="s">
        <v>1746</v>
      </c>
      <c r="X67" s="24" t="s">
        <v>1746</v>
      </c>
      <c r="Y67" s="15">
        <v>8</v>
      </c>
      <c r="Z67" s="76" t="s">
        <v>1746</v>
      </c>
      <c r="AA67" s="25" t="s">
        <v>1746</v>
      </c>
      <c r="AB67" s="140"/>
    </row>
    <row r="68" spans="1:28" s="129" customFormat="1" x14ac:dyDescent="0.25">
      <c r="A68" s="29">
        <v>67</v>
      </c>
      <c r="B68" s="1" t="s">
        <v>1746</v>
      </c>
      <c r="C68" s="1" t="s">
        <v>3211</v>
      </c>
      <c r="D68" s="10">
        <v>43701</v>
      </c>
      <c r="E68" s="7">
        <v>0.36111111111111099</v>
      </c>
      <c r="F68" s="7">
        <v>0.69444444444444497</v>
      </c>
      <c r="G68" s="22">
        <v>1200</v>
      </c>
      <c r="H68" s="22" t="s">
        <v>1746</v>
      </c>
      <c r="I68" s="23" t="s">
        <v>1746</v>
      </c>
      <c r="J68" s="23" t="s">
        <v>1746</v>
      </c>
      <c r="K68" s="23" t="s">
        <v>1746</v>
      </c>
      <c r="L68" s="23">
        <v>0</v>
      </c>
      <c r="M68" s="23" t="s">
        <v>1746</v>
      </c>
      <c r="N68" s="23">
        <v>3.9</v>
      </c>
      <c r="O68" s="76" t="s">
        <v>1746</v>
      </c>
      <c r="P68" s="76" t="s">
        <v>1746</v>
      </c>
      <c r="Q68" s="76" t="s">
        <v>1746</v>
      </c>
      <c r="R68" s="15" t="s">
        <v>1746</v>
      </c>
      <c r="S68" s="15" t="s">
        <v>1746</v>
      </c>
      <c r="T68" s="36">
        <v>3.5</v>
      </c>
      <c r="U68" s="35" t="s">
        <v>1746</v>
      </c>
      <c r="V68" s="36">
        <v>3.1749615187275526</v>
      </c>
      <c r="W68" s="22" t="s">
        <v>1746</v>
      </c>
      <c r="X68" s="24" t="s">
        <v>1746</v>
      </c>
      <c r="Y68" s="15">
        <v>8</v>
      </c>
      <c r="Z68" s="76" t="s">
        <v>1746</v>
      </c>
      <c r="AA68" s="25" t="s">
        <v>1746</v>
      </c>
      <c r="AB68" s="140"/>
    </row>
    <row r="69" spans="1:28" s="129" customFormat="1" x14ac:dyDescent="0.25">
      <c r="A69" s="29">
        <v>68</v>
      </c>
      <c r="B69" s="1" t="s">
        <v>1746</v>
      </c>
      <c r="C69" s="1" t="s">
        <v>1739</v>
      </c>
      <c r="D69" s="10">
        <v>43702</v>
      </c>
      <c r="E69" s="7">
        <v>0.35416666666666702</v>
      </c>
      <c r="F69" s="7">
        <v>0.6875</v>
      </c>
      <c r="G69" s="22">
        <v>1200</v>
      </c>
      <c r="H69" s="22" t="s">
        <v>1746</v>
      </c>
      <c r="I69" s="23" t="s">
        <v>1746</v>
      </c>
      <c r="J69" s="23" t="s">
        <v>1746</v>
      </c>
      <c r="K69" s="23" t="s">
        <v>1746</v>
      </c>
      <c r="L69" s="23">
        <v>0</v>
      </c>
      <c r="M69" s="23" t="s">
        <v>1746</v>
      </c>
      <c r="N69" s="23">
        <v>3.3</v>
      </c>
      <c r="O69" s="76" t="s">
        <v>1746</v>
      </c>
      <c r="P69" s="76" t="s">
        <v>1746</v>
      </c>
      <c r="Q69" s="76" t="s">
        <v>1746</v>
      </c>
      <c r="R69" s="15" t="s">
        <v>1746</v>
      </c>
      <c r="S69" s="15" t="s">
        <v>1746</v>
      </c>
      <c r="T69" s="36">
        <v>0.2</v>
      </c>
      <c r="U69" s="35" t="s">
        <v>1746</v>
      </c>
      <c r="V69" s="36">
        <v>2.6865059004617748</v>
      </c>
      <c r="W69" s="22" t="s">
        <v>1746</v>
      </c>
      <c r="X69" s="24" t="s">
        <v>1746</v>
      </c>
      <c r="Y69" s="15">
        <v>8</v>
      </c>
      <c r="Z69" s="76" t="s">
        <v>1746</v>
      </c>
      <c r="AA69" s="25" t="s">
        <v>1746</v>
      </c>
      <c r="AB69" s="140"/>
    </row>
    <row r="70" spans="1:28" s="129" customFormat="1" x14ac:dyDescent="0.25">
      <c r="A70" s="29">
        <v>69</v>
      </c>
      <c r="B70" s="1" t="s">
        <v>1746</v>
      </c>
      <c r="C70" s="1" t="s">
        <v>1739</v>
      </c>
      <c r="D70" s="10">
        <v>43704</v>
      </c>
      <c r="E70" s="7">
        <v>0.38541666666666702</v>
      </c>
      <c r="F70" s="7">
        <v>0.71875</v>
      </c>
      <c r="G70" s="22">
        <v>1200</v>
      </c>
      <c r="H70" s="22" t="s">
        <v>1746</v>
      </c>
      <c r="I70" s="23" t="s">
        <v>1746</v>
      </c>
      <c r="J70" s="23" t="s">
        <v>1746</v>
      </c>
      <c r="K70" s="23" t="s">
        <v>1746</v>
      </c>
      <c r="L70" s="23">
        <v>0</v>
      </c>
      <c r="M70" s="23" t="s">
        <v>1746</v>
      </c>
      <c r="N70" s="23">
        <v>2.25</v>
      </c>
      <c r="O70" s="76" t="s">
        <v>1746</v>
      </c>
      <c r="P70" s="76" t="s">
        <v>1746</v>
      </c>
      <c r="Q70" s="76" t="s">
        <v>1746</v>
      </c>
      <c r="R70" s="15" t="s">
        <v>1746</v>
      </c>
      <c r="S70" s="15" t="s">
        <v>1746</v>
      </c>
      <c r="T70" s="36">
        <v>12</v>
      </c>
      <c r="U70" s="35" t="s">
        <v>1746</v>
      </c>
      <c r="V70" s="36">
        <v>1.831708568496665</v>
      </c>
      <c r="W70" s="22" t="s">
        <v>1746</v>
      </c>
      <c r="X70" s="24" t="s">
        <v>1746</v>
      </c>
      <c r="Y70" s="15">
        <v>8</v>
      </c>
      <c r="Z70" s="76" t="s">
        <v>1746</v>
      </c>
      <c r="AA70" s="25" t="s">
        <v>1746</v>
      </c>
      <c r="AB70" s="140"/>
    </row>
    <row r="71" spans="1:28" s="129" customFormat="1" x14ac:dyDescent="0.25">
      <c r="A71" s="29">
        <v>70</v>
      </c>
      <c r="B71" s="1" t="s">
        <v>1746</v>
      </c>
      <c r="C71" s="1" t="s">
        <v>3211</v>
      </c>
      <c r="D71" s="10">
        <v>43706</v>
      </c>
      <c r="E71" s="7">
        <v>0.35069444444444398</v>
      </c>
      <c r="F71" s="7">
        <v>0.60763888888888895</v>
      </c>
      <c r="G71" s="22">
        <v>1200</v>
      </c>
      <c r="H71" s="22" t="s">
        <v>1746</v>
      </c>
      <c r="I71" s="23" t="s">
        <v>1746</v>
      </c>
      <c r="J71" s="23" t="s">
        <v>1746</v>
      </c>
      <c r="K71" s="23" t="s">
        <v>1746</v>
      </c>
      <c r="L71" s="23">
        <v>0</v>
      </c>
      <c r="M71" s="23" t="s">
        <v>1746</v>
      </c>
      <c r="N71" s="23">
        <v>1.3</v>
      </c>
      <c r="O71" s="76" t="s">
        <v>1746</v>
      </c>
      <c r="P71" s="76" t="s">
        <v>1746</v>
      </c>
      <c r="Q71" s="76" t="s">
        <v>1746</v>
      </c>
      <c r="R71" s="15" t="s">
        <v>1746</v>
      </c>
      <c r="S71" s="15" t="s">
        <v>1746</v>
      </c>
      <c r="T71" s="36">
        <v>0</v>
      </c>
      <c r="U71" s="35" t="s">
        <v>1746</v>
      </c>
      <c r="V71" s="36">
        <v>1.0583205062425176</v>
      </c>
      <c r="W71" s="22" t="s">
        <v>1746</v>
      </c>
      <c r="X71" s="24" t="s">
        <v>1746</v>
      </c>
      <c r="Y71" s="15">
        <v>6</v>
      </c>
      <c r="Z71" s="76" t="s">
        <v>1746</v>
      </c>
      <c r="AA71" s="25" t="s">
        <v>1746</v>
      </c>
      <c r="AB71" s="140"/>
    </row>
    <row r="72" spans="1:28" s="129" customFormat="1" x14ac:dyDescent="0.25">
      <c r="A72" s="29">
        <v>71</v>
      </c>
      <c r="B72" s="1" t="s">
        <v>1746</v>
      </c>
      <c r="C72" s="1" t="s">
        <v>522</v>
      </c>
      <c r="D72" s="10">
        <v>43711</v>
      </c>
      <c r="E72" s="7">
        <v>0.38194444444444398</v>
      </c>
      <c r="F72" s="7">
        <v>0.71527777777777801</v>
      </c>
      <c r="G72" s="22">
        <v>1200</v>
      </c>
      <c r="H72" s="22" t="s">
        <v>1746</v>
      </c>
      <c r="I72" s="23" t="s">
        <v>1746</v>
      </c>
      <c r="J72" s="23" t="s">
        <v>1746</v>
      </c>
      <c r="K72" s="23" t="s">
        <v>1746</v>
      </c>
      <c r="L72" s="23">
        <v>0</v>
      </c>
      <c r="M72" s="23" t="s">
        <v>1746</v>
      </c>
      <c r="N72" s="23">
        <v>0.2</v>
      </c>
      <c r="O72" s="76" t="s">
        <v>1746</v>
      </c>
      <c r="P72" s="76" t="s">
        <v>1746</v>
      </c>
      <c r="Q72" s="76" t="s">
        <v>1746</v>
      </c>
      <c r="R72" s="15" t="s">
        <v>1746</v>
      </c>
      <c r="S72" s="15" t="s">
        <v>1746</v>
      </c>
      <c r="T72" s="36">
        <v>7</v>
      </c>
      <c r="U72" s="35" t="s">
        <v>1746</v>
      </c>
      <c r="V72" s="36">
        <v>0.16281853942192578</v>
      </c>
      <c r="W72" s="22" t="s">
        <v>1746</v>
      </c>
      <c r="X72" s="24" t="s">
        <v>1746</v>
      </c>
      <c r="Y72" s="15">
        <v>8</v>
      </c>
      <c r="Z72" s="76" t="s">
        <v>1746</v>
      </c>
      <c r="AA72" s="25" t="s">
        <v>1746</v>
      </c>
      <c r="AB72" s="140"/>
    </row>
    <row r="73" spans="1:28" s="129" customFormat="1" x14ac:dyDescent="0.25">
      <c r="A73" s="29">
        <v>72</v>
      </c>
      <c r="B73" s="1" t="s">
        <v>1746</v>
      </c>
      <c r="C73" s="1" t="s">
        <v>1739</v>
      </c>
      <c r="D73" s="10">
        <v>43712</v>
      </c>
      <c r="E73" s="7">
        <v>0.36805555555555602</v>
      </c>
      <c r="F73" s="7">
        <v>0.70138888888888895</v>
      </c>
      <c r="G73" s="22">
        <v>1200</v>
      </c>
      <c r="H73" s="22" t="s">
        <v>1746</v>
      </c>
      <c r="I73" s="23" t="s">
        <v>1746</v>
      </c>
      <c r="J73" s="23" t="s">
        <v>1746</v>
      </c>
      <c r="K73" s="23" t="s">
        <v>1746</v>
      </c>
      <c r="L73" s="23">
        <v>0</v>
      </c>
      <c r="M73" s="23" t="s">
        <v>1746</v>
      </c>
      <c r="N73" s="23">
        <v>1.7</v>
      </c>
      <c r="O73" s="76" t="s">
        <v>1746</v>
      </c>
      <c r="P73" s="76" t="s">
        <v>1746</v>
      </c>
      <c r="Q73" s="76" t="s">
        <v>1746</v>
      </c>
      <c r="R73" s="15" t="s">
        <v>1746</v>
      </c>
      <c r="S73" s="15" t="s">
        <v>1746</v>
      </c>
      <c r="T73" s="36">
        <v>1.6</v>
      </c>
      <c r="U73" s="35" t="s">
        <v>1746</v>
      </c>
      <c r="V73" s="36">
        <v>1.383957585086369</v>
      </c>
      <c r="W73" s="22" t="s">
        <v>1746</v>
      </c>
      <c r="X73" s="24" t="s">
        <v>1746</v>
      </c>
      <c r="Y73" s="15">
        <v>8</v>
      </c>
      <c r="Z73" s="76" t="s">
        <v>1746</v>
      </c>
      <c r="AA73" s="25" t="s">
        <v>1746</v>
      </c>
      <c r="AB73" s="140"/>
    </row>
    <row r="74" spans="1:28" s="129" customFormat="1" x14ac:dyDescent="0.25">
      <c r="A74" s="29">
        <v>73</v>
      </c>
      <c r="B74" s="1" t="s">
        <v>1746</v>
      </c>
      <c r="C74" s="1" t="s">
        <v>3211</v>
      </c>
      <c r="D74" s="10">
        <v>43713</v>
      </c>
      <c r="E74" s="7">
        <v>0.35416666666666702</v>
      </c>
      <c r="F74" s="7">
        <v>0.35416666666666702</v>
      </c>
      <c r="G74" s="22">
        <v>1200</v>
      </c>
      <c r="H74" s="22" t="s">
        <v>1746</v>
      </c>
      <c r="I74" s="23" t="s">
        <v>1746</v>
      </c>
      <c r="J74" s="23" t="s">
        <v>1746</v>
      </c>
      <c r="K74" s="23" t="s">
        <v>1746</v>
      </c>
      <c r="L74" s="23">
        <v>0</v>
      </c>
      <c r="M74" s="23" t="s">
        <v>1746</v>
      </c>
      <c r="N74" s="23">
        <v>0.5</v>
      </c>
      <c r="O74" s="76" t="s">
        <v>1746</v>
      </c>
      <c r="P74" s="76" t="s">
        <v>1746</v>
      </c>
      <c r="Q74" s="76" t="s">
        <v>1746</v>
      </c>
      <c r="R74" s="15" t="s">
        <v>1746</v>
      </c>
      <c r="S74" s="15" t="s">
        <v>1746</v>
      </c>
      <c r="T74" s="36">
        <v>0</v>
      </c>
      <c r="U74" s="35" t="s">
        <v>1746</v>
      </c>
      <c r="V74" s="36">
        <v>0.40704634855481442</v>
      </c>
      <c r="W74" s="22" t="s">
        <v>1746</v>
      </c>
      <c r="X74" s="24" t="s">
        <v>1746</v>
      </c>
      <c r="Y74" s="15">
        <v>8</v>
      </c>
      <c r="Z74" s="76" t="s">
        <v>1746</v>
      </c>
      <c r="AA74" s="25" t="s">
        <v>1746</v>
      </c>
      <c r="AB74" s="140"/>
    </row>
    <row r="75" spans="1:28" s="129" customFormat="1" x14ac:dyDescent="0.25">
      <c r="A75" s="29">
        <v>74</v>
      </c>
      <c r="B75" s="1" t="s">
        <v>1746</v>
      </c>
      <c r="C75" s="1" t="s">
        <v>522</v>
      </c>
      <c r="D75" s="10">
        <v>43713</v>
      </c>
      <c r="E75" s="7">
        <v>0.36111111111111099</v>
      </c>
      <c r="F75" s="7">
        <v>0.69444444444444497</v>
      </c>
      <c r="G75" s="22">
        <v>1200</v>
      </c>
      <c r="H75" s="22" t="s">
        <v>1746</v>
      </c>
      <c r="I75" s="23" t="s">
        <v>1746</v>
      </c>
      <c r="J75" s="23" t="s">
        <v>1746</v>
      </c>
      <c r="K75" s="23" t="s">
        <v>1746</v>
      </c>
      <c r="L75" s="23">
        <v>0</v>
      </c>
      <c r="M75" s="23" t="s">
        <v>1746</v>
      </c>
      <c r="N75" s="23">
        <v>2.7</v>
      </c>
      <c r="O75" s="76" t="s">
        <v>1746</v>
      </c>
      <c r="P75" s="76" t="s">
        <v>1746</v>
      </c>
      <c r="Q75" s="76" t="s">
        <v>1746</v>
      </c>
      <c r="R75" s="15" t="s">
        <v>1746</v>
      </c>
      <c r="S75" s="15" t="s">
        <v>1746</v>
      </c>
      <c r="T75" s="36">
        <v>6</v>
      </c>
      <c r="U75" s="35" t="s">
        <v>1746</v>
      </c>
      <c r="V75" s="36">
        <v>2.198050282195998</v>
      </c>
      <c r="W75" s="22" t="s">
        <v>1746</v>
      </c>
      <c r="X75" s="24" t="s">
        <v>1746</v>
      </c>
      <c r="Y75" s="15">
        <v>8</v>
      </c>
      <c r="Z75" s="76" t="s">
        <v>1746</v>
      </c>
      <c r="AA75" s="25" t="s">
        <v>1746</v>
      </c>
      <c r="AB75" s="140"/>
    </row>
    <row r="76" spans="1:28" s="129" customFormat="1" x14ac:dyDescent="0.25">
      <c r="A76" s="29">
        <v>75</v>
      </c>
      <c r="B76" s="1" t="s">
        <v>1746</v>
      </c>
      <c r="C76" s="1" t="s">
        <v>1858</v>
      </c>
      <c r="D76" s="10">
        <v>43714</v>
      </c>
      <c r="E76" s="7">
        <v>0.35069444444444398</v>
      </c>
      <c r="F76" s="7">
        <v>0.68402777777777801</v>
      </c>
      <c r="G76" s="22">
        <v>1200</v>
      </c>
      <c r="H76" s="22" t="s">
        <v>1746</v>
      </c>
      <c r="I76" s="23" t="s">
        <v>1746</v>
      </c>
      <c r="J76" s="23" t="s">
        <v>1746</v>
      </c>
      <c r="K76" s="23" t="s">
        <v>1746</v>
      </c>
      <c r="L76" s="23">
        <v>0</v>
      </c>
      <c r="M76" s="23" t="s">
        <v>1746</v>
      </c>
      <c r="N76" s="23">
        <v>1.4</v>
      </c>
      <c r="O76" s="76" t="s">
        <v>1746</v>
      </c>
      <c r="P76" s="76" t="s">
        <v>1746</v>
      </c>
      <c r="Q76" s="76" t="s">
        <v>1746</v>
      </c>
      <c r="R76" s="15" t="s">
        <v>1746</v>
      </c>
      <c r="S76" s="15" t="s">
        <v>1746</v>
      </c>
      <c r="T76" s="36">
        <v>4</v>
      </c>
      <c r="U76" s="35" t="s">
        <v>1746</v>
      </c>
      <c r="V76" s="36">
        <v>1.1397297759534804</v>
      </c>
      <c r="W76" s="22" t="s">
        <v>1746</v>
      </c>
      <c r="X76" s="24" t="s">
        <v>1746</v>
      </c>
      <c r="Y76" s="15">
        <v>8</v>
      </c>
      <c r="Z76" s="76" t="s">
        <v>1746</v>
      </c>
      <c r="AA76" s="25" t="s">
        <v>1746</v>
      </c>
      <c r="AB76" s="140"/>
    </row>
    <row r="77" spans="1:28" s="129" customFormat="1" x14ac:dyDescent="0.25">
      <c r="A77" s="29">
        <v>76</v>
      </c>
      <c r="B77" s="1" t="s">
        <v>1746</v>
      </c>
      <c r="C77" s="1" t="s">
        <v>1739</v>
      </c>
      <c r="D77" s="10">
        <v>43715</v>
      </c>
      <c r="E77" s="7">
        <v>0.35416666666666702</v>
      </c>
      <c r="F77" s="7">
        <v>0.6875</v>
      </c>
      <c r="G77" s="22">
        <v>1200</v>
      </c>
      <c r="H77" s="22" t="s">
        <v>1746</v>
      </c>
      <c r="I77" s="23" t="s">
        <v>1746</v>
      </c>
      <c r="J77" s="23" t="s">
        <v>1746</v>
      </c>
      <c r="K77" s="23" t="s">
        <v>1746</v>
      </c>
      <c r="L77" s="23">
        <v>0</v>
      </c>
      <c r="M77" s="23" t="s">
        <v>1746</v>
      </c>
      <c r="N77" s="23">
        <v>1.2</v>
      </c>
      <c r="O77" s="76" t="s">
        <v>1746</v>
      </c>
      <c r="P77" s="76" t="s">
        <v>1746</v>
      </c>
      <c r="Q77" s="76" t="s">
        <v>1746</v>
      </c>
      <c r="R77" s="15" t="s">
        <v>1746</v>
      </c>
      <c r="S77" s="15" t="s">
        <v>1746</v>
      </c>
      <c r="T77" s="36">
        <v>1.3</v>
      </c>
      <c r="U77" s="35" t="s">
        <v>1746</v>
      </c>
      <c r="V77" s="36">
        <v>0.97691123653155454</v>
      </c>
      <c r="W77" s="22" t="s">
        <v>1746</v>
      </c>
      <c r="X77" s="24" t="s">
        <v>1746</v>
      </c>
      <c r="Y77" s="15">
        <v>8</v>
      </c>
      <c r="Z77" s="76" t="s">
        <v>1746</v>
      </c>
      <c r="AA77" s="25" t="s">
        <v>1746</v>
      </c>
      <c r="AB77" s="140"/>
    </row>
    <row r="78" spans="1:28" s="129" customFormat="1" x14ac:dyDescent="0.25">
      <c r="A78" s="29">
        <v>77</v>
      </c>
      <c r="B78" s="1" t="s">
        <v>1746</v>
      </c>
      <c r="C78" s="1" t="s">
        <v>1739</v>
      </c>
      <c r="D78" s="10">
        <v>43716</v>
      </c>
      <c r="E78" s="7">
        <v>0.30555555555555602</v>
      </c>
      <c r="F78" s="7">
        <v>0.63888888888888895</v>
      </c>
      <c r="G78" s="22">
        <v>1200</v>
      </c>
      <c r="H78" s="22" t="s">
        <v>1746</v>
      </c>
      <c r="I78" s="23" t="s">
        <v>1746</v>
      </c>
      <c r="J78" s="23" t="s">
        <v>1746</v>
      </c>
      <c r="K78" s="23" t="s">
        <v>1746</v>
      </c>
      <c r="L78" s="23">
        <v>0</v>
      </c>
      <c r="M78" s="23" t="s">
        <v>1746</v>
      </c>
      <c r="N78" s="23">
        <v>4.2</v>
      </c>
      <c r="O78" s="76" t="s">
        <v>1746</v>
      </c>
      <c r="P78" s="76" t="s">
        <v>1746</v>
      </c>
      <c r="Q78" s="76" t="s">
        <v>1746</v>
      </c>
      <c r="R78" s="15" t="s">
        <v>1746</v>
      </c>
      <c r="S78" s="15" t="s">
        <v>1746</v>
      </c>
      <c r="T78" s="36">
        <v>1.3</v>
      </c>
      <c r="U78" s="35" t="s">
        <v>1746</v>
      </c>
      <c r="V78" s="36">
        <v>3.4191893278604417</v>
      </c>
      <c r="W78" s="22" t="s">
        <v>1746</v>
      </c>
      <c r="X78" s="24" t="s">
        <v>1746</v>
      </c>
      <c r="Y78" s="15">
        <v>8</v>
      </c>
      <c r="Z78" s="76" t="s">
        <v>1746</v>
      </c>
      <c r="AA78" s="25" t="s">
        <v>1746</v>
      </c>
      <c r="AB78" s="140"/>
    </row>
    <row r="79" spans="1:28" s="129" customFormat="1" x14ac:dyDescent="0.25">
      <c r="A79" s="29">
        <v>78</v>
      </c>
      <c r="B79" s="1" t="s">
        <v>1746</v>
      </c>
      <c r="C79" s="1" t="s">
        <v>522</v>
      </c>
      <c r="D79" s="10">
        <v>43716</v>
      </c>
      <c r="E79" s="7">
        <v>0.375</v>
      </c>
      <c r="F79" s="7">
        <v>0.70833333333333304</v>
      </c>
      <c r="G79" s="22">
        <v>1200</v>
      </c>
      <c r="H79" s="22" t="s">
        <v>1746</v>
      </c>
      <c r="I79" s="23" t="s">
        <v>1746</v>
      </c>
      <c r="J79" s="23" t="s">
        <v>1746</v>
      </c>
      <c r="K79" s="23" t="s">
        <v>1746</v>
      </c>
      <c r="L79" s="23">
        <v>0</v>
      </c>
      <c r="M79" s="23" t="s">
        <v>1746</v>
      </c>
      <c r="N79" s="23">
        <v>8.6</v>
      </c>
      <c r="O79" s="76" t="s">
        <v>1746</v>
      </c>
      <c r="P79" s="76" t="s">
        <v>1746</v>
      </c>
      <c r="Q79" s="76" t="s">
        <v>1746</v>
      </c>
      <c r="R79" s="15" t="s">
        <v>1746</v>
      </c>
      <c r="S79" s="15" t="s">
        <v>1746</v>
      </c>
      <c r="T79" s="36">
        <v>4.5</v>
      </c>
      <c r="U79" s="35" t="s">
        <v>1746</v>
      </c>
      <c r="V79" s="36">
        <v>7.001197195142808</v>
      </c>
      <c r="W79" s="22" t="s">
        <v>1746</v>
      </c>
      <c r="X79" s="24" t="s">
        <v>1746</v>
      </c>
      <c r="Y79" s="15">
        <v>8</v>
      </c>
      <c r="Z79" s="76" t="s">
        <v>1746</v>
      </c>
      <c r="AA79" s="25" t="s">
        <v>1746</v>
      </c>
      <c r="AB79" s="140"/>
    </row>
    <row r="80" spans="1:28" s="129" customFormat="1" x14ac:dyDescent="0.25">
      <c r="A80" s="29">
        <v>79</v>
      </c>
      <c r="B80" s="1" t="s">
        <v>1746</v>
      </c>
      <c r="C80" s="1" t="s">
        <v>522</v>
      </c>
      <c r="D80" s="10">
        <v>43718</v>
      </c>
      <c r="E80" s="7">
        <v>0.35069444444444398</v>
      </c>
      <c r="F80" s="7">
        <v>0.68402777777777801</v>
      </c>
      <c r="G80" s="22">
        <v>1200</v>
      </c>
      <c r="H80" s="22" t="s">
        <v>1746</v>
      </c>
      <c r="I80" s="23" t="s">
        <v>1746</v>
      </c>
      <c r="J80" s="23" t="s">
        <v>1746</v>
      </c>
      <c r="K80" s="23" t="s">
        <v>1746</v>
      </c>
      <c r="L80" s="23">
        <v>0</v>
      </c>
      <c r="M80" s="23" t="s">
        <v>1746</v>
      </c>
      <c r="N80" s="23">
        <v>5</v>
      </c>
      <c r="O80" s="76" t="s">
        <v>1746</v>
      </c>
      <c r="P80" s="76" t="s">
        <v>1746</v>
      </c>
      <c r="Q80" s="76" t="s">
        <v>1746</v>
      </c>
      <c r="R80" s="15" t="s">
        <v>1746</v>
      </c>
      <c r="S80" s="15" t="s">
        <v>1746</v>
      </c>
      <c r="T80" s="36">
        <v>3</v>
      </c>
      <c r="U80" s="35" t="s">
        <v>1746</v>
      </c>
      <c r="V80" s="36">
        <v>4.070463485548145</v>
      </c>
      <c r="W80" s="22" t="s">
        <v>1746</v>
      </c>
      <c r="X80" s="24" t="s">
        <v>1746</v>
      </c>
      <c r="Y80" s="15">
        <v>8</v>
      </c>
      <c r="Z80" s="76" t="s">
        <v>1746</v>
      </c>
      <c r="AA80" s="25" t="s">
        <v>1746</v>
      </c>
      <c r="AB80" s="140"/>
    </row>
    <row r="81" spans="1:28" s="129" customFormat="1" x14ac:dyDescent="0.25">
      <c r="A81" s="29">
        <v>80</v>
      </c>
      <c r="B81" s="1" t="s">
        <v>1746</v>
      </c>
      <c r="C81" s="1" t="s">
        <v>3211</v>
      </c>
      <c r="D81" s="10">
        <v>43719</v>
      </c>
      <c r="E81" s="7">
        <v>0.40972222222222199</v>
      </c>
      <c r="F81" s="7">
        <v>0.74305555555555503</v>
      </c>
      <c r="G81" s="22">
        <v>1200</v>
      </c>
      <c r="H81" s="22" t="s">
        <v>1746</v>
      </c>
      <c r="I81" s="23" t="s">
        <v>1746</v>
      </c>
      <c r="J81" s="23" t="s">
        <v>1746</v>
      </c>
      <c r="K81" s="23" t="s">
        <v>1746</v>
      </c>
      <c r="L81" s="23">
        <v>0</v>
      </c>
      <c r="M81" s="23" t="s">
        <v>1746</v>
      </c>
      <c r="N81" s="23">
        <v>5.0999999999999996</v>
      </c>
      <c r="O81" s="76" t="s">
        <v>1746</v>
      </c>
      <c r="P81" s="76" t="s">
        <v>1746</v>
      </c>
      <c r="Q81" s="76" t="s">
        <v>1746</v>
      </c>
      <c r="R81" s="15" t="s">
        <v>1746</v>
      </c>
      <c r="S81" s="15" t="s">
        <v>1746</v>
      </c>
      <c r="T81" s="36">
        <v>2.8</v>
      </c>
      <c r="U81" s="35" t="s">
        <v>1746</v>
      </c>
      <c r="V81" s="36">
        <v>4.1518727552591068</v>
      </c>
      <c r="W81" s="22" t="s">
        <v>1746</v>
      </c>
      <c r="X81" s="24" t="s">
        <v>1746</v>
      </c>
      <c r="Y81" s="15">
        <v>8</v>
      </c>
      <c r="Z81" s="76" t="s">
        <v>1746</v>
      </c>
      <c r="AA81" s="25" t="s">
        <v>1746</v>
      </c>
      <c r="AB81" s="140"/>
    </row>
    <row r="82" spans="1:28" s="129" customFormat="1" x14ac:dyDescent="0.25">
      <c r="A82" s="29">
        <v>81</v>
      </c>
      <c r="B82" s="1" t="s">
        <v>1746</v>
      </c>
      <c r="C82" s="1" t="s">
        <v>1739</v>
      </c>
      <c r="D82" s="10">
        <v>43720</v>
      </c>
      <c r="E82" s="7">
        <v>0.35763888888888901</v>
      </c>
      <c r="F82" s="7">
        <v>0.69097222222222199</v>
      </c>
      <c r="G82" s="22">
        <v>1200</v>
      </c>
      <c r="H82" s="22" t="s">
        <v>1746</v>
      </c>
      <c r="I82" s="23" t="s">
        <v>1746</v>
      </c>
      <c r="J82" s="23" t="s">
        <v>1746</v>
      </c>
      <c r="K82" s="23" t="s">
        <v>1746</v>
      </c>
      <c r="L82" s="23">
        <v>0.4</v>
      </c>
      <c r="M82" s="23" t="s">
        <v>1746</v>
      </c>
      <c r="N82" s="23">
        <v>1.2</v>
      </c>
      <c r="O82" s="76" t="s">
        <v>1746</v>
      </c>
      <c r="P82" s="76" t="s">
        <v>1746</v>
      </c>
      <c r="Q82" s="76" t="s">
        <v>1746</v>
      </c>
      <c r="R82" s="15" t="s">
        <v>1746</v>
      </c>
      <c r="S82" s="15" t="s">
        <v>1746</v>
      </c>
      <c r="T82" s="36">
        <v>1.1000000000000001</v>
      </c>
      <c r="U82" s="35" t="s">
        <v>1746</v>
      </c>
      <c r="V82" s="36">
        <v>0.65127415768770314</v>
      </c>
      <c r="W82" s="22" t="s">
        <v>1746</v>
      </c>
      <c r="X82" s="24" t="s">
        <v>1746</v>
      </c>
      <c r="Y82" s="15">
        <v>8</v>
      </c>
      <c r="Z82" s="76" t="s">
        <v>1746</v>
      </c>
      <c r="AA82" s="25" t="s">
        <v>1746</v>
      </c>
      <c r="AB82" s="140"/>
    </row>
    <row r="83" spans="1:28" s="129" customFormat="1" x14ac:dyDescent="0.25">
      <c r="A83" s="29">
        <v>82</v>
      </c>
      <c r="B83" s="1" t="s">
        <v>1746</v>
      </c>
      <c r="C83" s="1" t="s">
        <v>1739</v>
      </c>
      <c r="D83" s="10">
        <v>43725</v>
      </c>
      <c r="E83" s="7">
        <v>0.35763888888888901</v>
      </c>
      <c r="F83" s="7">
        <v>0.69097222222222199</v>
      </c>
      <c r="G83" s="22">
        <v>1200</v>
      </c>
      <c r="H83" s="22" t="s">
        <v>1746</v>
      </c>
      <c r="I83" s="23" t="s">
        <v>1746</v>
      </c>
      <c r="J83" s="23" t="s">
        <v>1746</v>
      </c>
      <c r="K83" s="23" t="s">
        <v>1746</v>
      </c>
      <c r="L83" s="23">
        <v>0</v>
      </c>
      <c r="M83" s="23" t="s">
        <v>1746</v>
      </c>
      <c r="N83" s="23">
        <v>1</v>
      </c>
      <c r="O83" s="76" t="s">
        <v>1746</v>
      </c>
      <c r="P83" s="76" t="s">
        <v>1746</v>
      </c>
      <c r="Q83" s="76" t="s">
        <v>1746</v>
      </c>
      <c r="R83" s="15" t="s">
        <v>1746</v>
      </c>
      <c r="S83" s="15" t="s">
        <v>1746</v>
      </c>
      <c r="T83" s="36">
        <v>1.2</v>
      </c>
      <c r="U83" s="35" t="s">
        <v>1746</v>
      </c>
      <c r="V83" s="36">
        <v>0.81409269710962884</v>
      </c>
      <c r="W83" s="22" t="s">
        <v>1746</v>
      </c>
      <c r="X83" s="24" t="s">
        <v>1746</v>
      </c>
      <c r="Y83" s="15">
        <v>8</v>
      </c>
      <c r="Z83" s="76" t="s">
        <v>1746</v>
      </c>
      <c r="AA83" s="25" t="s">
        <v>1746</v>
      </c>
      <c r="AB83" s="140"/>
    </row>
    <row r="84" spans="1:28" s="129" customFormat="1" x14ac:dyDescent="0.25">
      <c r="A84" s="29">
        <v>83</v>
      </c>
      <c r="B84" s="1" t="s">
        <v>1746</v>
      </c>
      <c r="C84" s="1" t="s">
        <v>522</v>
      </c>
      <c r="D84" s="10">
        <v>43725</v>
      </c>
      <c r="E84" s="7">
        <v>0.38194444444444398</v>
      </c>
      <c r="F84" s="7">
        <v>0.79861111111111105</v>
      </c>
      <c r="G84" s="22">
        <v>1200</v>
      </c>
      <c r="H84" s="22" t="s">
        <v>1746</v>
      </c>
      <c r="I84" s="23" t="s">
        <v>1746</v>
      </c>
      <c r="J84" s="23" t="s">
        <v>1746</v>
      </c>
      <c r="K84" s="23" t="s">
        <v>1746</v>
      </c>
      <c r="L84" s="23">
        <v>0</v>
      </c>
      <c r="M84" s="23" t="s">
        <v>1746</v>
      </c>
      <c r="N84" s="23">
        <v>9</v>
      </c>
      <c r="O84" s="76" t="s">
        <v>1746</v>
      </c>
      <c r="P84" s="76" t="s">
        <v>1746</v>
      </c>
      <c r="Q84" s="76" t="s">
        <v>1746</v>
      </c>
      <c r="R84" s="15" t="s">
        <v>1746</v>
      </c>
      <c r="S84" s="15" t="s">
        <v>1746</v>
      </c>
      <c r="T84" s="36">
        <v>12</v>
      </c>
      <c r="U84" s="35" t="s">
        <v>1746</v>
      </c>
      <c r="V84" s="36">
        <v>7.3268342739866599</v>
      </c>
      <c r="W84" s="22" t="s">
        <v>1746</v>
      </c>
      <c r="X84" s="24" t="s">
        <v>1746</v>
      </c>
      <c r="Y84" s="15">
        <v>10</v>
      </c>
      <c r="Z84" s="76" t="s">
        <v>1746</v>
      </c>
      <c r="AA84" s="25" t="s">
        <v>1746</v>
      </c>
      <c r="AB84" s="140"/>
    </row>
    <row r="85" spans="1:28" s="129" customFormat="1" x14ac:dyDescent="0.25">
      <c r="A85" s="29">
        <v>84</v>
      </c>
      <c r="B85" s="1" t="s">
        <v>1746</v>
      </c>
      <c r="C85" s="1" t="s">
        <v>3211</v>
      </c>
      <c r="D85" s="10">
        <v>43726</v>
      </c>
      <c r="E85" s="7">
        <v>0.35069444444444398</v>
      </c>
      <c r="F85" s="7">
        <v>0.68402777777777801</v>
      </c>
      <c r="G85" s="22">
        <v>1200</v>
      </c>
      <c r="H85" s="22" t="s">
        <v>1746</v>
      </c>
      <c r="I85" s="23" t="s">
        <v>1746</v>
      </c>
      <c r="J85" s="23" t="s">
        <v>1746</v>
      </c>
      <c r="K85" s="23" t="s">
        <v>1746</v>
      </c>
      <c r="L85" s="23">
        <v>0</v>
      </c>
      <c r="M85" s="23" t="s">
        <v>1746</v>
      </c>
      <c r="N85" s="23">
        <v>3.8</v>
      </c>
      <c r="O85" s="76" t="s">
        <v>1746</v>
      </c>
      <c r="P85" s="76" t="s">
        <v>1746</v>
      </c>
      <c r="Q85" s="76" t="s">
        <v>1746</v>
      </c>
      <c r="R85" s="15" t="s">
        <v>1746</v>
      </c>
      <c r="S85" s="15" t="s">
        <v>1746</v>
      </c>
      <c r="T85" s="36">
        <v>4.4000000000000004</v>
      </c>
      <c r="U85" s="35" t="s">
        <v>1746</v>
      </c>
      <c r="V85" s="36">
        <v>3.0935522490165894</v>
      </c>
      <c r="W85" s="22" t="s">
        <v>1746</v>
      </c>
      <c r="X85" s="24" t="s">
        <v>1746</v>
      </c>
      <c r="Y85" s="15">
        <v>8</v>
      </c>
      <c r="Z85" s="76" t="s">
        <v>1746</v>
      </c>
      <c r="AA85" s="25" t="s">
        <v>1746</v>
      </c>
      <c r="AB85" s="140"/>
    </row>
    <row r="86" spans="1:28" s="129" customFormat="1" x14ac:dyDescent="0.25">
      <c r="A86" s="29">
        <v>85</v>
      </c>
      <c r="B86" s="1" t="s">
        <v>1746</v>
      </c>
      <c r="C86" s="1" t="s">
        <v>522</v>
      </c>
      <c r="D86" s="10">
        <v>43726</v>
      </c>
      <c r="E86" s="7">
        <v>0.36111111111111099</v>
      </c>
      <c r="F86" s="7">
        <v>0.69444444444444497</v>
      </c>
      <c r="G86" s="22">
        <v>1200</v>
      </c>
      <c r="H86" s="22" t="s">
        <v>1746</v>
      </c>
      <c r="I86" s="23" t="s">
        <v>1746</v>
      </c>
      <c r="J86" s="23" t="s">
        <v>1746</v>
      </c>
      <c r="K86" s="23" t="s">
        <v>1746</v>
      </c>
      <c r="L86" s="23">
        <v>0</v>
      </c>
      <c r="M86" s="23" t="s">
        <v>1746</v>
      </c>
      <c r="N86" s="23">
        <v>5</v>
      </c>
      <c r="O86" s="76" t="s">
        <v>1746</v>
      </c>
      <c r="P86" s="76" t="s">
        <v>1746</v>
      </c>
      <c r="Q86" s="76" t="s">
        <v>1746</v>
      </c>
      <c r="R86" s="15" t="s">
        <v>1746</v>
      </c>
      <c r="S86" s="15" t="s">
        <v>1746</v>
      </c>
      <c r="T86" s="36">
        <v>4.5</v>
      </c>
      <c r="U86" s="35" t="s">
        <v>1746</v>
      </c>
      <c r="V86" s="36">
        <v>4.070463485548145</v>
      </c>
      <c r="W86" s="22" t="s">
        <v>1746</v>
      </c>
      <c r="X86" s="24" t="s">
        <v>1746</v>
      </c>
      <c r="Y86" s="15">
        <v>8</v>
      </c>
      <c r="Z86" s="76" t="s">
        <v>1746</v>
      </c>
      <c r="AA86" s="25" t="s">
        <v>1746</v>
      </c>
      <c r="AB86" s="140"/>
    </row>
    <row r="87" spans="1:28" s="129" customFormat="1" x14ac:dyDescent="0.25">
      <c r="A87" s="29">
        <v>86</v>
      </c>
      <c r="B87" s="1" t="s">
        <v>1746</v>
      </c>
      <c r="C87" s="1" t="s">
        <v>1739</v>
      </c>
      <c r="D87" s="10">
        <v>43727</v>
      </c>
      <c r="E87" s="7">
        <v>0.36111111111111099</v>
      </c>
      <c r="F87" s="7">
        <v>0.69444444444444497</v>
      </c>
      <c r="G87" s="22">
        <v>1200</v>
      </c>
      <c r="H87" s="22" t="s">
        <v>1746</v>
      </c>
      <c r="I87" s="23" t="s">
        <v>1746</v>
      </c>
      <c r="J87" s="23" t="s">
        <v>1746</v>
      </c>
      <c r="K87" s="23" t="s">
        <v>1746</v>
      </c>
      <c r="L87" s="23">
        <v>0</v>
      </c>
      <c r="M87" s="23" t="s">
        <v>1746</v>
      </c>
      <c r="N87" s="23">
        <v>4.2</v>
      </c>
      <c r="O87" s="76" t="s">
        <v>1746</v>
      </c>
      <c r="P87" s="76" t="s">
        <v>1746</v>
      </c>
      <c r="Q87" s="76" t="s">
        <v>1746</v>
      </c>
      <c r="R87" s="15" t="s">
        <v>1746</v>
      </c>
      <c r="S87" s="15" t="s">
        <v>1746</v>
      </c>
      <c r="T87" s="36">
        <v>1</v>
      </c>
      <c r="U87" s="35" t="s">
        <v>1746</v>
      </c>
      <c r="V87" s="36">
        <v>3.4191893278604417</v>
      </c>
      <c r="W87" s="22" t="s">
        <v>1746</v>
      </c>
      <c r="X87" s="24" t="s">
        <v>1746</v>
      </c>
      <c r="Y87" s="15">
        <v>8</v>
      </c>
      <c r="Z87" s="76" t="s">
        <v>1746</v>
      </c>
      <c r="AA87" s="25" t="s">
        <v>1746</v>
      </c>
      <c r="AB87" s="140"/>
    </row>
    <row r="88" spans="1:28" s="129" customFormat="1" x14ac:dyDescent="0.25">
      <c r="A88" s="29">
        <v>87</v>
      </c>
      <c r="B88" s="1" t="s">
        <v>1746</v>
      </c>
      <c r="C88" s="1" t="s">
        <v>522</v>
      </c>
      <c r="D88" s="10">
        <v>43728</v>
      </c>
      <c r="E88" s="7">
        <v>0.34722222222222199</v>
      </c>
      <c r="F88" s="7">
        <v>0.68055555555555503</v>
      </c>
      <c r="G88" s="22">
        <v>1200</v>
      </c>
      <c r="H88" s="22" t="s">
        <v>1746</v>
      </c>
      <c r="I88" s="23" t="s">
        <v>1746</v>
      </c>
      <c r="J88" s="23" t="s">
        <v>1746</v>
      </c>
      <c r="K88" s="23" t="s">
        <v>1746</v>
      </c>
      <c r="L88" s="23">
        <v>0</v>
      </c>
      <c r="M88" s="23" t="s">
        <v>1746</v>
      </c>
      <c r="N88" s="23">
        <v>10</v>
      </c>
      <c r="O88" s="76" t="s">
        <v>1746</v>
      </c>
      <c r="P88" s="76" t="s">
        <v>1746</v>
      </c>
      <c r="Q88" s="76" t="s">
        <v>1746</v>
      </c>
      <c r="R88" s="15" t="s">
        <v>1746</v>
      </c>
      <c r="S88" s="15" t="s">
        <v>1746</v>
      </c>
      <c r="T88" s="36">
        <v>12</v>
      </c>
      <c r="U88" s="35" t="s">
        <v>1746</v>
      </c>
      <c r="V88" s="36">
        <v>8.1409269710962899</v>
      </c>
      <c r="W88" s="22" t="s">
        <v>1746</v>
      </c>
      <c r="X88" s="24" t="s">
        <v>1746</v>
      </c>
      <c r="Y88" s="15">
        <v>10</v>
      </c>
      <c r="Z88" s="76" t="s">
        <v>1746</v>
      </c>
      <c r="AA88" s="25" t="s">
        <v>1746</v>
      </c>
      <c r="AB88" s="140"/>
    </row>
    <row r="89" spans="1:28" s="129" customFormat="1" x14ac:dyDescent="0.25">
      <c r="A89" s="29">
        <v>88</v>
      </c>
      <c r="B89" s="1" t="s">
        <v>1746</v>
      </c>
      <c r="C89" s="1" t="s">
        <v>1858</v>
      </c>
      <c r="D89" s="10">
        <v>43728</v>
      </c>
      <c r="E89" s="7">
        <v>0.36111111111111099</v>
      </c>
      <c r="F89" s="7">
        <v>0.69444444444444497</v>
      </c>
      <c r="G89" s="22">
        <v>1200</v>
      </c>
      <c r="H89" s="22" t="s">
        <v>1746</v>
      </c>
      <c r="I89" s="23" t="s">
        <v>1746</v>
      </c>
      <c r="J89" s="23" t="s">
        <v>1746</v>
      </c>
      <c r="K89" s="23" t="s">
        <v>1746</v>
      </c>
      <c r="L89" s="23">
        <v>0</v>
      </c>
      <c r="M89" s="23" t="s">
        <v>1746</v>
      </c>
      <c r="N89" s="23">
        <v>2.2999999999999998</v>
      </c>
      <c r="O89" s="76" t="s">
        <v>1746</v>
      </c>
      <c r="P89" s="76" t="s">
        <v>1746</v>
      </c>
      <c r="Q89" s="76" t="s">
        <v>1746</v>
      </c>
      <c r="R89" s="15" t="s">
        <v>1746</v>
      </c>
      <c r="S89" s="15" t="s">
        <v>1746</v>
      </c>
      <c r="T89" s="36">
        <v>10</v>
      </c>
      <c r="U89" s="35" t="s">
        <v>1746</v>
      </c>
      <c r="V89" s="36">
        <v>1.8724132033521463</v>
      </c>
      <c r="W89" s="22" t="s">
        <v>1746</v>
      </c>
      <c r="X89" s="24" t="s">
        <v>1746</v>
      </c>
      <c r="Y89" s="15">
        <v>10</v>
      </c>
      <c r="Z89" s="76" t="s">
        <v>1746</v>
      </c>
      <c r="AA89" s="25" t="s">
        <v>1746</v>
      </c>
      <c r="AB89" s="140"/>
    </row>
    <row r="90" spans="1:28" s="129" customFormat="1" x14ac:dyDescent="0.25">
      <c r="A90" s="29">
        <v>89</v>
      </c>
      <c r="B90" s="1" t="s">
        <v>1746</v>
      </c>
      <c r="C90" s="1" t="s">
        <v>522</v>
      </c>
      <c r="D90" s="10">
        <v>43729</v>
      </c>
      <c r="E90" s="7">
        <v>0.34722222222222199</v>
      </c>
      <c r="F90" s="7">
        <v>0.68055555555555503</v>
      </c>
      <c r="G90" s="22">
        <v>1200</v>
      </c>
      <c r="H90" s="22" t="s">
        <v>1746</v>
      </c>
      <c r="I90" s="23" t="s">
        <v>1746</v>
      </c>
      <c r="J90" s="23" t="s">
        <v>1746</v>
      </c>
      <c r="K90" s="23" t="s">
        <v>1746</v>
      </c>
      <c r="L90" s="23">
        <v>0</v>
      </c>
      <c r="M90" s="23" t="s">
        <v>1746</v>
      </c>
      <c r="N90" s="23">
        <v>6</v>
      </c>
      <c r="O90" s="76" t="s">
        <v>1746</v>
      </c>
      <c r="P90" s="76" t="s">
        <v>1746</v>
      </c>
      <c r="Q90" s="76" t="s">
        <v>1746</v>
      </c>
      <c r="R90" s="15" t="s">
        <v>1746</v>
      </c>
      <c r="S90" s="15" t="s">
        <v>1746</v>
      </c>
      <c r="T90" s="36">
        <v>12</v>
      </c>
      <c r="U90" s="35" t="s">
        <v>1746</v>
      </c>
      <c r="V90" s="36">
        <v>4.8845561826577732</v>
      </c>
      <c r="W90" s="22" t="s">
        <v>1746</v>
      </c>
      <c r="X90" s="24" t="s">
        <v>1746</v>
      </c>
      <c r="Y90" s="15">
        <v>8</v>
      </c>
      <c r="Z90" s="76" t="s">
        <v>1746</v>
      </c>
      <c r="AA90" s="25" t="s">
        <v>1746</v>
      </c>
      <c r="AB90" s="140"/>
    </row>
    <row r="91" spans="1:28" s="129" customFormat="1" x14ac:dyDescent="0.25">
      <c r="A91" s="29">
        <v>90</v>
      </c>
      <c r="B91" s="1" t="s">
        <v>1746</v>
      </c>
      <c r="C91" s="1" t="s">
        <v>3211</v>
      </c>
      <c r="D91" s="10">
        <v>43729</v>
      </c>
      <c r="E91" s="7">
        <v>0.36458333333333298</v>
      </c>
      <c r="F91" s="7">
        <v>0.69791666666666696</v>
      </c>
      <c r="G91" s="22">
        <v>1200</v>
      </c>
      <c r="H91" s="22" t="s">
        <v>1746</v>
      </c>
      <c r="I91" s="23" t="s">
        <v>1746</v>
      </c>
      <c r="J91" s="23" t="s">
        <v>1746</v>
      </c>
      <c r="K91" s="23" t="s">
        <v>1746</v>
      </c>
      <c r="L91" s="23">
        <v>0</v>
      </c>
      <c r="M91" s="23" t="s">
        <v>1746</v>
      </c>
      <c r="N91" s="23">
        <v>1.4</v>
      </c>
      <c r="O91" s="76" t="s">
        <v>1746</v>
      </c>
      <c r="P91" s="76" t="s">
        <v>1746</v>
      </c>
      <c r="Q91" s="76" t="s">
        <v>1746</v>
      </c>
      <c r="R91" s="15" t="s">
        <v>1746</v>
      </c>
      <c r="S91" s="15" t="s">
        <v>1746</v>
      </c>
      <c r="T91" s="36">
        <v>9.5</v>
      </c>
      <c r="U91" s="35" t="s">
        <v>1746</v>
      </c>
      <c r="V91" s="36">
        <v>1.1397297759534804</v>
      </c>
      <c r="W91" s="22" t="s">
        <v>1746</v>
      </c>
      <c r="X91" s="24" t="s">
        <v>1746</v>
      </c>
      <c r="Y91" s="15">
        <v>8</v>
      </c>
      <c r="Z91" s="76" t="s">
        <v>1746</v>
      </c>
      <c r="AA91" s="25" t="s">
        <v>1746</v>
      </c>
      <c r="AB91" s="140"/>
    </row>
    <row r="92" spans="1:28" s="129" customFormat="1" x14ac:dyDescent="0.25">
      <c r="A92" s="29">
        <v>91</v>
      </c>
      <c r="B92" s="1" t="s">
        <v>1746</v>
      </c>
      <c r="C92" s="1" t="s">
        <v>3211</v>
      </c>
      <c r="D92" s="10">
        <v>43730</v>
      </c>
      <c r="E92" s="7">
        <v>0.35416666666666702</v>
      </c>
      <c r="F92" s="7">
        <v>0.6875</v>
      </c>
      <c r="G92" s="22">
        <v>1200</v>
      </c>
      <c r="H92" s="22" t="s">
        <v>1746</v>
      </c>
      <c r="I92" s="23" t="s">
        <v>1746</v>
      </c>
      <c r="J92" s="23" t="s">
        <v>1746</v>
      </c>
      <c r="K92" s="23" t="s">
        <v>1746</v>
      </c>
      <c r="L92" s="23">
        <v>0.4</v>
      </c>
      <c r="M92" s="23" t="s">
        <v>1746</v>
      </c>
      <c r="N92" s="23">
        <v>1.6</v>
      </c>
      <c r="O92" s="76" t="s">
        <v>1746</v>
      </c>
      <c r="P92" s="76" t="s">
        <v>1746</v>
      </c>
      <c r="Q92" s="76" t="s">
        <v>1746</v>
      </c>
      <c r="R92" s="15" t="s">
        <v>1746</v>
      </c>
      <c r="S92" s="15" t="s">
        <v>1746</v>
      </c>
      <c r="T92" s="36">
        <v>10</v>
      </c>
      <c r="U92" s="35" t="s">
        <v>1746</v>
      </c>
      <c r="V92" s="36">
        <v>0.97691123653155487</v>
      </c>
      <c r="W92" s="22" t="s">
        <v>1746</v>
      </c>
      <c r="X92" s="24" t="s">
        <v>1746</v>
      </c>
      <c r="Y92" s="15">
        <v>8</v>
      </c>
      <c r="Z92" s="76" t="s">
        <v>1746</v>
      </c>
      <c r="AA92" s="25" t="s">
        <v>1746</v>
      </c>
      <c r="AB92" s="140"/>
    </row>
    <row r="93" spans="1:28" s="129" customFormat="1" x14ac:dyDescent="0.25">
      <c r="A93" s="29">
        <v>92</v>
      </c>
      <c r="B93" s="1" t="s">
        <v>1746</v>
      </c>
      <c r="C93" s="1" t="s">
        <v>522</v>
      </c>
      <c r="D93" s="10">
        <v>43730</v>
      </c>
      <c r="E93" s="7">
        <v>0.36111111111111099</v>
      </c>
      <c r="F93" s="7">
        <v>0.69444444444444497</v>
      </c>
      <c r="G93" s="22">
        <v>1200</v>
      </c>
      <c r="H93" s="22" t="s">
        <v>1746</v>
      </c>
      <c r="I93" s="23" t="s">
        <v>1746</v>
      </c>
      <c r="J93" s="23" t="s">
        <v>1746</v>
      </c>
      <c r="K93" s="23" t="s">
        <v>1746</v>
      </c>
      <c r="L93" s="23">
        <v>0</v>
      </c>
      <c r="M93" s="23" t="s">
        <v>1746</v>
      </c>
      <c r="N93" s="23">
        <v>5.5</v>
      </c>
      <c r="O93" s="76" t="s">
        <v>1746</v>
      </c>
      <c r="P93" s="76" t="s">
        <v>1746</v>
      </c>
      <c r="Q93" s="76" t="s">
        <v>1746</v>
      </c>
      <c r="R93" s="15" t="s">
        <v>1746</v>
      </c>
      <c r="S93" s="15" t="s">
        <v>1746</v>
      </c>
      <c r="T93" s="36">
        <v>10</v>
      </c>
      <c r="U93" s="35" t="s">
        <v>1746</v>
      </c>
      <c r="V93" s="36">
        <v>4.4775098341029587</v>
      </c>
      <c r="W93" s="22" t="s">
        <v>1746</v>
      </c>
      <c r="X93" s="24" t="s">
        <v>1746</v>
      </c>
      <c r="Y93" s="15">
        <v>8</v>
      </c>
      <c r="Z93" s="76" t="s">
        <v>1746</v>
      </c>
      <c r="AA93" s="25" t="s">
        <v>1746</v>
      </c>
      <c r="AB93" s="140"/>
    </row>
    <row r="94" spans="1:28" s="129" customFormat="1" x14ac:dyDescent="0.25">
      <c r="A94" s="29">
        <v>93</v>
      </c>
      <c r="B94" s="1" t="s">
        <v>1746</v>
      </c>
      <c r="C94" s="1" t="s">
        <v>522</v>
      </c>
      <c r="D94" s="10">
        <v>43732</v>
      </c>
      <c r="E94" s="7">
        <v>0.36458333333333298</v>
      </c>
      <c r="F94" s="7">
        <v>0.69791666666666696</v>
      </c>
      <c r="G94" s="22">
        <v>1200</v>
      </c>
      <c r="H94" s="22" t="s">
        <v>1746</v>
      </c>
      <c r="I94" s="23" t="s">
        <v>1746</v>
      </c>
      <c r="J94" s="23" t="s">
        <v>1746</v>
      </c>
      <c r="K94" s="23" t="s">
        <v>1746</v>
      </c>
      <c r="L94" s="23">
        <v>0</v>
      </c>
      <c r="M94" s="23" t="s">
        <v>1746</v>
      </c>
      <c r="N94" s="23">
        <v>13</v>
      </c>
      <c r="O94" s="76" t="s">
        <v>1746</v>
      </c>
      <c r="P94" s="76" t="s">
        <v>1746</v>
      </c>
      <c r="Q94" s="76" t="s">
        <v>1746</v>
      </c>
      <c r="R94" s="15" t="s">
        <v>1746</v>
      </c>
      <c r="S94" s="15" t="s">
        <v>1746</v>
      </c>
      <c r="T94" s="36">
        <v>5</v>
      </c>
      <c r="U94" s="35" t="s">
        <v>1746</v>
      </c>
      <c r="V94" s="36">
        <v>10.583205062425174</v>
      </c>
      <c r="W94" s="22" t="s">
        <v>1746</v>
      </c>
      <c r="X94" s="24" t="s">
        <v>1746</v>
      </c>
      <c r="Y94" s="15">
        <v>8</v>
      </c>
      <c r="Z94" s="76" t="s">
        <v>1746</v>
      </c>
      <c r="AA94" s="25" t="s">
        <v>1746</v>
      </c>
      <c r="AB94" s="140"/>
    </row>
    <row r="95" spans="1:28" s="129" customFormat="1" x14ac:dyDescent="0.25">
      <c r="A95" s="29">
        <v>94</v>
      </c>
      <c r="B95" s="1" t="s">
        <v>1746</v>
      </c>
      <c r="C95" s="1" t="s">
        <v>522</v>
      </c>
      <c r="D95" s="10">
        <v>43733</v>
      </c>
      <c r="E95" s="7">
        <v>0.38194444444444398</v>
      </c>
      <c r="F95" s="7">
        <v>0.68402777777777801</v>
      </c>
      <c r="G95" s="22">
        <v>1200</v>
      </c>
      <c r="H95" s="22" t="s">
        <v>1746</v>
      </c>
      <c r="I95" s="23" t="s">
        <v>1746</v>
      </c>
      <c r="J95" s="23" t="s">
        <v>1746</v>
      </c>
      <c r="K95" s="23" t="s">
        <v>1746</v>
      </c>
      <c r="L95" s="23">
        <v>0</v>
      </c>
      <c r="M95" s="23" t="s">
        <v>1746</v>
      </c>
      <c r="N95" s="23">
        <v>3.5</v>
      </c>
      <c r="O95" s="76" t="s">
        <v>1746</v>
      </c>
      <c r="P95" s="76" t="s">
        <v>1746</v>
      </c>
      <c r="Q95" s="76" t="s">
        <v>1746</v>
      </c>
      <c r="R95" s="15" t="s">
        <v>1746</v>
      </c>
      <c r="S95" s="15" t="s">
        <v>1746</v>
      </c>
      <c r="T95" s="36">
        <v>6</v>
      </c>
      <c r="U95" s="35" t="s">
        <v>1746</v>
      </c>
      <c r="V95" s="36">
        <v>2.8493244398837012</v>
      </c>
      <c r="W95" s="22" t="s">
        <v>1746</v>
      </c>
      <c r="X95" s="24" t="s">
        <v>1746</v>
      </c>
      <c r="Y95" s="15">
        <v>7</v>
      </c>
      <c r="Z95" s="76" t="s">
        <v>1746</v>
      </c>
      <c r="AA95" s="25" t="s">
        <v>1746</v>
      </c>
      <c r="AB95" s="140"/>
    </row>
    <row r="96" spans="1:28" s="129" customFormat="1" x14ac:dyDescent="0.25">
      <c r="A96" s="29">
        <v>95</v>
      </c>
      <c r="B96" s="1" t="s">
        <v>1746</v>
      </c>
      <c r="C96" s="1" t="s">
        <v>2152</v>
      </c>
      <c r="D96" s="10">
        <v>43733</v>
      </c>
      <c r="E96" s="7">
        <v>0.68402777777777801</v>
      </c>
      <c r="F96" s="7">
        <v>0.71388888888888902</v>
      </c>
      <c r="G96" s="22">
        <v>1200</v>
      </c>
      <c r="H96" s="22" t="s">
        <v>1746</v>
      </c>
      <c r="I96" s="23" t="s">
        <v>1746</v>
      </c>
      <c r="J96" s="23" t="s">
        <v>1746</v>
      </c>
      <c r="K96" s="23" t="s">
        <v>1746</v>
      </c>
      <c r="L96" s="23">
        <v>0</v>
      </c>
      <c r="M96" s="23" t="s">
        <v>1746</v>
      </c>
      <c r="N96" s="23">
        <v>9.5</v>
      </c>
      <c r="O96" s="76" t="s">
        <v>1746</v>
      </c>
      <c r="P96" s="76" t="s">
        <v>1746</v>
      </c>
      <c r="Q96" s="76" t="s">
        <v>1746</v>
      </c>
      <c r="R96" s="15" t="s">
        <v>1746</v>
      </c>
      <c r="S96" s="15" t="s">
        <v>1746</v>
      </c>
      <c r="T96" s="36">
        <v>5</v>
      </c>
      <c r="U96" s="35" t="s">
        <v>1746</v>
      </c>
      <c r="V96" s="36">
        <v>7.7338806225414736</v>
      </c>
      <c r="W96" s="22" t="s">
        <v>1746</v>
      </c>
      <c r="X96" s="24" t="s">
        <v>1746</v>
      </c>
      <c r="Y96" s="15">
        <v>1</v>
      </c>
      <c r="Z96" s="76" t="s">
        <v>1746</v>
      </c>
      <c r="AA96" s="25" t="s">
        <v>1746</v>
      </c>
      <c r="AB96" s="140"/>
    </row>
    <row r="97" spans="1:28" s="129" customFormat="1" x14ac:dyDescent="0.25">
      <c r="A97" s="29">
        <v>96</v>
      </c>
      <c r="B97" s="1" t="s">
        <v>1746</v>
      </c>
      <c r="C97" s="1" t="s">
        <v>3211</v>
      </c>
      <c r="D97" s="10">
        <v>43733</v>
      </c>
      <c r="E97" s="7">
        <v>0.35416666666666702</v>
      </c>
      <c r="F97" s="7">
        <v>0.6875</v>
      </c>
      <c r="G97" s="22">
        <v>1200</v>
      </c>
      <c r="H97" s="22" t="s">
        <v>1746</v>
      </c>
      <c r="I97" s="23" t="s">
        <v>1746</v>
      </c>
      <c r="J97" s="23" t="s">
        <v>1746</v>
      </c>
      <c r="K97" s="23" t="s">
        <v>1746</v>
      </c>
      <c r="L97" s="23">
        <v>0</v>
      </c>
      <c r="M97" s="23" t="s">
        <v>1746</v>
      </c>
      <c r="N97" s="23">
        <v>1.9</v>
      </c>
      <c r="O97" s="76" t="s">
        <v>1746</v>
      </c>
      <c r="P97" s="76" t="s">
        <v>1746</v>
      </c>
      <c r="Q97" s="76" t="s">
        <v>1746</v>
      </c>
      <c r="R97" s="15" t="s">
        <v>1746</v>
      </c>
      <c r="S97" s="15" t="s">
        <v>1746</v>
      </c>
      <c r="T97" s="36">
        <v>5.7</v>
      </c>
      <c r="U97" s="35" t="s">
        <v>1746</v>
      </c>
      <c r="V97" s="36">
        <v>1.5467761245082947</v>
      </c>
      <c r="W97" s="22" t="s">
        <v>1746</v>
      </c>
      <c r="X97" s="24" t="s">
        <v>1746</v>
      </c>
      <c r="Y97" s="15">
        <v>8</v>
      </c>
      <c r="Z97" s="76" t="s">
        <v>1746</v>
      </c>
      <c r="AA97" s="25" t="s">
        <v>1746</v>
      </c>
      <c r="AB97" s="140"/>
    </row>
    <row r="98" spans="1:28" x14ac:dyDescent="0.25">
      <c r="A98" s="29">
        <v>97</v>
      </c>
      <c r="B98" s="1" t="s">
        <v>1746</v>
      </c>
      <c r="C98" s="1" t="s">
        <v>1739</v>
      </c>
      <c r="D98" s="10">
        <v>43734</v>
      </c>
      <c r="E98" s="7">
        <v>0.35069444444444398</v>
      </c>
      <c r="F98" s="7">
        <v>0.47569444444444398</v>
      </c>
      <c r="G98" s="22">
        <v>1200</v>
      </c>
      <c r="H98" s="22" t="s">
        <v>1746</v>
      </c>
      <c r="I98" s="23" t="s">
        <v>1746</v>
      </c>
      <c r="J98" s="23" t="s">
        <v>1746</v>
      </c>
      <c r="K98" s="23" t="s">
        <v>1746</v>
      </c>
      <c r="L98" s="23">
        <v>0</v>
      </c>
      <c r="M98" s="23" t="s">
        <v>1746</v>
      </c>
      <c r="N98" s="23">
        <v>3</v>
      </c>
      <c r="O98" s="76" t="s">
        <v>1746</v>
      </c>
      <c r="P98" s="76" t="s">
        <v>1746</v>
      </c>
      <c r="Q98" s="76" t="s">
        <v>1746</v>
      </c>
      <c r="R98" s="15" t="s">
        <v>1746</v>
      </c>
      <c r="S98" s="15" t="s">
        <v>1746</v>
      </c>
      <c r="T98" s="36">
        <v>0.3</v>
      </c>
      <c r="U98" s="35" t="s">
        <v>1746</v>
      </c>
      <c r="V98" s="36">
        <v>2.4422780913288866</v>
      </c>
      <c r="W98" s="22" t="s">
        <v>1746</v>
      </c>
      <c r="X98" s="24" t="s">
        <v>1746</v>
      </c>
      <c r="Y98" s="15">
        <v>3</v>
      </c>
      <c r="Z98" s="76" t="s">
        <v>1746</v>
      </c>
      <c r="AA98" s="25" t="s">
        <v>1746</v>
      </c>
    </row>
    <row r="99" spans="1:28" x14ac:dyDescent="0.25">
      <c r="A99" s="29">
        <v>98</v>
      </c>
      <c r="B99" s="1" t="s">
        <v>1746</v>
      </c>
      <c r="C99" s="1" t="s">
        <v>3211</v>
      </c>
      <c r="D99" s="10">
        <v>43734</v>
      </c>
      <c r="E99" s="7">
        <v>0.47569444444444398</v>
      </c>
      <c r="F99" s="7">
        <v>0.68402777777777801</v>
      </c>
      <c r="G99" s="22">
        <v>1200</v>
      </c>
      <c r="H99" s="22" t="s">
        <v>1746</v>
      </c>
      <c r="I99" s="23" t="s">
        <v>1746</v>
      </c>
      <c r="J99" s="23" t="s">
        <v>1746</v>
      </c>
      <c r="K99" s="23" t="s">
        <v>1746</v>
      </c>
      <c r="L99" s="23">
        <v>0.4</v>
      </c>
      <c r="M99" s="23" t="s">
        <v>1746</v>
      </c>
      <c r="N99" s="23">
        <v>2.2000000000000002</v>
      </c>
      <c r="O99" s="76" t="s">
        <v>1746</v>
      </c>
      <c r="P99" s="76" t="s">
        <v>1746</v>
      </c>
      <c r="Q99" s="76" t="s">
        <v>1746</v>
      </c>
      <c r="R99" s="15" t="s">
        <v>1746</v>
      </c>
      <c r="S99" s="15" t="s">
        <v>1746</v>
      </c>
      <c r="T99" s="36">
        <v>3.9</v>
      </c>
      <c r="U99" s="35" t="s">
        <v>1746</v>
      </c>
      <c r="V99" s="36">
        <v>1.4653668547973322</v>
      </c>
      <c r="W99" s="22" t="s">
        <v>1746</v>
      </c>
      <c r="X99" s="24" t="s">
        <v>1746</v>
      </c>
      <c r="Y99" s="15">
        <v>5</v>
      </c>
      <c r="Z99" s="76" t="s">
        <v>1746</v>
      </c>
      <c r="AA99" s="25" t="s">
        <v>1746</v>
      </c>
    </row>
    <row r="100" spans="1:28" x14ac:dyDescent="0.25">
      <c r="A100" s="29">
        <v>99</v>
      </c>
      <c r="B100" s="1" t="s">
        <v>1746</v>
      </c>
      <c r="C100" s="1" t="s">
        <v>2152</v>
      </c>
      <c r="D100" s="10">
        <v>43734</v>
      </c>
      <c r="E100" s="7">
        <v>0.35763888888888901</v>
      </c>
      <c r="F100" s="7">
        <v>0.42013888888888901</v>
      </c>
      <c r="G100" s="22">
        <v>1200</v>
      </c>
      <c r="H100" s="22" t="s">
        <v>1746</v>
      </c>
      <c r="I100" s="23" t="s">
        <v>1746</v>
      </c>
      <c r="J100" s="23" t="s">
        <v>1746</v>
      </c>
      <c r="K100" s="23" t="s">
        <v>1746</v>
      </c>
      <c r="L100" s="23">
        <v>0</v>
      </c>
      <c r="M100" s="23" t="s">
        <v>1746</v>
      </c>
      <c r="N100" s="23">
        <v>11</v>
      </c>
      <c r="O100" s="76" t="s">
        <v>1746</v>
      </c>
      <c r="P100" s="76" t="s">
        <v>1746</v>
      </c>
      <c r="Q100" s="76" t="s">
        <v>1746</v>
      </c>
      <c r="R100" s="15" t="s">
        <v>1746</v>
      </c>
      <c r="S100" s="15" t="s">
        <v>1746</v>
      </c>
      <c r="T100" s="36">
        <v>5</v>
      </c>
      <c r="U100" s="35" t="s">
        <v>1746</v>
      </c>
      <c r="V100" s="36">
        <v>8.9550196682059173</v>
      </c>
      <c r="W100" s="22" t="s">
        <v>1746</v>
      </c>
      <c r="X100" s="24" t="s">
        <v>1746</v>
      </c>
      <c r="Y100" s="15">
        <v>1.5</v>
      </c>
      <c r="Z100" s="76" t="s">
        <v>1746</v>
      </c>
      <c r="AA100" s="25" t="s">
        <v>1746</v>
      </c>
    </row>
    <row r="101" spans="1:28" x14ac:dyDescent="0.25">
      <c r="A101" s="29">
        <v>100</v>
      </c>
      <c r="B101" s="1" t="s">
        <v>1746</v>
      </c>
      <c r="C101" s="1" t="s">
        <v>522</v>
      </c>
      <c r="D101" s="10">
        <v>43734</v>
      </c>
      <c r="E101" s="7">
        <v>0.42013888888888901</v>
      </c>
      <c r="F101" s="7">
        <v>0.69097222222222199</v>
      </c>
      <c r="G101" s="22">
        <v>1200</v>
      </c>
      <c r="H101" s="22" t="s">
        <v>1746</v>
      </c>
      <c r="I101" s="23" t="s">
        <v>1746</v>
      </c>
      <c r="J101" s="23" t="s">
        <v>1746</v>
      </c>
      <c r="K101" s="23" t="s">
        <v>1746</v>
      </c>
      <c r="L101" s="23">
        <v>0</v>
      </c>
      <c r="M101" s="23" t="s">
        <v>1746</v>
      </c>
      <c r="N101" s="23">
        <v>9.1</v>
      </c>
      <c r="O101" s="76" t="s">
        <v>1746</v>
      </c>
      <c r="P101" s="76" t="s">
        <v>1746</v>
      </c>
      <c r="Q101" s="76" t="s">
        <v>1746</v>
      </c>
      <c r="R101" s="15" t="s">
        <v>1746</v>
      </c>
      <c r="S101" s="15" t="s">
        <v>1746</v>
      </c>
      <c r="T101" s="36">
        <v>6</v>
      </c>
      <c r="U101" s="35" t="s">
        <v>1746</v>
      </c>
      <c r="V101" s="36">
        <v>7.4082435436976226</v>
      </c>
      <c r="W101" s="22" t="s">
        <v>1746</v>
      </c>
      <c r="X101" s="24" t="s">
        <v>1746</v>
      </c>
      <c r="Y101" s="15">
        <v>6.5</v>
      </c>
      <c r="Z101" s="76" t="s">
        <v>1746</v>
      </c>
      <c r="AA101" s="25" t="s">
        <v>1746</v>
      </c>
    </row>
    <row r="102" spans="1:28" x14ac:dyDescent="0.25">
      <c r="A102" s="29">
        <v>101</v>
      </c>
      <c r="B102" s="1" t="s">
        <v>1746</v>
      </c>
      <c r="C102" s="1" t="s">
        <v>1858</v>
      </c>
      <c r="D102" s="10">
        <v>43735</v>
      </c>
      <c r="E102" s="7">
        <v>0.34722222222222199</v>
      </c>
      <c r="F102" s="7">
        <v>0.52083333333333304</v>
      </c>
      <c r="G102" s="22">
        <v>1200</v>
      </c>
      <c r="H102" s="22" t="s">
        <v>1746</v>
      </c>
      <c r="I102" s="23" t="s">
        <v>1746</v>
      </c>
      <c r="J102" s="23" t="s">
        <v>1746</v>
      </c>
      <c r="K102" s="23" t="s">
        <v>1746</v>
      </c>
      <c r="L102" s="23">
        <v>0.5</v>
      </c>
      <c r="M102" s="23" t="s">
        <v>1746</v>
      </c>
      <c r="N102" s="23">
        <v>2</v>
      </c>
      <c r="O102" s="76" t="s">
        <v>1746</v>
      </c>
      <c r="P102" s="76" t="s">
        <v>1746</v>
      </c>
      <c r="Q102" s="76" t="s">
        <v>1746</v>
      </c>
      <c r="R102" s="15" t="s">
        <v>1746</v>
      </c>
      <c r="S102" s="15" t="s">
        <v>1746</v>
      </c>
      <c r="T102" s="36">
        <v>4</v>
      </c>
      <c r="U102" s="35" t="s">
        <v>1746</v>
      </c>
      <c r="V102" s="36">
        <v>1.2211390456644433</v>
      </c>
      <c r="W102" s="22" t="s">
        <v>1746</v>
      </c>
      <c r="X102" s="24" t="s">
        <v>1746</v>
      </c>
      <c r="Y102" s="15">
        <v>4</v>
      </c>
      <c r="Z102" s="76" t="s">
        <v>1746</v>
      </c>
      <c r="AA102" s="25" t="s">
        <v>1746</v>
      </c>
    </row>
    <row r="103" spans="1:28" x14ac:dyDescent="0.25">
      <c r="A103" s="29">
        <v>102</v>
      </c>
      <c r="B103" s="1" t="s">
        <v>1746</v>
      </c>
      <c r="C103" s="1" t="s">
        <v>1739</v>
      </c>
      <c r="D103" s="10">
        <v>43735</v>
      </c>
      <c r="E103" s="7">
        <v>0.52083333333333304</v>
      </c>
      <c r="F103" s="7">
        <v>0.76388888888888895</v>
      </c>
      <c r="G103" s="22">
        <v>1200</v>
      </c>
      <c r="H103" s="22" t="s">
        <v>1746</v>
      </c>
      <c r="I103" s="23" t="s">
        <v>1746</v>
      </c>
      <c r="J103" s="23" t="s">
        <v>1746</v>
      </c>
      <c r="K103" s="23" t="s">
        <v>1746</v>
      </c>
      <c r="L103" s="23">
        <v>0</v>
      </c>
      <c r="M103" s="23" t="s">
        <v>1746</v>
      </c>
      <c r="N103" s="23">
        <v>0.9</v>
      </c>
      <c r="O103" s="76" t="s">
        <v>1746</v>
      </c>
      <c r="P103" s="76" t="s">
        <v>1746</v>
      </c>
      <c r="Q103" s="76" t="s">
        <v>1746</v>
      </c>
      <c r="R103" s="15" t="s">
        <v>1746</v>
      </c>
      <c r="S103" s="15" t="s">
        <v>1746</v>
      </c>
      <c r="T103" s="36">
        <v>0.5</v>
      </c>
      <c r="U103" s="35" t="s">
        <v>1746</v>
      </c>
      <c r="V103" s="36">
        <v>0.73268342739866599</v>
      </c>
      <c r="W103" s="22" t="s">
        <v>1746</v>
      </c>
      <c r="X103" s="24" t="s">
        <v>1746</v>
      </c>
      <c r="Y103" s="15">
        <v>6</v>
      </c>
      <c r="Z103" s="76" t="s">
        <v>1746</v>
      </c>
      <c r="AA103" s="25" t="s">
        <v>1746</v>
      </c>
    </row>
    <row r="104" spans="1:28" x14ac:dyDescent="0.25">
      <c r="A104" s="29">
        <v>103</v>
      </c>
      <c r="B104" s="1" t="s">
        <v>1746</v>
      </c>
      <c r="C104" s="1" t="s">
        <v>3211</v>
      </c>
      <c r="D104" s="10">
        <v>43736</v>
      </c>
      <c r="E104" s="7">
        <v>0.34027777777777801</v>
      </c>
      <c r="F104" s="7">
        <v>0.50694444444444398</v>
      </c>
      <c r="G104" s="22">
        <v>1200</v>
      </c>
      <c r="H104" s="22" t="s">
        <v>1746</v>
      </c>
      <c r="I104" s="23" t="s">
        <v>1746</v>
      </c>
      <c r="J104" s="23" t="s">
        <v>1746</v>
      </c>
      <c r="K104" s="23" t="s">
        <v>1746</v>
      </c>
      <c r="L104" s="23">
        <v>0</v>
      </c>
      <c r="M104" s="23" t="s">
        <v>1746</v>
      </c>
      <c r="N104" s="23">
        <v>3.7</v>
      </c>
      <c r="O104" s="76" t="s">
        <v>1746</v>
      </c>
      <c r="P104" s="76" t="s">
        <v>1746</v>
      </c>
      <c r="Q104" s="76" t="s">
        <v>1746</v>
      </c>
      <c r="R104" s="15" t="s">
        <v>1746</v>
      </c>
      <c r="S104" s="15" t="s">
        <v>1746</v>
      </c>
      <c r="T104" s="36">
        <v>2.9</v>
      </c>
      <c r="U104" s="35" t="s">
        <v>1746</v>
      </c>
      <c r="V104" s="36">
        <v>3.0121429793056271</v>
      </c>
      <c r="W104" s="22" t="s">
        <v>1746</v>
      </c>
      <c r="X104" s="24" t="s">
        <v>1746</v>
      </c>
      <c r="Y104" s="15">
        <v>4</v>
      </c>
      <c r="Z104" s="76" t="s">
        <v>1746</v>
      </c>
      <c r="AA104" s="25" t="s">
        <v>1746</v>
      </c>
    </row>
    <row r="105" spans="1:28" x14ac:dyDescent="0.25">
      <c r="A105" s="29">
        <v>104</v>
      </c>
      <c r="B105" s="1" t="s">
        <v>1746</v>
      </c>
      <c r="C105" s="1" t="s">
        <v>1739</v>
      </c>
      <c r="D105" s="10">
        <v>43736</v>
      </c>
      <c r="E105" s="7">
        <v>0.50694444444444398</v>
      </c>
      <c r="F105" s="7">
        <v>0.75694444444444497</v>
      </c>
      <c r="G105" s="22">
        <v>1200</v>
      </c>
      <c r="H105" s="22" t="s">
        <v>1746</v>
      </c>
      <c r="I105" s="23" t="s">
        <v>1746</v>
      </c>
      <c r="J105" s="23" t="s">
        <v>1746</v>
      </c>
      <c r="K105" s="23" t="s">
        <v>1746</v>
      </c>
      <c r="L105" s="23">
        <v>0</v>
      </c>
      <c r="M105" s="23" t="s">
        <v>1746</v>
      </c>
      <c r="N105" s="23">
        <v>1.1000000000000001</v>
      </c>
      <c r="O105" s="76" t="s">
        <v>1746</v>
      </c>
      <c r="P105" s="76" t="s">
        <v>1746</v>
      </c>
      <c r="Q105" s="76" t="s">
        <v>1746</v>
      </c>
      <c r="R105" s="15" t="s">
        <v>1746</v>
      </c>
      <c r="S105" s="15" t="s">
        <v>1746</v>
      </c>
      <c r="T105" s="36">
        <v>0.4</v>
      </c>
      <c r="U105" s="35" t="s">
        <v>1746</v>
      </c>
      <c r="V105" s="36">
        <v>0.8955019668205918</v>
      </c>
      <c r="W105" s="22" t="s">
        <v>1746</v>
      </c>
      <c r="X105" s="24" t="s">
        <v>1746</v>
      </c>
      <c r="Y105" s="15">
        <v>6</v>
      </c>
      <c r="Z105" s="76" t="s">
        <v>1746</v>
      </c>
      <c r="AA105" s="25" t="s">
        <v>1746</v>
      </c>
    </row>
    <row r="106" spans="1:28" x14ac:dyDescent="0.25">
      <c r="A106" s="29">
        <v>105</v>
      </c>
      <c r="B106" s="1" t="s">
        <v>1746</v>
      </c>
      <c r="C106" s="1" t="s">
        <v>1739</v>
      </c>
      <c r="D106" s="10">
        <v>43737</v>
      </c>
      <c r="E106" s="7">
        <v>0.35416666666666702</v>
      </c>
      <c r="F106" s="7">
        <v>0.69444444444444497</v>
      </c>
      <c r="G106" s="22">
        <v>1200</v>
      </c>
      <c r="H106" s="22" t="s">
        <v>1746</v>
      </c>
      <c r="I106" s="23" t="s">
        <v>1746</v>
      </c>
      <c r="J106" s="23" t="s">
        <v>1746</v>
      </c>
      <c r="K106" s="23" t="s">
        <v>1746</v>
      </c>
      <c r="L106" s="23">
        <v>0</v>
      </c>
      <c r="M106" s="23" t="s">
        <v>1746</v>
      </c>
      <c r="N106" s="23">
        <v>1.2</v>
      </c>
      <c r="O106" s="76" t="s">
        <v>1746</v>
      </c>
      <c r="P106" s="76" t="s">
        <v>1746</v>
      </c>
      <c r="Q106" s="76" t="s">
        <v>1746</v>
      </c>
      <c r="R106" s="15" t="s">
        <v>1746</v>
      </c>
      <c r="S106" s="15" t="s">
        <v>1746</v>
      </c>
      <c r="T106" s="36">
        <v>1.1000000000000001</v>
      </c>
      <c r="U106" s="35" t="s">
        <v>1746</v>
      </c>
      <c r="V106" s="36">
        <v>0.97691123653155454</v>
      </c>
      <c r="W106" s="22" t="s">
        <v>1746</v>
      </c>
      <c r="X106" s="24" t="s">
        <v>1746</v>
      </c>
      <c r="Y106" s="15">
        <v>8</v>
      </c>
      <c r="Z106" s="76" t="s">
        <v>1746</v>
      </c>
      <c r="AA106" s="25" t="s">
        <v>1746</v>
      </c>
    </row>
    <row r="107" spans="1:28" x14ac:dyDescent="0.25">
      <c r="A107" s="29">
        <v>106</v>
      </c>
      <c r="B107" s="1" t="s">
        <v>1746</v>
      </c>
      <c r="C107" s="1" t="s">
        <v>3211</v>
      </c>
      <c r="D107" s="10">
        <v>43737</v>
      </c>
      <c r="E107" s="7">
        <v>0.69444444444444497</v>
      </c>
      <c r="F107" s="7">
        <v>0.77083333333333304</v>
      </c>
      <c r="G107" s="22">
        <v>1200</v>
      </c>
      <c r="H107" s="22" t="s">
        <v>1746</v>
      </c>
      <c r="I107" s="23" t="s">
        <v>1746</v>
      </c>
      <c r="J107" s="23" t="s">
        <v>1746</v>
      </c>
      <c r="K107" s="23" t="s">
        <v>1746</v>
      </c>
      <c r="L107" s="23">
        <v>0.3</v>
      </c>
      <c r="M107" s="23" t="s">
        <v>1746</v>
      </c>
      <c r="N107" s="23">
        <v>2.9</v>
      </c>
      <c r="O107" s="76" t="s">
        <v>1746</v>
      </c>
      <c r="P107" s="76" t="s">
        <v>1746</v>
      </c>
      <c r="Q107" s="76" t="s">
        <v>1746</v>
      </c>
      <c r="R107" s="15" t="s">
        <v>1746</v>
      </c>
      <c r="S107" s="15" t="s">
        <v>1746</v>
      </c>
      <c r="T107" s="36">
        <v>1.1000000000000001</v>
      </c>
      <c r="U107" s="35" t="s">
        <v>1746</v>
      </c>
      <c r="V107" s="36">
        <v>2.1166410124850352</v>
      </c>
      <c r="W107" s="22" t="s">
        <v>1746</v>
      </c>
      <c r="X107" s="24" t="s">
        <v>1746</v>
      </c>
      <c r="Y107" s="15">
        <v>2</v>
      </c>
      <c r="Z107" s="76" t="s">
        <v>1746</v>
      </c>
      <c r="AA107" s="25" t="s">
        <v>1746</v>
      </c>
    </row>
    <row r="108" spans="1:28" x14ac:dyDescent="0.25">
      <c r="A108" s="29">
        <v>107</v>
      </c>
      <c r="B108" s="1" t="s">
        <v>1746</v>
      </c>
      <c r="C108" s="1" t="s">
        <v>2152</v>
      </c>
      <c r="D108" s="10">
        <v>43737</v>
      </c>
      <c r="E108" s="7">
        <v>0.38194444444444398</v>
      </c>
      <c r="F108" s="7">
        <v>0.47222222222222199</v>
      </c>
      <c r="G108" s="22">
        <v>1200</v>
      </c>
      <c r="H108" s="22" t="s">
        <v>1746</v>
      </c>
      <c r="I108" s="23" t="s">
        <v>1746</v>
      </c>
      <c r="J108" s="23" t="s">
        <v>1746</v>
      </c>
      <c r="K108" s="23" t="s">
        <v>1746</v>
      </c>
      <c r="L108" s="23">
        <v>0</v>
      </c>
      <c r="M108" s="23" t="s">
        <v>1746</v>
      </c>
      <c r="N108" s="23">
        <v>6</v>
      </c>
      <c r="O108" s="76" t="s">
        <v>1746</v>
      </c>
      <c r="P108" s="76" t="s">
        <v>1746</v>
      </c>
      <c r="Q108" s="76" t="s">
        <v>1746</v>
      </c>
      <c r="R108" s="15" t="s">
        <v>1746</v>
      </c>
      <c r="S108" s="15" t="s">
        <v>1746</v>
      </c>
      <c r="T108" s="36">
        <v>2</v>
      </c>
      <c r="U108" s="35" t="s">
        <v>1746</v>
      </c>
      <c r="V108" s="36">
        <v>4.8845561826577732</v>
      </c>
      <c r="W108" s="22" t="s">
        <v>1746</v>
      </c>
      <c r="X108" s="24" t="s">
        <v>1746</v>
      </c>
      <c r="Y108" s="15">
        <v>2</v>
      </c>
      <c r="Z108" s="76" t="s">
        <v>1746</v>
      </c>
      <c r="AA108" s="25" t="s">
        <v>1746</v>
      </c>
    </row>
    <row r="109" spans="1:28" x14ac:dyDescent="0.25">
      <c r="A109" s="29">
        <v>108</v>
      </c>
      <c r="B109" s="1" t="s">
        <v>1746</v>
      </c>
      <c r="C109" s="1" t="s">
        <v>522</v>
      </c>
      <c r="D109" s="10">
        <v>43737</v>
      </c>
      <c r="E109" s="7">
        <v>0.47222222222222199</v>
      </c>
      <c r="F109" s="7">
        <v>0.79861111111111105</v>
      </c>
      <c r="G109" s="22">
        <v>1200</v>
      </c>
      <c r="H109" s="22" t="s">
        <v>1746</v>
      </c>
      <c r="I109" s="23" t="s">
        <v>1746</v>
      </c>
      <c r="J109" s="23" t="s">
        <v>1746</v>
      </c>
      <c r="K109" s="23" t="s">
        <v>1746</v>
      </c>
      <c r="L109" s="23">
        <v>0</v>
      </c>
      <c r="M109" s="23" t="s">
        <v>1746</v>
      </c>
      <c r="N109" s="23">
        <v>2.6</v>
      </c>
      <c r="O109" s="76" t="s">
        <v>1746</v>
      </c>
      <c r="P109" s="76" t="s">
        <v>1746</v>
      </c>
      <c r="Q109" s="76" t="s">
        <v>1746</v>
      </c>
      <c r="R109" s="15" t="s">
        <v>1746</v>
      </c>
      <c r="S109" s="15" t="s">
        <v>1746</v>
      </c>
      <c r="T109" s="36">
        <v>7</v>
      </c>
      <c r="U109" s="35" t="s">
        <v>1746</v>
      </c>
      <c r="V109" s="36">
        <v>2.1166410124850352</v>
      </c>
      <c r="W109" s="22" t="s">
        <v>1746</v>
      </c>
      <c r="X109" s="24" t="s">
        <v>1746</v>
      </c>
      <c r="Y109" s="15">
        <v>8</v>
      </c>
      <c r="Z109" s="76" t="s">
        <v>1746</v>
      </c>
      <c r="AA109" s="25" t="s">
        <v>1746</v>
      </c>
    </row>
    <row r="110" spans="1:28" x14ac:dyDescent="0.25">
      <c r="A110" s="29">
        <v>109</v>
      </c>
      <c r="B110" s="1" t="s">
        <v>1746</v>
      </c>
      <c r="C110" s="1" t="s">
        <v>522</v>
      </c>
      <c r="D110" s="10">
        <v>43738</v>
      </c>
      <c r="E110" s="7">
        <v>0.35069444444444398</v>
      </c>
      <c r="F110" s="7">
        <v>0.76736111111111105</v>
      </c>
      <c r="G110" s="22">
        <v>1200</v>
      </c>
      <c r="H110" s="22" t="s">
        <v>1746</v>
      </c>
      <c r="I110" s="23" t="s">
        <v>1746</v>
      </c>
      <c r="J110" s="23" t="s">
        <v>1746</v>
      </c>
      <c r="K110" s="23" t="s">
        <v>1746</v>
      </c>
      <c r="L110" s="23">
        <v>0</v>
      </c>
      <c r="M110" s="23" t="s">
        <v>1746</v>
      </c>
      <c r="N110" s="23">
        <v>2.7</v>
      </c>
      <c r="O110" s="76" t="s">
        <v>1746</v>
      </c>
      <c r="P110" s="76" t="s">
        <v>1746</v>
      </c>
      <c r="Q110" s="76" t="s">
        <v>1746</v>
      </c>
      <c r="R110" s="15" t="s">
        <v>1746</v>
      </c>
      <c r="S110" s="15" t="s">
        <v>1746</v>
      </c>
      <c r="T110" s="36">
        <v>4</v>
      </c>
      <c r="U110" s="35" t="s">
        <v>1746</v>
      </c>
      <c r="V110" s="36">
        <v>2.198050282195998</v>
      </c>
      <c r="W110" s="22" t="s">
        <v>1746</v>
      </c>
      <c r="X110" s="24" t="s">
        <v>1746</v>
      </c>
      <c r="Y110" s="15">
        <v>10</v>
      </c>
      <c r="Z110" s="76" t="s">
        <v>1746</v>
      </c>
      <c r="AA110" s="25" t="s">
        <v>1746</v>
      </c>
    </row>
    <row r="111" spans="1:28" x14ac:dyDescent="0.25">
      <c r="A111" s="29">
        <v>110</v>
      </c>
      <c r="B111" s="1" t="s">
        <v>1746</v>
      </c>
      <c r="C111" s="1" t="s">
        <v>1739</v>
      </c>
      <c r="D111" s="10">
        <v>43738</v>
      </c>
      <c r="E111" s="7">
        <v>0.35069444444444398</v>
      </c>
      <c r="F111" s="7">
        <v>0.67013888888888895</v>
      </c>
      <c r="G111" s="22">
        <v>1200</v>
      </c>
      <c r="H111" s="22" t="s">
        <v>1746</v>
      </c>
      <c r="I111" s="23" t="s">
        <v>1746</v>
      </c>
      <c r="J111" s="23" t="s">
        <v>1746</v>
      </c>
      <c r="K111" s="23" t="s">
        <v>1746</v>
      </c>
      <c r="L111" s="23">
        <v>0.26</v>
      </c>
      <c r="M111" s="23" t="s">
        <v>1746</v>
      </c>
      <c r="N111" s="23">
        <v>0.63</v>
      </c>
      <c r="O111" s="76" t="s">
        <v>1746</v>
      </c>
      <c r="P111" s="76" t="s">
        <v>1746</v>
      </c>
      <c r="Q111" s="76" t="s">
        <v>1746</v>
      </c>
      <c r="R111" s="15" t="s">
        <v>1746</v>
      </c>
      <c r="S111" s="15" t="s">
        <v>1746</v>
      </c>
      <c r="T111" s="36">
        <v>1.78</v>
      </c>
      <c r="U111" s="35" t="s">
        <v>1746</v>
      </c>
      <c r="V111" s="36">
        <v>0.3012142979305627</v>
      </c>
      <c r="W111" s="22" t="s">
        <v>1746</v>
      </c>
      <c r="X111" s="24" t="s">
        <v>1746</v>
      </c>
      <c r="Y111" s="15">
        <v>8</v>
      </c>
      <c r="Z111" s="76" t="s">
        <v>1746</v>
      </c>
      <c r="AA111" s="25" t="s">
        <v>1746</v>
      </c>
    </row>
    <row r="112" spans="1:28" x14ac:dyDescent="0.25">
      <c r="A112" s="29">
        <v>111</v>
      </c>
      <c r="B112" s="1" t="s">
        <v>1746</v>
      </c>
      <c r="C112" s="1" t="s">
        <v>3211</v>
      </c>
      <c r="D112" s="10">
        <v>43738</v>
      </c>
      <c r="E112" s="7">
        <v>0.67013888888888895</v>
      </c>
      <c r="F112" s="7">
        <v>0.75347222222222199</v>
      </c>
      <c r="G112" s="22">
        <v>1200</v>
      </c>
      <c r="H112" s="22" t="s">
        <v>1746</v>
      </c>
      <c r="I112" s="23" t="s">
        <v>1746</v>
      </c>
      <c r="J112" s="23" t="s">
        <v>1746</v>
      </c>
      <c r="K112" s="23" t="s">
        <v>1746</v>
      </c>
      <c r="L112" s="23">
        <v>0</v>
      </c>
      <c r="M112" s="23" t="s">
        <v>1746</v>
      </c>
      <c r="N112" s="23">
        <v>1.4</v>
      </c>
      <c r="O112" s="76" t="s">
        <v>1746</v>
      </c>
      <c r="P112" s="76" t="s">
        <v>1746</v>
      </c>
      <c r="Q112" s="76" t="s">
        <v>1746</v>
      </c>
      <c r="R112" s="15" t="s">
        <v>1746</v>
      </c>
      <c r="S112" s="15" t="s">
        <v>1746</v>
      </c>
      <c r="T112" s="36">
        <v>3.6</v>
      </c>
      <c r="U112" s="35" t="s">
        <v>1746</v>
      </c>
      <c r="V112" s="36">
        <v>1.1397297759534804</v>
      </c>
      <c r="W112" s="22" t="s">
        <v>1746</v>
      </c>
      <c r="X112" s="24" t="s">
        <v>1746</v>
      </c>
      <c r="Y112" s="15">
        <v>2</v>
      </c>
      <c r="Z112" s="76" t="s">
        <v>1746</v>
      </c>
      <c r="AA112" s="25" t="s">
        <v>1746</v>
      </c>
    </row>
    <row r="113" spans="1:27" x14ac:dyDescent="0.25">
      <c r="A113" s="29">
        <v>112</v>
      </c>
      <c r="B113" s="1" t="s">
        <v>1746</v>
      </c>
      <c r="C113" s="1" t="s">
        <v>3211</v>
      </c>
      <c r="D113" s="10">
        <v>43739</v>
      </c>
      <c r="E113" s="7">
        <v>0.33680555555555602</v>
      </c>
      <c r="F113" s="7">
        <v>0.50347222222222199</v>
      </c>
      <c r="G113" s="22">
        <v>1200</v>
      </c>
      <c r="H113" s="22" t="s">
        <v>1746</v>
      </c>
      <c r="I113" s="23" t="s">
        <v>1746</v>
      </c>
      <c r="J113" s="23" t="s">
        <v>1746</v>
      </c>
      <c r="K113" s="23" t="s">
        <v>1746</v>
      </c>
      <c r="L113" s="23">
        <v>0.49</v>
      </c>
      <c r="M113" s="23" t="s">
        <v>1746</v>
      </c>
      <c r="N113" s="23">
        <v>1.5</v>
      </c>
      <c r="O113" s="76" t="s">
        <v>1746</v>
      </c>
      <c r="P113" s="76" t="s">
        <v>1746</v>
      </c>
      <c r="Q113" s="76" t="s">
        <v>1746</v>
      </c>
      <c r="R113" s="15" t="s">
        <v>1746</v>
      </c>
      <c r="S113" s="15" t="s">
        <v>1746</v>
      </c>
      <c r="T113" s="36">
        <v>5.0999999999999996</v>
      </c>
      <c r="U113" s="35" t="s">
        <v>1746</v>
      </c>
      <c r="V113" s="36">
        <v>0.8222336240807252</v>
      </c>
      <c r="W113" s="22" t="s">
        <v>1746</v>
      </c>
      <c r="X113" s="24" t="s">
        <v>1746</v>
      </c>
      <c r="Y113" s="15">
        <v>4</v>
      </c>
      <c r="Z113" s="76" t="s">
        <v>1746</v>
      </c>
      <c r="AA113" s="25" t="s">
        <v>1746</v>
      </c>
    </row>
    <row r="114" spans="1:27" x14ac:dyDescent="0.25">
      <c r="A114" s="29">
        <v>113</v>
      </c>
      <c r="B114" s="1" t="s">
        <v>1746</v>
      </c>
      <c r="C114" s="1" t="s">
        <v>522</v>
      </c>
      <c r="D114" s="10">
        <v>43739</v>
      </c>
      <c r="E114" s="7">
        <v>0.36805555555555602</v>
      </c>
      <c r="F114" s="7">
        <v>0.53472222222222199</v>
      </c>
      <c r="G114" s="22">
        <v>1200</v>
      </c>
      <c r="H114" s="22" t="s">
        <v>1746</v>
      </c>
      <c r="I114" s="23" t="s">
        <v>1746</v>
      </c>
      <c r="J114" s="23" t="s">
        <v>1746</v>
      </c>
      <c r="K114" s="23" t="s">
        <v>1746</v>
      </c>
      <c r="L114" s="23">
        <v>0</v>
      </c>
      <c r="M114" s="23" t="s">
        <v>1746</v>
      </c>
      <c r="N114" s="23">
        <v>0.9</v>
      </c>
      <c r="O114" s="76" t="s">
        <v>1746</v>
      </c>
      <c r="P114" s="76" t="s">
        <v>1746</v>
      </c>
      <c r="Q114" s="76" t="s">
        <v>1746</v>
      </c>
      <c r="R114" s="15" t="s">
        <v>1746</v>
      </c>
      <c r="S114" s="15" t="s">
        <v>1746</v>
      </c>
      <c r="T114" s="36">
        <v>2</v>
      </c>
      <c r="U114" s="35" t="s">
        <v>1746</v>
      </c>
      <c r="V114" s="36">
        <v>0.73268342739866599</v>
      </c>
      <c r="W114" s="22" t="s">
        <v>1746</v>
      </c>
      <c r="X114" s="24" t="s">
        <v>1746</v>
      </c>
      <c r="Y114" s="15">
        <v>4</v>
      </c>
      <c r="Z114" s="76" t="s">
        <v>1746</v>
      </c>
      <c r="AA114" s="25" t="s">
        <v>1746</v>
      </c>
    </row>
    <row r="115" spans="1:27" x14ac:dyDescent="0.25">
      <c r="A115" s="29">
        <v>114</v>
      </c>
      <c r="B115" s="1" t="s">
        <v>1746</v>
      </c>
      <c r="C115" s="1" t="s">
        <v>3211</v>
      </c>
      <c r="D115" s="10">
        <v>43744</v>
      </c>
      <c r="E115" s="7">
        <v>0.35416666666666702</v>
      </c>
      <c r="F115" s="7">
        <v>0.6875</v>
      </c>
      <c r="G115" s="22">
        <v>1200</v>
      </c>
      <c r="H115" s="22" t="s">
        <v>1746</v>
      </c>
      <c r="I115" s="23" t="s">
        <v>1746</v>
      </c>
      <c r="J115" s="23" t="s">
        <v>1746</v>
      </c>
      <c r="K115" s="23" t="s">
        <v>1746</v>
      </c>
      <c r="L115" s="23">
        <v>0</v>
      </c>
      <c r="M115" s="23" t="s">
        <v>1746</v>
      </c>
      <c r="N115" s="23">
        <v>3.7</v>
      </c>
      <c r="O115" s="76" t="s">
        <v>1746</v>
      </c>
      <c r="P115" s="76" t="s">
        <v>1746</v>
      </c>
      <c r="Q115" s="76" t="s">
        <v>1746</v>
      </c>
      <c r="R115" s="15" t="s">
        <v>1746</v>
      </c>
      <c r="S115" s="15" t="s">
        <v>1746</v>
      </c>
      <c r="T115" s="36">
        <v>2.2000000000000002</v>
      </c>
      <c r="U115" s="35" t="s">
        <v>1746</v>
      </c>
      <c r="V115" s="36">
        <v>3.0121429793056271</v>
      </c>
      <c r="W115" s="22" t="s">
        <v>1746</v>
      </c>
      <c r="X115" s="24" t="s">
        <v>1746</v>
      </c>
      <c r="Y115" s="15">
        <v>8</v>
      </c>
      <c r="Z115" s="76" t="s">
        <v>1746</v>
      </c>
      <c r="AA115" s="25" t="s">
        <v>1746</v>
      </c>
    </row>
    <row r="116" spans="1:27" x14ac:dyDescent="0.25">
      <c r="A116" s="29">
        <v>115</v>
      </c>
      <c r="B116" s="1" t="s">
        <v>1746</v>
      </c>
      <c r="C116" s="1" t="s">
        <v>1739</v>
      </c>
      <c r="D116" s="10">
        <v>43745</v>
      </c>
      <c r="E116" s="7">
        <v>0.35416666666666702</v>
      </c>
      <c r="F116" s="7">
        <v>0.6875</v>
      </c>
      <c r="G116" s="22">
        <v>1200</v>
      </c>
      <c r="H116" s="22" t="s">
        <v>1746</v>
      </c>
      <c r="I116" s="23" t="s">
        <v>1746</v>
      </c>
      <c r="J116" s="23" t="s">
        <v>1746</v>
      </c>
      <c r="K116" s="23" t="s">
        <v>1746</v>
      </c>
      <c r="L116" s="23">
        <v>0</v>
      </c>
      <c r="M116" s="23" t="s">
        <v>1746</v>
      </c>
      <c r="N116" s="23">
        <v>4.2</v>
      </c>
      <c r="O116" s="76" t="s">
        <v>1746</v>
      </c>
      <c r="P116" s="76" t="s">
        <v>1746</v>
      </c>
      <c r="Q116" s="76" t="s">
        <v>1746</v>
      </c>
      <c r="R116" s="15" t="s">
        <v>1746</v>
      </c>
      <c r="S116" s="15" t="s">
        <v>1746</v>
      </c>
      <c r="T116" s="36">
        <v>1.1000000000000001</v>
      </c>
      <c r="U116" s="35" t="s">
        <v>1746</v>
      </c>
      <c r="V116" s="36">
        <v>3.4191893278604417</v>
      </c>
      <c r="W116" s="22" t="s">
        <v>1746</v>
      </c>
      <c r="X116" s="24" t="s">
        <v>1746</v>
      </c>
      <c r="Y116" s="15">
        <v>8</v>
      </c>
      <c r="Z116" s="76" t="s">
        <v>1746</v>
      </c>
      <c r="AA116" s="25" t="s">
        <v>1746</v>
      </c>
    </row>
    <row r="117" spans="1:27" x14ac:dyDescent="0.25">
      <c r="A117" s="29">
        <v>116</v>
      </c>
      <c r="B117" s="1" t="s">
        <v>1746</v>
      </c>
      <c r="C117" s="1" t="s">
        <v>522</v>
      </c>
      <c r="D117" s="10">
        <v>43745</v>
      </c>
      <c r="E117" s="7">
        <v>0.37152777777777801</v>
      </c>
      <c r="F117" s="7">
        <v>0.70486111111111105</v>
      </c>
      <c r="G117" s="22">
        <v>1200</v>
      </c>
      <c r="H117" s="22" t="s">
        <v>1746</v>
      </c>
      <c r="I117" s="23" t="s">
        <v>1746</v>
      </c>
      <c r="J117" s="23" t="s">
        <v>1746</v>
      </c>
      <c r="K117" s="23" t="s">
        <v>1746</v>
      </c>
      <c r="L117" s="23">
        <v>0</v>
      </c>
      <c r="M117" s="23" t="s">
        <v>1746</v>
      </c>
      <c r="N117" s="23">
        <v>0.7</v>
      </c>
      <c r="O117" s="76" t="s">
        <v>1746</v>
      </c>
      <c r="P117" s="76" t="s">
        <v>1746</v>
      </c>
      <c r="Q117" s="76" t="s">
        <v>1746</v>
      </c>
      <c r="R117" s="15" t="s">
        <v>1746</v>
      </c>
      <c r="S117" s="15" t="s">
        <v>1746</v>
      </c>
      <c r="T117" s="36">
        <v>8</v>
      </c>
      <c r="U117" s="35" t="s">
        <v>1746</v>
      </c>
      <c r="V117" s="36">
        <v>0.56986488797674018</v>
      </c>
      <c r="W117" s="22" t="s">
        <v>1746</v>
      </c>
      <c r="X117" s="24" t="s">
        <v>1746</v>
      </c>
      <c r="Y117" s="15">
        <v>8</v>
      </c>
      <c r="Z117" s="76" t="s">
        <v>1746</v>
      </c>
      <c r="AA117" s="25" t="s">
        <v>1746</v>
      </c>
    </row>
    <row r="118" spans="1:27" x14ac:dyDescent="0.25">
      <c r="A118" s="29">
        <v>117</v>
      </c>
      <c r="B118" s="1" t="s">
        <v>1746</v>
      </c>
      <c r="C118" s="1" t="s">
        <v>1858</v>
      </c>
      <c r="D118" s="10">
        <v>43746</v>
      </c>
      <c r="E118" s="7">
        <v>0.36111111111111099</v>
      </c>
      <c r="F118" s="7">
        <v>0.69444444444444497</v>
      </c>
      <c r="G118" s="22">
        <v>1200</v>
      </c>
      <c r="H118" s="22" t="s">
        <v>1746</v>
      </c>
      <c r="I118" s="23" t="s">
        <v>1746</v>
      </c>
      <c r="J118" s="23" t="s">
        <v>1746</v>
      </c>
      <c r="K118" s="23" t="s">
        <v>1746</v>
      </c>
      <c r="L118" s="23">
        <v>0</v>
      </c>
      <c r="M118" s="23" t="s">
        <v>1746</v>
      </c>
      <c r="N118" s="23">
        <v>3.4</v>
      </c>
      <c r="O118" s="76" t="s">
        <v>1746</v>
      </c>
      <c r="P118" s="76" t="s">
        <v>1746</v>
      </c>
      <c r="Q118" s="76" t="s">
        <v>1746</v>
      </c>
      <c r="R118" s="15" t="s">
        <v>1746</v>
      </c>
      <c r="S118" s="15" t="s">
        <v>1746</v>
      </c>
      <c r="T118" s="36">
        <v>6.5</v>
      </c>
      <c r="U118" s="35" t="s">
        <v>1746</v>
      </c>
      <c r="V118" s="36">
        <v>2.767915170172738</v>
      </c>
      <c r="W118" s="22" t="s">
        <v>1746</v>
      </c>
      <c r="X118" s="24" t="s">
        <v>1746</v>
      </c>
      <c r="Y118" s="15">
        <v>8</v>
      </c>
      <c r="Z118" s="76" t="s">
        <v>1746</v>
      </c>
      <c r="AA118" s="25" t="s">
        <v>1746</v>
      </c>
    </row>
    <row r="119" spans="1:27" x14ac:dyDescent="0.25">
      <c r="A119" s="29">
        <v>118</v>
      </c>
      <c r="B119" s="1" t="s">
        <v>1746</v>
      </c>
      <c r="C119" s="1" t="s">
        <v>3211</v>
      </c>
      <c r="D119" s="10">
        <v>43750</v>
      </c>
      <c r="E119" s="7">
        <v>0.36111111111111099</v>
      </c>
      <c r="F119" s="7">
        <v>0.69444444444444497</v>
      </c>
      <c r="G119" s="22">
        <v>1200</v>
      </c>
      <c r="H119" s="22" t="s">
        <v>1746</v>
      </c>
      <c r="I119" s="23" t="s">
        <v>1746</v>
      </c>
      <c r="J119" s="23" t="s">
        <v>1746</v>
      </c>
      <c r="K119" s="23" t="s">
        <v>1746</v>
      </c>
      <c r="L119" s="23">
        <v>0</v>
      </c>
      <c r="M119" s="23" t="s">
        <v>1746</v>
      </c>
      <c r="N119" s="23">
        <v>1.42</v>
      </c>
      <c r="O119" s="76" t="s">
        <v>1746</v>
      </c>
      <c r="P119" s="76" t="s">
        <v>1746</v>
      </c>
      <c r="Q119" s="76" t="s">
        <v>1746</v>
      </c>
      <c r="R119" s="15" t="s">
        <v>1746</v>
      </c>
      <c r="S119" s="15" t="s">
        <v>1746</v>
      </c>
      <c r="T119" s="36">
        <v>9.5</v>
      </c>
      <c r="U119" s="35" t="s">
        <v>1746</v>
      </c>
      <c r="V119" s="36">
        <v>1.1560116298956731</v>
      </c>
      <c r="W119" s="22" t="s">
        <v>1746</v>
      </c>
      <c r="X119" s="24" t="s">
        <v>1746</v>
      </c>
      <c r="Y119" s="15">
        <v>8</v>
      </c>
      <c r="Z119" s="76" t="s">
        <v>1746</v>
      </c>
      <c r="AA119" s="25" t="s">
        <v>1746</v>
      </c>
    </row>
    <row r="120" spans="1:27" x14ac:dyDescent="0.25">
      <c r="A120" s="29">
        <v>119</v>
      </c>
      <c r="B120" s="1" t="s">
        <v>1746</v>
      </c>
      <c r="C120" s="1" t="s">
        <v>1739</v>
      </c>
      <c r="D120" s="10">
        <v>43752</v>
      </c>
      <c r="E120" s="7">
        <v>0.36111111111111099</v>
      </c>
      <c r="F120" s="7">
        <v>0.52777777777777801</v>
      </c>
      <c r="G120" s="22">
        <v>1200</v>
      </c>
      <c r="H120" s="22" t="s">
        <v>1746</v>
      </c>
      <c r="I120" s="23" t="s">
        <v>1746</v>
      </c>
      <c r="J120" s="23" t="s">
        <v>1746</v>
      </c>
      <c r="K120" s="23" t="s">
        <v>1746</v>
      </c>
      <c r="L120" s="23">
        <v>1.7</v>
      </c>
      <c r="M120" s="23" t="s">
        <v>1746</v>
      </c>
      <c r="N120" s="23">
        <v>2.95</v>
      </c>
      <c r="O120" s="76" t="s">
        <v>1746</v>
      </c>
      <c r="P120" s="76" t="s">
        <v>1746</v>
      </c>
      <c r="Q120" s="76" t="s">
        <v>1746</v>
      </c>
      <c r="R120" s="15" t="s">
        <v>1746</v>
      </c>
      <c r="S120" s="15" t="s">
        <v>1746</v>
      </c>
      <c r="T120" s="36">
        <v>0.47</v>
      </c>
      <c r="U120" s="35" t="s">
        <v>1746</v>
      </c>
      <c r="V120" s="36">
        <v>1.0176158713870362</v>
      </c>
      <c r="W120" s="22" t="s">
        <v>1746</v>
      </c>
      <c r="X120" s="24" t="s">
        <v>1746</v>
      </c>
      <c r="Y120" s="15">
        <v>4</v>
      </c>
      <c r="Z120" s="76" t="s">
        <v>1746</v>
      </c>
      <c r="AA120" s="25" t="s">
        <v>1746</v>
      </c>
    </row>
    <row r="121" spans="1:27" x14ac:dyDescent="0.25">
      <c r="A121" s="29">
        <v>120</v>
      </c>
      <c r="B121" s="1" t="s">
        <v>1746</v>
      </c>
      <c r="C121" s="1" t="s">
        <v>1739</v>
      </c>
      <c r="D121" s="10">
        <v>43755</v>
      </c>
      <c r="E121" s="7">
        <v>0.41666666666666702</v>
      </c>
      <c r="F121" s="7">
        <v>0.75</v>
      </c>
      <c r="G121" s="22">
        <v>1200</v>
      </c>
      <c r="H121" s="22" t="s">
        <v>1746</v>
      </c>
      <c r="I121" s="23" t="s">
        <v>1746</v>
      </c>
      <c r="J121" s="23" t="s">
        <v>1746</v>
      </c>
      <c r="K121" s="23" t="s">
        <v>1746</v>
      </c>
      <c r="L121" s="23">
        <v>0.6</v>
      </c>
      <c r="M121" s="23" t="s">
        <v>1746</v>
      </c>
      <c r="N121" s="23">
        <v>3.3</v>
      </c>
      <c r="O121" s="76" t="s">
        <v>1746</v>
      </c>
      <c r="P121" s="76" t="s">
        <v>1746</v>
      </c>
      <c r="Q121" s="76" t="s">
        <v>1746</v>
      </c>
      <c r="R121" s="15" t="s">
        <v>1746</v>
      </c>
      <c r="S121" s="15" t="s">
        <v>1746</v>
      </c>
      <c r="T121" s="36">
        <v>2.7</v>
      </c>
      <c r="U121" s="35" t="s">
        <v>1746</v>
      </c>
      <c r="V121" s="36">
        <v>2.198050282195998</v>
      </c>
      <c r="W121" s="22" t="s">
        <v>1746</v>
      </c>
      <c r="X121" s="24" t="s">
        <v>1746</v>
      </c>
      <c r="Y121" s="15">
        <v>8</v>
      </c>
      <c r="Z121" s="76" t="s">
        <v>1746</v>
      </c>
      <c r="AA121" s="25" t="s">
        <v>1746</v>
      </c>
    </row>
    <row r="122" spans="1:27" x14ac:dyDescent="0.25">
      <c r="A122" s="29">
        <v>121</v>
      </c>
      <c r="B122" s="1" t="s">
        <v>1746</v>
      </c>
      <c r="C122" s="1" t="s">
        <v>90</v>
      </c>
      <c r="D122" s="10">
        <v>43760</v>
      </c>
      <c r="E122" s="7">
        <v>0.37361111111111101</v>
      </c>
      <c r="F122" s="7">
        <v>0.78819444444444497</v>
      </c>
      <c r="G122" s="22">
        <v>1200</v>
      </c>
      <c r="H122" s="22" t="s">
        <v>1746</v>
      </c>
      <c r="I122" s="23" t="s">
        <v>1746</v>
      </c>
      <c r="J122" s="23" t="s">
        <v>1746</v>
      </c>
      <c r="K122" s="23" t="s">
        <v>1746</v>
      </c>
      <c r="L122" s="23">
        <v>0</v>
      </c>
      <c r="M122" s="23" t="s">
        <v>1746</v>
      </c>
      <c r="N122" s="23">
        <v>1.7</v>
      </c>
      <c r="O122" s="76" t="s">
        <v>1746</v>
      </c>
      <c r="P122" s="76" t="s">
        <v>1746</v>
      </c>
      <c r="Q122" s="76" t="s">
        <v>1746</v>
      </c>
      <c r="R122" s="15" t="s">
        <v>1746</v>
      </c>
      <c r="S122" s="15" t="s">
        <v>1746</v>
      </c>
      <c r="T122" s="36">
        <v>6</v>
      </c>
      <c r="U122" s="35" t="s">
        <v>1746</v>
      </c>
      <c r="V122" s="36">
        <v>1.383957585086369</v>
      </c>
      <c r="W122" s="22" t="s">
        <v>1746</v>
      </c>
      <c r="X122" s="24" t="s">
        <v>1746</v>
      </c>
      <c r="Y122" s="15">
        <v>10</v>
      </c>
      <c r="Z122" s="76" t="s">
        <v>1746</v>
      </c>
      <c r="AA122" s="25" t="s">
        <v>1746</v>
      </c>
    </row>
    <row r="123" spans="1:27" x14ac:dyDescent="0.25">
      <c r="A123" s="29">
        <v>122</v>
      </c>
      <c r="B123" s="1" t="s">
        <v>1746</v>
      </c>
      <c r="C123" s="1" t="s">
        <v>90</v>
      </c>
      <c r="D123" s="10">
        <v>43761</v>
      </c>
      <c r="E123" s="7">
        <v>0.36458333333333298</v>
      </c>
      <c r="F123" s="7">
        <v>0.78125</v>
      </c>
      <c r="G123" s="22">
        <v>1200</v>
      </c>
      <c r="H123" s="22" t="s">
        <v>1746</v>
      </c>
      <c r="I123" s="23" t="s">
        <v>1746</v>
      </c>
      <c r="J123" s="23" t="s">
        <v>1746</v>
      </c>
      <c r="K123" s="23" t="s">
        <v>1746</v>
      </c>
      <c r="L123" s="23">
        <v>0</v>
      </c>
      <c r="M123" s="23" t="s">
        <v>1746</v>
      </c>
      <c r="N123" s="23">
        <v>1.5</v>
      </c>
      <c r="O123" s="76" t="s">
        <v>1746</v>
      </c>
      <c r="P123" s="76" t="s">
        <v>1746</v>
      </c>
      <c r="Q123" s="76" t="s">
        <v>1746</v>
      </c>
      <c r="R123" s="15" t="s">
        <v>1746</v>
      </c>
      <c r="S123" s="15" t="s">
        <v>1746</v>
      </c>
      <c r="T123" s="36">
        <v>8.1999999999999993</v>
      </c>
      <c r="U123" s="35" t="s">
        <v>1746</v>
      </c>
      <c r="V123" s="36">
        <v>1.2211390456644433</v>
      </c>
      <c r="W123" s="22" t="s">
        <v>1746</v>
      </c>
      <c r="X123" s="24" t="s">
        <v>1746</v>
      </c>
      <c r="Y123" s="15">
        <v>10</v>
      </c>
      <c r="Z123" s="76" t="s">
        <v>1746</v>
      </c>
      <c r="AA123" s="25" t="s">
        <v>1746</v>
      </c>
    </row>
    <row r="124" spans="1:27" x14ac:dyDescent="0.25">
      <c r="A124" s="29">
        <v>123</v>
      </c>
      <c r="B124" s="1" t="s">
        <v>1746</v>
      </c>
      <c r="C124" s="1" t="s">
        <v>90</v>
      </c>
      <c r="D124" s="10">
        <v>43762</v>
      </c>
      <c r="E124" s="7">
        <v>0.35069444444444398</v>
      </c>
      <c r="F124" s="7">
        <v>0.76736111111111105</v>
      </c>
      <c r="G124" s="22">
        <v>1200</v>
      </c>
      <c r="H124" s="22" t="s">
        <v>1746</v>
      </c>
      <c r="I124" s="23" t="s">
        <v>1746</v>
      </c>
      <c r="J124" s="23" t="s">
        <v>1746</v>
      </c>
      <c r="K124" s="23" t="s">
        <v>1746</v>
      </c>
      <c r="L124" s="23">
        <v>0</v>
      </c>
      <c r="M124" s="23" t="s">
        <v>1746</v>
      </c>
      <c r="N124" s="23">
        <v>1.4</v>
      </c>
      <c r="O124" s="76" t="s">
        <v>1746</v>
      </c>
      <c r="P124" s="76" t="s">
        <v>1746</v>
      </c>
      <c r="Q124" s="76" t="s">
        <v>1746</v>
      </c>
      <c r="R124" s="15" t="s">
        <v>1746</v>
      </c>
      <c r="S124" s="15" t="s">
        <v>1746</v>
      </c>
      <c r="T124" s="36">
        <v>12</v>
      </c>
      <c r="U124" s="35" t="s">
        <v>1746</v>
      </c>
      <c r="V124" s="36">
        <v>1.1397297759534804</v>
      </c>
      <c r="W124" s="22" t="s">
        <v>1746</v>
      </c>
      <c r="X124" s="24" t="s">
        <v>1746</v>
      </c>
      <c r="Y124" s="15">
        <v>10</v>
      </c>
      <c r="Z124" s="76" t="s">
        <v>1746</v>
      </c>
      <c r="AA124" s="25" t="s">
        <v>1746</v>
      </c>
    </row>
    <row r="125" spans="1:27" x14ac:dyDescent="0.25">
      <c r="A125" s="29">
        <v>124</v>
      </c>
      <c r="B125" s="1" t="s">
        <v>1746</v>
      </c>
      <c r="C125" s="1" t="s">
        <v>90</v>
      </c>
      <c r="D125" s="10">
        <v>43763</v>
      </c>
      <c r="E125" s="7">
        <v>0.44444444444444398</v>
      </c>
      <c r="F125" s="7">
        <v>0.86111111111111105</v>
      </c>
      <c r="G125" s="22">
        <v>1200</v>
      </c>
      <c r="H125" s="22" t="s">
        <v>1746</v>
      </c>
      <c r="I125" s="23" t="s">
        <v>1746</v>
      </c>
      <c r="J125" s="23" t="s">
        <v>1746</v>
      </c>
      <c r="K125" s="23" t="s">
        <v>1746</v>
      </c>
      <c r="L125" s="23">
        <v>0</v>
      </c>
      <c r="M125" s="23" t="s">
        <v>1746</v>
      </c>
      <c r="N125" s="23">
        <v>1.4</v>
      </c>
      <c r="O125" s="76" t="s">
        <v>1746</v>
      </c>
      <c r="P125" s="76" t="s">
        <v>1746</v>
      </c>
      <c r="Q125" s="76" t="s">
        <v>1746</v>
      </c>
      <c r="R125" s="15" t="s">
        <v>1746</v>
      </c>
      <c r="S125" s="15" t="s">
        <v>1746</v>
      </c>
      <c r="T125" s="36">
        <v>13</v>
      </c>
      <c r="U125" s="35" t="s">
        <v>1746</v>
      </c>
      <c r="V125" s="36">
        <v>1.1397297759534804</v>
      </c>
      <c r="W125" s="22" t="s">
        <v>1746</v>
      </c>
      <c r="X125" s="24" t="s">
        <v>1746</v>
      </c>
      <c r="Y125" s="15">
        <v>10</v>
      </c>
      <c r="Z125" s="76" t="s">
        <v>1746</v>
      </c>
      <c r="AA125" s="25" t="s">
        <v>1746</v>
      </c>
    </row>
    <row r="126" spans="1:27" x14ac:dyDescent="0.25">
      <c r="A126" s="29">
        <v>125</v>
      </c>
      <c r="B126" s="1" t="s">
        <v>1746</v>
      </c>
      <c r="C126" s="1" t="s">
        <v>90</v>
      </c>
      <c r="D126" s="10">
        <v>43764</v>
      </c>
      <c r="E126" s="7">
        <v>0.34722222222222199</v>
      </c>
      <c r="F126" s="7">
        <v>0.76388888888888895</v>
      </c>
      <c r="G126" s="22">
        <v>1200</v>
      </c>
      <c r="H126" s="22" t="s">
        <v>1746</v>
      </c>
      <c r="I126" s="23" t="s">
        <v>1746</v>
      </c>
      <c r="J126" s="23" t="s">
        <v>1746</v>
      </c>
      <c r="K126" s="23" t="s">
        <v>1746</v>
      </c>
      <c r="L126" s="23">
        <v>0</v>
      </c>
      <c r="M126" s="23" t="s">
        <v>1746</v>
      </c>
      <c r="N126" s="23">
        <v>1.41</v>
      </c>
      <c r="O126" s="76" t="s">
        <v>1746</v>
      </c>
      <c r="P126" s="76" t="s">
        <v>1746</v>
      </c>
      <c r="Q126" s="76" t="s">
        <v>1746</v>
      </c>
      <c r="R126" s="15" t="s">
        <v>1746</v>
      </c>
      <c r="S126" s="15" t="s">
        <v>1746</v>
      </c>
      <c r="T126" s="36">
        <v>12</v>
      </c>
      <c r="U126" s="35" t="s">
        <v>1746</v>
      </c>
      <c r="V126" s="36">
        <v>1.1478707029245767</v>
      </c>
      <c r="W126" s="22" t="s">
        <v>1746</v>
      </c>
      <c r="X126" s="24" t="s">
        <v>1746</v>
      </c>
      <c r="Y126" s="15">
        <v>10</v>
      </c>
      <c r="Z126" s="76" t="s">
        <v>1746</v>
      </c>
      <c r="AA126" s="25" t="s">
        <v>1746</v>
      </c>
    </row>
    <row r="127" spans="1:27" x14ac:dyDescent="0.25">
      <c r="A127" s="29">
        <v>126</v>
      </c>
      <c r="B127" s="1" t="s">
        <v>1746</v>
      </c>
      <c r="C127" s="1" t="s">
        <v>90</v>
      </c>
      <c r="D127" s="10">
        <v>43765</v>
      </c>
      <c r="E127" s="7">
        <v>0.5625</v>
      </c>
      <c r="F127" s="7">
        <v>0.79861111111111105</v>
      </c>
      <c r="G127" s="22">
        <v>1200</v>
      </c>
      <c r="H127" s="22" t="s">
        <v>1746</v>
      </c>
      <c r="I127" s="23" t="s">
        <v>1746</v>
      </c>
      <c r="J127" s="23" t="s">
        <v>1746</v>
      </c>
      <c r="K127" s="23" t="s">
        <v>1746</v>
      </c>
      <c r="L127" s="23">
        <v>0</v>
      </c>
      <c r="M127" s="23" t="s">
        <v>1746</v>
      </c>
      <c r="N127" s="23">
        <v>1.4</v>
      </c>
      <c r="O127" s="76" t="s">
        <v>1746</v>
      </c>
      <c r="P127" s="76" t="s">
        <v>1746</v>
      </c>
      <c r="Q127" s="76" t="s">
        <v>1746</v>
      </c>
      <c r="R127" s="15" t="s">
        <v>1746</v>
      </c>
      <c r="S127" s="15" t="s">
        <v>1746</v>
      </c>
      <c r="T127" s="36">
        <v>5</v>
      </c>
      <c r="U127" s="35" t="s">
        <v>1746</v>
      </c>
      <c r="V127" s="36">
        <v>1.1397297759534804</v>
      </c>
      <c r="W127" s="22" t="s">
        <v>1746</v>
      </c>
      <c r="X127" s="24" t="s">
        <v>1746</v>
      </c>
      <c r="Y127" s="15">
        <v>6</v>
      </c>
      <c r="Z127" s="76" t="s">
        <v>1746</v>
      </c>
      <c r="AA127" s="25" t="s">
        <v>1746</v>
      </c>
    </row>
    <row r="128" spans="1:27" x14ac:dyDescent="0.25">
      <c r="A128" s="29">
        <v>127</v>
      </c>
      <c r="B128" s="1" t="s">
        <v>1746</v>
      </c>
      <c r="C128" s="1" t="s">
        <v>90</v>
      </c>
      <c r="D128" s="10">
        <v>43766</v>
      </c>
      <c r="E128" s="7">
        <v>0.35069444444444398</v>
      </c>
      <c r="F128" s="7">
        <v>0.76736111111111105</v>
      </c>
      <c r="G128" s="22">
        <v>1200</v>
      </c>
      <c r="H128" s="22" t="s">
        <v>1746</v>
      </c>
      <c r="I128" s="23" t="s">
        <v>1746</v>
      </c>
      <c r="J128" s="23" t="s">
        <v>1746</v>
      </c>
      <c r="K128" s="23" t="s">
        <v>1746</v>
      </c>
      <c r="L128" s="23">
        <v>0</v>
      </c>
      <c r="M128" s="23" t="s">
        <v>1746</v>
      </c>
      <c r="N128" s="23">
        <v>1.33</v>
      </c>
      <c r="O128" s="76" t="s">
        <v>1746</v>
      </c>
      <c r="P128" s="76" t="s">
        <v>1746</v>
      </c>
      <c r="Q128" s="76" t="s">
        <v>1746</v>
      </c>
      <c r="R128" s="15" t="s">
        <v>1746</v>
      </c>
      <c r="S128" s="15" t="s">
        <v>1746</v>
      </c>
      <c r="T128" s="36">
        <v>6</v>
      </c>
      <c r="U128" s="35" t="s">
        <v>1746</v>
      </c>
      <c r="V128" s="36">
        <v>1.0827432871558065</v>
      </c>
      <c r="W128" s="22" t="s">
        <v>1746</v>
      </c>
      <c r="X128" s="24" t="s">
        <v>1746</v>
      </c>
      <c r="Y128" s="15">
        <v>10</v>
      </c>
      <c r="Z128" s="76" t="s">
        <v>1746</v>
      </c>
      <c r="AA128" s="25" t="s">
        <v>1746</v>
      </c>
    </row>
    <row r="129" spans="1:27" x14ac:dyDescent="0.25">
      <c r="A129" s="29">
        <v>128</v>
      </c>
      <c r="B129" s="1" t="s">
        <v>1746</v>
      </c>
      <c r="C129" s="1" t="s">
        <v>90</v>
      </c>
      <c r="D129" s="10">
        <v>43767</v>
      </c>
      <c r="E129" s="7">
        <v>0.51736111111111105</v>
      </c>
      <c r="F129" s="7">
        <v>0.76736111111111105</v>
      </c>
      <c r="G129" s="22">
        <v>1200</v>
      </c>
      <c r="H129" s="22" t="s">
        <v>1746</v>
      </c>
      <c r="I129" s="23" t="s">
        <v>1746</v>
      </c>
      <c r="J129" s="23" t="s">
        <v>1746</v>
      </c>
      <c r="K129" s="23" t="s">
        <v>1746</v>
      </c>
      <c r="L129" s="23">
        <v>0</v>
      </c>
      <c r="M129" s="23" t="s">
        <v>1746</v>
      </c>
      <c r="N129" s="23">
        <v>1.42</v>
      </c>
      <c r="O129" s="76" t="s">
        <v>1746</v>
      </c>
      <c r="P129" s="76" t="s">
        <v>1746</v>
      </c>
      <c r="Q129" s="76" t="s">
        <v>1746</v>
      </c>
      <c r="R129" s="15" t="s">
        <v>1746</v>
      </c>
      <c r="S129" s="15" t="s">
        <v>1746</v>
      </c>
      <c r="T129" s="36">
        <v>6</v>
      </c>
      <c r="U129" s="35" t="s">
        <v>1746</v>
      </c>
      <c r="V129" s="36">
        <v>1.1560116298956731</v>
      </c>
      <c r="W129" s="22" t="s">
        <v>1746</v>
      </c>
      <c r="X129" s="24" t="s">
        <v>1746</v>
      </c>
      <c r="Y129" s="15">
        <v>4</v>
      </c>
      <c r="Z129" s="76" t="s">
        <v>1746</v>
      </c>
      <c r="AA129" s="25" t="s">
        <v>1746</v>
      </c>
    </row>
    <row r="130" spans="1:27" x14ac:dyDescent="0.25">
      <c r="A130" s="29">
        <v>129</v>
      </c>
      <c r="B130" s="1" t="s">
        <v>1746</v>
      </c>
      <c r="C130" s="1" t="s">
        <v>522</v>
      </c>
      <c r="D130" s="10">
        <v>43768</v>
      </c>
      <c r="E130" s="7">
        <v>0.34375</v>
      </c>
      <c r="F130" s="7">
        <v>0.76041666666666696</v>
      </c>
      <c r="G130" s="22">
        <v>1200</v>
      </c>
      <c r="H130" s="22" t="s">
        <v>1746</v>
      </c>
      <c r="I130" s="23" t="s">
        <v>1746</v>
      </c>
      <c r="J130" s="23" t="s">
        <v>1746</v>
      </c>
      <c r="K130" s="23" t="s">
        <v>1746</v>
      </c>
      <c r="L130" s="23">
        <v>0</v>
      </c>
      <c r="M130" s="23" t="s">
        <v>1746</v>
      </c>
      <c r="N130" s="23">
        <v>0.8</v>
      </c>
      <c r="O130" s="76" t="s">
        <v>1746</v>
      </c>
      <c r="P130" s="76" t="s">
        <v>1746</v>
      </c>
      <c r="Q130" s="76" t="s">
        <v>1746</v>
      </c>
      <c r="R130" s="15" t="s">
        <v>1746</v>
      </c>
      <c r="S130" s="15" t="s">
        <v>1746</v>
      </c>
      <c r="T130" s="36">
        <v>18</v>
      </c>
      <c r="U130" s="35" t="s">
        <v>1746</v>
      </c>
      <c r="V130" s="36">
        <v>0.65127415768770314</v>
      </c>
      <c r="W130" s="22" t="s">
        <v>1746</v>
      </c>
      <c r="X130" s="24" t="s">
        <v>1746</v>
      </c>
      <c r="Y130" s="15">
        <v>10</v>
      </c>
      <c r="Z130" s="76" t="s">
        <v>1746</v>
      </c>
      <c r="AA130" s="25" t="s">
        <v>1746</v>
      </c>
    </row>
    <row r="131" spans="1:27" x14ac:dyDescent="0.25">
      <c r="A131" s="29">
        <v>130</v>
      </c>
      <c r="B131" s="1" t="s">
        <v>1746</v>
      </c>
      <c r="C131" s="1" t="s">
        <v>522</v>
      </c>
      <c r="D131" s="10">
        <v>43769</v>
      </c>
      <c r="E131" s="7">
        <v>0.35763888888888901</v>
      </c>
      <c r="F131" s="7">
        <v>0.77430555555555503</v>
      </c>
      <c r="G131" s="22">
        <v>1200</v>
      </c>
      <c r="H131" s="22" t="s">
        <v>1746</v>
      </c>
      <c r="I131" s="23" t="s">
        <v>1746</v>
      </c>
      <c r="J131" s="23" t="s">
        <v>1746</v>
      </c>
      <c r="K131" s="23" t="s">
        <v>1746</v>
      </c>
      <c r="L131" s="23">
        <v>0</v>
      </c>
      <c r="M131" s="23" t="s">
        <v>1746</v>
      </c>
      <c r="N131" s="23">
        <v>0.6</v>
      </c>
      <c r="O131" s="76" t="s">
        <v>1746</v>
      </c>
      <c r="P131" s="76" t="s">
        <v>1746</v>
      </c>
      <c r="Q131" s="76" t="s">
        <v>1746</v>
      </c>
      <c r="R131" s="15" t="s">
        <v>1746</v>
      </c>
      <c r="S131" s="15" t="s">
        <v>1746</v>
      </c>
      <c r="T131" s="36">
        <v>26</v>
      </c>
      <c r="U131" s="35" t="s">
        <v>1746</v>
      </c>
      <c r="V131" s="36">
        <v>0.48845561826577727</v>
      </c>
      <c r="W131" s="22" t="s">
        <v>1746</v>
      </c>
      <c r="X131" s="24" t="s">
        <v>1746</v>
      </c>
      <c r="Y131" s="15">
        <v>10</v>
      </c>
      <c r="Z131" s="76" t="s">
        <v>1746</v>
      </c>
      <c r="AA131" s="25" t="s">
        <v>1746</v>
      </c>
    </row>
    <row r="132" spans="1:27" x14ac:dyDescent="0.25">
      <c r="A132" s="29">
        <v>131</v>
      </c>
      <c r="B132" s="1" t="s">
        <v>1746</v>
      </c>
      <c r="C132" s="1" t="s">
        <v>90</v>
      </c>
      <c r="D132" s="10">
        <v>43770</v>
      </c>
      <c r="E132" s="7">
        <v>0.40625</v>
      </c>
      <c r="F132" s="7">
        <v>0.82291666666666696</v>
      </c>
      <c r="G132" s="22">
        <v>1200</v>
      </c>
      <c r="H132" s="22" t="s">
        <v>1746</v>
      </c>
      <c r="I132" s="23" t="s">
        <v>1746</v>
      </c>
      <c r="J132" s="23" t="s">
        <v>1746</v>
      </c>
      <c r="K132" s="23" t="s">
        <v>1746</v>
      </c>
      <c r="L132" s="23">
        <v>0</v>
      </c>
      <c r="M132" s="23" t="s">
        <v>1746</v>
      </c>
      <c r="N132" s="23">
        <v>1.7</v>
      </c>
      <c r="O132" s="76" t="s">
        <v>1746</v>
      </c>
      <c r="P132" s="76" t="s">
        <v>1746</v>
      </c>
      <c r="Q132" s="76" t="s">
        <v>1746</v>
      </c>
      <c r="R132" s="15" t="s">
        <v>1746</v>
      </c>
      <c r="S132" s="15" t="s">
        <v>1746</v>
      </c>
      <c r="T132" s="36">
        <v>16</v>
      </c>
      <c r="U132" s="35" t="s">
        <v>1746</v>
      </c>
      <c r="V132" s="36">
        <v>1.383957585086369</v>
      </c>
      <c r="W132" s="22" t="s">
        <v>1746</v>
      </c>
      <c r="X132" s="24" t="s">
        <v>1746</v>
      </c>
      <c r="Y132" s="15">
        <v>10</v>
      </c>
      <c r="Z132" s="76" t="s">
        <v>1746</v>
      </c>
      <c r="AA132" s="25" t="s">
        <v>1746</v>
      </c>
    </row>
    <row r="133" spans="1:27" x14ac:dyDescent="0.25">
      <c r="A133" s="29">
        <v>132</v>
      </c>
      <c r="B133" s="1" t="s">
        <v>1746</v>
      </c>
      <c r="C133" s="1" t="s">
        <v>90</v>
      </c>
      <c r="D133" s="10">
        <v>43771</v>
      </c>
      <c r="E133" s="7">
        <v>0.35416666666666702</v>
      </c>
      <c r="F133" s="7">
        <v>0.77083333333333304</v>
      </c>
      <c r="G133" s="22">
        <v>1200</v>
      </c>
      <c r="H133" s="22" t="s">
        <v>1746</v>
      </c>
      <c r="I133" s="23" t="s">
        <v>1746</v>
      </c>
      <c r="J133" s="23" t="s">
        <v>1746</v>
      </c>
      <c r="K133" s="23" t="s">
        <v>1746</v>
      </c>
      <c r="L133" s="23">
        <v>0</v>
      </c>
      <c r="M133" s="23" t="s">
        <v>1746</v>
      </c>
      <c r="N133" s="23">
        <v>3.98</v>
      </c>
      <c r="O133" s="76" t="s">
        <v>1746</v>
      </c>
      <c r="P133" s="76" t="s">
        <v>1746</v>
      </c>
      <c r="Q133" s="76" t="s">
        <v>1746</v>
      </c>
      <c r="R133" s="15" t="s">
        <v>1746</v>
      </c>
      <c r="S133" s="15" t="s">
        <v>1746</v>
      </c>
      <c r="T133" s="36">
        <v>10</v>
      </c>
      <c r="U133" s="35" t="s">
        <v>1746</v>
      </c>
      <c r="V133" s="36">
        <v>3.2400889344963231</v>
      </c>
      <c r="W133" s="22" t="s">
        <v>1746</v>
      </c>
      <c r="X133" s="24" t="s">
        <v>1746</v>
      </c>
      <c r="Y133" s="15">
        <v>10</v>
      </c>
      <c r="Z133" s="76" t="s">
        <v>1746</v>
      </c>
      <c r="AA133" s="25" t="s">
        <v>1746</v>
      </c>
    </row>
    <row r="134" spans="1:27" x14ac:dyDescent="0.25">
      <c r="A134" s="29">
        <v>133</v>
      </c>
      <c r="B134" s="1" t="s">
        <v>1746</v>
      </c>
      <c r="C134" s="1" t="s">
        <v>90</v>
      </c>
      <c r="D134" s="10">
        <v>43772</v>
      </c>
      <c r="E134" s="7">
        <v>0.35763888888888901</v>
      </c>
      <c r="F134" s="7">
        <v>0.77430555555555503</v>
      </c>
      <c r="G134" s="22">
        <v>1200</v>
      </c>
      <c r="H134" s="22" t="s">
        <v>1746</v>
      </c>
      <c r="I134" s="23" t="s">
        <v>1746</v>
      </c>
      <c r="J134" s="23" t="s">
        <v>1746</v>
      </c>
      <c r="K134" s="23" t="s">
        <v>1746</v>
      </c>
      <c r="L134" s="23">
        <v>0</v>
      </c>
      <c r="M134" s="23" t="s">
        <v>1746</v>
      </c>
      <c r="N134" s="23">
        <v>4</v>
      </c>
      <c r="O134" s="76" t="s">
        <v>1746</v>
      </c>
      <c r="P134" s="76" t="s">
        <v>1746</v>
      </c>
      <c r="Q134" s="76" t="s">
        <v>1746</v>
      </c>
      <c r="R134" s="15" t="s">
        <v>1746</v>
      </c>
      <c r="S134" s="15" t="s">
        <v>1746</v>
      </c>
      <c r="T134" s="36">
        <v>14</v>
      </c>
      <c r="U134" s="35" t="s">
        <v>1746</v>
      </c>
      <c r="V134" s="36">
        <v>3.2563707884385154</v>
      </c>
      <c r="W134" s="22" t="s">
        <v>1746</v>
      </c>
      <c r="X134" s="24" t="s">
        <v>1746</v>
      </c>
      <c r="Y134" s="15">
        <v>10</v>
      </c>
      <c r="Z134" s="76" t="s">
        <v>1746</v>
      </c>
      <c r="AA134" s="25" t="s">
        <v>1746</v>
      </c>
    </row>
    <row r="135" spans="1:27" x14ac:dyDescent="0.25">
      <c r="A135" s="29">
        <v>134</v>
      </c>
      <c r="B135" s="1" t="s">
        <v>1746</v>
      </c>
      <c r="C135" s="1" t="s">
        <v>522</v>
      </c>
      <c r="D135" s="10">
        <v>43774</v>
      </c>
      <c r="E135" s="7">
        <v>0.34375</v>
      </c>
      <c r="F135" s="7">
        <v>0.76041666666666696</v>
      </c>
      <c r="G135" s="22">
        <v>1200</v>
      </c>
      <c r="H135" s="22" t="s">
        <v>1746</v>
      </c>
      <c r="I135" s="23" t="s">
        <v>1746</v>
      </c>
      <c r="J135" s="23" t="s">
        <v>1746</v>
      </c>
      <c r="K135" s="23" t="s">
        <v>1746</v>
      </c>
      <c r="L135" s="23">
        <v>0</v>
      </c>
      <c r="M135" s="23" t="s">
        <v>1746</v>
      </c>
      <c r="N135" s="23">
        <v>1.29</v>
      </c>
      <c r="O135" s="76" t="s">
        <v>1746</v>
      </c>
      <c r="P135" s="76" t="s">
        <v>1746</v>
      </c>
      <c r="Q135" s="76" t="s">
        <v>1746</v>
      </c>
      <c r="R135" s="15" t="s">
        <v>1746</v>
      </c>
      <c r="S135" s="15" t="s">
        <v>1746</v>
      </c>
      <c r="T135" s="36">
        <v>25</v>
      </c>
      <c r="U135" s="35" t="s">
        <v>1746</v>
      </c>
      <c r="V135" s="36">
        <v>1.0501795792714212</v>
      </c>
      <c r="W135" s="22" t="s">
        <v>1746</v>
      </c>
      <c r="X135" s="24" t="s">
        <v>1746</v>
      </c>
      <c r="Y135" s="15">
        <v>10</v>
      </c>
      <c r="Z135" s="76" t="s">
        <v>1746</v>
      </c>
      <c r="AA135" s="25" t="s">
        <v>1746</v>
      </c>
    </row>
    <row r="136" spans="1:27" x14ac:dyDescent="0.25">
      <c r="A136" s="29">
        <v>135</v>
      </c>
      <c r="B136" s="1" t="s">
        <v>1746</v>
      </c>
      <c r="C136" s="1" t="s">
        <v>90</v>
      </c>
      <c r="D136" s="10">
        <v>43775</v>
      </c>
      <c r="E136" s="7">
        <v>0.44097222222222199</v>
      </c>
      <c r="F136" s="7">
        <v>0.77430555555555503</v>
      </c>
      <c r="G136" s="22">
        <v>1200</v>
      </c>
      <c r="H136" s="22" t="s">
        <v>1746</v>
      </c>
      <c r="I136" s="23" t="s">
        <v>1746</v>
      </c>
      <c r="J136" s="23" t="s">
        <v>1746</v>
      </c>
      <c r="K136" s="23" t="s">
        <v>1746</v>
      </c>
      <c r="L136" s="23">
        <v>0</v>
      </c>
      <c r="M136" s="23" t="s">
        <v>1746</v>
      </c>
      <c r="N136" s="23">
        <v>3.4</v>
      </c>
      <c r="O136" s="76" t="s">
        <v>1746</v>
      </c>
      <c r="P136" s="76" t="s">
        <v>1746</v>
      </c>
      <c r="Q136" s="76" t="s">
        <v>1746</v>
      </c>
      <c r="R136" s="15" t="s">
        <v>1746</v>
      </c>
      <c r="S136" s="15" t="s">
        <v>1746</v>
      </c>
      <c r="T136" s="36">
        <v>10</v>
      </c>
      <c r="U136" s="35" t="s">
        <v>1746</v>
      </c>
      <c r="V136" s="36">
        <v>2.767915170172738</v>
      </c>
      <c r="W136" s="22" t="s">
        <v>1746</v>
      </c>
      <c r="X136" s="24" t="s">
        <v>1746</v>
      </c>
      <c r="Y136" s="15">
        <v>8</v>
      </c>
      <c r="Z136" s="76" t="s">
        <v>1746</v>
      </c>
      <c r="AA136" s="25" t="s">
        <v>1746</v>
      </c>
    </row>
    <row r="137" spans="1:27" x14ac:dyDescent="0.25">
      <c r="A137" s="29">
        <v>136</v>
      </c>
      <c r="B137" s="1" t="s">
        <v>1746</v>
      </c>
      <c r="C137" s="1" t="s">
        <v>90</v>
      </c>
      <c r="D137" s="10">
        <v>43776</v>
      </c>
      <c r="E137" s="7">
        <v>0.37152777777777801</v>
      </c>
      <c r="F137" s="7">
        <v>0.78819444444444497</v>
      </c>
      <c r="G137" s="22">
        <v>1200</v>
      </c>
      <c r="H137" s="22" t="s">
        <v>1746</v>
      </c>
      <c r="I137" s="23" t="s">
        <v>1746</v>
      </c>
      <c r="J137" s="23" t="s">
        <v>1746</v>
      </c>
      <c r="K137" s="23" t="s">
        <v>1746</v>
      </c>
      <c r="L137" s="23">
        <v>0</v>
      </c>
      <c r="M137" s="23" t="s">
        <v>1746</v>
      </c>
      <c r="N137" s="23">
        <v>3.49</v>
      </c>
      <c r="O137" s="76" t="s">
        <v>1746</v>
      </c>
      <c r="P137" s="76" t="s">
        <v>1746</v>
      </c>
      <c r="Q137" s="76" t="s">
        <v>1746</v>
      </c>
      <c r="R137" s="15" t="s">
        <v>1746</v>
      </c>
      <c r="S137" s="15" t="s">
        <v>1746</v>
      </c>
      <c r="T137" s="36">
        <v>12</v>
      </c>
      <c r="U137" s="35" t="s">
        <v>1746</v>
      </c>
      <c r="V137" s="36">
        <v>2.8411835129126048</v>
      </c>
      <c r="W137" s="22" t="s">
        <v>1746</v>
      </c>
      <c r="X137" s="24" t="s">
        <v>1746</v>
      </c>
      <c r="Y137" s="15">
        <v>10</v>
      </c>
      <c r="Z137" s="76" t="s">
        <v>1746</v>
      </c>
      <c r="AA137" s="25" t="s">
        <v>1746</v>
      </c>
    </row>
    <row r="138" spans="1:27" x14ac:dyDescent="0.25">
      <c r="A138" s="29">
        <v>137</v>
      </c>
      <c r="B138" s="1" t="s">
        <v>1746</v>
      </c>
      <c r="C138" s="1" t="s">
        <v>90</v>
      </c>
      <c r="D138" s="10">
        <v>43777</v>
      </c>
      <c r="E138" s="7">
        <v>0.34375</v>
      </c>
      <c r="F138" s="7">
        <v>0.76041666666666696</v>
      </c>
      <c r="G138" s="22">
        <v>1200</v>
      </c>
      <c r="H138" s="22" t="s">
        <v>1746</v>
      </c>
      <c r="I138" s="23" t="s">
        <v>1746</v>
      </c>
      <c r="J138" s="23" t="s">
        <v>1746</v>
      </c>
      <c r="K138" s="23" t="s">
        <v>1746</v>
      </c>
      <c r="L138" s="23">
        <v>0</v>
      </c>
      <c r="M138" s="23" t="s">
        <v>1746</v>
      </c>
      <c r="N138" s="23">
        <v>2.9</v>
      </c>
      <c r="O138" s="76" t="s">
        <v>1746</v>
      </c>
      <c r="P138" s="76" t="s">
        <v>1746</v>
      </c>
      <c r="Q138" s="76" t="s">
        <v>1746</v>
      </c>
      <c r="R138" s="15" t="s">
        <v>1746</v>
      </c>
      <c r="S138" s="15" t="s">
        <v>1746</v>
      </c>
      <c r="T138" s="36">
        <v>13</v>
      </c>
      <c r="U138" s="35" t="s">
        <v>1746</v>
      </c>
      <c r="V138" s="36">
        <v>2.3608688216179239</v>
      </c>
      <c r="W138" s="22" t="s">
        <v>1746</v>
      </c>
      <c r="X138" s="24" t="s">
        <v>1746</v>
      </c>
      <c r="Y138" s="15">
        <v>10</v>
      </c>
      <c r="Z138" s="76" t="s">
        <v>1746</v>
      </c>
      <c r="AA138" s="25" t="s">
        <v>1746</v>
      </c>
    </row>
    <row r="139" spans="1:27" x14ac:dyDescent="0.25">
      <c r="A139" s="29">
        <v>138</v>
      </c>
      <c r="B139" s="1" t="s">
        <v>1746</v>
      </c>
      <c r="C139" s="1" t="s">
        <v>90</v>
      </c>
      <c r="D139" s="10">
        <v>43778</v>
      </c>
      <c r="E139" s="7">
        <v>0.33680555555555602</v>
      </c>
      <c r="F139" s="7">
        <v>0.75347222222222199</v>
      </c>
      <c r="G139" s="22">
        <v>1200</v>
      </c>
      <c r="H139" s="22" t="s">
        <v>1746</v>
      </c>
      <c r="I139" s="23" t="s">
        <v>1746</v>
      </c>
      <c r="J139" s="23" t="s">
        <v>1746</v>
      </c>
      <c r="K139" s="23" t="s">
        <v>1746</v>
      </c>
      <c r="L139" s="23">
        <v>0</v>
      </c>
      <c r="M139" s="23" t="s">
        <v>1746</v>
      </c>
      <c r="N139" s="23">
        <v>2.9</v>
      </c>
      <c r="O139" s="76" t="s">
        <v>1746</v>
      </c>
      <c r="P139" s="76" t="s">
        <v>1746</v>
      </c>
      <c r="Q139" s="76" t="s">
        <v>1746</v>
      </c>
      <c r="R139" s="15" t="s">
        <v>1746</v>
      </c>
      <c r="S139" s="15" t="s">
        <v>1746</v>
      </c>
      <c r="T139" s="36">
        <v>15</v>
      </c>
      <c r="U139" s="35" t="s">
        <v>1746</v>
      </c>
      <c r="V139" s="36">
        <v>2.3608688216179239</v>
      </c>
      <c r="W139" s="22" t="s">
        <v>1746</v>
      </c>
      <c r="X139" s="24" t="s">
        <v>1746</v>
      </c>
      <c r="Y139" s="15">
        <v>10</v>
      </c>
      <c r="Z139" s="76" t="s">
        <v>1746</v>
      </c>
      <c r="AA139" s="25" t="s">
        <v>1746</v>
      </c>
    </row>
    <row r="140" spans="1:27" x14ac:dyDescent="0.25">
      <c r="A140" s="29">
        <v>139</v>
      </c>
      <c r="B140" s="1" t="s">
        <v>1746</v>
      </c>
      <c r="C140" s="1" t="s">
        <v>90</v>
      </c>
      <c r="D140" s="10">
        <v>43779</v>
      </c>
      <c r="E140" s="7">
        <v>0.33680555555555602</v>
      </c>
      <c r="F140" s="7">
        <v>0.75347222222222199</v>
      </c>
      <c r="G140" s="22">
        <v>1200</v>
      </c>
      <c r="H140" s="22" t="s">
        <v>1746</v>
      </c>
      <c r="I140" s="23" t="s">
        <v>1746</v>
      </c>
      <c r="J140" s="23" t="s">
        <v>1746</v>
      </c>
      <c r="K140" s="23" t="s">
        <v>1746</v>
      </c>
      <c r="L140" s="23">
        <v>0</v>
      </c>
      <c r="M140" s="23" t="s">
        <v>1746</v>
      </c>
      <c r="N140" s="23">
        <v>2.2999999999999998</v>
      </c>
      <c r="O140" s="76" t="s">
        <v>1746</v>
      </c>
      <c r="P140" s="76" t="s">
        <v>1746</v>
      </c>
      <c r="Q140" s="76" t="s">
        <v>1746</v>
      </c>
      <c r="R140" s="15" t="s">
        <v>1746</v>
      </c>
      <c r="S140" s="15" t="s">
        <v>1746</v>
      </c>
      <c r="T140" s="36">
        <v>16</v>
      </c>
      <c r="U140" s="35" t="s">
        <v>1746</v>
      </c>
      <c r="V140" s="36">
        <v>1.8724132033521463</v>
      </c>
      <c r="W140" s="22" t="s">
        <v>1746</v>
      </c>
      <c r="X140" s="24" t="s">
        <v>1746</v>
      </c>
      <c r="Y140" s="15">
        <v>10</v>
      </c>
      <c r="Z140" s="76" t="s">
        <v>1746</v>
      </c>
      <c r="AA140" s="25" t="s">
        <v>1746</v>
      </c>
    </row>
    <row r="141" spans="1:27" x14ac:dyDescent="0.25">
      <c r="A141" s="29">
        <v>140</v>
      </c>
      <c r="B141" s="1" t="s">
        <v>1746</v>
      </c>
      <c r="C141" s="1" t="s">
        <v>3213</v>
      </c>
      <c r="D141" s="10">
        <v>43780</v>
      </c>
      <c r="E141" s="7">
        <v>0.33333333333333298</v>
      </c>
      <c r="F141" s="7">
        <v>0.83333333333333304</v>
      </c>
      <c r="G141" s="22">
        <v>1200</v>
      </c>
      <c r="H141" s="22" t="s">
        <v>1746</v>
      </c>
      <c r="I141" s="23" t="s">
        <v>1746</v>
      </c>
      <c r="J141" s="23" t="s">
        <v>1746</v>
      </c>
      <c r="K141" s="23" t="s">
        <v>1746</v>
      </c>
      <c r="L141" s="23">
        <v>0</v>
      </c>
      <c r="M141" s="23" t="s">
        <v>1746</v>
      </c>
      <c r="N141" s="23">
        <v>2.8</v>
      </c>
      <c r="O141" s="76" t="s">
        <v>1746</v>
      </c>
      <c r="P141" s="76" t="s">
        <v>1746</v>
      </c>
      <c r="Q141" s="76" t="s">
        <v>1746</v>
      </c>
      <c r="R141" s="15" t="s">
        <v>1746</v>
      </c>
      <c r="S141" s="15" t="s">
        <v>1746</v>
      </c>
      <c r="T141" s="36">
        <v>11</v>
      </c>
      <c r="U141" s="35" t="s">
        <v>1746</v>
      </c>
      <c r="V141" s="36">
        <v>2.2794595519069607</v>
      </c>
      <c r="W141" s="22" t="s">
        <v>1746</v>
      </c>
      <c r="X141" s="24" t="s">
        <v>1746</v>
      </c>
      <c r="Y141" s="15">
        <v>10</v>
      </c>
      <c r="Z141" s="76" t="s">
        <v>1746</v>
      </c>
      <c r="AA141" s="25" t="s">
        <v>1746</v>
      </c>
    </row>
    <row r="142" spans="1:27" x14ac:dyDescent="0.25">
      <c r="A142" s="29">
        <v>141</v>
      </c>
      <c r="B142" s="1" t="s">
        <v>1746</v>
      </c>
      <c r="C142" s="1" t="s">
        <v>90</v>
      </c>
      <c r="D142" s="10">
        <v>43781</v>
      </c>
      <c r="E142" s="7">
        <v>0.34375</v>
      </c>
      <c r="F142" s="7">
        <v>0.76041666666666696</v>
      </c>
      <c r="G142" s="22">
        <v>1200</v>
      </c>
      <c r="H142" s="22" t="s">
        <v>1746</v>
      </c>
      <c r="I142" s="23" t="s">
        <v>1746</v>
      </c>
      <c r="J142" s="23" t="s">
        <v>1746</v>
      </c>
      <c r="K142" s="23" t="s">
        <v>1746</v>
      </c>
      <c r="L142" s="23">
        <v>0</v>
      </c>
      <c r="M142" s="23" t="s">
        <v>1746</v>
      </c>
      <c r="N142" s="23">
        <v>2.7</v>
      </c>
      <c r="O142" s="76" t="s">
        <v>1746</v>
      </c>
      <c r="P142" s="76" t="s">
        <v>1746</v>
      </c>
      <c r="Q142" s="76" t="s">
        <v>1746</v>
      </c>
      <c r="R142" s="15" t="s">
        <v>1746</v>
      </c>
      <c r="S142" s="15" t="s">
        <v>1746</v>
      </c>
      <c r="T142" s="36">
        <v>15</v>
      </c>
      <c r="U142" s="35" t="s">
        <v>1746</v>
      </c>
      <c r="V142" s="36">
        <v>2.198050282195998</v>
      </c>
      <c r="W142" s="22" t="s">
        <v>1746</v>
      </c>
      <c r="X142" s="24" t="s">
        <v>1746</v>
      </c>
      <c r="Y142" s="15">
        <v>10</v>
      </c>
      <c r="Z142" s="76" t="s">
        <v>1746</v>
      </c>
      <c r="AA142" s="25" t="s">
        <v>1746</v>
      </c>
    </row>
    <row r="143" spans="1:27" x14ac:dyDescent="0.25">
      <c r="A143" s="29">
        <v>142</v>
      </c>
      <c r="B143" s="1" t="s">
        <v>1746</v>
      </c>
      <c r="C143" s="1" t="s">
        <v>90</v>
      </c>
      <c r="D143" s="10">
        <v>43782</v>
      </c>
      <c r="E143" s="7">
        <v>0.32291666666666702</v>
      </c>
      <c r="F143" s="7">
        <v>0.73958333333333304</v>
      </c>
      <c r="G143" s="22">
        <v>1200</v>
      </c>
      <c r="H143" s="22" t="s">
        <v>1746</v>
      </c>
      <c r="I143" s="23" t="s">
        <v>1746</v>
      </c>
      <c r="J143" s="23" t="s">
        <v>1746</v>
      </c>
      <c r="K143" s="23" t="s">
        <v>1746</v>
      </c>
      <c r="L143" s="23">
        <v>0</v>
      </c>
      <c r="M143" s="23" t="s">
        <v>1746</v>
      </c>
      <c r="N143" s="23">
        <v>2.8</v>
      </c>
      <c r="O143" s="76" t="s">
        <v>1746</v>
      </c>
      <c r="P143" s="76" t="s">
        <v>1746</v>
      </c>
      <c r="Q143" s="76" t="s">
        <v>1746</v>
      </c>
      <c r="R143" s="15" t="s">
        <v>1746</v>
      </c>
      <c r="S143" s="15" t="s">
        <v>1746</v>
      </c>
      <c r="T143" s="36">
        <v>11</v>
      </c>
      <c r="U143" s="35" t="s">
        <v>1746</v>
      </c>
      <c r="V143" s="36">
        <v>2.2794595519069607</v>
      </c>
      <c r="W143" s="22" t="s">
        <v>1746</v>
      </c>
      <c r="X143" s="24" t="s">
        <v>1746</v>
      </c>
      <c r="Y143" s="15">
        <v>10</v>
      </c>
      <c r="Z143" s="76" t="s">
        <v>1746</v>
      </c>
      <c r="AA143" s="25" t="s">
        <v>1746</v>
      </c>
    </row>
    <row r="144" spans="1:27" x14ac:dyDescent="0.25">
      <c r="A144" s="29">
        <v>143</v>
      </c>
      <c r="B144" s="1" t="s">
        <v>1746</v>
      </c>
      <c r="C144" s="1" t="s">
        <v>90</v>
      </c>
      <c r="D144" s="10">
        <v>43783</v>
      </c>
      <c r="E144" s="7">
        <v>0.32291666666666702</v>
      </c>
      <c r="F144" s="7">
        <v>0.73958333333333304</v>
      </c>
      <c r="G144" s="22">
        <v>1200</v>
      </c>
      <c r="H144" s="22" t="s">
        <v>1746</v>
      </c>
      <c r="I144" s="23" t="s">
        <v>1746</v>
      </c>
      <c r="J144" s="23" t="s">
        <v>1746</v>
      </c>
      <c r="K144" s="23" t="s">
        <v>1746</v>
      </c>
      <c r="L144" s="23">
        <v>1.1000000000000001</v>
      </c>
      <c r="M144" s="23" t="s">
        <v>1746</v>
      </c>
      <c r="N144" s="23">
        <v>2.73</v>
      </c>
      <c r="O144" s="76" t="s">
        <v>1746</v>
      </c>
      <c r="P144" s="76" t="s">
        <v>1746</v>
      </c>
      <c r="Q144" s="76" t="s">
        <v>1746</v>
      </c>
      <c r="R144" s="15" t="s">
        <v>1746</v>
      </c>
      <c r="S144" s="15" t="s">
        <v>1746</v>
      </c>
      <c r="T144" s="36">
        <v>11</v>
      </c>
      <c r="U144" s="35" t="s">
        <v>1746</v>
      </c>
      <c r="V144" s="36">
        <v>1.3269710962886951</v>
      </c>
      <c r="W144" s="22" t="s">
        <v>1746</v>
      </c>
      <c r="X144" s="24" t="s">
        <v>1746</v>
      </c>
      <c r="Y144" s="15">
        <v>10</v>
      </c>
      <c r="Z144" s="76" t="s">
        <v>1746</v>
      </c>
      <c r="AA144" s="25" t="s">
        <v>1746</v>
      </c>
    </row>
    <row r="145" spans="1:27" x14ac:dyDescent="0.25">
      <c r="A145" s="29">
        <v>144</v>
      </c>
      <c r="B145" s="1" t="s">
        <v>1746</v>
      </c>
      <c r="C145" s="1" t="s">
        <v>1858</v>
      </c>
      <c r="D145" s="10">
        <v>43784</v>
      </c>
      <c r="E145" s="7" t="s">
        <v>1746</v>
      </c>
      <c r="F145" s="7" t="s">
        <v>1746</v>
      </c>
      <c r="G145" s="22">
        <v>1200</v>
      </c>
      <c r="H145" s="22" t="s">
        <v>1746</v>
      </c>
      <c r="I145" s="23" t="s">
        <v>1746</v>
      </c>
      <c r="J145" s="23" t="s">
        <v>1746</v>
      </c>
      <c r="K145" s="23" t="s">
        <v>1746</v>
      </c>
      <c r="L145" s="23">
        <v>0</v>
      </c>
      <c r="M145" s="23" t="s">
        <v>1746</v>
      </c>
      <c r="N145" s="23">
        <v>3.2</v>
      </c>
      <c r="O145" s="76" t="s">
        <v>1746</v>
      </c>
      <c r="P145" s="76" t="s">
        <v>1746</v>
      </c>
      <c r="Q145" s="76" t="s">
        <v>1746</v>
      </c>
      <c r="R145" s="15" t="s">
        <v>1746</v>
      </c>
      <c r="S145" s="15" t="s">
        <v>1746</v>
      </c>
      <c r="T145" s="36">
        <v>6</v>
      </c>
      <c r="U145" s="35" t="s">
        <v>1746</v>
      </c>
      <c r="V145" s="36">
        <v>2.6050966307508125</v>
      </c>
      <c r="W145" s="22" t="s">
        <v>1746</v>
      </c>
      <c r="X145" s="24" t="s">
        <v>1746</v>
      </c>
      <c r="Y145" s="15">
        <v>8</v>
      </c>
      <c r="Z145" s="76" t="s">
        <v>1746</v>
      </c>
      <c r="AA145" s="25" t="s">
        <v>1746</v>
      </c>
    </row>
    <row r="146" spans="1:27" x14ac:dyDescent="0.25">
      <c r="A146" s="29">
        <v>145</v>
      </c>
      <c r="B146" s="1" t="s">
        <v>1746</v>
      </c>
      <c r="C146" s="1" t="s">
        <v>90</v>
      </c>
      <c r="D146" s="10">
        <v>43784</v>
      </c>
      <c r="E146" s="7" t="s">
        <v>1746</v>
      </c>
      <c r="F146" s="7" t="s">
        <v>1746</v>
      </c>
      <c r="G146" s="22">
        <v>1200</v>
      </c>
      <c r="H146" s="22" t="s">
        <v>1746</v>
      </c>
      <c r="I146" s="23" t="s">
        <v>1746</v>
      </c>
      <c r="J146" s="23" t="s">
        <v>1746</v>
      </c>
      <c r="K146" s="23" t="s">
        <v>1746</v>
      </c>
      <c r="L146" s="23">
        <v>1.1000000000000001</v>
      </c>
      <c r="M146" s="23" t="s">
        <v>1746</v>
      </c>
      <c r="N146" s="23">
        <v>2.8</v>
      </c>
      <c r="O146" s="76" t="s">
        <v>1746</v>
      </c>
      <c r="P146" s="76" t="s">
        <v>1746</v>
      </c>
      <c r="Q146" s="76" t="s">
        <v>1746</v>
      </c>
      <c r="R146" s="15" t="s">
        <v>1746</v>
      </c>
      <c r="S146" s="15" t="s">
        <v>1746</v>
      </c>
      <c r="T146" s="36">
        <v>10</v>
      </c>
      <c r="U146" s="35" t="s">
        <v>1746</v>
      </c>
      <c r="V146" s="36">
        <v>1.3839575850863688</v>
      </c>
      <c r="W146" s="22" t="s">
        <v>1746</v>
      </c>
      <c r="X146" s="24" t="s">
        <v>1746</v>
      </c>
      <c r="Y146" s="15">
        <v>8</v>
      </c>
      <c r="Z146" s="76" t="s">
        <v>1746</v>
      </c>
      <c r="AA146" s="25" t="s">
        <v>1746</v>
      </c>
    </row>
    <row r="147" spans="1:27" x14ac:dyDescent="0.25">
      <c r="A147" s="29">
        <v>146</v>
      </c>
      <c r="B147" s="1" t="s">
        <v>1746</v>
      </c>
      <c r="C147" s="1" t="s">
        <v>3211</v>
      </c>
      <c r="D147" s="10">
        <v>43785</v>
      </c>
      <c r="E147" s="7" t="s">
        <v>1746</v>
      </c>
      <c r="F147" s="7" t="s">
        <v>1746</v>
      </c>
      <c r="G147" s="22">
        <v>1200</v>
      </c>
      <c r="H147" s="22" t="s">
        <v>1746</v>
      </c>
      <c r="I147" s="23" t="s">
        <v>1746</v>
      </c>
      <c r="J147" s="23" t="s">
        <v>1746</v>
      </c>
      <c r="K147" s="23" t="s">
        <v>1746</v>
      </c>
      <c r="L147" s="23">
        <v>0</v>
      </c>
      <c r="M147" s="23" t="s">
        <v>1746</v>
      </c>
      <c r="N147" s="23">
        <v>5.5</v>
      </c>
      <c r="O147" s="76" t="s">
        <v>1746</v>
      </c>
      <c r="P147" s="76" t="s">
        <v>1746</v>
      </c>
      <c r="Q147" s="76" t="s">
        <v>1746</v>
      </c>
      <c r="R147" s="15" t="s">
        <v>1746</v>
      </c>
      <c r="S147" s="15" t="s">
        <v>1746</v>
      </c>
      <c r="T147" s="36">
        <v>1.3</v>
      </c>
      <c r="U147" s="35" t="s">
        <v>1746</v>
      </c>
      <c r="V147" s="36">
        <v>4.4775098341029587</v>
      </c>
      <c r="W147" s="22" t="s">
        <v>1746</v>
      </c>
      <c r="X147" s="24" t="s">
        <v>1746</v>
      </c>
      <c r="Y147" s="15">
        <v>8</v>
      </c>
      <c r="Z147" s="76" t="s">
        <v>1746</v>
      </c>
      <c r="AA147" s="25" t="s">
        <v>1746</v>
      </c>
    </row>
    <row r="148" spans="1:27" x14ac:dyDescent="0.25">
      <c r="A148" s="29">
        <v>147</v>
      </c>
      <c r="B148" s="1" t="s">
        <v>1746</v>
      </c>
      <c r="C148" s="1" t="s">
        <v>90</v>
      </c>
      <c r="D148" s="10">
        <v>43785</v>
      </c>
      <c r="E148" s="7" t="s">
        <v>1746</v>
      </c>
      <c r="F148" s="7" t="s">
        <v>1746</v>
      </c>
      <c r="G148" s="22">
        <v>1200</v>
      </c>
      <c r="H148" s="22" t="s">
        <v>1746</v>
      </c>
      <c r="I148" s="23" t="s">
        <v>1746</v>
      </c>
      <c r="J148" s="23" t="s">
        <v>1746</v>
      </c>
      <c r="K148" s="23" t="s">
        <v>1746</v>
      </c>
      <c r="L148" s="23">
        <v>0.4</v>
      </c>
      <c r="M148" s="23" t="s">
        <v>1746</v>
      </c>
      <c r="N148" s="23">
        <v>2.7</v>
      </c>
      <c r="O148" s="76" t="s">
        <v>1746</v>
      </c>
      <c r="P148" s="76" t="s">
        <v>1746</v>
      </c>
      <c r="Q148" s="76" t="s">
        <v>1746</v>
      </c>
      <c r="R148" s="15" t="s">
        <v>1746</v>
      </c>
      <c r="S148" s="15" t="s">
        <v>1746</v>
      </c>
      <c r="T148" s="36">
        <v>9</v>
      </c>
      <c r="U148" s="35" t="s">
        <v>1746</v>
      </c>
      <c r="V148" s="36">
        <v>1.8724132033521466</v>
      </c>
      <c r="W148" s="22" t="s">
        <v>1746</v>
      </c>
      <c r="X148" s="24" t="s">
        <v>1746</v>
      </c>
      <c r="Y148" s="15">
        <v>10</v>
      </c>
      <c r="Z148" s="76" t="s">
        <v>1746</v>
      </c>
      <c r="AA148" s="25" t="s">
        <v>1746</v>
      </c>
    </row>
    <row r="149" spans="1:27" x14ac:dyDescent="0.25">
      <c r="A149" s="29">
        <v>148</v>
      </c>
      <c r="B149" s="1" t="s">
        <v>1746</v>
      </c>
      <c r="C149" s="1" t="s">
        <v>1760</v>
      </c>
      <c r="D149" s="10">
        <v>43786</v>
      </c>
      <c r="E149" s="7">
        <v>0.375</v>
      </c>
      <c r="F149" s="7">
        <v>0.70833333333333304</v>
      </c>
      <c r="G149" s="22">
        <v>1200</v>
      </c>
      <c r="H149" s="22" t="s">
        <v>1746</v>
      </c>
      <c r="I149" s="23" t="s">
        <v>1746</v>
      </c>
      <c r="J149" s="23" t="s">
        <v>1746</v>
      </c>
      <c r="K149" s="23" t="s">
        <v>1746</v>
      </c>
      <c r="L149" s="23">
        <v>0.5</v>
      </c>
      <c r="M149" s="23" t="s">
        <v>1746</v>
      </c>
      <c r="N149" s="23">
        <v>3.3</v>
      </c>
      <c r="O149" s="76" t="s">
        <v>1746</v>
      </c>
      <c r="P149" s="76" t="s">
        <v>1746</v>
      </c>
      <c r="Q149" s="76" t="s">
        <v>1746</v>
      </c>
      <c r="R149" s="15" t="s">
        <v>1746</v>
      </c>
      <c r="S149" s="15" t="s">
        <v>1746</v>
      </c>
      <c r="T149" s="36">
        <v>0.2</v>
      </c>
      <c r="U149" s="35" t="s">
        <v>1746</v>
      </c>
      <c r="V149" s="36">
        <v>2.2794595519069607</v>
      </c>
      <c r="W149" s="22" t="s">
        <v>1746</v>
      </c>
      <c r="X149" s="24" t="s">
        <v>1746</v>
      </c>
      <c r="Y149" s="15">
        <v>8</v>
      </c>
      <c r="Z149" s="76" t="s">
        <v>1746</v>
      </c>
      <c r="AA149" s="25" t="s">
        <v>1746</v>
      </c>
    </row>
    <row r="150" spans="1:27" x14ac:dyDescent="0.25">
      <c r="A150" s="29">
        <v>149</v>
      </c>
      <c r="B150" s="1" t="s">
        <v>1746</v>
      </c>
      <c r="C150" s="1" t="s">
        <v>90</v>
      </c>
      <c r="D150" s="10">
        <v>43786</v>
      </c>
      <c r="E150" s="7">
        <v>0.31597222222222199</v>
      </c>
      <c r="F150" s="7">
        <v>0.73263888888888895</v>
      </c>
      <c r="G150" s="22">
        <v>1200</v>
      </c>
      <c r="H150" s="22" t="s">
        <v>1746</v>
      </c>
      <c r="I150" s="23" t="s">
        <v>1746</v>
      </c>
      <c r="J150" s="23" t="s">
        <v>1746</v>
      </c>
      <c r="K150" s="23" t="s">
        <v>1746</v>
      </c>
      <c r="L150" s="23">
        <v>0.2</v>
      </c>
      <c r="M150" s="23" t="s">
        <v>1746</v>
      </c>
      <c r="N150" s="23">
        <v>2.84</v>
      </c>
      <c r="O150" s="76" t="s">
        <v>1746</v>
      </c>
      <c r="P150" s="76" t="s">
        <v>1746</v>
      </c>
      <c r="Q150" s="76" t="s">
        <v>1746</v>
      </c>
      <c r="R150" s="15" t="s">
        <v>1746</v>
      </c>
      <c r="S150" s="15" t="s">
        <v>1746</v>
      </c>
      <c r="T150" s="36">
        <v>8</v>
      </c>
      <c r="U150" s="35" t="s">
        <v>1746</v>
      </c>
      <c r="V150" s="36">
        <v>2.1492047203694198</v>
      </c>
      <c r="W150" s="22" t="s">
        <v>1746</v>
      </c>
      <c r="X150" s="24" t="s">
        <v>1746</v>
      </c>
      <c r="Y150" s="15">
        <v>10</v>
      </c>
      <c r="Z150" s="76" t="s">
        <v>1746</v>
      </c>
      <c r="AA150" s="25" t="s">
        <v>1746</v>
      </c>
    </row>
    <row r="151" spans="1:27" x14ac:dyDescent="0.25">
      <c r="A151" s="29">
        <v>150</v>
      </c>
      <c r="B151" s="1" t="s">
        <v>1746</v>
      </c>
      <c r="C151" s="1" t="s">
        <v>90</v>
      </c>
      <c r="D151" s="10">
        <v>43787</v>
      </c>
      <c r="E151" s="7">
        <v>0.31944444444444398</v>
      </c>
      <c r="F151" s="7">
        <v>0.73611111111111105</v>
      </c>
      <c r="G151" s="22">
        <v>1200</v>
      </c>
      <c r="H151" s="22" t="s">
        <v>1746</v>
      </c>
      <c r="I151" s="23" t="s">
        <v>1746</v>
      </c>
      <c r="J151" s="23" t="s">
        <v>1746</v>
      </c>
      <c r="K151" s="23" t="s">
        <v>1746</v>
      </c>
      <c r="L151" s="23">
        <v>0.23</v>
      </c>
      <c r="M151" s="23" t="s">
        <v>1746</v>
      </c>
      <c r="N151" s="23">
        <v>2.86</v>
      </c>
      <c r="O151" s="76" t="s">
        <v>1746</v>
      </c>
      <c r="P151" s="76" t="s">
        <v>1746</v>
      </c>
      <c r="Q151" s="76" t="s">
        <v>1746</v>
      </c>
      <c r="R151" s="15" t="s">
        <v>1746</v>
      </c>
      <c r="S151" s="15" t="s">
        <v>1746</v>
      </c>
      <c r="T151" s="36">
        <v>9</v>
      </c>
      <c r="U151" s="35" t="s">
        <v>1746</v>
      </c>
      <c r="V151" s="36">
        <v>2.1410637933983239</v>
      </c>
      <c r="W151" s="22" t="s">
        <v>1746</v>
      </c>
      <c r="X151" s="24" t="s">
        <v>1746</v>
      </c>
      <c r="Y151" s="15">
        <v>10</v>
      </c>
      <c r="Z151" s="76" t="s">
        <v>1746</v>
      </c>
      <c r="AA151" s="25" t="s">
        <v>1746</v>
      </c>
    </row>
    <row r="152" spans="1:27" x14ac:dyDescent="0.25">
      <c r="A152" s="29">
        <v>151</v>
      </c>
      <c r="B152" s="1" t="s">
        <v>1746</v>
      </c>
      <c r="C152" s="1" t="s">
        <v>1760</v>
      </c>
      <c r="D152" s="10">
        <v>43788</v>
      </c>
      <c r="E152" s="7">
        <v>0.33333333333333298</v>
      </c>
      <c r="F152" s="7">
        <v>0.66666666666666696</v>
      </c>
      <c r="G152" s="22">
        <v>1200</v>
      </c>
      <c r="H152" s="22" t="s">
        <v>1746</v>
      </c>
      <c r="I152" s="23" t="s">
        <v>1746</v>
      </c>
      <c r="J152" s="23" t="s">
        <v>1746</v>
      </c>
      <c r="K152" s="23" t="s">
        <v>1746</v>
      </c>
      <c r="L152" s="23">
        <v>0.4</v>
      </c>
      <c r="M152" s="23" t="s">
        <v>1746</v>
      </c>
      <c r="N152" s="23">
        <v>3.8</v>
      </c>
      <c r="O152" s="76" t="s">
        <v>1746</v>
      </c>
      <c r="P152" s="76" t="s">
        <v>1746</v>
      </c>
      <c r="Q152" s="76" t="s">
        <v>1746</v>
      </c>
      <c r="R152" s="15" t="s">
        <v>1746</v>
      </c>
      <c r="S152" s="15" t="s">
        <v>1746</v>
      </c>
      <c r="T152" s="36">
        <v>0.9</v>
      </c>
      <c r="U152" s="35" t="s">
        <v>1746</v>
      </c>
      <c r="V152" s="36">
        <v>2.767915170172738</v>
      </c>
      <c r="W152" s="22" t="s">
        <v>1746</v>
      </c>
      <c r="X152" s="24" t="s">
        <v>1746</v>
      </c>
      <c r="Y152" s="15">
        <v>8</v>
      </c>
      <c r="Z152" s="76" t="s">
        <v>1746</v>
      </c>
      <c r="AA152" s="25" t="s">
        <v>1746</v>
      </c>
    </row>
    <row r="153" spans="1:27" x14ac:dyDescent="0.25">
      <c r="A153" s="29">
        <v>152</v>
      </c>
      <c r="B153" s="1" t="s">
        <v>1746</v>
      </c>
      <c r="C153" s="1" t="s">
        <v>90</v>
      </c>
      <c r="D153" s="10">
        <v>43788</v>
      </c>
      <c r="E153" s="7">
        <v>0.36111111111111099</v>
      </c>
      <c r="F153" s="7">
        <v>0.77777777777777801</v>
      </c>
      <c r="G153" s="22">
        <v>1200</v>
      </c>
      <c r="H153" s="22" t="s">
        <v>1746</v>
      </c>
      <c r="I153" s="23" t="s">
        <v>1746</v>
      </c>
      <c r="J153" s="23" t="s">
        <v>1746</v>
      </c>
      <c r="K153" s="23" t="s">
        <v>1746</v>
      </c>
      <c r="L153" s="23">
        <v>0.21</v>
      </c>
      <c r="M153" s="23" t="s">
        <v>1746</v>
      </c>
      <c r="N153" s="23">
        <v>2.89</v>
      </c>
      <c r="O153" s="76" t="s">
        <v>1746</v>
      </c>
      <c r="P153" s="76" t="s">
        <v>1746</v>
      </c>
      <c r="Q153" s="76" t="s">
        <v>1746</v>
      </c>
      <c r="R153" s="15" t="s">
        <v>1746</v>
      </c>
      <c r="S153" s="15" t="s">
        <v>1746</v>
      </c>
      <c r="T153" s="36">
        <v>8</v>
      </c>
      <c r="U153" s="35" t="s">
        <v>1746</v>
      </c>
      <c r="V153" s="36">
        <v>2.1817684282538057</v>
      </c>
      <c r="W153" s="22" t="s">
        <v>1746</v>
      </c>
      <c r="X153" s="24" t="s">
        <v>1746</v>
      </c>
      <c r="Y153" s="15">
        <v>10</v>
      </c>
      <c r="Z153" s="76" t="s">
        <v>1746</v>
      </c>
      <c r="AA153" s="25" t="s">
        <v>1746</v>
      </c>
    </row>
    <row r="154" spans="1:27" x14ac:dyDescent="0.25">
      <c r="A154" s="29">
        <v>153</v>
      </c>
      <c r="B154" s="1" t="s">
        <v>1746</v>
      </c>
      <c r="C154" s="1" t="s">
        <v>1760</v>
      </c>
      <c r="D154" s="10">
        <v>43789</v>
      </c>
      <c r="E154" s="7">
        <v>0.34027777777777801</v>
      </c>
      <c r="F154" s="7">
        <v>0.67361111111111105</v>
      </c>
      <c r="G154" s="22">
        <v>1200</v>
      </c>
      <c r="H154" s="22" t="s">
        <v>1746</v>
      </c>
      <c r="I154" s="23" t="s">
        <v>1746</v>
      </c>
      <c r="J154" s="23" t="s">
        <v>1746</v>
      </c>
      <c r="K154" s="23" t="s">
        <v>1746</v>
      </c>
      <c r="L154" s="23">
        <v>0.2</v>
      </c>
      <c r="M154" s="23" t="s">
        <v>1746</v>
      </c>
      <c r="N154" s="23">
        <v>3</v>
      </c>
      <c r="O154" s="76" t="s">
        <v>1746</v>
      </c>
      <c r="P154" s="76" t="s">
        <v>1746</v>
      </c>
      <c r="Q154" s="76" t="s">
        <v>1746</v>
      </c>
      <c r="R154" s="15" t="s">
        <v>1746</v>
      </c>
      <c r="S154" s="15" t="s">
        <v>1746</v>
      </c>
      <c r="T154" s="36">
        <v>4.5999999999999996</v>
      </c>
      <c r="U154" s="35" t="s">
        <v>1746</v>
      </c>
      <c r="V154" s="36">
        <v>2.2794595519069607</v>
      </c>
      <c r="W154" s="22" t="s">
        <v>1746</v>
      </c>
      <c r="X154" s="24" t="s">
        <v>1746</v>
      </c>
      <c r="Y154" s="15">
        <v>8</v>
      </c>
      <c r="Z154" s="76" t="s">
        <v>1746</v>
      </c>
      <c r="AA154" s="25" t="s">
        <v>1746</v>
      </c>
    </row>
    <row r="155" spans="1:27" x14ac:dyDescent="0.25">
      <c r="A155" s="29">
        <v>154</v>
      </c>
      <c r="B155" s="1" t="s">
        <v>1746</v>
      </c>
      <c r="C155" s="1" t="s">
        <v>90</v>
      </c>
      <c r="D155" s="10">
        <v>43789</v>
      </c>
      <c r="E155" s="7">
        <v>0.35416666666666702</v>
      </c>
      <c r="F155" s="7">
        <v>0.79166666666666696</v>
      </c>
      <c r="G155" s="22">
        <v>1200</v>
      </c>
      <c r="H155" s="22" t="s">
        <v>1746</v>
      </c>
      <c r="I155" s="23" t="s">
        <v>1746</v>
      </c>
      <c r="J155" s="23" t="s">
        <v>1746</v>
      </c>
      <c r="K155" s="23" t="s">
        <v>1746</v>
      </c>
      <c r="L155" s="23">
        <v>0.23</v>
      </c>
      <c r="M155" s="23" t="s">
        <v>1746</v>
      </c>
      <c r="N155" s="23">
        <v>2.86</v>
      </c>
      <c r="O155" s="76" t="s">
        <v>1746</v>
      </c>
      <c r="P155" s="76" t="s">
        <v>1746</v>
      </c>
      <c r="Q155" s="76" t="s">
        <v>1746</v>
      </c>
      <c r="R155" s="15" t="s">
        <v>1746</v>
      </c>
      <c r="S155" s="15" t="s">
        <v>1746</v>
      </c>
      <c r="T155" s="36">
        <v>8</v>
      </c>
      <c r="U155" s="35" t="s">
        <v>1746</v>
      </c>
      <c r="V155" s="36">
        <v>2.1410637933983239</v>
      </c>
      <c r="W155" s="22" t="s">
        <v>1746</v>
      </c>
      <c r="X155" s="24" t="s">
        <v>1746</v>
      </c>
      <c r="Y155" s="15">
        <v>10</v>
      </c>
      <c r="Z155" s="76" t="s">
        <v>1746</v>
      </c>
      <c r="AA155" s="25" t="s">
        <v>1746</v>
      </c>
    </row>
    <row r="156" spans="1:27" x14ac:dyDescent="0.25">
      <c r="A156" s="29">
        <v>155</v>
      </c>
      <c r="B156" s="1" t="s">
        <v>1746</v>
      </c>
      <c r="C156" s="1" t="s">
        <v>90</v>
      </c>
      <c r="D156" s="10">
        <v>43790</v>
      </c>
      <c r="E156" s="7">
        <v>0.32638888888888901</v>
      </c>
      <c r="F156" s="7">
        <v>0.65972222222222199</v>
      </c>
      <c r="G156" s="22">
        <v>1200</v>
      </c>
      <c r="H156" s="22" t="s">
        <v>1746</v>
      </c>
      <c r="I156" s="23" t="s">
        <v>1746</v>
      </c>
      <c r="J156" s="23" t="s">
        <v>1746</v>
      </c>
      <c r="K156" s="23" t="s">
        <v>1746</v>
      </c>
      <c r="L156" s="23">
        <v>0.33</v>
      </c>
      <c r="M156" s="23" t="s">
        <v>1746</v>
      </c>
      <c r="N156" s="23">
        <v>2.83</v>
      </c>
      <c r="O156" s="76" t="s">
        <v>1746</v>
      </c>
      <c r="P156" s="76" t="s">
        <v>1746</v>
      </c>
      <c r="Q156" s="76" t="s">
        <v>1746</v>
      </c>
      <c r="R156" s="15" t="s">
        <v>1746</v>
      </c>
      <c r="S156" s="15" t="s">
        <v>1746</v>
      </c>
      <c r="T156" s="36">
        <v>6</v>
      </c>
      <c r="U156" s="35" t="s">
        <v>1746</v>
      </c>
      <c r="V156" s="36">
        <v>2.0352317427740725</v>
      </c>
      <c r="W156" s="22" t="s">
        <v>1746</v>
      </c>
      <c r="X156" s="24" t="s">
        <v>1746</v>
      </c>
      <c r="Y156" s="15">
        <v>8</v>
      </c>
      <c r="Z156" s="76" t="s">
        <v>1746</v>
      </c>
      <c r="AA156" s="25" t="s">
        <v>1746</v>
      </c>
    </row>
    <row r="157" spans="1:27" x14ac:dyDescent="0.25">
      <c r="A157" s="29">
        <v>156</v>
      </c>
      <c r="B157" s="1" t="s">
        <v>1746</v>
      </c>
      <c r="C157" s="1" t="s">
        <v>1760</v>
      </c>
      <c r="D157" s="10">
        <v>43790</v>
      </c>
      <c r="E157" s="7">
        <v>0.34027777777777801</v>
      </c>
      <c r="F157" s="7">
        <v>0.67361111111111105</v>
      </c>
      <c r="G157" s="22">
        <v>1200</v>
      </c>
      <c r="H157" s="22" t="s">
        <v>1746</v>
      </c>
      <c r="I157" s="23" t="s">
        <v>1746</v>
      </c>
      <c r="J157" s="23" t="s">
        <v>1746</v>
      </c>
      <c r="K157" s="23" t="s">
        <v>1746</v>
      </c>
      <c r="L157" s="23">
        <v>0.3</v>
      </c>
      <c r="M157" s="23" t="s">
        <v>1746</v>
      </c>
      <c r="N157" s="23">
        <v>3.2</v>
      </c>
      <c r="O157" s="76" t="s">
        <v>1746</v>
      </c>
      <c r="P157" s="76" t="s">
        <v>1746</v>
      </c>
      <c r="Q157" s="76" t="s">
        <v>1746</v>
      </c>
      <c r="R157" s="15" t="s">
        <v>1746</v>
      </c>
      <c r="S157" s="15" t="s">
        <v>1746</v>
      </c>
      <c r="T157" s="36">
        <v>5.4</v>
      </c>
      <c r="U157" s="35" t="s">
        <v>1746</v>
      </c>
      <c r="V157" s="36">
        <v>2.3608688216179239</v>
      </c>
      <c r="W157" s="22" t="s">
        <v>1746</v>
      </c>
      <c r="X157" s="24" t="s">
        <v>1746</v>
      </c>
      <c r="Y157" s="15">
        <v>8</v>
      </c>
      <c r="Z157" s="76" t="s">
        <v>1746</v>
      </c>
      <c r="AA157" s="25" t="s">
        <v>1746</v>
      </c>
    </row>
    <row r="158" spans="1:27" x14ac:dyDescent="0.25">
      <c r="A158" s="29">
        <v>157</v>
      </c>
      <c r="B158" s="1" t="s">
        <v>1746</v>
      </c>
      <c r="C158" s="1" t="s">
        <v>90</v>
      </c>
      <c r="D158" s="10">
        <v>43791</v>
      </c>
      <c r="E158" s="7">
        <v>0.33333333333333298</v>
      </c>
      <c r="F158" s="7">
        <v>0.75</v>
      </c>
      <c r="G158" s="22">
        <v>1200</v>
      </c>
      <c r="H158" s="22" t="s">
        <v>1746</v>
      </c>
      <c r="I158" s="23" t="s">
        <v>1746</v>
      </c>
      <c r="J158" s="23" t="s">
        <v>1746</v>
      </c>
      <c r="K158" s="23" t="s">
        <v>1746</v>
      </c>
      <c r="L158" s="23">
        <v>0.28000000000000003</v>
      </c>
      <c r="M158" s="23" t="s">
        <v>1746</v>
      </c>
      <c r="N158" s="23">
        <v>2.87</v>
      </c>
      <c r="O158" s="76" t="s">
        <v>1746</v>
      </c>
      <c r="P158" s="76" t="s">
        <v>1746</v>
      </c>
      <c r="Q158" s="76" t="s">
        <v>1746</v>
      </c>
      <c r="R158" s="15" t="s">
        <v>1746</v>
      </c>
      <c r="S158" s="15" t="s">
        <v>1746</v>
      </c>
      <c r="T158" s="36">
        <v>8</v>
      </c>
      <c r="U158" s="35" t="s">
        <v>1746</v>
      </c>
      <c r="V158" s="36">
        <v>2.1085000855139389</v>
      </c>
      <c r="W158" s="22" t="s">
        <v>1746</v>
      </c>
      <c r="X158" s="24" t="s">
        <v>1746</v>
      </c>
      <c r="Y158" s="15">
        <v>10</v>
      </c>
      <c r="Z158" s="76" t="s">
        <v>1746</v>
      </c>
      <c r="AA158" s="25" t="s">
        <v>1746</v>
      </c>
    </row>
    <row r="159" spans="1:27" x14ac:dyDescent="0.25">
      <c r="A159" s="29">
        <v>158</v>
      </c>
      <c r="B159" s="1" t="s">
        <v>1746</v>
      </c>
      <c r="C159" s="1" t="s">
        <v>1795</v>
      </c>
      <c r="D159" s="10">
        <v>43791</v>
      </c>
      <c r="E159" s="7">
        <v>0.48958333333333298</v>
      </c>
      <c r="F159" s="7">
        <v>0.86458333333333304</v>
      </c>
      <c r="G159" s="22">
        <v>1200</v>
      </c>
      <c r="H159" s="22" t="s">
        <v>1746</v>
      </c>
      <c r="I159" s="23" t="s">
        <v>1746</v>
      </c>
      <c r="J159" s="23" t="s">
        <v>1746</v>
      </c>
      <c r="K159" s="23" t="s">
        <v>1746</v>
      </c>
      <c r="L159" s="23">
        <v>0</v>
      </c>
      <c r="M159" s="23" t="s">
        <v>1746</v>
      </c>
      <c r="N159" s="23">
        <v>3.2</v>
      </c>
      <c r="O159" s="76" t="s">
        <v>1746</v>
      </c>
      <c r="P159" s="76" t="s">
        <v>1746</v>
      </c>
      <c r="Q159" s="76" t="s">
        <v>1746</v>
      </c>
      <c r="R159" s="15" t="s">
        <v>1746</v>
      </c>
      <c r="S159" s="15" t="s">
        <v>1746</v>
      </c>
      <c r="T159" s="36">
        <v>6</v>
      </c>
      <c r="U159" s="35" t="s">
        <v>1746</v>
      </c>
      <c r="V159" s="36">
        <v>2.6050966307508125</v>
      </c>
      <c r="W159" s="22" t="s">
        <v>1746</v>
      </c>
      <c r="X159" s="24" t="s">
        <v>1746</v>
      </c>
      <c r="Y159" s="15">
        <v>8</v>
      </c>
      <c r="Z159" s="76" t="s">
        <v>1746</v>
      </c>
      <c r="AA159" s="25" t="s">
        <v>1746</v>
      </c>
    </row>
    <row r="160" spans="1:27" x14ac:dyDescent="0.25">
      <c r="A160" s="29">
        <v>159</v>
      </c>
      <c r="B160" s="1" t="s">
        <v>1746</v>
      </c>
      <c r="C160" s="1" t="s">
        <v>90</v>
      </c>
      <c r="D160" s="10">
        <v>43792</v>
      </c>
      <c r="E160" s="7">
        <v>0.32638888888888901</v>
      </c>
      <c r="F160" s="7">
        <v>0.74305555555555503</v>
      </c>
      <c r="G160" s="22">
        <v>1200</v>
      </c>
      <c r="H160" s="22" t="s">
        <v>1746</v>
      </c>
      <c r="I160" s="23" t="s">
        <v>1746</v>
      </c>
      <c r="J160" s="23" t="s">
        <v>1746</v>
      </c>
      <c r="K160" s="23" t="s">
        <v>1746</v>
      </c>
      <c r="L160" s="23">
        <v>0.26</v>
      </c>
      <c r="M160" s="23" t="s">
        <v>1746</v>
      </c>
      <c r="N160" s="23">
        <v>2.5</v>
      </c>
      <c r="O160" s="76" t="s">
        <v>1746</v>
      </c>
      <c r="P160" s="76" t="s">
        <v>1746</v>
      </c>
      <c r="Q160" s="76" t="s">
        <v>1746</v>
      </c>
      <c r="R160" s="15" t="s">
        <v>1746</v>
      </c>
      <c r="S160" s="15" t="s">
        <v>1746</v>
      </c>
      <c r="T160" s="36">
        <v>8</v>
      </c>
      <c r="U160" s="35" t="s">
        <v>1746</v>
      </c>
      <c r="V160" s="36">
        <v>1.8235676415255688</v>
      </c>
      <c r="W160" s="22" t="s">
        <v>1746</v>
      </c>
      <c r="X160" s="24" t="s">
        <v>1746</v>
      </c>
      <c r="Y160" s="15">
        <v>10</v>
      </c>
      <c r="Z160" s="76" t="s">
        <v>1746</v>
      </c>
      <c r="AA160" s="25" t="s">
        <v>1746</v>
      </c>
    </row>
    <row r="161" spans="1:27" x14ac:dyDescent="0.25">
      <c r="A161" s="29">
        <v>160</v>
      </c>
      <c r="B161" s="1" t="s">
        <v>1746</v>
      </c>
      <c r="C161" s="1" t="s">
        <v>1760</v>
      </c>
      <c r="D161" s="10">
        <v>43792</v>
      </c>
      <c r="E161" s="7">
        <v>0.33333333333333298</v>
      </c>
      <c r="F161" s="7">
        <v>0.66666666666666696</v>
      </c>
      <c r="G161" s="22">
        <v>1200</v>
      </c>
      <c r="H161" s="22" t="s">
        <v>1746</v>
      </c>
      <c r="I161" s="23" t="s">
        <v>1746</v>
      </c>
      <c r="J161" s="23" t="s">
        <v>1746</v>
      </c>
      <c r="K161" s="23" t="s">
        <v>1746</v>
      </c>
      <c r="L161" s="23">
        <v>0.3</v>
      </c>
      <c r="M161" s="23" t="s">
        <v>1746</v>
      </c>
      <c r="N161" s="23">
        <v>2.6</v>
      </c>
      <c r="O161" s="76" t="s">
        <v>1746</v>
      </c>
      <c r="P161" s="76" t="s">
        <v>1746</v>
      </c>
      <c r="Q161" s="76" t="s">
        <v>1746</v>
      </c>
      <c r="R161" s="15" t="s">
        <v>1746</v>
      </c>
      <c r="S161" s="15" t="s">
        <v>1746</v>
      </c>
      <c r="T161" s="36">
        <v>4.8</v>
      </c>
      <c r="U161" s="35" t="s">
        <v>1746</v>
      </c>
      <c r="V161" s="36">
        <v>1.8724132033521466</v>
      </c>
      <c r="W161" s="22" t="s">
        <v>1746</v>
      </c>
      <c r="X161" s="24" t="s">
        <v>1746</v>
      </c>
      <c r="Y161" s="15">
        <v>8</v>
      </c>
      <c r="Z161" s="76" t="s">
        <v>1746</v>
      </c>
      <c r="AA161" s="25" t="s">
        <v>1746</v>
      </c>
    </row>
    <row r="162" spans="1:27" x14ac:dyDescent="0.25">
      <c r="A162" s="29">
        <v>161</v>
      </c>
      <c r="B162" s="1" t="s">
        <v>1746</v>
      </c>
      <c r="C162" s="1" t="s">
        <v>90</v>
      </c>
      <c r="D162" s="10">
        <v>43793</v>
      </c>
      <c r="E162" s="7">
        <v>0.3125</v>
      </c>
      <c r="F162" s="7">
        <v>0.72916666666666696</v>
      </c>
      <c r="G162" s="22">
        <v>1200</v>
      </c>
      <c r="H162" s="22" t="s">
        <v>1746</v>
      </c>
      <c r="I162" s="23" t="s">
        <v>1746</v>
      </c>
      <c r="J162" s="23" t="s">
        <v>1746</v>
      </c>
      <c r="K162" s="23" t="s">
        <v>1746</v>
      </c>
      <c r="L162" s="23">
        <v>0.26</v>
      </c>
      <c r="M162" s="23" t="s">
        <v>1746</v>
      </c>
      <c r="N162" s="23">
        <v>2.73</v>
      </c>
      <c r="O162" s="76" t="s">
        <v>1746</v>
      </c>
      <c r="P162" s="76" t="s">
        <v>1746</v>
      </c>
      <c r="Q162" s="76" t="s">
        <v>1746</v>
      </c>
      <c r="R162" s="15" t="s">
        <v>1746</v>
      </c>
      <c r="S162" s="15" t="s">
        <v>1746</v>
      </c>
      <c r="T162" s="36">
        <v>7</v>
      </c>
      <c r="U162" s="35" t="s">
        <v>1746</v>
      </c>
      <c r="V162" s="36">
        <v>2.010808961860783</v>
      </c>
      <c r="W162" s="22" t="s">
        <v>1746</v>
      </c>
      <c r="X162" s="24" t="s">
        <v>1746</v>
      </c>
      <c r="Y162" s="15">
        <v>10</v>
      </c>
      <c r="Z162" s="76" t="s">
        <v>1746</v>
      </c>
      <c r="AA162" s="25" t="s">
        <v>1746</v>
      </c>
    </row>
    <row r="163" spans="1:27" x14ac:dyDescent="0.25">
      <c r="A163" s="29">
        <v>162</v>
      </c>
      <c r="B163" s="1" t="s">
        <v>1746</v>
      </c>
      <c r="C163" s="1" t="s">
        <v>1760</v>
      </c>
      <c r="D163" s="10">
        <v>43793</v>
      </c>
      <c r="E163" s="7">
        <v>0.33333333333333298</v>
      </c>
      <c r="F163" s="7">
        <v>0.66666666666666696</v>
      </c>
      <c r="G163" s="22">
        <v>1200</v>
      </c>
      <c r="H163" s="22" t="s">
        <v>1746</v>
      </c>
      <c r="I163" s="23" t="s">
        <v>1746</v>
      </c>
      <c r="J163" s="23" t="s">
        <v>1746</v>
      </c>
      <c r="K163" s="23" t="s">
        <v>1746</v>
      </c>
      <c r="L163" s="23">
        <v>0</v>
      </c>
      <c r="M163" s="23" t="s">
        <v>1746</v>
      </c>
      <c r="N163" s="23">
        <v>2.75</v>
      </c>
      <c r="O163" s="76" t="s">
        <v>1746</v>
      </c>
      <c r="P163" s="76" t="s">
        <v>1746</v>
      </c>
      <c r="Q163" s="76" t="s">
        <v>1746</v>
      </c>
      <c r="R163" s="15" t="s">
        <v>1746</v>
      </c>
      <c r="S163" s="15" t="s">
        <v>1746</v>
      </c>
      <c r="T163" s="36">
        <v>8.6</v>
      </c>
      <c r="U163" s="35" t="s">
        <v>1746</v>
      </c>
      <c r="V163" s="36">
        <v>2.2387549170514793</v>
      </c>
      <c r="W163" s="22" t="s">
        <v>1746</v>
      </c>
      <c r="X163" s="24" t="s">
        <v>1746</v>
      </c>
      <c r="Y163" s="15">
        <v>8</v>
      </c>
      <c r="Z163" s="76" t="s">
        <v>1746</v>
      </c>
      <c r="AA163" s="25" t="s">
        <v>1746</v>
      </c>
    </row>
    <row r="164" spans="1:27" x14ac:dyDescent="0.25">
      <c r="A164" s="29">
        <v>163</v>
      </c>
      <c r="B164" s="1" t="s">
        <v>1746</v>
      </c>
      <c r="C164" s="1" t="s">
        <v>90</v>
      </c>
      <c r="D164" s="10">
        <v>43794</v>
      </c>
      <c r="E164" s="7">
        <v>0.31944444444444398</v>
      </c>
      <c r="F164" s="7">
        <v>0.73611111111111105</v>
      </c>
      <c r="G164" s="22">
        <v>1200</v>
      </c>
      <c r="H164" s="22" t="s">
        <v>1746</v>
      </c>
      <c r="I164" s="23" t="s">
        <v>1746</v>
      </c>
      <c r="J164" s="23" t="s">
        <v>1746</v>
      </c>
      <c r="K164" s="23" t="s">
        <v>1746</v>
      </c>
      <c r="L164" s="23">
        <v>0.5</v>
      </c>
      <c r="M164" s="23" t="s">
        <v>1746</v>
      </c>
      <c r="N164" s="23">
        <v>2.98</v>
      </c>
      <c r="O164" s="76" t="s">
        <v>1746</v>
      </c>
      <c r="P164" s="76" t="s">
        <v>1746</v>
      </c>
      <c r="Q164" s="76" t="s">
        <v>1746</v>
      </c>
      <c r="R164" s="15" t="s">
        <v>1746</v>
      </c>
      <c r="S164" s="15" t="s">
        <v>1746</v>
      </c>
      <c r="T164" s="36">
        <v>5</v>
      </c>
      <c r="U164" s="35" t="s">
        <v>1746</v>
      </c>
      <c r="V164" s="36">
        <v>2.0189498888318798</v>
      </c>
      <c r="W164" s="22" t="s">
        <v>1746</v>
      </c>
      <c r="X164" s="24" t="s">
        <v>1746</v>
      </c>
      <c r="Y164" s="15">
        <v>10</v>
      </c>
      <c r="Z164" s="76" t="s">
        <v>1746</v>
      </c>
      <c r="AA164" s="25" t="s">
        <v>1746</v>
      </c>
    </row>
    <row r="165" spans="1:27" x14ac:dyDescent="0.25">
      <c r="A165" s="29">
        <v>164</v>
      </c>
      <c r="B165" s="1" t="s">
        <v>1746</v>
      </c>
      <c r="C165" s="1" t="s">
        <v>1760</v>
      </c>
      <c r="D165" s="10">
        <v>43794</v>
      </c>
      <c r="E165" s="7">
        <v>0.33333333333333298</v>
      </c>
      <c r="F165" s="7">
        <v>0.66666666666666696</v>
      </c>
      <c r="G165" s="22">
        <v>1200</v>
      </c>
      <c r="H165" s="22" t="s">
        <v>1746</v>
      </c>
      <c r="I165" s="23" t="s">
        <v>1746</v>
      </c>
      <c r="J165" s="23" t="s">
        <v>1746</v>
      </c>
      <c r="K165" s="23" t="s">
        <v>1746</v>
      </c>
      <c r="L165" s="23">
        <v>0.5</v>
      </c>
      <c r="M165" s="23" t="s">
        <v>1746</v>
      </c>
      <c r="N165" s="23">
        <v>3.2</v>
      </c>
      <c r="O165" s="76" t="s">
        <v>1746</v>
      </c>
      <c r="P165" s="76" t="s">
        <v>1746</v>
      </c>
      <c r="Q165" s="76" t="s">
        <v>1746</v>
      </c>
      <c r="R165" s="15" t="s">
        <v>1746</v>
      </c>
      <c r="S165" s="15" t="s">
        <v>1746</v>
      </c>
      <c r="T165" s="36">
        <v>6.2</v>
      </c>
      <c r="U165" s="35" t="s">
        <v>1746</v>
      </c>
      <c r="V165" s="36">
        <v>2.198050282195998</v>
      </c>
      <c r="W165" s="22" t="s">
        <v>1746</v>
      </c>
      <c r="X165" s="24" t="s">
        <v>1746</v>
      </c>
      <c r="Y165" s="15">
        <v>8</v>
      </c>
      <c r="Z165" s="76" t="s">
        <v>1746</v>
      </c>
      <c r="AA165" s="25" t="s">
        <v>1746</v>
      </c>
    </row>
    <row r="166" spans="1:27" x14ac:dyDescent="0.25">
      <c r="A166" s="29">
        <v>165</v>
      </c>
      <c r="B166" s="1" t="s">
        <v>1746</v>
      </c>
      <c r="C166" s="1" t="s">
        <v>90</v>
      </c>
      <c r="D166" s="10">
        <v>43795</v>
      </c>
      <c r="E166" s="7">
        <v>0.55555555555555602</v>
      </c>
      <c r="F166" s="7">
        <v>0.76388888888888895</v>
      </c>
      <c r="G166" s="22">
        <v>1200</v>
      </c>
      <c r="H166" s="22" t="s">
        <v>1746</v>
      </c>
      <c r="I166" s="23" t="s">
        <v>1746</v>
      </c>
      <c r="J166" s="23" t="s">
        <v>1746</v>
      </c>
      <c r="K166" s="23" t="s">
        <v>1746</v>
      </c>
      <c r="L166" s="23">
        <v>0</v>
      </c>
      <c r="M166" s="23" t="s">
        <v>1746</v>
      </c>
      <c r="N166" s="23">
        <v>5</v>
      </c>
      <c r="O166" s="76" t="s">
        <v>1746</v>
      </c>
      <c r="P166" s="76" t="s">
        <v>1746</v>
      </c>
      <c r="Q166" s="76" t="s">
        <v>1746</v>
      </c>
      <c r="R166" s="15" t="s">
        <v>1746</v>
      </c>
      <c r="S166" s="15" t="s">
        <v>1746</v>
      </c>
      <c r="T166" s="36">
        <v>5</v>
      </c>
      <c r="U166" s="35" t="s">
        <v>1746</v>
      </c>
      <c r="V166" s="36">
        <v>4.070463485548145</v>
      </c>
      <c r="W166" s="22" t="s">
        <v>1746</v>
      </c>
      <c r="X166" s="24" t="s">
        <v>1746</v>
      </c>
      <c r="Y166" s="15">
        <v>5</v>
      </c>
      <c r="Z166" s="76" t="s">
        <v>1746</v>
      </c>
      <c r="AA166" s="25" t="s">
        <v>1746</v>
      </c>
    </row>
    <row r="167" spans="1:27" x14ac:dyDescent="0.25">
      <c r="A167" s="29">
        <v>166</v>
      </c>
      <c r="B167" s="1" t="s">
        <v>1746</v>
      </c>
      <c r="C167" s="1" t="s">
        <v>1760</v>
      </c>
      <c r="D167" s="10">
        <v>43795</v>
      </c>
      <c r="E167" s="7">
        <v>0.33333333333333298</v>
      </c>
      <c r="F167" s="7">
        <v>0.66666666666666696</v>
      </c>
      <c r="G167" s="22">
        <v>1200</v>
      </c>
      <c r="H167" s="22" t="s">
        <v>1746</v>
      </c>
      <c r="I167" s="23" t="s">
        <v>1746</v>
      </c>
      <c r="J167" s="23" t="s">
        <v>1746</v>
      </c>
      <c r="K167" s="23" t="s">
        <v>1746</v>
      </c>
      <c r="L167" s="23">
        <v>0.7</v>
      </c>
      <c r="M167" s="23" t="s">
        <v>1746</v>
      </c>
      <c r="N167" s="23">
        <v>3.2</v>
      </c>
      <c r="O167" s="76" t="s">
        <v>1746</v>
      </c>
      <c r="P167" s="76" t="s">
        <v>1746</v>
      </c>
      <c r="Q167" s="76" t="s">
        <v>1746</v>
      </c>
      <c r="R167" s="15" t="s">
        <v>1746</v>
      </c>
      <c r="S167" s="15" t="s">
        <v>1746</v>
      </c>
      <c r="T167" s="36">
        <v>4.5999999999999996</v>
      </c>
      <c r="U167" s="35" t="s">
        <v>1746</v>
      </c>
      <c r="V167" s="36">
        <v>2.0352317427740725</v>
      </c>
      <c r="W167" s="22" t="s">
        <v>1746</v>
      </c>
      <c r="X167" s="24" t="s">
        <v>1746</v>
      </c>
      <c r="Y167" s="15">
        <v>8</v>
      </c>
      <c r="Z167" s="76" t="s">
        <v>1746</v>
      </c>
      <c r="AA167" s="25" t="s">
        <v>1746</v>
      </c>
    </row>
    <row r="168" spans="1:27" x14ac:dyDescent="0.25">
      <c r="A168" s="29">
        <v>167</v>
      </c>
      <c r="B168" s="1" t="s">
        <v>1746</v>
      </c>
      <c r="C168" s="1" t="s">
        <v>90</v>
      </c>
      <c r="D168" s="10">
        <v>43796</v>
      </c>
      <c r="E168" s="7">
        <v>0.33333333333333298</v>
      </c>
      <c r="F168" s="7">
        <v>0.66666666666666696</v>
      </c>
      <c r="G168" s="22">
        <v>1200</v>
      </c>
      <c r="H168" s="22" t="s">
        <v>1746</v>
      </c>
      <c r="I168" s="23" t="s">
        <v>1746</v>
      </c>
      <c r="J168" s="23" t="s">
        <v>1746</v>
      </c>
      <c r="K168" s="23" t="s">
        <v>1746</v>
      </c>
      <c r="L168" s="23">
        <v>0.7</v>
      </c>
      <c r="M168" s="23" t="s">
        <v>1746</v>
      </c>
      <c r="N168" s="23">
        <v>3</v>
      </c>
      <c r="O168" s="76" t="s">
        <v>1746</v>
      </c>
      <c r="P168" s="76" t="s">
        <v>1746</v>
      </c>
      <c r="Q168" s="76" t="s">
        <v>1746</v>
      </c>
      <c r="R168" s="15" t="s">
        <v>1746</v>
      </c>
      <c r="S168" s="15" t="s">
        <v>1746</v>
      </c>
      <c r="T168" s="36">
        <v>3.8</v>
      </c>
      <c r="U168" s="35" t="s">
        <v>1746</v>
      </c>
      <c r="V168" s="36">
        <v>1.8724132033521463</v>
      </c>
      <c r="W168" s="22" t="s">
        <v>1746</v>
      </c>
      <c r="X168" s="24" t="s">
        <v>1746</v>
      </c>
      <c r="Y168" s="15">
        <v>10</v>
      </c>
      <c r="Z168" s="76" t="s">
        <v>1746</v>
      </c>
      <c r="AA168" s="25" t="s">
        <v>1746</v>
      </c>
    </row>
    <row r="169" spans="1:27" x14ac:dyDescent="0.25">
      <c r="A169" s="29">
        <v>168</v>
      </c>
      <c r="B169" s="1" t="s">
        <v>1746</v>
      </c>
      <c r="C169" s="1" t="s">
        <v>1760</v>
      </c>
      <c r="D169" s="10">
        <v>43796</v>
      </c>
      <c r="E169" s="7">
        <v>0.33333333333333298</v>
      </c>
      <c r="F169" s="7">
        <v>0.66666666666666696</v>
      </c>
      <c r="G169" s="22">
        <v>1200</v>
      </c>
      <c r="H169" s="22" t="s">
        <v>1746</v>
      </c>
      <c r="I169" s="23" t="s">
        <v>1746</v>
      </c>
      <c r="J169" s="23" t="s">
        <v>1746</v>
      </c>
      <c r="K169" s="23" t="s">
        <v>1746</v>
      </c>
      <c r="L169" s="23">
        <v>0.7</v>
      </c>
      <c r="M169" s="23" t="s">
        <v>1746</v>
      </c>
      <c r="N169" s="23">
        <v>3</v>
      </c>
      <c r="O169" s="76" t="s">
        <v>1746</v>
      </c>
      <c r="P169" s="76" t="s">
        <v>1746</v>
      </c>
      <c r="Q169" s="76" t="s">
        <v>1746</v>
      </c>
      <c r="R169" s="15" t="s">
        <v>1746</v>
      </c>
      <c r="S169" s="15" t="s">
        <v>1746</v>
      </c>
      <c r="T169" s="36">
        <v>3.8</v>
      </c>
      <c r="U169" s="35" t="s">
        <v>1746</v>
      </c>
      <c r="V169" s="36">
        <v>1.8724132033521463</v>
      </c>
      <c r="W169" s="22" t="s">
        <v>1746</v>
      </c>
      <c r="X169" s="24" t="s">
        <v>1746</v>
      </c>
      <c r="Y169" s="15">
        <v>8</v>
      </c>
      <c r="Z169" s="76" t="s">
        <v>1746</v>
      </c>
      <c r="AA169" s="25" t="s">
        <v>1746</v>
      </c>
    </row>
    <row r="170" spans="1:27" x14ac:dyDescent="0.25">
      <c r="A170" s="29">
        <v>169</v>
      </c>
      <c r="B170" s="1" t="s">
        <v>1746</v>
      </c>
      <c r="C170" s="1" t="s">
        <v>1760</v>
      </c>
      <c r="D170" s="10">
        <v>43797</v>
      </c>
      <c r="E170" s="7">
        <v>0.33333333333333298</v>
      </c>
      <c r="F170" s="7">
        <v>0.66666666666666696</v>
      </c>
      <c r="G170" s="22">
        <v>1200</v>
      </c>
      <c r="H170" s="22" t="s">
        <v>1746</v>
      </c>
      <c r="I170" s="23" t="s">
        <v>1746</v>
      </c>
      <c r="J170" s="23" t="s">
        <v>1746</v>
      </c>
      <c r="K170" s="23" t="s">
        <v>1746</v>
      </c>
      <c r="L170" s="23">
        <v>0.8</v>
      </c>
      <c r="M170" s="23" t="s">
        <v>1746</v>
      </c>
      <c r="N170" s="23">
        <v>3.6</v>
      </c>
      <c r="O170" s="76" t="s">
        <v>1746</v>
      </c>
      <c r="P170" s="76" t="s">
        <v>1746</v>
      </c>
      <c r="Q170" s="76" t="s">
        <v>1746</v>
      </c>
      <c r="R170" s="15" t="s">
        <v>1746</v>
      </c>
      <c r="S170" s="15" t="s">
        <v>1746</v>
      </c>
      <c r="T170" s="36">
        <v>3</v>
      </c>
      <c r="U170" s="35" t="s">
        <v>1746</v>
      </c>
      <c r="V170" s="36">
        <v>2.2794595519069607</v>
      </c>
      <c r="W170" s="22" t="s">
        <v>1746</v>
      </c>
      <c r="X170" s="24" t="s">
        <v>1746</v>
      </c>
      <c r="Y170" s="15">
        <v>8</v>
      </c>
      <c r="Z170" s="76" t="s">
        <v>1746</v>
      </c>
      <c r="AA170" s="25" t="s">
        <v>1746</v>
      </c>
    </row>
    <row r="171" spans="1:27" x14ac:dyDescent="0.25">
      <c r="A171" s="29">
        <v>170</v>
      </c>
      <c r="B171" s="1" t="s">
        <v>1746</v>
      </c>
      <c r="C171" s="1" t="s">
        <v>90</v>
      </c>
      <c r="D171" s="10">
        <v>43797</v>
      </c>
      <c r="E171" s="7">
        <v>0.31597222222222199</v>
      </c>
      <c r="F171" s="7">
        <v>0.64930555555555602</v>
      </c>
      <c r="G171" s="22">
        <v>1200</v>
      </c>
      <c r="H171" s="22" t="s">
        <v>1746</v>
      </c>
      <c r="I171" s="23" t="s">
        <v>1746</v>
      </c>
      <c r="J171" s="23" t="s">
        <v>1746</v>
      </c>
      <c r="K171" s="23" t="s">
        <v>1746</v>
      </c>
      <c r="L171" s="23">
        <v>0.8</v>
      </c>
      <c r="M171" s="23" t="s">
        <v>1746</v>
      </c>
      <c r="N171" s="23">
        <v>2.8</v>
      </c>
      <c r="O171" s="76" t="s">
        <v>1746</v>
      </c>
      <c r="P171" s="76" t="s">
        <v>1746</v>
      </c>
      <c r="Q171" s="76" t="s">
        <v>1746</v>
      </c>
      <c r="R171" s="15" t="s">
        <v>1746</v>
      </c>
      <c r="S171" s="15" t="s">
        <v>1746</v>
      </c>
      <c r="T171" s="36">
        <v>4</v>
      </c>
      <c r="U171" s="35" t="s">
        <v>1746</v>
      </c>
      <c r="V171" s="36">
        <v>1.6281853942192577</v>
      </c>
      <c r="W171" s="22" t="s">
        <v>1746</v>
      </c>
      <c r="X171" s="24" t="s">
        <v>1746</v>
      </c>
      <c r="Y171" s="15">
        <v>8</v>
      </c>
      <c r="Z171" s="76" t="s">
        <v>1746</v>
      </c>
      <c r="AA171" s="25" t="s">
        <v>1746</v>
      </c>
    </row>
    <row r="172" spans="1:27" x14ac:dyDescent="0.25">
      <c r="A172" s="29">
        <v>171</v>
      </c>
      <c r="B172" s="1" t="s">
        <v>1746</v>
      </c>
      <c r="C172" s="1" t="s">
        <v>1760</v>
      </c>
      <c r="D172" s="10">
        <v>43798</v>
      </c>
      <c r="E172" s="7">
        <v>0.33333333333333298</v>
      </c>
      <c r="F172" s="7">
        <v>0.66666666666666696</v>
      </c>
      <c r="G172" s="22">
        <v>1200</v>
      </c>
      <c r="H172" s="22" t="s">
        <v>1746</v>
      </c>
      <c r="I172" s="23" t="s">
        <v>1746</v>
      </c>
      <c r="J172" s="23" t="s">
        <v>1746</v>
      </c>
      <c r="K172" s="23" t="s">
        <v>1746</v>
      </c>
      <c r="L172" s="23">
        <v>0.8</v>
      </c>
      <c r="M172" s="23" t="s">
        <v>1746</v>
      </c>
      <c r="N172" s="23">
        <v>3.8</v>
      </c>
      <c r="O172" s="76" t="s">
        <v>1746</v>
      </c>
      <c r="P172" s="76" t="s">
        <v>1746</v>
      </c>
      <c r="Q172" s="76" t="s">
        <v>1746</v>
      </c>
      <c r="R172" s="15" t="s">
        <v>1746</v>
      </c>
      <c r="S172" s="15" t="s">
        <v>1746</v>
      </c>
      <c r="T172" s="36">
        <v>3.5</v>
      </c>
      <c r="U172" s="35" t="s">
        <v>1746</v>
      </c>
      <c r="V172" s="36">
        <v>2.4422780913288866</v>
      </c>
      <c r="W172" s="22" t="s">
        <v>1746</v>
      </c>
      <c r="X172" s="24" t="s">
        <v>1746</v>
      </c>
      <c r="Y172" s="15">
        <v>8</v>
      </c>
      <c r="Z172" s="76" t="s">
        <v>1746</v>
      </c>
      <c r="AA172" s="25" t="s">
        <v>1746</v>
      </c>
    </row>
    <row r="173" spans="1:27" x14ac:dyDescent="0.25">
      <c r="A173" s="29">
        <v>172</v>
      </c>
      <c r="B173" s="1" t="s">
        <v>1746</v>
      </c>
      <c r="C173" s="1" t="s">
        <v>90</v>
      </c>
      <c r="D173" s="10">
        <v>43798</v>
      </c>
      <c r="E173" s="7">
        <v>0.31597222222222199</v>
      </c>
      <c r="F173" s="7">
        <v>0.73958333333333304</v>
      </c>
      <c r="G173" s="22">
        <v>1200</v>
      </c>
      <c r="H173" s="22" t="s">
        <v>1746</v>
      </c>
      <c r="I173" s="23" t="s">
        <v>1746</v>
      </c>
      <c r="J173" s="23" t="s">
        <v>1746</v>
      </c>
      <c r="K173" s="23" t="s">
        <v>1746</v>
      </c>
      <c r="L173" s="23">
        <v>0.4</v>
      </c>
      <c r="M173" s="23" t="s">
        <v>1746</v>
      </c>
      <c r="N173" s="23">
        <v>2.9</v>
      </c>
      <c r="O173" s="76" t="s">
        <v>1746</v>
      </c>
      <c r="P173" s="76" t="s">
        <v>1746</v>
      </c>
      <c r="Q173" s="76" t="s">
        <v>1746</v>
      </c>
      <c r="R173" s="15" t="s">
        <v>1746</v>
      </c>
      <c r="S173" s="15" t="s">
        <v>1746</v>
      </c>
      <c r="T173" s="36">
        <v>6</v>
      </c>
      <c r="U173" s="35" t="s">
        <v>1746</v>
      </c>
      <c r="V173" s="36">
        <v>2.0352317427740725</v>
      </c>
      <c r="W173" s="22" t="s">
        <v>1746</v>
      </c>
      <c r="X173" s="24" t="s">
        <v>1746</v>
      </c>
      <c r="Y173" s="15">
        <v>10</v>
      </c>
      <c r="Z173" s="76" t="s">
        <v>1746</v>
      </c>
      <c r="AA173" s="25" t="s">
        <v>1746</v>
      </c>
    </row>
    <row r="174" spans="1:27" x14ac:dyDescent="0.25">
      <c r="A174" s="29">
        <v>173</v>
      </c>
      <c r="B174" s="1" t="s">
        <v>1746</v>
      </c>
      <c r="C174" s="1" t="s">
        <v>1739</v>
      </c>
      <c r="D174" s="10">
        <v>43799</v>
      </c>
      <c r="E174" s="7">
        <v>0.33333333333333298</v>
      </c>
      <c r="F174" s="7">
        <v>0.5</v>
      </c>
      <c r="G174" s="22">
        <v>1200</v>
      </c>
      <c r="H174" s="22" t="s">
        <v>1746</v>
      </c>
      <c r="I174" s="23" t="s">
        <v>1746</v>
      </c>
      <c r="J174" s="23" t="s">
        <v>1746</v>
      </c>
      <c r="K174" s="23" t="s">
        <v>1746</v>
      </c>
      <c r="L174" s="23">
        <v>0</v>
      </c>
      <c r="M174" s="23" t="s">
        <v>1746</v>
      </c>
      <c r="N174" s="23">
        <v>3.9</v>
      </c>
      <c r="O174" s="76" t="s">
        <v>1746</v>
      </c>
      <c r="P174" s="76" t="s">
        <v>1746</v>
      </c>
      <c r="Q174" s="76" t="s">
        <v>1746</v>
      </c>
      <c r="R174" s="15" t="s">
        <v>1746</v>
      </c>
      <c r="S174" s="15" t="s">
        <v>1746</v>
      </c>
      <c r="T174" s="36">
        <v>1.5</v>
      </c>
      <c r="U174" s="35" t="s">
        <v>1746</v>
      </c>
      <c r="V174" s="36">
        <v>3.1749615187275526</v>
      </c>
      <c r="W174" s="22" t="s">
        <v>1746</v>
      </c>
      <c r="X174" s="24" t="s">
        <v>1746</v>
      </c>
      <c r="Y174" s="15">
        <v>4</v>
      </c>
      <c r="Z174" s="76" t="s">
        <v>1746</v>
      </c>
      <c r="AA174" s="25" t="s">
        <v>1746</v>
      </c>
    </row>
    <row r="175" spans="1:27" x14ac:dyDescent="0.25">
      <c r="A175" s="29">
        <v>174</v>
      </c>
      <c r="B175" s="1" t="s">
        <v>1746</v>
      </c>
      <c r="C175" s="1" t="s">
        <v>1858</v>
      </c>
      <c r="D175" s="10">
        <v>43799</v>
      </c>
      <c r="E175" s="7">
        <v>0.5</v>
      </c>
      <c r="F175" s="7">
        <v>0.66666666666666696</v>
      </c>
      <c r="G175" s="22">
        <v>1200</v>
      </c>
      <c r="H175" s="22" t="s">
        <v>1746</v>
      </c>
      <c r="I175" s="23" t="s">
        <v>1746</v>
      </c>
      <c r="J175" s="23" t="s">
        <v>1746</v>
      </c>
      <c r="K175" s="23" t="s">
        <v>1746</v>
      </c>
      <c r="L175" s="23">
        <v>0</v>
      </c>
      <c r="M175" s="23" t="s">
        <v>1746</v>
      </c>
      <c r="N175" s="23">
        <v>0.9</v>
      </c>
      <c r="O175" s="76" t="s">
        <v>1746</v>
      </c>
      <c r="P175" s="76" t="s">
        <v>1746</v>
      </c>
      <c r="Q175" s="76" t="s">
        <v>1746</v>
      </c>
      <c r="R175" s="15" t="s">
        <v>1746</v>
      </c>
      <c r="S175" s="15" t="s">
        <v>1746</v>
      </c>
      <c r="T175" s="36">
        <v>2</v>
      </c>
      <c r="U175" s="35" t="s">
        <v>1746</v>
      </c>
      <c r="V175" s="36">
        <v>0.73268342739866599</v>
      </c>
      <c r="W175" s="22" t="s">
        <v>1746</v>
      </c>
      <c r="X175" s="24" t="s">
        <v>1746</v>
      </c>
      <c r="Y175" s="15">
        <v>4</v>
      </c>
      <c r="Z175" s="76" t="s">
        <v>1746</v>
      </c>
      <c r="AA175" s="25" t="s">
        <v>1746</v>
      </c>
    </row>
    <row r="176" spans="1:27" x14ac:dyDescent="0.25">
      <c r="A176" s="29">
        <v>175</v>
      </c>
      <c r="B176" s="1" t="s">
        <v>1746</v>
      </c>
      <c r="C176" s="1" t="s">
        <v>90</v>
      </c>
      <c r="D176" s="10">
        <v>43799</v>
      </c>
      <c r="E176" s="7">
        <v>0.3125</v>
      </c>
      <c r="F176" s="7">
        <v>0.73958333333333304</v>
      </c>
      <c r="G176" s="22">
        <v>1200</v>
      </c>
      <c r="H176" s="22" t="s">
        <v>1746</v>
      </c>
      <c r="I176" s="23" t="s">
        <v>1746</v>
      </c>
      <c r="J176" s="23" t="s">
        <v>1746</v>
      </c>
      <c r="K176" s="23" t="s">
        <v>1746</v>
      </c>
      <c r="L176" s="23">
        <v>0.3</v>
      </c>
      <c r="M176" s="23" t="s">
        <v>1746</v>
      </c>
      <c r="N176" s="23">
        <v>2.9</v>
      </c>
      <c r="O176" s="76" t="s">
        <v>1746</v>
      </c>
      <c r="P176" s="76" t="s">
        <v>1746</v>
      </c>
      <c r="Q176" s="76" t="s">
        <v>1746</v>
      </c>
      <c r="R176" s="15" t="s">
        <v>1746</v>
      </c>
      <c r="S176" s="15" t="s">
        <v>1746</v>
      </c>
      <c r="T176" s="36">
        <v>5</v>
      </c>
      <c r="U176" s="35" t="s">
        <v>1746</v>
      </c>
      <c r="V176" s="36">
        <v>2.1166410124850352</v>
      </c>
      <c r="W176" s="22" t="s">
        <v>1746</v>
      </c>
      <c r="X176" s="24" t="s">
        <v>1746</v>
      </c>
      <c r="Y176" s="15">
        <v>10</v>
      </c>
      <c r="Z176" s="76" t="s">
        <v>1746</v>
      </c>
      <c r="AA176" s="25" t="s">
        <v>1746</v>
      </c>
    </row>
    <row r="177" spans="1:27" x14ac:dyDescent="0.25">
      <c r="A177" s="29">
        <v>176</v>
      </c>
      <c r="B177" s="1" t="s">
        <v>1746</v>
      </c>
      <c r="C177" s="1" t="s">
        <v>90</v>
      </c>
      <c r="D177" s="10">
        <v>43800</v>
      </c>
      <c r="E177" s="7">
        <v>0.31597222222222199</v>
      </c>
      <c r="F177" s="7">
        <v>0.64930555555555602</v>
      </c>
      <c r="G177" s="22">
        <v>1200</v>
      </c>
      <c r="H177" s="22" t="s">
        <v>1746</v>
      </c>
      <c r="I177" s="23" t="s">
        <v>1746</v>
      </c>
      <c r="J177" s="23" t="s">
        <v>1746</v>
      </c>
      <c r="K177" s="23" t="s">
        <v>1746</v>
      </c>
      <c r="L177" s="23">
        <v>0.3</v>
      </c>
      <c r="M177" s="23" t="s">
        <v>1746</v>
      </c>
      <c r="N177" s="23">
        <v>2.8</v>
      </c>
      <c r="O177" s="76" t="s">
        <v>1746</v>
      </c>
      <c r="P177" s="76" t="s">
        <v>1746</v>
      </c>
      <c r="Q177" s="76" t="s">
        <v>1746</v>
      </c>
      <c r="R177" s="15" t="s">
        <v>1746</v>
      </c>
      <c r="S177" s="15" t="s">
        <v>1746</v>
      </c>
      <c r="T177" s="36">
        <v>5</v>
      </c>
      <c r="U177" s="35" t="s">
        <v>1746</v>
      </c>
      <c r="V177" s="36">
        <v>2.0352317427740725</v>
      </c>
      <c r="W177" s="22" t="s">
        <v>1746</v>
      </c>
      <c r="X177" s="24" t="s">
        <v>1746</v>
      </c>
      <c r="Y177" s="15">
        <v>8</v>
      </c>
      <c r="Z177" s="76" t="s">
        <v>1746</v>
      </c>
      <c r="AA177" s="25" t="s">
        <v>1746</v>
      </c>
    </row>
    <row r="178" spans="1:27" x14ac:dyDescent="0.25">
      <c r="A178" s="29">
        <v>177</v>
      </c>
      <c r="B178" s="1" t="s">
        <v>1746</v>
      </c>
      <c r="C178" s="1" t="s">
        <v>1858</v>
      </c>
      <c r="D178" s="10">
        <v>43800</v>
      </c>
      <c r="E178" s="7">
        <v>0.5</v>
      </c>
      <c r="F178" s="7">
        <v>0.66666666666666696</v>
      </c>
      <c r="G178" s="22">
        <v>1200</v>
      </c>
      <c r="H178" s="22" t="s">
        <v>1746</v>
      </c>
      <c r="I178" s="23" t="s">
        <v>1746</v>
      </c>
      <c r="J178" s="23" t="s">
        <v>1746</v>
      </c>
      <c r="K178" s="23" t="s">
        <v>1746</v>
      </c>
      <c r="L178" s="23">
        <v>0</v>
      </c>
      <c r="M178" s="23" t="s">
        <v>1746</v>
      </c>
      <c r="N178" s="23">
        <v>2.7</v>
      </c>
      <c r="O178" s="76" t="s">
        <v>1746</v>
      </c>
      <c r="P178" s="76" t="s">
        <v>1746</v>
      </c>
      <c r="Q178" s="76" t="s">
        <v>1746</v>
      </c>
      <c r="R178" s="15" t="s">
        <v>1746</v>
      </c>
      <c r="S178" s="15" t="s">
        <v>1746</v>
      </c>
      <c r="T178" s="36">
        <v>4</v>
      </c>
      <c r="U178" s="35" t="s">
        <v>1746</v>
      </c>
      <c r="V178" s="36">
        <v>2.198050282195998</v>
      </c>
      <c r="W178" s="22" t="s">
        <v>1746</v>
      </c>
      <c r="X178" s="24" t="s">
        <v>1746</v>
      </c>
      <c r="Y178" s="15">
        <v>8</v>
      </c>
      <c r="Z178" s="76" t="s">
        <v>1746</v>
      </c>
      <c r="AA178" s="25" t="s">
        <v>1746</v>
      </c>
    </row>
    <row r="179" spans="1:27" x14ac:dyDescent="0.25">
      <c r="A179" s="29">
        <v>178</v>
      </c>
      <c r="B179" s="1" t="s">
        <v>1746</v>
      </c>
      <c r="C179" s="1" t="s">
        <v>90</v>
      </c>
      <c r="D179" s="10">
        <v>43801</v>
      </c>
      <c r="E179" s="7">
        <v>0.3125</v>
      </c>
      <c r="F179" s="7">
        <v>0.64583333333333304</v>
      </c>
      <c r="G179" s="22">
        <v>1200</v>
      </c>
      <c r="H179" s="22" t="s">
        <v>1746</v>
      </c>
      <c r="I179" s="23" t="s">
        <v>1746</v>
      </c>
      <c r="J179" s="23" t="s">
        <v>1746</v>
      </c>
      <c r="K179" s="23" t="s">
        <v>1746</v>
      </c>
      <c r="L179" s="23">
        <v>0.3</v>
      </c>
      <c r="M179" s="23" t="s">
        <v>1746</v>
      </c>
      <c r="N179" s="23">
        <v>2.6</v>
      </c>
      <c r="O179" s="76" t="s">
        <v>1746</v>
      </c>
      <c r="P179" s="76" t="s">
        <v>1746</v>
      </c>
      <c r="Q179" s="76" t="s">
        <v>1746</v>
      </c>
      <c r="R179" s="15" t="s">
        <v>1746</v>
      </c>
      <c r="S179" s="15" t="s">
        <v>1746</v>
      </c>
      <c r="T179" s="36">
        <v>5</v>
      </c>
      <c r="U179" s="35" t="s">
        <v>1746</v>
      </c>
      <c r="V179" s="36">
        <v>1.8724132033521466</v>
      </c>
      <c r="W179" s="22" t="s">
        <v>1746</v>
      </c>
      <c r="X179" s="24" t="s">
        <v>1746</v>
      </c>
      <c r="Y179" s="15">
        <v>8</v>
      </c>
      <c r="Z179" s="76" t="s">
        <v>1746</v>
      </c>
      <c r="AA179" s="25" t="s">
        <v>1746</v>
      </c>
    </row>
    <row r="180" spans="1:27" x14ac:dyDescent="0.25">
      <c r="A180" s="29">
        <v>179</v>
      </c>
      <c r="B180" s="1" t="s">
        <v>1746</v>
      </c>
      <c r="C180" s="1" t="s">
        <v>90</v>
      </c>
      <c r="D180" s="10">
        <v>43802</v>
      </c>
      <c r="E180" s="7">
        <v>0.30902777777777801</v>
      </c>
      <c r="F180" s="7">
        <v>0.72569444444444398</v>
      </c>
      <c r="G180" s="22">
        <v>1200</v>
      </c>
      <c r="H180" s="22" t="s">
        <v>1746</v>
      </c>
      <c r="I180" s="23" t="s">
        <v>1746</v>
      </c>
      <c r="J180" s="23" t="s">
        <v>1746</v>
      </c>
      <c r="K180" s="23" t="s">
        <v>1746</v>
      </c>
      <c r="L180" s="23">
        <v>0.3</v>
      </c>
      <c r="M180" s="23" t="s">
        <v>1746</v>
      </c>
      <c r="N180" s="23">
        <v>2.9</v>
      </c>
      <c r="O180" s="76" t="s">
        <v>1746</v>
      </c>
      <c r="P180" s="76" t="s">
        <v>1746</v>
      </c>
      <c r="Q180" s="76" t="s">
        <v>1746</v>
      </c>
      <c r="R180" s="15" t="s">
        <v>1746</v>
      </c>
      <c r="S180" s="15" t="s">
        <v>1746</v>
      </c>
      <c r="T180" s="36">
        <v>5</v>
      </c>
      <c r="U180" s="35" t="s">
        <v>1746</v>
      </c>
      <c r="V180" s="36">
        <v>2.1166410124850352</v>
      </c>
      <c r="W180" s="22" t="s">
        <v>1746</v>
      </c>
      <c r="X180" s="24" t="s">
        <v>1746</v>
      </c>
      <c r="Y180" s="15">
        <v>10</v>
      </c>
      <c r="Z180" s="76" t="s">
        <v>1746</v>
      </c>
      <c r="AA180" s="25" t="s">
        <v>1746</v>
      </c>
    </row>
    <row r="181" spans="1:27" x14ac:dyDescent="0.25">
      <c r="A181" s="29">
        <v>180</v>
      </c>
      <c r="B181" s="1" t="s">
        <v>1746</v>
      </c>
      <c r="C181" s="1" t="s">
        <v>90</v>
      </c>
      <c r="D181" s="10">
        <v>43803</v>
      </c>
      <c r="E181" s="7">
        <v>0.3125</v>
      </c>
      <c r="F181" s="7">
        <v>0.72916666666666696</v>
      </c>
      <c r="G181" s="22">
        <v>1200</v>
      </c>
      <c r="H181" s="22" t="s">
        <v>1746</v>
      </c>
      <c r="I181" s="23" t="s">
        <v>1746</v>
      </c>
      <c r="J181" s="23" t="s">
        <v>1746</v>
      </c>
      <c r="K181" s="23" t="s">
        <v>1746</v>
      </c>
      <c r="L181" s="23">
        <v>0</v>
      </c>
      <c r="M181" s="23" t="s">
        <v>1746</v>
      </c>
      <c r="N181" s="23">
        <v>2.2999999999999998</v>
      </c>
      <c r="O181" s="76" t="s">
        <v>1746</v>
      </c>
      <c r="P181" s="76" t="s">
        <v>1746</v>
      </c>
      <c r="Q181" s="76" t="s">
        <v>1746</v>
      </c>
      <c r="R181" s="15" t="s">
        <v>1746</v>
      </c>
      <c r="S181" s="15" t="s">
        <v>1746</v>
      </c>
      <c r="T181" s="36">
        <v>3</v>
      </c>
      <c r="U181" s="35" t="s">
        <v>1746</v>
      </c>
      <c r="V181" s="36">
        <v>1.8724132033521463</v>
      </c>
      <c r="W181" s="22" t="s">
        <v>1746</v>
      </c>
      <c r="X181" s="24" t="s">
        <v>1746</v>
      </c>
      <c r="Y181" s="15">
        <v>10</v>
      </c>
      <c r="Z181" s="76" t="s">
        <v>1746</v>
      </c>
      <c r="AA181" s="25" t="s">
        <v>1746</v>
      </c>
    </row>
    <row r="182" spans="1:27" x14ac:dyDescent="0.25">
      <c r="A182" s="29">
        <v>181</v>
      </c>
      <c r="B182" s="1" t="s">
        <v>1746</v>
      </c>
      <c r="C182" s="1" t="s">
        <v>90</v>
      </c>
      <c r="D182" s="10">
        <v>43804</v>
      </c>
      <c r="E182" s="7">
        <v>0.3125</v>
      </c>
      <c r="F182" s="7">
        <v>0.72916666666666696</v>
      </c>
      <c r="G182" s="22">
        <v>1200</v>
      </c>
      <c r="H182" s="22" t="s">
        <v>1746</v>
      </c>
      <c r="I182" s="23" t="s">
        <v>1746</v>
      </c>
      <c r="J182" s="23" t="s">
        <v>1746</v>
      </c>
      <c r="K182" s="23" t="s">
        <v>1746</v>
      </c>
      <c r="L182" s="23">
        <v>0.4</v>
      </c>
      <c r="M182" s="23" t="s">
        <v>1746</v>
      </c>
      <c r="N182" s="23">
        <v>2.7</v>
      </c>
      <c r="O182" s="76" t="s">
        <v>1746</v>
      </c>
      <c r="P182" s="76" t="s">
        <v>1746</v>
      </c>
      <c r="Q182" s="76" t="s">
        <v>1746</v>
      </c>
      <c r="R182" s="15" t="s">
        <v>1746</v>
      </c>
      <c r="S182" s="15" t="s">
        <v>1746</v>
      </c>
      <c r="T182" s="36">
        <v>5</v>
      </c>
      <c r="U182" s="35" t="s">
        <v>1746</v>
      </c>
      <c r="V182" s="36">
        <v>1.8724132033521466</v>
      </c>
      <c r="W182" s="22" t="s">
        <v>1746</v>
      </c>
      <c r="X182" s="24" t="s">
        <v>1746</v>
      </c>
      <c r="Y182" s="15">
        <v>10</v>
      </c>
      <c r="Z182" s="76" t="s">
        <v>1746</v>
      </c>
      <c r="AA182" s="25" t="s">
        <v>1746</v>
      </c>
    </row>
    <row r="183" spans="1:27" x14ac:dyDescent="0.25">
      <c r="A183" s="29">
        <v>182</v>
      </c>
      <c r="B183" s="1" t="s">
        <v>1746</v>
      </c>
      <c r="C183" s="1" t="s">
        <v>1858</v>
      </c>
      <c r="D183" s="10">
        <v>43804</v>
      </c>
      <c r="E183" s="7">
        <v>0.34027777777777801</v>
      </c>
      <c r="F183" s="7">
        <v>0.75694444444444398</v>
      </c>
      <c r="G183" s="22">
        <v>1200</v>
      </c>
      <c r="H183" s="22" t="s">
        <v>1746</v>
      </c>
      <c r="I183" s="23" t="s">
        <v>1746</v>
      </c>
      <c r="J183" s="23" t="s">
        <v>1746</v>
      </c>
      <c r="K183" s="23" t="s">
        <v>1746</v>
      </c>
      <c r="L183" s="23">
        <v>0</v>
      </c>
      <c r="M183" s="23" t="s">
        <v>1746</v>
      </c>
      <c r="N183" s="23">
        <v>2.7</v>
      </c>
      <c r="O183" s="76" t="s">
        <v>1746</v>
      </c>
      <c r="P183" s="76" t="s">
        <v>1746</v>
      </c>
      <c r="Q183" s="76" t="s">
        <v>1746</v>
      </c>
      <c r="R183" s="15" t="s">
        <v>1746</v>
      </c>
      <c r="S183" s="15" t="s">
        <v>1746</v>
      </c>
      <c r="T183" s="36">
        <v>6</v>
      </c>
      <c r="U183" s="35" t="s">
        <v>1746</v>
      </c>
      <c r="V183" s="36">
        <v>2.198050282195998</v>
      </c>
      <c r="W183" s="22" t="s">
        <v>1746</v>
      </c>
      <c r="X183" s="24" t="s">
        <v>1746</v>
      </c>
      <c r="Y183" s="15">
        <v>10</v>
      </c>
      <c r="Z183" s="76" t="s">
        <v>1746</v>
      </c>
      <c r="AA183" s="25" t="s">
        <v>1746</v>
      </c>
    </row>
    <row r="184" spans="1:27" x14ac:dyDescent="0.25">
      <c r="A184" s="29">
        <v>183</v>
      </c>
      <c r="B184" s="1" t="s">
        <v>1746</v>
      </c>
      <c r="C184" s="1" t="s">
        <v>1739</v>
      </c>
      <c r="D184" s="10">
        <v>43805</v>
      </c>
      <c r="E184" s="7">
        <v>0.33333333333333298</v>
      </c>
      <c r="F184" s="7">
        <v>0.66666666666666696</v>
      </c>
      <c r="G184" s="22">
        <v>1200</v>
      </c>
      <c r="H184" s="22" t="s">
        <v>1746</v>
      </c>
      <c r="I184" s="23" t="s">
        <v>1746</v>
      </c>
      <c r="J184" s="23" t="s">
        <v>1746</v>
      </c>
      <c r="K184" s="23" t="s">
        <v>1746</v>
      </c>
      <c r="L184" s="23">
        <v>0.89</v>
      </c>
      <c r="M184" s="23" t="s">
        <v>1746</v>
      </c>
      <c r="N184" s="23">
        <v>3.01</v>
      </c>
      <c r="O184" s="76" t="s">
        <v>1746</v>
      </c>
      <c r="P184" s="76" t="s">
        <v>1746</v>
      </c>
      <c r="Q184" s="76" t="s">
        <v>1746</v>
      </c>
      <c r="R184" s="15" t="s">
        <v>1746</v>
      </c>
      <c r="S184" s="15" t="s">
        <v>1746</v>
      </c>
      <c r="T184" s="36">
        <v>1.07</v>
      </c>
      <c r="U184" s="35" t="s">
        <v>1746</v>
      </c>
      <c r="V184" s="36">
        <v>1.7258765178724129</v>
      </c>
      <c r="W184" s="22" t="s">
        <v>1746</v>
      </c>
      <c r="X184" s="24" t="s">
        <v>1746</v>
      </c>
      <c r="Y184" s="15">
        <v>8</v>
      </c>
      <c r="Z184" s="76" t="s">
        <v>1746</v>
      </c>
      <c r="AA184" s="25" t="s">
        <v>1746</v>
      </c>
    </row>
    <row r="185" spans="1:27" x14ac:dyDescent="0.25">
      <c r="A185" s="29">
        <v>184</v>
      </c>
      <c r="B185" s="1" t="s">
        <v>1746</v>
      </c>
      <c r="C185" s="1" t="s">
        <v>90</v>
      </c>
      <c r="D185" s="10">
        <v>43805</v>
      </c>
      <c r="E185" s="7">
        <v>0.3125</v>
      </c>
      <c r="F185" s="7">
        <v>0.72916666666666696</v>
      </c>
      <c r="G185" s="22">
        <v>1200</v>
      </c>
      <c r="H185" s="22" t="s">
        <v>1746</v>
      </c>
      <c r="I185" s="23" t="s">
        <v>1746</v>
      </c>
      <c r="J185" s="23" t="s">
        <v>1746</v>
      </c>
      <c r="K185" s="23" t="s">
        <v>1746</v>
      </c>
      <c r="L185" s="23">
        <v>0.3</v>
      </c>
      <c r="M185" s="23" t="s">
        <v>1746</v>
      </c>
      <c r="N185" s="23">
        <v>2.7</v>
      </c>
      <c r="O185" s="76" t="s">
        <v>1746</v>
      </c>
      <c r="P185" s="76" t="s">
        <v>1746</v>
      </c>
      <c r="Q185" s="76" t="s">
        <v>1746</v>
      </c>
      <c r="R185" s="15" t="s">
        <v>1746</v>
      </c>
      <c r="S185" s="15" t="s">
        <v>1746</v>
      </c>
      <c r="T185" s="36">
        <v>4</v>
      </c>
      <c r="U185" s="35" t="s">
        <v>1746</v>
      </c>
      <c r="V185" s="36">
        <v>1.9538224730631097</v>
      </c>
      <c r="W185" s="22" t="s">
        <v>1746</v>
      </c>
      <c r="X185" s="24" t="s">
        <v>1746</v>
      </c>
      <c r="Y185" s="15">
        <v>10</v>
      </c>
      <c r="Z185" s="76" t="s">
        <v>1746</v>
      </c>
      <c r="AA185" s="25" t="s">
        <v>1746</v>
      </c>
    </row>
    <row r="186" spans="1:27" x14ac:dyDescent="0.25">
      <c r="A186" s="29">
        <v>185</v>
      </c>
      <c r="B186" s="1" t="s">
        <v>1746</v>
      </c>
      <c r="C186" s="1" t="s">
        <v>1739</v>
      </c>
      <c r="D186" s="10">
        <v>43806</v>
      </c>
      <c r="E186" s="7">
        <v>0.33333333333333298</v>
      </c>
      <c r="F186" s="7">
        <v>0.66666666666666696</v>
      </c>
      <c r="G186" s="22">
        <v>1200</v>
      </c>
      <c r="H186" s="22" t="s">
        <v>1746</v>
      </c>
      <c r="I186" s="23" t="s">
        <v>1746</v>
      </c>
      <c r="J186" s="23" t="s">
        <v>1746</v>
      </c>
      <c r="K186" s="23" t="s">
        <v>1746</v>
      </c>
      <c r="L186" s="23">
        <v>0.71</v>
      </c>
      <c r="M186" s="23" t="s">
        <v>1746</v>
      </c>
      <c r="N186" s="23">
        <v>3.19</v>
      </c>
      <c r="O186" s="76" t="s">
        <v>1746</v>
      </c>
      <c r="P186" s="76" t="s">
        <v>1746</v>
      </c>
      <c r="Q186" s="76" t="s">
        <v>1746</v>
      </c>
      <c r="R186" s="15" t="s">
        <v>1746</v>
      </c>
      <c r="S186" s="15" t="s">
        <v>1746</v>
      </c>
      <c r="T186" s="36">
        <v>2.0099999999999998</v>
      </c>
      <c r="U186" s="35" t="s">
        <v>1746</v>
      </c>
      <c r="V186" s="36">
        <v>2.0189498888318798</v>
      </c>
      <c r="W186" s="22" t="s">
        <v>1746</v>
      </c>
      <c r="X186" s="24" t="s">
        <v>1746</v>
      </c>
      <c r="Y186" s="15">
        <v>8</v>
      </c>
      <c r="Z186" s="76" t="s">
        <v>1746</v>
      </c>
      <c r="AA186" s="25" t="s">
        <v>1746</v>
      </c>
    </row>
    <row r="187" spans="1:27" x14ac:dyDescent="0.25">
      <c r="A187" s="29">
        <v>186</v>
      </c>
      <c r="B187" s="1" t="s">
        <v>1746</v>
      </c>
      <c r="C187" s="1" t="s">
        <v>90</v>
      </c>
      <c r="D187" s="10">
        <v>43806</v>
      </c>
      <c r="E187" s="7">
        <v>0.3125</v>
      </c>
      <c r="F187" s="7">
        <v>0.72916666666666696</v>
      </c>
      <c r="G187" s="22">
        <v>1200</v>
      </c>
      <c r="H187" s="22" t="s">
        <v>1746</v>
      </c>
      <c r="I187" s="23" t="s">
        <v>1746</v>
      </c>
      <c r="J187" s="23" t="s">
        <v>1746</v>
      </c>
      <c r="K187" s="23" t="s">
        <v>1746</v>
      </c>
      <c r="L187" s="23">
        <v>0.3</v>
      </c>
      <c r="M187" s="23" t="s">
        <v>1746</v>
      </c>
      <c r="N187" s="23">
        <v>2.6</v>
      </c>
      <c r="O187" s="76" t="s">
        <v>1746</v>
      </c>
      <c r="P187" s="76" t="s">
        <v>1746</v>
      </c>
      <c r="Q187" s="76" t="s">
        <v>1746</v>
      </c>
      <c r="R187" s="15" t="s">
        <v>1746</v>
      </c>
      <c r="S187" s="15" t="s">
        <v>1746</v>
      </c>
      <c r="T187" s="36">
        <v>5</v>
      </c>
      <c r="U187" s="35" t="s">
        <v>1746</v>
      </c>
      <c r="V187" s="36">
        <v>1.8724132033521466</v>
      </c>
      <c r="W187" s="22" t="s">
        <v>1746</v>
      </c>
      <c r="X187" s="24" t="s">
        <v>1746</v>
      </c>
      <c r="Y187" s="15">
        <v>10</v>
      </c>
      <c r="Z187" s="76" t="s">
        <v>1746</v>
      </c>
      <c r="AA187" s="25" t="s">
        <v>1746</v>
      </c>
    </row>
    <row r="188" spans="1:27" x14ac:dyDescent="0.25">
      <c r="A188" s="29">
        <v>187</v>
      </c>
      <c r="B188" s="1" t="s">
        <v>1746</v>
      </c>
      <c r="C188" s="1" t="s">
        <v>3211</v>
      </c>
      <c r="D188" s="10">
        <v>43807</v>
      </c>
      <c r="E188" s="7">
        <v>0.33333333333333298</v>
      </c>
      <c r="F188" s="7">
        <v>0.66666666666666696</v>
      </c>
      <c r="G188" s="22">
        <v>1200</v>
      </c>
      <c r="H188" s="22" t="s">
        <v>1746</v>
      </c>
      <c r="I188" s="23" t="s">
        <v>1746</v>
      </c>
      <c r="J188" s="23" t="s">
        <v>1746</v>
      </c>
      <c r="K188" s="23" t="s">
        <v>1746</v>
      </c>
      <c r="L188" s="23">
        <v>0.32</v>
      </c>
      <c r="M188" s="23" t="s">
        <v>1746</v>
      </c>
      <c r="N188" s="23">
        <v>1.28</v>
      </c>
      <c r="O188" s="76" t="s">
        <v>1746</v>
      </c>
      <c r="P188" s="76" t="s">
        <v>1746</v>
      </c>
      <c r="Q188" s="76" t="s">
        <v>1746</v>
      </c>
      <c r="R188" s="15" t="s">
        <v>1746</v>
      </c>
      <c r="S188" s="15" t="s">
        <v>1746</v>
      </c>
      <c r="T188" s="36">
        <v>4.7699999999999996</v>
      </c>
      <c r="U188" s="35" t="s">
        <v>1746</v>
      </c>
      <c r="V188" s="36">
        <v>0.78152898922524372</v>
      </c>
      <c r="W188" s="22" t="s">
        <v>1746</v>
      </c>
      <c r="X188" s="24" t="s">
        <v>1746</v>
      </c>
      <c r="Y188" s="15">
        <v>8</v>
      </c>
      <c r="Z188" s="76" t="s">
        <v>1746</v>
      </c>
      <c r="AA188" s="25" t="s">
        <v>1746</v>
      </c>
    </row>
    <row r="189" spans="1:27" x14ac:dyDescent="0.25">
      <c r="A189" s="29">
        <v>188</v>
      </c>
      <c r="B189" s="1" t="s">
        <v>1746</v>
      </c>
      <c r="C189" s="1" t="s">
        <v>90</v>
      </c>
      <c r="D189" s="10">
        <v>43807</v>
      </c>
      <c r="E189" s="7">
        <v>0.3125</v>
      </c>
      <c r="F189" s="7">
        <v>0.72916666666666696</v>
      </c>
      <c r="G189" s="22">
        <v>1200</v>
      </c>
      <c r="H189" s="22" t="s">
        <v>1746</v>
      </c>
      <c r="I189" s="23" t="s">
        <v>1746</v>
      </c>
      <c r="J189" s="23" t="s">
        <v>1746</v>
      </c>
      <c r="K189" s="23" t="s">
        <v>1746</v>
      </c>
      <c r="L189" s="23">
        <v>0.3</v>
      </c>
      <c r="M189" s="23" t="s">
        <v>1746</v>
      </c>
      <c r="N189" s="23">
        <v>2.7</v>
      </c>
      <c r="O189" s="76" t="s">
        <v>1746</v>
      </c>
      <c r="P189" s="76" t="s">
        <v>1746</v>
      </c>
      <c r="Q189" s="76" t="s">
        <v>1746</v>
      </c>
      <c r="R189" s="15" t="s">
        <v>1746</v>
      </c>
      <c r="S189" s="15" t="s">
        <v>1746</v>
      </c>
      <c r="T189" s="36">
        <v>4</v>
      </c>
      <c r="U189" s="35" t="s">
        <v>1746</v>
      </c>
      <c r="V189" s="36">
        <v>1.9538224730631097</v>
      </c>
      <c r="W189" s="22" t="s">
        <v>1746</v>
      </c>
      <c r="X189" s="24" t="s">
        <v>1746</v>
      </c>
      <c r="Y189" s="15">
        <v>10</v>
      </c>
      <c r="Z189" s="76" t="s">
        <v>1746</v>
      </c>
      <c r="AA189" s="25" t="s">
        <v>1746</v>
      </c>
    </row>
    <row r="190" spans="1:27" x14ac:dyDescent="0.25">
      <c r="A190" s="29">
        <v>189</v>
      </c>
      <c r="B190" s="1" t="s">
        <v>1746</v>
      </c>
      <c r="C190" s="1" t="s">
        <v>1858</v>
      </c>
      <c r="D190" s="10">
        <v>43808</v>
      </c>
      <c r="E190" s="7">
        <v>0.33333333333333298</v>
      </c>
      <c r="F190" s="7">
        <v>0.66666666666666696</v>
      </c>
      <c r="G190" s="22">
        <v>1200</v>
      </c>
      <c r="H190" s="22" t="s">
        <v>1746</v>
      </c>
      <c r="I190" s="23" t="s">
        <v>1746</v>
      </c>
      <c r="J190" s="23" t="s">
        <v>1746</v>
      </c>
      <c r="K190" s="23" t="s">
        <v>1746</v>
      </c>
      <c r="L190" s="23">
        <v>0</v>
      </c>
      <c r="M190" s="23" t="s">
        <v>1746</v>
      </c>
      <c r="N190" s="23">
        <v>0.86</v>
      </c>
      <c r="O190" s="76" t="s">
        <v>1746</v>
      </c>
      <c r="P190" s="76" t="s">
        <v>1746</v>
      </c>
      <c r="Q190" s="76" t="s">
        <v>1746</v>
      </c>
      <c r="R190" s="15" t="s">
        <v>1746</v>
      </c>
      <c r="S190" s="15" t="s">
        <v>1746</v>
      </c>
      <c r="T190" s="36">
        <v>0</v>
      </c>
      <c r="U190" s="35" t="s">
        <v>1746</v>
      </c>
      <c r="V190" s="36">
        <v>0.70011971951428087</v>
      </c>
      <c r="W190" s="22" t="s">
        <v>1746</v>
      </c>
      <c r="X190" s="24" t="s">
        <v>1746</v>
      </c>
      <c r="Y190" s="15">
        <v>8</v>
      </c>
      <c r="Z190" s="76" t="s">
        <v>1746</v>
      </c>
      <c r="AA190" s="25" t="s">
        <v>1746</v>
      </c>
    </row>
    <row r="191" spans="1:27" x14ac:dyDescent="0.25">
      <c r="A191" s="29">
        <v>190</v>
      </c>
      <c r="B191" s="1" t="s">
        <v>1746</v>
      </c>
      <c r="C191" s="1" t="s">
        <v>90</v>
      </c>
      <c r="D191" s="10">
        <v>43808</v>
      </c>
      <c r="E191" s="7">
        <v>0.3125</v>
      </c>
      <c r="F191" s="7">
        <v>0.72916666666666696</v>
      </c>
      <c r="G191" s="22">
        <v>1200</v>
      </c>
      <c r="H191" s="22" t="s">
        <v>1746</v>
      </c>
      <c r="I191" s="23" t="s">
        <v>1746</v>
      </c>
      <c r="J191" s="23" t="s">
        <v>1746</v>
      </c>
      <c r="K191" s="23" t="s">
        <v>1746</v>
      </c>
      <c r="L191" s="23">
        <v>0.3</v>
      </c>
      <c r="M191" s="23" t="s">
        <v>1746</v>
      </c>
      <c r="N191" s="23">
        <v>2.7</v>
      </c>
      <c r="O191" s="76" t="s">
        <v>1746</v>
      </c>
      <c r="P191" s="76" t="s">
        <v>1746</v>
      </c>
      <c r="Q191" s="76" t="s">
        <v>1746</v>
      </c>
      <c r="R191" s="15" t="s">
        <v>1746</v>
      </c>
      <c r="S191" s="15" t="s">
        <v>1746</v>
      </c>
      <c r="T191" s="36">
        <v>4</v>
      </c>
      <c r="U191" s="35" t="s">
        <v>1746</v>
      </c>
      <c r="V191" s="36">
        <v>1.9538224730631097</v>
      </c>
      <c r="W191" s="22" t="s">
        <v>1746</v>
      </c>
      <c r="X191" s="24" t="s">
        <v>1746</v>
      </c>
      <c r="Y191" s="15">
        <v>10</v>
      </c>
      <c r="Z191" s="76" t="s">
        <v>1746</v>
      </c>
      <c r="AA191" s="25" t="s">
        <v>1746</v>
      </c>
    </row>
    <row r="192" spans="1:27" x14ac:dyDescent="0.25">
      <c r="A192" s="29">
        <v>191</v>
      </c>
      <c r="B192" s="1" t="s">
        <v>1746</v>
      </c>
      <c r="C192" s="1" t="s">
        <v>90</v>
      </c>
      <c r="D192" s="10">
        <v>43809</v>
      </c>
      <c r="E192" s="7">
        <v>0.3125</v>
      </c>
      <c r="F192" s="7">
        <v>0.72916666666666696</v>
      </c>
      <c r="G192" s="22">
        <v>1200</v>
      </c>
      <c r="H192" s="22" t="s">
        <v>1746</v>
      </c>
      <c r="I192" s="23" t="s">
        <v>1746</v>
      </c>
      <c r="J192" s="23" t="s">
        <v>1746</v>
      </c>
      <c r="K192" s="23" t="s">
        <v>1746</v>
      </c>
      <c r="L192" s="23">
        <v>0.3</v>
      </c>
      <c r="M192" s="23" t="s">
        <v>1746</v>
      </c>
      <c r="N192" s="23">
        <v>2.6</v>
      </c>
      <c r="O192" s="76" t="s">
        <v>1746</v>
      </c>
      <c r="P192" s="76" t="s">
        <v>1746</v>
      </c>
      <c r="Q192" s="76" t="s">
        <v>1746</v>
      </c>
      <c r="R192" s="15" t="s">
        <v>1746</v>
      </c>
      <c r="S192" s="15" t="s">
        <v>1746</v>
      </c>
      <c r="T192" s="36">
        <v>3</v>
      </c>
      <c r="U192" s="35" t="s">
        <v>1746</v>
      </c>
      <c r="V192" s="36">
        <v>1.8724132033521466</v>
      </c>
      <c r="W192" s="22" t="s">
        <v>1746</v>
      </c>
      <c r="X192" s="24" t="s">
        <v>1746</v>
      </c>
      <c r="Y192" s="15">
        <v>10</v>
      </c>
      <c r="Z192" s="76" t="s">
        <v>1746</v>
      </c>
      <c r="AA192" s="25" t="s">
        <v>1746</v>
      </c>
    </row>
    <row r="193" spans="1:27" x14ac:dyDescent="0.25">
      <c r="A193" s="29">
        <v>192</v>
      </c>
      <c r="B193" s="1" t="s">
        <v>1746</v>
      </c>
      <c r="C193" s="1" t="s">
        <v>1858</v>
      </c>
      <c r="D193" s="10">
        <v>43809</v>
      </c>
      <c r="E193" s="7">
        <v>0.33333333333333298</v>
      </c>
      <c r="F193" s="7">
        <v>0.75</v>
      </c>
      <c r="G193" s="22">
        <v>1200</v>
      </c>
      <c r="H193" s="22" t="s">
        <v>1746</v>
      </c>
      <c r="I193" s="23" t="s">
        <v>1746</v>
      </c>
      <c r="J193" s="23" t="s">
        <v>1746</v>
      </c>
      <c r="K193" s="23" t="s">
        <v>1746</v>
      </c>
      <c r="L193" s="23">
        <v>0</v>
      </c>
      <c r="M193" s="23" t="s">
        <v>1746</v>
      </c>
      <c r="N193" s="23">
        <v>0.7</v>
      </c>
      <c r="O193" s="76" t="s">
        <v>1746</v>
      </c>
      <c r="P193" s="76" t="s">
        <v>1746</v>
      </c>
      <c r="Q193" s="76" t="s">
        <v>1746</v>
      </c>
      <c r="R193" s="15" t="s">
        <v>1746</v>
      </c>
      <c r="S193" s="15" t="s">
        <v>1746</v>
      </c>
      <c r="T193" s="36">
        <v>3.4</v>
      </c>
      <c r="U193" s="35" t="s">
        <v>1746</v>
      </c>
      <c r="V193" s="36">
        <v>0.56986488797674018</v>
      </c>
      <c r="W193" s="22" t="s">
        <v>1746</v>
      </c>
      <c r="X193" s="24" t="s">
        <v>1746</v>
      </c>
      <c r="Y193" s="15">
        <v>10</v>
      </c>
      <c r="Z193" s="76" t="s">
        <v>1746</v>
      </c>
      <c r="AA193" s="25" t="s">
        <v>1746</v>
      </c>
    </row>
    <row r="194" spans="1:27" x14ac:dyDescent="0.25">
      <c r="A194" s="29">
        <v>193</v>
      </c>
      <c r="B194" s="1" t="s">
        <v>1746</v>
      </c>
      <c r="C194" s="1" t="s">
        <v>90</v>
      </c>
      <c r="D194" s="10">
        <v>43810</v>
      </c>
      <c r="E194" s="7">
        <v>0.3125</v>
      </c>
      <c r="F194" s="7">
        <v>0.72916666666666696</v>
      </c>
      <c r="G194" s="22">
        <v>1200</v>
      </c>
      <c r="H194" s="22" t="s">
        <v>1746</v>
      </c>
      <c r="I194" s="23" t="s">
        <v>1746</v>
      </c>
      <c r="J194" s="23" t="s">
        <v>1746</v>
      </c>
      <c r="K194" s="23" t="s">
        <v>1746</v>
      </c>
      <c r="L194" s="23">
        <v>0.3</v>
      </c>
      <c r="M194" s="23" t="s">
        <v>1746</v>
      </c>
      <c r="N194" s="23">
        <v>2.6</v>
      </c>
      <c r="O194" s="76" t="s">
        <v>1746</v>
      </c>
      <c r="P194" s="76" t="s">
        <v>1746</v>
      </c>
      <c r="Q194" s="76" t="s">
        <v>1746</v>
      </c>
      <c r="R194" s="15" t="s">
        <v>1746</v>
      </c>
      <c r="S194" s="15" t="s">
        <v>1746</v>
      </c>
      <c r="T194" s="36">
        <v>4</v>
      </c>
      <c r="U194" s="35" t="s">
        <v>1746</v>
      </c>
      <c r="V194" s="36">
        <v>1.8724132033521466</v>
      </c>
      <c r="W194" s="22" t="s">
        <v>1746</v>
      </c>
      <c r="X194" s="24" t="s">
        <v>1746</v>
      </c>
      <c r="Y194" s="15">
        <v>10</v>
      </c>
      <c r="Z194" s="76" t="s">
        <v>1746</v>
      </c>
      <c r="AA194" s="25" t="s">
        <v>1746</v>
      </c>
    </row>
    <row r="195" spans="1:27" x14ac:dyDescent="0.25">
      <c r="A195" s="29">
        <v>194</v>
      </c>
      <c r="B195" s="1" t="s">
        <v>1746</v>
      </c>
      <c r="C195" s="1" t="s">
        <v>1858</v>
      </c>
      <c r="D195" s="10">
        <v>43810</v>
      </c>
      <c r="E195" s="7">
        <v>0.33333333333333298</v>
      </c>
      <c r="F195" s="7">
        <v>0.75</v>
      </c>
      <c r="G195" s="22">
        <v>1200</v>
      </c>
      <c r="H195" s="22" t="s">
        <v>1746</v>
      </c>
      <c r="I195" s="23" t="s">
        <v>1746</v>
      </c>
      <c r="J195" s="23" t="s">
        <v>1746</v>
      </c>
      <c r="K195" s="23" t="s">
        <v>1746</v>
      </c>
      <c r="L195" s="23">
        <v>0</v>
      </c>
      <c r="M195" s="23" t="s">
        <v>1746</v>
      </c>
      <c r="N195" s="23">
        <v>2.7</v>
      </c>
      <c r="O195" s="76" t="s">
        <v>1746</v>
      </c>
      <c r="P195" s="76" t="s">
        <v>1746</v>
      </c>
      <c r="Q195" s="76" t="s">
        <v>1746</v>
      </c>
      <c r="R195" s="15" t="s">
        <v>1746</v>
      </c>
      <c r="S195" s="15" t="s">
        <v>1746</v>
      </c>
      <c r="T195" s="36">
        <v>14</v>
      </c>
      <c r="U195" s="35" t="s">
        <v>1746</v>
      </c>
      <c r="V195" s="36">
        <v>2.198050282195998</v>
      </c>
      <c r="W195" s="22" t="s">
        <v>1746</v>
      </c>
      <c r="X195" s="24" t="s">
        <v>1746</v>
      </c>
      <c r="Y195" s="15">
        <v>10</v>
      </c>
      <c r="Z195" s="76" t="s">
        <v>1746</v>
      </c>
      <c r="AA195" s="25" t="s">
        <v>1746</v>
      </c>
    </row>
    <row r="196" spans="1:27" x14ac:dyDescent="0.25">
      <c r="A196" s="29">
        <v>195</v>
      </c>
      <c r="B196" s="1" t="s">
        <v>1746</v>
      </c>
      <c r="C196" s="1" t="s">
        <v>1739</v>
      </c>
      <c r="D196" s="10">
        <v>43811</v>
      </c>
      <c r="E196" s="7">
        <v>0.33333333333333298</v>
      </c>
      <c r="F196" s="7">
        <v>0.70833333333333304</v>
      </c>
      <c r="G196" s="22">
        <v>1200</v>
      </c>
      <c r="H196" s="22" t="s">
        <v>1746</v>
      </c>
      <c r="I196" s="23" t="s">
        <v>1746</v>
      </c>
      <c r="J196" s="23" t="s">
        <v>1746</v>
      </c>
      <c r="K196" s="23" t="s">
        <v>1746</v>
      </c>
      <c r="L196" s="23">
        <v>0</v>
      </c>
      <c r="M196" s="23" t="s">
        <v>1746</v>
      </c>
      <c r="N196" s="23">
        <v>1.3</v>
      </c>
      <c r="O196" s="76" t="s">
        <v>1746</v>
      </c>
      <c r="P196" s="76" t="s">
        <v>1746</v>
      </c>
      <c r="Q196" s="76" t="s">
        <v>1746</v>
      </c>
      <c r="R196" s="15" t="s">
        <v>1746</v>
      </c>
      <c r="S196" s="15" t="s">
        <v>1746</v>
      </c>
      <c r="T196" s="36">
        <v>3</v>
      </c>
      <c r="U196" s="35" t="s">
        <v>1746</v>
      </c>
      <c r="V196" s="36">
        <v>1.0583205062425176</v>
      </c>
      <c r="W196" s="22" t="s">
        <v>1746</v>
      </c>
      <c r="X196" s="24" t="s">
        <v>1746</v>
      </c>
      <c r="Y196" s="15">
        <v>9</v>
      </c>
      <c r="Z196" s="76" t="s">
        <v>1746</v>
      </c>
      <c r="AA196" s="25" t="s">
        <v>1746</v>
      </c>
    </row>
    <row r="197" spans="1:27" x14ac:dyDescent="0.25">
      <c r="A197" s="29">
        <v>196</v>
      </c>
      <c r="B197" s="1" t="s">
        <v>1746</v>
      </c>
      <c r="C197" s="1" t="s">
        <v>90</v>
      </c>
      <c r="D197" s="10">
        <v>43811</v>
      </c>
      <c r="E197" s="7">
        <v>0.30902777777777801</v>
      </c>
      <c r="F197" s="7">
        <v>0.72569444444444398</v>
      </c>
      <c r="G197" s="22">
        <v>1200</v>
      </c>
      <c r="H197" s="22" t="s">
        <v>1746</v>
      </c>
      <c r="I197" s="23" t="s">
        <v>1746</v>
      </c>
      <c r="J197" s="23" t="s">
        <v>1746</v>
      </c>
      <c r="K197" s="23" t="s">
        <v>1746</v>
      </c>
      <c r="L197" s="23">
        <v>0.3</v>
      </c>
      <c r="M197" s="23" t="s">
        <v>1746</v>
      </c>
      <c r="N197" s="23">
        <v>2.6</v>
      </c>
      <c r="O197" s="76" t="s">
        <v>1746</v>
      </c>
      <c r="P197" s="76" t="s">
        <v>1746</v>
      </c>
      <c r="Q197" s="76" t="s">
        <v>1746</v>
      </c>
      <c r="R197" s="15" t="s">
        <v>1746</v>
      </c>
      <c r="S197" s="15" t="s">
        <v>1746</v>
      </c>
      <c r="T197" s="36">
        <v>4</v>
      </c>
      <c r="U197" s="35" t="s">
        <v>1746</v>
      </c>
      <c r="V197" s="36">
        <v>1.8724132033521466</v>
      </c>
      <c r="W197" s="22" t="s">
        <v>1746</v>
      </c>
      <c r="X197" s="24" t="s">
        <v>1746</v>
      </c>
      <c r="Y197" s="15">
        <v>10</v>
      </c>
      <c r="Z197" s="76" t="s">
        <v>1746</v>
      </c>
      <c r="AA197" s="25" t="s">
        <v>1746</v>
      </c>
    </row>
    <row r="198" spans="1:27" x14ac:dyDescent="0.25">
      <c r="A198" s="29">
        <v>197</v>
      </c>
      <c r="B198" s="1" t="s">
        <v>1746</v>
      </c>
      <c r="C198" s="1" t="s">
        <v>90</v>
      </c>
      <c r="D198" s="10">
        <v>43812</v>
      </c>
      <c r="E198" s="7">
        <v>0.3125</v>
      </c>
      <c r="F198" s="7">
        <v>0.72916666666666696</v>
      </c>
      <c r="G198" s="22">
        <v>1200</v>
      </c>
      <c r="H198" s="22" t="s">
        <v>1746</v>
      </c>
      <c r="I198" s="23" t="s">
        <v>1746</v>
      </c>
      <c r="J198" s="23" t="s">
        <v>1746</v>
      </c>
      <c r="K198" s="23" t="s">
        <v>1746</v>
      </c>
      <c r="L198" s="23">
        <v>0.3</v>
      </c>
      <c r="M198" s="23" t="s">
        <v>1746</v>
      </c>
      <c r="N198" s="23">
        <v>2.6</v>
      </c>
      <c r="O198" s="76" t="s">
        <v>1746</v>
      </c>
      <c r="P198" s="76" t="s">
        <v>1746</v>
      </c>
      <c r="Q198" s="76" t="s">
        <v>1746</v>
      </c>
      <c r="R198" s="15" t="s">
        <v>1746</v>
      </c>
      <c r="S198" s="15" t="s">
        <v>1746</v>
      </c>
      <c r="T198" s="36">
        <v>4</v>
      </c>
      <c r="U198" s="35" t="s">
        <v>1746</v>
      </c>
      <c r="V198" s="36">
        <v>1.8724132033521466</v>
      </c>
      <c r="W198" s="22" t="s">
        <v>1746</v>
      </c>
      <c r="X198" s="24" t="s">
        <v>1746</v>
      </c>
      <c r="Y198" s="15">
        <v>10</v>
      </c>
      <c r="Z198" s="76" t="s">
        <v>1746</v>
      </c>
      <c r="AA198" s="25" t="s">
        <v>1746</v>
      </c>
    </row>
    <row r="199" spans="1:27" x14ac:dyDescent="0.25">
      <c r="A199" s="29">
        <v>198</v>
      </c>
      <c r="B199" s="1" t="s">
        <v>1746</v>
      </c>
      <c r="C199" s="1" t="s">
        <v>1739</v>
      </c>
      <c r="D199" s="10">
        <v>43812</v>
      </c>
      <c r="E199" s="7">
        <v>0.33333333333333298</v>
      </c>
      <c r="F199" s="7">
        <v>0.75</v>
      </c>
      <c r="G199" s="22">
        <v>1200</v>
      </c>
      <c r="H199" s="22" t="s">
        <v>1746</v>
      </c>
      <c r="I199" s="23" t="s">
        <v>1746</v>
      </c>
      <c r="J199" s="23" t="s">
        <v>1746</v>
      </c>
      <c r="K199" s="23" t="s">
        <v>1746</v>
      </c>
      <c r="L199" s="23">
        <v>0</v>
      </c>
      <c r="M199" s="23" t="s">
        <v>1746</v>
      </c>
      <c r="N199" s="23">
        <v>1.2</v>
      </c>
      <c r="O199" s="76" t="s">
        <v>1746</v>
      </c>
      <c r="P199" s="76" t="s">
        <v>1746</v>
      </c>
      <c r="Q199" s="76" t="s">
        <v>1746</v>
      </c>
      <c r="R199" s="15" t="s">
        <v>1746</v>
      </c>
      <c r="S199" s="15" t="s">
        <v>1746</v>
      </c>
      <c r="T199" s="36">
        <v>3.5</v>
      </c>
      <c r="U199" s="35" t="s">
        <v>1746</v>
      </c>
      <c r="V199" s="36">
        <v>0.97691123653155454</v>
      </c>
      <c r="W199" s="22" t="s">
        <v>1746</v>
      </c>
      <c r="X199" s="24" t="s">
        <v>1746</v>
      </c>
      <c r="Y199" s="15">
        <v>10</v>
      </c>
      <c r="Z199" s="76" t="s">
        <v>1746</v>
      </c>
      <c r="AA199" s="25" t="s">
        <v>1746</v>
      </c>
    </row>
    <row r="200" spans="1:27" x14ac:dyDescent="0.25">
      <c r="A200" s="29">
        <v>199</v>
      </c>
      <c r="B200" s="1" t="s">
        <v>1746</v>
      </c>
      <c r="C200" s="1" t="s">
        <v>90</v>
      </c>
      <c r="D200" s="10">
        <v>43813</v>
      </c>
      <c r="E200" s="7">
        <v>0.3125</v>
      </c>
      <c r="F200" s="7">
        <v>0.72916666666666696</v>
      </c>
      <c r="G200" s="22">
        <v>1200</v>
      </c>
      <c r="H200" s="22" t="s">
        <v>1746</v>
      </c>
      <c r="I200" s="23" t="s">
        <v>1746</v>
      </c>
      <c r="J200" s="23" t="s">
        <v>1746</v>
      </c>
      <c r="K200" s="23" t="s">
        <v>1746</v>
      </c>
      <c r="L200" s="23">
        <v>0.3</v>
      </c>
      <c r="M200" s="23" t="s">
        <v>1746</v>
      </c>
      <c r="N200" s="23">
        <v>2.6</v>
      </c>
      <c r="O200" s="76" t="s">
        <v>1746</v>
      </c>
      <c r="P200" s="76" t="s">
        <v>1746</v>
      </c>
      <c r="Q200" s="76" t="s">
        <v>1746</v>
      </c>
      <c r="R200" s="15" t="s">
        <v>1746</v>
      </c>
      <c r="S200" s="15" t="s">
        <v>1746</v>
      </c>
      <c r="T200" s="36">
        <v>4</v>
      </c>
      <c r="U200" s="35" t="s">
        <v>1746</v>
      </c>
      <c r="V200" s="36">
        <v>1.8724132033521466</v>
      </c>
      <c r="W200" s="22" t="s">
        <v>1746</v>
      </c>
      <c r="X200" s="24" t="s">
        <v>1746</v>
      </c>
      <c r="Y200" s="15">
        <v>10</v>
      </c>
      <c r="Z200" s="76" t="s">
        <v>1746</v>
      </c>
      <c r="AA200" s="25" t="s">
        <v>1746</v>
      </c>
    </row>
    <row r="201" spans="1:27" x14ac:dyDescent="0.25">
      <c r="A201" s="29">
        <v>200</v>
      </c>
      <c r="B201" s="1" t="s">
        <v>1746</v>
      </c>
      <c r="C201" s="1" t="s">
        <v>3211</v>
      </c>
      <c r="D201" s="10">
        <v>43813</v>
      </c>
      <c r="E201" s="7">
        <v>0.33333333333333298</v>
      </c>
      <c r="F201" s="7">
        <v>0.75</v>
      </c>
      <c r="G201" s="22">
        <v>1200</v>
      </c>
      <c r="H201" s="22" t="s">
        <v>1746</v>
      </c>
      <c r="I201" s="23" t="s">
        <v>1746</v>
      </c>
      <c r="J201" s="23" t="s">
        <v>1746</v>
      </c>
      <c r="K201" s="23" t="s">
        <v>1746</v>
      </c>
      <c r="L201" s="23">
        <v>0</v>
      </c>
      <c r="M201" s="23" t="s">
        <v>1746</v>
      </c>
      <c r="N201" s="23">
        <v>3.5</v>
      </c>
      <c r="O201" s="76" t="s">
        <v>1746</v>
      </c>
      <c r="P201" s="76" t="s">
        <v>1746</v>
      </c>
      <c r="Q201" s="76" t="s">
        <v>1746</v>
      </c>
      <c r="R201" s="15" t="s">
        <v>1746</v>
      </c>
      <c r="S201" s="15" t="s">
        <v>1746</v>
      </c>
      <c r="T201" s="36">
        <v>1.5</v>
      </c>
      <c r="U201" s="35" t="s">
        <v>1746</v>
      </c>
      <c r="V201" s="36">
        <v>2.8493244398837012</v>
      </c>
      <c r="W201" s="22" t="s">
        <v>1746</v>
      </c>
      <c r="X201" s="24" t="s">
        <v>1746</v>
      </c>
      <c r="Y201" s="15">
        <v>10</v>
      </c>
      <c r="Z201" s="76" t="s">
        <v>1746</v>
      </c>
      <c r="AA201" s="25" t="s">
        <v>1746</v>
      </c>
    </row>
    <row r="202" spans="1:27" x14ac:dyDescent="0.25">
      <c r="A202" s="29">
        <v>201</v>
      </c>
      <c r="B202" s="1" t="s">
        <v>1746</v>
      </c>
      <c r="C202" s="1" t="s">
        <v>90</v>
      </c>
      <c r="D202" s="10">
        <v>43814</v>
      </c>
      <c r="E202" s="7">
        <v>0.3125</v>
      </c>
      <c r="F202" s="7">
        <v>0.72916666666666696</v>
      </c>
      <c r="G202" s="22">
        <v>1200</v>
      </c>
      <c r="H202" s="22" t="s">
        <v>1746</v>
      </c>
      <c r="I202" s="23" t="s">
        <v>1746</v>
      </c>
      <c r="J202" s="23" t="s">
        <v>1746</v>
      </c>
      <c r="K202" s="23" t="s">
        <v>1746</v>
      </c>
      <c r="L202" s="23">
        <v>0.3</v>
      </c>
      <c r="M202" s="23" t="s">
        <v>1746</v>
      </c>
      <c r="N202" s="23">
        <v>2.6</v>
      </c>
      <c r="O202" s="76" t="s">
        <v>1746</v>
      </c>
      <c r="P202" s="76" t="s">
        <v>1746</v>
      </c>
      <c r="Q202" s="76" t="s">
        <v>1746</v>
      </c>
      <c r="R202" s="15" t="s">
        <v>1746</v>
      </c>
      <c r="S202" s="15" t="s">
        <v>1746</v>
      </c>
      <c r="T202" s="36">
        <v>4</v>
      </c>
      <c r="U202" s="35" t="s">
        <v>1746</v>
      </c>
      <c r="V202" s="36">
        <v>1.8724132033521466</v>
      </c>
      <c r="W202" s="22" t="s">
        <v>1746</v>
      </c>
      <c r="X202" s="24" t="s">
        <v>1746</v>
      </c>
      <c r="Y202" s="15">
        <v>10</v>
      </c>
      <c r="Z202" s="76" t="s">
        <v>1746</v>
      </c>
      <c r="AA202" s="25" t="s">
        <v>1746</v>
      </c>
    </row>
    <row r="203" spans="1:27" x14ac:dyDescent="0.25">
      <c r="A203" s="29">
        <v>202</v>
      </c>
      <c r="B203" s="1" t="s">
        <v>1746</v>
      </c>
      <c r="C203" s="1" t="s">
        <v>1858</v>
      </c>
      <c r="D203" s="10">
        <v>43814</v>
      </c>
      <c r="E203" s="7">
        <v>0.33333333333333298</v>
      </c>
      <c r="F203" s="7">
        <v>0.75</v>
      </c>
      <c r="G203" s="22">
        <v>1200</v>
      </c>
      <c r="H203" s="22" t="s">
        <v>1746</v>
      </c>
      <c r="I203" s="23" t="s">
        <v>1746</v>
      </c>
      <c r="J203" s="23" t="s">
        <v>1746</v>
      </c>
      <c r="K203" s="23" t="s">
        <v>1746</v>
      </c>
      <c r="L203" s="23">
        <v>0</v>
      </c>
      <c r="M203" s="23" t="s">
        <v>1746</v>
      </c>
      <c r="N203" s="23">
        <v>1.2</v>
      </c>
      <c r="O203" s="76" t="s">
        <v>1746</v>
      </c>
      <c r="P203" s="76" t="s">
        <v>1746</v>
      </c>
      <c r="Q203" s="76" t="s">
        <v>1746</v>
      </c>
      <c r="R203" s="15" t="s">
        <v>1746</v>
      </c>
      <c r="S203" s="15" t="s">
        <v>1746</v>
      </c>
      <c r="T203" s="36">
        <v>2.5</v>
      </c>
      <c r="U203" s="35" t="s">
        <v>1746</v>
      </c>
      <c r="V203" s="36">
        <v>0.97691123653155454</v>
      </c>
      <c r="W203" s="22" t="s">
        <v>1746</v>
      </c>
      <c r="X203" s="24" t="s">
        <v>1746</v>
      </c>
      <c r="Y203" s="15">
        <v>10</v>
      </c>
      <c r="Z203" s="76" t="s">
        <v>1746</v>
      </c>
      <c r="AA203" s="25" t="s">
        <v>1746</v>
      </c>
    </row>
    <row r="204" spans="1:27" x14ac:dyDescent="0.25">
      <c r="A204" s="29">
        <v>203</v>
      </c>
      <c r="B204" s="1" t="s">
        <v>1746</v>
      </c>
      <c r="C204" s="1" t="s">
        <v>90</v>
      </c>
      <c r="D204" s="10">
        <v>43815</v>
      </c>
      <c r="E204" s="7">
        <v>0.3125</v>
      </c>
      <c r="F204" s="7">
        <v>0.72916666666666696</v>
      </c>
      <c r="G204" s="22">
        <v>1200</v>
      </c>
      <c r="H204" s="22" t="s">
        <v>1746</v>
      </c>
      <c r="I204" s="23" t="s">
        <v>1746</v>
      </c>
      <c r="J204" s="23" t="s">
        <v>1746</v>
      </c>
      <c r="K204" s="23" t="s">
        <v>1746</v>
      </c>
      <c r="L204" s="23">
        <v>0.3</v>
      </c>
      <c r="M204" s="23" t="s">
        <v>1746</v>
      </c>
      <c r="N204" s="23">
        <v>2.6</v>
      </c>
      <c r="O204" s="76" t="s">
        <v>1746</v>
      </c>
      <c r="P204" s="76" t="s">
        <v>1746</v>
      </c>
      <c r="Q204" s="76" t="s">
        <v>1746</v>
      </c>
      <c r="R204" s="15" t="s">
        <v>1746</v>
      </c>
      <c r="S204" s="15" t="s">
        <v>1746</v>
      </c>
      <c r="T204" s="36">
        <v>3</v>
      </c>
      <c r="U204" s="35" t="s">
        <v>1746</v>
      </c>
      <c r="V204" s="36">
        <v>1.8724132033521466</v>
      </c>
      <c r="W204" s="22" t="s">
        <v>1746</v>
      </c>
      <c r="X204" s="24" t="s">
        <v>1746</v>
      </c>
      <c r="Y204" s="15">
        <v>10</v>
      </c>
      <c r="Z204" s="76" t="s">
        <v>1746</v>
      </c>
      <c r="AA204" s="25" t="s">
        <v>1746</v>
      </c>
    </row>
    <row r="205" spans="1:27" x14ac:dyDescent="0.25">
      <c r="A205" s="29">
        <v>204</v>
      </c>
      <c r="B205" s="1" t="s">
        <v>1746</v>
      </c>
      <c r="C205" s="1" t="s">
        <v>1858</v>
      </c>
      <c r="D205" s="10">
        <v>43815</v>
      </c>
      <c r="E205" s="7">
        <v>0.33333333333333298</v>
      </c>
      <c r="F205" s="7">
        <v>0.75</v>
      </c>
      <c r="G205" s="22">
        <v>1200</v>
      </c>
      <c r="H205" s="22" t="s">
        <v>1746</v>
      </c>
      <c r="I205" s="23" t="s">
        <v>1746</v>
      </c>
      <c r="J205" s="23" t="s">
        <v>1746</v>
      </c>
      <c r="K205" s="23" t="s">
        <v>1746</v>
      </c>
      <c r="L205" s="23">
        <v>0</v>
      </c>
      <c r="M205" s="23" t="s">
        <v>1746</v>
      </c>
      <c r="N205" s="23">
        <v>1.4</v>
      </c>
      <c r="O205" s="76" t="s">
        <v>1746</v>
      </c>
      <c r="P205" s="76" t="s">
        <v>1746</v>
      </c>
      <c r="Q205" s="76" t="s">
        <v>1746</v>
      </c>
      <c r="R205" s="15" t="s">
        <v>1746</v>
      </c>
      <c r="S205" s="15" t="s">
        <v>1746</v>
      </c>
      <c r="T205" s="36">
        <v>4.0999999999999996</v>
      </c>
      <c r="U205" s="35" t="s">
        <v>1746</v>
      </c>
      <c r="V205" s="36">
        <v>1.1397297759534804</v>
      </c>
      <c r="W205" s="22" t="s">
        <v>1746</v>
      </c>
      <c r="X205" s="24" t="s">
        <v>1746</v>
      </c>
      <c r="Y205" s="15">
        <v>10</v>
      </c>
      <c r="Z205" s="76" t="s">
        <v>1746</v>
      </c>
      <c r="AA205" s="25" t="s">
        <v>1746</v>
      </c>
    </row>
    <row r="206" spans="1:27" x14ac:dyDescent="0.25">
      <c r="A206" s="29">
        <v>205</v>
      </c>
      <c r="B206" s="1" t="s">
        <v>1746</v>
      </c>
      <c r="C206" s="1" t="s">
        <v>1739</v>
      </c>
      <c r="D206" s="10">
        <v>43816</v>
      </c>
      <c r="E206" s="7">
        <v>0.33333333333333298</v>
      </c>
      <c r="F206" s="7">
        <v>0.54861111111111105</v>
      </c>
      <c r="G206" s="22">
        <v>1200</v>
      </c>
      <c r="H206" s="22" t="s">
        <v>1746</v>
      </c>
      <c r="I206" s="23" t="s">
        <v>1746</v>
      </c>
      <c r="J206" s="23" t="s">
        <v>1746</v>
      </c>
      <c r="K206" s="23" t="s">
        <v>1746</v>
      </c>
      <c r="L206" s="23">
        <v>0</v>
      </c>
      <c r="M206" s="23" t="s">
        <v>1746</v>
      </c>
      <c r="N206" s="23">
        <v>1.4</v>
      </c>
      <c r="O206" s="76" t="s">
        <v>1746</v>
      </c>
      <c r="P206" s="76" t="s">
        <v>1746</v>
      </c>
      <c r="Q206" s="76" t="s">
        <v>1746</v>
      </c>
      <c r="R206" s="15" t="s">
        <v>1746</v>
      </c>
      <c r="S206" s="15" t="s">
        <v>1746</v>
      </c>
      <c r="T206" s="36">
        <v>0</v>
      </c>
      <c r="U206" s="35" t="s">
        <v>1746</v>
      </c>
      <c r="V206" s="36">
        <v>1.1397297759534804</v>
      </c>
      <c r="W206" s="22" t="s">
        <v>1746</v>
      </c>
      <c r="X206" s="24" t="s">
        <v>1746</v>
      </c>
      <c r="Y206" s="15">
        <v>5</v>
      </c>
      <c r="Z206" s="76" t="s">
        <v>1746</v>
      </c>
      <c r="AA206" s="25" t="s">
        <v>1746</v>
      </c>
    </row>
    <row r="207" spans="1:27" x14ac:dyDescent="0.25">
      <c r="A207" s="29">
        <v>206</v>
      </c>
      <c r="B207" s="1" t="s">
        <v>1746</v>
      </c>
      <c r="C207" s="1" t="s">
        <v>90</v>
      </c>
      <c r="D207" s="10">
        <v>43816</v>
      </c>
      <c r="E207" s="7">
        <v>0.30555555555555602</v>
      </c>
      <c r="F207" s="7">
        <v>0.55555555555555602</v>
      </c>
      <c r="G207" s="22">
        <v>1200</v>
      </c>
      <c r="H207" s="22" t="s">
        <v>1746</v>
      </c>
      <c r="I207" s="23" t="s">
        <v>1746</v>
      </c>
      <c r="J207" s="23" t="s">
        <v>1746</v>
      </c>
      <c r="K207" s="23" t="s">
        <v>1746</v>
      </c>
      <c r="L207" s="23">
        <v>0.3</v>
      </c>
      <c r="M207" s="23" t="s">
        <v>1746</v>
      </c>
      <c r="N207" s="23">
        <v>2.1</v>
      </c>
      <c r="O207" s="76" t="s">
        <v>1746</v>
      </c>
      <c r="P207" s="76" t="s">
        <v>1746</v>
      </c>
      <c r="Q207" s="76" t="s">
        <v>1746</v>
      </c>
      <c r="R207" s="15" t="s">
        <v>1746</v>
      </c>
      <c r="S207" s="15" t="s">
        <v>1746</v>
      </c>
      <c r="T207" s="36">
        <v>2</v>
      </c>
      <c r="U207" s="35" t="s">
        <v>1746</v>
      </c>
      <c r="V207" s="36">
        <v>1.465366854797332</v>
      </c>
      <c r="W207" s="22" t="s">
        <v>1746</v>
      </c>
      <c r="X207" s="24" t="s">
        <v>1746</v>
      </c>
      <c r="Y207" s="15">
        <v>6</v>
      </c>
      <c r="Z207" s="76" t="s">
        <v>1746</v>
      </c>
      <c r="AA207" s="25" t="s">
        <v>1746</v>
      </c>
    </row>
    <row r="208" spans="1:27" x14ac:dyDescent="0.25">
      <c r="A208" s="29">
        <v>207</v>
      </c>
      <c r="B208" s="1" t="s">
        <v>1746</v>
      </c>
      <c r="C208" s="1" t="s">
        <v>1739</v>
      </c>
      <c r="D208" s="10">
        <v>43820</v>
      </c>
      <c r="E208" s="7">
        <v>0.297916666666667</v>
      </c>
      <c r="F208" s="7">
        <v>0.41666666666666702</v>
      </c>
      <c r="G208" s="22">
        <v>1200</v>
      </c>
      <c r="H208" s="22" t="s">
        <v>1746</v>
      </c>
      <c r="I208" s="23" t="s">
        <v>1746</v>
      </c>
      <c r="J208" s="23" t="s">
        <v>1746</v>
      </c>
      <c r="K208" s="23" t="s">
        <v>1746</v>
      </c>
      <c r="L208" s="23">
        <v>0</v>
      </c>
      <c r="M208" s="23" t="s">
        <v>1746</v>
      </c>
      <c r="N208" s="23">
        <v>4.07</v>
      </c>
      <c r="O208" s="76" t="s">
        <v>1746</v>
      </c>
      <c r="P208" s="76" t="s">
        <v>1746</v>
      </c>
      <c r="Q208" s="76" t="s">
        <v>1746</v>
      </c>
      <c r="R208" s="15" t="s">
        <v>1746</v>
      </c>
      <c r="S208" s="15" t="s">
        <v>1746</v>
      </c>
      <c r="T208" s="36">
        <v>0</v>
      </c>
      <c r="U208" s="35" t="s">
        <v>1746</v>
      </c>
      <c r="V208" s="36">
        <v>3.3133572772361894</v>
      </c>
      <c r="W208" s="22" t="s">
        <v>1746</v>
      </c>
      <c r="X208" s="24" t="s">
        <v>1746</v>
      </c>
      <c r="Y208" s="15">
        <v>3</v>
      </c>
      <c r="Z208" s="76" t="s">
        <v>1746</v>
      </c>
      <c r="AA208" s="25" t="s">
        <v>1746</v>
      </c>
    </row>
    <row r="209" spans="1:27" x14ac:dyDescent="0.25">
      <c r="A209" s="29">
        <v>208</v>
      </c>
      <c r="B209" s="1" t="s">
        <v>1746</v>
      </c>
      <c r="C209" s="1" t="s">
        <v>90</v>
      </c>
      <c r="D209" s="10">
        <v>43820</v>
      </c>
      <c r="E209" s="7">
        <v>0.32291666666666702</v>
      </c>
      <c r="F209" s="7">
        <v>0.94791666666666696</v>
      </c>
      <c r="G209" s="22">
        <v>1200</v>
      </c>
      <c r="H209" s="22" t="s">
        <v>1746</v>
      </c>
      <c r="I209" s="23" t="s">
        <v>1746</v>
      </c>
      <c r="J209" s="23" t="s">
        <v>1746</v>
      </c>
      <c r="K209" s="23" t="s">
        <v>1746</v>
      </c>
      <c r="L209" s="23">
        <v>0</v>
      </c>
      <c r="M209" s="23" t="s">
        <v>1746</v>
      </c>
      <c r="N209" s="23">
        <v>3.28</v>
      </c>
      <c r="O209" s="76" t="s">
        <v>1746</v>
      </c>
      <c r="P209" s="76" t="s">
        <v>1746</v>
      </c>
      <c r="Q209" s="76" t="s">
        <v>1746</v>
      </c>
      <c r="R209" s="15" t="s">
        <v>1746</v>
      </c>
      <c r="S209" s="15" t="s">
        <v>1746</v>
      </c>
      <c r="T209" s="36">
        <v>5.5</v>
      </c>
      <c r="U209" s="35" t="s">
        <v>1746</v>
      </c>
      <c r="V209" s="36">
        <v>2.6702240465195826</v>
      </c>
      <c r="W209" s="22" t="s">
        <v>1746</v>
      </c>
      <c r="X209" s="24" t="s">
        <v>1746</v>
      </c>
      <c r="Y209" s="15">
        <v>15</v>
      </c>
      <c r="Z209" s="76" t="s">
        <v>1746</v>
      </c>
      <c r="AA209" s="25" t="s">
        <v>1746</v>
      </c>
    </row>
    <row r="210" spans="1:27" x14ac:dyDescent="0.25">
      <c r="A210" s="29">
        <v>209</v>
      </c>
      <c r="B210" s="1" t="s">
        <v>1746</v>
      </c>
      <c r="C210" s="1" t="s">
        <v>3211</v>
      </c>
      <c r="D210" s="10">
        <v>43821</v>
      </c>
      <c r="E210" s="7">
        <v>0.34027777777777801</v>
      </c>
      <c r="F210" s="7">
        <v>0.625</v>
      </c>
      <c r="G210" s="22">
        <v>1200</v>
      </c>
      <c r="H210" s="22" t="s">
        <v>1746</v>
      </c>
      <c r="I210" s="23" t="s">
        <v>1746</v>
      </c>
      <c r="J210" s="23" t="s">
        <v>1746</v>
      </c>
      <c r="K210" s="23" t="s">
        <v>1746</v>
      </c>
      <c r="L210" s="23">
        <v>0</v>
      </c>
      <c r="M210" s="23" t="s">
        <v>1746</v>
      </c>
      <c r="N210" s="23">
        <v>2.0499999999999998</v>
      </c>
      <c r="O210" s="76" t="s">
        <v>1746</v>
      </c>
      <c r="P210" s="76" t="s">
        <v>1746</v>
      </c>
      <c r="Q210" s="76" t="s">
        <v>1746</v>
      </c>
      <c r="R210" s="15" t="s">
        <v>1746</v>
      </c>
      <c r="S210" s="15" t="s">
        <v>1746</v>
      </c>
      <c r="T210" s="36">
        <v>0</v>
      </c>
      <c r="U210" s="35" t="s">
        <v>1746</v>
      </c>
      <c r="V210" s="36">
        <v>1.668890029074739</v>
      </c>
      <c r="W210" s="22" t="s">
        <v>1746</v>
      </c>
      <c r="X210" s="24" t="s">
        <v>1746</v>
      </c>
      <c r="Y210" s="15">
        <v>7</v>
      </c>
      <c r="Z210" s="76" t="s">
        <v>1746</v>
      </c>
      <c r="AA210" s="25" t="s">
        <v>1746</v>
      </c>
    </row>
    <row r="211" spans="1:27" x14ac:dyDescent="0.25">
      <c r="A211" s="29">
        <v>210</v>
      </c>
      <c r="B211" s="1" t="s">
        <v>1746</v>
      </c>
      <c r="C211" s="1" t="s">
        <v>90</v>
      </c>
      <c r="D211" s="10">
        <v>43821</v>
      </c>
      <c r="E211" s="7">
        <v>0.29861111111111099</v>
      </c>
      <c r="F211" s="7">
        <v>0.71527777777777801</v>
      </c>
      <c r="G211" s="22">
        <v>1200</v>
      </c>
      <c r="H211" s="22" t="s">
        <v>1746</v>
      </c>
      <c r="I211" s="23" t="s">
        <v>1746</v>
      </c>
      <c r="J211" s="23" t="s">
        <v>1746</v>
      </c>
      <c r="K211" s="23" t="s">
        <v>1746</v>
      </c>
      <c r="L211" s="23">
        <v>0.3</v>
      </c>
      <c r="M211" s="23" t="s">
        <v>1746</v>
      </c>
      <c r="N211" s="23">
        <v>2.4500000000000002</v>
      </c>
      <c r="O211" s="76" t="s">
        <v>1746</v>
      </c>
      <c r="P211" s="76" t="s">
        <v>1746</v>
      </c>
      <c r="Q211" s="76" t="s">
        <v>1746</v>
      </c>
      <c r="R211" s="15" t="s">
        <v>1746</v>
      </c>
      <c r="S211" s="15" t="s">
        <v>1746</v>
      </c>
      <c r="T211" s="36">
        <v>2.5</v>
      </c>
      <c r="U211" s="35" t="s">
        <v>1746</v>
      </c>
      <c r="V211" s="36">
        <v>1.7502992987857025</v>
      </c>
      <c r="W211" s="22" t="s">
        <v>1746</v>
      </c>
      <c r="X211" s="24" t="s">
        <v>1746</v>
      </c>
      <c r="Y211" s="15">
        <v>10</v>
      </c>
      <c r="Z211" s="76" t="s">
        <v>1746</v>
      </c>
      <c r="AA211" s="25" t="s">
        <v>1746</v>
      </c>
    </row>
    <row r="212" spans="1:27" x14ac:dyDescent="0.25">
      <c r="A212" s="29">
        <v>211</v>
      </c>
      <c r="B212" s="1" t="s">
        <v>1746</v>
      </c>
      <c r="C212" s="1" t="s">
        <v>90</v>
      </c>
      <c r="D212" s="10">
        <v>43822</v>
      </c>
      <c r="E212" s="7">
        <v>0.30555555555555602</v>
      </c>
      <c r="F212" s="7">
        <v>0.72222222222222199</v>
      </c>
      <c r="G212" s="22">
        <v>1200</v>
      </c>
      <c r="H212" s="22" t="s">
        <v>1746</v>
      </c>
      <c r="I212" s="23" t="s">
        <v>1746</v>
      </c>
      <c r="J212" s="23" t="s">
        <v>1746</v>
      </c>
      <c r="K212" s="23" t="s">
        <v>1746</v>
      </c>
      <c r="L212" s="23">
        <v>0.3</v>
      </c>
      <c r="M212" s="23" t="s">
        <v>1746</v>
      </c>
      <c r="N212" s="23">
        <v>2.4</v>
      </c>
      <c r="O212" s="76" t="s">
        <v>1746</v>
      </c>
      <c r="P212" s="76" t="s">
        <v>1746</v>
      </c>
      <c r="Q212" s="76" t="s">
        <v>1746</v>
      </c>
      <c r="R212" s="15" t="s">
        <v>1746</v>
      </c>
      <c r="S212" s="15" t="s">
        <v>1746</v>
      </c>
      <c r="T212" s="36">
        <v>2.5</v>
      </c>
      <c r="U212" s="35" t="s">
        <v>1746</v>
      </c>
      <c r="V212" s="36">
        <v>1.7095946639302209</v>
      </c>
      <c r="W212" s="22" t="s">
        <v>1746</v>
      </c>
      <c r="X212" s="24" t="s">
        <v>1746</v>
      </c>
      <c r="Y212" s="15">
        <v>10</v>
      </c>
      <c r="Z212" s="76" t="s">
        <v>1746</v>
      </c>
      <c r="AA212" s="25" t="s">
        <v>1746</v>
      </c>
    </row>
    <row r="213" spans="1:27" x14ac:dyDescent="0.25">
      <c r="A213" s="29">
        <v>212</v>
      </c>
      <c r="B213" s="1" t="s">
        <v>1746</v>
      </c>
      <c r="C213" s="1" t="s">
        <v>90</v>
      </c>
      <c r="D213" s="10">
        <v>43823</v>
      </c>
      <c r="E213" s="7">
        <v>0.30208333333333298</v>
      </c>
      <c r="F213" s="7">
        <v>0.71875</v>
      </c>
      <c r="G213" s="22">
        <v>1200</v>
      </c>
      <c r="H213" s="22" t="s">
        <v>1746</v>
      </c>
      <c r="I213" s="23" t="s">
        <v>1746</v>
      </c>
      <c r="J213" s="23" t="s">
        <v>1746</v>
      </c>
      <c r="K213" s="23" t="s">
        <v>1746</v>
      </c>
      <c r="L213" s="23">
        <v>0.4</v>
      </c>
      <c r="M213" s="23" t="s">
        <v>1746</v>
      </c>
      <c r="N213" s="23">
        <v>2.5</v>
      </c>
      <c r="O213" s="76" t="s">
        <v>1746</v>
      </c>
      <c r="P213" s="76" t="s">
        <v>1746</v>
      </c>
      <c r="Q213" s="76" t="s">
        <v>1746</v>
      </c>
      <c r="R213" s="15" t="s">
        <v>1746</v>
      </c>
      <c r="S213" s="15" t="s">
        <v>1746</v>
      </c>
      <c r="T213" s="36">
        <v>2</v>
      </c>
      <c r="U213" s="35" t="s">
        <v>1746</v>
      </c>
      <c r="V213" s="36">
        <v>1.7095946639302209</v>
      </c>
      <c r="W213" s="22" t="s">
        <v>1746</v>
      </c>
      <c r="X213" s="24" t="s">
        <v>1746</v>
      </c>
      <c r="Y213" s="15">
        <v>10</v>
      </c>
      <c r="Z213" s="76" t="s">
        <v>1746</v>
      </c>
      <c r="AA213" s="25" t="s">
        <v>1746</v>
      </c>
    </row>
    <row r="214" spans="1:27" x14ac:dyDescent="0.25">
      <c r="A214" s="29">
        <v>213</v>
      </c>
      <c r="B214" s="1" t="s">
        <v>1746</v>
      </c>
      <c r="C214" s="1" t="s">
        <v>3211</v>
      </c>
      <c r="D214" s="10">
        <v>43823</v>
      </c>
      <c r="E214" s="7">
        <v>0.5</v>
      </c>
      <c r="F214" s="7">
        <v>0.75</v>
      </c>
      <c r="G214" s="22">
        <v>1200</v>
      </c>
      <c r="H214" s="22" t="s">
        <v>1746</v>
      </c>
      <c r="I214" s="23" t="s">
        <v>1746</v>
      </c>
      <c r="J214" s="23" t="s">
        <v>1746</v>
      </c>
      <c r="K214" s="23" t="s">
        <v>1746</v>
      </c>
      <c r="L214" s="23">
        <v>0</v>
      </c>
      <c r="M214" s="23" t="s">
        <v>1746</v>
      </c>
      <c r="N214" s="23">
        <v>1.43</v>
      </c>
      <c r="O214" s="76" t="s">
        <v>1746</v>
      </c>
      <c r="P214" s="76" t="s">
        <v>1746</v>
      </c>
      <c r="Q214" s="76" t="s">
        <v>1746</v>
      </c>
      <c r="R214" s="15" t="s">
        <v>1746</v>
      </c>
      <c r="S214" s="15" t="s">
        <v>1746</v>
      </c>
      <c r="T214" s="36">
        <v>0.4</v>
      </c>
      <c r="U214" s="35" t="s">
        <v>1746</v>
      </c>
      <c r="V214" s="36">
        <v>1.1641525568667692</v>
      </c>
      <c r="W214" s="22" t="s">
        <v>1746</v>
      </c>
      <c r="X214" s="24" t="s">
        <v>1746</v>
      </c>
      <c r="Y214" s="15">
        <v>6</v>
      </c>
      <c r="Z214" s="76" t="s">
        <v>1746</v>
      </c>
      <c r="AA214" s="25" t="s">
        <v>1746</v>
      </c>
    </row>
    <row r="215" spans="1:27" x14ac:dyDescent="0.25">
      <c r="A215" s="29">
        <v>214</v>
      </c>
      <c r="B215" s="1" t="s">
        <v>1746</v>
      </c>
      <c r="C215" s="1" t="s">
        <v>90</v>
      </c>
      <c r="D215" s="10">
        <v>43824</v>
      </c>
      <c r="E215" s="7">
        <v>0.30208333333333298</v>
      </c>
      <c r="F215" s="7">
        <v>0.71875</v>
      </c>
      <c r="G215" s="22">
        <v>1200</v>
      </c>
      <c r="H215" s="22" t="s">
        <v>1746</v>
      </c>
      <c r="I215" s="23" t="s">
        <v>1746</v>
      </c>
      <c r="J215" s="23" t="s">
        <v>1746</v>
      </c>
      <c r="K215" s="23" t="s">
        <v>1746</v>
      </c>
      <c r="L215" s="23">
        <v>0.3</v>
      </c>
      <c r="M215" s="23" t="s">
        <v>1746</v>
      </c>
      <c r="N215" s="23">
        <v>2.5</v>
      </c>
      <c r="O215" s="76" t="s">
        <v>1746</v>
      </c>
      <c r="P215" s="76" t="s">
        <v>1746</v>
      </c>
      <c r="Q215" s="76" t="s">
        <v>1746</v>
      </c>
      <c r="R215" s="15" t="s">
        <v>1746</v>
      </c>
      <c r="S215" s="15" t="s">
        <v>1746</v>
      </c>
      <c r="T215" s="36">
        <v>3.7</v>
      </c>
      <c r="U215" s="35" t="s">
        <v>1746</v>
      </c>
      <c r="V215" s="36">
        <v>1.7910039336411836</v>
      </c>
      <c r="W215" s="22" t="s">
        <v>1746</v>
      </c>
      <c r="X215" s="24" t="s">
        <v>1746</v>
      </c>
      <c r="Y215" s="15">
        <v>10</v>
      </c>
      <c r="Z215" s="76" t="s">
        <v>1746</v>
      </c>
      <c r="AA215" s="25" t="s">
        <v>1746</v>
      </c>
    </row>
    <row r="216" spans="1:27" x14ac:dyDescent="0.25">
      <c r="A216" s="29">
        <v>215</v>
      </c>
      <c r="B216" s="1" t="s">
        <v>1746</v>
      </c>
      <c r="C216" s="1" t="s">
        <v>3214</v>
      </c>
      <c r="D216" s="10">
        <v>43824</v>
      </c>
      <c r="E216" s="7">
        <v>0.5</v>
      </c>
      <c r="F216" s="7">
        <v>0.75</v>
      </c>
      <c r="G216" s="22">
        <v>1200</v>
      </c>
      <c r="H216" s="22" t="s">
        <v>1746</v>
      </c>
      <c r="I216" s="23" t="s">
        <v>1746</v>
      </c>
      <c r="J216" s="23" t="s">
        <v>1746</v>
      </c>
      <c r="K216" s="23" t="s">
        <v>1746</v>
      </c>
      <c r="L216" s="23">
        <v>0</v>
      </c>
      <c r="M216" s="23" t="s">
        <v>1746</v>
      </c>
      <c r="N216" s="23">
        <v>1.51</v>
      </c>
      <c r="O216" s="76" t="s">
        <v>1746</v>
      </c>
      <c r="P216" s="76" t="s">
        <v>1746</v>
      </c>
      <c r="Q216" s="76" t="s">
        <v>1746</v>
      </c>
      <c r="R216" s="15" t="s">
        <v>1746</v>
      </c>
      <c r="S216" s="15" t="s">
        <v>1746</v>
      </c>
      <c r="T216" s="36">
        <v>0.38</v>
      </c>
      <c r="U216" s="35" t="s">
        <v>1746</v>
      </c>
      <c r="V216" s="36">
        <v>1.2292799726355395</v>
      </c>
      <c r="W216" s="22" t="s">
        <v>1746</v>
      </c>
      <c r="X216" s="24" t="s">
        <v>1746</v>
      </c>
      <c r="Y216" s="15">
        <v>6</v>
      </c>
      <c r="Z216" s="76" t="s">
        <v>1746</v>
      </c>
      <c r="AA216" s="25" t="s">
        <v>1746</v>
      </c>
    </row>
    <row r="217" spans="1:27" x14ac:dyDescent="0.25">
      <c r="A217" s="29">
        <v>216</v>
      </c>
      <c r="B217" s="1" t="s">
        <v>1746</v>
      </c>
      <c r="C217" s="1" t="s">
        <v>3211</v>
      </c>
      <c r="D217" s="10">
        <v>43825</v>
      </c>
      <c r="E217" s="7">
        <v>0.36111111111111099</v>
      </c>
      <c r="F217" s="7">
        <v>0.69444444444444398</v>
      </c>
      <c r="G217" s="22">
        <v>1200</v>
      </c>
      <c r="H217" s="22" t="s">
        <v>1746</v>
      </c>
      <c r="I217" s="23" t="s">
        <v>1746</v>
      </c>
      <c r="J217" s="23" t="s">
        <v>1746</v>
      </c>
      <c r="K217" s="23" t="s">
        <v>1746</v>
      </c>
      <c r="L217" s="23">
        <v>0</v>
      </c>
      <c r="M217" s="23" t="s">
        <v>1746</v>
      </c>
      <c r="N217" s="23">
        <v>1.75</v>
      </c>
      <c r="O217" s="76" t="s">
        <v>1746</v>
      </c>
      <c r="P217" s="76" t="s">
        <v>1746</v>
      </c>
      <c r="Q217" s="76" t="s">
        <v>1746</v>
      </c>
      <c r="R217" s="15" t="s">
        <v>1746</v>
      </c>
      <c r="S217" s="15" t="s">
        <v>1746</v>
      </c>
      <c r="T217" s="36">
        <v>0.42</v>
      </c>
      <c r="U217" s="35" t="s">
        <v>1746</v>
      </c>
      <c r="V217" s="36">
        <v>1.4246622199418506</v>
      </c>
      <c r="W217" s="22" t="s">
        <v>1746</v>
      </c>
      <c r="X217" s="24" t="s">
        <v>1746</v>
      </c>
      <c r="Y217" s="15">
        <v>8</v>
      </c>
      <c r="Z217" s="76" t="s">
        <v>1746</v>
      </c>
      <c r="AA217" s="25" t="s">
        <v>1746</v>
      </c>
    </row>
    <row r="218" spans="1:27" x14ac:dyDescent="0.25">
      <c r="A218" s="29">
        <v>217</v>
      </c>
      <c r="B218" s="1" t="s">
        <v>1746</v>
      </c>
      <c r="C218" s="1" t="s">
        <v>90</v>
      </c>
      <c r="D218" s="10">
        <v>43825</v>
      </c>
      <c r="E218" s="7">
        <v>0.59722222222222199</v>
      </c>
      <c r="F218" s="7">
        <v>0.72222222222222199</v>
      </c>
      <c r="G218" s="22">
        <v>1200</v>
      </c>
      <c r="H218" s="22" t="s">
        <v>1746</v>
      </c>
      <c r="I218" s="23" t="s">
        <v>1746</v>
      </c>
      <c r="J218" s="23" t="s">
        <v>1746</v>
      </c>
      <c r="K218" s="23" t="s">
        <v>1746</v>
      </c>
      <c r="L218" s="23">
        <v>0.3</v>
      </c>
      <c r="M218" s="23" t="s">
        <v>1746</v>
      </c>
      <c r="N218" s="23">
        <v>2.64</v>
      </c>
      <c r="O218" s="76" t="s">
        <v>1746</v>
      </c>
      <c r="P218" s="76" t="s">
        <v>1746</v>
      </c>
      <c r="Q218" s="76" t="s">
        <v>1746</v>
      </c>
      <c r="R218" s="15" t="s">
        <v>1746</v>
      </c>
      <c r="S218" s="15" t="s">
        <v>1746</v>
      </c>
      <c r="T218" s="36">
        <v>1.2</v>
      </c>
      <c r="U218" s="35" t="s">
        <v>1746</v>
      </c>
      <c r="V218" s="36">
        <v>1.904976911236532</v>
      </c>
      <c r="W218" s="22" t="s">
        <v>1746</v>
      </c>
      <c r="X218" s="24" t="s">
        <v>1746</v>
      </c>
      <c r="Y218" s="15">
        <v>3</v>
      </c>
      <c r="Z218" s="76" t="s">
        <v>1746</v>
      </c>
      <c r="AA218" s="25" t="s">
        <v>1746</v>
      </c>
    </row>
    <row r="219" spans="1:27" x14ac:dyDescent="0.25">
      <c r="A219" s="29">
        <v>218</v>
      </c>
      <c r="B219" s="1" t="s">
        <v>1746</v>
      </c>
      <c r="C219" s="1" t="s">
        <v>522</v>
      </c>
      <c r="D219" s="10">
        <v>43826</v>
      </c>
      <c r="E219" s="7">
        <v>0.30902777777777801</v>
      </c>
      <c r="F219" s="7">
        <v>0.72569444444444398</v>
      </c>
      <c r="G219" s="22">
        <v>1200</v>
      </c>
      <c r="H219" s="22" t="s">
        <v>1746</v>
      </c>
      <c r="I219" s="23" t="s">
        <v>1746</v>
      </c>
      <c r="J219" s="23" t="s">
        <v>1746</v>
      </c>
      <c r="K219" s="23" t="s">
        <v>1746</v>
      </c>
      <c r="L219" s="23">
        <v>0</v>
      </c>
      <c r="M219" s="23" t="s">
        <v>1746</v>
      </c>
      <c r="N219" s="23">
        <v>1.86</v>
      </c>
      <c r="O219" s="76" t="s">
        <v>1746</v>
      </c>
      <c r="P219" s="76" t="s">
        <v>1746</v>
      </c>
      <c r="Q219" s="76" t="s">
        <v>1746</v>
      </c>
      <c r="R219" s="15" t="s">
        <v>1746</v>
      </c>
      <c r="S219" s="15" t="s">
        <v>1746</v>
      </c>
      <c r="T219" s="36">
        <v>27.5</v>
      </c>
      <c r="U219" s="35" t="s">
        <v>1746</v>
      </c>
      <c r="V219" s="36">
        <v>1.5142124166239097</v>
      </c>
      <c r="W219" s="22" t="s">
        <v>1746</v>
      </c>
      <c r="X219" s="24" t="s">
        <v>1746</v>
      </c>
      <c r="Y219" s="15">
        <v>10</v>
      </c>
      <c r="Z219" s="76" t="s">
        <v>1746</v>
      </c>
      <c r="AA219" s="25" t="s">
        <v>1746</v>
      </c>
    </row>
    <row r="220" spans="1:27" x14ac:dyDescent="0.25">
      <c r="A220" s="29">
        <v>219</v>
      </c>
      <c r="B220" s="1" t="s">
        <v>1746</v>
      </c>
      <c r="C220" s="1" t="s">
        <v>3211</v>
      </c>
      <c r="D220" s="10">
        <v>43826</v>
      </c>
      <c r="E220" s="7">
        <v>0.45138888888888901</v>
      </c>
      <c r="F220" s="7">
        <v>0.74305555555555602</v>
      </c>
      <c r="G220" s="22">
        <v>1200</v>
      </c>
      <c r="H220" s="22" t="s">
        <v>1746</v>
      </c>
      <c r="I220" s="23" t="s">
        <v>1746</v>
      </c>
      <c r="J220" s="23" t="s">
        <v>1746</v>
      </c>
      <c r="K220" s="23" t="s">
        <v>1746</v>
      </c>
      <c r="L220" s="23">
        <v>0</v>
      </c>
      <c r="M220" s="23" t="s">
        <v>1746</v>
      </c>
      <c r="N220" s="23">
        <v>1.55</v>
      </c>
      <c r="O220" s="76" t="s">
        <v>1746</v>
      </c>
      <c r="P220" s="76" t="s">
        <v>1746</v>
      </c>
      <c r="Q220" s="76" t="s">
        <v>1746</v>
      </c>
      <c r="R220" s="15" t="s">
        <v>1746</v>
      </c>
      <c r="S220" s="15" t="s">
        <v>1746</v>
      </c>
      <c r="T220" s="36">
        <v>1</v>
      </c>
      <c r="U220" s="35" t="s">
        <v>1746</v>
      </c>
      <c r="V220" s="36">
        <v>1.2618436805199249</v>
      </c>
      <c r="W220" s="22" t="s">
        <v>1746</v>
      </c>
      <c r="X220" s="24" t="s">
        <v>1746</v>
      </c>
      <c r="Y220" s="15">
        <v>7</v>
      </c>
      <c r="Z220" s="76" t="s">
        <v>1746</v>
      </c>
      <c r="AA220" s="25" t="s">
        <v>1746</v>
      </c>
    </row>
    <row r="221" spans="1:27" x14ac:dyDescent="0.25">
      <c r="A221" s="29">
        <v>220</v>
      </c>
      <c r="B221" s="1" t="s">
        <v>1746</v>
      </c>
      <c r="C221" s="1" t="s">
        <v>522</v>
      </c>
      <c r="D221" s="10">
        <v>43827</v>
      </c>
      <c r="E221" s="7">
        <v>0.30555555555555602</v>
      </c>
      <c r="F221" s="7">
        <v>0.72222222222222199</v>
      </c>
      <c r="G221" s="22">
        <v>1200</v>
      </c>
      <c r="H221" s="22" t="s">
        <v>1746</v>
      </c>
      <c r="I221" s="23" t="s">
        <v>1746</v>
      </c>
      <c r="J221" s="23" t="s">
        <v>1746</v>
      </c>
      <c r="K221" s="23" t="s">
        <v>1746</v>
      </c>
      <c r="L221" s="23">
        <v>0</v>
      </c>
      <c r="M221" s="23" t="s">
        <v>1746</v>
      </c>
      <c r="N221" s="23">
        <v>2.56</v>
      </c>
      <c r="O221" s="76" t="s">
        <v>1746</v>
      </c>
      <c r="P221" s="76" t="s">
        <v>1746</v>
      </c>
      <c r="Q221" s="76" t="s">
        <v>1746</v>
      </c>
      <c r="R221" s="15" t="s">
        <v>1746</v>
      </c>
      <c r="S221" s="15" t="s">
        <v>1746</v>
      </c>
      <c r="T221" s="36">
        <v>26.9</v>
      </c>
      <c r="U221" s="35" t="s">
        <v>1746</v>
      </c>
      <c r="V221" s="36">
        <v>2.0840773046006502</v>
      </c>
      <c r="W221" s="22" t="s">
        <v>1746</v>
      </c>
      <c r="X221" s="24" t="s">
        <v>1746</v>
      </c>
      <c r="Y221" s="15">
        <v>10</v>
      </c>
      <c r="Z221" s="76" t="s">
        <v>1746</v>
      </c>
      <c r="AA221" s="25" t="s">
        <v>1746</v>
      </c>
    </row>
    <row r="222" spans="1:27" x14ac:dyDescent="0.25">
      <c r="A222" s="29">
        <v>221</v>
      </c>
      <c r="B222" s="1" t="s">
        <v>1746</v>
      </c>
      <c r="C222" s="1" t="s">
        <v>1858</v>
      </c>
      <c r="D222" s="10">
        <v>43827</v>
      </c>
      <c r="E222" s="7">
        <v>0.52083333333333304</v>
      </c>
      <c r="F222" s="7">
        <v>0.85416666666666696</v>
      </c>
      <c r="G222" s="22">
        <v>1200</v>
      </c>
      <c r="H222" s="22" t="s">
        <v>1746</v>
      </c>
      <c r="I222" s="23" t="s">
        <v>1746</v>
      </c>
      <c r="J222" s="23" t="s">
        <v>1746</v>
      </c>
      <c r="K222" s="23" t="s">
        <v>1746</v>
      </c>
      <c r="L222" s="23">
        <v>0</v>
      </c>
      <c r="M222" s="23" t="s">
        <v>1746</v>
      </c>
      <c r="N222" s="23">
        <v>0.78</v>
      </c>
      <c r="O222" s="76" t="s">
        <v>1746</v>
      </c>
      <c r="P222" s="76" t="s">
        <v>1746</v>
      </c>
      <c r="Q222" s="76" t="s">
        <v>1746</v>
      </c>
      <c r="R222" s="15" t="s">
        <v>1746</v>
      </c>
      <c r="S222" s="15" t="s">
        <v>1746</v>
      </c>
      <c r="T222" s="36">
        <v>2</v>
      </c>
      <c r="U222" s="35" t="s">
        <v>1746</v>
      </c>
      <c r="V222" s="36">
        <v>0.63499230374551052</v>
      </c>
      <c r="W222" s="22" t="s">
        <v>1746</v>
      </c>
      <c r="X222" s="24" t="s">
        <v>1746</v>
      </c>
      <c r="Y222" s="15">
        <v>8</v>
      </c>
      <c r="Z222" s="76" t="s">
        <v>1746</v>
      </c>
      <c r="AA222" s="25" t="s">
        <v>1746</v>
      </c>
    </row>
    <row r="223" spans="1:27" x14ac:dyDescent="0.25">
      <c r="A223" s="29">
        <v>222</v>
      </c>
      <c r="B223" s="1" t="s">
        <v>1746</v>
      </c>
      <c r="C223" s="1" t="s">
        <v>1858</v>
      </c>
      <c r="D223" s="10">
        <v>43828</v>
      </c>
      <c r="E223" s="7">
        <v>0.32638888888888901</v>
      </c>
      <c r="F223" s="7">
        <v>0.74305555555555602</v>
      </c>
      <c r="G223" s="22">
        <v>1200</v>
      </c>
      <c r="H223" s="22" t="s">
        <v>1746</v>
      </c>
      <c r="I223" s="23" t="s">
        <v>1746</v>
      </c>
      <c r="J223" s="23" t="s">
        <v>1746</v>
      </c>
      <c r="K223" s="23" t="s">
        <v>1746</v>
      </c>
      <c r="L223" s="23">
        <v>0</v>
      </c>
      <c r="M223" s="23" t="s">
        <v>1746</v>
      </c>
      <c r="N223" s="23">
        <v>0.32</v>
      </c>
      <c r="O223" s="76" t="s">
        <v>1746</v>
      </c>
      <c r="P223" s="76" t="s">
        <v>1746</v>
      </c>
      <c r="Q223" s="76" t="s">
        <v>1746</v>
      </c>
      <c r="R223" s="15" t="s">
        <v>1746</v>
      </c>
      <c r="S223" s="15" t="s">
        <v>1746</v>
      </c>
      <c r="T223" s="36">
        <v>1</v>
      </c>
      <c r="U223" s="35" t="s">
        <v>1746</v>
      </c>
      <c r="V223" s="36">
        <v>0.26050966307508128</v>
      </c>
      <c r="W223" s="22" t="s">
        <v>1746</v>
      </c>
      <c r="X223" s="24" t="s">
        <v>1746</v>
      </c>
      <c r="Y223" s="15">
        <v>10</v>
      </c>
      <c r="Z223" s="76" t="s">
        <v>1746</v>
      </c>
      <c r="AA223" s="25" t="s">
        <v>1746</v>
      </c>
    </row>
    <row r="224" spans="1:27" x14ac:dyDescent="0.25">
      <c r="A224" s="29">
        <v>223</v>
      </c>
      <c r="B224" s="1" t="s">
        <v>1746</v>
      </c>
      <c r="C224" s="1" t="s">
        <v>522</v>
      </c>
      <c r="D224" s="10">
        <v>43828</v>
      </c>
      <c r="E224" s="7">
        <v>0.34375</v>
      </c>
      <c r="F224" s="7">
        <v>0.76041666666666696</v>
      </c>
      <c r="G224" s="22">
        <v>1200</v>
      </c>
      <c r="H224" s="22" t="s">
        <v>1746</v>
      </c>
      <c r="I224" s="23" t="s">
        <v>1746</v>
      </c>
      <c r="J224" s="23" t="s">
        <v>1746</v>
      </c>
      <c r="K224" s="23" t="s">
        <v>1746</v>
      </c>
      <c r="L224" s="23">
        <v>0</v>
      </c>
      <c r="M224" s="23" t="s">
        <v>1746</v>
      </c>
      <c r="N224" s="23">
        <v>1.86</v>
      </c>
      <c r="O224" s="76" t="s">
        <v>1746</v>
      </c>
      <c r="P224" s="76" t="s">
        <v>1746</v>
      </c>
      <c r="Q224" s="76" t="s">
        <v>1746</v>
      </c>
      <c r="R224" s="15" t="s">
        <v>1746</v>
      </c>
      <c r="S224" s="15" t="s">
        <v>1746</v>
      </c>
      <c r="T224" s="36">
        <v>27.1</v>
      </c>
      <c r="U224" s="35" t="s">
        <v>1746</v>
      </c>
      <c r="V224" s="36">
        <v>1.5142124166239097</v>
      </c>
      <c r="W224" s="22" t="s">
        <v>1746</v>
      </c>
      <c r="X224" s="24" t="s">
        <v>1746</v>
      </c>
      <c r="Y224" s="15">
        <v>10</v>
      </c>
      <c r="Z224" s="76" t="s">
        <v>1746</v>
      </c>
      <c r="AA224" s="25" t="s">
        <v>1746</v>
      </c>
    </row>
    <row r="225" spans="1:27" x14ac:dyDescent="0.25">
      <c r="A225" s="29">
        <v>224</v>
      </c>
      <c r="B225" s="1" t="s">
        <v>1746</v>
      </c>
      <c r="C225" s="1" t="s">
        <v>522</v>
      </c>
      <c r="D225" s="10">
        <v>43829</v>
      </c>
      <c r="E225" s="7">
        <v>0.3125</v>
      </c>
      <c r="F225" s="7">
        <v>0.8125</v>
      </c>
      <c r="G225" s="22">
        <v>1200</v>
      </c>
      <c r="H225" s="22" t="s">
        <v>1746</v>
      </c>
      <c r="I225" s="23" t="s">
        <v>1746</v>
      </c>
      <c r="J225" s="23" t="s">
        <v>1746</v>
      </c>
      <c r="K225" s="23" t="s">
        <v>1746</v>
      </c>
      <c r="L225" s="23">
        <v>0</v>
      </c>
      <c r="M225" s="23" t="s">
        <v>1746</v>
      </c>
      <c r="N225" s="23">
        <v>1.62</v>
      </c>
      <c r="O225" s="76" t="s">
        <v>1746</v>
      </c>
      <c r="P225" s="76" t="s">
        <v>1746</v>
      </c>
      <c r="Q225" s="76" t="s">
        <v>1746</v>
      </c>
      <c r="R225" s="15" t="s">
        <v>1746</v>
      </c>
      <c r="S225" s="15" t="s">
        <v>1746</v>
      </c>
      <c r="T225" s="36">
        <v>26.1</v>
      </c>
      <c r="U225" s="35" t="s">
        <v>1746</v>
      </c>
      <c r="V225" s="36">
        <v>1.3188301693175988</v>
      </c>
      <c r="W225" s="22" t="s">
        <v>1746</v>
      </c>
      <c r="X225" s="24" t="s">
        <v>1746</v>
      </c>
      <c r="Y225" s="15">
        <v>10</v>
      </c>
      <c r="Z225" s="76" t="s">
        <v>1746</v>
      </c>
      <c r="AA225" s="25" t="s">
        <v>1746</v>
      </c>
    </row>
    <row r="226" spans="1:27" x14ac:dyDescent="0.25">
      <c r="A226" s="29">
        <v>225</v>
      </c>
      <c r="B226" s="1" t="s">
        <v>1746</v>
      </c>
      <c r="C226" s="1" t="s">
        <v>1858</v>
      </c>
      <c r="D226" s="10">
        <v>43829</v>
      </c>
      <c r="E226" s="7">
        <v>0.35069444444444398</v>
      </c>
      <c r="F226" s="7">
        <v>0.76736111111111105</v>
      </c>
      <c r="G226" s="22">
        <v>1200</v>
      </c>
      <c r="H226" s="22" t="s">
        <v>1746</v>
      </c>
      <c r="I226" s="23" t="s">
        <v>1746</v>
      </c>
      <c r="J226" s="23" t="s">
        <v>1746</v>
      </c>
      <c r="K226" s="23" t="s">
        <v>1746</v>
      </c>
      <c r="L226" s="23">
        <v>0</v>
      </c>
      <c r="M226" s="23" t="s">
        <v>1746</v>
      </c>
      <c r="N226" s="23">
        <v>0.44</v>
      </c>
      <c r="O226" s="76" t="s">
        <v>1746</v>
      </c>
      <c r="P226" s="76" t="s">
        <v>1746</v>
      </c>
      <c r="Q226" s="76" t="s">
        <v>1746</v>
      </c>
      <c r="R226" s="15" t="s">
        <v>1746</v>
      </c>
      <c r="S226" s="15" t="s">
        <v>1746</v>
      </c>
      <c r="T226" s="36">
        <v>0</v>
      </c>
      <c r="U226" s="35" t="s">
        <v>1746</v>
      </c>
      <c r="V226" s="36">
        <v>0.35820078672823669</v>
      </c>
      <c r="W226" s="22" t="s">
        <v>1746</v>
      </c>
      <c r="X226" s="24" t="s">
        <v>1746</v>
      </c>
      <c r="Y226" s="15">
        <v>10</v>
      </c>
      <c r="Z226" s="76" t="s">
        <v>1746</v>
      </c>
      <c r="AA226" s="25" t="s">
        <v>1746</v>
      </c>
    </row>
    <row r="227" spans="1:27" x14ac:dyDescent="0.25">
      <c r="A227" s="29">
        <v>226</v>
      </c>
      <c r="B227" s="1" t="s">
        <v>1746</v>
      </c>
      <c r="C227" s="1" t="s">
        <v>522</v>
      </c>
      <c r="D227" s="10">
        <v>43830</v>
      </c>
      <c r="E227" s="7">
        <v>0.30902777777777801</v>
      </c>
      <c r="F227" s="7">
        <v>0.64236111111111105</v>
      </c>
      <c r="G227" s="22">
        <v>1200</v>
      </c>
      <c r="H227" s="22" t="s">
        <v>1746</v>
      </c>
      <c r="I227" s="23" t="s">
        <v>1746</v>
      </c>
      <c r="J227" s="23" t="s">
        <v>1746</v>
      </c>
      <c r="K227" s="23" t="s">
        <v>1746</v>
      </c>
      <c r="L227" s="23">
        <v>0</v>
      </c>
      <c r="M227" s="23" t="s">
        <v>1746</v>
      </c>
      <c r="N227" s="23">
        <v>2.2999999999999998</v>
      </c>
      <c r="O227" s="76" t="s">
        <v>1746</v>
      </c>
      <c r="P227" s="76" t="s">
        <v>1746</v>
      </c>
      <c r="Q227" s="76" t="s">
        <v>1746</v>
      </c>
      <c r="R227" s="15" t="s">
        <v>1746</v>
      </c>
      <c r="S227" s="15" t="s">
        <v>1746</v>
      </c>
      <c r="T227" s="36">
        <v>23</v>
      </c>
      <c r="U227" s="35" t="s">
        <v>1746</v>
      </c>
      <c r="V227" s="36">
        <v>1.8724132033521463</v>
      </c>
      <c r="W227" s="22" t="s">
        <v>1746</v>
      </c>
      <c r="X227" s="24" t="s">
        <v>1746</v>
      </c>
      <c r="Y227" s="15">
        <v>8</v>
      </c>
      <c r="Z227" s="76" t="s">
        <v>1746</v>
      </c>
      <c r="AA227" s="25" t="s">
        <v>1746</v>
      </c>
    </row>
    <row r="228" spans="1:27" x14ac:dyDescent="0.25">
      <c r="A228" s="29">
        <v>227</v>
      </c>
      <c r="B228" s="1" t="s">
        <v>1746</v>
      </c>
      <c r="C228" s="1" t="s">
        <v>1858</v>
      </c>
      <c r="D228" s="10">
        <v>43830</v>
      </c>
      <c r="E228" s="7">
        <v>0.35069444444444398</v>
      </c>
      <c r="F228" s="7">
        <v>0.68402777777777801</v>
      </c>
      <c r="G228" s="22">
        <v>1200</v>
      </c>
      <c r="H228" s="22" t="s">
        <v>1746</v>
      </c>
      <c r="I228" s="23" t="s">
        <v>1746</v>
      </c>
      <c r="J228" s="23" t="s">
        <v>1746</v>
      </c>
      <c r="K228" s="23" t="s">
        <v>1746</v>
      </c>
      <c r="L228" s="23">
        <v>0</v>
      </c>
      <c r="M228" s="23" t="s">
        <v>1746</v>
      </c>
      <c r="N228" s="23">
        <v>0.44</v>
      </c>
      <c r="O228" s="76" t="s">
        <v>1746</v>
      </c>
      <c r="P228" s="76" t="s">
        <v>1746</v>
      </c>
      <c r="Q228" s="76" t="s">
        <v>1746</v>
      </c>
      <c r="R228" s="15" t="s">
        <v>1746</v>
      </c>
      <c r="S228" s="15" t="s">
        <v>1746</v>
      </c>
      <c r="T228" s="36">
        <v>0</v>
      </c>
      <c r="U228" s="35" t="s">
        <v>1746</v>
      </c>
      <c r="V228" s="36">
        <v>0.35820078672823669</v>
      </c>
      <c r="W228" s="22" t="s">
        <v>1746</v>
      </c>
      <c r="X228" s="24" t="s">
        <v>1746</v>
      </c>
      <c r="Y228" s="15">
        <v>8</v>
      </c>
      <c r="Z228" s="76" t="s">
        <v>1746</v>
      </c>
      <c r="AA228" s="25" t="s">
        <v>1746</v>
      </c>
    </row>
    <row r="229" spans="1:27" x14ac:dyDescent="0.25">
      <c r="A229" s="29">
        <v>228</v>
      </c>
      <c r="B229" s="1" t="s">
        <v>1746</v>
      </c>
      <c r="C229" s="90" t="s">
        <v>3211</v>
      </c>
      <c r="D229" s="91">
        <v>43833</v>
      </c>
      <c r="E229" s="92">
        <v>0.34722222222222199</v>
      </c>
      <c r="F229" s="92">
        <v>0.68055555555555503</v>
      </c>
      <c r="G229" s="93">
        <v>1200</v>
      </c>
      <c r="H229" s="22" t="s">
        <v>1746</v>
      </c>
      <c r="I229" s="23" t="s">
        <v>1746</v>
      </c>
      <c r="J229" s="23" t="s">
        <v>1746</v>
      </c>
      <c r="K229" s="23" t="s">
        <v>1746</v>
      </c>
      <c r="L229" s="94">
        <v>0</v>
      </c>
      <c r="M229" s="23" t="s">
        <v>1746</v>
      </c>
      <c r="N229" s="23" t="s">
        <v>1746</v>
      </c>
      <c r="O229" s="76" t="s">
        <v>1746</v>
      </c>
      <c r="P229" s="76" t="s">
        <v>1746</v>
      </c>
      <c r="Q229" s="76" t="s">
        <v>1746</v>
      </c>
      <c r="R229" s="15" t="s">
        <v>1746</v>
      </c>
      <c r="S229" s="94">
        <v>0</v>
      </c>
      <c r="T229" s="136">
        <v>0</v>
      </c>
      <c r="U229" s="93">
        <v>0</v>
      </c>
      <c r="V229" s="136">
        <v>0</v>
      </c>
      <c r="W229" s="22" t="s">
        <v>1746</v>
      </c>
      <c r="X229" s="24" t="s">
        <v>1746</v>
      </c>
      <c r="Y229" s="15">
        <v>8</v>
      </c>
      <c r="Z229" s="76" t="s">
        <v>1746</v>
      </c>
      <c r="AA229" s="25" t="s">
        <v>1746</v>
      </c>
    </row>
    <row r="230" spans="1:27" x14ac:dyDescent="0.25">
      <c r="A230" s="29">
        <v>229</v>
      </c>
      <c r="B230" s="1" t="s">
        <v>1746</v>
      </c>
      <c r="C230" s="90" t="s">
        <v>1739</v>
      </c>
      <c r="D230" s="91">
        <v>43834</v>
      </c>
      <c r="E230" s="92">
        <v>0.36111111111111099</v>
      </c>
      <c r="F230" s="92">
        <v>0.77777777777777801</v>
      </c>
      <c r="G230" s="93">
        <v>1200</v>
      </c>
      <c r="H230" s="22" t="s">
        <v>1746</v>
      </c>
      <c r="I230" s="23" t="s">
        <v>1746</v>
      </c>
      <c r="J230" s="23" t="s">
        <v>1746</v>
      </c>
      <c r="K230" s="23" t="s">
        <v>1746</v>
      </c>
      <c r="L230" s="94">
        <v>0</v>
      </c>
      <c r="M230" s="23" t="s">
        <v>1746</v>
      </c>
      <c r="N230" s="23" t="s">
        <v>1746</v>
      </c>
      <c r="O230" s="76" t="s">
        <v>1746</v>
      </c>
      <c r="P230" s="76" t="s">
        <v>1746</v>
      </c>
      <c r="Q230" s="76" t="s">
        <v>1746</v>
      </c>
      <c r="R230" s="15" t="s">
        <v>1746</v>
      </c>
      <c r="S230" s="94">
        <v>1.26</v>
      </c>
      <c r="T230" s="136">
        <v>1</v>
      </c>
      <c r="U230" s="93">
        <v>1</v>
      </c>
      <c r="V230" s="136">
        <v>1.26</v>
      </c>
      <c r="W230" s="22" t="s">
        <v>1746</v>
      </c>
      <c r="X230" s="24" t="s">
        <v>1746</v>
      </c>
      <c r="Y230" s="15">
        <v>10</v>
      </c>
      <c r="Z230" s="76" t="s">
        <v>1746</v>
      </c>
      <c r="AA230" s="25" t="s">
        <v>1746</v>
      </c>
    </row>
    <row r="231" spans="1:27" x14ac:dyDescent="0.25">
      <c r="A231" s="29">
        <v>230</v>
      </c>
      <c r="B231" s="1" t="s">
        <v>1746</v>
      </c>
      <c r="C231" s="90" t="s">
        <v>522</v>
      </c>
      <c r="D231" s="91">
        <v>43835</v>
      </c>
      <c r="E231" s="92">
        <v>0.32291666666666702</v>
      </c>
      <c r="F231" s="92">
        <v>0.65625</v>
      </c>
      <c r="G231" s="93">
        <v>1200</v>
      </c>
      <c r="H231" s="22" t="s">
        <v>1746</v>
      </c>
      <c r="I231" s="23" t="s">
        <v>1746</v>
      </c>
      <c r="J231" s="23" t="s">
        <v>1746</v>
      </c>
      <c r="K231" s="23" t="s">
        <v>1746</v>
      </c>
      <c r="L231" s="94">
        <v>0</v>
      </c>
      <c r="M231" s="23" t="s">
        <v>1746</v>
      </c>
      <c r="N231" s="23" t="s">
        <v>1746</v>
      </c>
      <c r="O231" s="76" t="s">
        <v>1746</v>
      </c>
      <c r="P231" s="76" t="s">
        <v>1746</v>
      </c>
      <c r="Q231" s="76" t="s">
        <v>1746</v>
      </c>
      <c r="R231" s="15" t="s">
        <v>1746</v>
      </c>
      <c r="S231" s="94">
        <v>0</v>
      </c>
      <c r="T231" s="136">
        <v>35</v>
      </c>
      <c r="U231" s="93">
        <v>0</v>
      </c>
      <c r="V231" s="136">
        <v>0</v>
      </c>
      <c r="W231" s="22" t="s">
        <v>1746</v>
      </c>
      <c r="X231" s="24" t="s">
        <v>1746</v>
      </c>
      <c r="Y231" s="15">
        <v>8</v>
      </c>
      <c r="Z231" s="76" t="s">
        <v>1746</v>
      </c>
      <c r="AA231" s="25" t="s">
        <v>1746</v>
      </c>
    </row>
    <row r="232" spans="1:27" x14ac:dyDescent="0.25">
      <c r="A232" s="29">
        <v>231</v>
      </c>
      <c r="B232" s="1" t="s">
        <v>1746</v>
      </c>
      <c r="C232" s="90" t="s">
        <v>522</v>
      </c>
      <c r="D232" s="91">
        <v>43838</v>
      </c>
      <c r="E232" s="92">
        <v>0.32638888888888901</v>
      </c>
      <c r="F232" s="92">
        <v>0.65972222222222199</v>
      </c>
      <c r="G232" s="93">
        <v>1200</v>
      </c>
      <c r="H232" s="22" t="s">
        <v>1746</v>
      </c>
      <c r="I232" s="23" t="s">
        <v>1746</v>
      </c>
      <c r="J232" s="23" t="s">
        <v>1746</v>
      </c>
      <c r="K232" s="23" t="s">
        <v>1746</v>
      </c>
      <c r="L232" s="94">
        <v>0</v>
      </c>
      <c r="M232" s="23" t="s">
        <v>1746</v>
      </c>
      <c r="N232" s="23" t="s">
        <v>1746</v>
      </c>
      <c r="O232" s="76" t="s">
        <v>1746</v>
      </c>
      <c r="P232" s="76" t="s">
        <v>1746</v>
      </c>
      <c r="Q232" s="76" t="s">
        <v>1746</v>
      </c>
      <c r="R232" s="15" t="s">
        <v>1746</v>
      </c>
      <c r="S232" s="94">
        <v>0</v>
      </c>
      <c r="T232" s="136">
        <v>24.8</v>
      </c>
      <c r="U232" s="93">
        <v>0</v>
      </c>
      <c r="V232" s="136">
        <v>0</v>
      </c>
      <c r="W232" s="22" t="s">
        <v>1746</v>
      </c>
      <c r="X232" s="24" t="s">
        <v>1746</v>
      </c>
      <c r="Y232" s="15">
        <v>8</v>
      </c>
      <c r="Z232" s="76" t="s">
        <v>1746</v>
      </c>
      <c r="AA232" s="25" t="s">
        <v>1746</v>
      </c>
    </row>
    <row r="233" spans="1:27" x14ac:dyDescent="0.25">
      <c r="A233" s="29">
        <v>232</v>
      </c>
      <c r="B233" s="1" t="s">
        <v>1746</v>
      </c>
      <c r="C233" s="90" t="s">
        <v>1739</v>
      </c>
      <c r="D233" s="91">
        <v>43838</v>
      </c>
      <c r="E233" s="92">
        <v>0.40972222222222199</v>
      </c>
      <c r="F233" s="92">
        <v>0.74305555555555602</v>
      </c>
      <c r="G233" s="93">
        <v>1200</v>
      </c>
      <c r="H233" s="22" t="s">
        <v>1746</v>
      </c>
      <c r="I233" s="23" t="s">
        <v>1746</v>
      </c>
      <c r="J233" s="23" t="s">
        <v>1746</v>
      </c>
      <c r="K233" s="23" t="s">
        <v>1746</v>
      </c>
      <c r="L233" s="94">
        <v>0</v>
      </c>
      <c r="M233" s="23" t="s">
        <v>1746</v>
      </c>
      <c r="N233" s="23" t="s">
        <v>1746</v>
      </c>
      <c r="O233" s="76" t="s">
        <v>1746</v>
      </c>
      <c r="P233" s="76" t="s">
        <v>1746</v>
      </c>
      <c r="Q233" s="76" t="s">
        <v>1746</v>
      </c>
      <c r="R233" s="15" t="s">
        <v>1746</v>
      </c>
      <c r="S233" s="94">
        <v>3.25</v>
      </c>
      <c r="T233" s="136">
        <v>1.8</v>
      </c>
      <c r="U233" s="93">
        <v>1</v>
      </c>
      <c r="V233" s="136">
        <v>3.25</v>
      </c>
      <c r="W233" s="22" t="s">
        <v>1746</v>
      </c>
      <c r="X233" s="24" t="s">
        <v>1746</v>
      </c>
      <c r="Y233" s="15">
        <v>8</v>
      </c>
      <c r="Z233" s="76" t="s">
        <v>1746</v>
      </c>
      <c r="AA233" s="25" t="s">
        <v>1746</v>
      </c>
    </row>
    <row r="234" spans="1:27" x14ac:dyDescent="0.25">
      <c r="A234" s="29">
        <v>233</v>
      </c>
      <c r="B234" s="1" t="s">
        <v>1746</v>
      </c>
      <c r="C234" s="90" t="s">
        <v>1760</v>
      </c>
      <c r="D234" s="91">
        <v>43842</v>
      </c>
      <c r="E234" s="92">
        <v>0.38888888888888901</v>
      </c>
      <c r="F234" s="92">
        <v>0.72222222222222199</v>
      </c>
      <c r="G234" s="93">
        <v>1200</v>
      </c>
      <c r="H234" s="22" t="s">
        <v>1746</v>
      </c>
      <c r="I234" s="23" t="s">
        <v>1746</v>
      </c>
      <c r="J234" s="23" t="s">
        <v>1746</v>
      </c>
      <c r="K234" s="23" t="s">
        <v>1746</v>
      </c>
      <c r="L234" s="94">
        <v>0.7</v>
      </c>
      <c r="M234" s="23" t="s">
        <v>1746</v>
      </c>
      <c r="N234" s="23" t="s">
        <v>1746</v>
      </c>
      <c r="O234" s="76" t="s">
        <v>1746</v>
      </c>
      <c r="P234" s="76" t="s">
        <v>1746</v>
      </c>
      <c r="Q234" s="76" t="s">
        <v>1746</v>
      </c>
      <c r="R234" s="15" t="s">
        <v>1746</v>
      </c>
      <c r="S234" s="94">
        <v>2.4</v>
      </c>
      <c r="T234" s="136">
        <v>2</v>
      </c>
      <c r="U234" s="93">
        <v>1</v>
      </c>
      <c r="V234" s="136">
        <v>1.7</v>
      </c>
      <c r="W234" s="22" t="s">
        <v>1746</v>
      </c>
      <c r="X234" s="24" t="s">
        <v>1746</v>
      </c>
      <c r="Y234" s="15">
        <v>8</v>
      </c>
      <c r="Z234" s="76" t="s">
        <v>1746</v>
      </c>
      <c r="AA234" s="25" t="s">
        <v>1746</v>
      </c>
    </row>
    <row r="235" spans="1:27" x14ac:dyDescent="0.25">
      <c r="A235" s="29">
        <v>234</v>
      </c>
      <c r="B235" s="1" t="s">
        <v>1746</v>
      </c>
      <c r="C235" s="90" t="s">
        <v>522</v>
      </c>
      <c r="D235" s="91">
        <v>43891</v>
      </c>
      <c r="E235" s="92">
        <v>0.33333333333333298</v>
      </c>
      <c r="F235" s="92">
        <v>0.66666666666666696</v>
      </c>
      <c r="G235" s="93">
        <v>1200</v>
      </c>
      <c r="H235" s="22" t="s">
        <v>1746</v>
      </c>
      <c r="I235" s="23" t="s">
        <v>1746</v>
      </c>
      <c r="J235" s="23" t="s">
        <v>1746</v>
      </c>
      <c r="K235" s="23" t="s">
        <v>1746</v>
      </c>
      <c r="L235" s="94">
        <v>0</v>
      </c>
      <c r="M235" s="23" t="s">
        <v>1746</v>
      </c>
      <c r="N235" s="23" t="s">
        <v>1746</v>
      </c>
      <c r="O235" s="76" t="s">
        <v>1746</v>
      </c>
      <c r="P235" s="76" t="s">
        <v>1746</v>
      </c>
      <c r="Q235" s="76" t="s">
        <v>1746</v>
      </c>
      <c r="R235" s="15" t="s">
        <v>1746</v>
      </c>
      <c r="S235" s="94">
        <v>0</v>
      </c>
      <c r="T235" s="136">
        <v>35</v>
      </c>
      <c r="U235" s="93">
        <v>0</v>
      </c>
      <c r="V235" s="136">
        <v>0</v>
      </c>
      <c r="W235" s="22" t="s">
        <v>1746</v>
      </c>
      <c r="X235" s="24" t="s">
        <v>1746</v>
      </c>
      <c r="Y235" s="15">
        <v>8</v>
      </c>
      <c r="Z235" s="76" t="s">
        <v>1746</v>
      </c>
      <c r="AA235" s="25" t="s">
        <v>1746</v>
      </c>
    </row>
    <row r="236" spans="1:27" x14ac:dyDescent="0.25">
      <c r="A236" s="29">
        <v>235</v>
      </c>
      <c r="B236" s="1" t="s">
        <v>1746</v>
      </c>
      <c r="C236" s="90" t="s">
        <v>1739</v>
      </c>
      <c r="D236" s="91">
        <v>43892</v>
      </c>
      <c r="E236" s="92">
        <v>0.34722222222222199</v>
      </c>
      <c r="F236" s="92">
        <v>0.68055555555555602</v>
      </c>
      <c r="G236" s="93">
        <v>1200</v>
      </c>
      <c r="H236" s="22" t="s">
        <v>1746</v>
      </c>
      <c r="I236" s="23" t="s">
        <v>1746</v>
      </c>
      <c r="J236" s="23" t="s">
        <v>1746</v>
      </c>
      <c r="K236" s="23" t="s">
        <v>1746</v>
      </c>
      <c r="L236" s="94">
        <v>0</v>
      </c>
      <c r="M236" s="23" t="s">
        <v>1746</v>
      </c>
      <c r="N236" s="23" t="s">
        <v>1746</v>
      </c>
      <c r="O236" s="76" t="s">
        <v>1746</v>
      </c>
      <c r="P236" s="76" t="s">
        <v>1746</v>
      </c>
      <c r="Q236" s="76" t="s">
        <v>1746</v>
      </c>
      <c r="R236" s="15" t="s">
        <v>1746</v>
      </c>
      <c r="S236" s="94">
        <v>2.36</v>
      </c>
      <c r="T236" s="136">
        <v>1</v>
      </c>
      <c r="U236" s="93">
        <v>3</v>
      </c>
      <c r="V236" s="136">
        <v>7.08</v>
      </c>
      <c r="W236" s="22" t="s">
        <v>1746</v>
      </c>
      <c r="X236" s="24" t="s">
        <v>1746</v>
      </c>
      <c r="Y236" s="15">
        <v>8</v>
      </c>
      <c r="Z236" s="76" t="s">
        <v>1746</v>
      </c>
      <c r="AA236" s="25" t="s">
        <v>1746</v>
      </c>
    </row>
    <row r="237" spans="1:27" x14ac:dyDescent="0.25">
      <c r="A237" s="29">
        <v>236</v>
      </c>
      <c r="B237" s="1" t="s">
        <v>1746</v>
      </c>
      <c r="C237" s="90" t="s">
        <v>1858</v>
      </c>
      <c r="D237" s="91">
        <v>43893</v>
      </c>
      <c r="E237" s="92">
        <v>0.34375</v>
      </c>
      <c r="F237" s="92">
        <v>0.67708333333333304</v>
      </c>
      <c r="G237" s="93">
        <v>1200</v>
      </c>
      <c r="H237" s="22" t="s">
        <v>1746</v>
      </c>
      <c r="I237" s="23" t="s">
        <v>1746</v>
      </c>
      <c r="J237" s="23" t="s">
        <v>1746</v>
      </c>
      <c r="K237" s="23" t="s">
        <v>1746</v>
      </c>
      <c r="L237" s="94">
        <v>0</v>
      </c>
      <c r="M237" s="23" t="s">
        <v>1746</v>
      </c>
      <c r="N237" s="23" t="s">
        <v>1746</v>
      </c>
      <c r="O237" s="76" t="s">
        <v>1746</v>
      </c>
      <c r="P237" s="76" t="s">
        <v>1746</v>
      </c>
      <c r="Q237" s="76" t="s">
        <v>1746</v>
      </c>
      <c r="R237" s="15" t="s">
        <v>1746</v>
      </c>
      <c r="S237" s="94">
        <v>0</v>
      </c>
      <c r="T237" s="136">
        <v>0</v>
      </c>
      <c r="U237" s="93">
        <v>0</v>
      </c>
      <c r="V237" s="136">
        <v>0</v>
      </c>
      <c r="W237" s="22" t="s">
        <v>1746</v>
      </c>
      <c r="X237" s="24" t="s">
        <v>1746</v>
      </c>
      <c r="Y237" s="15">
        <v>8</v>
      </c>
      <c r="Z237" s="76" t="s">
        <v>1746</v>
      </c>
      <c r="AA237" s="25" t="s">
        <v>1746</v>
      </c>
    </row>
    <row r="238" spans="1:27" x14ac:dyDescent="0.25">
      <c r="A238" s="29">
        <v>237</v>
      </c>
      <c r="B238" s="1" t="s">
        <v>1746</v>
      </c>
      <c r="C238" s="90" t="s">
        <v>3211</v>
      </c>
      <c r="D238" s="91">
        <v>43895</v>
      </c>
      <c r="E238" s="92">
        <v>0.39583333333333298</v>
      </c>
      <c r="F238" s="92">
        <v>0.72916666666666696</v>
      </c>
      <c r="G238" s="93">
        <v>1200</v>
      </c>
      <c r="H238" s="22" t="s">
        <v>1746</v>
      </c>
      <c r="I238" s="23" t="s">
        <v>1746</v>
      </c>
      <c r="J238" s="23" t="s">
        <v>1746</v>
      </c>
      <c r="K238" s="23" t="s">
        <v>1746</v>
      </c>
      <c r="L238" s="94">
        <v>0</v>
      </c>
      <c r="M238" s="23" t="s">
        <v>1746</v>
      </c>
      <c r="N238" s="23" t="s">
        <v>1746</v>
      </c>
      <c r="O238" s="76" t="s">
        <v>1746</v>
      </c>
      <c r="P238" s="76" t="s">
        <v>1746</v>
      </c>
      <c r="Q238" s="76" t="s">
        <v>1746</v>
      </c>
      <c r="R238" s="15" t="s">
        <v>1746</v>
      </c>
      <c r="S238" s="94">
        <v>0.88</v>
      </c>
      <c r="T238" s="136">
        <v>0</v>
      </c>
      <c r="U238" s="93">
        <v>1</v>
      </c>
      <c r="V238" s="136">
        <v>0.88</v>
      </c>
      <c r="W238" s="22" t="s">
        <v>1746</v>
      </c>
      <c r="X238" s="24" t="s">
        <v>1746</v>
      </c>
      <c r="Y238" s="15">
        <v>8</v>
      </c>
      <c r="Z238" s="76" t="s">
        <v>1746</v>
      </c>
      <c r="AA238" s="25" t="s">
        <v>1746</v>
      </c>
    </row>
    <row r="239" spans="1:27" x14ac:dyDescent="0.25">
      <c r="A239" s="29">
        <v>238</v>
      </c>
      <c r="B239" s="1" t="s">
        <v>1746</v>
      </c>
      <c r="C239" s="90" t="s">
        <v>522</v>
      </c>
      <c r="D239" s="91">
        <v>43896</v>
      </c>
      <c r="E239" s="92">
        <v>0.43055555555555602</v>
      </c>
      <c r="F239" s="92">
        <v>0.76388888888888895</v>
      </c>
      <c r="G239" s="93">
        <v>1200</v>
      </c>
      <c r="H239" s="22" t="s">
        <v>1746</v>
      </c>
      <c r="I239" s="23" t="s">
        <v>1746</v>
      </c>
      <c r="J239" s="23" t="s">
        <v>1746</v>
      </c>
      <c r="K239" s="23" t="s">
        <v>1746</v>
      </c>
      <c r="L239" s="94">
        <v>0</v>
      </c>
      <c r="M239" s="23" t="s">
        <v>1746</v>
      </c>
      <c r="N239" s="23" t="s">
        <v>1746</v>
      </c>
      <c r="O239" s="76" t="s">
        <v>1746</v>
      </c>
      <c r="P239" s="76" t="s">
        <v>1746</v>
      </c>
      <c r="Q239" s="76" t="s">
        <v>1746</v>
      </c>
      <c r="R239" s="15" t="s">
        <v>1746</v>
      </c>
      <c r="S239" s="94">
        <v>2.23</v>
      </c>
      <c r="T239" s="136">
        <v>32</v>
      </c>
      <c r="U239" s="93">
        <v>1</v>
      </c>
      <c r="V239" s="136">
        <v>2.23</v>
      </c>
      <c r="W239" s="22" t="s">
        <v>1746</v>
      </c>
      <c r="X239" s="24" t="s">
        <v>1746</v>
      </c>
      <c r="Y239" s="15">
        <v>8</v>
      </c>
      <c r="Z239" s="76" t="s">
        <v>1746</v>
      </c>
      <c r="AA239" s="25" t="s">
        <v>1746</v>
      </c>
    </row>
    <row r="240" spans="1:27" x14ac:dyDescent="0.25">
      <c r="A240" s="29">
        <v>239</v>
      </c>
      <c r="B240" s="1" t="s">
        <v>1746</v>
      </c>
      <c r="C240" s="90" t="s">
        <v>522</v>
      </c>
      <c r="D240" s="91">
        <v>43897</v>
      </c>
      <c r="E240" s="92">
        <v>0.38888888888888901</v>
      </c>
      <c r="F240" s="92">
        <v>0.72222222222222199</v>
      </c>
      <c r="G240" s="93">
        <v>1200</v>
      </c>
      <c r="H240" s="22" t="s">
        <v>1746</v>
      </c>
      <c r="I240" s="23" t="s">
        <v>1746</v>
      </c>
      <c r="J240" s="23" t="s">
        <v>1746</v>
      </c>
      <c r="K240" s="23" t="s">
        <v>1746</v>
      </c>
      <c r="L240" s="94">
        <v>0</v>
      </c>
      <c r="M240" s="23" t="s">
        <v>1746</v>
      </c>
      <c r="N240" s="23" t="s">
        <v>1746</v>
      </c>
      <c r="O240" s="76" t="s">
        <v>1746</v>
      </c>
      <c r="P240" s="76" t="s">
        <v>1746</v>
      </c>
      <c r="Q240" s="76" t="s">
        <v>1746</v>
      </c>
      <c r="R240" s="15" t="s">
        <v>1746</v>
      </c>
      <c r="S240" s="94">
        <v>1.59</v>
      </c>
      <c r="T240" s="136">
        <v>27</v>
      </c>
      <c r="U240" s="93">
        <v>1</v>
      </c>
      <c r="V240" s="136">
        <v>1.59</v>
      </c>
      <c r="W240" s="22" t="s">
        <v>1746</v>
      </c>
      <c r="X240" s="24" t="s">
        <v>1746</v>
      </c>
      <c r="Y240" s="15">
        <v>8</v>
      </c>
      <c r="Z240" s="76" t="s">
        <v>1746</v>
      </c>
      <c r="AA240" s="25" t="s">
        <v>1746</v>
      </c>
    </row>
    <row r="241" spans="1:27" x14ac:dyDescent="0.25">
      <c r="A241" s="29">
        <v>240</v>
      </c>
      <c r="B241" s="1" t="s">
        <v>1746</v>
      </c>
      <c r="C241" s="90" t="s">
        <v>3211</v>
      </c>
      <c r="D241" s="91">
        <v>43900</v>
      </c>
      <c r="E241" s="92">
        <v>0.36458333333333298</v>
      </c>
      <c r="F241" s="92">
        <v>0.69791666666666696</v>
      </c>
      <c r="G241" s="93">
        <v>1200</v>
      </c>
      <c r="H241" s="22" t="s">
        <v>1746</v>
      </c>
      <c r="I241" s="23" t="s">
        <v>1746</v>
      </c>
      <c r="J241" s="23" t="s">
        <v>1746</v>
      </c>
      <c r="K241" s="23" t="s">
        <v>1746</v>
      </c>
      <c r="L241" s="94">
        <v>0</v>
      </c>
      <c r="M241" s="23" t="s">
        <v>1746</v>
      </c>
      <c r="N241" s="23" t="s">
        <v>1746</v>
      </c>
      <c r="O241" s="76" t="s">
        <v>1746</v>
      </c>
      <c r="P241" s="76" t="s">
        <v>1746</v>
      </c>
      <c r="Q241" s="76" t="s">
        <v>1746</v>
      </c>
      <c r="R241" s="15" t="s">
        <v>1746</v>
      </c>
      <c r="S241" s="94">
        <v>0.8</v>
      </c>
      <c r="T241" s="136">
        <v>0</v>
      </c>
      <c r="U241" s="93">
        <v>1</v>
      </c>
      <c r="V241" s="136">
        <v>0.8</v>
      </c>
      <c r="W241" s="22" t="s">
        <v>1746</v>
      </c>
      <c r="X241" s="24" t="s">
        <v>1746</v>
      </c>
      <c r="Y241" s="15">
        <v>8</v>
      </c>
      <c r="Z241" s="76" t="s">
        <v>1746</v>
      </c>
      <c r="AA241" s="25" t="s">
        <v>1746</v>
      </c>
    </row>
    <row r="242" spans="1:27" x14ac:dyDescent="0.25">
      <c r="A242" s="29">
        <v>241</v>
      </c>
      <c r="B242" s="1" t="s">
        <v>1746</v>
      </c>
      <c r="C242" s="90" t="s">
        <v>1739</v>
      </c>
      <c r="D242" s="91">
        <v>43903</v>
      </c>
      <c r="E242" s="92">
        <v>0.35069444444444398</v>
      </c>
      <c r="F242" s="92">
        <v>0.44097222222222199</v>
      </c>
      <c r="G242" s="93">
        <v>1200</v>
      </c>
      <c r="H242" s="22" t="s">
        <v>1746</v>
      </c>
      <c r="I242" s="23" t="s">
        <v>1746</v>
      </c>
      <c r="J242" s="23" t="s">
        <v>1746</v>
      </c>
      <c r="K242" s="23" t="s">
        <v>1746</v>
      </c>
      <c r="L242" s="94">
        <v>0.4</v>
      </c>
      <c r="M242" s="23" t="s">
        <v>1746</v>
      </c>
      <c r="N242" s="23" t="s">
        <v>1746</v>
      </c>
      <c r="O242" s="76" t="s">
        <v>1746</v>
      </c>
      <c r="P242" s="76" t="s">
        <v>1746</v>
      </c>
      <c r="Q242" s="76" t="s">
        <v>1746</v>
      </c>
      <c r="R242" s="15" t="s">
        <v>1746</v>
      </c>
      <c r="S242" s="94">
        <v>0.42</v>
      </c>
      <c r="T242" s="136">
        <v>0.2</v>
      </c>
      <c r="U242" s="93">
        <v>0</v>
      </c>
      <c r="V242" s="136">
        <v>0</v>
      </c>
      <c r="W242" s="22" t="s">
        <v>1746</v>
      </c>
      <c r="X242" s="24" t="s">
        <v>1746</v>
      </c>
      <c r="Y242" s="15">
        <v>2</v>
      </c>
      <c r="Z242" s="76" t="s">
        <v>1746</v>
      </c>
      <c r="AA242" s="25" t="s">
        <v>1746</v>
      </c>
    </row>
    <row r="243" spans="1:27" x14ac:dyDescent="0.25">
      <c r="A243" s="29">
        <v>242</v>
      </c>
      <c r="B243" s="1" t="s">
        <v>1746</v>
      </c>
      <c r="C243" s="90" t="s">
        <v>1739</v>
      </c>
      <c r="D243" s="91">
        <v>43903</v>
      </c>
      <c r="E243" s="92">
        <v>0.71527777777777801</v>
      </c>
      <c r="F243" s="92">
        <v>0.79861111111111105</v>
      </c>
      <c r="G243" s="93">
        <v>1200</v>
      </c>
      <c r="H243" s="22" t="s">
        <v>1746</v>
      </c>
      <c r="I243" s="23" t="s">
        <v>1746</v>
      </c>
      <c r="J243" s="23" t="s">
        <v>1746</v>
      </c>
      <c r="K243" s="23" t="s">
        <v>1746</v>
      </c>
      <c r="L243" s="94">
        <v>0</v>
      </c>
      <c r="M243" s="23" t="s">
        <v>1746</v>
      </c>
      <c r="N243" s="23" t="s">
        <v>1746</v>
      </c>
      <c r="O243" s="76" t="s">
        <v>1746</v>
      </c>
      <c r="P243" s="76" t="s">
        <v>1746</v>
      </c>
      <c r="Q243" s="76" t="s">
        <v>1746</v>
      </c>
      <c r="R243" s="15" t="s">
        <v>1746</v>
      </c>
      <c r="S243" s="94">
        <v>0.55000000000000004</v>
      </c>
      <c r="T243" s="136">
        <v>0.2</v>
      </c>
      <c r="U243" s="93">
        <v>1</v>
      </c>
      <c r="V243" s="136">
        <v>0.55000000000000004</v>
      </c>
      <c r="W243" s="22" t="s">
        <v>1746</v>
      </c>
      <c r="X243" s="24" t="s">
        <v>1746</v>
      </c>
      <c r="Y243" s="15">
        <v>2</v>
      </c>
      <c r="Z243" s="76" t="s">
        <v>1746</v>
      </c>
      <c r="AA243" s="25" t="s">
        <v>1746</v>
      </c>
    </row>
    <row r="244" spans="1:27" x14ac:dyDescent="0.25">
      <c r="A244" s="29">
        <v>243</v>
      </c>
      <c r="B244" s="1" t="s">
        <v>1746</v>
      </c>
      <c r="C244" s="90" t="s">
        <v>1739</v>
      </c>
      <c r="D244" s="91">
        <v>43904</v>
      </c>
      <c r="E244" s="92">
        <v>0.375</v>
      </c>
      <c r="F244" s="92">
        <v>0.70833333333333304</v>
      </c>
      <c r="G244" s="93">
        <v>1200</v>
      </c>
      <c r="H244" s="22" t="s">
        <v>1746</v>
      </c>
      <c r="I244" s="23" t="s">
        <v>1746</v>
      </c>
      <c r="J244" s="23" t="s">
        <v>1746</v>
      </c>
      <c r="K244" s="23" t="s">
        <v>1746</v>
      </c>
      <c r="L244" s="94">
        <v>0</v>
      </c>
      <c r="M244" s="23" t="s">
        <v>1746</v>
      </c>
      <c r="N244" s="23" t="s">
        <v>1746</v>
      </c>
      <c r="O244" s="76" t="s">
        <v>1746</v>
      </c>
      <c r="P244" s="76" t="s">
        <v>1746</v>
      </c>
      <c r="Q244" s="76" t="s">
        <v>1746</v>
      </c>
      <c r="R244" s="15" t="s">
        <v>1746</v>
      </c>
      <c r="S244" s="94">
        <v>3.2</v>
      </c>
      <c r="T244" s="136">
        <v>1</v>
      </c>
      <c r="U244" s="93">
        <v>3</v>
      </c>
      <c r="V244" s="136">
        <v>9.6000000000000014</v>
      </c>
      <c r="W244" s="22" t="s">
        <v>1746</v>
      </c>
      <c r="X244" s="24" t="s">
        <v>1746</v>
      </c>
      <c r="Y244" s="15">
        <v>8</v>
      </c>
      <c r="Z244" s="76" t="s">
        <v>1746</v>
      </c>
      <c r="AA244" s="25" t="s">
        <v>1746</v>
      </c>
    </row>
    <row r="245" spans="1:27" x14ac:dyDescent="0.25">
      <c r="A245" s="29">
        <v>244</v>
      </c>
      <c r="B245" s="1" t="s">
        <v>1746</v>
      </c>
      <c r="C245" s="90" t="s">
        <v>522</v>
      </c>
      <c r="D245" s="91">
        <v>43904</v>
      </c>
      <c r="E245" s="92">
        <v>0.79861111111111105</v>
      </c>
      <c r="F245" s="92">
        <v>0.96527777777777801</v>
      </c>
      <c r="G245" s="93">
        <v>1200</v>
      </c>
      <c r="H245" s="22" t="s">
        <v>1746</v>
      </c>
      <c r="I245" s="23" t="s">
        <v>1746</v>
      </c>
      <c r="J245" s="23" t="s">
        <v>1746</v>
      </c>
      <c r="K245" s="23" t="s">
        <v>1746</v>
      </c>
      <c r="L245" s="94">
        <v>0</v>
      </c>
      <c r="M245" s="23" t="s">
        <v>1746</v>
      </c>
      <c r="N245" s="23" t="s">
        <v>1746</v>
      </c>
      <c r="O245" s="76" t="s">
        <v>1746</v>
      </c>
      <c r="P245" s="76" t="s">
        <v>1746</v>
      </c>
      <c r="Q245" s="76" t="s">
        <v>1746</v>
      </c>
      <c r="R245" s="15" t="s">
        <v>1746</v>
      </c>
      <c r="S245" s="94">
        <v>0.5</v>
      </c>
      <c r="T245" s="136">
        <v>2</v>
      </c>
      <c r="U245" s="93">
        <v>3</v>
      </c>
      <c r="V245" s="136">
        <v>1.5</v>
      </c>
      <c r="W245" s="22" t="s">
        <v>1746</v>
      </c>
      <c r="X245" s="24" t="s">
        <v>1746</v>
      </c>
      <c r="Y245" s="15">
        <v>4</v>
      </c>
      <c r="Z245" s="76" t="s">
        <v>1746</v>
      </c>
      <c r="AA245" s="25" t="s">
        <v>1746</v>
      </c>
    </row>
    <row r="246" spans="1:27" x14ac:dyDescent="0.25">
      <c r="A246" s="29">
        <v>245</v>
      </c>
      <c r="B246" s="1" t="s">
        <v>1746</v>
      </c>
      <c r="C246" s="90" t="s">
        <v>3211</v>
      </c>
      <c r="D246" s="91">
        <v>43905</v>
      </c>
      <c r="E246" s="92">
        <v>0.35416666666666702</v>
      </c>
      <c r="F246" s="92">
        <v>0.625</v>
      </c>
      <c r="G246" s="93">
        <v>1200</v>
      </c>
      <c r="H246" s="22" t="s">
        <v>1746</v>
      </c>
      <c r="I246" s="23" t="s">
        <v>1746</v>
      </c>
      <c r="J246" s="23" t="s">
        <v>1746</v>
      </c>
      <c r="K246" s="23" t="s">
        <v>1746</v>
      </c>
      <c r="L246" s="94">
        <v>0</v>
      </c>
      <c r="M246" s="23" t="s">
        <v>1746</v>
      </c>
      <c r="N246" s="23" t="s">
        <v>1746</v>
      </c>
      <c r="O246" s="76" t="s">
        <v>1746</v>
      </c>
      <c r="P246" s="76" t="s">
        <v>1746</v>
      </c>
      <c r="Q246" s="76" t="s">
        <v>1746</v>
      </c>
      <c r="R246" s="15" t="s">
        <v>1746</v>
      </c>
      <c r="S246" s="94">
        <v>0</v>
      </c>
      <c r="T246" s="136">
        <v>0</v>
      </c>
      <c r="U246" s="93">
        <v>0</v>
      </c>
      <c r="V246" s="136">
        <v>0</v>
      </c>
      <c r="W246" s="22" t="s">
        <v>1746</v>
      </c>
      <c r="X246" s="24" t="s">
        <v>1746</v>
      </c>
      <c r="Y246" s="15">
        <v>6.5</v>
      </c>
      <c r="Z246" s="76" t="s">
        <v>1746</v>
      </c>
      <c r="AA246" s="25" t="s">
        <v>1746</v>
      </c>
    </row>
    <row r="247" spans="1:27" x14ac:dyDescent="0.25">
      <c r="A247" s="29">
        <v>246</v>
      </c>
      <c r="B247" s="1" t="s">
        <v>1746</v>
      </c>
      <c r="C247" s="90" t="s">
        <v>1739</v>
      </c>
      <c r="D247" s="91">
        <v>43905</v>
      </c>
      <c r="E247" s="92">
        <v>0.625</v>
      </c>
      <c r="F247" s="92">
        <v>0.85416666666666696</v>
      </c>
      <c r="G247" s="93">
        <v>1200</v>
      </c>
      <c r="H247" s="22" t="s">
        <v>1746</v>
      </c>
      <c r="I247" s="23" t="s">
        <v>1746</v>
      </c>
      <c r="J247" s="23" t="s">
        <v>1746</v>
      </c>
      <c r="K247" s="23" t="s">
        <v>1746</v>
      </c>
      <c r="L247" s="94">
        <v>0</v>
      </c>
      <c r="M247" s="23" t="s">
        <v>1746</v>
      </c>
      <c r="N247" s="23" t="s">
        <v>1746</v>
      </c>
      <c r="O247" s="76" t="s">
        <v>1746</v>
      </c>
      <c r="P247" s="76" t="s">
        <v>1746</v>
      </c>
      <c r="Q247" s="76" t="s">
        <v>1746</v>
      </c>
      <c r="R247" s="15" t="s">
        <v>1746</v>
      </c>
      <c r="S247" s="94">
        <v>2.81</v>
      </c>
      <c r="T247" s="136">
        <v>0</v>
      </c>
      <c r="U247" s="93">
        <v>3</v>
      </c>
      <c r="V247" s="136">
        <v>8.43</v>
      </c>
      <c r="W247" s="22" t="s">
        <v>1746</v>
      </c>
      <c r="X247" s="24" t="s">
        <v>1746</v>
      </c>
      <c r="Y247" s="15">
        <v>5.5</v>
      </c>
      <c r="Z247" s="76" t="s">
        <v>1746</v>
      </c>
      <c r="AA247" s="25" t="s">
        <v>1746</v>
      </c>
    </row>
    <row r="248" spans="1:27" x14ac:dyDescent="0.25">
      <c r="A248" s="29">
        <v>247</v>
      </c>
      <c r="B248" s="1" t="s">
        <v>1746</v>
      </c>
      <c r="C248" s="90" t="s">
        <v>522</v>
      </c>
      <c r="D248" s="91">
        <v>43905</v>
      </c>
      <c r="E248" s="92">
        <v>0.36805555555555602</v>
      </c>
      <c r="F248" s="92">
        <v>0.86805555555555602</v>
      </c>
      <c r="G248" s="93">
        <v>1200</v>
      </c>
      <c r="H248" s="22" t="s">
        <v>1746</v>
      </c>
      <c r="I248" s="23" t="s">
        <v>1746</v>
      </c>
      <c r="J248" s="23" t="s">
        <v>1746</v>
      </c>
      <c r="K248" s="23" t="s">
        <v>1746</v>
      </c>
      <c r="L248" s="94">
        <v>0</v>
      </c>
      <c r="M248" s="23" t="s">
        <v>1746</v>
      </c>
      <c r="N248" s="23" t="s">
        <v>1746</v>
      </c>
      <c r="O248" s="76" t="s">
        <v>1746</v>
      </c>
      <c r="P248" s="76" t="s">
        <v>1746</v>
      </c>
      <c r="Q248" s="76" t="s">
        <v>1746</v>
      </c>
      <c r="R248" s="15" t="s">
        <v>1746</v>
      </c>
      <c r="S248" s="94">
        <v>2.1</v>
      </c>
      <c r="T248" s="136">
        <v>27.5</v>
      </c>
      <c r="U248" s="93">
        <v>3</v>
      </c>
      <c r="V248" s="136">
        <v>6.3000000000000007</v>
      </c>
      <c r="W248" s="22" t="s">
        <v>1746</v>
      </c>
      <c r="X248" s="24" t="s">
        <v>1746</v>
      </c>
      <c r="Y248" s="15">
        <v>12</v>
      </c>
      <c r="Z248" s="76" t="s">
        <v>1746</v>
      </c>
      <c r="AA248" s="25" t="s">
        <v>1746</v>
      </c>
    </row>
    <row r="249" spans="1:27" x14ac:dyDescent="0.25">
      <c r="A249" s="29">
        <v>248</v>
      </c>
      <c r="B249" s="1" t="s">
        <v>1746</v>
      </c>
      <c r="C249" s="90" t="s">
        <v>522</v>
      </c>
      <c r="D249" s="91">
        <v>43906</v>
      </c>
      <c r="E249" s="92">
        <v>0.36111111111111099</v>
      </c>
      <c r="F249" s="92">
        <v>0.86111111111111105</v>
      </c>
      <c r="G249" s="93">
        <v>1200</v>
      </c>
      <c r="H249" s="22" t="s">
        <v>1746</v>
      </c>
      <c r="I249" s="23" t="s">
        <v>1746</v>
      </c>
      <c r="J249" s="23" t="s">
        <v>1746</v>
      </c>
      <c r="K249" s="23" t="s">
        <v>1746</v>
      </c>
      <c r="L249" s="94">
        <v>0</v>
      </c>
      <c r="M249" s="23" t="s">
        <v>1746</v>
      </c>
      <c r="N249" s="23" t="s">
        <v>1746</v>
      </c>
      <c r="O249" s="76" t="s">
        <v>1746</v>
      </c>
      <c r="P249" s="76" t="s">
        <v>1746</v>
      </c>
      <c r="Q249" s="76" t="s">
        <v>1746</v>
      </c>
      <c r="R249" s="15" t="s">
        <v>1746</v>
      </c>
      <c r="S249" s="94">
        <v>2.2000000000000002</v>
      </c>
      <c r="T249" s="136">
        <v>25.1</v>
      </c>
      <c r="U249" s="93">
        <v>3</v>
      </c>
      <c r="V249" s="136">
        <v>6.6000000000000005</v>
      </c>
      <c r="W249" s="22" t="s">
        <v>1746</v>
      </c>
      <c r="X249" s="24" t="s">
        <v>1746</v>
      </c>
      <c r="Y249" s="15">
        <v>12</v>
      </c>
      <c r="Z249" s="76" t="s">
        <v>1746</v>
      </c>
      <c r="AA249" s="25" t="s">
        <v>1746</v>
      </c>
    </row>
    <row r="250" spans="1:27" x14ac:dyDescent="0.25">
      <c r="A250" s="29">
        <v>249</v>
      </c>
      <c r="B250" s="1" t="s">
        <v>1746</v>
      </c>
      <c r="C250" s="90" t="s">
        <v>1858</v>
      </c>
      <c r="D250" s="91">
        <v>43906</v>
      </c>
      <c r="E250" s="92">
        <v>0.36805555555555602</v>
      </c>
      <c r="F250" s="92">
        <v>0.86805555555555602</v>
      </c>
      <c r="G250" s="93">
        <v>1200</v>
      </c>
      <c r="H250" s="22" t="s">
        <v>1746</v>
      </c>
      <c r="I250" s="23" t="s">
        <v>1746</v>
      </c>
      <c r="J250" s="23" t="s">
        <v>1746</v>
      </c>
      <c r="K250" s="23" t="s">
        <v>1746</v>
      </c>
      <c r="L250" s="94">
        <v>0</v>
      </c>
      <c r="M250" s="23" t="s">
        <v>1746</v>
      </c>
      <c r="N250" s="23" t="s">
        <v>1746</v>
      </c>
      <c r="O250" s="76" t="s">
        <v>1746</v>
      </c>
      <c r="P250" s="76" t="s">
        <v>1746</v>
      </c>
      <c r="Q250" s="76" t="s">
        <v>1746</v>
      </c>
      <c r="R250" s="15" t="s">
        <v>1746</v>
      </c>
      <c r="S250" s="94">
        <v>2.44</v>
      </c>
      <c r="T250" s="136">
        <v>15</v>
      </c>
      <c r="U250" s="93">
        <v>3</v>
      </c>
      <c r="V250" s="136">
        <v>7.32</v>
      </c>
      <c r="W250" s="22" t="s">
        <v>1746</v>
      </c>
      <c r="X250" s="24" t="s">
        <v>1746</v>
      </c>
      <c r="Y250" s="15">
        <v>12</v>
      </c>
      <c r="Z250" s="76" t="s">
        <v>1746</v>
      </c>
      <c r="AA250" s="25" t="s">
        <v>1746</v>
      </c>
    </row>
    <row r="251" spans="1:27" x14ac:dyDescent="0.25">
      <c r="A251" s="29">
        <v>250</v>
      </c>
      <c r="B251" s="1" t="s">
        <v>1746</v>
      </c>
      <c r="C251" s="90" t="s">
        <v>3211</v>
      </c>
      <c r="D251" s="91">
        <v>43907</v>
      </c>
      <c r="E251" s="92">
        <v>0.34027777777777801</v>
      </c>
      <c r="F251" s="92">
        <v>0.75694444444444398</v>
      </c>
      <c r="G251" s="93">
        <v>1200</v>
      </c>
      <c r="H251" s="22" t="s">
        <v>1746</v>
      </c>
      <c r="I251" s="23" t="s">
        <v>1746</v>
      </c>
      <c r="J251" s="23" t="s">
        <v>1746</v>
      </c>
      <c r="K251" s="23" t="s">
        <v>1746</v>
      </c>
      <c r="L251" s="94">
        <v>0</v>
      </c>
      <c r="M251" s="23" t="s">
        <v>1746</v>
      </c>
      <c r="N251" s="23" t="s">
        <v>1746</v>
      </c>
      <c r="O251" s="76" t="s">
        <v>1746</v>
      </c>
      <c r="P251" s="76" t="s">
        <v>1746</v>
      </c>
      <c r="Q251" s="76" t="s">
        <v>1746</v>
      </c>
      <c r="R251" s="15" t="s">
        <v>1746</v>
      </c>
      <c r="S251" s="94">
        <v>0</v>
      </c>
      <c r="T251" s="136">
        <v>0</v>
      </c>
      <c r="U251" s="93">
        <v>0</v>
      </c>
      <c r="V251" s="136">
        <v>0</v>
      </c>
      <c r="W251" s="22" t="s">
        <v>1746</v>
      </c>
      <c r="X251" s="24" t="s">
        <v>1746</v>
      </c>
      <c r="Y251" s="15">
        <v>10</v>
      </c>
      <c r="Z251" s="76" t="s">
        <v>1746</v>
      </c>
      <c r="AA251" s="25" t="s">
        <v>1746</v>
      </c>
    </row>
    <row r="252" spans="1:27" x14ac:dyDescent="0.25">
      <c r="A252" s="29">
        <v>251</v>
      </c>
      <c r="B252" s="1" t="s">
        <v>1746</v>
      </c>
      <c r="C252" s="90" t="s">
        <v>522</v>
      </c>
      <c r="D252" s="91">
        <v>43907</v>
      </c>
      <c r="E252" s="92">
        <v>0.35069444444444398</v>
      </c>
      <c r="F252" s="92">
        <v>0.85069444444444398</v>
      </c>
      <c r="G252" s="93">
        <v>1200</v>
      </c>
      <c r="H252" s="22" t="s">
        <v>1746</v>
      </c>
      <c r="I252" s="23" t="s">
        <v>1746</v>
      </c>
      <c r="J252" s="23" t="s">
        <v>1746</v>
      </c>
      <c r="K252" s="23" t="s">
        <v>1746</v>
      </c>
      <c r="L252" s="94">
        <v>0</v>
      </c>
      <c r="M252" s="23" t="s">
        <v>1746</v>
      </c>
      <c r="N252" s="23" t="s">
        <v>1746</v>
      </c>
      <c r="O252" s="76" t="s">
        <v>1746</v>
      </c>
      <c r="P252" s="76" t="s">
        <v>1746</v>
      </c>
      <c r="Q252" s="76" t="s">
        <v>1746</v>
      </c>
      <c r="R252" s="15" t="s">
        <v>1746</v>
      </c>
      <c r="S252" s="94">
        <v>2.2999999999999998</v>
      </c>
      <c r="T252" s="136">
        <v>25</v>
      </c>
      <c r="U252" s="93">
        <v>1</v>
      </c>
      <c r="V252" s="136">
        <v>2.2999999999999998</v>
      </c>
      <c r="W252" s="22" t="s">
        <v>1746</v>
      </c>
      <c r="X252" s="24" t="s">
        <v>1746</v>
      </c>
      <c r="Y252" s="15">
        <v>12</v>
      </c>
      <c r="Z252" s="76" t="s">
        <v>1746</v>
      </c>
      <c r="AA252" s="25" t="s">
        <v>1746</v>
      </c>
    </row>
    <row r="253" spans="1:27" x14ac:dyDescent="0.25">
      <c r="A253" s="29">
        <v>252</v>
      </c>
      <c r="B253" s="1" t="s">
        <v>1746</v>
      </c>
      <c r="C253" s="90" t="s">
        <v>1858</v>
      </c>
      <c r="D253" s="91">
        <v>43908</v>
      </c>
      <c r="E253" s="92">
        <v>0.33333333333333298</v>
      </c>
      <c r="F253" s="92">
        <v>0.66666666666666696</v>
      </c>
      <c r="G253" s="93">
        <v>1200</v>
      </c>
      <c r="H253" s="22" t="s">
        <v>1746</v>
      </c>
      <c r="I253" s="23" t="s">
        <v>1746</v>
      </c>
      <c r="J253" s="23" t="s">
        <v>1746</v>
      </c>
      <c r="K253" s="23" t="s">
        <v>1746</v>
      </c>
      <c r="L253" s="94">
        <v>0</v>
      </c>
      <c r="M253" s="23" t="s">
        <v>1746</v>
      </c>
      <c r="N253" s="23" t="s">
        <v>1746</v>
      </c>
      <c r="O253" s="76" t="s">
        <v>1746</v>
      </c>
      <c r="P253" s="76" t="s">
        <v>1746</v>
      </c>
      <c r="Q253" s="76" t="s">
        <v>1746</v>
      </c>
      <c r="R253" s="15" t="s">
        <v>1746</v>
      </c>
      <c r="S253" s="94">
        <v>0.83</v>
      </c>
      <c r="T253" s="136">
        <v>0</v>
      </c>
      <c r="U253" s="93">
        <v>1</v>
      </c>
      <c r="V253" s="136">
        <v>0.83</v>
      </c>
      <c r="W253" s="22" t="s">
        <v>1746</v>
      </c>
      <c r="X253" s="24" t="s">
        <v>1746</v>
      </c>
      <c r="Y253" s="15">
        <v>8</v>
      </c>
      <c r="Z253" s="76" t="s">
        <v>1746</v>
      </c>
      <c r="AA253" s="25" t="s">
        <v>1746</v>
      </c>
    </row>
    <row r="254" spans="1:27" x14ac:dyDescent="0.25">
      <c r="A254" s="29">
        <v>253</v>
      </c>
      <c r="B254" s="1" t="s">
        <v>1746</v>
      </c>
      <c r="C254" s="90" t="s">
        <v>522</v>
      </c>
      <c r="D254" s="91">
        <v>43909</v>
      </c>
      <c r="E254" s="92">
        <v>0.38194444444444398</v>
      </c>
      <c r="F254" s="92">
        <v>0.88194444444444398</v>
      </c>
      <c r="G254" s="93">
        <v>1200</v>
      </c>
      <c r="H254" s="22" t="s">
        <v>1746</v>
      </c>
      <c r="I254" s="23" t="s">
        <v>1746</v>
      </c>
      <c r="J254" s="23" t="s">
        <v>1746</v>
      </c>
      <c r="K254" s="23" t="s">
        <v>1746</v>
      </c>
      <c r="L254" s="94">
        <v>0</v>
      </c>
      <c r="M254" s="23" t="s">
        <v>1746</v>
      </c>
      <c r="N254" s="23" t="s">
        <v>1746</v>
      </c>
      <c r="O254" s="76" t="s">
        <v>1746</v>
      </c>
      <c r="P254" s="76" t="s">
        <v>1746</v>
      </c>
      <c r="Q254" s="76" t="s">
        <v>1746</v>
      </c>
      <c r="R254" s="15" t="s">
        <v>1746</v>
      </c>
      <c r="S254" s="94">
        <v>0</v>
      </c>
      <c r="T254" s="136">
        <v>18</v>
      </c>
      <c r="U254" s="93">
        <v>0</v>
      </c>
      <c r="V254" s="136">
        <v>0</v>
      </c>
      <c r="W254" s="22" t="s">
        <v>1746</v>
      </c>
      <c r="X254" s="24" t="s">
        <v>1746</v>
      </c>
      <c r="Y254" s="15">
        <v>12</v>
      </c>
      <c r="Z254" s="76" t="s">
        <v>1746</v>
      </c>
      <c r="AA254" s="25" t="s">
        <v>1746</v>
      </c>
    </row>
    <row r="255" spans="1:27" x14ac:dyDescent="0.25">
      <c r="A255" s="29">
        <v>254</v>
      </c>
      <c r="B255" s="1" t="s">
        <v>1746</v>
      </c>
      <c r="C255" s="90" t="s">
        <v>522</v>
      </c>
      <c r="D255" s="91">
        <v>43910</v>
      </c>
      <c r="E255" s="92">
        <v>0.34722222222222199</v>
      </c>
      <c r="F255" s="92">
        <v>0.68055555555555602</v>
      </c>
      <c r="G255" s="93">
        <v>1200</v>
      </c>
      <c r="H255" s="22" t="s">
        <v>1746</v>
      </c>
      <c r="I255" s="23" t="s">
        <v>1746</v>
      </c>
      <c r="J255" s="23" t="s">
        <v>1746</v>
      </c>
      <c r="K255" s="23" t="s">
        <v>1746</v>
      </c>
      <c r="L255" s="94">
        <v>0</v>
      </c>
      <c r="M255" s="23" t="s">
        <v>1746</v>
      </c>
      <c r="N255" s="23" t="s">
        <v>1746</v>
      </c>
      <c r="O255" s="76" t="s">
        <v>1746</v>
      </c>
      <c r="P255" s="76" t="s">
        <v>1746</v>
      </c>
      <c r="Q255" s="76" t="s">
        <v>1746</v>
      </c>
      <c r="R255" s="15" t="s">
        <v>1746</v>
      </c>
      <c r="S255" s="94">
        <v>0</v>
      </c>
      <c r="T255" s="136">
        <v>0</v>
      </c>
      <c r="U255" s="93">
        <v>0</v>
      </c>
      <c r="V255" s="136">
        <v>0</v>
      </c>
      <c r="W255" s="22" t="s">
        <v>1746</v>
      </c>
      <c r="X255" s="24" t="s">
        <v>1746</v>
      </c>
      <c r="Y255" s="15">
        <v>8</v>
      </c>
      <c r="Z255" s="76" t="s">
        <v>1746</v>
      </c>
      <c r="AA255" s="25" t="s">
        <v>1746</v>
      </c>
    </row>
    <row r="256" spans="1:27" x14ac:dyDescent="0.25">
      <c r="A256" s="29">
        <v>255</v>
      </c>
      <c r="B256" s="1" t="s">
        <v>1746</v>
      </c>
      <c r="C256" s="90" t="s">
        <v>522</v>
      </c>
      <c r="D256" s="91">
        <v>43911</v>
      </c>
      <c r="E256" s="92">
        <v>0.36805555555555602</v>
      </c>
      <c r="F256" s="92">
        <v>0.70138888888888895</v>
      </c>
      <c r="G256" s="93">
        <v>1200</v>
      </c>
      <c r="H256" s="22" t="s">
        <v>1746</v>
      </c>
      <c r="I256" s="23" t="s">
        <v>1746</v>
      </c>
      <c r="J256" s="23" t="s">
        <v>1746</v>
      </c>
      <c r="K256" s="23" t="s">
        <v>1746</v>
      </c>
      <c r="L256" s="94">
        <v>0</v>
      </c>
      <c r="M256" s="23" t="s">
        <v>1746</v>
      </c>
      <c r="N256" s="23" t="s">
        <v>1746</v>
      </c>
      <c r="O256" s="76" t="s">
        <v>1746</v>
      </c>
      <c r="P256" s="76" t="s">
        <v>1746</v>
      </c>
      <c r="Q256" s="76" t="s">
        <v>1746</v>
      </c>
      <c r="R256" s="15" t="s">
        <v>1746</v>
      </c>
      <c r="S256" s="94">
        <v>0</v>
      </c>
      <c r="T256" s="136">
        <v>0</v>
      </c>
      <c r="U256" s="93">
        <v>0</v>
      </c>
      <c r="V256" s="136">
        <v>0</v>
      </c>
      <c r="W256" s="22" t="s">
        <v>1746</v>
      </c>
      <c r="X256" s="24" t="s">
        <v>1746</v>
      </c>
      <c r="Y256" s="15">
        <v>8</v>
      </c>
      <c r="Z256" s="76" t="s">
        <v>1746</v>
      </c>
      <c r="AA256" s="25" t="s">
        <v>1746</v>
      </c>
    </row>
    <row r="257" spans="1:27" x14ac:dyDescent="0.25">
      <c r="A257" s="29">
        <v>256</v>
      </c>
      <c r="B257" s="1" t="s">
        <v>1746</v>
      </c>
      <c r="C257" s="90" t="s">
        <v>522</v>
      </c>
      <c r="D257" s="91">
        <v>43912</v>
      </c>
      <c r="E257" s="92">
        <v>0.35069444444444398</v>
      </c>
      <c r="F257" s="92">
        <v>0.72569444444444398</v>
      </c>
      <c r="G257" s="93">
        <v>1200</v>
      </c>
      <c r="H257" s="22" t="s">
        <v>1746</v>
      </c>
      <c r="I257" s="23" t="s">
        <v>1746</v>
      </c>
      <c r="J257" s="23" t="s">
        <v>1746</v>
      </c>
      <c r="K257" s="23" t="s">
        <v>1746</v>
      </c>
      <c r="L257" s="94">
        <v>0</v>
      </c>
      <c r="M257" s="23" t="s">
        <v>1746</v>
      </c>
      <c r="N257" s="23" t="s">
        <v>1746</v>
      </c>
      <c r="O257" s="76" t="s">
        <v>1746</v>
      </c>
      <c r="P257" s="76" t="s">
        <v>1746</v>
      </c>
      <c r="Q257" s="76" t="s">
        <v>1746</v>
      </c>
      <c r="R257" s="15" t="s">
        <v>1746</v>
      </c>
      <c r="S257" s="94">
        <v>2</v>
      </c>
      <c r="T257" s="136">
        <v>20</v>
      </c>
      <c r="U257" s="93">
        <v>1</v>
      </c>
      <c r="V257" s="136">
        <v>2</v>
      </c>
      <c r="W257" s="22" t="s">
        <v>1746</v>
      </c>
      <c r="X257" s="24" t="s">
        <v>1746</v>
      </c>
      <c r="Y257" s="15">
        <v>9</v>
      </c>
      <c r="Z257" s="76" t="s">
        <v>1746</v>
      </c>
      <c r="AA257" s="25" t="s">
        <v>1746</v>
      </c>
    </row>
    <row r="258" spans="1:27" x14ac:dyDescent="0.25">
      <c r="A258" s="29">
        <v>257</v>
      </c>
      <c r="B258" s="1" t="s">
        <v>1746</v>
      </c>
      <c r="C258" s="90" t="s">
        <v>1795</v>
      </c>
      <c r="D258" s="91">
        <v>43912</v>
      </c>
      <c r="E258" s="92">
        <v>0.45138888888888901</v>
      </c>
      <c r="F258" s="92">
        <v>0.78472222222222199</v>
      </c>
      <c r="G258" s="93">
        <v>1200</v>
      </c>
      <c r="H258" s="22" t="s">
        <v>1746</v>
      </c>
      <c r="I258" s="23" t="s">
        <v>1746</v>
      </c>
      <c r="J258" s="23" t="s">
        <v>1746</v>
      </c>
      <c r="K258" s="23" t="s">
        <v>1746</v>
      </c>
      <c r="L258" s="94">
        <v>0</v>
      </c>
      <c r="M258" s="23" t="s">
        <v>1746</v>
      </c>
      <c r="N258" s="23" t="s">
        <v>1746</v>
      </c>
      <c r="O258" s="76" t="s">
        <v>1746</v>
      </c>
      <c r="P258" s="76" t="s">
        <v>1746</v>
      </c>
      <c r="Q258" s="76" t="s">
        <v>1746</v>
      </c>
      <c r="R258" s="15" t="s">
        <v>1746</v>
      </c>
      <c r="S258" s="94">
        <v>3.21</v>
      </c>
      <c r="T258" s="136">
        <v>3</v>
      </c>
      <c r="U258" s="93">
        <v>3</v>
      </c>
      <c r="V258" s="136">
        <v>9.629999999999999</v>
      </c>
      <c r="W258" s="22" t="s">
        <v>1746</v>
      </c>
      <c r="X258" s="24" t="s">
        <v>1746</v>
      </c>
      <c r="Y258" s="15">
        <v>8</v>
      </c>
      <c r="Z258" s="76" t="s">
        <v>1746</v>
      </c>
      <c r="AA258" s="25" t="s">
        <v>1746</v>
      </c>
    </row>
    <row r="259" spans="1:27" x14ac:dyDescent="0.25">
      <c r="A259" s="29">
        <v>258</v>
      </c>
      <c r="B259" s="1" t="s">
        <v>1746</v>
      </c>
      <c r="C259" s="90" t="s">
        <v>522</v>
      </c>
      <c r="D259" s="91">
        <v>43916</v>
      </c>
      <c r="E259" s="92">
        <v>0.34027777777777801</v>
      </c>
      <c r="F259" s="92">
        <v>0.84027777777777801</v>
      </c>
      <c r="G259" s="93">
        <v>1200</v>
      </c>
      <c r="H259" s="22" t="s">
        <v>1746</v>
      </c>
      <c r="I259" s="23" t="s">
        <v>1746</v>
      </c>
      <c r="J259" s="23" t="s">
        <v>1746</v>
      </c>
      <c r="K259" s="23" t="s">
        <v>1746</v>
      </c>
      <c r="L259" s="94">
        <v>0</v>
      </c>
      <c r="M259" s="23" t="s">
        <v>1746</v>
      </c>
      <c r="N259" s="23" t="s">
        <v>1746</v>
      </c>
      <c r="O259" s="76" t="s">
        <v>1746</v>
      </c>
      <c r="P259" s="76" t="s">
        <v>1746</v>
      </c>
      <c r="Q259" s="76" t="s">
        <v>1746</v>
      </c>
      <c r="R259" s="15" t="s">
        <v>1746</v>
      </c>
      <c r="S259" s="94">
        <v>1.03</v>
      </c>
      <c r="T259" s="136">
        <v>28</v>
      </c>
      <c r="U259" s="93">
        <v>1</v>
      </c>
      <c r="V259" s="136">
        <v>1.03</v>
      </c>
      <c r="W259" s="22" t="s">
        <v>1746</v>
      </c>
      <c r="X259" s="24" t="s">
        <v>1746</v>
      </c>
      <c r="Y259" s="15">
        <v>12</v>
      </c>
      <c r="Z259" s="76" t="s">
        <v>1746</v>
      </c>
      <c r="AA259" s="25" t="s">
        <v>1746</v>
      </c>
    </row>
    <row r="260" spans="1:27" x14ac:dyDescent="0.25">
      <c r="A260" s="29">
        <v>259</v>
      </c>
      <c r="B260" s="1" t="s">
        <v>1746</v>
      </c>
      <c r="C260" s="90" t="s">
        <v>1739</v>
      </c>
      <c r="D260" s="91">
        <v>43916</v>
      </c>
      <c r="E260" s="92">
        <v>0.41666666666666702</v>
      </c>
      <c r="F260" s="92">
        <v>0.83333333333333304</v>
      </c>
      <c r="G260" s="93">
        <v>1200</v>
      </c>
      <c r="H260" s="22" t="s">
        <v>1746</v>
      </c>
      <c r="I260" s="23" t="s">
        <v>1746</v>
      </c>
      <c r="J260" s="23" t="s">
        <v>1746</v>
      </c>
      <c r="K260" s="23" t="s">
        <v>1746</v>
      </c>
      <c r="L260" s="94">
        <v>0</v>
      </c>
      <c r="M260" s="23" t="s">
        <v>1746</v>
      </c>
      <c r="N260" s="23" t="s">
        <v>1746</v>
      </c>
      <c r="O260" s="76" t="s">
        <v>1746</v>
      </c>
      <c r="P260" s="76" t="s">
        <v>1746</v>
      </c>
      <c r="Q260" s="76" t="s">
        <v>1746</v>
      </c>
      <c r="R260" s="15" t="s">
        <v>1746</v>
      </c>
      <c r="S260" s="94">
        <v>0</v>
      </c>
      <c r="T260" s="136">
        <v>2.2999999999999998</v>
      </c>
      <c r="U260" s="93">
        <v>0</v>
      </c>
      <c r="V260" s="136">
        <v>0</v>
      </c>
      <c r="W260" s="22" t="s">
        <v>1746</v>
      </c>
      <c r="X260" s="24" t="s">
        <v>1746</v>
      </c>
      <c r="Y260" s="15">
        <v>10</v>
      </c>
      <c r="Z260" s="76" t="s">
        <v>1746</v>
      </c>
      <c r="AA260" s="25" t="s">
        <v>1746</v>
      </c>
    </row>
    <row r="261" spans="1:27" x14ac:dyDescent="0.25">
      <c r="A261" s="29">
        <v>260</v>
      </c>
      <c r="B261" s="1" t="s">
        <v>1746</v>
      </c>
      <c r="C261" s="90" t="s">
        <v>1760</v>
      </c>
      <c r="D261" s="91">
        <v>43918</v>
      </c>
      <c r="E261" s="92">
        <v>0.34722222222222199</v>
      </c>
      <c r="F261" s="92">
        <v>0.68055555555555602</v>
      </c>
      <c r="G261" s="93">
        <v>1200</v>
      </c>
      <c r="H261" s="22" t="s">
        <v>1746</v>
      </c>
      <c r="I261" s="23" t="s">
        <v>1746</v>
      </c>
      <c r="J261" s="23" t="s">
        <v>1746</v>
      </c>
      <c r="K261" s="23" t="s">
        <v>1746</v>
      </c>
      <c r="L261" s="94">
        <v>0</v>
      </c>
      <c r="M261" s="23" t="s">
        <v>1746</v>
      </c>
      <c r="N261" s="23" t="s">
        <v>1746</v>
      </c>
      <c r="O261" s="76" t="s">
        <v>1746</v>
      </c>
      <c r="P261" s="76" t="s">
        <v>1746</v>
      </c>
      <c r="Q261" s="76" t="s">
        <v>1746</v>
      </c>
      <c r="R261" s="15" t="s">
        <v>1746</v>
      </c>
      <c r="S261" s="94">
        <v>1.96</v>
      </c>
      <c r="T261" s="136">
        <v>3</v>
      </c>
      <c r="U261" s="93">
        <v>1</v>
      </c>
      <c r="V261" s="136">
        <v>1.96</v>
      </c>
      <c r="W261" s="22" t="s">
        <v>1746</v>
      </c>
      <c r="X261" s="24" t="s">
        <v>1746</v>
      </c>
      <c r="Y261" s="15">
        <v>8</v>
      </c>
      <c r="Z261" s="76" t="s">
        <v>1746</v>
      </c>
      <c r="AA261" s="25" t="s">
        <v>1746</v>
      </c>
    </row>
    <row r="262" spans="1:27" x14ac:dyDescent="0.25">
      <c r="A262" s="29">
        <v>261</v>
      </c>
      <c r="B262" s="1" t="s">
        <v>1746</v>
      </c>
      <c r="C262" s="90" t="s">
        <v>1760</v>
      </c>
      <c r="D262" s="91">
        <v>43919</v>
      </c>
      <c r="E262" s="92">
        <v>0.35416666666666702</v>
      </c>
      <c r="F262" s="92">
        <v>0.6875</v>
      </c>
      <c r="G262" s="93">
        <v>1200</v>
      </c>
      <c r="H262" s="22" t="s">
        <v>1746</v>
      </c>
      <c r="I262" s="23" t="s">
        <v>1746</v>
      </c>
      <c r="J262" s="23" t="s">
        <v>1746</v>
      </c>
      <c r="K262" s="23" t="s">
        <v>1746</v>
      </c>
      <c r="L262" s="94">
        <v>0</v>
      </c>
      <c r="M262" s="23" t="s">
        <v>1746</v>
      </c>
      <c r="N262" s="23" t="s">
        <v>1746</v>
      </c>
      <c r="O262" s="76" t="s">
        <v>1746</v>
      </c>
      <c r="P262" s="76" t="s">
        <v>1746</v>
      </c>
      <c r="Q262" s="76" t="s">
        <v>1746</v>
      </c>
      <c r="R262" s="15" t="s">
        <v>1746</v>
      </c>
      <c r="S262" s="94">
        <v>1.96</v>
      </c>
      <c r="T262" s="136">
        <v>3</v>
      </c>
      <c r="U262" s="93">
        <v>1</v>
      </c>
      <c r="V262" s="136">
        <v>1.96</v>
      </c>
      <c r="W262" s="22" t="s">
        <v>1746</v>
      </c>
      <c r="X262" s="24" t="s">
        <v>1746</v>
      </c>
      <c r="Y262" s="15">
        <v>8</v>
      </c>
      <c r="Z262" s="76" t="s">
        <v>1746</v>
      </c>
      <c r="AA262" s="25" t="s">
        <v>1746</v>
      </c>
    </row>
    <row r="263" spans="1:27" x14ac:dyDescent="0.25">
      <c r="A263" s="29">
        <v>262</v>
      </c>
      <c r="B263" s="1" t="s">
        <v>1746</v>
      </c>
      <c r="C263" s="90" t="s">
        <v>1858</v>
      </c>
      <c r="D263" s="91">
        <v>43920</v>
      </c>
      <c r="E263" s="92">
        <v>0.34722222222222199</v>
      </c>
      <c r="F263" s="92">
        <v>0.76388888888888895</v>
      </c>
      <c r="G263" s="93">
        <v>1200</v>
      </c>
      <c r="H263" s="22" t="s">
        <v>1746</v>
      </c>
      <c r="I263" s="23" t="s">
        <v>1746</v>
      </c>
      <c r="J263" s="23" t="s">
        <v>1746</v>
      </c>
      <c r="K263" s="23" t="s">
        <v>1746</v>
      </c>
      <c r="L263" s="94">
        <v>0</v>
      </c>
      <c r="M263" s="23" t="s">
        <v>1746</v>
      </c>
      <c r="N263" s="23" t="s">
        <v>1746</v>
      </c>
      <c r="O263" s="76" t="s">
        <v>1746</v>
      </c>
      <c r="P263" s="76" t="s">
        <v>1746</v>
      </c>
      <c r="Q263" s="76" t="s">
        <v>1746</v>
      </c>
      <c r="R263" s="15" t="s">
        <v>1746</v>
      </c>
      <c r="S263" s="94">
        <v>0.49</v>
      </c>
      <c r="T263" s="136">
        <v>7</v>
      </c>
      <c r="U263" s="93">
        <v>1</v>
      </c>
      <c r="V263" s="136">
        <v>0.49</v>
      </c>
      <c r="W263" s="22" t="s">
        <v>1746</v>
      </c>
      <c r="X263" s="24" t="s">
        <v>1746</v>
      </c>
      <c r="Y263" s="15">
        <v>10</v>
      </c>
      <c r="Z263" s="76" t="s">
        <v>1746</v>
      </c>
      <c r="AA263" s="25" t="s">
        <v>1746</v>
      </c>
    </row>
    <row r="264" spans="1:27" x14ac:dyDescent="0.25">
      <c r="A264" s="29">
        <v>263</v>
      </c>
      <c r="B264" s="1" t="s">
        <v>1746</v>
      </c>
      <c r="C264" s="90" t="s">
        <v>1760</v>
      </c>
      <c r="D264" s="91">
        <v>43922</v>
      </c>
      <c r="E264" s="92">
        <v>0.35416666666666702</v>
      </c>
      <c r="F264" s="92">
        <v>0.6875</v>
      </c>
      <c r="G264" s="93">
        <v>1200</v>
      </c>
      <c r="H264" s="22" t="s">
        <v>1746</v>
      </c>
      <c r="I264" s="23" t="s">
        <v>1746</v>
      </c>
      <c r="J264" s="23" t="s">
        <v>1746</v>
      </c>
      <c r="K264" s="23" t="s">
        <v>1746</v>
      </c>
      <c r="L264" s="94">
        <v>0</v>
      </c>
      <c r="M264" s="23" t="s">
        <v>1746</v>
      </c>
      <c r="N264" s="23" t="s">
        <v>1746</v>
      </c>
      <c r="O264" s="76" t="s">
        <v>1746</v>
      </c>
      <c r="P264" s="76" t="s">
        <v>1746</v>
      </c>
      <c r="Q264" s="76" t="s">
        <v>1746</v>
      </c>
      <c r="R264" s="15" t="s">
        <v>1746</v>
      </c>
      <c r="S264" s="94">
        <v>2.96</v>
      </c>
      <c r="T264" s="136">
        <v>2.2000000000000002</v>
      </c>
      <c r="U264" s="93">
        <v>1</v>
      </c>
      <c r="V264" s="136">
        <v>2.96</v>
      </c>
      <c r="W264" s="22" t="s">
        <v>1746</v>
      </c>
      <c r="X264" s="24" t="s">
        <v>1746</v>
      </c>
      <c r="Y264" s="15">
        <v>8</v>
      </c>
      <c r="Z264" s="76" t="s">
        <v>1746</v>
      </c>
      <c r="AA264" s="25" t="s">
        <v>1746</v>
      </c>
    </row>
    <row r="265" spans="1:27" x14ac:dyDescent="0.25">
      <c r="A265" s="29">
        <v>264</v>
      </c>
      <c r="B265" s="1" t="s">
        <v>1746</v>
      </c>
      <c r="C265" s="90" t="s">
        <v>1739</v>
      </c>
      <c r="D265" s="91">
        <v>43924</v>
      </c>
      <c r="E265" s="92">
        <v>0.35763888888888901</v>
      </c>
      <c r="F265" s="92">
        <v>0.81597222222222199</v>
      </c>
      <c r="G265" s="93">
        <v>1200</v>
      </c>
      <c r="H265" s="22" t="s">
        <v>1746</v>
      </c>
      <c r="I265" s="23" t="s">
        <v>1746</v>
      </c>
      <c r="J265" s="23" t="s">
        <v>1746</v>
      </c>
      <c r="K265" s="23" t="s">
        <v>1746</v>
      </c>
      <c r="L265" s="94">
        <v>0</v>
      </c>
      <c r="M265" s="23" t="s">
        <v>1746</v>
      </c>
      <c r="N265" s="23" t="s">
        <v>1746</v>
      </c>
      <c r="O265" s="76" t="s">
        <v>1746</v>
      </c>
      <c r="P265" s="76" t="s">
        <v>1746</v>
      </c>
      <c r="Q265" s="76" t="s">
        <v>1746</v>
      </c>
      <c r="R265" s="15" t="s">
        <v>1746</v>
      </c>
      <c r="S265" s="94">
        <v>3.26</v>
      </c>
      <c r="T265" s="136">
        <v>2.2000000000000002</v>
      </c>
      <c r="U265" s="93">
        <v>1</v>
      </c>
      <c r="V265" s="136">
        <v>3.26</v>
      </c>
      <c r="W265" s="22" t="s">
        <v>1746</v>
      </c>
      <c r="X265" s="24" t="s">
        <v>1746</v>
      </c>
      <c r="Y265" s="15">
        <v>11</v>
      </c>
      <c r="Z265" s="76" t="s">
        <v>1746</v>
      </c>
      <c r="AA265" s="25" t="s">
        <v>1746</v>
      </c>
    </row>
    <row r="266" spans="1:27" x14ac:dyDescent="0.25">
      <c r="A266" s="29">
        <v>265</v>
      </c>
      <c r="B266" s="1" t="s">
        <v>1746</v>
      </c>
      <c r="C266" s="90" t="s">
        <v>1863</v>
      </c>
      <c r="D266" s="91">
        <v>43925</v>
      </c>
      <c r="E266" s="92">
        <v>0.34722222222222199</v>
      </c>
      <c r="F266" s="92">
        <v>0.80555555555555602</v>
      </c>
      <c r="G266" s="93">
        <v>1200</v>
      </c>
      <c r="H266" s="22" t="s">
        <v>1746</v>
      </c>
      <c r="I266" s="23" t="s">
        <v>1746</v>
      </c>
      <c r="J266" s="23" t="s">
        <v>1746</v>
      </c>
      <c r="K266" s="23" t="s">
        <v>1746</v>
      </c>
      <c r="L266" s="94">
        <v>0</v>
      </c>
      <c r="M266" s="23" t="s">
        <v>1746</v>
      </c>
      <c r="N266" s="23" t="s">
        <v>1746</v>
      </c>
      <c r="O266" s="76" t="s">
        <v>1746</v>
      </c>
      <c r="P266" s="76" t="s">
        <v>1746</v>
      </c>
      <c r="Q266" s="76" t="s">
        <v>1746</v>
      </c>
      <c r="R266" s="15" t="s">
        <v>1746</v>
      </c>
      <c r="S266" s="94">
        <v>2.7</v>
      </c>
      <c r="T266" s="136">
        <v>17</v>
      </c>
      <c r="U266" s="93">
        <v>1</v>
      </c>
      <c r="V266" s="136">
        <v>2.7</v>
      </c>
      <c r="W266" s="22" t="s">
        <v>1746</v>
      </c>
      <c r="X266" s="24" t="s">
        <v>1746</v>
      </c>
      <c r="Y266" s="15">
        <v>11</v>
      </c>
      <c r="Z266" s="76" t="s">
        <v>1746</v>
      </c>
      <c r="AA266" s="25" t="s">
        <v>1746</v>
      </c>
    </row>
    <row r="267" spans="1:27" x14ac:dyDescent="0.25">
      <c r="A267" s="29">
        <v>266</v>
      </c>
      <c r="B267" s="1" t="s">
        <v>1746</v>
      </c>
      <c r="C267" s="90" t="s">
        <v>1863</v>
      </c>
      <c r="D267" s="91">
        <v>43926</v>
      </c>
      <c r="E267" s="92">
        <v>0.35069444444444398</v>
      </c>
      <c r="F267" s="92">
        <v>0.80902777777777801</v>
      </c>
      <c r="G267" s="93">
        <v>1200</v>
      </c>
      <c r="H267" s="22" t="s">
        <v>1746</v>
      </c>
      <c r="I267" s="23" t="s">
        <v>1746</v>
      </c>
      <c r="J267" s="23" t="s">
        <v>1746</v>
      </c>
      <c r="K267" s="23" t="s">
        <v>1746</v>
      </c>
      <c r="L267" s="94">
        <v>0</v>
      </c>
      <c r="M267" s="23" t="s">
        <v>1746</v>
      </c>
      <c r="N267" s="23" t="s">
        <v>1746</v>
      </c>
      <c r="O267" s="76" t="s">
        <v>1746</v>
      </c>
      <c r="P267" s="76" t="s">
        <v>1746</v>
      </c>
      <c r="Q267" s="76" t="s">
        <v>1746</v>
      </c>
      <c r="R267" s="15" t="s">
        <v>1746</v>
      </c>
      <c r="S267" s="94">
        <v>0.7</v>
      </c>
      <c r="T267" s="136">
        <v>14</v>
      </c>
      <c r="U267" s="93">
        <v>1</v>
      </c>
      <c r="V267" s="136">
        <v>0.7</v>
      </c>
      <c r="W267" s="22" t="s">
        <v>1746</v>
      </c>
      <c r="X267" s="24" t="s">
        <v>1746</v>
      </c>
      <c r="Y267" s="15">
        <v>11</v>
      </c>
      <c r="Z267" s="76" t="s">
        <v>1746</v>
      </c>
      <c r="AA267" s="25" t="s">
        <v>1746</v>
      </c>
    </row>
    <row r="268" spans="1:27" x14ac:dyDescent="0.25">
      <c r="A268" s="29">
        <v>267</v>
      </c>
      <c r="B268" s="1" t="s">
        <v>1746</v>
      </c>
      <c r="C268" s="90" t="s">
        <v>1898</v>
      </c>
      <c r="D268" s="91">
        <v>43927</v>
      </c>
      <c r="E268" s="92">
        <v>0.38541666666666702</v>
      </c>
      <c r="F268" s="92">
        <v>0.71875</v>
      </c>
      <c r="G268" s="93">
        <v>1200</v>
      </c>
      <c r="H268" s="22" t="s">
        <v>1746</v>
      </c>
      <c r="I268" s="23" t="s">
        <v>1746</v>
      </c>
      <c r="J268" s="23" t="s">
        <v>1746</v>
      </c>
      <c r="K268" s="23" t="s">
        <v>1746</v>
      </c>
      <c r="L268" s="94">
        <v>1.5</v>
      </c>
      <c r="M268" s="23" t="s">
        <v>1746</v>
      </c>
      <c r="N268" s="23" t="s">
        <v>1746</v>
      </c>
      <c r="O268" s="76" t="s">
        <v>1746</v>
      </c>
      <c r="P268" s="76" t="s">
        <v>1746</v>
      </c>
      <c r="Q268" s="76" t="s">
        <v>1746</v>
      </c>
      <c r="R268" s="15" t="s">
        <v>1746</v>
      </c>
      <c r="S268" s="94">
        <v>1.5</v>
      </c>
      <c r="T268" s="136">
        <v>1.2</v>
      </c>
      <c r="U268" s="93">
        <v>1</v>
      </c>
      <c r="V268" s="136">
        <v>0</v>
      </c>
      <c r="W268" s="22" t="s">
        <v>1746</v>
      </c>
      <c r="X268" s="24" t="s">
        <v>1746</v>
      </c>
      <c r="Y268" s="15">
        <v>8</v>
      </c>
      <c r="Z268" s="76" t="s">
        <v>1746</v>
      </c>
      <c r="AA268" s="25" t="s">
        <v>1746</v>
      </c>
    </row>
    <row r="269" spans="1:27" x14ac:dyDescent="0.25">
      <c r="A269" s="29">
        <v>268</v>
      </c>
      <c r="B269" s="1" t="s">
        <v>1746</v>
      </c>
      <c r="C269" s="90" t="s">
        <v>1863</v>
      </c>
      <c r="D269" s="91">
        <v>43929</v>
      </c>
      <c r="E269" s="92">
        <v>0.33333333333333298</v>
      </c>
      <c r="F269" s="92">
        <v>0.75</v>
      </c>
      <c r="G269" s="93">
        <v>1200</v>
      </c>
      <c r="H269" s="22" t="s">
        <v>1746</v>
      </c>
      <c r="I269" s="23" t="s">
        <v>1746</v>
      </c>
      <c r="J269" s="23" t="s">
        <v>1746</v>
      </c>
      <c r="K269" s="23" t="s">
        <v>1746</v>
      </c>
      <c r="L269" s="94">
        <v>0</v>
      </c>
      <c r="M269" s="23" t="s">
        <v>1746</v>
      </c>
      <c r="N269" s="23" t="s">
        <v>1746</v>
      </c>
      <c r="O269" s="76" t="s">
        <v>1746</v>
      </c>
      <c r="P269" s="76" t="s">
        <v>1746</v>
      </c>
      <c r="Q269" s="76" t="s">
        <v>1746</v>
      </c>
      <c r="R269" s="15" t="s">
        <v>1746</v>
      </c>
      <c r="S269" s="94">
        <v>2.2000000000000002</v>
      </c>
      <c r="T269" s="136">
        <v>15</v>
      </c>
      <c r="U269" s="93">
        <v>1</v>
      </c>
      <c r="V269" s="136">
        <v>2.2000000000000002</v>
      </c>
      <c r="W269" s="22" t="s">
        <v>1746</v>
      </c>
      <c r="X269" s="24" t="s">
        <v>1746</v>
      </c>
      <c r="Y269" s="15">
        <v>10</v>
      </c>
      <c r="Z269" s="76" t="s">
        <v>1746</v>
      </c>
      <c r="AA269" s="25" t="s">
        <v>1746</v>
      </c>
    </row>
    <row r="270" spans="1:27" x14ac:dyDescent="0.25">
      <c r="A270" s="29">
        <v>269</v>
      </c>
      <c r="B270" s="1" t="s">
        <v>1746</v>
      </c>
      <c r="C270" s="90" t="s">
        <v>1739</v>
      </c>
      <c r="D270" s="91">
        <v>43930</v>
      </c>
      <c r="E270" s="92">
        <v>0.36111111111111099</v>
      </c>
      <c r="F270" s="92">
        <v>0.70833333333333304</v>
      </c>
      <c r="G270" s="93">
        <v>1200</v>
      </c>
      <c r="H270" s="22" t="s">
        <v>1746</v>
      </c>
      <c r="I270" s="23" t="s">
        <v>1746</v>
      </c>
      <c r="J270" s="23" t="s">
        <v>1746</v>
      </c>
      <c r="K270" s="23" t="s">
        <v>1746</v>
      </c>
      <c r="L270" s="94">
        <v>0</v>
      </c>
      <c r="M270" s="23" t="s">
        <v>1746</v>
      </c>
      <c r="N270" s="23" t="s">
        <v>1746</v>
      </c>
      <c r="O270" s="76" t="s">
        <v>1746</v>
      </c>
      <c r="P270" s="76" t="s">
        <v>1746</v>
      </c>
      <c r="Q270" s="76" t="s">
        <v>1746</v>
      </c>
      <c r="R270" s="15" t="s">
        <v>1746</v>
      </c>
      <c r="S270" s="94">
        <v>1.3</v>
      </c>
      <c r="T270" s="136">
        <v>1.5</v>
      </c>
      <c r="U270" s="93">
        <v>1</v>
      </c>
      <c r="V270" s="136">
        <v>1.3</v>
      </c>
      <c r="W270" s="22" t="s">
        <v>1746</v>
      </c>
      <c r="X270" s="24" t="s">
        <v>1746</v>
      </c>
      <c r="Y270" s="15">
        <v>12</v>
      </c>
      <c r="Z270" s="76" t="s">
        <v>1746</v>
      </c>
      <c r="AA270" s="25" t="s">
        <v>1746</v>
      </c>
    </row>
    <row r="271" spans="1:27" x14ac:dyDescent="0.25">
      <c r="A271" s="29">
        <v>270</v>
      </c>
      <c r="B271" s="1" t="s">
        <v>1746</v>
      </c>
      <c r="C271" s="90" t="s">
        <v>1898</v>
      </c>
      <c r="D271" s="91">
        <v>43930</v>
      </c>
      <c r="E271" s="92">
        <v>0.375</v>
      </c>
      <c r="F271" s="92">
        <v>0.70833333333333304</v>
      </c>
      <c r="G271" s="93">
        <v>1200</v>
      </c>
      <c r="H271" s="22" t="s">
        <v>1746</v>
      </c>
      <c r="I271" s="23" t="s">
        <v>1746</v>
      </c>
      <c r="J271" s="23" t="s">
        <v>1746</v>
      </c>
      <c r="K271" s="23" t="s">
        <v>1746</v>
      </c>
      <c r="L271" s="94">
        <v>0.4</v>
      </c>
      <c r="M271" s="23" t="s">
        <v>1746</v>
      </c>
      <c r="N271" s="23" t="s">
        <v>1746</v>
      </c>
      <c r="O271" s="76" t="s">
        <v>1746</v>
      </c>
      <c r="P271" s="76" t="s">
        <v>1746</v>
      </c>
      <c r="Q271" s="76" t="s">
        <v>1746</v>
      </c>
      <c r="R271" s="15" t="s">
        <v>1746</v>
      </c>
      <c r="S271" s="94">
        <v>1.3</v>
      </c>
      <c r="T271" s="136">
        <v>4</v>
      </c>
      <c r="U271" s="93">
        <v>1</v>
      </c>
      <c r="V271" s="136">
        <v>0.9</v>
      </c>
      <c r="W271" s="22" t="s">
        <v>1746</v>
      </c>
      <c r="X271" s="24" t="s">
        <v>1746</v>
      </c>
      <c r="Y271" s="15">
        <v>12</v>
      </c>
      <c r="Z271" s="76" t="s">
        <v>1746</v>
      </c>
      <c r="AA271" s="25" t="s">
        <v>1746</v>
      </c>
    </row>
    <row r="272" spans="1:27" x14ac:dyDescent="0.25">
      <c r="A272" s="29">
        <v>271</v>
      </c>
      <c r="B272" s="1" t="s">
        <v>1746</v>
      </c>
      <c r="C272" s="90" t="s">
        <v>167</v>
      </c>
      <c r="D272" s="91">
        <v>43931</v>
      </c>
      <c r="E272" s="92">
        <v>0.375</v>
      </c>
      <c r="F272" s="92">
        <v>0.79166666666666696</v>
      </c>
      <c r="G272" s="93">
        <v>1200</v>
      </c>
      <c r="H272" s="22" t="s">
        <v>1746</v>
      </c>
      <c r="I272" s="23" t="s">
        <v>1746</v>
      </c>
      <c r="J272" s="23" t="s">
        <v>1746</v>
      </c>
      <c r="K272" s="23" t="s">
        <v>1746</v>
      </c>
      <c r="L272" s="94">
        <v>1.6</v>
      </c>
      <c r="M272" s="23" t="s">
        <v>1746</v>
      </c>
      <c r="N272" s="23" t="s">
        <v>1746</v>
      </c>
      <c r="O272" s="76" t="s">
        <v>1746</v>
      </c>
      <c r="P272" s="76" t="s">
        <v>1746</v>
      </c>
      <c r="Q272" s="76" t="s">
        <v>1746</v>
      </c>
      <c r="R272" s="15" t="s">
        <v>1746</v>
      </c>
      <c r="S272" s="94">
        <v>3.2</v>
      </c>
      <c r="T272" s="136">
        <v>12</v>
      </c>
      <c r="U272" s="93">
        <v>1</v>
      </c>
      <c r="V272" s="136">
        <v>1.6</v>
      </c>
      <c r="W272" s="22" t="s">
        <v>1746</v>
      </c>
      <c r="X272" s="24" t="s">
        <v>1746</v>
      </c>
      <c r="Y272" s="15">
        <v>10</v>
      </c>
      <c r="Z272" s="76" t="s">
        <v>1746</v>
      </c>
      <c r="AA272" s="25" t="s">
        <v>1746</v>
      </c>
    </row>
    <row r="273" spans="1:27" x14ac:dyDescent="0.25">
      <c r="A273" s="29">
        <v>272</v>
      </c>
      <c r="B273" s="1" t="s">
        <v>1746</v>
      </c>
      <c r="C273" s="90" t="s">
        <v>1858</v>
      </c>
      <c r="D273" s="91">
        <v>43931</v>
      </c>
      <c r="E273" s="92">
        <v>0.40972222222222199</v>
      </c>
      <c r="F273" s="92">
        <v>0.82638888888888895</v>
      </c>
      <c r="G273" s="93">
        <v>1200</v>
      </c>
      <c r="H273" s="22" t="s">
        <v>1746</v>
      </c>
      <c r="I273" s="23" t="s">
        <v>1746</v>
      </c>
      <c r="J273" s="23" t="s">
        <v>1746</v>
      </c>
      <c r="K273" s="23" t="s">
        <v>1746</v>
      </c>
      <c r="L273" s="94">
        <v>1.2</v>
      </c>
      <c r="M273" s="23" t="s">
        <v>1746</v>
      </c>
      <c r="N273" s="23" t="s">
        <v>1746</v>
      </c>
      <c r="O273" s="76" t="s">
        <v>1746</v>
      </c>
      <c r="P273" s="76" t="s">
        <v>1746</v>
      </c>
      <c r="Q273" s="76" t="s">
        <v>1746</v>
      </c>
      <c r="R273" s="15" t="s">
        <v>1746</v>
      </c>
      <c r="S273" s="94">
        <v>1.8</v>
      </c>
      <c r="T273" s="136">
        <v>0</v>
      </c>
      <c r="U273" s="93">
        <v>1</v>
      </c>
      <c r="V273" s="136">
        <v>0.60000000000000009</v>
      </c>
      <c r="W273" s="22" t="s">
        <v>1746</v>
      </c>
      <c r="X273" s="24" t="s">
        <v>1746</v>
      </c>
      <c r="Y273" s="15">
        <v>10</v>
      </c>
      <c r="Z273" s="76" t="s">
        <v>1746</v>
      </c>
      <c r="AA273" s="25" t="s">
        <v>1746</v>
      </c>
    </row>
    <row r="274" spans="1:27" x14ac:dyDescent="0.25">
      <c r="A274" s="29">
        <v>273</v>
      </c>
      <c r="B274" s="1" t="s">
        <v>1746</v>
      </c>
      <c r="C274" s="90" t="s">
        <v>1898</v>
      </c>
      <c r="D274" s="91">
        <v>43932</v>
      </c>
      <c r="E274" s="92">
        <v>0.35416666666666702</v>
      </c>
      <c r="F274" s="92">
        <v>0.77083333333333304</v>
      </c>
      <c r="G274" s="93">
        <v>1200</v>
      </c>
      <c r="H274" s="22" t="s">
        <v>1746</v>
      </c>
      <c r="I274" s="23" t="s">
        <v>1746</v>
      </c>
      <c r="J274" s="23" t="s">
        <v>1746</v>
      </c>
      <c r="K274" s="23" t="s">
        <v>1746</v>
      </c>
      <c r="L274" s="94">
        <v>0.5</v>
      </c>
      <c r="M274" s="23" t="s">
        <v>1746</v>
      </c>
      <c r="N274" s="23" t="s">
        <v>1746</v>
      </c>
      <c r="O274" s="76" t="s">
        <v>1746</v>
      </c>
      <c r="P274" s="76" t="s">
        <v>1746</v>
      </c>
      <c r="Q274" s="76" t="s">
        <v>1746</v>
      </c>
      <c r="R274" s="15" t="s">
        <v>1746</v>
      </c>
      <c r="S274" s="94">
        <v>1.9</v>
      </c>
      <c r="T274" s="136">
        <v>1.3</v>
      </c>
      <c r="U274" s="93">
        <v>1</v>
      </c>
      <c r="V274" s="136">
        <v>1.4</v>
      </c>
      <c r="W274" s="22" t="s">
        <v>1746</v>
      </c>
      <c r="X274" s="24" t="s">
        <v>1746</v>
      </c>
      <c r="Y274" s="15">
        <v>10</v>
      </c>
      <c r="Z274" s="76" t="s">
        <v>1746</v>
      </c>
      <c r="AA274" s="25" t="s">
        <v>1746</v>
      </c>
    </row>
    <row r="275" spans="1:27" x14ac:dyDescent="0.25">
      <c r="A275" s="29">
        <v>274</v>
      </c>
      <c r="B275" s="1" t="s">
        <v>1746</v>
      </c>
      <c r="C275" s="90" t="s">
        <v>167</v>
      </c>
      <c r="D275" s="91">
        <v>43933</v>
      </c>
      <c r="E275" s="92">
        <v>0.55555555555555602</v>
      </c>
      <c r="F275" s="92">
        <v>0.88888888888888895</v>
      </c>
      <c r="G275" s="93">
        <v>1200</v>
      </c>
      <c r="H275" s="22" t="s">
        <v>1746</v>
      </c>
      <c r="I275" s="23" t="s">
        <v>1746</v>
      </c>
      <c r="J275" s="23" t="s">
        <v>1746</v>
      </c>
      <c r="K275" s="23" t="s">
        <v>1746</v>
      </c>
      <c r="L275" s="94">
        <v>0</v>
      </c>
      <c r="M275" s="23" t="s">
        <v>1746</v>
      </c>
      <c r="N275" s="23" t="s">
        <v>1746</v>
      </c>
      <c r="O275" s="76" t="s">
        <v>1746</v>
      </c>
      <c r="P275" s="76" t="s">
        <v>1746</v>
      </c>
      <c r="Q275" s="76" t="s">
        <v>1746</v>
      </c>
      <c r="R275" s="15" t="s">
        <v>1746</v>
      </c>
      <c r="S275" s="94">
        <v>3.8</v>
      </c>
      <c r="T275" s="136">
        <v>6.5</v>
      </c>
      <c r="U275" s="93">
        <v>1</v>
      </c>
      <c r="V275" s="136">
        <v>3.8</v>
      </c>
      <c r="W275" s="22" t="s">
        <v>1746</v>
      </c>
      <c r="X275" s="24" t="s">
        <v>1746</v>
      </c>
      <c r="Y275" s="15">
        <v>8</v>
      </c>
      <c r="Z275" s="76" t="s">
        <v>1746</v>
      </c>
      <c r="AA275" s="25" t="s">
        <v>1746</v>
      </c>
    </row>
    <row r="276" spans="1:27" x14ac:dyDescent="0.25">
      <c r="A276" s="29">
        <v>275</v>
      </c>
      <c r="B276" s="1" t="s">
        <v>1746</v>
      </c>
      <c r="C276" s="90" t="s">
        <v>1739</v>
      </c>
      <c r="D276" s="91">
        <v>43934</v>
      </c>
      <c r="E276" s="92">
        <v>0.35416666666666702</v>
      </c>
      <c r="F276" s="92">
        <v>0.6875</v>
      </c>
      <c r="G276" s="93">
        <v>1200</v>
      </c>
      <c r="H276" s="22" t="s">
        <v>1746</v>
      </c>
      <c r="I276" s="23" t="s">
        <v>1746</v>
      </c>
      <c r="J276" s="23" t="s">
        <v>1746</v>
      </c>
      <c r="K276" s="23" t="s">
        <v>1746</v>
      </c>
      <c r="L276" s="94">
        <v>0</v>
      </c>
      <c r="M276" s="23" t="s">
        <v>1746</v>
      </c>
      <c r="N276" s="23" t="s">
        <v>1746</v>
      </c>
      <c r="O276" s="76" t="s">
        <v>1746</v>
      </c>
      <c r="P276" s="76" t="s">
        <v>1746</v>
      </c>
      <c r="Q276" s="76" t="s">
        <v>1746</v>
      </c>
      <c r="R276" s="15" t="s">
        <v>1746</v>
      </c>
      <c r="S276" s="94">
        <v>3.08</v>
      </c>
      <c r="T276" s="136">
        <v>1.5</v>
      </c>
      <c r="U276" s="93">
        <v>1</v>
      </c>
      <c r="V276" s="136">
        <v>3.08</v>
      </c>
      <c r="W276" s="22" t="s">
        <v>1746</v>
      </c>
      <c r="X276" s="24" t="s">
        <v>1746</v>
      </c>
      <c r="Y276" s="15">
        <v>8</v>
      </c>
      <c r="Z276" s="76" t="s">
        <v>1746</v>
      </c>
      <c r="AA276" s="25" t="s">
        <v>1746</v>
      </c>
    </row>
    <row r="277" spans="1:27" x14ac:dyDescent="0.25">
      <c r="A277" s="29">
        <v>276</v>
      </c>
      <c r="B277" s="1" t="s">
        <v>1746</v>
      </c>
      <c r="C277" s="90" t="s">
        <v>1898</v>
      </c>
      <c r="D277" s="91">
        <v>43942</v>
      </c>
      <c r="E277" s="92">
        <v>0.32291666666666702</v>
      </c>
      <c r="F277" s="92">
        <v>0.65625</v>
      </c>
      <c r="G277" s="93">
        <v>1200</v>
      </c>
      <c r="H277" s="22" t="s">
        <v>1746</v>
      </c>
      <c r="I277" s="23" t="s">
        <v>1746</v>
      </c>
      <c r="J277" s="23" t="s">
        <v>1746</v>
      </c>
      <c r="K277" s="23" t="s">
        <v>1746</v>
      </c>
      <c r="L277" s="94">
        <v>0</v>
      </c>
      <c r="M277" s="23" t="s">
        <v>1746</v>
      </c>
      <c r="N277" s="23" t="s">
        <v>1746</v>
      </c>
      <c r="O277" s="76" t="s">
        <v>1746</v>
      </c>
      <c r="P277" s="76" t="s">
        <v>1746</v>
      </c>
      <c r="Q277" s="76" t="s">
        <v>1746</v>
      </c>
      <c r="R277" s="15" t="s">
        <v>1746</v>
      </c>
      <c r="S277" s="94">
        <v>1.2</v>
      </c>
      <c r="T277" s="136">
        <v>1.1000000000000001</v>
      </c>
      <c r="U277" s="93">
        <v>1</v>
      </c>
      <c r="V277" s="136">
        <v>1.2</v>
      </c>
      <c r="W277" s="22" t="s">
        <v>1746</v>
      </c>
      <c r="X277" s="24" t="s">
        <v>1746</v>
      </c>
      <c r="Y277" s="15">
        <v>8</v>
      </c>
      <c r="Z277" s="76" t="s">
        <v>1746</v>
      </c>
      <c r="AA277" s="25" t="s">
        <v>1746</v>
      </c>
    </row>
    <row r="278" spans="1:27" x14ac:dyDescent="0.25">
      <c r="A278" s="29">
        <v>277</v>
      </c>
      <c r="B278" s="1" t="s">
        <v>1746</v>
      </c>
      <c r="C278" s="90" t="s">
        <v>1739</v>
      </c>
      <c r="D278" s="91">
        <v>43942</v>
      </c>
      <c r="E278" s="92">
        <v>0.36111111111111099</v>
      </c>
      <c r="F278" s="92">
        <v>0.69444444444444497</v>
      </c>
      <c r="G278" s="93">
        <v>1200</v>
      </c>
      <c r="H278" s="22" t="s">
        <v>1746</v>
      </c>
      <c r="I278" s="23" t="s">
        <v>1746</v>
      </c>
      <c r="J278" s="23" t="s">
        <v>1746</v>
      </c>
      <c r="K278" s="23" t="s">
        <v>1746</v>
      </c>
      <c r="L278" s="94">
        <v>0</v>
      </c>
      <c r="M278" s="23" t="s">
        <v>1746</v>
      </c>
      <c r="N278" s="23" t="s">
        <v>1746</v>
      </c>
      <c r="O278" s="76" t="s">
        <v>1746</v>
      </c>
      <c r="P278" s="76" t="s">
        <v>1746</v>
      </c>
      <c r="Q278" s="76" t="s">
        <v>1746</v>
      </c>
      <c r="R278" s="15" t="s">
        <v>1746</v>
      </c>
      <c r="S278" s="94">
        <v>3.26</v>
      </c>
      <c r="T278" s="136">
        <v>1.2</v>
      </c>
      <c r="U278" s="93">
        <v>3</v>
      </c>
      <c r="V278" s="136">
        <v>9.7799999999999994</v>
      </c>
      <c r="W278" s="22" t="s">
        <v>1746</v>
      </c>
      <c r="X278" s="24" t="s">
        <v>1746</v>
      </c>
      <c r="Y278" s="15">
        <v>8</v>
      </c>
      <c r="Z278" s="76" t="s">
        <v>1746</v>
      </c>
      <c r="AA278" s="25" t="s">
        <v>1746</v>
      </c>
    </row>
    <row r="279" spans="1:27" x14ac:dyDescent="0.25">
      <c r="A279" s="29">
        <v>278</v>
      </c>
      <c r="B279" s="1" t="s">
        <v>1746</v>
      </c>
      <c r="C279" s="90" t="s">
        <v>1898</v>
      </c>
      <c r="D279" s="91">
        <v>43944</v>
      </c>
      <c r="E279" s="92">
        <v>0.32638888888888901</v>
      </c>
      <c r="F279" s="92">
        <v>0.65972222222222199</v>
      </c>
      <c r="G279" s="93">
        <v>1200</v>
      </c>
      <c r="H279" s="22" t="s">
        <v>1746</v>
      </c>
      <c r="I279" s="23" t="s">
        <v>1746</v>
      </c>
      <c r="J279" s="23" t="s">
        <v>1746</v>
      </c>
      <c r="K279" s="23" t="s">
        <v>1746</v>
      </c>
      <c r="L279" s="94">
        <v>0.7</v>
      </c>
      <c r="M279" s="23" t="s">
        <v>1746</v>
      </c>
      <c r="N279" s="23" t="s">
        <v>1746</v>
      </c>
      <c r="O279" s="76" t="s">
        <v>1746</v>
      </c>
      <c r="P279" s="76" t="s">
        <v>1746</v>
      </c>
      <c r="Q279" s="76" t="s">
        <v>1746</v>
      </c>
      <c r="R279" s="15" t="s">
        <v>1746</v>
      </c>
      <c r="S279" s="94">
        <v>2</v>
      </c>
      <c r="T279" s="136">
        <v>1.3</v>
      </c>
      <c r="U279" s="93">
        <v>1</v>
      </c>
      <c r="V279" s="136">
        <v>1.3</v>
      </c>
      <c r="W279" s="22" t="s">
        <v>1746</v>
      </c>
      <c r="X279" s="24" t="s">
        <v>1746</v>
      </c>
      <c r="Y279" s="15">
        <v>8</v>
      </c>
      <c r="Z279" s="76" t="s">
        <v>1746</v>
      </c>
      <c r="AA279" s="25" t="s">
        <v>1746</v>
      </c>
    </row>
    <row r="280" spans="1:27" x14ac:dyDescent="0.25">
      <c r="A280" s="29">
        <v>279</v>
      </c>
      <c r="B280" s="1" t="s">
        <v>1746</v>
      </c>
      <c r="C280" s="90" t="s">
        <v>1898</v>
      </c>
      <c r="D280" s="91">
        <v>43946</v>
      </c>
      <c r="E280" s="92">
        <v>0.38194444444444398</v>
      </c>
      <c r="F280" s="92">
        <v>0.71527777777777801</v>
      </c>
      <c r="G280" s="93">
        <v>1200</v>
      </c>
      <c r="H280" s="22" t="s">
        <v>1746</v>
      </c>
      <c r="I280" s="23" t="s">
        <v>1746</v>
      </c>
      <c r="J280" s="23" t="s">
        <v>1746</v>
      </c>
      <c r="K280" s="23" t="s">
        <v>1746</v>
      </c>
      <c r="L280" s="94">
        <v>0</v>
      </c>
      <c r="M280" s="23" t="s">
        <v>1746</v>
      </c>
      <c r="N280" s="23" t="s">
        <v>1746</v>
      </c>
      <c r="O280" s="76" t="s">
        <v>1746</v>
      </c>
      <c r="P280" s="76" t="s">
        <v>1746</v>
      </c>
      <c r="Q280" s="76" t="s">
        <v>1746</v>
      </c>
      <c r="R280" s="15" t="s">
        <v>1746</v>
      </c>
      <c r="S280" s="94">
        <v>0.9</v>
      </c>
      <c r="T280" s="136">
        <v>1.2</v>
      </c>
      <c r="U280" s="93">
        <v>1</v>
      </c>
      <c r="V280" s="136">
        <v>0.9</v>
      </c>
      <c r="W280" s="22" t="s">
        <v>1746</v>
      </c>
      <c r="X280" s="24" t="s">
        <v>1746</v>
      </c>
      <c r="Y280" s="15">
        <v>8</v>
      </c>
      <c r="Z280" s="76" t="s">
        <v>1746</v>
      </c>
      <c r="AA280" s="25" t="s">
        <v>1746</v>
      </c>
    </row>
    <row r="281" spans="1:27" x14ac:dyDescent="0.25">
      <c r="A281" s="29">
        <v>280</v>
      </c>
      <c r="B281" s="1" t="s">
        <v>1746</v>
      </c>
      <c r="C281" s="90" t="s">
        <v>1858</v>
      </c>
      <c r="D281" s="91">
        <v>43946</v>
      </c>
      <c r="E281" s="92">
        <v>0.34027777777777801</v>
      </c>
      <c r="F281" s="92">
        <v>0.79861111111111105</v>
      </c>
      <c r="G281" s="93">
        <v>1200</v>
      </c>
      <c r="H281" s="22" t="s">
        <v>1746</v>
      </c>
      <c r="I281" s="23" t="s">
        <v>1746</v>
      </c>
      <c r="J281" s="23" t="s">
        <v>1746</v>
      </c>
      <c r="K281" s="23" t="s">
        <v>1746</v>
      </c>
      <c r="L281" s="94">
        <v>0</v>
      </c>
      <c r="M281" s="23" t="s">
        <v>1746</v>
      </c>
      <c r="N281" s="23" t="s">
        <v>1746</v>
      </c>
      <c r="O281" s="76" t="s">
        <v>1746</v>
      </c>
      <c r="P281" s="76" t="s">
        <v>1746</v>
      </c>
      <c r="Q281" s="76" t="s">
        <v>1746</v>
      </c>
      <c r="R281" s="15" t="s">
        <v>1746</v>
      </c>
      <c r="S281" s="94">
        <v>2.35</v>
      </c>
      <c r="T281" s="136">
        <v>3.5</v>
      </c>
      <c r="U281" s="93">
        <v>1</v>
      </c>
      <c r="V281" s="136">
        <v>2.35</v>
      </c>
      <c r="W281" s="22" t="s">
        <v>1746</v>
      </c>
      <c r="X281" s="24" t="s">
        <v>1746</v>
      </c>
      <c r="Y281" s="15">
        <v>11</v>
      </c>
      <c r="Z281" s="76" t="s">
        <v>1746</v>
      </c>
      <c r="AA281" s="25" t="s">
        <v>1746</v>
      </c>
    </row>
    <row r="282" spans="1:27" x14ac:dyDescent="0.25">
      <c r="A282" s="29">
        <v>281</v>
      </c>
      <c r="B282" s="1" t="s">
        <v>1746</v>
      </c>
      <c r="C282" s="90" t="s">
        <v>1739</v>
      </c>
      <c r="D282" s="91">
        <v>43947</v>
      </c>
      <c r="E282" s="92">
        <v>0.33333333333333298</v>
      </c>
      <c r="F282" s="92">
        <v>0.83333333333333304</v>
      </c>
      <c r="G282" s="93">
        <v>1200</v>
      </c>
      <c r="H282" s="22" t="s">
        <v>1746</v>
      </c>
      <c r="I282" s="23" t="s">
        <v>1746</v>
      </c>
      <c r="J282" s="23" t="s">
        <v>1746</v>
      </c>
      <c r="K282" s="23" t="s">
        <v>1746</v>
      </c>
      <c r="L282" s="94">
        <v>0</v>
      </c>
      <c r="M282" s="23" t="s">
        <v>1746</v>
      </c>
      <c r="N282" s="23" t="s">
        <v>1746</v>
      </c>
      <c r="O282" s="76" t="s">
        <v>1746</v>
      </c>
      <c r="P282" s="76" t="s">
        <v>1746</v>
      </c>
      <c r="Q282" s="76" t="s">
        <v>1746</v>
      </c>
      <c r="R282" s="15" t="s">
        <v>1746</v>
      </c>
      <c r="S282" s="94">
        <v>2.67</v>
      </c>
      <c r="T282" s="136">
        <v>4</v>
      </c>
      <c r="U282" s="93">
        <v>1</v>
      </c>
      <c r="V282" s="136">
        <v>2.67</v>
      </c>
      <c r="W282" s="22" t="s">
        <v>1746</v>
      </c>
      <c r="X282" s="24" t="s">
        <v>1746</v>
      </c>
      <c r="Y282" s="15">
        <v>12</v>
      </c>
      <c r="Z282" s="76" t="s">
        <v>1746</v>
      </c>
      <c r="AA282" s="25" t="s">
        <v>1746</v>
      </c>
    </row>
    <row r="283" spans="1:27" x14ac:dyDescent="0.25">
      <c r="A283" s="29">
        <v>282</v>
      </c>
      <c r="B283" s="1" t="s">
        <v>1746</v>
      </c>
      <c r="C283" s="90" t="s">
        <v>1898</v>
      </c>
      <c r="D283" s="91">
        <v>43948</v>
      </c>
      <c r="E283" s="92">
        <v>0.32638888888888901</v>
      </c>
      <c r="F283" s="92">
        <v>0.65972222222222199</v>
      </c>
      <c r="G283" s="93">
        <v>1200</v>
      </c>
      <c r="H283" s="22" t="s">
        <v>1746</v>
      </c>
      <c r="I283" s="23" t="s">
        <v>1746</v>
      </c>
      <c r="J283" s="23" t="s">
        <v>1746</v>
      </c>
      <c r="K283" s="23" t="s">
        <v>1746</v>
      </c>
      <c r="L283" s="94">
        <v>0</v>
      </c>
      <c r="M283" s="23" t="s">
        <v>1746</v>
      </c>
      <c r="N283" s="23" t="s">
        <v>1746</v>
      </c>
      <c r="O283" s="76" t="s">
        <v>1746</v>
      </c>
      <c r="P283" s="76" t="s">
        <v>1746</v>
      </c>
      <c r="Q283" s="76" t="s">
        <v>1746</v>
      </c>
      <c r="R283" s="15" t="s">
        <v>1746</v>
      </c>
      <c r="S283" s="94">
        <v>0.89</v>
      </c>
      <c r="T283" s="136">
        <v>1.1100000000000001</v>
      </c>
      <c r="U283" s="93">
        <v>1</v>
      </c>
      <c r="V283" s="136">
        <v>0.89</v>
      </c>
      <c r="W283" s="22" t="s">
        <v>1746</v>
      </c>
      <c r="X283" s="24" t="s">
        <v>1746</v>
      </c>
      <c r="Y283" s="15">
        <v>8</v>
      </c>
      <c r="Z283" s="76" t="s">
        <v>1746</v>
      </c>
      <c r="AA283" s="25" t="s">
        <v>1746</v>
      </c>
    </row>
    <row r="284" spans="1:27" x14ac:dyDescent="0.25">
      <c r="A284" s="29">
        <v>283</v>
      </c>
      <c r="B284" s="1" t="s">
        <v>1746</v>
      </c>
      <c r="C284" s="90" t="s">
        <v>1795</v>
      </c>
      <c r="D284" s="91">
        <v>43948</v>
      </c>
      <c r="E284" s="92">
        <v>0.375</v>
      </c>
      <c r="F284" s="92">
        <v>0.70833333333333304</v>
      </c>
      <c r="G284" s="93">
        <v>1200</v>
      </c>
      <c r="H284" s="22" t="s">
        <v>1746</v>
      </c>
      <c r="I284" s="23" t="s">
        <v>1746</v>
      </c>
      <c r="J284" s="23" t="s">
        <v>1746</v>
      </c>
      <c r="K284" s="23" t="s">
        <v>1746</v>
      </c>
      <c r="L284" s="94">
        <v>1.22</v>
      </c>
      <c r="M284" s="23" t="s">
        <v>1746</v>
      </c>
      <c r="N284" s="23" t="s">
        <v>1746</v>
      </c>
      <c r="O284" s="76" t="s">
        <v>1746</v>
      </c>
      <c r="P284" s="76" t="s">
        <v>1746</v>
      </c>
      <c r="Q284" s="76" t="s">
        <v>1746</v>
      </c>
      <c r="R284" s="15" t="s">
        <v>1746</v>
      </c>
      <c r="S284" s="94">
        <v>2.83</v>
      </c>
      <c r="T284" s="136">
        <v>3.53</v>
      </c>
      <c r="U284" s="93">
        <v>3</v>
      </c>
      <c r="V284" s="136">
        <v>4.83</v>
      </c>
      <c r="W284" s="22" t="s">
        <v>1746</v>
      </c>
      <c r="X284" s="24" t="s">
        <v>1746</v>
      </c>
      <c r="Y284" s="15">
        <v>9</v>
      </c>
      <c r="Z284" s="76" t="s">
        <v>1746</v>
      </c>
      <c r="AA284" s="25" t="s">
        <v>1746</v>
      </c>
    </row>
    <row r="285" spans="1:27" x14ac:dyDescent="0.25">
      <c r="A285" s="29">
        <v>284</v>
      </c>
      <c r="B285" s="1" t="s">
        <v>1746</v>
      </c>
      <c r="C285" s="90" t="s">
        <v>1739</v>
      </c>
      <c r="D285" s="91">
        <v>43950</v>
      </c>
      <c r="E285" s="92">
        <v>0.34027777777777801</v>
      </c>
      <c r="F285" s="92">
        <v>0.75694444444444497</v>
      </c>
      <c r="G285" s="93">
        <v>1200</v>
      </c>
      <c r="H285" s="22" t="s">
        <v>1746</v>
      </c>
      <c r="I285" s="23" t="s">
        <v>1746</v>
      </c>
      <c r="J285" s="23" t="s">
        <v>1746</v>
      </c>
      <c r="K285" s="23" t="s">
        <v>1746</v>
      </c>
      <c r="L285" s="94">
        <v>0</v>
      </c>
      <c r="M285" s="23" t="s">
        <v>1746</v>
      </c>
      <c r="N285" s="23" t="s">
        <v>1746</v>
      </c>
      <c r="O285" s="76" t="s">
        <v>1746</v>
      </c>
      <c r="P285" s="76" t="s">
        <v>1746</v>
      </c>
      <c r="Q285" s="76" t="s">
        <v>1746</v>
      </c>
      <c r="R285" s="15" t="s">
        <v>1746</v>
      </c>
      <c r="S285" s="94">
        <v>2.72</v>
      </c>
      <c r="T285" s="136">
        <v>1.61</v>
      </c>
      <c r="U285" s="93">
        <v>1</v>
      </c>
      <c r="V285" s="136">
        <v>2.72</v>
      </c>
      <c r="W285" s="22" t="s">
        <v>1746</v>
      </c>
      <c r="X285" s="24" t="s">
        <v>1746</v>
      </c>
      <c r="Y285" s="15">
        <v>10</v>
      </c>
      <c r="Z285" s="76" t="s">
        <v>1746</v>
      </c>
      <c r="AA285" s="25" t="s">
        <v>1746</v>
      </c>
    </row>
    <row r="286" spans="1:27" x14ac:dyDescent="0.25">
      <c r="A286" s="29">
        <v>285</v>
      </c>
      <c r="B286" s="1" t="s">
        <v>1746</v>
      </c>
      <c r="C286" s="90" t="s">
        <v>1739</v>
      </c>
      <c r="D286" s="91">
        <v>43972</v>
      </c>
      <c r="E286" s="92">
        <v>0.38888888888888901</v>
      </c>
      <c r="F286" s="92">
        <v>0.72222222222222199</v>
      </c>
      <c r="G286" s="93">
        <v>1200</v>
      </c>
      <c r="H286" s="22" t="s">
        <v>1746</v>
      </c>
      <c r="I286" s="23" t="s">
        <v>1746</v>
      </c>
      <c r="J286" s="23" t="s">
        <v>1746</v>
      </c>
      <c r="K286" s="23" t="s">
        <v>1746</v>
      </c>
      <c r="L286" s="94">
        <v>0</v>
      </c>
      <c r="M286" s="23" t="s">
        <v>1746</v>
      </c>
      <c r="N286" s="23" t="s">
        <v>1746</v>
      </c>
      <c r="O286" s="76" t="s">
        <v>1746</v>
      </c>
      <c r="P286" s="76" t="s">
        <v>1746</v>
      </c>
      <c r="Q286" s="76" t="s">
        <v>1746</v>
      </c>
      <c r="R286" s="15" t="s">
        <v>1746</v>
      </c>
      <c r="S286" s="94">
        <v>2.98</v>
      </c>
      <c r="T286" s="136">
        <v>1.67</v>
      </c>
      <c r="U286" s="93">
        <v>1</v>
      </c>
      <c r="V286" s="136">
        <v>2.98</v>
      </c>
      <c r="W286" s="22" t="s">
        <v>1746</v>
      </c>
      <c r="X286" s="24" t="s">
        <v>1746</v>
      </c>
      <c r="Y286" s="15">
        <v>8</v>
      </c>
      <c r="Z286" s="76" t="s">
        <v>1746</v>
      </c>
      <c r="AA286" s="25" t="s">
        <v>1746</v>
      </c>
    </row>
    <row r="287" spans="1:27" x14ac:dyDescent="0.25">
      <c r="A287" s="29">
        <v>286</v>
      </c>
      <c r="B287" s="1" t="s">
        <v>1746</v>
      </c>
      <c r="C287" s="90" t="s">
        <v>1858</v>
      </c>
      <c r="D287" s="91">
        <v>43973</v>
      </c>
      <c r="E287" s="92">
        <v>0.34722222222222199</v>
      </c>
      <c r="F287" s="92">
        <v>0.84722222222222199</v>
      </c>
      <c r="G287" s="93">
        <v>1200</v>
      </c>
      <c r="H287" s="22" t="s">
        <v>1746</v>
      </c>
      <c r="I287" s="23" t="s">
        <v>1746</v>
      </c>
      <c r="J287" s="23" t="s">
        <v>1746</v>
      </c>
      <c r="K287" s="23" t="s">
        <v>1746</v>
      </c>
      <c r="L287" s="94">
        <v>0</v>
      </c>
      <c r="M287" s="23" t="s">
        <v>1746</v>
      </c>
      <c r="N287" s="23" t="s">
        <v>1746</v>
      </c>
      <c r="O287" s="76" t="s">
        <v>1746</v>
      </c>
      <c r="P287" s="76" t="s">
        <v>1746</v>
      </c>
      <c r="Q287" s="76" t="s">
        <v>1746</v>
      </c>
      <c r="R287" s="15" t="s">
        <v>1746</v>
      </c>
      <c r="S287" s="94">
        <v>2.58</v>
      </c>
      <c r="T287" s="136">
        <v>12.75</v>
      </c>
      <c r="U287" s="93">
        <v>3</v>
      </c>
      <c r="V287" s="136">
        <v>7.74</v>
      </c>
      <c r="W287" s="22" t="s">
        <v>1746</v>
      </c>
      <c r="X287" s="24" t="s">
        <v>1746</v>
      </c>
      <c r="Y287" s="15">
        <v>12</v>
      </c>
      <c r="Z287" s="76" t="s">
        <v>1746</v>
      </c>
      <c r="AA287" s="25" t="s">
        <v>1746</v>
      </c>
    </row>
    <row r="288" spans="1:27" x14ac:dyDescent="0.25">
      <c r="A288" s="29">
        <v>287</v>
      </c>
      <c r="B288" s="1" t="s">
        <v>1746</v>
      </c>
      <c r="C288" s="1" t="s">
        <v>1863</v>
      </c>
      <c r="D288" s="10">
        <v>43975</v>
      </c>
      <c r="E288" s="7">
        <v>0.32638888888888901</v>
      </c>
      <c r="F288" s="7">
        <v>0.75</v>
      </c>
      <c r="G288" s="22">
        <v>1200</v>
      </c>
      <c r="H288" s="22" t="s">
        <v>1746</v>
      </c>
      <c r="I288" s="23" t="s">
        <v>1746</v>
      </c>
      <c r="J288" s="23" t="s">
        <v>1746</v>
      </c>
      <c r="K288" s="23" t="s">
        <v>1746</v>
      </c>
      <c r="L288" s="15">
        <v>2.6</v>
      </c>
      <c r="M288" s="23" t="s">
        <v>1746</v>
      </c>
      <c r="N288" s="23" t="s">
        <v>1746</v>
      </c>
      <c r="O288" s="76" t="s">
        <v>1746</v>
      </c>
      <c r="P288" s="76" t="s">
        <v>1746</v>
      </c>
      <c r="Q288" s="76" t="s">
        <v>1746</v>
      </c>
      <c r="R288" s="15" t="s">
        <v>1746</v>
      </c>
      <c r="S288" s="15">
        <v>6.22</v>
      </c>
      <c r="T288" s="24">
        <v>17.100000000000001</v>
      </c>
      <c r="U288" s="22">
        <v>1</v>
      </c>
      <c r="V288" s="136">
        <v>3.6199999999999997</v>
      </c>
      <c r="W288" s="22" t="s">
        <v>1746</v>
      </c>
      <c r="X288" s="24" t="s">
        <v>1746</v>
      </c>
      <c r="Y288" s="15">
        <v>10</v>
      </c>
      <c r="Z288" s="76" t="s">
        <v>1746</v>
      </c>
      <c r="AA288" s="25" t="s">
        <v>1746</v>
      </c>
    </row>
    <row r="289" spans="1:27" x14ac:dyDescent="0.25">
      <c r="A289" s="29">
        <v>288</v>
      </c>
      <c r="B289" s="1" t="s">
        <v>1746</v>
      </c>
      <c r="C289" s="1" t="s">
        <v>1863</v>
      </c>
      <c r="D289" s="10">
        <v>43976</v>
      </c>
      <c r="E289" s="7">
        <v>0.33333333333333298</v>
      </c>
      <c r="F289" s="7">
        <v>0.75</v>
      </c>
      <c r="G289" s="22">
        <v>1200</v>
      </c>
      <c r="H289" s="22" t="s">
        <v>1746</v>
      </c>
      <c r="I289" s="23" t="s">
        <v>1746</v>
      </c>
      <c r="J289" s="23" t="s">
        <v>1746</v>
      </c>
      <c r="K289" s="23" t="s">
        <v>1746</v>
      </c>
      <c r="L289" s="15">
        <v>0.4</v>
      </c>
      <c r="M289" s="23" t="s">
        <v>1746</v>
      </c>
      <c r="N289" s="23" t="s">
        <v>1746</v>
      </c>
      <c r="O289" s="76" t="s">
        <v>1746</v>
      </c>
      <c r="P289" s="76" t="s">
        <v>1746</v>
      </c>
      <c r="Q289" s="76" t="s">
        <v>1746</v>
      </c>
      <c r="R289" s="15" t="s">
        <v>1746</v>
      </c>
      <c r="S289" s="15">
        <v>5.12</v>
      </c>
      <c r="T289" s="24">
        <v>16.399999999999999</v>
      </c>
      <c r="U289" s="22">
        <v>1</v>
      </c>
      <c r="V289" s="136">
        <v>4.72</v>
      </c>
      <c r="W289" s="22" t="s">
        <v>1746</v>
      </c>
      <c r="X289" s="24" t="s">
        <v>1746</v>
      </c>
      <c r="Y289" s="15">
        <v>10</v>
      </c>
      <c r="Z289" s="76" t="s">
        <v>1746</v>
      </c>
      <c r="AA289" s="25" t="s">
        <v>1746</v>
      </c>
    </row>
    <row r="290" spans="1:27" x14ac:dyDescent="0.25">
      <c r="A290" s="29">
        <v>289</v>
      </c>
      <c r="B290" s="1" t="s">
        <v>1746</v>
      </c>
      <c r="C290" s="90" t="s">
        <v>1898</v>
      </c>
      <c r="D290" s="10">
        <v>43977</v>
      </c>
      <c r="E290" s="92">
        <v>0.33333333333333298</v>
      </c>
      <c r="F290" s="92">
        <v>0.75</v>
      </c>
      <c r="G290" s="93">
        <v>1200</v>
      </c>
      <c r="H290" s="22" t="s">
        <v>1746</v>
      </c>
      <c r="I290" s="23" t="s">
        <v>1746</v>
      </c>
      <c r="J290" s="23" t="s">
        <v>1746</v>
      </c>
      <c r="K290" s="23" t="s">
        <v>1746</v>
      </c>
      <c r="L290" s="94">
        <v>1.4</v>
      </c>
      <c r="M290" s="23" t="s">
        <v>1746</v>
      </c>
      <c r="N290" s="23" t="s">
        <v>1746</v>
      </c>
      <c r="O290" s="76" t="s">
        <v>1746</v>
      </c>
      <c r="P290" s="76" t="s">
        <v>1746</v>
      </c>
      <c r="Q290" s="76" t="s">
        <v>1746</v>
      </c>
      <c r="R290" s="15" t="s">
        <v>1746</v>
      </c>
      <c r="S290" s="94">
        <v>6.48</v>
      </c>
      <c r="T290" s="136">
        <v>3.36</v>
      </c>
      <c r="U290" s="93">
        <v>1</v>
      </c>
      <c r="V290" s="136">
        <v>5.08</v>
      </c>
      <c r="W290" s="22" t="s">
        <v>1746</v>
      </c>
      <c r="X290" s="24" t="s">
        <v>1746</v>
      </c>
      <c r="Y290" s="15">
        <v>10</v>
      </c>
      <c r="Z290" s="76" t="s">
        <v>1746</v>
      </c>
      <c r="AA290" s="25" t="s">
        <v>1746</v>
      </c>
    </row>
    <row r="291" spans="1:27" x14ac:dyDescent="0.25">
      <c r="A291" s="29">
        <v>290</v>
      </c>
      <c r="B291" s="1" t="s">
        <v>1746</v>
      </c>
      <c r="C291" s="90" t="s">
        <v>1858</v>
      </c>
      <c r="D291" s="91">
        <v>43978</v>
      </c>
      <c r="E291" s="92">
        <v>0.33333333333333298</v>
      </c>
      <c r="F291" s="92">
        <v>0.83333333333333304</v>
      </c>
      <c r="G291" s="93">
        <v>1200</v>
      </c>
      <c r="H291" s="22" t="s">
        <v>1746</v>
      </c>
      <c r="I291" s="23" t="s">
        <v>1746</v>
      </c>
      <c r="J291" s="23" t="s">
        <v>1746</v>
      </c>
      <c r="K291" s="23" t="s">
        <v>1746</v>
      </c>
      <c r="L291" s="94">
        <v>0</v>
      </c>
      <c r="M291" s="23" t="s">
        <v>1746</v>
      </c>
      <c r="N291" s="23" t="s">
        <v>1746</v>
      </c>
      <c r="O291" s="76" t="s">
        <v>1746</v>
      </c>
      <c r="P291" s="76" t="s">
        <v>1746</v>
      </c>
      <c r="Q291" s="76" t="s">
        <v>1746</v>
      </c>
      <c r="R291" s="15" t="s">
        <v>1746</v>
      </c>
      <c r="S291" s="94">
        <v>2.5</v>
      </c>
      <c r="T291" s="136">
        <v>8.32</v>
      </c>
      <c r="U291" s="93">
        <v>3</v>
      </c>
      <c r="V291" s="136">
        <v>7.5</v>
      </c>
      <c r="W291" s="22" t="s">
        <v>1746</v>
      </c>
      <c r="X291" s="24" t="s">
        <v>1746</v>
      </c>
      <c r="Y291" s="15">
        <v>12</v>
      </c>
      <c r="Z291" s="76" t="s">
        <v>1746</v>
      </c>
      <c r="AA291" s="25" t="s">
        <v>1746</v>
      </c>
    </row>
    <row r="292" spans="1:27" x14ac:dyDescent="0.25">
      <c r="A292" s="29">
        <v>291</v>
      </c>
      <c r="B292" s="1" t="s">
        <v>1746</v>
      </c>
      <c r="C292" s="90" t="s">
        <v>70</v>
      </c>
      <c r="D292" s="91">
        <v>43979</v>
      </c>
      <c r="E292" s="92">
        <v>0.41666666666666702</v>
      </c>
      <c r="F292" s="92">
        <v>0.75</v>
      </c>
      <c r="G292" s="93">
        <v>1200</v>
      </c>
      <c r="H292" s="22" t="s">
        <v>1746</v>
      </c>
      <c r="I292" s="23" t="s">
        <v>1746</v>
      </c>
      <c r="J292" s="23" t="s">
        <v>1746</v>
      </c>
      <c r="K292" s="23" t="s">
        <v>1746</v>
      </c>
      <c r="L292" s="94">
        <v>6.4</v>
      </c>
      <c r="M292" s="23" t="s">
        <v>1746</v>
      </c>
      <c r="N292" s="23" t="s">
        <v>1746</v>
      </c>
      <c r="O292" s="76" t="s">
        <v>1746</v>
      </c>
      <c r="P292" s="76" t="s">
        <v>1746</v>
      </c>
      <c r="Q292" s="76" t="s">
        <v>1746</v>
      </c>
      <c r="R292" s="15" t="s">
        <v>1746</v>
      </c>
      <c r="S292" s="94">
        <v>8.8800000000000008</v>
      </c>
      <c r="T292" s="136">
        <v>12.16</v>
      </c>
      <c r="U292" s="93">
        <v>3</v>
      </c>
      <c r="V292" s="136">
        <v>7.4400000000000013</v>
      </c>
      <c r="W292" s="22" t="s">
        <v>1746</v>
      </c>
      <c r="X292" s="24" t="s">
        <v>1746</v>
      </c>
      <c r="Y292" s="15">
        <v>8</v>
      </c>
      <c r="Z292" s="76" t="s">
        <v>1746</v>
      </c>
      <c r="AA292" s="25" t="s">
        <v>2742</v>
      </c>
    </row>
    <row r="293" spans="1:27" x14ac:dyDescent="0.25">
      <c r="A293" s="29">
        <v>292</v>
      </c>
      <c r="B293" s="1" t="s">
        <v>1746</v>
      </c>
      <c r="C293" s="90" t="s">
        <v>27</v>
      </c>
      <c r="D293" s="91">
        <v>43980</v>
      </c>
      <c r="E293" s="92">
        <v>0.42361111111111099</v>
      </c>
      <c r="F293" s="92">
        <v>0.75694444444444497</v>
      </c>
      <c r="G293" s="93">
        <v>1200</v>
      </c>
      <c r="H293" s="22" t="s">
        <v>1746</v>
      </c>
      <c r="I293" s="23" t="s">
        <v>1746</v>
      </c>
      <c r="J293" s="23" t="s">
        <v>1746</v>
      </c>
      <c r="K293" s="23" t="s">
        <v>1746</v>
      </c>
      <c r="L293" s="94">
        <v>6</v>
      </c>
      <c r="M293" s="23" t="s">
        <v>1746</v>
      </c>
      <c r="N293" s="23" t="s">
        <v>1746</v>
      </c>
      <c r="O293" s="76" t="s">
        <v>1746</v>
      </c>
      <c r="P293" s="76" t="s">
        <v>1746</v>
      </c>
      <c r="Q293" s="76" t="s">
        <v>1746</v>
      </c>
      <c r="R293" s="15" t="s">
        <v>1746</v>
      </c>
      <c r="S293" s="94">
        <v>8.1</v>
      </c>
      <c r="T293" s="136">
        <v>10.32</v>
      </c>
      <c r="U293" s="93">
        <v>3</v>
      </c>
      <c r="V293" s="136">
        <v>6.2999999999999989</v>
      </c>
      <c r="W293" s="22" t="s">
        <v>1746</v>
      </c>
      <c r="X293" s="24" t="s">
        <v>1746</v>
      </c>
      <c r="Y293" s="15">
        <v>8</v>
      </c>
      <c r="Z293" s="76" t="s">
        <v>1746</v>
      </c>
      <c r="AA293" s="25" t="s">
        <v>2742</v>
      </c>
    </row>
    <row r="294" spans="1:27" x14ac:dyDescent="0.25">
      <c r="A294" s="29">
        <v>293</v>
      </c>
      <c r="B294" s="1" t="s">
        <v>1746</v>
      </c>
      <c r="C294" s="90" t="s">
        <v>1739</v>
      </c>
      <c r="D294" s="91">
        <v>43981</v>
      </c>
      <c r="E294" s="92">
        <v>0.34027777777777801</v>
      </c>
      <c r="F294" s="92">
        <v>0.67361111111111105</v>
      </c>
      <c r="G294" s="93">
        <v>1200</v>
      </c>
      <c r="H294" s="22" t="s">
        <v>1746</v>
      </c>
      <c r="I294" s="23" t="s">
        <v>1746</v>
      </c>
      <c r="J294" s="23" t="s">
        <v>1746</v>
      </c>
      <c r="K294" s="23" t="s">
        <v>1746</v>
      </c>
      <c r="L294" s="94">
        <v>0</v>
      </c>
      <c r="M294" s="23" t="s">
        <v>1746</v>
      </c>
      <c r="N294" s="23" t="s">
        <v>1746</v>
      </c>
      <c r="O294" s="76" t="s">
        <v>1746</v>
      </c>
      <c r="P294" s="76" t="s">
        <v>1746</v>
      </c>
      <c r="Q294" s="76" t="s">
        <v>1746</v>
      </c>
      <c r="R294" s="15" t="s">
        <v>1746</v>
      </c>
      <c r="S294" s="94">
        <v>2.5</v>
      </c>
      <c r="T294" s="136">
        <v>2</v>
      </c>
      <c r="U294" s="93">
        <v>3</v>
      </c>
      <c r="V294" s="136">
        <v>7.5</v>
      </c>
      <c r="W294" s="22" t="s">
        <v>1746</v>
      </c>
      <c r="X294" s="24" t="s">
        <v>1746</v>
      </c>
      <c r="Y294" s="15">
        <v>8</v>
      </c>
      <c r="Z294" s="76" t="s">
        <v>1746</v>
      </c>
      <c r="AA294" s="25" t="s">
        <v>1746</v>
      </c>
    </row>
    <row r="295" spans="1:27" x14ac:dyDescent="0.25">
      <c r="A295" s="29">
        <v>294</v>
      </c>
      <c r="B295" s="1" t="s">
        <v>1746</v>
      </c>
      <c r="C295" s="90" t="s">
        <v>3321</v>
      </c>
      <c r="D295" s="91">
        <v>43983</v>
      </c>
      <c r="E295" s="92">
        <v>0.375</v>
      </c>
      <c r="F295" s="92">
        <v>0.83333333333333304</v>
      </c>
      <c r="G295" s="93">
        <v>1200</v>
      </c>
      <c r="H295" s="22" t="s">
        <v>1746</v>
      </c>
      <c r="I295" s="23" t="s">
        <v>1746</v>
      </c>
      <c r="J295" s="23" t="s">
        <v>1746</v>
      </c>
      <c r="K295" s="23" t="s">
        <v>1746</v>
      </c>
      <c r="L295" s="94">
        <v>0</v>
      </c>
      <c r="M295" s="23" t="s">
        <v>1746</v>
      </c>
      <c r="N295" s="23" t="s">
        <v>1746</v>
      </c>
      <c r="O295" s="76" t="s">
        <v>1746</v>
      </c>
      <c r="P295" s="76" t="s">
        <v>1746</v>
      </c>
      <c r="Q295" s="76" t="s">
        <v>1746</v>
      </c>
      <c r="R295" s="15" t="s">
        <v>1746</v>
      </c>
      <c r="S295" s="94">
        <v>5.0999999999999996</v>
      </c>
      <c r="T295" s="136">
        <v>6.82</v>
      </c>
      <c r="U295" s="93">
        <v>3</v>
      </c>
      <c r="V295" s="136">
        <v>15.299999999999999</v>
      </c>
      <c r="W295" s="22" t="s">
        <v>1746</v>
      </c>
      <c r="X295" s="24" t="s">
        <v>1746</v>
      </c>
      <c r="Y295" s="15">
        <v>8</v>
      </c>
      <c r="Z295" s="76" t="s">
        <v>1746</v>
      </c>
      <c r="AA295" s="25" t="s">
        <v>2742</v>
      </c>
    </row>
    <row r="296" spans="1:27" x14ac:dyDescent="0.25">
      <c r="A296" s="29">
        <v>295</v>
      </c>
      <c r="B296" s="1" t="s">
        <v>1746</v>
      </c>
      <c r="C296" s="90" t="s">
        <v>1858</v>
      </c>
      <c r="D296" s="91">
        <v>43985</v>
      </c>
      <c r="E296" s="92">
        <v>0.33333333333333298</v>
      </c>
      <c r="F296" s="92">
        <v>0.83333333333333304</v>
      </c>
      <c r="G296" s="93">
        <v>1200</v>
      </c>
      <c r="H296" s="22" t="s">
        <v>1746</v>
      </c>
      <c r="I296" s="23" t="s">
        <v>1746</v>
      </c>
      <c r="J296" s="23" t="s">
        <v>1746</v>
      </c>
      <c r="K296" s="23" t="s">
        <v>1746</v>
      </c>
      <c r="L296" s="94">
        <v>0</v>
      </c>
      <c r="M296" s="23" t="s">
        <v>1746</v>
      </c>
      <c r="N296" s="23" t="s">
        <v>1746</v>
      </c>
      <c r="O296" s="76" t="s">
        <v>1746</v>
      </c>
      <c r="P296" s="76" t="s">
        <v>1746</v>
      </c>
      <c r="Q296" s="76" t="s">
        <v>1746</v>
      </c>
      <c r="R296" s="15" t="s">
        <v>1746</v>
      </c>
      <c r="S296" s="94">
        <v>0.59</v>
      </c>
      <c r="T296" s="136">
        <v>0</v>
      </c>
      <c r="U296" s="93">
        <v>1</v>
      </c>
      <c r="V296" s="136">
        <v>0.59</v>
      </c>
      <c r="W296" s="22" t="s">
        <v>1746</v>
      </c>
      <c r="X296" s="24" t="s">
        <v>1746</v>
      </c>
      <c r="Y296" s="15">
        <v>12</v>
      </c>
      <c r="Z296" s="76" t="s">
        <v>1746</v>
      </c>
      <c r="AA296" s="25" t="s">
        <v>1746</v>
      </c>
    </row>
    <row r="297" spans="1:27" x14ac:dyDescent="0.25">
      <c r="A297" s="29">
        <v>296</v>
      </c>
      <c r="B297" s="1" t="s">
        <v>1746</v>
      </c>
      <c r="C297" s="90" t="s">
        <v>3322</v>
      </c>
      <c r="D297" s="91">
        <v>43988</v>
      </c>
      <c r="E297" s="92">
        <v>0.375</v>
      </c>
      <c r="F297" s="92">
        <v>0.70833333333333304</v>
      </c>
      <c r="G297" s="93">
        <v>1200</v>
      </c>
      <c r="H297" s="22" t="s">
        <v>1746</v>
      </c>
      <c r="I297" s="23" t="s">
        <v>1746</v>
      </c>
      <c r="J297" s="23" t="s">
        <v>1746</v>
      </c>
      <c r="K297" s="23" t="s">
        <v>1746</v>
      </c>
      <c r="L297" s="94">
        <v>11</v>
      </c>
      <c r="M297" s="23" t="s">
        <v>1746</v>
      </c>
      <c r="N297" s="23" t="s">
        <v>1746</v>
      </c>
      <c r="O297" s="76" t="s">
        <v>1746</v>
      </c>
      <c r="P297" s="76" t="s">
        <v>1746</v>
      </c>
      <c r="Q297" s="76" t="s">
        <v>1746</v>
      </c>
      <c r="R297" s="15" t="s">
        <v>1746</v>
      </c>
      <c r="S297" s="94">
        <v>14</v>
      </c>
      <c r="T297" s="136">
        <v>15.4</v>
      </c>
      <c r="U297" s="93">
        <v>1</v>
      </c>
      <c r="V297" s="136">
        <v>3</v>
      </c>
      <c r="W297" s="22" t="s">
        <v>1746</v>
      </c>
      <c r="X297" s="24" t="s">
        <v>1746</v>
      </c>
      <c r="Y297" s="15">
        <v>8</v>
      </c>
      <c r="Z297" s="76" t="s">
        <v>1746</v>
      </c>
      <c r="AA297" s="25" t="s">
        <v>1746</v>
      </c>
    </row>
    <row r="298" spans="1:27" x14ac:dyDescent="0.25">
      <c r="A298" s="29">
        <v>297</v>
      </c>
      <c r="B298" s="1" t="s">
        <v>1746</v>
      </c>
      <c r="C298" s="90" t="s">
        <v>1898</v>
      </c>
      <c r="D298" s="91">
        <v>43989</v>
      </c>
      <c r="E298" s="92">
        <v>0.32638888888888901</v>
      </c>
      <c r="F298" s="92">
        <v>0.74305555555555503</v>
      </c>
      <c r="G298" s="93">
        <v>1200</v>
      </c>
      <c r="H298" s="22" t="s">
        <v>1746</v>
      </c>
      <c r="I298" s="23" t="s">
        <v>1746</v>
      </c>
      <c r="J298" s="23" t="s">
        <v>1746</v>
      </c>
      <c r="K298" s="23" t="s">
        <v>1746</v>
      </c>
      <c r="L298" s="94">
        <v>1.2</v>
      </c>
      <c r="M298" s="23" t="s">
        <v>1746</v>
      </c>
      <c r="N298" s="23" t="s">
        <v>1746</v>
      </c>
      <c r="O298" s="76" t="s">
        <v>1746</v>
      </c>
      <c r="P298" s="76" t="s">
        <v>1746</v>
      </c>
      <c r="Q298" s="76" t="s">
        <v>1746</v>
      </c>
      <c r="R298" s="15" t="s">
        <v>1746</v>
      </c>
      <c r="S298" s="94">
        <v>5.0999999999999996</v>
      </c>
      <c r="T298" s="136">
        <v>2.72</v>
      </c>
      <c r="U298" s="93">
        <v>1</v>
      </c>
      <c r="V298" s="136">
        <v>3.8999999999999995</v>
      </c>
      <c r="W298" s="22" t="s">
        <v>1746</v>
      </c>
      <c r="X298" s="24" t="s">
        <v>1746</v>
      </c>
      <c r="Y298" s="15">
        <v>10</v>
      </c>
      <c r="Z298" s="76" t="s">
        <v>1746</v>
      </c>
      <c r="AA298" s="25" t="s">
        <v>1746</v>
      </c>
    </row>
    <row r="299" spans="1:27" x14ac:dyDescent="0.25">
      <c r="A299" s="29">
        <v>298</v>
      </c>
      <c r="B299" s="1" t="s">
        <v>1746</v>
      </c>
      <c r="C299" s="90" t="s">
        <v>3322</v>
      </c>
      <c r="D299" s="91">
        <v>43991</v>
      </c>
      <c r="E299" s="92">
        <v>0.39236111111111099</v>
      </c>
      <c r="F299" s="92">
        <v>0.89236111111111105</v>
      </c>
      <c r="G299" s="93">
        <v>1200</v>
      </c>
      <c r="H299" s="22" t="s">
        <v>1746</v>
      </c>
      <c r="I299" s="23" t="s">
        <v>1746</v>
      </c>
      <c r="J299" s="23" t="s">
        <v>1746</v>
      </c>
      <c r="K299" s="23" t="s">
        <v>1746</v>
      </c>
      <c r="L299" s="94">
        <v>8</v>
      </c>
      <c r="M299" s="23" t="s">
        <v>1746</v>
      </c>
      <c r="N299" s="23" t="s">
        <v>1746</v>
      </c>
      <c r="O299" s="76" t="s">
        <v>1746</v>
      </c>
      <c r="P299" s="76" t="s">
        <v>1746</v>
      </c>
      <c r="Q299" s="76" t="s">
        <v>1746</v>
      </c>
      <c r="R299" s="15" t="s">
        <v>1746</v>
      </c>
      <c r="S299" s="94">
        <v>9.1999999999999993</v>
      </c>
      <c r="T299" s="136">
        <v>16.22</v>
      </c>
      <c r="U299" s="93">
        <v>3</v>
      </c>
      <c r="V299" s="136">
        <v>3.5999999999999979</v>
      </c>
      <c r="W299" s="22" t="s">
        <v>1746</v>
      </c>
      <c r="X299" s="24" t="s">
        <v>1746</v>
      </c>
      <c r="Y299" s="15">
        <v>12</v>
      </c>
      <c r="Z299" s="76" t="s">
        <v>1746</v>
      </c>
      <c r="AA299" s="25" t="s">
        <v>1746</v>
      </c>
    </row>
    <row r="300" spans="1:27" x14ac:dyDescent="0.25">
      <c r="A300" s="29">
        <v>299</v>
      </c>
      <c r="B300" s="1" t="s">
        <v>1746</v>
      </c>
      <c r="C300" s="90" t="s">
        <v>27</v>
      </c>
      <c r="D300" s="91">
        <v>43993</v>
      </c>
      <c r="E300" s="92">
        <v>0.31944444444444398</v>
      </c>
      <c r="F300" s="92">
        <v>0.65277777777777801</v>
      </c>
      <c r="G300" s="93">
        <v>1200</v>
      </c>
      <c r="H300" s="22" t="s">
        <v>1746</v>
      </c>
      <c r="I300" s="23" t="s">
        <v>1746</v>
      </c>
      <c r="J300" s="23" t="s">
        <v>1746</v>
      </c>
      <c r="K300" s="23" t="s">
        <v>1746</v>
      </c>
      <c r="L300" s="94">
        <v>0</v>
      </c>
      <c r="M300" s="23" t="s">
        <v>1746</v>
      </c>
      <c r="N300" s="23" t="s">
        <v>1746</v>
      </c>
      <c r="O300" s="76" t="s">
        <v>1746</v>
      </c>
      <c r="P300" s="76" t="s">
        <v>1746</v>
      </c>
      <c r="Q300" s="76" t="s">
        <v>1746</v>
      </c>
      <c r="R300" s="15" t="s">
        <v>1746</v>
      </c>
      <c r="S300" s="94">
        <v>4.8</v>
      </c>
      <c r="T300" s="136">
        <v>11.28</v>
      </c>
      <c r="U300" s="93">
        <v>3</v>
      </c>
      <c r="V300" s="136">
        <v>14.399999999999999</v>
      </c>
      <c r="W300" s="22" t="s">
        <v>1746</v>
      </c>
      <c r="X300" s="24" t="s">
        <v>1746</v>
      </c>
      <c r="Y300" s="15">
        <v>8</v>
      </c>
      <c r="Z300" s="76" t="s">
        <v>1746</v>
      </c>
      <c r="AA300" s="25" t="s">
        <v>1746</v>
      </c>
    </row>
    <row r="301" spans="1:27" x14ac:dyDescent="0.25">
      <c r="A301" s="29">
        <v>300</v>
      </c>
      <c r="B301" s="1" t="s">
        <v>1746</v>
      </c>
      <c r="C301" s="90" t="s">
        <v>3331</v>
      </c>
      <c r="D301" s="91">
        <v>43994</v>
      </c>
      <c r="E301" s="92">
        <v>0.51736111111111105</v>
      </c>
      <c r="F301" s="92">
        <v>0.85069444444444497</v>
      </c>
      <c r="G301" s="93">
        <v>1200</v>
      </c>
      <c r="H301" s="22" t="s">
        <v>1746</v>
      </c>
      <c r="I301" s="23" t="s">
        <v>1746</v>
      </c>
      <c r="J301" s="23" t="s">
        <v>1746</v>
      </c>
      <c r="K301" s="23" t="s">
        <v>1746</v>
      </c>
      <c r="L301" s="94">
        <v>0</v>
      </c>
      <c r="M301" s="23" t="s">
        <v>1746</v>
      </c>
      <c r="N301" s="23" t="s">
        <v>1746</v>
      </c>
      <c r="O301" s="76" t="s">
        <v>1746</v>
      </c>
      <c r="P301" s="76" t="s">
        <v>1746</v>
      </c>
      <c r="Q301" s="76" t="s">
        <v>1746</v>
      </c>
      <c r="R301" s="15" t="s">
        <v>1746</v>
      </c>
      <c r="S301" s="94">
        <v>3.6</v>
      </c>
      <c r="T301" s="136">
        <v>8.2799999999999994</v>
      </c>
      <c r="U301" s="93" t="s">
        <v>1746</v>
      </c>
      <c r="V301" s="139" t="s">
        <v>1746</v>
      </c>
      <c r="W301" s="22" t="s">
        <v>1746</v>
      </c>
      <c r="X301" s="24" t="s">
        <v>1746</v>
      </c>
      <c r="Y301" s="15">
        <v>8</v>
      </c>
      <c r="Z301" s="76" t="s">
        <v>1746</v>
      </c>
      <c r="AA301" s="25" t="s">
        <v>3507</v>
      </c>
    </row>
    <row r="302" spans="1:27" x14ac:dyDescent="0.25">
      <c r="A302" s="29">
        <v>301</v>
      </c>
      <c r="B302" s="1" t="s">
        <v>1746</v>
      </c>
      <c r="C302" s="90" t="s">
        <v>3226</v>
      </c>
      <c r="D302" s="91">
        <v>43995</v>
      </c>
      <c r="E302" s="92">
        <v>0.33333333333333298</v>
      </c>
      <c r="F302" s="92">
        <v>0.66666666666666696</v>
      </c>
      <c r="G302" s="93">
        <v>1200</v>
      </c>
      <c r="H302" s="22" t="s">
        <v>1746</v>
      </c>
      <c r="I302" s="23" t="s">
        <v>1746</v>
      </c>
      <c r="J302" s="23" t="s">
        <v>1746</v>
      </c>
      <c r="K302" s="23" t="s">
        <v>1746</v>
      </c>
      <c r="L302" s="94">
        <v>0</v>
      </c>
      <c r="M302" s="23" t="s">
        <v>1746</v>
      </c>
      <c r="N302" s="23" t="s">
        <v>1746</v>
      </c>
      <c r="O302" s="76" t="s">
        <v>1746</v>
      </c>
      <c r="P302" s="76" t="s">
        <v>1746</v>
      </c>
      <c r="Q302" s="76" t="s">
        <v>1746</v>
      </c>
      <c r="R302" s="15" t="s">
        <v>1746</v>
      </c>
      <c r="S302" s="94">
        <v>3.65</v>
      </c>
      <c r="T302" s="136">
        <v>3.2</v>
      </c>
      <c r="U302" s="93" t="s">
        <v>1746</v>
      </c>
      <c r="V302" s="139" t="s">
        <v>1746</v>
      </c>
      <c r="W302" s="22" t="s">
        <v>1746</v>
      </c>
      <c r="X302" s="24" t="s">
        <v>1746</v>
      </c>
      <c r="Y302" s="15">
        <v>8</v>
      </c>
      <c r="Z302" s="76" t="s">
        <v>1746</v>
      </c>
      <c r="AA302" s="25" t="s">
        <v>3507</v>
      </c>
    </row>
    <row r="303" spans="1:27" x14ac:dyDescent="0.25">
      <c r="A303" s="29">
        <v>302</v>
      </c>
      <c r="B303" s="1" t="s">
        <v>1746</v>
      </c>
      <c r="C303" s="90" t="s">
        <v>1739</v>
      </c>
      <c r="D303" s="91">
        <v>44081</v>
      </c>
      <c r="E303" s="92">
        <v>0.33333333333333298</v>
      </c>
      <c r="F303" s="92">
        <v>0.75</v>
      </c>
      <c r="G303" s="93">
        <v>1200</v>
      </c>
      <c r="H303" s="22" t="s">
        <v>1746</v>
      </c>
      <c r="I303" s="23" t="s">
        <v>1746</v>
      </c>
      <c r="J303" s="23" t="s">
        <v>1746</v>
      </c>
      <c r="K303" s="23" t="s">
        <v>1746</v>
      </c>
      <c r="L303" s="94">
        <v>0</v>
      </c>
      <c r="M303" s="23" t="s">
        <v>1746</v>
      </c>
      <c r="N303" s="23" t="s">
        <v>1746</v>
      </c>
      <c r="O303" s="76" t="s">
        <v>1746</v>
      </c>
      <c r="P303" s="76" t="s">
        <v>1746</v>
      </c>
      <c r="Q303" s="76" t="s">
        <v>1746</v>
      </c>
      <c r="R303" s="15" t="s">
        <v>1746</v>
      </c>
      <c r="S303" s="94">
        <v>3.29</v>
      </c>
      <c r="T303" s="136">
        <v>1.5</v>
      </c>
      <c r="U303" s="93">
        <v>3</v>
      </c>
      <c r="V303" s="136">
        <v>9.870000000000001</v>
      </c>
      <c r="W303" s="22" t="s">
        <v>1746</v>
      </c>
      <c r="X303" s="24" t="s">
        <v>1746</v>
      </c>
      <c r="Y303" s="15">
        <v>12</v>
      </c>
      <c r="Z303" s="76" t="s">
        <v>1746</v>
      </c>
      <c r="AA303" s="25" t="s">
        <v>1746</v>
      </c>
    </row>
    <row r="304" spans="1:27" x14ac:dyDescent="0.25">
      <c r="A304" s="29">
        <v>303</v>
      </c>
      <c r="B304" s="1" t="s">
        <v>1746</v>
      </c>
      <c r="C304" s="90" t="s">
        <v>1858</v>
      </c>
      <c r="D304" s="91">
        <v>44082</v>
      </c>
      <c r="E304" s="92">
        <v>0.33333333333333298</v>
      </c>
      <c r="F304" s="92">
        <v>0.75</v>
      </c>
      <c r="G304" s="93">
        <v>1200</v>
      </c>
      <c r="H304" s="22" t="s">
        <v>1746</v>
      </c>
      <c r="I304" s="23" t="s">
        <v>1746</v>
      </c>
      <c r="J304" s="23" t="s">
        <v>1746</v>
      </c>
      <c r="K304" s="23" t="s">
        <v>1746</v>
      </c>
      <c r="L304" s="94">
        <v>0</v>
      </c>
      <c r="M304" s="23" t="s">
        <v>1746</v>
      </c>
      <c r="N304" s="23" t="s">
        <v>1746</v>
      </c>
      <c r="O304" s="76" t="s">
        <v>1746</v>
      </c>
      <c r="P304" s="76" t="s">
        <v>1746</v>
      </c>
      <c r="Q304" s="76" t="s">
        <v>1746</v>
      </c>
      <c r="R304" s="15" t="s">
        <v>1746</v>
      </c>
      <c r="S304" s="94">
        <v>1.68</v>
      </c>
      <c r="T304" s="136">
        <v>0.3</v>
      </c>
      <c r="U304" s="93">
        <v>1</v>
      </c>
      <c r="V304" s="136">
        <v>1.68</v>
      </c>
      <c r="W304" s="22" t="s">
        <v>1746</v>
      </c>
      <c r="X304" s="24" t="s">
        <v>1746</v>
      </c>
      <c r="Y304" s="15">
        <v>10</v>
      </c>
      <c r="Z304" s="76" t="s">
        <v>1746</v>
      </c>
      <c r="AA304" s="25" t="s">
        <v>1746</v>
      </c>
    </row>
    <row r="305" spans="1:27" x14ac:dyDescent="0.25">
      <c r="A305" s="29">
        <v>304</v>
      </c>
      <c r="B305" s="1" t="s">
        <v>1746</v>
      </c>
      <c r="C305" s="90" t="s">
        <v>1858</v>
      </c>
      <c r="D305" s="91">
        <v>44086</v>
      </c>
      <c r="E305" s="92">
        <v>0.33333333333333298</v>
      </c>
      <c r="F305" s="92">
        <v>0.70833333333333304</v>
      </c>
      <c r="G305" s="93">
        <v>1200</v>
      </c>
      <c r="H305" s="22" t="s">
        <v>1746</v>
      </c>
      <c r="I305" s="23" t="s">
        <v>1746</v>
      </c>
      <c r="J305" s="23" t="s">
        <v>1746</v>
      </c>
      <c r="K305" s="23" t="s">
        <v>1746</v>
      </c>
      <c r="L305" s="94">
        <v>0</v>
      </c>
      <c r="M305" s="23" t="s">
        <v>1746</v>
      </c>
      <c r="N305" s="23" t="s">
        <v>1746</v>
      </c>
      <c r="O305" s="76" t="s">
        <v>1746</v>
      </c>
      <c r="P305" s="76" t="s">
        <v>1746</v>
      </c>
      <c r="Q305" s="76" t="s">
        <v>1746</v>
      </c>
      <c r="R305" s="15" t="s">
        <v>1746</v>
      </c>
      <c r="S305" s="94">
        <v>1.28</v>
      </c>
      <c r="T305" s="136">
        <v>3</v>
      </c>
      <c r="U305" s="93">
        <v>1</v>
      </c>
      <c r="V305" s="136">
        <v>1.28</v>
      </c>
      <c r="W305" s="22" t="s">
        <v>1746</v>
      </c>
      <c r="X305" s="24" t="s">
        <v>1746</v>
      </c>
      <c r="Y305" s="15">
        <v>9</v>
      </c>
      <c r="Z305" s="76" t="s">
        <v>1746</v>
      </c>
      <c r="AA305" s="25" t="s">
        <v>1746</v>
      </c>
    </row>
    <row r="306" spans="1:27" x14ac:dyDescent="0.25">
      <c r="A306" s="29">
        <v>305</v>
      </c>
      <c r="B306" s="1" t="s">
        <v>1746</v>
      </c>
      <c r="C306" s="90" t="s">
        <v>1739</v>
      </c>
      <c r="D306" s="91">
        <v>44097</v>
      </c>
      <c r="E306" s="92">
        <v>0.34027777777777801</v>
      </c>
      <c r="F306" s="92">
        <v>0.67361111111111105</v>
      </c>
      <c r="G306" s="93">
        <v>1200</v>
      </c>
      <c r="H306" s="22" t="s">
        <v>1746</v>
      </c>
      <c r="I306" s="23" t="s">
        <v>1746</v>
      </c>
      <c r="J306" s="23" t="s">
        <v>1746</v>
      </c>
      <c r="K306" s="23" t="s">
        <v>1746</v>
      </c>
      <c r="L306" s="94">
        <v>0</v>
      </c>
      <c r="M306" s="23" t="s">
        <v>1746</v>
      </c>
      <c r="N306" s="23" t="s">
        <v>1746</v>
      </c>
      <c r="O306" s="76" t="s">
        <v>1746</v>
      </c>
      <c r="P306" s="76" t="s">
        <v>1746</v>
      </c>
      <c r="Q306" s="76" t="s">
        <v>1746</v>
      </c>
      <c r="R306" s="15" t="s">
        <v>1746</v>
      </c>
      <c r="S306" s="94">
        <v>3.01</v>
      </c>
      <c r="T306" s="136">
        <v>2</v>
      </c>
      <c r="U306" s="93">
        <v>2</v>
      </c>
      <c r="V306" s="136">
        <v>6.02</v>
      </c>
      <c r="W306" s="22" t="s">
        <v>1746</v>
      </c>
      <c r="X306" s="24" t="s">
        <v>1746</v>
      </c>
      <c r="Y306" s="15">
        <v>8</v>
      </c>
      <c r="Z306" s="76" t="s">
        <v>1746</v>
      </c>
      <c r="AA306" s="25" t="s">
        <v>1746</v>
      </c>
    </row>
    <row r="307" spans="1:27" x14ac:dyDescent="0.25">
      <c r="A307" s="29">
        <v>306</v>
      </c>
      <c r="B307" s="1" t="s">
        <v>1746</v>
      </c>
      <c r="C307" s="90" t="s">
        <v>2305</v>
      </c>
      <c r="D307" s="91">
        <v>44117</v>
      </c>
      <c r="E307" s="92">
        <v>0.62847222222222199</v>
      </c>
      <c r="F307" s="92">
        <v>0.79513888888888895</v>
      </c>
      <c r="G307" s="93">
        <v>1200</v>
      </c>
      <c r="H307" s="22" t="s">
        <v>1746</v>
      </c>
      <c r="I307" s="23" t="s">
        <v>1746</v>
      </c>
      <c r="J307" s="23" t="s">
        <v>1746</v>
      </c>
      <c r="K307" s="23" t="s">
        <v>1746</v>
      </c>
      <c r="L307" s="94">
        <v>0</v>
      </c>
      <c r="M307" s="23" t="s">
        <v>1746</v>
      </c>
      <c r="N307" s="23" t="s">
        <v>1746</v>
      </c>
      <c r="O307" s="76" t="s">
        <v>1746</v>
      </c>
      <c r="P307" s="76" t="s">
        <v>1746</v>
      </c>
      <c r="Q307" s="76" t="s">
        <v>1746</v>
      </c>
      <c r="R307" s="15" t="s">
        <v>1746</v>
      </c>
      <c r="S307" s="94">
        <v>0</v>
      </c>
      <c r="T307" s="136">
        <v>0</v>
      </c>
      <c r="U307" s="93">
        <v>0</v>
      </c>
      <c r="V307" s="136">
        <v>0</v>
      </c>
      <c r="W307" s="22" t="s">
        <v>1746</v>
      </c>
      <c r="X307" s="24" t="s">
        <v>1746</v>
      </c>
      <c r="Y307" s="15">
        <v>4</v>
      </c>
      <c r="Z307" s="76" t="s">
        <v>1746</v>
      </c>
      <c r="AA307" s="25" t="s">
        <v>1746</v>
      </c>
    </row>
    <row r="308" spans="1:27" x14ac:dyDescent="0.25">
      <c r="A308" s="29">
        <v>307</v>
      </c>
      <c r="B308" s="1" t="s">
        <v>1746</v>
      </c>
      <c r="C308" s="90" t="s">
        <v>2305</v>
      </c>
      <c r="D308" s="91">
        <v>44118</v>
      </c>
      <c r="E308" s="92">
        <v>0.31597222222222199</v>
      </c>
      <c r="F308" s="92">
        <v>0.85763888888888895</v>
      </c>
      <c r="G308" s="93">
        <v>1200</v>
      </c>
      <c r="H308" s="22" t="s">
        <v>1746</v>
      </c>
      <c r="I308" s="23" t="s">
        <v>1746</v>
      </c>
      <c r="J308" s="23" t="s">
        <v>1746</v>
      </c>
      <c r="K308" s="23" t="s">
        <v>1746</v>
      </c>
      <c r="L308" s="94">
        <v>0</v>
      </c>
      <c r="M308" s="23" t="s">
        <v>1746</v>
      </c>
      <c r="N308" s="23" t="s">
        <v>1746</v>
      </c>
      <c r="O308" s="76" t="s">
        <v>1746</v>
      </c>
      <c r="P308" s="76" t="s">
        <v>1746</v>
      </c>
      <c r="Q308" s="76" t="s">
        <v>1746</v>
      </c>
      <c r="R308" s="15" t="s">
        <v>1746</v>
      </c>
      <c r="S308" s="94">
        <v>5.7</v>
      </c>
      <c r="T308" s="136">
        <v>34.06</v>
      </c>
      <c r="U308" s="93">
        <v>2</v>
      </c>
      <c r="V308" s="136">
        <v>11.4</v>
      </c>
      <c r="W308" s="22" t="s">
        <v>1746</v>
      </c>
      <c r="X308" s="24" t="s">
        <v>1746</v>
      </c>
      <c r="Y308" s="15">
        <v>13.000000000000007</v>
      </c>
      <c r="Z308" s="76" t="s">
        <v>1746</v>
      </c>
      <c r="AA308" s="25" t="s">
        <v>1746</v>
      </c>
    </row>
    <row r="309" spans="1:27" x14ac:dyDescent="0.25">
      <c r="A309" s="29">
        <v>308</v>
      </c>
      <c r="B309" s="1" t="s">
        <v>1746</v>
      </c>
      <c r="C309" s="90" t="s">
        <v>2303</v>
      </c>
      <c r="D309" s="91">
        <v>44119</v>
      </c>
      <c r="E309" s="92">
        <v>0.35416666666666702</v>
      </c>
      <c r="F309" s="92">
        <v>0.85416666666666696</v>
      </c>
      <c r="G309" s="93">
        <v>1200</v>
      </c>
      <c r="H309" s="22" t="s">
        <v>1746</v>
      </c>
      <c r="I309" s="23" t="s">
        <v>1746</v>
      </c>
      <c r="J309" s="23" t="s">
        <v>1746</v>
      </c>
      <c r="K309" s="23" t="s">
        <v>1746</v>
      </c>
      <c r="L309" s="94">
        <v>0</v>
      </c>
      <c r="M309" s="23" t="s">
        <v>1746</v>
      </c>
      <c r="N309" s="23" t="s">
        <v>1746</v>
      </c>
      <c r="O309" s="76" t="s">
        <v>1746</v>
      </c>
      <c r="P309" s="76" t="s">
        <v>1746</v>
      </c>
      <c r="Q309" s="76" t="s">
        <v>1746</v>
      </c>
      <c r="R309" s="15" t="s">
        <v>1746</v>
      </c>
      <c r="S309" s="94">
        <v>6.1</v>
      </c>
      <c r="T309" s="136">
        <v>40.9</v>
      </c>
      <c r="U309" s="93">
        <v>2</v>
      </c>
      <c r="V309" s="136">
        <v>12.2</v>
      </c>
      <c r="W309" s="22" t="s">
        <v>1746</v>
      </c>
      <c r="X309" s="24" t="s">
        <v>1746</v>
      </c>
      <c r="Y309" s="15">
        <v>11.999999999999998</v>
      </c>
      <c r="Z309" s="76" t="s">
        <v>1746</v>
      </c>
      <c r="AA309" s="25" t="s">
        <v>3506</v>
      </c>
    </row>
    <row r="310" spans="1:27" x14ac:dyDescent="0.25">
      <c r="A310" s="29">
        <v>309</v>
      </c>
      <c r="B310" s="1" t="s">
        <v>1746</v>
      </c>
      <c r="C310" s="90" t="s">
        <v>2313</v>
      </c>
      <c r="D310" s="91">
        <v>44120</v>
      </c>
      <c r="E310" s="92">
        <v>0.35416666666666702</v>
      </c>
      <c r="F310" s="92">
        <v>0.8125</v>
      </c>
      <c r="G310" s="93">
        <v>1200</v>
      </c>
      <c r="H310" s="22" t="s">
        <v>1746</v>
      </c>
      <c r="I310" s="23" t="s">
        <v>1746</v>
      </c>
      <c r="J310" s="23" t="s">
        <v>1746</v>
      </c>
      <c r="K310" s="23" t="s">
        <v>1746</v>
      </c>
      <c r="L310" s="94">
        <v>0</v>
      </c>
      <c r="M310" s="23" t="s">
        <v>1746</v>
      </c>
      <c r="N310" s="23" t="s">
        <v>1746</v>
      </c>
      <c r="O310" s="76" t="s">
        <v>1746</v>
      </c>
      <c r="P310" s="76" t="s">
        <v>1746</v>
      </c>
      <c r="Q310" s="76" t="s">
        <v>1746</v>
      </c>
      <c r="R310" s="15" t="s">
        <v>1746</v>
      </c>
      <c r="S310" s="94">
        <v>4</v>
      </c>
      <c r="T310" s="136">
        <v>25</v>
      </c>
      <c r="U310" s="93">
        <v>2</v>
      </c>
      <c r="V310" s="136">
        <v>8</v>
      </c>
      <c r="W310" s="22" t="s">
        <v>1746</v>
      </c>
      <c r="X310" s="24" t="s">
        <v>1746</v>
      </c>
      <c r="Y310" s="15">
        <v>10.999999999999991</v>
      </c>
      <c r="Z310" s="76" t="s">
        <v>1746</v>
      </c>
      <c r="AA310" s="25" t="s">
        <v>3505</v>
      </c>
    </row>
    <row r="311" spans="1:27" x14ac:dyDescent="0.25">
      <c r="A311" s="29">
        <v>310</v>
      </c>
      <c r="B311" s="1" t="s">
        <v>1746</v>
      </c>
      <c r="C311" s="90" t="s">
        <v>2305</v>
      </c>
      <c r="D311" s="91">
        <v>44121</v>
      </c>
      <c r="E311" s="92">
        <v>0.33680555555555602</v>
      </c>
      <c r="F311" s="92">
        <v>0.83680555555555503</v>
      </c>
      <c r="G311" s="93">
        <v>1200</v>
      </c>
      <c r="H311" s="22" t="s">
        <v>1746</v>
      </c>
      <c r="I311" s="23" t="s">
        <v>1746</v>
      </c>
      <c r="J311" s="23" t="s">
        <v>1746</v>
      </c>
      <c r="K311" s="23" t="s">
        <v>1746</v>
      </c>
      <c r="L311" s="94">
        <v>0</v>
      </c>
      <c r="M311" s="23" t="s">
        <v>1746</v>
      </c>
      <c r="N311" s="23" t="s">
        <v>1746</v>
      </c>
      <c r="O311" s="76" t="s">
        <v>1746</v>
      </c>
      <c r="P311" s="76" t="s">
        <v>1746</v>
      </c>
      <c r="Q311" s="76" t="s">
        <v>1746</v>
      </c>
      <c r="R311" s="15" t="s">
        <v>1746</v>
      </c>
      <c r="S311" s="94">
        <v>5.0999999999999996</v>
      </c>
      <c r="T311" s="136">
        <v>6</v>
      </c>
      <c r="U311" s="93">
        <v>3</v>
      </c>
      <c r="V311" s="136">
        <v>15.299999999999999</v>
      </c>
      <c r="W311" s="22" t="s">
        <v>1746</v>
      </c>
      <c r="X311" s="24" t="s">
        <v>1746</v>
      </c>
      <c r="Y311" s="15">
        <v>11.999999999999975</v>
      </c>
      <c r="Z311" s="76" t="s">
        <v>1746</v>
      </c>
      <c r="AA311" s="25" t="s">
        <v>3504</v>
      </c>
    </row>
    <row r="312" spans="1:27" x14ac:dyDescent="0.25">
      <c r="A312" s="29">
        <v>311</v>
      </c>
      <c r="B312" s="1" t="s">
        <v>1746</v>
      </c>
      <c r="C312" s="90" t="s">
        <v>2303</v>
      </c>
      <c r="D312" s="91">
        <v>44122</v>
      </c>
      <c r="E312" s="92">
        <v>0.375</v>
      </c>
      <c r="F312" s="92">
        <v>0.79166666666666696</v>
      </c>
      <c r="G312" s="93">
        <v>1200</v>
      </c>
      <c r="H312" s="22" t="s">
        <v>1746</v>
      </c>
      <c r="I312" s="23" t="s">
        <v>1746</v>
      </c>
      <c r="J312" s="23" t="s">
        <v>1746</v>
      </c>
      <c r="K312" s="23" t="s">
        <v>1746</v>
      </c>
      <c r="L312" s="94">
        <v>0</v>
      </c>
      <c r="M312" s="23" t="s">
        <v>1746</v>
      </c>
      <c r="N312" s="23" t="s">
        <v>1746</v>
      </c>
      <c r="O312" s="76" t="s">
        <v>1746</v>
      </c>
      <c r="P312" s="76" t="s">
        <v>1746</v>
      </c>
      <c r="Q312" s="76" t="s">
        <v>1746</v>
      </c>
      <c r="R312" s="15" t="s">
        <v>1746</v>
      </c>
      <c r="S312" s="94">
        <v>5</v>
      </c>
      <c r="T312" s="136">
        <v>24</v>
      </c>
      <c r="U312" s="93">
        <v>3</v>
      </c>
      <c r="V312" s="136">
        <v>15</v>
      </c>
      <c r="W312" s="22" t="s">
        <v>1746</v>
      </c>
      <c r="X312" s="24" t="s">
        <v>1746</v>
      </c>
      <c r="Y312" s="15">
        <v>10.000000000000007</v>
      </c>
      <c r="Z312" s="76" t="s">
        <v>1746</v>
      </c>
      <c r="AA312" s="25" t="s">
        <v>3503</v>
      </c>
    </row>
    <row r="313" spans="1:27" x14ac:dyDescent="0.25">
      <c r="A313" s="29">
        <v>312</v>
      </c>
      <c r="B313" s="1" t="s">
        <v>1746</v>
      </c>
      <c r="C313" s="90" t="s">
        <v>2313</v>
      </c>
      <c r="D313" s="91">
        <v>44123</v>
      </c>
      <c r="E313" s="92">
        <v>0.33333333333333298</v>
      </c>
      <c r="F313" s="92" t="s">
        <v>3330</v>
      </c>
      <c r="G313" s="93">
        <v>1200</v>
      </c>
      <c r="H313" s="22" t="s">
        <v>1746</v>
      </c>
      <c r="I313" s="23" t="s">
        <v>1746</v>
      </c>
      <c r="J313" s="23" t="s">
        <v>1746</v>
      </c>
      <c r="K313" s="23" t="s">
        <v>1746</v>
      </c>
      <c r="L313" s="94">
        <v>0</v>
      </c>
      <c r="M313" s="23" t="s">
        <v>1746</v>
      </c>
      <c r="N313" s="23" t="s">
        <v>1746</v>
      </c>
      <c r="O313" s="76" t="s">
        <v>1746</v>
      </c>
      <c r="P313" s="76" t="s">
        <v>1746</v>
      </c>
      <c r="Q313" s="76" t="s">
        <v>1746</v>
      </c>
      <c r="R313" s="15" t="s">
        <v>1746</v>
      </c>
      <c r="S313" s="94">
        <v>2.1</v>
      </c>
      <c r="T313" s="136">
        <v>5.4</v>
      </c>
      <c r="U313" s="93">
        <v>3</v>
      </c>
      <c r="V313" s="136">
        <v>6.3000000000000007</v>
      </c>
      <c r="W313" s="22" t="s">
        <v>1746</v>
      </c>
      <c r="X313" s="24" t="s">
        <v>1746</v>
      </c>
      <c r="Y313" s="15">
        <v>8</v>
      </c>
      <c r="Z313" s="76" t="s">
        <v>1746</v>
      </c>
      <c r="AA313" s="25" t="s">
        <v>3502</v>
      </c>
    </row>
    <row r="314" spans="1:27" x14ac:dyDescent="0.25">
      <c r="A314" s="29">
        <v>313</v>
      </c>
      <c r="B314" s="1" t="s">
        <v>1746</v>
      </c>
      <c r="C314" s="90" t="s">
        <v>2312</v>
      </c>
      <c r="D314" s="91">
        <v>44124</v>
      </c>
      <c r="E314" s="92">
        <v>0.36111111111111099</v>
      </c>
      <c r="F314" s="92">
        <v>0.79166666666666696</v>
      </c>
      <c r="G314" s="93">
        <v>1200</v>
      </c>
      <c r="H314" s="22" t="s">
        <v>1746</v>
      </c>
      <c r="I314" s="23" t="s">
        <v>1746</v>
      </c>
      <c r="J314" s="23" t="s">
        <v>1746</v>
      </c>
      <c r="K314" s="23" t="s">
        <v>1746</v>
      </c>
      <c r="L314" s="94">
        <v>0</v>
      </c>
      <c r="M314" s="23" t="s">
        <v>1746</v>
      </c>
      <c r="N314" s="23" t="s">
        <v>1746</v>
      </c>
      <c r="O314" s="76" t="s">
        <v>1746</v>
      </c>
      <c r="P314" s="76" t="s">
        <v>1746</v>
      </c>
      <c r="Q314" s="76" t="s">
        <v>1746</v>
      </c>
      <c r="R314" s="15" t="s">
        <v>1746</v>
      </c>
      <c r="S314" s="94">
        <v>4</v>
      </c>
      <c r="T314" s="136">
        <v>19</v>
      </c>
      <c r="U314" s="93">
        <v>1</v>
      </c>
      <c r="V314" s="136">
        <v>4</v>
      </c>
      <c r="W314" s="22" t="s">
        <v>1746</v>
      </c>
      <c r="X314" s="24" t="s">
        <v>1746</v>
      </c>
      <c r="Y314" s="15">
        <v>8</v>
      </c>
      <c r="Z314" s="76" t="s">
        <v>1746</v>
      </c>
      <c r="AA314" s="25" t="s">
        <v>3501</v>
      </c>
    </row>
    <row r="315" spans="1:27" x14ac:dyDescent="0.25">
      <c r="A315" s="29">
        <v>314</v>
      </c>
      <c r="B315" s="1" t="s">
        <v>1746</v>
      </c>
      <c r="C315" s="90" t="s">
        <v>2312</v>
      </c>
      <c r="D315" s="91">
        <v>44126</v>
      </c>
      <c r="E315" s="92">
        <v>0.33333333333333298</v>
      </c>
      <c r="F315" s="92">
        <v>0.66666666666666696</v>
      </c>
      <c r="G315" s="93">
        <v>1200</v>
      </c>
      <c r="H315" s="22" t="s">
        <v>1746</v>
      </c>
      <c r="I315" s="23" t="s">
        <v>1746</v>
      </c>
      <c r="J315" s="23" t="s">
        <v>1746</v>
      </c>
      <c r="K315" s="23" t="s">
        <v>1746</v>
      </c>
      <c r="L315" s="94">
        <v>0</v>
      </c>
      <c r="M315" s="23" t="s">
        <v>1746</v>
      </c>
      <c r="N315" s="23" t="s">
        <v>1746</v>
      </c>
      <c r="O315" s="76" t="s">
        <v>1746</v>
      </c>
      <c r="P315" s="76" t="s">
        <v>1746</v>
      </c>
      <c r="Q315" s="76" t="s">
        <v>1746</v>
      </c>
      <c r="R315" s="15" t="s">
        <v>1746</v>
      </c>
      <c r="S315" s="94">
        <v>4</v>
      </c>
      <c r="T315" s="136">
        <v>20</v>
      </c>
      <c r="U315" s="93">
        <v>1</v>
      </c>
      <c r="V315" s="136">
        <v>4</v>
      </c>
      <c r="W315" s="22" t="s">
        <v>1746</v>
      </c>
      <c r="X315" s="24" t="s">
        <v>1746</v>
      </c>
      <c r="Y315" s="15">
        <v>8.000000000000016</v>
      </c>
      <c r="Z315" s="76" t="s">
        <v>1746</v>
      </c>
      <c r="AA315" s="25" t="s">
        <v>3500</v>
      </c>
    </row>
    <row r="316" spans="1:27" x14ac:dyDescent="0.25">
      <c r="A316" s="29">
        <v>315</v>
      </c>
      <c r="B316" s="1" t="s">
        <v>1746</v>
      </c>
      <c r="C316" s="90" t="s">
        <v>2303</v>
      </c>
      <c r="D316" s="91">
        <v>44126</v>
      </c>
      <c r="E316" s="92">
        <v>0.66666666666666696</v>
      </c>
      <c r="F316" s="92">
        <v>0.79166666666666696</v>
      </c>
      <c r="G316" s="93">
        <v>1200</v>
      </c>
      <c r="H316" s="22" t="s">
        <v>1746</v>
      </c>
      <c r="I316" s="23" t="s">
        <v>1746</v>
      </c>
      <c r="J316" s="23" t="s">
        <v>1746</v>
      </c>
      <c r="K316" s="23" t="s">
        <v>1746</v>
      </c>
      <c r="L316" s="94">
        <v>0</v>
      </c>
      <c r="M316" s="23" t="s">
        <v>1746</v>
      </c>
      <c r="N316" s="23" t="s">
        <v>1746</v>
      </c>
      <c r="O316" s="76" t="s">
        <v>1746</v>
      </c>
      <c r="P316" s="76" t="s">
        <v>1746</v>
      </c>
      <c r="Q316" s="76" t="s">
        <v>1746</v>
      </c>
      <c r="R316" s="15" t="s">
        <v>1746</v>
      </c>
      <c r="S316" s="94">
        <v>0</v>
      </c>
      <c r="T316" s="136">
        <v>0</v>
      </c>
      <c r="U316" s="93">
        <v>0</v>
      </c>
      <c r="V316" s="136">
        <v>0</v>
      </c>
      <c r="W316" s="22" t="s">
        <v>1746</v>
      </c>
      <c r="X316" s="24" t="s">
        <v>1746</v>
      </c>
      <c r="Y316" s="15">
        <v>3</v>
      </c>
      <c r="Z316" s="76" t="s">
        <v>1746</v>
      </c>
      <c r="AA316" s="25" t="s">
        <v>3499</v>
      </c>
    </row>
    <row r="317" spans="1:27" x14ac:dyDescent="0.25">
      <c r="A317" s="29">
        <v>316</v>
      </c>
      <c r="B317" s="1" t="s">
        <v>1746</v>
      </c>
      <c r="C317" s="90" t="s">
        <v>2303</v>
      </c>
      <c r="D317" s="91">
        <v>44127</v>
      </c>
      <c r="E317" s="92">
        <v>0.33333333333333298</v>
      </c>
      <c r="F317" s="92">
        <v>0.54166666666666696</v>
      </c>
      <c r="G317" s="93">
        <v>1200</v>
      </c>
      <c r="H317" s="22" t="s">
        <v>1746</v>
      </c>
      <c r="I317" s="23" t="s">
        <v>1746</v>
      </c>
      <c r="J317" s="23" t="s">
        <v>1746</v>
      </c>
      <c r="K317" s="23" t="s">
        <v>1746</v>
      </c>
      <c r="L317" s="94">
        <v>0</v>
      </c>
      <c r="M317" s="23" t="s">
        <v>1746</v>
      </c>
      <c r="N317" s="23" t="s">
        <v>1746</v>
      </c>
      <c r="O317" s="76" t="s">
        <v>1746</v>
      </c>
      <c r="P317" s="76" t="s">
        <v>1746</v>
      </c>
      <c r="Q317" s="76" t="s">
        <v>1746</v>
      </c>
      <c r="R317" s="15" t="s">
        <v>1746</v>
      </c>
      <c r="S317" s="94">
        <v>5.0999999999999996</v>
      </c>
      <c r="T317" s="136">
        <v>8</v>
      </c>
      <c r="U317" s="93">
        <v>3</v>
      </c>
      <c r="V317" s="136">
        <v>15.299999999999999</v>
      </c>
      <c r="W317" s="22" t="s">
        <v>1746</v>
      </c>
      <c r="X317" s="24" t="s">
        <v>1746</v>
      </c>
      <c r="Y317" s="15">
        <v>5</v>
      </c>
      <c r="Z317" s="76" t="s">
        <v>1746</v>
      </c>
      <c r="AA317" s="25" t="s">
        <v>3498</v>
      </c>
    </row>
    <row r="318" spans="1:27" x14ac:dyDescent="0.25">
      <c r="A318" s="29">
        <v>317</v>
      </c>
      <c r="B318" s="1" t="s">
        <v>1746</v>
      </c>
      <c r="C318" s="90" t="s">
        <v>2312</v>
      </c>
      <c r="D318" s="91">
        <v>44127</v>
      </c>
      <c r="E318" s="92">
        <v>0.54166666666666696</v>
      </c>
      <c r="F318" s="92">
        <v>0.70833333333333304</v>
      </c>
      <c r="G318" s="93">
        <v>1200</v>
      </c>
      <c r="H318" s="22" t="s">
        <v>1746</v>
      </c>
      <c r="I318" s="23" t="s">
        <v>1746</v>
      </c>
      <c r="J318" s="23" t="s">
        <v>1746</v>
      </c>
      <c r="K318" s="23" t="s">
        <v>1746</v>
      </c>
      <c r="L318" s="94">
        <v>0</v>
      </c>
      <c r="M318" s="23" t="s">
        <v>1746</v>
      </c>
      <c r="N318" s="23" t="s">
        <v>1746</v>
      </c>
      <c r="O318" s="76" t="s">
        <v>1746</v>
      </c>
      <c r="P318" s="76" t="s">
        <v>1746</v>
      </c>
      <c r="Q318" s="76" t="s">
        <v>1746</v>
      </c>
      <c r="R318" s="15" t="s">
        <v>1746</v>
      </c>
      <c r="S318" s="94">
        <v>5.2</v>
      </c>
      <c r="T318" s="136">
        <v>10</v>
      </c>
      <c r="U318" s="93">
        <v>3</v>
      </c>
      <c r="V318" s="136">
        <v>15.600000000000001</v>
      </c>
      <c r="W318" s="22" t="s">
        <v>1746</v>
      </c>
      <c r="X318" s="24" t="s">
        <v>1746</v>
      </c>
      <c r="Y318" s="15">
        <v>4</v>
      </c>
      <c r="Z318" s="76" t="s">
        <v>1746</v>
      </c>
      <c r="AA318" s="25" t="s">
        <v>3497</v>
      </c>
    </row>
    <row r="319" spans="1:27" x14ac:dyDescent="0.25">
      <c r="A319" s="29">
        <v>318</v>
      </c>
      <c r="B319" s="1" t="s">
        <v>1746</v>
      </c>
      <c r="C319" s="90" t="s">
        <v>2305</v>
      </c>
      <c r="D319" s="91">
        <v>44132</v>
      </c>
      <c r="E319" s="92">
        <v>0.33333333333333298</v>
      </c>
      <c r="F319" s="92">
        <v>0.66666666666666696</v>
      </c>
      <c r="G319" s="93">
        <v>1200</v>
      </c>
      <c r="H319" s="22" t="s">
        <v>1746</v>
      </c>
      <c r="I319" s="23" t="s">
        <v>1746</v>
      </c>
      <c r="J319" s="23" t="s">
        <v>1746</v>
      </c>
      <c r="K319" s="23" t="s">
        <v>1746</v>
      </c>
      <c r="L319" s="94">
        <v>0</v>
      </c>
      <c r="M319" s="23" t="s">
        <v>1746</v>
      </c>
      <c r="N319" s="23" t="s">
        <v>1746</v>
      </c>
      <c r="O319" s="76" t="s">
        <v>1746</v>
      </c>
      <c r="P319" s="76" t="s">
        <v>1746</v>
      </c>
      <c r="Q319" s="76" t="s">
        <v>1746</v>
      </c>
      <c r="R319" s="15" t="s">
        <v>1746</v>
      </c>
      <c r="S319" s="94">
        <v>6.7</v>
      </c>
      <c r="T319" s="136">
        <v>6.8</v>
      </c>
      <c r="U319" s="93">
        <v>2</v>
      </c>
      <c r="V319" s="136">
        <v>13.4</v>
      </c>
      <c r="W319" s="22" t="s">
        <v>1746</v>
      </c>
      <c r="X319" s="24" t="s">
        <v>1746</v>
      </c>
      <c r="Y319" s="15">
        <v>8</v>
      </c>
      <c r="Z319" s="76" t="s">
        <v>1746</v>
      </c>
      <c r="AA319" s="25" t="s">
        <v>3496</v>
      </c>
    </row>
    <row r="320" spans="1:27" x14ac:dyDescent="0.25">
      <c r="A320" s="29">
        <v>319</v>
      </c>
      <c r="B320" s="1" t="s">
        <v>1746</v>
      </c>
      <c r="C320" s="90" t="s">
        <v>966</v>
      </c>
      <c r="D320" s="91">
        <v>44138</v>
      </c>
      <c r="E320" s="92">
        <v>0.33333333333333298</v>
      </c>
      <c r="F320" s="92">
        <v>0.5625</v>
      </c>
      <c r="G320" s="93">
        <v>1200</v>
      </c>
      <c r="H320" s="22" t="s">
        <v>1746</v>
      </c>
      <c r="I320" s="23" t="s">
        <v>1746</v>
      </c>
      <c r="J320" s="23" t="s">
        <v>1746</v>
      </c>
      <c r="K320" s="23" t="s">
        <v>1746</v>
      </c>
      <c r="L320" s="94">
        <v>10</v>
      </c>
      <c r="M320" s="23" t="s">
        <v>1746</v>
      </c>
      <c r="N320" s="23" t="s">
        <v>1746</v>
      </c>
      <c r="O320" s="76" t="s">
        <v>1746</v>
      </c>
      <c r="P320" s="76" t="s">
        <v>1746</v>
      </c>
      <c r="Q320" s="76" t="s">
        <v>1746</v>
      </c>
      <c r="R320" s="15" t="s">
        <v>1746</v>
      </c>
      <c r="S320" s="94">
        <v>10</v>
      </c>
      <c r="T320" s="136">
        <v>4.5</v>
      </c>
      <c r="U320" s="93">
        <v>3</v>
      </c>
      <c r="V320" s="136">
        <v>0</v>
      </c>
      <c r="W320" s="22" t="s">
        <v>1746</v>
      </c>
      <c r="X320" s="24" t="s">
        <v>1746</v>
      </c>
      <c r="Y320" s="15">
        <v>11</v>
      </c>
      <c r="Z320" s="76" t="s">
        <v>1746</v>
      </c>
      <c r="AA320" s="25" t="s">
        <v>3495</v>
      </c>
    </row>
    <row r="321" spans="1:27" x14ac:dyDescent="0.25">
      <c r="A321" s="29">
        <v>320</v>
      </c>
      <c r="B321" s="1" t="s">
        <v>1746</v>
      </c>
      <c r="C321" s="90" t="s">
        <v>2309</v>
      </c>
      <c r="D321" s="91">
        <v>44138</v>
      </c>
      <c r="E321" s="92">
        <v>0.5625</v>
      </c>
      <c r="F321" s="92">
        <v>0.79166666666666696</v>
      </c>
      <c r="G321" s="93">
        <v>1200</v>
      </c>
      <c r="H321" s="22" t="s">
        <v>1746</v>
      </c>
      <c r="I321" s="23" t="s">
        <v>1746</v>
      </c>
      <c r="J321" s="23" t="s">
        <v>1746</v>
      </c>
      <c r="K321" s="23" t="s">
        <v>1746</v>
      </c>
      <c r="L321" s="94">
        <v>10</v>
      </c>
      <c r="M321" s="23" t="s">
        <v>1746</v>
      </c>
      <c r="N321" s="23" t="s">
        <v>1746</v>
      </c>
      <c r="O321" s="76" t="s">
        <v>1746</v>
      </c>
      <c r="P321" s="76" t="s">
        <v>1746</v>
      </c>
      <c r="Q321" s="76" t="s">
        <v>1746</v>
      </c>
      <c r="R321" s="15" t="s">
        <v>1746</v>
      </c>
      <c r="S321" s="94">
        <v>10</v>
      </c>
      <c r="T321" s="136">
        <v>13</v>
      </c>
      <c r="U321" s="93">
        <v>3</v>
      </c>
      <c r="V321" s="136">
        <v>0</v>
      </c>
      <c r="W321" s="22" t="s">
        <v>1746</v>
      </c>
      <c r="X321" s="24" t="s">
        <v>1746</v>
      </c>
      <c r="Y321" s="15" t="s">
        <v>1746</v>
      </c>
      <c r="Z321" s="76" t="s">
        <v>1746</v>
      </c>
      <c r="AA321" s="25" t="s">
        <v>3494</v>
      </c>
    </row>
    <row r="322" spans="1:27" x14ac:dyDescent="0.25">
      <c r="A322" s="29">
        <v>321</v>
      </c>
      <c r="B322" s="1" t="s">
        <v>1746</v>
      </c>
      <c r="C322" s="90" t="s">
        <v>2305</v>
      </c>
      <c r="D322" s="91">
        <v>44142</v>
      </c>
      <c r="E322" s="92">
        <v>0.52083333333333304</v>
      </c>
      <c r="F322" s="92">
        <v>0.85416666666666696</v>
      </c>
      <c r="G322" s="93">
        <v>1200</v>
      </c>
      <c r="H322" s="22" t="s">
        <v>1746</v>
      </c>
      <c r="I322" s="23" t="s">
        <v>1746</v>
      </c>
      <c r="J322" s="23" t="s">
        <v>1746</v>
      </c>
      <c r="K322" s="23" t="s">
        <v>1746</v>
      </c>
      <c r="L322" s="94">
        <v>0</v>
      </c>
      <c r="M322" s="23" t="s">
        <v>1746</v>
      </c>
      <c r="N322" s="23" t="s">
        <v>1746</v>
      </c>
      <c r="O322" s="76" t="s">
        <v>1746</v>
      </c>
      <c r="P322" s="76" t="s">
        <v>1746</v>
      </c>
      <c r="Q322" s="76" t="s">
        <v>1746</v>
      </c>
      <c r="R322" s="15" t="s">
        <v>1746</v>
      </c>
      <c r="S322" s="94">
        <v>0</v>
      </c>
      <c r="T322" s="136">
        <v>0</v>
      </c>
      <c r="U322" s="93">
        <v>0</v>
      </c>
      <c r="V322" s="136">
        <v>0</v>
      </c>
      <c r="W322" s="22" t="s">
        <v>1746</v>
      </c>
      <c r="X322" s="24" t="s">
        <v>1746</v>
      </c>
      <c r="Y322" s="15">
        <v>8</v>
      </c>
      <c r="Z322" s="76" t="s">
        <v>1746</v>
      </c>
      <c r="AA322" s="25" t="s">
        <v>3299</v>
      </c>
    </row>
    <row r="323" spans="1:27" x14ac:dyDescent="0.25">
      <c r="A323" s="29">
        <v>322</v>
      </c>
      <c r="B323" s="1" t="s">
        <v>1746</v>
      </c>
      <c r="C323" s="90" t="s">
        <v>1739</v>
      </c>
      <c r="D323" s="91">
        <v>44142</v>
      </c>
      <c r="E323" s="92">
        <v>0.39583333333333298</v>
      </c>
      <c r="F323" s="92">
        <v>0.85416666666666696</v>
      </c>
      <c r="G323" s="93">
        <v>1200</v>
      </c>
      <c r="H323" s="22" t="s">
        <v>1746</v>
      </c>
      <c r="I323" s="23" t="s">
        <v>1746</v>
      </c>
      <c r="J323" s="23" t="s">
        <v>1746</v>
      </c>
      <c r="K323" s="23" t="s">
        <v>1746</v>
      </c>
      <c r="L323" s="94">
        <v>0</v>
      </c>
      <c r="M323" s="23" t="s">
        <v>1746</v>
      </c>
      <c r="N323" s="23" t="s">
        <v>1746</v>
      </c>
      <c r="O323" s="76" t="s">
        <v>1746</v>
      </c>
      <c r="P323" s="76" t="s">
        <v>1746</v>
      </c>
      <c r="Q323" s="76" t="s">
        <v>1746</v>
      </c>
      <c r="R323" s="15" t="s">
        <v>1746</v>
      </c>
      <c r="S323" s="94">
        <v>2.5</v>
      </c>
      <c r="T323" s="136">
        <v>1.5</v>
      </c>
      <c r="U323" s="93">
        <v>3</v>
      </c>
      <c r="V323" s="136">
        <v>7.5</v>
      </c>
      <c r="W323" s="22" t="s">
        <v>1746</v>
      </c>
      <c r="X323" s="24" t="s">
        <v>1746</v>
      </c>
      <c r="Y323" s="15">
        <v>11</v>
      </c>
      <c r="Z323" s="76" t="s">
        <v>1746</v>
      </c>
      <c r="AA323" s="25" t="s">
        <v>3299</v>
      </c>
    </row>
    <row r="324" spans="1:27" x14ac:dyDescent="0.25">
      <c r="A324" s="29">
        <v>323</v>
      </c>
      <c r="B324" s="1" t="s">
        <v>1746</v>
      </c>
      <c r="C324" s="90" t="s">
        <v>2305</v>
      </c>
      <c r="D324" s="91">
        <v>44143</v>
      </c>
      <c r="E324" s="92">
        <v>0.33333333333333298</v>
      </c>
      <c r="F324" s="92">
        <v>0.83333333333333304</v>
      </c>
      <c r="G324" s="93">
        <v>1200</v>
      </c>
      <c r="H324" s="22" t="s">
        <v>1746</v>
      </c>
      <c r="I324" s="23" t="s">
        <v>1746</v>
      </c>
      <c r="J324" s="23" t="s">
        <v>1746</v>
      </c>
      <c r="K324" s="23" t="s">
        <v>1746</v>
      </c>
      <c r="L324" s="94">
        <v>0</v>
      </c>
      <c r="M324" s="23" t="s">
        <v>1746</v>
      </c>
      <c r="N324" s="23" t="s">
        <v>1746</v>
      </c>
      <c r="O324" s="76" t="s">
        <v>1746</v>
      </c>
      <c r="P324" s="76" t="s">
        <v>1746</v>
      </c>
      <c r="Q324" s="76" t="s">
        <v>1746</v>
      </c>
      <c r="R324" s="15" t="s">
        <v>1746</v>
      </c>
      <c r="S324" s="94">
        <v>3</v>
      </c>
      <c r="T324" s="136">
        <v>4.3</v>
      </c>
      <c r="U324" s="93">
        <v>1</v>
      </c>
      <c r="V324" s="136">
        <v>3</v>
      </c>
      <c r="W324" s="22" t="s">
        <v>1746</v>
      </c>
      <c r="X324" s="24" t="s">
        <v>1746</v>
      </c>
      <c r="Y324" s="15">
        <v>12</v>
      </c>
      <c r="Z324" s="76" t="s">
        <v>1746</v>
      </c>
      <c r="AA324" s="25" t="s">
        <v>3493</v>
      </c>
    </row>
    <row r="325" spans="1:27" x14ac:dyDescent="0.25">
      <c r="A325" s="29">
        <v>324</v>
      </c>
      <c r="B325" s="1" t="s">
        <v>1746</v>
      </c>
      <c r="C325" s="90" t="s">
        <v>2305</v>
      </c>
      <c r="D325" s="91">
        <v>44144</v>
      </c>
      <c r="E325" s="92">
        <v>0.375</v>
      </c>
      <c r="F325" s="92">
        <v>0.79166666666666696</v>
      </c>
      <c r="G325" s="93">
        <v>1200</v>
      </c>
      <c r="H325" s="22" t="s">
        <v>1746</v>
      </c>
      <c r="I325" s="23" t="s">
        <v>1746</v>
      </c>
      <c r="J325" s="23" t="s">
        <v>1746</v>
      </c>
      <c r="K325" s="23" t="s">
        <v>1746</v>
      </c>
      <c r="L325" s="94">
        <v>3</v>
      </c>
      <c r="M325" s="23" t="s">
        <v>1746</v>
      </c>
      <c r="N325" s="23" t="s">
        <v>1746</v>
      </c>
      <c r="O325" s="76" t="s">
        <v>1746</v>
      </c>
      <c r="P325" s="76" t="s">
        <v>1746</v>
      </c>
      <c r="Q325" s="76" t="s">
        <v>1746</v>
      </c>
      <c r="R325" s="15" t="s">
        <v>1746</v>
      </c>
      <c r="S325" s="94">
        <v>5</v>
      </c>
      <c r="T325" s="136">
        <v>2.2999999999999998</v>
      </c>
      <c r="U325" s="93">
        <v>1</v>
      </c>
      <c r="V325" s="136">
        <v>2</v>
      </c>
      <c r="W325" s="22" t="s">
        <v>1746</v>
      </c>
      <c r="X325" s="24" t="s">
        <v>1746</v>
      </c>
      <c r="Y325" s="15">
        <v>10</v>
      </c>
      <c r="Z325" s="76" t="s">
        <v>1746</v>
      </c>
      <c r="AA325" s="25" t="s">
        <v>3492</v>
      </c>
    </row>
    <row r="326" spans="1:27" x14ac:dyDescent="0.25">
      <c r="A326" s="29">
        <v>325</v>
      </c>
      <c r="B326" s="1" t="s">
        <v>1746</v>
      </c>
      <c r="C326" s="90" t="s">
        <v>2305</v>
      </c>
      <c r="D326" s="91">
        <v>44145</v>
      </c>
      <c r="E326" s="92">
        <v>0.38888888888888901</v>
      </c>
      <c r="F326" s="92">
        <v>0.84722222222222199</v>
      </c>
      <c r="G326" s="93">
        <v>1200</v>
      </c>
      <c r="H326" s="22" t="s">
        <v>1746</v>
      </c>
      <c r="I326" s="23" t="s">
        <v>1746</v>
      </c>
      <c r="J326" s="23" t="s">
        <v>1746</v>
      </c>
      <c r="K326" s="23" t="s">
        <v>1746</v>
      </c>
      <c r="L326" s="94">
        <v>0</v>
      </c>
      <c r="M326" s="23" t="s">
        <v>1746</v>
      </c>
      <c r="N326" s="23" t="s">
        <v>1746</v>
      </c>
      <c r="O326" s="76" t="s">
        <v>1746</v>
      </c>
      <c r="P326" s="76" t="s">
        <v>1746</v>
      </c>
      <c r="Q326" s="76" t="s">
        <v>1746</v>
      </c>
      <c r="R326" s="15" t="s">
        <v>1746</v>
      </c>
      <c r="S326" s="94">
        <v>1.1000000000000001</v>
      </c>
      <c r="T326" s="136">
        <v>0</v>
      </c>
      <c r="U326" s="93">
        <v>1</v>
      </c>
      <c r="V326" s="136">
        <v>1.1000000000000001</v>
      </c>
      <c r="W326" s="22" t="s">
        <v>1746</v>
      </c>
      <c r="X326" s="24" t="s">
        <v>1746</v>
      </c>
      <c r="Y326" s="15">
        <v>11</v>
      </c>
      <c r="Z326" s="76" t="s">
        <v>1746</v>
      </c>
      <c r="AA326" s="25" t="s">
        <v>3491</v>
      </c>
    </row>
    <row r="327" spans="1:27" x14ac:dyDescent="0.25">
      <c r="A327" s="29">
        <v>326</v>
      </c>
      <c r="B327" s="1" t="s">
        <v>1746</v>
      </c>
      <c r="C327" s="90" t="s">
        <v>2312</v>
      </c>
      <c r="D327" s="91">
        <v>44149</v>
      </c>
      <c r="E327" s="92">
        <v>0.70833333333333304</v>
      </c>
      <c r="F327" s="92">
        <v>0.79166666666666696</v>
      </c>
      <c r="G327" s="93">
        <v>1200</v>
      </c>
      <c r="H327" s="22" t="s">
        <v>1746</v>
      </c>
      <c r="I327" s="23" t="s">
        <v>1746</v>
      </c>
      <c r="J327" s="23" t="s">
        <v>1746</v>
      </c>
      <c r="K327" s="23" t="s">
        <v>1746</v>
      </c>
      <c r="L327" s="94">
        <v>7</v>
      </c>
      <c r="M327" s="23" t="s">
        <v>1746</v>
      </c>
      <c r="N327" s="23" t="s">
        <v>1746</v>
      </c>
      <c r="O327" s="76" t="s">
        <v>1746</v>
      </c>
      <c r="P327" s="76" t="s">
        <v>1746</v>
      </c>
      <c r="Q327" s="76" t="s">
        <v>1746</v>
      </c>
      <c r="R327" s="15" t="s">
        <v>1746</v>
      </c>
      <c r="S327" s="94">
        <v>7</v>
      </c>
      <c r="T327" s="136">
        <v>6</v>
      </c>
      <c r="U327" s="93">
        <v>2</v>
      </c>
      <c r="V327" s="136">
        <v>0</v>
      </c>
      <c r="W327" s="22" t="s">
        <v>1746</v>
      </c>
      <c r="X327" s="24" t="s">
        <v>1746</v>
      </c>
      <c r="Y327" s="15">
        <v>2</v>
      </c>
      <c r="Z327" s="76" t="s">
        <v>1746</v>
      </c>
      <c r="AA327" s="25" t="s">
        <v>3335</v>
      </c>
    </row>
    <row r="328" spans="1:27" x14ac:dyDescent="0.25">
      <c r="A328" s="29">
        <v>327</v>
      </c>
      <c r="B328" s="1" t="s">
        <v>1746</v>
      </c>
      <c r="C328" s="90" t="s">
        <v>2312</v>
      </c>
      <c r="D328" s="91">
        <v>44151</v>
      </c>
      <c r="E328" s="92">
        <v>0.33333333333333298</v>
      </c>
      <c r="F328" s="92">
        <v>0.83333333333333304</v>
      </c>
      <c r="G328" s="93">
        <v>1200</v>
      </c>
      <c r="H328" s="22" t="s">
        <v>1746</v>
      </c>
      <c r="I328" s="23" t="s">
        <v>1746</v>
      </c>
      <c r="J328" s="23" t="s">
        <v>1746</v>
      </c>
      <c r="K328" s="23" t="s">
        <v>1746</v>
      </c>
      <c r="L328" s="94">
        <v>5.8</v>
      </c>
      <c r="M328" s="23" t="s">
        <v>1746</v>
      </c>
      <c r="N328" s="23" t="s">
        <v>1746</v>
      </c>
      <c r="O328" s="76" t="s">
        <v>1746</v>
      </c>
      <c r="P328" s="76" t="s">
        <v>1746</v>
      </c>
      <c r="Q328" s="76" t="s">
        <v>1746</v>
      </c>
      <c r="R328" s="15" t="s">
        <v>1746</v>
      </c>
      <c r="S328" s="94">
        <v>6</v>
      </c>
      <c r="T328" s="136">
        <v>3.4</v>
      </c>
      <c r="U328" s="93">
        <v>3</v>
      </c>
      <c r="V328" s="136">
        <v>0.60000000000000053</v>
      </c>
      <c r="W328" s="22" t="s">
        <v>1746</v>
      </c>
      <c r="X328" s="24" t="s">
        <v>1746</v>
      </c>
      <c r="Y328" s="15">
        <v>12</v>
      </c>
      <c r="Z328" s="76" t="s">
        <v>1746</v>
      </c>
      <c r="AA328" s="25" t="s">
        <v>3299</v>
      </c>
    </row>
    <row r="329" spans="1:27" x14ac:dyDescent="0.25">
      <c r="A329" s="29">
        <v>328</v>
      </c>
      <c r="B329" s="1" t="s">
        <v>1746</v>
      </c>
      <c r="C329" s="90" t="s">
        <v>2305</v>
      </c>
      <c r="D329" s="91">
        <v>44154</v>
      </c>
      <c r="E329" s="92">
        <v>0.33333333333333298</v>
      </c>
      <c r="F329" s="92">
        <v>0.79166666666666696</v>
      </c>
      <c r="G329" s="93">
        <v>1200</v>
      </c>
      <c r="H329" s="22" t="s">
        <v>1746</v>
      </c>
      <c r="I329" s="23" t="s">
        <v>1746</v>
      </c>
      <c r="J329" s="23" t="s">
        <v>1746</v>
      </c>
      <c r="K329" s="23" t="s">
        <v>1746</v>
      </c>
      <c r="L329" s="94">
        <v>0</v>
      </c>
      <c r="M329" s="23" t="s">
        <v>1746</v>
      </c>
      <c r="N329" s="23" t="s">
        <v>1746</v>
      </c>
      <c r="O329" s="76" t="s">
        <v>1746</v>
      </c>
      <c r="P329" s="76" t="s">
        <v>1746</v>
      </c>
      <c r="Q329" s="76" t="s">
        <v>1746</v>
      </c>
      <c r="R329" s="15" t="s">
        <v>1746</v>
      </c>
      <c r="S329" s="94">
        <v>4</v>
      </c>
      <c r="T329" s="136">
        <v>4.0999999999999996</v>
      </c>
      <c r="U329" s="93">
        <v>2</v>
      </c>
      <c r="V329" s="136">
        <v>8</v>
      </c>
      <c r="W329" s="22" t="s">
        <v>1746</v>
      </c>
      <c r="X329" s="24" t="s">
        <v>1746</v>
      </c>
      <c r="Y329" s="15">
        <v>11</v>
      </c>
      <c r="Z329" s="76" t="s">
        <v>1746</v>
      </c>
      <c r="AA329" s="25" t="s">
        <v>3299</v>
      </c>
    </row>
    <row r="330" spans="1:27" x14ac:dyDescent="0.25">
      <c r="A330" s="29">
        <v>329</v>
      </c>
      <c r="B330" s="1" t="s">
        <v>1746</v>
      </c>
      <c r="C330" s="90" t="s">
        <v>2305</v>
      </c>
      <c r="D330" s="91">
        <v>44155</v>
      </c>
      <c r="E330" s="92">
        <v>0.36111111111111099</v>
      </c>
      <c r="F330" s="92">
        <v>0.81944444444444497</v>
      </c>
      <c r="G330" s="93">
        <v>1200</v>
      </c>
      <c r="H330" s="22" t="s">
        <v>1746</v>
      </c>
      <c r="I330" s="23" t="s">
        <v>1746</v>
      </c>
      <c r="J330" s="23" t="s">
        <v>1746</v>
      </c>
      <c r="K330" s="23" t="s">
        <v>1746</v>
      </c>
      <c r="L330" s="94">
        <v>1</v>
      </c>
      <c r="M330" s="23" t="s">
        <v>1746</v>
      </c>
      <c r="N330" s="23" t="s">
        <v>1746</v>
      </c>
      <c r="O330" s="76" t="s">
        <v>1746</v>
      </c>
      <c r="P330" s="76" t="s">
        <v>1746</v>
      </c>
      <c r="Q330" s="76" t="s">
        <v>1746</v>
      </c>
      <c r="R330" s="15" t="s">
        <v>1746</v>
      </c>
      <c r="S330" s="94">
        <v>2.2999999999999998</v>
      </c>
      <c r="T330" s="136">
        <v>2</v>
      </c>
      <c r="U330" s="93">
        <v>1</v>
      </c>
      <c r="V330" s="136">
        <v>1.2999999999999998</v>
      </c>
      <c r="W330" s="22" t="s">
        <v>1746</v>
      </c>
      <c r="X330" s="24" t="s">
        <v>1746</v>
      </c>
      <c r="Y330" s="15">
        <v>11</v>
      </c>
      <c r="Z330" s="76" t="s">
        <v>1746</v>
      </c>
      <c r="AA330" s="25" t="s">
        <v>3362</v>
      </c>
    </row>
    <row r="331" spans="1:27" x14ac:dyDescent="0.25">
      <c r="A331" s="29">
        <v>330</v>
      </c>
      <c r="B331" s="1" t="s">
        <v>1746</v>
      </c>
      <c r="C331" s="90" t="s">
        <v>2305</v>
      </c>
      <c r="D331" s="91">
        <v>44158</v>
      </c>
      <c r="E331" s="92">
        <v>0.35416666666666702</v>
      </c>
      <c r="F331" s="92">
        <v>0.72916666666666696</v>
      </c>
      <c r="G331" s="93">
        <v>1200</v>
      </c>
      <c r="H331" s="22" t="s">
        <v>1746</v>
      </c>
      <c r="I331" s="23" t="s">
        <v>1746</v>
      </c>
      <c r="J331" s="23" t="s">
        <v>1746</v>
      </c>
      <c r="K331" s="23" t="s">
        <v>1746</v>
      </c>
      <c r="L331" s="94">
        <v>0</v>
      </c>
      <c r="M331" s="23" t="s">
        <v>1746</v>
      </c>
      <c r="N331" s="23" t="s">
        <v>1746</v>
      </c>
      <c r="O331" s="76" t="s">
        <v>1746</v>
      </c>
      <c r="P331" s="76" t="s">
        <v>1746</v>
      </c>
      <c r="Q331" s="76" t="s">
        <v>1746</v>
      </c>
      <c r="R331" s="15" t="s">
        <v>1746</v>
      </c>
      <c r="S331" s="94">
        <v>0</v>
      </c>
      <c r="T331" s="136">
        <v>0</v>
      </c>
      <c r="U331" s="93">
        <v>0</v>
      </c>
      <c r="V331" s="136">
        <v>0</v>
      </c>
      <c r="W331" s="22" t="s">
        <v>1746</v>
      </c>
      <c r="X331" s="24" t="s">
        <v>1746</v>
      </c>
      <c r="Y331" s="15">
        <v>9</v>
      </c>
      <c r="Z331" s="76" t="s">
        <v>1746</v>
      </c>
      <c r="AA331" s="25" t="s">
        <v>3335</v>
      </c>
    </row>
    <row r="332" spans="1:27" x14ac:dyDescent="0.25">
      <c r="A332" s="29">
        <v>331</v>
      </c>
      <c r="B332" s="1" t="s">
        <v>1746</v>
      </c>
      <c r="C332" s="90" t="s">
        <v>2312</v>
      </c>
      <c r="D332" s="91">
        <v>44162</v>
      </c>
      <c r="E332" s="92">
        <v>0.45833333333333298</v>
      </c>
      <c r="F332" s="92">
        <v>0.83333333333333304</v>
      </c>
      <c r="G332" s="93">
        <v>1200</v>
      </c>
      <c r="H332" s="22" t="s">
        <v>1746</v>
      </c>
      <c r="I332" s="23" t="s">
        <v>1746</v>
      </c>
      <c r="J332" s="23" t="s">
        <v>1746</v>
      </c>
      <c r="K332" s="23" t="s">
        <v>1746</v>
      </c>
      <c r="L332" s="94">
        <v>0</v>
      </c>
      <c r="M332" s="23" t="s">
        <v>1746</v>
      </c>
      <c r="N332" s="23" t="s">
        <v>1746</v>
      </c>
      <c r="O332" s="76" t="s">
        <v>1746</v>
      </c>
      <c r="P332" s="76" t="s">
        <v>1746</v>
      </c>
      <c r="Q332" s="76" t="s">
        <v>1746</v>
      </c>
      <c r="R332" s="15" t="s">
        <v>1746</v>
      </c>
      <c r="S332" s="94">
        <v>0</v>
      </c>
      <c r="T332" s="136">
        <v>4</v>
      </c>
      <c r="U332" s="93">
        <v>0</v>
      </c>
      <c r="V332" s="136">
        <v>0</v>
      </c>
      <c r="W332" s="22" t="s">
        <v>1746</v>
      </c>
      <c r="X332" s="24" t="s">
        <v>1746</v>
      </c>
      <c r="Y332" s="15">
        <v>9</v>
      </c>
      <c r="Z332" s="76" t="s">
        <v>1746</v>
      </c>
      <c r="AA332" s="25" t="s">
        <v>3299</v>
      </c>
    </row>
    <row r="333" spans="1:27" x14ac:dyDescent="0.25">
      <c r="A333" s="29">
        <v>332</v>
      </c>
      <c r="B333" s="1" t="s">
        <v>1746</v>
      </c>
      <c r="C333" s="90" t="s">
        <v>2305</v>
      </c>
      <c r="D333" s="91">
        <v>44163</v>
      </c>
      <c r="E333" s="92">
        <v>0.33333333333333298</v>
      </c>
      <c r="F333" s="92">
        <v>0.5</v>
      </c>
      <c r="G333" s="93">
        <v>1200</v>
      </c>
      <c r="H333" s="22" t="s">
        <v>1746</v>
      </c>
      <c r="I333" s="23" t="s">
        <v>1746</v>
      </c>
      <c r="J333" s="23" t="s">
        <v>1746</v>
      </c>
      <c r="K333" s="23" t="s">
        <v>1746</v>
      </c>
      <c r="L333" s="94">
        <v>0</v>
      </c>
      <c r="M333" s="23" t="s">
        <v>1746</v>
      </c>
      <c r="N333" s="23" t="s">
        <v>1746</v>
      </c>
      <c r="O333" s="76" t="s">
        <v>1746</v>
      </c>
      <c r="P333" s="76" t="s">
        <v>1746</v>
      </c>
      <c r="Q333" s="76" t="s">
        <v>1746</v>
      </c>
      <c r="R333" s="15" t="s">
        <v>1746</v>
      </c>
      <c r="S333" s="94">
        <v>0</v>
      </c>
      <c r="T333" s="136">
        <v>0</v>
      </c>
      <c r="U333" s="93">
        <v>0</v>
      </c>
      <c r="V333" s="136">
        <v>0</v>
      </c>
      <c r="W333" s="22" t="s">
        <v>1746</v>
      </c>
      <c r="X333" s="24" t="s">
        <v>1746</v>
      </c>
      <c r="Y333" s="15">
        <v>4</v>
      </c>
      <c r="Z333" s="76" t="s">
        <v>1746</v>
      </c>
      <c r="AA333" s="25" t="s">
        <v>3490</v>
      </c>
    </row>
    <row r="334" spans="1:27" x14ac:dyDescent="0.25">
      <c r="A334" s="29">
        <v>333</v>
      </c>
      <c r="B334" s="1" t="s">
        <v>1746</v>
      </c>
      <c r="C334" s="90" t="s">
        <v>2305</v>
      </c>
      <c r="D334" s="91">
        <v>44166</v>
      </c>
      <c r="E334" s="92">
        <v>0.33333333333333298</v>
      </c>
      <c r="F334" s="92">
        <v>0.5</v>
      </c>
      <c r="G334" s="93">
        <v>1200</v>
      </c>
      <c r="H334" s="22" t="s">
        <v>1746</v>
      </c>
      <c r="I334" s="23" t="s">
        <v>1746</v>
      </c>
      <c r="J334" s="23" t="s">
        <v>1746</v>
      </c>
      <c r="K334" s="23" t="s">
        <v>1746</v>
      </c>
      <c r="L334" s="94">
        <v>0</v>
      </c>
      <c r="M334" s="23" t="s">
        <v>1746</v>
      </c>
      <c r="N334" s="23" t="s">
        <v>1746</v>
      </c>
      <c r="O334" s="76" t="s">
        <v>1746</v>
      </c>
      <c r="P334" s="76" t="s">
        <v>1746</v>
      </c>
      <c r="Q334" s="76" t="s">
        <v>1746</v>
      </c>
      <c r="R334" s="15" t="s">
        <v>1746</v>
      </c>
      <c r="S334" s="94">
        <v>0</v>
      </c>
      <c r="T334" s="136">
        <v>0</v>
      </c>
      <c r="U334" s="93">
        <v>0</v>
      </c>
      <c r="V334" s="136">
        <v>0</v>
      </c>
      <c r="W334" s="22" t="s">
        <v>1746</v>
      </c>
      <c r="X334" s="24" t="s">
        <v>1746</v>
      </c>
      <c r="Y334" s="15">
        <v>4</v>
      </c>
      <c r="Z334" s="76" t="s">
        <v>1746</v>
      </c>
      <c r="AA334" s="25" t="s">
        <v>3489</v>
      </c>
    </row>
    <row r="335" spans="1:27" x14ac:dyDescent="0.25">
      <c r="A335" s="29">
        <v>334</v>
      </c>
      <c r="B335" s="1" t="s">
        <v>1746</v>
      </c>
      <c r="C335" s="90" t="s">
        <v>1739</v>
      </c>
      <c r="D335" s="91">
        <v>44168</v>
      </c>
      <c r="E335" s="92">
        <v>0.35416666666666702</v>
      </c>
      <c r="F335" s="92">
        <v>0.72916666666666696</v>
      </c>
      <c r="G335" s="93">
        <v>1200</v>
      </c>
      <c r="H335" s="22" t="s">
        <v>1746</v>
      </c>
      <c r="I335" s="23" t="s">
        <v>1746</v>
      </c>
      <c r="J335" s="23" t="s">
        <v>1746</v>
      </c>
      <c r="K335" s="23" t="s">
        <v>1746</v>
      </c>
      <c r="L335" s="94">
        <v>0</v>
      </c>
      <c r="M335" s="23" t="s">
        <v>1746</v>
      </c>
      <c r="N335" s="23" t="s">
        <v>1746</v>
      </c>
      <c r="O335" s="76" t="s">
        <v>1746</v>
      </c>
      <c r="P335" s="76" t="s">
        <v>1746</v>
      </c>
      <c r="Q335" s="76" t="s">
        <v>1746</v>
      </c>
      <c r="R335" s="15" t="s">
        <v>1746</v>
      </c>
      <c r="S335" s="94">
        <v>3</v>
      </c>
      <c r="T335" s="136">
        <v>2.8</v>
      </c>
      <c r="U335" s="93">
        <v>2</v>
      </c>
      <c r="V335" s="136">
        <v>6</v>
      </c>
      <c r="W335" s="22" t="s">
        <v>1746</v>
      </c>
      <c r="X335" s="24" t="s">
        <v>1746</v>
      </c>
      <c r="Y335" s="15">
        <v>9</v>
      </c>
      <c r="Z335" s="76" t="s">
        <v>1746</v>
      </c>
      <c r="AA335" s="25" t="s">
        <v>3299</v>
      </c>
    </row>
    <row r="336" spans="1:27" x14ac:dyDescent="0.25">
      <c r="A336" s="29">
        <v>335</v>
      </c>
      <c r="B336" s="1" t="s">
        <v>1746</v>
      </c>
      <c r="C336" s="90" t="s">
        <v>3211</v>
      </c>
      <c r="D336" s="91">
        <v>44169</v>
      </c>
      <c r="E336" s="92">
        <v>0.35416666666666702</v>
      </c>
      <c r="F336" s="92">
        <v>0.6875</v>
      </c>
      <c r="G336" s="93">
        <v>1200</v>
      </c>
      <c r="H336" s="22" t="s">
        <v>1746</v>
      </c>
      <c r="I336" s="23" t="s">
        <v>1746</v>
      </c>
      <c r="J336" s="23" t="s">
        <v>1746</v>
      </c>
      <c r="K336" s="23" t="s">
        <v>1746</v>
      </c>
      <c r="L336" s="94">
        <v>0</v>
      </c>
      <c r="M336" s="23" t="s">
        <v>1746</v>
      </c>
      <c r="N336" s="23" t="s">
        <v>1746</v>
      </c>
      <c r="O336" s="76" t="s">
        <v>1746</v>
      </c>
      <c r="P336" s="76" t="s">
        <v>1746</v>
      </c>
      <c r="Q336" s="76" t="s">
        <v>1746</v>
      </c>
      <c r="R336" s="15" t="s">
        <v>1746</v>
      </c>
      <c r="S336" s="94">
        <v>0</v>
      </c>
      <c r="T336" s="136">
        <v>8.3000000000000007</v>
      </c>
      <c r="U336" s="93">
        <v>0</v>
      </c>
      <c r="V336" s="136">
        <v>0</v>
      </c>
      <c r="W336" s="22" t="s">
        <v>1746</v>
      </c>
      <c r="X336" s="24" t="s">
        <v>1746</v>
      </c>
      <c r="Y336" s="15">
        <v>8</v>
      </c>
      <c r="Z336" s="76" t="s">
        <v>1746</v>
      </c>
      <c r="AA336" s="25" t="s">
        <v>3299</v>
      </c>
    </row>
    <row r="337" spans="1:27" x14ac:dyDescent="0.25">
      <c r="A337" s="29">
        <v>336</v>
      </c>
      <c r="B337" s="1" t="s">
        <v>1746</v>
      </c>
      <c r="C337" s="90" t="s">
        <v>2305</v>
      </c>
      <c r="D337" s="91">
        <v>44175</v>
      </c>
      <c r="E337" s="92">
        <v>0.54166666666666696</v>
      </c>
      <c r="F337" s="92">
        <v>0.71527777777777801</v>
      </c>
      <c r="G337" s="93">
        <v>1200</v>
      </c>
      <c r="H337" s="22" t="s">
        <v>1746</v>
      </c>
      <c r="I337" s="23" t="s">
        <v>1746</v>
      </c>
      <c r="J337" s="23" t="s">
        <v>1746</v>
      </c>
      <c r="K337" s="23" t="s">
        <v>1746</v>
      </c>
      <c r="L337" s="94">
        <v>0</v>
      </c>
      <c r="M337" s="23" t="s">
        <v>1746</v>
      </c>
      <c r="N337" s="23" t="s">
        <v>1746</v>
      </c>
      <c r="O337" s="76" t="s">
        <v>1746</v>
      </c>
      <c r="P337" s="76" t="s">
        <v>1746</v>
      </c>
      <c r="Q337" s="76" t="s">
        <v>1746</v>
      </c>
      <c r="R337" s="15" t="s">
        <v>1746</v>
      </c>
      <c r="S337" s="94">
        <v>0</v>
      </c>
      <c r="T337" s="136">
        <v>0</v>
      </c>
      <c r="U337" s="93">
        <v>0</v>
      </c>
      <c r="V337" s="136">
        <v>0</v>
      </c>
      <c r="W337" s="22" t="s">
        <v>1746</v>
      </c>
      <c r="X337" s="24" t="s">
        <v>1746</v>
      </c>
      <c r="Y337" s="15">
        <v>4</v>
      </c>
      <c r="Z337" s="76" t="s">
        <v>1746</v>
      </c>
      <c r="AA337" s="25" t="s">
        <v>3299</v>
      </c>
    </row>
    <row r="338" spans="1:27" x14ac:dyDescent="0.25">
      <c r="A338" s="29">
        <v>337</v>
      </c>
      <c r="B338" s="1" t="s">
        <v>1746</v>
      </c>
      <c r="C338" s="90" t="s">
        <v>1858</v>
      </c>
      <c r="D338" s="91">
        <v>44175</v>
      </c>
      <c r="E338" s="92">
        <v>0.40972222222222199</v>
      </c>
      <c r="F338" s="92">
        <v>0.82638888888888895</v>
      </c>
      <c r="G338" s="93">
        <v>1200</v>
      </c>
      <c r="H338" s="22" t="s">
        <v>1746</v>
      </c>
      <c r="I338" s="23" t="s">
        <v>1746</v>
      </c>
      <c r="J338" s="23" t="s">
        <v>1746</v>
      </c>
      <c r="K338" s="23" t="s">
        <v>1746</v>
      </c>
      <c r="L338" s="94">
        <v>0</v>
      </c>
      <c r="M338" s="23" t="s">
        <v>1746</v>
      </c>
      <c r="N338" s="23" t="s">
        <v>1746</v>
      </c>
      <c r="O338" s="76" t="s">
        <v>1746</v>
      </c>
      <c r="P338" s="76" t="s">
        <v>1746</v>
      </c>
      <c r="Q338" s="76" t="s">
        <v>1746</v>
      </c>
      <c r="R338" s="15" t="s">
        <v>1746</v>
      </c>
      <c r="S338" s="94">
        <v>2.39</v>
      </c>
      <c r="T338" s="136">
        <v>5</v>
      </c>
      <c r="U338" s="93">
        <v>3</v>
      </c>
      <c r="V338" s="136">
        <v>7.17</v>
      </c>
      <c r="W338" s="22" t="s">
        <v>1746</v>
      </c>
      <c r="X338" s="24" t="s">
        <v>1746</v>
      </c>
      <c r="Y338" s="15">
        <v>10</v>
      </c>
      <c r="Z338" s="76" t="s">
        <v>1746</v>
      </c>
      <c r="AA338" s="25" t="s">
        <v>3299</v>
      </c>
    </row>
    <row r="339" spans="1:27" x14ac:dyDescent="0.25">
      <c r="A339" s="29">
        <v>338</v>
      </c>
      <c r="B339" s="1" t="s">
        <v>1746</v>
      </c>
      <c r="C339" s="90" t="s">
        <v>3211</v>
      </c>
      <c r="D339" s="91">
        <v>44176</v>
      </c>
      <c r="E339" s="92">
        <v>0.35416666666666702</v>
      </c>
      <c r="F339" s="92">
        <v>0.8125</v>
      </c>
      <c r="G339" s="93">
        <v>1200</v>
      </c>
      <c r="H339" s="22" t="s">
        <v>1746</v>
      </c>
      <c r="I339" s="23" t="s">
        <v>1746</v>
      </c>
      <c r="J339" s="23" t="s">
        <v>1746</v>
      </c>
      <c r="K339" s="23" t="s">
        <v>1746</v>
      </c>
      <c r="L339" s="94">
        <v>0</v>
      </c>
      <c r="M339" s="23" t="s">
        <v>1746</v>
      </c>
      <c r="N339" s="23" t="s">
        <v>1746</v>
      </c>
      <c r="O339" s="76" t="s">
        <v>1746</v>
      </c>
      <c r="P339" s="76" t="s">
        <v>1746</v>
      </c>
      <c r="Q339" s="76" t="s">
        <v>1746</v>
      </c>
      <c r="R339" s="15" t="s">
        <v>1746</v>
      </c>
      <c r="S339" s="94">
        <v>0.5</v>
      </c>
      <c r="T339" s="136">
        <v>2.5</v>
      </c>
      <c r="U339" s="93">
        <v>0</v>
      </c>
      <c r="V339" s="136">
        <v>0</v>
      </c>
      <c r="W339" s="22" t="s">
        <v>1746</v>
      </c>
      <c r="X339" s="24" t="s">
        <v>1746</v>
      </c>
      <c r="Y339" s="15">
        <v>11</v>
      </c>
      <c r="Z339" s="76" t="s">
        <v>1746</v>
      </c>
      <c r="AA339" s="25" t="s">
        <v>3299</v>
      </c>
    </row>
    <row r="340" spans="1:27" x14ac:dyDescent="0.25">
      <c r="A340" s="29">
        <v>339</v>
      </c>
      <c r="B340" s="1" t="s">
        <v>1746</v>
      </c>
      <c r="C340" s="90" t="s">
        <v>2305</v>
      </c>
      <c r="D340" s="91">
        <v>44179</v>
      </c>
      <c r="E340" s="92">
        <v>0.41666666666666702</v>
      </c>
      <c r="F340" s="92">
        <v>0.58333333333333304</v>
      </c>
      <c r="G340" s="93">
        <v>1200</v>
      </c>
      <c r="H340" s="22" t="s">
        <v>1746</v>
      </c>
      <c r="I340" s="23" t="s">
        <v>1746</v>
      </c>
      <c r="J340" s="23" t="s">
        <v>1746</v>
      </c>
      <c r="K340" s="23" t="s">
        <v>1746</v>
      </c>
      <c r="L340" s="94">
        <v>0</v>
      </c>
      <c r="M340" s="23" t="s">
        <v>1746</v>
      </c>
      <c r="N340" s="23" t="s">
        <v>1746</v>
      </c>
      <c r="O340" s="76" t="s">
        <v>1746</v>
      </c>
      <c r="P340" s="76" t="s">
        <v>1746</v>
      </c>
      <c r="Q340" s="76" t="s">
        <v>1746</v>
      </c>
      <c r="R340" s="15" t="s">
        <v>1746</v>
      </c>
      <c r="S340" s="94">
        <v>0</v>
      </c>
      <c r="T340" s="136">
        <v>0</v>
      </c>
      <c r="U340" s="93">
        <v>0</v>
      </c>
      <c r="V340" s="136">
        <v>0</v>
      </c>
      <c r="W340" s="22" t="s">
        <v>1746</v>
      </c>
      <c r="X340" s="24" t="s">
        <v>1746</v>
      </c>
      <c r="Y340" s="15">
        <v>4</v>
      </c>
      <c r="Z340" s="76" t="s">
        <v>1746</v>
      </c>
      <c r="AA340" s="25" t="s">
        <v>3488</v>
      </c>
    </row>
    <row r="341" spans="1:27" x14ac:dyDescent="0.25">
      <c r="A341" s="29">
        <v>340</v>
      </c>
      <c r="B341" s="1" t="s">
        <v>1746</v>
      </c>
      <c r="C341" s="90" t="s">
        <v>2313</v>
      </c>
      <c r="D341" s="91">
        <v>44182</v>
      </c>
      <c r="E341" s="92" t="s">
        <v>3329</v>
      </c>
      <c r="F341" s="92">
        <v>0.88888888888888895</v>
      </c>
      <c r="G341" s="93">
        <v>1200</v>
      </c>
      <c r="H341" s="22" t="s">
        <v>1746</v>
      </c>
      <c r="I341" s="23" t="s">
        <v>1746</v>
      </c>
      <c r="J341" s="23" t="s">
        <v>1746</v>
      </c>
      <c r="K341" s="23" t="s">
        <v>1746</v>
      </c>
      <c r="L341" s="94">
        <v>0</v>
      </c>
      <c r="M341" s="23" t="s">
        <v>1746</v>
      </c>
      <c r="N341" s="23" t="s">
        <v>1746</v>
      </c>
      <c r="O341" s="76" t="s">
        <v>1746</v>
      </c>
      <c r="P341" s="76" t="s">
        <v>1746</v>
      </c>
      <c r="Q341" s="76" t="s">
        <v>1746</v>
      </c>
      <c r="R341" s="15" t="s">
        <v>1746</v>
      </c>
      <c r="S341" s="94">
        <v>0</v>
      </c>
      <c r="T341" s="136">
        <v>6.84</v>
      </c>
      <c r="U341" s="93">
        <v>0</v>
      </c>
      <c r="V341" s="136">
        <v>0</v>
      </c>
      <c r="W341" s="22" t="s">
        <v>1746</v>
      </c>
      <c r="X341" s="24" t="s">
        <v>1746</v>
      </c>
      <c r="Y341" s="15">
        <v>13</v>
      </c>
      <c r="Z341" s="76" t="s">
        <v>1746</v>
      </c>
      <c r="AA341" s="25" t="s">
        <v>3487</v>
      </c>
    </row>
    <row r="342" spans="1:27" x14ac:dyDescent="0.25">
      <c r="A342" s="29">
        <v>341</v>
      </c>
      <c r="B342" s="1" t="s">
        <v>1746</v>
      </c>
      <c r="C342" s="90" t="s">
        <v>1739</v>
      </c>
      <c r="D342" s="91">
        <v>44182</v>
      </c>
      <c r="E342" s="92">
        <v>0.50694444444444398</v>
      </c>
      <c r="F342" s="92">
        <v>0.84027777777777801</v>
      </c>
      <c r="G342" s="93">
        <v>1200</v>
      </c>
      <c r="H342" s="22" t="s">
        <v>1746</v>
      </c>
      <c r="I342" s="23" t="s">
        <v>1746</v>
      </c>
      <c r="J342" s="23" t="s">
        <v>1746</v>
      </c>
      <c r="K342" s="23" t="s">
        <v>1746</v>
      </c>
      <c r="L342" s="94">
        <v>0</v>
      </c>
      <c r="M342" s="23" t="s">
        <v>1746</v>
      </c>
      <c r="N342" s="23" t="s">
        <v>1746</v>
      </c>
      <c r="O342" s="76" t="s">
        <v>1746</v>
      </c>
      <c r="P342" s="76" t="s">
        <v>1746</v>
      </c>
      <c r="Q342" s="76" t="s">
        <v>1746</v>
      </c>
      <c r="R342" s="15" t="s">
        <v>1746</v>
      </c>
      <c r="S342" s="94">
        <v>0.5</v>
      </c>
      <c r="T342" s="136">
        <v>2.5</v>
      </c>
      <c r="U342" s="93">
        <v>0</v>
      </c>
      <c r="V342" s="136">
        <v>0</v>
      </c>
      <c r="W342" s="22" t="s">
        <v>1746</v>
      </c>
      <c r="X342" s="24" t="s">
        <v>1746</v>
      </c>
      <c r="Y342" s="15">
        <v>8</v>
      </c>
      <c r="Z342" s="76" t="s">
        <v>1746</v>
      </c>
      <c r="AA342" s="25" t="s">
        <v>3486</v>
      </c>
    </row>
    <row r="343" spans="1:27" x14ac:dyDescent="0.25">
      <c r="A343" s="29">
        <v>342</v>
      </c>
      <c r="B343" s="1" t="s">
        <v>1746</v>
      </c>
      <c r="C343" s="90" t="s">
        <v>3328</v>
      </c>
      <c r="D343" s="91">
        <v>44182</v>
      </c>
      <c r="E343" s="92">
        <v>0.34722222222222199</v>
      </c>
      <c r="F343" s="92">
        <v>0.88888888888888895</v>
      </c>
      <c r="G343" s="93">
        <v>1200</v>
      </c>
      <c r="H343" s="22" t="s">
        <v>1746</v>
      </c>
      <c r="I343" s="23" t="s">
        <v>1746</v>
      </c>
      <c r="J343" s="23" t="s">
        <v>1746</v>
      </c>
      <c r="K343" s="23" t="s">
        <v>1746</v>
      </c>
      <c r="L343" s="94">
        <v>0</v>
      </c>
      <c r="M343" s="23" t="s">
        <v>1746</v>
      </c>
      <c r="N343" s="23" t="s">
        <v>1746</v>
      </c>
      <c r="O343" s="76" t="s">
        <v>1746</v>
      </c>
      <c r="P343" s="76" t="s">
        <v>1746</v>
      </c>
      <c r="Q343" s="76" t="s">
        <v>1746</v>
      </c>
      <c r="R343" s="15" t="s">
        <v>1746</v>
      </c>
      <c r="S343" s="94">
        <v>0</v>
      </c>
      <c r="T343" s="136">
        <v>6.84</v>
      </c>
      <c r="U343" s="93">
        <v>0</v>
      </c>
      <c r="V343" s="136">
        <v>0</v>
      </c>
      <c r="W343" s="22" t="s">
        <v>1746</v>
      </c>
      <c r="X343" s="24" t="s">
        <v>1746</v>
      </c>
      <c r="Y343" s="15">
        <v>13</v>
      </c>
      <c r="Z343" s="76" t="s">
        <v>1746</v>
      </c>
      <c r="AA343" s="25" t="s">
        <v>3299</v>
      </c>
    </row>
    <row r="344" spans="1:27" x14ac:dyDescent="0.25">
      <c r="A344" s="29">
        <v>343</v>
      </c>
      <c r="B344" s="1" t="s">
        <v>1746</v>
      </c>
      <c r="C344" s="90" t="s">
        <v>1858</v>
      </c>
      <c r="D344" s="91">
        <v>44183</v>
      </c>
      <c r="E344" s="92">
        <v>0.51041666666666696</v>
      </c>
      <c r="F344" s="92">
        <v>0.84027777777777801</v>
      </c>
      <c r="G344" s="93">
        <v>1200</v>
      </c>
      <c r="H344" s="22" t="s">
        <v>1746</v>
      </c>
      <c r="I344" s="23" t="s">
        <v>1746</v>
      </c>
      <c r="J344" s="23" t="s">
        <v>1746</v>
      </c>
      <c r="K344" s="23" t="s">
        <v>1746</v>
      </c>
      <c r="L344" s="94">
        <v>0</v>
      </c>
      <c r="M344" s="23" t="s">
        <v>1746</v>
      </c>
      <c r="N344" s="23" t="s">
        <v>1746</v>
      </c>
      <c r="O344" s="76" t="s">
        <v>1746</v>
      </c>
      <c r="P344" s="76" t="s">
        <v>1746</v>
      </c>
      <c r="Q344" s="76" t="s">
        <v>1746</v>
      </c>
      <c r="R344" s="15" t="s">
        <v>1746</v>
      </c>
      <c r="S344" s="94">
        <v>1.1399999999999999</v>
      </c>
      <c r="T344" s="136">
        <v>4.88</v>
      </c>
      <c r="U344" s="93">
        <v>1</v>
      </c>
      <c r="V344" s="136">
        <v>1.1399999999999999</v>
      </c>
      <c r="W344" s="22" t="s">
        <v>1746</v>
      </c>
      <c r="X344" s="24" t="s">
        <v>1746</v>
      </c>
      <c r="Y344" s="15">
        <v>8</v>
      </c>
      <c r="Z344" s="76" t="s">
        <v>1746</v>
      </c>
      <c r="AA344" s="25" t="s">
        <v>3299</v>
      </c>
    </row>
    <row r="345" spans="1:27" x14ac:dyDescent="0.25">
      <c r="A345" s="29">
        <v>344</v>
      </c>
      <c r="B345" s="1" t="s">
        <v>1746</v>
      </c>
      <c r="C345" s="90" t="s">
        <v>4200</v>
      </c>
      <c r="D345" s="91">
        <v>44183</v>
      </c>
      <c r="E345" s="92">
        <v>0.4375</v>
      </c>
      <c r="F345" s="92">
        <v>0.89583333333333304</v>
      </c>
      <c r="G345" s="93">
        <v>1200</v>
      </c>
      <c r="H345" s="22" t="s">
        <v>1746</v>
      </c>
      <c r="I345" s="23" t="s">
        <v>1746</v>
      </c>
      <c r="J345" s="23" t="s">
        <v>1746</v>
      </c>
      <c r="K345" s="23" t="s">
        <v>1746</v>
      </c>
      <c r="L345" s="94">
        <v>0</v>
      </c>
      <c r="M345" s="23" t="s">
        <v>1746</v>
      </c>
      <c r="N345" s="23" t="s">
        <v>1746</v>
      </c>
      <c r="O345" s="76" t="s">
        <v>1746</v>
      </c>
      <c r="P345" s="76" t="s">
        <v>1746</v>
      </c>
      <c r="Q345" s="76" t="s">
        <v>1746</v>
      </c>
      <c r="R345" s="15" t="s">
        <v>1746</v>
      </c>
      <c r="S345" s="94">
        <v>4.7</v>
      </c>
      <c r="T345" s="136">
        <v>8.61</v>
      </c>
      <c r="U345" s="93">
        <v>1</v>
      </c>
      <c r="V345" s="136">
        <v>4.7</v>
      </c>
      <c r="W345" s="22" t="s">
        <v>1746</v>
      </c>
      <c r="X345" s="24" t="s">
        <v>1746</v>
      </c>
      <c r="Y345" s="15">
        <v>11</v>
      </c>
      <c r="Z345" s="76" t="s">
        <v>1746</v>
      </c>
      <c r="AA345" s="25" t="s">
        <v>3299</v>
      </c>
    </row>
    <row r="346" spans="1:27" x14ac:dyDescent="0.25">
      <c r="A346" s="29">
        <v>345</v>
      </c>
      <c r="B346" s="1" t="s">
        <v>1746</v>
      </c>
      <c r="C346" s="90" t="s">
        <v>4201</v>
      </c>
      <c r="D346" s="91">
        <v>44184</v>
      </c>
      <c r="E346" s="92">
        <v>0.75</v>
      </c>
      <c r="F346" s="92">
        <v>0.91666666666666696</v>
      </c>
      <c r="G346" s="93">
        <v>1200</v>
      </c>
      <c r="H346" s="22" t="s">
        <v>1746</v>
      </c>
      <c r="I346" s="23" t="s">
        <v>1746</v>
      </c>
      <c r="J346" s="23" t="s">
        <v>1746</v>
      </c>
      <c r="K346" s="23" t="s">
        <v>1746</v>
      </c>
      <c r="L346" s="94">
        <v>0</v>
      </c>
      <c r="M346" s="23" t="s">
        <v>1746</v>
      </c>
      <c r="N346" s="23" t="s">
        <v>1746</v>
      </c>
      <c r="O346" s="76" t="s">
        <v>1746</v>
      </c>
      <c r="P346" s="76" t="s">
        <v>1746</v>
      </c>
      <c r="Q346" s="76" t="s">
        <v>1746</v>
      </c>
      <c r="R346" s="15" t="s">
        <v>1746</v>
      </c>
      <c r="S346" s="94">
        <v>0</v>
      </c>
      <c r="T346" s="136">
        <v>0</v>
      </c>
      <c r="U346" s="93">
        <v>0</v>
      </c>
      <c r="V346" s="136">
        <v>0</v>
      </c>
      <c r="W346" s="22" t="s">
        <v>1746</v>
      </c>
      <c r="X346" s="24" t="s">
        <v>1746</v>
      </c>
      <c r="Y346" s="15">
        <v>4</v>
      </c>
      <c r="Z346" s="76" t="s">
        <v>1746</v>
      </c>
      <c r="AA346" s="25" t="s">
        <v>3299</v>
      </c>
    </row>
    <row r="347" spans="1:27" x14ac:dyDescent="0.25">
      <c r="A347" s="29">
        <v>346</v>
      </c>
      <c r="B347" s="1" t="s">
        <v>1746</v>
      </c>
      <c r="C347" s="90" t="s">
        <v>3328</v>
      </c>
      <c r="D347" s="91">
        <v>44184</v>
      </c>
      <c r="E347" s="92">
        <v>0.9375</v>
      </c>
      <c r="F347" s="92">
        <v>44185.666666666701</v>
      </c>
      <c r="G347" s="93">
        <v>1200</v>
      </c>
      <c r="H347" s="22" t="s">
        <v>1746</v>
      </c>
      <c r="I347" s="23" t="s">
        <v>1746</v>
      </c>
      <c r="J347" s="23" t="s">
        <v>1746</v>
      </c>
      <c r="K347" s="23" t="s">
        <v>1746</v>
      </c>
      <c r="L347" s="94">
        <v>4.62</v>
      </c>
      <c r="M347" s="23" t="s">
        <v>1746</v>
      </c>
      <c r="N347" s="23" t="s">
        <v>1746</v>
      </c>
      <c r="O347" s="76" t="s">
        <v>1746</v>
      </c>
      <c r="P347" s="76" t="s">
        <v>1746</v>
      </c>
      <c r="Q347" s="76" t="s">
        <v>1746</v>
      </c>
      <c r="R347" s="15" t="s">
        <v>1746</v>
      </c>
      <c r="S347" s="94">
        <v>5.92</v>
      </c>
      <c r="T347" s="136">
        <v>14.2</v>
      </c>
      <c r="U347" s="93">
        <v>1</v>
      </c>
      <c r="V347" s="136">
        <v>1.2999999999999998</v>
      </c>
      <c r="W347" s="22" t="s">
        <v>1746</v>
      </c>
      <c r="X347" s="24" t="s">
        <v>1746</v>
      </c>
      <c r="Y347" s="15">
        <v>17.5</v>
      </c>
      <c r="Z347" s="76" t="s">
        <v>1746</v>
      </c>
      <c r="AA347" s="25" t="s">
        <v>3299</v>
      </c>
    </row>
    <row r="348" spans="1:27" x14ac:dyDescent="0.25">
      <c r="A348" s="29">
        <v>347</v>
      </c>
      <c r="B348" s="1" t="s">
        <v>1746</v>
      </c>
      <c r="C348" s="90" t="s">
        <v>4202</v>
      </c>
      <c r="D348" s="91">
        <v>44184</v>
      </c>
      <c r="E348" s="92">
        <v>0.91319444444444497</v>
      </c>
      <c r="F348" s="92">
        <v>44186.958333333299</v>
      </c>
      <c r="G348" s="93">
        <v>1200</v>
      </c>
      <c r="H348" s="22" t="s">
        <v>1746</v>
      </c>
      <c r="I348" s="23" t="s">
        <v>1746</v>
      </c>
      <c r="J348" s="23" t="s">
        <v>1746</v>
      </c>
      <c r="K348" s="23" t="s">
        <v>1746</v>
      </c>
      <c r="L348" s="94">
        <v>0</v>
      </c>
      <c r="M348" s="23" t="s">
        <v>1746</v>
      </c>
      <c r="N348" s="23" t="s">
        <v>1746</v>
      </c>
      <c r="O348" s="76" t="s">
        <v>1746</v>
      </c>
      <c r="P348" s="76" t="s">
        <v>1746</v>
      </c>
      <c r="Q348" s="76" t="s">
        <v>1746</v>
      </c>
      <c r="R348" s="15" t="s">
        <v>1746</v>
      </c>
      <c r="S348" s="94">
        <v>2.17</v>
      </c>
      <c r="T348" s="136">
        <v>64.069999999999993</v>
      </c>
      <c r="U348" s="93">
        <v>2</v>
      </c>
      <c r="V348" s="136">
        <v>4.34</v>
      </c>
      <c r="W348" s="22" t="s">
        <v>1746</v>
      </c>
      <c r="X348" s="24" t="s">
        <v>1746</v>
      </c>
      <c r="Y348" s="15">
        <v>49</v>
      </c>
      <c r="Z348" s="76" t="s">
        <v>1746</v>
      </c>
      <c r="AA348" s="25" t="s">
        <v>3299</v>
      </c>
    </row>
    <row r="349" spans="1:27" x14ac:dyDescent="0.25">
      <c r="A349" s="29">
        <v>348</v>
      </c>
      <c r="B349" s="1" t="s">
        <v>1746</v>
      </c>
      <c r="C349" s="90" t="s">
        <v>4201</v>
      </c>
      <c r="D349" s="91">
        <v>44185</v>
      </c>
      <c r="E349" s="92">
        <v>0.68055555555555503</v>
      </c>
      <c r="F349" s="92">
        <v>0.80555555555555503</v>
      </c>
      <c r="G349" s="93">
        <v>1200</v>
      </c>
      <c r="H349" s="22" t="s">
        <v>1746</v>
      </c>
      <c r="I349" s="23" t="s">
        <v>1746</v>
      </c>
      <c r="J349" s="23" t="s">
        <v>1746</v>
      </c>
      <c r="K349" s="23" t="s">
        <v>1746</v>
      </c>
      <c r="L349" s="94">
        <v>9.1300000000000008</v>
      </c>
      <c r="M349" s="23" t="s">
        <v>1746</v>
      </c>
      <c r="N349" s="23" t="s">
        <v>1746</v>
      </c>
      <c r="O349" s="76" t="s">
        <v>1746</v>
      </c>
      <c r="P349" s="76" t="s">
        <v>1746</v>
      </c>
      <c r="Q349" s="76" t="s">
        <v>1746</v>
      </c>
      <c r="R349" s="15" t="s">
        <v>1746</v>
      </c>
      <c r="S349" s="94">
        <v>0</v>
      </c>
      <c r="T349" s="136">
        <v>0.47</v>
      </c>
      <c r="U349" s="93">
        <v>0</v>
      </c>
      <c r="V349" s="136">
        <v>0</v>
      </c>
      <c r="W349" s="22" t="s">
        <v>1746</v>
      </c>
      <c r="X349" s="24" t="s">
        <v>1746</v>
      </c>
      <c r="Y349" s="15">
        <v>3</v>
      </c>
      <c r="Z349" s="76" t="s">
        <v>1746</v>
      </c>
      <c r="AA349" s="25" t="s">
        <v>3299</v>
      </c>
    </row>
    <row r="350" spans="1:27" x14ac:dyDescent="0.25">
      <c r="A350" s="29">
        <v>349</v>
      </c>
      <c r="B350" s="1" t="s">
        <v>1746</v>
      </c>
      <c r="C350" s="90" t="s">
        <v>4200</v>
      </c>
      <c r="D350" s="91">
        <v>44185</v>
      </c>
      <c r="E350" s="92">
        <v>0.80555555555555503</v>
      </c>
      <c r="F350" s="92">
        <v>44188.847222222197</v>
      </c>
      <c r="G350" s="93">
        <v>1200</v>
      </c>
      <c r="H350" s="22" t="s">
        <v>1746</v>
      </c>
      <c r="I350" s="23" t="s">
        <v>1746</v>
      </c>
      <c r="J350" s="23" t="s">
        <v>1746</v>
      </c>
      <c r="K350" s="23" t="s">
        <v>1746</v>
      </c>
      <c r="L350" s="94">
        <v>0</v>
      </c>
      <c r="M350" s="23" t="s">
        <v>1746</v>
      </c>
      <c r="N350" s="23" t="s">
        <v>1746</v>
      </c>
      <c r="O350" s="76" t="s">
        <v>1746</v>
      </c>
      <c r="P350" s="76" t="s">
        <v>1746</v>
      </c>
      <c r="Q350" s="76" t="s">
        <v>1746</v>
      </c>
      <c r="R350" s="15" t="s">
        <v>1746</v>
      </c>
      <c r="S350" s="94">
        <v>4.75</v>
      </c>
      <c r="T350" s="136">
        <v>63</v>
      </c>
      <c r="U350" s="93">
        <v>3</v>
      </c>
      <c r="V350" s="136">
        <v>14.25</v>
      </c>
      <c r="W350" s="22" t="s">
        <v>1746</v>
      </c>
      <c r="X350" s="24" t="s">
        <v>1746</v>
      </c>
      <c r="Y350" s="15">
        <v>73</v>
      </c>
      <c r="Z350" s="76" t="s">
        <v>1746</v>
      </c>
      <c r="AA350" s="25" t="s">
        <v>3299</v>
      </c>
    </row>
    <row r="351" spans="1:27" x14ac:dyDescent="0.25">
      <c r="A351" s="29">
        <v>350</v>
      </c>
      <c r="B351" s="1" t="s">
        <v>1746</v>
      </c>
      <c r="C351" s="90" t="s">
        <v>4203</v>
      </c>
      <c r="D351" s="91">
        <v>44187</v>
      </c>
      <c r="E351" s="92">
        <v>0.4375</v>
      </c>
      <c r="F351" s="92">
        <v>44188.40625</v>
      </c>
      <c r="G351" s="93">
        <v>1200</v>
      </c>
      <c r="H351" s="22" t="s">
        <v>1746</v>
      </c>
      <c r="I351" s="23" t="s">
        <v>1746</v>
      </c>
      <c r="J351" s="23" t="s">
        <v>1746</v>
      </c>
      <c r="K351" s="23" t="s">
        <v>1746</v>
      </c>
      <c r="L351" s="94">
        <v>0.35</v>
      </c>
      <c r="M351" s="23" t="s">
        <v>1746</v>
      </c>
      <c r="N351" s="23" t="s">
        <v>1746</v>
      </c>
      <c r="O351" s="76" t="s">
        <v>1746</v>
      </c>
      <c r="P351" s="76" t="s">
        <v>1746</v>
      </c>
      <c r="Q351" s="76" t="s">
        <v>1746</v>
      </c>
      <c r="R351" s="15" t="s">
        <v>1746</v>
      </c>
      <c r="S351" s="94">
        <v>2.46</v>
      </c>
      <c r="T351" s="136">
        <v>6.37</v>
      </c>
      <c r="U351" s="93">
        <v>1</v>
      </c>
      <c r="V351" s="136">
        <v>2.11</v>
      </c>
      <c r="W351" s="22" t="s">
        <v>1746</v>
      </c>
      <c r="X351" s="24" t="s">
        <v>1746</v>
      </c>
      <c r="Y351" s="15">
        <v>23.25</v>
      </c>
      <c r="Z351" s="76" t="s">
        <v>1746</v>
      </c>
      <c r="AA351" s="25" t="s">
        <v>3485</v>
      </c>
    </row>
    <row r="352" spans="1:27" x14ac:dyDescent="0.25">
      <c r="A352" s="29">
        <v>351</v>
      </c>
      <c r="B352" s="1" t="s">
        <v>1746</v>
      </c>
      <c r="C352" s="90" t="s">
        <v>4202</v>
      </c>
      <c r="D352" s="91">
        <v>44188</v>
      </c>
      <c r="E352" s="92">
        <v>0.40625</v>
      </c>
      <c r="F352" s="92">
        <v>0.77083333333333304</v>
      </c>
      <c r="G352" s="93">
        <v>1200</v>
      </c>
      <c r="H352" s="22" t="s">
        <v>1746</v>
      </c>
      <c r="I352" s="23" t="s">
        <v>1746</v>
      </c>
      <c r="J352" s="23" t="s">
        <v>1746</v>
      </c>
      <c r="K352" s="23" t="s">
        <v>1746</v>
      </c>
      <c r="L352" s="94">
        <v>0</v>
      </c>
      <c r="M352" s="23" t="s">
        <v>1746</v>
      </c>
      <c r="N352" s="23" t="s">
        <v>1746</v>
      </c>
      <c r="O352" s="76" t="s">
        <v>1746</v>
      </c>
      <c r="P352" s="76" t="s">
        <v>1746</v>
      </c>
      <c r="Q352" s="76" t="s">
        <v>1746</v>
      </c>
      <c r="R352" s="15" t="s">
        <v>1746</v>
      </c>
      <c r="S352" s="94">
        <v>0.9</v>
      </c>
      <c r="T352" s="136">
        <v>6.37</v>
      </c>
      <c r="U352" s="93">
        <v>1</v>
      </c>
      <c r="V352" s="136">
        <v>0.9</v>
      </c>
      <c r="W352" s="22" t="s">
        <v>1746</v>
      </c>
      <c r="X352" s="24" t="s">
        <v>1746</v>
      </c>
      <c r="Y352" s="15">
        <v>8.75</v>
      </c>
      <c r="Z352" s="76" t="s">
        <v>1746</v>
      </c>
      <c r="AA352" s="25" t="s">
        <v>3484</v>
      </c>
    </row>
    <row r="353" spans="1:27" x14ac:dyDescent="0.25">
      <c r="A353" s="29">
        <v>352</v>
      </c>
      <c r="B353" s="1" t="s">
        <v>1746</v>
      </c>
      <c r="C353" s="90" t="s">
        <v>4201</v>
      </c>
      <c r="D353" s="91">
        <v>44189</v>
      </c>
      <c r="E353" s="92">
        <v>0.97222222222222199</v>
      </c>
      <c r="F353" s="92">
        <v>9.0277777777777804E-2</v>
      </c>
      <c r="G353" s="93">
        <v>1200</v>
      </c>
      <c r="H353" s="22" t="s">
        <v>1746</v>
      </c>
      <c r="I353" s="23" t="s">
        <v>1746</v>
      </c>
      <c r="J353" s="23" t="s">
        <v>1746</v>
      </c>
      <c r="K353" s="23" t="s">
        <v>1746</v>
      </c>
      <c r="L353" s="94">
        <v>0</v>
      </c>
      <c r="M353" s="23" t="s">
        <v>1746</v>
      </c>
      <c r="N353" s="23" t="s">
        <v>1746</v>
      </c>
      <c r="O353" s="76" t="s">
        <v>1746</v>
      </c>
      <c r="P353" s="76" t="s">
        <v>1746</v>
      </c>
      <c r="Q353" s="76" t="s">
        <v>1746</v>
      </c>
      <c r="R353" s="15" t="s">
        <v>1746</v>
      </c>
      <c r="S353" s="94">
        <v>0</v>
      </c>
      <c r="T353" s="136">
        <v>0</v>
      </c>
      <c r="U353" s="93">
        <v>0</v>
      </c>
      <c r="V353" s="136">
        <v>0</v>
      </c>
      <c r="W353" s="22" t="s">
        <v>1746</v>
      </c>
      <c r="X353" s="24" t="s">
        <v>1746</v>
      </c>
      <c r="Y353" s="15">
        <v>2.5</v>
      </c>
      <c r="Z353" s="76" t="s">
        <v>1746</v>
      </c>
      <c r="AA353" s="25" t="s">
        <v>3483</v>
      </c>
    </row>
    <row r="354" spans="1:27" x14ac:dyDescent="0.25">
      <c r="A354" s="29">
        <v>353</v>
      </c>
      <c r="B354" s="1" t="s">
        <v>1746</v>
      </c>
      <c r="C354" s="90" t="s">
        <v>4202</v>
      </c>
      <c r="D354" s="91">
        <v>44189</v>
      </c>
      <c r="E354" s="92">
        <v>0.55208333333333304</v>
      </c>
      <c r="F354" s="92">
        <v>0.88541666666666696</v>
      </c>
      <c r="G354" s="93">
        <v>1200</v>
      </c>
      <c r="H354" s="22" t="s">
        <v>1746</v>
      </c>
      <c r="I354" s="23" t="s">
        <v>1746</v>
      </c>
      <c r="J354" s="23" t="s">
        <v>1746</v>
      </c>
      <c r="K354" s="23" t="s">
        <v>1746</v>
      </c>
      <c r="L354" s="94">
        <v>0</v>
      </c>
      <c r="M354" s="23" t="s">
        <v>1746</v>
      </c>
      <c r="N354" s="23" t="s">
        <v>1746</v>
      </c>
      <c r="O354" s="76" t="s">
        <v>1746</v>
      </c>
      <c r="P354" s="76" t="s">
        <v>1746</v>
      </c>
      <c r="Q354" s="76" t="s">
        <v>1746</v>
      </c>
      <c r="R354" s="15" t="s">
        <v>1746</v>
      </c>
      <c r="S354" s="94">
        <v>1.2</v>
      </c>
      <c r="T354" s="136">
        <v>4.3</v>
      </c>
      <c r="U354" s="93">
        <v>2</v>
      </c>
      <c r="V354" s="136">
        <v>2.4</v>
      </c>
      <c r="W354" s="22" t="s">
        <v>1746</v>
      </c>
      <c r="X354" s="24" t="s">
        <v>1746</v>
      </c>
      <c r="Y354" s="15">
        <v>8</v>
      </c>
      <c r="Z354" s="76" t="s">
        <v>1746</v>
      </c>
      <c r="AA354" s="25" t="s">
        <v>3482</v>
      </c>
    </row>
    <row r="355" spans="1:27" x14ac:dyDescent="0.25">
      <c r="A355" s="29">
        <v>354</v>
      </c>
      <c r="B355" s="1" t="s">
        <v>1746</v>
      </c>
      <c r="C355" s="90" t="s">
        <v>4200</v>
      </c>
      <c r="D355" s="91">
        <v>44189</v>
      </c>
      <c r="E355" s="92">
        <v>0.41666666666666702</v>
      </c>
      <c r="F355" s="92">
        <v>0.9375</v>
      </c>
      <c r="G355" s="93">
        <v>1200</v>
      </c>
      <c r="H355" s="22" t="s">
        <v>1746</v>
      </c>
      <c r="I355" s="23" t="s">
        <v>1746</v>
      </c>
      <c r="J355" s="23" t="s">
        <v>1746</v>
      </c>
      <c r="K355" s="23" t="s">
        <v>1746</v>
      </c>
      <c r="L355" s="94">
        <v>0</v>
      </c>
      <c r="M355" s="23" t="s">
        <v>1746</v>
      </c>
      <c r="N355" s="23" t="s">
        <v>1746</v>
      </c>
      <c r="O355" s="76" t="s">
        <v>1746</v>
      </c>
      <c r="P355" s="76" t="s">
        <v>1746</v>
      </c>
      <c r="Q355" s="76" t="s">
        <v>1746</v>
      </c>
      <c r="R355" s="15" t="s">
        <v>1746</v>
      </c>
      <c r="S355" s="94">
        <v>1.1599999999999999</v>
      </c>
      <c r="T355" s="136">
        <v>7.6</v>
      </c>
      <c r="U355" s="93">
        <v>1</v>
      </c>
      <c r="V355" s="136">
        <v>1.1599999999999999</v>
      </c>
      <c r="W355" s="22" t="s">
        <v>1746</v>
      </c>
      <c r="X355" s="24" t="s">
        <v>1746</v>
      </c>
      <c r="Y355" s="15">
        <v>12.5</v>
      </c>
      <c r="Z355" s="76" t="s">
        <v>1746</v>
      </c>
      <c r="AA355" s="25" t="s">
        <v>3299</v>
      </c>
    </row>
    <row r="356" spans="1:27" x14ac:dyDescent="0.25">
      <c r="A356" s="29">
        <v>355</v>
      </c>
      <c r="B356" s="1" t="s">
        <v>1746</v>
      </c>
      <c r="C356" s="90" t="s">
        <v>2305</v>
      </c>
      <c r="D356" s="91">
        <v>44189</v>
      </c>
      <c r="E356" s="92">
        <v>0.97222222222222199</v>
      </c>
      <c r="F356" s="92">
        <v>9.0277777777777804E-2</v>
      </c>
      <c r="G356" s="93">
        <v>1200</v>
      </c>
      <c r="H356" s="22" t="s">
        <v>1746</v>
      </c>
      <c r="I356" s="23" t="s">
        <v>1746</v>
      </c>
      <c r="J356" s="23" t="s">
        <v>1746</v>
      </c>
      <c r="K356" s="23" t="s">
        <v>1746</v>
      </c>
      <c r="L356" s="94">
        <v>0</v>
      </c>
      <c r="M356" s="23" t="s">
        <v>1746</v>
      </c>
      <c r="N356" s="23" t="s">
        <v>1746</v>
      </c>
      <c r="O356" s="76" t="s">
        <v>1746</v>
      </c>
      <c r="P356" s="76" t="s">
        <v>1746</v>
      </c>
      <c r="Q356" s="76" t="s">
        <v>1746</v>
      </c>
      <c r="R356" s="15" t="s">
        <v>1746</v>
      </c>
      <c r="S356" s="94">
        <v>0</v>
      </c>
      <c r="T356" s="136">
        <v>0</v>
      </c>
      <c r="U356" s="93">
        <v>0</v>
      </c>
      <c r="V356" s="136">
        <v>0</v>
      </c>
      <c r="W356" s="22" t="s">
        <v>1746</v>
      </c>
      <c r="X356" s="24" t="s">
        <v>1746</v>
      </c>
      <c r="Y356" s="15">
        <v>2.83</v>
      </c>
      <c r="Z356" s="76" t="s">
        <v>1746</v>
      </c>
      <c r="AA356" s="25" t="s">
        <v>3481</v>
      </c>
    </row>
    <row r="357" spans="1:27" x14ac:dyDescent="0.25">
      <c r="A357" s="29">
        <v>356</v>
      </c>
      <c r="B357" s="1" t="s">
        <v>1746</v>
      </c>
      <c r="C357" s="90" t="s">
        <v>3211</v>
      </c>
      <c r="D357" s="91">
        <v>44190</v>
      </c>
      <c r="E357" s="92">
        <v>0.45833333333333298</v>
      </c>
      <c r="F357" s="92">
        <v>0.875</v>
      </c>
      <c r="G357" s="93">
        <v>1200</v>
      </c>
      <c r="H357" s="22" t="s">
        <v>1746</v>
      </c>
      <c r="I357" s="23" t="s">
        <v>1746</v>
      </c>
      <c r="J357" s="23" t="s">
        <v>1746</v>
      </c>
      <c r="K357" s="23" t="s">
        <v>1746</v>
      </c>
      <c r="L357" s="94">
        <v>0</v>
      </c>
      <c r="M357" s="23" t="s">
        <v>1746</v>
      </c>
      <c r="N357" s="23" t="s">
        <v>1746</v>
      </c>
      <c r="O357" s="76" t="s">
        <v>1746</v>
      </c>
      <c r="P357" s="76" t="s">
        <v>1746</v>
      </c>
      <c r="Q357" s="76" t="s">
        <v>1746</v>
      </c>
      <c r="R357" s="15" t="s">
        <v>1746</v>
      </c>
      <c r="S357" s="94">
        <v>1.73</v>
      </c>
      <c r="T357" s="136">
        <v>3.3</v>
      </c>
      <c r="U357" s="93">
        <v>1</v>
      </c>
      <c r="V357" s="136">
        <v>1.73</v>
      </c>
      <c r="W357" s="22" t="s">
        <v>1746</v>
      </c>
      <c r="X357" s="24" t="s">
        <v>1746</v>
      </c>
      <c r="Y357" s="15">
        <v>10</v>
      </c>
      <c r="Z357" s="76" t="s">
        <v>1746</v>
      </c>
      <c r="AA357" s="25" t="s">
        <v>3480</v>
      </c>
    </row>
    <row r="358" spans="1:27" x14ac:dyDescent="0.25">
      <c r="A358" s="29">
        <v>357</v>
      </c>
      <c r="B358" s="1" t="s">
        <v>1746</v>
      </c>
      <c r="C358" s="90" t="s">
        <v>1739</v>
      </c>
      <c r="D358" s="91">
        <v>44191</v>
      </c>
      <c r="E358" s="92">
        <v>0.36805555555555602</v>
      </c>
      <c r="F358" s="92">
        <v>0.86805555555555503</v>
      </c>
      <c r="G358" s="93">
        <v>1200</v>
      </c>
      <c r="H358" s="22" t="s">
        <v>1746</v>
      </c>
      <c r="I358" s="23" t="s">
        <v>1746</v>
      </c>
      <c r="J358" s="23" t="s">
        <v>1746</v>
      </c>
      <c r="K358" s="23" t="s">
        <v>1746</v>
      </c>
      <c r="L358" s="94">
        <v>0</v>
      </c>
      <c r="M358" s="23" t="s">
        <v>1746</v>
      </c>
      <c r="N358" s="23" t="s">
        <v>1746</v>
      </c>
      <c r="O358" s="76" t="s">
        <v>1746</v>
      </c>
      <c r="P358" s="76" t="s">
        <v>1746</v>
      </c>
      <c r="Q358" s="76" t="s">
        <v>1746</v>
      </c>
      <c r="R358" s="15" t="s">
        <v>1746</v>
      </c>
      <c r="S358" s="94">
        <v>2.75</v>
      </c>
      <c r="T358" s="136">
        <v>4.3099999999999996</v>
      </c>
      <c r="U358" s="93">
        <v>1</v>
      </c>
      <c r="V358" s="136">
        <v>2.75</v>
      </c>
      <c r="W358" s="22" t="s">
        <v>1746</v>
      </c>
      <c r="X358" s="24" t="s">
        <v>1746</v>
      </c>
      <c r="Y358" s="15">
        <v>12</v>
      </c>
      <c r="Z358" s="76" t="s">
        <v>1746</v>
      </c>
      <c r="AA358" s="25" t="s">
        <v>3299</v>
      </c>
    </row>
    <row r="359" spans="1:27" x14ac:dyDescent="0.25">
      <c r="A359" s="29">
        <v>358</v>
      </c>
      <c r="B359" s="1" t="s">
        <v>1746</v>
      </c>
      <c r="C359" s="90" t="s">
        <v>1858</v>
      </c>
      <c r="D359" s="91">
        <v>44192</v>
      </c>
      <c r="E359" s="92">
        <v>0.45833333333333298</v>
      </c>
      <c r="F359" s="92">
        <v>0.875</v>
      </c>
      <c r="G359" s="93">
        <v>1200</v>
      </c>
      <c r="H359" s="22" t="s">
        <v>1746</v>
      </c>
      <c r="I359" s="23" t="s">
        <v>1746</v>
      </c>
      <c r="J359" s="23" t="s">
        <v>1746</v>
      </c>
      <c r="K359" s="23" t="s">
        <v>1746</v>
      </c>
      <c r="L359" s="94">
        <v>0</v>
      </c>
      <c r="M359" s="23" t="s">
        <v>1746</v>
      </c>
      <c r="N359" s="23" t="s">
        <v>1746</v>
      </c>
      <c r="O359" s="76" t="s">
        <v>1746</v>
      </c>
      <c r="P359" s="76" t="s">
        <v>1746</v>
      </c>
      <c r="Q359" s="76" t="s">
        <v>1746</v>
      </c>
      <c r="R359" s="15" t="s">
        <v>1746</v>
      </c>
      <c r="S359" s="94">
        <v>1.36</v>
      </c>
      <c r="T359" s="136">
        <v>5.46</v>
      </c>
      <c r="U359" s="93">
        <v>1</v>
      </c>
      <c r="V359" s="136">
        <v>1.36</v>
      </c>
      <c r="W359" s="22" t="s">
        <v>1746</v>
      </c>
      <c r="X359" s="24" t="s">
        <v>1746</v>
      </c>
      <c r="Y359" s="15">
        <v>10</v>
      </c>
      <c r="Z359" s="76" t="s">
        <v>1746</v>
      </c>
      <c r="AA359" s="25" t="s">
        <v>3479</v>
      </c>
    </row>
    <row r="360" spans="1:27" x14ac:dyDescent="0.25">
      <c r="A360" s="29">
        <v>359</v>
      </c>
      <c r="B360" s="1" t="s">
        <v>1746</v>
      </c>
      <c r="C360" s="90" t="s">
        <v>1739</v>
      </c>
      <c r="D360" s="91">
        <v>44193</v>
      </c>
      <c r="E360" s="92">
        <v>0.35416666666666702</v>
      </c>
      <c r="F360" s="92">
        <v>0.89583333333333304</v>
      </c>
      <c r="G360" s="93">
        <v>1200</v>
      </c>
      <c r="H360" s="22" t="s">
        <v>1746</v>
      </c>
      <c r="I360" s="23" t="s">
        <v>1746</v>
      </c>
      <c r="J360" s="23" t="s">
        <v>1746</v>
      </c>
      <c r="K360" s="23" t="s">
        <v>1746</v>
      </c>
      <c r="L360" s="94">
        <v>0</v>
      </c>
      <c r="M360" s="23" t="s">
        <v>1746</v>
      </c>
      <c r="N360" s="23" t="s">
        <v>1746</v>
      </c>
      <c r="O360" s="76" t="s">
        <v>1746</v>
      </c>
      <c r="P360" s="76" t="s">
        <v>1746</v>
      </c>
      <c r="Q360" s="76" t="s">
        <v>1746</v>
      </c>
      <c r="R360" s="15" t="s">
        <v>1746</v>
      </c>
      <c r="S360" s="94">
        <v>2.71</v>
      </c>
      <c r="T360" s="136">
        <v>4.68</v>
      </c>
      <c r="U360" s="93">
        <v>1</v>
      </c>
      <c r="V360" s="136">
        <v>2.71</v>
      </c>
      <c r="W360" s="22" t="s">
        <v>1746</v>
      </c>
      <c r="X360" s="24" t="s">
        <v>1746</v>
      </c>
      <c r="Y360" s="15">
        <v>13</v>
      </c>
      <c r="Z360" s="76" t="s">
        <v>1746</v>
      </c>
      <c r="AA360" s="25" t="s">
        <v>3478</v>
      </c>
    </row>
    <row r="361" spans="1:27" x14ac:dyDescent="0.25">
      <c r="A361" s="29">
        <v>360</v>
      </c>
      <c r="B361" s="1" t="s">
        <v>1746</v>
      </c>
      <c r="C361" s="90" t="s">
        <v>1858</v>
      </c>
      <c r="D361" s="91">
        <v>44194</v>
      </c>
      <c r="E361" s="92">
        <v>0.35416666666666702</v>
      </c>
      <c r="F361" s="92">
        <v>0.77083333333333304</v>
      </c>
      <c r="G361" s="93">
        <v>1200</v>
      </c>
      <c r="H361" s="22" t="s">
        <v>1746</v>
      </c>
      <c r="I361" s="23" t="s">
        <v>1746</v>
      </c>
      <c r="J361" s="23" t="s">
        <v>1746</v>
      </c>
      <c r="K361" s="23" t="s">
        <v>1746</v>
      </c>
      <c r="L361" s="94">
        <v>0</v>
      </c>
      <c r="M361" s="23" t="s">
        <v>1746</v>
      </c>
      <c r="N361" s="23" t="s">
        <v>1746</v>
      </c>
      <c r="O361" s="76" t="s">
        <v>1746</v>
      </c>
      <c r="P361" s="76" t="s">
        <v>1746</v>
      </c>
      <c r="Q361" s="76" t="s">
        <v>1746</v>
      </c>
      <c r="R361" s="15" t="s">
        <v>1746</v>
      </c>
      <c r="S361" s="94">
        <v>1.92</v>
      </c>
      <c r="T361" s="136">
        <v>6.09</v>
      </c>
      <c r="U361" s="93">
        <v>1</v>
      </c>
      <c r="V361" s="136">
        <v>1.92</v>
      </c>
      <c r="W361" s="22" t="s">
        <v>1746</v>
      </c>
      <c r="X361" s="24" t="s">
        <v>1746</v>
      </c>
      <c r="Y361" s="15">
        <v>10</v>
      </c>
      <c r="Z361" s="76" t="s">
        <v>1746</v>
      </c>
      <c r="AA361" s="25" t="s">
        <v>3477</v>
      </c>
    </row>
    <row r="362" spans="1:27" x14ac:dyDescent="0.25">
      <c r="A362" s="29">
        <v>361</v>
      </c>
      <c r="B362" s="1" t="s">
        <v>1746</v>
      </c>
      <c r="C362" s="90" t="s">
        <v>1739</v>
      </c>
      <c r="D362" s="91">
        <v>44195</v>
      </c>
      <c r="E362" s="92">
        <v>0.28819444444444398</v>
      </c>
      <c r="F362" s="92">
        <v>0.91319444444444497</v>
      </c>
      <c r="G362" s="93">
        <v>1200</v>
      </c>
      <c r="H362" s="22" t="s">
        <v>1746</v>
      </c>
      <c r="I362" s="23" t="s">
        <v>1746</v>
      </c>
      <c r="J362" s="23" t="s">
        <v>1746</v>
      </c>
      <c r="K362" s="23" t="s">
        <v>1746</v>
      </c>
      <c r="L362" s="94">
        <v>0.43</v>
      </c>
      <c r="M362" s="23" t="s">
        <v>1746</v>
      </c>
      <c r="N362" s="23" t="s">
        <v>1746</v>
      </c>
      <c r="O362" s="76" t="s">
        <v>1746</v>
      </c>
      <c r="P362" s="76" t="s">
        <v>1746</v>
      </c>
      <c r="Q362" s="76" t="s">
        <v>1746</v>
      </c>
      <c r="R362" s="15" t="s">
        <v>1746</v>
      </c>
      <c r="S362" s="94">
        <v>2.46</v>
      </c>
      <c r="T362" s="136">
        <v>5.68</v>
      </c>
      <c r="U362" s="93">
        <v>1</v>
      </c>
      <c r="V362" s="136">
        <v>2.0299999999999998</v>
      </c>
      <c r="W362" s="22" t="s">
        <v>1746</v>
      </c>
      <c r="X362" s="24" t="s">
        <v>1746</v>
      </c>
      <c r="Y362" s="15">
        <v>15</v>
      </c>
      <c r="Z362" s="76" t="s">
        <v>1746</v>
      </c>
      <c r="AA362" s="25" t="s">
        <v>3476</v>
      </c>
    </row>
    <row r="363" spans="1:27" x14ac:dyDescent="0.25">
      <c r="A363" s="29">
        <v>362</v>
      </c>
      <c r="B363" s="1" t="s">
        <v>1746</v>
      </c>
      <c r="C363" s="90" t="s">
        <v>1858</v>
      </c>
      <c r="D363" s="91">
        <v>44196</v>
      </c>
      <c r="E363" s="92">
        <v>0.375</v>
      </c>
      <c r="F363" s="92">
        <v>0.83333333333333304</v>
      </c>
      <c r="G363" s="93">
        <v>1200</v>
      </c>
      <c r="H363" s="22" t="s">
        <v>1746</v>
      </c>
      <c r="I363" s="23" t="s">
        <v>1746</v>
      </c>
      <c r="J363" s="23" t="s">
        <v>1746</v>
      </c>
      <c r="K363" s="23" t="s">
        <v>1746</v>
      </c>
      <c r="L363" s="94">
        <v>2.2400000000000002</v>
      </c>
      <c r="M363" s="23" t="s">
        <v>1746</v>
      </c>
      <c r="N363" s="23" t="s">
        <v>1746</v>
      </c>
      <c r="O363" s="76" t="s">
        <v>1746</v>
      </c>
      <c r="P363" s="76" t="s">
        <v>1746</v>
      </c>
      <c r="Q363" s="76" t="s">
        <v>1746</v>
      </c>
      <c r="R363" s="15" t="s">
        <v>1746</v>
      </c>
      <c r="S363" s="94">
        <v>2.82</v>
      </c>
      <c r="T363" s="136">
        <v>6.14</v>
      </c>
      <c r="U363" s="93">
        <v>2</v>
      </c>
      <c r="V363" s="136">
        <v>1.1599999999999993</v>
      </c>
      <c r="W363" s="22" t="s">
        <v>1746</v>
      </c>
      <c r="X363" s="24" t="s">
        <v>1746</v>
      </c>
      <c r="Y363" s="15">
        <v>11</v>
      </c>
      <c r="Z363" s="76" t="s">
        <v>1746</v>
      </c>
      <c r="AA363" s="25" t="s">
        <v>3475</v>
      </c>
    </row>
    <row r="364" spans="1:27" x14ac:dyDescent="0.25">
      <c r="A364" s="29">
        <v>363</v>
      </c>
      <c r="B364" s="1" t="s">
        <v>1746</v>
      </c>
      <c r="C364" s="90" t="s">
        <v>2313</v>
      </c>
      <c r="D364" s="91">
        <v>44197</v>
      </c>
      <c r="E364" s="92" t="s">
        <v>3327</v>
      </c>
      <c r="F364" s="92">
        <v>0.375</v>
      </c>
      <c r="G364" s="93">
        <v>1200</v>
      </c>
      <c r="H364" s="22" t="s">
        <v>1746</v>
      </c>
      <c r="I364" s="23" t="s">
        <v>1746</v>
      </c>
      <c r="J364" s="23" t="s">
        <v>1746</v>
      </c>
      <c r="K364" s="23" t="s">
        <v>1746</v>
      </c>
      <c r="L364" s="94">
        <v>0.43</v>
      </c>
      <c r="M364" s="23" t="s">
        <v>1746</v>
      </c>
      <c r="N364" s="23" t="s">
        <v>1746</v>
      </c>
      <c r="O364" s="76" t="s">
        <v>1746</v>
      </c>
      <c r="P364" s="76" t="s">
        <v>1746</v>
      </c>
      <c r="Q364" s="76" t="s">
        <v>1746</v>
      </c>
      <c r="R364" s="15" t="s">
        <v>1746</v>
      </c>
      <c r="S364" s="94">
        <v>2.1</v>
      </c>
      <c r="T364" s="136">
        <v>60.8</v>
      </c>
      <c r="U364" s="93">
        <v>1</v>
      </c>
      <c r="V364" s="136">
        <v>1.6700000000000002</v>
      </c>
      <c r="W364" s="22" t="s">
        <v>1746</v>
      </c>
      <c r="X364" s="24" t="s">
        <v>1746</v>
      </c>
      <c r="Y364" s="15">
        <v>182</v>
      </c>
      <c r="Z364" s="76" t="s">
        <v>1746</v>
      </c>
      <c r="AA364" s="25" t="s">
        <v>3474</v>
      </c>
    </row>
    <row r="365" spans="1:27" x14ac:dyDescent="0.25">
      <c r="A365" s="29">
        <v>364</v>
      </c>
      <c r="B365" s="1" t="s">
        <v>1746</v>
      </c>
      <c r="C365" s="90" t="s">
        <v>2313</v>
      </c>
      <c r="D365" s="91">
        <v>44197</v>
      </c>
      <c r="E365" s="92">
        <v>0</v>
      </c>
      <c r="F365" s="92">
        <v>0.8125</v>
      </c>
      <c r="G365" s="93">
        <v>1200</v>
      </c>
      <c r="H365" s="22" t="s">
        <v>1746</v>
      </c>
      <c r="I365" s="23" t="s">
        <v>1746</v>
      </c>
      <c r="J365" s="23" t="s">
        <v>1746</v>
      </c>
      <c r="K365" s="23" t="s">
        <v>1746</v>
      </c>
      <c r="L365" s="94">
        <v>0.43</v>
      </c>
      <c r="M365" s="23" t="s">
        <v>1746</v>
      </c>
      <c r="N365" s="23" t="s">
        <v>1746</v>
      </c>
      <c r="O365" s="76" t="s">
        <v>1746</v>
      </c>
      <c r="P365" s="76" t="s">
        <v>1746</v>
      </c>
      <c r="Q365" s="76" t="s">
        <v>1746</v>
      </c>
      <c r="R365" s="15" t="s">
        <v>1746</v>
      </c>
      <c r="S365" s="94">
        <v>0.94</v>
      </c>
      <c r="T365" s="136">
        <v>5.67</v>
      </c>
      <c r="U365" s="93">
        <v>1</v>
      </c>
      <c r="V365" s="136">
        <v>0.51</v>
      </c>
      <c r="W365" s="22" t="s">
        <v>1746</v>
      </c>
      <c r="X365" s="24" t="s">
        <v>1746</v>
      </c>
      <c r="Y365" s="15">
        <v>17</v>
      </c>
      <c r="Z365" s="76" t="s">
        <v>1746</v>
      </c>
      <c r="AA365" s="25" t="s">
        <v>3473</v>
      </c>
    </row>
    <row r="366" spans="1:27" x14ac:dyDescent="0.25">
      <c r="A366" s="29">
        <v>365</v>
      </c>
      <c r="B366" s="1" t="s">
        <v>1746</v>
      </c>
      <c r="C366" s="90" t="s">
        <v>2313</v>
      </c>
      <c r="D366" s="91">
        <v>44198</v>
      </c>
      <c r="E366" s="92">
        <v>0.30208333333333298</v>
      </c>
      <c r="F366" s="92">
        <v>0.71875</v>
      </c>
      <c r="G366" s="93">
        <v>1200</v>
      </c>
      <c r="H366" s="22" t="s">
        <v>1746</v>
      </c>
      <c r="I366" s="23" t="s">
        <v>1746</v>
      </c>
      <c r="J366" s="23" t="s">
        <v>1746</v>
      </c>
      <c r="K366" s="23" t="s">
        <v>1746</v>
      </c>
      <c r="L366" s="94">
        <v>0</v>
      </c>
      <c r="M366" s="23" t="s">
        <v>1746</v>
      </c>
      <c r="N366" s="23" t="s">
        <v>1746</v>
      </c>
      <c r="O366" s="76" t="s">
        <v>1746</v>
      </c>
      <c r="P366" s="76" t="s">
        <v>1746</v>
      </c>
      <c r="Q366" s="76" t="s">
        <v>1746</v>
      </c>
      <c r="R366" s="15" t="s">
        <v>1746</v>
      </c>
      <c r="S366" s="94">
        <v>0.5</v>
      </c>
      <c r="T366" s="136">
        <v>9.8699999999999992</v>
      </c>
      <c r="U366" s="93">
        <v>1</v>
      </c>
      <c r="V366" s="136">
        <v>0.5</v>
      </c>
      <c r="W366" s="22" t="s">
        <v>1746</v>
      </c>
      <c r="X366" s="24" t="s">
        <v>1746</v>
      </c>
      <c r="Y366" s="15">
        <v>10</v>
      </c>
      <c r="Z366" s="76" t="s">
        <v>1746</v>
      </c>
      <c r="AA366" s="25" t="s">
        <v>3472</v>
      </c>
    </row>
    <row r="367" spans="1:27" x14ac:dyDescent="0.25">
      <c r="A367" s="29">
        <v>366</v>
      </c>
      <c r="B367" s="1" t="s">
        <v>1746</v>
      </c>
      <c r="C367" s="90" t="s">
        <v>1735</v>
      </c>
      <c r="D367" s="91">
        <v>44198</v>
      </c>
      <c r="E367" s="92">
        <v>0.33333333333333298</v>
      </c>
      <c r="F367" s="92">
        <v>0.66666666666666696</v>
      </c>
      <c r="G367" s="93">
        <v>1200</v>
      </c>
      <c r="H367" s="22" t="s">
        <v>1746</v>
      </c>
      <c r="I367" s="23" t="s">
        <v>1746</v>
      </c>
      <c r="J367" s="23" t="s">
        <v>1746</v>
      </c>
      <c r="K367" s="23" t="s">
        <v>1746</v>
      </c>
      <c r="L367" s="94">
        <v>0.67</v>
      </c>
      <c r="M367" s="23" t="s">
        <v>1746</v>
      </c>
      <c r="N367" s="23" t="s">
        <v>1746</v>
      </c>
      <c r="O367" s="76" t="s">
        <v>1746</v>
      </c>
      <c r="P367" s="76" t="s">
        <v>1746</v>
      </c>
      <c r="Q367" s="76" t="s">
        <v>1746</v>
      </c>
      <c r="R367" s="15" t="s">
        <v>1746</v>
      </c>
      <c r="S367" s="94">
        <v>0.69</v>
      </c>
      <c r="T367" s="136">
        <v>1</v>
      </c>
      <c r="U367" s="93">
        <v>1</v>
      </c>
      <c r="V367" s="136">
        <v>1.9999999999999907E-2</v>
      </c>
      <c r="W367" s="22" t="s">
        <v>1746</v>
      </c>
      <c r="X367" s="24" t="s">
        <v>1746</v>
      </c>
      <c r="Y367" s="15">
        <v>8</v>
      </c>
      <c r="Z367" s="76" t="s">
        <v>1746</v>
      </c>
      <c r="AA367" s="25" t="s">
        <v>3471</v>
      </c>
    </row>
    <row r="368" spans="1:27" x14ac:dyDescent="0.25">
      <c r="A368" s="29">
        <v>367</v>
      </c>
      <c r="B368" s="1" t="s">
        <v>1746</v>
      </c>
      <c r="C368" s="90" t="s">
        <v>2313</v>
      </c>
      <c r="D368" s="91">
        <v>44199</v>
      </c>
      <c r="E368" s="92">
        <v>0.34027777777777801</v>
      </c>
      <c r="F368" s="92">
        <v>0.75694444444444497</v>
      </c>
      <c r="G368" s="93">
        <v>1200</v>
      </c>
      <c r="H368" s="22" t="s">
        <v>1746</v>
      </c>
      <c r="I368" s="23" t="s">
        <v>1746</v>
      </c>
      <c r="J368" s="23" t="s">
        <v>1746</v>
      </c>
      <c r="K368" s="23" t="s">
        <v>1746</v>
      </c>
      <c r="L368" s="94">
        <v>0</v>
      </c>
      <c r="M368" s="23" t="s">
        <v>1746</v>
      </c>
      <c r="N368" s="23" t="s">
        <v>1746</v>
      </c>
      <c r="O368" s="76" t="s">
        <v>1746</v>
      </c>
      <c r="P368" s="76" t="s">
        <v>1746</v>
      </c>
      <c r="Q368" s="76" t="s">
        <v>1746</v>
      </c>
      <c r="R368" s="15" t="s">
        <v>1746</v>
      </c>
      <c r="S368" s="94">
        <v>0.5</v>
      </c>
      <c r="T368" s="136">
        <v>11.26</v>
      </c>
      <c r="U368" s="93">
        <v>1</v>
      </c>
      <c r="V368" s="136">
        <v>0.5</v>
      </c>
      <c r="W368" s="22" t="s">
        <v>1746</v>
      </c>
      <c r="X368" s="24" t="s">
        <v>1746</v>
      </c>
      <c r="Y368" s="15">
        <v>10</v>
      </c>
      <c r="Z368" s="76" t="s">
        <v>1746</v>
      </c>
      <c r="AA368" s="25" t="s">
        <v>3470</v>
      </c>
    </row>
    <row r="369" spans="1:27" x14ac:dyDescent="0.25">
      <c r="A369" s="29">
        <v>368</v>
      </c>
      <c r="B369" s="1" t="s">
        <v>1746</v>
      </c>
      <c r="C369" s="90" t="s">
        <v>1735</v>
      </c>
      <c r="D369" s="91">
        <v>44199</v>
      </c>
      <c r="E369" s="92">
        <v>0.35416666666666702</v>
      </c>
      <c r="F369" s="92">
        <v>0.6875</v>
      </c>
      <c r="G369" s="93">
        <v>1200</v>
      </c>
      <c r="H369" s="22" t="s">
        <v>1746</v>
      </c>
      <c r="I369" s="23" t="s">
        <v>1746</v>
      </c>
      <c r="J369" s="23" t="s">
        <v>1746</v>
      </c>
      <c r="K369" s="23" t="s">
        <v>1746</v>
      </c>
      <c r="L369" s="94">
        <v>0</v>
      </c>
      <c r="M369" s="23" t="s">
        <v>1746</v>
      </c>
      <c r="N369" s="23" t="s">
        <v>1746</v>
      </c>
      <c r="O369" s="76" t="s">
        <v>1746</v>
      </c>
      <c r="P369" s="76" t="s">
        <v>1746</v>
      </c>
      <c r="Q369" s="76" t="s">
        <v>1746</v>
      </c>
      <c r="R369" s="15" t="s">
        <v>1746</v>
      </c>
      <c r="S369" s="94">
        <v>0.9</v>
      </c>
      <c r="T369" s="136">
        <v>2.5</v>
      </c>
      <c r="U369" s="93">
        <v>1</v>
      </c>
      <c r="V369" s="136">
        <v>0.9</v>
      </c>
      <c r="W369" s="22" t="s">
        <v>1746</v>
      </c>
      <c r="X369" s="24" t="s">
        <v>1746</v>
      </c>
      <c r="Y369" s="15">
        <v>8</v>
      </c>
      <c r="Z369" s="76" t="s">
        <v>1746</v>
      </c>
      <c r="AA369" s="25" t="s">
        <v>3469</v>
      </c>
    </row>
    <row r="370" spans="1:27" x14ac:dyDescent="0.25">
      <c r="A370" s="29">
        <v>369</v>
      </c>
      <c r="B370" s="1" t="s">
        <v>1746</v>
      </c>
      <c r="C370" s="90" t="s">
        <v>2313</v>
      </c>
      <c r="D370" s="91">
        <v>44200</v>
      </c>
      <c r="E370" s="92">
        <v>0.33333333333333298</v>
      </c>
      <c r="F370" s="92">
        <v>0.75</v>
      </c>
      <c r="G370" s="93">
        <v>1200</v>
      </c>
      <c r="H370" s="22" t="s">
        <v>1746</v>
      </c>
      <c r="I370" s="23" t="s">
        <v>1746</v>
      </c>
      <c r="J370" s="23" t="s">
        <v>1746</v>
      </c>
      <c r="K370" s="23" t="s">
        <v>1746</v>
      </c>
      <c r="L370" s="94">
        <v>0</v>
      </c>
      <c r="M370" s="23" t="s">
        <v>1746</v>
      </c>
      <c r="N370" s="23" t="s">
        <v>1746</v>
      </c>
      <c r="O370" s="76" t="s">
        <v>1746</v>
      </c>
      <c r="P370" s="76" t="s">
        <v>1746</v>
      </c>
      <c r="Q370" s="76" t="s">
        <v>1746</v>
      </c>
      <c r="R370" s="15" t="s">
        <v>1746</v>
      </c>
      <c r="S370" s="94">
        <v>3</v>
      </c>
      <c r="T370" s="136">
        <v>15.21</v>
      </c>
      <c r="U370" s="93">
        <v>1</v>
      </c>
      <c r="V370" s="136">
        <v>3</v>
      </c>
      <c r="W370" s="22" t="s">
        <v>1746</v>
      </c>
      <c r="X370" s="24" t="s">
        <v>1746</v>
      </c>
      <c r="Y370" s="15">
        <v>10</v>
      </c>
      <c r="Z370" s="76" t="s">
        <v>1746</v>
      </c>
      <c r="AA370" s="25" t="s">
        <v>3468</v>
      </c>
    </row>
    <row r="371" spans="1:27" x14ac:dyDescent="0.25">
      <c r="A371" s="29">
        <v>370</v>
      </c>
      <c r="B371" s="1" t="s">
        <v>1746</v>
      </c>
      <c r="C371" s="90" t="s">
        <v>1739</v>
      </c>
      <c r="D371" s="91">
        <v>44200</v>
      </c>
      <c r="E371" s="92">
        <v>0.35763888888888901</v>
      </c>
      <c r="F371" s="92">
        <v>0.77430555555555503</v>
      </c>
      <c r="G371" s="93">
        <v>1200</v>
      </c>
      <c r="H371" s="22" t="s">
        <v>1746</v>
      </c>
      <c r="I371" s="23" t="s">
        <v>1746</v>
      </c>
      <c r="J371" s="23" t="s">
        <v>1746</v>
      </c>
      <c r="K371" s="23" t="s">
        <v>1746</v>
      </c>
      <c r="L371" s="94">
        <v>0</v>
      </c>
      <c r="M371" s="23" t="s">
        <v>1746</v>
      </c>
      <c r="N371" s="23" t="s">
        <v>1746</v>
      </c>
      <c r="O371" s="76" t="s">
        <v>1746</v>
      </c>
      <c r="P371" s="76" t="s">
        <v>1746</v>
      </c>
      <c r="Q371" s="76" t="s">
        <v>1746</v>
      </c>
      <c r="R371" s="15" t="s">
        <v>1746</v>
      </c>
      <c r="S371" s="94">
        <v>1.47</v>
      </c>
      <c r="T371" s="136">
        <v>2.2999999999999998</v>
      </c>
      <c r="U371" s="93">
        <v>0.5</v>
      </c>
      <c r="V371" s="136">
        <v>0.73499999999999999</v>
      </c>
      <c r="W371" s="22" t="s">
        <v>1746</v>
      </c>
      <c r="X371" s="24" t="s">
        <v>1746</v>
      </c>
      <c r="Y371" s="15">
        <v>10</v>
      </c>
      <c r="Z371" s="76" t="s">
        <v>1746</v>
      </c>
      <c r="AA371" s="25" t="s">
        <v>3467</v>
      </c>
    </row>
    <row r="372" spans="1:27" x14ac:dyDescent="0.25">
      <c r="A372" s="29">
        <v>371</v>
      </c>
      <c r="B372" s="1" t="s">
        <v>1746</v>
      </c>
      <c r="C372" s="90" t="s">
        <v>1739</v>
      </c>
      <c r="D372" s="91">
        <v>44202</v>
      </c>
      <c r="E372" s="92">
        <v>0.35763888888888901</v>
      </c>
      <c r="F372" s="92">
        <v>0.85763888888888895</v>
      </c>
      <c r="G372" s="93">
        <v>1200</v>
      </c>
      <c r="H372" s="22" t="s">
        <v>1746</v>
      </c>
      <c r="I372" s="23" t="s">
        <v>1746</v>
      </c>
      <c r="J372" s="23" t="s">
        <v>1746</v>
      </c>
      <c r="K372" s="23" t="s">
        <v>1746</v>
      </c>
      <c r="L372" s="94">
        <v>0</v>
      </c>
      <c r="M372" s="23" t="s">
        <v>1746</v>
      </c>
      <c r="N372" s="23" t="s">
        <v>1746</v>
      </c>
      <c r="O372" s="76" t="s">
        <v>1746</v>
      </c>
      <c r="P372" s="76" t="s">
        <v>1746</v>
      </c>
      <c r="Q372" s="76" t="s">
        <v>1746</v>
      </c>
      <c r="R372" s="15" t="s">
        <v>1746</v>
      </c>
      <c r="S372" s="94">
        <v>0.9</v>
      </c>
      <c r="T372" s="136">
        <v>3.4</v>
      </c>
      <c r="U372" s="93">
        <v>1</v>
      </c>
      <c r="V372" s="136">
        <v>0.9</v>
      </c>
      <c r="W372" s="22" t="s">
        <v>1746</v>
      </c>
      <c r="X372" s="24" t="s">
        <v>1746</v>
      </c>
      <c r="Y372" s="15">
        <v>12</v>
      </c>
      <c r="Z372" s="76" t="s">
        <v>1746</v>
      </c>
      <c r="AA372" s="25" t="s">
        <v>3466</v>
      </c>
    </row>
    <row r="373" spans="1:27" x14ac:dyDescent="0.25">
      <c r="A373" s="29">
        <v>372</v>
      </c>
      <c r="B373" s="1" t="s">
        <v>1746</v>
      </c>
      <c r="C373" s="90" t="s">
        <v>3211</v>
      </c>
      <c r="D373" s="91">
        <v>44203</v>
      </c>
      <c r="E373" s="92">
        <v>0.35416666666666702</v>
      </c>
      <c r="F373" s="92">
        <v>0.6875</v>
      </c>
      <c r="G373" s="93">
        <v>1200</v>
      </c>
      <c r="H373" s="22" t="s">
        <v>1746</v>
      </c>
      <c r="I373" s="23" t="s">
        <v>1746</v>
      </c>
      <c r="J373" s="23" t="s">
        <v>1746</v>
      </c>
      <c r="K373" s="23" t="s">
        <v>1746</v>
      </c>
      <c r="L373" s="94">
        <v>0</v>
      </c>
      <c r="M373" s="23" t="s">
        <v>1746</v>
      </c>
      <c r="N373" s="23" t="s">
        <v>1746</v>
      </c>
      <c r="O373" s="76" t="s">
        <v>1746</v>
      </c>
      <c r="P373" s="76" t="s">
        <v>1746</v>
      </c>
      <c r="Q373" s="76" t="s">
        <v>1746</v>
      </c>
      <c r="R373" s="15" t="s">
        <v>1746</v>
      </c>
      <c r="S373" s="94">
        <v>0.5</v>
      </c>
      <c r="T373" s="136">
        <v>0</v>
      </c>
      <c r="U373" s="93">
        <v>1</v>
      </c>
      <c r="V373" s="136">
        <v>0.5</v>
      </c>
      <c r="W373" s="22" t="s">
        <v>1746</v>
      </c>
      <c r="X373" s="24" t="s">
        <v>1746</v>
      </c>
      <c r="Y373" s="15">
        <v>8</v>
      </c>
      <c r="Z373" s="76" t="s">
        <v>1746</v>
      </c>
      <c r="AA373" s="25" t="s">
        <v>1746</v>
      </c>
    </row>
    <row r="374" spans="1:27" x14ac:dyDescent="0.25">
      <c r="A374" s="29">
        <v>373</v>
      </c>
      <c r="B374" s="1" t="s">
        <v>1746</v>
      </c>
      <c r="C374" s="90" t="s">
        <v>1858</v>
      </c>
      <c r="D374" s="91">
        <v>44204</v>
      </c>
      <c r="E374" s="92">
        <v>0.57291666666666696</v>
      </c>
      <c r="F374" s="92">
        <v>0.90625</v>
      </c>
      <c r="G374" s="93">
        <v>1200</v>
      </c>
      <c r="H374" s="22" t="s">
        <v>1746</v>
      </c>
      <c r="I374" s="23" t="s">
        <v>1746</v>
      </c>
      <c r="J374" s="23" t="s">
        <v>1746</v>
      </c>
      <c r="K374" s="23" t="s">
        <v>1746</v>
      </c>
      <c r="L374" s="94">
        <v>1.3</v>
      </c>
      <c r="M374" s="23" t="s">
        <v>1746</v>
      </c>
      <c r="N374" s="23" t="s">
        <v>1746</v>
      </c>
      <c r="O374" s="76" t="s">
        <v>1746</v>
      </c>
      <c r="P374" s="76" t="s">
        <v>1746</v>
      </c>
      <c r="Q374" s="76" t="s">
        <v>1746</v>
      </c>
      <c r="R374" s="15" t="s">
        <v>1746</v>
      </c>
      <c r="S374" s="94">
        <v>1.6</v>
      </c>
      <c r="T374" s="136">
        <v>0.28999999999999998</v>
      </c>
      <c r="U374" s="93">
        <v>1</v>
      </c>
      <c r="V374" s="136">
        <v>0.30000000000000004</v>
      </c>
      <c r="W374" s="22" t="s">
        <v>1746</v>
      </c>
      <c r="X374" s="24" t="s">
        <v>1746</v>
      </c>
      <c r="Y374" s="15">
        <v>8</v>
      </c>
      <c r="Z374" s="76" t="s">
        <v>1746</v>
      </c>
      <c r="AA374" s="25" t="s">
        <v>1746</v>
      </c>
    </row>
    <row r="375" spans="1:27" x14ac:dyDescent="0.25">
      <c r="A375" s="29">
        <v>374</v>
      </c>
      <c r="B375" s="1" t="s">
        <v>1746</v>
      </c>
      <c r="C375" s="90" t="s">
        <v>1858</v>
      </c>
      <c r="D375" s="91">
        <v>44205</v>
      </c>
      <c r="E375" s="92">
        <v>0.43402777777777801</v>
      </c>
      <c r="F375" s="92">
        <v>0.85069444444444497</v>
      </c>
      <c r="G375" s="93">
        <v>1200</v>
      </c>
      <c r="H375" s="22" t="s">
        <v>1746</v>
      </c>
      <c r="I375" s="23" t="s">
        <v>1746</v>
      </c>
      <c r="J375" s="23" t="s">
        <v>1746</v>
      </c>
      <c r="K375" s="23" t="s">
        <v>1746</v>
      </c>
      <c r="L375" s="94">
        <v>0</v>
      </c>
      <c r="M375" s="23" t="s">
        <v>1746</v>
      </c>
      <c r="N375" s="23" t="s">
        <v>1746</v>
      </c>
      <c r="O375" s="76" t="s">
        <v>1746</v>
      </c>
      <c r="P375" s="76" t="s">
        <v>1746</v>
      </c>
      <c r="Q375" s="76" t="s">
        <v>1746</v>
      </c>
      <c r="R375" s="15" t="s">
        <v>1746</v>
      </c>
      <c r="S375" s="94">
        <v>0.8</v>
      </c>
      <c r="T375" s="136">
        <v>0.22</v>
      </c>
      <c r="U375" s="93">
        <v>2</v>
      </c>
      <c r="V375" s="136">
        <v>1.6</v>
      </c>
      <c r="W375" s="22" t="s">
        <v>1746</v>
      </c>
      <c r="X375" s="24" t="s">
        <v>1746</v>
      </c>
      <c r="Y375" s="15">
        <v>10</v>
      </c>
      <c r="Z375" s="76" t="s">
        <v>1746</v>
      </c>
      <c r="AA375" s="25" t="s">
        <v>1746</v>
      </c>
    </row>
    <row r="376" spans="1:27" x14ac:dyDescent="0.25">
      <c r="A376" s="29">
        <v>375</v>
      </c>
      <c r="B376" s="1" t="s">
        <v>1746</v>
      </c>
      <c r="C376" s="90" t="s">
        <v>2313</v>
      </c>
      <c r="D376" s="91">
        <v>44205</v>
      </c>
      <c r="E376" s="92">
        <v>0.4375</v>
      </c>
      <c r="F376" s="92">
        <v>0.85416666666666696</v>
      </c>
      <c r="G376" s="93">
        <v>1200</v>
      </c>
      <c r="H376" s="22" t="s">
        <v>1746</v>
      </c>
      <c r="I376" s="23" t="s">
        <v>1746</v>
      </c>
      <c r="J376" s="23" t="s">
        <v>1746</v>
      </c>
      <c r="K376" s="23" t="s">
        <v>1746</v>
      </c>
      <c r="L376" s="94">
        <v>0</v>
      </c>
      <c r="M376" s="23" t="s">
        <v>1746</v>
      </c>
      <c r="N376" s="23" t="s">
        <v>1746</v>
      </c>
      <c r="O376" s="76" t="s">
        <v>1746</v>
      </c>
      <c r="P376" s="76" t="s">
        <v>1746</v>
      </c>
      <c r="Q376" s="76" t="s">
        <v>1746</v>
      </c>
      <c r="R376" s="15" t="s">
        <v>1746</v>
      </c>
      <c r="S376" s="94">
        <v>3.5</v>
      </c>
      <c r="T376" s="136">
        <v>18.32</v>
      </c>
      <c r="U376" s="93">
        <v>1</v>
      </c>
      <c r="V376" s="136">
        <v>3.5</v>
      </c>
      <c r="W376" s="22" t="s">
        <v>1746</v>
      </c>
      <c r="X376" s="24" t="s">
        <v>1746</v>
      </c>
      <c r="Y376" s="15">
        <v>10</v>
      </c>
      <c r="Z376" s="76" t="s">
        <v>1746</v>
      </c>
      <c r="AA376" s="25" t="s">
        <v>1746</v>
      </c>
    </row>
    <row r="377" spans="1:27" x14ac:dyDescent="0.25">
      <c r="A377" s="29">
        <v>376</v>
      </c>
      <c r="B377" s="1" t="s">
        <v>1746</v>
      </c>
      <c r="C377" s="90" t="s">
        <v>2305</v>
      </c>
      <c r="D377" s="91">
        <v>44206</v>
      </c>
      <c r="E377" s="172">
        <v>0.33333333333333298</v>
      </c>
      <c r="F377" s="172">
        <v>0.875</v>
      </c>
      <c r="G377" s="93">
        <v>1200</v>
      </c>
      <c r="H377" s="22" t="s">
        <v>1746</v>
      </c>
      <c r="I377" s="23" t="s">
        <v>1746</v>
      </c>
      <c r="J377" s="23" t="s">
        <v>1746</v>
      </c>
      <c r="K377" s="23" t="s">
        <v>1746</v>
      </c>
      <c r="L377" s="94">
        <v>0</v>
      </c>
      <c r="M377" s="23" t="s">
        <v>1746</v>
      </c>
      <c r="N377" s="23" t="s">
        <v>1746</v>
      </c>
      <c r="O377" s="76" t="s">
        <v>1746</v>
      </c>
      <c r="P377" s="76" t="s">
        <v>1746</v>
      </c>
      <c r="Q377" s="76" t="s">
        <v>1746</v>
      </c>
      <c r="R377" s="15" t="s">
        <v>1746</v>
      </c>
      <c r="S377" s="94">
        <v>0</v>
      </c>
      <c r="T377" s="136">
        <v>0</v>
      </c>
      <c r="U377" s="93">
        <v>0</v>
      </c>
      <c r="V377" s="136">
        <v>0</v>
      </c>
      <c r="W377" s="22" t="s">
        <v>1746</v>
      </c>
      <c r="X377" s="24" t="s">
        <v>1746</v>
      </c>
      <c r="Y377" s="164">
        <v>13</v>
      </c>
      <c r="Z377" s="76" t="s">
        <v>1746</v>
      </c>
      <c r="AA377" s="25" t="s">
        <v>3465</v>
      </c>
    </row>
    <row r="378" spans="1:27" x14ac:dyDescent="0.25">
      <c r="A378" s="29">
        <v>377</v>
      </c>
      <c r="B378" s="1" t="s">
        <v>1746</v>
      </c>
      <c r="C378" s="90" t="s">
        <v>2313</v>
      </c>
      <c r="D378" s="91">
        <v>44206</v>
      </c>
      <c r="E378" s="172"/>
      <c r="F378" s="172"/>
      <c r="G378" s="93">
        <v>1200</v>
      </c>
      <c r="H378" s="22" t="s">
        <v>1746</v>
      </c>
      <c r="I378" s="23" t="s">
        <v>1746</v>
      </c>
      <c r="J378" s="23" t="s">
        <v>1746</v>
      </c>
      <c r="K378" s="23" t="s">
        <v>1746</v>
      </c>
      <c r="L378" s="94">
        <v>3.7</v>
      </c>
      <c r="M378" s="23" t="s">
        <v>1746</v>
      </c>
      <c r="N378" s="23" t="s">
        <v>1746</v>
      </c>
      <c r="O378" s="76" t="s">
        <v>1746</v>
      </c>
      <c r="P378" s="76" t="s">
        <v>1746</v>
      </c>
      <c r="Q378" s="76" t="s">
        <v>1746</v>
      </c>
      <c r="R378" s="15" t="s">
        <v>1746</v>
      </c>
      <c r="S378" s="94">
        <v>8.8000000000000007</v>
      </c>
      <c r="T378" s="136">
        <v>21.18</v>
      </c>
      <c r="U378" s="93">
        <v>1</v>
      </c>
      <c r="V378" s="136">
        <v>5.1000000000000005</v>
      </c>
      <c r="W378" s="22" t="s">
        <v>1746</v>
      </c>
      <c r="X378" s="24" t="s">
        <v>1746</v>
      </c>
      <c r="Y378" s="164"/>
      <c r="Z378" s="76" t="s">
        <v>1746</v>
      </c>
      <c r="AA378" s="25" t="s">
        <v>1746</v>
      </c>
    </row>
    <row r="379" spans="1:27" x14ac:dyDescent="0.25">
      <c r="A379" s="29">
        <v>378</v>
      </c>
      <c r="B379" s="1" t="s">
        <v>1746</v>
      </c>
      <c r="C379" s="90" t="s">
        <v>3211</v>
      </c>
      <c r="D379" s="91">
        <v>44206</v>
      </c>
      <c r="E379" s="92">
        <v>0.41666666666666702</v>
      </c>
      <c r="F379" s="92">
        <v>0.83333333333333304</v>
      </c>
      <c r="G379" s="93">
        <v>1200</v>
      </c>
      <c r="H379" s="22" t="s">
        <v>1746</v>
      </c>
      <c r="I379" s="23" t="s">
        <v>1746</v>
      </c>
      <c r="J379" s="23" t="s">
        <v>1746</v>
      </c>
      <c r="K379" s="23" t="s">
        <v>1746</v>
      </c>
      <c r="L379" s="94">
        <v>0</v>
      </c>
      <c r="M379" s="23" t="s">
        <v>1746</v>
      </c>
      <c r="N379" s="23" t="s">
        <v>1746</v>
      </c>
      <c r="O379" s="76" t="s">
        <v>1746</v>
      </c>
      <c r="P379" s="76" t="s">
        <v>1746</v>
      </c>
      <c r="Q379" s="76" t="s">
        <v>1746</v>
      </c>
      <c r="R379" s="15" t="s">
        <v>1746</v>
      </c>
      <c r="S379" s="94">
        <v>2.15</v>
      </c>
      <c r="T379" s="136">
        <v>0.3</v>
      </c>
      <c r="U379" s="93">
        <v>1</v>
      </c>
      <c r="V379" s="136">
        <v>2.15</v>
      </c>
      <c r="W379" s="22" t="s">
        <v>1746</v>
      </c>
      <c r="X379" s="24" t="s">
        <v>1746</v>
      </c>
      <c r="Y379" s="15">
        <v>10</v>
      </c>
      <c r="Z379" s="76" t="s">
        <v>1746</v>
      </c>
      <c r="AA379" s="25" t="s">
        <v>3464</v>
      </c>
    </row>
    <row r="380" spans="1:27" x14ac:dyDescent="0.25">
      <c r="A380" s="29">
        <v>379</v>
      </c>
      <c r="B380" s="1" t="s">
        <v>1746</v>
      </c>
      <c r="C380" s="90" t="s">
        <v>1739</v>
      </c>
      <c r="D380" s="91">
        <v>44207</v>
      </c>
      <c r="E380" s="92">
        <v>0.38194444444444398</v>
      </c>
      <c r="F380" s="92">
        <v>0.88194444444444497</v>
      </c>
      <c r="G380" s="93">
        <v>1200</v>
      </c>
      <c r="H380" s="22" t="s">
        <v>1746</v>
      </c>
      <c r="I380" s="23" t="s">
        <v>1746</v>
      </c>
      <c r="J380" s="23" t="s">
        <v>1746</v>
      </c>
      <c r="K380" s="23" t="s">
        <v>1746</v>
      </c>
      <c r="L380" s="94">
        <v>0</v>
      </c>
      <c r="M380" s="23" t="s">
        <v>1746</v>
      </c>
      <c r="N380" s="23" t="s">
        <v>1746</v>
      </c>
      <c r="O380" s="76" t="s">
        <v>1746</v>
      </c>
      <c r="P380" s="76" t="s">
        <v>1746</v>
      </c>
      <c r="Q380" s="76" t="s">
        <v>1746</v>
      </c>
      <c r="R380" s="15" t="s">
        <v>1746</v>
      </c>
      <c r="S380" s="94">
        <v>1.8</v>
      </c>
      <c r="T380" s="136">
        <v>2.29</v>
      </c>
      <c r="U380" s="93">
        <v>1</v>
      </c>
      <c r="V380" s="136">
        <v>1.8</v>
      </c>
      <c r="W380" s="22" t="s">
        <v>1746</v>
      </c>
      <c r="X380" s="24" t="s">
        <v>1746</v>
      </c>
      <c r="Y380" s="15">
        <v>10</v>
      </c>
      <c r="Z380" s="76" t="s">
        <v>1746</v>
      </c>
      <c r="AA380" s="25" t="s">
        <v>3463</v>
      </c>
    </row>
    <row r="381" spans="1:27" x14ac:dyDescent="0.25">
      <c r="A381" s="29">
        <v>380</v>
      </c>
      <c r="B381" s="1" t="s">
        <v>1746</v>
      </c>
      <c r="C381" s="90" t="s">
        <v>2313</v>
      </c>
      <c r="D381" s="91">
        <v>44207</v>
      </c>
      <c r="E381" s="92">
        <v>0.36111111111111099</v>
      </c>
      <c r="F381" s="92">
        <v>0.86111111111111105</v>
      </c>
      <c r="G381" s="93">
        <v>1200</v>
      </c>
      <c r="H381" s="22" t="s">
        <v>1746</v>
      </c>
      <c r="I381" s="23" t="s">
        <v>1746</v>
      </c>
      <c r="J381" s="23" t="s">
        <v>1746</v>
      </c>
      <c r="K381" s="23" t="s">
        <v>1746</v>
      </c>
      <c r="L381" s="94">
        <v>3.6</v>
      </c>
      <c r="M381" s="23" t="s">
        <v>1746</v>
      </c>
      <c r="N381" s="23" t="s">
        <v>1746</v>
      </c>
      <c r="O381" s="76" t="s">
        <v>1746</v>
      </c>
      <c r="P381" s="76" t="s">
        <v>1746</v>
      </c>
      <c r="Q381" s="76" t="s">
        <v>1746</v>
      </c>
      <c r="R381" s="15" t="s">
        <v>1746</v>
      </c>
      <c r="S381" s="94">
        <v>4.9000000000000004</v>
      </c>
      <c r="T381" s="136">
        <v>32.299999999999997</v>
      </c>
      <c r="U381" s="93">
        <v>1</v>
      </c>
      <c r="V381" s="136">
        <v>1.3000000000000003</v>
      </c>
      <c r="W381" s="22" t="s">
        <v>1746</v>
      </c>
      <c r="X381" s="24" t="s">
        <v>1746</v>
      </c>
      <c r="Y381" s="15">
        <v>12</v>
      </c>
      <c r="Z381" s="76" t="s">
        <v>1746</v>
      </c>
      <c r="AA381" s="25" t="s">
        <v>3462</v>
      </c>
    </row>
    <row r="382" spans="1:27" x14ac:dyDescent="0.25">
      <c r="A382" s="29">
        <v>381</v>
      </c>
      <c r="B382" s="1" t="s">
        <v>1746</v>
      </c>
      <c r="C382" s="90" t="s">
        <v>1858</v>
      </c>
      <c r="D382" s="91">
        <v>44208</v>
      </c>
      <c r="E382" s="92">
        <v>0.35416666666666702</v>
      </c>
      <c r="F382" s="92">
        <v>0.8125</v>
      </c>
      <c r="G382" s="93">
        <v>1200</v>
      </c>
      <c r="H382" s="22" t="s">
        <v>1746</v>
      </c>
      <c r="I382" s="23" t="s">
        <v>1746</v>
      </c>
      <c r="J382" s="23" t="s">
        <v>1746</v>
      </c>
      <c r="K382" s="23" t="s">
        <v>1746</v>
      </c>
      <c r="L382" s="94">
        <v>0</v>
      </c>
      <c r="M382" s="23" t="s">
        <v>1746</v>
      </c>
      <c r="N382" s="23" t="s">
        <v>1746</v>
      </c>
      <c r="O382" s="76" t="s">
        <v>1746</v>
      </c>
      <c r="P382" s="76" t="s">
        <v>1746</v>
      </c>
      <c r="Q382" s="76" t="s">
        <v>1746</v>
      </c>
      <c r="R382" s="15" t="s">
        <v>1746</v>
      </c>
      <c r="S382" s="94">
        <v>1.27</v>
      </c>
      <c r="T382" s="136">
        <v>5.0599999999999996</v>
      </c>
      <c r="U382" s="93">
        <v>1</v>
      </c>
      <c r="V382" s="136">
        <v>1.27</v>
      </c>
      <c r="W382" s="22" t="s">
        <v>1746</v>
      </c>
      <c r="X382" s="24" t="s">
        <v>1746</v>
      </c>
      <c r="Y382" s="15">
        <v>11</v>
      </c>
      <c r="Z382" s="76" t="s">
        <v>1746</v>
      </c>
      <c r="AA382" s="25" t="s">
        <v>3461</v>
      </c>
    </row>
    <row r="383" spans="1:27" x14ac:dyDescent="0.25">
      <c r="A383" s="29">
        <v>382</v>
      </c>
      <c r="B383" s="1" t="s">
        <v>1746</v>
      </c>
      <c r="C383" s="90" t="s">
        <v>1858</v>
      </c>
      <c r="D383" s="91">
        <v>44209</v>
      </c>
      <c r="E383" s="92">
        <v>0.36805555555555602</v>
      </c>
      <c r="F383" s="92">
        <v>0.78472222222222199</v>
      </c>
      <c r="G383" s="93">
        <v>1200</v>
      </c>
      <c r="H383" s="22" t="s">
        <v>1746</v>
      </c>
      <c r="I383" s="23" t="s">
        <v>1746</v>
      </c>
      <c r="J383" s="23" t="s">
        <v>1746</v>
      </c>
      <c r="K383" s="23" t="s">
        <v>1746</v>
      </c>
      <c r="L383" s="94">
        <v>0.16</v>
      </c>
      <c r="M383" s="23" t="s">
        <v>1746</v>
      </c>
      <c r="N383" s="23" t="s">
        <v>1746</v>
      </c>
      <c r="O383" s="76" t="s">
        <v>1746</v>
      </c>
      <c r="P383" s="76" t="s">
        <v>1746</v>
      </c>
      <c r="Q383" s="76" t="s">
        <v>1746</v>
      </c>
      <c r="R383" s="15" t="s">
        <v>1746</v>
      </c>
      <c r="S383" s="94">
        <v>1.54</v>
      </c>
      <c r="T383" s="136">
        <v>6.7</v>
      </c>
      <c r="U383" s="93">
        <v>1</v>
      </c>
      <c r="V383" s="136">
        <v>1.3800000000000001</v>
      </c>
      <c r="W383" s="22" t="s">
        <v>1746</v>
      </c>
      <c r="X383" s="24" t="s">
        <v>1746</v>
      </c>
      <c r="Y383" s="15">
        <v>10</v>
      </c>
      <c r="Z383" s="76" t="s">
        <v>1746</v>
      </c>
      <c r="AA383" s="25" t="s">
        <v>3460</v>
      </c>
    </row>
    <row r="384" spans="1:27" x14ac:dyDescent="0.25">
      <c r="A384" s="29">
        <v>383</v>
      </c>
      <c r="B384" s="1" t="s">
        <v>1746</v>
      </c>
      <c r="C384" s="90" t="s">
        <v>2313</v>
      </c>
      <c r="D384" s="91">
        <v>44209</v>
      </c>
      <c r="E384" s="92">
        <v>0.36805555555555602</v>
      </c>
      <c r="F384" s="92">
        <v>0.82638888888888895</v>
      </c>
      <c r="G384" s="93">
        <v>1200</v>
      </c>
      <c r="H384" s="22" t="s">
        <v>1746</v>
      </c>
      <c r="I384" s="23" t="s">
        <v>1746</v>
      </c>
      <c r="J384" s="23" t="s">
        <v>1746</v>
      </c>
      <c r="K384" s="23" t="s">
        <v>1746</v>
      </c>
      <c r="L384" s="94">
        <v>0</v>
      </c>
      <c r="M384" s="23" t="s">
        <v>1746</v>
      </c>
      <c r="N384" s="23" t="s">
        <v>1746</v>
      </c>
      <c r="O384" s="76" t="s">
        <v>1746</v>
      </c>
      <c r="P384" s="76" t="s">
        <v>1746</v>
      </c>
      <c r="Q384" s="76" t="s">
        <v>1746</v>
      </c>
      <c r="R384" s="15" t="s">
        <v>1746</v>
      </c>
      <c r="S384" s="94">
        <v>0.9</v>
      </c>
      <c r="T384" s="136">
        <v>21.83</v>
      </c>
      <c r="U384" s="93">
        <v>1</v>
      </c>
      <c r="V384" s="136">
        <v>0.9</v>
      </c>
      <c r="W384" s="22" t="s">
        <v>1746</v>
      </c>
      <c r="X384" s="24" t="s">
        <v>1746</v>
      </c>
      <c r="Y384" s="15">
        <v>11</v>
      </c>
      <c r="Z384" s="76" t="s">
        <v>1746</v>
      </c>
      <c r="AA384" s="25" t="s">
        <v>3459</v>
      </c>
    </row>
    <row r="385" spans="1:27" x14ac:dyDescent="0.25">
      <c r="A385" s="29">
        <v>384</v>
      </c>
      <c r="B385" s="1" t="s">
        <v>1746</v>
      </c>
      <c r="C385" s="90" t="s">
        <v>2313</v>
      </c>
      <c r="D385" s="91">
        <v>44210</v>
      </c>
      <c r="E385" s="92">
        <v>0.36805555555555602</v>
      </c>
      <c r="F385" s="92">
        <v>0.95138888888888895</v>
      </c>
      <c r="G385" s="93">
        <v>1200</v>
      </c>
      <c r="H385" s="22" t="s">
        <v>1746</v>
      </c>
      <c r="I385" s="23" t="s">
        <v>1746</v>
      </c>
      <c r="J385" s="23" t="s">
        <v>1746</v>
      </c>
      <c r="K385" s="23" t="s">
        <v>1746</v>
      </c>
      <c r="L385" s="94">
        <v>0</v>
      </c>
      <c r="M385" s="23" t="s">
        <v>1746</v>
      </c>
      <c r="N385" s="23" t="s">
        <v>1746</v>
      </c>
      <c r="O385" s="76" t="s">
        <v>1746</v>
      </c>
      <c r="P385" s="76" t="s">
        <v>1746</v>
      </c>
      <c r="Q385" s="76" t="s">
        <v>1746</v>
      </c>
      <c r="R385" s="15" t="s">
        <v>1746</v>
      </c>
      <c r="S385" s="94">
        <v>3.3</v>
      </c>
      <c r="T385" s="136">
        <v>36.299999999999997</v>
      </c>
      <c r="U385" s="93">
        <v>1</v>
      </c>
      <c r="V385" s="136">
        <v>3.3</v>
      </c>
      <c r="W385" s="22" t="s">
        <v>1746</v>
      </c>
      <c r="X385" s="24" t="s">
        <v>1746</v>
      </c>
      <c r="Y385" s="15">
        <v>14</v>
      </c>
      <c r="Z385" s="76" t="s">
        <v>1746</v>
      </c>
      <c r="AA385" s="25" t="s">
        <v>1746</v>
      </c>
    </row>
    <row r="386" spans="1:27" x14ac:dyDescent="0.25">
      <c r="A386" s="29">
        <v>385</v>
      </c>
      <c r="B386" s="1" t="s">
        <v>1746</v>
      </c>
      <c r="C386" s="90" t="s">
        <v>2313</v>
      </c>
      <c r="D386" s="91">
        <v>44211</v>
      </c>
      <c r="E386" s="92">
        <v>0.36805555555555602</v>
      </c>
      <c r="F386" s="92">
        <v>0.50694444444444398</v>
      </c>
      <c r="G386" s="93">
        <v>1200</v>
      </c>
      <c r="H386" s="22" t="s">
        <v>1746</v>
      </c>
      <c r="I386" s="23" t="s">
        <v>1746</v>
      </c>
      <c r="J386" s="23" t="s">
        <v>1746</v>
      </c>
      <c r="K386" s="23" t="s">
        <v>1746</v>
      </c>
      <c r="L386" s="94">
        <v>0</v>
      </c>
      <c r="M386" s="23" t="s">
        <v>1746</v>
      </c>
      <c r="N386" s="23" t="s">
        <v>1746</v>
      </c>
      <c r="O386" s="76" t="s">
        <v>1746</v>
      </c>
      <c r="P386" s="76" t="s">
        <v>1746</v>
      </c>
      <c r="Q386" s="76" t="s">
        <v>1746</v>
      </c>
      <c r="R386" s="15" t="s">
        <v>1746</v>
      </c>
      <c r="S386" s="94">
        <v>1.9</v>
      </c>
      <c r="T386" s="136">
        <v>3.9</v>
      </c>
      <c r="U386" s="93">
        <v>1</v>
      </c>
      <c r="V386" s="136">
        <v>1.9</v>
      </c>
      <c r="W386" s="22" t="s">
        <v>1746</v>
      </c>
      <c r="X386" s="24" t="s">
        <v>1746</v>
      </c>
      <c r="Y386" s="15">
        <v>3.3</v>
      </c>
      <c r="Z386" s="76" t="s">
        <v>1746</v>
      </c>
      <c r="AA386" s="25" t="s">
        <v>3458</v>
      </c>
    </row>
    <row r="387" spans="1:27" x14ac:dyDescent="0.25">
      <c r="A387" s="29">
        <v>386</v>
      </c>
      <c r="B387" s="1" t="s">
        <v>1746</v>
      </c>
      <c r="C387" s="90" t="s">
        <v>1735</v>
      </c>
      <c r="D387" s="91">
        <v>44211</v>
      </c>
      <c r="E387" s="92">
        <v>0.375</v>
      </c>
      <c r="F387" s="92">
        <v>0.83333333333333304</v>
      </c>
      <c r="G387" s="93">
        <v>1200</v>
      </c>
      <c r="H387" s="22" t="s">
        <v>1746</v>
      </c>
      <c r="I387" s="23" t="s">
        <v>1746</v>
      </c>
      <c r="J387" s="23" t="s">
        <v>1746</v>
      </c>
      <c r="K387" s="23" t="s">
        <v>1746</v>
      </c>
      <c r="L387" s="94">
        <v>0.82</v>
      </c>
      <c r="M387" s="23" t="s">
        <v>1746</v>
      </c>
      <c r="N387" s="23" t="s">
        <v>1746</v>
      </c>
      <c r="O387" s="76" t="s">
        <v>1746</v>
      </c>
      <c r="P387" s="76" t="s">
        <v>1746</v>
      </c>
      <c r="Q387" s="76" t="s">
        <v>1746</v>
      </c>
      <c r="R387" s="15" t="s">
        <v>1746</v>
      </c>
      <c r="S387" s="94">
        <v>1.64</v>
      </c>
      <c r="T387" s="136">
        <v>2.6</v>
      </c>
      <c r="U387" s="93">
        <v>3</v>
      </c>
      <c r="V387" s="136">
        <v>2.46</v>
      </c>
      <c r="W387" s="22" t="s">
        <v>1746</v>
      </c>
      <c r="X387" s="24" t="s">
        <v>1746</v>
      </c>
      <c r="Y387" s="15">
        <v>11</v>
      </c>
      <c r="Z387" s="76" t="s">
        <v>1746</v>
      </c>
      <c r="AA387" s="25" t="s">
        <v>3299</v>
      </c>
    </row>
    <row r="388" spans="1:27" x14ac:dyDescent="0.25">
      <c r="A388" s="29">
        <v>387</v>
      </c>
      <c r="B388" s="1" t="s">
        <v>1746</v>
      </c>
      <c r="C388" s="90" t="s">
        <v>2309</v>
      </c>
      <c r="D388" s="91">
        <v>44211</v>
      </c>
      <c r="E388" s="92">
        <v>0.50694444444444398</v>
      </c>
      <c r="F388" s="92">
        <v>0.95138888888888895</v>
      </c>
      <c r="G388" s="93">
        <v>1200</v>
      </c>
      <c r="H388" s="22" t="s">
        <v>1746</v>
      </c>
      <c r="I388" s="23" t="s">
        <v>1746</v>
      </c>
      <c r="J388" s="23" t="s">
        <v>1746</v>
      </c>
      <c r="K388" s="23" t="s">
        <v>1746</v>
      </c>
      <c r="L388" s="94">
        <v>6.5</v>
      </c>
      <c r="M388" s="23" t="s">
        <v>1746</v>
      </c>
      <c r="N388" s="23" t="s">
        <v>1746</v>
      </c>
      <c r="O388" s="76" t="s">
        <v>1746</v>
      </c>
      <c r="P388" s="76" t="s">
        <v>1746</v>
      </c>
      <c r="Q388" s="76" t="s">
        <v>1746</v>
      </c>
      <c r="R388" s="15" t="s">
        <v>1746</v>
      </c>
      <c r="S388" s="94">
        <v>8.1999999999999993</v>
      </c>
      <c r="T388" s="136">
        <v>2.02</v>
      </c>
      <c r="U388" s="93">
        <v>1</v>
      </c>
      <c r="V388" s="136">
        <v>1.6999999999999993</v>
      </c>
      <c r="W388" s="22" t="s">
        <v>1746</v>
      </c>
      <c r="X388" s="24" t="s">
        <v>1746</v>
      </c>
      <c r="Y388" s="15">
        <v>10.6</v>
      </c>
      <c r="Z388" s="76" t="s">
        <v>1746</v>
      </c>
      <c r="AA388" s="25" t="s">
        <v>3299</v>
      </c>
    </row>
    <row r="389" spans="1:27" x14ac:dyDescent="0.25">
      <c r="A389" s="29">
        <v>388</v>
      </c>
      <c r="B389" s="1" t="s">
        <v>1746</v>
      </c>
      <c r="C389" s="90" t="s">
        <v>1758</v>
      </c>
      <c r="D389" s="91">
        <v>44213</v>
      </c>
      <c r="E389" s="92">
        <v>0.39583333333333298</v>
      </c>
      <c r="F389" s="92">
        <v>0.8125</v>
      </c>
      <c r="G389" s="93">
        <v>1200</v>
      </c>
      <c r="H389" s="22" t="s">
        <v>1746</v>
      </c>
      <c r="I389" s="23" t="s">
        <v>1746</v>
      </c>
      <c r="J389" s="23" t="s">
        <v>1746</v>
      </c>
      <c r="K389" s="23" t="s">
        <v>1746</v>
      </c>
      <c r="L389" s="94">
        <v>0</v>
      </c>
      <c r="M389" s="23" t="s">
        <v>1746</v>
      </c>
      <c r="N389" s="23" t="s">
        <v>1746</v>
      </c>
      <c r="O389" s="76" t="s">
        <v>1746</v>
      </c>
      <c r="P389" s="76" t="s">
        <v>1746</v>
      </c>
      <c r="Q389" s="76" t="s">
        <v>1746</v>
      </c>
      <c r="R389" s="15" t="s">
        <v>1746</v>
      </c>
      <c r="S389" s="94">
        <v>2.58</v>
      </c>
      <c r="T389" s="136">
        <v>2.75</v>
      </c>
      <c r="U389" s="93">
        <v>1</v>
      </c>
      <c r="V389" s="136">
        <v>2.58</v>
      </c>
      <c r="W389" s="22" t="s">
        <v>1746</v>
      </c>
      <c r="X389" s="24" t="s">
        <v>1746</v>
      </c>
      <c r="Y389" s="15">
        <v>10</v>
      </c>
      <c r="Z389" s="76" t="s">
        <v>1746</v>
      </c>
      <c r="AA389" s="25" t="s">
        <v>3457</v>
      </c>
    </row>
    <row r="390" spans="1:27" x14ac:dyDescent="0.25">
      <c r="A390" s="29">
        <v>389</v>
      </c>
      <c r="B390" s="1" t="s">
        <v>1746</v>
      </c>
      <c r="C390" s="90" t="s">
        <v>2313</v>
      </c>
      <c r="D390" s="91">
        <v>44213</v>
      </c>
      <c r="E390" s="92">
        <v>0.38194444444444398</v>
      </c>
      <c r="F390" s="92">
        <v>0.88194444444444497</v>
      </c>
      <c r="G390" s="93">
        <v>1200</v>
      </c>
      <c r="H390" s="22" t="s">
        <v>1746</v>
      </c>
      <c r="I390" s="23" t="s">
        <v>1746</v>
      </c>
      <c r="J390" s="23" t="s">
        <v>1746</v>
      </c>
      <c r="K390" s="23" t="s">
        <v>1746</v>
      </c>
      <c r="L390" s="94">
        <v>0</v>
      </c>
      <c r="M390" s="23" t="s">
        <v>1746</v>
      </c>
      <c r="N390" s="23" t="s">
        <v>1746</v>
      </c>
      <c r="O390" s="76" t="s">
        <v>1746</v>
      </c>
      <c r="P390" s="76" t="s">
        <v>1746</v>
      </c>
      <c r="Q390" s="76" t="s">
        <v>1746</v>
      </c>
      <c r="R390" s="15" t="s">
        <v>1746</v>
      </c>
      <c r="S390" s="94">
        <v>1.7</v>
      </c>
      <c r="T390" s="136">
        <v>31.3</v>
      </c>
      <c r="U390" s="93">
        <v>1</v>
      </c>
      <c r="V390" s="136">
        <v>1.7</v>
      </c>
      <c r="W390" s="22" t="s">
        <v>1746</v>
      </c>
      <c r="X390" s="24" t="s">
        <v>1746</v>
      </c>
      <c r="Y390" s="15">
        <v>12</v>
      </c>
      <c r="Z390" s="76" t="s">
        <v>1746</v>
      </c>
      <c r="AA390" s="25" t="s">
        <v>3456</v>
      </c>
    </row>
    <row r="391" spans="1:27" x14ac:dyDescent="0.25">
      <c r="A391" s="29">
        <v>390</v>
      </c>
      <c r="B391" s="1" t="s">
        <v>1746</v>
      </c>
      <c r="C391" s="90" t="s">
        <v>2313</v>
      </c>
      <c r="D391" s="91">
        <v>44214</v>
      </c>
      <c r="E391" s="92">
        <v>0.375</v>
      </c>
      <c r="F391" s="92">
        <v>0.95833333333333304</v>
      </c>
      <c r="G391" s="93">
        <v>1200</v>
      </c>
      <c r="H391" s="22" t="s">
        <v>1746</v>
      </c>
      <c r="I391" s="23" t="s">
        <v>1746</v>
      </c>
      <c r="J391" s="23" t="s">
        <v>1746</v>
      </c>
      <c r="K391" s="23" t="s">
        <v>1746</v>
      </c>
      <c r="L391" s="94">
        <v>0</v>
      </c>
      <c r="M391" s="23" t="s">
        <v>1746</v>
      </c>
      <c r="N391" s="23" t="s">
        <v>1746</v>
      </c>
      <c r="O391" s="76" t="s">
        <v>1746</v>
      </c>
      <c r="P391" s="76" t="s">
        <v>1746</v>
      </c>
      <c r="Q391" s="76" t="s">
        <v>1746</v>
      </c>
      <c r="R391" s="15" t="s">
        <v>1746</v>
      </c>
      <c r="S391" s="94">
        <v>0</v>
      </c>
      <c r="T391" s="136">
        <v>26.7</v>
      </c>
      <c r="U391" s="93">
        <v>1</v>
      </c>
      <c r="V391" s="136">
        <v>0</v>
      </c>
      <c r="W391" s="22" t="s">
        <v>1746</v>
      </c>
      <c r="X391" s="24" t="s">
        <v>1746</v>
      </c>
      <c r="Y391" s="15">
        <v>14</v>
      </c>
      <c r="Z391" s="76" t="s">
        <v>1746</v>
      </c>
      <c r="AA391" s="25" t="s">
        <v>3455</v>
      </c>
    </row>
    <row r="392" spans="1:27" x14ac:dyDescent="0.25">
      <c r="A392" s="29">
        <v>391</v>
      </c>
      <c r="B392" s="1" t="s">
        <v>1746</v>
      </c>
      <c r="C392" s="90" t="s">
        <v>1739</v>
      </c>
      <c r="D392" s="91">
        <v>44215</v>
      </c>
      <c r="E392" s="92">
        <v>0.33333333333333298</v>
      </c>
      <c r="F392" s="92">
        <v>0.79166666666666696</v>
      </c>
      <c r="G392" s="93">
        <v>1200</v>
      </c>
      <c r="H392" s="22" t="s">
        <v>1746</v>
      </c>
      <c r="I392" s="23" t="s">
        <v>1746</v>
      </c>
      <c r="J392" s="23" t="s">
        <v>1746</v>
      </c>
      <c r="K392" s="23" t="s">
        <v>1746</v>
      </c>
      <c r="L392" s="94">
        <v>0</v>
      </c>
      <c r="M392" s="23" t="s">
        <v>1746</v>
      </c>
      <c r="N392" s="23" t="s">
        <v>1746</v>
      </c>
      <c r="O392" s="76" t="s">
        <v>1746</v>
      </c>
      <c r="P392" s="76" t="s">
        <v>1746</v>
      </c>
      <c r="Q392" s="76" t="s">
        <v>1746</v>
      </c>
      <c r="R392" s="15" t="s">
        <v>1746</v>
      </c>
      <c r="S392" s="94">
        <v>2.23</v>
      </c>
      <c r="T392" s="136">
        <v>2.5299999999999998</v>
      </c>
      <c r="U392" s="93">
        <v>1</v>
      </c>
      <c r="V392" s="136">
        <v>2.23</v>
      </c>
      <c r="W392" s="22" t="s">
        <v>1746</v>
      </c>
      <c r="X392" s="24" t="s">
        <v>1746</v>
      </c>
      <c r="Y392" s="15">
        <v>11</v>
      </c>
      <c r="Z392" s="76" t="s">
        <v>1746</v>
      </c>
      <c r="AA392" s="25" t="s">
        <v>3454</v>
      </c>
    </row>
    <row r="393" spans="1:27" x14ac:dyDescent="0.25">
      <c r="A393" s="29">
        <v>392</v>
      </c>
      <c r="B393" s="1" t="s">
        <v>1746</v>
      </c>
      <c r="C393" s="90" t="s">
        <v>2313</v>
      </c>
      <c r="D393" s="91">
        <v>44215</v>
      </c>
      <c r="E393" s="92">
        <v>0.36111111111111099</v>
      </c>
      <c r="F393" s="92">
        <v>0.94444444444444497</v>
      </c>
      <c r="G393" s="93">
        <v>1200</v>
      </c>
      <c r="H393" s="22" t="s">
        <v>1746</v>
      </c>
      <c r="I393" s="23" t="s">
        <v>1746</v>
      </c>
      <c r="J393" s="23" t="s">
        <v>1746</v>
      </c>
      <c r="K393" s="23" t="s">
        <v>1746</v>
      </c>
      <c r="L393" s="94">
        <v>0</v>
      </c>
      <c r="M393" s="23" t="s">
        <v>1746</v>
      </c>
      <c r="N393" s="23" t="s">
        <v>1746</v>
      </c>
      <c r="O393" s="76" t="s">
        <v>1746</v>
      </c>
      <c r="P393" s="76" t="s">
        <v>1746</v>
      </c>
      <c r="Q393" s="76" t="s">
        <v>1746</v>
      </c>
      <c r="R393" s="15" t="s">
        <v>1746</v>
      </c>
      <c r="S393" s="94">
        <v>1.6</v>
      </c>
      <c r="T393" s="136">
        <v>28.76</v>
      </c>
      <c r="U393" s="93">
        <v>1</v>
      </c>
      <c r="V393" s="136">
        <v>1.6</v>
      </c>
      <c r="W393" s="22" t="s">
        <v>1746</v>
      </c>
      <c r="X393" s="24" t="s">
        <v>1746</v>
      </c>
      <c r="Y393" s="15">
        <v>14</v>
      </c>
      <c r="Z393" s="76" t="s">
        <v>1746</v>
      </c>
      <c r="AA393" s="25" t="s">
        <v>3453</v>
      </c>
    </row>
    <row r="394" spans="1:27" x14ac:dyDescent="0.25">
      <c r="A394" s="29">
        <v>393</v>
      </c>
      <c r="B394" s="1" t="s">
        <v>1746</v>
      </c>
      <c r="C394" s="90" t="s">
        <v>2313</v>
      </c>
      <c r="D394" s="91">
        <v>44216</v>
      </c>
      <c r="E394" s="92">
        <v>0.38194444444444398</v>
      </c>
      <c r="F394" s="92">
        <v>0.84027777777777801</v>
      </c>
      <c r="G394" s="93">
        <v>1200</v>
      </c>
      <c r="H394" s="22" t="s">
        <v>1746</v>
      </c>
      <c r="I394" s="23" t="s">
        <v>1746</v>
      </c>
      <c r="J394" s="23" t="s">
        <v>1746</v>
      </c>
      <c r="K394" s="23" t="s">
        <v>1746</v>
      </c>
      <c r="L394" s="94">
        <v>0</v>
      </c>
      <c r="M394" s="23" t="s">
        <v>1746</v>
      </c>
      <c r="N394" s="23" t="s">
        <v>1746</v>
      </c>
      <c r="O394" s="76" t="s">
        <v>1746</v>
      </c>
      <c r="P394" s="76" t="s">
        <v>1746</v>
      </c>
      <c r="Q394" s="76" t="s">
        <v>1746</v>
      </c>
      <c r="R394" s="15" t="s">
        <v>1746</v>
      </c>
      <c r="S394" s="94">
        <v>1.8</v>
      </c>
      <c r="T394" s="136">
        <v>32.07</v>
      </c>
      <c r="U394" s="93">
        <v>2</v>
      </c>
      <c r="V394" s="136">
        <v>3.6</v>
      </c>
      <c r="W394" s="22" t="s">
        <v>1746</v>
      </c>
      <c r="X394" s="24" t="s">
        <v>1746</v>
      </c>
      <c r="Y394" s="15">
        <v>11</v>
      </c>
      <c r="Z394" s="76" t="s">
        <v>1746</v>
      </c>
      <c r="AA394" s="25" t="s">
        <v>3452</v>
      </c>
    </row>
    <row r="395" spans="1:27" x14ac:dyDescent="0.25">
      <c r="A395" s="29">
        <v>394</v>
      </c>
      <c r="B395" s="1" t="s">
        <v>1746</v>
      </c>
      <c r="C395" s="90" t="s">
        <v>2067</v>
      </c>
      <c r="D395" s="91">
        <v>44213</v>
      </c>
      <c r="E395" s="92">
        <v>0.35416666666666702</v>
      </c>
      <c r="F395" s="92" t="s">
        <v>3326</v>
      </c>
      <c r="G395" s="93">
        <v>1200</v>
      </c>
      <c r="H395" s="22" t="s">
        <v>1746</v>
      </c>
      <c r="I395" s="23" t="s">
        <v>1746</v>
      </c>
      <c r="J395" s="23" t="s">
        <v>1746</v>
      </c>
      <c r="K395" s="23" t="s">
        <v>1746</v>
      </c>
      <c r="L395" s="94">
        <v>2.4</v>
      </c>
      <c r="M395" s="23" t="s">
        <v>1746</v>
      </c>
      <c r="N395" s="23" t="s">
        <v>1746</v>
      </c>
      <c r="O395" s="76" t="s">
        <v>1746</v>
      </c>
      <c r="P395" s="76" t="s">
        <v>1746</v>
      </c>
      <c r="Q395" s="76" t="s">
        <v>1746</v>
      </c>
      <c r="R395" s="15" t="s">
        <v>1746</v>
      </c>
      <c r="S395" s="94">
        <v>3</v>
      </c>
      <c r="T395" s="136">
        <v>138</v>
      </c>
      <c r="U395" s="93">
        <v>2</v>
      </c>
      <c r="V395" s="136">
        <v>1.2000000000000002</v>
      </c>
      <c r="W395" s="22" t="s">
        <v>1746</v>
      </c>
      <c r="X395" s="24" t="s">
        <v>1746</v>
      </c>
      <c r="Y395" s="15">
        <v>84</v>
      </c>
      <c r="Z395" s="76" t="s">
        <v>1746</v>
      </c>
      <c r="AA395" s="25" t="s">
        <v>3451</v>
      </c>
    </row>
    <row r="396" spans="1:27" x14ac:dyDescent="0.25">
      <c r="A396" s="29">
        <v>395</v>
      </c>
      <c r="B396" s="1" t="s">
        <v>1746</v>
      </c>
      <c r="C396" s="90" t="s">
        <v>2327</v>
      </c>
      <c r="D396" s="91">
        <v>44217</v>
      </c>
      <c r="E396" s="92">
        <v>0.72916666666666696</v>
      </c>
      <c r="F396" s="92">
        <v>0.89583333333333304</v>
      </c>
      <c r="G396" s="93">
        <v>1200</v>
      </c>
      <c r="H396" s="22" t="s">
        <v>1746</v>
      </c>
      <c r="I396" s="23" t="s">
        <v>1746</v>
      </c>
      <c r="J396" s="23" t="s">
        <v>1746</v>
      </c>
      <c r="K396" s="23" t="s">
        <v>1746</v>
      </c>
      <c r="L396" s="94">
        <v>2</v>
      </c>
      <c r="M396" s="23" t="s">
        <v>1746</v>
      </c>
      <c r="N396" s="23" t="s">
        <v>1746</v>
      </c>
      <c r="O396" s="76" t="s">
        <v>1746</v>
      </c>
      <c r="P396" s="76" t="s">
        <v>1746</v>
      </c>
      <c r="Q396" s="76" t="s">
        <v>1746</v>
      </c>
      <c r="R396" s="15" t="s">
        <v>1746</v>
      </c>
      <c r="S396" s="94">
        <v>7</v>
      </c>
      <c r="T396" s="136">
        <v>3.7999999999999999E-2</v>
      </c>
      <c r="U396" s="93">
        <v>2</v>
      </c>
      <c r="V396" s="136">
        <v>10</v>
      </c>
      <c r="W396" s="22" t="s">
        <v>1746</v>
      </c>
      <c r="X396" s="24" t="s">
        <v>1746</v>
      </c>
      <c r="Y396" s="15">
        <v>4</v>
      </c>
      <c r="Z396" s="76" t="s">
        <v>1746</v>
      </c>
      <c r="AA396" s="25" t="s">
        <v>3450</v>
      </c>
    </row>
    <row r="397" spans="1:27" x14ac:dyDescent="0.25">
      <c r="A397" s="29">
        <v>396</v>
      </c>
      <c r="B397" s="1" t="s">
        <v>1746</v>
      </c>
      <c r="C397" s="90" t="s">
        <v>1858</v>
      </c>
      <c r="D397" s="91">
        <v>44218</v>
      </c>
      <c r="E397" s="92">
        <v>0.34027777777777801</v>
      </c>
      <c r="F397" s="92">
        <v>0.84027777777777801</v>
      </c>
      <c r="G397" s="93">
        <v>1200</v>
      </c>
      <c r="H397" s="22" t="s">
        <v>1746</v>
      </c>
      <c r="I397" s="23" t="s">
        <v>1746</v>
      </c>
      <c r="J397" s="23" t="s">
        <v>1746</v>
      </c>
      <c r="K397" s="23" t="s">
        <v>1746</v>
      </c>
      <c r="L397" s="94">
        <v>0</v>
      </c>
      <c r="M397" s="23" t="s">
        <v>1746</v>
      </c>
      <c r="N397" s="23" t="s">
        <v>1746</v>
      </c>
      <c r="O397" s="76" t="s">
        <v>1746</v>
      </c>
      <c r="P397" s="76" t="s">
        <v>1746</v>
      </c>
      <c r="Q397" s="76" t="s">
        <v>1746</v>
      </c>
      <c r="R397" s="15" t="s">
        <v>1746</v>
      </c>
      <c r="S397" s="94">
        <v>1.06</v>
      </c>
      <c r="T397" s="136">
        <v>4.9400000000000004</v>
      </c>
      <c r="U397" s="93">
        <v>0.5</v>
      </c>
      <c r="V397" s="136">
        <v>0.53</v>
      </c>
      <c r="W397" s="22" t="s">
        <v>1746</v>
      </c>
      <c r="X397" s="24" t="s">
        <v>1746</v>
      </c>
      <c r="Y397" s="15">
        <v>12</v>
      </c>
      <c r="Z397" s="76" t="s">
        <v>1746</v>
      </c>
      <c r="AA397" s="25" t="s">
        <v>3449</v>
      </c>
    </row>
    <row r="398" spans="1:27" x14ac:dyDescent="0.25">
      <c r="A398" s="29">
        <v>397</v>
      </c>
      <c r="B398" s="1" t="s">
        <v>1746</v>
      </c>
      <c r="C398" s="90" t="s">
        <v>2313</v>
      </c>
      <c r="D398" s="91">
        <v>44219</v>
      </c>
      <c r="E398" s="92">
        <v>0.45833333333333298</v>
      </c>
      <c r="F398" s="92">
        <v>0.91666666666666696</v>
      </c>
      <c r="G398" s="93">
        <v>1200</v>
      </c>
      <c r="H398" s="22" t="s">
        <v>1746</v>
      </c>
      <c r="I398" s="23" t="s">
        <v>1746</v>
      </c>
      <c r="J398" s="23" t="s">
        <v>1746</v>
      </c>
      <c r="K398" s="23" t="s">
        <v>1746</v>
      </c>
      <c r="L398" s="94">
        <v>0</v>
      </c>
      <c r="M398" s="23" t="s">
        <v>1746</v>
      </c>
      <c r="N398" s="23" t="s">
        <v>1746</v>
      </c>
      <c r="O398" s="76" t="s">
        <v>1746</v>
      </c>
      <c r="P398" s="76" t="s">
        <v>1746</v>
      </c>
      <c r="Q398" s="76" t="s">
        <v>1746</v>
      </c>
      <c r="R398" s="15" t="s">
        <v>1746</v>
      </c>
      <c r="S398" s="94">
        <v>1.6</v>
      </c>
      <c r="T398" s="136">
        <v>26.32</v>
      </c>
      <c r="U398" s="93">
        <v>1</v>
      </c>
      <c r="V398" s="136">
        <v>1.6</v>
      </c>
      <c r="W398" s="22" t="s">
        <v>1746</v>
      </c>
      <c r="X398" s="24" t="s">
        <v>1746</v>
      </c>
      <c r="Y398" s="15">
        <v>11</v>
      </c>
      <c r="Z398" s="76" t="s">
        <v>1746</v>
      </c>
      <c r="AA398" s="25" t="s">
        <v>3448</v>
      </c>
    </row>
    <row r="399" spans="1:27" x14ac:dyDescent="0.25">
      <c r="A399" s="29">
        <v>398</v>
      </c>
      <c r="B399" s="1" t="s">
        <v>1746</v>
      </c>
      <c r="C399" s="90" t="s">
        <v>2067</v>
      </c>
      <c r="D399" s="91">
        <v>44217</v>
      </c>
      <c r="E399" s="92">
        <v>0.35416666666666702</v>
      </c>
      <c r="F399" s="92" t="s">
        <v>3325</v>
      </c>
      <c r="G399" s="93">
        <v>1200</v>
      </c>
      <c r="H399" s="22" t="s">
        <v>1746</v>
      </c>
      <c r="I399" s="23" t="s">
        <v>1746</v>
      </c>
      <c r="J399" s="23" t="s">
        <v>1746</v>
      </c>
      <c r="K399" s="23" t="s">
        <v>1746</v>
      </c>
      <c r="L399" s="94">
        <v>0</v>
      </c>
      <c r="M399" s="23" t="s">
        <v>1746</v>
      </c>
      <c r="N399" s="23" t="s">
        <v>1746</v>
      </c>
      <c r="O399" s="76" t="s">
        <v>1746</v>
      </c>
      <c r="P399" s="76" t="s">
        <v>1746</v>
      </c>
      <c r="Q399" s="76" t="s">
        <v>1746</v>
      </c>
      <c r="R399" s="15" t="s">
        <v>1746</v>
      </c>
      <c r="S399" s="94">
        <v>1.3</v>
      </c>
      <c r="T399" s="136">
        <v>102</v>
      </c>
      <c r="U399" s="93">
        <v>1</v>
      </c>
      <c r="V399" s="136">
        <v>1.3</v>
      </c>
      <c r="W399" s="22" t="s">
        <v>1746</v>
      </c>
      <c r="X399" s="24" t="s">
        <v>1746</v>
      </c>
      <c r="Y399" s="15">
        <v>74</v>
      </c>
      <c r="Z399" s="76" t="s">
        <v>1746</v>
      </c>
      <c r="AA399" s="25" t="s">
        <v>3447</v>
      </c>
    </row>
    <row r="400" spans="1:27" x14ac:dyDescent="0.25">
      <c r="A400" s="29">
        <v>399</v>
      </c>
      <c r="B400" s="1" t="s">
        <v>1746</v>
      </c>
      <c r="C400" s="90" t="s">
        <v>2313</v>
      </c>
      <c r="D400" s="91">
        <v>44220</v>
      </c>
      <c r="E400" s="92">
        <v>7.2</v>
      </c>
      <c r="F400" s="92">
        <v>0.91666666666666696</v>
      </c>
      <c r="G400" s="93">
        <v>1200</v>
      </c>
      <c r="H400" s="22" t="s">
        <v>1746</v>
      </c>
      <c r="I400" s="23" t="s">
        <v>1746</v>
      </c>
      <c r="J400" s="23" t="s">
        <v>1746</v>
      </c>
      <c r="K400" s="23" t="s">
        <v>1746</v>
      </c>
      <c r="L400" s="94">
        <v>0</v>
      </c>
      <c r="M400" s="23" t="s">
        <v>1746</v>
      </c>
      <c r="N400" s="23" t="s">
        <v>1746</v>
      </c>
      <c r="O400" s="76" t="s">
        <v>1746</v>
      </c>
      <c r="P400" s="76" t="s">
        <v>1746</v>
      </c>
      <c r="Q400" s="76" t="s">
        <v>1746</v>
      </c>
      <c r="R400" s="15" t="s">
        <v>1746</v>
      </c>
      <c r="S400" s="94">
        <v>7.2</v>
      </c>
      <c r="T400" s="136">
        <v>48.7</v>
      </c>
      <c r="U400" s="93">
        <v>1</v>
      </c>
      <c r="V400" s="136">
        <v>7.2</v>
      </c>
      <c r="W400" s="22" t="s">
        <v>1746</v>
      </c>
      <c r="X400" s="24" t="s">
        <v>1746</v>
      </c>
      <c r="Y400" s="15">
        <v>13</v>
      </c>
      <c r="Z400" s="76" t="s">
        <v>1746</v>
      </c>
      <c r="AA400" s="25" t="s">
        <v>3446</v>
      </c>
    </row>
    <row r="401" spans="1:27" x14ac:dyDescent="0.25">
      <c r="A401" s="29">
        <v>400</v>
      </c>
      <c r="B401" s="1" t="s">
        <v>1746</v>
      </c>
      <c r="C401" s="90" t="s">
        <v>1858</v>
      </c>
      <c r="D401" s="91">
        <v>44221</v>
      </c>
      <c r="E401" s="92">
        <v>0.35416666666666702</v>
      </c>
      <c r="F401" s="92">
        <v>0.85416666666666696</v>
      </c>
      <c r="G401" s="93">
        <v>1200</v>
      </c>
      <c r="H401" s="22" t="s">
        <v>1746</v>
      </c>
      <c r="I401" s="23" t="s">
        <v>1746</v>
      </c>
      <c r="J401" s="23" t="s">
        <v>1746</v>
      </c>
      <c r="K401" s="23" t="s">
        <v>1746</v>
      </c>
      <c r="L401" s="94">
        <v>0</v>
      </c>
      <c r="M401" s="23" t="s">
        <v>1746</v>
      </c>
      <c r="N401" s="23" t="s">
        <v>1746</v>
      </c>
      <c r="O401" s="76" t="s">
        <v>1746</v>
      </c>
      <c r="P401" s="76" t="s">
        <v>1746</v>
      </c>
      <c r="Q401" s="76" t="s">
        <v>1746</v>
      </c>
      <c r="R401" s="15" t="s">
        <v>1746</v>
      </c>
      <c r="S401" s="94">
        <v>1.49</v>
      </c>
      <c r="T401" s="136">
        <v>5.14</v>
      </c>
      <c r="U401" s="93">
        <v>0.5</v>
      </c>
      <c r="V401" s="136">
        <v>0.745</v>
      </c>
      <c r="W401" s="22" t="s">
        <v>1746</v>
      </c>
      <c r="X401" s="24" t="s">
        <v>1746</v>
      </c>
      <c r="Y401" s="15">
        <v>12</v>
      </c>
      <c r="Z401" s="76" t="s">
        <v>1746</v>
      </c>
      <c r="AA401" s="25" t="s">
        <v>3445</v>
      </c>
    </row>
    <row r="402" spans="1:27" x14ac:dyDescent="0.25">
      <c r="A402" s="29">
        <v>401</v>
      </c>
      <c r="B402" s="1" t="s">
        <v>1746</v>
      </c>
      <c r="C402" s="90" t="s">
        <v>2313</v>
      </c>
      <c r="D402" s="91">
        <v>44221</v>
      </c>
      <c r="E402" s="92">
        <v>0.36805555555555602</v>
      </c>
      <c r="F402" s="92">
        <v>0.86805555555555503</v>
      </c>
      <c r="G402" s="93">
        <v>1200</v>
      </c>
      <c r="H402" s="22" t="s">
        <v>1746</v>
      </c>
      <c r="I402" s="23" t="s">
        <v>1746</v>
      </c>
      <c r="J402" s="23" t="s">
        <v>1746</v>
      </c>
      <c r="K402" s="23" t="s">
        <v>1746</v>
      </c>
      <c r="L402" s="94">
        <v>0</v>
      </c>
      <c r="M402" s="23" t="s">
        <v>1746</v>
      </c>
      <c r="N402" s="23" t="s">
        <v>1746</v>
      </c>
      <c r="O402" s="76" t="s">
        <v>1746</v>
      </c>
      <c r="P402" s="76" t="s">
        <v>1746</v>
      </c>
      <c r="Q402" s="76" t="s">
        <v>1746</v>
      </c>
      <c r="R402" s="15" t="s">
        <v>1746</v>
      </c>
      <c r="S402" s="94">
        <v>8.1999999999999993</v>
      </c>
      <c r="T402" s="136">
        <v>40.369999999999997</v>
      </c>
      <c r="U402" s="93">
        <v>1</v>
      </c>
      <c r="V402" s="136">
        <v>8.1999999999999993</v>
      </c>
      <c r="W402" s="22" t="s">
        <v>1746</v>
      </c>
      <c r="X402" s="24" t="s">
        <v>1746</v>
      </c>
      <c r="Y402" s="15">
        <v>12</v>
      </c>
      <c r="Z402" s="76" t="s">
        <v>1746</v>
      </c>
      <c r="AA402" s="25" t="s">
        <v>3433</v>
      </c>
    </row>
    <row r="403" spans="1:27" x14ac:dyDescent="0.25">
      <c r="A403" s="29">
        <v>402</v>
      </c>
      <c r="B403" s="1" t="s">
        <v>1746</v>
      </c>
      <c r="C403" s="90" t="s">
        <v>2313</v>
      </c>
      <c r="D403" s="91">
        <v>44222</v>
      </c>
      <c r="E403" s="92">
        <v>0.38194444444444398</v>
      </c>
      <c r="F403" s="92">
        <v>0.84027777777777801</v>
      </c>
      <c r="G403" s="93">
        <v>1200</v>
      </c>
      <c r="H403" s="22" t="s">
        <v>1746</v>
      </c>
      <c r="I403" s="23" t="s">
        <v>1746</v>
      </c>
      <c r="J403" s="23" t="s">
        <v>1746</v>
      </c>
      <c r="K403" s="23" t="s">
        <v>1746</v>
      </c>
      <c r="L403" s="94">
        <v>0</v>
      </c>
      <c r="M403" s="23" t="s">
        <v>1746</v>
      </c>
      <c r="N403" s="23" t="s">
        <v>1746</v>
      </c>
      <c r="O403" s="76" t="s">
        <v>1746</v>
      </c>
      <c r="P403" s="76" t="s">
        <v>1746</v>
      </c>
      <c r="Q403" s="76" t="s">
        <v>1746</v>
      </c>
      <c r="R403" s="15" t="s">
        <v>1746</v>
      </c>
      <c r="S403" s="94">
        <v>3.8</v>
      </c>
      <c r="T403" s="136">
        <v>42.5</v>
      </c>
      <c r="U403" s="93">
        <v>2</v>
      </c>
      <c r="V403" s="136">
        <v>7.6</v>
      </c>
      <c r="W403" s="22" t="s">
        <v>1746</v>
      </c>
      <c r="X403" s="24" t="s">
        <v>1746</v>
      </c>
      <c r="Y403" s="15">
        <v>11</v>
      </c>
      <c r="Z403" s="76" t="s">
        <v>1746</v>
      </c>
      <c r="AA403" s="25" t="s">
        <v>3444</v>
      </c>
    </row>
    <row r="404" spans="1:27" x14ac:dyDescent="0.25">
      <c r="A404" s="29">
        <v>403</v>
      </c>
      <c r="B404" s="1" t="s">
        <v>1746</v>
      </c>
      <c r="C404" s="90" t="s">
        <v>2071</v>
      </c>
      <c r="D404" s="91">
        <v>44220</v>
      </c>
      <c r="E404" s="92">
        <v>0.4375</v>
      </c>
      <c r="F404" s="92" t="s">
        <v>3324</v>
      </c>
      <c r="G404" s="93">
        <v>1200</v>
      </c>
      <c r="H404" s="22" t="s">
        <v>1746</v>
      </c>
      <c r="I404" s="23" t="s">
        <v>1746</v>
      </c>
      <c r="J404" s="23" t="s">
        <v>1746</v>
      </c>
      <c r="K404" s="23" t="s">
        <v>1746</v>
      </c>
      <c r="L404" s="94">
        <v>0</v>
      </c>
      <c r="M404" s="23" t="s">
        <v>1746</v>
      </c>
      <c r="N404" s="23" t="s">
        <v>1746</v>
      </c>
      <c r="O404" s="76" t="s">
        <v>1746</v>
      </c>
      <c r="P404" s="76" t="s">
        <v>1746</v>
      </c>
      <c r="Q404" s="76" t="s">
        <v>1746</v>
      </c>
      <c r="R404" s="15" t="s">
        <v>1746</v>
      </c>
      <c r="S404" s="94">
        <v>2.6</v>
      </c>
      <c r="T404" s="136">
        <v>56</v>
      </c>
      <c r="U404" s="93">
        <v>2</v>
      </c>
      <c r="V404" s="136">
        <v>5.2</v>
      </c>
      <c r="W404" s="22" t="s">
        <v>1746</v>
      </c>
      <c r="X404" s="24" t="s">
        <v>1746</v>
      </c>
      <c r="Y404" s="15">
        <v>130</v>
      </c>
      <c r="Z404" s="76" t="s">
        <v>1746</v>
      </c>
      <c r="AA404" s="25" t="s">
        <v>3443</v>
      </c>
    </row>
    <row r="405" spans="1:27" x14ac:dyDescent="0.25">
      <c r="A405" s="29">
        <v>404</v>
      </c>
      <c r="B405" s="1" t="s">
        <v>1746</v>
      </c>
      <c r="C405" s="90" t="s">
        <v>2067</v>
      </c>
      <c r="D405" s="91">
        <v>44223</v>
      </c>
      <c r="E405" s="92">
        <v>0.33333333333333298</v>
      </c>
      <c r="F405" s="92">
        <v>0.41666666666666702</v>
      </c>
      <c r="G405" s="93">
        <v>1200</v>
      </c>
      <c r="H405" s="22" t="s">
        <v>1746</v>
      </c>
      <c r="I405" s="23" t="s">
        <v>1746</v>
      </c>
      <c r="J405" s="23" t="s">
        <v>1746</v>
      </c>
      <c r="K405" s="23" t="s">
        <v>1746</v>
      </c>
      <c r="L405" s="94">
        <v>0</v>
      </c>
      <c r="M405" s="23" t="s">
        <v>1746</v>
      </c>
      <c r="N405" s="23" t="s">
        <v>1746</v>
      </c>
      <c r="O405" s="76" t="s">
        <v>1746</v>
      </c>
      <c r="P405" s="76" t="s">
        <v>1746</v>
      </c>
      <c r="Q405" s="76" t="s">
        <v>1746</v>
      </c>
      <c r="R405" s="15" t="s">
        <v>1746</v>
      </c>
      <c r="S405" s="94">
        <v>0</v>
      </c>
      <c r="T405" s="136">
        <v>0</v>
      </c>
      <c r="U405" s="93">
        <v>1</v>
      </c>
      <c r="V405" s="136">
        <v>0</v>
      </c>
      <c r="W405" s="22" t="s">
        <v>1746</v>
      </c>
      <c r="X405" s="24" t="s">
        <v>1746</v>
      </c>
      <c r="Y405" s="15">
        <v>2</v>
      </c>
      <c r="Z405" s="76" t="s">
        <v>1746</v>
      </c>
      <c r="AA405" s="25" t="s">
        <v>3442</v>
      </c>
    </row>
    <row r="406" spans="1:27" x14ac:dyDescent="0.25">
      <c r="A406" s="29">
        <v>405</v>
      </c>
      <c r="B406" s="1" t="s">
        <v>1746</v>
      </c>
      <c r="C406" s="90" t="s">
        <v>1858</v>
      </c>
      <c r="D406" s="91">
        <v>44223</v>
      </c>
      <c r="E406" s="92">
        <v>0.35069444444444398</v>
      </c>
      <c r="F406" s="92">
        <v>0.43402777777777801</v>
      </c>
      <c r="G406" s="93">
        <v>1200</v>
      </c>
      <c r="H406" s="22" t="s">
        <v>1746</v>
      </c>
      <c r="I406" s="23" t="s">
        <v>1746</v>
      </c>
      <c r="J406" s="23" t="s">
        <v>1746</v>
      </c>
      <c r="K406" s="23" t="s">
        <v>1746</v>
      </c>
      <c r="L406" s="94">
        <v>0</v>
      </c>
      <c r="M406" s="23" t="s">
        <v>1746</v>
      </c>
      <c r="N406" s="23" t="s">
        <v>1746</v>
      </c>
      <c r="O406" s="76" t="s">
        <v>1746</v>
      </c>
      <c r="P406" s="76" t="s">
        <v>1746</v>
      </c>
      <c r="Q406" s="76" t="s">
        <v>1746</v>
      </c>
      <c r="R406" s="15" t="s">
        <v>1746</v>
      </c>
      <c r="S406" s="94">
        <v>1.31</v>
      </c>
      <c r="T406" s="136">
        <v>0.77</v>
      </c>
      <c r="U406" s="93">
        <v>1</v>
      </c>
      <c r="V406" s="136">
        <v>1.31</v>
      </c>
      <c r="W406" s="22" t="s">
        <v>1746</v>
      </c>
      <c r="X406" s="24" t="s">
        <v>1746</v>
      </c>
      <c r="Y406" s="15">
        <v>2</v>
      </c>
      <c r="Z406" s="76" t="s">
        <v>1746</v>
      </c>
      <c r="AA406" s="25" t="s">
        <v>3441</v>
      </c>
    </row>
    <row r="407" spans="1:27" x14ac:dyDescent="0.25">
      <c r="A407" s="29">
        <v>406</v>
      </c>
      <c r="B407" s="1" t="s">
        <v>1746</v>
      </c>
      <c r="C407" s="90" t="s">
        <v>2067</v>
      </c>
      <c r="D407" s="91">
        <v>44224</v>
      </c>
      <c r="E407" s="92">
        <v>0.47222222222222199</v>
      </c>
      <c r="F407" s="92">
        <v>0.84722222222222199</v>
      </c>
      <c r="G407" s="93">
        <v>1200</v>
      </c>
      <c r="H407" s="22" t="s">
        <v>1746</v>
      </c>
      <c r="I407" s="23" t="s">
        <v>1746</v>
      </c>
      <c r="J407" s="23" t="s">
        <v>1746</v>
      </c>
      <c r="K407" s="23" t="s">
        <v>1746</v>
      </c>
      <c r="L407" s="94">
        <v>0</v>
      </c>
      <c r="M407" s="23" t="s">
        <v>1746</v>
      </c>
      <c r="N407" s="23" t="s">
        <v>1746</v>
      </c>
      <c r="O407" s="76" t="s">
        <v>1746</v>
      </c>
      <c r="P407" s="76" t="s">
        <v>1746</v>
      </c>
      <c r="Q407" s="76" t="s">
        <v>1746</v>
      </c>
      <c r="R407" s="15" t="s">
        <v>1746</v>
      </c>
      <c r="S407" s="94">
        <v>4.2</v>
      </c>
      <c r="T407" s="136">
        <v>12</v>
      </c>
      <c r="U407" s="93">
        <v>1</v>
      </c>
      <c r="V407" s="136">
        <v>4.2</v>
      </c>
      <c r="W407" s="22" t="s">
        <v>1746</v>
      </c>
      <c r="X407" s="24" t="s">
        <v>1746</v>
      </c>
      <c r="Y407" s="15">
        <v>9</v>
      </c>
      <c r="Z407" s="76" t="s">
        <v>1746</v>
      </c>
      <c r="AA407" s="25" t="s">
        <v>3440</v>
      </c>
    </row>
    <row r="408" spans="1:27" x14ac:dyDescent="0.25">
      <c r="A408" s="29">
        <v>407</v>
      </c>
      <c r="B408" s="1" t="s">
        <v>1746</v>
      </c>
      <c r="C408" s="90" t="s">
        <v>2313</v>
      </c>
      <c r="D408" s="91">
        <v>44224</v>
      </c>
      <c r="E408" s="92">
        <v>0.57638888888888895</v>
      </c>
      <c r="F408" s="92">
        <v>0.90972222222222199</v>
      </c>
      <c r="G408" s="93">
        <v>1200</v>
      </c>
      <c r="H408" s="22" t="s">
        <v>1746</v>
      </c>
      <c r="I408" s="23" t="s">
        <v>1746</v>
      </c>
      <c r="J408" s="23" t="s">
        <v>1746</v>
      </c>
      <c r="K408" s="23" t="s">
        <v>1746</v>
      </c>
      <c r="L408" s="94">
        <v>0</v>
      </c>
      <c r="M408" s="23" t="s">
        <v>1746</v>
      </c>
      <c r="N408" s="23" t="s">
        <v>1746</v>
      </c>
      <c r="O408" s="76" t="s">
        <v>1746</v>
      </c>
      <c r="P408" s="76" t="s">
        <v>1746</v>
      </c>
      <c r="Q408" s="76" t="s">
        <v>1746</v>
      </c>
      <c r="R408" s="15" t="s">
        <v>1746</v>
      </c>
      <c r="S408" s="94">
        <v>2.8</v>
      </c>
      <c r="T408" s="136">
        <v>24.1</v>
      </c>
      <c r="U408" s="93">
        <v>1</v>
      </c>
      <c r="V408" s="136">
        <v>2.8</v>
      </c>
      <c r="W408" s="22" t="s">
        <v>1746</v>
      </c>
      <c r="X408" s="24" t="s">
        <v>1746</v>
      </c>
      <c r="Y408" s="15">
        <v>8</v>
      </c>
      <c r="Z408" s="76" t="s">
        <v>1746</v>
      </c>
      <c r="AA408" s="25" t="s">
        <v>3439</v>
      </c>
    </row>
    <row r="409" spans="1:27" x14ac:dyDescent="0.25">
      <c r="A409" s="29">
        <v>408</v>
      </c>
      <c r="B409" s="1" t="s">
        <v>1746</v>
      </c>
      <c r="C409" s="90" t="s">
        <v>1758</v>
      </c>
      <c r="D409" s="91">
        <v>44225</v>
      </c>
      <c r="E409" s="92">
        <v>0.34722222222222199</v>
      </c>
      <c r="F409" s="92">
        <v>0.76388888888888895</v>
      </c>
      <c r="G409" s="93">
        <v>1200</v>
      </c>
      <c r="H409" s="22" t="s">
        <v>1746</v>
      </c>
      <c r="I409" s="23" t="s">
        <v>1746</v>
      </c>
      <c r="J409" s="23" t="s">
        <v>1746</v>
      </c>
      <c r="K409" s="23" t="s">
        <v>1746</v>
      </c>
      <c r="L409" s="94">
        <v>0</v>
      </c>
      <c r="M409" s="23" t="s">
        <v>1746</v>
      </c>
      <c r="N409" s="23" t="s">
        <v>1746</v>
      </c>
      <c r="O409" s="76" t="s">
        <v>1746</v>
      </c>
      <c r="P409" s="76" t="s">
        <v>1746</v>
      </c>
      <c r="Q409" s="76" t="s">
        <v>1746</v>
      </c>
      <c r="R409" s="15" t="s">
        <v>1746</v>
      </c>
      <c r="S409" s="94">
        <v>1.5</v>
      </c>
      <c r="T409" s="136">
        <v>2.0699999999999998</v>
      </c>
      <c r="U409" s="93">
        <v>2</v>
      </c>
      <c r="V409" s="136">
        <v>3</v>
      </c>
      <c r="W409" s="22" t="s">
        <v>1746</v>
      </c>
      <c r="X409" s="24" t="s">
        <v>1746</v>
      </c>
      <c r="Y409" s="15">
        <v>10</v>
      </c>
      <c r="Z409" s="76" t="s">
        <v>1746</v>
      </c>
      <c r="AA409" s="25" t="s">
        <v>3438</v>
      </c>
    </row>
    <row r="410" spans="1:27" x14ac:dyDescent="0.25">
      <c r="A410" s="29">
        <v>409</v>
      </c>
      <c r="B410" s="1" t="s">
        <v>1746</v>
      </c>
      <c r="C410" s="90" t="s">
        <v>2067</v>
      </c>
      <c r="D410" s="91">
        <v>44225</v>
      </c>
      <c r="E410" s="92">
        <v>0.34722222222222199</v>
      </c>
      <c r="F410" s="92">
        <v>0.84722222222222199</v>
      </c>
      <c r="G410" s="93">
        <v>1200</v>
      </c>
      <c r="H410" s="22" t="s">
        <v>1746</v>
      </c>
      <c r="I410" s="23" t="s">
        <v>1746</v>
      </c>
      <c r="J410" s="23" t="s">
        <v>1746</v>
      </c>
      <c r="K410" s="23" t="s">
        <v>1746</v>
      </c>
      <c r="L410" s="94">
        <v>0</v>
      </c>
      <c r="M410" s="23" t="s">
        <v>1746</v>
      </c>
      <c r="N410" s="23" t="s">
        <v>1746</v>
      </c>
      <c r="O410" s="76" t="s">
        <v>1746</v>
      </c>
      <c r="P410" s="76" t="s">
        <v>1746</v>
      </c>
      <c r="Q410" s="76" t="s">
        <v>1746</v>
      </c>
      <c r="R410" s="15" t="s">
        <v>1746</v>
      </c>
      <c r="S410" s="94">
        <v>5.4</v>
      </c>
      <c r="T410" s="136">
        <v>18</v>
      </c>
      <c r="U410" s="93">
        <v>1</v>
      </c>
      <c r="V410" s="136">
        <v>5.4</v>
      </c>
      <c r="W410" s="22" t="s">
        <v>1746</v>
      </c>
      <c r="X410" s="24" t="s">
        <v>1746</v>
      </c>
      <c r="Y410" s="15">
        <v>12</v>
      </c>
      <c r="Z410" s="76" t="s">
        <v>1746</v>
      </c>
      <c r="AA410" s="25" t="s">
        <v>3437</v>
      </c>
    </row>
    <row r="411" spans="1:27" x14ac:dyDescent="0.25">
      <c r="A411" s="29">
        <v>410</v>
      </c>
      <c r="B411" s="1" t="s">
        <v>1746</v>
      </c>
      <c r="C411" s="90" t="s">
        <v>2313</v>
      </c>
      <c r="D411" s="91">
        <v>44225</v>
      </c>
      <c r="E411" s="92">
        <v>0.38888888888888901</v>
      </c>
      <c r="F411" s="92">
        <v>0.84722222222222199</v>
      </c>
      <c r="G411" s="93">
        <v>1200</v>
      </c>
      <c r="H411" s="22" t="s">
        <v>1746</v>
      </c>
      <c r="I411" s="23" t="s">
        <v>1746</v>
      </c>
      <c r="J411" s="23" t="s">
        <v>1746</v>
      </c>
      <c r="K411" s="23" t="s">
        <v>1746</v>
      </c>
      <c r="L411" s="94">
        <v>0</v>
      </c>
      <c r="M411" s="23" t="s">
        <v>1746</v>
      </c>
      <c r="N411" s="23" t="s">
        <v>1746</v>
      </c>
      <c r="O411" s="76" t="s">
        <v>1746</v>
      </c>
      <c r="P411" s="76" t="s">
        <v>1746</v>
      </c>
      <c r="Q411" s="76" t="s">
        <v>1746</v>
      </c>
      <c r="R411" s="15" t="s">
        <v>1746</v>
      </c>
      <c r="S411" s="94">
        <v>7.8</v>
      </c>
      <c r="T411" s="136">
        <v>37.229999999999997</v>
      </c>
      <c r="U411" s="93">
        <v>1</v>
      </c>
      <c r="V411" s="136">
        <v>7.8</v>
      </c>
      <c r="W411" s="22" t="s">
        <v>1746</v>
      </c>
      <c r="X411" s="24" t="s">
        <v>1746</v>
      </c>
      <c r="Y411" s="15">
        <v>11</v>
      </c>
      <c r="Z411" s="76" t="s">
        <v>1746</v>
      </c>
      <c r="AA411" s="25" t="s">
        <v>3436</v>
      </c>
    </row>
    <row r="412" spans="1:27" x14ac:dyDescent="0.25">
      <c r="A412" s="29">
        <v>411</v>
      </c>
      <c r="B412" s="1" t="s">
        <v>1746</v>
      </c>
      <c r="C412" s="90" t="s">
        <v>1858</v>
      </c>
      <c r="D412" s="91">
        <v>44226</v>
      </c>
      <c r="E412" s="92">
        <v>0.35416666666666702</v>
      </c>
      <c r="F412" s="92">
        <v>0.85416666666666696</v>
      </c>
      <c r="G412" s="93">
        <v>1200</v>
      </c>
      <c r="H412" s="22" t="s">
        <v>1746</v>
      </c>
      <c r="I412" s="23" t="s">
        <v>1746</v>
      </c>
      <c r="J412" s="23" t="s">
        <v>1746</v>
      </c>
      <c r="K412" s="23" t="s">
        <v>1746</v>
      </c>
      <c r="L412" s="94">
        <v>0</v>
      </c>
      <c r="M412" s="23" t="s">
        <v>1746</v>
      </c>
      <c r="N412" s="23" t="s">
        <v>1746</v>
      </c>
      <c r="O412" s="76" t="s">
        <v>1746</v>
      </c>
      <c r="P412" s="76" t="s">
        <v>1746</v>
      </c>
      <c r="Q412" s="76" t="s">
        <v>1746</v>
      </c>
      <c r="R412" s="15" t="s">
        <v>1746</v>
      </c>
      <c r="S412" s="94">
        <v>2.2999999999999998</v>
      </c>
      <c r="T412" s="136">
        <v>9.1199999999999992</v>
      </c>
      <c r="U412" s="93">
        <v>2</v>
      </c>
      <c r="V412" s="136">
        <v>4.5999999999999996</v>
      </c>
      <c r="W412" s="22" t="s">
        <v>1746</v>
      </c>
      <c r="X412" s="24" t="s">
        <v>1746</v>
      </c>
      <c r="Y412" s="15">
        <v>12</v>
      </c>
      <c r="Z412" s="76" t="s">
        <v>1746</v>
      </c>
      <c r="AA412" s="25" t="s">
        <v>3435</v>
      </c>
    </row>
    <row r="413" spans="1:27" x14ac:dyDescent="0.25">
      <c r="A413" s="29">
        <v>412</v>
      </c>
      <c r="B413" s="1" t="s">
        <v>1746</v>
      </c>
      <c r="C413" s="90" t="s">
        <v>2067</v>
      </c>
      <c r="D413" s="91">
        <v>44226</v>
      </c>
      <c r="E413" s="92">
        <v>0.35069444444444398</v>
      </c>
      <c r="F413" s="92">
        <v>0.85069444444444497</v>
      </c>
      <c r="G413" s="93">
        <v>1200</v>
      </c>
      <c r="H413" s="22" t="s">
        <v>1746</v>
      </c>
      <c r="I413" s="23" t="s">
        <v>1746</v>
      </c>
      <c r="J413" s="23" t="s">
        <v>1746</v>
      </c>
      <c r="K413" s="23" t="s">
        <v>1746</v>
      </c>
      <c r="L413" s="94">
        <v>0</v>
      </c>
      <c r="M413" s="23" t="s">
        <v>1746</v>
      </c>
      <c r="N413" s="23" t="s">
        <v>1746</v>
      </c>
      <c r="O413" s="76" t="s">
        <v>1746</v>
      </c>
      <c r="P413" s="76" t="s">
        <v>1746</v>
      </c>
      <c r="Q413" s="76" t="s">
        <v>1746</v>
      </c>
      <c r="R413" s="15" t="s">
        <v>1746</v>
      </c>
      <c r="S413" s="94">
        <v>0</v>
      </c>
      <c r="T413" s="136">
        <v>16</v>
      </c>
      <c r="U413" s="93">
        <v>1</v>
      </c>
      <c r="V413" s="136">
        <v>0</v>
      </c>
      <c r="W413" s="22" t="s">
        <v>1746</v>
      </c>
      <c r="X413" s="24" t="s">
        <v>1746</v>
      </c>
      <c r="Y413" s="15">
        <v>12</v>
      </c>
      <c r="Z413" s="76" t="s">
        <v>1746</v>
      </c>
      <c r="AA413" s="25" t="s">
        <v>3434</v>
      </c>
    </row>
    <row r="414" spans="1:27" x14ac:dyDescent="0.25">
      <c r="A414" s="29">
        <v>413</v>
      </c>
      <c r="B414" s="1" t="s">
        <v>1746</v>
      </c>
      <c r="C414" s="90" t="s">
        <v>2313</v>
      </c>
      <c r="D414" s="91">
        <v>44226</v>
      </c>
      <c r="E414" s="92">
        <v>0.38194444444444398</v>
      </c>
      <c r="F414" s="92">
        <v>0.88194444444444497</v>
      </c>
      <c r="G414" s="93">
        <v>1200</v>
      </c>
      <c r="H414" s="22" t="s">
        <v>1746</v>
      </c>
      <c r="I414" s="23" t="s">
        <v>1746</v>
      </c>
      <c r="J414" s="23" t="s">
        <v>1746</v>
      </c>
      <c r="K414" s="23" t="s">
        <v>1746</v>
      </c>
      <c r="L414" s="94">
        <v>0</v>
      </c>
      <c r="M414" s="23" t="s">
        <v>1746</v>
      </c>
      <c r="N414" s="23" t="s">
        <v>1746</v>
      </c>
      <c r="O414" s="76" t="s">
        <v>1746</v>
      </c>
      <c r="P414" s="76" t="s">
        <v>1746</v>
      </c>
      <c r="Q414" s="76" t="s">
        <v>1746</v>
      </c>
      <c r="R414" s="15" t="s">
        <v>1746</v>
      </c>
      <c r="S414" s="94">
        <v>8.8000000000000007</v>
      </c>
      <c r="T414" s="136">
        <v>39.1</v>
      </c>
      <c r="U414" s="93">
        <v>1</v>
      </c>
      <c r="V414" s="136">
        <v>8.8000000000000007</v>
      </c>
      <c r="W414" s="22" t="s">
        <v>1746</v>
      </c>
      <c r="X414" s="24" t="s">
        <v>1746</v>
      </c>
      <c r="Y414" s="15">
        <v>12</v>
      </c>
      <c r="Z414" s="76" t="s">
        <v>1746</v>
      </c>
      <c r="AA414" s="25" t="s">
        <v>3433</v>
      </c>
    </row>
    <row r="415" spans="1:27" x14ac:dyDescent="0.25">
      <c r="A415" s="29">
        <v>414</v>
      </c>
      <c r="B415" s="1" t="s">
        <v>1746</v>
      </c>
      <c r="C415" s="90" t="s">
        <v>2067</v>
      </c>
      <c r="D415" s="91">
        <v>44227</v>
      </c>
      <c r="E415" s="92">
        <v>0.33333333333333298</v>
      </c>
      <c r="F415" s="92">
        <v>0.83333333333333304</v>
      </c>
      <c r="G415" s="93">
        <v>1200</v>
      </c>
      <c r="H415" s="22" t="s">
        <v>1746</v>
      </c>
      <c r="I415" s="23" t="s">
        <v>1746</v>
      </c>
      <c r="J415" s="23" t="s">
        <v>1746</v>
      </c>
      <c r="K415" s="23" t="s">
        <v>1746</v>
      </c>
      <c r="L415" s="94">
        <v>0</v>
      </c>
      <c r="M415" s="23" t="s">
        <v>1746</v>
      </c>
      <c r="N415" s="23" t="s">
        <v>1746</v>
      </c>
      <c r="O415" s="76" t="s">
        <v>1746</v>
      </c>
      <c r="P415" s="76" t="s">
        <v>1746</v>
      </c>
      <c r="Q415" s="76" t="s">
        <v>1746</v>
      </c>
      <c r="R415" s="15" t="s">
        <v>1746</v>
      </c>
      <c r="S415" s="94">
        <v>3</v>
      </c>
      <c r="T415" s="136">
        <v>24</v>
      </c>
      <c r="U415" s="93">
        <v>1</v>
      </c>
      <c r="V415" s="136">
        <v>3</v>
      </c>
      <c r="W415" s="22" t="s">
        <v>1746</v>
      </c>
      <c r="X415" s="24" t="s">
        <v>1746</v>
      </c>
      <c r="Y415" s="15">
        <v>12</v>
      </c>
      <c r="Z415" s="76" t="s">
        <v>1746</v>
      </c>
      <c r="AA415" s="25" t="s">
        <v>3432</v>
      </c>
    </row>
    <row r="416" spans="1:27" x14ac:dyDescent="0.25">
      <c r="A416" s="29">
        <v>415</v>
      </c>
      <c r="B416" s="1" t="s">
        <v>1746</v>
      </c>
      <c r="C416" s="90" t="s">
        <v>1735</v>
      </c>
      <c r="D416" s="91">
        <v>44227</v>
      </c>
      <c r="E416" s="92">
        <v>0.39583333333333298</v>
      </c>
      <c r="F416" s="92">
        <v>0.85416666666666696</v>
      </c>
      <c r="G416" s="93">
        <v>1200</v>
      </c>
      <c r="H416" s="22" t="s">
        <v>1746</v>
      </c>
      <c r="I416" s="23" t="s">
        <v>1746</v>
      </c>
      <c r="J416" s="23" t="s">
        <v>1746</v>
      </c>
      <c r="K416" s="23" t="s">
        <v>1746</v>
      </c>
      <c r="L416" s="94">
        <v>0</v>
      </c>
      <c r="M416" s="23" t="s">
        <v>1746</v>
      </c>
      <c r="N416" s="23" t="s">
        <v>1746</v>
      </c>
      <c r="O416" s="76" t="s">
        <v>1746</v>
      </c>
      <c r="P416" s="76" t="s">
        <v>1746</v>
      </c>
      <c r="Q416" s="76" t="s">
        <v>1746</v>
      </c>
      <c r="R416" s="15" t="s">
        <v>1746</v>
      </c>
      <c r="S416" s="94">
        <v>1.8</v>
      </c>
      <c r="T416" s="136">
        <v>2.82</v>
      </c>
      <c r="U416" s="93">
        <v>3</v>
      </c>
      <c r="V416" s="136">
        <v>5.4</v>
      </c>
      <c r="W416" s="22" t="s">
        <v>1746</v>
      </c>
      <c r="X416" s="24" t="s">
        <v>1746</v>
      </c>
      <c r="Y416" s="15">
        <v>11</v>
      </c>
      <c r="Z416" s="76" t="s">
        <v>1746</v>
      </c>
      <c r="AA416" s="25" t="s">
        <v>3431</v>
      </c>
    </row>
    <row r="417" spans="1:27" x14ac:dyDescent="0.25">
      <c r="A417" s="29">
        <v>416</v>
      </c>
      <c r="B417" s="1" t="s">
        <v>1746</v>
      </c>
      <c r="C417" s="90" t="s">
        <v>2313</v>
      </c>
      <c r="D417" s="91">
        <v>44227</v>
      </c>
      <c r="E417" s="92">
        <v>0.38888888888888901</v>
      </c>
      <c r="F417" s="92">
        <v>0.93055555555555503</v>
      </c>
      <c r="G417" s="93">
        <v>1200</v>
      </c>
      <c r="H417" s="22" t="s">
        <v>1746</v>
      </c>
      <c r="I417" s="23" t="s">
        <v>1746</v>
      </c>
      <c r="J417" s="23" t="s">
        <v>1746</v>
      </c>
      <c r="K417" s="23" t="s">
        <v>1746</v>
      </c>
      <c r="L417" s="94">
        <v>0</v>
      </c>
      <c r="M417" s="23" t="s">
        <v>1746</v>
      </c>
      <c r="N417" s="23" t="s">
        <v>1746</v>
      </c>
      <c r="O417" s="76" t="s">
        <v>1746</v>
      </c>
      <c r="P417" s="76" t="s">
        <v>1746</v>
      </c>
      <c r="Q417" s="76" t="s">
        <v>1746</v>
      </c>
      <c r="R417" s="15" t="s">
        <v>1746</v>
      </c>
      <c r="S417" s="94">
        <v>8.4</v>
      </c>
      <c r="T417" s="136">
        <v>43.1</v>
      </c>
      <c r="U417" s="93">
        <v>1</v>
      </c>
      <c r="V417" s="136">
        <v>8.4</v>
      </c>
      <c r="W417" s="22" t="s">
        <v>1746</v>
      </c>
      <c r="X417" s="24" t="s">
        <v>1746</v>
      </c>
      <c r="Y417" s="15">
        <v>13</v>
      </c>
      <c r="Z417" s="76" t="s">
        <v>1746</v>
      </c>
      <c r="AA417" s="25" t="s">
        <v>3420</v>
      </c>
    </row>
    <row r="418" spans="1:27" x14ac:dyDescent="0.25">
      <c r="A418" s="29">
        <v>417</v>
      </c>
      <c r="B418" s="1" t="s">
        <v>1746</v>
      </c>
      <c r="C418" s="90" t="s">
        <v>2067</v>
      </c>
      <c r="D418" s="91">
        <v>44228</v>
      </c>
      <c r="E418" s="92">
        <v>0.34027777777777801</v>
      </c>
      <c r="F418" s="92">
        <v>0.84027777777777801</v>
      </c>
      <c r="G418" s="93">
        <v>1200</v>
      </c>
      <c r="H418" s="22" t="s">
        <v>1746</v>
      </c>
      <c r="I418" s="23" t="s">
        <v>1746</v>
      </c>
      <c r="J418" s="23" t="s">
        <v>1746</v>
      </c>
      <c r="K418" s="23" t="s">
        <v>1746</v>
      </c>
      <c r="L418" s="94">
        <v>0</v>
      </c>
      <c r="M418" s="23" t="s">
        <v>1746</v>
      </c>
      <c r="N418" s="23" t="s">
        <v>1746</v>
      </c>
      <c r="O418" s="76" t="s">
        <v>1746</v>
      </c>
      <c r="P418" s="76" t="s">
        <v>1746</v>
      </c>
      <c r="Q418" s="76" t="s">
        <v>1746</v>
      </c>
      <c r="R418" s="15" t="s">
        <v>1746</v>
      </c>
      <c r="S418" s="94">
        <v>0.4</v>
      </c>
      <c r="T418" s="136">
        <v>16</v>
      </c>
      <c r="U418" s="93">
        <v>1</v>
      </c>
      <c r="V418" s="136">
        <v>0.4</v>
      </c>
      <c r="W418" s="22" t="s">
        <v>1746</v>
      </c>
      <c r="X418" s="24" t="s">
        <v>1746</v>
      </c>
      <c r="Y418" s="15">
        <v>12</v>
      </c>
      <c r="Z418" s="76" t="s">
        <v>1746</v>
      </c>
      <c r="AA418" s="25" t="s">
        <v>3430</v>
      </c>
    </row>
    <row r="419" spans="1:27" x14ac:dyDescent="0.25">
      <c r="A419" s="29">
        <v>418</v>
      </c>
      <c r="B419" s="1" t="s">
        <v>1746</v>
      </c>
      <c r="C419" s="90" t="s">
        <v>1758</v>
      </c>
      <c r="D419" s="91">
        <v>44228</v>
      </c>
      <c r="E419" s="92">
        <v>0.39236111111111099</v>
      </c>
      <c r="F419" s="92">
        <v>0.85069444444444497</v>
      </c>
      <c r="G419" s="93">
        <v>1200</v>
      </c>
      <c r="H419" s="22" t="s">
        <v>1746</v>
      </c>
      <c r="I419" s="23" t="s">
        <v>1746</v>
      </c>
      <c r="J419" s="23" t="s">
        <v>1746</v>
      </c>
      <c r="K419" s="23" t="s">
        <v>1746</v>
      </c>
      <c r="L419" s="94">
        <v>0</v>
      </c>
      <c r="M419" s="23" t="s">
        <v>1746</v>
      </c>
      <c r="N419" s="23" t="s">
        <v>1746</v>
      </c>
      <c r="O419" s="76" t="s">
        <v>1746</v>
      </c>
      <c r="P419" s="76" t="s">
        <v>1746</v>
      </c>
      <c r="Q419" s="76" t="s">
        <v>1746</v>
      </c>
      <c r="R419" s="15" t="s">
        <v>1746</v>
      </c>
      <c r="S419" s="94">
        <v>1.6</v>
      </c>
      <c r="T419" s="136">
        <v>2.95</v>
      </c>
      <c r="U419" s="93">
        <v>1</v>
      </c>
      <c r="V419" s="136">
        <v>1.6</v>
      </c>
      <c r="W419" s="22" t="s">
        <v>1746</v>
      </c>
      <c r="X419" s="24" t="s">
        <v>1746</v>
      </c>
      <c r="Y419" s="15">
        <v>11</v>
      </c>
      <c r="Z419" s="76" t="s">
        <v>1746</v>
      </c>
      <c r="AA419" s="25" t="s">
        <v>3429</v>
      </c>
    </row>
    <row r="420" spans="1:27" x14ac:dyDescent="0.25">
      <c r="A420" s="29">
        <v>419</v>
      </c>
      <c r="B420" s="1" t="s">
        <v>1746</v>
      </c>
      <c r="C420" s="90" t="s">
        <v>2313</v>
      </c>
      <c r="D420" s="91">
        <v>44228</v>
      </c>
      <c r="E420" s="92">
        <v>0.38888888888888901</v>
      </c>
      <c r="F420" s="92">
        <v>0.93055555555555503</v>
      </c>
      <c r="G420" s="93">
        <v>1200</v>
      </c>
      <c r="H420" s="22" t="s">
        <v>1746</v>
      </c>
      <c r="I420" s="23" t="s">
        <v>1746</v>
      </c>
      <c r="J420" s="23" t="s">
        <v>1746</v>
      </c>
      <c r="K420" s="23" t="s">
        <v>1746</v>
      </c>
      <c r="L420" s="94">
        <v>0</v>
      </c>
      <c r="M420" s="23" t="s">
        <v>1746</v>
      </c>
      <c r="N420" s="23" t="s">
        <v>1746</v>
      </c>
      <c r="O420" s="76" t="s">
        <v>1746</v>
      </c>
      <c r="P420" s="76" t="s">
        <v>1746</v>
      </c>
      <c r="Q420" s="76" t="s">
        <v>1746</v>
      </c>
      <c r="R420" s="15" t="s">
        <v>1746</v>
      </c>
      <c r="S420" s="94">
        <v>3.9</v>
      </c>
      <c r="T420" s="136">
        <v>41.2</v>
      </c>
      <c r="U420" s="93">
        <v>1</v>
      </c>
      <c r="V420" s="136">
        <v>3.9</v>
      </c>
      <c r="W420" s="22" t="s">
        <v>1746</v>
      </c>
      <c r="X420" s="24" t="s">
        <v>1746</v>
      </c>
      <c r="Y420" s="15">
        <v>13</v>
      </c>
      <c r="Z420" s="76" t="s">
        <v>1746</v>
      </c>
      <c r="AA420" s="25" t="s">
        <v>3428</v>
      </c>
    </row>
    <row r="421" spans="1:27" x14ac:dyDescent="0.25">
      <c r="A421" s="29">
        <v>420</v>
      </c>
      <c r="B421" s="1" t="s">
        <v>1746</v>
      </c>
      <c r="C421" s="90" t="s">
        <v>2067</v>
      </c>
      <c r="D421" s="91">
        <v>44229</v>
      </c>
      <c r="E421" s="92">
        <v>0.34027777777777801</v>
      </c>
      <c r="F421" s="92">
        <v>0.84027777777777801</v>
      </c>
      <c r="G421" s="93">
        <v>1200</v>
      </c>
      <c r="H421" s="22" t="s">
        <v>1746</v>
      </c>
      <c r="I421" s="23" t="s">
        <v>1746</v>
      </c>
      <c r="J421" s="23" t="s">
        <v>1746</v>
      </c>
      <c r="K421" s="23" t="s">
        <v>1746</v>
      </c>
      <c r="L421" s="94">
        <v>0</v>
      </c>
      <c r="M421" s="23" t="s">
        <v>1746</v>
      </c>
      <c r="N421" s="23" t="s">
        <v>1746</v>
      </c>
      <c r="O421" s="76" t="s">
        <v>1746</v>
      </c>
      <c r="P421" s="76" t="s">
        <v>1746</v>
      </c>
      <c r="Q421" s="76" t="s">
        <v>1746</v>
      </c>
      <c r="R421" s="15" t="s">
        <v>1746</v>
      </c>
      <c r="S421" s="94">
        <v>0.4</v>
      </c>
      <c r="T421" s="136">
        <v>15</v>
      </c>
      <c r="U421" s="93">
        <v>2</v>
      </c>
      <c r="V421" s="136">
        <v>0.8</v>
      </c>
      <c r="W421" s="22" t="s">
        <v>1746</v>
      </c>
      <c r="X421" s="24" t="s">
        <v>1746</v>
      </c>
      <c r="Y421" s="15">
        <v>12</v>
      </c>
      <c r="Z421" s="76" t="s">
        <v>1746</v>
      </c>
      <c r="AA421" s="25" t="s">
        <v>3427</v>
      </c>
    </row>
    <row r="422" spans="1:27" x14ac:dyDescent="0.25">
      <c r="A422" s="29">
        <v>421</v>
      </c>
      <c r="B422" s="1" t="s">
        <v>1746</v>
      </c>
      <c r="C422" s="90" t="s">
        <v>2313</v>
      </c>
      <c r="D422" s="91">
        <v>44229</v>
      </c>
      <c r="E422" s="92">
        <v>0.38888888888888901</v>
      </c>
      <c r="F422" s="92">
        <v>0.88888888888888895</v>
      </c>
      <c r="G422" s="93">
        <v>1200</v>
      </c>
      <c r="H422" s="22" t="s">
        <v>1746</v>
      </c>
      <c r="I422" s="23" t="s">
        <v>1746</v>
      </c>
      <c r="J422" s="23" t="s">
        <v>1746</v>
      </c>
      <c r="K422" s="23" t="s">
        <v>1746</v>
      </c>
      <c r="L422" s="94">
        <v>0</v>
      </c>
      <c r="M422" s="23" t="s">
        <v>1746</v>
      </c>
      <c r="N422" s="23" t="s">
        <v>1746</v>
      </c>
      <c r="O422" s="76" t="s">
        <v>1746</v>
      </c>
      <c r="P422" s="76" t="s">
        <v>1746</v>
      </c>
      <c r="Q422" s="76" t="s">
        <v>1746</v>
      </c>
      <c r="R422" s="15" t="s">
        <v>1746</v>
      </c>
      <c r="S422" s="94">
        <v>3.8</v>
      </c>
      <c r="T422" s="136">
        <v>36.14</v>
      </c>
      <c r="U422" s="93">
        <v>1</v>
      </c>
      <c r="V422" s="136">
        <v>3.8</v>
      </c>
      <c r="W422" s="22" t="s">
        <v>1746</v>
      </c>
      <c r="X422" s="24" t="s">
        <v>1746</v>
      </c>
      <c r="Y422" s="15">
        <v>12</v>
      </c>
      <c r="Z422" s="76" t="s">
        <v>1746</v>
      </c>
      <c r="AA422" s="25" t="s">
        <v>3426</v>
      </c>
    </row>
    <row r="423" spans="1:27" x14ac:dyDescent="0.25">
      <c r="A423" s="29">
        <v>422</v>
      </c>
      <c r="B423" s="1" t="s">
        <v>1746</v>
      </c>
      <c r="C423" s="90" t="s">
        <v>2313</v>
      </c>
      <c r="D423" s="91">
        <v>44230</v>
      </c>
      <c r="E423" s="92">
        <v>0.38541666666666702</v>
      </c>
      <c r="F423" s="92">
        <v>0.88541666666666696</v>
      </c>
      <c r="G423" s="93">
        <v>1200</v>
      </c>
      <c r="H423" s="22" t="s">
        <v>1746</v>
      </c>
      <c r="I423" s="23" t="s">
        <v>1746</v>
      </c>
      <c r="J423" s="23" t="s">
        <v>1746</v>
      </c>
      <c r="K423" s="23" t="s">
        <v>1746</v>
      </c>
      <c r="L423" s="94">
        <v>0</v>
      </c>
      <c r="M423" s="23" t="s">
        <v>1746</v>
      </c>
      <c r="N423" s="23" t="s">
        <v>1746</v>
      </c>
      <c r="O423" s="76" t="s">
        <v>1746</v>
      </c>
      <c r="P423" s="76" t="s">
        <v>1746</v>
      </c>
      <c r="Q423" s="76" t="s">
        <v>1746</v>
      </c>
      <c r="R423" s="15" t="s">
        <v>1746</v>
      </c>
      <c r="S423" s="94">
        <v>3.6</v>
      </c>
      <c r="T423" s="136">
        <v>39.1</v>
      </c>
      <c r="U423" s="93">
        <v>1</v>
      </c>
      <c r="V423" s="136">
        <v>3.6</v>
      </c>
      <c r="W423" s="22" t="s">
        <v>1746</v>
      </c>
      <c r="X423" s="24" t="s">
        <v>1746</v>
      </c>
      <c r="Y423" s="15">
        <v>12</v>
      </c>
      <c r="Z423" s="76" t="s">
        <v>1746</v>
      </c>
      <c r="AA423" s="25" t="s">
        <v>3425</v>
      </c>
    </row>
    <row r="424" spans="1:27" x14ac:dyDescent="0.25">
      <c r="A424" s="29">
        <v>423</v>
      </c>
      <c r="B424" s="1" t="s">
        <v>1746</v>
      </c>
      <c r="C424" s="90" t="s">
        <v>2313</v>
      </c>
      <c r="D424" s="91">
        <v>44231</v>
      </c>
      <c r="E424" s="92">
        <v>0.38541666666666702</v>
      </c>
      <c r="F424" s="92">
        <v>0.92708333333333304</v>
      </c>
      <c r="G424" s="93">
        <v>1200</v>
      </c>
      <c r="H424" s="22" t="s">
        <v>1746</v>
      </c>
      <c r="I424" s="23" t="s">
        <v>1746</v>
      </c>
      <c r="J424" s="23" t="s">
        <v>1746</v>
      </c>
      <c r="K424" s="23" t="s">
        <v>1746</v>
      </c>
      <c r="L424" s="94">
        <v>0</v>
      </c>
      <c r="M424" s="23" t="s">
        <v>1746</v>
      </c>
      <c r="N424" s="23" t="s">
        <v>1746</v>
      </c>
      <c r="O424" s="76" t="s">
        <v>1746</v>
      </c>
      <c r="P424" s="76" t="s">
        <v>1746</v>
      </c>
      <c r="Q424" s="76" t="s">
        <v>1746</v>
      </c>
      <c r="R424" s="15" t="s">
        <v>1746</v>
      </c>
      <c r="S424" s="94">
        <v>3.8</v>
      </c>
      <c r="T424" s="136">
        <v>44.14</v>
      </c>
      <c r="U424" s="93">
        <v>1</v>
      </c>
      <c r="V424" s="136">
        <v>3.8</v>
      </c>
      <c r="W424" s="22" t="s">
        <v>1746</v>
      </c>
      <c r="X424" s="24" t="s">
        <v>1746</v>
      </c>
      <c r="Y424" s="15">
        <v>13</v>
      </c>
      <c r="Z424" s="76" t="s">
        <v>1746</v>
      </c>
      <c r="AA424" s="25" t="s">
        <v>3424</v>
      </c>
    </row>
    <row r="425" spans="1:27" x14ac:dyDescent="0.25">
      <c r="A425" s="29">
        <v>424</v>
      </c>
      <c r="B425" s="1" t="s">
        <v>1746</v>
      </c>
      <c r="C425" s="90" t="s">
        <v>1735</v>
      </c>
      <c r="D425" s="91">
        <v>44232</v>
      </c>
      <c r="E425" s="92">
        <v>0.375</v>
      </c>
      <c r="F425" s="92">
        <v>0.79166666666666696</v>
      </c>
      <c r="G425" s="93">
        <v>1200</v>
      </c>
      <c r="H425" s="22" t="s">
        <v>1746</v>
      </c>
      <c r="I425" s="23" t="s">
        <v>1746</v>
      </c>
      <c r="J425" s="23" t="s">
        <v>1746</v>
      </c>
      <c r="K425" s="23" t="s">
        <v>1746</v>
      </c>
      <c r="L425" s="94">
        <v>0</v>
      </c>
      <c r="M425" s="23" t="s">
        <v>1746</v>
      </c>
      <c r="N425" s="23" t="s">
        <v>1746</v>
      </c>
      <c r="O425" s="76" t="s">
        <v>1746</v>
      </c>
      <c r="P425" s="76" t="s">
        <v>1746</v>
      </c>
      <c r="Q425" s="76" t="s">
        <v>1746</v>
      </c>
      <c r="R425" s="15" t="s">
        <v>1746</v>
      </c>
      <c r="S425" s="94">
        <v>1.8</v>
      </c>
      <c r="T425" s="136">
        <v>1.85</v>
      </c>
      <c r="U425" s="93">
        <v>2</v>
      </c>
      <c r="V425" s="136">
        <v>3.6</v>
      </c>
      <c r="W425" s="22" t="s">
        <v>1746</v>
      </c>
      <c r="X425" s="24" t="s">
        <v>1746</v>
      </c>
      <c r="Y425" s="15">
        <v>10</v>
      </c>
      <c r="Z425" s="76" t="s">
        <v>1746</v>
      </c>
      <c r="AA425" s="25" t="s">
        <v>3423</v>
      </c>
    </row>
    <row r="426" spans="1:27" x14ac:dyDescent="0.25">
      <c r="A426" s="29">
        <v>425</v>
      </c>
      <c r="B426" s="1" t="s">
        <v>1746</v>
      </c>
      <c r="C426" s="90" t="s">
        <v>2313</v>
      </c>
      <c r="D426" s="91">
        <v>44232</v>
      </c>
      <c r="E426" s="92">
        <v>0.375</v>
      </c>
      <c r="F426" s="92">
        <v>0.875</v>
      </c>
      <c r="G426" s="93">
        <v>1200</v>
      </c>
      <c r="H426" s="22" t="s">
        <v>1746</v>
      </c>
      <c r="I426" s="23" t="s">
        <v>1746</v>
      </c>
      <c r="J426" s="23" t="s">
        <v>1746</v>
      </c>
      <c r="K426" s="23" t="s">
        <v>1746</v>
      </c>
      <c r="L426" s="94">
        <v>0</v>
      </c>
      <c r="M426" s="23" t="s">
        <v>1746</v>
      </c>
      <c r="N426" s="23" t="s">
        <v>1746</v>
      </c>
      <c r="O426" s="76" t="s">
        <v>1746</v>
      </c>
      <c r="P426" s="76" t="s">
        <v>1746</v>
      </c>
      <c r="Q426" s="76" t="s">
        <v>1746</v>
      </c>
      <c r="R426" s="15" t="s">
        <v>1746</v>
      </c>
      <c r="S426" s="94">
        <v>3.3</v>
      </c>
      <c r="T426" s="136">
        <v>38.32</v>
      </c>
      <c r="U426" s="93">
        <v>1</v>
      </c>
      <c r="V426" s="136">
        <v>3.3</v>
      </c>
      <c r="W426" s="22" t="s">
        <v>1746</v>
      </c>
      <c r="X426" s="24" t="s">
        <v>1746</v>
      </c>
      <c r="Y426" s="15">
        <v>12</v>
      </c>
      <c r="Z426" s="76" t="s">
        <v>1746</v>
      </c>
      <c r="AA426" s="25" t="s">
        <v>3422</v>
      </c>
    </row>
    <row r="427" spans="1:27" x14ac:dyDescent="0.25">
      <c r="A427" s="29">
        <v>426</v>
      </c>
      <c r="B427" s="1" t="s">
        <v>1746</v>
      </c>
      <c r="C427" s="90" t="s">
        <v>2313</v>
      </c>
      <c r="D427" s="91">
        <v>44233</v>
      </c>
      <c r="E427" s="92">
        <v>0.38888888888888901</v>
      </c>
      <c r="F427" s="92">
        <v>0.88888888888888895</v>
      </c>
      <c r="G427" s="93">
        <v>1200</v>
      </c>
      <c r="H427" s="22" t="s">
        <v>1746</v>
      </c>
      <c r="I427" s="23" t="s">
        <v>1746</v>
      </c>
      <c r="J427" s="23" t="s">
        <v>1746</v>
      </c>
      <c r="K427" s="23" t="s">
        <v>1746</v>
      </c>
      <c r="L427" s="94">
        <v>0</v>
      </c>
      <c r="M427" s="23" t="s">
        <v>1746</v>
      </c>
      <c r="N427" s="23" t="s">
        <v>1746</v>
      </c>
      <c r="O427" s="76" t="s">
        <v>1746</v>
      </c>
      <c r="P427" s="76" t="s">
        <v>1746</v>
      </c>
      <c r="Q427" s="76" t="s">
        <v>1746</v>
      </c>
      <c r="R427" s="15" t="s">
        <v>1746</v>
      </c>
      <c r="S427" s="94">
        <v>8.1999999999999993</v>
      </c>
      <c r="T427" s="136">
        <v>39.229999999999997</v>
      </c>
      <c r="U427" s="93">
        <v>1</v>
      </c>
      <c r="V427" s="136">
        <v>8.1999999999999993</v>
      </c>
      <c r="W427" s="22" t="s">
        <v>1746</v>
      </c>
      <c r="X427" s="24" t="s">
        <v>1746</v>
      </c>
      <c r="Y427" s="15">
        <v>12</v>
      </c>
      <c r="Z427" s="76" t="s">
        <v>1746</v>
      </c>
      <c r="AA427" s="25" t="s">
        <v>3421</v>
      </c>
    </row>
    <row r="428" spans="1:27" x14ac:dyDescent="0.25">
      <c r="A428" s="29">
        <v>427</v>
      </c>
      <c r="B428" s="1" t="s">
        <v>1746</v>
      </c>
      <c r="C428" s="90" t="s">
        <v>2313</v>
      </c>
      <c r="D428" s="91">
        <v>44234</v>
      </c>
      <c r="E428" s="92">
        <v>0.38194444444444398</v>
      </c>
      <c r="F428" s="92">
        <v>0.84027777777777801</v>
      </c>
      <c r="G428" s="93">
        <v>1200</v>
      </c>
      <c r="H428" s="22" t="s">
        <v>1746</v>
      </c>
      <c r="I428" s="23" t="s">
        <v>1746</v>
      </c>
      <c r="J428" s="23" t="s">
        <v>1746</v>
      </c>
      <c r="K428" s="23" t="s">
        <v>1746</v>
      </c>
      <c r="L428" s="94">
        <v>0</v>
      </c>
      <c r="M428" s="23" t="s">
        <v>1746</v>
      </c>
      <c r="N428" s="23" t="s">
        <v>1746</v>
      </c>
      <c r="O428" s="76" t="s">
        <v>1746</v>
      </c>
      <c r="P428" s="76" t="s">
        <v>1746</v>
      </c>
      <c r="Q428" s="76" t="s">
        <v>1746</v>
      </c>
      <c r="R428" s="15" t="s">
        <v>1746</v>
      </c>
      <c r="S428" s="94">
        <v>7.1</v>
      </c>
      <c r="T428" s="136">
        <v>36.700000000000003</v>
      </c>
      <c r="U428" s="93">
        <v>1</v>
      </c>
      <c r="V428" s="136">
        <v>7.1</v>
      </c>
      <c r="W428" s="22" t="s">
        <v>1746</v>
      </c>
      <c r="X428" s="24" t="s">
        <v>1746</v>
      </c>
      <c r="Y428" s="15">
        <v>11</v>
      </c>
      <c r="Z428" s="76" t="s">
        <v>1746</v>
      </c>
      <c r="AA428" s="25" t="s">
        <v>3420</v>
      </c>
    </row>
    <row r="429" spans="1:27" x14ac:dyDescent="0.25">
      <c r="A429" s="29">
        <v>428</v>
      </c>
      <c r="B429" s="1" t="s">
        <v>1746</v>
      </c>
      <c r="C429" s="90" t="s">
        <v>1739</v>
      </c>
      <c r="D429" s="91">
        <v>44234</v>
      </c>
      <c r="E429" s="92">
        <v>0.36805555555555602</v>
      </c>
      <c r="F429" s="92">
        <v>0.82638888888888895</v>
      </c>
      <c r="G429" s="93">
        <v>1200</v>
      </c>
      <c r="H429" s="22" t="s">
        <v>1746</v>
      </c>
      <c r="I429" s="23" t="s">
        <v>1746</v>
      </c>
      <c r="J429" s="23" t="s">
        <v>1746</v>
      </c>
      <c r="K429" s="23" t="s">
        <v>1746</v>
      </c>
      <c r="L429" s="94">
        <v>0</v>
      </c>
      <c r="M429" s="23" t="s">
        <v>1746</v>
      </c>
      <c r="N429" s="23" t="s">
        <v>1746</v>
      </c>
      <c r="O429" s="76" t="s">
        <v>1746</v>
      </c>
      <c r="P429" s="76" t="s">
        <v>1746</v>
      </c>
      <c r="Q429" s="76" t="s">
        <v>1746</v>
      </c>
      <c r="R429" s="15" t="s">
        <v>1746</v>
      </c>
      <c r="S429" s="94">
        <v>1.66</v>
      </c>
      <c r="T429" s="136">
        <v>3.39</v>
      </c>
      <c r="U429" s="93">
        <v>1</v>
      </c>
      <c r="V429" s="136">
        <v>1.66</v>
      </c>
      <c r="W429" s="22" t="s">
        <v>1746</v>
      </c>
      <c r="X429" s="24" t="s">
        <v>1746</v>
      </c>
      <c r="Y429" s="15">
        <v>11</v>
      </c>
      <c r="Z429" s="76" t="s">
        <v>1746</v>
      </c>
      <c r="AA429" s="25" t="s">
        <v>3419</v>
      </c>
    </row>
    <row r="430" spans="1:27" x14ac:dyDescent="0.25">
      <c r="A430" s="29">
        <v>429</v>
      </c>
      <c r="B430" s="1" t="s">
        <v>1746</v>
      </c>
      <c r="C430" s="90" t="s">
        <v>2067</v>
      </c>
      <c r="D430" s="91">
        <v>44234</v>
      </c>
      <c r="E430" s="92">
        <v>0.34722222222222199</v>
      </c>
      <c r="F430" s="92">
        <v>0.84722222222222199</v>
      </c>
      <c r="G430" s="93">
        <v>1200</v>
      </c>
      <c r="H430" s="22" t="s">
        <v>1746</v>
      </c>
      <c r="I430" s="23" t="s">
        <v>1746</v>
      </c>
      <c r="J430" s="23" t="s">
        <v>1746</v>
      </c>
      <c r="K430" s="23" t="s">
        <v>1746</v>
      </c>
      <c r="L430" s="94">
        <v>0</v>
      </c>
      <c r="M430" s="23" t="s">
        <v>1746</v>
      </c>
      <c r="N430" s="23" t="s">
        <v>1746</v>
      </c>
      <c r="O430" s="76" t="s">
        <v>1746</v>
      </c>
      <c r="P430" s="76" t="s">
        <v>1746</v>
      </c>
      <c r="Q430" s="76" t="s">
        <v>1746</v>
      </c>
      <c r="R430" s="15" t="s">
        <v>1746</v>
      </c>
      <c r="S430" s="94">
        <v>0</v>
      </c>
      <c r="T430" s="136">
        <v>15</v>
      </c>
      <c r="U430" s="93">
        <v>1</v>
      </c>
      <c r="V430" s="136">
        <v>0</v>
      </c>
      <c r="W430" s="22" t="s">
        <v>1746</v>
      </c>
      <c r="X430" s="24" t="s">
        <v>1746</v>
      </c>
      <c r="Y430" s="15">
        <v>12</v>
      </c>
      <c r="Z430" s="76" t="s">
        <v>1746</v>
      </c>
      <c r="AA430" s="25" t="s">
        <v>3418</v>
      </c>
    </row>
    <row r="431" spans="1:27" x14ac:dyDescent="0.25">
      <c r="A431" s="29">
        <v>430</v>
      </c>
      <c r="B431" s="1" t="s">
        <v>1746</v>
      </c>
      <c r="C431" s="90" t="s">
        <v>2313</v>
      </c>
      <c r="D431" s="91">
        <v>44235</v>
      </c>
      <c r="E431" s="92">
        <v>0.36805555555555602</v>
      </c>
      <c r="F431" s="92">
        <v>0.82638888888888895</v>
      </c>
      <c r="G431" s="93">
        <v>1200</v>
      </c>
      <c r="H431" s="22" t="s">
        <v>1746</v>
      </c>
      <c r="I431" s="23" t="s">
        <v>1746</v>
      </c>
      <c r="J431" s="23" t="s">
        <v>1746</v>
      </c>
      <c r="K431" s="23" t="s">
        <v>1746</v>
      </c>
      <c r="L431" s="94">
        <v>0</v>
      </c>
      <c r="M431" s="23" t="s">
        <v>1746</v>
      </c>
      <c r="N431" s="23" t="s">
        <v>1746</v>
      </c>
      <c r="O431" s="76" t="s">
        <v>1746</v>
      </c>
      <c r="P431" s="76" t="s">
        <v>1746</v>
      </c>
      <c r="Q431" s="76" t="s">
        <v>1746</v>
      </c>
      <c r="R431" s="15" t="s">
        <v>1746</v>
      </c>
      <c r="S431" s="94">
        <v>6.3</v>
      </c>
      <c r="T431" s="136">
        <v>38.200000000000003</v>
      </c>
      <c r="U431" s="93">
        <v>1</v>
      </c>
      <c r="V431" s="136">
        <v>6.3</v>
      </c>
      <c r="W431" s="22" t="s">
        <v>1746</v>
      </c>
      <c r="X431" s="24" t="s">
        <v>1746</v>
      </c>
      <c r="Y431" s="15">
        <v>11</v>
      </c>
      <c r="Z431" s="76" t="s">
        <v>1746</v>
      </c>
      <c r="AA431" s="25" t="s">
        <v>3417</v>
      </c>
    </row>
    <row r="432" spans="1:27" x14ac:dyDescent="0.25">
      <c r="A432" s="29">
        <v>431</v>
      </c>
      <c r="B432" s="1" t="s">
        <v>1746</v>
      </c>
      <c r="C432" s="90" t="s">
        <v>2067</v>
      </c>
      <c r="D432" s="91">
        <v>44235</v>
      </c>
      <c r="E432" s="92">
        <v>0.34027777777777801</v>
      </c>
      <c r="F432" s="92">
        <v>0.84027777777777801</v>
      </c>
      <c r="G432" s="93">
        <v>1200</v>
      </c>
      <c r="H432" s="22" t="s">
        <v>1746</v>
      </c>
      <c r="I432" s="23" t="s">
        <v>1746</v>
      </c>
      <c r="J432" s="23" t="s">
        <v>1746</v>
      </c>
      <c r="K432" s="23" t="s">
        <v>1746</v>
      </c>
      <c r="L432" s="94">
        <v>0</v>
      </c>
      <c r="M432" s="23" t="s">
        <v>1746</v>
      </c>
      <c r="N432" s="23" t="s">
        <v>1746</v>
      </c>
      <c r="O432" s="76" t="s">
        <v>1746</v>
      </c>
      <c r="P432" s="76" t="s">
        <v>1746</v>
      </c>
      <c r="Q432" s="76" t="s">
        <v>1746</v>
      </c>
      <c r="R432" s="15" t="s">
        <v>1746</v>
      </c>
      <c r="S432" s="94">
        <v>3.1</v>
      </c>
      <c r="T432" s="136">
        <v>19</v>
      </c>
      <c r="U432" s="93">
        <v>1</v>
      </c>
      <c r="V432" s="136">
        <v>3.1</v>
      </c>
      <c r="W432" s="22" t="s">
        <v>1746</v>
      </c>
      <c r="X432" s="24" t="s">
        <v>1746</v>
      </c>
      <c r="Y432" s="15">
        <v>12</v>
      </c>
      <c r="Z432" s="76" t="s">
        <v>1746</v>
      </c>
      <c r="AA432" s="25" t="s">
        <v>3416</v>
      </c>
    </row>
    <row r="433" spans="1:27" x14ac:dyDescent="0.25">
      <c r="A433" s="29">
        <v>432</v>
      </c>
      <c r="B433" s="1" t="s">
        <v>1746</v>
      </c>
      <c r="C433" s="90" t="s">
        <v>2313</v>
      </c>
      <c r="D433" s="91">
        <v>44236</v>
      </c>
      <c r="E433" s="92">
        <v>0.36805555555555602</v>
      </c>
      <c r="F433" s="92">
        <v>0.74305555555555503</v>
      </c>
      <c r="G433" s="93">
        <v>1200</v>
      </c>
      <c r="H433" s="22" t="s">
        <v>1746</v>
      </c>
      <c r="I433" s="23" t="s">
        <v>1746</v>
      </c>
      <c r="J433" s="23" t="s">
        <v>1746</v>
      </c>
      <c r="K433" s="23" t="s">
        <v>1746</v>
      </c>
      <c r="L433" s="94">
        <v>0</v>
      </c>
      <c r="M433" s="23" t="s">
        <v>1746</v>
      </c>
      <c r="N433" s="23" t="s">
        <v>1746</v>
      </c>
      <c r="O433" s="76" t="s">
        <v>1746</v>
      </c>
      <c r="P433" s="76" t="s">
        <v>1746</v>
      </c>
      <c r="Q433" s="76" t="s">
        <v>1746</v>
      </c>
      <c r="R433" s="15" t="s">
        <v>1746</v>
      </c>
      <c r="S433" s="94">
        <v>2</v>
      </c>
      <c r="T433" s="136">
        <v>30.1</v>
      </c>
      <c r="U433" s="93">
        <v>2</v>
      </c>
      <c r="V433" s="136">
        <v>4</v>
      </c>
      <c r="W433" s="22" t="s">
        <v>1746</v>
      </c>
      <c r="X433" s="24" t="s">
        <v>1746</v>
      </c>
      <c r="Y433" s="15">
        <v>9</v>
      </c>
      <c r="Z433" s="76" t="s">
        <v>1746</v>
      </c>
      <c r="AA433" s="25" t="s">
        <v>3415</v>
      </c>
    </row>
    <row r="434" spans="1:27" x14ac:dyDescent="0.25">
      <c r="A434" s="29">
        <v>433</v>
      </c>
      <c r="B434" s="1" t="s">
        <v>1746</v>
      </c>
      <c r="C434" s="90" t="s">
        <v>2067</v>
      </c>
      <c r="D434" s="91">
        <v>44236</v>
      </c>
      <c r="E434" s="92">
        <v>0.33333333333333298</v>
      </c>
      <c r="F434" s="92">
        <v>0.75</v>
      </c>
      <c r="G434" s="93">
        <v>1200</v>
      </c>
      <c r="H434" s="22" t="s">
        <v>1746</v>
      </c>
      <c r="I434" s="23" t="s">
        <v>1746</v>
      </c>
      <c r="J434" s="23" t="s">
        <v>1746</v>
      </c>
      <c r="K434" s="23" t="s">
        <v>1746</v>
      </c>
      <c r="L434" s="94">
        <v>0</v>
      </c>
      <c r="M434" s="23" t="s">
        <v>1746</v>
      </c>
      <c r="N434" s="23" t="s">
        <v>1746</v>
      </c>
      <c r="O434" s="76" t="s">
        <v>1746</v>
      </c>
      <c r="P434" s="76" t="s">
        <v>1746</v>
      </c>
      <c r="Q434" s="76" t="s">
        <v>1746</v>
      </c>
      <c r="R434" s="15" t="s">
        <v>1746</v>
      </c>
      <c r="S434" s="94">
        <v>15</v>
      </c>
      <c r="T434" s="136">
        <v>13</v>
      </c>
      <c r="U434" s="93">
        <v>1</v>
      </c>
      <c r="V434" s="136">
        <v>15</v>
      </c>
      <c r="W434" s="22" t="s">
        <v>1746</v>
      </c>
      <c r="X434" s="24" t="s">
        <v>1746</v>
      </c>
      <c r="Y434" s="15">
        <v>10</v>
      </c>
      <c r="Z434" s="76" t="s">
        <v>1746</v>
      </c>
      <c r="AA434" s="25" t="s">
        <v>3414</v>
      </c>
    </row>
    <row r="435" spans="1:27" x14ac:dyDescent="0.25">
      <c r="A435" s="29">
        <v>434</v>
      </c>
      <c r="B435" s="1" t="s">
        <v>1746</v>
      </c>
      <c r="C435" s="90" t="s">
        <v>2313</v>
      </c>
      <c r="D435" s="91">
        <v>44245</v>
      </c>
      <c r="E435" s="92">
        <v>0.36805555555555602</v>
      </c>
      <c r="F435" s="92">
        <v>0.82638888888888895</v>
      </c>
      <c r="G435" s="93">
        <v>1200</v>
      </c>
      <c r="H435" s="22" t="s">
        <v>1746</v>
      </c>
      <c r="I435" s="23" t="s">
        <v>1746</v>
      </c>
      <c r="J435" s="23" t="s">
        <v>1746</v>
      </c>
      <c r="K435" s="23" t="s">
        <v>1746</v>
      </c>
      <c r="L435" s="94">
        <v>0</v>
      </c>
      <c r="M435" s="23" t="s">
        <v>1746</v>
      </c>
      <c r="N435" s="23" t="s">
        <v>1746</v>
      </c>
      <c r="O435" s="76" t="s">
        <v>1746</v>
      </c>
      <c r="P435" s="76" t="s">
        <v>1746</v>
      </c>
      <c r="Q435" s="76" t="s">
        <v>1746</v>
      </c>
      <c r="R435" s="15" t="s">
        <v>1746</v>
      </c>
      <c r="S435" s="94">
        <v>2.6</v>
      </c>
      <c r="T435" s="136">
        <v>45.2</v>
      </c>
      <c r="U435" s="93">
        <v>3</v>
      </c>
      <c r="V435" s="136">
        <v>7.8000000000000007</v>
      </c>
      <c r="W435" s="22" t="s">
        <v>1746</v>
      </c>
      <c r="X435" s="24" t="s">
        <v>1746</v>
      </c>
      <c r="Y435" s="15">
        <v>11</v>
      </c>
      <c r="Z435" s="76" t="s">
        <v>1746</v>
      </c>
      <c r="AA435" s="25" t="s">
        <v>3413</v>
      </c>
    </row>
    <row r="436" spans="1:27" x14ac:dyDescent="0.25">
      <c r="A436" s="29">
        <v>435</v>
      </c>
      <c r="B436" s="1" t="s">
        <v>1746</v>
      </c>
      <c r="C436" s="90" t="s">
        <v>2067</v>
      </c>
      <c r="D436" s="91">
        <v>44245</v>
      </c>
      <c r="E436" s="92">
        <v>0.34722222222222199</v>
      </c>
      <c r="F436" s="92">
        <v>0.84722222222222199</v>
      </c>
      <c r="G436" s="93">
        <v>1200</v>
      </c>
      <c r="H436" s="22" t="s">
        <v>1746</v>
      </c>
      <c r="I436" s="23" t="s">
        <v>1746</v>
      </c>
      <c r="J436" s="23" t="s">
        <v>1746</v>
      </c>
      <c r="K436" s="23" t="s">
        <v>1746</v>
      </c>
      <c r="L436" s="94">
        <v>0</v>
      </c>
      <c r="M436" s="23" t="s">
        <v>1746</v>
      </c>
      <c r="N436" s="23" t="s">
        <v>1746</v>
      </c>
      <c r="O436" s="76" t="s">
        <v>1746</v>
      </c>
      <c r="P436" s="76" t="s">
        <v>1746</v>
      </c>
      <c r="Q436" s="76" t="s">
        <v>1746</v>
      </c>
      <c r="R436" s="15" t="s">
        <v>1746</v>
      </c>
      <c r="S436" s="94">
        <v>1</v>
      </c>
      <c r="T436" s="136">
        <v>12</v>
      </c>
      <c r="U436" s="93">
        <v>0.5</v>
      </c>
      <c r="V436" s="136">
        <v>0.5</v>
      </c>
      <c r="W436" s="22" t="s">
        <v>1746</v>
      </c>
      <c r="X436" s="24" t="s">
        <v>1746</v>
      </c>
      <c r="Y436" s="15">
        <v>12</v>
      </c>
      <c r="Z436" s="76" t="s">
        <v>1746</v>
      </c>
      <c r="AA436" s="25" t="s">
        <v>3412</v>
      </c>
    </row>
    <row r="437" spans="1:27" x14ac:dyDescent="0.25">
      <c r="A437" s="29">
        <v>436</v>
      </c>
      <c r="B437" s="1" t="s">
        <v>1746</v>
      </c>
      <c r="C437" s="90" t="s">
        <v>1858</v>
      </c>
      <c r="D437" s="91">
        <v>44245</v>
      </c>
      <c r="E437" s="92">
        <v>0.34722222222222199</v>
      </c>
      <c r="F437" s="92">
        <v>0.84722222222222199</v>
      </c>
      <c r="G437" s="93">
        <v>1200</v>
      </c>
      <c r="H437" s="22" t="s">
        <v>1746</v>
      </c>
      <c r="I437" s="23" t="s">
        <v>1746</v>
      </c>
      <c r="J437" s="23" t="s">
        <v>1746</v>
      </c>
      <c r="K437" s="23" t="s">
        <v>1746</v>
      </c>
      <c r="L437" s="94">
        <v>0</v>
      </c>
      <c r="M437" s="23" t="s">
        <v>1746</v>
      </c>
      <c r="N437" s="23" t="s">
        <v>1746</v>
      </c>
      <c r="O437" s="76" t="s">
        <v>1746</v>
      </c>
      <c r="P437" s="76" t="s">
        <v>1746</v>
      </c>
      <c r="Q437" s="76" t="s">
        <v>1746</v>
      </c>
      <c r="R437" s="15" t="s">
        <v>1746</v>
      </c>
      <c r="S437" s="94">
        <v>1.18</v>
      </c>
      <c r="T437" s="136">
        <v>5.3</v>
      </c>
      <c r="U437" s="93">
        <v>0.5</v>
      </c>
      <c r="V437" s="136">
        <v>0.59</v>
      </c>
      <c r="W437" s="22" t="s">
        <v>1746</v>
      </c>
      <c r="X437" s="24" t="s">
        <v>1746</v>
      </c>
      <c r="Y437" s="15">
        <v>12</v>
      </c>
      <c r="Z437" s="76" t="s">
        <v>1746</v>
      </c>
      <c r="AA437" s="25" t="s">
        <v>3411</v>
      </c>
    </row>
    <row r="438" spans="1:27" x14ac:dyDescent="0.25">
      <c r="A438" s="29">
        <v>437</v>
      </c>
      <c r="B438" s="1" t="s">
        <v>1746</v>
      </c>
      <c r="C438" s="90" t="s">
        <v>2067</v>
      </c>
      <c r="D438" s="91">
        <v>44246</v>
      </c>
      <c r="E438" s="92">
        <v>0.34027777777777801</v>
      </c>
      <c r="F438" s="92">
        <v>0.84027777777777801</v>
      </c>
      <c r="G438" s="93">
        <v>1200</v>
      </c>
      <c r="H438" s="22" t="s">
        <v>1746</v>
      </c>
      <c r="I438" s="23" t="s">
        <v>1746</v>
      </c>
      <c r="J438" s="23" t="s">
        <v>1746</v>
      </c>
      <c r="K438" s="23" t="s">
        <v>1746</v>
      </c>
      <c r="L438" s="94">
        <v>0</v>
      </c>
      <c r="M438" s="23" t="s">
        <v>1746</v>
      </c>
      <c r="N438" s="23" t="s">
        <v>1746</v>
      </c>
      <c r="O438" s="76" t="s">
        <v>1746</v>
      </c>
      <c r="P438" s="76" t="s">
        <v>1746</v>
      </c>
      <c r="Q438" s="76" t="s">
        <v>1746</v>
      </c>
      <c r="R438" s="15" t="s">
        <v>1746</v>
      </c>
      <c r="S438" s="94">
        <v>1.2</v>
      </c>
      <c r="T438" s="136">
        <v>15</v>
      </c>
      <c r="U438" s="93">
        <v>2</v>
      </c>
      <c r="V438" s="136">
        <v>2.4</v>
      </c>
      <c r="W438" s="22" t="s">
        <v>1746</v>
      </c>
      <c r="X438" s="24" t="s">
        <v>1746</v>
      </c>
      <c r="Y438" s="15">
        <v>12</v>
      </c>
      <c r="Z438" s="76" t="s">
        <v>1746</v>
      </c>
      <c r="AA438" s="25" t="s">
        <v>3410</v>
      </c>
    </row>
    <row r="439" spans="1:27" x14ac:dyDescent="0.25">
      <c r="A439" s="29">
        <v>438</v>
      </c>
      <c r="B439" s="1" t="s">
        <v>1746</v>
      </c>
      <c r="C439" s="90" t="s">
        <v>2313</v>
      </c>
      <c r="D439" s="91">
        <v>44246</v>
      </c>
      <c r="E439" s="92">
        <v>0.37847222222222199</v>
      </c>
      <c r="F439" s="92">
        <v>0.83680555555555503</v>
      </c>
      <c r="G439" s="93">
        <v>1200</v>
      </c>
      <c r="H439" s="22" t="s">
        <v>1746</v>
      </c>
      <c r="I439" s="23" t="s">
        <v>1746</v>
      </c>
      <c r="J439" s="23" t="s">
        <v>1746</v>
      </c>
      <c r="K439" s="23" t="s">
        <v>1746</v>
      </c>
      <c r="L439" s="94">
        <v>0</v>
      </c>
      <c r="M439" s="23" t="s">
        <v>1746</v>
      </c>
      <c r="N439" s="23" t="s">
        <v>1746</v>
      </c>
      <c r="O439" s="76" t="s">
        <v>1746</v>
      </c>
      <c r="P439" s="76" t="s">
        <v>1746</v>
      </c>
      <c r="Q439" s="76" t="s">
        <v>1746</v>
      </c>
      <c r="R439" s="15" t="s">
        <v>1746</v>
      </c>
      <c r="S439" s="94">
        <v>2.7</v>
      </c>
      <c r="T439" s="136">
        <v>42.89</v>
      </c>
      <c r="U439" s="93">
        <v>2</v>
      </c>
      <c r="V439" s="136">
        <v>5.4</v>
      </c>
      <c r="W439" s="22" t="s">
        <v>1746</v>
      </c>
      <c r="X439" s="24" t="s">
        <v>1746</v>
      </c>
      <c r="Y439" s="15">
        <v>11</v>
      </c>
      <c r="Z439" s="76" t="s">
        <v>1746</v>
      </c>
      <c r="AA439" s="25" t="s">
        <v>3404</v>
      </c>
    </row>
    <row r="440" spans="1:27" x14ac:dyDescent="0.25">
      <c r="A440" s="29">
        <v>439</v>
      </c>
      <c r="B440" s="1" t="s">
        <v>1746</v>
      </c>
      <c r="C440" s="90" t="s">
        <v>1758</v>
      </c>
      <c r="D440" s="91">
        <v>44246</v>
      </c>
      <c r="E440" s="92">
        <v>0.35416666666666702</v>
      </c>
      <c r="F440" s="92">
        <v>0.85416666666666696</v>
      </c>
      <c r="G440" s="93">
        <v>1200</v>
      </c>
      <c r="H440" s="22" t="s">
        <v>1746</v>
      </c>
      <c r="I440" s="23" t="s">
        <v>1746</v>
      </c>
      <c r="J440" s="23" t="s">
        <v>1746</v>
      </c>
      <c r="K440" s="23" t="s">
        <v>1746</v>
      </c>
      <c r="L440" s="94">
        <v>0</v>
      </c>
      <c r="M440" s="23" t="s">
        <v>1746</v>
      </c>
      <c r="N440" s="23" t="s">
        <v>1746</v>
      </c>
      <c r="O440" s="76" t="s">
        <v>1746</v>
      </c>
      <c r="P440" s="76" t="s">
        <v>1746</v>
      </c>
      <c r="Q440" s="76" t="s">
        <v>1746</v>
      </c>
      <c r="R440" s="15" t="s">
        <v>1746</v>
      </c>
      <c r="S440" s="94">
        <v>2.2999999999999998</v>
      </c>
      <c r="T440" s="136">
        <v>3</v>
      </c>
      <c r="U440" s="93">
        <v>3</v>
      </c>
      <c r="V440" s="136">
        <v>6.8999999999999995</v>
      </c>
      <c r="W440" s="22" t="s">
        <v>1746</v>
      </c>
      <c r="X440" s="24" t="s">
        <v>1746</v>
      </c>
      <c r="Y440" s="15">
        <v>12</v>
      </c>
      <c r="Z440" s="76" t="s">
        <v>1746</v>
      </c>
      <c r="AA440" s="25" t="s">
        <v>3409</v>
      </c>
    </row>
    <row r="441" spans="1:27" x14ac:dyDescent="0.25">
      <c r="A441" s="29">
        <v>440</v>
      </c>
      <c r="B441" s="1" t="s">
        <v>1746</v>
      </c>
      <c r="C441" s="90" t="s">
        <v>2067</v>
      </c>
      <c r="D441" s="91">
        <v>44247</v>
      </c>
      <c r="E441" s="92">
        <v>0.33333333333333298</v>
      </c>
      <c r="F441" s="92">
        <v>0.83333333333333304</v>
      </c>
      <c r="G441" s="93">
        <v>1200</v>
      </c>
      <c r="H441" s="22" t="s">
        <v>1746</v>
      </c>
      <c r="I441" s="23" t="s">
        <v>1746</v>
      </c>
      <c r="J441" s="23" t="s">
        <v>1746</v>
      </c>
      <c r="K441" s="23" t="s">
        <v>1746</v>
      </c>
      <c r="L441" s="94">
        <v>0</v>
      </c>
      <c r="M441" s="23" t="s">
        <v>1746</v>
      </c>
      <c r="N441" s="23" t="s">
        <v>1746</v>
      </c>
      <c r="O441" s="76" t="s">
        <v>1746</v>
      </c>
      <c r="P441" s="76" t="s">
        <v>1746</v>
      </c>
      <c r="Q441" s="76" t="s">
        <v>1746</v>
      </c>
      <c r="R441" s="15" t="s">
        <v>1746</v>
      </c>
      <c r="S441" s="94">
        <v>1.2</v>
      </c>
      <c r="T441" s="136">
        <v>10</v>
      </c>
      <c r="U441" s="93">
        <v>2</v>
      </c>
      <c r="V441" s="136">
        <v>2.4</v>
      </c>
      <c r="W441" s="22" t="s">
        <v>1746</v>
      </c>
      <c r="X441" s="24" t="s">
        <v>1746</v>
      </c>
      <c r="Y441" s="15">
        <v>12</v>
      </c>
      <c r="Z441" s="76" t="s">
        <v>1746</v>
      </c>
      <c r="AA441" s="25" t="s">
        <v>3408</v>
      </c>
    </row>
    <row r="442" spans="1:27" x14ac:dyDescent="0.25">
      <c r="A442" s="29">
        <v>441</v>
      </c>
      <c r="B442" s="1" t="s">
        <v>1746</v>
      </c>
      <c r="C442" s="90" t="s">
        <v>1739</v>
      </c>
      <c r="D442" s="91">
        <v>44247</v>
      </c>
      <c r="E442" s="92">
        <v>0.33680555555555602</v>
      </c>
      <c r="F442" s="92">
        <v>0.83680555555555503</v>
      </c>
      <c r="G442" s="93">
        <v>1200</v>
      </c>
      <c r="H442" s="22" t="s">
        <v>1746</v>
      </c>
      <c r="I442" s="23" t="s">
        <v>1746</v>
      </c>
      <c r="J442" s="23" t="s">
        <v>1746</v>
      </c>
      <c r="K442" s="23" t="s">
        <v>1746</v>
      </c>
      <c r="L442" s="94">
        <v>0</v>
      </c>
      <c r="M442" s="23" t="s">
        <v>1746</v>
      </c>
      <c r="N442" s="23" t="s">
        <v>1746</v>
      </c>
      <c r="O442" s="76" t="s">
        <v>1746</v>
      </c>
      <c r="P442" s="76" t="s">
        <v>1746</v>
      </c>
      <c r="Q442" s="76" t="s">
        <v>1746</v>
      </c>
      <c r="R442" s="15" t="s">
        <v>1746</v>
      </c>
      <c r="S442" s="94">
        <v>0</v>
      </c>
      <c r="T442" s="136">
        <v>2</v>
      </c>
      <c r="U442" s="93">
        <v>0</v>
      </c>
      <c r="V442" s="136">
        <v>0</v>
      </c>
      <c r="W442" s="22" t="s">
        <v>1746</v>
      </c>
      <c r="X442" s="24" t="s">
        <v>1746</v>
      </c>
      <c r="Y442" s="15">
        <v>12</v>
      </c>
      <c r="Z442" s="76" t="s">
        <v>1746</v>
      </c>
      <c r="AA442" s="25" t="s">
        <v>3407</v>
      </c>
    </row>
    <row r="443" spans="1:27" x14ac:dyDescent="0.25">
      <c r="A443" s="29">
        <v>442</v>
      </c>
      <c r="B443" s="1" t="s">
        <v>1746</v>
      </c>
      <c r="C443" s="90" t="s">
        <v>2313</v>
      </c>
      <c r="D443" s="91">
        <v>44247</v>
      </c>
      <c r="E443" s="92">
        <v>0.36111111111111099</v>
      </c>
      <c r="F443" s="92">
        <v>0.86111111111111105</v>
      </c>
      <c r="G443" s="93">
        <v>1200</v>
      </c>
      <c r="H443" s="22" t="s">
        <v>1746</v>
      </c>
      <c r="I443" s="23" t="s">
        <v>1746</v>
      </c>
      <c r="J443" s="23" t="s">
        <v>1746</v>
      </c>
      <c r="K443" s="23" t="s">
        <v>1746</v>
      </c>
      <c r="L443" s="94">
        <v>0</v>
      </c>
      <c r="M443" s="23" t="s">
        <v>1746</v>
      </c>
      <c r="N443" s="23" t="s">
        <v>1746</v>
      </c>
      <c r="O443" s="76" t="s">
        <v>1746</v>
      </c>
      <c r="P443" s="76" t="s">
        <v>1746</v>
      </c>
      <c r="Q443" s="76" t="s">
        <v>1746</v>
      </c>
      <c r="R443" s="15" t="s">
        <v>1746</v>
      </c>
      <c r="S443" s="94">
        <v>2.2000000000000002</v>
      </c>
      <c r="T443" s="136">
        <v>44.38</v>
      </c>
      <c r="U443" s="93">
        <v>2</v>
      </c>
      <c r="V443" s="136">
        <v>4.4000000000000004</v>
      </c>
      <c r="W443" s="22" t="s">
        <v>1746</v>
      </c>
      <c r="X443" s="24" t="s">
        <v>1746</v>
      </c>
      <c r="Y443" s="15">
        <v>12</v>
      </c>
      <c r="Z443" s="76" t="s">
        <v>1746</v>
      </c>
      <c r="AA443" s="25" t="s">
        <v>3406</v>
      </c>
    </row>
    <row r="444" spans="1:27" x14ac:dyDescent="0.25">
      <c r="A444" s="29">
        <v>443</v>
      </c>
      <c r="B444" s="1" t="s">
        <v>1746</v>
      </c>
      <c r="C444" s="90" t="s">
        <v>2676</v>
      </c>
      <c r="D444" s="91">
        <v>44248</v>
      </c>
      <c r="E444" s="92">
        <v>0.33333333333333298</v>
      </c>
      <c r="F444" s="92">
        <v>0.875</v>
      </c>
      <c r="G444" s="93">
        <v>1200</v>
      </c>
      <c r="H444" s="22" t="s">
        <v>1746</v>
      </c>
      <c r="I444" s="23" t="s">
        <v>1746</v>
      </c>
      <c r="J444" s="23" t="s">
        <v>1746</v>
      </c>
      <c r="K444" s="23" t="s">
        <v>1746</v>
      </c>
      <c r="L444" s="94">
        <v>0</v>
      </c>
      <c r="M444" s="23" t="s">
        <v>1746</v>
      </c>
      <c r="N444" s="23" t="s">
        <v>1746</v>
      </c>
      <c r="O444" s="76" t="s">
        <v>1746</v>
      </c>
      <c r="P444" s="76" t="s">
        <v>1746</v>
      </c>
      <c r="Q444" s="76" t="s">
        <v>1746</v>
      </c>
      <c r="R444" s="15" t="s">
        <v>1746</v>
      </c>
      <c r="S444" s="94">
        <v>8</v>
      </c>
      <c r="T444" s="136">
        <v>66</v>
      </c>
      <c r="U444" s="93">
        <v>1</v>
      </c>
      <c r="V444" s="136">
        <v>8</v>
      </c>
      <c r="W444" s="22" t="s">
        <v>1746</v>
      </c>
      <c r="X444" s="24" t="s">
        <v>1746</v>
      </c>
      <c r="Y444" s="15">
        <v>13</v>
      </c>
      <c r="Z444" s="76" t="s">
        <v>1746</v>
      </c>
      <c r="AA444" s="25" t="s">
        <v>3405</v>
      </c>
    </row>
    <row r="445" spans="1:27" x14ac:dyDescent="0.25">
      <c r="A445" s="29">
        <v>444</v>
      </c>
      <c r="B445" s="1" t="s">
        <v>1746</v>
      </c>
      <c r="C445" s="90" t="s">
        <v>2313</v>
      </c>
      <c r="D445" s="91">
        <v>44248</v>
      </c>
      <c r="E445" s="92">
        <v>0.36458333333333298</v>
      </c>
      <c r="F445" s="92">
        <v>0.90625</v>
      </c>
      <c r="G445" s="93">
        <v>1200</v>
      </c>
      <c r="H445" s="22" t="s">
        <v>1746</v>
      </c>
      <c r="I445" s="23" t="s">
        <v>1746</v>
      </c>
      <c r="J445" s="23" t="s">
        <v>1746</v>
      </c>
      <c r="K445" s="23" t="s">
        <v>1746</v>
      </c>
      <c r="L445" s="94">
        <v>0</v>
      </c>
      <c r="M445" s="23" t="s">
        <v>1746</v>
      </c>
      <c r="N445" s="23" t="s">
        <v>1746</v>
      </c>
      <c r="O445" s="76" t="s">
        <v>1746</v>
      </c>
      <c r="P445" s="76" t="s">
        <v>1746</v>
      </c>
      <c r="Q445" s="76" t="s">
        <v>1746</v>
      </c>
      <c r="R445" s="15" t="s">
        <v>1746</v>
      </c>
      <c r="S445" s="94">
        <v>3</v>
      </c>
      <c r="T445" s="136">
        <v>47.24</v>
      </c>
      <c r="U445" s="93">
        <v>1</v>
      </c>
      <c r="V445" s="136">
        <v>3</v>
      </c>
      <c r="W445" s="22" t="s">
        <v>1746</v>
      </c>
      <c r="X445" s="24" t="s">
        <v>1746</v>
      </c>
      <c r="Y445" s="15">
        <v>13</v>
      </c>
      <c r="Z445" s="76" t="s">
        <v>1746</v>
      </c>
      <c r="AA445" s="25" t="s">
        <v>3404</v>
      </c>
    </row>
    <row r="446" spans="1:27" x14ac:dyDescent="0.25">
      <c r="A446" s="29">
        <v>445</v>
      </c>
      <c r="B446" s="1" t="s">
        <v>1746</v>
      </c>
      <c r="C446" s="90" t="s">
        <v>2313</v>
      </c>
      <c r="D446" s="91">
        <v>44249</v>
      </c>
      <c r="E446" s="92">
        <v>0.34722222222222199</v>
      </c>
      <c r="F446" s="92">
        <v>0.51388888888888895</v>
      </c>
      <c r="G446" s="93">
        <v>1200</v>
      </c>
      <c r="H446" s="22" t="s">
        <v>1746</v>
      </c>
      <c r="I446" s="23" t="s">
        <v>1746</v>
      </c>
      <c r="J446" s="23" t="s">
        <v>1746</v>
      </c>
      <c r="K446" s="23" t="s">
        <v>1746</v>
      </c>
      <c r="L446" s="94">
        <v>0</v>
      </c>
      <c r="M446" s="23" t="s">
        <v>1746</v>
      </c>
      <c r="N446" s="23" t="s">
        <v>1746</v>
      </c>
      <c r="O446" s="76" t="s">
        <v>1746</v>
      </c>
      <c r="P446" s="76" t="s">
        <v>1746</v>
      </c>
      <c r="Q446" s="76" t="s">
        <v>1746</v>
      </c>
      <c r="R446" s="15" t="s">
        <v>1746</v>
      </c>
      <c r="S446" s="94">
        <v>0</v>
      </c>
      <c r="T446" s="136">
        <v>0</v>
      </c>
      <c r="U446" s="93">
        <v>1</v>
      </c>
      <c r="V446" s="136">
        <v>0</v>
      </c>
      <c r="W446" s="22" t="s">
        <v>1746</v>
      </c>
      <c r="X446" s="24" t="s">
        <v>1746</v>
      </c>
      <c r="Y446" s="15">
        <v>4</v>
      </c>
      <c r="Z446" s="76" t="s">
        <v>1746</v>
      </c>
      <c r="AA446" s="25" t="s">
        <v>3403</v>
      </c>
    </row>
    <row r="447" spans="1:27" x14ac:dyDescent="0.25">
      <c r="A447" s="29">
        <v>446</v>
      </c>
      <c r="B447" s="1" t="s">
        <v>1746</v>
      </c>
      <c r="C447" s="90" t="s">
        <v>2676</v>
      </c>
      <c r="D447" s="91">
        <v>44249</v>
      </c>
      <c r="E447" s="92">
        <v>0.33333333333333298</v>
      </c>
      <c r="F447" s="92">
        <v>0.83333333333333304</v>
      </c>
      <c r="G447" s="93">
        <v>1200</v>
      </c>
      <c r="H447" s="22" t="s">
        <v>1746</v>
      </c>
      <c r="I447" s="23" t="s">
        <v>1746</v>
      </c>
      <c r="J447" s="23" t="s">
        <v>1746</v>
      </c>
      <c r="K447" s="23" t="s">
        <v>1746</v>
      </c>
      <c r="L447" s="94">
        <v>1</v>
      </c>
      <c r="M447" s="23" t="s">
        <v>1746</v>
      </c>
      <c r="N447" s="23" t="s">
        <v>1746</v>
      </c>
      <c r="O447" s="76" t="s">
        <v>1746</v>
      </c>
      <c r="P447" s="76" t="s">
        <v>1746</v>
      </c>
      <c r="Q447" s="76" t="s">
        <v>1746</v>
      </c>
      <c r="R447" s="15" t="s">
        <v>1746</v>
      </c>
      <c r="S447" s="94">
        <v>8</v>
      </c>
      <c r="T447" s="136">
        <v>33</v>
      </c>
      <c r="U447" s="93">
        <v>4</v>
      </c>
      <c r="V447" s="136">
        <v>28</v>
      </c>
      <c r="W447" s="22" t="s">
        <v>1746</v>
      </c>
      <c r="X447" s="24" t="s">
        <v>1746</v>
      </c>
      <c r="Y447" s="15">
        <v>12</v>
      </c>
      <c r="Z447" s="76" t="s">
        <v>1746</v>
      </c>
      <c r="AA447" s="25" t="s">
        <v>3402</v>
      </c>
    </row>
    <row r="448" spans="1:27" x14ac:dyDescent="0.25">
      <c r="A448" s="29">
        <v>447</v>
      </c>
      <c r="B448" s="1" t="s">
        <v>1746</v>
      </c>
      <c r="C448" s="90" t="s">
        <v>1858</v>
      </c>
      <c r="D448" s="91">
        <v>44249</v>
      </c>
      <c r="E448" s="92">
        <v>0.33333333333333298</v>
      </c>
      <c r="F448" s="92">
        <v>0.83333333333333304</v>
      </c>
      <c r="G448" s="93">
        <v>1200</v>
      </c>
      <c r="H448" s="22" t="s">
        <v>1746</v>
      </c>
      <c r="I448" s="23" t="s">
        <v>1746</v>
      </c>
      <c r="J448" s="23" t="s">
        <v>1746</v>
      </c>
      <c r="K448" s="23" t="s">
        <v>1746</v>
      </c>
      <c r="L448" s="94">
        <v>0</v>
      </c>
      <c r="M448" s="23" t="s">
        <v>1746</v>
      </c>
      <c r="N448" s="23" t="s">
        <v>1746</v>
      </c>
      <c r="O448" s="76" t="s">
        <v>1746</v>
      </c>
      <c r="P448" s="76" t="s">
        <v>1746</v>
      </c>
      <c r="Q448" s="76" t="s">
        <v>1746</v>
      </c>
      <c r="R448" s="15" t="s">
        <v>1746</v>
      </c>
      <c r="S448" s="94">
        <v>1.1399999999999999</v>
      </c>
      <c r="T448" s="136">
        <v>4</v>
      </c>
      <c r="U448" s="93">
        <v>1</v>
      </c>
      <c r="V448" s="136">
        <v>1.1399999999999999</v>
      </c>
      <c r="W448" s="22" t="s">
        <v>1746</v>
      </c>
      <c r="X448" s="24" t="s">
        <v>1746</v>
      </c>
      <c r="Y448" s="15">
        <v>12</v>
      </c>
      <c r="Z448" s="76" t="s">
        <v>1746</v>
      </c>
      <c r="AA448" s="25" t="s">
        <v>3401</v>
      </c>
    </row>
    <row r="449" spans="1:27" x14ac:dyDescent="0.25">
      <c r="A449" s="29">
        <v>448</v>
      </c>
      <c r="B449" s="1" t="s">
        <v>1746</v>
      </c>
      <c r="C449" s="90" t="s">
        <v>2677</v>
      </c>
      <c r="D449" s="91">
        <v>44250</v>
      </c>
      <c r="E449" s="92">
        <v>0.36111111111111099</v>
      </c>
      <c r="F449" s="92">
        <v>0.86111111111111105</v>
      </c>
      <c r="G449" s="93">
        <v>1200</v>
      </c>
      <c r="H449" s="22" t="s">
        <v>1746</v>
      </c>
      <c r="I449" s="23" t="s">
        <v>1746</v>
      </c>
      <c r="J449" s="23" t="s">
        <v>1746</v>
      </c>
      <c r="K449" s="23" t="s">
        <v>1746</v>
      </c>
      <c r="L449" s="94">
        <v>0</v>
      </c>
      <c r="M449" s="23" t="s">
        <v>1746</v>
      </c>
      <c r="N449" s="23" t="s">
        <v>1746</v>
      </c>
      <c r="O449" s="76" t="s">
        <v>1746</v>
      </c>
      <c r="P449" s="76" t="s">
        <v>1746</v>
      </c>
      <c r="Q449" s="76" t="s">
        <v>1746</v>
      </c>
      <c r="R449" s="15" t="s">
        <v>1746</v>
      </c>
      <c r="S449" s="94">
        <v>3.5</v>
      </c>
      <c r="T449" s="136">
        <v>95</v>
      </c>
      <c r="U449" s="93">
        <v>1</v>
      </c>
      <c r="V449" s="136">
        <v>3.5</v>
      </c>
      <c r="W449" s="22" t="s">
        <v>1746</v>
      </c>
      <c r="X449" s="24" t="s">
        <v>1746</v>
      </c>
      <c r="Y449" s="15">
        <v>12</v>
      </c>
      <c r="Z449" s="76" t="s">
        <v>1746</v>
      </c>
      <c r="AA449" s="25" t="s">
        <v>3400</v>
      </c>
    </row>
    <row r="450" spans="1:27" x14ac:dyDescent="0.25">
      <c r="A450" s="29">
        <v>449</v>
      </c>
      <c r="B450" s="1" t="s">
        <v>1746</v>
      </c>
      <c r="C450" s="90" t="s">
        <v>2312</v>
      </c>
      <c r="D450" s="91">
        <v>44250</v>
      </c>
      <c r="E450" s="92">
        <v>0.36458333333333298</v>
      </c>
      <c r="F450" s="92">
        <v>0.86458333333333304</v>
      </c>
      <c r="G450" s="93">
        <v>1200</v>
      </c>
      <c r="H450" s="22" t="s">
        <v>1746</v>
      </c>
      <c r="I450" s="23" t="s">
        <v>1746</v>
      </c>
      <c r="J450" s="23" t="s">
        <v>1746</v>
      </c>
      <c r="K450" s="23" t="s">
        <v>1746</v>
      </c>
      <c r="L450" s="94">
        <v>0</v>
      </c>
      <c r="M450" s="23" t="s">
        <v>1746</v>
      </c>
      <c r="N450" s="23" t="s">
        <v>1746</v>
      </c>
      <c r="O450" s="76" t="s">
        <v>1746</v>
      </c>
      <c r="P450" s="76" t="s">
        <v>1746</v>
      </c>
      <c r="Q450" s="76" t="s">
        <v>1746</v>
      </c>
      <c r="R450" s="15" t="s">
        <v>1746</v>
      </c>
      <c r="S450" s="94">
        <v>4.5</v>
      </c>
      <c r="T450" s="136">
        <v>134</v>
      </c>
      <c r="U450" s="93">
        <v>1</v>
      </c>
      <c r="V450" s="136">
        <v>4.5</v>
      </c>
      <c r="W450" s="22" t="s">
        <v>1746</v>
      </c>
      <c r="X450" s="24" t="s">
        <v>1746</v>
      </c>
      <c r="Y450" s="15">
        <v>12</v>
      </c>
      <c r="Z450" s="76" t="s">
        <v>1746</v>
      </c>
      <c r="AA450" s="25" t="s">
        <v>3399</v>
      </c>
    </row>
    <row r="451" spans="1:27" x14ac:dyDescent="0.25">
      <c r="A451" s="29">
        <v>450</v>
      </c>
      <c r="B451" s="1" t="s">
        <v>1746</v>
      </c>
      <c r="C451" s="90" t="s">
        <v>2305</v>
      </c>
      <c r="D451" s="91">
        <v>44251</v>
      </c>
      <c r="E451" s="92">
        <v>0.38541666666666702</v>
      </c>
      <c r="F451" s="92">
        <v>0.71875</v>
      </c>
      <c r="G451" s="93">
        <v>1200</v>
      </c>
      <c r="H451" s="22" t="s">
        <v>1746</v>
      </c>
      <c r="I451" s="23" t="s">
        <v>1746</v>
      </c>
      <c r="J451" s="23" t="s">
        <v>1746</v>
      </c>
      <c r="K451" s="23" t="s">
        <v>1746</v>
      </c>
      <c r="L451" s="94">
        <v>0</v>
      </c>
      <c r="M451" s="23" t="s">
        <v>1746</v>
      </c>
      <c r="N451" s="23" t="s">
        <v>1746</v>
      </c>
      <c r="O451" s="76" t="s">
        <v>1746</v>
      </c>
      <c r="P451" s="76" t="s">
        <v>1746</v>
      </c>
      <c r="Q451" s="76" t="s">
        <v>1746</v>
      </c>
      <c r="R451" s="15" t="s">
        <v>1746</v>
      </c>
      <c r="S451" s="94">
        <v>0</v>
      </c>
      <c r="T451" s="136">
        <v>0</v>
      </c>
      <c r="U451" s="93">
        <v>0</v>
      </c>
      <c r="V451" s="136">
        <v>0</v>
      </c>
      <c r="W451" s="22" t="s">
        <v>1746</v>
      </c>
      <c r="X451" s="24" t="s">
        <v>1746</v>
      </c>
      <c r="Y451" s="15">
        <v>8</v>
      </c>
      <c r="Z451" s="76" t="s">
        <v>1746</v>
      </c>
      <c r="AA451" s="25" t="s">
        <v>3398</v>
      </c>
    </row>
    <row r="452" spans="1:27" x14ac:dyDescent="0.25">
      <c r="A452" s="29">
        <v>451</v>
      </c>
      <c r="B452" s="1" t="s">
        <v>1746</v>
      </c>
      <c r="C452" s="90" t="s">
        <v>2677</v>
      </c>
      <c r="D452" s="91">
        <v>44251</v>
      </c>
      <c r="E452" s="92">
        <v>0.32638888888888901</v>
      </c>
      <c r="F452" s="92">
        <v>0.82638888888888895</v>
      </c>
      <c r="G452" s="93">
        <v>1200</v>
      </c>
      <c r="H452" s="22" t="s">
        <v>1746</v>
      </c>
      <c r="I452" s="23" t="s">
        <v>1746</v>
      </c>
      <c r="J452" s="23" t="s">
        <v>1746</v>
      </c>
      <c r="K452" s="23" t="s">
        <v>1746</v>
      </c>
      <c r="L452" s="94">
        <v>0</v>
      </c>
      <c r="M452" s="23" t="s">
        <v>1746</v>
      </c>
      <c r="N452" s="23" t="s">
        <v>1746</v>
      </c>
      <c r="O452" s="76" t="s">
        <v>1746</v>
      </c>
      <c r="P452" s="76" t="s">
        <v>1746</v>
      </c>
      <c r="Q452" s="76" t="s">
        <v>1746</v>
      </c>
      <c r="R452" s="15" t="s">
        <v>1746</v>
      </c>
      <c r="S452" s="94">
        <v>3.2</v>
      </c>
      <c r="T452" s="136">
        <v>72</v>
      </c>
      <c r="U452" s="93">
        <v>1</v>
      </c>
      <c r="V452" s="136">
        <v>3.2</v>
      </c>
      <c r="W452" s="22" t="s">
        <v>1746</v>
      </c>
      <c r="X452" s="24" t="s">
        <v>1746</v>
      </c>
      <c r="Y452" s="15">
        <v>12</v>
      </c>
      <c r="Z452" s="76" t="s">
        <v>1746</v>
      </c>
      <c r="AA452" s="25" t="s">
        <v>3299</v>
      </c>
    </row>
    <row r="453" spans="1:27" x14ac:dyDescent="0.25">
      <c r="A453" s="29">
        <v>452</v>
      </c>
      <c r="B453" s="1" t="s">
        <v>1746</v>
      </c>
      <c r="C453" s="90" t="s">
        <v>2312</v>
      </c>
      <c r="D453" s="91">
        <v>44252</v>
      </c>
      <c r="E453" s="92">
        <v>0.36111111111111099</v>
      </c>
      <c r="F453" s="92">
        <v>0.81944444444444497</v>
      </c>
      <c r="G453" s="93">
        <v>1200</v>
      </c>
      <c r="H453" s="22" t="s">
        <v>1746</v>
      </c>
      <c r="I453" s="23" t="s">
        <v>1746</v>
      </c>
      <c r="J453" s="23" t="s">
        <v>1746</v>
      </c>
      <c r="K453" s="23" t="s">
        <v>1746</v>
      </c>
      <c r="L453" s="94">
        <v>0</v>
      </c>
      <c r="M453" s="23" t="s">
        <v>1746</v>
      </c>
      <c r="N453" s="23" t="s">
        <v>1746</v>
      </c>
      <c r="O453" s="76" t="s">
        <v>1746</v>
      </c>
      <c r="P453" s="76" t="s">
        <v>1746</v>
      </c>
      <c r="Q453" s="76" t="s">
        <v>1746</v>
      </c>
      <c r="R453" s="15" t="s">
        <v>1746</v>
      </c>
      <c r="S453" s="94">
        <v>5.6</v>
      </c>
      <c r="T453" s="136">
        <v>105</v>
      </c>
      <c r="U453" s="93">
        <v>1</v>
      </c>
      <c r="V453" s="136">
        <v>5.6</v>
      </c>
      <c r="W453" s="22" t="s">
        <v>1746</v>
      </c>
      <c r="X453" s="24" t="s">
        <v>1746</v>
      </c>
      <c r="Y453" s="15">
        <v>11</v>
      </c>
      <c r="Z453" s="76" t="s">
        <v>1746</v>
      </c>
      <c r="AA453" s="25" t="s">
        <v>3397</v>
      </c>
    </row>
    <row r="454" spans="1:27" x14ac:dyDescent="0.25">
      <c r="A454" s="29">
        <v>453</v>
      </c>
      <c r="B454" s="1" t="s">
        <v>1746</v>
      </c>
      <c r="C454" s="90" t="s">
        <v>2677</v>
      </c>
      <c r="D454" s="91">
        <v>44252</v>
      </c>
      <c r="E454" s="92">
        <v>0.32638888888888901</v>
      </c>
      <c r="F454" s="92">
        <v>0.82638888888888895</v>
      </c>
      <c r="G454" s="93">
        <v>1200</v>
      </c>
      <c r="H454" s="22" t="s">
        <v>1746</v>
      </c>
      <c r="I454" s="23" t="s">
        <v>1746</v>
      </c>
      <c r="J454" s="23" t="s">
        <v>1746</v>
      </c>
      <c r="K454" s="23" t="s">
        <v>1746</v>
      </c>
      <c r="L454" s="94">
        <v>0</v>
      </c>
      <c r="M454" s="23" t="s">
        <v>1746</v>
      </c>
      <c r="N454" s="23" t="s">
        <v>1746</v>
      </c>
      <c r="O454" s="76" t="s">
        <v>1746</v>
      </c>
      <c r="P454" s="76" t="s">
        <v>1746</v>
      </c>
      <c r="Q454" s="76" t="s">
        <v>1746</v>
      </c>
      <c r="R454" s="15" t="s">
        <v>1746</v>
      </c>
      <c r="S454" s="94">
        <v>4.7</v>
      </c>
      <c r="T454" s="136">
        <v>84</v>
      </c>
      <c r="U454" s="93">
        <v>1</v>
      </c>
      <c r="V454" s="136">
        <v>4.7</v>
      </c>
      <c r="W454" s="22" t="s">
        <v>1746</v>
      </c>
      <c r="X454" s="24" t="s">
        <v>1746</v>
      </c>
      <c r="Y454" s="15">
        <v>12</v>
      </c>
      <c r="Z454" s="76" t="s">
        <v>1746</v>
      </c>
      <c r="AA454" s="25" t="s">
        <v>3396</v>
      </c>
    </row>
    <row r="455" spans="1:27" x14ac:dyDescent="0.25">
      <c r="A455" s="29">
        <v>454</v>
      </c>
      <c r="B455" s="1" t="s">
        <v>1746</v>
      </c>
      <c r="C455" s="90" t="s">
        <v>2312</v>
      </c>
      <c r="D455" s="91">
        <v>44253</v>
      </c>
      <c r="E455" s="92">
        <v>0.35763888888888901</v>
      </c>
      <c r="F455" s="92">
        <v>0.85763888888888895</v>
      </c>
      <c r="G455" s="93">
        <v>1200</v>
      </c>
      <c r="H455" s="22" t="s">
        <v>1746</v>
      </c>
      <c r="I455" s="23" t="s">
        <v>1746</v>
      </c>
      <c r="J455" s="23" t="s">
        <v>1746</v>
      </c>
      <c r="K455" s="23" t="s">
        <v>1746</v>
      </c>
      <c r="L455" s="94">
        <v>2.2999999999999998</v>
      </c>
      <c r="M455" s="23" t="s">
        <v>1746</v>
      </c>
      <c r="N455" s="23" t="s">
        <v>1746</v>
      </c>
      <c r="O455" s="76" t="s">
        <v>1746</v>
      </c>
      <c r="P455" s="76" t="s">
        <v>1746</v>
      </c>
      <c r="Q455" s="76" t="s">
        <v>1746</v>
      </c>
      <c r="R455" s="15" t="s">
        <v>1746</v>
      </c>
      <c r="S455" s="94">
        <v>7.7</v>
      </c>
      <c r="T455" s="136">
        <v>125</v>
      </c>
      <c r="U455" s="93">
        <v>1</v>
      </c>
      <c r="V455" s="136">
        <v>5.4</v>
      </c>
      <c r="W455" s="22" t="s">
        <v>1746</v>
      </c>
      <c r="X455" s="24" t="s">
        <v>1746</v>
      </c>
      <c r="Y455" s="15">
        <v>12</v>
      </c>
      <c r="Z455" s="76" t="s">
        <v>1746</v>
      </c>
      <c r="AA455" s="25" t="s">
        <v>3395</v>
      </c>
    </row>
    <row r="456" spans="1:27" x14ac:dyDescent="0.25">
      <c r="A456" s="29">
        <v>455</v>
      </c>
      <c r="B456" s="1" t="s">
        <v>1746</v>
      </c>
      <c r="C456" s="90" t="s">
        <v>2677</v>
      </c>
      <c r="D456" s="91">
        <v>44253</v>
      </c>
      <c r="E456" s="92">
        <v>0.32638888888888901</v>
      </c>
      <c r="F456" s="92">
        <v>0.86805555555555503</v>
      </c>
      <c r="G456" s="93">
        <v>1200</v>
      </c>
      <c r="H456" s="22" t="s">
        <v>1746</v>
      </c>
      <c r="I456" s="23" t="s">
        <v>1746</v>
      </c>
      <c r="J456" s="23" t="s">
        <v>1746</v>
      </c>
      <c r="K456" s="23" t="s">
        <v>1746</v>
      </c>
      <c r="L456" s="94">
        <v>0</v>
      </c>
      <c r="M456" s="23" t="s">
        <v>1746</v>
      </c>
      <c r="N456" s="23" t="s">
        <v>1746</v>
      </c>
      <c r="O456" s="76" t="s">
        <v>1746</v>
      </c>
      <c r="P456" s="76" t="s">
        <v>1746</v>
      </c>
      <c r="Q456" s="76" t="s">
        <v>1746</v>
      </c>
      <c r="R456" s="15" t="s">
        <v>1746</v>
      </c>
      <c r="S456" s="94">
        <v>3.4</v>
      </c>
      <c r="T456" s="136">
        <v>136</v>
      </c>
      <c r="U456" s="93">
        <v>1</v>
      </c>
      <c r="V456" s="136">
        <v>3.4</v>
      </c>
      <c r="W456" s="22" t="s">
        <v>1746</v>
      </c>
      <c r="X456" s="24" t="s">
        <v>1746</v>
      </c>
      <c r="Y456" s="15">
        <v>13</v>
      </c>
      <c r="Z456" s="76" t="s">
        <v>1746</v>
      </c>
      <c r="AA456" s="25" t="s">
        <v>3394</v>
      </c>
    </row>
    <row r="457" spans="1:27" x14ac:dyDescent="0.25">
      <c r="A457" s="29">
        <v>456</v>
      </c>
      <c r="B457" s="1" t="s">
        <v>1746</v>
      </c>
      <c r="C457" s="90" t="s">
        <v>2303</v>
      </c>
      <c r="D457" s="91">
        <v>44254</v>
      </c>
      <c r="E457" s="92">
        <v>0.36805555555555602</v>
      </c>
      <c r="F457" s="92">
        <v>0.82638888888888895</v>
      </c>
      <c r="G457" s="93">
        <v>1200</v>
      </c>
      <c r="H457" s="22" t="s">
        <v>1746</v>
      </c>
      <c r="I457" s="23" t="s">
        <v>1746</v>
      </c>
      <c r="J457" s="23" t="s">
        <v>1746</v>
      </c>
      <c r="K457" s="23" t="s">
        <v>1746</v>
      </c>
      <c r="L457" s="94">
        <v>0</v>
      </c>
      <c r="M457" s="23" t="s">
        <v>1746</v>
      </c>
      <c r="N457" s="23" t="s">
        <v>1746</v>
      </c>
      <c r="O457" s="76" t="s">
        <v>1746</v>
      </c>
      <c r="P457" s="76" t="s">
        <v>1746</v>
      </c>
      <c r="Q457" s="76" t="s">
        <v>1746</v>
      </c>
      <c r="R457" s="15" t="s">
        <v>1746</v>
      </c>
      <c r="S457" s="94">
        <v>7.5</v>
      </c>
      <c r="T457" s="136">
        <v>6</v>
      </c>
      <c r="U457" s="93">
        <v>3</v>
      </c>
      <c r="V457" s="136">
        <v>22.5</v>
      </c>
      <c r="W457" s="22" t="s">
        <v>1746</v>
      </c>
      <c r="X457" s="24" t="s">
        <v>1746</v>
      </c>
      <c r="Y457" s="15">
        <v>11</v>
      </c>
      <c r="Z457" s="76" t="s">
        <v>1746</v>
      </c>
      <c r="AA457" s="25" t="s">
        <v>3393</v>
      </c>
    </row>
    <row r="458" spans="1:27" x14ac:dyDescent="0.25">
      <c r="A458" s="29">
        <v>457</v>
      </c>
      <c r="B458" s="1" t="s">
        <v>1746</v>
      </c>
      <c r="C458" s="90" t="s">
        <v>2067</v>
      </c>
      <c r="D458" s="91">
        <v>44254</v>
      </c>
      <c r="E458" s="92">
        <v>0.34027777777777801</v>
      </c>
      <c r="F458" s="92">
        <v>0.84027777777777801</v>
      </c>
      <c r="G458" s="93">
        <v>1200</v>
      </c>
      <c r="H458" s="22" t="s">
        <v>1746</v>
      </c>
      <c r="I458" s="23" t="s">
        <v>1746</v>
      </c>
      <c r="J458" s="23" t="s">
        <v>1746</v>
      </c>
      <c r="K458" s="23" t="s">
        <v>1746</v>
      </c>
      <c r="L458" s="94">
        <v>0</v>
      </c>
      <c r="M458" s="23" t="s">
        <v>1746</v>
      </c>
      <c r="N458" s="23" t="s">
        <v>1746</v>
      </c>
      <c r="O458" s="76" t="s">
        <v>1746</v>
      </c>
      <c r="P458" s="76" t="s">
        <v>1746</v>
      </c>
      <c r="Q458" s="76" t="s">
        <v>1746</v>
      </c>
      <c r="R458" s="15" t="s">
        <v>1746</v>
      </c>
      <c r="S458" s="94">
        <v>2.2999999999999998</v>
      </c>
      <c r="T458" s="136">
        <v>13</v>
      </c>
      <c r="U458" s="93">
        <v>1</v>
      </c>
      <c r="V458" s="136">
        <v>2.2999999999999998</v>
      </c>
      <c r="W458" s="22" t="s">
        <v>1746</v>
      </c>
      <c r="X458" s="24" t="s">
        <v>1746</v>
      </c>
      <c r="Y458" s="15">
        <v>12</v>
      </c>
      <c r="Z458" s="76" t="s">
        <v>1746</v>
      </c>
      <c r="AA458" s="25" t="s">
        <v>3392</v>
      </c>
    </row>
    <row r="459" spans="1:27" x14ac:dyDescent="0.25">
      <c r="A459" s="29">
        <v>458</v>
      </c>
      <c r="B459" s="1" t="s">
        <v>1746</v>
      </c>
      <c r="C459" s="90" t="s">
        <v>2067</v>
      </c>
      <c r="D459" s="91">
        <v>44255</v>
      </c>
      <c r="E459" s="92">
        <v>0.34027777777777801</v>
      </c>
      <c r="F459" s="92">
        <v>0.84027777777777801</v>
      </c>
      <c r="G459" s="93">
        <v>1200</v>
      </c>
      <c r="H459" s="22" t="s">
        <v>1746</v>
      </c>
      <c r="I459" s="23" t="s">
        <v>1746</v>
      </c>
      <c r="J459" s="23" t="s">
        <v>1746</v>
      </c>
      <c r="K459" s="23" t="s">
        <v>1746</v>
      </c>
      <c r="L459" s="94">
        <v>0</v>
      </c>
      <c r="M459" s="23" t="s">
        <v>1746</v>
      </c>
      <c r="N459" s="23" t="s">
        <v>1746</v>
      </c>
      <c r="O459" s="76" t="s">
        <v>1746</v>
      </c>
      <c r="P459" s="76" t="s">
        <v>1746</v>
      </c>
      <c r="Q459" s="76" t="s">
        <v>1746</v>
      </c>
      <c r="R459" s="15" t="s">
        <v>1746</v>
      </c>
      <c r="S459" s="94">
        <v>1.3</v>
      </c>
      <c r="T459" s="136">
        <v>12</v>
      </c>
      <c r="U459" s="93">
        <v>1</v>
      </c>
      <c r="V459" s="136">
        <v>1.3</v>
      </c>
      <c r="W459" s="22" t="s">
        <v>1746</v>
      </c>
      <c r="X459" s="24" t="s">
        <v>1746</v>
      </c>
      <c r="Y459" s="15">
        <v>12</v>
      </c>
      <c r="Z459" s="76" t="s">
        <v>1746</v>
      </c>
      <c r="AA459" s="25" t="s">
        <v>3391</v>
      </c>
    </row>
    <row r="460" spans="1:27" x14ac:dyDescent="0.25">
      <c r="A460" s="29">
        <v>459</v>
      </c>
      <c r="B460" s="1" t="s">
        <v>1746</v>
      </c>
      <c r="C460" s="90" t="s">
        <v>2312</v>
      </c>
      <c r="D460" s="91">
        <v>44255</v>
      </c>
      <c r="E460" s="92">
        <v>0.35416666666666702</v>
      </c>
      <c r="F460" s="92">
        <v>0.85416666666666696</v>
      </c>
      <c r="G460" s="93">
        <v>1200</v>
      </c>
      <c r="H460" s="22" t="s">
        <v>1746</v>
      </c>
      <c r="I460" s="23" t="s">
        <v>1746</v>
      </c>
      <c r="J460" s="23" t="s">
        <v>1746</v>
      </c>
      <c r="K460" s="23" t="s">
        <v>1746</v>
      </c>
      <c r="L460" s="94">
        <v>1.3</v>
      </c>
      <c r="M460" s="23" t="s">
        <v>1746</v>
      </c>
      <c r="N460" s="23" t="s">
        <v>1746</v>
      </c>
      <c r="O460" s="76" t="s">
        <v>1746</v>
      </c>
      <c r="P460" s="76" t="s">
        <v>1746</v>
      </c>
      <c r="Q460" s="76" t="s">
        <v>1746</v>
      </c>
      <c r="R460" s="15" t="s">
        <v>1746</v>
      </c>
      <c r="S460" s="94">
        <v>4.2</v>
      </c>
      <c r="T460" s="136">
        <v>87.26</v>
      </c>
      <c r="U460" s="93">
        <v>1</v>
      </c>
      <c r="V460" s="136">
        <v>2.9000000000000004</v>
      </c>
      <c r="W460" s="22" t="s">
        <v>1746</v>
      </c>
      <c r="X460" s="24" t="s">
        <v>1746</v>
      </c>
      <c r="Y460" s="15">
        <v>12</v>
      </c>
      <c r="Z460" s="76" t="s">
        <v>1746</v>
      </c>
      <c r="AA460" s="25" t="s">
        <v>3390</v>
      </c>
    </row>
    <row r="461" spans="1:27" x14ac:dyDescent="0.25">
      <c r="A461" s="29">
        <v>460</v>
      </c>
      <c r="B461" s="1" t="s">
        <v>1746</v>
      </c>
      <c r="C461" s="90" t="s">
        <v>2067</v>
      </c>
      <c r="D461" s="91">
        <v>44256</v>
      </c>
      <c r="E461" s="92">
        <v>0.34027777777777801</v>
      </c>
      <c r="F461" s="92">
        <v>0.84027777777777801</v>
      </c>
      <c r="G461" s="93">
        <v>1200</v>
      </c>
      <c r="H461" s="22" t="s">
        <v>1746</v>
      </c>
      <c r="I461" s="23" t="s">
        <v>1746</v>
      </c>
      <c r="J461" s="23" t="s">
        <v>1746</v>
      </c>
      <c r="K461" s="23" t="s">
        <v>1746</v>
      </c>
      <c r="L461" s="94">
        <v>0</v>
      </c>
      <c r="M461" s="23" t="s">
        <v>1746</v>
      </c>
      <c r="N461" s="23" t="s">
        <v>1746</v>
      </c>
      <c r="O461" s="76" t="s">
        <v>1746</v>
      </c>
      <c r="P461" s="76" t="s">
        <v>1746</v>
      </c>
      <c r="Q461" s="76" t="s">
        <v>1746</v>
      </c>
      <c r="R461" s="15" t="s">
        <v>1746</v>
      </c>
      <c r="S461" s="94">
        <v>1.3</v>
      </c>
      <c r="T461" s="136">
        <v>10</v>
      </c>
      <c r="U461" s="93">
        <v>1</v>
      </c>
      <c r="V461" s="136">
        <v>1.3</v>
      </c>
      <c r="W461" s="22" t="s">
        <v>1746</v>
      </c>
      <c r="X461" s="24" t="s">
        <v>1746</v>
      </c>
      <c r="Y461" s="15">
        <v>12</v>
      </c>
      <c r="Z461" s="76" t="s">
        <v>1746</v>
      </c>
      <c r="AA461" s="25" t="s">
        <v>3389</v>
      </c>
    </row>
    <row r="462" spans="1:27" x14ac:dyDescent="0.25">
      <c r="A462" s="29">
        <v>461</v>
      </c>
      <c r="B462" s="1" t="s">
        <v>1746</v>
      </c>
      <c r="C462" s="90" t="s">
        <v>2312</v>
      </c>
      <c r="D462" s="91">
        <v>44256</v>
      </c>
      <c r="E462" s="92">
        <v>0.35763888888888901</v>
      </c>
      <c r="F462" s="92">
        <v>0.85763888888888895</v>
      </c>
      <c r="G462" s="93">
        <v>1200</v>
      </c>
      <c r="H462" s="22" t="s">
        <v>1746</v>
      </c>
      <c r="I462" s="23" t="s">
        <v>1746</v>
      </c>
      <c r="J462" s="23" t="s">
        <v>1746</v>
      </c>
      <c r="K462" s="23" t="s">
        <v>1746</v>
      </c>
      <c r="L462" s="94">
        <v>0</v>
      </c>
      <c r="M462" s="23" t="s">
        <v>1746</v>
      </c>
      <c r="N462" s="23" t="s">
        <v>1746</v>
      </c>
      <c r="O462" s="76" t="s">
        <v>1746</v>
      </c>
      <c r="P462" s="76" t="s">
        <v>1746</v>
      </c>
      <c r="Q462" s="76" t="s">
        <v>1746</v>
      </c>
      <c r="R462" s="15" t="s">
        <v>1746</v>
      </c>
      <c r="S462" s="94">
        <v>6.1</v>
      </c>
      <c r="T462" s="136">
        <v>98.26</v>
      </c>
      <c r="U462" s="93">
        <v>1</v>
      </c>
      <c r="V462" s="136">
        <v>6.1</v>
      </c>
      <c r="W462" s="22" t="s">
        <v>1746</v>
      </c>
      <c r="X462" s="24" t="s">
        <v>1746</v>
      </c>
      <c r="Y462" s="15">
        <v>12</v>
      </c>
      <c r="Z462" s="76" t="s">
        <v>1746</v>
      </c>
      <c r="AA462" s="25" t="s">
        <v>3388</v>
      </c>
    </row>
    <row r="463" spans="1:27" x14ac:dyDescent="0.25">
      <c r="A463" s="29">
        <v>462</v>
      </c>
      <c r="B463" s="1" t="s">
        <v>1746</v>
      </c>
      <c r="C463" s="90" t="s">
        <v>2677</v>
      </c>
      <c r="D463" s="91">
        <v>44257</v>
      </c>
      <c r="E463" s="92">
        <v>0.33333333333333298</v>
      </c>
      <c r="F463" s="92">
        <v>0.83333333333333304</v>
      </c>
      <c r="G463" s="93">
        <v>1200</v>
      </c>
      <c r="H463" s="22" t="s">
        <v>1746</v>
      </c>
      <c r="I463" s="23" t="s">
        <v>1746</v>
      </c>
      <c r="J463" s="23" t="s">
        <v>1746</v>
      </c>
      <c r="K463" s="23" t="s">
        <v>1746</v>
      </c>
      <c r="L463" s="94">
        <v>0</v>
      </c>
      <c r="M463" s="23" t="s">
        <v>1746</v>
      </c>
      <c r="N463" s="23" t="s">
        <v>1746</v>
      </c>
      <c r="O463" s="76" t="s">
        <v>1746</v>
      </c>
      <c r="P463" s="76" t="s">
        <v>1746</v>
      </c>
      <c r="Q463" s="76" t="s">
        <v>1746</v>
      </c>
      <c r="R463" s="15" t="s">
        <v>1746</v>
      </c>
      <c r="S463" s="94">
        <v>0.5</v>
      </c>
      <c r="T463" s="136">
        <v>77</v>
      </c>
      <c r="U463" s="93">
        <v>1</v>
      </c>
      <c r="V463" s="136">
        <v>0.5</v>
      </c>
      <c r="W463" s="22" t="s">
        <v>1746</v>
      </c>
      <c r="X463" s="24" t="s">
        <v>1746</v>
      </c>
      <c r="Y463" s="15">
        <v>12</v>
      </c>
      <c r="Z463" s="76" t="s">
        <v>1746</v>
      </c>
      <c r="AA463" s="25" t="s">
        <v>3387</v>
      </c>
    </row>
    <row r="464" spans="1:27" x14ac:dyDescent="0.25">
      <c r="A464" s="29">
        <v>463</v>
      </c>
      <c r="B464" s="1" t="s">
        <v>1746</v>
      </c>
      <c r="C464" s="90" t="s">
        <v>2313</v>
      </c>
      <c r="D464" s="91">
        <v>44257</v>
      </c>
      <c r="E464" s="92">
        <v>0.35416666666666702</v>
      </c>
      <c r="F464" s="92">
        <v>0.85416666666666696</v>
      </c>
      <c r="G464" s="93">
        <v>1200</v>
      </c>
      <c r="H464" s="22" t="s">
        <v>1746</v>
      </c>
      <c r="I464" s="23" t="s">
        <v>1746</v>
      </c>
      <c r="J464" s="23" t="s">
        <v>1746</v>
      </c>
      <c r="K464" s="23" t="s">
        <v>1746</v>
      </c>
      <c r="L464" s="94">
        <v>0</v>
      </c>
      <c r="M464" s="23" t="s">
        <v>1746</v>
      </c>
      <c r="N464" s="23" t="s">
        <v>1746</v>
      </c>
      <c r="O464" s="76" t="s">
        <v>1746</v>
      </c>
      <c r="P464" s="76" t="s">
        <v>1746</v>
      </c>
      <c r="Q464" s="76" t="s">
        <v>1746</v>
      </c>
      <c r="R464" s="15" t="s">
        <v>1746</v>
      </c>
      <c r="S464" s="94">
        <v>1.3</v>
      </c>
      <c r="T464" s="136">
        <v>26.85</v>
      </c>
      <c r="U464" s="93">
        <v>1</v>
      </c>
      <c r="V464" s="136">
        <v>1.3</v>
      </c>
      <c r="W464" s="22" t="s">
        <v>1746</v>
      </c>
      <c r="X464" s="24" t="s">
        <v>1746</v>
      </c>
      <c r="Y464" s="15">
        <v>12</v>
      </c>
      <c r="Z464" s="76" t="s">
        <v>1746</v>
      </c>
      <c r="AA464" s="25" t="s">
        <v>3386</v>
      </c>
    </row>
    <row r="465" spans="1:27" x14ac:dyDescent="0.25">
      <c r="A465" s="29">
        <v>464</v>
      </c>
      <c r="B465" s="1" t="s">
        <v>1746</v>
      </c>
      <c r="C465" s="90" t="s">
        <v>2067</v>
      </c>
      <c r="D465" s="91">
        <v>44258</v>
      </c>
      <c r="E465" s="92">
        <v>0.33333333333333298</v>
      </c>
      <c r="F465" s="92">
        <v>0.83333333333333304</v>
      </c>
      <c r="G465" s="93">
        <v>1200</v>
      </c>
      <c r="H465" s="22" t="s">
        <v>1746</v>
      </c>
      <c r="I465" s="23" t="s">
        <v>1746</v>
      </c>
      <c r="J465" s="23" t="s">
        <v>1746</v>
      </c>
      <c r="K465" s="23" t="s">
        <v>1746</v>
      </c>
      <c r="L465" s="94">
        <v>0</v>
      </c>
      <c r="M465" s="23" t="s">
        <v>1746</v>
      </c>
      <c r="N465" s="23" t="s">
        <v>1746</v>
      </c>
      <c r="O465" s="76" t="s">
        <v>1746</v>
      </c>
      <c r="P465" s="76" t="s">
        <v>1746</v>
      </c>
      <c r="Q465" s="76" t="s">
        <v>1746</v>
      </c>
      <c r="R465" s="15" t="s">
        <v>1746</v>
      </c>
      <c r="S465" s="94">
        <v>1.6</v>
      </c>
      <c r="T465" s="136">
        <v>13</v>
      </c>
      <c r="U465" s="93">
        <v>1</v>
      </c>
      <c r="V465" s="136">
        <v>1.6</v>
      </c>
      <c r="W465" s="22" t="s">
        <v>1746</v>
      </c>
      <c r="X465" s="24" t="s">
        <v>1746</v>
      </c>
      <c r="Y465" s="15">
        <v>12</v>
      </c>
      <c r="Z465" s="76" t="s">
        <v>1746</v>
      </c>
      <c r="AA465" s="25" t="s">
        <v>3385</v>
      </c>
    </row>
    <row r="466" spans="1:27" x14ac:dyDescent="0.25">
      <c r="A466" s="29">
        <v>465</v>
      </c>
      <c r="B466" s="1" t="s">
        <v>1746</v>
      </c>
      <c r="C466" s="90" t="s">
        <v>2313</v>
      </c>
      <c r="D466" s="91">
        <v>44258</v>
      </c>
      <c r="E466" s="92">
        <v>0.36805555555555602</v>
      </c>
      <c r="F466" s="92">
        <v>0.86805555555555503</v>
      </c>
      <c r="G466" s="93">
        <v>1200</v>
      </c>
      <c r="H466" s="22" t="s">
        <v>1746</v>
      </c>
      <c r="I466" s="23" t="s">
        <v>1746</v>
      </c>
      <c r="J466" s="23" t="s">
        <v>1746</v>
      </c>
      <c r="K466" s="23" t="s">
        <v>1746</v>
      </c>
      <c r="L466" s="94">
        <v>0</v>
      </c>
      <c r="M466" s="23" t="s">
        <v>1746</v>
      </c>
      <c r="N466" s="23" t="s">
        <v>1746</v>
      </c>
      <c r="O466" s="76" t="s">
        <v>1746</v>
      </c>
      <c r="P466" s="76" t="s">
        <v>1746</v>
      </c>
      <c r="Q466" s="76" t="s">
        <v>1746</v>
      </c>
      <c r="R466" s="15" t="s">
        <v>1746</v>
      </c>
      <c r="S466" s="94">
        <v>5</v>
      </c>
      <c r="T466" s="136">
        <v>52.36</v>
      </c>
      <c r="U466" s="93">
        <v>1</v>
      </c>
      <c r="V466" s="136">
        <v>5</v>
      </c>
      <c r="W466" s="22" t="s">
        <v>1746</v>
      </c>
      <c r="X466" s="24" t="s">
        <v>1746</v>
      </c>
      <c r="Y466" s="15">
        <v>12</v>
      </c>
      <c r="Z466" s="76" t="s">
        <v>1746</v>
      </c>
      <c r="AA466" s="25" t="s">
        <v>3384</v>
      </c>
    </row>
    <row r="467" spans="1:27" x14ac:dyDescent="0.25">
      <c r="A467" s="29">
        <v>466</v>
      </c>
      <c r="B467" s="1" t="s">
        <v>1746</v>
      </c>
      <c r="C467" s="90" t="s">
        <v>2677</v>
      </c>
      <c r="D467" s="91">
        <v>44259</v>
      </c>
      <c r="E467" s="92">
        <v>0.33333333333333298</v>
      </c>
      <c r="F467" s="92">
        <v>0.83333333333333304</v>
      </c>
      <c r="G467" s="93">
        <v>1200</v>
      </c>
      <c r="H467" s="22" t="s">
        <v>1746</v>
      </c>
      <c r="I467" s="23" t="s">
        <v>1746</v>
      </c>
      <c r="J467" s="23" t="s">
        <v>1746</v>
      </c>
      <c r="K467" s="23" t="s">
        <v>1746</v>
      </c>
      <c r="L467" s="94">
        <v>1.1000000000000001</v>
      </c>
      <c r="M467" s="23" t="s">
        <v>1746</v>
      </c>
      <c r="N467" s="23" t="s">
        <v>1746</v>
      </c>
      <c r="O467" s="76" t="s">
        <v>1746</v>
      </c>
      <c r="P467" s="76" t="s">
        <v>1746</v>
      </c>
      <c r="Q467" s="76" t="s">
        <v>1746</v>
      </c>
      <c r="R467" s="15" t="s">
        <v>1746</v>
      </c>
      <c r="S467" s="94">
        <v>0.5</v>
      </c>
      <c r="T467" s="136">
        <v>76</v>
      </c>
      <c r="U467" s="93">
        <v>1</v>
      </c>
      <c r="V467" s="136">
        <v>-0.60000000000000009</v>
      </c>
      <c r="W467" s="22" t="s">
        <v>1746</v>
      </c>
      <c r="X467" s="24" t="s">
        <v>1746</v>
      </c>
      <c r="Y467" s="15">
        <v>12</v>
      </c>
      <c r="Z467" s="76" t="s">
        <v>1746</v>
      </c>
      <c r="AA467" s="25" t="s">
        <v>3383</v>
      </c>
    </row>
    <row r="468" spans="1:27" x14ac:dyDescent="0.25">
      <c r="A468" s="29">
        <v>467</v>
      </c>
      <c r="B468" s="1" t="s">
        <v>1746</v>
      </c>
      <c r="C468" s="90" t="s">
        <v>2312</v>
      </c>
      <c r="D468" s="91">
        <v>44259</v>
      </c>
      <c r="E468" s="92">
        <v>0.35416666666666702</v>
      </c>
      <c r="F468" s="92">
        <v>0.89583333333333304</v>
      </c>
      <c r="G468" s="93">
        <v>1200</v>
      </c>
      <c r="H468" s="22" t="s">
        <v>1746</v>
      </c>
      <c r="I468" s="23" t="s">
        <v>1746</v>
      </c>
      <c r="J468" s="23" t="s">
        <v>1746</v>
      </c>
      <c r="K468" s="23" t="s">
        <v>1746</v>
      </c>
      <c r="L468" s="94">
        <v>1.2</v>
      </c>
      <c r="M468" s="23" t="s">
        <v>1746</v>
      </c>
      <c r="N468" s="23" t="s">
        <v>1746</v>
      </c>
      <c r="O468" s="76" t="s">
        <v>1746</v>
      </c>
      <c r="P468" s="76" t="s">
        <v>1746</v>
      </c>
      <c r="Q468" s="76" t="s">
        <v>1746</v>
      </c>
      <c r="R468" s="15" t="s">
        <v>1746</v>
      </c>
      <c r="S468" s="94">
        <v>4.9000000000000004</v>
      </c>
      <c r="T468" s="136">
        <v>62.18</v>
      </c>
      <c r="U468" s="93">
        <v>1</v>
      </c>
      <c r="V468" s="136">
        <v>3.7</v>
      </c>
      <c r="W468" s="22" t="s">
        <v>1746</v>
      </c>
      <c r="X468" s="24" t="s">
        <v>1746</v>
      </c>
      <c r="Y468" s="15">
        <v>13</v>
      </c>
      <c r="Z468" s="76" t="s">
        <v>1746</v>
      </c>
      <c r="AA468" s="25" t="s">
        <v>3382</v>
      </c>
    </row>
    <row r="469" spans="1:27" x14ac:dyDescent="0.25">
      <c r="A469" s="29">
        <v>468</v>
      </c>
      <c r="B469" s="1" t="s">
        <v>1746</v>
      </c>
      <c r="C469" s="90" t="s">
        <v>2067</v>
      </c>
      <c r="D469" s="91">
        <v>44260</v>
      </c>
      <c r="E469" s="92">
        <v>0.33333333333333298</v>
      </c>
      <c r="F469" s="92">
        <v>0.83333333333333304</v>
      </c>
      <c r="G469" s="93">
        <v>1200</v>
      </c>
      <c r="H469" s="22" t="s">
        <v>1746</v>
      </c>
      <c r="I469" s="23" t="s">
        <v>1746</v>
      </c>
      <c r="J469" s="23" t="s">
        <v>1746</v>
      </c>
      <c r="K469" s="23" t="s">
        <v>1746</v>
      </c>
      <c r="L469" s="94">
        <v>0</v>
      </c>
      <c r="M469" s="23" t="s">
        <v>1746</v>
      </c>
      <c r="N469" s="23" t="s">
        <v>1746</v>
      </c>
      <c r="O469" s="76" t="s">
        <v>1746</v>
      </c>
      <c r="P469" s="76" t="s">
        <v>1746</v>
      </c>
      <c r="Q469" s="76" t="s">
        <v>1746</v>
      </c>
      <c r="R469" s="15" t="s">
        <v>1746</v>
      </c>
      <c r="S469" s="94">
        <v>1.1000000000000001</v>
      </c>
      <c r="T469" s="136">
        <v>11</v>
      </c>
      <c r="U469" s="93">
        <v>1</v>
      </c>
      <c r="V469" s="136">
        <v>1.1000000000000001</v>
      </c>
      <c r="W469" s="22" t="s">
        <v>1746</v>
      </c>
      <c r="X469" s="24" t="s">
        <v>1746</v>
      </c>
      <c r="Y469" s="15">
        <v>12</v>
      </c>
      <c r="Z469" s="76" t="s">
        <v>1746</v>
      </c>
      <c r="AA469" s="25" t="s">
        <v>3381</v>
      </c>
    </row>
    <row r="470" spans="1:27" x14ac:dyDescent="0.25">
      <c r="A470" s="29">
        <v>469</v>
      </c>
      <c r="B470" s="1" t="s">
        <v>1746</v>
      </c>
      <c r="C470" s="90" t="s">
        <v>1739</v>
      </c>
      <c r="D470" s="91">
        <v>44260</v>
      </c>
      <c r="E470" s="92">
        <v>0.36805555555555602</v>
      </c>
      <c r="F470" s="92">
        <v>0.82638888888888895</v>
      </c>
      <c r="G470" s="93">
        <v>1200</v>
      </c>
      <c r="H470" s="22" t="s">
        <v>1746</v>
      </c>
      <c r="I470" s="23" t="s">
        <v>1746</v>
      </c>
      <c r="J470" s="23" t="s">
        <v>1746</v>
      </c>
      <c r="K470" s="23" t="s">
        <v>1746</v>
      </c>
      <c r="L470" s="94">
        <v>0</v>
      </c>
      <c r="M470" s="23" t="s">
        <v>1746</v>
      </c>
      <c r="N470" s="23" t="s">
        <v>1746</v>
      </c>
      <c r="O470" s="76" t="s">
        <v>1746</v>
      </c>
      <c r="P470" s="76" t="s">
        <v>1746</v>
      </c>
      <c r="Q470" s="76" t="s">
        <v>1746</v>
      </c>
      <c r="R470" s="15" t="s">
        <v>1746</v>
      </c>
      <c r="S470" s="94">
        <v>1.5</v>
      </c>
      <c r="T470" s="136">
        <v>2</v>
      </c>
      <c r="U470" s="93">
        <v>1</v>
      </c>
      <c r="V470" s="136">
        <v>1.5</v>
      </c>
      <c r="W470" s="22" t="s">
        <v>1746</v>
      </c>
      <c r="X470" s="24" t="s">
        <v>1746</v>
      </c>
      <c r="Y470" s="15">
        <v>11</v>
      </c>
      <c r="Z470" s="76" t="s">
        <v>1746</v>
      </c>
      <c r="AA470" s="25" t="s">
        <v>3380</v>
      </c>
    </row>
    <row r="471" spans="1:27" x14ac:dyDescent="0.25">
      <c r="A471" s="29">
        <v>470</v>
      </c>
      <c r="B471" s="1" t="s">
        <v>1746</v>
      </c>
      <c r="C471" s="90" t="s">
        <v>2312</v>
      </c>
      <c r="D471" s="91">
        <v>44260</v>
      </c>
      <c r="E471" s="92">
        <v>0.35416666666666702</v>
      </c>
      <c r="F471" s="92">
        <v>0.89583333333333304</v>
      </c>
      <c r="G471" s="93">
        <v>1200</v>
      </c>
      <c r="H471" s="22" t="s">
        <v>1746</v>
      </c>
      <c r="I471" s="23" t="s">
        <v>1746</v>
      </c>
      <c r="J471" s="23" t="s">
        <v>1746</v>
      </c>
      <c r="K471" s="23" t="s">
        <v>1746</v>
      </c>
      <c r="L471" s="94">
        <v>1.4</v>
      </c>
      <c r="M471" s="23" t="s">
        <v>1746</v>
      </c>
      <c r="N471" s="23" t="s">
        <v>1746</v>
      </c>
      <c r="O471" s="76" t="s">
        <v>1746</v>
      </c>
      <c r="P471" s="76" t="s">
        <v>1746</v>
      </c>
      <c r="Q471" s="76" t="s">
        <v>1746</v>
      </c>
      <c r="R471" s="15" t="s">
        <v>1746</v>
      </c>
      <c r="S471" s="94">
        <v>7.4</v>
      </c>
      <c r="T471" s="136">
        <v>59.2</v>
      </c>
      <c r="U471" s="93">
        <v>1</v>
      </c>
      <c r="V471" s="136">
        <v>6</v>
      </c>
      <c r="W471" s="22" t="s">
        <v>1746</v>
      </c>
      <c r="X471" s="24" t="s">
        <v>1746</v>
      </c>
      <c r="Y471" s="15">
        <v>13</v>
      </c>
      <c r="Z471" s="76" t="s">
        <v>1746</v>
      </c>
      <c r="AA471" s="25" t="s">
        <v>3379</v>
      </c>
    </row>
    <row r="472" spans="1:27" x14ac:dyDescent="0.25">
      <c r="A472" s="29">
        <v>471</v>
      </c>
      <c r="B472" s="1" t="s">
        <v>1746</v>
      </c>
      <c r="C472" s="90" t="s">
        <v>1758</v>
      </c>
      <c r="D472" s="91">
        <v>44261</v>
      </c>
      <c r="E472" s="92">
        <v>0.33680555555555602</v>
      </c>
      <c r="F472" s="92">
        <v>0.79513888888888895</v>
      </c>
      <c r="G472" s="93">
        <v>1200</v>
      </c>
      <c r="H472" s="22" t="s">
        <v>1746</v>
      </c>
      <c r="I472" s="23" t="s">
        <v>1746</v>
      </c>
      <c r="J472" s="23" t="s">
        <v>1746</v>
      </c>
      <c r="K472" s="23" t="s">
        <v>1746</v>
      </c>
      <c r="L472" s="94">
        <v>0</v>
      </c>
      <c r="M472" s="23" t="s">
        <v>1746</v>
      </c>
      <c r="N472" s="23" t="s">
        <v>1746</v>
      </c>
      <c r="O472" s="76" t="s">
        <v>1746</v>
      </c>
      <c r="P472" s="76" t="s">
        <v>1746</v>
      </c>
      <c r="Q472" s="76" t="s">
        <v>1746</v>
      </c>
      <c r="R472" s="15" t="s">
        <v>1746</v>
      </c>
      <c r="S472" s="94">
        <v>1.2</v>
      </c>
      <c r="T472" s="136">
        <v>1.8</v>
      </c>
      <c r="U472" s="93">
        <v>1</v>
      </c>
      <c r="V472" s="136">
        <v>1.2</v>
      </c>
      <c r="W472" s="22" t="s">
        <v>1746</v>
      </c>
      <c r="X472" s="24" t="s">
        <v>1746</v>
      </c>
      <c r="Y472" s="15">
        <v>11</v>
      </c>
      <c r="Z472" s="76" t="s">
        <v>1746</v>
      </c>
      <c r="AA472" s="25" t="s">
        <v>3378</v>
      </c>
    </row>
    <row r="473" spans="1:27" x14ac:dyDescent="0.25">
      <c r="A473" s="29">
        <v>472</v>
      </c>
      <c r="B473" s="1" t="s">
        <v>1746</v>
      </c>
      <c r="C473" s="90" t="s">
        <v>2067</v>
      </c>
      <c r="D473" s="91">
        <v>44261</v>
      </c>
      <c r="E473" s="92">
        <v>0.33333333333333298</v>
      </c>
      <c r="F473" s="92">
        <v>0.83333333333333304</v>
      </c>
      <c r="G473" s="93">
        <v>1200</v>
      </c>
      <c r="H473" s="22" t="s">
        <v>1746</v>
      </c>
      <c r="I473" s="23" t="s">
        <v>1746</v>
      </c>
      <c r="J473" s="23" t="s">
        <v>1746</v>
      </c>
      <c r="K473" s="23" t="s">
        <v>1746</v>
      </c>
      <c r="L473" s="94">
        <v>0</v>
      </c>
      <c r="M473" s="23" t="s">
        <v>1746</v>
      </c>
      <c r="N473" s="23" t="s">
        <v>1746</v>
      </c>
      <c r="O473" s="76" t="s">
        <v>1746</v>
      </c>
      <c r="P473" s="76" t="s">
        <v>1746</v>
      </c>
      <c r="Q473" s="76" t="s">
        <v>1746</v>
      </c>
      <c r="R473" s="15" t="s">
        <v>1746</v>
      </c>
      <c r="S473" s="94">
        <v>1.3</v>
      </c>
      <c r="T473" s="136">
        <v>11</v>
      </c>
      <c r="U473" s="93">
        <v>1</v>
      </c>
      <c r="V473" s="136">
        <v>1.3</v>
      </c>
      <c r="W473" s="22" t="s">
        <v>1746</v>
      </c>
      <c r="X473" s="24" t="s">
        <v>1746</v>
      </c>
      <c r="Y473" s="15">
        <v>12</v>
      </c>
      <c r="Z473" s="76" t="s">
        <v>1746</v>
      </c>
      <c r="AA473" s="25" t="s">
        <v>3377</v>
      </c>
    </row>
    <row r="474" spans="1:27" x14ac:dyDescent="0.25">
      <c r="A474" s="29">
        <v>473</v>
      </c>
      <c r="B474" s="1" t="s">
        <v>1746</v>
      </c>
      <c r="C474" s="90" t="s">
        <v>2313</v>
      </c>
      <c r="D474" s="91">
        <v>44261</v>
      </c>
      <c r="E474" s="92">
        <v>0.35763888888888901</v>
      </c>
      <c r="F474" s="92" t="s">
        <v>3323</v>
      </c>
      <c r="G474" s="93">
        <v>1200</v>
      </c>
      <c r="H474" s="22" t="s">
        <v>1746</v>
      </c>
      <c r="I474" s="23" t="s">
        <v>1746</v>
      </c>
      <c r="J474" s="23" t="s">
        <v>1746</v>
      </c>
      <c r="K474" s="23" t="s">
        <v>1746</v>
      </c>
      <c r="L474" s="94">
        <v>2.1</v>
      </c>
      <c r="M474" s="23" t="s">
        <v>1746</v>
      </c>
      <c r="N474" s="23" t="s">
        <v>1746</v>
      </c>
      <c r="O474" s="76" t="s">
        <v>1746</v>
      </c>
      <c r="P474" s="76" t="s">
        <v>1746</v>
      </c>
      <c r="Q474" s="76" t="s">
        <v>1746</v>
      </c>
      <c r="R474" s="15" t="s">
        <v>1746</v>
      </c>
      <c r="S474" s="94">
        <v>6.1</v>
      </c>
      <c r="T474" s="136">
        <v>28.34</v>
      </c>
      <c r="U474" s="93">
        <v>1</v>
      </c>
      <c r="V474" s="136">
        <v>3.9999999999999996</v>
      </c>
      <c r="W474" s="22" t="s">
        <v>1746</v>
      </c>
      <c r="X474" s="24" t="s">
        <v>1746</v>
      </c>
      <c r="Y474" s="15">
        <v>13</v>
      </c>
      <c r="Z474" s="76" t="s">
        <v>1746</v>
      </c>
      <c r="AA474" s="25" t="s">
        <v>3376</v>
      </c>
    </row>
    <row r="475" spans="1:27" x14ac:dyDescent="0.25">
      <c r="A475" s="29">
        <v>474</v>
      </c>
      <c r="B475" s="1" t="s">
        <v>1746</v>
      </c>
      <c r="C475" s="90" t="s">
        <v>2676</v>
      </c>
      <c r="D475" s="91">
        <v>44262</v>
      </c>
      <c r="E475" s="92">
        <v>0.33333333333333298</v>
      </c>
      <c r="F475" s="92">
        <v>0.79166666666666696</v>
      </c>
      <c r="G475" s="93">
        <v>1200</v>
      </c>
      <c r="H475" s="22" t="s">
        <v>1746</v>
      </c>
      <c r="I475" s="23" t="s">
        <v>1746</v>
      </c>
      <c r="J475" s="23" t="s">
        <v>1746</v>
      </c>
      <c r="K475" s="23" t="s">
        <v>1746</v>
      </c>
      <c r="L475" s="94">
        <v>0</v>
      </c>
      <c r="M475" s="23" t="s">
        <v>1746</v>
      </c>
      <c r="N475" s="23" t="s">
        <v>1746</v>
      </c>
      <c r="O475" s="76" t="s">
        <v>1746</v>
      </c>
      <c r="P475" s="76" t="s">
        <v>1746</v>
      </c>
      <c r="Q475" s="76" t="s">
        <v>1746</v>
      </c>
      <c r="R475" s="15" t="s">
        <v>1746</v>
      </c>
      <c r="S475" s="94">
        <v>0</v>
      </c>
      <c r="T475" s="136">
        <v>0</v>
      </c>
      <c r="U475" s="93">
        <v>1</v>
      </c>
      <c r="V475" s="136">
        <v>0</v>
      </c>
      <c r="W475" s="22" t="s">
        <v>1746</v>
      </c>
      <c r="X475" s="24" t="s">
        <v>1746</v>
      </c>
      <c r="Y475" s="15">
        <v>11</v>
      </c>
      <c r="Z475" s="76" t="s">
        <v>1746</v>
      </c>
      <c r="AA475" s="25" t="s">
        <v>3375</v>
      </c>
    </row>
    <row r="476" spans="1:27" x14ac:dyDescent="0.25">
      <c r="A476" s="29">
        <v>475</v>
      </c>
      <c r="B476" s="1" t="s">
        <v>1746</v>
      </c>
      <c r="C476" s="90" t="s">
        <v>2313</v>
      </c>
      <c r="D476" s="91">
        <v>44262</v>
      </c>
      <c r="E476" s="92">
        <v>0.36458333333333298</v>
      </c>
      <c r="F476" s="92">
        <v>0.98958333333333304</v>
      </c>
      <c r="G476" s="93">
        <v>1200</v>
      </c>
      <c r="H476" s="22" t="s">
        <v>1746</v>
      </c>
      <c r="I476" s="23" t="s">
        <v>1746</v>
      </c>
      <c r="J476" s="23" t="s">
        <v>1746</v>
      </c>
      <c r="K476" s="23" t="s">
        <v>1746</v>
      </c>
      <c r="L476" s="94">
        <v>0</v>
      </c>
      <c r="M476" s="23" t="s">
        <v>1746</v>
      </c>
      <c r="N476" s="23" t="s">
        <v>1746</v>
      </c>
      <c r="O476" s="76" t="s">
        <v>1746</v>
      </c>
      <c r="P476" s="76" t="s">
        <v>1746</v>
      </c>
      <c r="Q476" s="76" t="s">
        <v>1746</v>
      </c>
      <c r="R476" s="15" t="s">
        <v>1746</v>
      </c>
      <c r="S476" s="94">
        <v>6.6</v>
      </c>
      <c r="T476" s="136">
        <v>21.2</v>
      </c>
      <c r="U476" s="93">
        <v>1</v>
      </c>
      <c r="V476" s="136">
        <v>6.6</v>
      </c>
      <c r="W476" s="22" t="s">
        <v>1746</v>
      </c>
      <c r="X476" s="24" t="s">
        <v>1746</v>
      </c>
      <c r="Y476" s="15">
        <v>15</v>
      </c>
      <c r="Z476" s="76" t="s">
        <v>1746</v>
      </c>
      <c r="AA476" s="25" t="s">
        <v>3374</v>
      </c>
    </row>
    <row r="477" spans="1:27" x14ac:dyDescent="0.25">
      <c r="A477" s="29">
        <v>476</v>
      </c>
      <c r="B477" s="1" t="s">
        <v>1746</v>
      </c>
      <c r="C477" s="90" t="s">
        <v>2676</v>
      </c>
      <c r="D477" s="91">
        <v>44263</v>
      </c>
      <c r="E477" s="92">
        <v>0.34027777777777801</v>
      </c>
      <c r="F477" s="92">
        <v>0.79861111111111105</v>
      </c>
      <c r="G477" s="93">
        <v>1200</v>
      </c>
      <c r="H477" s="22" t="s">
        <v>1746</v>
      </c>
      <c r="I477" s="23" t="s">
        <v>1746</v>
      </c>
      <c r="J477" s="23" t="s">
        <v>1746</v>
      </c>
      <c r="K477" s="23" t="s">
        <v>1746</v>
      </c>
      <c r="L477" s="94">
        <v>0</v>
      </c>
      <c r="M477" s="23" t="s">
        <v>1746</v>
      </c>
      <c r="N477" s="23" t="s">
        <v>1746</v>
      </c>
      <c r="O477" s="76" t="s">
        <v>1746</v>
      </c>
      <c r="P477" s="76" t="s">
        <v>1746</v>
      </c>
      <c r="Q477" s="76" t="s">
        <v>1746</v>
      </c>
      <c r="R477" s="15" t="s">
        <v>1746</v>
      </c>
      <c r="S477" s="94">
        <v>0</v>
      </c>
      <c r="T477" s="136">
        <v>1.2</v>
      </c>
      <c r="U477" s="93">
        <v>1</v>
      </c>
      <c r="V477" s="136">
        <v>0</v>
      </c>
      <c r="W477" s="22" t="s">
        <v>1746</v>
      </c>
      <c r="X477" s="24" t="s">
        <v>1746</v>
      </c>
      <c r="Y477" s="15">
        <v>11</v>
      </c>
      <c r="Z477" s="76" t="s">
        <v>1746</v>
      </c>
      <c r="AA477" s="25" t="s">
        <v>3373</v>
      </c>
    </row>
    <row r="478" spans="1:27" x14ac:dyDescent="0.25">
      <c r="A478" s="29">
        <v>477</v>
      </c>
      <c r="B478" s="1" t="s">
        <v>1746</v>
      </c>
      <c r="C478" s="90" t="s">
        <v>2312</v>
      </c>
      <c r="D478" s="91">
        <v>44263</v>
      </c>
      <c r="E478" s="92">
        <v>0.36111111111111099</v>
      </c>
      <c r="F478" s="92">
        <v>0.90277777777777801</v>
      </c>
      <c r="G478" s="93">
        <v>1200</v>
      </c>
      <c r="H478" s="22" t="s">
        <v>1746</v>
      </c>
      <c r="I478" s="23" t="s">
        <v>1746</v>
      </c>
      <c r="J478" s="23" t="s">
        <v>1746</v>
      </c>
      <c r="K478" s="23" t="s">
        <v>1746</v>
      </c>
      <c r="L478" s="94">
        <v>1.2</v>
      </c>
      <c r="M478" s="23" t="s">
        <v>1746</v>
      </c>
      <c r="N478" s="23" t="s">
        <v>1746</v>
      </c>
      <c r="O478" s="76" t="s">
        <v>1746</v>
      </c>
      <c r="P478" s="76" t="s">
        <v>1746</v>
      </c>
      <c r="Q478" s="76" t="s">
        <v>1746</v>
      </c>
      <c r="R478" s="15" t="s">
        <v>1746</v>
      </c>
      <c r="S478" s="94">
        <v>8.9</v>
      </c>
      <c r="T478" s="136">
        <v>24.68</v>
      </c>
      <c r="U478" s="93">
        <v>1</v>
      </c>
      <c r="V478" s="136">
        <v>7.7</v>
      </c>
      <c r="W478" s="22" t="s">
        <v>1746</v>
      </c>
      <c r="X478" s="24" t="s">
        <v>1746</v>
      </c>
      <c r="Y478" s="15">
        <v>13</v>
      </c>
      <c r="Z478" s="76" t="s">
        <v>1746</v>
      </c>
      <c r="AA478" s="25" t="s">
        <v>3372</v>
      </c>
    </row>
    <row r="479" spans="1:27" x14ac:dyDescent="0.25">
      <c r="A479" s="29">
        <v>478</v>
      </c>
      <c r="B479" s="1" t="s">
        <v>1746</v>
      </c>
      <c r="C479" s="90" t="s">
        <v>2676</v>
      </c>
      <c r="D479" s="91">
        <v>44264</v>
      </c>
      <c r="E479" s="92">
        <v>0.33333333333333298</v>
      </c>
      <c r="F479" s="92">
        <v>0.83333333333333304</v>
      </c>
      <c r="G479" s="93">
        <v>1200</v>
      </c>
      <c r="H479" s="22" t="s">
        <v>1746</v>
      </c>
      <c r="I479" s="23" t="s">
        <v>1746</v>
      </c>
      <c r="J479" s="23" t="s">
        <v>1746</v>
      </c>
      <c r="K479" s="23" t="s">
        <v>1746</v>
      </c>
      <c r="L479" s="94">
        <v>2</v>
      </c>
      <c r="M479" s="23" t="s">
        <v>1746</v>
      </c>
      <c r="N479" s="23" t="s">
        <v>1746</v>
      </c>
      <c r="O479" s="76" t="s">
        <v>1746</v>
      </c>
      <c r="P479" s="76" t="s">
        <v>1746</v>
      </c>
      <c r="Q479" s="76" t="s">
        <v>1746</v>
      </c>
      <c r="R479" s="15" t="s">
        <v>1746</v>
      </c>
      <c r="S479" s="94">
        <v>4.0999999999999996</v>
      </c>
      <c r="T479" s="136">
        <v>58</v>
      </c>
      <c r="U479" s="93">
        <v>1</v>
      </c>
      <c r="V479" s="136">
        <v>2.0999999999999996</v>
      </c>
      <c r="W479" s="22" t="s">
        <v>1746</v>
      </c>
      <c r="X479" s="24" t="s">
        <v>1746</v>
      </c>
      <c r="Y479" s="15">
        <v>12</v>
      </c>
      <c r="Z479" s="76" t="s">
        <v>1746</v>
      </c>
      <c r="AA479" s="25" t="s">
        <v>3371</v>
      </c>
    </row>
    <row r="480" spans="1:27" x14ac:dyDescent="0.25">
      <c r="A480" s="29">
        <v>479</v>
      </c>
      <c r="B480" s="1" t="s">
        <v>1746</v>
      </c>
      <c r="C480" s="90" t="s">
        <v>2312</v>
      </c>
      <c r="D480" s="91">
        <v>44264</v>
      </c>
      <c r="E480" s="92">
        <v>0.36111111111111099</v>
      </c>
      <c r="F480" s="92">
        <v>0.90277777777777801</v>
      </c>
      <c r="G480" s="93">
        <v>1200</v>
      </c>
      <c r="H480" s="22" t="s">
        <v>1746</v>
      </c>
      <c r="I480" s="23" t="s">
        <v>1746</v>
      </c>
      <c r="J480" s="23" t="s">
        <v>1746</v>
      </c>
      <c r="K480" s="23" t="s">
        <v>1746</v>
      </c>
      <c r="L480" s="94">
        <v>1.3</v>
      </c>
      <c r="M480" s="23" t="s">
        <v>1746</v>
      </c>
      <c r="N480" s="23" t="s">
        <v>1746</v>
      </c>
      <c r="O480" s="76" t="s">
        <v>1746</v>
      </c>
      <c r="P480" s="76" t="s">
        <v>1746</v>
      </c>
      <c r="Q480" s="76" t="s">
        <v>1746</v>
      </c>
      <c r="R480" s="15" t="s">
        <v>1746</v>
      </c>
      <c r="S480" s="94">
        <v>6.5</v>
      </c>
      <c r="T480" s="136">
        <v>26.2</v>
      </c>
      <c r="U480" s="93">
        <v>3</v>
      </c>
      <c r="V480" s="136">
        <v>15.600000000000001</v>
      </c>
      <c r="W480" s="22" t="s">
        <v>1746</v>
      </c>
      <c r="X480" s="24" t="s">
        <v>1746</v>
      </c>
      <c r="Y480" s="15">
        <v>13</v>
      </c>
      <c r="Z480" s="76" t="s">
        <v>1746</v>
      </c>
      <c r="AA480" s="25" t="s">
        <v>3370</v>
      </c>
    </row>
    <row r="481" spans="1:27" x14ac:dyDescent="0.25">
      <c r="A481" s="29">
        <v>480</v>
      </c>
      <c r="B481" s="1" t="s">
        <v>1746</v>
      </c>
      <c r="C481" s="90" t="s">
        <v>2676</v>
      </c>
      <c r="D481" s="91">
        <v>44265</v>
      </c>
      <c r="E481" s="92">
        <v>0.33333333333333298</v>
      </c>
      <c r="F481" s="92">
        <v>0.83333333333333304</v>
      </c>
      <c r="G481" s="93">
        <v>1200</v>
      </c>
      <c r="H481" s="22" t="s">
        <v>1746</v>
      </c>
      <c r="I481" s="23" t="s">
        <v>1746</v>
      </c>
      <c r="J481" s="23" t="s">
        <v>1746</v>
      </c>
      <c r="K481" s="23" t="s">
        <v>1746</v>
      </c>
      <c r="L481" s="94">
        <v>0</v>
      </c>
      <c r="M481" s="23" t="s">
        <v>1746</v>
      </c>
      <c r="N481" s="23" t="s">
        <v>1746</v>
      </c>
      <c r="O481" s="76" t="s">
        <v>1746</v>
      </c>
      <c r="P481" s="76" t="s">
        <v>1746</v>
      </c>
      <c r="Q481" s="76" t="s">
        <v>1746</v>
      </c>
      <c r="R481" s="15" t="s">
        <v>1746</v>
      </c>
      <c r="S481" s="94">
        <v>0</v>
      </c>
      <c r="T481" s="136">
        <v>1.1000000000000001</v>
      </c>
      <c r="U481" s="93">
        <v>1</v>
      </c>
      <c r="V481" s="136">
        <v>0</v>
      </c>
      <c r="W481" s="22" t="s">
        <v>1746</v>
      </c>
      <c r="X481" s="24" t="s">
        <v>1746</v>
      </c>
      <c r="Y481" s="15">
        <v>12</v>
      </c>
      <c r="Z481" s="76" t="s">
        <v>1746</v>
      </c>
      <c r="AA481" s="25" t="s">
        <v>3369</v>
      </c>
    </row>
    <row r="482" spans="1:27" x14ac:dyDescent="0.25">
      <c r="A482" s="29">
        <v>481</v>
      </c>
      <c r="B482" s="1" t="s">
        <v>1746</v>
      </c>
      <c r="C482" s="90" t="s">
        <v>2313</v>
      </c>
      <c r="D482" s="91">
        <v>44265</v>
      </c>
      <c r="E482" s="92">
        <v>0.35416666666666702</v>
      </c>
      <c r="F482" s="92">
        <v>0.89583333333333304</v>
      </c>
      <c r="G482" s="93">
        <v>1200</v>
      </c>
      <c r="H482" s="22" t="s">
        <v>1746</v>
      </c>
      <c r="I482" s="23" t="s">
        <v>1746</v>
      </c>
      <c r="J482" s="23" t="s">
        <v>1746</v>
      </c>
      <c r="K482" s="23" t="s">
        <v>1746</v>
      </c>
      <c r="L482" s="94">
        <v>0</v>
      </c>
      <c r="M482" s="23" t="s">
        <v>1746</v>
      </c>
      <c r="N482" s="23" t="s">
        <v>1746</v>
      </c>
      <c r="O482" s="76" t="s">
        <v>1746</v>
      </c>
      <c r="P482" s="76" t="s">
        <v>1746</v>
      </c>
      <c r="Q482" s="76" t="s">
        <v>1746</v>
      </c>
      <c r="R482" s="15" t="s">
        <v>1746</v>
      </c>
      <c r="S482" s="94">
        <v>5</v>
      </c>
      <c r="T482" s="136">
        <v>18.62</v>
      </c>
      <c r="U482" s="93">
        <v>1</v>
      </c>
      <c r="V482" s="136">
        <v>5</v>
      </c>
      <c r="W482" s="22" t="s">
        <v>1746</v>
      </c>
      <c r="X482" s="24" t="s">
        <v>1746</v>
      </c>
      <c r="Y482" s="15">
        <v>13</v>
      </c>
      <c r="Z482" s="76" t="s">
        <v>1746</v>
      </c>
      <c r="AA482" s="25" t="s">
        <v>3368</v>
      </c>
    </row>
    <row r="483" spans="1:27" x14ac:dyDescent="0.25">
      <c r="A483" s="29">
        <v>482</v>
      </c>
      <c r="B483" s="1" t="s">
        <v>1746</v>
      </c>
      <c r="C483" s="90" t="s">
        <v>2313</v>
      </c>
      <c r="D483" s="91">
        <v>44266</v>
      </c>
      <c r="E483" s="92">
        <v>0.35763888888888901</v>
      </c>
      <c r="F483" s="92">
        <v>0.89930555555555503</v>
      </c>
      <c r="G483" s="93">
        <v>1200</v>
      </c>
      <c r="H483" s="22" t="s">
        <v>1746</v>
      </c>
      <c r="I483" s="23" t="s">
        <v>1746</v>
      </c>
      <c r="J483" s="23" t="s">
        <v>1746</v>
      </c>
      <c r="K483" s="23" t="s">
        <v>1746</v>
      </c>
      <c r="L483" s="94">
        <v>0</v>
      </c>
      <c r="M483" s="23" t="s">
        <v>1746</v>
      </c>
      <c r="N483" s="23" t="s">
        <v>1746</v>
      </c>
      <c r="O483" s="76" t="s">
        <v>1746</v>
      </c>
      <c r="P483" s="76" t="s">
        <v>1746</v>
      </c>
      <c r="Q483" s="76" t="s">
        <v>1746</v>
      </c>
      <c r="R483" s="15" t="s">
        <v>1746</v>
      </c>
      <c r="S483" s="94">
        <v>5.6</v>
      </c>
      <c r="T483" s="136">
        <v>13.34</v>
      </c>
      <c r="U483" s="93">
        <v>1</v>
      </c>
      <c r="V483" s="136">
        <v>5.6</v>
      </c>
      <c r="W483" s="22" t="s">
        <v>1746</v>
      </c>
      <c r="X483" s="24" t="s">
        <v>1746</v>
      </c>
      <c r="Y483" s="15">
        <v>13</v>
      </c>
      <c r="Z483" s="76" t="s">
        <v>1746</v>
      </c>
      <c r="AA483" s="25" t="s">
        <v>3367</v>
      </c>
    </row>
    <row r="484" spans="1:27" x14ac:dyDescent="0.25">
      <c r="A484" s="29">
        <v>483</v>
      </c>
      <c r="B484" s="1" t="s">
        <v>1746</v>
      </c>
      <c r="C484" s="90" t="s">
        <v>2313</v>
      </c>
      <c r="D484" s="91">
        <v>44267</v>
      </c>
      <c r="E484" s="92">
        <v>0.35416666666666702</v>
      </c>
      <c r="F484" s="92">
        <v>0.625</v>
      </c>
      <c r="G484" s="93">
        <v>1200</v>
      </c>
      <c r="H484" s="22" t="s">
        <v>1746</v>
      </c>
      <c r="I484" s="23" t="s">
        <v>1746</v>
      </c>
      <c r="J484" s="23" t="s">
        <v>1746</v>
      </c>
      <c r="K484" s="23" t="s">
        <v>1746</v>
      </c>
      <c r="L484" s="94">
        <v>0</v>
      </c>
      <c r="M484" s="23" t="s">
        <v>1746</v>
      </c>
      <c r="N484" s="23" t="s">
        <v>1746</v>
      </c>
      <c r="O484" s="76" t="s">
        <v>1746</v>
      </c>
      <c r="P484" s="76" t="s">
        <v>1746</v>
      </c>
      <c r="Q484" s="76" t="s">
        <v>1746</v>
      </c>
      <c r="R484" s="15" t="s">
        <v>1746</v>
      </c>
      <c r="S484" s="94">
        <v>4.8</v>
      </c>
      <c r="T484" s="136">
        <v>5.4</v>
      </c>
      <c r="U484" s="93">
        <v>1</v>
      </c>
      <c r="V484" s="136">
        <v>4.8</v>
      </c>
      <c r="W484" s="22" t="s">
        <v>1746</v>
      </c>
      <c r="X484" s="24" t="s">
        <v>1746</v>
      </c>
      <c r="Y484" s="164">
        <v>14</v>
      </c>
      <c r="Z484" s="76" t="s">
        <v>1746</v>
      </c>
      <c r="AA484" s="25" t="s">
        <v>3366</v>
      </c>
    </row>
    <row r="485" spans="1:27" x14ac:dyDescent="0.25">
      <c r="A485" s="29">
        <v>484</v>
      </c>
      <c r="B485" s="1" t="s">
        <v>1746</v>
      </c>
      <c r="C485" s="90" t="s">
        <v>2312</v>
      </c>
      <c r="D485" s="91">
        <v>44267</v>
      </c>
      <c r="E485" s="92">
        <v>0.625</v>
      </c>
      <c r="F485" s="92">
        <v>0.9375</v>
      </c>
      <c r="G485" s="93">
        <v>1200</v>
      </c>
      <c r="H485" s="22" t="s">
        <v>1746</v>
      </c>
      <c r="I485" s="23" t="s">
        <v>1746</v>
      </c>
      <c r="J485" s="23" t="s">
        <v>1746</v>
      </c>
      <c r="K485" s="23" t="s">
        <v>1746</v>
      </c>
      <c r="L485" s="94">
        <v>0.8</v>
      </c>
      <c r="M485" s="23" t="s">
        <v>1746</v>
      </c>
      <c r="N485" s="23" t="s">
        <v>1746</v>
      </c>
      <c r="O485" s="76" t="s">
        <v>1746</v>
      </c>
      <c r="P485" s="76" t="s">
        <v>1746</v>
      </c>
      <c r="Q485" s="76" t="s">
        <v>1746</v>
      </c>
      <c r="R485" s="15" t="s">
        <v>1746</v>
      </c>
      <c r="S485" s="94">
        <v>5</v>
      </c>
      <c r="T485" s="136">
        <v>8.6</v>
      </c>
      <c r="U485" s="93">
        <v>1</v>
      </c>
      <c r="V485" s="136">
        <v>4.2</v>
      </c>
      <c r="W485" s="22" t="s">
        <v>1746</v>
      </c>
      <c r="X485" s="24" t="s">
        <v>1746</v>
      </c>
      <c r="Y485" s="164"/>
      <c r="Z485" s="76" t="s">
        <v>1746</v>
      </c>
      <c r="AA485" s="25" t="s">
        <v>3365</v>
      </c>
    </row>
    <row r="486" spans="1:27" x14ac:dyDescent="0.25">
      <c r="A486" s="29">
        <v>485</v>
      </c>
      <c r="B486" s="1" t="s">
        <v>1746</v>
      </c>
      <c r="C486" s="90" t="s">
        <v>2312</v>
      </c>
      <c r="D486" s="91">
        <v>44268</v>
      </c>
      <c r="E486" s="92">
        <v>0.34722222222222199</v>
      </c>
      <c r="F486" s="92">
        <v>0.92361111111111105</v>
      </c>
      <c r="G486" s="93">
        <v>1200</v>
      </c>
      <c r="H486" s="22" t="s">
        <v>1746</v>
      </c>
      <c r="I486" s="23" t="s">
        <v>1746</v>
      </c>
      <c r="J486" s="23" t="s">
        <v>1746</v>
      </c>
      <c r="K486" s="23" t="s">
        <v>1746</v>
      </c>
      <c r="L486" s="94">
        <v>0</v>
      </c>
      <c r="M486" s="23" t="s">
        <v>1746</v>
      </c>
      <c r="N486" s="23" t="s">
        <v>1746</v>
      </c>
      <c r="O486" s="76" t="s">
        <v>1746</v>
      </c>
      <c r="P486" s="76" t="s">
        <v>1746</v>
      </c>
      <c r="Q486" s="76" t="s">
        <v>1746</v>
      </c>
      <c r="R486" s="15" t="s">
        <v>1746</v>
      </c>
      <c r="S486" s="94">
        <v>5</v>
      </c>
      <c r="T486" s="136">
        <v>17.87</v>
      </c>
      <c r="U486" s="93">
        <v>1</v>
      </c>
      <c r="V486" s="136">
        <v>5</v>
      </c>
      <c r="W486" s="22" t="s">
        <v>1746</v>
      </c>
      <c r="X486" s="24" t="s">
        <v>1746</v>
      </c>
      <c r="Y486" s="15">
        <v>11</v>
      </c>
      <c r="Z486" s="76" t="s">
        <v>1746</v>
      </c>
      <c r="AA486" s="25" t="s">
        <v>3364</v>
      </c>
    </row>
    <row r="487" spans="1:27" x14ac:dyDescent="0.25">
      <c r="A487" s="29">
        <v>486</v>
      </c>
      <c r="B487" s="1" t="s">
        <v>1746</v>
      </c>
      <c r="C487" s="90" t="s">
        <v>2313</v>
      </c>
      <c r="D487" s="91">
        <v>44269</v>
      </c>
      <c r="E487" s="92">
        <v>0.35416666666666702</v>
      </c>
      <c r="F487" s="92">
        <v>0.4375</v>
      </c>
      <c r="G487" s="93">
        <v>1200</v>
      </c>
      <c r="H487" s="22" t="s">
        <v>1746</v>
      </c>
      <c r="I487" s="23" t="s">
        <v>1746</v>
      </c>
      <c r="J487" s="23" t="s">
        <v>1746</v>
      </c>
      <c r="K487" s="23" t="s">
        <v>1746</v>
      </c>
      <c r="L487" s="94">
        <v>0</v>
      </c>
      <c r="M487" s="23" t="s">
        <v>1746</v>
      </c>
      <c r="N487" s="23" t="s">
        <v>1746</v>
      </c>
      <c r="O487" s="76" t="s">
        <v>1746</v>
      </c>
      <c r="P487" s="76" t="s">
        <v>1746</v>
      </c>
      <c r="Q487" s="76" t="s">
        <v>1746</v>
      </c>
      <c r="R487" s="15" t="s">
        <v>1746</v>
      </c>
      <c r="S487" s="94">
        <v>0</v>
      </c>
      <c r="T487" s="136">
        <v>0</v>
      </c>
      <c r="U487" s="93">
        <v>1</v>
      </c>
      <c r="V487" s="136">
        <v>0</v>
      </c>
      <c r="W487" s="22" t="s">
        <v>1746</v>
      </c>
      <c r="X487" s="24" t="s">
        <v>1746</v>
      </c>
      <c r="Y487" s="15">
        <v>2</v>
      </c>
      <c r="Z487" s="76" t="s">
        <v>1746</v>
      </c>
      <c r="AA487" s="25" t="s">
        <v>3299</v>
      </c>
    </row>
    <row r="488" spans="1:27" x14ac:dyDescent="0.25">
      <c r="A488" s="29">
        <v>487</v>
      </c>
      <c r="B488" s="1" t="s">
        <v>1746</v>
      </c>
      <c r="C488" s="90" t="s">
        <v>2312</v>
      </c>
      <c r="D488" s="91">
        <v>44269</v>
      </c>
      <c r="E488" s="92">
        <v>0.4375</v>
      </c>
      <c r="F488" s="92">
        <v>0.89583333333333304</v>
      </c>
      <c r="G488" s="93">
        <v>1200</v>
      </c>
      <c r="H488" s="22" t="s">
        <v>1746</v>
      </c>
      <c r="I488" s="23" t="s">
        <v>1746</v>
      </c>
      <c r="J488" s="23" t="s">
        <v>1746</v>
      </c>
      <c r="K488" s="23" t="s">
        <v>1746</v>
      </c>
      <c r="L488" s="94">
        <v>1.3</v>
      </c>
      <c r="M488" s="23" t="s">
        <v>1746</v>
      </c>
      <c r="N488" s="23" t="s">
        <v>1746</v>
      </c>
      <c r="O488" s="76" t="s">
        <v>1746</v>
      </c>
      <c r="P488" s="76" t="s">
        <v>1746</v>
      </c>
      <c r="Q488" s="76" t="s">
        <v>1746</v>
      </c>
      <c r="R488" s="15" t="s">
        <v>1746</v>
      </c>
      <c r="S488" s="94">
        <v>6.3</v>
      </c>
      <c r="T488" s="136">
        <v>27.3</v>
      </c>
      <c r="U488" s="93">
        <v>1</v>
      </c>
      <c r="V488" s="136">
        <v>5</v>
      </c>
      <c r="W488" s="22" t="s">
        <v>1746</v>
      </c>
      <c r="X488" s="24" t="s">
        <v>1746</v>
      </c>
      <c r="Y488" s="15">
        <v>11</v>
      </c>
      <c r="Z488" s="76" t="s">
        <v>1746</v>
      </c>
      <c r="AA488" s="25" t="s">
        <v>100</v>
      </c>
    </row>
    <row r="489" spans="1:27" x14ac:dyDescent="0.25">
      <c r="A489" s="29">
        <v>488</v>
      </c>
      <c r="B489" s="1" t="s">
        <v>1746</v>
      </c>
      <c r="C489" s="90" t="s">
        <v>2313</v>
      </c>
      <c r="D489" s="91">
        <v>44270</v>
      </c>
      <c r="E489" s="92">
        <v>0.35416666666666702</v>
      </c>
      <c r="F489" s="92">
        <v>0.89583333333333304</v>
      </c>
      <c r="G489" s="93">
        <v>1200</v>
      </c>
      <c r="H489" s="22" t="s">
        <v>1746</v>
      </c>
      <c r="I489" s="23" t="s">
        <v>1746</v>
      </c>
      <c r="J489" s="23" t="s">
        <v>1746</v>
      </c>
      <c r="K489" s="23" t="s">
        <v>1746</v>
      </c>
      <c r="L489" s="94">
        <v>0.8</v>
      </c>
      <c r="M489" s="23" t="s">
        <v>1746</v>
      </c>
      <c r="N489" s="23" t="s">
        <v>1746</v>
      </c>
      <c r="O489" s="76" t="s">
        <v>1746</v>
      </c>
      <c r="P489" s="76" t="s">
        <v>1746</v>
      </c>
      <c r="Q489" s="76" t="s">
        <v>1746</v>
      </c>
      <c r="R489" s="15" t="s">
        <v>1746</v>
      </c>
      <c r="S489" s="94">
        <v>6</v>
      </c>
      <c r="T489" s="136">
        <v>14.37</v>
      </c>
      <c r="U489" s="93">
        <v>1</v>
      </c>
      <c r="V489" s="136">
        <v>5.2</v>
      </c>
      <c r="W489" s="22" t="s">
        <v>1746</v>
      </c>
      <c r="X489" s="24" t="s">
        <v>1746</v>
      </c>
      <c r="Y489" s="15">
        <v>13</v>
      </c>
      <c r="Z489" s="76" t="s">
        <v>1746</v>
      </c>
      <c r="AA489" s="25" t="s">
        <v>3299</v>
      </c>
    </row>
    <row r="490" spans="1:27" x14ac:dyDescent="0.25">
      <c r="A490" s="29">
        <v>489</v>
      </c>
      <c r="B490" s="1" t="s">
        <v>1746</v>
      </c>
      <c r="C490" s="90" t="s">
        <v>2312</v>
      </c>
      <c r="D490" s="91">
        <v>44271</v>
      </c>
      <c r="E490" s="92">
        <v>0.34027777777777801</v>
      </c>
      <c r="F490" s="92">
        <v>0.88194444444444497</v>
      </c>
      <c r="G490" s="93">
        <v>1200</v>
      </c>
      <c r="H490" s="22" t="s">
        <v>1746</v>
      </c>
      <c r="I490" s="23" t="s">
        <v>1746</v>
      </c>
      <c r="J490" s="23" t="s">
        <v>1746</v>
      </c>
      <c r="K490" s="23" t="s">
        <v>1746</v>
      </c>
      <c r="L490" s="94">
        <v>0</v>
      </c>
      <c r="M490" s="23" t="s">
        <v>1746</v>
      </c>
      <c r="N490" s="23" t="s">
        <v>1746</v>
      </c>
      <c r="O490" s="76" t="s">
        <v>1746</v>
      </c>
      <c r="P490" s="76" t="s">
        <v>1746</v>
      </c>
      <c r="Q490" s="76" t="s">
        <v>1746</v>
      </c>
      <c r="R490" s="15" t="s">
        <v>1746</v>
      </c>
      <c r="S490" s="94">
        <v>6.8</v>
      </c>
      <c r="T490" s="136">
        <v>17</v>
      </c>
      <c r="U490" s="93">
        <v>1</v>
      </c>
      <c r="V490" s="136">
        <v>5.9</v>
      </c>
      <c r="W490" s="22" t="s">
        <v>1746</v>
      </c>
      <c r="X490" s="24" t="s">
        <v>1746</v>
      </c>
      <c r="Y490" s="15">
        <v>13</v>
      </c>
      <c r="Z490" s="76" t="s">
        <v>1746</v>
      </c>
      <c r="AA490" s="25" t="s">
        <v>100</v>
      </c>
    </row>
    <row r="491" spans="1:27" x14ac:dyDescent="0.25">
      <c r="A491" s="29">
        <v>490</v>
      </c>
      <c r="B491" s="1" t="s">
        <v>1746</v>
      </c>
      <c r="C491" s="90" t="s">
        <v>2313</v>
      </c>
      <c r="D491" s="91">
        <v>44272</v>
      </c>
      <c r="E491" s="92">
        <v>0.34722222222222199</v>
      </c>
      <c r="F491" s="92">
        <v>0.88888888888888895</v>
      </c>
      <c r="G491" s="93">
        <v>1200</v>
      </c>
      <c r="H491" s="22" t="s">
        <v>1746</v>
      </c>
      <c r="I491" s="23" t="s">
        <v>1746</v>
      </c>
      <c r="J491" s="23" t="s">
        <v>1746</v>
      </c>
      <c r="K491" s="23" t="s">
        <v>1746</v>
      </c>
      <c r="L491" s="94">
        <v>0</v>
      </c>
      <c r="M491" s="23" t="s">
        <v>1746</v>
      </c>
      <c r="N491" s="23" t="s">
        <v>1746</v>
      </c>
      <c r="O491" s="76" t="s">
        <v>1746</v>
      </c>
      <c r="P491" s="76" t="s">
        <v>1746</v>
      </c>
      <c r="Q491" s="76" t="s">
        <v>1746</v>
      </c>
      <c r="R491" s="15" t="s">
        <v>1746</v>
      </c>
      <c r="S491" s="94">
        <v>8.1999999999999993</v>
      </c>
      <c r="T491" s="136">
        <v>14.23</v>
      </c>
      <c r="U491" s="93">
        <v>1</v>
      </c>
      <c r="V491" s="136">
        <v>5.3</v>
      </c>
      <c r="W491" s="22" t="s">
        <v>1746</v>
      </c>
      <c r="X491" s="24" t="s">
        <v>1746</v>
      </c>
      <c r="Y491" s="15">
        <v>13</v>
      </c>
      <c r="Z491" s="76" t="s">
        <v>1746</v>
      </c>
      <c r="AA491" s="25" t="s">
        <v>3299</v>
      </c>
    </row>
    <row r="492" spans="1:27" x14ac:dyDescent="0.25">
      <c r="A492" s="29">
        <v>491</v>
      </c>
      <c r="B492" s="1" t="s">
        <v>1746</v>
      </c>
      <c r="C492" s="90" t="s">
        <v>2312</v>
      </c>
      <c r="D492" s="91">
        <v>44273</v>
      </c>
      <c r="E492" s="92">
        <v>0.33333333333333298</v>
      </c>
      <c r="F492" s="92">
        <v>0.875</v>
      </c>
      <c r="G492" s="93">
        <v>1200</v>
      </c>
      <c r="H492" s="22" t="s">
        <v>1746</v>
      </c>
      <c r="I492" s="23" t="s">
        <v>1746</v>
      </c>
      <c r="J492" s="23" t="s">
        <v>1746</v>
      </c>
      <c r="K492" s="23" t="s">
        <v>1746</v>
      </c>
      <c r="L492" s="94">
        <v>0</v>
      </c>
      <c r="M492" s="23" t="s">
        <v>1746</v>
      </c>
      <c r="N492" s="23" t="s">
        <v>1746</v>
      </c>
      <c r="O492" s="76" t="s">
        <v>1746</v>
      </c>
      <c r="P492" s="76" t="s">
        <v>1746</v>
      </c>
      <c r="Q492" s="76" t="s">
        <v>1746</v>
      </c>
      <c r="R492" s="15" t="s">
        <v>1746</v>
      </c>
      <c r="S492" s="94">
        <v>9.4</v>
      </c>
      <c r="T492" s="136">
        <v>14.76</v>
      </c>
      <c r="U492" s="93">
        <v>1</v>
      </c>
      <c r="V492" s="136">
        <v>5.0999999999999996</v>
      </c>
      <c r="W492" s="22" t="s">
        <v>1746</v>
      </c>
      <c r="X492" s="24" t="s">
        <v>1746</v>
      </c>
      <c r="Y492" s="15">
        <v>13</v>
      </c>
      <c r="Z492" s="76" t="s">
        <v>1746</v>
      </c>
      <c r="AA492" s="25" t="s">
        <v>3335</v>
      </c>
    </row>
    <row r="493" spans="1:27" x14ac:dyDescent="0.25">
      <c r="A493" s="29">
        <v>492</v>
      </c>
      <c r="B493" s="1" t="s">
        <v>1746</v>
      </c>
      <c r="C493" s="90" t="s">
        <v>761</v>
      </c>
      <c r="D493" s="91">
        <v>44274</v>
      </c>
      <c r="E493" s="92">
        <v>0.36805555555555602</v>
      </c>
      <c r="F493" s="92">
        <v>0.82638888888888895</v>
      </c>
      <c r="G493" s="93">
        <v>1200</v>
      </c>
      <c r="H493" s="22" t="s">
        <v>1746</v>
      </c>
      <c r="I493" s="23" t="s">
        <v>1746</v>
      </c>
      <c r="J493" s="23" t="s">
        <v>1746</v>
      </c>
      <c r="K493" s="23" t="s">
        <v>1746</v>
      </c>
      <c r="L493" s="94">
        <v>0</v>
      </c>
      <c r="M493" s="23" t="s">
        <v>1746</v>
      </c>
      <c r="N493" s="23" t="s">
        <v>1746</v>
      </c>
      <c r="O493" s="76" t="s">
        <v>1746</v>
      </c>
      <c r="P493" s="76" t="s">
        <v>1746</v>
      </c>
      <c r="Q493" s="76" t="s">
        <v>1746</v>
      </c>
      <c r="R493" s="15" t="s">
        <v>1746</v>
      </c>
      <c r="S493" s="94">
        <v>0</v>
      </c>
      <c r="T493" s="136">
        <v>0</v>
      </c>
      <c r="U493" s="93">
        <v>1</v>
      </c>
      <c r="V493" s="136">
        <v>0.1</v>
      </c>
      <c r="W493" s="22" t="s">
        <v>1746</v>
      </c>
      <c r="X493" s="24" t="s">
        <v>1746</v>
      </c>
      <c r="Y493" s="15">
        <v>11</v>
      </c>
      <c r="Z493" s="76" t="s">
        <v>1746</v>
      </c>
      <c r="AA493" s="25" t="s">
        <v>3299</v>
      </c>
    </row>
    <row r="494" spans="1:27" x14ac:dyDescent="0.25">
      <c r="A494" s="29">
        <v>493</v>
      </c>
      <c r="B494" s="1" t="s">
        <v>1746</v>
      </c>
      <c r="C494" s="90" t="s">
        <v>2312</v>
      </c>
      <c r="D494" s="91">
        <v>44274</v>
      </c>
      <c r="E494" s="92">
        <v>0.34722222222222199</v>
      </c>
      <c r="F494" s="92">
        <v>0.88888888888888895</v>
      </c>
      <c r="G494" s="93">
        <v>1200</v>
      </c>
      <c r="H494" s="22" t="s">
        <v>1746</v>
      </c>
      <c r="I494" s="23" t="s">
        <v>1746</v>
      </c>
      <c r="J494" s="23" t="s">
        <v>1746</v>
      </c>
      <c r="K494" s="23" t="s">
        <v>1746</v>
      </c>
      <c r="L494" s="94">
        <v>0</v>
      </c>
      <c r="M494" s="23" t="s">
        <v>1746</v>
      </c>
      <c r="N494" s="23" t="s">
        <v>1746</v>
      </c>
      <c r="O494" s="76" t="s">
        <v>1746</v>
      </c>
      <c r="P494" s="76" t="s">
        <v>1746</v>
      </c>
      <c r="Q494" s="76" t="s">
        <v>1746</v>
      </c>
      <c r="R494" s="15" t="s">
        <v>1746</v>
      </c>
      <c r="S494" s="94">
        <v>7.5</v>
      </c>
      <c r="T494" s="136">
        <v>18.23</v>
      </c>
      <c r="U494" s="93">
        <v>1</v>
      </c>
      <c r="V494" s="136">
        <v>3.9</v>
      </c>
      <c r="W494" s="22" t="s">
        <v>1746</v>
      </c>
      <c r="X494" s="24" t="s">
        <v>1746</v>
      </c>
      <c r="Y494" s="15">
        <v>13</v>
      </c>
      <c r="Z494" s="76" t="s">
        <v>1746</v>
      </c>
      <c r="AA494" s="25" t="s">
        <v>3335</v>
      </c>
    </row>
    <row r="495" spans="1:27" x14ac:dyDescent="0.25">
      <c r="A495" s="29">
        <v>494</v>
      </c>
      <c r="B495" s="1" t="s">
        <v>1746</v>
      </c>
      <c r="C495" s="90" t="s">
        <v>761</v>
      </c>
      <c r="D495" s="91">
        <v>44275</v>
      </c>
      <c r="E495" s="7">
        <v>0.33333333333333298</v>
      </c>
      <c r="F495" s="7">
        <v>0.83333333333333304</v>
      </c>
      <c r="G495" s="22">
        <v>1200</v>
      </c>
      <c r="H495" s="22" t="s">
        <v>1746</v>
      </c>
      <c r="I495" s="23" t="s">
        <v>1746</v>
      </c>
      <c r="J495" s="23" t="s">
        <v>1746</v>
      </c>
      <c r="K495" s="23" t="s">
        <v>1746</v>
      </c>
      <c r="L495" s="15">
        <v>0</v>
      </c>
      <c r="M495" s="23" t="s">
        <v>1746</v>
      </c>
      <c r="N495" s="23" t="s">
        <v>1746</v>
      </c>
      <c r="O495" s="76" t="s">
        <v>1746</v>
      </c>
      <c r="P495" s="76" t="s">
        <v>1746</v>
      </c>
      <c r="Q495" s="76" t="s">
        <v>1746</v>
      </c>
      <c r="R495" s="15" t="s">
        <v>1746</v>
      </c>
      <c r="S495" s="15">
        <v>3.9</v>
      </c>
      <c r="T495" s="24">
        <v>11</v>
      </c>
      <c r="U495" s="22">
        <v>1</v>
      </c>
      <c r="V495" s="24">
        <v>3.5</v>
      </c>
      <c r="W495" s="22" t="s">
        <v>1746</v>
      </c>
      <c r="X495" s="24" t="s">
        <v>1746</v>
      </c>
      <c r="Y495" s="15">
        <v>12</v>
      </c>
      <c r="Z495" s="76" t="s">
        <v>1746</v>
      </c>
      <c r="AA495" s="25" t="s">
        <v>3299</v>
      </c>
    </row>
    <row r="496" spans="1:27" x14ac:dyDescent="0.25">
      <c r="A496" s="29">
        <v>495</v>
      </c>
      <c r="B496" s="1" t="s">
        <v>1746</v>
      </c>
      <c r="C496" s="90" t="s">
        <v>2312</v>
      </c>
      <c r="D496" s="91">
        <v>44275</v>
      </c>
      <c r="E496" s="92">
        <v>0.34027777777777801</v>
      </c>
      <c r="F496" s="92">
        <v>0.69791666666666696</v>
      </c>
      <c r="G496" s="93">
        <v>1200</v>
      </c>
      <c r="H496" s="22" t="s">
        <v>1746</v>
      </c>
      <c r="I496" s="23" t="s">
        <v>1746</v>
      </c>
      <c r="J496" s="23" t="s">
        <v>1746</v>
      </c>
      <c r="K496" s="23" t="s">
        <v>1746</v>
      </c>
      <c r="L496" s="94">
        <v>0</v>
      </c>
      <c r="M496" s="23" t="s">
        <v>1746</v>
      </c>
      <c r="N496" s="23" t="s">
        <v>1746</v>
      </c>
      <c r="O496" s="76" t="s">
        <v>1746</v>
      </c>
      <c r="P496" s="76" t="s">
        <v>1746</v>
      </c>
      <c r="Q496" s="76" t="s">
        <v>1746</v>
      </c>
      <c r="R496" s="15" t="s">
        <v>1746</v>
      </c>
      <c r="S496" s="94">
        <v>7</v>
      </c>
      <c r="T496" s="136">
        <v>9</v>
      </c>
      <c r="U496" s="93">
        <v>1</v>
      </c>
      <c r="V496" s="136">
        <v>0.7</v>
      </c>
      <c r="W496" s="22" t="s">
        <v>1746</v>
      </c>
      <c r="X496" s="24" t="s">
        <v>1746</v>
      </c>
      <c r="Y496" s="15">
        <v>8.5</v>
      </c>
      <c r="Z496" s="76" t="s">
        <v>1746</v>
      </c>
      <c r="AA496" s="25" t="s">
        <v>3335</v>
      </c>
    </row>
    <row r="497" spans="1:27" x14ac:dyDescent="0.25">
      <c r="A497" s="29">
        <v>496</v>
      </c>
      <c r="B497" s="1" t="s">
        <v>1746</v>
      </c>
      <c r="C497" s="90" t="s">
        <v>761</v>
      </c>
      <c r="D497" s="91">
        <v>44276</v>
      </c>
      <c r="E497" s="92">
        <v>0.35416666666666702</v>
      </c>
      <c r="F497" s="92">
        <v>0.85416666666666696</v>
      </c>
      <c r="G497" s="93">
        <v>1200</v>
      </c>
      <c r="H497" s="22" t="s">
        <v>1746</v>
      </c>
      <c r="I497" s="23" t="s">
        <v>1746</v>
      </c>
      <c r="J497" s="23" t="s">
        <v>1746</v>
      </c>
      <c r="K497" s="23" t="s">
        <v>1746</v>
      </c>
      <c r="L497" s="94">
        <v>0</v>
      </c>
      <c r="M497" s="23" t="s">
        <v>1746</v>
      </c>
      <c r="N497" s="23" t="s">
        <v>1746</v>
      </c>
      <c r="O497" s="76" t="s">
        <v>1746</v>
      </c>
      <c r="P497" s="76" t="s">
        <v>1746</v>
      </c>
      <c r="Q497" s="76" t="s">
        <v>1746</v>
      </c>
      <c r="R497" s="15" t="s">
        <v>1746</v>
      </c>
      <c r="S497" s="94">
        <v>6.1</v>
      </c>
      <c r="T497" s="136">
        <v>20</v>
      </c>
      <c r="U497" s="93">
        <v>2</v>
      </c>
      <c r="V497" s="136">
        <v>12.2</v>
      </c>
      <c r="W497" s="22" t="s">
        <v>1746</v>
      </c>
      <c r="X497" s="24" t="s">
        <v>1746</v>
      </c>
      <c r="Y497" s="15">
        <v>12</v>
      </c>
      <c r="Z497" s="76" t="s">
        <v>1746</v>
      </c>
      <c r="AA497" s="25" t="s">
        <v>3299</v>
      </c>
    </row>
    <row r="498" spans="1:27" x14ac:dyDescent="0.25">
      <c r="A498" s="29">
        <v>497</v>
      </c>
      <c r="B498" s="1" t="s">
        <v>1746</v>
      </c>
      <c r="C498" s="90" t="s">
        <v>2313</v>
      </c>
      <c r="D498" s="91">
        <v>44276</v>
      </c>
      <c r="E498" s="92">
        <v>0.35416666666666702</v>
      </c>
      <c r="F498" s="92">
        <v>0.5625</v>
      </c>
      <c r="G498" s="93">
        <v>1200</v>
      </c>
      <c r="H498" s="22" t="s">
        <v>1746</v>
      </c>
      <c r="I498" s="23" t="s">
        <v>1746</v>
      </c>
      <c r="J498" s="23" t="s">
        <v>1746</v>
      </c>
      <c r="K498" s="23" t="s">
        <v>1746</v>
      </c>
      <c r="L498" s="94">
        <v>0</v>
      </c>
      <c r="M498" s="23" t="s">
        <v>1746</v>
      </c>
      <c r="N498" s="23" t="s">
        <v>1746</v>
      </c>
      <c r="O498" s="76" t="s">
        <v>1746</v>
      </c>
      <c r="P498" s="76" t="s">
        <v>1746</v>
      </c>
      <c r="Q498" s="76" t="s">
        <v>1746</v>
      </c>
      <c r="R498" s="15" t="s">
        <v>1746</v>
      </c>
      <c r="S498" s="94">
        <v>0</v>
      </c>
      <c r="T498" s="136">
        <v>0</v>
      </c>
      <c r="U498" s="93">
        <v>1</v>
      </c>
      <c r="V498" s="136">
        <v>0</v>
      </c>
      <c r="W498" s="22" t="s">
        <v>1746</v>
      </c>
      <c r="X498" s="24" t="s">
        <v>1746</v>
      </c>
      <c r="Y498" s="15">
        <v>5</v>
      </c>
      <c r="Z498" s="76" t="s">
        <v>1746</v>
      </c>
      <c r="AA498" s="25" t="s">
        <v>3299</v>
      </c>
    </row>
    <row r="499" spans="1:27" x14ac:dyDescent="0.25">
      <c r="A499" s="29">
        <v>498</v>
      </c>
      <c r="B499" s="1" t="s">
        <v>1746</v>
      </c>
      <c r="C499" s="90" t="s">
        <v>2313</v>
      </c>
      <c r="D499" s="91">
        <v>44276</v>
      </c>
      <c r="E499" s="92">
        <v>0.60416666666666696</v>
      </c>
      <c r="F499" s="92">
        <v>0.89583333333333304</v>
      </c>
      <c r="G499" s="93">
        <v>1200</v>
      </c>
      <c r="H499" s="22" t="s">
        <v>1746</v>
      </c>
      <c r="I499" s="23" t="s">
        <v>1746</v>
      </c>
      <c r="J499" s="23" t="s">
        <v>1746</v>
      </c>
      <c r="K499" s="23" t="s">
        <v>1746</v>
      </c>
      <c r="L499" s="94">
        <v>0</v>
      </c>
      <c r="M499" s="23" t="s">
        <v>1746</v>
      </c>
      <c r="N499" s="23" t="s">
        <v>1746</v>
      </c>
      <c r="O499" s="76" t="s">
        <v>1746</v>
      </c>
      <c r="P499" s="76" t="s">
        <v>1746</v>
      </c>
      <c r="Q499" s="76" t="s">
        <v>1746</v>
      </c>
      <c r="R499" s="15" t="s">
        <v>1746</v>
      </c>
      <c r="S499" s="94">
        <v>9.1999999999999993</v>
      </c>
      <c r="T499" s="136">
        <v>1.5</v>
      </c>
      <c r="U499" s="93">
        <v>1</v>
      </c>
      <c r="V499" s="136">
        <v>9.1999999999999993</v>
      </c>
      <c r="W499" s="22" t="s">
        <v>1746</v>
      </c>
      <c r="X499" s="24" t="s">
        <v>1746</v>
      </c>
      <c r="Y499" s="15">
        <v>7</v>
      </c>
      <c r="Z499" s="76" t="s">
        <v>1746</v>
      </c>
      <c r="AA499" s="25" t="s">
        <v>3335</v>
      </c>
    </row>
    <row r="500" spans="1:27" x14ac:dyDescent="0.25">
      <c r="A500" s="29">
        <v>499</v>
      </c>
      <c r="B500" s="1" t="s">
        <v>1746</v>
      </c>
      <c r="C500" s="90" t="s">
        <v>2312</v>
      </c>
      <c r="D500" s="91">
        <v>44277</v>
      </c>
      <c r="E500" s="92">
        <v>0.34375</v>
      </c>
      <c r="F500" s="92">
        <v>0.88541666666666696</v>
      </c>
      <c r="G500" s="93">
        <v>1200</v>
      </c>
      <c r="H500" s="22" t="s">
        <v>1746</v>
      </c>
      <c r="I500" s="23" t="s">
        <v>1746</v>
      </c>
      <c r="J500" s="23" t="s">
        <v>1746</v>
      </c>
      <c r="K500" s="23" t="s">
        <v>1746</v>
      </c>
      <c r="L500" s="94">
        <v>0</v>
      </c>
      <c r="M500" s="23" t="s">
        <v>1746</v>
      </c>
      <c r="N500" s="23" t="s">
        <v>1746</v>
      </c>
      <c r="O500" s="76" t="s">
        <v>1746</v>
      </c>
      <c r="P500" s="76" t="s">
        <v>1746</v>
      </c>
      <c r="Q500" s="76" t="s">
        <v>1746</v>
      </c>
      <c r="R500" s="15" t="s">
        <v>1746</v>
      </c>
      <c r="S500" s="94">
        <v>7.8</v>
      </c>
      <c r="T500" s="136">
        <v>12.15</v>
      </c>
      <c r="U500" s="93">
        <v>1</v>
      </c>
      <c r="V500" s="136">
        <v>7.8</v>
      </c>
      <c r="W500" s="22" t="s">
        <v>1746</v>
      </c>
      <c r="X500" s="24" t="s">
        <v>1746</v>
      </c>
      <c r="Y500" s="15">
        <v>13</v>
      </c>
      <c r="Z500" s="76" t="s">
        <v>1746</v>
      </c>
      <c r="AA500" s="25" t="s">
        <v>3335</v>
      </c>
    </row>
    <row r="501" spans="1:27" x14ac:dyDescent="0.25">
      <c r="A501" s="29">
        <v>500</v>
      </c>
      <c r="B501" s="1" t="s">
        <v>1746</v>
      </c>
      <c r="C501" s="90" t="s">
        <v>2495</v>
      </c>
      <c r="D501" s="91">
        <v>44277</v>
      </c>
      <c r="E501" s="92">
        <v>0.34722222222222199</v>
      </c>
      <c r="F501" s="92">
        <v>0.88888888888888895</v>
      </c>
      <c r="G501" s="93">
        <v>1200</v>
      </c>
      <c r="H501" s="22" t="s">
        <v>1746</v>
      </c>
      <c r="I501" s="23" t="s">
        <v>1746</v>
      </c>
      <c r="J501" s="23" t="s">
        <v>1746</v>
      </c>
      <c r="K501" s="23" t="s">
        <v>1746</v>
      </c>
      <c r="L501" s="94">
        <v>0</v>
      </c>
      <c r="M501" s="23" t="s">
        <v>1746</v>
      </c>
      <c r="N501" s="23" t="s">
        <v>1746</v>
      </c>
      <c r="O501" s="76" t="s">
        <v>1746</v>
      </c>
      <c r="P501" s="76" t="s">
        <v>1746</v>
      </c>
      <c r="Q501" s="76" t="s">
        <v>1746</v>
      </c>
      <c r="R501" s="15" t="s">
        <v>1746</v>
      </c>
      <c r="S501" s="94">
        <v>4.7</v>
      </c>
      <c r="T501" s="136">
        <v>16</v>
      </c>
      <c r="U501" s="93">
        <v>1</v>
      </c>
      <c r="V501" s="136">
        <v>4.7</v>
      </c>
      <c r="W501" s="22" t="s">
        <v>1746</v>
      </c>
      <c r="X501" s="24" t="s">
        <v>1746</v>
      </c>
      <c r="Y501" s="15">
        <v>13</v>
      </c>
      <c r="Z501" s="76" t="s">
        <v>1746</v>
      </c>
      <c r="AA501" s="25" t="s">
        <v>3335</v>
      </c>
    </row>
    <row r="502" spans="1:27" x14ac:dyDescent="0.25">
      <c r="A502" s="29">
        <v>501</v>
      </c>
      <c r="B502" s="1" t="s">
        <v>1746</v>
      </c>
      <c r="C502" s="90" t="s">
        <v>2312</v>
      </c>
      <c r="D502" s="91">
        <v>44278</v>
      </c>
      <c r="E502" s="92">
        <v>0.34375</v>
      </c>
      <c r="F502" s="92">
        <v>0.88541666666666696</v>
      </c>
      <c r="G502" s="93">
        <v>1200</v>
      </c>
      <c r="H502" s="22" t="s">
        <v>1746</v>
      </c>
      <c r="I502" s="23" t="s">
        <v>1746</v>
      </c>
      <c r="J502" s="23" t="s">
        <v>1746</v>
      </c>
      <c r="K502" s="23" t="s">
        <v>1746</v>
      </c>
      <c r="L502" s="94">
        <v>0</v>
      </c>
      <c r="M502" s="23" t="s">
        <v>1746</v>
      </c>
      <c r="N502" s="23" t="s">
        <v>1746</v>
      </c>
      <c r="O502" s="76" t="s">
        <v>1746</v>
      </c>
      <c r="P502" s="76" t="s">
        <v>1746</v>
      </c>
      <c r="Q502" s="76" t="s">
        <v>1746</v>
      </c>
      <c r="R502" s="15" t="s">
        <v>1746</v>
      </c>
      <c r="S502" s="94">
        <v>8.9</v>
      </c>
      <c r="T502" s="136">
        <v>12.78</v>
      </c>
      <c r="U502" s="93">
        <v>3</v>
      </c>
      <c r="V502" s="136">
        <v>26.700000000000003</v>
      </c>
      <c r="W502" s="22" t="s">
        <v>1746</v>
      </c>
      <c r="X502" s="24" t="s">
        <v>1746</v>
      </c>
      <c r="Y502" s="15">
        <v>13</v>
      </c>
      <c r="Z502" s="76" t="s">
        <v>1746</v>
      </c>
      <c r="AA502" s="25" t="s">
        <v>3335</v>
      </c>
    </row>
    <row r="503" spans="1:27" x14ac:dyDescent="0.25">
      <c r="A503" s="29">
        <v>502</v>
      </c>
      <c r="B503" s="1" t="s">
        <v>1746</v>
      </c>
      <c r="C503" s="90" t="s">
        <v>761</v>
      </c>
      <c r="D503" s="91">
        <v>44278</v>
      </c>
      <c r="E503" s="92">
        <v>0.51388888888888895</v>
      </c>
      <c r="F503" s="92">
        <v>0.88888888888888895</v>
      </c>
      <c r="G503" s="93">
        <v>1200</v>
      </c>
      <c r="H503" s="22" t="s">
        <v>1746</v>
      </c>
      <c r="I503" s="23" t="s">
        <v>1746</v>
      </c>
      <c r="J503" s="23" t="s">
        <v>1746</v>
      </c>
      <c r="K503" s="23" t="s">
        <v>1746</v>
      </c>
      <c r="L503" s="94">
        <v>0</v>
      </c>
      <c r="M503" s="23" t="s">
        <v>1746</v>
      </c>
      <c r="N503" s="23" t="s">
        <v>1746</v>
      </c>
      <c r="O503" s="76" t="s">
        <v>1746</v>
      </c>
      <c r="P503" s="76" t="s">
        <v>1746</v>
      </c>
      <c r="Q503" s="76" t="s">
        <v>1746</v>
      </c>
      <c r="R503" s="15" t="s">
        <v>1746</v>
      </c>
      <c r="S503" s="94">
        <v>6.9</v>
      </c>
      <c r="T503" s="136">
        <v>11</v>
      </c>
      <c r="U503" s="93">
        <v>1</v>
      </c>
      <c r="V503" s="136">
        <v>6.9</v>
      </c>
      <c r="W503" s="22" t="s">
        <v>1746</v>
      </c>
      <c r="X503" s="24" t="s">
        <v>1746</v>
      </c>
      <c r="Y503" s="15">
        <v>9</v>
      </c>
      <c r="Z503" s="76" t="s">
        <v>1746</v>
      </c>
      <c r="AA503" s="25" t="s">
        <v>3299</v>
      </c>
    </row>
    <row r="504" spans="1:27" x14ac:dyDescent="0.25">
      <c r="A504" s="29">
        <v>503</v>
      </c>
      <c r="B504" s="1" t="s">
        <v>1746</v>
      </c>
      <c r="C504" s="90" t="s">
        <v>2313</v>
      </c>
      <c r="D504" s="91">
        <v>44279</v>
      </c>
      <c r="E504" s="92">
        <v>0.34375</v>
      </c>
      <c r="F504" s="92">
        <v>0.88541666666666696</v>
      </c>
      <c r="G504" s="93">
        <v>1200</v>
      </c>
      <c r="H504" s="22" t="s">
        <v>1746</v>
      </c>
      <c r="I504" s="23" t="s">
        <v>1746</v>
      </c>
      <c r="J504" s="23" t="s">
        <v>1746</v>
      </c>
      <c r="K504" s="23" t="s">
        <v>1746</v>
      </c>
      <c r="L504" s="94">
        <v>0.9</v>
      </c>
      <c r="M504" s="23" t="s">
        <v>1746</v>
      </c>
      <c r="N504" s="23" t="s">
        <v>1746</v>
      </c>
      <c r="O504" s="76" t="s">
        <v>1746</v>
      </c>
      <c r="P504" s="76" t="s">
        <v>1746</v>
      </c>
      <c r="Q504" s="76" t="s">
        <v>1746</v>
      </c>
      <c r="R504" s="15" t="s">
        <v>1746</v>
      </c>
      <c r="S504" s="94">
        <v>6</v>
      </c>
      <c r="T504" s="136">
        <v>2.5</v>
      </c>
      <c r="U504" s="93">
        <v>2</v>
      </c>
      <c r="V504" s="136">
        <v>10.199999999999999</v>
      </c>
      <c r="W504" s="22" t="s">
        <v>1746</v>
      </c>
      <c r="X504" s="24" t="s">
        <v>1746</v>
      </c>
      <c r="Y504" s="15">
        <v>13</v>
      </c>
      <c r="Z504" s="76" t="s">
        <v>1746</v>
      </c>
      <c r="AA504" s="25" t="s">
        <v>3335</v>
      </c>
    </row>
    <row r="505" spans="1:27" x14ac:dyDescent="0.25">
      <c r="A505" s="29">
        <v>504</v>
      </c>
      <c r="B505" s="1" t="s">
        <v>1746</v>
      </c>
      <c r="C505" s="90" t="s">
        <v>2495</v>
      </c>
      <c r="D505" s="91">
        <v>44279</v>
      </c>
      <c r="E505" s="92">
        <v>0.34722222222222199</v>
      </c>
      <c r="F505" s="92">
        <v>0.88888888888888895</v>
      </c>
      <c r="G505" s="93">
        <v>1200</v>
      </c>
      <c r="H505" s="22" t="s">
        <v>1746</v>
      </c>
      <c r="I505" s="23" t="s">
        <v>1746</v>
      </c>
      <c r="J505" s="23" t="s">
        <v>1746</v>
      </c>
      <c r="K505" s="23" t="s">
        <v>1746</v>
      </c>
      <c r="L505" s="94">
        <v>0</v>
      </c>
      <c r="M505" s="23" t="s">
        <v>1746</v>
      </c>
      <c r="N505" s="23" t="s">
        <v>1746</v>
      </c>
      <c r="O505" s="76" t="s">
        <v>1746</v>
      </c>
      <c r="P505" s="76" t="s">
        <v>1746</v>
      </c>
      <c r="Q505" s="76" t="s">
        <v>1746</v>
      </c>
      <c r="R505" s="15" t="s">
        <v>1746</v>
      </c>
      <c r="S505" s="94">
        <v>8.1999999999999993</v>
      </c>
      <c r="T505" s="136">
        <v>20</v>
      </c>
      <c r="U505" s="93">
        <v>3</v>
      </c>
      <c r="V505" s="136">
        <v>24.599999999999998</v>
      </c>
      <c r="W505" s="22" t="s">
        <v>1746</v>
      </c>
      <c r="X505" s="24" t="s">
        <v>1746</v>
      </c>
      <c r="Y505" s="15">
        <v>13</v>
      </c>
      <c r="Z505" s="76" t="s">
        <v>1746</v>
      </c>
      <c r="AA505" s="25" t="s">
        <v>3335</v>
      </c>
    </row>
    <row r="506" spans="1:27" x14ac:dyDescent="0.25">
      <c r="A506" s="29">
        <v>505</v>
      </c>
      <c r="B506" s="1" t="s">
        <v>1746</v>
      </c>
      <c r="C506" s="90" t="s">
        <v>761</v>
      </c>
      <c r="D506" s="91">
        <v>44280</v>
      </c>
      <c r="E506" s="92">
        <v>0.34027777777777801</v>
      </c>
      <c r="F506" s="92">
        <v>0.84027777777777801</v>
      </c>
      <c r="G506" s="93">
        <v>1200</v>
      </c>
      <c r="H506" s="22" t="s">
        <v>1746</v>
      </c>
      <c r="I506" s="23" t="s">
        <v>1746</v>
      </c>
      <c r="J506" s="23" t="s">
        <v>1746</v>
      </c>
      <c r="K506" s="23" t="s">
        <v>1746</v>
      </c>
      <c r="L506" s="94">
        <v>0</v>
      </c>
      <c r="M506" s="23" t="s">
        <v>1746</v>
      </c>
      <c r="N506" s="23" t="s">
        <v>1746</v>
      </c>
      <c r="O506" s="76" t="s">
        <v>1746</v>
      </c>
      <c r="P506" s="76" t="s">
        <v>1746</v>
      </c>
      <c r="Q506" s="76" t="s">
        <v>1746</v>
      </c>
      <c r="R506" s="15" t="s">
        <v>1746</v>
      </c>
      <c r="S506" s="94">
        <v>6.3</v>
      </c>
      <c r="T506" s="136">
        <v>12</v>
      </c>
      <c r="U506" s="93">
        <v>1</v>
      </c>
      <c r="V506" s="136">
        <v>6.3</v>
      </c>
      <c r="W506" s="22" t="s">
        <v>1746</v>
      </c>
      <c r="X506" s="24" t="s">
        <v>1746</v>
      </c>
      <c r="Y506" s="15">
        <v>12</v>
      </c>
      <c r="Z506" s="76" t="s">
        <v>1746</v>
      </c>
      <c r="AA506" s="25" t="s">
        <v>3299</v>
      </c>
    </row>
    <row r="507" spans="1:27" x14ac:dyDescent="0.25">
      <c r="A507" s="29">
        <v>506</v>
      </c>
      <c r="B507" s="1" t="s">
        <v>1746</v>
      </c>
      <c r="C507" s="90" t="s">
        <v>2313</v>
      </c>
      <c r="D507" s="91">
        <v>44280</v>
      </c>
      <c r="E507" s="92">
        <v>0.34027777777777801</v>
      </c>
      <c r="F507" s="92">
        <v>0.84027777777777801</v>
      </c>
      <c r="G507" s="93">
        <v>1200</v>
      </c>
      <c r="H507" s="22" t="s">
        <v>1746</v>
      </c>
      <c r="I507" s="23" t="s">
        <v>1746</v>
      </c>
      <c r="J507" s="23" t="s">
        <v>1746</v>
      </c>
      <c r="K507" s="23" t="s">
        <v>1746</v>
      </c>
      <c r="L507" s="94">
        <v>0.8</v>
      </c>
      <c r="M507" s="23" t="s">
        <v>1746</v>
      </c>
      <c r="N507" s="23" t="s">
        <v>1746</v>
      </c>
      <c r="O507" s="76" t="s">
        <v>1746</v>
      </c>
      <c r="P507" s="76" t="s">
        <v>1746</v>
      </c>
      <c r="Q507" s="76" t="s">
        <v>1746</v>
      </c>
      <c r="R507" s="15" t="s">
        <v>1746</v>
      </c>
      <c r="S507" s="94">
        <v>6</v>
      </c>
      <c r="T507" s="136">
        <v>2.87</v>
      </c>
      <c r="U507" s="93">
        <v>2</v>
      </c>
      <c r="V507" s="136">
        <v>10.4</v>
      </c>
      <c r="W507" s="22" t="s">
        <v>1746</v>
      </c>
      <c r="X507" s="24" t="s">
        <v>1746</v>
      </c>
      <c r="Y507" s="15">
        <v>12</v>
      </c>
      <c r="Z507" s="76" t="s">
        <v>1746</v>
      </c>
      <c r="AA507" s="25" t="s">
        <v>3335</v>
      </c>
    </row>
    <row r="508" spans="1:27" x14ac:dyDescent="0.25">
      <c r="A508" s="29">
        <v>507</v>
      </c>
      <c r="B508" s="1" t="s">
        <v>1746</v>
      </c>
      <c r="C508" s="90" t="s">
        <v>761</v>
      </c>
      <c r="D508" s="91">
        <v>44281</v>
      </c>
      <c r="E508" s="92">
        <v>0.4375</v>
      </c>
      <c r="F508" s="92">
        <v>0.89583333333333304</v>
      </c>
      <c r="G508" s="93">
        <v>1200</v>
      </c>
      <c r="H508" s="22" t="s">
        <v>1746</v>
      </c>
      <c r="I508" s="23" t="s">
        <v>1746</v>
      </c>
      <c r="J508" s="23" t="s">
        <v>1746</v>
      </c>
      <c r="K508" s="23" t="s">
        <v>1746</v>
      </c>
      <c r="L508" s="94">
        <v>0</v>
      </c>
      <c r="M508" s="23" t="s">
        <v>1746</v>
      </c>
      <c r="N508" s="23" t="s">
        <v>1746</v>
      </c>
      <c r="O508" s="76" t="s">
        <v>1746</v>
      </c>
      <c r="P508" s="76" t="s">
        <v>1746</v>
      </c>
      <c r="Q508" s="76" t="s">
        <v>1746</v>
      </c>
      <c r="R508" s="15" t="s">
        <v>1746</v>
      </c>
      <c r="S508" s="94">
        <v>6.3</v>
      </c>
      <c r="T508" s="136">
        <v>9</v>
      </c>
      <c r="U508" s="93">
        <v>1</v>
      </c>
      <c r="V508" s="136">
        <v>6.3</v>
      </c>
      <c r="W508" s="22" t="s">
        <v>1746</v>
      </c>
      <c r="X508" s="24" t="s">
        <v>1746</v>
      </c>
      <c r="Y508" s="15">
        <v>11</v>
      </c>
      <c r="Z508" s="76" t="s">
        <v>1746</v>
      </c>
      <c r="AA508" s="25" t="s">
        <v>3299</v>
      </c>
    </row>
    <row r="509" spans="1:27" x14ac:dyDescent="0.25">
      <c r="A509" s="29">
        <v>508</v>
      </c>
      <c r="B509" s="1" t="s">
        <v>1746</v>
      </c>
      <c r="C509" s="90" t="s">
        <v>2312</v>
      </c>
      <c r="D509" s="91">
        <v>44282</v>
      </c>
      <c r="E509" s="92">
        <v>0.34027777777777801</v>
      </c>
      <c r="F509" s="92">
        <v>0.88194444444444497</v>
      </c>
      <c r="G509" s="93">
        <v>1200</v>
      </c>
      <c r="H509" s="22" t="s">
        <v>1746</v>
      </c>
      <c r="I509" s="23" t="s">
        <v>1746</v>
      </c>
      <c r="J509" s="23" t="s">
        <v>1746</v>
      </c>
      <c r="K509" s="23" t="s">
        <v>1746</v>
      </c>
      <c r="L509" s="94">
        <v>0</v>
      </c>
      <c r="M509" s="23" t="s">
        <v>1746</v>
      </c>
      <c r="N509" s="23" t="s">
        <v>1746</v>
      </c>
      <c r="O509" s="76" t="s">
        <v>1746</v>
      </c>
      <c r="P509" s="76" t="s">
        <v>1746</v>
      </c>
      <c r="Q509" s="76" t="s">
        <v>1746</v>
      </c>
      <c r="R509" s="15" t="s">
        <v>1746</v>
      </c>
      <c r="S509" s="94">
        <v>8</v>
      </c>
      <c r="T509" s="136">
        <v>5.8</v>
      </c>
      <c r="U509" s="93">
        <v>2</v>
      </c>
      <c r="V509" s="136">
        <v>16</v>
      </c>
      <c r="W509" s="22" t="s">
        <v>1746</v>
      </c>
      <c r="X509" s="24" t="s">
        <v>1746</v>
      </c>
      <c r="Y509" s="15">
        <v>13</v>
      </c>
      <c r="Z509" s="76" t="s">
        <v>1746</v>
      </c>
      <c r="AA509" s="25" t="s">
        <v>3335</v>
      </c>
    </row>
    <row r="510" spans="1:27" x14ac:dyDescent="0.25">
      <c r="A510" s="29">
        <v>509</v>
      </c>
      <c r="B510" s="1" t="s">
        <v>1746</v>
      </c>
      <c r="C510" s="90" t="s">
        <v>761</v>
      </c>
      <c r="D510" s="91">
        <v>44282</v>
      </c>
      <c r="E510" s="92">
        <v>0.45138888888888901</v>
      </c>
      <c r="F510" s="92">
        <v>0.90972222222222199</v>
      </c>
      <c r="G510" s="93">
        <v>1200</v>
      </c>
      <c r="H510" s="22" t="s">
        <v>1746</v>
      </c>
      <c r="I510" s="23" t="s">
        <v>1746</v>
      </c>
      <c r="J510" s="23" t="s">
        <v>1746</v>
      </c>
      <c r="K510" s="23" t="s">
        <v>1746</v>
      </c>
      <c r="L510" s="94">
        <v>0</v>
      </c>
      <c r="M510" s="23" t="s">
        <v>1746</v>
      </c>
      <c r="N510" s="23" t="s">
        <v>1746</v>
      </c>
      <c r="O510" s="76" t="s">
        <v>1746</v>
      </c>
      <c r="P510" s="76" t="s">
        <v>1746</v>
      </c>
      <c r="Q510" s="76" t="s">
        <v>1746</v>
      </c>
      <c r="R510" s="15" t="s">
        <v>1746</v>
      </c>
      <c r="S510" s="94">
        <v>1.7</v>
      </c>
      <c r="T510" s="136">
        <v>1.8</v>
      </c>
      <c r="U510" s="93">
        <v>1</v>
      </c>
      <c r="V510" s="136">
        <v>1.7</v>
      </c>
      <c r="W510" s="22" t="s">
        <v>1746</v>
      </c>
      <c r="X510" s="24" t="s">
        <v>1746</v>
      </c>
      <c r="Y510" s="15">
        <v>11</v>
      </c>
      <c r="Z510" s="76" t="s">
        <v>1746</v>
      </c>
      <c r="AA510" s="25" t="s">
        <v>3299</v>
      </c>
    </row>
    <row r="511" spans="1:27" x14ac:dyDescent="0.25">
      <c r="A511" s="29">
        <v>510</v>
      </c>
      <c r="B511" s="1" t="s">
        <v>1746</v>
      </c>
      <c r="C511" s="90" t="s">
        <v>761</v>
      </c>
      <c r="D511" s="91">
        <v>44283</v>
      </c>
      <c r="E511" s="92">
        <v>0.33333333333333298</v>
      </c>
      <c r="F511" s="92">
        <v>0.875</v>
      </c>
      <c r="G511" s="93">
        <v>1200</v>
      </c>
      <c r="H511" s="22" t="s">
        <v>1746</v>
      </c>
      <c r="I511" s="23" t="s">
        <v>1746</v>
      </c>
      <c r="J511" s="23" t="s">
        <v>1746</v>
      </c>
      <c r="K511" s="23" t="s">
        <v>1746</v>
      </c>
      <c r="L511" s="94">
        <v>0</v>
      </c>
      <c r="M511" s="23" t="s">
        <v>1746</v>
      </c>
      <c r="N511" s="23" t="s">
        <v>1746</v>
      </c>
      <c r="O511" s="76" t="s">
        <v>1746</v>
      </c>
      <c r="P511" s="76" t="s">
        <v>1746</v>
      </c>
      <c r="Q511" s="76" t="s">
        <v>1746</v>
      </c>
      <c r="R511" s="15" t="s">
        <v>1746</v>
      </c>
      <c r="S511" s="94">
        <v>3.8</v>
      </c>
      <c r="T511" s="136">
        <v>10</v>
      </c>
      <c r="U511" s="93">
        <v>1</v>
      </c>
      <c r="V511" s="136">
        <v>3.8</v>
      </c>
      <c r="W511" s="22" t="s">
        <v>1746</v>
      </c>
      <c r="X511" s="24" t="s">
        <v>1746</v>
      </c>
      <c r="Y511" s="15">
        <v>13</v>
      </c>
      <c r="Z511" s="76" t="s">
        <v>1746</v>
      </c>
      <c r="AA511" s="25" t="s">
        <v>3299</v>
      </c>
    </row>
    <row r="512" spans="1:27" x14ac:dyDescent="0.25">
      <c r="A512" s="29">
        <v>511</v>
      </c>
      <c r="B512" s="1" t="s">
        <v>1746</v>
      </c>
      <c r="C512" s="90" t="s">
        <v>2313</v>
      </c>
      <c r="D512" s="91">
        <v>44283</v>
      </c>
      <c r="E512" s="92">
        <v>0.34027777777777801</v>
      </c>
      <c r="F512" s="92">
        <v>0.88194444444444497</v>
      </c>
      <c r="G512" s="93">
        <v>1200</v>
      </c>
      <c r="H512" s="22" t="s">
        <v>1746</v>
      </c>
      <c r="I512" s="23" t="s">
        <v>1746</v>
      </c>
      <c r="J512" s="23" t="s">
        <v>1746</v>
      </c>
      <c r="K512" s="23" t="s">
        <v>1746</v>
      </c>
      <c r="L512" s="94">
        <v>0</v>
      </c>
      <c r="M512" s="23" t="s">
        <v>1746</v>
      </c>
      <c r="N512" s="23" t="s">
        <v>1746</v>
      </c>
      <c r="O512" s="76" t="s">
        <v>1746</v>
      </c>
      <c r="P512" s="76" t="s">
        <v>1746</v>
      </c>
      <c r="Q512" s="76" t="s">
        <v>1746</v>
      </c>
      <c r="R512" s="15" t="s">
        <v>1746</v>
      </c>
      <c r="S512" s="94">
        <v>4.5</v>
      </c>
      <c r="T512" s="136">
        <v>2.5</v>
      </c>
      <c r="U512" s="93">
        <v>2</v>
      </c>
      <c r="V512" s="136">
        <v>9</v>
      </c>
      <c r="W512" s="22" t="s">
        <v>1746</v>
      </c>
      <c r="X512" s="24" t="s">
        <v>1746</v>
      </c>
      <c r="Y512" s="15">
        <v>13</v>
      </c>
      <c r="Z512" s="76" t="s">
        <v>1746</v>
      </c>
      <c r="AA512" s="25" t="s">
        <v>3299</v>
      </c>
    </row>
    <row r="513" spans="1:27" x14ac:dyDescent="0.25">
      <c r="A513" s="29">
        <v>512</v>
      </c>
      <c r="B513" s="1" t="s">
        <v>1746</v>
      </c>
      <c r="C513" s="90" t="s">
        <v>761</v>
      </c>
      <c r="D513" s="91">
        <v>44284</v>
      </c>
      <c r="E513" s="92">
        <v>0.33333333333333298</v>
      </c>
      <c r="F513" s="92">
        <v>0.875</v>
      </c>
      <c r="G513" s="93">
        <v>1200</v>
      </c>
      <c r="H513" s="22" t="s">
        <v>1746</v>
      </c>
      <c r="I513" s="23" t="s">
        <v>1746</v>
      </c>
      <c r="J513" s="23" t="s">
        <v>1746</v>
      </c>
      <c r="K513" s="23" t="s">
        <v>1746</v>
      </c>
      <c r="L513" s="94">
        <v>0</v>
      </c>
      <c r="M513" s="23" t="s">
        <v>1746</v>
      </c>
      <c r="N513" s="23" t="s">
        <v>1746</v>
      </c>
      <c r="O513" s="76" t="s">
        <v>1746</v>
      </c>
      <c r="P513" s="76" t="s">
        <v>1746</v>
      </c>
      <c r="Q513" s="76" t="s">
        <v>1746</v>
      </c>
      <c r="R513" s="15" t="s">
        <v>1746</v>
      </c>
      <c r="S513" s="94">
        <v>0.8</v>
      </c>
      <c r="T513" s="136">
        <v>0.3</v>
      </c>
      <c r="U513" s="93">
        <v>1</v>
      </c>
      <c r="V513" s="136">
        <v>0.8</v>
      </c>
      <c r="W513" s="22" t="s">
        <v>1746</v>
      </c>
      <c r="X513" s="24" t="s">
        <v>1746</v>
      </c>
      <c r="Y513" s="15">
        <v>13</v>
      </c>
      <c r="Z513" s="76" t="s">
        <v>1746</v>
      </c>
      <c r="AA513" s="25" t="s">
        <v>3299</v>
      </c>
    </row>
    <row r="514" spans="1:27" x14ac:dyDescent="0.25">
      <c r="A514" s="29">
        <v>513</v>
      </c>
      <c r="B514" s="1" t="s">
        <v>1746</v>
      </c>
      <c r="C514" s="90" t="s">
        <v>2312</v>
      </c>
      <c r="D514" s="91">
        <v>44284</v>
      </c>
      <c r="E514" s="92">
        <v>0.33333333333333298</v>
      </c>
      <c r="F514" s="92">
        <v>0.91666666666666696</v>
      </c>
      <c r="G514" s="93">
        <v>1200</v>
      </c>
      <c r="H514" s="22" t="s">
        <v>1746</v>
      </c>
      <c r="I514" s="23" t="s">
        <v>1746</v>
      </c>
      <c r="J514" s="23" t="s">
        <v>1746</v>
      </c>
      <c r="K514" s="23" t="s">
        <v>1746</v>
      </c>
      <c r="L514" s="94">
        <v>0</v>
      </c>
      <c r="M514" s="23" t="s">
        <v>1746</v>
      </c>
      <c r="N514" s="23" t="s">
        <v>1746</v>
      </c>
      <c r="O514" s="76" t="s">
        <v>1746</v>
      </c>
      <c r="P514" s="76" t="s">
        <v>1746</v>
      </c>
      <c r="Q514" s="76" t="s">
        <v>1746</v>
      </c>
      <c r="R514" s="15" t="s">
        <v>1746</v>
      </c>
      <c r="S514" s="94">
        <v>6.4</v>
      </c>
      <c r="T514" s="136">
        <v>6.7</v>
      </c>
      <c r="U514" s="93">
        <v>2</v>
      </c>
      <c r="V514" s="136">
        <v>12.8</v>
      </c>
      <c r="W514" s="22" t="s">
        <v>1746</v>
      </c>
      <c r="X514" s="24" t="s">
        <v>1746</v>
      </c>
      <c r="Y514" s="15">
        <v>14</v>
      </c>
      <c r="Z514" s="76" t="s">
        <v>1746</v>
      </c>
      <c r="AA514" s="25" t="s">
        <v>3363</v>
      </c>
    </row>
    <row r="515" spans="1:27" x14ac:dyDescent="0.25">
      <c r="A515" s="29">
        <v>514</v>
      </c>
      <c r="B515" s="1" t="s">
        <v>1746</v>
      </c>
      <c r="C515" s="90" t="s">
        <v>2313</v>
      </c>
      <c r="D515" s="91">
        <v>44285</v>
      </c>
      <c r="E515" s="92">
        <v>8</v>
      </c>
      <c r="F515" s="92">
        <v>0.875</v>
      </c>
      <c r="G515" s="93">
        <v>1200</v>
      </c>
      <c r="H515" s="22" t="s">
        <v>1746</v>
      </c>
      <c r="I515" s="23" t="s">
        <v>1746</v>
      </c>
      <c r="J515" s="23" t="s">
        <v>1746</v>
      </c>
      <c r="K515" s="23" t="s">
        <v>1746</v>
      </c>
      <c r="L515" s="94">
        <v>4.3</v>
      </c>
      <c r="M515" s="23" t="s">
        <v>1746</v>
      </c>
      <c r="N515" s="23" t="s">
        <v>1746</v>
      </c>
      <c r="O515" s="76" t="s">
        <v>1746</v>
      </c>
      <c r="P515" s="76" t="s">
        <v>1746</v>
      </c>
      <c r="Q515" s="76" t="s">
        <v>1746</v>
      </c>
      <c r="R515" s="15" t="s">
        <v>1746</v>
      </c>
      <c r="S515" s="94">
        <v>7.4</v>
      </c>
      <c r="T515" s="136">
        <v>2.7</v>
      </c>
      <c r="U515" s="93">
        <v>2</v>
      </c>
      <c r="V515" s="136">
        <v>6.2000000000000011</v>
      </c>
      <c r="W515" s="22" t="s">
        <v>1746</v>
      </c>
      <c r="X515" s="24" t="s">
        <v>1746</v>
      </c>
      <c r="Y515" s="15">
        <v>13</v>
      </c>
      <c r="Z515" s="76" t="s">
        <v>1746</v>
      </c>
      <c r="AA515" s="25" t="s">
        <v>3299</v>
      </c>
    </row>
    <row r="516" spans="1:27" x14ac:dyDescent="0.25">
      <c r="A516" s="29">
        <v>515</v>
      </c>
      <c r="B516" s="1" t="s">
        <v>1746</v>
      </c>
      <c r="C516" s="90" t="s">
        <v>761</v>
      </c>
      <c r="D516" s="91">
        <v>44285</v>
      </c>
      <c r="E516" s="92">
        <v>0.33333333333333298</v>
      </c>
      <c r="F516" s="92">
        <v>0.875</v>
      </c>
      <c r="G516" s="93">
        <v>1200</v>
      </c>
      <c r="H516" s="22" t="s">
        <v>1746</v>
      </c>
      <c r="I516" s="23" t="s">
        <v>1746</v>
      </c>
      <c r="J516" s="23" t="s">
        <v>1746</v>
      </c>
      <c r="K516" s="23" t="s">
        <v>1746</v>
      </c>
      <c r="L516" s="94">
        <v>0</v>
      </c>
      <c r="M516" s="23" t="s">
        <v>1746</v>
      </c>
      <c r="N516" s="23" t="s">
        <v>1746</v>
      </c>
      <c r="O516" s="76" t="s">
        <v>1746</v>
      </c>
      <c r="P516" s="76" t="s">
        <v>1746</v>
      </c>
      <c r="Q516" s="76" t="s">
        <v>1746</v>
      </c>
      <c r="R516" s="15" t="s">
        <v>1746</v>
      </c>
      <c r="S516" s="94">
        <v>6</v>
      </c>
      <c r="T516" s="136">
        <v>0</v>
      </c>
      <c r="U516" s="93">
        <v>1</v>
      </c>
      <c r="V516" s="136">
        <v>6</v>
      </c>
      <c r="W516" s="22" t="s">
        <v>1746</v>
      </c>
      <c r="X516" s="24" t="s">
        <v>1746</v>
      </c>
      <c r="Y516" s="15">
        <v>13</v>
      </c>
      <c r="Z516" s="76" t="s">
        <v>1746</v>
      </c>
      <c r="AA516" s="25" t="s">
        <v>3299</v>
      </c>
    </row>
    <row r="517" spans="1:27" x14ac:dyDescent="0.25">
      <c r="A517" s="29">
        <v>516</v>
      </c>
      <c r="B517" s="1" t="s">
        <v>1746</v>
      </c>
      <c r="C517" s="90" t="s">
        <v>2676</v>
      </c>
      <c r="D517" s="91">
        <v>44286</v>
      </c>
      <c r="E517" s="92">
        <v>0.375</v>
      </c>
      <c r="F517" s="92">
        <v>0.83333333333333304</v>
      </c>
      <c r="G517" s="93">
        <v>1200</v>
      </c>
      <c r="H517" s="22" t="s">
        <v>1746</v>
      </c>
      <c r="I517" s="23" t="s">
        <v>1746</v>
      </c>
      <c r="J517" s="23" t="s">
        <v>1746</v>
      </c>
      <c r="K517" s="23" t="s">
        <v>1746</v>
      </c>
      <c r="L517" s="94">
        <v>0</v>
      </c>
      <c r="M517" s="23" t="s">
        <v>1746</v>
      </c>
      <c r="N517" s="23" t="s">
        <v>1746</v>
      </c>
      <c r="O517" s="76" t="s">
        <v>1746</v>
      </c>
      <c r="P517" s="76" t="s">
        <v>1746</v>
      </c>
      <c r="Q517" s="76" t="s">
        <v>1746</v>
      </c>
      <c r="R517" s="15" t="s">
        <v>1746</v>
      </c>
      <c r="S517" s="94">
        <v>2.4</v>
      </c>
      <c r="T517" s="136">
        <v>83</v>
      </c>
      <c r="U517" s="93">
        <v>1</v>
      </c>
      <c r="V517" s="136">
        <v>2.4</v>
      </c>
      <c r="W517" s="22" t="s">
        <v>1746</v>
      </c>
      <c r="X517" s="24" t="s">
        <v>1746</v>
      </c>
      <c r="Y517" s="15">
        <v>11</v>
      </c>
      <c r="Z517" s="76" t="s">
        <v>1746</v>
      </c>
      <c r="AA517" s="25" t="s">
        <v>3335</v>
      </c>
    </row>
    <row r="518" spans="1:27" x14ac:dyDescent="0.25">
      <c r="A518" s="29">
        <v>517</v>
      </c>
      <c r="B518" s="1" t="s">
        <v>1746</v>
      </c>
      <c r="C518" s="90" t="s">
        <v>2312</v>
      </c>
      <c r="D518" s="91">
        <v>44286</v>
      </c>
      <c r="E518" s="92">
        <v>0.33333333333333298</v>
      </c>
      <c r="F518" s="92">
        <v>0.83333333333333304</v>
      </c>
      <c r="G518" s="93">
        <v>1200</v>
      </c>
      <c r="H518" s="22" t="s">
        <v>1746</v>
      </c>
      <c r="I518" s="23" t="s">
        <v>1746</v>
      </c>
      <c r="J518" s="23" t="s">
        <v>1746</v>
      </c>
      <c r="K518" s="23" t="s">
        <v>1746</v>
      </c>
      <c r="L518" s="94">
        <v>0</v>
      </c>
      <c r="M518" s="23" t="s">
        <v>1746</v>
      </c>
      <c r="N518" s="23" t="s">
        <v>1746</v>
      </c>
      <c r="O518" s="76" t="s">
        <v>1746</v>
      </c>
      <c r="P518" s="76" t="s">
        <v>1746</v>
      </c>
      <c r="Q518" s="76" t="s">
        <v>1746</v>
      </c>
      <c r="R518" s="15" t="s">
        <v>1746</v>
      </c>
      <c r="S518" s="94">
        <v>4.4000000000000004</v>
      </c>
      <c r="T518" s="136">
        <v>2.4</v>
      </c>
      <c r="U518" s="93">
        <v>2</v>
      </c>
      <c r="V518" s="136">
        <v>8.8000000000000007</v>
      </c>
      <c r="W518" s="22" t="s">
        <v>1746</v>
      </c>
      <c r="X518" s="24" t="s">
        <v>1746</v>
      </c>
      <c r="Y518" s="15">
        <v>12</v>
      </c>
      <c r="Z518" s="76" t="s">
        <v>1746</v>
      </c>
      <c r="AA518" s="25" t="s">
        <v>3362</v>
      </c>
    </row>
    <row r="519" spans="1:27" x14ac:dyDescent="0.25">
      <c r="A519" s="29">
        <v>518</v>
      </c>
      <c r="B519" s="1" t="s">
        <v>1746</v>
      </c>
      <c r="C519" s="90" t="s">
        <v>761</v>
      </c>
      <c r="D519" s="91">
        <v>44286</v>
      </c>
      <c r="E519" s="92">
        <v>0.33333333333333298</v>
      </c>
      <c r="F519" s="92">
        <v>0.875</v>
      </c>
      <c r="G519" s="93">
        <v>1200</v>
      </c>
      <c r="H519" s="22" t="s">
        <v>1746</v>
      </c>
      <c r="I519" s="23" t="s">
        <v>1746</v>
      </c>
      <c r="J519" s="23" t="s">
        <v>1746</v>
      </c>
      <c r="K519" s="23" t="s">
        <v>1746</v>
      </c>
      <c r="L519" s="94">
        <v>0</v>
      </c>
      <c r="M519" s="23" t="s">
        <v>1746</v>
      </c>
      <c r="N519" s="23" t="s">
        <v>1746</v>
      </c>
      <c r="O519" s="76" t="s">
        <v>1746</v>
      </c>
      <c r="P519" s="76" t="s">
        <v>1746</v>
      </c>
      <c r="Q519" s="76" t="s">
        <v>1746</v>
      </c>
      <c r="R519" s="15" t="s">
        <v>1746</v>
      </c>
      <c r="S519" s="94">
        <v>4.3</v>
      </c>
      <c r="T519" s="136">
        <v>10</v>
      </c>
      <c r="U519" s="93">
        <v>1</v>
      </c>
      <c r="V519" s="136">
        <v>4.3</v>
      </c>
      <c r="W519" s="22" t="s">
        <v>1746</v>
      </c>
      <c r="X519" s="24" t="s">
        <v>1746</v>
      </c>
      <c r="Y519" s="15">
        <v>13</v>
      </c>
      <c r="Z519" s="76" t="s">
        <v>1746</v>
      </c>
      <c r="AA519" s="25" t="s">
        <v>3299</v>
      </c>
    </row>
    <row r="520" spans="1:27" x14ac:dyDescent="0.25">
      <c r="A520" s="29">
        <v>519</v>
      </c>
      <c r="B520" s="1" t="s">
        <v>1746</v>
      </c>
      <c r="C520" s="90" t="s">
        <v>2676</v>
      </c>
      <c r="D520" s="91">
        <v>44287</v>
      </c>
      <c r="E520" s="92">
        <v>0.375</v>
      </c>
      <c r="F520" s="92">
        <v>0.83333333333333304</v>
      </c>
      <c r="G520" s="93">
        <v>1200</v>
      </c>
      <c r="H520" s="22" t="s">
        <v>1746</v>
      </c>
      <c r="I520" s="23" t="s">
        <v>1746</v>
      </c>
      <c r="J520" s="23" t="s">
        <v>1746</v>
      </c>
      <c r="K520" s="23" t="s">
        <v>1746</v>
      </c>
      <c r="L520" s="94">
        <v>0</v>
      </c>
      <c r="M520" s="23" t="s">
        <v>1746</v>
      </c>
      <c r="N520" s="23" t="s">
        <v>1746</v>
      </c>
      <c r="O520" s="76" t="s">
        <v>1746</v>
      </c>
      <c r="P520" s="76" t="s">
        <v>1746</v>
      </c>
      <c r="Q520" s="76" t="s">
        <v>1746</v>
      </c>
      <c r="R520" s="15" t="s">
        <v>1746</v>
      </c>
      <c r="S520" s="94">
        <v>2.1</v>
      </c>
      <c r="T520" s="136">
        <v>47</v>
      </c>
      <c r="U520" s="93">
        <v>1</v>
      </c>
      <c r="V520" s="136">
        <v>2.1</v>
      </c>
      <c r="W520" s="22" t="s">
        <v>1746</v>
      </c>
      <c r="X520" s="24" t="s">
        <v>1746</v>
      </c>
      <c r="Y520" s="15">
        <v>11</v>
      </c>
      <c r="Z520" s="76" t="s">
        <v>1746</v>
      </c>
      <c r="AA520" s="25" t="s">
        <v>3335</v>
      </c>
    </row>
    <row r="521" spans="1:27" x14ac:dyDescent="0.25">
      <c r="A521" s="29">
        <v>520</v>
      </c>
      <c r="B521" s="1" t="s">
        <v>1746</v>
      </c>
      <c r="C521" s="90" t="s">
        <v>761</v>
      </c>
      <c r="D521" s="91">
        <v>44287</v>
      </c>
      <c r="E521" s="92">
        <v>0.35416666666666702</v>
      </c>
      <c r="F521" s="92">
        <v>0.89583333333333304</v>
      </c>
      <c r="G521" s="93">
        <v>1200</v>
      </c>
      <c r="H521" s="22" t="s">
        <v>1746</v>
      </c>
      <c r="I521" s="23" t="s">
        <v>1746</v>
      </c>
      <c r="J521" s="23" t="s">
        <v>1746</v>
      </c>
      <c r="K521" s="23" t="s">
        <v>1746</v>
      </c>
      <c r="L521" s="94">
        <v>0</v>
      </c>
      <c r="M521" s="23" t="s">
        <v>1746</v>
      </c>
      <c r="N521" s="23" t="s">
        <v>1746</v>
      </c>
      <c r="O521" s="76" t="s">
        <v>1746</v>
      </c>
      <c r="P521" s="76" t="s">
        <v>1746</v>
      </c>
      <c r="Q521" s="76" t="s">
        <v>1746</v>
      </c>
      <c r="R521" s="15" t="s">
        <v>1746</v>
      </c>
      <c r="S521" s="94">
        <v>5.9</v>
      </c>
      <c r="T521" s="136">
        <v>3</v>
      </c>
      <c r="U521" s="93">
        <v>1</v>
      </c>
      <c r="V521" s="136">
        <v>5.9</v>
      </c>
      <c r="W521" s="22" t="s">
        <v>1746</v>
      </c>
      <c r="X521" s="24" t="s">
        <v>1746</v>
      </c>
      <c r="Y521" s="15">
        <v>13</v>
      </c>
      <c r="Z521" s="76" t="s">
        <v>1746</v>
      </c>
      <c r="AA521" s="25" t="s">
        <v>3299</v>
      </c>
    </row>
    <row r="522" spans="1:27" x14ac:dyDescent="0.25">
      <c r="A522" s="29">
        <v>521</v>
      </c>
      <c r="B522" s="1" t="s">
        <v>1746</v>
      </c>
      <c r="C522" s="90" t="s">
        <v>761</v>
      </c>
      <c r="D522" s="91">
        <v>44288</v>
      </c>
      <c r="E522" s="92">
        <v>0.34027777777777801</v>
      </c>
      <c r="F522" s="92">
        <v>0.50694444444444398</v>
      </c>
      <c r="G522" s="93">
        <v>1200</v>
      </c>
      <c r="H522" s="22" t="s">
        <v>1746</v>
      </c>
      <c r="I522" s="23" t="s">
        <v>1746</v>
      </c>
      <c r="J522" s="23" t="s">
        <v>1746</v>
      </c>
      <c r="K522" s="23" t="s">
        <v>1746</v>
      </c>
      <c r="L522" s="94">
        <v>0</v>
      </c>
      <c r="M522" s="23" t="s">
        <v>1746</v>
      </c>
      <c r="N522" s="23" t="s">
        <v>1746</v>
      </c>
      <c r="O522" s="76" t="s">
        <v>1746</v>
      </c>
      <c r="P522" s="76" t="s">
        <v>1746</v>
      </c>
      <c r="Q522" s="76" t="s">
        <v>1746</v>
      </c>
      <c r="R522" s="15" t="s">
        <v>1746</v>
      </c>
      <c r="S522" s="94">
        <v>0.9</v>
      </c>
      <c r="T522" s="136">
        <v>0</v>
      </c>
      <c r="U522" s="93">
        <v>1</v>
      </c>
      <c r="V522" s="136">
        <v>0.9</v>
      </c>
      <c r="W522" s="22" t="s">
        <v>1746</v>
      </c>
      <c r="X522" s="24" t="s">
        <v>1746</v>
      </c>
      <c r="Y522" s="15">
        <v>4</v>
      </c>
      <c r="Z522" s="76" t="s">
        <v>1746</v>
      </c>
      <c r="AA522" s="25" t="s">
        <v>3299</v>
      </c>
    </row>
    <row r="523" spans="1:27" x14ac:dyDescent="0.25">
      <c r="A523" s="29">
        <v>522</v>
      </c>
      <c r="B523" s="1" t="s">
        <v>1746</v>
      </c>
      <c r="C523" s="90" t="s">
        <v>2676</v>
      </c>
      <c r="D523" s="91">
        <v>44288</v>
      </c>
      <c r="E523" s="92">
        <v>0.33333333333333298</v>
      </c>
      <c r="F523" s="7">
        <v>0.83333333333333304</v>
      </c>
      <c r="G523" s="93">
        <v>1200</v>
      </c>
      <c r="H523" s="22" t="s">
        <v>1746</v>
      </c>
      <c r="I523" s="23" t="s">
        <v>1746</v>
      </c>
      <c r="J523" s="23" t="s">
        <v>1746</v>
      </c>
      <c r="K523" s="23" t="s">
        <v>1746</v>
      </c>
      <c r="L523" s="94">
        <v>0</v>
      </c>
      <c r="M523" s="23" t="s">
        <v>1746</v>
      </c>
      <c r="N523" s="23" t="s">
        <v>1746</v>
      </c>
      <c r="O523" s="76" t="s">
        <v>1746</v>
      </c>
      <c r="P523" s="76" t="s">
        <v>1746</v>
      </c>
      <c r="Q523" s="76" t="s">
        <v>1746</v>
      </c>
      <c r="R523" s="15" t="s">
        <v>1746</v>
      </c>
      <c r="S523" s="94">
        <v>2.1</v>
      </c>
      <c r="T523" s="136">
        <v>47</v>
      </c>
      <c r="U523" s="93">
        <v>1</v>
      </c>
      <c r="V523" s="136">
        <v>2.1</v>
      </c>
      <c r="W523" s="22" t="s">
        <v>1746</v>
      </c>
      <c r="X523" s="24" t="s">
        <v>1746</v>
      </c>
      <c r="Y523" s="15">
        <v>12</v>
      </c>
      <c r="Z523" s="76" t="s">
        <v>1746</v>
      </c>
      <c r="AA523" s="25" t="s">
        <v>3335</v>
      </c>
    </row>
    <row r="524" spans="1:27" x14ac:dyDescent="0.25">
      <c r="A524" s="29">
        <v>523</v>
      </c>
      <c r="B524" s="1" t="s">
        <v>1746</v>
      </c>
      <c r="C524" s="90" t="s">
        <v>2067</v>
      </c>
      <c r="D524" s="91">
        <v>44289</v>
      </c>
      <c r="E524" s="92">
        <v>0.34722222222222199</v>
      </c>
      <c r="F524" s="92">
        <v>0.84722222222222199</v>
      </c>
      <c r="G524" s="93">
        <v>1200</v>
      </c>
      <c r="H524" s="22" t="s">
        <v>1746</v>
      </c>
      <c r="I524" s="23" t="s">
        <v>1746</v>
      </c>
      <c r="J524" s="23" t="s">
        <v>1746</v>
      </c>
      <c r="K524" s="23" t="s">
        <v>1746</v>
      </c>
      <c r="L524" s="94">
        <v>0</v>
      </c>
      <c r="M524" s="23" t="s">
        <v>1746</v>
      </c>
      <c r="N524" s="23" t="s">
        <v>1746</v>
      </c>
      <c r="O524" s="76" t="s">
        <v>1746</v>
      </c>
      <c r="P524" s="76" t="s">
        <v>1746</v>
      </c>
      <c r="Q524" s="76" t="s">
        <v>1746</v>
      </c>
      <c r="R524" s="15" t="s">
        <v>1746</v>
      </c>
      <c r="S524" s="94">
        <v>1.4</v>
      </c>
      <c r="T524" s="136">
        <v>15</v>
      </c>
      <c r="U524" s="93">
        <v>1</v>
      </c>
      <c r="V524" s="136">
        <v>1.4</v>
      </c>
      <c r="W524" s="22" t="s">
        <v>1746</v>
      </c>
      <c r="X524" s="24" t="s">
        <v>1746</v>
      </c>
      <c r="Y524" s="15">
        <v>12</v>
      </c>
      <c r="Z524" s="76" t="s">
        <v>1746</v>
      </c>
      <c r="AA524" s="25" t="s">
        <v>3335</v>
      </c>
    </row>
    <row r="525" spans="1:27" x14ac:dyDescent="0.25">
      <c r="A525" s="29">
        <v>524</v>
      </c>
      <c r="B525" s="1" t="s">
        <v>1746</v>
      </c>
      <c r="C525" s="90" t="s">
        <v>761</v>
      </c>
      <c r="D525" s="91">
        <v>44289</v>
      </c>
      <c r="E525" s="92">
        <v>0.34722222222222199</v>
      </c>
      <c r="F525" s="92">
        <v>0.93055555555555503</v>
      </c>
      <c r="G525" s="93">
        <v>1200</v>
      </c>
      <c r="H525" s="22" t="s">
        <v>1746</v>
      </c>
      <c r="I525" s="23" t="s">
        <v>1746</v>
      </c>
      <c r="J525" s="23" t="s">
        <v>1746</v>
      </c>
      <c r="K525" s="23" t="s">
        <v>1746</v>
      </c>
      <c r="L525" s="94">
        <v>0</v>
      </c>
      <c r="M525" s="23" t="s">
        <v>1746</v>
      </c>
      <c r="N525" s="23" t="s">
        <v>1746</v>
      </c>
      <c r="O525" s="76" t="s">
        <v>1746</v>
      </c>
      <c r="P525" s="76" t="s">
        <v>1746</v>
      </c>
      <c r="Q525" s="76" t="s">
        <v>1746</v>
      </c>
      <c r="R525" s="15" t="s">
        <v>1746</v>
      </c>
      <c r="S525" s="94">
        <v>1.4</v>
      </c>
      <c r="T525" s="136">
        <v>7.8</v>
      </c>
      <c r="U525" s="93">
        <v>1</v>
      </c>
      <c r="V525" s="136">
        <v>1.4</v>
      </c>
      <c r="W525" s="22" t="s">
        <v>1746</v>
      </c>
      <c r="X525" s="24" t="s">
        <v>1746</v>
      </c>
      <c r="Y525" s="15">
        <v>14</v>
      </c>
      <c r="Z525" s="76" t="s">
        <v>1746</v>
      </c>
      <c r="AA525" s="25" t="s">
        <v>3299</v>
      </c>
    </row>
    <row r="526" spans="1:27" x14ac:dyDescent="0.25">
      <c r="A526" s="29">
        <v>525</v>
      </c>
      <c r="B526" s="1" t="s">
        <v>1746</v>
      </c>
      <c r="C526" s="90" t="s">
        <v>2067</v>
      </c>
      <c r="D526" s="91">
        <v>44290</v>
      </c>
      <c r="E526" s="92">
        <v>0.33333333333333298</v>
      </c>
      <c r="F526" s="92">
        <v>0.83333333333333304</v>
      </c>
      <c r="G526" s="93">
        <v>1200</v>
      </c>
      <c r="H526" s="22" t="s">
        <v>1746</v>
      </c>
      <c r="I526" s="23" t="s">
        <v>1746</v>
      </c>
      <c r="J526" s="23" t="s">
        <v>1746</v>
      </c>
      <c r="K526" s="23" t="s">
        <v>1746</v>
      </c>
      <c r="L526" s="94">
        <v>0</v>
      </c>
      <c r="M526" s="23" t="s">
        <v>1746</v>
      </c>
      <c r="N526" s="23" t="s">
        <v>1746</v>
      </c>
      <c r="O526" s="76" t="s">
        <v>1746</v>
      </c>
      <c r="P526" s="76" t="s">
        <v>1746</v>
      </c>
      <c r="Q526" s="76" t="s">
        <v>1746</v>
      </c>
      <c r="R526" s="15" t="s">
        <v>1746</v>
      </c>
      <c r="S526" s="94">
        <v>1.6</v>
      </c>
      <c r="T526" s="136">
        <v>15</v>
      </c>
      <c r="U526" s="93">
        <v>1</v>
      </c>
      <c r="V526" s="136">
        <v>1.6</v>
      </c>
      <c r="W526" s="22" t="s">
        <v>1746</v>
      </c>
      <c r="X526" s="24" t="s">
        <v>1746</v>
      </c>
      <c r="Y526" s="15">
        <v>12</v>
      </c>
      <c r="Z526" s="76" t="s">
        <v>1746</v>
      </c>
      <c r="AA526" s="25" t="s">
        <v>3335</v>
      </c>
    </row>
    <row r="527" spans="1:27" x14ac:dyDescent="0.25">
      <c r="A527" s="29">
        <v>526</v>
      </c>
      <c r="B527" s="1" t="s">
        <v>1746</v>
      </c>
      <c r="C527" s="90" t="s">
        <v>761</v>
      </c>
      <c r="D527" s="91">
        <v>44290</v>
      </c>
      <c r="E527" s="92">
        <v>0.33333333333333298</v>
      </c>
      <c r="F527" s="92">
        <v>0.91666666666666696</v>
      </c>
      <c r="G527" s="93">
        <v>1200</v>
      </c>
      <c r="H527" s="22" t="s">
        <v>1746</v>
      </c>
      <c r="I527" s="23" t="s">
        <v>1746</v>
      </c>
      <c r="J527" s="23" t="s">
        <v>1746</v>
      </c>
      <c r="K527" s="23" t="s">
        <v>1746</v>
      </c>
      <c r="L527" s="94">
        <v>0</v>
      </c>
      <c r="M527" s="23" t="s">
        <v>1746</v>
      </c>
      <c r="N527" s="23" t="s">
        <v>1746</v>
      </c>
      <c r="O527" s="76" t="s">
        <v>1746</v>
      </c>
      <c r="P527" s="76" t="s">
        <v>1746</v>
      </c>
      <c r="Q527" s="76" t="s">
        <v>1746</v>
      </c>
      <c r="R527" s="15" t="s">
        <v>1746</v>
      </c>
      <c r="S527" s="94">
        <v>1.5</v>
      </c>
      <c r="T527" s="136">
        <v>0</v>
      </c>
      <c r="U527" s="93">
        <v>1</v>
      </c>
      <c r="V527" s="136">
        <v>1.5</v>
      </c>
      <c r="W527" s="22" t="s">
        <v>1746</v>
      </c>
      <c r="X527" s="24" t="s">
        <v>1746</v>
      </c>
      <c r="Y527" s="15">
        <v>14</v>
      </c>
      <c r="Z527" s="76" t="s">
        <v>1746</v>
      </c>
      <c r="AA527" s="25" t="s">
        <v>3299</v>
      </c>
    </row>
    <row r="528" spans="1:27" x14ac:dyDescent="0.25">
      <c r="A528" s="29">
        <v>527</v>
      </c>
      <c r="B528" s="1" t="s">
        <v>1746</v>
      </c>
      <c r="C528" s="90" t="s">
        <v>27</v>
      </c>
      <c r="D528" s="91">
        <v>44290</v>
      </c>
      <c r="E528" s="92">
        <v>0.48611111111111099</v>
      </c>
      <c r="F528" s="92">
        <v>0.94444444444444497</v>
      </c>
      <c r="G528" s="93">
        <v>1200</v>
      </c>
      <c r="H528" s="22" t="s">
        <v>1746</v>
      </c>
      <c r="I528" s="23" t="s">
        <v>1746</v>
      </c>
      <c r="J528" s="23" t="s">
        <v>1746</v>
      </c>
      <c r="K528" s="23" t="s">
        <v>1746</v>
      </c>
      <c r="L528" s="94">
        <v>0</v>
      </c>
      <c r="M528" s="23" t="s">
        <v>1746</v>
      </c>
      <c r="N528" s="23" t="s">
        <v>1746</v>
      </c>
      <c r="O528" s="76" t="s">
        <v>1746</v>
      </c>
      <c r="P528" s="76" t="s">
        <v>1746</v>
      </c>
      <c r="Q528" s="76" t="s">
        <v>1746</v>
      </c>
      <c r="R528" s="15" t="s">
        <v>1746</v>
      </c>
      <c r="S528" s="94">
        <v>4</v>
      </c>
      <c r="T528" s="136">
        <v>4.5999999999999996</v>
      </c>
      <c r="U528" s="93">
        <v>1</v>
      </c>
      <c r="V528" s="136">
        <v>4</v>
      </c>
      <c r="W528" s="22" t="s">
        <v>1746</v>
      </c>
      <c r="X528" s="24" t="s">
        <v>1746</v>
      </c>
      <c r="Y528" s="15">
        <v>11</v>
      </c>
      <c r="Z528" s="76" t="s">
        <v>1746</v>
      </c>
      <c r="AA528" s="25" t="s">
        <v>3299</v>
      </c>
    </row>
    <row r="529" spans="1:27" x14ac:dyDescent="0.25">
      <c r="A529" s="29">
        <v>528</v>
      </c>
      <c r="B529" s="1" t="s">
        <v>1746</v>
      </c>
      <c r="C529" s="90" t="s">
        <v>2067</v>
      </c>
      <c r="D529" s="91">
        <v>44291</v>
      </c>
      <c r="E529" s="92">
        <v>0.32638888888888901</v>
      </c>
      <c r="F529" s="92">
        <v>0.82638888888888895</v>
      </c>
      <c r="G529" s="93">
        <v>1200</v>
      </c>
      <c r="H529" s="22" t="s">
        <v>1746</v>
      </c>
      <c r="I529" s="23" t="s">
        <v>1746</v>
      </c>
      <c r="J529" s="23" t="s">
        <v>1746</v>
      </c>
      <c r="K529" s="23" t="s">
        <v>1746</v>
      </c>
      <c r="L529" s="94">
        <v>0</v>
      </c>
      <c r="M529" s="23" t="s">
        <v>1746</v>
      </c>
      <c r="N529" s="23" t="s">
        <v>1746</v>
      </c>
      <c r="O529" s="76" t="s">
        <v>1746</v>
      </c>
      <c r="P529" s="76" t="s">
        <v>1746</v>
      </c>
      <c r="Q529" s="76" t="s">
        <v>1746</v>
      </c>
      <c r="R529" s="15" t="s">
        <v>1746</v>
      </c>
      <c r="S529" s="94">
        <v>2.6</v>
      </c>
      <c r="T529" s="136">
        <v>8.4</v>
      </c>
      <c r="U529" s="93">
        <v>1</v>
      </c>
      <c r="V529" s="136">
        <v>2.6</v>
      </c>
      <c r="W529" s="22" t="s">
        <v>1746</v>
      </c>
      <c r="X529" s="24" t="s">
        <v>1746</v>
      </c>
      <c r="Y529" s="15">
        <v>12</v>
      </c>
      <c r="Z529" s="76" t="s">
        <v>1746</v>
      </c>
      <c r="AA529" s="25" t="s">
        <v>3335</v>
      </c>
    </row>
    <row r="530" spans="1:27" x14ac:dyDescent="0.25">
      <c r="A530" s="29">
        <v>529</v>
      </c>
      <c r="B530" s="1" t="s">
        <v>1746</v>
      </c>
      <c r="C530" s="90" t="s">
        <v>761</v>
      </c>
      <c r="D530" s="91">
        <v>44291</v>
      </c>
      <c r="E530" s="92">
        <v>0.33333333333333298</v>
      </c>
      <c r="F530" s="92">
        <v>0.875</v>
      </c>
      <c r="G530" s="93">
        <v>1200</v>
      </c>
      <c r="H530" s="22" t="s">
        <v>1746</v>
      </c>
      <c r="I530" s="23" t="s">
        <v>1746</v>
      </c>
      <c r="J530" s="23" t="s">
        <v>1746</v>
      </c>
      <c r="K530" s="23" t="s">
        <v>1746</v>
      </c>
      <c r="L530" s="94">
        <v>0</v>
      </c>
      <c r="M530" s="23" t="s">
        <v>1746</v>
      </c>
      <c r="N530" s="23" t="s">
        <v>1746</v>
      </c>
      <c r="O530" s="76" t="s">
        <v>1746</v>
      </c>
      <c r="P530" s="76" t="s">
        <v>1746</v>
      </c>
      <c r="Q530" s="76" t="s">
        <v>1746</v>
      </c>
      <c r="R530" s="15" t="s">
        <v>1746</v>
      </c>
      <c r="S530" s="94">
        <v>1.6</v>
      </c>
      <c r="T530" s="136">
        <v>0.7</v>
      </c>
      <c r="U530" s="93">
        <v>1</v>
      </c>
      <c r="V530" s="136">
        <v>1.6</v>
      </c>
      <c r="W530" s="22" t="s">
        <v>1746</v>
      </c>
      <c r="X530" s="24" t="s">
        <v>1746</v>
      </c>
      <c r="Y530" s="15">
        <v>13</v>
      </c>
      <c r="Z530" s="76" t="s">
        <v>1746</v>
      </c>
      <c r="AA530" s="25" t="s">
        <v>3299</v>
      </c>
    </row>
    <row r="531" spans="1:27" x14ac:dyDescent="0.25">
      <c r="A531" s="29">
        <v>530</v>
      </c>
      <c r="B531" s="1" t="s">
        <v>1746</v>
      </c>
      <c r="C531" s="90" t="s">
        <v>70</v>
      </c>
      <c r="D531" s="91">
        <v>44291</v>
      </c>
      <c r="E531" s="92">
        <v>0.33333333333333298</v>
      </c>
      <c r="F531" s="92">
        <v>0.875</v>
      </c>
      <c r="G531" s="93">
        <v>1200</v>
      </c>
      <c r="H531" s="22" t="s">
        <v>1746</v>
      </c>
      <c r="I531" s="23" t="s">
        <v>1746</v>
      </c>
      <c r="J531" s="23" t="s">
        <v>1746</v>
      </c>
      <c r="K531" s="23" t="s">
        <v>1746</v>
      </c>
      <c r="L531" s="94">
        <v>0</v>
      </c>
      <c r="M531" s="23" t="s">
        <v>1746</v>
      </c>
      <c r="N531" s="23" t="s">
        <v>1746</v>
      </c>
      <c r="O531" s="76" t="s">
        <v>1746</v>
      </c>
      <c r="P531" s="76" t="s">
        <v>1746</v>
      </c>
      <c r="Q531" s="76" t="s">
        <v>1746</v>
      </c>
      <c r="R531" s="15" t="s">
        <v>1746</v>
      </c>
      <c r="S531" s="94">
        <v>3.4</v>
      </c>
      <c r="T531" s="136">
        <v>3.5</v>
      </c>
      <c r="U531" s="93">
        <v>1.5</v>
      </c>
      <c r="V531" s="136">
        <v>5.0999999999999996</v>
      </c>
      <c r="W531" s="22" t="s">
        <v>1746</v>
      </c>
      <c r="X531" s="24" t="s">
        <v>1746</v>
      </c>
      <c r="Y531" s="15">
        <v>13</v>
      </c>
      <c r="Z531" s="76" t="s">
        <v>1746</v>
      </c>
      <c r="AA531" s="25" t="s">
        <v>3299</v>
      </c>
    </row>
    <row r="532" spans="1:27" x14ac:dyDescent="0.25">
      <c r="A532" s="29">
        <v>531</v>
      </c>
      <c r="B532" s="1" t="s">
        <v>1746</v>
      </c>
      <c r="C532" s="90" t="s">
        <v>966</v>
      </c>
      <c r="D532" s="91">
        <v>44292</v>
      </c>
      <c r="E532" s="92">
        <v>0.61111111111111105</v>
      </c>
      <c r="F532" s="92">
        <v>0.94444444444444497</v>
      </c>
      <c r="G532" s="93">
        <v>1200</v>
      </c>
      <c r="H532" s="22" t="s">
        <v>1746</v>
      </c>
      <c r="I532" s="23" t="s">
        <v>1746</v>
      </c>
      <c r="J532" s="23" t="s">
        <v>1746</v>
      </c>
      <c r="K532" s="23" t="s">
        <v>1746</v>
      </c>
      <c r="L532" s="94">
        <v>4.2</v>
      </c>
      <c r="M532" s="23" t="s">
        <v>1746</v>
      </c>
      <c r="N532" s="23" t="s">
        <v>1746</v>
      </c>
      <c r="O532" s="76" t="s">
        <v>1746</v>
      </c>
      <c r="P532" s="76" t="s">
        <v>1746</v>
      </c>
      <c r="Q532" s="76" t="s">
        <v>1746</v>
      </c>
      <c r="R532" s="15" t="s">
        <v>1746</v>
      </c>
      <c r="S532" s="94">
        <v>4.5999999999999996</v>
      </c>
      <c r="T532" s="136">
        <v>4.0999999999999996</v>
      </c>
      <c r="U532" s="93">
        <v>2</v>
      </c>
      <c r="V532" s="136">
        <v>0.79999999999999893</v>
      </c>
      <c r="W532" s="22" t="s">
        <v>1746</v>
      </c>
      <c r="X532" s="24" t="s">
        <v>1746</v>
      </c>
      <c r="Y532" s="15">
        <v>8</v>
      </c>
      <c r="Z532" s="76" t="s">
        <v>1746</v>
      </c>
      <c r="AA532" s="25" t="s">
        <v>3335</v>
      </c>
    </row>
    <row r="533" spans="1:27" x14ac:dyDescent="0.25">
      <c r="A533" s="29">
        <v>532</v>
      </c>
      <c r="B533" s="1" t="s">
        <v>1746</v>
      </c>
      <c r="C533" s="90" t="s">
        <v>3322</v>
      </c>
      <c r="D533" s="91">
        <v>44292</v>
      </c>
      <c r="E533" s="92">
        <v>0.33333333333333298</v>
      </c>
      <c r="F533" s="92">
        <v>0.91666666666666696</v>
      </c>
      <c r="G533" s="93">
        <v>1200</v>
      </c>
      <c r="H533" s="22" t="s">
        <v>1746</v>
      </c>
      <c r="I533" s="23" t="s">
        <v>1746</v>
      </c>
      <c r="J533" s="23" t="s">
        <v>1746</v>
      </c>
      <c r="K533" s="23" t="s">
        <v>1746</v>
      </c>
      <c r="L533" s="94">
        <v>0</v>
      </c>
      <c r="M533" s="23" t="s">
        <v>1746</v>
      </c>
      <c r="N533" s="23" t="s">
        <v>1746</v>
      </c>
      <c r="O533" s="76" t="s">
        <v>1746</v>
      </c>
      <c r="P533" s="76" t="s">
        <v>1746</v>
      </c>
      <c r="Q533" s="76" t="s">
        <v>1746</v>
      </c>
      <c r="R533" s="15" t="s">
        <v>1746</v>
      </c>
      <c r="S533" s="94">
        <v>2.7</v>
      </c>
      <c r="T533" s="136">
        <v>5.2</v>
      </c>
      <c r="U533" s="93">
        <v>1</v>
      </c>
      <c r="V533" s="136">
        <v>2.7</v>
      </c>
      <c r="W533" s="22" t="s">
        <v>1746</v>
      </c>
      <c r="X533" s="24" t="s">
        <v>1746</v>
      </c>
      <c r="Y533" s="15">
        <v>14</v>
      </c>
      <c r="Z533" s="76" t="s">
        <v>1746</v>
      </c>
      <c r="AA533" s="25" t="s">
        <v>3299</v>
      </c>
    </row>
    <row r="534" spans="1:27" x14ac:dyDescent="0.25">
      <c r="A534" s="29">
        <v>533</v>
      </c>
      <c r="B534" s="1" t="s">
        <v>1746</v>
      </c>
      <c r="C534" s="90" t="s">
        <v>761</v>
      </c>
      <c r="D534" s="91">
        <v>44292</v>
      </c>
      <c r="E534" s="92">
        <v>0.33333333333333298</v>
      </c>
      <c r="F534" s="92">
        <v>0.83333333333333304</v>
      </c>
      <c r="G534" s="93">
        <v>1200</v>
      </c>
      <c r="H534" s="22" t="s">
        <v>1746</v>
      </c>
      <c r="I534" s="23" t="s">
        <v>1746</v>
      </c>
      <c r="J534" s="23" t="s">
        <v>1746</v>
      </c>
      <c r="K534" s="23" t="s">
        <v>1746</v>
      </c>
      <c r="L534" s="94">
        <v>0</v>
      </c>
      <c r="M534" s="23" t="s">
        <v>1746</v>
      </c>
      <c r="N534" s="23" t="s">
        <v>1746</v>
      </c>
      <c r="O534" s="76" t="s">
        <v>1746</v>
      </c>
      <c r="P534" s="76" t="s">
        <v>1746</v>
      </c>
      <c r="Q534" s="76" t="s">
        <v>1746</v>
      </c>
      <c r="R534" s="15" t="s">
        <v>1746</v>
      </c>
      <c r="S534" s="94">
        <v>1.5</v>
      </c>
      <c r="T534" s="136">
        <v>0.5</v>
      </c>
      <c r="U534" s="93">
        <v>1</v>
      </c>
      <c r="V534" s="136">
        <v>1.5</v>
      </c>
      <c r="W534" s="22" t="s">
        <v>1746</v>
      </c>
      <c r="X534" s="24" t="s">
        <v>1746</v>
      </c>
      <c r="Y534" s="15">
        <v>12</v>
      </c>
      <c r="Z534" s="76" t="s">
        <v>1746</v>
      </c>
      <c r="AA534" s="25" t="s">
        <v>3299</v>
      </c>
    </row>
    <row r="535" spans="1:27" x14ac:dyDescent="0.25">
      <c r="A535" s="29">
        <v>534</v>
      </c>
      <c r="B535" s="1" t="s">
        <v>1746</v>
      </c>
      <c r="C535" s="90" t="s">
        <v>2067</v>
      </c>
      <c r="D535" s="91">
        <v>44292</v>
      </c>
      <c r="E535" s="92">
        <v>0.33333333333333298</v>
      </c>
      <c r="F535" s="92">
        <v>0.83333333333333304</v>
      </c>
      <c r="G535" s="93">
        <v>1200</v>
      </c>
      <c r="H535" s="22" t="s">
        <v>1746</v>
      </c>
      <c r="I535" s="23" t="s">
        <v>1746</v>
      </c>
      <c r="J535" s="23" t="s">
        <v>1746</v>
      </c>
      <c r="K535" s="23" t="s">
        <v>1746</v>
      </c>
      <c r="L535" s="94">
        <v>0</v>
      </c>
      <c r="M535" s="23" t="s">
        <v>1746</v>
      </c>
      <c r="N535" s="23" t="s">
        <v>1746</v>
      </c>
      <c r="O535" s="76" t="s">
        <v>1746</v>
      </c>
      <c r="P535" s="76" t="s">
        <v>1746</v>
      </c>
      <c r="Q535" s="76" t="s">
        <v>1746</v>
      </c>
      <c r="R535" s="15" t="s">
        <v>1746</v>
      </c>
      <c r="S535" s="94">
        <v>3.2</v>
      </c>
      <c r="T535" s="136">
        <v>11</v>
      </c>
      <c r="U535" s="93">
        <v>1</v>
      </c>
      <c r="V535" s="136">
        <v>3.2</v>
      </c>
      <c r="W535" s="22" t="s">
        <v>1746</v>
      </c>
      <c r="X535" s="24" t="s">
        <v>1746</v>
      </c>
      <c r="Y535" s="15">
        <v>12</v>
      </c>
      <c r="Z535" s="76" t="s">
        <v>1746</v>
      </c>
      <c r="AA535" s="25" t="s">
        <v>3335</v>
      </c>
    </row>
    <row r="536" spans="1:27" x14ac:dyDescent="0.25">
      <c r="A536" s="29">
        <v>535</v>
      </c>
      <c r="B536" s="1" t="s">
        <v>1746</v>
      </c>
      <c r="C536" s="90" t="s">
        <v>2067</v>
      </c>
      <c r="D536" s="91">
        <v>44293</v>
      </c>
      <c r="E536" s="92">
        <v>0.33333333333333298</v>
      </c>
      <c r="F536" s="92">
        <v>0.83333333333333304</v>
      </c>
      <c r="G536" s="93">
        <v>1200</v>
      </c>
      <c r="H536" s="22" t="s">
        <v>1746</v>
      </c>
      <c r="I536" s="23" t="s">
        <v>1746</v>
      </c>
      <c r="J536" s="23" t="s">
        <v>1746</v>
      </c>
      <c r="K536" s="23" t="s">
        <v>1746</v>
      </c>
      <c r="L536" s="94">
        <v>0</v>
      </c>
      <c r="M536" s="23" t="s">
        <v>1746</v>
      </c>
      <c r="N536" s="23" t="s">
        <v>1746</v>
      </c>
      <c r="O536" s="76" t="s">
        <v>1746</v>
      </c>
      <c r="P536" s="76" t="s">
        <v>1746</v>
      </c>
      <c r="Q536" s="76" t="s">
        <v>1746</v>
      </c>
      <c r="R536" s="15" t="s">
        <v>1746</v>
      </c>
      <c r="S536" s="94">
        <v>3.6</v>
      </c>
      <c r="T536" s="136">
        <v>12</v>
      </c>
      <c r="U536" s="93">
        <v>1</v>
      </c>
      <c r="V536" s="136">
        <v>3.6</v>
      </c>
      <c r="W536" s="22" t="s">
        <v>1746</v>
      </c>
      <c r="X536" s="24" t="s">
        <v>1746</v>
      </c>
      <c r="Y536" s="15">
        <v>12</v>
      </c>
      <c r="Z536" s="76" t="s">
        <v>1746</v>
      </c>
      <c r="AA536" s="25" t="s">
        <v>3335</v>
      </c>
    </row>
    <row r="537" spans="1:27" x14ac:dyDescent="0.25">
      <c r="A537" s="29">
        <v>536</v>
      </c>
      <c r="B537" s="1" t="s">
        <v>1746</v>
      </c>
      <c r="C537" s="90" t="s">
        <v>966</v>
      </c>
      <c r="D537" s="91">
        <v>44293</v>
      </c>
      <c r="E537" s="92">
        <v>0.33333333333333298</v>
      </c>
      <c r="F537" s="92">
        <v>0.83333333333333304</v>
      </c>
      <c r="G537" s="93">
        <v>1200</v>
      </c>
      <c r="H537" s="22" t="s">
        <v>1746</v>
      </c>
      <c r="I537" s="23" t="s">
        <v>1746</v>
      </c>
      <c r="J537" s="23" t="s">
        <v>1746</v>
      </c>
      <c r="K537" s="23" t="s">
        <v>1746</v>
      </c>
      <c r="L537" s="94">
        <v>3.4</v>
      </c>
      <c r="M537" s="23" t="s">
        <v>1746</v>
      </c>
      <c r="N537" s="23" t="s">
        <v>1746</v>
      </c>
      <c r="O537" s="76" t="s">
        <v>1746</v>
      </c>
      <c r="P537" s="76" t="s">
        <v>1746</v>
      </c>
      <c r="Q537" s="76" t="s">
        <v>1746</v>
      </c>
      <c r="R537" s="15" t="s">
        <v>1746</v>
      </c>
      <c r="S537" s="94">
        <v>3.6</v>
      </c>
      <c r="T537" s="136">
        <v>3.8</v>
      </c>
      <c r="U537" s="93">
        <v>1</v>
      </c>
      <c r="V537" s="136">
        <v>0.20000000000000018</v>
      </c>
      <c r="W537" s="22" t="s">
        <v>1746</v>
      </c>
      <c r="X537" s="24" t="s">
        <v>1746</v>
      </c>
      <c r="Y537" s="15">
        <v>12</v>
      </c>
      <c r="Z537" s="76" t="s">
        <v>1746</v>
      </c>
      <c r="AA537" s="25" t="s">
        <v>3299</v>
      </c>
    </row>
    <row r="538" spans="1:27" x14ac:dyDescent="0.25">
      <c r="A538" s="29">
        <v>537</v>
      </c>
      <c r="B538" s="1" t="s">
        <v>1746</v>
      </c>
      <c r="C538" s="90" t="s">
        <v>70</v>
      </c>
      <c r="D538" s="91">
        <v>44293</v>
      </c>
      <c r="E538" s="92">
        <v>0.33333333333333298</v>
      </c>
      <c r="F538" s="92">
        <v>0.83333333333333304</v>
      </c>
      <c r="G538" s="93">
        <v>1200</v>
      </c>
      <c r="H538" s="22" t="s">
        <v>1746</v>
      </c>
      <c r="I538" s="23" t="s">
        <v>1746</v>
      </c>
      <c r="J538" s="23" t="s">
        <v>1746</v>
      </c>
      <c r="K538" s="23" t="s">
        <v>1746</v>
      </c>
      <c r="L538" s="94">
        <v>0</v>
      </c>
      <c r="M538" s="23" t="s">
        <v>1746</v>
      </c>
      <c r="N538" s="23" t="s">
        <v>1746</v>
      </c>
      <c r="O538" s="76" t="s">
        <v>1746</v>
      </c>
      <c r="P538" s="76" t="s">
        <v>1746</v>
      </c>
      <c r="Q538" s="76" t="s">
        <v>1746</v>
      </c>
      <c r="R538" s="15" t="s">
        <v>1746</v>
      </c>
      <c r="S538" s="94">
        <v>5.0999999999999996</v>
      </c>
      <c r="T538" s="136">
        <v>4.5</v>
      </c>
      <c r="U538" s="93">
        <v>1</v>
      </c>
      <c r="V538" s="136">
        <v>5.0999999999999996</v>
      </c>
      <c r="W538" s="22" t="s">
        <v>1746</v>
      </c>
      <c r="X538" s="24" t="s">
        <v>1746</v>
      </c>
      <c r="Y538" s="15">
        <v>12</v>
      </c>
      <c r="Z538" s="76" t="s">
        <v>1746</v>
      </c>
      <c r="AA538" s="25" t="s">
        <v>3299</v>
      </c>
    </row>
    <row r="539" spans="1:27" x14ac:dyDescent="0.25">
      <c r="A539" s="29">
        <v>538</v>
      </c>
      <c r="B539" s="1" t="s">
        <v>1746</v>
      </c>
      <c r="C539" s="90" t="s">
        <v>761</v>
      </c>
      <c r="D539" s="91">
        <v>44293</v>
      </c>
      <c r="E539" s="92">
        <v>0.33333333333333298</v>
      </c>
      <c r="F539" s="92">
        <v>0.83333333333333304</v>
      </c>
      <c r="G539" s="93">
        <v>1200</v>
      </c>
      <c r="H539" s="22" t="s">
        <v>1746</v>
      </c>
      <c r="I539" s="23" t="s">
        <v>1746</v>
      </c>
      <c r="J539" s="23" t="s">
        <v>1746</v>
      </c>
      <c r="K539" s="23" t="s">
        <v>1746</v>
      </c>
      <c r="L539" s="94">
        <v>0</v>
      </c>
      <c r="M539" s="23" t="s">
        <v>1746</v>
      </c>
      <c r="N539" s="23" t="s">
        <v>1746</v>
      </c>
      <c r="O539" s="76" t="s">
        <v>1746</v>
      </c>
      <c r="P539" s="76" t="s">
        <v>1746</v>
      </c>
      <c r="Q539" s="76" t="s">
        <v>1746</v>
      </c>
      <c r="R539" s="15" t="s">
        <v>1746</v>
      </c>
      <c r="S539" s="94">
        <v>6.1</v>
      </c>
      <c r="T539" s="136">
        <v>8.6</v>
      </c>
      <c r="U539" s="93">
        <v>1</v>
      </c>
      <c r="V539" s="136">
        <v>6.1</v>
      </c>
      <c r="W539" s="22" t="s">
        <v>1746</v>
      </c>
      <c r="X539" s="24" t="s">
        <v>1746</v>
      </c>
      <c r="Y539" s="15">
        <v>12</v>
      </c>
      <c r="Z539" s="76" t="s">
        <v>1746</v>
      </c>
      <c r="AA539" s="25" t="s">
        <v>3299</v>
      </c>
    </row>
    <row r="540" spans="1:27" x14ac:dyDescent="0.25">
      <c r="A540" s="29">
        <v>539</v>
      </c>
      <c r="B540" s="1" t="s">
        <v>1746</v>
      </c>
      <c r="C540" s="90" t="s">
        <v>2067</v>
      </c>
      <c r="D540" s="91">
        <v>44294</v>
      </c>
      <c r="E540" s="92">
        <v>0.33333333333333298</v>
      </c>
      <c r="F540" s="92">
        <v>0.6875</v>
      </c>
      <c r="G540" s="93">
        <v>1200</v>
      </c>
      <c r="H540" s="22" t="s">
        <v>1746</v>
      </c>
      <c r="I540" s="23" t="s">
        <v>1746</v>
      </c>
      <c r="J540" s="23" t="s">
        <v>1746</v>
      </c>
      <c r="K540" s="23" t="s">
        <v>1746</v>
      </c>
      <c r="L540" s="94">
        <v>0</v>
      </c>
      <c r="M540" s="23" t="s">
        <v>1746</v>
      </c>
      <c r="N540" s="23" t="s">
        <v>1746</v>
      </c>
      <c r="O540" s="76" t="s">
        <v>1746</v>
      </c>
      <c r="P540" s="76" t="s">
        <v>1746</v>
      </c>
      <c r="Q540" s="76" t="s">
        <v>1746</v>
      </c>
      <c r="R540" s="15" t="s">
        <v>1746</v>
      </c>
      <c r="S540" s="94">
        <v>1.5</v>
      </c>
      <c r="T540" s="136">
        <v>8</v>
      </c>
      <c r="U540" s="93">
        <v>1</v>
      </c>
      <c r="V540" s="136">
        <v>1.5</v>
      </c>
      <c r="W540" s="22" t="s">
        <v>1746</v>
      </c>
      <c r="X540" s="24" t="s">
        <v>1746</v>
      </c>
      <c r="Y540" s="15">
        <v>8.5</v>
      </c>
      <c r="Z540" s="76" t="s">
        <v>1746</v>
      </c>
      <c r="AA540" s="25" t="s">
        <v>3335</v>
      </c>
    </row>
    <row r="541" spans="1:27" x14ac:dyDescent="0.25">
      <c r="A541" s="29">
        <v>540</v>
      </c>
      <c r="B541" s="1" t="s">
        <v>1746</v>
      </c>
      <c r="C541" s="90" t="s">
        <v>27</v>
      </c>
      <c r="D541" s="91">
        <v>44294</v>
      </c>
      <c r="E541" s="92">
        <v>0.33333333333333298</v>
      </c>
      <c r="F541" s="92">
        <v>0.875</v>
      </c>
      <c r="G541" s="93">
        <v>1200</v>
      </c>
      <c r="H541" s="22" t="s">
        <v>1746</v>
      </c>
      <c r="I541" s="23" t="s">
        <v>1746</v>
      </c>
      <c r="J541" s="23" t="s">
        <v>1746</v>
      </c>
      <c r="K541" s="23" t="s">
        <v>1746</v>
      </c>
      <c r="L541" s="94">
        <v>0</v>
      </c>
      <c r="M541" s="23" t="s">
        <v>1746</v>
      </c>
      <c r="N541" s="23" t="s">
        <v>1746</v>
      </c>
      <c r="O541" s="76" t="s">
        <v>1746</v>
      </c>
      <c r="P541" s="76" t="s">
        <v>1746</v>
      </c>
      <c r="Q541" s="76" t="s">
        <v>1746</v>
      </c>
      <c r="R541" s="15" t="s">
        <v>1746</v>
      </c>
      <c r="S541" s="94">
        <v>4.3</v>
      </c>
      <c r="T541" s="136">
        <v>3.8</v>
      </c>
      <c r="U541" s="93">
        <v>1</v>
      </c>
      <c r="V541" s="136">
        <v>4.3</v>
      </c>
      <c r="W541" s="22" t="s">
        <v>1746</v>
      </c>
      <c r="X541" s="24" t="s">
        <v>1746</v>
      </c>
      <c r="Y541" s="15">
        <v>13</v>
      </c>
      <c r="Z541" s="76" t="s">
        <v>1746</v>
      </c>
      <c r="AA541" s="25" t="s">
        <v>3299</v>
      </c>
    </row>
    <row r="542" spans="1:27" x14ac:dyDescent="0.25">
      <c r="A542" s="29">
        <v>541</v>
      </c>
      <c r="B542" s="1" t="s">
        <v>1746</v>
      </c>
      <c r="C542" s="90" t="s">
        <v>761</v>
      </c>
      <c r="D542" s="91">
        <v>44294</v>
      </c>
      <c r="E542" s="92">
        <v>0.33333333333333298</v>
      </c>
      <c r="F542" s="92">
        <v>0.89583333333333304</v>
      </c>
      <c r="G542" s="93">
        <v>1200</v>
      </c>
      <c r="H542" s="22" t="s">
        <v>1746</v>
      </c>
      <c r="I542" s="23" t="s">
        <v>1746</v>
      </c>
      <c r="J542" s="23" t="s">
        <v>1746</v>
      </c>
      <c r="K542" s="23" t="s">
        <v>1746</v>
      </c>
      <c r="L542" s="94">
        <v>0</v>
      </c>
      <c r="M542" s="23" t="s">
        <v>1746</v>
      </c>
      <c r="N542" s="23" t="s">
        <v>1746</v>
      </c>
      <c r="O542" s="76" t="s">
        <v>1746</v>
      </c>
      <c r="P542" s="76" t="s">
        <v>1746</v>
      </c>
      <c r="Q542" s="76" t="s">
        <v>1746</v>
      </c>
      <c r="R542" s="15" t="s">
        <v>1746</v>
      </c>
      <c r="S542" s="94">
        <v>1.36</v>
      </c>
      <c r="T542" s="136">
        <v>0.2</v>
      </c>
      <c r="U542" s="93">
        <v>1</v>
      </c>
      <c r="V542" s="136">
        <v>1.36</v>
      </c>
      <c r="W542" s="22" t="s">
        <v>1746</v>
      </c>
      <c r="X542" s="24" t="s">
        <v>1746</v>
      </c>
      <c r="Y542" s="15">
        <v>11</v>
      </c>
      <c r="Z542" s="76" t="s">
        <v>1746</v>
      </c>
      <c r="AA542" s="25" t="s">
        <v>3299</v>
      </c>
    </row>
    <row r="543" spans="1:27" x14ac:dyDescent="0.25">
      <c r="A543" s="29">
        <v>542</v>
      </c>
      <c r="B543" s="1" t="s">
        <v>1746</v>
      </c>
      <c r="C543" s="90" t="s">
        <v>2067</v>
      </c>
      <c r="D543" s="91">
        <v>44295</v>
      </c>
      <c r="E543" s="92">
        <v>0.33333333333333298</v>
      </c>
      <c r="F543" s="92">
        <v>0.83333333333333304</v>
      </c>
      <c r="G543" s="93">
        <v>1200</v>
      </c>
      <c r="H543" s="22" t="s">
        <v>1746</v>
      </c>
      <c r="I543" s="23" t="s">
        <v>1746</v>
      </c>
      <c r="J543" s="23" t="s">
        <v>1746</v>
      </c>
      <c r="K543" s="23" t="s">
        <v>1746</v>
      </c>
      <c r="L543" s="94">
        <v>0</v>
      </c>
      <c r="M543" s="23" t="s">
        <v>1746</v>
      </c>
      <c r="N543" s="23" t="s">
        <v>1746</v>
      </c>
      <c r="O543" s="76" t="s">
        <v>1746</v>
      </c>
      <c r="P543" s="76" t="s">
        <v>1746</v>
      </c>
      <c r="Q543" s="76" t="s">
        <v>1746</v>
      </c>
      <c r="R543" s="15" t="s">
        <v>1746</v>
      </c>
      <c r="S543" s="94">
        <v>2.2000000000000002</v>
      </c>
      <c r="T543" s="136">
        <v>9.8000000000000007</v>
      </c>
      <c r="U543" s="93">
        <v>1</v>
      </c>
      <c r="V543" s="136">
        <v>2.2000000000000002</v>
      </c>
      <c r="W543" s="22" t="s">
        <v>1746</v>
      </c>
      <c r="X543" s="24" t="s">
        <v>1746</v>
      </c>
      <c r="Y543" s="15">
        <v>12</v>
      </c>
      <c r="Z543" s="76" t="s">
        <v>1746</v>
      </c>
      <c r="AA543" s="25" t="s">
        <v>3335</v>
      </c>
    </row>
    <row r="544" spans="1:27" x14ac:dyDescent="0.25">
      <c r="A544" s="29">
        <v>543</v>
      </c>
      <c r="B544" s="1" t="s">
        <v>1746</v>
      </c>
      <c r="C544" s="90" t="s">
        <v>70</v>
      </c>
      <c r="D544" s="91">
        <v>44295</v>
      </c>
      <c r="E544" s="92">
        <v>0.33333333333333298</v>
      </c>
      <c r="F544" s="92">
        <v>0.83333333333333304</v>
      </c>
      <c r="G544" s="93">
        <v>1200</v>
      </c>
      <c r="H544" s="22" t="s">
        <v>1746</v>
      </c>
      <c r="I544" s="23" t="s">
        <v>1746</v>
      </c>
      <c r="J544" s="23" t="s">
        <v>1746</v>
      </c>
      <c r="K544" s="23" t="s">
        <v>1746</v>
      </c>
      <c r="L544" s="94">
        <v>0</v>
      </c>
      <c r="M544" s="23" t="s">
        <v>1746</v>
      </c>
      <c r="N544" s="23" t="s">
        <v>1746</v>
      </c>
      <c r="O544" s="76" t="s">
        <v>1746</v>
      </c>
      <c r="P544" s="76" t="s">
        <v>1746</v>
      </c>
      <c r="Q544" s="76" t="s">
        <v>1746</v>
      </c>
      <c r="R544" s="15" t="s">
        <v>1746</v>
      </c>
      <c r="S544" s="94">
        <v>4.8</v>
      </c>
      <c r="T544" s="136">
        <v>4.5</v>
      </c>
      <c r="U544" s="93">
        <v>1</v>
      </c>
      <c r="V544" s="136">
        <v>4.8</v>
      </c>
      <c r="W544" s="22" t="s">
        <v>1746</v>
      </c>
      <c r="X544" s="24" t="s">
        <v>1746</v>
      </c>
      <c r="Y544" s="15">
        <v>12</v>
      </c>
      <c r="Z544" s="76" t="s">
        <v>1746</v>
      </c>
      <c r="AA544" s="25" t="s">
        <v>3299</v>
      </c>
    </row>
    <row r="545" spans="1:27" x14ac:dyDescent="0.25">
      <c r="A545" s="29">
        <v>544</v>
      </c>
      <c r="B545" s="1" t="s">
        <v>1746</v>
      </c>
      <c r="C545" s="90" t="s">
        <v>2312</v>
      </c>
      <c r="D545" s="91">
        <v>44295</v>
      </c>
      <c r="E545" s="92">
        <v>0.33333333333333298</v>
      </c>
      <c r="F545" s="92">
        <v>0.875</v>
      </c>
      <c r="G545" s="93">
        <v>1200</v>
      </c>
      <c r="H545" s="22" t="s">
        <v>1746</v>
      </c>
      <c r="I545" s="23" t="s">
        <v>1746</v>
      </c>
      <c r="J545" s="23" t="s">
        <v>1746</v>
      </c>
      <c r="K545" s="23" t="s">
        <v>1746</v>
      </c>
      <c r="L545" s="94">
        <v>0</v>
      </c>
      <c r="M545" s="23" t="s">
        <v>1746</v>
      </c>
      <c r="N545" s="23" t="s">
        <v>1746</v>
      </c>
      <c r="O545" s="76" t="s">
        <v>1746</v>
      </c>
      <c r="P545" s="76" t="s">
        <v>1746</v>
      </c>
      <c r="Q545" s="76" t="s">
        <v>1746</v>
      </c>
      <c r="R545" s="15" t="s">
        <v>1746</v>
      </c>
      <c r="S545" s="94">
        <v>7.5</v>
      </c>
      <c r="T545" s="136">
        <v>8.1</v>
      </c>
      <c r="U545" s="93">
        <v>1</v>
      </c>
      <c r="V545" s="136">
        <v>7.5</v>
      </c>
      <c r="W545" s="22" t="s">
        <v>1746</v>
      </c>
      <c r="X545" s="24" t="s">
        <v>1746</v>
      </c>
      <c r="Y545" s="15">
        <v>13</v>
      </c>
      <c r="Z545" s="76" t="s">
        <v>1746</v>
      </c>
      <c r="AA545" s="25" t="s">
        <v>3299</v>
      </c>
    </row>
    <row r="546" spans="1:27" x14ac:dyDescent="0.25">
      <c r="A546" s="29">
        <v>545</v>
      </c>
      <c r="B546" s="1" t="s">
        <v>1746</v>
      </c>
      <c r="C546" s="90" t="s">
        <v>761</v>
      </c>
      <c r="D546" s="91">
        <v>44295</v>
      </c>
      <c r="E546" s="92">
        <v>0.33333333333333298</v>
      </c>
      <c r="F546" s="92">
        <v>0.875</v>
      </c>
      <c r="G546" s="93">
        <v>1200</v>
      </c>
      <c r="H546" s="22" t="s">
        <v>1746</v>
      </c>
      <c r="I546" s="23" t="s">
        <v>1746</v>
      </c>
      <c r="J546" s="23" t="s">
        <v>1746</v>
      </c>
      <c r="K546" s="23" t="s">
        <v>1746</v>
      </c>
      <c r="L546" s="94">
        <v>0</v>
      </c>
      <c r="M546" s="23" t="s">
        <v>1746</v>
      </c>
      <c r="N546" s="23" t="s">
        <v>1746</v>
      </c>
      <c r="O546" s="76" t="s">
        <v>1746</v>
      </c>
      <c r="P546" s="76" t="s">
        <v>1746</v>
      </c>
      <c r="Q546" s="76" t="s">
        <v>1746</v>
      </c>
      <c r="R546" s="15" t="s">
        <v>1746</v>
      </c>
      <c r="S546" s="94">
        <v>5.5</v>
      </c>
      <c r="T546" s="136">
        <v>14.3</v>
      </c>
      <c r="U546" s="93">
        <v>1</v>
      </c>
      <c r="V546" s="136">
        <v>5.5</v>
      </c>
      <c r="W546" s="22" t="s">
        <v>1746</v>
      </c>
      <c r="X546" s="24" t="s">
        <v>1746</v>
      </c>
      <c r="Y546" s="15">
        <v>13</v>
      </c>
      <c r="Z546" s="76" t="s">
        <v>1746</v>
      </c>
      <c r="AA546" s="25" t="s">
        <v>3299</v>
      </c>
    </row>
    <row r="547" spans="1:27" x14ac:dyDescent="0.25">
      <c r="A547" s="29">
        <v>546</v>
      </c>
      <c r="B547" s="1" t="s">
        <v>1746</v>
      </c>
      <c r="C547" s="90" t="s">
        <v>2071</v>
      </c>
      <c r="D547" s="91">
        <v>44296</v>
      </c>
      <c r="E547" s="92">
        <v>0.33333333333333298</v>
      </c>
      <c r="F547" s="92">
        <v>0.83333333333333304</v>
      </c>
      <c r="G547" s="93">
        <v>1200</v>
      </c>
      <c r="H547" s="22" t="s">
        <v>1746</v>
      </c>
      <c r="I547" s="23" t="s">
        <v>1746</v>
      </c>
      <c r="J547" s="23" t="s">
        <v>1746</v>
      </c>
      <c r="K547" s="23" t="s">
        <v>1746</v>
      </c>
      <c r="L547" s="94">
        <v>0</v>
      </c>
      <c r="M547" s="23" t="s">
        <v>1746</v>
      </c>
      <c r="N547" s="23" t="s">
        <v>1746</v>
      </c>
      <c r="O547" s="76" t="s">
        <v>1746</v>
      </c>
      <c r="P547" s="76" t="s">
        <v>1746</v>
      </c>
      <c r="Q547" s="76" t="s">
        <v>1746</v>
      </c>
      <c r="R547" s="15" t="s">
        <v>1746</v>
      </c>
      <c r="S547" s="94">
        <v>2.4</v>
      </c>
      <c r="T547" s="136">
        <v>78</v>
      </c>
      <c r="U547" s="93">
        <v>1</v>
      </c>
      <c r="V547" s="136">
        <v>2.4</v>
      </c>
      <c r="W547" s="22" t="s">
        <v>1746</v>
      </c>
      <c r="X547" s="24" t="s">
        <v>1746</v>
      </c>
      <c r="Y547" s="15">
        <v>12</v>
      </c>
      <c r="Z547" s="76" t="s">
        <v>1746</v>
      </c>
      <c r="AA547" s="25" t="s">
        <v>3335</v>
      </c>
    </row>
    <row r="548" spans="1:27" x14ac:dyDescent="0.25">
      <c r="A548" s="29">
        <v>547</v>
      </c>
      <c r="B548" s="1" t="s">
        <v>1746</v>
      </c>
      <c r="C548" s="90" t="s">
        <v>27</v>
      </c>
      <c r="D548" s="91">
        <v>44296</v>
      </c>
      <c r="E548" s="92">
        <v>0.34027777777777801</v>
      </c>
      <c r="F548" s="92">
        <v>0.84027777777777801</v>
      </c>
      <c r="G548" s="93">
        <v>1200</v>
      </c>
      <c r="H548" s="22" t="s">
        <v>1746</v>
      </c>
      <c r="I548" s="23" t="s">
        <v>1746</v>
      </c>
      <c r="J548" s="23" t="s">
        <v>1746</v>
      </c>
      <c r="K548" s="23" t="s">
        <v>1746</v>
      </c>
      <c r="L548" s="94">
        <v>0</v>
      </c>
      <c r="M548" s="23" t="s">
        <v>1746</v>
      </c>
      <c r="N548" s="23" t="s">
        <v>1746</v>
      </c>
      <c r="O548" s="76" t="s">
        <v>1746</v>
      </c>
      <c r="P548" s="76" t="s">
        <v>1746</v>
      </c>
      <c r="Q548" s="76" t="s">
        <v>1746</v>
      </c>
      <c r="R548" s="15" t="s">
        <v>1746</v>
      </c>
      <c r="S548" s="94">
        <v>4.3</v>
      </c>
      <c r="T548" s="136">
        <v>12</v>
      </c>
      <c r="U548" s="93">
        <v>2</v>
      </c>
      <c r="V548" s="136">
        <v>8.6</v>
      </c>
      <c r="W548" s="22" t="s">
        <v>1746</v>
      </c>
      <c r="X548" s="24" t="s">
        <v>1746</v>
      </c>
      <c r="Y548" s="15">
        <v>12</v>
      </c>
      <c r="Z548" s="76" t="s">
        <v>1746</v>
      </c>
      <c r="AA548" s="25" t="s">
        <v>3299</v>
      </c>
    </row>
    <row r="549" spans="1:27" x14ac:dyDescent="0.25">
      <c r="A549" s="29">
        <v>548</v>
      </c>
      <c r="B549" s="1" t="s">
        <v>1746</v>
      </c>
      <c r="C549" s="90" t="s">
        <v>761</v>
      </c>
      <c r="D549" s="91">
        <v>44296</v>
      </c>
      <c r="E549" s="92">
        <v>0.375</v>
      </c>
      <c r="F549" s="92">
        <v>0.54166666666666696</v>
      </c>
      <c r="G549" s="93">
        <v>1200</v>
      </c>
      <c r="H549" s="22" t="s">
        <v>1746</v>
      </c>
      <c r="I549" s="23" t="s">
        <v>1746</v>
      </c>
      <c r="J549" s="23" t="s">
        <v>1746</v>
      </c>
      <c r="K549" s="23" t="s">
        <v>1746</v>
      </c>
      <c r="L549" s="94">
        <v>0</v>
      </c>
      <c r="M549" s="23" t="s">
        <v>1746</v>
      </c>
      <c r="N549" s="23" t="s">
        <v>1746</v>
      </c>
      <c r="O549" s="76" t="s">
        <v>1746</v>
      </c>
      <c r="P549" s="76" t="s">
        <v>1746</v>
      </c>
      <c r="Q549" s="76" t="s">
        <v>1746</v>
      </c>
      <c r="R549" s="15" t="s">
        <v>1746</v>
      </c>
      <c r="S549" s="94">
        <v>4.9000000000000004</v>
      </c>
      <c r="T549" s="136">
        <v>15.5</v>
      </c>
      <c r="U549" s="93">
        <v>1</v>
      </c>
      <c r="V549" s="136">
        <v>4.9000000000000004</v>
      </c>
      <c r="W549" s="22" t="s">
        <v>1746</v>
      </c>
      <c r="X549" s="24" t="s">
        <v>1746</v>
      </c>
      <c r="Y549" s="15">
        <v>13</v>
      </c>
      <c r="Z549" s="76" t="s">
        <v>1746</v>
      </c>
      <c r="AA549" s="25" t="s">
        <v>3299</v>
      </c>
    </row>
    <row r="550" spans="1:27" x14ac:dyDescent="0.25">
      <c r="A550" s="29">
        <v>549</v>
      </c>
      <c r="B550" s="1" t="s">
        <v>1746</v>
      </c>
      <c r="C550" s="90" t="s">
        <v>2071</v>
      </c>
      <c r="D550" s="91">
        <v>44297</v>
      </c>
      <c r="E550" s="92">
        <v>0.33333333333333298</v>
      </c>
      <c r="F550" s="92">
        <v>0.83333333333333304</v>
      </c>
      <c r="G550" s="93">
        <v>1200</v>
      </c>
      <c r="H550" s="22" t="s">
        <v>1746</v>
      </c>
      <c r="I550" s="23" t="s">
        <v>1746</v>
      </c>
      <c r="J550" s="23" t="s">
        <v>1746</v>
      </c>
      <c r="K550" s="23" t="s">
        <v>1746</v>
      </c>
      <c r="L550" s="94">
        <v>0</v>
      </c>
      <c r="M550" s="23" t="s">
        <v>1746</v>
      </c>
      <c r="N550" s="23" t="s">
        <v>1746</v>
      </c>
      <c r="O550" s="76" t="s">
        <v>1746</v>
      </c>
      <c r="P550" s="76" t="s">
        <v>1746</v>
      </c>
      <c r="Q550" s="76" t="s">
        <v>1746</v>
      </c>
      <c r="R550" s="15" t="s">
        <v>1746</v>
      </c>
      <c r="S550" s="94">
        <v>1.8</v>
      </c>
      <c r="T550" s="136">
        <v>74</v>
      </c>
      <c r="U550" s="93">
        <v>1</v>
      </c>
      <c r="V550" s="136">
        <v>1.8</v>
      </c>
      <c r="W550" s="22" t="s">
        <v>1746</v>
      </c>
      <c r="X550" s="24" t="s">
        <v>1746</v>
      </c>
      <c r="Y550" s="15">
        <v>12</v>
      </c>
      <c r="Z550" s="76" t="s">
        <v>1746</v>
      </c>
      <c r="AA550" s="25" t="s">
        <v>3335</v>
      </c>
    </row>
    <row r="551" spans="1:27" x14ac:dyDescent="0.25">
      <c r="A551" s="29">
        <v>550</v>
      </c>
      <c r="B551" s="1" t="s">
        <v>1746</v>
      </c>
      <c r="C551" s="90" t="s">
        <v>761</v>
      </c>
      <c r="D551" s="91">
        <v>44297</v>
      </c>
      <c r="E551" s="92">
        <v>0.34722222222222199</v>
      </c>
      <c r="F551" s="92">
        <v>0.88888888888888895</v>
      </c>
      <c r="G551" s="93">
        <v>1200</v>
      </c>
      <c r="H551" s="22" t="s">
        <v>1746</v>
      </c>
      <c r="I551" s="23" t="s">
        <v>1746</v>
      </c>
      <c r="J551" s="23" t="s">
        <v>1746</v>
      </c>
      <c r="K551" s="23" t="s">
        <v>1746</v>
      </c>
      <c r="L551" s="94">
        <v>0</v>
      </c>
      <c r="M551" s="23" t="s">
        <v>1746</v>
      </c>
      <c r="N551" s="23" t="s">
        <v>1746</v>
      </c>
      <c r="O551" s="76" t="s">
        <v>1746</v>
      </c>
      <c r="P551" s="76" t="s">
        <v>1746</v>
      </c>
      <c r="Q551" s="76" t="s">
        <v>1746</v>
      </c>
      <c r="R551" s="15" t="s">
        <v>1746</v>
      </c>
      <c r="S551" s="94">
        <v>5.4</v>
      </c>
      <c r="T551" s="136">
        <v>14.5</v>
      </c>
      <c r="U551" s="93">
        <v>1</v>
      </c>
      <c r="V551" s="136">
        <v>5.4</v>
      </c>
      <c r="W551" s="22" t="s">
        <v>1746</v>
      </c>
      <c r="X551" s="24" t="s">
        <v>1746</v>
      </c>
      <c r="Y551" s="15">
        <v>13</v>
      </c>
      <c r="Z551" s="76" t="s">
        <v>1746</v>
      </c>
      <c r="AA551" s="25" t="s">
        <v>3299</v>
      </c>
    </row>
    <row r="552" spans="1:27" x14ac:dyDescent="0.25">
      <c r="A552" s="29">
        <v>551</v>
      </c>
      <c r="B552" s="1" t="s">
        <v>1746</v>
      </c>
      <c r="C552" s="90" t="s">
        <v>70</v>
      </c>
      <c r="D552" s="91">
        <v>44297</v>
      </c>
      <c r="E552" s="92">
        <v>0.33333333333333298</v>
      </c>
      <c r="F552" s="7">
        <v>0.63888888888888895</v>
      </c>
      <c r="G552" s="93">
        <v>1200</v>
      </c>
      <c r="H552" s="22" t="s">
        <v>1746</v>
      </c>
      <c r="I552" s="23" t="s">
        <v>1746</v>
      </c>
      <c r="J552" s="23" t="s">
        <v>1746</v>
      </c>
      <c r="K552" s="23" t="s">
        <v>1746</v>
      </c>
      <c r="L552" s="15">
        <v>0</v>
      </c>
      <c r="M552" s="23" t="s">
        <v>1746</v>
      </c>
      <c r="N552" s="23" t="s">
        <v>1746</v>
      </c>
      <c r="O552" s="76" t="s">
        <v>1746</v>
      </c>
      <c r="P552" s="76" t="s">
        <v>1746</v>
      </c>
      <c r="Q552" s="76" t="s">
        <v>1746</v>
      </c>
      <c r="R552" s="15" t="s">
        <v>1746</v>
      </c>
      <c r="S552" s="15">
        <v>5.5</v>
      </c>
      <c r="T552" s="24">
        <v>3.6</v>
      </c>
      <c r="U552" s="22">
        <v>1</v>
      </c>
      <c r="V552" s="24">
        <v>5.5</v>
      </c>
      <c r="W552" s="22" t="s">
        <v>1746</v>
      </c>
      <c r="X552" s="24" t="s">
        <v>1746</v>
      </c>
      <c r="Y552" s="164">
        <v>14</v>
      </c>
      <c r="Z552" s="76" t="s">
        <v>1746</v>
      </c>
      <c r="AA552" s="25" t="s">
        <v>3299</v>
      </c>
    </row>
    <row r="553" spans="1:27" x14ac:dyDescent="0.25">
      <c r="A553" s="29">
        <v>552</v>
      </c>
      <c r="B553" s="1" t="s">
        <v>1746</v>
      </c>
      <c r="C553" s="90" t="s">
        <v>27</v>
      </c>
      <c r="D553" s="91">
        <v>44297</v>
      </c>
      <c r="E553" s="7">
        <v>0.63888888888888895</v>
      </c>
      <c r="F553" s="92">
        <v>0.83333333333333304</v>
      </c>
      <c r="G553" s="93">
        <v>1200</v>
      </c>
      <c r="H553" s="22" t="s">
        <v>1746</v>
      </c>
      <c r="I553" s="23" t="s">
        <v>1746</v>
      </c>
      <c r="J553" s="23" t="s">
        <v>1746</v>
      </c>
      <c r="K553" s="23" t="s">
        <v>1746</v>
      </c>
      <c r="L553" s="15">
        <v>0</v>
      </c>
      <c r="M553" s="23" t="s">
        <v>1746</v>
      </c>
      <c r="N553" s="23" t="s">
        <v>1746</v>
      </c>
      <c r="O553" s="76" t="s">
        <v>1746</v>
      </c>
      <c r="P553" s="76" t="s">
        <v>1746</v>
      </c>
      <c r="Q553" s="76" t="s">
        <v>1746</v>
      </c>
      <c r="R553" s="15" t="s">
        <v>1746</v>
      </c>
      <c r="S553" s="15">
        <v>3.8</v>
      </c>
      <c r="T553" s="24">
        <v>1.2</v>
      </c>
      <c r="U553" s="22">
        <v>1</v>
      </c>
      <c r="V553" s="24">
        <v>3.8</v>
      </c>
      <c r="W553" s="22" t="s">
        <v>1746</v>
      </c>
      <c r="X553" s="24" t="s">
        <v>1746</v>
      </c>
      <c r="Y553" s="164"/>
      <c r="Z553" s="76" t="s">
        <v>1746</v>
      </c>
      <c r="AA553" s="25" t="s">
        <v>3299</v>
      </c>
    </row>
    <row r="554" spans="1:27" x14ac:dyDescent="0.25">
      <c r="A554" s="29">
        <v>553</v>
      </c>
      <c r="B554" s="1" t="s">
        <v>1746</v>
      </c>
      <c r="C554" s="90" t="s">
        <v>2071</v>
      </c>
      <c r="D554" s="91">
        <v>44298</v>
      </c>
      <c r="E554" s="92">
        <v>0.33333333333333298</v>
      </c>
      <c r="F554" s="92">
        <v>0.75</v>
      </c>
      <c r="G554" s="93">
        <v>1200</v>
      </c>
      <c r="H554" s="22" t="s">
        <v>1746</v>
      </c>
      <c r="I554" s="23" t="s">
        <v>1746</v>
      </c>
      <c r="J554" s="23" t="s">
        <v>1746</v>
      </c>
      <c r="K554" s="23" t="s">
        <v>1746</v>
      </c>
      <c r="L554" s="15">
        <v>0</v>
      </c>
      <c r="M554" s="23" t="s">
        <v>1746</v>
      </c>
      <c r="N554" s="23" t="s">
        <v>1746</v>
      </c>
      <c r="O554" s="76" t="s">
        <v>1746</v>
      </c>
      <c r="P554" s="76" t="s">
        <v>1746</v>
      </c>
      <c r="Q554" s="76" t="s">
        <v>1746</v>
      </c>
      <c r="R554" s="15" t="s">
        <v>1746</v>
      </c>
      <c r="S554" s="15">
        <v>1.2</v>
      </c>
      <c r="T554" s="24">
        <v>53</v>
      </c>
      <c r="U554" s="22">
        <v>1</v>
      </c>
      <c r="V554" s="24">
        <v>1.2</v>
      </c>
      <c r="W554" s="22" t="s">
        <v>1746</v>
      </c>
      <c r="X554" s="24" t="s">
        <v>1746</v>
      </c>
      <c r="Y554" s="15">
        <v>10</v>
      </c>
      <c r="Z554" s="76" t="s">
        <v>1746</v>
      </c>
      <c r="AA554" s="25" t="s">
        <v>3335</v>
      </c>
    </row>
    <row r="555" spans="1:27" x14ac:dyDescent="0.25">
      <c r="A555" s="29">
        <v>554</v>
      </c>
      <c r="B555" s="1" t="s">
        <v>1746</v>
      </c>
      <c r="C555" s="90" t="s">
        <v>761</v>
      </c>
      <c r="D555" s="91">
        <v>44298</v>
      </c>
      <c r="E555" s="92">
        <v>0.34375</v>
      </c>
      <c r="F555" s="92">
        <v>0.88541666666666696</v>
      </c>
      <c r="G555" s="93">
        <v>1200</v>
      </c>
      <c r="H555" s="22" t="s">
        <v>1746</v>
      </c>
      <c r="I555" s="23" t="s">
        <v>1746</v>
      </c>
      <c r="J555" s="23" t="s">
        <v>1746</v>
      </c>
      <c r="K555" s="23" t="s">
        <v>1746</v>
      </c>
      <c r="L555" s="15">
        <v>3.9</v>
      </c>
      <c r="M555" s="23" t="s">
        <v>1746</v>
      </c>
      <c r="N555" s="23" t="s">
        <v>1746</v>
      </c>
      <c r="O555" s="76" t="s">
        <v>1746</v>
      </c>
      <c r="P555" s="76" t="s">
        <v>1746</v>
      </c>
      <c r="Q555" s="76" t="s">
        <v>1746</v>
      </c>
      <c r="R555" s="15" t="s">
        <v>1746</v>
      </c>
      <c r="S555" s="15">
        <v>5.0999999999999996</v>
      </c>
      <c r="T555" s="24">
        <v>17</v>
      </c>
      <c r="U555" s="22">
        <v>1</v>
      </c>
      <c r="V555" s="24">
        <v>1.1999999999999997</v>
      </c>
      <c r="W555" s="22" t="s">
        <v>1746</v>
      </c>
      <c r="X555" s="24" t="s">
        <v>1746</v>
      </c>
      <c r="Y555" s="15">
        <v>13</v>
      </c>
      <c r="Z555" s="76" t="s">
        <v>1746</v>
      </c>
      <c r="AA555" s="25" t="s">
        <v>3299</v>
      </c>
    </row>
    <row r="556" spans="1:27" x14ac:dyDescent="0.25">
      <c r="A556" s="29">
        <v>555</v>
      </c>
      <c r="B556" s="1" t="s">
        <v>1746</v>
      </c>
      <c r="C556" s="90" t="s">
        <v>27</v>
      </c>
      <c r="D556" s="91">
        <v>44298</v>
      </c>
      <c r="E556" s="92">
        <v>0.36111111111111099</v>
      </c>
      <c r="F556" s="92">
        <v>0.56944444444444398</v>
      </c>
      <c r="G556" s="93">
        <v>1200</v>
      </c>
      <c r="H556" s="22" t="s">
        <v>1746</v>
      </c>
      <c r="I556" s="23" t="s">
        <v>1746</v>
      </c>
      <c r="J556" s="23" t="s">
        <v>1746</v>
      </c>
      <c r="K556" s="23" t="s">
        <v>1746</v>
      </c>
      <c r="L556" s="15">
        <v>2.5</v>
      </c>
      <c r="M556" s="23" t="s">
        <v>1746</v>
      </c>
      <c r="N556" s="23" t="s">
        <v>1746</v>
      </c>
      <c r="O556" s="76" t="s">
        <v>1746</v>
      </c>
      <c r="P556" s="76" t="s">
        <v>1746</v>
      </c>
      <c r="Q556" s="76" t="s">
        <v>1746</v>
      </c>
      <c r="R556" s="15" t="s">
        <v>1746</v>
      </c>
      <c r="S556" s="15">
        <v>3.7</v>
      </c>
      <c r="T556" s="24">
        <v>2.4</v>
      </c>
      <c r="U556" s="22">
        <v>1</v>
      </c>
      <c r="V556" s="24">
        <v>1.2000000000000002</v>
      </c>
      <c r="W556" s="22" t="s">
        <v>1746</v>
      </c>
      <c r="X556" s="24" t="s">
        <v>1746</v>
      </c>
      <c r="Y556" s="164">
        <v>13</v>
      </c>
      <c r="Z556" s="76" t="s">
        <v>1746</v>
      </c>
      <c r="AA556" s="25" t="s">
        <v>3299</v>
      </c>
    </row>
    <row r="557" spans="1:27" x14ac:dyDescent="0.25">
      <c r="A557" s="29">
        <v>556</v>
      </c>
      <c r="B557" s="1" t="s">
        <v>1746</v>
      </c>
      <c r="C557" s="90" t="s">
        <v>70</v>
      </c>
      <c r="D557" s="91">
        <v>44298</v>
      </c>
      <c r="E557" s="92">
        <v>0.56944444444444398</v>
      </c>
      <c r="F557" s="92">
        <v>0.90277777777777801</v>
      </c>
      <c r="G557" s="93">
        <v>1200</v>
      </c>
      <c r="H557" s="22" t="s">
        <v>1746</v>
      </c>
      <c r="I557" s="23" t="s">
        <v>1746</v>
      </c>
      <c r="J557" s="23" t="s">
        <v>1746</v>
      </c>
      <c r="K557" s="23" t="s">
        <v>1746</v>
      </c>
      <c r="L557" s="15">
        <v>1</v>
      </c>
      <c r="M557" s="23" t="s">
        <v>1746</v>
      </c>
      <c r="N557" s="23" t="s">
        <v>1746</v>
      </c>
      <c r="O557" s="76" t="s">
        <v>1746</v>
      </c>
      <c r="P557" s="76" t="s">
        <v>1746</v>
      </c>
      <c r="Q557" s="76" t="s">
        <v>1746</v>
      </c>
      <c r="R557" s="15" t="s">
        <v>1746</v>
      </c>
      <c r="S557" s="15">
        <v>5.8</v>
      </c>
      <c r="T557" s="24">
        <v>3.8</v>
      </c>
      <c r="U557" s="22">
        <v>1</v>
      </c>
      <c r="V557" s="24">
        <v>4.8</v>
      </c>
      <c r="W557" s="22" t="s">
        <v>1746</v>
      </c>
      <c r="X557" s="24" t="s">
        <v>1746</v>
      </c>
      <c r="Y557" s="164"/>
      <c r="Z557" s="76" t="s">
        <v>1746</v>
      </c>
      <c r="AA557" s="25" t="s">
        <v>3299</v>
      </c>
    </row>
    <row r="558" spans="1:27" x14ac:dyDescent="0.25">
      <c r="A558" s="29">
        <v>557</v>
      </c>
      <c r="B558" s="1" t="s">
        <v>1746</v>
      </c>
      <c r="C558" s="90" t="s">
        <v>2067</v>
      </c>
      <c r="D558" s="91">
        <v>44299</v>
      </c>
      <c r="E558" s="92">
        <v>0.41666666666666702</v>
      </c>
      <c r="F558" s="92">
        <v>0.83333333333333304</v>
      </c>
      <c r="G558" s="93">
        <v>1200</v>
      </c>
      <c r="H558" s="22" t="s">
        <v>1746</v>
      </c>
      <c r="I558" s="23" t="s">
        <v>1746</v>
      </c>
      <c r="J558" s="23" t="s">
        <v>1746</v>
      </c>
      <c r="K558" s="23" t="s">
        <v>1746</v>
      </c>
      <c r="L558" s="15">
        <v>0</v>
      </c>
      <c r="M558" s="23" t="s">
        <v>1746</v>
      </c>
      <c r="N558" s="23" t="s">
        <v>1746</v>
      </c>
      <c r="O558" s="76" t="s">
        <v>1746</v>
      </c>
      <c r="P558" s="76" t="s">
        <v>1746</v>
      </c>
      <c r="Q558" s="76" t="s">
        <v>1746</v>
      </c>
      <c r="R558" s="15" t="s">
        <v>1746</v>
      </c>
      <c r="S558" s="15">
        <v>1.2</v>
      </c>
      <c r="T558" s="24">
        <v>10</v>
      </c>
      <c r="U558" s="22">
        <v>1</v>
      </c>
      <c r="V558" s="24">
        <v>1.2</v>
      </c>
      <c r="W558" s="22" t="s">
        <v>1746</v>
      </c>
      <c r="X558" s="24" t="s">
        <v>1746</v>
      </c>
      <c r="Y558" s="15">
        <v>10</v>
      </c>
      <c r="Z558" s="76" t="s">
        <v>1746</v>
      </c>
      <c r="AA558" s="134" t="s">
        <v>3335</v>
      </c>
    </row>
    <row r="559" spans="1:27" x14ac:dyDescent="0.25">
      <c r="A559" s="29">
        <v>558</v>
      </c>
      <c r="B559" s="1" t="s">
        <v>1746</v>
      </c>
      <c r="C559" s="90" t="s">
        <v>27</v>
      </c>
      <c r="D559" s="91">
        <v>44299</v>
      </c>
      <c r="E559" s="92">
        <v>0.34027777777777801</v>
      </c>
      <c r="F559" s="92">
        <v>0.84027777777777801</v>
      </c>
      <c r="G559" s="93">
        <v>1200</v>
      </c>
      <c r="H559" s="22" t="s">
        <v>1746</v>
      </c>
      <c r="I559" s="23" t="s">
        <v>1746</v>
      </c>
      <c r="J559" s="23" t="s">
        <v>1746</v>
      </c>
      <c r="K559" s="23" t="s">
        <v>1746</v>
      </c>
      <c r="L559" s="15">
        <v>0</v>
      </c>
      <c r="M559" s="23" t="s">
        <v>1746</v>
      </c>
      <c r="N559" s="23" t="s">
        <v>1746</v>
      </c>
      <c r="O559" s="76" t="s">
        <v>1746</v>
      </c>
      <c r="P559" s="76" t="s">
        <v>1746</v>
      </c>
      <c r="Q559" s="76" t="s">
        <v>1746</v>
      </c>
      <c r="R559" s="15" t="s">
        <v>1746</v>
      </c>
      <c r="S559" s="15">
        <v>4.0999999999999996</v>
      </c>
      <c r="T559" s="24">
        <v>3</v>
      </c>
      <c r="U559" s="22">
        <v>1</v>
      </c>
      <c r="V559" s="24">
        <v>4.0999999999999996</v>
      </c>
      <c r="W559" s="22" t="s">
        <v>1746</v>
      </c>
      <c r="X559" s="24" t="s">
        <v>1746</v>
      </c>
      <c r="Y559" s="15">
        <v>12</v>
      </c>
      <c r="Z559" s="76" t="s">
        <v>1746</v>
      </c>
      <c r="AA559" s="25" t="s">
        <v>3299</v>
      </c>
    </row>
    <row r="560" spans="1:27" x14ac:dyDescent="0.25">
      <c r="A560" s="29">
        <v>559</v>
      </c>
      <c r="B560" s="1" t="s">
        <v>1746</v>
      </c>
      <c r="C560" s="90" t="s">
        <v>761</v>
      </c>
      <c r="D560" s="91">
        <v>44299</v>
      </c>
      <c r="E560" s="92">
        <v>0.33333333333333298</v>
      </c>
      <c r="F560" s="92">
        <v>0.875</v>
      </c>
      <c r="G560" s="93">
        <v>1200</v>
      </c>
      <c r="H560" s="22" t="s">
        <v>1746</v>
      </c>
      <c r="I560" s="23" t="s">
        <v>1746</v>
      </c>
      <c r="J560" s="23" t="s">
        <v>1746</v>
      </c>
      <c r="K560" s="23" t="s">
        <v>1746</v>
      </c>
      <c r="L560" s="15">
        <v>0</v>
      </c>
      <c r="M560" s="23" t="s">
        <v>1746</v>
      </c>
      <c r="N560" s="23" t="s">
        <v>1746</v>
      </c>
      <c r="O560" s="76" t="s">
        <v>1746</v>
      </c>
      <c r="P560" s="76" t="s">
        <v>1746</v>
      </c>
      <c r="Q560" s="76" t="s">
        <v>1746</v>
      </c>
      <c r="R560" s="15" t="s">
        <v>1746</v>
      </c>
      <c r="S560" s="15">
        <v>1.5</v>
      </c>
      <c r="T560" s="24">
        <v>0</v>
      </c>
      <c r="U560" s="22">
        <v>1</v>
      </c>
      <c r="V560" s="24">
        <v>1.5</v>
      </c>
      <c r="W560" s="22" t="s">
        <v>1746</v>
      </c>
      <c r="X560" s="24" t="s">
        <v>1746</v>
      </c>
      <c r="Y560" s="15">
        <v>13</v>
      </c>
      <c r="Z560" s="76" t="s">
        <v>1746</v>
      </c>
      <c r="AA560" s="25" t="s">
        <v>3299</v>
      </c>
    </row>
    <row r="561" spans="1:27" x14ac:dyDescent="0.25">
      <c r="A561" s="29">
        <v>560</v>
      </c>
      <c r="B561" s="1" t="s">
        <v>1746</v>
      </c>
      <c r="C561" s="90" t="s">
        <v>2067</v>
      </c>
      <c r="D561" s="91">
        <v>44300</v>
      </c>
      <c r="E561" s="92">
        <v>0.33333333333333298</v>
      </c>
      <c r="F561" s="92">
        <v>0.83333333333333304</v>
      </c>
      <c r="G561" s="93">
        <v>1200</v>
      </c>
      <c r="H561" s="22" t="s">
        <v>1746</v>
      </c>
      <c r="I561" s="23" t="s">
        <v>1746</v>
      </c>
      <c r="J561" s="23" t="s">
        <v>1746</v>
      </c>
      <c r="K561" s="23" t="s">
        <v>1746</v>
      </c>
      <c r="L561" s="15">
        <v>0</v>
      </c>
      <c r="M561" s="23" t="s">
        <v>1746</v>
      </c>
      <c r="N561" s="23" t="s">
        <v>1746</v>
      </c>
      <c r="O561" s="76" t="s">
        <v>1746</v>
      </c>
      <c r="P561" s="76" t="s">
        <v>1746</v>
      </c>
      <c r="Q561" s="76" t="s">
        <v>1746</v>
      </c>
      <c r="R561" s="15" t="s">
        <v>1746</v>
      </c>
      <c r="S561" s="15">
        <v>2.2000000000000002</v>
      </c>
      <c r="T561" s="24">
        <v>11</v>
      </c>
      <c r="U561" s="22">
        <v>1</v>
      </c>
      <c r="V561" s="24">
        <v>2.2000000000000002</v>
      </c>
      <c r="W561" s="22" t="s">
        <v>1746</v>
      </c>
      <c r="X561" s="24" t="s">
        <v>1746</v>
      </c>
      <c r="Y561" s="15">
        <v>12</v>
      </c>
      <c r="Z561" s="76" t="s">
        <v>1746</v>
      </c>
      <c r="AA561" s="134" t="s">
        <v>3335</v>
      </c>
    </row>
    <row r="562" spans="1:27" x14ac:dyDescent="0.25">
      <c r="A562" s="29">
        <v>561</v>
      </c>
      <c r="B562" s="1" t="s">
        <v>1746</v>
      </c>
      <c r="C562" s="90" t="s">
        <v>761</v>
      </c>
      <c r="D562" s="91">
        <v>44300</v>
      </c>
      <c r="E562" s="92">
        <v>0.33333333333333298</v>
      </c>
      <c r="F562" s="92">
        <v>0.83333333333333304</v>
      </c>
      <c r="G562" s="93">
        <v>1200</v>
      </c>
      <c r="H562" s="22" t="s">
        <v>1746</v>
      </c>
      <c r="I562" s="23" t="s">
        <v>1746</v>
      </c>
      <c r="J562" s="23" t="s">
        <v>1746</v>
      </c>
      <c r="K562" s="23" t="s">
        <v>1746</v>
      </c>
      <c r="L562" s="15">
        <v>0</v>
      </c>
      <c r="M562" s="23" t="s">
        <v>1746</v>
      </c>
      <c r="N562" s="23" t="s">
        <v>1746</v>
      </c>
      <c r="O562" s="76" t="s">
        <v>1746</v>
      </c>
      <c r="P562" s="76" t="s">
        <v>1746</v>
      </c>
      <c r="Q562" s="76" t="s">
        <v>1746</v>
      </c>
      <c r="R562" s="15" t="s">
        <v>1746</v>
      </c>
      <c r="S562" s="15">
        <v>1.6</v>
      </c>
      <c r="T562" s="24">
        <v>0.1</v>
      </c>
      <c r="U562" s="22">
        <v>1</v>
      </c>
      <c r="V562" s="24">
        <v>1.6</v>
      </c>
      <c r="W562" s="22" t="s">
        <v>1746</v>
      </c>
      <c r="X562" s="24" t="s">
        <v>1746</v>
      </c>
      <c r="Y562" s="15">
        <v>13</v>
      </c>
      <c r="Z562" s="76" t="s">
        <v>1746</v>
      </c>
      <c r="AA562" s="25" t="s">
        <v>3299</v>
      </c>
    </row>
    <row r="563" spans="1:27" x14ac:dyDescent="0.25">
      <c r="A563" s="29">
        <v>562</v>
      </c>
      <c r="B563" s="1" t="s">
        <v>1746</v>
      </c>
      <c r="C563" s="90" t="s">
        <v>70</v>
      </c>
      <c r="D563" s="91">
        <v>44300</v>
      </c>
      <c r="E563" s="92">
        <v>0.34027777777777801</v>
      </c>
      <c r="F563" s="92">
        <v>0.59027777777777801</v>
      </c>
      <c r="G563" s="93">
        <v>1200</v>
      </c>
      <c r="H563" s="22" t="s">
        <v>1746</v>
      </c>
      <c r="I563" s="23" t="s">
        <v>1746</v>
      </c>
      <c r="J563" s="23" t="s">
        <v>1746</v>
      </c>
      <c r="K563" s="23" t="s">
        <v>1746</v>
      </c>
      <c r="L563" s="15">
        <v>0</v>
      </c>
      <c r="M563" s="23" t="s">
        <v>1746</v>
      </c>
      <c r="N563" s="23" t="s">
        <v>1746</v>
      </c>
      <c r="O563" s="76" t="s">
        <v>1746</v>
      </c>
      <c r="P563" s="76" t="s">
        <v>1746</v>
      </c>
      <c r="Q563" s="76" t="s">
        <v>1746</v>
      </c>
      <c r="R563" s="15" t="s">
        <v>1746</v>
      </c>
      <c r="S563" s="15">
        <v>5.3</v>
      </c>
      <c r="T563" s="24">
        <v>1.3</v>
      </c>
      <c r="U563" s="22">
        <v>1</v>
      </c>
      <c r="V563" s="24">
        <v>5.3</v>
      </c>
      <c r="W563" s="22" t="s">
        <v>1746</v>
      </c>
      <c r="X563" s="24" t="s">
        <v>1746</v>
      </c>
      <c r="Y563" s="164">
        <v>13</v>
      </c>
      <c r="Z563" s="76" t="s">
        <v>1746</v>
      </c>
      <c r="AA563" s="25" t="s">
        <v>3299</v>
      </c>
    </row>
    <row r="564" spans="1:27" x14ac:dyDescent="0.25">
      <c r="A564" s="29">
        <v>563</v>
      </c>
      <c r="B564" s="1" t="s">
        <v>1746</v>
      </c>
      <c r="C564" s="90" t="s">
        <v>27</v>
      </c>
      <c r="D564" s="91">
        <v>44300</v>
      </c>
      <c r="E564" s="92">
        <v>0.59027777777777801</v>
      </c>
      <c r="F564" s="92">
        <v>0.88194444444444497</v>
      </c>
      <c r="G564" s="93">
        <v>1200</v>
      </c>
      <c r="H564" s="22" t="s">
        <v>1746</v>
      </c>
      <c r="I564" s="23" t="s">
        <v>1746</v>
      </c>
      <c r="J564" s="23" t="s">
        <v>1746</v>
      </c>
      <c r="K564" s="23" t="s">
        <v>1746</v>
      </c>
      <c r="L564" s="15">
        <v>0</v>
      </c>
      <c r="M564" s="23" t="s">
        <v>1746</v>
      </c>
      <c r="N564" s="23" t="s">
        <v>1746</v>
      </c>
      <c r="O564" s="76" t="s">
        <v>1746</v>
      </c>
      <c r="P564" s="76" t="s">
        <v>1746</v>
      </c>
      <c r="Q564" s="76" t="s">
        <v>1746</v>
      </c>
      <c r="R564" s="15" t="s">
        <v>1746</v>
      </c>
      <c r="S564" s="15">
        <v>3.8</v>
      </c>
      <c r="T564" s="24">
        <v>4</v>
      </c>
      <c r="U564" s="22">
        <v>1</v>
      </c>
      <c r="V564" s="24">
        <v>3.8</v>
      </c>
      <c r="W564" s="22" t="s">
        <v>1746</v>
      </c>
      <c r="X564" s="24" t="s">
        <v>1746</v>
      </c>
      <c r="Y564" s="164"/>
      <c r="Z564" s="76" t="s">
        <v>1746</v>
      </c>
      <c r="AA564" s="25" t="s">
        <v>3299</v>
      </c>
    </row>
    <row r="565" spans="1:27" x14ac:dyDescent="0.25">
      <c r="A565" s="29">
        <v>564</v>
      </c>
      <c r="B565" s="1" t="s">
        <v>1746</v>
      </c>
      <c r="C565" s="90" t="s">
        <v>70</v>
      </c>
      <c r="D565" s="91">
        <v>44301</v>
      </c>
      <c r="E565" s="92">
        <v>0.36805555555555602</v>
      </c>
      <c r="F565" s="92">
        <v>0.86805555555555503</v>
      </c>
      <c r="G565" s="93">
        <v>1200</v>
      </c>
      <c r="H565" s="22" t="s">
        <v>1746</v>
      </c>
      <c r="I565" s="23" t="s">
        <v>1746</v>
      </c>
      <c r="J565" s="23" t="s">
        <v>1746</v>
      </c>
      <c r="K565" s="23" t="s">
        <v>1746</v>
      </c>
      <c r="L565" s="15">
        <v>0.8</v>
      </c>
      <c r="M565" s="23" t="s">
        <v>1746</v>
      </c>
      <c r="N565" s="23" t="s">
        <v>1746</v>
      </c>
      <c r="O565" s="76" t="s">
        <v>1746</v>
      </c>
      <c r="P565" s="76" t="s">
        <v>1746</v>
      </c>
      <c r="Q565" s="76" t="s">
        <v>1746</v>
      </c>
      <c r="R565" s="15" t="s">
        <v>1746</v>
      </c>
      <c r="S565" s="15">
        <v>4.5</v>
      </c>
      <c r="T565" s="24">
        <v>6.3</v>
      </c>
      <c r="U565" s="22">
        <v>1</v>
      </c>
      <c r="V565" s="24">
        <v>3.7</v>
      </c>
      <c r="W565" s="22" t="s">
        <v>1746</v>
      </c>
      <c r="X565" s="24" t="s">
        <v>1746</v>
      </c>
      <c r="Y565" s="15">
        <v>12</v>
      </c>
      <c r="Z565" s="76" t="s">
        <v>1746</v>
      </c>
      <c r="AA565" s="25" t="s">
        <v>3299</v>
      </c>
    </row>
    <row r="566" spans="1:27" x14ac:dyDescent="0.25">
      <c r="A566" s="29">
        <v>565</v>
      </c>
      <c r="B566" s="1" t="s">
        <v>1746</v>
      </c>
      <c r="C566" s="90" t="s">
        <v>27</v>
      </c>
      <c r="D566" s="91">
        <v>44302</v>
      </c>
      <c r="E566" s="7">
        <v>0.34027777777777801</v>
      </c>
      <c r="F566" s="7">
        <v>0.92361111111111105</v>
      </c>
      <c r="G566" s="22">
        <v>1200</v>
      </c>
      <c r="H566" s="22" t="s">
        <v>1746</v>
      </c>
      <c r="I566" s="23" t="s">
        <v>1746</v>
      </c>
      <c r="J566" s="23" t="s">
        <v>1746</v>
      </c>
      <c r="K566" s="23" t="s">
        <v>1746</v>
      </c>
      <c r="L566" s="15">
        <v>0</v>
      </c>
      <c r="M566" s="23" t="s">
        <v>1746</v>
      </c>
      <c r="N566" s="23" t="s">
        <v>1746</v>
      </c>
      <c r="O566" s="76" t="s">
        <v>1746</v>
      </c>
      <c r="P566" s="76" t="s">
        <v>1746</v>
      </c>
      <c r="Q566" s="76" t="s">
        <v>1746</v>
      </c>
      <c r="R566" s="15" t="s">
        <v>1746</v>
      </c>
      <c r="S566" s="15">
        <v>4.5</v>
      </c>
      <c r="T566" s="24">
        <v>4.5</v>
      </c>
      <c r="U566" s="22">
        <v>1</v>
      </c>
      <c r="V566" s="24">
        <v>4.5</v>
      </c>
      <c r="W566" s="22" t="s">
        <v>1746</v>
      </c>
      <c r="X566" s="24" t="s">
        <v>1746</v>
      </c>
      <c r="Y566" s="15">
        <v>14</v>
      </c>
      <c r="Z566" s="76" t="s">
        <v>1746</v>
      </c>
      <c r="AA566" s="134" t="s">
        <v>3299</v>
      </c>
    </row>
    <row r="567" spans="1:27" x14ac:dyDescent="0.25">
      <c r="A567" s="29">
        <v>566</v>
      </c>
      <c r="B567" s="1" t="s">
        <v>1746</v>
      </c>
      <c r="C567" s="1" t="s">
        <v>761</v>
      </c>
      <c r="D567" s="91">
        <v>44303</v>
      </c>
      <c r="E567" s="7">
        <v>0.33333333333333298</v>
      </c>
      <c r="F567" s="7">
        <v>0.875</v>
      </c>
      <c r="G567" s="22">
        <v>1200</v>
      </c>
      <c r="H567" s="22" t="s">
        <v>1746</v>
      </c>
      <c r="I567" s="23" t="s">
        <v>1746</v>
      </c>
      <c r="J567" s="23" t="s">
        <v>1746</v>
      </c>
      <c r="K567" s="23" t="s">
        <v>1746</v>
      </c>
      <c r="L567" s="15">
        <v>0</v>
      </c>
      <c r="M567" s="23" t="s">
        <v>1746</v>
      </c>
      <c r="N567" s="23" t="s">
        <v>1746</v>
      </c>
      <c r="O567" s="76" t="s">
        <v>1746</v>
      </c>
      <c r="P567" s="76" t="s">
        <v>1746</v>
      </c>
      <c r="Q567" s="76" t="s">
        <v>1746</v>
      </c>
      <c r="R567" s="15" t="s">
        <v>1746</v>
      </c>
      <c r="S567" s="15">
        <v>8.6</v>
      </c>
      <c r="T567" s="24">
        <v>4.4000000000000004</v>
      </c>
      <c r="U567" s="22">
        <v>1</v>
      </c>
      <c r="V567" s="24">
        <v>8.6</v>
      </c>
      <c r="W567" s="22" t="s">
        <v>1746</v>
      </c>
      <c r="X567" s="24" t="s">
        <v>1746</v>
      </c>
      <c r="Y567" s="15">
        <v>13</v>
      </c>
      <c r="Z567" s="76" t="s">
        <v>1746</v>
      </c>
      <c r="AA567" s="134" t="s">
        <v>3335</v>
      </c>
    </row>
    <row r="568" spans="1:27" x14ac:dyDescent="0.25">
      <c r="A568" s="29">
        <v>567</v>
      </c>
      <c r="B568" s="1" t="s">
        <v>1746</v>
      </c>
      <c r="C568" s="1" t="s">
        <v>3322</v>
      </c>
      <c r="D568" s="91">
        <v>44303</v>
      </c>
      <c r="E568" s="7">
        <v>0.33333333333333298</v>
      </c>
      <c r="F568" s="7">
        <v>0.875</v>
      </c>
      <c r="G568" s="22">
        <v>1200</v>
      </c>
      <c r="H568" s="22" t="s">
        <v>1746</v>
      </c>
      <c r="I568" s="23" t="s">
        <v>1746</v>
      </c>
      <c r="J568" s="23" t="s">
        <v>1746</v>
      </c>
      <c r="K568" s="23" t="s">
        <v>1746</v>
      </c>
      <c r="L568" s="15">
        <v>0</v>
      </c>
      <c r="M568" s="23" t="s">
        <v>1746</v>
      </c>
      <c r="N568" s="23" t="s">
        <v>1746</v>
      </c>
      <c r="O568" s="76" t="s">
        <v>1746</v>
      </c>
      <c r="P568" s="76" t="s">
        <v>1746</v>
      </c>
      <c r="Q568" s="76" t="s">
        <v>1746</v>
      </c>
      <c r="R568" s="15" t="s">
        <v>1746</v>
      </c>
      <c r="S568" s="15">
        <v>2.8</v>
      </c>
      <c r="T568" s="24">
        <v>7.5</v>
      </c>
      <c r="U568" s="22">
        <v>1</v>
      </c>
      <c r="V568" s="24">
        <v>2.8</v>
      </c>
      <c r="W568" s="22" t="s">
        <v>1746</v>
      </c>
      <c r="X568" s="24" t="s">
        <v>1746</v>
      </c>
      <c r="Y568" s="15">
        <v>13</v>
      </c>
      <c r="Z568" s="76" t="s">
        <v>1746</v>
      </c>
      <c r="AA568" s="134" t="s">
        <v>3299</v>
      </c>
    </row>
    <row r="569" spans="1:27" x14ac:dyDescent="0.25">
      <c r="A569" s="29">
        <v>568</v>
      </c>
      <c r="B569" s="1" t="s">
        <v>1746</v>
      </c>
      <c r="C569" s="96" t="s">
        <v>2067</v>
      </c>
      <c r="D569" s="91">
        <v>44303</v>
      </c>
      <c r="E569" s="7">
        <v>0.45833333333333298</v>
      </c>
      <c r="F569" s="7">
        <v>0.83333333333333304</v>
      </c>
      <c r="G569" s="22">
        <v>1200</v>
      </c>
      <c r="H569" s="22" t="s">
        <v>1746</v>
      </c>
      <c r="I569" s="23" t="s">
        <v>1746</v>
      </c>
      <c r="J569" s="23" t="s">
        <v>1746</v>
      </c>
      <c r="K569" s="23" t="s">
        <v>1746</v>
      </c>
      <c r="L569" s="15">
        <v>0</v>
      </c>
      <c r="M569" s="23" t="s">
        <v>1746</v>
      </c>
      <c r="N569" s="23" t="s">
        <v>1746</v>
      </c>
      <c r="O569" s="76" t="s">
        <v>1746</v>
      </c>
      <c r="P569" s="76" t="s">
        <v>1746</v>
      </c>
      <c r="Q569" s="76" t="s">
        <v>1746</v>
      </c>
      <c r="R569" s="15" t="s">
        <v>1746</v>
      </c>
      <c r="S569" s="15">
        <v>1.2</v>
      </c>
      <c r="T569" s="24">
        <v>8.3000000000000007</v>
      </c>
      <c r="U569" s="22">
        <v>1</v>
      </c>
      <c r="V569" s="24">
        <v>1.2</v>
      </c>
      <c r="W569" s="22" t="s">
        <v>1746</v>
      </c>
      <c r="X569" s="24" t="s">
        <v>1746</v>
      </c>
      <c r="Y569" s="15">
        <v>9</v>
      </c>
      <c r="Z569" s="76" t="s">
        <v>1746</v>
      </c>
      <c r="AA569" s="134" t="s">
        <v>3335</v>
      </c>
    </row>
    <row r="570" spans="1:27" x14ac:dyDescent="0.25">
      <c r="A570" s="29">
        <v>569</v>
      </c>
      <c r="B570" s="1" t="s">
        <v>1746</v>
      </c>
      <c r="C570" s="96" t="s">
        <v>2067</v>
      </c>
      <c r="D570" s="91">
        <v>44304</v>
      </c>
      <c r="E570" s="7">
        <v>0.33333333333333298</v>
      </c>
      <c r="F570" s="7">
        <v>0.83333333333333304</v>
      </c>
      <c r="G570" s="22">
        <v>1200</v>
      </c>
      <c r="H570" s="22" t="s">
        <v>1746</v>
      </c>
      <c r="I570" s="23" t="s">
        <v>1746</v>
      </c>
      <c r="J570" s="23" t="s">
        <v>1746</v>
      </c>
      <c r="K570" s="23" t="s">
        <v>1746</v>
      </c>
      <c r="L570" s="15">
        <v>0</v>
      </c>
      <c r="M570" s="23" t="s">
        <v>1746</v>
      </c>
      <c r="N570" s="23" t="s">
        <v>1746</v>
      </c>
      <c r="O570" s="76" t="s">
        <v>1746</v>
      </c>
      <c r="P570" s="76" t="s">
        <v>1746</v>
      </c>
      <c r="Q570" s="76" t="s">
        <v>1746</v>
      </c>
      <c r="R570" s="15" t="s">
        <v>1746</v>
      </c>
      <c r="S570" s="15">
        <v>4.7</v>
      </c>
      <c r="T570" s="24">
        <v>6.7</v>
      </c>
      <c r="U570" s="22">
        <v>1</v>
      </c>
      <c r="V570" s="24">
        <v>4.7</v>
      </c>
      <c r="W570" s="22" t="s">
        <v>1746</v>
      </c>
      <c r="X570" s="24" t="s">
        <v>1746</v>
      </c>
      <c r="Y570" s="15">
        <v>12</v>
      </c>
      <c r="Z570" s="76" t="s">
        <v>1746</v>
      </c>
      <c r="AA570" s="134" t="s">
        <v>3335</v>
      </c>
    </row>
    <row r="571" spans="1:27" x14ac:dyDescent="0.25">
      <c r="A571" s="29">
        <v>570</v>
      </c>
      <c r="B571" s="1" t="s">
        <v>1746</v>
      </c>
      <c r="C571" s="96" t="s">
        <v>27</v>
      </c>
      <c r="D571" s="91">
        <v>44304</v>
      </c>
      <c r="E571" s="7">
        <v>0.33333333333333298</v>
      </c>
      <c r="F571" s="7">
        <v>0.875</v>
      </c>
      <c r="G571" s="22">
        <v>1200</v>
      </c>
      <c r="H571" s="22" t="s">
        <v>1746</v>
      </c>
      <c r="I571" s="23" t="s">
        <v>1746</v>
      </c>
      <c r="J571" s="23" t="s">
        <v>1746</v>
      </c>
      <c r="K571" s="23" t="s">
        <v>1746</v>
      </c>
      <c r="L571" s="15">
        <v>0</v>
      </c>
      <c r="M571" s="23" t="s">
        <v>1746</v>
      </c>
      <c r="N571" s="23" t="s">
        <v>1746</v>
      </c>
      <c r="O571" s="76" t="s">
        <v>1746</v>
      </c>
      <c r="P571" s="76" t="s">
        <v>1746</v>
      </c>
      <c r="Q571" s="76" t="s">
        <v>1746</v>
      </c>
      <c r="R571" s="15" t="s">
        <v>1746</v>
      </c>
      <c r="S571" s="15">
        <v>3.9</v>
      </c>
      <c r="T571" s="24">
        <v>4.9000000000000004</v>
      </c>
      <c r="U571" s="22">
        <v>1</v>
      </c>
      <c r="V571" s="24">
        <v>3.9</v>
      </c>
      <c r="W571" s="22" t="s">
        <v>1746</v>
      </c>
      <c r="X571" s="24" t="s">
        <v>1746</v>
      </c>
      <c r="Y571" s="15">
        <v>13</v>
      </c>
      <c r="Z571" s="76" t="s">
        <v>1746</v>
      </c>
      <c r="AA571" s="134" t="s">
        <v>3299</v>
      </c>
    </row>
    <row r="572" spans="1:27" x14ac:dyDescent="0.25">
      <c r="A572" s="29">
        <v>571</v>
      </c>
      <c r="B572" s="1" t="s">
        <v>1746</v>
      </c>
      <c r="C572" s="1" t="s">
        <v>2155</v>
      </c>
      <c r="D572" s="91">
        <v>44304</v>
      </c>
      <c r="E572" s="7">
        <v>0.34027777777777801</v>
      </c>
      <c r="F572" s="7">
        <v>0.48611111111111099</v>
      </c>
      <c r="G572" s="22">
        <v>1200</v>
      </c>
      <c r="H572" s="22" t="s">
        <v>1746</v>
      </c>
      <c r="I572" s="23" t="s">
        <v>1746</v>
      </c>
      <c r="J572" s="23" t="s">
        <v>1746</v>
      </c>
      <c r="K572" s="23" t="s">
        <v>1746</v>
      </c>
      <c r="L572" s="15">
        <v>2.2999999999999998</v>
      </c>
      <c r="M572" s="23" t="s">
        <v>1746</v>
      </c>
      <c r="N572" s="23" t="s">
        <v>1746</v>
      </c>
      <c r="O572" s="76" t="s">
        <v>1746</v>
      </c>
      <c r="P572" s="76" t="s">
        <v>1746</v>
      </c>
      <c r="Q572" s="76" t="s">
        <v>1746</v>
      </c>
      <c r="R572" s="15" t="s">
        <v>1746</v>
      </c>
      <c r="S572" s="15">
        <v>2.7</v>
      </c>
      <c r="T572" s="24">
        <v>0.5</v>
      </c>
      <c r="U572" s="22">
        <v>1</v>
      </c>
      <c r="V572" s="24">
        <v>0.40000000000000036</v>
      </c>
      <c r="W572" s="22" t="s">
        <v>1746</v>
      </c>
      <c r="X572" s="24" t="s">
        <v>1746</v>
      </c>
      <c r="Y572" s="15">
        <v>3.5</v>
      </c>
      <c r="Z572" s="76" t="s">
        <v>1746</v>
      </c>
      <c r="AA572" s="134" t="s">
        <v>3335</v>
      </c>
    </row>
    <row r="573" spans="1:27" x14ac:dyDescent="0.25">
      <c r="A573" s="29">
        <v>572</v>
      </c>
      <c r="B573" s="1" t="s">
        <v>1746</v>
      </c>
      <c r="C573" s="1" t="s">
        <v>2155</v>
      </c>
      <c r="D573" s="91">
        <v>44304</v>
      </c>
      <c r="E573" s="7">
        <v>0.48611111111111099</v>
      </c>
      <c r="F573" s="7">
        <v>0.88888888888888895</v>
      </c>
      <c r="G573" s="22">
        <v>1200</v>
      </c>
      <c r="H573" s="22" t="s">
        <v>1746</v>
      </c>
      <c r="I573" s="23" t="s">
        <v>1746</v>
      </c>
      <c r="J573" s="23" t="s">
        <v>1746</v>
      </c>
      <c r="K573" s="23" t="s">
        <v>1746</v>
      </c>
      <c r="L573" s="15">
        <v>4.3</v>
      </c>
      <c r="M573" s="23" t="s">
        <v>1746</v>
      </c>
      <c r="N573" s="23" t="s">
        <v>1746</v>
      </c>
      <c r="O573" s="76" t="s">
        <v>1746</v>
      </c>
      <c r="P573" s="76" t="s">
        <v>1746</v>
      </c>
      <c r="Q573" s="76" t="s">
        <v>1746</v>
      </c>
      <c r="R573" s="15" t="s">
        <v>1746</v>
      </c>
      <c r="S573" s="15">
        <v>8.4</v>
      </c>
      <c r="T573" s="24">
        <v>6.7</v>
      </c>
      <c r="U573" s="22">
        <v>1</v>
      </c>
      <c r="V573" s="24">
        <v>4.1000000000000005</v>
      </c>
      <c r="W573" s="22" t="s">
        <v>1746</v>
      </c>
      <c r="X573" s="24" t="s">
        <v>1746</v>
      </c>
      <c r="Y573" s="15">
        <v>9.5</v>
      </c>
      <c r="Z573" s="76" t="s">
        <v>1746</v>
      </c>
      <c r="AA573" s="134" t="s">
        <v>3299</v>
      </c>
    </row>
    <row r="574" spans="1:27" x14ac:dyDescent="0.25">
      <c r="A574" s="29">
        <v>573</v>
      </c>
      <c r="B574" s="1" t="s">
        <v>1746</v>
      </c>
      <c r="C574" s="1" t="s">
        <v>761</v>
      </c>
      <c r="D574" s="91">
        <v>44305</v>
      </c>
      <c r="E574" s="7">
        <v>0.34027777777777801</v>
      </c>
      <c r="F574" s="7">
        <v>0.50694444444444398</v>
      </c>
      <c r="G574" s="22">
        <v>1200</v>
      </c>
      <c r="H574" s="22" t="s">
        <v>1746</v>
      </c>
      <c r="I574" s="23" t="s">
        <v>1746</v>
      </c>
      <c r="J574" s="23" t="s">
        <v>1746</v>
      </c>
      <c r="K574" s="23" t="s">
        <v>1746</v>
      </c>
      <c r="L574" s="15">
        <v>0</v>
      </c>
      <c r="M574" s="23" t="s">
        <v>1746</v>
      </c>
      <c r="N574" s="23" t="s">
        <v>1746</v>
      </c>
      <c r="O574" s="76" t="s">
        <v>1746</v>
      </c>
      <c r="P574" s="76" t="s">
        <v>1746</v>
      </c>
      <c r="Q574" s="76" t="s">
        <v>1746</v>
      </c>
      <c r="R574" s="15" t="s">
        <v>1746</v>
      </c>
      <c r="S574" s="15">
        <v>7.3</v>
      </c>
      <c r="T574" s="24">
        <v>2.2000000000000002</v>
      </c>
      <c r="U574" s="22">
        <v>1</v>
      </c>
      <c r="V574" s="24">
        <v>7.3</v>
      </c>
      <c r="W574" s="22" t="s">
        <v>1746</v>
      </c>
      <c r="X574" s="24" t="s">
        <v>1746</v>
      </c>
      <c r="Y574" s="15">
        <v>4</v>
      </c>
      <c r="Z574" s="76" t="s">
        <v>1746</v>
      </c>
      <c r="AA574" s="134" t="s">
        <v>3299</v>
      </c>
    </row>
    <row r="575" spans="1:27" x14ac:dyDescent="0.25">
      <c r="A575" s="29">
        <v>574</v>
      </c>
      <c r="B575" s="1" t="s">
        <v>1746</v>
      </c>
      <c r="C575" s="1" t="s">
        <v>2495</v>
      </c>
      <c r="D575" s="91">
        <v>44305</v>
      </c>
      <c r="E575" s="7">
        <v>0.50694444444444398</v>
      </c>
      <c r="F575" s="7">
        <v>0.59027777777777801</v>
      </c>
      <c r="G575" s="22">
        <v>1200</v>
      </c>
      <c r="H575" s="22" t="s">
        <v>1746</v>
      </c>
      <c r="I575" s="23" t="s">
        <v>1746</v>
      </c>
      <c r="J575" s="23" t="s">
        <v>1746</v>
      </c>
      <c r="K575" s="23" t="s">
        <v>1746</v>
      </c>
      <c r="L575" s="15">
        <v>1.8</v>
      </c>
      <c r="M575" s="23" t="s">
        <v>1746</v>
      </c>
      <c r="N575" s="23" t="s">
        <v>1746</v>
      </c>
      <c r="O575" s="76" t="s">
        <v>1746</v>
      </c>
      <c r="P575" s="76" t="s">
        <v>1746</v>
      </c>
      <c r="Q575" s="76" t="s">
        <v>1746</v>
      </c>
      <c r="R575" s="15" t="s">
        <v>1746</v>
      </c>
      <c r="S575" s="15">
        <v>2</v>
      </c>
      <c r="T575" s="24">
        <v>0.2</v>
      </c>
      <c r="U575" s="22">
        <v>1</v>
      </c>
      <c r="V575" s="24">
        <v>0.19999999999999996</v>
      </c>
      <c r="W575" s="22" t="s">
        <v>1746</v>
      </c>
      <c r="X575" s="24" t="s">
        <v>1746</v>
      </c>
      <c r="Y575" s="15">
        <v>2</v>
      </c>
      <c r="Z575" s="76" t="s">
        <v>1746</v>
      </c>
      <c r="AA575" s="134" t="s">
        <v>3335</v>
      </c>
    </row>
    <row r="576" spans="1:27" x14ac:dyDescent="0.25">
      <c r="A576" s="29">
        <v>575</v>
      </c>
      <c r="B576" s="1" t="s">
        <v>1746</v>
      </c>
      <c r="C576" s="96" t="s">
        <v>2067</v>
      </c>
      <c r="D576" s="91">
        <v>44305</v>
      </c>
      <c r="E576" s="7">
        <v>0.33333333333333298</v>
      </c>
      <c r="F576" s="7">
        <v>0.83333333333333304</v>
      </c>
      <c r="G576" s="22">
        <v>1200</v>
      </c>
      <c r="H576" s="22" t="s">
        <v>1746</v>
      </c>
      <c r="I576" s="23" t="s">
        <v>1746</v>
      </c>
      <c r="J576" s="23" t="s">
        <v>1746</v>
      </c>
      <c r="K576" s="23" t="s">
        <v>1746</v>
      </c>
      <c r="L576" s="15">
        <v>0</v>
      </c>
      <c r="M576" s="23" t="s">
        <v>1746</v>
      </c>
      <c r="N576" s="23" t="s">
        <v>1746</v>
      </c>
      <c r="O576" s="76" t="s">
        <v>1746</v>
      </c>
      <c r="P576" s="76" t="s">
        <v>1746</v>
      </c>
      <c r="Q576" s="76" t="s">
        <v>1746</v>
      </c>
      <c r="R576" s="15" t="s">
        <v>1746</v>
      </c>
      <c r="S576" s="15">
        <v>0</v>
      </c>
      <c r="T576" s="24">
        <v>7.1</v>
      </c>
      <c r="U576" s="22">
        <v>0</v>
      </c>
      <c r="V576" s="24">
        <v>0</v>
      </c>
      <c r="W576" s="22" t="s">
        <v>1746</v>
      </c>
      <c r="X576" s="24" t="s">
        <v>1746</v>
      </c>
      <c r="Y576" s="15">
        <v>12</v>
      </c>
      <c r="Z576" s="76" t="s">
        <v>1746</v>
      </c>
      <c r="AA576" s="134" t="s">
        <v>3335</v>
      </c>
    </row>
    <row r="577" spans="1:27" x14ac:dyDescent="0.25">
      <c r="A577" s="29">
        <v>576</v>
      </c>
      <c r="B577" s="1" t="s">
        <v>1746</v>
      </c>
      <c r="C577" s="90" t="s">
        <v>70</v>
      </c>
      <c r="D577" s="91">
        <v>44305</v>
      </c>
      <c r="E577" s="7">
        <v>0.33333333333333298</v>
      </c>
      <c r="F577" s="7">
        <v>0.875</v>
      </c>
      <c r="G577" s="22">
        <v>1200</v>
      </c>
      <c r="H577" s="22" t="s">
        <v>1746</v>
      </c>
      <c r="I577" s="23" t="s">
        <v>1746</v>
      </c>
      <c r="J577" s="23" t="s">
        <v>1746</v>
      </c>
      <c r="K577" s="23" t="s">
        <v>1746</v>
      </c>
      <c r="L577" s="15">
        <v>0</v>
      </c>
      <c r="M577" s="23" t="s">
        <v>1746</v>
      </c>
      <c r="N577" s="23" t="s">
        <v>1746</v>
      </c>
      <c r="O577" s="76" t="s">
        <v>1746</v>
      </c>
      <c r="P577" s="76" t="s">
        <v>1746</v>
      </c>
      <c r="Q577" s="76" t="s">
        <v>1746</v>
      </c>
      <c r="R577" s="15" t="s">
        <v>1746</v>
      </c>
      <c r="S577" s="15">
        <v>4.5999999999999996</v>
      </c>
      <c r="T577" s="24">
        <v>4.5</v>
      </c>
      <c r="U577" s="22">
        <v>1</v>
      </c>
      <c r="V577" s="24">
        <v>4.5999999999999996</v>
      </c>
      <c r="W577" s="22" t="s">
        <v>1746</v>
      </c>
      <c r="X577" s="24" t="s">
        <v>1746</v>
      </c>
      <c r="Y577" s="15">
        <v>13</v>
      </c>
      <c r="Z577" s="76" t="s">
        <v>1746</v>
      </c>
      <c r="AA577" s="134" t="s">
        <v>3299</v>
      </c>
    </row>
    <row r="578" spans="1:27" x14ac:dyDescent="0.25">
      <c r="A578" s="29">
        <v>577</v>
      </c>
      <c r="B578" s="1" t="s">
        <v>1746</v>
      </c>
      <c r="C578" s="1" t="s">
        <v>2495</v>
      </c>
      <c r="D578" s="91">
        <v>44305</v>
      </c>
      <c r="E578" s="7">
        <v>0.59027777777777801</v>
      </c>
      <c r="F578" s="7">
        <v>0.92361111111111105</v>
      </c>
      <c r="G578" s="22">
        <v>1200</v>
      </c>
      <c r="H578" s="22" t="s">
        <v>1746</v>
      </c>
      <c r="I578" s="23" t="s">
        <v>1746</v>
      </c>
      <c r="J578" s="23" t="s">
        <v>1746</v>
      </c>
      <c r="K578" s="23" t="s">
        <v>1746</v>
      </c>
      <c r="L578" s="15">
        <v>0</v>
      </c>
      <c r="M578" s="23" t="s">
        <v>1746</v>
      </c>
      <c r="N578" s="23" t="s">
        <v>1746</v>
      </c>
      <c r="O578" s="76" t="s">
        <v>1746</v>
      </c>
      <c r="P578" s="76" t="s">
        <v>1746</v>
      </c>
      <c r="Q578" s="76" t="s">
        <v>1746</v>
      </c>
      <c r="R578" s="15" t="s">
        <v>1746</v>
      </c>
      <c r="S578" s="15">
        <v>0</v>
      </c>
      <c r="T578" s="24">
        <v>3.2</v>
      </c>
      <c r="U578" s="22">
        <v>1</v>
      </c>
      <c r="V578" s="24">
        <v>0</v>
      </c>
      <c r="W578" s="22" t="s">
        <v>1746</v>
      </c>
      <c r="X578" s="24" t="s">
        <v>1746</v>
      </c>
      <c r="Y578" s="15">
        <v>8</v>
      </c>
      <c r="Z578" s="76" t="s">
        <v>1746</v>
      </c>
      <c r="AA578" s="134" t="s">
        <v>3299</v>
      </c>
    </row>
    <row r="579" spans="1:27" x14ac:dyDescent="0.25">
      <c r="A579" s="29">
        <v>578</v>
      </c>
      <c r="B579" s="1" t="s">
        <v>1746</v>
      </c>
      <c r="C579" s="96" t="s">
        <v>2067</v>
      </c>
      <c r="D579" s="91">
        <v>44306</v>
      </c>
      <c r="E579" s="7">
        <v>0.35416666666666702</v>
      </c>
      <c r="F579" s="7">
        <v>0.83333333333333304</v>
      </c>
      <c r="G579" s="22">
        <v>1200</v>
      </c>
      <c r="H579" s="22" t="s">
        <v>1746</v>
      </c>
      <c r="I579" s="23" t="s">
        <v>1746</v>
      </c>
      <c r="J579" s="23" t="s">
        <v>1746</v>
      </c>
      <c r="K579" s="23" t="s">
        <v>1746</v>
      </c>
      <c r="L579" s="15">
        <v>0</v>
      </c>
      <c r="M579" s="23" t="s">
        <v>1746</v>
      </c>
      <c r="N579" s="23" t="s">
        <v>1746</v>
      </c>
      <c r="O579" s="76" t="s">
        <v>1746</v>
      </c>
      <c r="P579" s="76" t="s">
        <v>1746</v>
      </c>
      <c r="Q579" s="76" t="s">
        <v>1746</v>
      </c>
      <c r="R579" s="15" t="s">
        <v>1746</v>
      </c>
      <c r="S579" s="15">
        <v>3.5</v>
      </c>
      <c r="T579" s="24">
        <v>7</v>
      </c>
      <c r="U579" s="22">
        <v>1</v>
      </c>
      <c r="V579" s="24">
        <v>3.5</v>
      </c>
      <c r="W579" s="22" t="s">
        <v>1746</v>
      </c>
      <c r="X579" s="24" t="s">
        <v>1746</v>
      </c>
      <c r="Y579" s="15">
        <v>11.5</v>
      </c>
      <c r="Z579" s="76" t="s">
        <v>1746</v>
      </c>
      <c r="AA579" s="134" t="s">
        <v>3335</v>
      </c>
    </row>
    <row r="580" spans="1:27" x14ac:dyDescent="0.25">
      <c r="A580" s="29">
        <v>579</v>
      </c>
      <c r="B580" s="1" t="s">
        <v>1746</v>
      </c>
      <c r="C580" s="1" t="s">
        <v>2495</v>
      </c>
      <c r="D580" s="91">
        <v>44306</v>
      </c>
      <c r="E580" s="7">
        <v>0.375</v>
      </c>
      <c r="F580" s="7">
        <v>0.875</v>
      </c>
      <c r="G580" s="22">
        <v>1200</v>
      </c>
      <c r="H580" s="22" t="s">
        <v>1746</v>
      </c>
      <c r="I580" s="23" t="s">
        <v>1746</v>
      </c>
      <c r="J580" s="23" t="s">
        <v>1746</v>
      </c>
      <c r="K580" s="23" t="s">
        <v>1746</v>
      </c>
      <c r="L580" s="15">
        <v>0</v>
      </c>
      <c r="M580" s="23" t="s">
        <v>1746</v>
      </c>
      <c r="N580" s="23" t="s">
        <v>1746</v>
      </c>
      <c r="O580" s="76" t="s">
        <v>1746</v>
      </c>
      <c r="P580" s="76" t="s">
        <v>1746</v>
      </c>
      <c r="Q580" s="76" t="s">
        <v>1746</v>
      </c>
      <c r="R580" s="15" t="s">
        <v>1746</v>
      </c>
      <c r="S580" s="15">
        <v>9.3000000000000007</v>
      </c>
      <c r="T580" s="24">
        <v>6</v>
      </c>
      <c r="U580" s="22">
        <v>3</v>
      </c>
      <c r="V580" s="24">
        <v>27.900000000000002</v>
      </c>
      <c r="W580" s="22" t="s">
        <v>1746</v>
      </c>
      <c r="X580" s="24" t="s">
        <v>1746</v>
      </c>
      <c r="Y580" s="15">
        <v>12</v>
      </c>
      <c r="Z580" s="76" t="s">
        <v>1746</v>
      </c>
      <c r="AA580" s="134" t="s">
        <v>3299</v>
      </c>
    </row>
    <row r="581" spans="1:27" x14ac:dyDescent="0.25">
      <c r="A581" s="29">
        <v>580</v>
      </c>
      <c r="B581" s="1" t="s">
        <v>1746</v>
      </c>
      <c r="C581" s="96" t="s">
        <v>27</v>
      </c>
      <c r="D581" s="91">
        <v>44306</v>
      </c>
      <c r="E581" s="7">
        <v>0.33333333333333298</v>
      </c>
      <c r="F581" s="7">
        <v>0.875</v>
      </c>
      <c r="G581" s="22">
        <v>1200</v>
      </c>
      <c r="H581" s="22" t="s">
        <v>1746</v>
      </c>
      <c r="I581" s="23" t="s">
        <v>1746</v>
      </c>
      <c r="J581" s="23" t="s">
        <v>1746</v>
      </c>
      <c r="K581" s="23" t="s">
        <v>1746</v>
      </c>
      <c r="L581" s="15">
        <v>0</v>
      </c>
      <c r="M581" s="23" t="s">
        <v>1746</v>
      </c>
      <c r="N581" s="23" t="s">
        <v>1746</v>
      </c>
      <c r="O581" s="76" t="s">
        <v>1746</v>
      </c>
      <c r="P581" s="76" t="s">
        <v>1746</v>
      </c>
      <c r="Q581" s="76" t="s">
        <v>1746</v>
      </c>
      <c r="R581" s="15" t="s">
        <v>1746</v>
      </c>
      <c r="S581" s="15">
        <v>3.7</v>
      </c>
      <c r="T581" s="24">
        <v>2.1</v>
      </c>
      <c r="U581" s="22">
        <v>2</v>
      </c>
      <c r="V581" s="24">
        <v>7.4</v>
      </c>
      <c r="W581" s="22" t="s">
        <v>1746</v>
      </c>
      <c r="X581" s="24" t="s">
        <v>1746</v>
      </c>
      <c r="Y581" s="15">
        <v>13</v>
      </c>
      <c r="Z581" s="76" t="s">
        <v>1746</v>
      </c>
      <c r="AA581" s="134" t="s">
        <v>3299</v>
      </c>
    </row>
    <row r="582" spans="1:27" x14ac:dyDescent="0.25">
      <c r="A582" s="29">
        <v>581</v>
      </c>
      <c r="B582" s="1" t="s">
        <v>1746</v>
      </c>
      <c r="C582" s="96" t="s">
        <v>2067</v>
      </c>
      <c r="D582" s="91">
        <v>44307</v>
      </c>
      <c r="E582" s="7">
        <v>0.58333333333333304</v>
      </c>
      <c r="F582" s="7">
        <v>0.83333333333333304</v>
      </c>
      <c r="G582" s="22">
        <v>1200</v>
      </c>
      <c r="H582" s="22" t="s">
        <v>1746</v>
      </c>
      <c r="I582" s="23" t="s">
        <v>1746</v>
      </c>
      <c r="J582" s="23" t="s">
        <v>1746</v>
      </c>
      <c r="K582" s="23" t="s">
        <v>1746</v>
      </c>
      <c r="L582" s="15">
        <v>0</v>
      </c>
      <c r="M582" s="23" t="s">
        <v>1746</v>
      </c>
      <c r="N582" s="23" t="s">
        <v>1746</v>
      </c>
      <c r="O582" s="76" t="s">
        <v>1746</v>
      </c>
      <c r="P582" s="76" t="s">
        <v>1746</v>
      </c>
      <c r="Q582" s="76" t="s">
        <v>1746</v>
      </c>
      <c r="R582" s="15" t="s">
        <v>1746</v>
      </c>
      <c r="S582" s="15">
        <v>12</v>
      </c>
      <c r="T582" s="24">
        <v>3</v>
      </c>
      <c r="U582" s="22">
        <v>1</v>
      </c>
      <c r="V582" s="24">
        <v>12</v>
      </c>
      <c r="W582" s="22" t="s">
        <v>1746</v>
      </c>
      <c r="X582" s="24" t="s">
        <v>1746</v>
      </c>
      <c r="Y582" s="15">
        <v>6</v>
      </c>
      <c r="Z582" s="76" t="s">
        <v>1746</v>
      </c>
      <c r="AA582" s="134" t="s">
        <v>3335</v>
      </c>
    </row>
    <row r="583" spans="1:27" x14ac:dyDescent="0.25">
      <c r="A583" s="29">
        <v>582</v>
      </c>
      <c r="B583" s="1" t="s">
        <v>1746</v>
      </c>
      <c r="C583" s="1" t="s">
        <v>761</v>
      </c>
      <c r="D583" s="91">
        <v>44307</v>
      </c>
      <c r="E583" s="7">
        <v>0.33333333333333298</v>
      </c>
      <c r="F583" s="7">
        <v>0.875</v>
      </c>
      <c r="G583" s="22">
        <v>1200</v>
      </c>
      <c r="H583" s="22" t="s">
        <v>1746</v>
      </c>
      <c r="I583" s="23" t="s">
        <v>1746</v>
      </c>
      <c r="J583" s="23" t="s">
        <v>1746</v>
      </c>
      <c r="K583" s="23" t="s">
        <v>1746</v>
      </c>
      <c r="L583" s="15">
        <v>0</v>
      </c>
      <c r="M583" s="23" t="s">
        <v>1746</v>
      </c>
      <c r="N583" s="23" t="s">
        <v>1746</v>
      </c>
      <c r="O583" s="76" t="s">
        <v>1746</v>
      </c>
      <c r="P583" s="76" t="s">
        <v>1746</v>
      </c>
      <c r="Q583" s="76" t="s">
        <v>1746</v>
      </c>
      <c r="R583" s="15" t="s">
        <v>1746</v>
      </c>
      <c r="S583" s="15">
        <v>5.4</v>
      </c>
      <c r="T583" s="24">
        <v>9.5</v>
      </c>
      <c r="U583" s="22">
        <v>1</v>
      </c>
      <c r="V583" s="24">
        <v>5.4</v>
      </c>
      <c r="W583" s="22" t="s">
        <v>1746</v>
      </c>
      <c r="X583" s="24" t="s">
        <v>1746</v>
      </c>
      <c r="Y583" s="15">
        <v>13</v>
      </c>
      <c r="Z583" s="76" t="s">
        <v>1746</v>
      </c>
      <c r="AA583" s="134" t="s">
        <v>3299</v>
      </c>
    </row>
    <row r="584" spans="1:27" x14ac:dyDescent="0.25">
      <c r="A584" s="29">
        <v>583</v>
      </c>
      <c r="B584" s="1" t="s">
        <v>1746</v>
      </c>
      <c r="C584" s="90" t="s">
        <v>70</v>
      </c>
      <c r="D584" s="91">
        <v>44307</v>
      </c>
      <c r="E584" s="7">
        <v>0.33333333333333298</v>
      </c>
      <c r="F584" s="7">
        <v>0.875</v>
      </c>
      <c r="G584" s="22">
        <v>1200</v>
      </c>
      <c r="H584" s="22" t="s">
        <v>1746</v>
      </c>
      <c r="I584" s="23" t="s">
        <v>1746</v>
      </c>
      <c r="J584" s="23" t="s">
        <v>1746</v>
      </c>
      <c r="K584" s="23" t="s">
        <v>1746</v>
      </c>
      <c r="L584" s="15">
        <v>0</v>
      </c>
      <c r="M584" s="23" t="s">
        <v>1746</v>
      </c>
      <c r="N584" s="23" t="s">
        <v>1746</v>
      </c>
      <c r="O584" s="76" t="s">
        <v>1746</v>
      </c>
      <c r="P584" s="76" t="s">
        <v>1746</v>
      </c>
      <c r="Q584" s="76" t="s">
        <v>1746</v>
      </c>
      <c r="R584" s="15" t="s">
        <v>1746</v>
      </c>
      <c r="S584" s="15">
        <v>4.5</v>
      </c>
      <c r="T584" s="24">
        <v>4.7</v>
      </c>
      <c r="U584" s="22">
        <v>1</v>
      </c>
      <c r="V584" s="24">
        <v>4.5</v>
      </c>
      <c r="W584" s="22" t="s">
        <v>1746</v>
      </c>
      <c r="X584" s="24" t="s">
        <v>1746</v>
      </c>
      <c r="Y584" s="15">
        <v>13</v>
      </c>
      <c r="Z584" s="76" t="s">
        <v>1746</v>
      </c>
      <c r="AA584" s="134" t="s">
        <v>3299</v>
      </c>
    </row>
    <row r="585" spans="1:27" x14ac:dyDescent="0.25">
      <c r="A585" s="29">
        <v>584</v>
      </c>
      <c r="B585" s="1" t="s">
        <v>1746</v>
      </c>
      <c r="C585" s="96" t="s">
        <v>2067</v>
      </c>
      <c r="D585" s="91">
        <v>44308</v>
      </c>
      <c r="E585" s="7">
        <v>0.625</v>
      </c>
      <c r="F585" s="7">
        <v>0.83333333333333304</v>
      </c>
      <c r="G585" s="22">
        <v>1200</v>
      </c>
      <c r="H585" s="22" t="s">
        <v>1746</v>
      </c>
      <c r="I585" s="23" t="s">
        <v>1746</v>
      </c>
      <c r="J585" s="23" t="s">
        <v>1746</v>
      </c>
      <c r="K585" s="23" t="s">
        <v>1746</v>
      </c>
      <c r="L585" s="15">
        <v>0</v>
      </c>
      <c r="M585" s="23" t="s">
        <v>1746</v>
      </c>
      <c r="N585" s="23" t="s">
        <v>1746</v>
      </c>
      <c r="O585" s="76" t="s">
        <v>1746</v>
      </c>
      <c r="P585" s="76" t="s">
        <v>1746</v>
      </c>
      <c r="Q585" s="76" t="s">
        <v>1746</v>
      </c>
      <c r="R585" s="15" t="s">
        <v>1746</v>
      </c>
      <c r="S585" s="15">
        <v>0</v>
      </c>
      <c r="T585" s="24">
        <v>5</v>
      </c>
      <c r="U585" s="22">
        <v>0</v>
      </c>
      <c r="V585" s="24">
        <v>0</v>
      </c>
      <c r="W585" s="22" t="s">
        <v>1746</v>
      </c>
      <c r="X585" s="24" t="s">
        <v>1746</v>
      </c>
      <c r="Y585" s="15">
        <v>5</v>
      </c>
      <c r="Z585" s="76" t="s">
        <v>1746</v>
      </c>
      <c r="AA585" s="134" t="s">
        <v>3335</v>
      </c>
    </row>
    <row r="586" spans="1:27" x14ac:dyDescent="0.25">
      <c r="A586" s="29">
        <v>585</v>
      </c>
      <c r="B586" s="1" t="s">
        <v>1746</v>
      </c>
      <c r="C586" s="90" t="s">
        <v>3322</v>
      </c>
      <c r="D586" s="91">
        <v>44308</v>
      </c>
      <c r="E586" s="7">
        <v>0.33333333333333298</v>
      </c>
      <c r="F586" s="7">
        <v>0.875</v>
      </c>
      <c r="G586" s="22">
        <v>1200</v>
      </c>
      <c r="H586" s="22" t="s">
        <v>1746</v>
      </c>
      <c r="I586" s="23" t="s">
        <v>1746</v>
      </c>
      <c r="J586" s="23" t="s">
        <v>1746</v>
      </c>
      <c r="K586" s="23" t="s">
        <v>1746</v>
      </c>
      <c r="L586" s="15">
        <v>0</v>
      </c>
      <c r="M586" s="23" t="s">
        <v>1746</v>
      </c>
      <c r="N586" s="23" t="s">
        <v>1746</v>
      </c>
      <c r="O586" s="76" t="s">
        <v>1746</v>
      </c>
      <c r="P586" s="76" t="s">
        <v>1746</v>
      </c>
      <c r="Q586" s="76" t="s">
        <v>1746</v>
      </c>
      <c r="R586" s="15" t="s">
        <v>1746</v>
      </c>
      <c r="S586" s="15">
        <v>2.7</v>
      </c>
      <c r="T586" s="24">
        <v>4.8</v>
      </c>
      <c r="U586" s="22">
        <v>3</v>
      </c>
      <c r="V586" s="24">
        <v>8.1000000000000014</v>
      </c>
      <c r="W586" s="22" t="s">
        <v>1746</v>
      </c>
      <c r="X586" s="24" t="s">
        <v>1746</v>
      </c>
      <c r="Y586" s="15">
        <v>13</v>
      </c>
      <c r="Z586" s="76" t="s">
        <v>1746</v>
      </c>
      <c r="AA586" s="134" t="s">
        <v>3299</v>
      </c>
    </row>
    <row r="587" spans="1:27" x14ac:dyDescent="0.25">
      <c r="A587" s="29">
        <v>586</v>
      </c>
      <c r="B587" s="1" t="s">
        <v>1746</v>
      </c>
      <c r="C587" s="1" t="s">
        <v>761</v>
      </c>
      <c r="D587" s="91">
        <v>44308</v>
      </c>
      <c r="E587" s="7">
        <v>0.33680555555555602</v>
      </c>
      <c r="F587" s="7">
        <v>0.87847222222222199</v>
      </c>
      <c r="G587" s="22">
        <v>1200</v>
      </c>
      <c r="H587" s="22" t="s">
        <v>1746</v>
      </c>
      <c r="I587" s="23" t="s">
        <v>1746</v>
      </c>
      <c r="J587" s="23" t="s">
        <v>1746</v>
      </c>
      <c r="K587" s="23" t="s">
        <v>1746</v>
      </c>
      <c r="L587" s="15">
        <v>0</v>
      </c>
      <c r="M587" s="23" t="s">
        <v>1746</v>
      </c>
      <c r="N587" s="23" t="s">
        <v>1746</v>
      </c>
      <c r="O587" s="76" t="s">
        <v>1746</v>
      </c>
      <c r="P587" s="76" t="s">
        <v>1746</v>
      </c>
      <c r="Q587" s="76" t="s">
        <v>1746</v>
      </c>
      <c r="R587" s="15" t="s">
        <v>1746</v>
      </c>
      <c r="S587" s="15">
        <v>1.6</v>
      </c>
      <c r="T587" s="24">
        <v>0</v>
      </c>
      <c r="U587" s="22">
        <v>1</v>
      </c>
      <c r="V587" s="24">
        <v>1.6</v>
      </c>
      <c r="W587" s="22" t="s">
        <v>1746</v>
      </c>
      <c r="X587" s="24" t="s">
        <v>1746</v>
      </c>
      <c r="Y587" s="15">
        <v>13</v>
      </c>
      <c r="Z587" s="76" t="s">
        <v>1746</v>
      </c>
      <c r="AA587" s="134" t="s">
        <v>3299</v>
      </c>
    </row>
    <row r="588" spans="1:27" x14ac:dyDescent="0.25">
      <c r="A588" s="29">
        <v>587</v>
      </c>
      <c r="B588" s="1" t="s">
        <v>1746</v>
      </c>
      <c r="C588" s="96" t="s">
        <v>2067</v>
      </c>
      <c r="D588" s="91">
        <v>44309</v>
      </c>
      <c r="E588" s="7">
        <v>0.33333333333333298</v>
      </c>
      <c r="F588" s="7">
        <v>0.83333333333333304</v>
      </c>
      <c r="G588" s="22">
        <v>1200</v>
      </c>
      <c r="H588" s="22" t="s">
        <v>1746</v>
      </c>
      <c r="I588" s="23" t="s">
        <v>1746</v>
      </c>
      <c r="J588" s="23" t="s">
        <v>1746</v>
      </c>
      <c r="K588" s="23" t="s">
        <v>1746</v>
      </c>
      <c r="L588" s="15">
        <v>0</v>
      </c>
      <c r="M588" s="23" t="s">
        <v>1746</v>
      </c>
      <c r="N588" s="23" t="s">
        <v>1746</v>
      </c>
      <c r="O588" s="76" t="s">
        <v>1746</v>
      </c>
      <c r="P588" s="76" t="s">
        <v>1746</v>
      </c>
      <c r="Q588" s="76" t="s">
        <v>1746</v>
      </c>
      <c r="R588" s="15" t="s">
        <v>1746</v>
      </c>
      <c r="S588" s="15">
        <v>2.8</v>
      </c>
      <c r="T588" s="24">
        <v>10</v>
      </c>
      <c r="U588" s="22">
        <v>1</v>
      </c>
      <c r="V588" s="24">
        <v>2.8</v>
      </c>
      <c r="W588" s="22" t="s">
        <v>1746</v>
      </c>
      <c r="X588" s="24" t="s">
        <v>1746</v>
      </c>
      <c r="Y588" s="15">
        <v>12</v>
      </c>
      <c r="Z588" s="76" t="s">
        <v>1746</v>
      </c>
      <c r="AA588" s="134" t="s">
        <v>3335</v>
      </c>
    </row>
    <row r="589" spans="1:27" x14ac:dyDescent="0.25">
      <c r="A589" s="29">
        <v>588</v>
      </c>
      <c r="B589" s="1" t="s">
        <v>1746</v>
      </c>
      <c r="C589" s="1" t="s">
        <v>761</v>
      </c>
      <c r="D589" s="91">
        <v>44309</v>
      </c>
      <c r="E589" s="7">
        <v>0.33333333333333298</v>
      </c>
      <c r="F589" s="7">
        <v>0.875</v>
      </c>
      <c r="G589" s="22">
        <v>1200</v>
      </c>
      <c r="H589" s="22" t="s">
        <v>1746</v>
      </c>
      <c r="I589" s="23" t="s">
        <v>1746</v>
      </c>
      <c r="J589" s="23" t="s">
        <v>1746</v>
      </c>
      <c r="K589" s="23" t="s">
        <v>1746</v>
      </c>
      <c r="L589" s="15">
        <v>0</v>
      </c>
      <c r="M589" s="23" t="s">
        <v>1746</v>
      </c>
      <c r="N589" s="23" t="s">
        <v>1746</v>
      </c>
      <c r="O589" s="76" t="s">
        <v>1746</v>
      </c>
      <c r="P589" s="76" t="s">
        <v>1746</v>
      </c>
      <c r="Q589" s="76" t="s">
        <v>1746</v>
      </c>
      <c r="R589" s="15" t="s">
        <v>1746</v>
      </c>
      <c r="S589" s="15">
        <v>5.9</v>
      </c>
      <c r="T589" s="24">
        <v>9.1999999999999993</v>
      </c>
      <c r="U589" s="22">
        <v>1</v>
      </c>
      <c r="V589" s="24">
        <v>5.9</v>
      </c>
      <c r="W589" s="22" t="s">
        <v>1746</v>
      </c>
      <c r="X589" s="24" t="s">
        <v>1746</v>
      </c>
      <c r="Y589" s="15">
        <v>13</v>
      </c>
      <c r="Z589" s="76" t="s">
        <v>1746</v>
      </c>
      <c r="AA589" s="134" t="s">
        <v>3299</v>
      </c>
    </row>
    <row r="590" spans="1:27" x14ac:dyDescent="0.25">
      <c r="A590" s="29">
        <v>589</v>
      </c>
      <c r="B590" s="1" t="s">
        <v>1746</v>
      </c>
      <c r="C590" s="96" t="s">
        <v>27</v>
      </c>
      <c r="D590" s="91">
        <v>44309</v>
      </c>
      <c r="E590" s="7">
        <v>0.33333333333333298</v>
      </c>
      <c r="F590" s="7">
        <v>0.875</v>
      </c>
      <c r="G590" s="22">
        <v>1200</v>
      </c>
      <c r="H590" s="22" t="s">
        <v>1746</v>
      </c>
      <c r="I590" s="23" t="s">
        <v>1746</v>
      </c>
      <c r="J590" s="23" t="s">
        <v>1746</v>
      </c>
      <c r="K590" s="23" t="s">
        <v>1746</v>
      </c>
      <c r="L590" s="15">
        <v>0</v>
      </c>
      <c r="M590" s="23" t="s">
        <v>1746</v>
      </c>
      <c r="N590" s="23" t="s">
        <v>1746</v>
      </c>
      <c r="O590" s="76" t="s">
        <v>1746</v>
      </c>
      <c r="P590" s="76" t="s">
        <v>1746</v>
      </c>
      <c r="Q590" s="76" t="s">
        <v>1746</v>
      </c>
      <c r="R590" s="15" t="s">
        <v>1746</v>
      </c>
      <c r="S590" s="15">
        <v>4.4000000000000004</v>
      </c>
      <c r="T590" s="24">
        <v>3.1</v>
      </c>
      <c r="U590" s="22">
        <v>2</v>
      </c>
      <c r="V590" s="24">
        <v>8.8000000000000007</v>
      </c>
      <c r="W590" s="22" t="s">
        <v>1746</v>
      </c>
      <c r="X590" s="24" t="s">
        <v>1746</v>
      </c>
      <c r="Y590" s="15">
        <v>13</v>
      </c>
      <c r="Z590" s="76" t="s">
        <v>1746</v>
      </c>
      <c r="AA590" s="134" t="s">
        <v>3299</v>
      </c>
    </row>
    <row r="591" spans="1:27" x14ac:dyDescent="0.25">
      <c r="A591" s="29">
        <v>590</v>
      </c>
      <c r="B591" s="1" t="s">
        <v>1746</v>
      </c>
      <c r="C591" s="96" t="s">
        <v>2071</v>
      </c>
      <c r="D591" s="91">
        <v>44310</v>
      </c>
      <c r="E591" s="7">
        <v>0.33333333333333298</v>
      </c>
      <c r="F591" s="7">
        <v>0.83333333333333304</v>
      </c>
      <c r="G591" s="22">
        <v>1200</v>
      </c>
      <c r="H591" s="22" t="s">
        <v>1746</v>
      </c>
      <c r="I591" s="23" t="s">
        <v>1746</v>
      </c>
      <c r="J591" s="23" t="s">
        <v>1746</v>
      </c>
      <c r="K591" s="23" t="s">
        <v>1746</v>
      </c>
      <c r="L591" s="15">
        <v>0</v>
      </c>
      <c r="M591" s="23" t="s">
        <v>1746</v>
      </c>
      <c r="N591" s="23" t="s">
        <v>1746</v>
      </c>
      <c r="O591" s="76" t="s">
        <v>1746</v>
      </c>
      <c r="P591" s="76" t="s">
        <v>1746</v>
      </c>
      <c r="Q591" s="76" t="s">
        <v>1746</v>
      </c>
      <c r="R591" s="15" t="s">
        <v>1746</v>
      </c>
      <c r="S591" s="15">
        <v>1.8</v>
      </c>
      <c r="T591" s="24">
        <v>73</v>
      </c>
      <c r="U591" s="22">
        <v>1</v>
      </c>
      <c r="V591" s="24">
        <v>1.8</v>
      </c>
      <c r="W591" s="22" t="s">
        <v>1746</v>
      </c>
      <c r="X591" s="24" t="s">
        <v>1746</v>
      </c>
      <c r="Y591" s="15">
        <v>12</v>
      </c>
      <c r="Z591" s="76" t="s">
        <v>1746</v>
      </c>
      <c r="AA591" s="134" t="s">
        <v>3335</v>
      </c>
    </row>
    <row r="592" spans="1:27" x14ac:dyDescent="0.25">
      <c r="A592" s="29">
        <v>591</v>
      </c>
      <c r="B592" s="1" t="s">
        <v>1746</v>
      </c>
      <c r="C592" s="1" t="s">
        <v>761</v>
      </c>
      <c r="D592" s="91">
        <v>44310</v>
      </c>
      <c r="E592" s="7">
        <v>0.33333333333333298</v>
      </c>
      <c r="F592" s="7">
        <v>0.875</v>
      </c>
      <c r="G592" s="22">
        <v>1200</v>
      </c>
      <c r="H592" s="22" t="s">
        <v>1746</v>
      </c>
      <c r="I592" s="23" t="s">
        <v>1746</v>
      </c>
      <c r="J592" s="23" t="s">
        <v>1746</v>
      </c>
      <c r="K592" s="23" t="s">
        <v>1746</v>
      </c>
      <c r="L592" s="15">
        <v>3.9</v>
      </c>
      <c r="M592" s="23" t="s">
        <v>1746</v>
      </c>
      <c r="N592" s="23" t="s">
        <v>1746</v>
      </c>
      <c r="O592" s="76" t="s">
        <v>1746</v>
      </c>
      <c r="P592" s="76" t="s">
        <v>1746</v>
      </c>
      <c r="Q592" s="76" t="s">
        <v>1746</v>
      </c>
      <c r="R592" s="15" t="s">
        <v>1746</v>
      </c>
      <c r="S592" s="15">
        <v>4.9000000000000004</v>
      </c>
      <c r="T592" s="24">
        <v>13.2</v>
      </c>
      <c r="U592" s="22">
        <v>1</v>
      </c>
      <c r="V592" s="24">
        <v>1.0000000000000004</v>
      </c>
      <c r="W592" s="22" t="s">
        <v>1746</v>
      </c>
      <c r="X592" s="24" t="s">
        <v>1746</v>
      </c>
      <c r="Y592" s="15">
        <v>13</v>
      </c>
      <c r="Z592" s="76" t="s">
        <v>1746</v>
      </c>
      <c r="AA592" s="134" t="s">
        <v>3299</v>
      </c>
    </row>
    <row r="593" spans="1:27" x14ac:dyDescent="0.25">
      <c r="A593" s="29">
        <v>592</v>
      </c>
      <c r="B593" s="1" t="s">
        <v>1746</v>
      </c>
      <c r="C593" s="90" t="s">
        <v>70</v>
      </c>
      <c r="D593" s="91">
        <v>44310</v>
      </c>
      <c r="E593" s="7">
        <v>0.33333333333333298</v>
      </c>
      <c r="F593" s="7">
        <v>0.875</v>
      </c>
      <c r="G593" s="22">
        <v>1200</v>
      </c>
      <c r="H593" s="22" t="s">
        <v>1746</v>
      </c>
      <c r="I593" s="23" t="s">
        <v>1746</v>
      </c>
      <c r="J593" s="23" t="s">
        <v>1746</v>
      </c>
      <c r="K593" s="23" t="s">
        <v>1746</v>
      </c>
      <c r="L593" s="15">
        <v>0</v>
      </c>
      <c r="M593" s="23" t="s">
        <v>1746</v>
      </c>
      <c r="N593" s="23" t="s">
        <v>1746</v>
      </c>
      <c r="O593" s="76" t="s">
        <v>1746</v>
      </c>
      <c r="P593" s="76" t="s">
        <v>1746</v>
      </c>
      <c r="Q593" s="76" t="s">
        <v>1746</v>
      </c>
      <c r="R593" s="15" t="s">
        <v>1746</v>
      </c>
      <c r="S593" s="15">
        <v>4.5999999999999996</v>
      </c>
      <c r="T593" s="24">
        <v>3.5</v>
      </c>
      <c r="U593" s="22">
        <v>2</v>
      </c>
      <c r="V593" s="24">
        <v>9.1999999999999993</v>
      </c>
      <c r="W593" s="22" t="s">
        <v>1746</v>
      </c>
      <c r="X593" s="24" t="s">
        <v>1746</v>
      </c>
      <c r="Y593" s="15">
        <v>13</v>
      </c>
      <c r="Z593" s="76" t="s">
        <v>1746</v>
      </c>
      <c r="AA593" s="134" t="s">
        <v>3299</v>
      </c>
    </row>
    <row r="594" spans="1:27" x14ac:dyDescent="0.25">
      <c r="A594" s="29">
        <v>593</v>
      </c>
      <c r="B594" s="1" t="s">
        <v>1746</v>
      </c>
      <c r="C594" s="96" t="s">
        <v>2071</v>
      </c>
      <c r="D594" s="91">
        <v>44311</v>
      </c>
      <c r="E594" s="7">
        <v>0.33333333333333298</v>
      </c>
      <c r="F594" s="7">
        <v>0.83333333333333304</v>
      </c>
      <c r="G594" s="22">
        <v>1200</v>
      </c>
      <c r="H594" s="22" t="s">
        <v>1746</v>
      </c>
      <c r="I594" s="23" t="s">
        <v>1746</v>
      </c>
      <c r="J594" s="23" t="s">
        <v>1746</v>
      </c>
      <c r="K594" s="23" t="s">
        <v>1746</v>
      </c>
      <c r="L594" s="15">
        <v>0</v>
      </c>
      <c r="M594" s="23" t="s">
        <v>1746</v>
      </c>
      <c r="N594" s="23" t="s">
        <v>1746</v>
      </c>
      <c r="O594" s="76" t="s">
        <v>1746</v>
      </c>
      <c r="P594" s="76" t="s">
        <v>1746</v>
      </c>
      <c r="Q594" s="76" t="s">
        <v>1746</v>
      </c>
      <c r="R594" s="15" t="s">
        <v>1746</v>
      </c>
      <c r="S594" s="15">
        <v>3.2</v>
      </c>
      <c r="T594" s="24">
        <v>79</v>
      </c>
      <c r="U594" s="22">
        <v>1</v>
      </c>
      <c r="V594" s="24">
        <v>3.2</v>
      </c>
      <c r="W594" s="22" t="s">
        <v>1746</v>
      </c>
      <c r="X594" s="24" t="s">
        <v>1746</v>
      </c>
      <c r="Y594" s="15">
        <v>12</v>
      </c>
      <c r="Z594" s="76" t="s">
        <v>1746</v>
      </c>
      <c r="AA594" s="134" t="s">
        <v>3335</v>
      </c>
    </row>
    <row r="595" spans="1:27" x14ac:dyDescent="0.25">
      <c r="A595" s="29">
        <v>594</v>
      </c>
      <c r="B595" s="1" t="s">
        <v>1746</v>
      </c>
      <c r="C595" s="1" t="s">
        <v>761</v>
      </c>
      <c r="D595" s="91">
        <v>44311</v>
      </c>
      <c r="E595" s="7">
        <v>0.33333333333333298</v>
      </c>
      <c r="F595" s="7">
        <v>0.875</v>
      </c>
      <c r="G595" s="22">
        <v>1200</v>
      </c>
      <c r="H595" s="22" t="s">
        <v>1746</v>
      </c>
      <c r="I595" s="23" t="s">
        <v>1746</v>
      </c>
      <c r="J595" s="23" t="s">
        <v>1746</v>
      </c>
      <c r="K595" s="23" t="s">
        <v>1746</v>
      </c>
      <c r="L595" s="15">
        <v>0</v>
      </c>
      <c r="M595" s="23" t="s">
        <v>1746</v>
      </c>
      <c r="N595" s="23" t="s">
        <v>1746</v>
      </c>
      <c r="O595" s="76" t="s">
        <v>1746</v>
      </c>
      <c r="P595" s="76" t="s">
        <v>1746</v>
      </c>
      <c r="Q595" s="76" t="s">
        <v>1746</v>
      </c>
      <c r="R595" s="15" t="s">
        <v>1746</v>
      </c>
      <c r="S595" s="15">
        <v>1.5</v>
      </c>
      <c r="T595" s="24">
        <v>0</v>
      </c>
      <c r="U595" s="22">
        <v>1</v>
      </c>
      <c r="V595" s="24">
        <v>1.5</v>
      </c>
      <c r="W595" s="22" t="s">
        <v>1746</v>
      </c>
      <c r="X595" s="24" t="s">
        <v>1746</v>
      </c>
      <c r="Y595" s="15">
        <v>13</v>
      </c>
      <c r="Z595" s="76" t="s">
        <v>1746</v>
      </c>
      <c r="AA595" s="134" t="s">
        <v>3299</v>
      </c>
    </row>
    <row r="596" spans="1:27" x14ac:dyDescent="0.25">
      <c r="A596" s="29">
        <v>595</v>
      </c>
      <c r="B596" s="1" t="s">
        <v>1746</v>
      </c>
      <c r="C596" s="90" t="s">
        <v>27</v>
      </c>
      <c r="D596" s="91">
        <v>44311</v>
      </c>
      <c r="E596" s="7">
        <v>0.33333333333333298</v>
      </c>
      <c r="F596" s="7">
        <v>0.875</v>
      </c>
      <c r="G596" s="22">
        <v>1200</v>
      </c>
      <c r="H596" s="22" t="s">
        <v>1746</v>
      </c>
      <c r="I596" s="23" t="s">
        <v>1746</v>
      </c>
      <c r="J596" s="23" t="s">
        <v>1746</v>
      </c>
      <c r="K596" s="23" t="s">
        <v>1746</v>
      </c>
      <c r="L596" s="15">
        <v>0</v>
      </c>
      <c r="M596" s="23" t="s">
        <v>1746</v>
      </c>
      <c r="N596" s="23" t="s">
        <v>1746</v>
      </c>
      <c r="O596" s="76" t="s">
        <v>1746</v>
      </c>
      <c r="P596" s="76" t="s">
        <v>1746</v>
      </c>
      <c r="Q596" s="76" t="s">
        <v>1746</v>
      </c>
      <c r="R596" s="15" t="s">
        <v>1746</v>
      </c>
      <c r="S596" s="15">
        <v>4.2</v>
      </c>
      <c r="T596" s="24">
        <v>4.0999999999999996</v>
      </c>
      <c r="U596" s="22">
        <v>2</v>
      </c>
      <c r="V596" s="24">
        <v>8.4</v>
      </c>
      <c r="W596" s="22" t="s">
        <v>1746</v>
      </c>
      <c r="X596" s="24" t="s">
        <v>1746</v>
      </c>
      <c r="Y596" s="15">
        <v>13</v>
      </c>
      <c r="Z596" s="76" t="s">
        <v>1746</v>
      </c>
      <c r="AA596" s="134" t="s">
        <v>3299</v>
      </c>
    </row>
    <row r="597" spans="1:27" x14ac:dyDescent="0.25">
      <c r="A597" s="29">
        <v>596</v>
      </c>
      <c r="B597" s="1" t="s">
        <v>1746</v>
      </c>
      <c r="C597" s="96" t="s">
        <v>2677</v>
      </c>
      <c r="D597" s="91">
        <v>44312</v>
      </c>
      <c r="E597" s="7">
        <v>0.33333333333333298</v>
      </c>
      <c r="F597" s="7">
        <v>0.83333333333333304</v>
      </c>
      <c r="G597" s="22">
        <v>1200</v>
      </c>
      <c r="H597" s="22" t="s">
        <v>1746</v>
      </c>
      <c r="I597" s="23" t="s">
        <v>1746</v>
      </c>
      <c r="J597" s="23" t="s">
        <v>1746</v>
      </c>
      <c r="K597" s="23" t="s">
        <v>1746</v>
      </c>
      <c r="L597" s="15">
        <v>0</v>
      </c>
      <c r="M597" s="23" t="s">
        <v>1746</v>
      </c>
      <c r="N597" s="23" t="s">
        <v>1746</v>
      </c>
      <c r="O597" s="76" t="s">
        <v>1746</v>
      </c>
      <c r="P597" s="76" t="s">
        <v>1746</v>
      </c>
      <c r="Q597" s="76" t="s">
        <v>1746</v>
      </c>
      <c r="R597" s="15" t="s">
        <v>1746</v>
      </c>
      <c r="S597" s="15">
        <v>3.5</v>
      </c>
      <c r="T597" s="24">
        <v>138</v>
      </c>
      <c r="U597" s="22">
        <v>1</v>
      </c>
      <c r="V597" s="24">
        <v>3.5</v>
      </c>
      <c r="W597" s="22" t="s">
        <v>1746</v>
      </c>
      <c r="X597" s="24" t="s">
        <v>1746</v>
      </c>
      <c r="Y597" s="15">
        <v>12</v>
      </c>
      <c r="Z597" s="76" t="s">
        <v>1746</v>
      </c>
      <c r="AA597" s="134" t="s">
        <v>3335</v>
      </c>
    </row>
    <row r="598" spans="1:27" x14ac:dyDescent="0.25">
      <c r="A598" s="29">
        <v>597</v>
      </c>
      <c r="B598" s="1" t="s">
        <v>1746</v>
      </c>
      <c r="C598" s="90" t="s">
        <v>70</v>
      </c>
      <c r="D598" s="91">
        <v>44312</v>
      </c>
      <c r="E598" s="7">
        <v>0.33333333333333298</v>
      </c>
      <c r="F598" s="7">
        <v>0.625</v>
      </c>
      <c r="G598" s="22">
        <v>1200</v>
      </c>
      <c r="H598" s="22" t="s">
        <v>1746</v>
      </c>
      <c r="I598" s="23" t="s">
        <v>1746</v>
      </c>
      <c r="J598" s="23" t="s">
        <v>1746</v>
      </c>
      <c r="K598" s="23" t="s">
        <v>1746</v>
      </c>
      <c r="L598" s="15">
        <v>0</v>
      </c>
      <c r="M598" s="23" t="s">
        <v>1746</v>
      </c>
      <c r="N598" s="23" t="s">
        <v>1746</v>
      </c>
      <c r="O598" s="76" t="s">
        <v>1746</v>
      </c>
      <c r="P598" s="76" t="s">
        <v>1746</v>
      </c>
      <c r="Q598" s="76" t="s">
        <v>1746</v>
      </c>
      <c r="R598" s="15" t="s">
        <v>1746</v>
      </c>
      <c r="S598" s="15">
        <v>5.3</v>
      </c>
      <c r="T598" s="24">
        <v>0.8</v>
      </c>
      <c r="U598" s="22">
        <v>2</v>
      </c>
      <c r="V598" s="24">
        <v>10.6</v>
      </c>
      <c r="W598" s="22" t="s">
        <v>1746</v>
      </c>
      <c r="X598" s="24" t="s">
        <v>1746</v>
      </c>
      <c r="Y598" s="15">
        <v>4</v>
      </c>
      <c r="Z598" s="76" t="s">
        <v>1746</v>
      </c>
      <c r="AA598" s="134" t="s">
        <v>3361</v>
      </c>
    </row>
    <row r="599" spans="1:27" x14ac:dyDescent="0.25">
      <c r="A599" s="29">
        <v>598</v>
      </c>
      <c r="B599" s="1" t="s">
        <v>1746</v>
      </c>
      <c r="C599" s="90" t="s">
        <v>3322</v>
      </c>
      <c r="D599" s="91">
        <v>44312</v>
      </c>
      <c r="E599" s="7">
        <v>0.625</v>
      </c>
      <c r="F599" s="7">
        <v>0.875</v>
      </c>
      <c r="G599" s="22">
        <v>1200</v>
      </c>
      <c r="H599" s="22" t="s">
        <v>1746</v>
      </c>
      <c r="I599" s="23" t="s">
        <v>1746</v>
      </c>
      <c r="J599" s="23" t="s">
        <v>1746</v>
      </c>
      <c r="K599" s="23" t="s">
        <v>1746</v>
      </c>
      <c r="L599" s="15">
        <v>0</v>
      </c>
      <c r="M599" s="23" t="s">
        <v>1746</v>
      </c>
      <c r="N599" s="23" t="s">
        <v>1746</v>
      </c>
      <c r="O599" s="76" t="s">
        <v>1746</v>
      </c>
      <c r="P599" s="76" t="s">
        <v>1746</v>
      </c>
      <c r="Q599" s="76" t="s">
        <v>1746</v>
      </c>
      <c r="R599" s="15" t="s">
        <v>1746</v>
      </c>
      <c r="S599" s="15">
        <v>2.2999999999999998</v>
      </c>
      <c r="T599" s="24">
        <v>4.7</v>
      </c>
      <c r="U599" s="22">
        <v>3</v>
      </c>
      <c r="V599" s="24">
        <v>6.8999999999999995</v>
      </c>
      <c r="W599" s="22" t="s">
        <v>1746</v>
      </c>
      <c r="X599" s="24" t="s">
        <v>1746</v>
      </c>
      <c r="Y599" s="15">
        <v>6</v>
      </c>
      <c r="Z599" s="76" t="s">
        <v>1746</v>
      </c>
      <c r="AA599" s="134" t="s">
        <v>3299</v>
      </c>
    </row>
    <row r="600" spans="1:27" x14ac:dyDescent="0.25">
      <c r="A600" s="29">
        <v>599</v>
      </c>
      <c r="B600" s="1" t="s">
        <v>1746</v>
      </c>
      <c r="C600" s="1" t="s">
        <v>761</v>
      </c>
      <c r="D600" s="91">
        <v>44312</v>
      </c>
      <c r="E600" s="7">
        <v>0.33333333333333298</v>
      </c>
      <c r="F600" s="7">
        <v>0.875</v>
      </c>
      <c r="G600" s="22">
        <v>1200</v>
      </c>
      <c r="H600" s="22" t="s">
        <v>1746</v>
      </c>
      <c r="I600" s="23" t="s">
        <v>1746</v>
      </c>
      <c r="J600" s="23" t="s">
        <v>1746</v>
      </c>
      <c r="K600" s="23" t="s">
        <v>1746</v>
      </c>
      <c r="L600" s="15">
        <v>0.8</v>
      </c>
      <c r="M600" s="23" t="s">
        <v>1746</v>
      </c>
      <c r="N600" s="23" t="s">
        <v>1746</v>
      </c>
      <c r="O600" s="76" t="s">
        <v>1746</v>
      </c>
      <c r="P600" s="76" t="s">
        <v>1746</v>
      </c>
      <c r="Q600" s="76" t="s">
        <v>1746</v>
      </c>
      <c r="R600" s="15" t="s">
        <v>1746</v>
      </c>
      <c r="S600" s="15">
        <v>6.2</v>
      </c>
      <c r="T600" s="24">
        <v>7.2</v>
      </c>
      <c r="U600" s="22">
        <v>1</v>
      </c>
      <c r="V600" s="24">
        <v>5.4</v>
      </c>
      <c r="W600" s="22" t="s">
        <v>1746</v>
      </c>
      <c r="X600" s="24" t="s">
        <v>1746</v>
      </c>
      <c r="Y600" s="15">
        <v>13</v>
      </c>
      <c r="Z600" s="76" t="s">
        <v>1746</v>
      </c>
      <c r="AA600" s="134" t="s">
        <v>3299</v>
      </c>
    </row>
    <row r="601" spans="1:27" x14ac:dyDescent="0.25">
      <c r="A601" s="29">
        <v>600</v>
      </c>
      <c r="B601" s="1" t="s">
        <v>1746</v>
      </c>
      <c r="C601" s="96" t="s">
        <v>2677</v>
      </c>
      <c r="D601" s="91">
        <v>44313</v>
      </c>
      <c r="E601" s="7">
        <v>0.33333333333333298</v>
      </c>
      <c r="F601" s="7">
        <v>0.83333333333333304</v>
      </c>
      <c r="G601" s="22">
        <v>1200</v>
      </c>
      <c r="H601" s="22" t="s">
        <v>1746</v>
      </c>
      <c r="I601" s="23" t="s">
        <v>1746</v>
      </c>
      <c r="J601" s="23" t="s">
        <v>1746</v>
      </c>
      <c r="K601" s="23" t="s">
        <v>1746</v>
      </c>
      <c r="L601" s="15">
        <v>0</v>
      </c>
      <c r="M601" s="23" t="s">
        <v>1746</v>
      </c>
      <c r="N601" s="23" t="s">
        <v>1746</v>
      </c>
      <c r="O601" s="76" t="s">
        <v>1746</v>
      </c>
      <c r="P601" s="76" t="s">
        <v>1746</v>
      </c>
      <c r="Q601" s="76" t="s">
        <v>1746</v>
      </c>
      <c r="R601" s="15" t="s">
        <v>1746</v>
      </c>
      <c r="S601" s="15">
        <v>2.4</v>
      </c>
      <c r="T601" s="24">
        <v>78</v>
      </c>
      <c r="U601" s="22">
        <v>1</v>
      </c>
      <c r="V601" s="24">
        <v>2.4</v>
      </c>
      <c r="W601" s="22" t="s">
        <v>1746</v>
      </c>
      <c r="X601" s="24" t="s">
        <v>1746</v>
      </c>
      <c r="Y601" s="15">
        <v>12</v>
      </c>
      <c r="Z601" s="76" t="s">
        <v>1746</v>
      </c>
      <c r="AA601" s="134" t="s">
        <v>3335</v>
      </c>
    </row>
    <row r="602" spans="1:27" x14ac:dyDescent="0.25">
      <c r="A602" s="29">
        <v>601</v>
      </c>
      <c r="B602" s="1" t="s">
        <v>1746</v>
      </c>
      <c r="C602" s="90" t="s">
        <v>27</v>
      </c>
      <c r="D602" s="91">
        <v>44313</v>
      </c>
      <c r="E602" s="7">
        <v>0.33333333333333298</v>
      </c>
      <c r="F602" s="7">
        <v>0.875</v>
      </c>
      <c r="G602" s="22">
        <v>1200</v>
      </c>
      <c r="H602" s="22" t="s">
        <v>1746</v>
      </c>
      <c r="I602" s="23" t="s">
        <v>1746</v>
      </c>
      <c r="J602" s="23" t="s">
        <v>1746</v>
      </c>
      <c r="K602" s="23" t="s">
        <v>1746</v>
      </c>
      <c r="L602" s="15">
        <v>0</v>
      </c>
      <c r="M602" s="23" t="s">
        <v>1746</v>
      </c>
      <c r="N602" s="23" t="s">
        <v>1746</v>
      </c>
      <c r="O602" s="76" t="s">
        <v>1746</v>
      </c>
      <c r="P602" s="76" t="s">
        <v>1746</v>
      </c>
      <c r="Q602" s="76" t="s">
        <v>1746</v>
      </c>
      <c r="R602" s="15" t="s">
        <v>1746</v>
      </c>
      <c r="S602" s="15">
        <v>4</v>
      </c>
      <c r="T602" s="24">
        <v>2.7</v>
      </c>
      <c r="U602" s="22">
        <v>2</v>
      </c>
      <c r="V602" s="24">
        <v>8</v>
      </c>
      <c r="W602" s="22" t="s">
        <v>1746</v>
      </c>
      <c r="X602" s="24" t="s">
        <v>1746</v>
      </c>
      <c r="Y602" s="15">
        <v>13</v>
      </c>
      <c r="Z602" s="76" t="s">
        <v>1746</v>
      </c>
      <c r="AA602" s="134" t="s">
        <v>3299</v>
      </c>
    </row>
    <row r="603" spans="1:27" x14ac:dyDescent="0.25">
      <c r="A603" s="29">
        <v>602</v>
      </c>
      <c r="B603" s="1" t="s">
        <v>1746</v>
      </c>
      <c r="C603" s="96" t="s">
        <v>2071</v>
      </c>
      <c r="D603" s="91">
        <v>44314</v>
      </c>
      <c r="E603" s="7">
        <v>0.36458333333333298</v>
      </c>
      <c r="F603" s="7">
        <v>0.82291666666666696</v>
      </c>
      <c r="G603" s="22">
        <v>1200</v>
      </c>
      <c r="H603" s="22" t="s">
        <v>1746</v>
      </c>
      <c r="I603" s="23" t="s">
        <v>1746</v>
      </c>
      <c r="J603" s="23" t="s">
        <v>1746</v>
      </c>
      <c r="K603" s="23" t="s">
        <v>1746</v>
      </c>
      <c r="L603" s="15">
        <v>0</v>
      </c>
      <c r="M603" s="23" t="s">
        <v>1746</v>
      </c>
      <c r="N603" s="23" t="s">
        <v>1746</v>
      </c>
      <c r="O603" s="76" t="s">
        <v>1746</v>
      </c>
      <c r="P603" s="76" t="s">
        <v>1746</v>
      </c>
      <c r="Q603" s="76" t="s">
        <v>1746</v>
      </c>
      <c r="R603" s="15" t="s">
        <v>1746</v>
      </c>
      <c r="S603" s="15">
        <v>1.1000000000000001</v>
      </c>
      <c r="T603" s="24">
        <v>41</v>
      </c>
      <c r="U603" s="22">
        <v>1</v>
      </c>
      <c r="V603" s="24">
        <v>1.1000000000000001</v>
      </c>
      <c r="W603" s="22" t="s">
        <v>1746</v>
      </c>
      <c r="X603" s="24" t="s">
        <v>1746</v>
      </c>
      <c r="Y603" s="15">
        <v>11</v>
      </c>
      <c r="Z603" s="76" t="s">
        <v>1746</v>
      </c>
      <c r="AA603" s="134" t="s">
        <v>3335</v>
      </c>
    </row>
    <row r="604" spans="1:27" x14ac:dyDescent="0.25">
      <c r="A604" s="29">
        <v>603</v>
      </c>
      <c r="B604" s="1" t="s">
        <v>1746</v>
      </c>
      <c r="C604" s="90" t="s">
        <v>70</v>
      </c>
      <c r="D604" s="91">
        <v>44314</v>
      </c>
      <c r="E604" s="7">
        <v>0.36111111111111099</v>
      </c>
      <c r="F604" s="7">
        <v>0.86111111111111105</v>
      </c>
      <c r="G604" s="22">
        <v>1200</v>
      </c>
      <c r="H604" s="22" t="s">
        <v>1746</v>
      </c>
      <c r="I604" s="23" t="s">
        <v>1746</v>
      </c>
      <c r="J604" s="23" t="s">
        <v>1746</v>
      </c>
      <c r="K604" s="23" t="s">
        <v>1746</v>
      </c>
      <c r="L604" s="15">
        <v>0</v>
      </c>
      <c r="M604" s="23" t="s">
        <v>1746</v>
      </c>
      <c r="N604" s="23" t="s">
        <v>1746</v>
      </c>
      <c r="O604" s="76" t="s">
        <v>1746</v>
      </c>
      <c r="P604" s="76" t="s">
        <v>1746</v>
      </c>
      <c r="Q604" s="76" t="s">
        <v>1746</v>
      </c>
      <c r="R604" s="15" t="s">
        <v>1746</v>
      </c>
      <c r="S604" s="15">
        <v>4.9000000000000004</v>
      </c>
      <c r="T604" s="24">
        <v>3.4</v>
      </c>
      <c r="U604" s="22">
        <v>2</v>
      </c>
      <c r="V604" s="24">
        <v>9.8000000000000007</v>
      </c>
      <c r="W604" s="22" t="s">
        <v>1746</v>
      </c>
      <c r="X604" s="24" t="s">
        <v>1746</v>
      </c>
      <c r="Y604" s="15">
        <v>12</v>
      </c>
      <c r="Z604" s="76" t="s">
        <v>1746</v>
      </c>
      <c r="AA604" s="134" t="s">
        <v>3299</v>
      </c>
    </row>
    <row r="605" spans="1:27" x14ac:dyDescent="0.25">
      <c r="A605" s="29">
        <v>604</v>
      </c>
      <c r="B605" s="1" t="s">
        <v>1746</v>
      </c>
      <c r="C605" s="96" t="s">
        <v>2071</v>
      </c>
      <c r="D605" s="91">
        <v>44315</v>
      </c>
      <c r="E605" s="7">
        <v>0.41666666666666702</v>
      </c>
      <c r="F605" s="7">
        <v>0.83333333333333304</v>
      </c>
      <c r="G605" s="22">
        <v>1200</v>
      </c>
      <c r="H605" s="22" t="s">
        <v>1746</v>
      </c>
      <c r="I605" s="23" t="s">
        <v>1746</v>
      </c>
      <c r="J605" s="23" t="s">
        <v>1746</v>
      </c>
      <c r="K605" s="23" t="s">
        <v>1746</v>
      </c>
      <c r="L605" s="15">
        <v>0</v>
      </c>
      <c r="M605" s="23" t="s">
        <v>1746</v>
      </c>
      <c r="N605" s="23" t="s">
        <v>1746</v>
      </c>
      <c r="O605" s="76" t="s">
        <v>1746</v>
      </c>
      <c r="P605" s="76" t="s">
        <v>1746</v>
      </c>
      <c r="Q605" s="76" t="s">
        <v>1746</v>
      </c>
      <c r="R605" s="15" t="s">
        <v>1746</v>
      </c>
      <c r="S605" s="15">
        <v>2.6</v>
      </c>
      <c r="T605" s="24">
        <v>39</v>
      </c>
      <c r="U605" s="22">
        <v>1</v>
      </c>
      <c r="V605" s="24">
        <v>2.6</v>
      </c>
      <c r="W605" s="22" t="s">
        <v>1746</v>
      </c>
      <c r="X605" s="24" t="s">
        <v>1746</v>
      </c>
      <c r="Y605" s="15">
        <v>10</v>
      </c>
      <c r="Z605" s="76" t="s">
        <v>1746</v>
      </c>
      <c r="AA605" s="134" t="s">
        <v>3335</v>
      </c>
    </row>
    <row r="606" spans="1:27" x14ac:dyDescent="0.25">
      <c r="A606" s="29">
        <v>605</v>
      </c>
      <c r="B606" s="1" t="s">
        <v>1746</v>
      </c>
      <c r="C606" s="90" t="s">
        <v>27</v>
      </c>
      <c r="D606" s="91">
        <v>44315</v>
      </c>
      <c r="E606" s="7">
        <v>0.33333333333333298</v>
      </c>
      <c r="F606" s="7">
        <v>0.875</v>
      </c>
      <c r="G606" s="22">
        <v>1200</v>
      </c>
      <c r="H606" s="22" t="s">
        <v>1746</v>
      </c>
      <c r="I606" s="23" t="s">
        <v>1746</v>
      </c>
      <c r="J606" s="23" t="s">
        <v>1746</v>
      </c>
      <c r="K606" s="23" t="s">
        <v>1746</v>
      </c>
      <c r="L606" s="15">
        <v>0</v>
      </c>
      <c r="M606" s="23" t="s">
        <v>1746</v>
      </c>
      <c r="N606" s="23" t="s">
        <v>1746</v>
      </c>
      <c r="O606" s="76" t="s">
        <v>1746</v>
      </c>
      <c r="P606" s="76" t="s">
        <v>1746</v>
      </c>
      <c r="Q606" s="76" t="s">
        <v>1746</v>
      </c>
      <c r="R606" s="15" t="s">
        <v>1746</v>
      </c>
      <c r="S606" s="15">
        <v>4.0999999999999996</v>
      </c>
      <c r="T606" s="24">
        <v>4.4000000000000004</v>
      </c>
      <c r="U606" s="22">
        <v>2</v>
      </c>
      <c r="V606" s="24">
        <v>8.1999999999999993</v>
      </c>
      <c r="W606" s="22" t="s">
        <v>1746</v>
      </c>
      <c r="X606" s="24" t="s">
        <v>1746</v>
      </c>
      <c r="Y606" s="15">
        <v>13</v>
      </c>
      <c r="Z606" s="76" t="s">
        <v>1746</v>
      </c>
      <c r="AA606" s="134" t="s">
        <v>3299</v>
      </c>
    </row>
    <row r="607" spans="1:27" x14ac:dyDescent="0.25">
      <c r="A607" s="29">
        <v>606</v>
      </c>
      <c r="B607" s="1" t="s">
        <v>1746</v>
      </c>
      <c r="C607" s="96" t="s">
        <v>2071</v>
      </c>
      <c r="D607" s="91">
        <v>44316</v>
      </c>
      <c r="E607" s="7">
        <v>0.34722222222222199</v>
      </c>
      <c r="F607" s="7">
        <v>0.63888888888888895</v>
      </c>
      <c r="G607" s="22">
        <v>1200</v>
      </c>
      <c r="H607" s="22" t="s">
        <v>1746</v>
      </c>
      <c r="I607" s="23" t="s">
        <v>1746</v>
      </c>
      <c r="J607" s="23" t="s">
        <v>1746</v>
      </c>
      <c r="K607" s="23" t="s">
        <v>1746</v>
      </c>
      <c r="L607" s="15">
        <v>0</v>
      </c>
      <c r="M607" s="23" t="s">
        <v>1746</v>
      </c>
      <c r="N607" s="23" t="s">
        <v>1746</v>
      </c>
      <c r="O607" s="76" t="s">
        <v>1746</v>
      </c>
      <c r="P607" s="76" t="s">
        <v>1746</v>
      </c>
      <c r="Q607" s="76" t="s">
        <v>1746</v>
      </c>
      <c r="R607" s="15" t="s">
        <v>1746</v>
      </c>
      <c r="S607" s="15">
        <v>0.9</v>
      </c>
      <c r="T607" s="24">
        <v>25</v>
      </c>
      <c r="U607" s="22">
        <v>1</v>
      </c>
      <c r="V607" s="24">
        <v>0.9</v>
      </c>
      <c r="W607" s="22" t="s">
        <v>1746</v>
      </c>
      <c r="X607" s="24" t="s">
        <v>1746</v>
      </c>
      <c r="Y607" s="15">
        <v>7</v>
      </c>
      <c r="Z607" s="76" t="s">
        <v>1746</v>
      </c>
      <c r="AA607" s="134" t="s">
        <v>3335</v>
      </c>
    </row>
    <row r="608" spans="1:27" x14ac:dyDescent="0.25">
      <c r="A608" s="29">
        <v>607</v>
      </c>
      <c r="B608" s="1" t="s">
        <v>1746</v>
      </c>
      <c r="C608" s="1" t="s">
        <v>70</v>
      </c>
      <c r="D608" s="91">
        <v>44316</v>
      </c>
      <c r="E608" s="7">
        <v>0.33333333333333298</v>
      </c>
      <c r="F608" s="7">
        <v>0.875</v>
      </c>
      <c r="G608" s="22">
        <v>1200</v>
      </c>
      <c r="H608" s="22" t="s">
        <v>1746</v>
      </c>
      <c r="I608" s="23" t="s">
        <v>1746</v>
      </c>
      <c r="J608" s="23" t="s">
        <v>1746</v>
      </c>
      <c r="K608" s="23" t="s">
        <v>1746</v>
      </c>
      <c r="L608" s="15">
        <v>0</v>
      </c>
      <c r="M608" s="23" t="s">
        <v>1746</v>
      </c>
      <c r="N608" s="23" t="s">
        <v>1746</v>
      </c>
      <c r="O608" s="76" t="s">
        <v>1746</v>
      </c>
      <c r="P608" s="76" t="s">
        <v>1746</v>
      </c>
      <c r="Q608" s="76" t="s">
        <v>1746</v>
      </c>
      <c r="R608" s="15" t="s">
        <v>1746</v>
      </c>
      <c r="S608" s="15">
        <v>4.5999999999999996</v>
      </c>
      <c r="T608" s="24">
        <v>3.6</v>
      </c>
      <c r="U608" s="22">
        <v>2</v>
      </c>
      <c r="V608" s="24">
        <v>9.1999999999999993</v>
      </c>
      <c r="W608" s="22" t="s">
        <v>1746</v>
      </c>
      <c r="X608" s="24" t="s">
        <v>1746</v>
      </c>
      <c r="Y608" s="15">
        <v>13</v>
      </c>
      <c r="Z608" s="76" t="s">
        <v>1746</v>
      </c>
      <c r="AA608" s="134" t="s">
        <v>3299</v>
      </c>
    </row>
    <row r="609" spans="1:27" x14ac:dyDescent="0.25">
      <c r="A609" s="29">
        <v>608</v>
      </c>
      <c r="B609" s="1" t="s">
        <v>1746</v>
      </c>
      <c r="C609" s="1" t="s">
        <v>27</v>
      </c>
      <c r="D609" s="91">
        <v>44317</v>
      </c>
      <c r="E609" s="7">
        <v>0.33333333333333298</v>
      </c>
      <c r="F609" s="7">
        <v>0.875</v>
      </c>
      <c r="G609" s="22">
        <v>1200</v>
      </c>
      <c r="H609" s="22" t="s">
        <v>1746</v>
      </c>
      <c r="I609" s="23" t="s">
        <v>1746</v>
      </c>
      <c r="J609" s="23" t="s">
        <v>1746</v>
      </c>
      <c r="K609" s="23" t="s">
        <v>1746</v>
      </c>
      <c r="L609" s="15">
        <v>0</v>
      </c>
      <c r="M609" s="23" t="s">
        <v>1746</v>
      </c>
      <c r="N609" s="23" t="s">
        <v>1746</v>
      </c>
      <c r="O609" s="76" t="s">
        <v>1746</v>
      </c>
      <c r="P609" s="76" t="s">
        <v>1746</v>
      </c>
      <c r="Q609" s="76" t="s">
        <v>1746</v>
      </c>
      <c r="R609" s="15" t="s">
        <v>1746</v>
      </c>
      <c r="S609" s="15">
        <v>3.8</v>
      </c>
      <c r="T609" s="24">
        <v>3.2</v>
      </c>
      <c r="U609" s="22">
        <v>1</v>
      </c>
      <c r="V609" s="24">
        <v>3.8</v>
      </c>
      <c r="W609" s="22" t="s">
        <v>1746</v>
      </c>
      <c r="X609" s="24" t="s">
        <v>1746</v>
      </c>
      <c r="Y609" s="15">
        <v>13</v>
      </c>
      <c r="Z609" s="76" t="s">
        <v>1746</v>
      </c>
      <c r="AA609" s="134" t="s">
        <v>3299</v>
      </c>
    </row>
    <row r="610" spans="1:27" x14ac:dyDescent="0.25">
      <c r="A610" s="29">
        <v>609</v>
      </c>
      <c r="B610" s="1" t="s">
        <v>1746</v>
      </c>
      <c r="C610" s="96" t="s">
        <v>2071</v>
      </c>
      <c r="D610" s="91">
        <v>44318</v>
      </c>
      <c r="E610" s="7">
        <v>0.33333333333333298</v>
      </c>
      <c r="F610" s="7">
        <v>0.83333333333333304</v>
      </c>
      <c r="G610" s="22">
        <v>1200</v>
      </c>
      <c r="H610" s="22" t="s">
        <v>1746</v>
      </c>
      <c r="I610" s="23" t="s">
        <v>1746</v>
      </c>
      <c r="J610" s="23" t="s">
        <v>1746</v>
      </c>
      <c r="K610" s="23" t="s">
        <v>1746</v>
      </c>
      <c r="L610" s="15">
        <v>0</v>
      </c>
      <c r="M610" s="23" t="s">
        <v>1746</v>
      </c>
      <c r="N610" s="23" t="s">
        <v>1746</v>
      </c>
      <c r="O610" s="76" t="s">
        <v>1746</v>
      </c>
      <c r="P610" s="76" t="s">
        <v>1746</v>
      </c>
      <c r="Q610" s="76" t="s">
        <v>1746</v>
      </c>
      <c r="R610" s="15" t="s">
        <v>1746</v>
      </c>
      <c r="S610" s="15">
        <v>2.2000000000000002</v>
      </c>
      <c r="T610" s="24">
        <v>48</v>
      </c>
      <c r="U610" s="22">
        <v>2</v>
      </c>
      <c r="V610" s="24">
        <v>4.4000000000000004</v>
      </c>
      <c r="W610" s="22" t="s">
        <v>1746</v>
      </c>
      <c r="X610" s="24" t="s">
        <v>1746</v>
      </c>
      <c r="Y610" s="15">
        <v>12</v>
      </c>
      <c r="Z610" s="76" t="s">
        <v>1746</v>
      </c>
      <c r="AA610" s="134" t="s">
        <v>3335</v>
      </c>
    </row>
    <row r="611" spans="1:27" x14ac:dyDescent="0.25">
      <c r="A611" s="29">
        <v>610</v>
      </c>
      <c r="B611" s="1" t="s">
        <v>1746</v>
      </c>
      <c r="C611" s="1" t="s">
        <v>70</v>
      </c>
      <c r="D611" s="91">
        <v>44318</v>
      </c>
      <c r="E611" s="7">
        <v>0.33333333333333298</v>
      </c>
      <c r="F611" s="7">
        <v>0.875</v>
      </c>
      <c r="G611" s="22">
        <v>1200</v>
      </c>
      <c r="H611" s="22" t="s">
        <v>1746</v>
      </c>
      <c r="I611" s="23" t="s">
        <v>1746</v>
      </c>
      <c r="J611" s="23" t="s">
        <v>1746</v>
      </c>
      <c r="K611" s="23" t="s">
        <v>1746</v>
      </c>
      <c r="L611" s="15">
        <v>0</v>
      </c>
      <c r="M611" s="23" t="s">
        <v>1746</v>
      </c>
      <c r="N611" s="23" t="s">
        <v>1746</v>
      </c>
      <c r="O611" s="76" t="s">
        <v>1746</v>
      </c>
      <c r="P611" s="76" t="s">
        <v>1746</v>
      </c>
      <c r="Q611" s="76" t="s">
        <v>1746</v>
      </c>
      <c r="R611" s="15" t="s">
        <v>1746</v>
      </c>
      <c r="S611" s="15">
        <v>4.5</v>
      </c>
      <c r="T611" s="24">
        <v>3.6</v>
      </c>
      <c r="U611" s="22">
        <v>2</v>
      </c>
      <c r="V611" s="24">
        <v>9</v>
      </c>
      <c r="W611" s="22" t="s">
        <v>1746</v>
      </c>
      <c r="X611" s="24" t="s">
        <v>1746</v>
      </c>
      <c r="Y611" s="15">
        <v>13</v>
      </c>
      <c r="Z611" s="76" t="s">
        <v>1746</v>
      </c>
      <c r="AA611" s="134" t="s">
        <v>3299</v>
      </c>
    </row>
    <row r="612" spans="1:27" x14ac:dyDescent="0.25">
      <c r="A612" s="29">
        <v>611</v>
      </c>
      <c r="B612" s="1" t="s">
        <v>1746</v>
      </c>
      <c r="C612" s="96" t="s">
        <v>2071</v>
      </c>
      <c r="D612" s="91">
        <v>44319</v>
      </c>
      <c r="E612" s="7">
        <v>0.34375</v>
      </c>
      <c r="F612" s="7">
        <v>0.84375</v>
      </c>
      <c r="G612" s="22">
        <v>1200</v>
      </c>
      <c r="H612" s="22" t="s">
        <v>1746</v>
      </c>
      <c r="I612" s="23" t="s">
        <v>1746</v>
      </c>
      <c r="J612" s="23" t="s">
        <v>1746</v>
      </c>
      <c r="K612" s="23" t="s">
        <v>1746</v>
      </c>
      <c r="L612" s="15">
        <v>0</v>
      </c>
      <c r="M612" s="23" t="s">
        <v>1746</v>
      </c>
      <c r="N612" s="23" t="s">
        <v>1746</v>
      </c>
      <c r="O612" s="76" t="s">
        <v>1746</v>
      </c>
      <c r="P612" s="76" t="s">
        <v>1746</v>
      </c>
      <c r="Q612" s="76" t="s">
        <v>1746</v>
      </c>
      <c r="R612" s="15" t="s">
        <v>1746</v>
      </c>
      <c r="S612" s="15">
        <v>1.1000000000000001</v>
      </c>
      <c r="T612" s="24">
        <v>34</v>
      </c>
      <c r="U612" s="22">
        <v>1</v>
      </c>
      <c r="V612" s="24">
        <v>1.1000000000000001</v>
      </c>
      <c r="W612" s="22" t="s">
        <v>1746</v>
      </c>
      <c r="X612" s="24" t="s">
        <v>1746</v>
      </c>
      <c r="Y612" s="15">
        <v>12</v>
      </c>
      <c r="Z612" s="76" t="s">
        <v>1746</v>
      </c>
      <c r="AA612" s="134" t="s">
        <v>3335</v>
      </c>
    </row>
    <row r="613" spans="1:27" x14ac:dyDescent="0.25">
      <c r="A613" s="29">
        <v>612</v>
      </c>
      <c r="B613" s="1" t="s">
        <v>1746</v>
      </c>
      <c r="C613" s="1" t="s">
        <v>761</v>
      </c>
      <c r="D613" s="91">
        <v>44319</v>
      </c>
      <c r="E613" s="7">
        <v>0.41666666666666702</v>
      </c>
      <c r="F613" s="7">
        <v>0.875</v>
      </c>
      <c r="G613" s="22">
        <v>1200</v>
      </c>
      <c r="H613" s="22" t="s">
        <v>1746</v>
      </c>
      <c r="I613" s="23" t="s">
        <v>1746</v>
      </c>
      <c r="J613" s="23" t="s">
        <v>1746</v>
      </c>
      <c r="K613" s="23" t="s">
        <v>1746</v>
      </c>
      <c r="L613" s="15">
        <v>0.8</v>
      </c>
      <c r="M613" s="23" t="s">
        <v>1746</v>
      </c>
      <c r="N613" s="23" t="s">
        <v>1746</v>
      </c>
      <c r="O613" s="76" t="s">
        <v>1746</v>
      </c>
      <c r="P613" s="76" t="s">
        <v>1746</v>
      </c>
      <c r="Q613" s="76" t="s">
        <v>1746</v>
      </c>
      <c r="R613" s="15" t="s">
        <v>1746</v>
      </c>
      <c r="S613" s="15">
        <v>1.47</v>
      </c>
      <c r="T613" s="24">
        <v>0</v>
      </c>
      <c r="U613" s="22">
        <v>1</v>
      </c>
      <c r="V613" s="24">
        <v>0.66999999999999993</v>
      </c>
      <c r="W613" s="22" t="s">
        <v>1746</v>
      </c>
      <c r="X613" s="24" t="s">
        <v>1746</v>
      </c>
      <c r="Y613" s="15">
        <v>11</v>
      </c>
      <c r="Z613" s="76" t="s">
        <v>1746</v>
      </c>
      <c r="AA613" s="134" t="s">
        <v>3299</v>
      </c>
    </row>
    <row r="614" spans="1:27" x14ac:dyDescent="0.25">
      <c r="A614" s="29">
        <v>613</v>
      </c>
      <c r="B614" s="1" t="s">
        <v>1746</v>
      </c>
      <c r="C614" s="90" t="s">
        <v>27</v>
      </c>
      <c r="D614" s="91">
        <v>44319</v>
      </c>
      <c r="E614" s="7">
        <v>0.34722222222222199</v>
      </c>
      <c r="F614" s="7">
        <v>0.88888888888888895</v>
      </c>
      <c r="G614" s="22">
        <v>1200</v>
      </c>
      <c r="H614" s="22" t="s">
        <v>1746</v>
      </c>
      <c r="I614" s="23" t="s">
        <v>1746</v>
      </c>
      <c r="J614" s="23" t="s">
        <v>1746</v>
      </c>
      <c r="K614" s="23" t="s">
        <v>1746</v>
      </c>
      <c r="L614" s="15">
        <v>0</v>
      </c>
      <c r="M614" s="23" t="s">
        <v>1746</v>
      </c>
      <c r="N614" s="23" t="s">
        <v>1746</v>
      </c>
      <c r="O614" s="76" t="s">
        <v>1746</v>
      </c>
      <c r="P614" s="76" t="s">
        <v>1746</v>
      </c>
      <c r="Q614" s="76" t="s">
        <v>1746</v>
      </c>
      <c r="R614" s="15" t="s">
        <v>1746</v>
      </c>
      <c r="S614" s="15">
        <v>3.9</v>
      </c>
      <c r="T614" s="24">
        <v>4</v>
      </c>
      <c r="U614" s="22">
        <v>2</v>
      </c>
      <c r="V614" s="24">
        <v>7.8</v>
      </c>
      <c r="W614" s="22" t="s">
        <v>1746</v>
      </c>
      <c r="X614" s="24" t="s">
        <v>1746</v>
      </c>
      <c r="Y614" s="15">
        <v>13</v>
      </c>
      <c r="Z614" s="76" t="s">
        <v>1746</v>
      </c>
      <c r="AA614" s="134" t="s">
        <v>3299</v>
      </c>
    </row>
    <row r="615" spans="1:27" x14ac:dyDescent="0.25">
      <c r="A615" s="29">
        <v>614</v>
      </c>
      <c r="B615" s="1" t="s">
        <v>1746</v>
      </c>
      <c r="C615" s="96" t="s">
        <v>2071</v>
      </c>
      <c r="D615" s="91">
        <v>44320</v>
      </c>
      <c r="E615" s="7">
        <v>0.33333333333333298</v>
      </c>
      <c r="F615" s="7">
        <v>0.83333333333333304</v>
      </c>
      <c r="G615" s="22">
        <v>1200</v>
      </c>
      <c r="H615" s="22" t="s">
        <v>1746</v>
      </c>
      <c r="I615" s="23" t="s">
        <v>1746</v>
      </c>
      <c r="J615" s="23" t="s">
        <v>1746</v>
      </c>
      <c r="K615" s="23" t="s">
        <v>1746</v>
      </c>
      <c r="L615" s="15">
        <v>0</v>
      </c>
      <c r="M615" s="23" t="s">
        <v>1746</v>
      </c>
      <c r="N615" s="23" t="s">
        <v>1746</v>
      </c>
      <c r="O615" s="76" t="s">
        <v>1746</v>
      </c>
      <c r="P615" s="76" t="s">
        <v>1746</v>
      </c>
      <c r="Q615" s="76" t="s">
        <v>1746</v>
      </c>
      <c r="R615" s="15" t="s">
        <v>1746</v>
      </c>
      <c r="S615" s="15">
        <v>1.1000000000000001</v>
      </c>
      <c r="T615" s="24">
        <v>40</v>
      </c>
      <c r="U615" s="22">
        <v>1</v>
      </c>
      <c r="V615" s="24">
        <v>1.1000000000000001</v>
      </c>
      <c r="W615" s="22" t="s">
        <v>1746</v>
      </c>
      <c r="X615" s="24" t="s">
        <v>1746</v>
      </c>
      <c r="Y615" s="15">
        <v>12</v>
      </c>
      <c r="Z615" s="76" t="s">
        <v>1746</v>
      </c>
      <c r="AA615" s="134" t="s">
        <v>3335</v>
      </c>
    </row>
    <row r="616" spans="1:27" x14ac:dyDescent="0.25">
      <c r="A616" s="29">
        <v>615</v>
      </c>
      <c r="B616" s="1" t="s">
        <v>1746</v>
      </c>
      <c r="C616" s="1" t="s">
        <v>761</v>
      </c>
      <c r="D616" s="91">
        <v>44320</v>
      </c>
      <c r="E616" s="7">
        <v>0.34027777777777801</v>
      </c>
      <c r="F616" s="7">
        <v>0.88194444444444497</v>
      </c>
      <c r="G616" s="22">
        <v>1200</v>
      </c>
      <c r="H616" s="22" t="s">
        <v>1746</v>
      </c>
      <c r="I616" s="23" t="s">
        <v>1746</v>
      </c>
      <c r="J616" s="23" t="s">
        <v>1746</v>
      </c>
      <c r="K616" s="23" t="s">
        <v>1746</v>
      </c>
      <c r="L616" s="15">
        <v>0</v>
      </c>
      <c r="M616" s="23" t="s">
        <v>1746</v>
      </c>
      <c r="N616" s="23" t="s">
        <v>1746</v>
      </c>
      <c r="O616" s="76" t="s">
        <v>1746</v>
      </c>
      <c r="P616" s="76" t="s">
        <v>1746</v>
      </c>
      <c r="Q616" s="76" t="s">
        <v>1746</v>
      </c>
      <c r="R616" s="15" t="s">
        <v>1746</v>
      </c>
      <c r="S616" s="15">
        <v>1.4</v>
      </c>
      <c r="T616" s="24">
        <v>0.2</v>
      </c>
      <c r="U616" s="22">
        <v>1</v>
      </c>
      <c r="V616" s="24">
        <v>1.4</v>
      </c>
      <c r="W616" s="22" t="s">
        <v>1746</v>
      </c>
      <c r="X616" s="24" t="s">
        <v>1746</v>
      </c>
      <c r="Y616" s="15">
        <v>13</v>
      </c>
      <c r="Z616" s="76" t="s">
        <v>1746</v>
      </c>
      <c r="AA616" s="134" t="s">
        <v>3299</v>
      </c>
    </row>
    <row r="617" spans="1:27" x14ac:dyDescent="0.25">
      <c r="A617" s="29">
        <v>616</v>
      </c>
      <c r="B617" s="1" t="s">
        <v>1746</v>
      </c>
      <c r="C617" s="1" t="s">
        <v>70</v>
      </c>
      <c r="D617" s="91">
        <v>44320</v>
      </c>
      <c r="E617" s="7">
        <v>0.33333333333333298</v>
      </c>
      <c r="F617" s="7">
        <v>0.875</v>
      </c>
      <c r="G617" s="22">
        <v>1200</v>
      </c>
      <c r="H617" s="22" t="s">
        <v>1746</v>
      </c>
      <c r="I617" s="23" t="s">
        <v>1746</v>
      </c>
      <c r="J617" s="23" t="s">
        <v>1746</v>
      </c>
      <c r="K617" s="23" t="s">
        <v>1746</v>
      </c>
      <c r="L617" s="15">
        <v>0</v>
      </c>
      <c r="M617" s="23" t="s">
        <v>1746</v>
      </c>
      <c r="N617" s="23" t="s">
        <v>1746</v>
      </c>
      <c r="O617" s="76" t="s">
        <v>1746</v>
      </c>
      <c r="P617" s="76" t="s">
        <v>1746</v>
      </c>
      <c r="Q617" s="76" t="s">
        <v>1746</v>
      </c>
      <c r="R617" s="15" t="s">
        <v>1746</v>
      </c>
      <c r="S617" s="15">
        <v>4.5999999999999996</v>
      </c>
      <c r="T617" s="24">
        <v>4.0999999999999996</v>
      </c>
      <c r="U617" s="22">
        <v>2</v>
      </c>
      <c r="V617" s="24">
        <v>9.1999999999999993</v>
      </c>
      <c r="W617" s="22" t="s">
        <v>1746</v>
      </c>
      <c r="X617" s="24" t="s">
        <v>1746</v>
      </c>
      <c r="Y617" s="15">
        <v>13</v>
      </c>
      <c r="Z617" s="76" t="s">
        <v>1746</v>
      </c>
      <c r="AA617" s="134" t="s">
        <v>3299</v>
      </c>
    </row>
    <row r="618" spans="1:27" x14ac:dyDescent="0.25">
      <c r="A618" s="29">
        <v>617</v>
      </c>
      <c r="B618" s="1" t="s">
        <v>1746</v>
      </c>
      <c r="C618" s="96" t="s">
        <v>2071</v>
      </c>
      <c r="D618" s="91">
        <v>44321</v>
      </c>
      <c r="E618" s="7">
        <v>0.33333333333333298</v>
      </c>
      <c r="F618" s="7">
        <v>0.83333333333333304</v>
      </c>
      <c r="G618" s="22">
        <v>1200</v>
      </c>
      <c r="H618" s="22" t="s">
        <v>1746</v>
      </c>
      <c r="I618" s="23" t="s">
        <v>1746</v>
      </c>
      <c r="J618" s="23" t="s">
        <v>1746</v>
      </c>
      <c r="K618" s="23" t="s">
        <v>1746</v>
      </c>
      <c r="L618" s="15">
        <v>0</v>
      </c>
      <c r="M618" s="23" t="s">
        <v>1746</v>
      </c>
      <c r="N618" s="23" t="s">
        <v>1746</v>
      </c>
      <c r="O618" s="76" t="s">
        <v>1746</v>
      </c>
      <c r="P618" s="76" t="s">
        <v>1746</v>
      </c>
      <c r="Q618" s="76" t="s">
        <v>1746</v>
      </c>
      <c r="R618" s="15" t="s">
        <v>1746</v>
      </c>
      <c r="S618" s="15">
        <v>1.8</v>
      </c>
      <c r="T618" s="24">
        <v>38</v>
      </c>
      <c r="U618" s="22">
        <v>1</v>
      </c>
      <c r="V618" s="24">
        <v>1.8</v>
      </c>
      <c r="W618" s="22" t="s">
        <v>1746</v>
      </c>
      <c r="X618" s="24" t="s">
        <v>1746</v>
      </c>
      <c r="Y618" s="15">
        <v>12</v>
      </c>
      <c r="Z618" s="76" t="s">
        <v>1746</v>
      </c>
      <c r="AA618" s="134" t="s">
        <v>3335</v>
      </c>
    </row>
    <row r="619" spans="1:27" x14ac:dyDescent="0.25">
      <c r="A619" s="29">
        <v>618</v>
      </c>
      <c r="B619" s="1" t="s">
        <v>1746</v>
      </c>
      <c r="C619" s="90" t="s">
        <v>27</v>
      </c>
      <c r="D619" s="91">
        <v>44321</v>
      </c>
      <c r="E619" s="7">
        <v>0.33333333333333298</v>
      </c>
      <c r="F619" s="7">
        <v>0.875</v>
      </c>
      <c r="G619" s="22">
        <v>1200</v>
      </c>
      <c r="H619" s="22" t="s">
        <v>1746</v>
      </c>
      <c r="I619" s="23" t="s">
        <v>1746</v>
      </c>
      <c r="J619" s="23" t="s">
        <v>1746</v>
      </c>
      <c r="K619" s="23" t="s">
        <v>1746</v>
      </c>
      <c r="L619" s="15">
        <v>0</v>
      </c>
      <c r="M619" s="23" t="s">
        <v>1746</v>
      </c>
      <c r="N619" s="23" t="s">
        <v>1746</v>
      </c>
      <c r="O619" s="76" t="s">
        <v>1746</v>
      </c>
      <c r="P619" s="76" t="s">
        <v>1746</v>
      </c>
      <c r="Q619" s="76" t="s">
        <v>1746</v>
      </c>
      <c r="R619" s="15" t="s">
        <v>1746</v>
      </c>
      <c r="S619" s="15">
        <v>3.7</v>
      </c>
      <c r="T619" s="24">
        <v>2.9</v>
      </c>
      <c r="U619" s="22">
        <v>2</v>
      </c>
      <c r="V619" s="24">
        <v>7.4</v>
      </c>
      <c r="W619" s="22" t="s">
        <v>1746</v>
      </c>
      <c r="X619" s="24" t="s">
        <v>1746</v>
      </c>
      <c r="Y619" s="15">
        <v>13</v>
      </c>
      <c r="Z619" s="76" t="s">
        <v>1746</v>
      </c>
      <c r="AA619" s="134" t="s">
        <v>3299</v>
      </c>
    </row>
    <row r="620" spans="1:27" x14ac:dyDescent="0.25">
      <c r="A620" s="29">
        <v>619</v>
      </c>
      <c r="B620" s="1" t="s">
        <v>1746</v>
      </c>
      <c r="C620" s="1" t="s">
        <v>761</v>
      </c>
      <c r="D620" s="91">
        <v>44321</v>
      </c>
      <c r="E620" s="7">
        <v>0.33333333333333298</v>
      </c>
      <c r="F620" s="7">
        <v>0.875</v>
      </c>
      <c r="G620" s="22">
        <v>1200</v>
      </c>
      <c r="H620" s="22" t="s">
        <v>1746</v>
      </c>
      <c r="I620" s="23" t="s">
        <v>1746</v>
      </c>
      <c r="J620" s="23" t="s">
        <v>1746</v>
      </c>
      <c r="K620" s="23" t="s">
        <v>1746</v>
      </c>
      <c r="L620" s="15">
        <v>0</v>
      </c>
      <c r="M620" s="23" t="s">
        <v>1746</v>
      </c>
      <c r="N620" s="23" t="s">
        <v>1746</v>
      </c>
      <c r="O620" s="76" t="s">
        <v>1746</v>
      </c>
      <c r="P620" s="76" t="s">
        <v>1746</v>
      </c>
      <c r="Q620" s="76" t="s">
        <v>1746</v>
      </c>
      <c r="R620" s="15" t="s">
        <v>1746</v>
      </c>
      <c r="S620" s="15">
        <v>1.55</v>
      </c>
      <c r="T620" s="24">
        <v>0.37</v>
      </c>
      <c r="U620" s="22">
        <v>1</v>
      </c>
      <c r="V620" s="24">
        <v>1.55</v>
      </c>
      <c r="W620" s="22" t="s">
        <v>1746</v>
      </c>
      <c r="X620" s="24" t="s">
        <v>1746</v>
      </c>
      <c r="Y620" s="15">
        <v>13</v>
      </c>
      <c r="Z620" s="76" t="s">
        <v>1746</v>
      </c>
      <c r="AA620" s="134" t="s">
        <v>3299</v>
      </c>
    </row>
    <row r="621" spans="1:27" x14ac:dyDescent="0.25">
      <c r="A621" s="29">
        <v>620</v>
      </c>
      <c r="B621" s="1" t="s">
        <v>1746</v>
      </c>
      <c r="C621" s="96" t="s">
        <v>2071</v>
      </c>
      <c r="D621" s="91">
        <v>44322</v>
      </c>
      <c r="E621" s="7">
        <v>0.33333333333333298</v>
      </c>
      <c r="F621" s="7">
        <v>0.83333333333333304</v>
      </c>
      <c r="G621" s="22">
        <v>1200</v>
      </c>
      <c r="H621" s="22" t="s">
        <v>1746</v>
      </c>
      <c r="I621" s="23" t="s">
        <v>1746</v>
      </c>
      <c r="J621" s="23" t="s">
        <v>1746</v>
      </c>
      <c r="K621" s="23" t="s">
        <v>1746</v>
      </c>
      <c r="L621" s="15">
        <v>0</v>
      </c>
      <c r="M621" s="23" t="s">
        <v>1746</v>
      </c>
      <c r="N621" s="23" t="s">
        <v>1746</v>
      </c>
      <c r="O621" s="76" t="s">
        <v>1746</v>
      </c>
      <c r="P621" s="76" t="s">
        <v>1746</v>
      </c>
      <c r="Q621" s="76" t="s">
        <v>1746</v>
      </c>
      <c r="R621" s="15" t="s">
        <v>1746</v>
      </c>
      <c r="S621" s="15">
        <v>1.4</v>
      </c>
      <c r="T621" s="24">
        <v>36</v>
      </c>
      <c r="U621" s="22">
        <v>1</v>
      </c>
      <c r="V621" s="24">
        <v>1.4</v>
      </c>
      <c r="W621" s="22" t="s">
        <v>1746</v>
      </c>
      <c r="X621" s="24" t="s">
        <v>1746</v>
      </c>
      <c r="Y621" s="15">
        <v>12</v>
      </c>
      <c r="Z621" s="76" t="s">
        <v>1746</v>
      </c>
      <c r="AA621" s="134" t="s">
        <v>3335</v>
      </c>
    </row>
    <row r="622" spans="1:27" x14ac:dyDescent="0.25">
      <c r="A622" s="29">
        <v>621</v>
      </c>
      <c r="B622" s="1" t="s">
        <v>1746</v>
      </c>
      <c r="C622" s="1" t="s">
        <v>761</v>
      </c>
      <c r="D622" s="91">
        <v>44322</v>
      </c>
      <c r="E622" s="7">
        <v>0.33333333333333298</v>
      </c>
      <c r="F622" s="7">
        <v>0.875</v>
      </c>
      <c r="G622" s="22">
        <v>1200</v>
      </c>
      <c r="H622" s="22" t="s">
        <v>1746</v>
      </c>
      <c r="I622" s="23" t="s">
        <v>1746</v>
      </c>
      <c r="J622" s="23" t="s">
        <v>1746</v>
      </c>
      <c r="K622" s="23" t="s">
        <v>1746</v>
      </c>
      <c r="L622" s="15">
        <v>0</v>
      </c>
      <c r="M622" s="23" t="s">
        <v>1746</v>
      </c>
      <c r="N622" s="23" t="s">
        <v>1746</v>
      </c>
      <c r="O622" s="76" t="s">
        <v>1746</v>
      </c>
      <c r="P622" s="76" t="s">
        <v>1746</v>
      </c>
      <c r="Q622" s="76" t="s">
        <v>1746</v>
      </c>
      <c r="R622" s="15" t="s">
        <v>1746</v>
      </c>
      <c r="S622" s="15">
        <v>1.2</v>
      </c>
      <c r="T622" s="24">
        <v>0</v>
      </c>
      <c r="U622" s="22">
        <v>1</v>
      </c>
      <c r="V622" s="24">
        <v>1.2</v>
      </c>
      <c r="W622" s="22" t="s">
        <v>1746</v>
      </c>
      <c r="X622" s="24" t="s">
        <v>1746</v>
      </c>
      <c r="Y622" s="15">
        <v>13</v>
      </c>
      <c r="Z622" s="76" t="s">
        <v>1746</v>
      </c>
      <c r="AA622" s="134" t="s">
        <v>3299</v>
      </c>
    </row>
    <row r="623" spans="1:27" x14ac:dyDescent="0.25">
      <c r="A623" s="29">
        <v>622</v>
      </c>
      <c r="B623" s="1" t="s">
        <v>1746</v>
      </c>
      <c r="C623" s="1" t="s">
        <v>70</v>
      </c>
      <c r="D623" s="91">
        <v>44322</v>
      </c>
      <c r="E623" s="7">
        <v>0.33333333333333298</v>
      </c>
      <c r="F623" s="7">
        <v>0.875</v>
      </c>
      <c r="G623" s="22">
        <v>1200</v>
      </c>
      <c r="H623" s="22" t="s">
        <v>1746</v>
      </c>
      <c r="I623" s="23" t="s">
        <v>1746</v>
      </c>
      <c r="J623" s="23" t="s">
        <v>1746</v>
      </c>
      <c r="K623" s="23" t="s">
        <v>1746</v>
      </c>
      <c r="L623" s="15">
        <v>0</v>
      </c>
      <c r="M623" s="23" t="s">
        <v>1746</v>
      </c>
      <c r="N623" s="23" t="s">
        <v>1746</v>
      </c>
      <c r="O623" s="76" t="s">
        <v>1746</v>
      </c>
      <c r="P623" s="76" t="s">
        <v>1746</v>
      </c>
      <c r="Q623" s="76" t="s">
        <v>1746</v>
      </c>
      <c r="R623" s="15" t="s">
        <v>1746</v>
      </c>
      <c r="S623" s="15">
        <v>3.6</v>
      </c>
      <c r="T623" s="24">
        <v>4.5999999999999996</v>
      </c>
      <c r="U623" s="22">
        <v>2</v>
      </c>
      <c r="V623" s="24">
        <v>7.2</v>
      </c>
      <c r="W623" s="22" t="s">
        <v>1746</v>
      </c>
      <c r="X623" s="24" t="s">
        <v>1746</v>
      </c>
      <c r="Y623" s="15">
        <v>13</v>
      </c>
      <c r="Z623" s="76" t="s">
        <v>1746</v>
      </c>
      <c r="AA623" s="134" t="s">
        <v>3299</v>
      </c>
    </row>
    <row r="624" spans="1:27" x14ac:dyDescent="0.25">
      <c r="A624" s="29">
        <v>623</v>
      </c>
      <c r="B624" s="1" t="s">
        <v>1746</v>
      </c>
      <c r="C624" s="96" t="s">
        <v>2071</v>
      </c>
      <c r="D624" s="91">
        <v>44323</v>
      </c>
      <c r="E624" s="7">
        <v>0.33333333333333298</v>
      </c>
      <c r="F624" s="7">
        <v>0.83333333333333304</v>
      </c>
      <c r="G624" s="22">
        <v>1200</v>
      </c>
      <c r="H624" s="22" t="s">
        <v>1746</v>
      </c>
      <c r="I624" s="23" t="s">
        <v>1746</v>
      </c>
      <c r="J624" s="23" t="s">
        <v>1746</v>
      </c>
      <c r="K624" s="23" t="s">
        <v>1746</v>
      </c>
      <c r="L624" s="15">
        <v>0</v>
      </c>
      <c r="M624" s="23" t="s">
        <v>1746</v>
      </c>
      <c r="N624" s="23" t="s">
        <v>1746</v>
      </c>
      <c r="O624" s="76" t="s">
        <v>1746</v>
      </c>
      <c r="P624" s="76" t="s">
        <v>1746</v>
      </c>
      <c r="Q624" s="76" t="s">
        <v>1746</v>
      </c>
      <c r="R624" s="15" t="s">
        <v>1746</v>
      </c>
      <c r="S624" s="15">
        <v>2.4</v>
      </c>
      <c r="T624" s="24">
        <v>40</v>
      </c>
      <c r="U624" s="22">
        <v>1</v>
      </c>
      <c r="V624" s="24">
        <v>2.4</v>
      </c>
      <c r="W624" s="22" t="s">
        <v>1746</v>
      </c>
      <c r="X624" s="24" t="s">
        <v>1746</v>
      </c>
      <c r="Y624" s="15">
        <v>12</v>
      </c>
      <c r="Z624" s="76" t="s">
        <v>1746</v>
      </c>
      <c r="AA624" s="134" t="s">
        <v>3335</v>
      </c>
    </row>
    <row r="625" spans="1:27" x14ac:dyDescent="0.25">
      <c r="A625" s="29">
        <v>624</v>
      </c>
      <c r="B625" s="1" t="s">
        <v>1746</v>
      </c>
      <c r="C625" s="90" t="s">
        <v>27</v>
      </c>
      <c r="D625" s="91">
        <v>44323</v>
      </c>
      <c r="E625" s="7">
        <v>0.33333333333333298</v>
      </c>
      <c r="F625" s="7">
        <v>0.83333333333333304</v>
      </c>
      <c r="G625" s="22">
        <v>1200</v>
      </c>
      <c r="H625" s="22" t="s">
        <v>1746</v>
      </c>
      <c r="I625" s="23" t="s">
        <v>1746</v>
      </c>
      <c r="J625" s="23" t="s">
        <v>1746</v>
      </c>
      <c r="K625" s="23" t="s">
        <v>1746</v>
      </c>
      <c r="L625" s="15">
        <v>0</v>
      </c>
      <c r="M625" s="23" t="s">
        <v>1746</v>
      </c>
      <c r="N625" s="23" t="s">
        <v>1746</v>
      </c>
      <c r="O625" s="76" t="s">
        <v>1746</v>
      </c>
      <c r="P625" s="76" t="s">
        <v>1746</v>
      </c>
      <c r="Q625" s="76" t="s">
        <v>1746</v>
      </c>
      <c r="R625" s="15" t="s">
        <v>1746</v>
      </c>
      <c r="S625" s="15">
        <v>4</v>
      </c>
      <c r="T625" s="24">
        <v>3.8</v>
      </c>
      <c r="U625" s="22">
        <v>2</v>
      </c>
      <c r="V625" s="24">
        <v>8</v>
      </c>
      <c r="W625" s="22" t="s">
        <v>1746</v>
      </c>
      <c r="X625" s="24" t="s">
        <v>1746</v>
      </c>
      <c r="Y625" s="15">
        <v>12</v>
      </c>
      <c r="Z625" s="76" t="s">
        <v>1746</v>
      </c>
      <c r="AA625" s="134" t="s">
        <v>3299</v>
      </c>
    </row>
    <row r="626" spans="1:27" x14ac:dyDescent="0.25">
      <c r="A626" s="29">
        <v>625</v>
      </c>
      <c r="B626" s="1" t="s">
        <v>1746</v>
      </c>
      <c r="C626" s="1" t="s">
        <v>761</v>
      </c>
      <c r="D626" s="91">
        <v>44323</v>
      </c>
      <c r="E626" s="7">
        <v>0.33333333333333298</v>
      </c>
      <c r="F626" s="7">
        <v>0.83333333333333304</v>
      </c>
      <c r="G626" s="22">
        <v>1200</v>
      </c>
      <c r="H626" s="22" t="s">
        <v>1746</v>
      </c>
      <c r="I626" s="23" t="s">
        <v>1746</v>
      </c>
      <c r="J626" s="23" t="s">
        <v>1746</v>
      </c>
      <c r="K626" s="23" t="s">
        <v>1746</v>
      </c>
      <c r="L626" s="15">
        <v>0</v>
      </c>
      <c r="M626" s="23" t="s">
        <v>1746</v>
      </c>
      <c r="N626" s="23" t="s">
        <v>1746</v>
      </c>
      <c r="O626" s="76" t="s">
        <v>1746</v>
      </c>
      <c r="P626" s="76" t="s">
        <v>1746</v>
      </c>
      <c r="Q626" s="76" t="s">
        <v>1746</v>
      </c>
      <c r="R626" s="15" t="s">
        <v>1746</v>
      </c>
      <c r="S626" s="15">
        <v>7.4</v>
      </c>
      <c r="T626" s="24">
        <v>8</v>
      </c>
      <c r="U626" s="22">
        <v>1</v>
      </c>
      <c r="V626" s="24">
        <v>7.4</v>
      </c>
      <c r="W626" s="22" t="s">
        <v>1746</v>
      </c>
      <c r="X626" s="24" t="s">
        <v>1746</v>
      </c>
      <c r="Y626" s="15">
        <v>12</v>
      </c>
      <c r="Z626" s="76" t="s">
        <v>1746</v>
      </c>
      <c r="AA626" s="134" t="s">
        <v>3299</v>
      </c>
    </row>
    <row r="627" spans="1:27" x14ac:dyDescent="0.25">
      <c r="A627" s="29">
        <v>626</v>
      </c>
      <c r="B627" s="1" t="s">
        <v>1746</v>
      </c>
      <c r="C627" s="96" t="s">
        <v>2071</v>
      </c>
      <c r="D627" s="91">
        <v>44324</v>
      </c>
      <c r="E627" s="7">
        <v>0.33333333333333298</v>
      </c>
      <c r="F627" s="7">
        <v>0.83333333333333304</v>
      </c>
      <c r="G627" s="22">
        <v>1200</v>
      </c>
      <c r="H627" s="22" t="s">
        <v>1746</v>
      </c>
      <c r="I627" s="23" t="s">
        <v>1746</v>
      </c>
      <c r="J627" s="23" t="s">
        <v>1746</v>
      </c>
      <c r="K627" s="23" t="s">
        <v>1746</v>
      </c>
      <c r="L627" s="15">
        <v>0</v>
      </c>
      <c r="M627" s="23" t="s">
        <v>1746</v>
      </c>
      <c r="N627" s="23" t="s">
        <v>1746</v>
      </c>
      <c r="O627" s="76" t="s">
        <v>1746</v>
      </c>
      <c r="P627" s="76" t="s">
        <v>1746</v>
      </c>
      <c r="Q627" s="76" t="s">
        <v>1746</v>
      </c>
      <c r="R627" s="15" t="s">
        <v>1746</v>
      </c>
      <c r="S627" s="15">
        <v>1.1000000000000001</v>
      </c>
      <c r="T627" s="24">
        <v>39</v>
      </c>
      <c r="U627" s="22">
        <v>1</v>
      </c>
      <c r="V627" s="24">
        <v>1.1000000000000001</v>
      </c>
      <c r="W627" s="22" t="s">
        <v>1746</v>
      </c>
      <c r="X627" s="24" t="s">
        <v>1746</v>
      </c>
      <c r="Y627" s="15">
        <v>12</v>
      </c>
      <c r="Z627" s="76" t="s">
        <v>1746</v>
      </c>
      <c r="AA627" s="134" t="s">
        <v>3335</v>
      </c>
    </row>
    <row r="628" spans="1:27" x14ac:dyDescent="0.25">
      <c r="A628" s="29">
        <v>627</v>
      </c>
      <c r="B628" s="1" t="s">
        <v>1746</v>
      </c>
      <c r="C628" s="1" t="s">
        <v>70</v>
      </c>
      <c r="D628" s="91">
        <v>44324</v>
      </c>
      <c r="E628" s="7">
        <v>0.33333333333333298</v>
      </c>
      <c r="F628" s="7">
        <v>0.83333333333333304</v>
      </c>
      <c r="G628" s="22">
        <v>1200</v>
      </c>
      <c r="H628" s="22" t="s">
        <v>1746</v>
      </c>
      <c r="I628" s="23" t="s">
        <v>1746</v>
      </c>
      <c r="J628" s="23" t="s">
        <v>1746</v>
      </c>
      <c r="K628" s="23" t="s">
        <v>1746</v>
      </c>
      <c r="L628" s="15">
        <v>0</v>
      </c>
      <c r="M628" s="23" t="s">
        <v>1746</v>
      </c>
      <c r="N628" s="23" t="s">
        <v>1746</v>
      </c>
      <c r="O628" s="76" t="s">
        <v>1746</v>
      </c>
      <c r="P628" s="76" t="s">
        <v>1746</v>
      </c>
      <c r="Q628" s="76" t="s">
        <v>1746</v>
      </c>
      <c r="R628" s="15" t="s">
        <v>1746</v>
      </c>
      <c r="S628" s="15">
        <v>4.5</v>
      </c>
      <c r="T628" s="24">
        <v>4</v>
      </c>
      <c r="U628" s="22">
        <v>2</v>
      </c>
      <c r="V628" s="24">
        <v>9</v>
      </c>
      <c r="W628" s="22" t="s">
        <v>1746</v>
      </c>
      <c r="X628" s="24" t="s">
        <v>1746</v>
      </c>
      <c r="Y628" s="15">
        <v>12</v>
      </c>
      <c r="Z628" s="76" t="s">
        <v>1746</v>
      </c>
      <c r="AA628" s="134" t="s">
        <v>3299</v>
      </c>
    </row>
    <row r="629" spans="1:27" x14ac:dyDescent="0.25">
      <c r="A629" s="29">
        <v>628</v>
      </c>
      <c r="B629" s="1" t="s">
        <v>1746</v>
      </c>
      <c r="C629" s="96" t="s">
        <v>2071</v>
      </c>
      <c r="D629" s="91">
        <v>44325</v>
      </c>
      <c r="E629" s="7">
        <v>0.33333333333333298</v>
      </c>
      <c r="F629" s="7">
        <v>0.83333333333333304</v>
      </c>
      <c r="G629" s="22">
        <v>1200</v>
      </c>
      <c r="H629" s="22" t="s">
        <v>1746</v>
      </c>
      <c r="I629" s="23" t="s">
        <v>1746</v>
      </c>
      <c r="J629" s="23" t="s">
        <v>1746</v>
      </c>
      <c r="K629" s="23" t="s">
        <v>1746</v>
      </c>
      <c r="L629" s="15">
        <v>0</v>
      </c>
      <c r="M629" s="23" t="s">
        <v>1746</v>
      </c>
      <c r="N629" s="23" t="s">
        <v>1746</v>
      </c>
      <c r="O629" s="76" t="s">
        <v>1746</v>
      </c>
      <c r="P629" s="76" t="s">
        <v>1746</v>
      </c>
      <c r="Q629" s="76" t="s">
        <v>1746</v>
      </c>
      <c r="R629" s="15" t="s">
        <v>1746</v>
      </c>
      <c r="S629" s="15">
        <v>1.2</v>
      </c>
      <c r="T629" s="24">
        <v>33</v>
      </c>
      <c r="U629" s="22">
        <v>1</v>
      </c>
      <c r="V629" s="24">
        <v>1.2</v>
      </c>
      <c r="W629" s="22" t="s">
        <v>1746</v>
      </c>
      <c r="X629" s="24" t="s">
        <v>1746</v>
      </c>
      <c r="Y629" s="15">
        <v>12</v>
      </c>
      <c r="Z629" s="76" t="s">
        <v>1746</v>
      </c>
      <c r="AA629" s="134" t="s">
        <v>3335</v>
      </c>
    </row>
    <row r="630" spans="1:27" x14ac:dyDescent="0.25">
      <c r="A630" s="29">
        <v>629</v>
      </c>
      <c r="B630" s="1" t="s">
        <v>1746</v>
      </c>
      <c r="C630" s="90" t="s">
        <v>27</v>
      </c>
      <c r="D630" s="91">
        <v>44325</v>
      </c>
      <c r="E630" s="7">
        <v>0.58333333333333304</v>
      </c>
      <c r="F630" s="7">
        <v>0.875</v>
      </c>
      <c r="G630" s="22">
        <v>1200</v>
      </c>
      <c r="H630" s="22" t="s">
        <v>1746</v>
      </c>
      <c r="I630" s="23" t="s">
        <v>1746</v>
      </c>
      <c r="J630" s="23" t="s">
        <v>1746</v>
      </c>
      <c r="K630" s="23" t="s">
        <v>1746</v>
      </c>
      <c r="L630" s="15">
        <v>0</v>
      </c>
      <c r="M630" s="23" t="s">
        <v>1746</v>
      </c>
      <c r="N630" s="23" t="s">
        <v>1746</v>
      </c>
      <c r="O630" s="76" t="s">
        <v>1746</v>
      </c>
      <c r="P630" s="76" t="s">
        <v>1746</v>
      </c>
      <c r="Q630" s="76" t="s">
        <v>1746</v>
      </c>
      <c r="R630" s="15" t="s">
        <v>1746</v>
      </c>
      <c r="S630" s="15">
        <v>4.0999999999999996</v>
      </c>
      <c r="T630" s="24">
        <v>1.1000000000000001</v>
      </c>
      <c r="U630" s="22">
        <v>2</v>
      </c>
      <c r="V630" s="24">
        <v>8.1999999999999993</v>
      </c>
      <c r="W630" s="22" t="s">
        <v>1746</v>
      </c>
      <c r="X630" s="24" t="s">
        <v>1746</v>
      </c>
      <c r="Y630" s="15">
        <v>7</v>
      </c>
      <c r="Z630" s="76" t="s">
        <v>1746</v>
      </c>
      <c r="AA630" s="134" t="s">
        <v>3299</v>
      </c>
    </row>
    <row r="631" spans="1:27" x14ac:dyDescent="0.25">
      <c r="A631" s="29">
        <v>630</v>
      </c>
      <c r="B631" s="1" t="s">
        <v>1746</v>
      </c>
      <c r="C631" s="90" t="s">
        <v>3322</v>
      </c>
      <c r="D631" s="91">
        <v>44325</v>
      </c>
      <c r="E631" s="7">
        <v>0.33333333333333298</v>
      </c>
      <c r="F631" s="7">
        <v>0.58333333333333304</v>
      </c>
      <c r="G631" s="22">
        <v>1200</v>
      </c>
      <c r="H631" s="22" t="s">
        <v>1746</v>
      </c>
      <c r="I631" s="23" t="s">
        <v>1746</v>
      </c>
      <c r="J631" s="23" t="s">
        <v>1746</v>
      </c>
      <c r="K631" s="23" t="s">
        <v>1746</v>
      </c>
      <c r="L631" s="15">
        <v>0</v>
      </c>
      <c r="M631" s="23" t="s">
        <v>1746</v>
      </c>
      <c r="N631" s="23" t="s">
        <v>1746</v>
      </c>
      <c r="O631" s="76" t="s">
        <v>1746</v>
      </c>
      <c r="P631" s="76" t="s">
        <v>1746</v>
      </c>
      <c r="Q631" s="76" t="s">
        <v>1746</v>
      </c>
      <c r="R631" s="15" t="s">
        <v>1746</v>
      </c>
      <c r="S631" s="15">
        <v>0.86</v>
      </c>
      <c r="T631" s="24">
        <v>1.3</v>
      </c>
      <c r="U631" s="22">
        <v>2</v>
      </c>
      <c r="V631" s="24">
        <v>1.72</v>
      </c>
      <c r="W631" s="22" t="s">
        <v>1746</v>
      </c>
      <c r="X631" s="24" t="s">
        <v>1746</v>
      </c>
      <c r="Y631" s="15">
        <v>6</v>
      </c>
      <c r="Z631" s="76" t="s">
        <v>1746</v>
      </c>
      <c r="AA631" s="134" t="s">
        <v>3299</v>
      </c>
    </row>
    <row r="632" spans="1:27" x14ac:dyDescent="0.25">
      <c r="A632" s="29">
        <v>631</v>
      </c>
      <c r="B632" s="1" t="s">
        <v>1746</v>
      </c>
      <c r="C632" s="96" t="s">
        <v>2071</v>
      </c>
      <c r="D632" s="91">
        <v>44326</v>
      </c>
      <c r="E632" s="7">
        <v>0.33333333333333298</v>
      </c>
      <c r="F632" s="7">
        <v>0.83333333333333304</v>
      </c>
      <c r="G632" s="22">
        <v>1200</v>
      </c>
      <c r="H632" s="22" t="s">
        <v>1746</v>
      </c>
      <c r="I632" s="23" t="s">
        <v>1746</v>
      </c>
      <c r="J632" s="23" t="s">
        <v>1746</v>
      </c>
      <c r="K632" s="23" t="s">
        <v>1746</v>
      </c>
      <c r="L632" s="15">
        <v>0</v>
      </c>
      <c r="M632" s="23" t="s">
        <v>1746</v>
      </c>
      <c r="N632" s="23" t="s">
        <v>1746</v>
      </c>
      <c r="O632" s="76" t="s">
        <v>1746</v>
      </c>
      <c r="P632" s="76" t="s">
        <v>1746</v>
      </c>
      <c r="Q632" s="76" t="s">
        <v>1746</v>
      </c>
      <c r="R632" s="15" t="s">
        <v>1746</v>
      </c>
      <c r="S632" s="15">
        <v>6.5</v>
      </c>
      <c r="T632" s="24">
        <v>33</v>
      </c>
      <c r="U632" s="22">
        <v>1</v>
      </c>
      <c r="V632" s="24">
        <v>6.5</v>
      </c>
      <c r="W632" s="22" t="s">
        <v>1746</v>
      </c>
      <c r="X632" s="24" t="s">
        <v>1746</v>
      </c>
      <c r="Y632" s="15">
        <v>12</v>
      </c>
      <c r="Z632" s="76" t="s">
        <v>1746</v>
      </c>
      <c r="AA632" s="134" t="s">
        <v>3335</v>
      </c>
    </row>
    <row r="633" spans="1:27" x14ac:dyDescent="0.25">
      <c r="A633" s="29">
        <v>632</v>
      </c>
      <c r="B633" s="1" t="s">
        <v>1746</v>
      </c>
      <c r="C633" s="1" t="s">
        <v>70</v>
      </c>
      <c r="D633" s="91">
        <v>44326</v>
      </c>
      <c r="E633" s="7">
        <v>0.33333333333333298</v>
      </c>
      <c r="F633" s="7">
        <v>0.875</v>
      </c>
      <c r="G633" s="22">
        <v>1200</v>
      </c>
      <c r="H633" s="22" t="s">
        <v>1746</v>
      </c>
      <c r="I633" s="23" t="s">
        <v>1746</v>
      </c>
      <c r="J633" s="23" t="s">
        <v>1746</v>
      </c>
      <c r="K633" s="23" t="s">
        <v>1746</v>
      </c>
      <c r="L633" s="15">
        <v>0</v>
      </c>
      <c r="M633" s="23" t="s">
        <v>1746</v>
      </c>
      <c r="N633" s="23" t="s">
        <v>1746</v>
      </c>
      <c r="O633" s="76" t="s">
        <v>1746</v>
      </c>
      <c r="P633" s="76" t="s">
        <v>1746</v>
      </c>
      <c r="Q633" s="76" t="s">
        <v>1746</v>
      </c>
      <c r="R633" s="15" t="s">
        <v>1746</v>
      </c>
      <c r="S633" s="15">
        <v>4.5999999999999996</v>
      </c>
      <c r="T633" s="24">
        <v>3.9</v>
      </c>
      <c r="U633" s="22">
        <v>2</v>
      </c>
      <c r="V633" s="24">
        <v>9.1999999999999993</v>
      </c>
      <c r="W633" s="22" t="s">
        <v>1746</v>
      </c>
      <c r="X633" s="24" t="s">
        <v>1746</v>
      </c>
      <c r="Y633" s="15">
        <v>13</v>
      </c>
      <c r="Z633" s="76" t="s">
        <v>1746</v>
      </c>
      <c r="AA633" s="134" t="s">
        <v>3299</v>
      </c>
    </row>
    <row r="634" spans="1:27" x14ac:dyDescent="0.25">
      <c r="A634" s="29">
        <v>633</v>
      </c>
      <c r="B634" s="1" t="s">
        <v>1746</v>
      </c>
      <c r="C634" s="96" t="s">
        <v>2071</v>
      </c>
      <c r="D634" s="91">
        <v>44327</v>
      </c>
      <c r="E634" s="7">
        <v>0.33333333333333298</v>
      </c>
      <c r="F634" s="7">
        <v>0.83333333333333304</v>
      </c>
      <c r="G634" s="22">
        <v>1200</v>
      </c>
      <c r="H634" s="22" t="s">
        <v>1746</v>
      </c>
      <c r="I634" s="23" t="s">
        <v>1746</v>
      </c>
      <c r="J634" s="23" t="s">
        <v>1746</v>
      </c>
      <c r="K634" s="23" t="s">
        <v>1746</v>
      </c>
      <c r="L634" s="15">
        <v>0</v>
      </c>
      <c r="M634" s="23" t="s">
        <v>1746</v>
      </c>
      <c r="N634" s="23" t="s">
        <v>1746</v>
      </c>
      <c r="O634" s="76" t="s">
        <v>1746</v>
      </c>
      <c r="P634" s="76" t="s">
        <v>1746</v>
      </c>
      <c r="Q634" s="76" t="s">
        <v>1746</v>
      </c>
      <c r="R634" s="15" t="s">
        <v>1746</v>
      </c>
      <c r="S634" s="15">
        <v>0.8</v>
      </c>
      <c r="T634" s="24">
        <v>14</v>
      </c>
      <c r="U634" s="22">
        <v>1</v>
      </c>
      <c r="V634" s="24">
        <v>0.8</v>
      </c>
      <c r="W634" s="22" t="s">
        <v>1746</v>
      </c>
      <c r="X634" s="24" t="s">
        <v>1746</v>
      </c>
      <c r="Y634" s="15">
        <v>12</v>
      </c>
      <c r="Z634" s="76" t="s">
        <v>1746</v>
      </c>
      <c r="AA634" s="134" t="s">
        <v>3299</v>
      </c>
    </row>
    <row r="635" spans="1:27" x14ac:dyDescent="0.25">
      <c r="A635" s="29">
        <v>634</v>
      </c>
      <c r="B635" s="1" t="s">
        <v>1746</v>
      </c>
      <c r="C635" s="90" t="s">
        <v>27</v>
      </c>
      <c r="D635" s="91">
        <v>44327</v>
      </c>
      <c r="E635" s="7">
        <v>0.33333333333333298</v>
      </c>
      <c r="F635" s="7">
        <v>0.875</v>
      </c>
      <c r="G635" s="22">
        <v>1200</v>
      </c>
      <c r="H635" s="22" t="s">
        <v>1746</v>
      </c>
      <c r="I635" s="23" t="s">
        <v>1746</v>
      </c>
      <c r="J635" s="23" t="s">
        <v>1746</v>
      </c>
      <c r="K635" s="23" t="s">
        <v>1746</v>
      </c>
      <c r="L635" s="15">
        <v>0</v>
      </c>
      <c r="M635" s="23" t="s">
        <v>1746</v>
      </c>
      <c r="N635" s="23" t="s">
        <v>1746</v>
      </c>
      <c r="O635" s="76" t="s">
        <v>1746</v>
      </c>
      <c r="P635" s="76" t="s">
        <v>1746</v>
      </c>
      <c r="Q635" s="76" t="s">
        <v>1746</v>
      </c>
      <c r="R635" s="15" t="s">
        <v>1746</v>
      </c>
      <c r="S635" s="15">
        <v>3.6</v>
      </c>
      <c r="T635" s="24">
        <v>2.4</v>
      </c>
      <c r="U635" s="22">
        <v>2</v>
      </c>
      <c r="V635" s="24">
        <v>7.2</v>
      </c>
      <c r="W635" s="22" t="s">
        <v>1746</v>
      </c>
      <c r="X635" s="24" t="s">
        <v>1746</v>
      </c>
      <c r="Y635" s="15">
        <v>13</v>
      </c>
      <c r="Z635" s="76" t="s">
        <v>1746</v>
      </c>
      <c r="AA635" s="134" t="s">
        <v>3299</v>
      </c>
    </row>
    <row r="636" spans="1:27" x14ac:dyDescent="0.25">
      <c r="A636" s="29">
        <v>635</v>
      </c>
      <c r="B636" s="1" t="s">
        <v>1746</v>
      </c>
      <c r="C636" s="96" t="s">
        <v>2071</v>
      </c>
      <c r="D636" s="91">
        <v>44328</v>
      </c>
      <c r="E636" s="7">
        <v>0.33333333333333298</v>
      </c>
      <c r="F636" s="7">
        <v>0.83333333333333304</v>
      </c>
      <c r="G636" s="22">
        <v>1200</v>
      </c>
      <c r="H636" s="22" t="s">
        <v>1746</v>
      </c>
      <c r="I636" s="23" t="s">
        <v>1746</v>
      </c>
      <c r="J636" s="23" t="s">
        <v>1746</v>
      </c>
      <c r="K636" s="23" t="s">
        <v>1746</v>
      </c>
      <c r="L636" s="15">
        <v>0</v>
      </c>
      <c r="M636" s="23" t="s">
        <v>1746</v>
      </c>
      <c r="N636" s="23" t="s">
        <v>1746</v>
      </c>
      <c r="O636" s="76" t="s">
        <v>1746</v>
      </c>
      <c r="P636" s="76" t="s">
        <v>1746</v>
      </c>
      <c r="Q636" s="76" t="s">
        <v>1746</v>
      </c>
      <c r="R636" s="15" t="s">
        <v>1746</v>
      </c>
      <c r="S636" s="15">
        <v>1.4</v>
      </c>
      <c r="T636" s="24">
        <v>21</v>
      </c>
      <c r="U636" s="22">
        <v>1</v>
      </c>
      <c r="V636" s="24">
        <v>1.4</v>
      </c>
      <c r="W636" s="22" t="s">
        <v>1746</v>
      </c>
      <c r="X636" s="24" t="s">
        <v>1746</v>
      </c>
      <c r="Y636" s="15">
        <v>12</v>
      </c>
      <c r="Z636" s="76" t="s">
        <v>1746</v>
      </c>
      <c r="AA636" s="134" t="s">
        <v>3299</v>
      </c>
    </row>
    <row r="637" spans="1:27" x14ac:dyDescent="0.25">
      <c r="A637" s="29">
        <v>636</v>
      </c>
      <c r="B637" s="1" t="s">
        <v>1746</v>
      </c>
      <c r="C637" s="1" t="s">
        <v>70</v>
      </c>
      <c r="D637" s="91">
        <v>44328</v>
      </c>
      <c r="E637" s="7">
        <v>0.33333333333333298</v>
      </c>
      <c r="F637" s="7">
        <v>0.875</v>
      </c>
      <c r="G637" s="22">
        <v>1200</v>
      </c>
      <c r="H637" s="22" t="s">
        <v>1746</v>
      </c>
      <c r="I637" s="23" t="s">
        <v>1746</v>
      </c>
      <c r="J637" s="23" t="s">
        <v>1746</v>
      </c>
      <c r="K637" s="23" t="s">
        <v>1746</v>
      </c>
      <c r="L637" s="15">
        <v>0</v>
      </c>
      <c r="M637" s="23" t="s">
        <v>1746</v>
      </c>
      <c r="N637" s="23" t="s">
        <v>1746</v>
      </c>
      <c r="O637" s="76" t="s">
        <v>1746</v>
      </c>
      <c r="P637" s="76" t="s">
        <v>1746</v>
      </c>
      <c r="Q637" s="76" t="s">
        <v>1746</v>
      </c>
      <c r="R637" s="15" t="s">
        <v>1746</v>
      </c>
      <c r="S637" s="15">
        <v>4.5</v>
      </c>
      <c r="T637" s="24">
        <v>4</v>
      </c>
      <c r="U637" s="22">
        <v>2</v>
      </c>
      <c r="V637" s="24">
        <v>9</v>
      </c>
      <c r="W637" s="22" t="s">
        <v>1746</v>
      </c>
      <c r="X637" s="24" t="s">
        <v>1746</v>
      </c>
      <c r="Y637" s="15">
        <v>13</v>
      </c>
      <c r="Z637" s="76" t="s">
        <v>1746</v>
      </c>
      <c r="AA637" s="134" t="s">
        <v>3299</v>
      </c>
    </row>
    <row r="638" spans="1:27" x14ac:dyDescent="0.25">
      <c r="A638" s="29">
        <v>637</v>
      </c>
      <c r="B638" s="1" t="s">
        <v>1746</v>
      </c>
      <c r="C638" s="96" t="s">
        <v>2071</v>
      </c>
      <c r="D638" s="91">
        <v>44329</v>
      </c>
      <c r="E638" s="7">
        <v>0.33333333333333298</v>
      </c>
      <c r="F638" s="7">
        <v>0.83333333333333304</v>
      </c>
      <c r="G638" s="22">
        <v>1200</v>
      </c>
      <c r="H638" s="22" t="s">
        <v>1746</v>
      </c>
      <c r="I638" s="23" t="s">
        <v>1746</v>
      </c>
      <c r="J638" s="23" t="s">
        <v>1746</v>
      </c>
      <c r="K638" s="23" t="s">
        <v>1746</v>
      </c>
      <c r="L638" s="15">
        <v>0</v>
      </c>
      <c r="M638" s="23" t="s">
        <v>1746</v>
      </c>
      <c r="N638" s="23" t="s">
        <v>1746</v>
      </c>
      <c r="O638" s="76" t="s">
        <v>1746</v>
      </c>
      <c r="P638" s="76" t="s">
        <v>1746</v>
      </c>
      <c r="Q638" s="76" t="s">
        <v>1746</v>
      </c>
      <c r="R638" s="15" t="s">
        <v>1746</v>
      </c>
      <c r="S638" s="15">
        <v>2.5</v>
      </c>
      <c r="T638" s="24">
        <v>22</v>
      </c>
      <c r="U638" s="22">
        <v>1</v>
      </c>
      <c r="V638" s="24">
        <v>2.5</v>
      </c>
      <c r="W638" s="22" t="s">
        <v>1746</v>
      </c>
      <c r="X638" s="24" t="s">
        <v>1746</v>
      </c>
      <c r="Y638" s="15">
        <v>12</v>
      </c>
      <c r="Z638" s="76" t="s">
        <v>1746</v>
      </c>
      <c r="AA638" s="134" t="s">
        <v>3299</v>
      </c>
    </row>
    <row r="639" spans="1:27" x14ac:dyDescent="0.25">
      <c r="A639" s="29">
        <v>638</v>
      </c>
      <c r="B639" s="1" t="s">
        <v>1746</v>
      </c>
      <c r="C639" s="90" t="s">
        <v>27</v>
      </c>
      <c r="D639" s="91">
        <v>44329</v>
      </c>
      <c r="E639" s="7">
        <v>0.33333333333333298</v>
      </c>
      <c r="F639" s="7">
        <v>0.875</v>
      </c>
      <c r="G639" s="22">
        <v>1200</v>
      </c>
      <c r="H639" s="22" t="s">
        <v>1746</v>
      </c>
      <c r="I639" s="23" t="s">
        <v>1746</v>
      </c>
      <c r="J639" s="23" t="s">
        <v>1746</v>
      </c>
      <c r="K639" s="23" t="s">
        <v>1746</v>
      </c>
      <c r="L639" s="15">
        <v>0</v>
      </c>
      <c r="M639" s="23" t="s">
        <v>1746</v>
      </c>
      <c r="N639" s="23" t="s">
        <v>1746</v>
      </c>
      <c r="O639" s="76" t="s">
        <v>1746</v>
      </c>
      <c r="P639" s="76" t="s">
        <v>1746</v>
      </c>
      <c r="Q639" s="76" t="s">
        <v>1746</v>
      </c>
      <c r="R639" s="15" t="s">
        <v>1746</v>
      </c>
      <c r="S639" s="15">
        <v>3.8</v>
      </c>
      <c r="T639" s="24">
        <v>2.9</v>
      </c>
      <c r="U639" s="22">
        <v>2</v>
      </c>
      <c r="V639" s="24">
        <v>7.6</v>
      </c>
      <c r="W639" s="22" t="s">
        <v>1746</v>
      </c>
      <c r="X639" s="24" t="s">
        <v>1746</v>
      </c>
      <c r="Y639" s="15">
        <v>13</v>
      </c>
      <c r="Z639" s="76" t="s">
        <v>1746</v>
      </c>
      <c r="AA639" s="134" t="s">
        <v>3299</v>
      </c>
    </row>
    <row r="640" spans="1:27" x14ac:dyDescent="0.25">
      <c r="A640" s="29">
        <v>639</v>
      </c>
      <c r="B640" s="1" t="s">
        <v>1746</v>
      </c>
      <c r="C640" s="96" t="s">
        <v>2071</v>
      </c>
      <c r="D640" s="91">
        <v>44330</v>
      </c>
      <c r="E640" s="7">
        <v>0.33333333333333298</v>
      </c>
      <c r="F640" s="7">
        <v>0.83333333333333304</v>
      </c>
      <c r="G640" s="22">
        <v>1200</v>
      </c>
      <c r="H640" s="22" t="s">
        <v>1746</v>
      </c>
      <c r="I640" s="23" t="s">
        <v>1746</v>
      </c>
      <c r="J640" s="23" t="s">
        <v>1746</v>
      </c>
      <c r="K640" s="23" t="s">
        <v>1746</v>
      </c>
      <c r="L640" s="15">
        <v>0</v>
      </c>
      <c r="M640" s="23" t="s">
        <v>1746</v>
      </c>
      <c r="N640" s="23" t="s">
        <v>1746</v>
      </c>
      <c r="O640" s="76" t="s">
        <v>1746</v>
      </c>
      <c r="P640" s="76" t="s">
        <v>1746</v>
      </c>
      <c r="Q640" s="76" t="s">
        <v>1746</v>
      </c>
      <c r="R640" s="15" t="s">
        <v>1746</v>
      </c>
      <c r="S640" s="15">
        <v>2.2999999999999998</v>
      </c>
      <c r="T640" s="24">
        <v>22</v>
      </c>
      <c r="U640" s="22">
        <v>1</v>
      </c>
      <c r="V640" s="24">
        <v>2.2999999999999998</v>
      </c>
      <c r="W640" s="22" t="s">
        <v>1746</v>
      </c>
      <c r="X640" s="24" t="s">
        <v>1746</v>
      </c>
      <c r="Y640" s="15">
        <v>12</v>
      </c>
      <c r="Z640" s="76" t="s">
        <v>1746</v>
      </c>
      <c r="AA640" s="134" t="s">
        <v>3299</v>
      </c>
    </row>
    <row r="641" spans="1:27" x14ac:dyDescent="0.25">
      <c r="A641" s="29">
        <v>640</v>
      </c>
      <c r="B641" s="1" t="s">
        <v>1746</v>
      </c>
      <c r="C641" s="1" t="s">
        <v>70</v>
      </c>
      <c r="D641" s="91">
        <v>44330</v>
      </c>
      <c r="E641" s="7">
        <v>0.33333333333333298</v>
      </c>
      <c r="F641" s="7">
        <v>0.875</v>
      </c>
      <c r="G641" s="22">
        <v>1200</v>
      </c>
      <c r="H641" s="22" t="s">
        <v>1746</v>
      </c>
      <c r="I641" s="23" t="s">
        <v>1746</v>
      </c>
      <c r="J641" s="23" t="s">
        <v>1746</v>
      </c>
      <c r="K641" s="23" t="s">
        <v>1746</v>
      </c>
      <c r="L641" s="15">
        <v>0</v>
      </c>
      <c r="M641" s="23" t="s">
        <v>1746</v>
      </c>
      <c r="N641" s="23" t="s">
        <v>1746</v>
      </c>
      <c r="O641" s="76" t="s">
        <v>1746</v>
      </c>
      <c r="P641" s="76" t="s">
        <v>1746</v>
      </c>
      <c r="Q641" s="76" t="s">
        <v>1746</v>
      </c>
      <c r="R641" s="15" t="s">
        <v>1746</v>
      </c>
      <c r="S641" s="15">
        <v>4.3</v>
      </c>
      <c r="T641" s="24">
        <v>4.0999999999999996</v>
      </c>
      <c r="U641" s="22">
        <v>2</v>
      </c>
      <c r="V641" s="24">
        <v>8.6</v>
      </c>
      <c r="W641" s="22" t="s">
        <v>1746</v>
      </c>
      <c r="X641" s="24" t="s">
        <v>1746</v>
      </c>
      <c r="Y641" s="15">
        <v>13</v>
      </c>
      <c r="Z641" s="76" t="s">
        <v>1746</v>
      </c>
      <c r="AA641" s="134" t="s">
        <v>3299</v>
      </c>
    </row>
    <row r="642" spans="1:27" x14ac:dyDescent="0.25">
      <c r="A642" s="29">
        <v>641</v>
      </c>
      <c r="B642" s="1" t="s">
        <v>1746</v>
      </c>
      <c r="C642" s="90" t="s">
        <v>27</v>
      </c>
      <c r="D642" s="91">
        <v>44331</v>
      </c>
      <c r="E642" s="7">
        <v>0.47222222222222199</v>
      </c>
      <c r="F642" s="7">
        <v>0.88888888888888895</v>
      </c>
      <c r="G642" s="22">
        <v>1200</v>
      </c>
      <c r="H642" s="22" t="s">
        <v>1746</v>
      </c>
      <c r="I642" s="23" t="s">
        <v>1746</v>
      </c>
      <c r="J642" s="23" t="s">
        <v>1746</v>
      </c>
      <c r="K642" s="23" t="s">
        <v>1746</v>
      </c>
      <c r="L642" s="15">
        <v>0</v>
      </c>
      <c r="M642" s="23" t="s">
        <v>1746</v>
      </c>
      <c r="N642" s="23" t="s">
        <v>1746</v>
      </c>
      <c r="O642" s="76" t="s">
        <v>1746</v>
      </c>
      <c r="P642" s="76" t="s">
        <v>1746</v>
      </c>
      <c r="Q642" s="76" t="s">
        <v>1746</v>
      </c>
      <c r="R642" s="15" t="s">
        <v>1746</v>
      </c>
      <c r="S642" s="15">
        <v>4</v>
      </c>
      <c r="T642" s="24">
        <v>7.7</v>
      </c>
      <c r="U642" s="22">
        <v>2</v>
      </c>
      <c r="V642" s="24">
        <v>8</v>
      </c>
      <c r="W642" s="22" t="s">
        <v>1746</v>
      </c>
      <c r="X642" s="24" t="s">
        <v>1746</v>
      </c>
      <c r="Y642" s="15">
        <v>10</v>
      </c>
      <c r="Z642" s="76" t="s">
        <v>1746</v>
      </c>
      <c r="AA642" s="134" t="s">
        <v>3299</v>
      </c>
    </row>
    <row r="643" spans="1:27" x14ac:dyDescent="0.25">
      <c r="A643" s="29">
        <v>642</v>
      </c>
      <c r="B643" s="1" t="s">
        <v>1746</v>
      </c>
      <c r="C643" s="96" t="s">
        <v>2071</v>
      </c>
      <c r="D643" s="91">
        <v>44331</v>
      </c>
      <c r="E643" s="7">
        <v>0.33333333333333298</v>
      </c>
      <c r="F643" s="7">
        <v>0.83333333333333304</v>
      </c>
      <c r="G643" s="22">
        <v>1200</v>
      </c>
      <c r="H643" s="22" t="s">
        <v>1746</v>
      </c>
      <c r="I643" s="23" t="s">
        <v>1746</v>
      </c>
      <c r="J643" s="23" t="s">
        <v>1746</v>
      </c>
      <c r="K643" s="23" t="s">
        <v>1746</v>
      </c>
      <c r="L643" s="15">
        <v>0</v>
      </c>
      <c r="M643" s="23" t="s">
        <v>1746</v>
      </c>
      <c r="N643" s="23" t="s">
        <v>1746</v>
      </c>
      <c r="O643" s="76" t="s">
        <v>1746</v>
      </c>
      <c r="P643" s="76" t="s">
        <v>1746</v>
      </c>
      <c r="Q643" s="76" t="s">
        <v>1746</v>
      </c>
      <c r="R643" s="15" t="s">
        <v>1746</v>
      </c>
      <c r="S643" s="15">
        <v>0.9</v>
      </c>
      <c r="T643" s="24">
        <v>14</v>
      </c>
      <c r="U643" s="22">
        <v>1</v>
      </c>
      <c r="V643" s="24">
        <v>0.9</v>
      </c>
      <c r="W643" s="22" t="s">
        <v>1746</v>
      </c>
      <c r="X643" s="24" t="s">
        <v>1746</v>
      </c>
      <c r="Y643" s="15">
        <v>8</v>
      </c>
      <c r="Z643" s="76" t="s">
        <v>1746</v>
      </c>
      <c r="AA643" s="134" t="s">
        <v>3360</v>
      </c>
    </row>
    <row r="644" spans="1:27" x14ac:dyDescent="0.25">
      <c r="A644" s="29">
        <v>643</v>
      </c>
      <c r="B644" s="1" t="s">
        <v>1746</v>
      </c>
      <c r="C644" s="96" t="s">
        <v>2071</v>
      </c>
      <c r="D644" s="91">
        <v>44332</v>
      </c>
      <c r="E644" s="7">
        <v>0.33333333333333298</v>
      </c>
      <c r="F644" s="7">
        <v>0.83333333333333304</v>
      </c>
      <c r="G644" s="22">
        <v>1200</v>
      </c>
      <c r="H644" s="22" t="s">
        <v>1746</v>
      </c>
      <c r="I644" s="23" t="s">
        <v>1746</v>
      </c>
      <c r="J644" s="23" t="s">
        <v>1746</v>
      </c>
      <c r="K644" s="23" t="s">
        <v>1746</v>
      </c>
      <c r="L644" s="15">
        <v>0</v>
      </c>
      <c r="M644" s="23" t="s">
        <v>1746</v>
      </c>
      <c r="N644" s="23" t="s">
        <v>1746</v>
      </c>
      <c r="O644" s="76" t="s">
        <v>1746</v>
      </c>
      <c r="P644" s="76" t="s">
        <v>1746</v>
      </c>
      <c r="Q644" s="76" t="s">
        <v>1746</v>
      </c>
      <c r="R644" s="15" t="s">
        <v>1746</v>
      </c>
      <c r="S644" s="15">
        <v>1.5</v>
      </c>
      <c r="T644" s="24">
        <v>24</v>
      </c>
      <c r="U644" s="22">
        <v>1</v>
      </c>
      <c r="V644" s="24">
        <v>1.5</v>
      </c>
      <c r="W644" s="22" t="s">
        <v>1746</v>
      </c>
      <c r="X644" s="24" t="s">
        <v>1746</v>
      </c>
      <c r="Y644" s="15">
        <v>12</v>
      </c>
      <c r="Z644" s="76" t="s">
        <v>1746</v>
      </c>
      <c r="AA644" s="134" t="s">
        <v>3299</v>
      </c>
    </row>
    <row r="645" spans="1:27" x14ac:dyDescent="0.25">
      <c r="A645" s="29">
        <v>644</v>
      </c>
      <c r="B645" s="1" t="s">
        <v>1746</v>
      </c>
      <c r="C645" s="1" t="s">
        <v>70</v>
      </c>
      <c r="D645" s="91">
        <v>44332</v>
      </c>
      <c r="E645" s="7">
        <v>0.33333333333333298</v>
      </c>
      <c r="F645" s="7">
        <v>0.875</v>
      </c>
      <c r="G645" s="22">
        <v>1200</v>
      </c>
      <c r="H645" s="22" t="s">
        <v>1746</v>
      </c>
      <c r="I645" s="23" t="s">
        <v>1746</v>
      </c>
      <c r="J645" s="23" t="s">
        <v>1746</v>
      </c>
      <c r="K645" s="23" t="s">
        <v>1746</v>
      </c>
      <c r="L645" s="15">
        <v>0</v>
      </c>
      <c r="M645" s="23" t="s">
        <v>1746</v>
      </c>
      <c r="N645" s="23" t="s">
        <v>1746</v>
      </c>
      <c r="O645" s="76" t="s">
        <v>1746</v>
      </c>
      <c r="P645" s="76" t="s">
        <v>1746</v>
      </c>
      <c r="Q645" s="76" t="s">
        <v>1746</v>
      </c>
      <c r="R645" s="15" t="s">
        <v>1746</v>
      </c>
      <c r="S645" s="15">
        <v>4.2</v>
      </c>
      <c r="T645" s="24">
        <v>4.0999999999999996</v>
      </c>
      <c r="U645" s="22">
        <v>2</v>
      </c>
      <c r="V645" s="24">
        <v>8.4</v>
      </c>
      <c r="W645" s="22" t="s">
        <v>1746</v>
      </c>
      <c r="X645" s="24" t="s">
        <v>1746</v>
      </c>
      <c r="Y645" s="15">
        <v>13</v>
      </c>
      <c r="Z645" s="76" t="s">
        <v>1746</v>
      </c>
      <c r="AA645" s="134" t="s">
        <v>3299</v>
      </c>
    </row>
    <row r="646" spans="1:27" x14ac:dyDescent="0.25">
      <c r="A646" s="29">
        <v>645</v>
      </c>
      <c r="B646" s="1" t="s">
        <v>1746</v>
      </c>
      <c r="C646" s="96" t="s">
        <v>2071</v>
      </c>
      <c r="D646" s="91">
        <v>44333</v>
      </c>
      <c r="E646" s="7">
        <v>0.33333333333333298</v>
      </c>
      <c r="F646" s="7">
        <v>0.72916666666666696</v>
      </c>
      <c r="G646" s="22">
        <v>1200</v>
      </c>
      <c r="H646" s="22" t="s">
        <v>1746</v>
      </c>
      <c r="I646" s="23" t="s">
        <v>1746</v>
      </c>
      <c r="J646" s="23" t="s">
        <v>1746</v>
      </c>
      <c r="K646" s="23" t="s">
        <v>1746</v>
      </c>
      <c r="L646" s="15">
        <v>0</v>
      </c>
      <c r="M646" s="23" t="s">
        <v>1746</v>
      </c>
      <c r="N646" s="23" t="s">
        <v>1746</v>
      </c>
      <c r="O646" s="76" t="s">
        <v>1746</v>
      </c>
      <c r="P646" s="76" t="s">
        <v>1746</v>
      </c>
      <c r="Q646" s="76" t="s">
        <v>1746</v>
      </c>
      <c r="R646" s="15" t="s">
        <v>1746</v>
      </c>
      <c r="S646" s="15">
        <v>1.5</v>
      </c>
      <c r="T646" s="24">
        <v>20</v>
      </c>
      <c r="U646" s="22">
        <v>1</v>
      </c>
      <c r="V646" s="24">
        <v>1.5</v>
      </c>
      <c r="W646" s="22" t="s">
        <v>1746</v>
      </c>
      <c r="X646" s="24" t="s">
        <v>1746</v>
      </c>
      <c r="Y646" s="15">
        <v>9.5</v>
      </c>
      <c r="Z646" s="76" t="s">
        <v>1746</v>
      </c>
      <c r="AA646" s="134" t="s">
        <v>3299</v>
      </c>
    </row>
    <row r="647" spans="1:27" x14ac:dyDescent="0.25">
      <c r="A647" s="29">
        <v>646</v>
      </c>
      <c r="B647" s="1" t="s">
        <v>1746</v>
      </c>
      <c r="C647" s="90" t="s">
        <v>27</v>
      </c>
      <c r="D647" s="91">
        <v>44333</v>
      </c>
      <c r="E647" s="7">
        <v>0.33333333333333298</v>
      </c>
      <c r="F647" s="7">
        <v>0.875</v>
      </c>
      <c r="G647" s="22">
        <v>1200</v>
      </c>
      <c r="H647" s="22" t="s">
        <v>1746</v>
      </c>
      <c r="I647" s="23" t="s">
        <v>1746</v>
      </c>
      <c r="J647" s="23" t="s">
        <v>1746</v>
      </c>
      <c r="K647" s="23" t="s">
        <v>1746</v>
      </c>
      <c r="L647" s="15">
        <v>0</v>
      </c>
      <c r="M647" s="23" t="s">
        <v>1746</v>
      </c>
      <c r="N647" s="23" t="s">
        <v>1746</v>
      </c>
      <c r="O647" s="76" t="s">
        <v>1746</v>
      </c>
      <c r="P647" s="76" t="s">
        <v>1746</v>
      </c>
      <c r="Q647" s="76" t="s">
        <v>1746</v>
      </c>
      <c r="R647" s="15" t="s">
        <v>1746</v>
      </c>
      <c r="S647" s="15">
        <v>4.0999999999999996</v>
      </c>
      <c r="T647" s="24">
        <v>0.9</v>
      </c>
      <c r="U647" s="22">
        <v>1</v>
      </c>
      <c r="V647" s="24">
        <v>4.0999999999999996</v>
      </c>
      <c r="W647" s="22" t="s">
        <v>1746</v>
      </c>
      <c r="X647" s="24" t="s">
        <v>1746</v>
      </c>
      <c r="Y647" s="15">
        <v>13</v>
      </c>
      <c r="Z647" s="76" t="s">
        <v>1746</v>
      </c>
      <c r="AA647" s="134" t="s">
        <v>3299</v>
      </c>
    </row>
    <row r="648" spans="1:27" x14ac:dyDescent="0.25">
      <c r="A648" s="29">
        <v>647</v>
      </c>
      <c r="B648" s="1" t="s">
        <v>1746</v>
      </c>
      <c r="C648" s="1" t="s">
        <v>70</v>
      </c>
      <c r="D648" s="91">
        <v>44334</v>
      </c>
      <c r="E648" s="7">
        <v>0.33333333333333298</v>
      </c>
      <c r="F648" s="7">
        <v>0.83333333333333304</v>
      </c>
      <c r="G648" s="22">
        <v>1200</v>
      </c>
      <c r="H648" s="22" t="s">
        <v>1746</v>
      </c>
      <c r="I648" s="23" t="s">
        <v>1746</v>
      </c>
      <c r="J648" s="23" t="s">
        <v>1746</v>
      </c>
      <c r="K648" s="23" t="s">
        <v>1746</v>
      </c>
      <c r="L648" s="15">
        <v>0</v>
      </c>
      <c r="M648" s="23" t="s">
        <v>1746</v>
      </c>
      <c r="N648" s="23" t="s">
        <v>1746</v>
      </c>
      <c r="O648" s="76" t="s">
        <v>1746</v>
      </c>
      <c r="P648" s="76" t="s">
        <v>1746</v>
      </c>
      <c r="Q648" s="76" t="s">
        <v>1746</v>
      </c>
      <c r="R648" s="15" t="s">
        <v>1746</v>
      </c>
      <c r="S648" s="15">
        <v>4.7</v>
      </c>
      <c r="T648" s="24">
        <v>4</v>
      </c>
      <c r="U648" s="22">
        <v>1</v>
      </c>
      <c r="V648" s="24">
        <v>4.7</v>
      </c>
      <c r="W648" s="22" t="s">
        <v>1746</v>
      </c>
      <c r="X648" s="24" t="s">
        <v>1746</v>
      </c>
      <c r="Y648" s="15">
        <v>12</v>
      </c>
      <c r="Z648" s="76" t="s">
        <v>1746</v>
      </c>
      <c r="AA648" s="134" t="s">
        <v>3299</v>
      </c>
    </row>
    <row r="649" spans="1:27" x14ac:dyDescent="0.25">
      <c r="A649" s="29">
        <v>648</v>
      </c>
      <c r="B649" s="1" t="s">
        <v>1746</v>
      </c>
      <c r="C649" s="90" t="s">
        <v>27</v>
      </c>
      <c r="D649" s="91">
        <v>44335</v>
      </c>
      <c r="E649" s="7">
        <v>0.33333333333333298</v>
      </c>
      <c r="F649" s="7">
        <v>0.83333333333333304</v>
      </c>
      <c r="G649" s="22">
        <v>1200</v>
      </c>
      <c r="H649" s="22" t="s">
        <v>1746</v>
      </c>
      <c r="I649" s="23" t="s">
        <v>1746</v>
      </c>
      <c r="J649" s="23" t="s">
        <v>1746</v>
      </c>
      <c r="K649" s="23" t="s">
        <v>1746</v>
      </c>
      <c r="L649" s="15">
        <v>0</v>
      </c>
      <c r="M649" s="23" t="s">
        <v>1746</v>
      </c>
      <c r="N649" s="23" t="s">
        <v>1746</v>
      </c>
      <c r="O649" s="76" t="s">
        <v>1746</v>
      </c>
      <c r="P649" s="76" t="s">
        <v>1746</v>
      </c>
      <c r="Q649" s="76" t="s">
        <v>1746</v>
      </c>
      <c r="R649" s="15" t="s">
        <v>1746</v>
      </c>
      <c r="S649" s="15">
        <v>3.9</v>
      </c>
      <c r="T649" s="24">
        <v>2.6</v>
      </c>
      <c r="U649" s="22">
        <v>1</v>
      </c>
      <c r="V649" s="24">
        <v>3.9</v>
      </c>
      <c r="W649" s="22" t="s">
        <v>1746</v>
      </c>
      <c r="X649" s="24" t="s">
        <v>1746</v>
      </c>
      <c r="Y649" s="15">
        <v>12</v>
      </c>
      <c r="Z649" s="76" t="s">
        <v>1746</v>
      </c>
      <c r="AA649" s="134" t="s">
        <v>3299</v>
      </c>
    </row>
    <row r="650" spans="1:27" x14ac:dyDescent="0.25">
      <c r="A650" s="29">
        <v>649</v>
      </c>
      <c r="B650" s="1" t="s">
        <v>1746</v>
      </c>
      <c r="C650" s="1" t="s">
        <v>2304</v>
      </c>
      <c r="D650" s="91">
        <v>44336</v>
      </c>
      <c r="E650" s="7">
        <v>0.33333333333333298</v>
      </c>
      <c r="F650" s="7">
        <v>0.83333333333333304</v>
      </c>
      <c r="G650" s="22">
        <v>1200</v>
      </c>
      <c r="H650" s="22" t="s">
        <v>1746</v>
      </c>
      <c r="I650" s="23" t="s">
        <v>1746</v>
      </c>
      <c r="J650" s="23" t="s">
        <v>1746</v>
      </c>
      <c r="K650" s="23" t="s">
        <v>1746</v>
      </c>
      <c r="L650" s="15">
        <v>8.6</v>
      </c>
      <c r="M650" s="23" t="s">
        <v>1746</v>
      </c>
      <c r="N650" s="23" t="s">
        <v>1746</v>
      </c>
      <c r="O650" s="76" t="s">
        <v>1746</v>
      </c>
      <c r="P650" s="76" t="s">
        <v>1746</v>
      </c>
      <c r="Q650" s="76" t="s">
        <v>1746</v>
      </c>
      <c r="R650" s="15" t="s">
        <v>1746</v>
      </c>
      <c r="S650" s="15">
        <v>8.6999999999999993</v>
      </c>
      <c r="T650" s="24">
        <v>9.6999999999999993</v>
      </c>
      <c r="U650" s="22">
        <v>1</v>
      </c>
      <c r="V650" s="24">
        <v>9.9999999999999645E-2</v>
      </c>
      <c r="W650" s="22" t="s">
        <v>1746</v>
      </c>
      <c r="X650" s="24" t="s">
        <v>1746</v>
      </c>
      <c r="Y650" s="15">
        <v>12</v>
      </c>
      <c r="Z650" s="76" t="s">
        <v>1746</v>
      </c>
      <c r="AA650" s="134" t="s">
        <v>3359</v>
      </c>
    </row>
    <row r="651" spans="1:27" x14ac:dyDescent="0.25">
      <c r="A651" s="29">
        <v>650</v>
      </c>
      <c r="B651" s="1" t="s">
        <v>1746</v>
      </c>
      <c r="C651" s="1" t="s">
        <v>70</v>
      </c>
      <c r="D651" s="91">
        <v>44336</v>
      </c>
      <c r="E651" s="7">
        <v>0.33333333333333298</v>
      </c>
      <c r="F651" s="7">
        <v>0.83333333333333304</v>
      </c>
      <c r="G651" s="22">
        <v>1200</v>
      </c>
      <c r="H651" s="22" t="s">
        <v>1746</v>
      </c>
      <c r="I651" s="23" t="s">
        <v>1746</v>
      </c>
      <c r="J651" s="23" t="s">
        <v>1746</v>
      </c>
      <c r="K651" s="23" t="s">
        <v>1746</v>
      </c>
      <c r="L651" s="15">
        <v>0</v>
      </c>
      <c r="M651" s="23" t="s">
        <v>1746</v>
      </c>
      <c r="N651" s="23" t="s">
        <v>1746</v>
      </c>
      <c r="O651" s="76" t="s">
        <v>1746</v>
      </c>
      <c r="P651" s="76" t="s">
        <v>1746</v>
      </c>
      <c r="Q651" s="76" t="s">
        <v>1746</v>
      </c>
      <c r="R651" s="15" t="s">
        <v>1746</v>
      </c>
      <c r="S651" s="15">
        <v>3</v>
      </c>
      <c r="T651" s="24">
        <v>4.3</v>
      </c>
      <c r="U651" s="22">
        <v>2</v>
      </c>
      <c r="V651" s="24">
        <v>6</v>
      </c>
      <c r="W651" s="22" t="s">
        <v>1746</v>
      </c>
      <c r="X651" s="24" t="s">
        <v>1746</v>
      </c>
      <c r="Y651" s="15">
        <v>12</v>
      </c>
      <c r="Z651" s="76" t="s">
        <v>1746</v>
      </c>
      <c r="AA651" s="134" t="s">
        <v>3299</v>
      </c>
    </row>
    <row r="652" spans="1:27" x14ac:dyDescent="0.25">
      <c r="A652" s="29">
        <v>651</v>
      </c>
      <c r="B652" s="1" t="s">
        <v>1746</v>
      </c>
      <c r="C652" s="1" t="s">
        <v>27</v>
      </c>
      <c r="D652" s="91">
        <v>44337</v>
      </c>
      <c r="E652" s="7">
        <v>0.33333333333333298</v>
      </c>
      <c r="F652" s="7">
        <v>0.875</v>
      </c>
      <c r="G652" s="22">
        <v>1200</v>
      </c>
      <c r="H652" s="22" t="s">
        <v>1746</v>
      </c>
      <c r="I652" s="23" t="s">
        <v>1746</v>
      </c>
      <c r="J652" s="23" t="s">
        <v>1746</v>
      </c>
      <c r="K652" s="23" t="s">
        <v>1746</v>
      </c>
      <c r="L652" s="15">
        <v>0</v>
      </c>
      <c r="M652" s="23" t="s">
        <v>1746</v>
      </c>
      <c r="N652" s="23" t="s">
        <v>1746</v>
      </c>
      <c r="O652" s="76" t="s">
        <v>1746</v>
      </c>
      <c r="P652" s="76" t="s">
        <v>1746</v>
      </c>
      <c r="Q652" s="76" t="s">
        <v>1746</v>
      </c>
      <c r="R652" s="15" t="s">
        <v>1746</v>
      </c>
      <c r="S652" s="15">
        <v>2.6</v>
      </c>
      <c r="T652" s="24">
        <v>3</v>
      </c>
      <c r="U652" s="22">
        <v>2</v>
      </c>
      <c r="V652" s="24">
        <v>5.2</v>
      </c>
      <c r="W652" s="22" t="s">
        <v>1746</v>
      </c>
      <c r="X652" s="24" t="s">
        <v>1746</v>
      </c>
      <c r="Y652" s="15">
        <v>13</v>
      </c>
      <c r="Z652" s="76" t="s">
        <v>1746</v>
      </c>
      <c r="AA652" s="134" t="s">
        <v>3299</v>
      </c>
    </row>
    <row r="653" spans="1:27" x14ac:dyDescent="0.25">
      <c r="A653" s="29">
        <v>652</v>
      </c>
      <c r="B653" s="1" t="s">
        <v>1746</v>
      </c>
      <c r="C653" s="1" t="s">
        <v>70</v>
      </c>
      <c r="D653" s="91">
        <v>44338</v>
      </c>
      <c r="E653" s="7">
        <v>0.33333333333333298</v>
      </c>
      <c r="F653" s="7">
        <v>0.83333333333333304</v>
      </c>
      <c r="G653" s="22">
        <v>1200</v>
      </c>
      <c r="H653" s="22" t="s">
        <v>1746</v>
      </c>
      <c r="I653" s="23" t="s">
        <v>1746</v>
      </c>
      <c r="J653" s="23" t="s">
        <v>1746</v>
      </c>
      <c r="K653" s="23" t="s">
        <v>1746</v>
      </c>
      <c r="L653" s="15">
        <v>0</v>
      </c>
      <c r="M653" s="23" t="s">
        <v>1746</v>
      </c>
      <c r="N653" s="23" t="s">
        <v>1746</v>
      </c>
      <c r="O653" s="76" t="s">
        <v>1746</v>
      </c>
      <c r="P653" s="76" t="s">
        <v>1746</v>
      </c>
      <c r="Q653" s="76" t="s">
        <v>1746</v>
      </c>
      <c r="R653" s="15" t="s">
        <v>1746</v>
      </c>
      <c r="S653" s="15">
        <v>3</v>
      </c>
      <c r="T653" s="24">
        <v>3.2</v>
      </c>
      <c r="U653" s="22">
        <v>2</v>
      </c>
      <c r="V653" s="24">
        <v>6</v>
      </c>
      <c r="W653" s="22" t="s">
        <v>1746</v>
      </c>
      <c r="X653" s="24" t="s">
        <v>1746</v>
      </c>
      <c r="Y653" s="15">
        <v>12</v>
      </c>
      <c r="Z653" s="76" t="s">
        <v>1746</v>
      </c>
      <c r="AA653" s="134" t="s">
        <v>3299</v>
      </c>
    </row>
    <row r="654" spans="1:27" x14ac:dyDescent="0.25">
      <c r="A654" s="29">
        <v>653</v>
      </c>
      <c r="B654" s="1" t="s">
        <v>1746</v>
      </c>
      <c r="C654" s="96" t="s">
        <v>2071</v>
      </c>
      <c r="D654" s="91">
        <v>44338</v>
      </c>
      <c r="E654" s="7">
        <v>0.33333333333333298</v>
      </c>
      <c r="F654" s="7">
        <v>0.83333333333333304</v>
      </c>
      <c r="G654" s="22">
        <v>1200</v>
      </c>
      <c r="H654" s="22" t="s">
        <v>1746</v>
      </c>
      <c r="I654" s="23" t="s">
        <v>1746</v>
      </c>
      <c r="J654" s="23" t="s">
        <v>1746</v>
      </c>
      <c r="K654" s="23" t="s">
        <v>1746</v>
      </c>
      <c r="L654" s="15">
        <v>0</v>
      </c>
      <c r="M654" s="23" t="s">
        <v>1746</v>
      </c>
      <c r="N654" s="23" t="s">
        <v>1746</v>
      </c>
      <c r="O654" s="76" t="s">
        <v>1746</v>
      </c>
      <c r="P654" s="76" t="s">
        <v>1746</v>
      </c>
      <c r="Q654" s="76" t="s">
        <v>1746</v>
      </c>
      <c r="R654" s="15" t="s">
        <v>1746</v>
      </c>
      <c r="S654" s="15">
        <v>4.0999999999999996</v>
      </c>
      <c r="T654" s="24">
        <v>32</v>
      </c>
      <c r="U654" s="22">
        <v>1</v>
      </c>
      <c r="V654" s="24">
        <v>4.0999999999999996</v>
      </c>
      <c r="W654" s="22" t="s">
        <v>1746</v>
      </c>
      <c r="X654" s="24" t="s">
        <v>1746</v>
      </c>
      <c r="Y654" s="15">
        <v>12</v>
      </c>
      <c r="Z654" s="76" t="s">
        <v>1746</v>
      </c>
      <c r="AA654" s="134" t="s">
        <v>3299</v>
      </c>
    </row>
    <row r="655" spans="1:27" x14ac:dyDescent="0.25">
      <c r="A655" s="29">
        <v>654</v>
      </c>
      <c r="B655" s="1" t="s">
        <v>1746</v>
      </c>
      <c r="C655" s="96" t="s">
        <v>2071</v>
      </c>
      <c r="D655" s="91">
        <v>44339</v>
      </c>
      <c r="E655" s="7">
        <v>0.33333333333333298</v>
      </c>
      <c r="F655" s="7">
        <v>0.79166666666666696</v>
      </c>
      <c r="G655" s="22">
        <v>1200</v>
      </c>
      <c r="H655" s="22" t="s">
        <v>1746</v>
      </c>
      <c r="I655" s="23" t="s">
        <v>1746</v>
      </c>
      <c r="J655" s="23" t="s">
        <v>1746</v>
      </c>
      <c r="K655" s="23" t="s">
        <v>1746</v>
      </c>
      <c r="L655" s="15">
        <v>0</v>
      </c>
      <c r="M655" s="23" t="s">
        <v>1746</v>
      </c>
      <c r="N655" s="23" t="s">
        <v>1746</v>
      </c>
      <c r="O655" s="76" t="s">
        <v>1746</v>
      </c>
      <c r="P655" s="76" t="s">
        <v>1746</v>
      </c>
      <c r="Q655" s="76" t="s">
        <v>1746</v>
      </c>
      <c r="R655" s="15" t="s">
        <v>1746</v>
      </c>
      <c r="S655" s="15">
        <v>1.5</v>
      </c>
      <c r="T655" s="24">
        <v>13.9</v>
      </c>
      <c r="U655" s="22">
        <v>1</v>
      </c>
      <c r="V655" s="24">
        <v>1.5</v>
      </c>
      <c r="W655" s="22" t="s">
        <v>1746</v>
      </c>
      <c r="X655" s="24" t="s">
        <v>1746</v>
      </c>
      <c r="Y655" s="15">
        <v>11</v>
      </c>
      <c r="Z655" s="76" t="s">
        <v>1746</v>
      </c>
      <c r="AA655" s="134" t="s">
        <v>3299</v>
      </c>
    </row>
    <row r="656" spans="1:27" x14ac:dyDescent="0.25">
      <c r="A656" s="29">
        <v>655</v>
      </c>
      <c r="B656" s="1" t="s">
        <v>1746</v>
      </c>
      <c r="C656" s="1" t="s">
        <v>27</v>
      </c>
      <c r="D656" s="91">
        <v>44339</v>
      </c>
      <c r="E656" s="7">
        <v>0.33333333333333298</v>
      </c>
      <c r="F656" s="7">
        <v>0.875</v>
      </c>
      <c r="G656" s="22">
        <v>1200</v>
      </c>
      <c r="H656" s="22" t="s">
        <v>1746</v>
      </c>
      <c r="I656" s="23" t="s">
        <v>1746</v>
      </c>
      <c r="J656" s="23" t="s">
        <v>1746</v>
      </c>
      <c r="K656" s="23" t="s">
        <v>1746</v>
      </c>
      <c r="L656" s="15">
        <v>0</v>
      </c>
      <c r="M656" s="23" t="s">
        <v>1746</v>
      </c>
      <c r="N656" s="23" t="s">
        <v>1746</v>
      </c>
      <c r="O656" s="76" t="s">
        <v>1746</v>
      </c>
      <c r="P656" s="76" t="s">
        <v>1746</v>
      </c>
      <c r="Q656" s="76" t="s">
        <v>1746</v>
      </c>
      <c r="R656" s="15" t="s">
        <v>1746</v>
      </c>
      <c r="S656" s="15">
        <v>3.7</v>
      </c>
      <c r="T656" s="24">
        <v>3.1</v>
      </c>
      <c r="U656" s="22">
        <v>2</v>
      </c>
      <c r="V656" s="24">
        <v>7.4</v>
      </c>
      <c r="W656" s="22" t="s">
        <v>1746</v>
      </c>
      <c r="X656" s="24" t="s">
        <v>1746</v>
      </c>
      <c r="Y656" s="15">
        <v>13</v>
      </c>
      <c r="Z656" s="76" t="s">
        <v>1746</v>
      </c>
      <c r="AA656" s="134" t="s">
        <v>3299</v>
      </c>
    </row>
    <row r="657" spans="1:27" x14ac:dyDescent="0.25">
      <c r="A657" s="29">
        <v>656</v>
      </c>
      <c r="B657" s="1" t="s">
        <v>1746</v>
      </c>
      <c r="C657" s="96" t="s">
        <v>2071</v>
      </c>
      <c r="D657" s="91">
        <v>44340</v>
      </c>
      <c r="E657" s="7">
        <v>0.39583333333333298</v>
      </c>
      <c r="F657" s="7">
        <v>0.58333333333333304</v>
      </c>
      <c r="G657" s="22">
        <v>1200</v>
      </c>
      <c r="H657" s="22" t="s">
        <v>1746</v>
      </c>
      <c r="I657" s="23" t="s">
        <v>1746</v>
      </c>
      <c r="J657" s="23" t="s">
        <v>1746</v>
      </c>
      <c r="K657" s="23" t="s">
        <v>1746</v>
      </c>
      <c r="L657" s="15">
        <v>0</v>
      </c>
      <c r="M657" s="23" t="s">
        <v>1746</v>
      </c>
      <c r="N657" s="23" t="s">
        <v>1746</v>
      </c>
      <c r="O657" s="76" t="s">
        <v>1746</v>
      </c>
      <c r="P657" s="76" t="s">
        <v>1746</v>
      </c>
      <c r="Q657" s="76" t="s">
        <v>1746</v>
      </c>
      <c r="R657" s="15" t="s">
        <v>1746</v>
      </c>
      <c r="S657" s="15">
        <v>1.8</v>
      </c>
      <c r="T657" s="24">
        <v>3.8</v>
      </c>
      <c r="U657" s="22">
        <v>1</v>
      </c>
      <c r="V657" s="24">
        <v>1.8</v>
      </c>
      <c r="W657" s="22" t="s">
        <v>1746</v>
      </c>
      <c r="X657" s="24" t="s">
        <v>1746</v>
      </c>
      <c r="Y657" s="15">
        <v>4.5</v>
      </c>
      <c r="Z657" s="76" t="s">
        <v>1746</v>
      </c>
      <c r="AA657" s="134" t="s">
        <v>3299</v>
      </c>
    </row>
    <row r="658" spans="1:27" x14ac:dyDescent="0.25">
      <c r="A658" s="29">
        <v>657</v>
      </c>
      <c r="B658" s="1" t="s">
        <v>1746</v>
      </c>
      <c r="C658" s="1" t="s">
        <v>2067</v>
      </c>
      <c r="D658" s="91">
        <v>44340</v>
      </c>
      <c r="E658" s="7">
        <v>0.58333333333333304</v>
      </c>
      <c r="F658" s="7">
        <v>0.83333333333333304</v>
      </c>
      <c r="G658" s="22">
        <v>1200</v>
      </c>
      <c r="H658" s="22" t="s">
        <v>1746</v>
      </c>
      <c r="I658" s="23" t="s">
        <v>1746</v>
      </c>
      <c r="J658" s="23" t="s">
        <v>1746</v>
      </c>
      <c r="K658" s="23" t="s">
        <v>1746</v>
      </c>
      <c r="L658" s="15">
        <v>0</v>
      </c>
      <c r="M658" s="23" t="s">
        <v>1746</v>
      </c>
      <c r="N658" s="23" t="s">
        <v>1746</v>
      </c>
      <c r="O658" s="76" t="s">
        <v>1746</v>
      </c>
      <c r="P658" s="76" t="s">
        <v>1746</v>
      </c>
      <c r="Q658" s="76" t="s">
        <v>1746</v>
      </c>
      <c r="R658" s="15" t="s">
        <v>1746</v>
      </c>
      <c r="S658" s="15">
        <v>2.4</v>
      </c>
      <c r="T658" s="24">
        <v>0.2</v>
      </c>
      <c r="U658" s="22">
        <v>1</v>
      </c>
      <c r="V658" s="24">
        <v>2.4</v>
      </c>
      <c r="W658" s="22" t="s">
        <v>1746</v>
      </c>
      <c r="X658" s="24" t="s">
        <v>1746</v>
      </c>
      <c r="Y658" s="15">
        <v>6</v>
      </c>
      <c r="Z658" s="76" t="s">
        <v>1746</v>
      </c>
      <c r="AA658" s="134" t="s">
        <v>3335</v>
      </c>
    </row>
    <row r="659" spans="1:27" x14ac:dyDescent="0.25">
      <c r="A659" s="29">
        <v>658</v>
      </c>
      <c r="B659" s="1" t="s">
        <v>1746</v>
      </c>
      <c r="C659" s="1" t="s">
        <v>70</v>
      </c>
      <c r="D659" s="91">
        <v>44340</v>
      </c>
      <c r="E659" s="7">
        <v>0.33333333333333298</v>
      </c>
      <c r="F659" s="7">
        <v>0.875</v>
      </c>
      <c r="G659" s="22">
        <v>1200</v>
      </c>
      <c r="H659" s="22" t="s">
        <v>1746</v>
      </c>
      <c r="I659" s="23" t="s">
        <v>1746</v>
      </c>
      <c r="J659" s="23" t="s">
        <v>1746</v>
      </c>
      <c r="K659" s="23" t="s">
        <v>1746</v>
      </c>
      <c r="L659" s="15">
        <v>0</v>
      </c>
      <c r="M659" s="23" t="s">
        <v>1746</v>
      </c>
      <c r="N659" s="23" t="s">
        <v>1746</v>
      </c>
      <c r="O659" s="76" t="s">
        <v>1746</v>
      </c>
      <c r="P659" s="76" t="s">
        <v>1746</v>
      </c>
      <c r="Q659" s="76" t="s">
        <v>1746</v>
      </c>
      <c r="R659" s="15" t="s">
        <v>1746</v>
      </c>
      <c r="S659" s="15">
        <v>3.7</v>
      </c>
      <c r="T659" s="24">
        <v>3.7</v>
      </c>
      <c r="U659" s="22">
        <v>2</v>
      </c>
      <c r="V659" s="24">
        <v>7.4</v>
      </c>
      <c r="W659" s="22" t="s">
        <v>1746</v>
      </c>
      <c r="X659" s="24" t="s">
        <v>1746</v>
      </c>
      <c r="Y659" s="15">
        <v>13</v>
      </c>
      <c r="Z659" s="76" t="s">
        <v>1746</v>
      </c>
      <c r="AA659" s="134" t="s">
        <v>3299</v>
      </c>
    </row>
    <row r="660" spans="1:27" x14ac:dyDescent="0.25">
      <c r="A660" s="29">
        <v>659</v>
      </c>
      <c r="B660" s="1" t="s">
        <v>1746</v>
      </c>
      <c r="C660" s="96" t="s">
        <v>2071</v>
      </c>
      <c r="D660" s="91">
        <v>44341</v>
      </c>
      <c r="E660" s="7">
        <v>0.33333333333333298</v>
      </c>
      <c r="F660" s="7">
        <v>0.51388888888888895</v>
      </c>
      <c r="G660" s="22">
        <v>1200</v>
      </c>
      <c r="H660" s="22" t="s">
        <v>1746</v>
      </c>
      <c r="I660" s="23" t="s">
        <v>1746</v>
      </c>
      <c r="J660" s="23" t="s">
        <v>1746</v>
      </c>
      <c r="K660" s="23" t="s">
        <v>1746</v>
      </c>
      <c r="L660" s="15">
        <v>0</v>
      </c>
      <c r="M660" s="23" t="s">
        <v>1746</v>
      </c>
      <c r="N660" s="23" t="s">
        <v>1746</v>
      </c>
      <c r="O660" s="76" t="s">
        <v>1746</v>
      </c>
      <c r="P660" s="76" t="s">
        <v>1746</v>
      </c>
      <c r="Q660" s="76" t="s">
        <v>1746</v>
      </c>
      <c r="R660" s="15" t="s">
        <v>1746</v>
      </c>
      <c r="S660" s="15">
        <v>2.2000000000000002</v>
      </c>
      <c r="T660" s="24">
        <v>6.8</v>
      </c>
      <c r="U660" s="22">
        <v>1</v>
      </c>
      <c r="V660" s="24">
        <v>2.2000000000000002</v>
      </c>
      <c r="W660" s="22" t="s">
        <v>1746</v>
      </c>
      <c r="X660" s="24" t="s">
        <v>1746</v>
      </c>
      <c r="Y660" s="15">
        <v>4</v>
      </c>
      <c r="Z660" s="76" t="s">
        <v>1746</v>
      </c>
      <c r="AA660" s="134" t="s">
        <v>3299</v>
      </c>
    </row>
    <row r="661" spans="1:27" x14ac:dyDescent="0.25">
      <c r="A661" s="29">
        <v>660</v>
      </c>
      <c r="B661" s="1" t="s">
        <v>1746</v>
      </c>
      <c r="C661" s="1" t="s">
        <v>27</v>
      </c>
      <c r="D661" s="91">
        <v>44341</v>
      </c>
      <c r="E661" s="7">
        <v>0.33333333333333298</v>
      </c>
      <c r="F661" s="7">
        <v>0.875</v>
      </c>
      <c r="G661" s="22">
        <v>1200</v>
      </c>
      <c r="H661" s="22" t="s">
        <v>1746</v>
      </c>
      <c r="I661" s="23" t="s">
        <v>1746</v>
      </c>
      <c r="J661" s="23" t="s">
        <v>1746</v>
      </c>
      <c r="K661" s="23" t="s">
        <v>1746</v>
      </c>
      <c r="L661" s="15">
        <v>0</v>
      </c>
      <c r="M661" s="23" t="s">
        <v>1746</v>
      </c>
      <c r="N661" s="23" t="s">
        <v>1746</v>
      </c>
      <c r="O661" s="76" t="s">
        <v>1746</v>
      </c>
      <c r="P661" s="76" t="s">
        <v>1746</v>
      </c>
      <c r="Q661" s="76" t="s">
        <v>1746</v>
      </c>
      <c r="R661" s="15" t="s">
        <v>1746</v>
      </c>
      <c r="S661" s="15">
        <v>3.6</v>
      </c>
      <c r="T661" s="24">
        <v>2.9</v>
      </c>
      <c r="U661" s="22">
        <v>2</v>
      </c>
      <c r="V661" s="24">
        <v>7.2</v>
      </c>
      <c r="W661" s="22" t="s">
        <v>1746</v>
      </c>
      <c r="X661" s="24" t="s">
        <v>1746</v>
      </c>
      <c r="Y661" s="15">
        <v>13</v>
      </c>
      <c r="Z661" s="76" t="s">
        <v>1746</v>
      </c>
      <c r="AA661" s="134" t="s">
        <v>3299</v>
      </c>
    </row>
    <row r="662" spans="1:27" x14ac:dyDescent="0.25">
      <c r="A662" s="29">
        <v>661</v>
      </c>
      <c r="B662" s="1" t="s">
        <v>1746</v>
      </c>
      <c r="C662" s="1" t="s">
        <v>70</v>
      </c>
      <c r="D662" s="91">
        <v>44342</v>
      </c>
      <c r="E662" s="7">
        <v>0.33333333333333298</v>
      </c>
      <c r="F662" s="7">
        <v>0.875</v>
      </c>
      <c r="G662" s="22">
        <v>1200</v>
      </c>
      <c r="H662" s="22" t="s">
        <v>1746</v>
      </c>
      <c r="I662" s="23" t="s">
        <v>1746</v>
      </c>
      <c r="J662" s="23" t="s">
        <v>1746</v>
      </c>
      <c r="K662" s="23" t="s">
        <v>1746</v>
      </c>
      <c r="L662" s="15">
        <v>0</v>
      </c>
      <c r="M662" s="23" t="s">
        <v>1746</v>
      </c>
      <c r="N662" s="23" t="s">
        <v>1746</v>
      </c>
      <c r="O662" s="76" t="s">
        <v>1746</v>
      </c>
      <c r="P662" s="76" t="s">
        <v>1746</v>
      </c>
      <c r="Q662" s="76" t="s">
        <v>1746</v>
      </c>
      <c r="R662" s="15" t="s">
        <v>1746</v>
      </c>
      <c r="S662" s="15">
        <v>4.8</v>
      </c>
      <c r="T662" s="24">
        <v>3.7</v>
      </c>
      <c r="U662" s="22">
        <v>2</v>
      </c>
      <c r="V662" s="24">
        <v>9.6</v>
      </c>
      <c r="W662" s="22" t="s">
        <v>1746</v>
      </c>
      <c r="X662" s="24" t="s">
        <v>1746</v>
      </c>
      <c r="Y662" s="15">
        <v>13</v>
      </c>
      <c r="Z662" s="76" t="s">
        <v>1746</v>
      </c>
      <c r="AA662" s="134" t="s">
        <v>3299</v>
      </c>
    </row>
    <row r="663" spans="1:27" x14ac:dyDescent="0.25">
      <c r="A663" s="29">
        <v>662</v>
      </c>
      <c r="B663" s="1" t="s">
        <v>1746</v>
      </c>
      <c r="C663" s="96" t="s">
        <v>2071</v>
      </c>
      <c r="D663" s="91">
        <v>44342</v>
      </c>
      <c r="E663" s="7">
        <v>0.33333333333333298</v>
      </c>
      <c r="F663" s="7">
        <v>0.45833333333333298</v>
      </c>
      <c r="G663" s="22">
        <v>1200</v>
      </c>
      <c r="H663" s="22" t="s">
        <v>1746</v>
      </c>
      <c r="I663" s="23" t="s">
        <v>1746</v>
      </c>
      <c r="J663" s="23" t="s">
        <v>1746</v>
      </c>
      <c r="K663" s="23" t="s">
        <v>1746</v>
      </c>
      <c r="L663" s="15">
        <v>0</v>
      </c>
      <c r="M663" s="23" t="s">
        <v>1746</v>
      </c>
      <c r="N663" s="23" t="s">
        <v>1746</v>
      </c>
      <c r="O663" s="76" t="s">
        <v>1746</v>
      </c>
      <c r="P663" s="76" t="s">
        <v>1746</v>
      </c>
      <c r="Q663" s="76" t="s">
        <v>1746</v>
      </c>
      <c r="R663" s="15" t="s">
        <v>1746</v>
      </c>
      <c r="S663" s="15">
        <v>4.5</v>
      </c>
      <c r="T663" s="24">
        <v>6.7</v>
      </c>
      <c r="U663" s="22">
        <v>1</v>
      </c>
      <c r="V663" s="24">
        <v>4.5</v>
      </c>
      <c r="W663" s="22" t="s">
        <v>1746</v>
      </c>
      <c r="X663" s="24" t="s">
        <v>1746</v>
      </c>
      <c r="Y663" s="15">
        <v>3</v>
      </c>
      <c r="Z663" s="76" t="s">
        <v>1746</v>
      </c>
      <c r="AA663" s="134" t="s">
        <v>3299</v>
      </c>
    </row>
    <row r="664" spans="1:27" x14ac:dyDescent="0.25">
      <c r="A664" s="29">
        <v>663</v>
      </c>
      <c r="B664" s="1" t="s">
        <v>1746</v>
      </c>
      <c r="C664" s="96" t="s">
        <v>2067</v>
      </c>
      <c r="D664" s="91">
        <v>44342</v>
      </c>
      <c r="E664" s="7">
        <v>0.45833333333333298</v>
      </c>
      <c r="F664" s="7">
        <v>0.83333333333333304</v>
      </c>
      <c r="G664" s="22">
        <v>1200</v>
      </c>
      <c r="H664" s="22" t="s">
        <v>1746</v>
      </c>
      <c r="I664" s="23" t="s">
        <v>1746</v>
      </c>
      <c r="J664" s="23" t="s">
        <v>1746</v>
      </c>
      <c r="K664" s="23" t="s">
        <v>1746</v>
      </c>
      <c r="L664" s="15">
        <v>0</v>
      </c>
      <c r="M664" s="23" t="s">
        <v>1746</v>
      </c>
      <c r="N664" s="23" t="s">
        <v>1746</v>
      </c>
      <c r="O664" s="76" t="s">
        <v>1746</v>
      </c>
      <c r="P664" s="76" t="s">
        <v>1746</v>
      </c>
      <c r="Q664" s="76" t="s">
        <v>1746</v>
      </c>
      <c r="R664" s="15" t="s">
        <v>1746</v>
      </c>
      <c r="S664" s="15">
        <v>8.6999999999999993</v>
      </c>
      <c r="T664" s="24">
        <v>4.0999999999999996</v>
      </c>
      <c r="U664" s="22">
        <v>1</v>
      </c>
      <c r="V664" s="24">
        <v>8.6999999999999993</v>
      </c>
      <c r="W664" s="22" t="s">
        <v>1746</v>
      </c>
      <c r="X664" s="24" t="s">
        <v>1746</v>
      </c>
      <c r="Y664" s="15">
        <v>9</v>
      </c>
      <c r="Z664" s="76" t="s">
        <v>1746</v>
      </c>
      <c r="AA664" s="134" t="s">
        <v>3335</v>
      </c>
    </row>
    <row r="665" spans="1:27" x14ac:dyDescent="0.25">
      <c r="A665" s="29">
        <v>664</v>
      </c>
      <c r="B665" s="1" t="s">
        <v>1746</v>
      </c>
      <c r="C665" s="1" t="s">
        <v>27</v>
      </c>
      <c r="D665" s="91">
        <v>44343</v>
      </c>
      <c r="E665" s="7">
        <v>0.33333333333333298</v>
      </c>
      <c r="F665" s="7">
        <v>0.875</v>
      </c>
      <c r="G665" s="22">
        <v>1200</v>
      </c>
      <c r="H665" s="22" t="s">
        <v>1746</v>
      </c>
      <c r="I665" s="23" t="s">
        <v>1746</v>
      </c>
      <c r="J665" s="23" t="s">
        <v>1746</v>
      </c>
      <c r="K665" s="23" t="s">
        <v>1746</v>
      </c>
      <c r="L665" s="15">
        <v>0</v>
      </c>
      <c r="M665" s="23" t="s">
        <v>1746</v>
      </c>
      <c r="N665" s="23" t="s">
        <v>1746</v>
      </c>
      <c r="O665" s="76" t="s">
        <v>1746</v>
      </c>
      <c r="P665" s="76" t="s">
        <v>1746</v>
      </c>
      <c r="Q665" s="76" t="s">
        <v>1746</v>
      </c>
      <c r="R665" s="15" t="s">
        <v>1746</v>
      </c>
      <c r="S665" s="15">
        <v>4.3</v>
      </c>
      <c r="T665" s="24">
        <v>4.2</v>
      </c>
      <c r="U665" s="22">
        <v>2</v>
      </c>
      <c r="V665" s="24">
        <v>8.6</v>
      </c>
      <c r="W665" s="22" t="s">
        <v>1746</v>
      </c>
      <c r="X665" s="24" t="s">
        <v>1746</v>
      </c>
      <c r="Y665" s="15">
        <v>13</v>
      </c>
      <c r="Z665" s="76" t="s">
        <v>1746</v>
      </c>
      <c r="AA665" s="134" t="s">
        <v>3299</v>
      </c>
    </row>
    <row r="666" spans="1:27" x14ac:dyDescent="0.25">
      <c r="A666" s="29">
        <v>665</v>
      </c>
      <c r="B666" s="1" t="s">
        <v>1746</v>
      </c>
      <c r="C666" s="96" t="s">
        <v>2067</v>
      </c>
      <c r="D666" s="91">
        <v>44343</v>
      </c>
      <c r="E666" s="7">
        <v>0.625</v>
      </c>
      <c r="F666" s="7">
        <v>0.83333333333333304</v>
      </c>
      <c r="G666" s="22">
        <v>1200</v>
      </c>
      <c r="H666" s="22" t="s">
        <v>1746</v>
      </c>
      <c r="I666" s="23" t="s">
        <v>1746</v>
      </c>
      <c r="J666" s="23" t="s">
        <v>1746</v>
      </c>
      <c r="K666" s="23" t="s">
        <v>1746</v>
      </c>
      <c r="L666" s="15">
        <v>0</v>
      </c>
      <c r="M666" s="23" t="s">
        <v>1746</v>
      </c>
      <c r="N666" s="23" t="s">
        <v>1746</v>
      </c>
      <c r="O666" s="76" t="s">
        <v>1746</v>
      </c>
      <c r="P666" s="76" t="s">
        <v>1746</v>
      </c>
      <c r="Q666" s="76" t="s">
        <v>1746</v>
      </c>
      <c r="R666" s="15" t="s">
        <v>1746</v>
      </c>
      <c r="S666" s="15">
        <v>0</v>
      </c>
      <c r="T666" s="24">
        <v>0</v>
      </c>
      <c r="U666" s="22">
        <v>1</v>
      </c>
      <c r="V666" s="24">
        <v>0</v>
      </c>
      <c r="W666" s="22" t="s">
        <v>1746</v>
      </c>
      <c r="X666" s="24" t="s">
        <v>1746</v>
      </c>
      <c r="Y666" s="15">
        <v>5</v>
      </c>
      <c r="Z666" s="76" t="s">
        <v>1746</v>
      </c>
      <c r="AA666" s="134" t="s">
        <v>3358</v>
      </c>
    </row>
    <row r="667" spans="1:27" x14ac:dyDescent="0.25">
      <c r="A667" s="29">
        <v>666</v>
      </c>
      <c r="B667" s="1" t="s">
        <v>1746</v>
      </c>
      <c r="C667" s="1" t="s">
        <v>70</v>
      </c>
      <c r="D667" s="91">
        <v>44344</v>
      </c>
      <c r="E667" s="7">
        <v>0.33333333333333298</v>
      </c>
      <c r="F667" s="7">
        <v>0.83333333333333304</v>
      </c>
      <c r="G667" s="22">
        <v>1200</v>
      </c>
      <c r="H667" s="22" t="s">
        <v>1746</v>
      </c>
      <c r="I667" s="23" t="s">
        <v>1746</v>
      </c>
      <c r="J667" s="23" t="s">
        <v>1746</v>
      </c>
      <c r="K667" s="23" t="s">
        <v>1746</v>
      </c>
      <c r="L667" s="15">
        <v>0</v>
      </c>
      <c r="M667" s="23" t="s">
        <v>1746</v>
      </c>
      <c r="N667" s="23" t="s">
        <v>1746</v>
      </c>
      <c r="O667" s="76" t="s">
        <v>1746</v>
      </c>
      <c r="P667" s="76" t="s">
        <v>1746</v>
      </c>
      <c r="Q667" s="76" t="s">
        <v>1746</v>
      </c>
      <c r="R667" s="15" t="s">
        <v>1746</v>
      </c>
      <c r="S667" s="15">
        <v>4.5999999999999996</v>
      </c>
      <c r="T667" s="24">
        <v>4</v>
      </c>
      <c r="U667" s="22">
        <v>2</v>
      </c>
      <c r="V667" s="24">
        <v>9.1999999999999993</v>
      </c>
      <c r="W667" s="22" t="s">
        <v>1746</v>
      </c>
      <c r="X667" s="24" t="s">
        <v>1746</v>
      </c>
      <c r="Y667" s="15">
        <v>12</v>
      </c>
      <c r="Z667" s="76" t="s">
        <v>1746</v>
      </c>
      <c r="AA667" s="134" t="s">
        <v>3299</v>
      </c>
    </row>
    <row r="668" spans="1:27" x14ac:dyDescent="0.25">
      <c r="A668" s="29">
        <v>667</v>
      </c>
      <c r="B668" s="1" t="s">
        <v>1746</v>
      </c>
      <c r="C668" s="96" t="s">
        <v>2067</v>
      </c>
      <c r="D668" s="91">
        <v>44344</v>
      </c>
      <c r="E668" s="7">
        <v>0.33333333333333298</v>
      </c>
      <c r="F668" s="7">
        <v>0.875</v>
      </c>
      <c r="G668" s="22">
        <v>1200</v>
      </c>
      <c r="H668" s="22" t="s">
        <v>1746</v>
      </c>
      <c r="I668" s="23" t="s">
        <v>1746</v>
      </c>
      <c r="J668" s="23" t="s">
        <v>1746</v>
      </c>
      <c r="K668" s="23" t="s">
        <v>1746</v>
      </c>
      <c r="L668" s="15">
        <v>0</v>
      </c>
      <c r="M668" s="23" t="s">
        <v>1746</v>
      </c>
      <c r="N668" s="23" t="s">
        <v>1746</v>
      </c>
      <c r="O668" s="76" t="s">
        <v>1746</v>
      </c>
      <c r="P668" s="76" t="s">
        <v>1746</v>
      </c>
      <c r="Q668" s="76" t="s">
        <v>1746</v>
      </c>
      <c r="R668" s="15" t="s">
        <v>1746</v>
      </c>
      <c r="S668" s="15">
        <v>8.1</v>
      </c>
      <c r="T668" s="24">
        <v>3</v>
      </c>
      <c r="U668" s="22">
        <v>1</v>
      </c>
      <c r="V668" s="24">
        <v>8.1</v>
      </c>
      <c r="W668" s="22" t="s">
        <v>1746</v>
      </c>
      <c r="X668" s="24" t="s">
        <v>1746</v>
      </c>
      <c r="Y668" s="15">
        <v>13</v>
      </c>
      <c r="Z668" s="76" t="s">
        <v>1746</v>
      </c>
      <c r="AA668" s="134" t="s">
        <v>3299</v>
      </c>
    </row>
    <row r="669" spans="1:27" x14ac:dyDescent="0.25">
      <c r="A669" s="29">
        <v>668</v>
      </c>
      <c r="B669" s="1" t="s">
        <v>1746</v>
      </c>
      <c r="C669" s="1" t="s">
        <v>27</v>
      </c>
      <c r="D669" s="91">
        <v>44345</v>
      </c>
      <c r="E669" s="7">
        <v>0.33333333333333298</v>
      </c>
      <c r="F669" s="7">
        <v>0.875</v>
      </c>
      <c r="G669" s="22">
        <v>1200</v>
      </c>
      <c r="H669" s="22" t="s">
        <v>1746</v>
      </c>
      <c r="I669" s="23" t="s">
        <v>1746</v>
      </c>
      <c r="J669" s="23" t="s">
        <v>1746</v>
      </c>
      <c r="K669" s="23" t="s">
        <v>1746</v>
      </c>
      <c r="L669" s="15">
        <v>0</v>
      </c>
      <c r="M669" s="23" t="s">
        <v>1746</v>
      </c>
      <c r="N669" s="23" t="s">
        <v>1746</v>
      </c>
      <c r="O669" s="76" t="s">
        <v>1746</v>
      </c>
      <c r="P669" s="76" t="s">
        <v>1746</v>
      </c>
      <c r="Q669" s="76" t="s">
        <v>1746</v>
      </c>
      <c r="R669" s="15" t="s">
        <v>1746</v>
      </c>
      <c r="S669" s="15">
        <v>3.8</v>
      </c>
      <c r="T669" s="24">
        <v>2.7</v>
      </c>
      <c r="U669" s="22">
        <v>2</v>
      </c>
      <c r="V669" s="24">
        <v>7.6</v>
      </c>
      <c r="W669" s="22" t="s">
        <v>1746</v>
      </c>
      <c r="X669" s="24" t="s">
        <v>1746</v>
      </c>
      <c r="Y669" s="15">
        <v>13</v>
      </c>
      <c r="Z669" s="76" t="s">
        <v>1746</v>
      </c>
      <c r="AA669" s="134" t="s">
        <v>3299</v>
      </c>
    </row>
    <row r="670" spans="1:27" x14ac:dyDescent="0.25">
      <c r="A670" s="29">
        <v>669</v>
      </c>
      <c r="B670" s="1" t="s">
        <v>1746</v>
      </c>
      <c r="C670" s="96" t="s">
        <v>2067</v>
      </c>
      <c r="D670" s="91">
        <v>44345</v>
      </c>
      <c r="E670" s="7">
        <v>0.33333333333333298</v>
      </c>
      <c r="F670" s="7">
        <v>0.83333333333333304</v>
      </c>
      <c r="G670" s="22">
        <v>1200</v>
      </c>
      <c r="H670" s="22" t="s">
        <v>1746</v>
      </c>
      <c r="I670" s="23" t="s">
        <v>1746</v>
      </c>
      <c r="J670" s="23" t="s">
        <v>1746</v>
      </c>
      <c r="K670" s="23" t="s">
        <v>1746</v>
      </c>
      <c r="L670" s="15">
        <v>0</v>
      </c>
      <c r="M670" s="23" t="s">
        <v>1746</v>
      </c>
      <c r="N670" s="23" t="s">
        <v>1746</v>
      </c>
      <c r="O670" s="76" t="s">
        <v>1746</v>
      </c>
      <c r="P670" s="76" t="s">
        <v>1746</v>
      </c>
      <c r="Q670" s="76" t="s">
        <v>1746</v>
      </c>
      <c r="R670" s="15" t="s">
        <v>1746</v>
      </c>
      <c r="S670" s="15">
        <v>4.5</v>
      </c>
      <c r="T670" s="24">
        <v>2.4</v>
      </c>
      <c r="U670" s="22">
        <v>1</v>
      </c>
      <c r="V670" s="24">
        <v>4.5</v>
      </c>
      <c r="W670" s="22" t="s">
        <v>1746</v>
      </c>
      <c r="X670" s="24" t="s">
        <v>1746</v>
      </c>
      <c r="Y670" s="15">
        <v>12</v>
      </c>
      <c r="Z670" s="76" t="s">
        <v>1746</v>
      </c>
      <c r="AA670" s="134" t="s">
        <v>3299</v>
      </c>
    </row>
    <row r="671" spans="1:27" x14ac:dyDescent="0.25">
      <c r="A671" s="29">
        <v>670</v>
      </c>
      <c r="B671" s="1" t="s">
        <v>1746</v>
      </c>
      <c r="C671" s="1" t="s">
        <v>70</v>
      </c>
      <c r="D671" s="91">
        <v>44346</v>
      </c>
      <c r="E671" s="7">
        <v>0.33333333333333298</v>
      </c>
      <c r="F671" s="7">
        <v>0.875</v>
      </c>
      <c r="G671" s="22">
        <v>1200</v>
      </c>
      <c r="H671" s="22" t="s">
        <v>1746</v>
      </c>
      <c r="I671" s="23" t="s">
        <v>1746</v>
      </c>
      <c r="J671" s="23" t="s">
        <v>1746</v>
      </c>
      <c r="K671" s="23" t="s">
        <v>1746</v>
      </c>
      <c r="L671" s="15">
        <v>0</v>
      </c>
      <c r="M671" s="23" t="s">
        <v>1746</v>
      </c>
      <c r="N671" s="23" t="s">
        <v>1746</v>
      </c>
      <c r="O671" s="76" t="s">
        <v>1746</v>
      </c>
      <c r="P671" s="76" t="s">
        <v>1746</v>
      </c>
      <c r="Q671" s="76" t="s">
        <v>1746</v>
      </c>
      <c r="R671" s="15" t="s">
        <v>1746</v>
      </c>
      <c r="S671" s="15">
        <v>4.4000000000000004</v>
      </c>
      <c r="T671" s="24">
        <v>3.9</v>
      </c>
      <c r="U671" s="22">
        <v>2</v>
      </c>
      <c r="V671" s="24">
        <v>8.8000000000000007</v>
      </c>
      <c r="W671" s="22" t="s">
        <v>1746</v>
      </c>
      <c r="X671" s="24" t="s">
        <v>1746</v>
      </c>
      <c r="Y671" s="15">
        <v>13</v>
      </c>
      <c r="Z671" s="76" t="s">
        <v>1746</v>
      </c>
      <c r="AA671" s="134" t="s">
        <v>3299</v>
      </c>
    </row>
    <row r="672" spans="1:27" x14ac:dyDescent="0.25">
      <c r="A672" s="29">
        <v>671</v>
      </c>
      <c r="B672" s="1" t="s">
        <v>1746</v>
      </c>
      <c r="C672" s="96" t="s">
        <v>2067</v>
      </c>
      <c r="D672" s="91">
        <v>44346</v>
      </c>
      <c r="E672" s="7">
        <v>0.33333333333333298</v>
      </c>
      <c r="F672" s="7">
        <v>0.54166666666666696</v>
      </c>
      <c r="G672" s="22">
        <v>1200</v>
      </c>
      <c r="H672" s="22" t="s">
        <v>1746</v>
      </c>
      <c r="I672" s="23" t="s">
        <v>1746</v>
      </c>
      <c r="J672" s="23" t="s">
        <v>1746</v>
      </c>
      <c r="K672" s="23" t="s">
        <v>1746</v>
      </c>
      <c r="L672" s="15">
        <v>0</v>
      </c>
      <c r="M672" s="23" t="s">
        <v>1746</v>
      </c>
      <c r="N672" s="23" t="s">
        <v>1746</v>
      </c>
      <c r="O672" s="76" t="s">
        <v>1746</v>
      </c>
      <c r="P672" s="76" t="s">
        <v>1746</v>
      </c>
      <c r="Q672" s="76" t="s">
        <v>1746</v>
      </c>
      <c r="R672" s="15" t="s">
        <v>1746</v>
      </c>
      <c r="S672" s="15">
        <v>8.1</v>
      </c>
      <c r="T672" s="24">
        <v>1</v>
      </c>
      <c r="U672" s="22">
        <v>1</v>
      </c>
      <c r="V672" s="24">
        <v>8.1</v>
      </c>
      <c r="W672" s="22" t="s">
        <v>1746</v>
      </c>
      <c r="X672" s="24" t="s">
        <v>1746</v>
      </c>
      <c r="Y672" s="15">
        <v>5</v>
      </c>
      <c r="Z672" s="76" t="s">
        <v>1746</v>
      </c>
      <c r="AA672" s="134" t="s">
        <v>3299</v>
      </c>
    </row>
    <row r="673" spans="1:27" x14ac:dyDescent="0.25">
      <c r="A673" s="29">
        <v>672</v>
      </c>
      <c r="B673" s="1" t="s">
        <v>1746</v>
      </c>
      <c r="C673" s="1" t="s">
        <v>27</v>
      </c>
      <c r="D673" s="91">
        <v>44347</v>
      </c>
      <c r="E673" s="7">
        <v>0.33333333333333298</v>
      </c>
      <c r="F673" s="7">
        <v>0.83333333333333304</v>
      </c>
      <c r="G673" s="22">
        <v>1200</v>
      </c>
      <c r="H673" s="22" t="s">
        <v>1746</v>
      </c>
      <c r="I673" s="23" t="s">
        <v>1746</v>
      </c>
      <c r="J673" s="23" t="s">
        <v>1746</v>
      </c>
      <c r="K673" s="23" t="s">
        <v>1746</v>
      </c>
      <c r="L673" s="15">
        <v>0</v>
      </c>
      <c r="M673" s="23" t="s">
        <v>1746</v>
      </c>
      <c r="N673" s="23" t="s">
        <v>1746</v>
      </c>
      <c r="O673" s="76" t="s">
        <v>1746</v>
      </c>
      <c r="P673" s="76" t="s">
        <v>1746</v>
      </c>
      <c r="Q673" s="76" t="s">
        <v>1746</v>
      </c>
      <c r="R673" s="15" t="s">
        <v>1746</v>
      </c>
      <c r="S673" s="15">
        <v>4</v>
      </c>
      <c r="T673" s="24">
        <v>2.1</v>
      </c>
      <c r="U673" s="22">
        <v>2</v>
      </c>
      <c r="V673" s="24">
        <v>8</v>
      </c>
      <c r="W673" s="22" t="s">
        <v>1746</v>
      </c>
      <c r="X673" s="24" t="s">
        <v>1746</v>
      </c>
      <c r="Y673" s="15">
        <v>12</v>
      </c>
      <c r="Z673" s="76" t="s">
        <v>1746</v>
      </c>
      <c r="AA673" s="134" t="s">
        <v>3299</v>
      </c>
    </row>
    <row r="674" spans="1:27" x14ac:dyDescent="0.25">
      <c r="A674" s="29">
        <v>673</v>
      </c>
      <c r="B674" s="1" t="s">
        <v>1746</v>
      </c>
      <c r="C674" s="96" t="s">
        <v>2067</v>
      </c>
      <c r="D674" s="91">
        <v>44347</v>
      </c>
      <c r="E674" s="7">
        <v>0.41666666666666702</v>
      </c>
      <c r="F674" s="7">
        <v>0.83333333333333304</v>
      </c>
      <c r="G674" s="22">
        <v>1200</v>
      </c>
      <c r="H674" s="22" t="s">
        <v>1746</v>
      </c>
      <c r="I674" s="23" t="s">
        <v>1746</v>
      </c>
      <c r="J674" s="23" t="s">
        <v>1746</v>
      </c>
      <c r="K674" s="23" t="s">
        <v>1746</v>
      </c>
      <c r="L674" s="15">
        <v>0</v>
      </c>
      <c r="M674" s="23" t="s">
        <v>1746</v>
      </c>
      <c r="N674" s="23" t="s">
        <v>1746</v>
      </c>
      <c r="O674" s="76" t="s">
        <v>1746</v>
      </c>
      <c r="P674" s="76" t="s">
        <v>1746</v>
      </c>
      <c r="Q674" s="76" t="s">
        <v>1746</v>
      </c>
      <c r="R674" s="15" t="s">
        <v>1746</v>
      </c>
      <c r="S674" s="15">
        <v>5.7</v>
      </c>
      <c r="T674" s="24">
        <v>6</v>
      </c>
      <c r="U674" s="22">
        <v>1</v>
      </c>
      <c r="V674" s="24">
        <v>5.7</v>
      </c>
      <c r="W674" s="22" t="s">
        <v>1746</v>
      </c>
      <c r="X674" s="24" t="s">
        <v>1746</v>
      </c>
      <c r="Y674" s="15">
        <v>10</v>
      </c>
      <c r="Z674" s="76" t="s">
        <v>1746</v>
      </c>
      <c r="AA674" s="134" t="s">
        <v>3299</v>
      </c>
    </row>
    <row r="675" spans="1:27" x14ac:dyDescent="0.25">
      <c r="A675" s="29">
        <v>674</v>
      </c>
      <c r="B675" s="1" t="s">
        <v>1746</v>
      </c>
      <c r="C675" s="1" t="s">
        <v>70</v>
      </c>
      <c r="D675" s="91">
        <v>44348</v>
      </c>
      <c r="E675" s="7">
        <v>0.33333333333333298</v>
      </c>
      <c r="F675" s="7">
        <v>0.83333333333333304</v>
      </c>
      <c r="G675" s="22">
        <v>1200</v>
      </c>
      <c r="H675" s="22" t="s">
        <v>1746</v>
      </c>
      <c r="I675" s="23" t="s">
        <v>1746</v>
      </c>
      <c r="J675" s="23" t="s">
        <v>1746</v>
      </c>
      <c r="K675" s="23" t="s">
        <v>1746</v>
      </c>
      <c r="L675" s="15">
        <v>0</v>
      </c>
      <c r="M675" s="23" t="s">
        <v>1746</v>
      </c>
      <c r="N675" s="23" t="s">
        <v>1746</v>
      </c>
      <c r="O675" s="76" t="s">
        <v>1746</v>
      </c>
      <c r="P675" s="76" t="s">
        <v>1746</v>
      </c>
      <c r="Q675" s="76" t="s">
        <v>1746</v>
      </c>
      <c r="R675" s="15" t="s">
        <v>1746</v>
      </c>
      <c r="S675" s="15">
        <v>3.9</v>
      </c>
      <c r="T675" s="24">
        <v>3.7</v>
      </c>
      <c r="U675" s="22">
        <v>2</v>
      </c>
      <c r="V675" s="24">
        <v>7.8</v>
      </c>
      <c r="W675" s="22" t="s">
        <v>1746</v>
      </c>
      <c r="X675" s="24" t="s">
        <v>1746</v>
      </c>
      <c r="Y675" s="15">
        <v>12</v>
      </c>
      <c r="Z675" s="76" t="s">
        <v>1746</v>
      </c>
      <c r="AA675" s="134" t="s">
        <v>3299</v>
      </c>
    </row>
    <row r="676" spans="1:27" x14ac:dyDescent="0.25">
      <c r="A676" s="29">
        <v>675</v>
      </c>
      <c r="B676" s="1" t="s">
        <v>1746</v>
      </c>
      <c r="C676" s="96" t="s">
        <v>2067</v>
      </c>
      <c r="D676" s="91">
        <v>44348</v>
      </c>
      <c r="E676" s="7">
        <v>0.33333333333333298</v>
      </c>
      <c r="F676" s="7">
        <v>0.83333333333333304</v>
      </c>
      <c r="G676" s="22">
        <v>1200</v>
      </c>
      <c r="H676" s="22" t="s">
        <v>1746</v>
      </c>
      <c r="I676" s="23" t="s">
        <v>1746</v>
      </c>
      <c r="J676" s="23" t="s">
        <v>1746</v>
      </c>
      <c r="K676" s="23" t="s">
        <v>1746</v>
      </c>
      <c r="L676" s="15">
        <v>0</v>
      </c>
      <c r="M676" s="23" t="s">
        <v>1746</v>
      </c>
      <c r="N676" s="23" t="s">
        <v>1746</v>
      </c>
      <c r="O676" s="76" t="s">
        <v>1746</v>
      </c>
      <c r="P676" s="76" t="s">
        <v>1746</v>
      </c>
      <c r="Q676" s="76" t="s">
        <v>1746</v>
      </c>
      <c r="R676" s="15" t="s">
        <v>1746</v>
      </c>
      <c r="S676" s="15">
        <v>6.2</v>
      </c>
      <c r="T676" s="24">
        <v>10</v>
      </c>
      <c r="U676" s="22">
        <v>1</v>
      </c>
      <c r="V676" s="24">
        <v>6.2</v>
      </c>
      <c r="W676" s="22" t="s">
        <v>1746</v>
      </c>
      <c r="X676" s="24" t="s">
        <v>1746</v>
      </c>
      <c r="Y676" s="15">
        <v>12</v>
      </c>
      <c r="Z676" s="76" t="s">
        <v>1746</v>
      </c>
      <c r="AA676" s="134" t="s">
        <v>3299</v>
      </c>
    </row>
    <row r="677" spans="1:27" x14ac:dyDescent="0.25">
      <c r="A677" s="29">
        <v>676</v>
      </c>
      <c r="B677" s="1" t="s">
        <v>1746</v>
      </c>
      <c r="C677" s="96" t="s">
        <v>2067</v>
      </c>
      <c r="D677" s="91">
        <v>44349</v>
      </c>
      <c r="E677" s="7">
        <v>0.33333333333333298</v>
      </c>
      <c r="F677" s="7">
        <v>0.83333333333333304</v>
      </c>
      <c r="G677" s="22">
        <v>1200</v>
      </c>
      <c r="H677" s="22" t="s">
        <v>1746</v>
      </c>
      <c r="I677" s="23" t="s">
        <v>1746</v>
      </c>
      <c r="J677" s="23" t="s">
        <v>1746</v>
      </c>
      <c r="K677" s="23" t="s">
        <v>1746</v>
      </c>
      <c r="L677" s="15">
        <v>0</v>
      </c>
      <c r="M677" s="23" t="s">
        <v>1746</v>
      </c>
      <c r="N677" s="23" t="s">
        <v>1746</v>
      </c>
      <c r="O677" s="76" t="s">
        <v>1746</v>
      </c>
      <c r="P677" s="76" t="s">
        <v>1746</v>
      </c>
      <c r="Q677" s="76" t="s">
        <v>1746</v>
      </c>
      <c r="R677" s="15" t="s">
        <v>1746</v>
      </c>
      <c r="S677" s="15">
        <v>5</v>
      </c>
      <c r="T677" s="24">
        <v>13</v>
      </c>
      <c r="U677" s="22">
        <v>1</v>
      </c>
      <c r="V677" s="24">
        <v>5</v>
      </c>
      <c r="W677" s="22" t="s">
        <v>1746</v>
      </c>
      <c r="X677" s="24" t="s">
        <v>1746</v>
      </c>
      <c r="Y677" s="15">
        <v>12</v>
      </c>
      <c r="Z677" s="76" t="s">
        <v>1746</v>
      </c>
      <c r="AA677" s="134" t="s">
        <v>3299</v>
      </c>
    </row>
    <row r="678" spans="1:27" x14ac:dyDescent="0.25">
      <c r="A678" s="29">
        <v>677</v>
      </c>
      <c r="B678" s="1" t="s">
        <v>1746</v>
      </c>
      <c r="C678" s="1" t="s">
        <v>27</v>
      </c>
      <c r="D678" s="91">
        <v>44349</v>
      </c>
      <c r="E678" s="7">
        <v>0.33333333333333298</v>
      </c>
      <c r="F678" s="7">
        <v>0.83333333333333304</v>
      </c>
      <c r="G678" s="22">
        <v>1200</v>
      </c>
      <c r="H678" s="22" t="s">
        <v>1746</v>
      </c>
      <c r="I678" s="23" t="s">
        <v>1746</v>
      </c>
      <c r="J678" s="23" t="s">
        <v>1746</v>
      </c>
      <c r="K678" s="23" t="s">
        <v>1746</v>
      </c>
      <c r="L678" s="15">
        <v>0</v>
      </c>
      <c r="M678" s="23" t="s">
        <v>1746</v>
      </c>
      <c r="N678" s="23" t="s">
        <v>1746</v>
      </c>
      <c r="O678" s="76" t="s">
        <v>1746</v>
      </c>
      <c r="P678" s="76" t="s">
        <v>1746</v>
      </c>
      <c r="Q678" s="76" t="s">
        <v>1746</v>
      </c>
      <c r="R678" s="15" t="s">
        <v>1746</v>
      </c>
      <c r="S678" s="15">
        <v>2.7</v>
      </c>
      <c r="T678" s="24">
        <v>2.2000000000000002</v>
      </c>
      <c r="U678" s="22">
        <v>2</v>
      </c>
      <c r="V678" s="24">
        <v>5.4</v>
      </c>
      <c r="W678" s="22" t="s">
        <v>1746</v>
      </c>
      <c r="X678" s="24" t="s">
        <v>1746</v>
      </c>
      <c r="Y678" s="15">
        <v>12</v>
      </c>
      <c r="Z678" s="76" t="s">
        <v>1746</v>
      </c>
      <c r="AA678" s="134" t="s">
        <v>3299</v>
      </c>
    </row>
    <row r="679" spans="1:27" x14ac:dyDescent="0.25">
      <c r="A679" s="29">
        <v>678</v>
      </c>
      <c r="B679" s="1" t="s">
        <v>1746</v>
      </c>
      <c r="C679" s="96" t="s">
        <v>2067</v>
      </c>
      <c r="D679" s="91">
        <v>44350</v>
      </c>
      <c r="E679" s="7">
        <v>0.33333333333333298</v>
      </c>
      <c r="F679" s="7">
        <v>0.83333333333333304</v>
      </c>
      <c r="G679" s="22">
        <v>1200</v>
      </c>
      <c r="H679" s="22" t="s">
        <v>1746</v>
      </c>
      <c r="I679" s="23" t="s">
        <v>1746</v>
      </c>
      <c r="J679" s="23" t="s">
        <v>1746</v>
      </c>
      <c r="K679" s="23" t="s">
        <v>1746</v>
      </c>
      <c r="L679" s="15">
        <v>0</v>
      </c>
      <c r="M679" s="23" t="s">
        <v>1746</v>
      </c>
      <c r="N679" s="23" t="s">
        <v>1746</v>
      </c>
      <c r="O679" s="76" t="s">
        <v>1746</v>
      </c>
      <c r="P679" s="76" t="s">
        <v>1746</v>
      </c>
      <c r="Q679" s="76" t="s">
        <v>1746</v>
      </c>
      <c r="R679" s="15" t="s">
        <v>1746</v>
      </c>
      <c r="S679" s="15">
        <v>4.3</v>
      </c>
      <c r="T679" s="24">
        <v>3</v>
      </c>
      <c r="U679" s="22">
        <v>1</v>
      </c>
      <c r="V679" s="24">
        <v>4.3</v>
      </c>
      <c r="W679" s="22" t="s">
        <v>1746</v>
      </c>
      <c r="X679" s="24" t="s">
        <v>1746</v>
      </c>
      <c r="Y679" s="15">
        <v>12</v>
      </c>
      <c r="Z679" s="76" t="s">
        <v>1746</v>
      </c>
      <c r="AA679" s="134" t="s">
        <v>3299</v>
      </c>
    </row>
    <row r="680" spans="1:27" x14ac:dyDescent="0.25">
      <c r="A680" s="29">
        <v>679</v>
      </c>
      <c r="B680" s="1" t="s">
        <v>1746</v>
      </c>
      <c r="C680" s="1" t="s">
        <v>70</v>
      </c>
      <c r="D680" s="91">
        <v>44350</v>
      </c>
      <c r="E680" s="7">
        <v>0.33333333333333298</v>
      </c>
      <c r="F680" s="7">
        <v>0.83333333333333304</v>
      </c>
      <c r="G680" s="22">
        <v>1200</v>
      </c>
      <c r="H680" s="22" t="s">
        <v>1746</v>
      </c>
      <c r="I680" s="23" t="s">
        <v>1746</v>
      </c>
      <c r="J680" s="23" t="s">
        <v>1746</v>
      </c>
      <c r="K680" s="23" t="s">
        <v>1746</v>
      </c>
      <c r="L680" s="15">
        <v>3.9</v>
      </c>
      <c r="M680" s="23" t="s">
        <v>1746</v>
      </c>
      <c r="N680" s="23" t="s">
        <v>1746</v>
      </c>
      <c r="O680" s="76" t="s">
        <v>1746</v>
      </c>
      <c r="P680" s="76" t="s">
        <v>1746</v>
      </c>
      <c r="Q680" s="76" t="s">
        <v>1746</v>
      </c>
      <c r="R680" s="15" t="s">
        <v>1746</v>
      </c>
      <c r="S680" s="15">
        <v>4.3</v>
      </c>
      <c r="T680" s="24">
        <v>4.9000000000000004</v>
      </c>
      <c r="U680" s="22">
        <v>2</v>
      </c>
      <c r="V680" s="24">
        <v>0.79999999999999982</v>
      </c>
      <c r="W680" s="22" t="s">
        <v>1746</v>
      </c>
      <c r="X680" s="24" t="s">
        <v>1746</v>
      </c>
      <c r="Y680" s="15">
        <v>12</v>
      </c>
      <c r="Z680" s="76" t="s">
        <v>1746</v>
      </c>
      <c r="AA680" s="134" t="s">
        <v>3299</v>
      </c>
    </row>
    <row r="681" spans="1:27" x14ac:dyDescent="0.25">
      <c r="A681" s="29">
        <v>680</v>
      </c>
      <c r="B681" s="1" t="s">
        <v>1746</v>
      </c>
      <c r="C681" s="96" t="s">
        <v>2067</v>
      </c>
      <c r="D681" s="91">
        <v>44351</v>
      </c>
      <c r="E681" s="7">
        <v>0.33333333333333298</v>
      </c>
      <c r="F681" s="7">
        <v>0.83333333333333304</v>
      </c>
      <c r="G681" s="22">
        <v>1200</v>
      </c>
      <c r="H681" s="22" t="s">
        <v>1746</v>
      </c>
      <c r="I681" s="23" t="s">
        <v>1746</v>
      </c>
      <c r="J681" s="23" t="s">
        <v>1746</v>
      </c>
      <c r="K681" s="23" t="s">
        <v>1746</v>
      </c>
      <c r="L681" s="15">
        <v>0</v>
      </c>
      <c r="M681" s="23" t="s">
        <v>1746</v>
      </c>
      <c r="N681" s="23" t="s">
        <v>1746</v>
      </c>
      <c r="O681" s="76" t="s">
        <v>1746</v>
      </c>
      <c r="P681" s="76" t="s">
        <v>1746</v>
      </c>
      <c r="Q681" s="76" t="s">
        <v>1746</v>
      </c>
      <c r="R681" s="15" t="s">
        <v>1746</v>
      </c>
      <c r="S681" s="15">
        <v>5.2</v>
      </c>
      <c r="T681" s="24">
        <v>3</v>
      </c>
      <c r="U681" s="22">
        <v>1</v>
      </c>
      <c r="V681" s="24">
        <v>5.2</v>
      </c>
      <c r="W681" s="22" t="s">
        <v>1746</v>
      </c>
      <c r="X681" s="24" t="s">
        <v>1746</v>
      </c>
      <c r="Y681" s="15">
        <v>12</v>
      </c>
      <c r="Z681" s="76" t="s">
        <v>1746</v>
      </c>
      <c r="AA681" s="134" t="s">
        <v>3299</v>
      </c>
    </row>
    <row r="682" spans="1:27" x14ac:dyDescent="0.25">
      <c r="A682" s="29">
        <v>681</v>
      </c>
      <c r="B682" s="1" t="s">
        <v>1746</v>
      </c>
      <c r="C682" s="1" t="s">
        <v>3322</v>
      </c>
      <c r="D682" s="91">
        <v>44351</v>
      </c>
      <c r="E682" s="7">
        <v>0.375</v>
      </c>
      <c r="F682" s="7">
        <v>0.83333333333333304</v>
      </c>
      <c r="G682" s="22">
        <v>1200</v>
      </c>
      <c r="H682" s="22" t="s">
        <v>1746</v>
      </c>
      <c r="I682" s="23" t="s">
        <v>1746</v>
      </c>
      <c r="J682" s="23" t="s">
        <v>1746</v>
      </c>
      <c r="K682" s="23" t="s">
        <v>1746</v>
      </c>
      <c r="L682" s="15">
        <v>0</v>
      </c>
      <c r="M682" s="23" t="s">
        <v>1746</v>
      </c>
      <c r="N682" s="23" t="s">
        <v>1746</v>
      </c>
      <c r="O682" s="76" t="s">
        <v>1746</v>
      </c>
      <c r="P682" s="76" t="s">
        <v>1746</v>
      </c>
      <c r="Q682" s="76" t="s">
        <v>1746</v>
      </c>
      <c r="R682" s="15" t="s">
        <v>1746</v>
      </c>
      <c r="S682" s="15">
        <v>0</v>
      </c>
      <c r="T682" s="24">
        <v>8.4</v>
      </c>
      <c r="U682" s="22">
        <v>1</v>
      </c>
      <c r="V682" s="24">
        <v>0</v>
      </c>
      <c r="W682" s="22" t="s">
        <v>1746</v>
      </c>
      <c r="X682" s="24" t="s">
        <v>1746</v>
      </c>
      <c r="Y682" s="15">
        <v>11</v>
      </c>
      <c r="Z682" s="76" t="s">
        <v>1746</v>
      </c>
      <c r="AA682" s="134" t="s">
        <v>3299</v>
      </c>
    </row>
    <row r="683" spans="1:27" x14ac:dyDescent="0.25">
      <c r="A683" s="29">
        <v>682</v>
      </c>
      <c r="B683" s="1" t="s">
        <v>1746</v>
      </c>
      <c r="C683" s="96" t="s">
        <v>2067</v>
      </c>
      <c r="D683" s="91">
        <v>44352</v>
      </c>
      <c r="E683" s="7">
        <v>0.34375</v>
      </c>
      <c r="F683" s="7">
        <v>0.84375</v>
      </c>
      <c r="G683" s="22">
        <v>1200</v>
      </c>
      <c r="H683" s="22" t="s">
        <v>1746</v>
      </c>
      <c r="I683" s="23" t="s">
        <v>1746</v>
      </c>
      <c r="J683" s="23" t="s">
        <v>1746</v>
      </c>
      <c r="K683" s="23" t="s">
        <v>1746</v>
      </c>
      <c r="L683" s="15">
        <v>0</v>
      </c>
      <c r="M683" s="23" t="s">
        <v>1746</v>
      </c>
      <c r="N683" s="23" t="s">
        <v>1746</v>
      </c>
      <c r="O683" s="76" t="s">
        <v>1746</v>
      </c>
      <c r="P683" s="76" t="s">
        <v>1746</v>
      </c>
      <c r="Q683" s="76" t="s">
        <v>1746</v>
      </c>
      <c r="R683" s="15" t="s">
        <v>1746</v>
      </c>
      <c r="S683" s="15">
        <v>5.0999999999999996</v>
      </c>
      <c r="T683" s="24">
        <v>2</v>
      </c>
      <c r="U683" s="22">
        <v>1</v>
      </c>
      <c r="V683" s="24">
        <v>5.0999999999999996</v>
      </c>
      <c r="W683" s="22" t="s">
        <v>1746</v>
      </c>
      <c r="X683" s="24" t="s">
        <v>1746</v>
      </c>
      <c r="Y683" s="15">
        <v>12</v>
      </c>
      <c r="Z683" s="76" t="s">
        <v>1746</v>
      </c>
      <c r="AA683" s="134" t="s">
        <v>3299</v>
      </c>
    </row>
    <row r="684" spans="1:27" x14ac:dyDescent="0.25">
      <c r="A684" s="29">
        <v>683</v>
      </c>
      <c r="B684" s="1" t="s">
        <v>1746</v>
      </c>
      <c r="C684" s="96" t="s">
        <v>2067</v>
      </c>
      <c r="D684" s="91">
        <v>44353</v>
      </c>
      <c r="E684" s="7">
        <v>0.33333333333333298</v>
      </c>
      <c r="F684" s="7">
        <v>0.83333333333333304</v>
      </c>
      <c r="G684" s="22">
        <v>1200</v>
      </c>
      <c r="H684" s="22" t="s">
        <v>1746</v>
      </c>
      <c r="I684" s="23" t="s">
        <v>1746</v>
      </c>
      <c r="J684" s="23" t="s">
        <v>1746</v>
      </c>
      <c r="K684" s="23" t="s">
        <v>1746</v>
      </c>
      <c r="L684" s="15">
        <v>0</v>
      </c>
      <c r="M684" s="23" t="s">
        <v>1746</v>
      </c>
      <c r="N684" s="23" t="s">
        <v>1746</v>
      </c>
      <c r="O684" s="76" t="s">
        <v>1746</v>
      </c>
      <c r="P684" s="76" t="s">
        <v>1746</v>
      </c>
      <c r="Q684" s="76" t="s">
        <v>1746</v>
      </c>
      <c r="R684" s="15" t="s">
        <v>1746</v>
      </c>
      <c r="S684" s="15">
        <v>5.3</v>
      </c>
      <c r="T684" s="24">
        <v>9</v>
      </c>
      <c r="U684" s="22">
        <v>1</v>
      </c>
      <c r="V684" s="24">
        <v>5.3</v>
      </c>
      <c r="W684" s="22" t="s">
        <v>1746</v>
      </c>
      <c r="X684" s="24" t="s">
        <v>1746</v>
      </c>
      <c r="Y684" s="15">
        <v>12</v>
      </c>
      <c r="Z684" s="76" t="s">
        <v>1746</v>
      </c>
      <c r="AA684" s="134" t="s">
        <v>3299</v>
      </c>
    </row>
    <row r="685" spans="1:27" x14ac:dyDescent="0.25">
      <c r="A685" s="29">
        <v>684</v>
      </c>
      <c r="B685" s="1" t="s">
        <v>1746</v>
      </c>
      <c r="C685" s="96" t="s">
        <v>2067</v>
      </c>
      <c r="D685" s="91">
        <v>44354</v>
      </c>
      <c r="E685" s="7">
        <v>0.33888888888888902</v>
      </c>
      <c r="F685" s="7">
        <v>0.83333333333333304</v>
      </c>
      <c r="G685" s="22">
        <v>1200</v>
      </c>
      <c r="H685" s="22" t="s">
        <v>1746</v>
      </c>
      <c r="I685" s="23" t="s">
        <v>1746</v>
      </c>
      <c r="J685" s="23" t="s">
        <v>1746</v>
      </c>
      <c r="K685" s="23" t="s">
        <v>1746</v>
      </c>
      <c r="L685" s="15">
        <v>0</v>
      </c>
      <c r="M685" s="23" t="s">
        <v>1746</v>
      </c>
      <c r="N685" s="23" t="s">
        <v>1746</v>
      </c>
      <c r="O685" s="76" t="s">
        <v>1746</v>
      </c>
      <c r="P685" s="76" t="s">
        <v>1746</v>
      </c>
      <c r="Q685" s="76" t="s">
        <v>1746</v>
      </c>
      <c r="R685" s="15" t="s">
        <v>1746</v>
      </c>
      <c r="S685" s="15">
        <v>5.0999999999999996</v>
      </c>
      <c r="T685" s="24">
        <v>9</v>
      </c>
      <c r="U685" s="22">
        <v>1</v>
      </c>
      <c r="V685" s="24">
        <v>5.0999999999999996</v>
      </c>
      <c r="W685" s="22" t="s">
        <v>1746</v>
      </c>
      <c r="X685" s="24" t="s">
        <v>1746</v>
      </c>
      <c r="Y685" s="15">
        <v>12</v>
      </c>
      <c r="Z685" s="76" t="s">
        <v>1746</v>
      </c>
      <c r="AA685" s="134" t="s">
        <v>3299</v>
      </c>
    </row>
    <row r="686" spans="1:27" x14ac:dyDescent="0.25">
      <c r="A686" s="29">
        <v>685</v>
      </c>
      <c r="B686" s="1" t="s">
        <v>1746</v>
      </c>
      <c r="C686" s="96" t="s">
        <v>2067</v>
      </c>
      <c r="D686" s="91">
        <v>44355</v>
      </c>
      <c r="E686" s="7">
        <v>0.29166666666666702</v>
      </c>
      <c r="F686" s="7">
        <v>0.83333333333333304</v>
      </c>
      <c r="G686" s="22">
        <v>1200</v>
      </c>
      <c r="H686" s="22" t="s">
        <v>1746</v>
      </c>
      <c r="I686" s="23" t="s">
        <v>1746</v>
      </c>
      <c r="J686" s="23" t="s">
        <v>1746</v>
      </c>
      <c r="K686" s="23" t="s">
        <v>1746</v>
      </c>
      <c r="L686" s="15">
        <v>0</v>
      </c>
      <c r="M686" s="23" t="s">
        <v>1746</v>
      </c>
      <c r="N686" s="23" t="s">
        <v>1746</v>
      </c>
      <c r="O686" s="76" t="s">
        <v>1746</v>
      </c>
      <c r="P686" s="76" t="s">
        <v>1746</v>
      </c>
      <c r="Q686" s="76" t="s">
        <v>1746</v>
      </c>
      <c r="R686" s="15" t="s">
        <v>1746</v>
      </c>
      <c r="S686" s="15">
        <v>5.5</v>
      </c>
      <c r="T686" s="24">
        <v>9</v>
      </c>
      <c r="U686" s="22">
        <v>1</v>
      </c>
      <c r="V686" s="24">
        <v>5.5</v>
      </c>
      <c r="W686" s="22" t="s">
        <v>1746</v>
      </c>
      <c r="X686" s="24" t="s">
        <v>1746</v>
      </c>
      <c r="Y686" s="15">
        <v>13</v>
      </c>
      <c r="Z686" s="76" t="s">
        <v>1746</v>
      </c>
      <c r="AA686" s="134" t="s">
        <v>3299</v>
      </c>
    </row>
    <row r="687" spans="1:27" x14ac:dyDescent="0.25">
      <c r="A687" s="29">
        <v>686</v>
      </c>
      <c r="B687" s="1" t="s">
        <v>1746</v>
      </c>
      <c r="C687" s="96" t="s">
        <v>2067</v>
      </c>
      <c r="D687" s="91">
        <v>44356</v>
      </c>
      <c r="E687" s="7">
        <v>0.30069444444444399</v>
      </c>
      <c r="F687" s="7">
        <v>0.83333333333333304</v>
      </c>
      <c r="G687" s="22">
        <v>1200</v>
      </c>
      <c r="H687" s="22" t="s">
        <v>1746</v>
      </c>
      <c r="I687" s="23" t="s">
        <v>1746</v>
      </c>
      <c r="J687" s="23" t="s">
        <v>1746</v>
      </c>
      <c r="K687" s="23" t="s">
        <v>1746</v>
      </c>
      <c r="L687" s="15">
        <v>0</v>
      </c>
      <c r="M687" s="23" t="s">
        <v>1746</v>
      </c>
      <c r="N687" s="23" t="s">
        <v>1746</v>
      </c>
      <c r="O687" s="76" t="s">
        <v>1746</v>
      </c>
      <c r="P687" s="76" t="s">
        <v>1746</v>
      </c>
      <c r="Q687" s="76" t="s">
        <v>1746</v>
      </c>
      <c r="R687" s="15" t="s">
        <v>1746</v>
      </c>
      <c r="S687" s="15">
        <v>5.9</v>
      </c>
      <c r="T687" s="24">
        <v>8</v>
      </c>
      <c r="U687" s="22">
        <v>1</v>
      </c>
      <c r="V687" s="24">
        <v>5.9</v>
      </c>
      <c r="W687" s="22" t="s">
        <v>1746</v>
      </c>
      <c r="X687" s="24" t="s">
        <v>1746</v>
      </c>
      <c r="Y687" s="15">
        <v>13</v>
      </c>
      <c r="Z687" s="76" t="s">
        <v>1746</v>
      </c>
      <c r="AA687" s="134" t="s">
        <v>3299</v>
      </c>
    </row>
    <row r="688" spans="1:27" x14ac:dyDescent="0.25">
      <c r="A688" s="29">
        <v>687</v>
      </c>
      <c r="B688" s="1" t="s">
        <v>1746</v>
      </c>
      <c r="C688" s="96" t="s">
        <v>2067</v>
      </c>
      <c r="D688" s="91">
        <v>44357</v>
      </c>
      <c r="E688" s="7">
        <v>0.29166666666666702</v>
      </c>
      <c r="F688" s="7">
        <v>0.83333333333333304</v>
      </c>
      <c r="G688" s="22">
        <v>1200</v>
      </c>
      <c r="H688" s="22" t="s">
        <v>1746</v>
      </c>
      <c r="I688" s="23" t="s">
        <v>1746</v>
      </c>
      <c r="J688" s="23" t="s">
        <v>1746</v>
      </c>
      <c r="K688" s="23" t="s">
        <v>1746</v>
      </c>
      <c r="L688" s="15">
        <v>0</v>
      </c>
      <c r="M688" s="23" t="s">
        <v>1746</v>
      </c>
      <c r="N688" s="23" t="s">
        <v>1746</v>
      </c>
      <c r="O688" s="76" t="s">
        <v>1746</v>
      </c>
      <c r="P688" s="76" t="s">
        <v>1746</v>
      </c>
      <c r="Q688" s="76" t="s">
        <v>1746</v>
      </c>
      <c r="R688" s="15" t="s">
        <v>1746</v>
      </c>
      <c r="S688" s="15">
        <v>5.7</v>
      </c>
      <c r="T688" s="24">
        <v>8.4</v>
      </c>
      <c r="U688" s="22">
        <v>2</v>
      </c>
      <c r="V688" s="24">
        <v>11.4</v>
      </c>
      <c r="W688" s="22" t="s">
        <v>1746</v>
      </c>
      <c r="X688" s="24" t="s">
        <v>1746</v>
      </c>
      <c r="Y688" s="15">
        <v>13</v>
      </c>
      <c r="Z688" s="76" t="s">
        <v>1746</v>
      </c>
      <c r="AA688" s="134" t="s">
        <v>3299</v>
      </c>
    </row>
    <row r="689" spans="1:27" x14ac:dyDescent="0.25">
      <c r="A689" s="29">
        <v>688</v>
      </c>
      <c r="B689" s="1" t="s">
        <v>1746</v>
      </c>
      <c r="C689" s="96" t="s">
        <v>2071</v>
      </c>
      <c r="D689" s="91">
        <v>44358</v>
      </c>
      <c r="E689" s="7">
        <v>0.29166666666666702</v>
      </c>
      <c r="F689" s="7">
        <v>0.6875</v>
      </c>
      <c r="G689" s="22">
        <v>1200</v>
      </c>
      <c r="H689" s="22" t="s">
        <v>1746</v>
      </c>
      <c r="I689" s="23" t="s">
        <v>1746</v>
      </c>
      <c r="J689" s="23" t="s">
        <v>1746</v>
      </c>
      <c r="K689" s="23" t="s">
        <v>1746</v>
      </c>
      <c r="L689" s="15">
        <v>0</v>
      </c>
      <c r="M689" s="23" t="s">
        <v>1746</v>
      </c>
      <c r="N689" s="23" t="s">
        <v>1746</v>
      </c>
      <c r="O689" s="76" t="s">
        <v>1746</v>
      </c>
      <c r="P689" s="76" t="s">
        <v>1746</v>
      </c>
      <c r="Q689" s="76" t="s">
        <v>1746</v>
      </c>
      <c r="R689" s="15" t="s">
        <v>1746</v>
      </c>
      <c r="S689" s="15">
        <v>4.5</v>
      </c>
      <c r="T689" s="24">
        <v>8.9</v>
      </c>
      <c r="U689" s="22">
        <v>1</v>
      </c>
      <c r="V689" s="24">
        <v>4.5</v>
      </c>
      <c r="W689" s="22" t="s">
        <v>1746</v>
      </c>
      <c r="X689" s="24" t="s">
        <v>1746</v>
      </c>
      <c r="Y689" s="15">
        <v>9.5</v>
      </c>
      <c r="Z689" s="76" t="s">
        <v>1746</v>
      </c>
      <c r="AA689" s="134" t="s">
        <v>3335</v>
      </c>
    </row>
    <row r="690" spans="1:27" x14ac:dyDescent="0.25">
      <c r="A690" s="29">
        <v>689</v>
      </c>
      <c r="B690" s="1" t="s">
        <v>1746</v>
      </c>
      <c r="C690" s="96" t="s">
        <v>2067</v>
      </c>
      <c r="D690" s="91">
        <v>44358</v>
      </c>
      <c r="E690" s="7">
        <v>0.6875</v>
      </c>
      <c r="F690" s="7">
        <v>0.83333333333333304</v>
      </c>
      <c r="G690" s="22">
        <v>1200</v>
      </c>
      <c r="H690" s="22" t="s">
        <v>1746</v>
      </c>
      <c r="I690" s="23" t="s">
        <v>1746</v>
      </c>
      <c r="J690" s="23" t="s">
        <v>1746</v>
      </c>
      <c r="K690" s="23" t="s">
        <v>1746</v>
      </c>
      <c r="L690" s="15">
        <v>0</v>
      </c>
      <c r="M690" s="23" t="s">
        <v>1746</v>
      </c>
      <c r="N690" s="23" t="s">
        <v>1746</v>
      </c>
      <c r="O690" s="76" t="s">
        <v>1746</v>
      </c>
      <c r="P690" s="76" t="s">
        <v>1746</v>
      </c>
      <c r="Q690" s="76" t="s">
        <v>1746</v>
      </c>
      <c r="R690" s="15" t="s">
        <v>1746</v>
      </c>
      <c r="S690" s="15">
        <v>0</v>
      </c>
      <c r="T690" s="24">
        <v>0</v>
      </c>
      <c r="U690" s="22">
        <v>1</v>
      </c>
      <c r="V690" s="24">
        <v>0</v>
      </c>
      <c r="W690" s="22" t="s">
        <v>1746</v>
      </c>
      <c r="X690" s="24" t="s">
        <v>1746</v>
      </c>
      <c r="Y690" s="15">
        <v>3.5</v>
      </c>
      <c r="Z690" s="76" t="s">
        <v>1746</v>
      </c>
      <c r="AA690" s="134" t="s">
        <v>3299</v>
      </c>
    </row>
    <row r="691" spans="1:27" x14ac:dyDescent="0.25">
      <c r="A691" s="29">
        <v>690</v>
      </c>
      <c r="B691" s="1" t="s">
        <v>1746</v>
      </c>
      <c r="C691" s="96" t="s">
        <v>2067</v>
      </c>
      <c r="D691" s="91">
        <v>44359</v>
      </c>
      <c r="E691" s="7">
        <v>0.29166666666666702</v>
      </c>
      <c r="F691" s="7">
        <v>0.70833333333333304</v>
      </c>
      <c r="G691" s="22">
        <v>1200</v>
      </c>
      <c r="H691" s="22" t="s">
        <v>1746</v>
      </c>
      <c r="I691" s="23" t="s">
        <v>1746</v>
      </c>
      <c r="J691" s="23" t="s">
        <v>1746</v>
      </c>
      <c r="K691" s="23" t="s">
        <v>1746</v>
      </c>
      <c r="L691" s="15">
        <v>0</v>
      </c>
      <c r="M691" s="23" t="s">
        <v>1746</v>
      </c>
      <c r="N691" s="23" t="s">
        <v>1746</v>
      </c>
      <c r="O691" s="76" t="s">
        <v>1746</v>
      </c>
      <c r="P691" s="76" t="s">
        <v>1746</v>
      </c>
      <c r="Q691" s="76" t="s">
        <v>1746</v>
      </c>
      <c r="R691" s="15" t="s">
        <v>1746</v>
      </c>
      <c r="S691" s="15">
        <v>3.6</v>
      </c>
      <c r="T691" s="24">
        <v>3.2</v>
      </c>
      <c r="U691" s="22">
        <v>2</v>
      </c>
      <c r="V691" s="24">
        <v>7.2</v>
      </c>
      <c r="W691" s="22" t="s">
        <v>1746</v>
      </c>
      <c r="X691" s="24" t="s">
        <v>1746</v>
      </c>
      <c r="Y691" s="15">
        <v>10</v>
      </c>
      <c r="Z691" s="76" t="s">
        <v>1746</v>
      </c>
      <c r="AA691" s="134" t="s">
        <v>3299</v>
      </c>
    </row>
    <row r="692" spans="1:27" x14ac:dyDescent="0.25">
      <c r="A692" s="29">
        <v>691</v>
      </c>
      <c r="B692" s="1" t="s">
        <v>1746</v>
      </c>
      <c r="C692" s="96" t="s">
        <v>2679</v>
      </c>
      <c r="D692" s="91">
        <v>44360</v>
      </c>
      <c r="E692" s="7">
        <v>0.41666666666666702</v>
      </c>
      <c r="F692" s="7">
        <v>0.83333333333333304</v>
      </c>
      <c r="G692" s="22">
        <v>1200</v>
      </c>
      <c r="H692" s="22" t="s">
        <v>1746</v>
      </c>
      <c r="I692" s="23" t="s">
        <v>1746</v>
      </c>
      <c r="J692" s="23" t="s">
        <v>1746</v>
      </c>
      <c r="K692" s="23" t="s">
        <v>1746</v>
      </c>
      <c r="L692" s="15">
        <v>0.9</v>
      </c>
      <c r="M692" s="23" t="s">
        <v>1746</v>
      </c>
      <c r="N692" s="23" t="s">
        <v>1746</v>
      </c>
      <c r="O692" s="76" t="s">
        <v>1746</v>
      </c>
      <c r="P692" s="76" t="s">
        <v>1746</v>
      </c>
      <c r="Q692" s="76" t="s">
        <v>1746</v>
      </c>
      <c r="R692" s="15" t="s">
        <v>1746</v>
      </c>
      <c r="S692" s="15">
        <v>3</v>
      </c>
      <c r="T692" s="24">
        <v>7.6</v>
      </c>
      <c r="U692" s="22">
        <v>3</v>
      </c>
      <c r="V692" s="24">
        <v>6.3000000000000007</v>
      </c>
      <c r="W692" s="22" t="s">
        <v>1746</v>
      </c>
      <c r="X692" s="24" t="s">
        <v>1746</v>
      </c>
      <c r="Y692" s="15">
        <v>10</v>
      </c>
      <c r="Z692" s="76" t="s">
        <v>1746</v>
      </c>
      <c r="AA692" s="134" t="s">
        <v>3335</v>
      </c>
    </row>
    <row r="693" spans="1:27" x14ac:dyDescent="0.25">
      <c r="A693" s="29">
        <v>692</v>
      </c>
      <c r="B693" s="1" t="s">
        <v>1746</v>
      </c>
      <c r="C693" s="96" t="s">
        <v>2679</v>
      </c>
      <c r="D693" s="91">
        <v>44361</v>
      </c>
      <c r="E693" s="7">
        <v>0.29166666666666702</v>
      </c>
      <c r="F693" s="7">
        <v>0.83333333333333304</v>
      </c>
      <c r="G693" s="22">
        <v>1200</v>
      </c>
      <c r="H693" s="22" t="s">
        <v>1746</v>
      </c>
      <c r="I693" s="23" t="s">
        <v>1746</v>
      </c>
      <c r="J693" s="23" t="s">
        <v>1746</v>
      </c>
      <c r="K693" s="23" t="s">
        <v>1746</v>
      </c>
      <c r="L693" s="15">
        <v>0</v>
      </c>
      <c r="M693" s="23" t="s">
        <v>1746</v>
      </c>
      <c r="N693" s="23" t="s">
        <v>1746</v>
      </c>
      <c r="O693" s="76" t="s">
        <v>1746</v>
      </c>
      <c r="P693" s="76" t="s">
        <v>1746</v>
      </c>
      <c r="Q693" s="76" t="s">
        <v>1746</v>
      </c>
      <c r="R693" s="15" t="s">
        <v>1746</v>
      </c>
      <c r="S693" s="15">
        <v>7.8</v>
      </c>
      <c r="T693" s="24">
        <v>2</v>
      </c>
      <c r="U693" s="22">
        <v>2</v>
      </c>
      <c r="V693" s="24">
        <v>15.6</v>
      </c>
      <c r="W693" s="22" t="s">
        <v>1746</v>
      </c>
      <c r="X693" s="24" t="s">
        <v>1746</v>
      </c>
      <c r="Y693" s="15">
        <v>7</v>
      </c>
      <c r="Z693" s="76" t="s">
        <v>1746</v>
      </c>
      <c r="AA693" s="134" t="s">
        <v>3357</v>
      </c>
    </row>
    <row r="694" spans="1:27" x14ac:dyDescent="0.25">
      <c r="A694" s="29">
        <v>693</v>
      </c>
      <c r="B694" s="1" t="s">
        <v>1746</v>
      </c>
      <c r="C694" s="96" t="s">
        <v>2679</v>
      </c>
      <c r="D694" s="91">
        <v>44362</v>
      </c>
      <c r="E694" s="7">
        <v>0.34375</v>
      </c>
      <c r="F694" s="7">
        <v>0.84375</v>
      </c>
      <c r="G694" s="22">
        <v>1200</v>
      </c>
      <c r="H694" s="22" t="s">
        <v>1746</v>
      </c>
      <c r="I694" s="23" t="s">
        <v>1746</v>
      </c>
      <c r="J694" s="23" t="s">
        <v>1746</v>
      </c>
      <c r="K694" s="23" t="s">
        <v>1746</v>
      </c>
      <c r="L694" s="15">
        <v>2.7</v>
      </c>
      <c r="M694" s="23" t="s">
        <v>1746</v>
      </c>
      <c r="N694" s="23" t="s">
        <v>1746</v>
      </c>
      <c r="O694" s="76" t="s">
        <v>1746</v>
      </c>
      <c r="P694" s="76" t="s">
        <v>1746</v>
      </c>
      <c r="Q694" s="76" t="s">
        <v>1746</v>
      </c>
      <c r="R694" s="15" t="s">
        <v>1746</v>
      </c>
      <c r="S694" s="15">
        <v>13</v>
      </c>
      <c r="T694" s="24">
        <v>11</v>
      </c>
      <c r="U694" s="22">
        <v>1</v>
      </c>
      <c r="V694" s="24">
        <v>10.3</v>
      </c>
      <c r="W694" s="22" t="s">
        <v>1746</v>
      </c>
      <c r="X694" s="24" t="s">
        <v>1746</v>
      </c>
      <c r="Y694" s="15">
        <v>12</v>
      </c>
      <c r="Z694" s="76" t="s">
        <v>1746</v>
      </c>
      <c r="AA694" s="134" t="s">
        <v>3335</v>
      </c>
    </row>
    <row r="695" spans="1:27" x14ac:dyDescent="0.25">
      <c r="A695" s="29">
        <v>694</v>
      </c>
      <c r="B695" s="1" t="s">
        <v>1746</v>
      </c>
      <c r="C695" s="96" t="s">
        <v>2679</v>
      </c>
      <c r="D695" s="91">
        <v>44363</v>
      </c>
      <c r="E695" s="7">
        <v>0.34722222222222199</v>
      </c>
      <c r="F695" s="7">
        <v>0.84722222222222199</v>
      </c>
      <c r="G695" s="22">
        <v>1200</v>
      </c>
      <c r="H695" s="22" t="s">
        <v>1746</v>
      </c>
      <c r="I695" s="23" t="s">
        <v>1746</v>
      </c>
      <c r="J695" s="23" t="s">
        <v>1746</v>
      </c>
      <c r="K695" s="23" t="s">
        <v>1746</v>
      </c>
      <c r="L695" s="15">
        <v>1.7</v>
      </c>
      <c r="M695" s="23" t="s">
        <v>1746</v>
      </c>
      <c r="N695" s="23" t="s">
        <v>1746</v>
      </c>
      <c r="O695" s="76" t="s">
        <v>1746</v>
      </c>
      <c r="P695" s="76" t="s">
        <v>1746</v>
      </c>
      <c r="Q695" s="76" t="s">
        <v>1746</v>
      </c>
      <c r="R695" s="15" t="s">
        <v>1746</v>
      </c>
      <c r="S695" s="15">
        <v>6.3</v>
      </c>
      <c r="T695" s="24">
        <v>7</v>
      </c>
      <c r="U695" s="22">
        <v>1</v>
      </c>
      <c r="V695" s="24">
        <v>4.5999999999999996</v>
      </c>
      <c r="W695" s="22" t="s">
        <v>1746</v>
      </c>
      <c r="X695" s="24" t="s">
        <v>1746</v>
      </c>
      <c r="Y695" s="15">
        <v>12</v>
      </c>
      <c r="Z695" s="76" t="s">
        <v>1746</v>
      </c>
      <c r="AA695" s="134" t="s">
        <v>3356</v>
      </c>
    </row>
    <row r="696" spans="1:27" x14ac:dyDescent="0.25">
      <c r="A696" s="29">
        <v>695</v>
      </c>
      <c r="B696" s="1" t="s">
        <v>1746</v>
      </c>
      <c r="C696" s="1" t="s">
        <v>3319</v>
      </c>
      <c r="D696" s="91">
        <v>44363</v>
      </c>
      <c r="E696" s="7">
        <v>0.33333333333333298</v>
      </c>
      <c r="F696" s="7">
        <v>0.83333333333333304</v>
      </c>
      <c r="G696" s="22">
        <v>1200</v>
      </c>
      <c r="H696" s="22" t="s">
        <v>1746</v>
      </c>
      <c r="I696" s="23" t="s">
        <v>1746</v>
      </c>
      <c r="J696" s="23" t="s">
        <v>1746</v>
      </c>
      <c r="K696" s="23" t="s">
        <v>1746</v>
      </c>
      <c r="L696" s="15">
        <v>0</v>
      </c>
      <c r="M696" s="23" t="s">
        <v>1746</v>
      </c>
      <c r="N696" s="23" t="s">
        <v>1746</v>
      </c>
      <c r="O696" s="76" t="s">
        <v>1746</v>
      </c>
      <c r="P696" s="76" t="s">
        <v>1746</v>
      </c>
      <c r="Q696" s="76" t="s">
        <v>1746</v>
      </c>
      <c r="R696" s="15" t="s">
        <v>1746</v>
      </c>
      <c r="S696" s="15">
        <v>0</v>
      </c>
      <c r="T696" s="24">
        <v>0</v>
      </c>
      <c r="U696" s="22">
        <v>0</v>
      </c>
      <c r="V696" s="24">
        <v>0</v>
      </c>
      <c r="W696" s="22" t="s">
        <v>1746</v>
      </c>
      <c r="X696" s="24" t="s">
        <v>1746</v>
      </c>
      <c r="Y696" s="15">
        <v>12</v>
      </c>
      <c r="Z696" s="76" t="s">
        <v>1746</v>
      </c>
      <c r="AA696" s="134" t="s">
        <v>3335</v>
      </c>
    </row>
    <row r="697" spans="1:27" x14ac:dyDescent="0.25">
      <c r="A697" s="29">
        <v>696</v>
      </c>
      <c r="B697" s="1" t="s">
        <v>1746</v>
      </c>
      <c r="C697" s="1" t="s">
        <v>27</v>
      </c>
      <c r="D697" s="91">
        <v>44363</v>
      </c>
      <c r="E697" s="7">
        <v>0.4375</v>
      </c>
      <c r="F697" s="7">
        <v>0.85416666666666696</v>
      </c>
      <c r="G697" s="22">
        <v>1200</v>
      </c>
      <c r="H697" s="22" t="s">
        <v>1746</v>
      </c>
      <c r="I697" s="23" t="s">
        <v>1746</v>
      </c>
      <c r="J697" s="23" t="s">
        <v>1746</v>
      </c>
      <c r="K697" s="23" t="s">
        <v>1746</v>
      </c>
      <c r="L697" s="15">
        <v>0</v>
      </c>
      <c r="M697" s="23" t="s">
        <v>1746</v>
      </c>
      <c r="N697" s="23" t="s">
        <v>1746</v>
      </c>
      <c r="O697" s="76" t="s">
        <v>1746</v>
      </c>
      <c r="P697" s="76" t="s">
        <v>1746</v>
      </c>
      <c r="Q697" s="76" t="s">
        <v>1746</v>
      </c>
      <c r="R697" s="15" t="s">
        <v>1746</v>
      </c>
      <c r="S697" s="15">
        <v>3.7</v>
      </c>
      <c r="T697" s="24">
        <v>1.9</v>
      </c>
      <c r="U697" s="22">
        <v>2</v>
      </c>
      <c r="V697" s="24">
        <v>7.4</v>
      </c>
      <c r="W697" s="22" t="s">
        <v>1746</v>
      </c>
      <c r="X697" s="24" t="s">
        <v>1746</v>
      </c>
      <c r="Y697" s="15">
        <v>10</v>
      </c>
      <c r="Z697" s="76" t="s">
        <v>1746</v>
      </c>
      <c r="AA697" s="134" t="s">
        <v>3299</v>
      </c>
    </row>
    <row r="698" spans="1:27" x14ac:dyDescent="0.25">
      <c r="A698" s="29">
        <v>697</v>
      </c>
      <c r="B698" s="1" t="s">
        <v>1746</v>
      </c>
      <c r="C698" s="1" t="s">
        <v>761</v>
      </c>
      <c r="D698" s="91">
        <v>44363</v>
      </c>
      <c r="E698" s="7">
        <v>0.4375</v>
      </c>
      <c r="F698" s="7">
        <v>0.89583333333333304</v>
      </c>
      <c r="G698" s="22">
        <v>1200</v>
      </c>
      <c r="H698" s="22" t="s">
        <v>1746</v>
      </c>
      <c r="I698" s="23" t="s">
        <v>1746</v>
      </c>
      <c r="J698" s="23" t="s">
        <v>1746</v>
      </c>
      <c r="K698" s="23" t="s">
        <v>1746</v>
      </c>
      <c r="L698" s="15">
        <v>0</v>
      </c>
      <c r="M698" s="23" t="s">
        <v>1746</v>
      </c>
      <c r="N698" s="23" t="s">
        <v>1746</v>
      </c>
      <c r="O698" s="76" t="s">
        <v>1746</v>
      </c>
      <c r="P698" s="76" t="s">
        <v>1746</v>
      </c>
      <c r="Q698" s="76" t="s">
        <v>1746</v>
      </c>
      <c r="R698" s="15" t="s">
        <v>1746</v>
      </c>
      <c r="S698" s="15">
        <v>1.5</v>
      </c>
      <c r="T698" s="24">
        <v>0</v>
      </c>
      <c r="U698" s="22">
        <v>1</v>
      </c>
      <c r="V698" s="24">
        <v>1.5</v>
      </c>
      <c r="W698" s="22" t="s">
        <v>1746</v>
      </c>
      <c r="X698" s="24" t="s">
        <v>1746</v>
      </c>
      <c r="Y698" s="15">
        <v>11</v>
      </c>
      <c r="Z698" s="76" t="s">
        <v>1746</v>
      </c>
      <c r="AA698" s="134" t="s">
        <v>3299</v>
      </c>
    </row>
    <row r="699" spans="1:27" x14ac:dyDescent="0.25">
      <c r="A699" s="29">
        <v>698</v>
      </c>
      <c r="B699" s="1" t="s">
        <v>1746</v>
      </c>
      <c r="C699" s="1" t="s">
        <v>3319</v>
      </c>
      <c r="D699" s="91">
        <v>44364</v>
      </c>
      <c r="E699" s="7">
        <v>0.36805555555555602</v>
      </c>
      <c r="F699" s="7">
        <v>0.83333333333333304</v>
      </c>
      <c r="G699" s="22">
        <v>1200</v>
      </c>
      <c r="H699" s="22" t="s">
        <v>1746</v>
      </c>
      <c r="I699" s="23" t="s">
        <v>1746</v>
      </c>
      <c r="J699" s="23" t="s">
        <v>1746</v>
      </c>
      <c r="K699" s="23" t="s">
        <v>1746</v>
      </c>
      <c r="L699" s="15">
        <v>0</v>
      </c>
      <c r="M699" s="23" t="s">
        <v>1746</v>
      </c>
      <c r="N699" s="23" t="s">
        <v>1746</v>
      </c>
      <c r="O699" s="76" t="s">
        <v>1746</v>
      </c>
      <c r="P699" s="76" t="s">
        <v>1746</v>
      </c>
      <c r="Q699" s="76" t="s">
        <v>1746</v>
      </c>
      <c r="R699" s="15" t="s">
        <v>1746</v>
      </c>
      <c r="S699" s="15">
        <v>0</v>
      </c>
      <c r="T699" s="24">
        <v>0</v>
      </c>
      <c r="U699" s="22">
        <v>0</v>
      </c>
      <c r="V699" s="24">
        <v>0</v>
      </c>
      <c r="W699" s="22" t="s">
        <v>1746</v>
      </c>
      <c r="X699" s="24" t="s">
        <v>1746</v>
      </c>
      <c r="Y699" s="15">
        <v>11</v>
      </c>
      <c r="Z699" s="76" t="s">
        <v>1746</v>
      </c>
      <c r="AA699" s="134" t="s">
        <v>3355</v>
      </c>
    </row>
    <row r="700" spans="1:27" x14ac:dyDescent="0.25">
      <c r="A700" s="29">
        <v>699</v>
      </c>
      <c r="B700" s="1" t="s">
        <v>1746</v>
      </c>
      <c r="C700" s="1" t="s">
        <v>761</v>
      </c>
      <c r="D700" s="91">
        <v>44364</v>
      </c>
      <c r="E700" s="7">
        <v>0.33333333333333298</v>
      </c>
      <c r="F700" s="7">
        <v>0.875</v>
      </c>
      <c r="G700" s="22">
        <v>1200</v>
      </c>
      <c r="H700" s="22" t="s">
        <v>1746</v>
      </c>
      <c r="I700" s="23" t="s">
        <v>1746</v>
      </c>
      <c r="J700" s="23" t="s">
        <v>1746</v>
      </c>
      <c r="K700" s="23" t="s">
        <v>1746</v>
      </c>
      <c r="L700" s="15">
        <v>0</v>
      </c>
      <c r="M700" s="23" t="s">
        <v>1746</v>
      </c>
      <c r="N700" s="23" t="s">
        <v>1746</v>
      </c>
      <c r="O700" s="76" t="s">
        <v>1746</v>
      </c>
      <c r="P700" s="76" t="s">
        <v>1746</v>
      </c>
      <c r="Q700" s="76" t="s">
        <v>1746</v>
      </c>
      <c r="R700" s="15" t="s">
        <v>1746</v>
      </c>
      <c r="S700" s="15">
        <v>5.2</v>
      </c>
      <c r="T700" s="24">
        <v>3.5</v>
      </c>
      <c r="U700" s="22">
        <v>3</v>
      </c>
      <c r="V700" s="24">
        <v>15.600000000000001</v>
      </c>
      <c r="W700" s="22" t="s">
        <v>1746</v>
      </c>
      <c r="X700" s="24" t="s">
        <v>1746</v>
      </c>
      <c r="Y700" s="15">
        <v>13</v>
      </c>
      <c r="Z700" s="76" t="s">
        <v>1746</v>
      </c>
      <c r="AA700" s="134" t="s">
        <v>3299</v>
      </c>
    </row>
    <row r="701" spans="1:27" x14ac:dyDescent="0.25">
      <c r="A701" s="29">
        <v>700</v>
      </c>
      <c r="B701" s="1" t="s">
        <v>1746</v>
      </c>
      <c r="C701" s="1" t="s">
        <v>3319</v>
      </c>
      <c r="D701" s="91">
        <v>44365</v>
      </c>
      <c r="E701" s="7">
        <v>0.33333333333333298</v>
      </c>
      <c r="F701" s="7">
        <v>0.83333333333333304</v>
      </c>
      <c r="G701" s="22">
        <v>1200</v>
      </c>
      <c r="H701" s="22" t="s">
        <v>1746</v>
      </c>
      <c r="I701" s="23" t="s">
        <v>1746</v>
      </c>
      <c r="J701" s="23" t="s">
        <v>1746</v>
      </c>
      <c r="K701" s="23" t="s">
        <v>1746</v>
      </c>
      <c r="L701" s="15">
        <v>0</v>
      </c>
      <c r="M701" s="23" t="s">
        <v>1746</v>
      </c>
      <c r="N701" s="23" t="s">
        <v>1746</v>
      </c>
      <c r="O701" s="76" t="s">
        <v>1746</v>
      </c>
      <c r="P701" s="76" t="s">
        <v>1746</v>
      </c>
      <c r="Q701" s="76" t="s">
        <v>1746</v>
      </c>
      <c r="R701" s="15" t="s">
        <v>1746</v>
      </c>
      <c r="S701" s="15">
        <v>0</v>
      </c>
      <c r="T701" s="24">
        <v>0</v>
      </c>
      <c r="U701" s="22">
        <v>0</v>
      </c>
      <c r="V701" s="24">
        <v>0</v>
      </c>
      <c r="W701" s="22" t="s">
        <v>1746</v>
      </c>
      <c r="X701" s="24" t="s">
        <v>1746</v>
      </c>
      <c r="Y701" s="15">
        <v>12</v>
      </c>
      <c r="Z701" s="76" t="s">
        <v>1746</v>
      </c>
      <c r="AA701" s="134" t="s">
        <v>3299</v>
      </c>
    </row>
    <row r="702" spans="1:27" x14ac:dyDescent="0.25">
      <c r="A702" s="29">
        <v>701</v>
      </c>
      <c r="B702" s="1" t="s">
        <v>1746</v>
      </c>
      <c r="C702" s="1" t="s">
        <v>1849</v>
      </c>
      <c r="D702" s="91">
        <v>44366</v>
      </c>
      <c r="E702" s="7">
        <v>0.33333333333333298</v>
      </c>
      <c r="F702" s="7">
        <v>0.83333333333333304</v>
      </c>
      <c r="G702" s="22">
        <v>1200</v>
      </c>
      <c r="H702" s="22" t="s">
        <v>1746</v>
      </c>
      <c r="I702" s="23" t="s">
        <v>1746</v>
      </c>
      <c r="J702" s="23" t="s">
        <v>1746</v>
      </c>
      <c r="K702" s="23" t="s">
        <v>1746</v>
      </c>
      <c r="L702" s="15">
        <v>0</v>
      </c>
      <c r="M702" s="23" t="s">
        <v>1746</v>
      </c>
      <c r="N702" s="23" t="s">
        <v>1746</v>
      </c>
      <c r="O702" s="76" t="s">
        <v>1746</v>
      </c>
      <c r="P702" s="76" t="s">
        <v>1746</v>
      </c>
      <c r="Q702" s="76" t="s">
        <v>1746</v>
      </c>
      <c r="R702" s="15" t="s">
        <v>1746</v>
      </c>
      <c r="S702" s="15">
        <v>4.2</v>
      </c>
      <c r="T702" s="24">
        <v>50</v>
      </c>
      <c r="U702" s="22">
        <v>2</v>
      </c>
      <c r="V702" s="24">
        <v>8.4</v>
      </c>
      <c r="W702" s="22" t="s">
        <v>1746</v>
      </c>
      <c r="X702" s="24" t="s">
        <v>1746</v>
      </c>
      <c r="Y702" s="15">
        <v>12</v>
      </c>
      <c r="Z702" s="76" t="s">
        <v>1746</v>
      </c>
      <c r="AA702" s="134" t="s">
        <v>3299</v>
      </c>
    </row>
    <row r="703" spans="1:27" x14ac:dyDescent="0.25">
      <c r="A703" s="29">
        <v>702</v>
      </c>
      <c r="B703" s="1" t="s">
        <v>1746</v>
      </c>
      <c r="C703" s="1" t="s">
        <v>27</v>
      </c>
      <c r="D703" s="91">
        <v>44366</v>
      </c>
      <c r="E703" s="7">
        <v>0.65972222222222199</v>
      </c>
      <c r="F703" s="7">
        <v>0.82638888888888895</v>
      </c>
      <c r="G703" s="22">
        <v>1200</v>
      </c>
      <c r="H703" s="22" t="s">
        <v>1746</v>
      </c>
      <c r="I703" s="23" t="s">
        <v>1746</v>
      </c>
      <c r="J703" s="23" t="s">
        <v>1746</v>
      </c>
      <c r="K703" s="23" t="s">
        <v>1746</v>
      </c>
      <c r="L703" s="15">
        <v>0</v>
      </c>
      <c r="M703" s="23" t="s">
        <v>1746</v>
      </c>
      <c r="N703" s="23" t="s">
        <v>1746</v>
      </c>
      <c r="O703" s="76" t="s">
        <v>1746</v>
      </c>
      <c r="P703" s="76" t="s">
        <v>1746</v>
      </c>
      <c r="Q703" s="76" t="s">
        <v>1746</v>
      </c>
      <c r="R703" s="15" t="s">
        <v>1746</v>
      </c>
      <c r="S703" s="15">
        <v>0.73</v>
      </c>
      <c r="T703" s="24">
        <v>0</v>
      </c>
      <c r="U703" s="22">
        <v>0</v>
      </c>
      <c r="V703" s="24">
        <v>0</v>
      </c>
      <c r="W703" s="22" t="s">
        <v>1746</v>
      </c>
      <c r="X703" s="24" t="s">
        <v>1746</v>
      </c>
      <c r="Y703" s="15">
        <v>4</v>
      </c>
      <c r="Z703" s="76" t="s">
        <v>1746</v>
      </c>
      <c r="AA703" s="134" t="s">
        <v>3299</v>
      </c>
    </row>
    <row r="704" spans="1:27" x14ac:dyDescent="0.25">
      <c r="A704" s="29">
        <v>703</v>
      </c>
      <c r="B704" s="1" t="s">
        <v>1746</v>
      </c>
      <c r="C704" s="1" t="s">
        <v>1849</v>
      </c>
      <c r="D704" s="91">
        <v>44367</v>
      </c>
      <c r="E704" s="7">
        <v>0.33333333333333298</v>
      </c>
      <c r="F704" s="7">
        <v>0.83333333333333304</v>
      </c>
      <c r="G704" s="22">
        <v>1200</v>
      </c>
      <c r="H704" s="22" t="s">
        <v>1746</v>
      </c>
      <c r="I704" s="23" t="s">
        <v>1746</v>
      </c>
      <c r="J704" s="23" t="s">
        <v>1746</v>
      </c>
      <c r="K704" s="23" t="s">
        <v>1746</v>
      </c>
      <c r="L704" s="15">
        <v>0</v>
      </c>
      <c r="M704" s="23" t="s">
        <v>1746</v>
      </c>
      <c r="N704" s="23" t="s">
        <v>1746</v>
      </c>
      <c r="O704" s="76" t="s">
        <v>1746</v>
      </c>
      <c r="P704" s="76" t="s">
        <v>1746</v>
      </c>
      <c r="Q704" s="76" t="s">
        <v>1746</v>
      </c>
      <c r="R704" s="15" t="s">
        <v>1746</v>
      </c>
      <c r="S704" s="15">
        <v>3.6</v>
      </c>
      <c r="T704" s="24">
        <v>40</v>
      </c>
      <c r="U704" s="22">
        <v>1</v>
      </c>
      <c r="V704" s="24">
        <v>3.6</v>
      </c>
      <c r="W704" s="22" t="s">
        <v>1746</v>
      </c>
      <c r="X704" s="24" t="s">
        <v>1746</v>
      </c>
      <c r="Y704" s="15">
        <v>12</v>
      </c>
      <c r="Z704" s="76" t="s">
        <v>1746</v>
      </c>
      <c r="AA704" s="134" t="s">
        <v>3299</v>
      </c>
    </row>
    <row r="705" spans="1:27" x14ac:dyDescent="0.25">
      <c r="A705" s="29">
        <v>704</v>
      </c>
      <c r="B705" s="1" t="s">
        <v>1746</v>
      </c>
      <c r="C705" s="1" t="s">
        <v>3322</v>
      </c>
      <c r="D705" s="91">
        <v>44368</v>
      </c>
      <c r="E705" s="7">
        <v>0.36805555555555602</v>
      </c>
      <c r="F705" s="7">
        <v>0.82638888888888895</v>
      </c>
      <c r="G705" s="22">
        <v>1200</v>
      </c>
      <c r="H705" s="22" t="s">
        <v>1746</v>
      </c>
      <c r="I705" s="23" t="s">
        <v>1746</v>
      </c>
      <c r="J705" s="23" t="s">
        <v>1746</v>
      </c>
      <c r="K705" s="23" t="s">
        <v>1746</v>
      </c>
      <c r="L705" s="15">
        <v>0</v>
      </c>
      <c r="M705" s="23" t="s">
        <v>1746</v>
      </c>
      <c r="N705" s="23" t="s">
        <v>1746</v>
      </c>
      <c r="O705" s="76" t="s">
        <v>1746</v>
      </c>
      <c r="P705" s="76" t="s">
        <v>1746</v>
      </c>
      <c r="Q705" s="76" t="s">
        <v>1746</v>
      </c>
      <c r="R705" s="15" t="s">
        <v>1746</v>
      </c>
      <c r="S705" s="15">
        <v>2.8</v>
      </c>
      <c r="T705" s="24">
        <v>14</v>
      </c>
      <c r="U705" s="22">
        <v>1</v>
      </c>
      <c r="V705" s="24">
        <v>2.8</v>
      </c>
      <c r="W705" s="22" t="s">
        <v>1746</v>
      </c>
      <c r="X705" s="24" t="s">
        <v>1746</v>
      </c>
      <c r="Y705" s="15">
        <v>11</v>
      </c>
      <c r="Z705" s="76" t="s">
        <v>1746</v>
      </c>
      <c r="AA705" s="134" t="s">
        <v>3299</v>
      </c>
    </row>
    <row r="706" spans="1:27" x14ac:dyDescent="0.25">
      <c r="A706" s="29">
        <v>705</v>
      </c>
      <c r="B706" s="1" t="s">
        <v>1746</v>
      </c>
      <c r="C706" s="1" t="s">
        <v>276</v>
      </c>
      <c r="D706" s="91">
        <v>44368</v>
      </c>
      <c r="E706" s="7">
        <v>0.51388888888888895</v>
      </c>
      <c r="F706" s="7">
        <v>0.84722222222222199</v>
      </c>
      <c r="G706" s="22">
        <v>1200</v>
      </c>
      <c r="H706" s="22" t="s">
        <v>1746</v>
      </c>
      <c r="I706" s="23" t="s">
        <v>1746</v>
      </c>
      <c r="J706" s="23" t="s">
        <v>1746</v>
      </c>
      <c r="K706" s="23" t="s">
        <v>1746</v>
      </c>
      <c r="L706" s="15">
        <v>3</v>
      </c>
      <c r="M706" s="23" t="s">
        <v>1746</v>
      </c>
      <c r="N706" s="23" t="s">
        <v>1746</v>
      </c>
      <c r="O706" s="76" t="s">
        <v>1746</v>
      </c>
      <c r="P706" s="76" t="s">
        <v>1746</v>
      </c>
      <c r="Q706" s="76" t="s">
        <v>1746</v>
      </c>
      <c r="R706" s="15" t="s">
        <v>1746</v>
      </c>
      <c r="S706" s="15">
        <v>2.6</v>
      </c>
      <c r="T706" s="24">
        <v>1.2</v>
      </c>
      <c r="U706" s="22">
        <v>0</v>
      </c>
      <c r="V706" s="24">
        <v>0</v>
      </c>
      <c r="W706" s="22" t="s">
        <v>1746</v>
      </c>
      <c r="X706" s="24" t="s">
        <v>1746</v>
      </c>
      <c r="Y706" s="15">
        <v>8</v>
      </c>
      <c r="Z706" s="76" t="s">
        <v>1746</v>
      </c>
      <c r="AA706" s="134" t="s">
        <v>3335</v>
      </c>
    </row>
    <row r="707" spans="1:27" x14ac:dyDescent="0.25">
      <c r="A707" s="29">
        <v>706</v>
      </c>
      <c r="B707" s="1" t="s">
        <v>1746</v>
      </c>
      <c r="C707" s="1" t="s">
        <v>1849</v>
      </c>
      <c r="D707" s="91">
        <v>44368</v>
      </c>
      <c r="E707" s="7">
        <v>0.33333333333333298</v>
      </c>
      <c r="F707" s="7">
        <v>0.83333333333333304</v>
      </c>
      <c r="G707" s="22">
        <v>1200</v>
      </c>
      <c r="H707" s="22" t="s">
        <v>1746</v>
      </c>
      <c r="I707" s="23" t="s">
        <v>1746</v>
      </c>
      <c r="J707" s="23" t="s">
        <v>1746</v>
      </c>
      <c r="K707" s="23" t="s">
        <v>1746</v>
      </c>
      <c r="L707" s="15">
        <v>0</v>
      </c>
      <c r="M707" s="23" t="s">
        <v>1746</v>
      </c>
      <c r="N707" s="23" t="s">
        <v>1746</v>
      </c>
      <c r="O707" s="76" t="s">
        <v>1746</v>
      </c>
      <c r="P707" s="76" t="s">
        <v>1746</v>
      </c>
      <c r="Q707" s="76" t="s">
        <v>1746</v>
      </c>
      <c r="R707" s="15" t="s">
        <v>1746</v>
      </c>
      <c r="S707" s="15">
        <v>3.6</v>
      </c>
      <c r="T707" s="24">
        <v>43</v>
      </c>
      <c r="U707" s="22">
        <v>1</v>
      </c>
      <c r="V707" s="24">
        <v>3.6</v>
      </c>
      <c r="W707" s="22" t="s">
        <v>1746</v>
      </c>
      <c r="X707" s="24" t="s">
        <v>1746</v>
      </c>
      <c r="Y707" s="15">
        <v>12</v>
      </c>
      <c r="Z707" s="76" t="s">
        <v>1746</v>
      </c>
      <c r="AA707" s="134" t="s">
        <v>3299</v>
      </c>
    </row>
    <row r="708" spans="1:27" x14ac:dyDescent="0.25">
      <c r="A708" s="29">
        <v>707</v>
      </c>
      <c r="B708" s="1" t="s">
        <v>1746</v>
      </c>
      <c r="C708" s="1" t="s">
        <v>3322</v>
      </c>
      <c r="D708" s="91">
        <v>44369</v>
      </c>
      <c r="E708" s="7">
        <v>0.33333333333333298</v>
      </c>
      <c r="F708" s="7">
        <v>0.875</v>
      </c>
      <c r="G708" s="22">
        <v>1200</v>
      </c>
      <c r="H708" s="22" t="s">
        <v>1746</v>
      </c>
      <c r="I708" s="23" t="s">
        <v>1746</v>
      </c>
      <c r="J708" s="23" t="s">
        <v>1746</v>
      </c>
      <c r="K708" s="23" t="s">
        <v>1746</v>
      </c>
      <c r="L708" s="15">
        <v>0</v>
      </c>
      <c r="M708" s="23" t="s">
        <v>1746</v>
      </c>
      <c r="N708" s="23" t="s">
        <v>1746</v>
      </c>
      <c r="O708" s="76" t="s">
        <v>1746</v>
      </c>
      <c r="P708" s="76" t="s">
        <v>1746</v>
      </c>
      <c r="Q708" s="76" t="s">
        <v>1746</v>
      </c>
      <c r="R708" s="15" t="s">
        <v>1746</v>
      </c>
      <c r="S708" s="15">
        <v>5.0999999999999996</v>
      </c>
      <c r="T708" s="24">
        <v>18</v>
      </c>
      <c r="U708" s="22">
        <v>1</v>
      </c>
      <c r="V708" s="24">
        <v>5.0999999999999996</v>
      </c>
      <c r="W708" s="22" t="s">
        <v>1746</v>
      </c>
      <c r="X708" s="24" t="s">
        <v>1746</v>
      </c>
      <c r="Y708" s="15">
        <v>13</v>
      </c>
      <c r="Z708" s="76" t="s">
        <v>1746</v>
      </c>
      <c r="AA708" s="134" t="s">
        <v>3299</v>
      </c>
    </row>
    <row r="709" spans="1:27" x14ac:dyDescent="0.25">
      <c r="A709" s="29">
        <v>708</v>
      </c>
      <c r="B709" s="1" t="s">
        <v>1746</v>
      </c>
      <c r="C709" s="1" t="s">
        <v>276</v>
      </c>
      <c r="D709" s="91">
        <v>44369</v>
      </c>
      <c r="E709" s="7">
        <v>0.29166666666666702</v>
      </c>
      <c r="F709" s="7">
        <v>0.83333333333333304</v>
      </c>
      <c r="G709" s="22">
        <v>1200</v>
      </c>
      <c r="H709" s="22" t="s">
        <v>1746</v>
      </c>
      <c r="I709" s="23" t="s">
        <v>1746</v>
      </c>
      <c r="J709" s="23" t="s">
        <v>1746</v>
      </c>
      <c r="K709" s="23" t="s">
        <v>1746</v>
      </c>
      <c r="L709" s="15">
        <v>1.3</v>
      </c>
      <c r="M709" s="23" t="s">
        <v>1746</v>
      </c>
      <c r="N709" s="23" t="s">
        <v>1746</v>
      </c>
      <c r="O709" s="76" t="s">
        <v>1746</v>
      </c>
      <c r="P709" s="76" t="s">
        <v>1746</v>
      </c>
      <c r="Q709" s="76" t="s">
        <v>1746</v>
      </c>
      <c r="R709" s="15" t="s">
        <v>1746</v>
      </c>
      <c r="S709" s="15">
        <v>7</v>
      </c>
      <c r="T709" s="24">
        <v>0.2</v>
      </c>
      <c r="U709" s="22">
        <v>3</v>
      </c>
      <c r="V709" s="24">
        <v>17.100000000000001</v>
      </c>
      <c r="W709" s="22" t="s">
        <v>1746</v>
      </c>
      <c r="X709" s="24" t="s">
        <v>1746</v>
      </c>
      <c r="Y709" s="15">
        <v>13</v>
      </c>
      <c r="Z709" s="76" t="s">
        <v>1746</v>
      </c>
      <c r="AA709" s="134" t="s">
        <v>3354</v>
      </c>
    </row>
    <row r="710" spans="1:27" x14ac:dyDescent="0.25">
      <c r="A710" s="29">
        <v>709</v>
      </c>
      <c r="B710" s="1" t="s">
        <v>1746</v>
      </c>
      <c r="C710" s="1" t="s">
        <v>1849</v>
      </c>
      <c r="D710" s="91">
        <v>44369</v>
      </c>
      <c r="E710" s="7">
        <v>0.33333333333333298</v>
      </c>
      <c r="F710" s="7">
        <v>0.83333333333333304</v>
      </c>
      <c r="G710" s="22">
        <v>1200</v>
      </c>
      <c r="H710" s="22" t="s">
        <v>1746</v>
      </c>
      <c r="I710" s="23" t="s">
        <v>1746</v>
      </c>
      <c r="J710" s="23" t="s">
        <v>1746</v>
      </c>
      <c r="K710" s="23" t="s">
        <v>1746</v>
      </c>
      <c r="L710" s="15">
        <v>0</v>
      </c>
      <c r="M710" s="23" t="s">
        <v>1746</v>
      </c>
      <c r="N710" s="23" t="s">
        <v>1746</v>
      </c>
      <c r="O710" s="76" t="s">
        <v>1746</v>
      </c>
      <c r="P710" s="76" t="s">
        <v>1746</v>
      </c>
      <c r="Q710" s="76" t="s">
        <v>1746</v>
      </c>
      <c r="R710" s="15" t="s">
        <v>1746</v>
      </c>
      <c r="S710" s="15">
        <v>5</v>
      </c>
      <c r="T710" s="24">
        <v>40</v>
      </c>
      <c r="U710" s="22">
        <v>1</v>
      </c>
      <c r="V710" s="24">
        <v>5</v>
      </c>
      <c r="W710" s="22" t="s">
        <v>1746</v>
      </c>
      <c r="X710" s="24" t="s">
        <v>1746</v>
      </c>
      <c r="Y710" s="15">
        <v>12</v>
      </c>
      <c r="Z710" s="76" t="s">
        <v>1746</v>
      </c>
      <c r="AA710" s="134" t="s">
        <v>3299</v>
      </c>
    </row>
    <row r="711" spans="1:27" x14ac:dyDescent="0.25">
      <c r="A711" s="29">
        <v>710</v>
      </c>
      <c r="B711" s="1" t="s">
        <v>1746</v>
      </c>
      <c r="C711" s="1" t="s">
        <v>3322</v>
      </c>
      <c r="D711" s="91">
        <v>44370</v>
      </c>
      <c r="E711" s="7">
        <v>0.33333333333333298</v>
      </c>
      <c r="F711" s="7">
        <v>0.875</v>
      </c>
      <c r="G711" s="22">
        <v>1200</v>
      </c>
      <c r="H711" s="22" t="s">
        <v>1746</v>
      </c>
      <c r="I711" s="23" t="s">
        <v>1746</v>
      </c>
      <c r="J711" s="23" t="s">
        <v>1746</v>
      </c>
      <c r="K711" s="23" t="s">
        <v>1746</v>
      </c>
      <c r="L711" s="15">
        <v>0</v>
      </c>
      <c r="M711" s="23" t="s">
        <v>1746</v>
      </c>
      <c r="N711" s="23" t="s">
        <v>1746</v>
      </c>
      <c r="O711" s="76" t="s">
        <v>1746</v>
      </c>
      <c r="P711" s="76" t="s">
        <v>1746</v>
      </c>
      <c r="Q711" s="76" t="s">
        <v>1746</v>
      </c>
      <c r="R711" s="15" t="s">
        <v>1746</v>
      </c>
      <c r="S711" s="15">
        <v>4.8</v>
      </c>
      <c r="T711" s="24">
        <v>17</v>
      </c>
      <c r="U711" s="22">
        <v>1</v>
      </c>
      <c r="V711" s="24">
        <v>4.8</v>
      </c>
      <c r="W711" s="22" t="s">
        <v>1746</v>
      </c>
      <c r="X711" s="24" t="s">
        <v>1746</v>
      </c>
      <c r="Y711" s="15">
        <v>13</v>
      </c>
      <c r="Z711" s="76" t="s">
        <v>1746</v>
      </c>
      <c r="AA711" s="134" t="s">
        <v>3299</v>
      </c>
    </row>
    <row r="712" spans="1:27" x14ac:dyDescent="0.25">
      <c r="A712" s="29">
        <v>711</v>
      </c>
      <c r="B712" s="1" t="s">
        <v>1746</v>
      </c>
      <c r="C712" s="1" t="s">
        <v>1849</v>
      </c>
      <c r="D712" s="91">
        <v>44370</v>
      </c>
      <c r="E712" s="7">
        <v>0.33333333333333298</v>
      </c>
      <c r="F712" s="7">
        <v>0.83333333333333304</v>
      </c>
      <c r="G712" s="22">
        <v>1200</v>
      </c>
      <c r="H712" s="22" t="s">
        <v>1746</v>
      </c>
      <c r="I712" s="23" t="s">
        <v>1746</v>
      </c>
      <c r="J712" s="23" t="s">
        <v>1746</v>
      </c>
      <c r="K712" s="23" t="s">
        <v>1746</v>
      </c>
      <c r="L712" s="15">
        <v>0</v>
      </c>
      <c r="M712" s="23" t="s">
        <v>1746</v>
      </c>
      <c r="N712" s="23" t="s">
        <v>1746</v>
      </c>
      <c r="O712" s="76" t="s">
        <v>1746</v>
      </c>
      <c r="P712" s="76" t="s">
        <v>1746</v>
      </c>
      <c r="Q712" s="76" t="s">
        <v>1746</v>
      </c>
      <c r="R712" s="15" t="s">
        <v>1746</v>
      </c>
      <c r="S712" s="15">
        <v>5.4</v>
      </c>
      <c r="T712" s="24">
        <v>38</v>
      </c>
      <c r="U712" s="22">
        <v>1</v>
      </c>
      <c r="V712" s="24">
        <v>5.4</v>
      </c>
      <c r="W712" s="22" t="s">
        <v>1746</v>
      </c>
      <c r="X712" s="24" t="s">
        <v>1746</v>
      </c>
      <c r="Y712" s="15">
        <v>12</v>
      </c>
      <c r="Z712" s="76" t="s">
        <v>1746</v>
      </c>
      <c r="AA712" s="134" t="s">
        <v>3299</v>
      </c>
    </row>
    <row r="713" spans="1:27" x14ac:dyDescent="0.25">
      <c r="A713" s="29">
        <v>712</v>
      </c>
      <c r="B713" s="1" t="s">
        <v>1746</v>
      </c>
      <c r="C713" s="1" t="s">
        <v>3322</v>
      </c>
      <c r="D713" s="91">
        <v>44371</v>
      </c>
      <c r="E713" s="7">
        <v>0.31944444444444398</v>
      </c>
      <c r="F713" s="7">
        <v>0.86111111111111105</v>
      </c>
      <c r="G713" s="22">
        <v>1200</v>
      </c>
      <c r="H713" s="22" t="s">
        <v>1746</v>
      </c>
      <c r="I713" s="23" t="s">
        <v>1746</v>
      </c>
      <c r="J713" s="23" t="s">
        <v>1746</v>
      </c>
      <c r="K713" s="23" t="s">
        <v>1746</v>
      </c>
      <c r="L713" s="15">
        <v>0</v>
      </c>
      <c r="M713" s="23" t="s">
        <v>1746</v>
      </c>
      <c r="N713" s="23" t="s">
        <v>1746</v>
      </c>
      <c r="O713" s="76" t="s">
        <v>1746</v>
      </c>
      <c r="P713" s="76" t="s">
        <v>1746</v>
      </c>
      <c r="Q713" s="76" t="s">
        <v>1746</v>
      </c>
      <c r="R713" s="15" t="s">
        <v>1746</v>
      </c>
      <c r="S713" s="15">
        <v>2.2000000000000002</v>
      </c>
      <c r="T713" s="24">
        <v>17.399999999999999</v>
      </c>
      <c r="U713" s="22">
        <v>1</v>
      </c>
      <c r="V713" s="24">
        <v>2.2000000000000002</v>
      </c>
      <c r="W713" s="22" t="s">
        <v>1746</v>
      </c>
      <c r="X713" s="24" t="s">
        <v>1746</v>
      </c>
      <c r="Y713" s="15">
        <v>13</v>
      </c>
      <c r="Z713" s="76" t="s">
        <v>1746</v>
      </c>
      <c r="AA713" s="134" t="s">
        <v>3299</v>
      </c>
    </row>
    <row r="714" spans="1:27" x14ac:dyDescent="0.25">
      <c r="A714" s="29">
        <v>713</v>
      </c>
      <c r="B714" s="1" t="s">
        <v>1746</v>
      </c>
      <c r="C714" s="1" t="s">
        <v>1849</v>
      </c>
      <c r="D714" s="91">
        <v>44371</v>
      </c>
      <c r="E714" s="7">
        <v>0.33333333333333298</v>
      </c>
      <c r="F714" s="7">
        <v>0.83333333333333304</v>
      </c>
      <c r="G714" s="22">
        <v>1200</v>
      </c>
      <c r="H714" s="22" t="s">
        <v>1746</v>
      </c>
      <c r="I714" s="23" t="s">
        <v>1746</v>
      </c>
      <c r="J714" s="23" t="s">
        <v>1746</v>
      </c>
      <c r="K714" s="23" t="s">
        <v>1746</v>
      </c>
      <c r="L714" s="15">
        <v>0</v>
      </c>
      <c r="M714" s="23" t="s">
        <v>1746</v>
      </c>
      <c r="N714" s="23" t="s">
        <v>1746</v>
      </c>
      <c r="O714" s="76" t="s">
        <v>1746</v>
      </c>
      <c r="P714" s="76" t="s">
        <v>1746</v>
      </c>
      <c r="Q714" s="76" t="s">
        <v>1746</v>
      </c>
      <c r="R714" s="15" t="s">
        <v>1746</v>
      </c>
      <c r="S714" s="15">
        <v>1.8</v>
      </c>
      <c r="T714" s="24">
        <v>30</v>
      </c>
      <c r="U714" s="22">
        <v>1</v>
      </c>
      <c r="V714" s="24">
        <v>1.8</v>
      </c>
      <c r="W714" s="22" t="s">
        <v>1746</v>
      </c>
      <c r="X714" s="24" t="s">
        <v>1746</v>
      </c>
      <c r="Y714" s="15">
        <v>12</v>
      </c>
      <c r="Z714" s="76" t="s">
        <v>1746</v>
      </c>
      <c r="AA714" s="134" t="s">
        <v>3299</v>
      </c>
    </row>
    <row r="715" spans="1:27" x14ac:dyDescent="0.25">
      <c r="A715" s="29">
        <v>714</v>
      </c>
      <c r="B715" s="1" t="s">
        <v>1746</v>
      </c>
      <c r="C715" s="1" t="s">
        <v>3322</v>
      </c>
      <c r="D715" s="91">
        <v>44372</v>
      </c>
      <c r="E715" s="7">
        <v>0.31944444444444398</v>
      </c>
      <c r="F715" s="7">
        <v>0.86111111111111105</v>
      </c>
      <c r="G715" s="22">
        <v>1200</v>
      </c>
      <c r="H715" s="22" t="s">
        <v>1746</v>
      </c>
      <c r="I715" s="23" t="s">
        <v>1746</v>
      </c>
      <c r="J715" s="23" t="s">
        <v>1746</v>
      </c>
      <c r="K715" s="23" t="s">
        <v>1746</v>
      </c>
      <c r="L715" s="15">
        <v>0</v>
      </c>
      <c r="M715" s="23" t="s">
        <v>1746</v>
      </c>
      <c r="N715" s="23" t="s">
        <v>1746</v>
      </c>
      <c r="O715" s="76" t="s">
        <v>1746</v>
      </c>
      <c r="P715" s="76" t="s">
        <v>1746</v>
      </c>
      <c r="Q715" s="76" t="s">
        <v>1746</v>
      </c>
      <c r="R715" s="15" t="s">
        <v>1746</v>
      </c>
      <c r="S715" s="15">
        <v>1.8</v>
      </c>
      <c r="T715" s="24">
        <v>16.7</v>
      </c>
      <c r="U715" s="22">
        <v>1</v>
      </c>
      <c r="V715" s="24">
        <v>1.8</v>
      </c>
      <c r="W715" s="22" t="s">
        <v>1746</v>
      </c>
      <c r="X715" s="24" t="s">
        <v>1746</v>
      </c>
      <c r="Y715" s="15">
        <v>13</v>
      </c>
      <c r="Z715" s="76" t="s">
        <v>1746</v>
      </c>
      <c r="AA715" s="134" t="s">
        <v>3299</v>
      </c>
    </row>
    <row r="716" spans="1:27" x14ac:dyDescent="0.25">
      <c r="A716" s="29">
        <v>715</v>
      </c>
      <c r="B716" s="1" t="s">
        <v>1746</v>
      </c>
      <c r="C716" s="1" t="s">
        <v>1849</v>
      </c>
      <c r="D716" s="91">
        <v>44372</v>
      </c>
      <c r="E716" s="7">
        <v>0.33333333333333298</v>
      </c>
      <c r="F716" s="7">
        <v>0.83333333333333304</v>
      </c>
      <c r="G716" s="22">
        <v>1200</v>
      </c>
      <c r="H716" s="22" t="s">
        <v>1746</v>
      </c>
      <c r="I716" s="23" t="s">
        <v>1746</v>
      </c>
      <c r="J716" s="23" t="s">
        <v>1746</v>
      </c>
      <c r="K716" s="23" t="s">
        <v>1746</v>
      </c>
      <c r="L716" s="15">
        <v>0</v>
      </c>
      <c r="M716" s="23" t="s">
        <v>1746</v>
      </c>
      <c r="N716" s="23" t="s">
        <v>1746</v>
      </c>
      <c r="O716" s="76" t="s">
        <v>1746</v>
      </c>
      <c r="P716" s="76" t="s">
        <v>1746</v>
      </c>
      <c r="Q716" s="76" t="s">
        <v>1746</v>
      </c>
      <c r="R716" s="15" t="s">
        <v>1746</v>
      </c>
      <c r="S716" s="15">
        <v>1.2</v>
      </c>
      <c r="T716" s="24">
        <v>25</v>
      </c>
      <c r="U716" s="22">
        <v>1</v>
      </c>
      <c r="V716" s="24">
        <v>1.2</v>
      </c>
      <c r="W716" s="22" t="s">
        <v>1746</v>
      </c>
      <c r="X716" s="24" t="s">
        <v>1746</v>
      </c>
      <c r="Y716" s="15">
        <v>12</v>
      </c>
      <c r="Z716" s="76" t="s">
        <v>1746</v>
      </c>
      <c r="AA716" s="134" t="s">
        <v>3299</v>
      </c>
    </row>
    <row r="717" spans="1:27" x14ac:dyDescent="0.25">
      <c r="A717" s="29">
        <v>716</v>
      </c>
      <c r="B717" s="1" t="s">
        <v>1746</v>
      </c>
      <c r="C717" s="1" t="s">
        <v>2067</v>
      </c>
      <c r="D717" s="10">
        <v>44380</v>
      </c>
      <c r="E717" s="7">
        <v>0.29166666666666702</v>
      </c>
      <c r="F717" s="7">
        <v>0.83333333333333304</v>
      </c>
      <c r="G717" s="22">
        <v>1200</v>
      </c>
      <c r="H717" s="22" t="s">
        <v>1746</v>
      </c>
      <c r="I717" s="23" t="s">
        <v>1746</v>
      </c>
      <c r="J717" s="23" t="s">
        <v>1746</v>
      </c>
      <c r="K717" s="23" t="s">
        <v>1746</v>
      </c>
      <c r="L717" s="15">
        <v>0</v>
      </c>
      <c r="M717" s="23" t="s">
        <v>1746</v>
      </c>
      <c r="N717" s="23" t="s">
        <v>1746</v>
      </c>
      <c r="O717" s="76" t="s">
        <v>1746</v>
      </c>
      <c r="P717" s="76" t="s">
        <v>1746</v>
      </c>
      <c r="Q717" s="76" t="s">
        <v>1746</v>
      </c>
      <c r="R717" s="15" t="s">
        <v>1746</v>
      </c>
      <c r="S717" s="15">
        <v>0</v>
      </c>
      <c r="T717" s="24">
        <v>5</v>
      </c>
      <c r="U717" s="22">
        <v>0</v>
      </c>
      <c r="V717" s="24">
        <v>0</v>
      </c>
      <c r="W717" s="22" t="s">
        <v>1746</v>
      </c>
      <c r="X717" s="24" t="s">
        <v>1746</v>
      </c>
      <c r="Y717" s="15">
        <v>13</v>
      </c>
      <c r="Z717" s="76" t="s">
        <v>1746</v>
      </c>
      <c r="AA717" s="134" t="s">
        <v>3299</v>
      </c>
    </row>
    <row r="718" spans="1:27" x14ac:dyDescent="0.25">
      <c r="A718" s="29">
        <v>717</v>
      </c>
      <c r="B718" s="1" t="s">
        <v>1746</v>
      </c>
      <c r="C718" s="1" t="s">
        <v>3322</v>
      </c>
      <c r="D718" s="10">
        <v>44380</v>
      </c>
      <c r="E718" s="7">
        <v>0.31944444444444398</v>
      </c>
      <c r="F718" s="7">
        <v>0.81944444444444497</v>
      </c>
      <c r="G718" s="22">
        <v>1200</v>
      </c>
      <c r="H718" s="22" t="s">
        <v>1746</v>
      </c>
      <c r="I718" s="23" t="s">
        <v>1746</v>
      </c>
      <c r="J718" s="23" t="s">
        <v>1746</v>
      </c>
      <c r="K718" s="23" t="s">
        <v>1746</v>
      </c>
      <c r="L718" s="15">
        <v>0</v>
      </c>
      <c r="M718" s="23" t="s">
        <v>1746</v>
      </c>
      <c r="N718" s="23" t="s">
        <v>1746</v>
      </c>
      <c r="O718" s="76" t="s">
        <v>1746</v>
      </c>
      <c r="P718" s="76" t="s">
        <v>1746</v>
      </c>
      <c r="Q718" s="76" t="s">
        <v>1746</v>
      </c>
      <c r="R718" s="15" t="s">
        <v>1746</v>
      </c>
      <c r="S718" s="15">
        <v>3.8</v>
      </c>
      <c r="T718" s="24">
        <v>16</v>
      </c>
      <c r="U718" s="22">
        <v>1</v>
      </c>
      <c r="V718" s="24">
        <v>3.8</v>
      </c>
      <c r="W718" s="22" t="s">
        <v>1746</v>
      </c>
      <c r="X718" s="24" t="s">
        <v>1746</v>
      </c>
      <c r="Y718" s="15">
        <v>12</v>
      </c>
      <c r="Z718" s="76" t="s">
        <v>1746</v>
      </c>
      <c r="AA718" s="134" t="s">
        <v>3299</v>
      </c>
    </row>
    <row r="719" spans="1:27" x14ac:dyDescent="0.25">
      <c r="A719" s="29">
        <v>718</v>
      </c>
      <c r="B719" s="1" t="s">
        <v>1746</v>
      </c>
      <c r="C719" s="1" t="s">
        <v>1849</v>
      </c>
      <c r="D719" s="10">
        <v>44380</v>
      </c>
      <c r="E719" s="7">
        <v>0.33333333333333298</v>
      </c>
      <c r="F719" s="7">
        <v>0.83333333333333304</v>
      </c>
      <c r="G719" s="22">
        <v>1200</v>
      </c>
      <c r="H719" s="22" t="s">
        <v>1746</v>
      </c>
      <c r="I719" s="23" t="s">
        <v>1746</v>
      </c>
      <c r="J719" s="23" t="s">
        <v>1746</v>
      </c>
      <c r="K719" s="23" t="s">
        <v>1746</v>
      </c>
      <c r="L719" s="15">
        <v>0</v>
      </c>
      <c r="M719" s="23" t="s">
        <v>1746</v>
      </c>
      <c r="N719" s="23" t="s">
        <v>1746</v>
      </c>
      <c r="O719" s="76" t="s">
        <v>1746</v>
      </c>
      <c r="P719" s="76" t="s">
        <v>1746</v>
      </c>
      <c r="Q719" s="76" t="s">
        <v>1746</v>
      </c>
      <c r="R719" s="15" t="s">
        <v>1746</v>
      </c>
      <c r="S719" s="15">
        <v>5.95</v>
      </c>
      <c r="T719" s="24">
        <v>9.5</v>
      </c>
      <c r="U719" s="22">
        <v>1</v>
      </c>
      <c r="V719" s="24">
        <v>5.95</v>
      </c>
      <c r="W719" s="22" t="s">
        <v>1746</v>
      </c>
      <c r="X719" s="24" t="s">
        <v>1746</v>
      </c>
      <c r="Y719" s="15">
        <v>12</v>
      </c>
      <c r="Z719" s="76" t="s">
        <v>1746</v>
      </c>
      <c r="AA719" s="134" t="s">
        <v>3299</v>
      </c>
    </row>
    <row r="720" spans="1:27" x14ac:dyDescent="0.25">
      <c r="A720" s="29">
        <v>719</v>
      </c>
      <c r="B720" s="1" t="s">
        <v>1746</v>
      </c>
      <c r="C720" s="1" t="s">
        <v>276</v>
      </c>
      <c r="D720" s="10">
        <v>44381</v>
      </c>
      <c r="E720" s="7">
        <v>0.33333333333333298</v>
      </c>
      <c r="F720" s="7">
        <v>0.83333333333333304</v>
      </c>
      <c r="G720" s="22">
        <v>1200</v>
      </c>
      <c r="H720" s="22" t="s">
        <v>1746</v>
      </c>
      <c r="I720" s="23" t="s">
        <v>1746</v>
      </c>
      <c r="J720" s="23" t="s">
        <v>1746</v>
      </c>
      <c r="K720" s="23" t="s">
        <v>1746</v>
      </c>
      <c r="L720" s="15">
        <v>1.9</v>
      </c>
      <c r="M720" s="23" t="s">
        <v>1746</v>
      </c>
      <c r="N720" s="23" t="s">
        <v>1746</v>
      </c>
      <c r="O720" s="76" t="s">
        <v>1746</v>
      </c>
      <c r="P720" s="76" t="s">
        <v>1746</v>
      </c>
      <c r="Q720" s="76" t="s">
        <v>1746</v>
      </c>
      <c r="R720" s="15" t="s">
        <v>1746</v>
      </c>
      <c r="S720" s="15">
        <v>5.6</v>
      </c>
      <c r="T720" s="24">
        <v>2</v>
      </c>
      <c r="U720" s="22">
        <v>3</v>
      </c>
      <c r="V720" s="24">
        <v>11.1</v>
      </c>
      <c r="W720" s="22" t="s">
        <v>1746</v>
      </c>
      <c r="X720" s="24" t="s">
        <v>1746</v>
      </c>
      <c r="Y720" s="15">
        <v>12</v>
      </c>
      <c r="Z720" s="76" t="s">
        <v>1746</v>
      </c>
      <c r="AA720" s="25" t="s">
        <v>3353</v>
      </c>
    </row>
    <row r="721" spans="1:27" x14ac:dyDescent="0.25">
      <c r="A721" s="29">
        <v>720</v>
      </c>
      <c r="B721" s="1" t="s">
        <v>1746</v>
      </c>
      <c r="C721" s="1" t="s">
        <v>3322</v>
      </c>
      <c r="D721" s="10">
        <v>44381</v>
      </c>
      <c r="E721" s="7">
        <v>0.31944444444444398</v>
      </c>
      <c r="F721" s="7">
        <v>0.77777777777777801</v>
      </c>
      <c r="G721" s="22">
        <v>1200</v>
      </c>
      <c r="H721" s="22" t="s">
        <v>1746</v>
      </c>
      <c r="I721" s="23" t="s">
        <v>1746</v>
      </c>
      <c r="J721" s="23" t="s">
        <v>1746</v>
      </c>
      <c r="K721" s="23" t="s">
        <v>1746</v>
      </c>
      <c r="L721" s="15">
        <v>0</v>
      </c>
      <c r="M721" s="23" t="s">
        <v>1746</v>
      </c>
      <c r="N721" s="23" t="s">
        <v>1746</v>
      </c>
      <c r="O721" s="76" t="s">
        <v>1746</v>
      </c>
      <c r="P721" s="76" t="s">
        <v>1746</v>
      </c>
      <c r="Q721" s="76" t="s">
        <v>1746</v>
      </c>
      <c r="R721" s="15" t="s">
        <v>1746</v>
      </c>
      <c r="S721" s="15">
        <v>0.6</v>
      </c>
      <c r="T721" s="24">
        <v>13</v>
      </c>
      <c r="U721" s="22">
        <v>1</v>
      </c>
      <c r="V721" s="24">
        <v>0.6</v>
      </c>
      <c r="W721" s="22" t="s">
        <v>1746</v>
      </c>
      <c r="X721" s="24" t="s">
        <v>1746</v>
      </c>
      <c r="Y721" s="15">
        <v>11</v>
      </c>
      <c r="Z721" s="76" t="s">
        <v>1746</v>
      </c>
      <c r="AA721" s="134" t="s">
        <v>3299</v>
      </c>
    </row>
    <row r="722" spans="1:27" x14ac:dyDescent="0.25">
      <c r="A722" s="29">
        <v>721</v>
      </c>
      <c r="B722" s="1" t="s">
        <v>1746</v>
      </c>
      <c r="C722" s="1" t="s">
        <v>1849</v>
      </c>
      <c r="D722" s="10">
        <v>44381</v>
      </c>
      <c r="E722" s="7">
        <v>0.33333333333333298</v>
      </c>
      <c r="F722" s="7">
        <v>0.79166666666666696</v>
      </c>
      <c r="G722" s="22">
        <v>1200</v>
      </c>
      <c r="H722" s="22" t="s">
        <v>1746</v>
      </c>
      <c r="I722" s="23" t="s">
        <v>1746</v>
      </c>
      <c r="J722" s="23" t="s">
        <v>1746</v>
      </c>
      <c r="K722" s="23" t="s">
        <v>1746</v>
      </c>
      <c r="L722" s="15">
        <v>0</v>
      </c>
      <c r="M722" s="23" t="s">
        <v>1746</v>
      </c>
      <c r="N722" s="23" t="s">
        <v>1746</v>
      </c>
      <c r="O722" s="76" t="s">
        <v>1746</v>
      </c>
      <c r="P722" s="76" t="s">
        <v>1746</v>
      </c>
      <c r="Q722" s="76" t="s">
        <v>1746</v>
      </c>
      <c r="R722" s="15" t="s">
        <v>1746</v>
      </c>
      <c r="S722" s="15">
        <v>1.4</v>
      </c>
      <c r="T722" s="24">
        <v>30</v>
      </c>
      <c r="U722" s="22">
        <v>1</v>
      </c>
      <c r="V722" s="24">
        <v>1.4</v>
      </c>
      <c r="W722" s="22" t="s">
        <v>1746</v>
      </c>
      <c r="X722" s="24" t="s">
        <v>1746</v>
      </c>
      <c r="Y722" s="15">
        <v>11</v>
      </c>
      <c r="Z722" s="76" t="s">
        <v>1746</v>
      </c>
      <c r="AA722" s="134" t="s">
        <v>3299</v>
      </c>
    </row>
    <row r="723" spans="1:27" x14ac:dyDescent="0.25">
      <c r="A723" s="29">
        <v>722</v>
      </c>
      <c r="B723" s="1" t="s">
        <v>1746</v>
      </c>
      <c r="C723" s="1" t="s">
        <v>1849</v>
      </c>
      <c r="D723" s="10">
        <v>44382</v>
      </c>
      <c r="E723" s="7">
        <v>0.375</v>
      </c>
      <c r="F723" s="7">
        <v>0.83333333333333304</v>
      </c>
      <c r="G723" s="22">
        <v>1200</v>
      </c>
      <c r="H723" s="22" t="s">
        <v>1746</v>
      </c>
      <c r="I723" s="23" t="s">
        <v>1746</v>
      </c>
      <c r="J723" s="23" t="s">
        <v>1746</v>
      </c>
      <c r="K723" s="23" t="s">
        <v>1746</v>
      </c>
      <c r="L723" s="15">
        <v>0</v>
      </c>
      <c r="M723" s="23" t="s">
        <v>1746</v>
      </c>
      <c r="N723" s="23" t="s">
        <v>1746</v>
      </c>
      <c r="O723" s="76" t="s">
        <v>1746</v>
      </c>
      <c r="P723" s="76" t="s">
        <v>1746</v>
      </c>
      <c r="Q723" s="76" t="s">
        <v>1746</v>
      </c>
      <c r="R723" s="15" t="s">
        <v>1746</v>
      </c>
      <c r="S723" s="15">
        <v>0.56000000000000005</v>
      </c>
      <c r="T723" s="24">
        <v>18</v>
      </c>
      <c r="U723" s="22">
        <v>1</v>
      </c>
      <c r="V723" s="24">
        <v>0.56000000000000005</v>
      </c>
      <c r="W723" s="22" t="s">
        <v>1746</v>
      </c>
      <c r="X723" s="24" t="s">
        <v>1746</v>
      </c>
      <c r="Y723" s="15">
        <v>11</v>
      </c>
      <c r="Z723" s="76" t="s">
        <v>1746</v>
      </c>
      <c r="AA723" s="134" t="s">
        <v>3299</v>
      </c>
    </row>
    <row r="724" spans="1:27" x14ac:dyDescent="0.25">
      <c r="A724" s="29">
        <v>723</v>
      </c>
      <c r="B724" s="1" t="s">
        <v>1746</v>
      </c>
      <c r="C724" s="1" t="s">
        <v>3322</v>
      </c>
      <c r="D724" s="10">
        <v>44383</v>
      </c>
      <c r="E724" s="7">
        <v>0.32638888888888901</v>
      </c>
      <c r="F724" s="7">
        <v>0.86805555555555503</v>
      </c>
      <c r="G724" s="22">
        <v>1200</v>
      </c>
      <c r="H724" s="22" t="s">
        <v>1746</v>
      </c>
      <c r="I724" s="23" t="s">
        <v>1746</v>
      </c>
      <c r="J724" s="23" t="s">
        <v>1746</v>
      </c>
      <c r="K724" s="23" t="s">
        <v>1746</v>
      </c>
      <c r="L724" s="15">
        <v>0</v>
      </c>
      <c r="M724" s="23" t="s">
        <v>1746</v>
      </c>
      <c r="N724" s="23" t="s">
        <v>1746</v>
      </c>
      <c r="O724" s="76" t="s">
        <v>1746</v>
      </c>
      <c r="P724" s="76" t="s">
        <v>1746</v>
      </c>
      <c r="Q724" s="76" t="s">
        <v>1746</v>
      </c>
      <c r="R724" s="15" t="s">
        <v>1746</v>
      </c>
      <c r="S724" s="15">
        <v>2.5</v>
      </c>
      <c r="T724" s="24">
        <v>18</v>
      </c>
      <c r="U724" s="22">
        <v>1</v>
      </c>
      <c r="V724" s="24">
        <v>2.5</v>
      </c>
      <c r="W724" s="22" t="s">
        <v>1746</v>
      </c>
      <c r="X724" s="24" t="s">
        <v>1746</v>
      </c>
      <c r="Y724" s="15">
        <v>13</v>
      </c>
      <c r="Z724" s="76" t="s">
        <v>1746</v>
      </c>
      <c r="AA724" s="134" t="s">
        <v>3299</v>
      </c>
    </row>
    <row r="725" spans="1:27" x14ac:dyDescent="0.25">
      <c r="A725" s="29">
        <v>724</v>
      </c>
      <c r="B725" s="1" t="s">
        <v>1746</v>
      </c>
      <c r="C725" s="1" t="s">
        <v>2067</v>
      </c>
      <c r="D725" s="10">
        <v>44384</v>
      </c>
      <c r="E725" s="7">
        <v>0.3125</v>
      </c>
      <c r="F725" s="7">
        <v>0.8125</v>
      </c>
      <c r="G725" s="22">
        <v>1200</v>
      </c>
      <c r="H725" s="22" t="s">
        <v>1746</v>
      </c>
      <c r="I725" s="23" t="s">
        <v>1746</v>
      </c>
      <c r="J725" s="23" t="s">
        <v>1746</v>
      </c>
      <c r="K725" s="23" t="s">
        <v>1746</v>
      </c>
      <c r="L725" s="15">
        <v>0</v>
      </c>
      <c r="M725" s="23" t="s">
        <v>1746</v>
      </c>
      <c r="N725" s="23" t="s">
        <v>1746</v>
      </c>
      <c r="O725" s="76" t="s">
        <v>1746</v>
      </c>
      <c r="P725" s="76" t="s">
        <v>1746</v>
      </c>
      <c r="Q725" s="76" t="s">
        <v>1746</v>
      </c>
      <c r="R725" s="15" t="s">
        <v>1746</v>
      </c>
      <c r="S725" s="15">
        <v>1.3</v>
      </c>
      <c r="T725" s="24">
        <v>16</v>
      </c>
      <c r="U725" s="22">
        <v>1</v>
      </c>
      <c r="V725" s="24">
        <v>1.3</v>
      </c>
      <c r="W725" s="22" t="s">
        <v>1746</v>
      </c>
      <c r="X725" s="24" t="s">
        <v>1746</v>
      </c>
      <c r="Y725" s="15">
        <v>12</v>
      </c>
      <c r="Z725" s="76" t="s">
        <v>1746</v>
      </c>
      <c r="AA725" s="134" t="s">
        <v>3299</v>
      </c>
    </row>
    <row r="726" spans="1:27" x14ac:dyDescent="0.25">
      <c r="A726" s="29">
        <v>725</v>
      </c>
      <c r="B726" s="1" t="s">
        <v>1746</v>
      </c>
      <c r="C726" s="1" t="s">
        <v>27</v>
      </c>
      <c r="D726" s="10">
        <v>44384</v>
      </c>
      <c r="E726" s="7">
        <v>0.60763888888888895</v>
      </c>
      <c r="F726" s="7">
        <v>0.94097222222222199</v>
      </c>
      <c r="G726" s="22">
        <v>1200</v>
      </c>
      <c r="H726" s="22" t="s">
        <v>1746</v>
      </c>
      <c r="I726" s="23" t="s">
        <v>1746</v>
      </c>
      <c r="J726" s="23" t="s">
        <v>1746</v>
      </c>
      <c r="K726" s="23" t="s">
        <v>1746</v>
      </c>
      <c r="L726" s="15">
        <v>0</v>
      </c>
      <c r="M726" s="23" t="s">
        <v>1746</v>
      </c>
      <c r="N726" s="23" t="s">
        <v>1746</v>
      </c>
      <c r="O726" s="76" t="s">
        <v>1746</v>
      </c>
      <c r="P726" s="76" t="s">
        <v>1746</v>
      </c>
      <c r="Q726" s="76" t="s">
        <v>1746</v>
      </c>
      <c r="R726" s="15" t="s">
        <v>1746</v>
      </c>
      <c r="S726" s="15">
        <v>0.9</v>
      </c>
      <c r="T726" s="24">
        <v>1</v>
      </c>
      <c r="U726" s="22">
        <v>1</v>
      </c>
      <c r="V726" s="24">
        <v>0.9</v>
      </c>
      <c r="W726" s="22" t="s">
        <v>1746</v>
      </c>
      <c r="X726" s="24" t="s">
        <v>1746</v>
      </c>
      <c r="Y726" s="15">
        <v>8</v>
      </c>
      <c r="Z726" s="76" t="s">
        <v>1746</v>
      </c>
      <c r="AA726" s="134" t="s">
        <v>3299</v>
      </c>
    </row>
    <row r="727" spans="1:27" x14ac:dyDescent="0.25">
      <c r="A727" s="29">
        <v>726</v>
      </c>
      <c r="B727" s="1" t="s">
        <v>1746</v>
      </c>
      <c r="C727" s="1" t="s">
        <v>27</v>
      </c>
      <c r="D727" s="10">
        <v>44385</v>
      </c>
      <c r="E727" s="7">
        <v>0.32638888888888901</v>
      </c>
      <c r="F727" s="7">
        <v>0.90972222222222199</v>
      </c>
      <c r="G727" s="22">
        <v>1200</v>
      </c>
      <c r="H727" s="22" t="s">
        <v>1746</v>
      </c>
      <c r="I727" s="23" t="s">
        <v>1746</v>
      </c>
      <c r="J727" s="23" t="s">
        <v>1746</v>
      </c>
      <c r="K727" s="23" t="s">
        <v>1746</v>
      </c>
      <c r="L727" s="15">
        <v>0</v>
      </c>
      <c r="M727" s="23" t="s">
        <v>1746</v>
      </c>
      <c r="N727" s="23" t="s">
        <v>1746</v>
      </c>
      <c r="O727" s="76" t="s">
        <v>1746</v>
      </c>
      <c r="P727" s="76" t="s">
        <v>1746</v>
      </c>
      <c r="Q727" s="76" t="s">
        <v>1746</v>
      </c>
      <c r="R727" s="15" t="s">
        <v>1746</v>
      </c>
      <c r="S727" s="15">
        <v>3.9</v>
      </c>
      <c r="T727" s="24">
        <v>3</v>
      </c>
      <c r="U727" s="22">
        <v>2</v>
      </c>
      <c r="V727" s="24">
        <v>7.8</v>
      </c>
      <c r="W727" s="22" t="s">
        <v>1746</v>
      </c>
      <c r="X727" s="24" t="s">
        <v>1746</v>
      </c>
      <c r="Y727" s="15">
        <v>14</v>
      </c>
      <c r="Z727" s="76" t="s">
        <v>1746</v>
      </c>
      <c r="AA727" s="134" t="s">
        <v>3299</v>
      </c>
    </row>
    <row r="728" spans="1:27" x14ac:dyDescent="0.25">
      <c r="A728" s="29">
        <v>727</v>
      </c>
      <c r="B728" s="1" t="s">
        <v>1746</v>
      </c>
      <c r="C728" s="1" t="s">
        <v>1849</v>
      </c>
      <c r="D728" s="10">
        <v>44386</v>
      </c>
      <c r="E728" s="7">
        <v>0.32638888888888901</v>
      </c>
      <c r="F728" s="7">
        <v>0.82638888888888895</v>
      </c>
      <c r="G728" s="22">
        <v>1200</v>
      </c>
      <c r="H728" s="22" t="s">
        <v>1746</v>
      </c>
      <c r="I728" s="23" t="s">
        <v>1746</v>
      </c>
      <c r="J728" s="23" t="s">
        <v>1746</v>
      </c>
      <c r="K728" s="23" t="s">
        <v>1746</v>
      </c>
      <c r="L728" s="15">
        <v>0</v>
      </c>
      <c r="M728" s="23" t="s">
        <v>1746</v>
      </c>
      <c r="N728" s="23" t="s">
        <v>1746</v>
      </c>
      <c r="O728" s="76" t="s">
        <v>1746</v>
      </c>
      <c r="P728" s="76" t="s">
        <v>1746</v>
      </c>
      <c r="Q728" s="76" t="s">
        <v>1746</v>
      </c>
      <c r="R728" s="15" t="s">
        <v>1746</v>
      </c>
      <c r="S728" s="15">
        <v>2.5</v>
      </c>
      <c r="T728" s="24">
        <v>15</v>
      </c>
      <c r="U728" s="22">
        <v>1</v>
      </c>
      <c r="V728" s="24">
        <v>2.5</v>
      </c>
      <c r="W728" s="22" t="s">
        <v>1746</v>
      </c>
      <c r="X728" s="24" t="s">
        <v>1746</v>
      </c>
      <c r="Y728" s="15">
        <v>10</v>
      </c>
      <c r="Z728" s="76" t="s">
        <v>1746</v>
      </c>
      <c r="AA728" s="134" t="s">
        <v>3352</v>
      </c>
    </row>
    <row r="729" spans="1:27" x14ac:dyDescent="0.25">
      <c r="A729" s="29">
        <v>728</v>
      </c>
      <c r="B729" s="1" t="s">
        <v>1746</v>
      </c>
      <c r="C729" s="1" t="s">
        <v>1849</v>
      </c>
      <c r="D729" s="10">
        <v>44387</v>
      </c>
      <c r="E729" s="7">
        <v>0.33333333333333298</v>
      </c>
      <c r="F729" s="7">
        <v>0.5</v>
      </c>
      <c r="G729" s="22">
        <v>1200</v>
      </c>
      <c r="H729" s="22" t="s">
        <v>1746</v>
      </c>
      <c r="I729" s="23" t="s">
        <v>1746</v>
      </c>
      <c r="J729" s="23" t="s">
        <v>1746</v>
      </c>
      <c r="K729" s="23" t="s">
        <v>1746</v>
      </c>
      <c r="L729" s="15">
        <v>0</v>
      </c>
      <c r="M729" s="23" t="s">
        <v>1746</v>
      </c>
      <c r="N729" s="23" t="s">
        <v>1746</v>
      </c>
      <c r="O729" s="76" t="s">
        <v>1746</v>
      </c>
      <c r="P729" s="76" t="s">
        <v>1746</v>
      </c>
      <c r="Q729" s="76" t="s">
        <v>1746</v>
      </c>
      <c r="R729" s="15" t="s">
        <v>1746</v>
      </c>
      <c r="S729" s="15">
        <v>1.1000000000000001</v>
      </c>
      <c r="T729" s="24">
        <v>8</v>
      </c>
      <c r="U729" s="22">
        <v>1</v>
      </c>
      <c r="V729" s="24">
        <v>1.1000000000000001</v>
      </c>
      <c r="W729" s="22" t="s">
        <v>1746</v>
      </c>
      <c r="X729" s="24" t="s">
        <v>1746</v>
      </c>
      <c r="Y729" s="15">
        <v>4</v>
      </c>
      <c r="Z729" s="76" t="s">
        <v>1746</v>
      </c>
      <c r="AA729" s="134" t="s">
        <v>3299</v>
      </c>
    </row>
    <row r="730" spans="1:27" x14ac:dyDescent="0.25">
      <c r="A730" s="29">
        <v>729</v>
      </c>
      <c r="B730" s="1" t="s">
        <v>1746</v>
      </c>
      <c r="C730" s="1" t="s">
        <v>2495</v>
      </c>
      <c r="D730" s="10">
        <v>44398</v>
      </c>
      <c r="E730" s="7">
        <v>0.32638888888888901</v>
      </c>
      <c r="F730" s="7">
        <v>0.75</v>
      </c>
      <c r="G730" s="22">
        <v>1200</v>
      </c>
      <c r="H730" s="22" t="s">
        <v>1746</v>
      </c>
      <c r="I730" s="23" t="s">
        <v>1746</v>
      </c>
      <c r="J730" s="23" t="s">
        <v>1746</v>
      </c>
      <c r="K730" s="23" t="s">
        <v>1746</v>
      </c>
      <c r="L730" s="15">
        <v>0</v>
      </c>
      <c r="M730" s="23" t="s">
        <v>1746</v>
      </c>
      <c r="N730" s="23" t="s">
        <v>1746</v>
      </c>
      <c r="O730" s="76" t="s">
        <v>1746</v>
      </c>
      <c r="P730" s="76" t="s">
        <v>1746</v>
      </c>
      <c r="Q730" s="76" t="s">
        <v>1746</v>
      </c>
      <c r="R730" s="15" t="s">
        <v>1746</v>
      </c>
      <c r="S730" s="15">
        <v>9.6999999999999993</v>
      </c>
      <c r="T730" s="24">
        <v>5.3</v>
      </c>
      <c r="U730" s="22">
        <v>3</v>
      </c>
      <c r="V730" s="24">
        <v>29.099999999999998</v>
      </c>
      <c r="W730" s="22" t="s">
        <v>1746</v>
      </c>
      <c r="X730" s="24" t="s">
        <v>1746</v>
      </c>
      <c r="Y730" s="15">
        <v>10</v>
      </c>
      <c r="Z730" s="76" t="s">
        <v>1746</v>
      </c>
      <c r="AA730" s="134" t="s">
        <v>3299</v>
      </c>
    </row>
    <row r="731" spans="1:27" x14ac:dyDescent="0.25">
      <c r="A731" s="29">
        <v>730</v>
      </c>
      <c r="B731" s="1" t="s">
        <v>1746</v>
      </c>
      <c r="C731" s="1" t="s">
        <v>3321</v>
      </c>
      <c r="D731" s="10">
        <v>44402</v>
      </c>
      <c r="E731" s="7">
        <v>0.32638888888888901</v>
      </c>
      <c r="F731" s="7">
        <v>0.82638888888888895</v>
      </c>
      <c r="G731" s="22">
        <v>1200</v>
      </c>
      <c r="H731" s="22" t="s">
        <v>1746</v>
      </c>
      <c r="I731" s="23" t="s">
        <v>1746</v>
      </c>
      <c r="J731" s="23" t="s">
        <v>1746</v>
      </c>
      <c r="K731" s="23" t="s">
        <v>1746</v>
      </c>
      <c r="L731" s="15">
        <v>0</v>
      </c>
      <c r="M731" s="23" t="s">
        <v>1746</v>
      </c>
      <c r="N731" s="23" t="s">
        <v>1746</v>
      </c>
      <c r="O731" s="76" t="s">
        <v>1746</v>
      </c>
      <c r="P731" s="76" t="s">
        <v>1746</v>
      </c>
      <c r="Q731" s="76" t="s">
        <v>1746</v>
      </c>
      <c r="R731" s="15" t="s">
        <v>1746</v>
      </c>
      <c r="S731" s="15">
        <v>0.99</v>
      </c>
      <c r="T731" s="24">
        <v>4.5999999999999996</v>
      </c>
      <c r="U731" s="22">
        <v>1</v>
      </c>
      <c r="V731" s="24">
        <v>0.99</v>
      </c>
      <c r="W731" s="22" t="s">
        <v>1746</v>
      </c>
      <c r="X731" s="24" t="s">
        <v>1746</v>
      </c>
      <c r="Y731" s="15">
        <v>12</v>
      </c>
      <c r="Z731" s="76" t="s">
        <v>1746</v>
      </c>
      <c r="AA731" s="134" t="s">
        <v>3299</v>
      </c>
    </row>
    <row r="732" spans="1:27" x14ac:dyDescent="0.25">
      <c r="A732" s="29">
        <v>731</v>
      </c>
      <c r="B732" s="1" t="s">
        <v>1746</v>
      </c>
      <c r="C732" s="1" t="s">
        <v>3321</v>
      </c>
      <c r="D732" s="10">
        <v>44403</v>
      </c>
      <c r="E732" s="7">
        <v>0.31944444444444398</v>
      </c>
      <c r="F732" s="7">
        <v>0.81944444444444497</v>
      </c>
      <c r="G732" s="22">
        <v>1200</v>
      </c>
      <c r="H732" s="22" t="s">
        <v>1746</v>
      </c>
      <c r="I732" s="23" t="s">
        <v>1746</v>
      </c>
      <c r="J732" s="23" t="s">
        <v>1746</v>
      </c>
      <c r="K732" s="23" t="s">
        <v>1746</v>
      </c>
      <c r="L732" s="15">
        <v>0</v>
      </c>
      <c r="M732" s="23" t="s">
        <v>1746</v>
      </c>
      <c r="N732" s="23" t="s">
        <v>1746</v>
      </c>
      <c r="O732" s="76" t="s">
        <v>1746</v>
      </c>
      <c r="P732" s="76" t="s">
        <v>1746</v>
      </c>
      <c r="Q732" s="76" t="s">
        <v>1746</v>
      </c>
      <c r="R732" s="15" t="s">
        <v>1746</v>
      </c>
      <c r="S732" s="15">
        <v>0.93</v>
      </c>
      <c r="T732" s="24">
        <v>8.8000000000000007</v>
      </c>
      <c r="U732" s="22">
        <v>1</v>
      </c>
      <c r="V732" s="24">
        <v>0.93</v>
      </c>
      <c r="W732" s="22" t="s">
        <v>1746</v>
      </c>
      <c r="X732" s="24" t="s">
        <v>1746</v>
      </c>
      <c r="Y732" s="15">
        <v>12</v>
      </c>
      <c r="Z732" s="76" t="s">
        <v>1746</v>
      </c>
      <c r="AA732" s="134" t="s">
        <v>3299</v>
      </c>
    </row>
    <row r="733" spans="1:27" x14ac:dyDescent="0.25">
      <c r="A733" s="29">
        <v>732</v>
      </c>
      <c r="B733" s="1" t="s">
        <v>1746</v>
      </c>
      <c r="C733" s="1" t="s">
        <v>27</v>
      </c>
      <c r="D733" s="10">
        <v>44404</v>
      </c>
      <c r="E733" s="7">
        <v>0.32638888888888901</v>
      </c>
      <c r="F733" s="7">
        <v>0.86805555555555503</v>
      </c>
      <c r="G733" s="22">
        <v>1200</v>
      </c>
      <c r="H733" s="22" t="s">
        <v>1746</v>
      </c>
      <c r="I733" s="23" t="s">
        <v>1746</v>
      </c>
      <c r="J733" s="23" t="s">
        <v>1746</v>
      </c>
      <c r="K733" s="23" t="s">
        <v>1746</v>
      </c>
      <c r="L733" s="15">
        <v>0</v>
      </c>
      <c r="M733" s="23" t="s">
        <v>1746</v>
      </c>
      <c r="N733" s="23" t="s">
        <v>1746</v>
      </c>
      <c r="O733" s="76" t="s">
        <v>1746</v>
      </c>
      <c r="P733" s="76" t="s">
        <v>1746</v>
      </c>
      <c r="Q733" s="76" t="s">
        <v>1746</v>
      </c>
      <c r="R733" s="15" t="s">
        <v>1746</v>
      </c>
      <c r="S733" s="15">
        <v>3.2</v>
      </c>
      <c r="T733" s="24">
        <v>5</v>
      </c>
      <c r="U733" s="22">
        <v>3</v>
      </c>
      <c r="V733" s="24">
        <v>9.6000000000000014</v>
      </c>
      <c r="W733" s="22" t="s">
        <v>1746</v>
      </c>
      <c r="X733" s="24" t="s">
        <v>1746</v>
      </c>
      <c r="Y733" s="15">
        <v>13</v>
      </c>
      <c r="Z733" s="76" t="s">
        <v>1746</v>
      </c>
      <c r="AA733" s="134" t="s">
        <v>3299</v>
      </c>
    </row>
    <row r="734" spans="1:27" x14ac:dyDescent="0.25">
      <c r="A734" s="29">
        <v>733</v>
      </c>
      <c r="B734" s="1" t="s">
        <v>1746</v>
      </c>
      <c r="C734" s="1" t="s">
        <v>2495</v>
      </c>
      <c r="D734" s="10">
        <v>44413</v>
      </c>
      <c r="E734" s="7">
        <v>0.40277777777777801</v>
      </c>
      <c r="F734" s="7">
        <v>0.83333333333333304</v>
      </c>
      <c r="G734" s="22">
        <v>1200</v>
      </c>
      <c r="H734" s="22" t="s">
        <v>1746</v>
      </c>
      <c r="I734" s="23" t="s">
        <v>1746</v>
      </c>
      <c r="J734" s="23" t="s">
        <v>1746</v>
      </c>
      <c r="K734" s="23" t="s">
        <v>1746</v>
      </c>
      <c r="L734" s="15">
        <v>0</v>
      </c>
      <c r="M734" s="23" t="s">
        <v>1746</v>
      </c>
      <c r="N734" s="23" t="s">
        <v>1746</v>
      </c>
      <c r="O734" s="76" t="s">
        <v>1746</v>
      </c>
      <c r="P734" s="76" t="s">
        <v>1746</v>
      </c>
      <c r="Q734" s="76" t="s">
        <v>1746</v>
      </c>
      <c r="R734" s="15" t="s">
        <v>1746</v>
      </c>
      <c r="S734" s="15">
        <v>1.1000000000000001</v>
      </c>
      <c r="T734" s="24">
        <v>0</v>
      </c>
      <c r="U734" s="22">
        <v>1</v>
      </c>
      <c r="V734" s="24">
        <v>1.1000000000000001</v>
      </c>
      <c r="W734" s="22" t="s">
        <v>1746</v>
      </c>
      <c r="X734" s="24" t="s">
        <v>1746</v>
      </c>
      <c r="Y734" s="15">
        <v>10</v>
      </c>
      <c r="Z734" s="76" t="s">
        <v>1746</v>
      </c>
      <c r="AA734" s="134" t="s">
        <v>3299</v>
      </c>
    </row>
    <row r="735" spans="1:27" x14ac:dyDescent="0.25">
      <c r="A735" s="29">
        <v>734</v>
      </c>
      <c r="B735" s="1" t="s">
        <v>1746</v>
      </c>
      <c r="C735" s="1" t="s">
        <v>2495</v>
      </c>
      <c r="D735" s="10">
        <v>44415</v>
      </c>
      <c r="E735" s="7">
        <v>0.375</v>
      </c>
      <c r="F735" s="7">
        <v>0.79166666666666696</v>
      </c>
      <c r="G735" s="22">
        <v>1200</v>
      </c>
      <c r="H735" s="22" t="s">
        <v>1746</v>
      </c>
      <c r="I735" s="23" t="s">
        <v>1746</v>
      </c>
      <c r="J735" s="23" t="s">
        <v>1746</v>
      </c>
      <c r="K735" s="23" t="s">
        <v>1746</v>
      </c>
      <c r="L735" s="15">
        <v>0</v>
      </c>
      <c r="M735" s="23" t="s">
        <v>1746</v>
      </c>
      <c r="N735" s="23" t="s">
        <v>1746</v>
      </c>
      <c r="O735" s="76" t="s">
        <v>1746</v>
      </c>
      <c r="P735" s="76" t="s">
        <v>1746</v>
      </c>
      <c r="Q735" s="76" t="s">
        <v>1746</v>
      </c>
      <c r="R735" s="15" t="s">
        <v>1746</v>
      </c>
      <c r="S735" s="15">
        <v>1.1000000000000001</v>
      </c>
      <c r="T735" s="24">
        <v>0</v>
      </c>
      <c r="U735" s="22">
        <v>1</v>
      </c>
      <c r="V735" s="24">
        <v>1.1000000000000001</v>
      </c>
      <c r="W735" s="22" t="s">
        <v>1746</v>
      </c>
      <c r="X735" s="24" t="s">
        <v>1746</v>
      </c>
      <c r="Y735" s="15">
        <v>10</v>
      </c>
      <c r="Z735" s="76" t="s">
        <v>1746</v>
      </c>
      <c r="AA735" s="134" t="s">
        <v>3299</v>
      </c>
    </row>
    <row r="736" spans="1:27" x14ac:dyDescent="0.25">
      <c r="A736" s="29">
        <v>735</v>
      </c>
      <c r="B736" s="1" t="s">
        <v>1746</v>
      </c>
      <c r="C736" s="1" t="s">
        <v>2495</v>
      </c>
      <c r="D736" s="10">
        <v>44416</v>
      </c>
      <c r="E736" s="7">
        <v>0.39583333333333298</v>
      </c>
      <c r="F736" s="7">
        <v>0.89583333333333304</v>
      </c>
      <c r="G736" s="22">
        <v>1200</v>
      </c>
      <c r="H736" s="22" t="s">
        <v>1746</v>
      </c>
      <c r="I736" s="23" t="s">
        <v>1746</v>
      </c>
      <c r="J736" s="23" t="s">
        <v>1746</v>
      </c>
      <c r="K736" s="23" t="s">
        <v>1746</v>
      </c>
      <c r="L736" s="15">
        <v>0</v>
      </c>
      <c r="M736" s="23" t="s">
        <v>1746</v>
      </c>
      <c r="N736" s="23" t="s">
        <v>1746</v>
      </c>
      <c r="O736" s="76" t="s">
        <v>1746</v>
      </c>
      <c r="P736" s="76" t="s">
        <v>1746</v>
      </c>
      <c r="Q736" s="76" t="s">
        <v>1746</v>
      </c>
      <c r="R736" s="15" t="s">
        <v>1746</v>
      </c>
      <c r="S736" s="15">
        <v>7.2</v>
      </c>
      <c r="T736" s="24">
        <v>4.4000000000000004</v>
      </c>
      <c r="U736" s="22">
        <v>3</v>
      </c>
      <c r="V736" s="24">
        <v>21.6</v>
      </c>
      <c r="W736" s="22" t="s">
        <v>1746</v>
      </c>
      <c r="X736" s="24" t="s">
        <v>1746</v>
      </c>
      <c r="Y736" s="15">
        <v>12</v>
      </c>
      <c r="Z736" s="76" t="s">
        <v>1746</v>
      </c>
      <c r="AA736" s="134" t="s">
        <v>3351</v>
      </c>
    </row>
    <row r="737" spans="1:27" x14ac:dyDescent="0.25">
      <c r="A737" s="29">
        <v>736</v>
      </c>
      <c r="B737" s="1" t="s">
        <v>1746</v>
      </c>
      <c r="C737" s="1" t="s">
        <v>2713</v>
      </c>
      <c r="D737" s="10">
        <v>44427</v>
      </c>
      <c r="E737" s="7">
        <v>0.72916666666666696</v>
      </c>
      <c r="F737" s="7">
        <v>0.89583333333333304</v>
      </c>
      <c r="G737" s="22">
        <v>1200</v>
      </c>
      <c r="H737" s="22" t="s">
        <v>1746</v>
      </c>
      <c r="I737" s="23" t="s">
        <v>1746</v>
      </c>
      <c r="J737" s="23" t="s">
        <v>1746</v>
      </c>
      <c r="K737" s="23" t="s">
        <v>1746</v>
      </c>
      <c r="L737" s="15">
        <v>0</v>
      </c>
      <c r="M737" s="23" t="s">
        <v>1746</v>
      </c>
      <c r="N737" s="23" t="s">
        <v>1746</v>
      </c>
      <c r="O737" s="76" t="s">
        <v>1746</v>
      </c>
      <c r="P737" s="76" t="s">
        <v>1746</v>
      </c>
      <c r="Q737" s="76" t="s">
        <v>1746</v>
      </c>
      <c r="R737" s="15" t="s">
        <v>1746</v>
      </c>
      <c r="S737" s="15">
        <v>6</v>
      </c>
      <c r="T737" s="24">
        <v>0</v>
      </c>
      <c r="U737" s="22">
        <v>1</v>
      </c>
      <c r="V737" s="24">
        <v>6</v>
      </c>
      <c r="W737" s="22" t="s">
        <v>1746</v>
      </c>
      <c r="X737" s="24" t="s">
        <v>1746</v>
      </c>
      <c r="Y737" s="15">
        <v>4</v>
      </c>
      <c r="Z737" s="76" t="s">
        <v>1746</v>
      </c>
      <c r="AA737" s="134" t="s">
        <v>3335</v>
      </c>
    </row>
    <row r="738" spans="1:27" x14ac:dyDescent="0.25">
      <c r="A738" s="29">
        <v>737</v>
      </c>
      <c r="B738" s="1" t="s">
        <v>1746</v>
      </c>
      <c r="C738" s="1" t="s">
        <v>2713</v>
      </c>
      <c r="D738" s="10">
        <v>44430</v>
      </c>
      <c r="E738" s="7">
        <v>0.34722222222222199</v>
      </c>
      <c r="F738" s="7">
        <v>0.77777777777777801</v>
      </c>
      <c r="G738" s="22">
        <v>1200</v>
      </c>
      <c r="H738" s="22" t="s">
        <v>1746</v>
      </c>
      <c r="I738" s="23" t="s">
        <v>1746</v>
      </c>
      <c r="J738" s="23" t="s">
        <v>1746</v>
      </c>
      <c r="K738" s="23" t="s">
        <v>1746</v>
      </c>
      <c r="L738" s="15">
        <v>0</v>
      </c>
      <c r="M738" s="23" t="s">
        <v>1746</v>
      </c>
      <c r="N738" s="23" t="s">
        <v>1746</v>
      </c>
      <c r="O738" s="76" t="s">
        <v>1746</v>
      </c>
      <c r="P738" s="76" t="s">
        <v>1746</v>
      </c>
      <c r="Q738" s="76" t="s">
        <v>1746</v>
      </c>
      <c r="R738" s="15" t="s">
        <v>1746</v>
      </c>
      <c r="S738" s="15">
        <v>4.7</v>
      </c>
      <c r="T738" s="24">
        <v>0</v>
      </c>
      <c r="U738" s="22">
        <v>1</v>
      </c>
      <c r="V738" s="24">
        <v>4.7</v>
      </c>
      <c r="W738" s="22" t="s">
        <v>1746</v>
      </c>
      <c r="X738" s="24" t="s">
        <v>1746</v>
      </c>
      <c r="Y738" s="15">
        <v>9</v>
      </c>
      <c r="Z738" s="76" t="s">
        <v>1746</v>
      </c>
      <c r="AA738" s="134" t="s">
        <v>3350</v>
      </c>
    </row>
    <row r="739" spans="1:27" x14ac:dyDescent="0.25">
      <c r="A739" s="29">
        <v>738</v>
      </c>
      <c r="B739" s="1" t="s">
        <v>1746</v>
      </c>
      <c r="C739" s="1" t="s">
        <v>2713</v>
      </c>
      <c r="D739" s="10">
        <v>44431</v>
      </c>
      <c r="E739" s="7">
        <v>0.32638888888888901</v>
      </c>
      <c r="F739" s="7">
        <v>0.82638888888888895</v>
      </c>
      <c r="G739" s="22">
        <v>1200</v>
      </c>
      <c r="H739" s="22" t="s">
        <v>1746</v>
      </c>
      <c r="I739" s="23" t="s">
        <v>1746</v>
      </c>
      <c r="J739" s="23" t="s">
        <v>1746</v>
      </c>
      <c r="K739" s="23" t="s">
        <v>1746</v>
      </c>
      <c r="L739" s="15">
        <v>0</v>
      </c>
      <c r="M739" s="23" t="s">
        <v>1746</v>
      </c>
      <c r="N739" s="23" t="s">
        <v>1746</v>
      </c>
      <c r="O739" s="76" t="s">
        <v>1746</v>
      </c>
      <c r="P739" s="76" t="s">
        <v>1746</v>
      </c>
      <c r="Q739" s="76" t="s">
        <v>1746</v>
      </c>
      <c r="R739" s="15" t="s">
        <v>1746</v>
      </c>
      <c r="S739" s="15">
        <v>6</v>
      </c>
      <c r="T739" s="24">
        <v>0</v>
      </c>
      <c r="U739" s="22">
        <v>1</v>
      </c>
      <c r="V739" s="24">
        <v>6</v>
      </c>
      <c r="W739" s="22" t="s">
        <v>1746</v>
      </c>
      <c r="X739" s="24" t="s">
        <v>1746</v>
      </c>
      <c r="Y739" s="15">
        <v>12</v>
      </c>
      <c r="Z739" s="76" t="s">
        <v>1746</v>
      </c>
      <c r="AA739" s="134" t="s">
        <v>3299</v>
      </c>
    </row>
    <row r="740" spans="1:27" x14ac:dyDescent="0.25">
      <c r="A740" s="29">
        <v>739</v>
      </c>
      <c r="B740" s="1" t="s">
        <v>1746</v>
      </c>
      <c r="C740" s="1" t="s">
        <v>49</v>
      </c>
      <c r="D740" s="10">
        <v>44434</v>
      </c>
      <c r="E740" s="7">
        <v>0.32638888888888901</v>
      </c>
      <c r="F740" s="7">
        <v>0.82638888888888895</v>
      </c>
      <c r="G740" s="22">
        <v>1200</v>
      </c>
      <c r="H740" s="22" t="s">
        <v>1746</v>
      </c>
      <c r="I740" s="23" t="s">
        <v>1746</v>
      </c>
      <c r="J740" s="23" t="s">
        <v>1746</v>
      </c>
      <c r="K740" s="23" t="s">
        <v>1746</v>
      </c>
      <c r="L740" s="15">
        <v>0</v>
      </c>
      <c r="M740" s="23" t="s">
        <v>1746</v>
      </c>
      <c r="N740" s="23" t="s">
        <v>1746</v>
      </c>
      <c r="O740" s="76" t="s">
        <v>1746</v>
      </c>
      <c r="P740" s="76" t="s">
        <v>1746</v>
      </c>
      <c r="Q740" s="76" t="s">
        <v>1746</v>
      </c>
      <c r="R740" s="15" t="s">
        <v>1746</v>
      </c>
      <c r="S740" s="15">
        <v>6</v>
      </c>
      <c r="T740" s="24">
        <v>56</v>
      </c>
      <c r="U740" s="22">
        <v>1</v>
      </c>
      <c r="V740" s="24">
        <v>6</v>
      </c>
      <c r="W740" s="22" t="s">
        <v>1746</v>
      </c>
      <c r="X740" s="24" t="s">
        <v>1746</v>
      </c>
      <c r="Y740" s="15">
        <v>12</v>
      </c>
      <c r="Z740" s="76" t="s">
        <v>1746</v>
      </c>
      <c r="AA740" s="134" t="s">
        <v>3335</v>
      </c>
    </row>
    <row r="741" spans="1:27" x14ac:dyDescent="0.25">
      <c r="A741" s="29">
        <v>740</v>
      </c>
      <c r="B741" s="1" t="s">
        <v>1746</v>
      </c>
      <c r="C741" s="1" t="s">
        <v>49</v>
      </c>
      <c r="D741" s="10">
        <v>44435</v>
      </c>
      <c r="E741" s="7">
        <v>0.32638888888888901</v>
      </c>
      <c r="F741" s="7">
        <v>0.82638888888888895</v>
      </c>
      <c r="G741" s="22">
        <v>1200</v>
      </c>
      <c r="H741" s="22" t="s">
        <v>1746</v>
      </c>
      <c r="I741" s="23" t="s">
        <v>1746</v>
      </c>
      <c r="J741" s="23" t="s">
        <v>1746</v>
      </c>
      <c r="K741" s="23" t="s">
        <v>1746</v>
      </c>
      <c r="L741" s="15">
        <v>0</v>
      </c>
      <c r="M741" s="23" t="s">
        <v>1746</v>
      </c>
      <c r="N741" s="23" t="s">
        <v>1746</v>
      </c>
      <c r="O741" s="76" t="s">
        <v>1746</v>
      </c>
      <c r="P741" s="76" t="s">
        <v>1746</v>
      </c>
      <c r="Q741" s="76" t="s">
        <v>1746</v>
      </c>
      <c r="R741" s="15" t="s">
        <v>1746</v>
      </c>
      <c r="S741" s="15">
        <v>9.6</v>
      </c>
      <c r="T741" s="24">
        <v>63</v>
      </c>
      <c r="U741" s="22">
        <v>1</v>
      </c>
      <c r="V741" s="24">
        <v>9.6</v>
      </c>
      <c r="W741" s="22" t="s">
        <v>1746</v>
      </c>
      <c r="X741" s="24" t="s">
        <v>1746</v>
      </c>
      <c r="Y741" s="15">
        <v>12</v>
      </c>
      <c r="Z741" s="76" t="s">
        <v>1746</v>
      </c>
      <c r="AA741" s="134" t="s">
        <v>3335</v>
      </c>
    </row>
    <row r="742" spans="1:27" x14ac:dyDescent="0.25">
      <c r="A742" s="29">
        <v>741</v>
      </c>
      <c r="B742" s="1" t="s">
        <v>1746</v>
      </c>
      <c r="C742" s="1" t="s">
        <v>49</v>
      </c>
      <c r="D742" s="10">
        <v>44436</v>
      </c>
      <c r="E742" s="7">
        <v>0.32638888888888901</v>
      </c>
      <c r="F742" s="7">
        <v>0.82638888888888895</v>
      </c>
      <c r="G742" s="22">
        <v>1200</v>
      </c>
      <c r="H742" s="22" t="s">
        <v>1746</v>
      </c>
      <c r="I742" s="23" t="s">
        <v>1746</v>
      </c>
      <c r="J742" s="23" t="s">
        <v>1746</v>
      </c>
      <c r="K742" s="23" t="s">
        <v>1746</v>
      </c>
      <c r="L742" s="15">
        <v>0</v>
      </c>
      <c r="M742" s="23" t="s">
        <v>1746</v>
      </c>
      <c r="N742" s="23" t="s">
        <v>1746</v>
      </c>
      <c r="O742" s="76" t="s">
        <v>1746</v>
      </c>
      <c r="P742" s="76" t="s">
        <v>1746</v>
      </c>
      <c r="Q742" s="76" t="s">
        <v>1746</v>
      </c>
      <c r="R742" s="15" t="s">
        <v>1746</v>
      </c>
      <c r="S742" s="15">
        <v>5</v>
      </c>
      <c r="T742" s="24">
        <v>56</v>
      </c>
      <c r="U742" s="22">
        <v>1</v>
      </c>
      <c r="V742" s="24">
        <v>5</v>
      </c>
      <c r="W742" s="22" t="s">
        <v>1746</v>
      </c>
      <c r="X742" s="24" t="s">
        <v>1746</v>
      </c>
      <c r="Y742" s="15">
        <v>12</v>
      </c>
      <c r="Z742" s="76" t="s">
        <v>1746</v>
      </c>
      <c r="AA742" s="134" t="s">
        <v>3335</v>
      </c>
    </row>
    <row r="743" spans="1:27" x14ac:dyDescent="0.25">
      <c r="A743" s="29">
        <v>742</v>
      </c>
      <c r="B743" s="1" t="s">
        <v>1746</v>
      </c>
      <c r="C743" s="1" t="s">
        <v>49</v>
      </c>
      <c r="D743" s="10">
        <v>44437</v>
      </c>
      <c r="E743" s="7">
        <v>0.32638888888888901</v>
      </c>
      <c r="F743" s="7">
        <v>0.82638888888888895</v>
      </c>
      <c r="G743" s="22">
        <v>1200</v>
      </c>
      <c r="H743" s="22" t="s">
        <v>1746</v>
      </c>
      <c r="I743" s="23" t="s">
        <v>1746</v>
      </c>
      <c r="J743" s="23" t="s">
        <v>1746</v>
      </c>
      <c r="K743" s="23" t="s">
        <v>1746</v>
      </c>
      <c r="L743" s="15">
        <v>0</v>
      </c>
      <c r="M743" s="23" t="s">
        <v>1746</v>
      </c>
      <c r="N743" s="23" t="s">
        <v>1746</v>
      </c>
      <c r="O743" s="76" t="s">
        <v>1746</v>
      </c>
      <c r="P743" s="76" t="s">
        <v>1746</v>
      </c>
      <c r="Q743" s="76" t="s">
        <v>1746</v>
      </c>
      <c r="R743" s="15" t="s">
        <v>1746</v>
      </c>
      <c r="S743" s="15">
        <v>0</v>
      </c>
      <c r="T743" s="24">
        <v>13</v>
      </c>
      <c r="U743" s="22">
        <v>1</v>
      </c>
      <c r="V743" s="24">
        <v>0</v>
      </c>
      <c r="W743" s="22" t="s">
        <v>1746</v>
      </c>
      <c r="X743" s="24" t="s">
        <v>1746</v>
      </c>
      <c r="Y743" s="15">
        <v>12</v>
      </c>
      <c r="Z743" s="76" t="s">
        <v>1746</v>
      </c>
      <c r="AA743" s="134" t="s">
        <v>3349</v>
      </c>
    </row>
    <row r="744" spans="1:27" x14ac:dyDescent="0.25">
      <c r="A744" s="29">
        <v>743</v>
      </c>
      <c r="B744" s="1" t="s">
        <v>1746</v>
      </c>
      <c r="C744" s="1" t="s">
        <v>49</v>
      </c>
      <c r="D744" s="10">
        <v>44438</v>
      </c>
      <c r="E744" s="7">
        <v>0.32638888888888901</v>
      </c>
      <c r="F744" s="7">
        <v>0.82638888888888895</v>
      </c>
      <c r="G744" s="22">
        <v>1200</v>
      </c>
      <c r="H744" s="22" t="s">
        <v>1746</v>
      </c>
      <c r="I744" s="23" t="s">
        <v>1746</v>
      </c>
      <c r="J744" s="23" t="s">
        <v>1746</v>
      </c>
      <c r="K744" s="23" t="s">
        <v>1746</v>
      </c>
      <c r="L744" s="15">
        <v>0</v>
      </c>
      <c r="M744" s="23" t="s">
        <v>1746</v>
      </c>
      <c r="N744" s="23" t="s">
        <v>1746</v>
      </c>
      <c r="O744" s="76" t="s">
        <v>1746</v>
      </c>
      <c r="P744" s="76" t="s">
        <v>1746</v>
      </c>
      <c r="Q744" s="76" t="s">
        <v>1746</v>
      </c>
      <c r="R744" s="15" t="s">
        <v>1746</v>
      </c>
      <c r="S744" s="15">
        <v>5</v>
      </c>
      <c r="T744" s="24">
        <v>38</v>
      </c>
      <c r="U744" s="22">
        <v>2</v>
      </c>
      <c r="V744" s="24">
        <v>10</v>
      </c>
      <c r="W744" s="22" t="s">
        <v>1746</v>
      </c>
      <c r="X744" s="24" t="s">
        <v>1746</v>
      </c>
      <c r="Y744" s="15">
        <v>12</v>
      </c>
      <c r="Z744" s="76" t="s">
        <v>1746</v>
      </c>
      <c r="AA744" s="134" t="s">
        <v>3335</v>
      </c>
    </row>
    <row r="745" spans="1:27" x14ac:dyDescent="0.25">
      <c r="A745" s="29">
        <v>744</v>
      </c>
      <c r="B745" s="1" t="s">
        <v>1746</v>
      </c>
      <c r="C745" s="1" t="s">
        <v>1909</v>
      </c>
      <c r="D745" s="10">
        <v>44439</v>
      </c>
      <c r="E745" s="7">
        <v>0.32638888888888901</v>
      </c>
      <c r="F745" s="7">
        <v>0.82638888888888895</v>
      </c>
      <c r="G745" s="22">
        <v>1200</v>
      </c>
      <c r="H745" s="22" t="s">
        <v>1746</v>
      </c>
      <c r="I745" s="23" t="s">
        <v>1746</v>
      </c>
      <c r="J745" s="23" t="s">
        <v>1746</v>
      </c>
      <c r="K745" s="23" t="s">
        <v>1746</v>
      </c>
      <c r="L745" s="15">
        <v>0</v>
      </c>
      <c r="M745" s="23" t="s">
        <v>1746</v>
      </c>
      <c r="N745" s="23" t="s">
        <v>1746</v>
      </c>
      <c r="O745" s="76" t="s">
        <v>1746</v>
      </c>
      <c r="P745" s="76" t="s">
        <v>1746</v>
      </c>
      <c r="Q745" s="76" t="s">
        <v>1746</v>
      </c>
      <c r="R745" s="15" t="s">
        <v>1746</v>
      </c>
      <c r="S745" s="15">
        <v>5.2</v>
      </c>
      <c r="T745" s="24">
        <v>132</v>
      </c>
      <c r="U745" s="22">
        <v>1</v>
      </c>
      <c r="V745" s="24">
        <v>5.2</v>
      </c>
      <c r="W745" s="22" t="s">
        <v>1746</v>
      </c>
      <c r="X745" s="24" t="s">
        <v>1746</v>
      </c>
      <c r="Y745" s="15">
        <v>12</v>
      </c>
      <c r="Z745" s="76" t="s">
        <v>1746</v>
      </c>
      <c r="AA745" s="134" t="s">
        <v>3335</v>
      </c>
    </row>
    <row r="746" spans="1:27" x14ac:dyDescent="0.25">
      <c r="A746" s="29">
        <v>745</v>
      </c>
      <c r="B746" s="1" t="s">
        <v>1746</v>
      </c>
      <c r="C746" s="1" t="s">
        <v>2712</v>
      </c>
      <c r="D746" s="10">
        <v>44439</v>
      </c>
      <c r="E746" s="7">
        <v>0.32638888888888901</v>
      </c>
      <c r="F746" s="7">
        <v>0.53472222222222199</v>
      </c>
      <c r="G746" s="22">
        <v>1200</v>
      </c>
      <c r="H746" s="22" t="s">
        <v>1746</v>
      </c>
      <c r="I746" s="23" t="s">
        <v>1746</v>
      </c>
      <c r="J746" s="23" t="s">
        <v>1746</v>
      </c>
      <c r="K746" s="23" t="s">
        <v>1746</v>
      </c>
      <c r="L746" s="15">
        <v>21</v>
      </c>
      <c r="M746" s="23" t="s">
        <v>1746</v>
      </c>
      <c r="N746" s="23" t="s">
        <v>1746</v>
      </c>
      <c r="O746" s="76" t="s">
        <v>1746</v>
      </c>
      <c r="P746" s="76" t="s">
        <v>1746</v>
      </c>
      <c r="Q746" s="76" t="s">
        <v>1746</v>
      </c>
      <c r="R746" s="15" t="s">
        <v>1746</v>
      </c>
      <c r="S746" s="15">
        <v>11</v>
      </c>
      <c r="T746" s="24">
        <v>17</v>
      </c>
      <c r="U746" s="22">
        <v>1</v>
      </c>
      <c r="V746" s="24">
        <v>0</v>
      </c>
      <c r="W746" s="22" t="s">
        <v>1746</v>
      </c>
      <c r="X746" s="24" t="s">
        <v>1746</v>
      </c>
      <c r="Y746" s="15">
        <v>5</v>
      </c>
      <c r="Z746" s="76" t="s">
        <v>1746</v>
      </c>
      <c r="AA746" s="134" t="s">
        <v>3335</v>
      </c>
    </row>
    <row r="747" spans="1:27" x14ac:dyDescent="0.25">
      <c r="A747" s="29">
        <v>746</v>
      </c>
      <c r="B747" s="1" t="s">
        <v>1746</v>
      </c>
      <c r="C747" s="1" t="s">
        <v>2713</v>
      </c>
      <c r="D747" s="10">
        <v>44439</v>
      </c>
      <c r="E747" s="7">
        <v>0.60416666666666696</v>
      </c>
      <c r="F747" s="7">
        <v>0.8125</v>
      </c>
      <c r="G747" s="22">
        <v>1200</v>
      </c>
      <c r="H747" s="22" t="s">
        <v>1746</v>
      </c>
      <c r="I747" s="23" t="s">
        <v>1746</v>
      </c>
      <c r="J747" s="23" t="s">
        <v>1746</v>
      </c>
      <c r="K747" s="23" t="s">
        <v>1746</v>
      </c>
      <c r="L747" s="15">
        <v>9.6</v>
      </c>
      <c r="M747" s="23" t="s">
        <v>1746</v>
      </c>
      <c r="N747" s="23" t="s">
        <v>1746</v>
      </c>
      <c r="O747" s="76" t="s">
        <v>1746</v>
      </c>
      <c r="P747" s="76" t="s">
        <v>1746</v>
      </c>
      <c r="Q747" s="76" t="s">
        <v>1746</v>
      </c>
      <c r="R747" s="15" t="s">
        <v>1746</v>
      </c>
      <c r="S747" s="15">
        <v>8.8000000000000007</v>
      </c>
      <c r="T747" s="24">
        <v>90</v>
      </c>
      <c r="U747" s="22">
        <v>1</v>
      </c>
      <c r="V747" s="24">
        <v>0</v>
      </c>
      <c r="W747" s="22" t="s">
        <v>1746</v>
      </c>
      <c r="X747" s="24" t="s">
        <v>1746</v>
      </c>
      <c r="Y747" s="15">
        <v>5</v>
      </c>
      <c r="Z747" s="76" t="s">
        <v>1746</v>
      </c>
      <c r="AA747" s="134" t="s">
        <v>3334</v>
      </c>
    </row>
    <row r="748" spans="1:27" x14ac:dyDescent="0.25">
      <c r="A748" s="29">
        <v>747</v>
      </c>
      <c r="B748" s="1" t="s">
        <v>1746</v>
      </c>
      <c r="C748" s="1" t="s">
        <v>1909</v>
      </c>
      <c r="D748" s="10">
        <v>44440</v>
      </c>
      <c r="E748" s="7">
        <v>0.36111111111111099</v>
      </c>
      <c r="F748" s="7">
        <v>0.83333333333333304</v>
      </c>
      <c r="G748" s="22">
        <v>1200</v>
      </c>
      <c r="H748" s="22" t="s">
        <v>1746</v>
      </c>
      <c r="I748" s="23" t="s">
        <v>1746</v>
      </c>
      <c r="J748" s="23" t="s">
        <v>1746</v>
      </c>
      <c r="K748" s="23" t="s">
        <v>1746</v>
      </c>
      <c r="L748" s="15">
        <v>0</v>
      </c>
      <c r="M748" s="23" t="s">
        <v>1746</v>
      </c>
      <c r="N748" s="23" t="s">
        <v>1746</v>
      </c>
      <c r="O748" s="76" t="s">
        <v>1746</v>
      </c>
      <c r="P748" s="76" t="s">
        <v>1746</v>
      </c>
      <c r="Q748" s="76" t="s">
        <v>1746</v>
      </c>
      <c r="R748" s="15" t="s">
        <v>1746</v>
      </c>
      <c r="S748" s="15">
        <v>4.5</v>
      </c>
      <c r="T748" s="24">
        <v>106</v>
      </c>
      <c r="U748" s="22">
        <v>1</v>
      </c>
      <c r="V748" s="24">
        <v>4.5</v>
      </c>
      <c r="W748" s="22" t="s">
        <v>1746</v>
      </c>
      <c r="X748" s="24" t="s">
        <v>1746</v>
      </c>
      <c r="Y748" s="15">
        <v>11</v>
      </c>
      <c r="Z748" s="76" t="s">
        <v>1746</v>
      </c>
      <c r="AA748" s="134" t="s">
        <v>3335</v>
      </c>
    </row>
    <row r="749" spans="1:27" x14ac:dyDescent="0.25">
      <c r="A749" s="29">
        <v>748</v>
      </c>
      <c r="B749" s="1" t="s">
        <v>1746</v>
      </c>
      <c r="C749" s="1" t="s">
        <v>2713</v>
      </c>
      <c r="D749" s="10">
        <v>44440</v>
      </c>
      <c r="E749" s="7">
        <v>0.40972222222222199</v>
      </c>
      <c r="F749" s="7">
        <v>0.82638888888888895</v>
      </c>
      <c r="G749" s="22">
        <v>1200</v>
      </c>
      <c r="H749" s="22" t="s">
        <v>1746</v>
      </c>
      <c r="I749" s="23" t="s">
        <v>1746</v>
      </c>
      <c r="J749" s="23" t="s">
        <v>1746</v>
      </c>
      <c r="K749" s="23" t="s">
        <v>1746</v>
      </c>
      <c r="L749" s="15">
        <v>2.2000000000000002</v>
      </c>
      <c r="M749" s="23" t="s">
        <v>1746</v>
      </c>
      <c r="N749" s="23" t="s">
        <v>1746</v>
      </c>
      <c r="O749" s="76" t="s">
        <v>1746</v>
      </c>
      <c r="P749" s="76" t="s">
        <v>1746</v>
      </c>
      <c r="Q749" s="76" t="s">
        <v>1746</v>
      </c>
      <c r="R749" s="15" t="s">
        <v>1746</v>
      </c>
      <c r="S749" s="15">
        <v>5.5</v>
      </c>
      <c r="T749" s="24">
        <v>84</v>
      </c>
      <c r="U749" s="22">
        <v>3</v>
      </c>
      <c r="V749" s="24">
        <v>9.8999999999999986</v>
      </c>
      <c r="W749" s="22" t="s">
        <v>1746</v>
      </c>
      <c r="X749" s="24" t="s">
        <v>1746</v>
      </c>
      <c r="Y749" s="15">
        <v>10</v>
      </c>
      <c r="Z749" s="76" t="s">
        <v>1746</v>
      </c>
      <c r="AA749" s="134" t="s">
        <v>3299</v>
      </c>
    </row>
    <row r="750" spans="1:27" x14ac:dyDescent="0.25">
      <c r="A750" s="29">
        <v>749</v>
      </c>
      <c r="B750" s="1" t="s">
        <v>1746</v>
      </c>
      <c r="C750" s="1" t="s">
        <v>3320</v>
      </c>
      <c r="D750" s="10">
        <v>44441</v>
      </c>
      <c r="E750" s="7">
        <v>0.45138888888888901</v>
      </c>
      <c r="F750" s="7">
        <v>0.61805555555555602</v>
      </c>
      <c r="G750" s="22">
        <v>1200</v>
      </c>
      <c r="H750" s="22" t="s">
        <v>1746</v>
      </c>
      <c r="I750" s="23" t="s">
        <v>1746</v>
      </c>
      <c r="J750" s="23" t="s">
        <v>1746</v>
      </c>
      <c r="K750" s="23" t="s">
        <v>1746</v>
      </c>
      <c r="L750" s="15">
        <v>10</v>
      </c>
      <c r="M750" s="23" t="s">
        <v>1746</v>
      </c>
      <c r="N750" s="23" t="s">
        <v>1746</v>
      </c>
      <c r="O750" s="76" t="s">
        <v>1746</v>
      </c>
      <c r="P750" s="76" t="s">
        <v>1746</v>
      </c>
      <c r="Q750" s="76" t="s">
        <v>1746</v>
      </c>
      <c r="R750" s="15" t="s">
        <v>1746</v>
      </c>
      <c r="S750" s="15">
        <v>11</v>
      </c>
      <c r="T750" s="24">
        <v>13</v>
      </c>
      <c r="U750" s="22">
        <v>1</v>
      </c>
      <c r="V750" s="24">
        <v>1</v>
      </c>
      <c r="W750" s="22" t="s">
        <v>1746</v>
      </c>
      <c r="X750" s="24" t="s">
        <v>1746</v>
      </c>
      <c r="Y750" s="15">
        <v>4</v>
      </c>
      <c r="Z750" s="76" t="s">
        <v>1746</v>
      </c>
      <c r="AA750" s="134" t="s">
        <v>3348</v>
      </c>
    </row>
    <row r="751" spans="1:27" x14ac:dyDescent="0.25">
      <c r="A751" s="29">
        <v>750</v>
      </c>
      <c r="B751" s="1" t="s">
        <v>1746</v>
      </c>
      <c r="C751" s="1" t="s">
        <v>49</v>
      </c>
      <c r="D751" s="10">
        <v>44441</v>
      </c>
      <c r="E751" s="7">
        <v>0.61805555555555602</v>
      </c>
      <c r="F751" s="7">
        <v>0.82638888888888895</v>
      </c>
      <c r="G751" s="22">
        <v>1200</v>
      </c>
      <c r="H751" s="22" t="s">
        <v>1746</v>
      </c>
      <c r="I751" s="23" t="s">
        <v>1746</v>
      </c>
      <c r="J751" s="23" t="s">
        <v>1746</v>
      </c>
      <c r="K751" s="23" t="s">
        <v>1746</v>
      </c>
      <c r="L751" s="15">
        <v>0.9</v>
      </c>
      <c r="M751" s="23" t="s">
        <v>1746</v>
      </c>
      <c r="N751" s="23" t="s">
        <v>1746</v>
      </c>
      <c r="O751" s="76" t="s">
        <v>1746</v>
      </c>
      <c r="P751" s="76" t="s">
        <v>1746</v>
      </c>
      <c r="Q751" s="76" t="s">
        <v>1746</v>
      </c>
      <c r="R751" s="15" t="s">
        <v>1746</v>
      </c>
      <c r="S751" s="15">
        <v>6.9</v>
      </c>
      <c r="T751" s="24">
        <v>23</v>
      </c>
      <c r="U751" s="22">
        <v>3</v>
      </c>
      <c r="V751" s="24">
        <v>18</v>
      </c>
      <c r="W751" s="22" t="s">
        <v>1746</v>
      </c>
      <c r="X751" s="24" t="s">
        <v>1746</v>
      </c>
      <c r="Y751" s="15">
        <v>5</v>
      </c>
      <c r="Z751" s="76" t="s">
        <v>1746</v>
      </c>
      <c r="AA751" s="134" t="s">
        <v>3335</v>
      </c>
    </row>
    <row r="752" spans="1:27" x14ac:dyDescent="0.25">
      <c r="A752" s="29">
        <v>751</v>
      </c>
      <c r="B752" s="1" t="s">
        <v>1746</v>
      </c>
      <c r="C752" s="1" t="s">
        <v>2146</v>
      </c>
      <c r="D752" s="10">
        <v>44443</v>
      </c>
      <c r="E752" s="7">
        <v>0.32638888888888901</v>
      </c>
      <c r="F752" s="7">
        <v>0.82638888888888895</v>
      </c>
      <c r="G752" s="22">
        <v>1200</v>
      </c>
      <c r="H752" s="22" t="s">
        <v>1746</v>
      </c>
      <c r="I752" s="23" t="s">
        <v>1746</v>
      </c>
      <c r="J752" s="23" t="s">
        <v>1746</v>
      </c>
      <c r="K752" s="23" t="s">
        <v>1746</v>
      </c>
      <c r="L752" s="15">
        <v>2.1</v>
      </c>
      <c r="M752" s="23" t="s">
        <v>1746</v>
      </c>
      <c r="N752" s="23" t="s">
        <v>1746</v>
      </c>
      <c r="O752" s="76" t="s">
        <v>1746</v>
      </c>
      <c r="P752" s="76" t="s">
        <v>1746</v>
      </c>
      <c r="Q752" s="76" t="s">
        <v>1746</v>
      </c>
      <c r="R752" s="15" t="s">
        <v>1746</v>
      </c>
      <c r="S752" s="15">
        <v>3.2</v>
      </c>
      <c r="T752" s="24">
        <v>50</v>
      </c>
      <c r="U752" s="22">
        <v>1</v>
      </c>
      <c r="V752" s="24">
        <v>1.1000000000000001</v>
      </c>
      <c r="W752" s="22" t="s">
        <v>1746</v>
      </c>
      <c r="X752" s="24" t="s">
        <v>1746</v>
      </c>
      <c r="Y752" s="15">
        <v>12</v>
      </c>
      <c r="Z752" s="76" t="s">
        <v>1746</v>
      </c>
      <c r="AA752" s="134" t="s">
        <v>3299</v>
      </c>
    </row>
    <row r="753" spans="1:27" x14ac:dyDescent="0.25">
      <c r="A753" s="29">
        <v>752</v>
      </c>
      <c r="B753" s="1" t="s">
        <v>1746</v>
      </c>
      <c r="C753" s="1" t="s">
        <v>1849</v>
      </c>
      <c r="D753" s="10">
        <v>44444</v>
      </c>
      <c r="E753" s="7">
        <v>0.32291666666666702</v>
      </c>
      <c r="F753" s="7">
        <v>0.82291666666666696</v>
      </c>
      <c r="G753" s="22">
        <v>1200</v>
      </c>
      <c r="H753" s="22" t="s">
        <v>1746</v>
      </c>
      <c r="I753" s="23" t="s">
        <v>1746</v>
      </c>
      <c r="J753" s="23" t="s">
        <v>1746</v>
      </c>
      <c r="K753" s="23" t="s">
        <v>1746</v>
      </c>
      <c r="L753" s="15">
        <v>0.4</v>
      </c>
      <c r="M753" s="23" t="s">
        <v>1746</v>
      </c>
      <c r="N753" s="23" t="s">
        <v>1746</v>
      </c>
      <c r="O753" s="76" t="s">
        <v>1746</v>
      </c>
      <c r="P753" s="76" t="s">
        <v>1746</v>
      </c>
      <c r="Q753" s="76" t="s">
        <v>1746</v>
      </c>
      <c r="R753" s="15" t="s">
        <v>1746</v>
      </c>
      <c r="S753" s="15">
        <v>3.1</v>
      </c>
      <c r="T753" s="24">
        <v>80</v>
      </c>
      <c r="U753" s="22">
        <v>1</v>
      </c>
      <c r="V753" s="24">
        <v>2.7</v>
      </c>
      <c r="W753" s="22" t="s">
        <v>1746</v>
      </c>
      <c r="X753" s="24" t="s">
        <v>1746</v>
      </c>
      <c r="Y753" s="15">
        <v>12</v>
      </c>
      <c r="Z753" s="76" t="s">
        <v>1746</v>
      </c>
      <c r="AA753" s="134" t="s">
        <v>3299</v>
      </c>
    </row>
    <row r="754" spans="1:27" x14ac:dyDescent="0.25">
      <c r="A754" s="29">
        <v>753</v>
      </c>
      <c r="B754" s="1" t="s">
        <v>1746</v>
      </c>
      <c r="C754" s="1" t="s">
        <v>3319</v>
      </c>
      <c r="D754" s="10">
        <v>44445</v>
      </c>
      <c r="E754" s="7">
        <v>0.31597222222222199</v>
      </c>
      <c r="F754" s="7">
        <v>0.81597222222222199</v>
      </c>
      <c r="G754" s="22">
        <v>1200</v>
      </c>
      <c r="H754" s="22" t="s">
        <v>1746</v>
      </c>
      <c r="I754" s="23" t="s">
        <v>1746</v>
      </c>
      <c r="J754" s="23" t="s">
        <v>1746</v>
      </c>
      <c r="K754" s="23" t="s">
        <v>1746</v>
      </c>
      <c r="L754" s="15">
        <v>0</v>
      </c>
      <c r="M754" s="23" t="s">
        <v>1746</v>
      </c>
      <c r="N754" s="23" t="s">
        <v>1746</v>
      </c>
      <c r="O754" s="76" t="s">
        <v>1746</v>
      </c>
      <c r="P754" s="76" t="s">
        <v>1746</v>
      </c>
      <c r="Q754" s="76" t="s">
        <v>1746</v>
      </c>
      <c r="R754" s="15" t="s">
        <v>1746</v>
      </c>
      <c r="S754" s="15">
        <v>7</v>
      </c>
      <c r="T754" s="24">
        <v>10</v>
      </c>
      <c r="U754" s="22">
        <v>3</v>
      </c>
      <c r="V754" s="24">
        <v>21</v>
      </c>
      <c r="W754" s="22" t="s">
        <v>1746</v>
      </c>
      <c r="X754" s="24" t="s">
        <v>1746</v>
      </c>
      <c r="Y754" s="15">
        <v>12</v>
      </c>
      <c r="Z754" s="76" t="s">
        <v>1746</v>
      </c>
      <c r="AA754" s="134" t="s">
        <v>3299</v>
      </c>
    </row>
    <row r="755" spans="1:27" x14ac:dyDescent="0.25">
      <c r="A755" s="29">
        <v>754</v>
      </c>
      <c r="B755" s="1" t="s">
        <v>1746</v>
      </c>
      <c r="C755" s="1" t="s">
        <v>356</v>
      </c>
      <c r="D755" s="10">
        <v>44449</v>
      </c>
      <c r="E755" s="7">
        <v>0.33333333333333298</v>
      </c>
      <c r="F755" s="7">
        <v>0.875</v>
      </c>
      <c r="G755" s="22">
        <v>1200</v>
      </c>
      <c r="H755" s="22" t="s">
        <v>1746</v>
      </c>
      <c r="I755" s="23" t="s">
        <v>1746</v>
      </c>
      <c r="J755" s="23" t="s">
        <v>1746</v>
      </c>
      <c r="K755" s="23" t="s">
        <v>1746</v>
      </c>
      <c r="L755" s="15">
        <v>0</v>
      </c>
      <c r="M755" s="23" t="s">
        <v>1746</v>
      </c>
      <c r="N755" s="23" t="s">
        <v>1746</v>
      </c>
      <c r="O755" s="76" t="s">
        <v>1746</v>
      </c>
      <c r="P755" s="76" t="s">
        <v>1746</v>
      </c>
      <c r="Q755" s="76" t="s">
        <v>1746</v>
      </c>
      <c r="R755" s="15" t="s">
        <v>1746</v>
      </c>
      <c r="S755" s="15">
        <v>3</v>
      </c>
      <c r="T755" s="24">
        <v>22</v>
      </c>
      <c r="U755" s="22">
        <v>1</v>
      </c>
      <c r="V755" s="24">
        <v>3</v>
      </c>
      <c r="W755" s="22" t="s">
        <v>1746</v>
      </c>
      <c r="X755" s="24" t="s">
        <v>1746</v>
      </c>
      <c r="Y755" s="15">
        <v>13</v>
      </c>
      <c r="Z755" s="76" t="s">
        <v>1746</v>
      </c>
      <c r="AA755" s="134" t="s">
        <v>3299</v>
      </c>
    </row>
    <row r="756" spans="1:27" x14ac:dyDescent="0.25">
      <c r="A756" s="29">
        <v>755</v>
      </c>
      <c r="B756" s="1" t="s">
        <v>1746</v>
      </c>
      <c r="C756" s="1" t="s">
        <v>356</v>
      </c>
      <c r="D756" s="10">
        <v>44452</v>
      </c>
      <c r="E756" s="7">
        <v>0.36458333333333298</v>
      </c>
      <c r="F756" s="7">
        <v>0.82291666666666696</v>
      </c>
      <c r="G756" s="22">
        <v>1200</v>
      </c>
      <c r="H756" s="22" t="s">
        <v>1746</v>
      </c>
      <c r="I756" s="23" t="s">
        <v>1746</v>
      </c>
      <c r="J756" s="23" t="s">
        <v>1746</v>
      </c>
      <c r="K756" s="23" t="s">
        <v>1746</v>
      </c>
      <c r="L756" s="15">
        <v>0</v>
      </c>
      <c r="M756" s="23" t="s">
        <v>1746</v>
      </c>
      <c r="N756" s="23" t="s">
        <v>1746</v>
      </c>
      <c r="O756" s="76" t="s">
        <v>1746</v>
      </c>
      <c r="P756" s="76" t="s">
        <v>1746</v>
      </c>
      <c r="Q756" s="76" t="s">
        <v>1746</v>
      </c>
      <c r="R756" s="15" t="s">
        <v>1746</v>
      </c>
      <c r="S756" s="15">
        <v>0.87</v>
      </c>
      <c r="T756" s="24">
        <v>10</v>
      </c>
      <c r="U756" s="22">
        <v>1</v>
      </c>
      <c r="V756" s="24">
        <v>0.87</v>
      </c>
      <c r="W756" s="22" t="s">
        <v>1746</v>
      </c>
      <c r="X756" s="24" t="s">
        <v>1746</v>
      </c>
      <c r="Y756" s="15">
        <v>11</v>
      </c>
      <c r="Z756" s="76" t="s">
        <v>1746</v>
      </c>
      <c r="AA756" s="134" t="s">
        <v>3299</v>
      </c>
    </row>
    <row r="757" spans="1:27" x14ac:dyDescent="0.25">
      <c r="A757" s="29">
        <v>756</v>
      </c>
      <c r="B757" s="1" t="s">
        <v>1746</v>
      </c>
      <c r="C757" s="1" t="s">
        <v>1849</v>
      </c>
      <c r="D757" s="10">
        <v>44457</v>
      </c>
      <c r="E757" s="7">
        <v>0.5</v>
      </c>
      <c r="F757" s="7">
        <v>0.83333333333333304</v>
      </c>
      <c r="G757" s="22">
        <v>1200</v>
      </c>
      <c r="H757" s="22" t="s">
        <v>1746</v>
      </c>
      <c r="I757" s="23" t="s">
        <v>1746</v>
      </c>
      <c r="J757" s="23" t="s">
        <v>1746</v>
      </c>
      <c r="K757" s="23" t="s">
        <v>1746</v>
      </c>
      <c r="L757" s="15">
        <v>2.1</v>
      </c>
      <c r="M757" s="23" t="s">
        <v>1746</v>
      </c>
      <c r="N757" s="23" t="s">
        <v>1746</v>
      </c>
      <c r="O757" s="76" t="s">
        <v>1746</v>
      </c>
      <c r="P757" s="76" t="s">
        <v>1746</v>
      </c>
      <c r="Q757" s="76" t="s">
        <v>1746</v>
      </c>
      <c r="R757" s="15" t="s">
        <v>1746</v>
      </c>
      <c r="S757" s="15">
        <v>4.0999999999999996</v>
      </c>
      <c r="T757" s="24">
        <v>30</v>
      </c>
      <c r="U757" s="22">
        <v>2</v>
      </c>
      <c r="V757" s="24">
        <v>3.9999999999999991</v>
      </c>
      <c r="W757" s="22" t="s">
        <v>1746</v>
      </c>
      <c r="X757" s="24" t="s">
        <v>1746</v>
      </c>
      <c r="Y757" s="15">
        <v>8</v>
      </c>
      <c r="Z757" s="76" t="s">
        <v>1746</v>
      </c>
      <c r="AA757" s="134" t="s">
        <v>3299</v>
      </c>
    </row>
    <row r="758" spans="1:27" x14ac:dyDescent="0.25">
      <c r="A758" s="29">
        <v>757</v>
      </c>
      <c r="B758" s="1" t="s">
        <v>1746</v>
      </c>
      <c r="C758" s="1" t="s">
        <v>353</v>
      </c>
      <c r="D758" s="10">
        <v>44461</v>
      </c>
      <c r="E758" s="7">
        <v>0.33333333333333298</v>
      </c>
      <c r="F758" s="7">
        <v>0.79166666666666696</v>
      </c>
      <c r="G758" s="22">
        <v>1200</v>
      </c>
      <c r="H758" s="22" t="s">
        <v>1746</v>
      </c>
      <c r="I758" s="23" t="s">
        <v>1746</v>
      </c>
      <c r="J758" s="23" t="s">
        <v>1746</v>
      </c>
      <c r="K758" s="23" t="s">
        <v>1746</v>
      </c>
      <c r="L758" s="15">
        <v>0</v>
      </c>
      <c r="M758" s="23" t="s">
        <v>1746</v>
      </c>
      <c r="N758" s="23" t="s">
        <v>1746</v>
      </c>
      <c r="O758" s="76" t="s">
        <v>1746</v>
      </c>
      <c r="P758" s="76" t="s">
        <v>1746</v>
      </c>
      <c r="Q758" s="76" t="s">
        <v>1746</v>
      </c>
      <c r="R758" s="15" t="s">
        <v>1746</v>
      </c>
      <c r="S758" s="15">
        <v>1.8</v>
      </c>
      <c r="T758" s="24">
        <v>45</v>
      </c>
      <c r="U758" s="22">
        <v>2</v>
      </c>
      <c r="V758" s="24">
        <v>3.6</v>
      </c>
      <c r="W758" s="22" t="s">
        <v>1746</v>
      </c>
      <c r="X758" s="24" t="s">
        <v>1746</v>
      </c>
      <c r="Y758" s="15">
        <v>11</v>
      </c>
      <c r="Z758" s="76" t="s">
        <v>1746</v>
      </c>
      <c r="AA758" s="134" t="s">
        <v>3299</v>
      </c>
    </row>
    <row r="759" spans="1:27" x14ac:dyDescent="0.25">
      <c r="A759" s="29">
        <v>758</v>
      </c>
      <c r="B759" s="1" t="s">
        <v>1746</v>
      </c>
      <c r="C759" s="1" t="s">
        <v>1849</v>
      </c>
      <c r="D759" s="10">
        <v>44462</v>
      </c>
      <c r="E759" s="7">
        <v>0.45833333333333298</v>
      </c>
      <c r="F759" s="7">
        <v>0.83333333333333304</v>
      </c>
      <c r="G759" s="22">
        <v>1200</v>
      </c>
      <c r="H759" s="22" t="s">
        <v>1746</v>
      </c>
      <c r="I759" s="23" t="s">
        <v>1746</v>
      </c>
      <c r="J759" s="23" t="s">
        <v>1746</v>
      </c>
      <c r="K759" s="23" t="s">
        <v>1746</v>
      </c>
      <c r="L759" s="15">
        <v>0</v>
      </c>
      <c r="M759" s="23" t="s">
        <v>1746</v>
      </c>
      <c r="N759" s="23" t="s">
        <v>1746</v>
      </c>
      <c r="O759" s="76" t="s">
        <v>1746</v>
      </c>
      <c r="P759" s="76" t="s">
        <v>1746</v>
      </c>
      <c r="Q759" s="76" t="s">
        <v>1746</v>
      </c>
      <c r="R759" s="15" t="s">
        <v>1746</v>
      </c>
      <c r="S759" s="15">
        <v>3.9</v>
      </c>
      <c r="T759" s="24">
        <v>25</v>
      </c>
      <c r="U759" s="22">
        <v>1</v>
      </c>
      <c r="V759" s="24">
        <v>3.9</v>
      </c>
      <c r="W759" s="22" t="s">
        <v>1746</v>
      </c>
      <c r="X759" s="24" t="s">
        <v>1746</v>
      </c>
      <c r="Y759" s="15">
        <v>9</v>
      </c>
      <c r="Z759" s="76" t="s">
        <v>1746</v>
      </c>
      <c r="AA759" s="134" t="s">
        <v>3299</v>
      </c>
    </row>
    <row r="760" spans="1:27" x14ac:dyDescent="0.25">
      <c r="A760" s="29">
        <v>759</v>
      </c>
      <c r="B760" s="1" t="s">
        <v>1746</v>
      </c>
      <c r="C760" s="1" t="s">
        <v>2495</v>
      </c>
      <c r="D760" s="10">
        <v>44463</v>
      </c>
      <c r="E760" s="7">
        <v>0.40277777777777801</v>
      </c>
      <c r="F760" s="7">
        <v>0.86111111111111105</v>
      </c>
      <c r="G760" s="22">
        <v>1200</v>
      </c>
      <c r="H760" s="22" t="s">
        <v>1746</v>
      </c>
      <c r="I760" s="23" t="s">
        <v>1746</v>
      </c>
      <c r="J760" s="23" t="s">
        <v>1746</v>
      </c>
      <c r="K760" s="23" t="s">
        <v>1746</v>
      </c>
      <c r="L760" s="15">
        <v>0</v>
      </c>
      <c r="M760" s="23" t="s">
        <v>1746</v>
      </c>
      <c r="N760" s="23" t="s">
        <v>1746</v>
      </c>
      <c r="O760" s="76" t="s">
        <v>1746</v>
      </c>
      <c r="P760" s="76" t="s">
        <v>1746</v>
      </c>
      <c r="Q760" s="76" t="s">
        <v>1746</v>
      </c>
      <c r="R760" s="15" t="s">
        <v>1746</v>
      </c>
      <c r="S760" s="15">
        <v>0.2</v>
      </c>
      <c r="T760" s="24">
        <v>0.2</v>
      </c>
      <c r="U760" s="22">
        <v>1</v>
      </c>
      <c r="V760" s="24">
        <v>0.2</v>
      </c>
      <c r="W760" s="22" t="s">
        <v>1746</v>
      </c>
      <c r="X760" s="24" t="s">
        <v>1746</v>
      </c>
      <c r="Y760" s="15">
        <v>11</v>
      </c>
      <c r="Z760" s="76" t="s">
        <v>1746</v>
      </c>
      <c r="AA760" s="134" t="s">
        <v>3347</v>
      </c>
    </row>
    <row r="761" spans="1:27" x14ac:dyDescent="0.25">
      <c r="A761" s="29">
        <v>760</v>
      </c>
      <c r="B761" s="1" t="s">
        <v>1746</v>
      </c>
      <c r="C761" s="1" t="s">
        <v>356</v>
      </c>
      <c r="D761" s="10">
        <v>44463</v>
      </c>
      <c r="E761" s="7">
        <v>0.34027777777777801</v>
      </c>
      <c r="F761" s="7">
        <v>0.59027777777777801</v>
      </c>
      <c r="G761" s="22">
        <v>1200</v>
      </c>
      <c r="H761" s="22" t="s">
        <v>1746</v>
      </c>
      <c r="I761" s="23" t="s">
        <v>1746</v>
      </c>
      <c r="J761" s="23" t="s">
        <v>1746</v>
      </c>
      <c r="K761" s="23" t="s">
        <v>1746</v>
      </c>
      <c r="L761" s="15">
        <v>0</v>
      </c>
      <c r="M761" s="23" t="s">
        <v>1746</v>
      </c>
      <c r="N761" s="23" t="s">
        <v>1746</v>
      </c>
      <c r="O761" s="76" t="s">
        <v>1746</v>
      </c>
      <c r="P761" s="76" t="s">
        <v>1746</v>
      </c>
      <c r="Q761" s="76" t="s">
        <v>1746</v>
      </c>
      <c r="R761" s="15" t="s">
        <v>1746</v>
      </c>
      <c r="S761" s="15">
        <v>2.6</v>
      </c>
      <c r="T761" s="24">
        <v>13</v>
      </c>
      <c r="U761" s="22">
        <v>1</v>
      </c>
      <c r="V761" s="24">
        <v>2.6</v>
      </c>
      <c r="W761" s="22" t="s">
        <v>1746</v>
      </c>
      <c r="X761" s="24" t="s">
        <v>1746</v>
      </c>
      <c r="Y761" s="15">
        <v>6</v>
      </c>
      <c r="Z761" s="76" t="s">
        <v>1746</v>
      </c>
      <c r="AA761" s="134" t="s">
        <v>3299</v>
      </c>
    </row>
    <row r="762" spans="1:27" x14ac:dyDescent="0.25">
      <c r="A762" s="29">
        <v>761</v>
      </c>
      <c r="B762" s="1" t="s">
        <v>1746</v>
      </c>
      <c r="C762" s="1" t="s">
        <v>2495</v>
      </c>
      <c r="D762" s="10">
        <v>44464</v>
      </c>
      <c r="E762" s="7">
        <v>0.34027777777777801</v>
      </c>
      <c r="F762" s="7">
        <v>0.79861111111111105</v>
      </c>
      <c r="G762" s="22">
        <v>1200</v>
      </c>
      <c r="H762" s="22" t="s">
        <v>1746</v>
      </c>
      <c r="I762" s="23" t="s">
        <v>1746</v>
      </c>
      <c r="J762" s="23" t="s">
        <v>1746</v>
      </c>
      <c r="K762" s="23" t="s">
        <v>1746</v>
      </c>
      <c r="L762" s="15">
        <v>0</v>
      </c>
      <c r="M762" s="23" t="s">
        <v>1746</v>
      </c>
      <c r="N762" s="23" t="s">
        <v>1746</v>
      </c>
      <c r="O762" s="76" t="s">
        <v>1746</v>
      </c>
      <c r="P762" s="76" t="s">
        <v>1746</v>
      </c>
      <c r="Q762" s="76" t="s">
        <v>1746</v>
      </c>
      <c r="R762" s="15" t="s">
        <v>1746</v>
      </c>
      <c r="S762" s="15">
        <v>3.6</v>
      </c>
      <c r="T762" s="24">
        <v>2.2999999999999998</v>
      </c>
      <c r="U762" s="22">
        <v>1</v>
      </c>
      <c r="V762" s="24">
        <v>3.6</v>
      </c>
      <c r="W762" s="22" t="s">
        <v>1746</v>
      </c>
      <c r="X762" s="24" t="s">
        <v>1746</v>
      </c>
      <c r="Y762" s="15">
        <v>11</v>
      </c>
      <c r="Z762" s="76" t="s">
        <v>1746</v>
      </c>
      <c r="AA762" s="134" t="s">
        <v>3346</v>
      </c>
    </row>
    <row r="763" spans="1:27" x14ac:dyDescent="0.25">
      <c r="A763" s="29">
        <v>762</v>
      </c>
      <c r="B763" s="1" t="s">
        <v>1746</v>
      </c>
      <c r="C763" s="1" t="s">
        <v>353</v>
      </c>
      <c r="D763" s="10">
        <v>44464</v>
      </c>
      <c r="E763" s="7">
        <v>0.49305555555555602</v>
      </c>
      <c r="F763" s="7">
        <v>0.82638888888888895</v>
      </c>
      <c r="G763" s="22">
        <v>1200</v>
      </c>
      <c r="H763" s="22" t="s">
        <v>1746</v>
      </c>
      <c r="I763" s="23" t="s">
        <v>1746</v>
      </c>
      <c r="J763" s="23" t="s">
        <v>1746</v>
      </c>
      <c r="K763" s="23" t="s">
        <v>1746</v>
      </c>
      <c r="L763" s="15">
        <v>0</v>
      </c>
      <c r="M763" s="23" t="s">
        <v>1746</v>
      </c>
      <c r="N763" s="23" t="s">
        <v>1746</v>
      </c>
      <c r="O763" s="76" t="s">
        <v>1746</v>
      </c>
      <c r="P763" s="76" t="s">
        <v>1746</v>
      </c>
      <c r="Q763" s="76" t="s">
        <v>1746</v>
      </c>
      <c r="R763" s="15" t="s">
        <v>1746</v>
      </c>
      <c r="S763" s="15">
        <v>0.2</v>
      </c>
      <c r="T763" s="24">
        <v>1</v>
      </c>
      <c r="U763" s="22">
        <v>1</v>
      </c>
      <c r="V763" s="24">
        <v>0.2</v>
      </c>
      <c r="W763" s="22" t="s">
        <v>1746</v>
      </c>
      <c r="X763" s="24" t="s">
        <v>1746</v>
      </c>
      <c r="Y763" s="15">
        <v>8</v>
      </c>
      <c r="Z763" s="76" t="s">
        <v>1746</v>
      </c>
      <c r="AA763" s="134" t="s">
        <v>3299</v>
      </c>
    </row>
    <row r="764" spans="1:27" x14ac:dyDescent="0.25">
      <c r="A764" s="29">
        <v>763</v>
      </c>
      <c r="B764" s="1" t="s">
        <v>1746</v>
      </c>
      <c r="C764" s="1" t="s">
        <v>356</v>
      </c>
      <c r="D764" s="10">
        <v>44466</v>
      </c>
      <c r="E764" s="7">
        <v>0.42361111111111099</v>
      </c>
      <c r="F764" s="7">
        <v>0.63194444444444398</v>
      </c>
      <c r="G764" s="22">
        <v>1200</v>
      </c>
      <c r="H764" s="22" t="s">
        <v>1746</v>
      </c>
      <c r="I764" s="23" t="s">
        <v>1746</v>
      </c>
      <c r="J764" s="23" t="s">
        <v>1746</v>
      </c>
      <c r="K764" s="23" t="s">
        <v>1746</v>
      </c>
      <c r="L764" s="15">
        <v>0</v>
      </c>
      <c r="M764" s="23" t="s">
        <v>1746</v>
      </c>
      <c r="N764" s="23" t="s">
        <v>1746</v>
      </c>
      <c r="O764" s="76" t="s">
        <v>1746</v>
      </c>
      <c r="P764" s="76" t="s">
        <v>1746</v>
      </c>
      <c r="Q764" s="76" t="s">
        <v>1746</v>
      </c>
      <c r="R764" s="15" t="s">
        <v>1746</v>
      </c>
      <c r="S764" s="15">
        <v>0.5</v>
      </c>
      <c r="T764" s="24">
        <v>5</v>
      </c>
      <c r="U764" s="22">
        <v>1</v>
      </c>
      <c r="V764" s="24">
        <v>0.5</v>
      </c>
      <c r="W764" s="22" t="s">
        <v>1746</v>
      </c>
      <c r="X764" s="24" t="s">
        <v>1746</v>
      </c>
      <c r="Y764" s="15">
        <v>5</v>
      </c>
      <c r="Z764" s="76" t="s">
        <v>1746</v>
      </c>
      <c r="AA764" s="134" t="s">
        <v>3299</v>
      </c>
    </row>
    <row r="765" spans="1:27" x14ac:dyDescent="0.25">
      <c r="A765" s="29">
        <v>764</v>
      </c>
      <c r="B765" s="1" t="s">
        <v>1746</v>
      </c>
      <c r="C765" s="1" t="s">
        <v>353</v>
      </c>
      <c r="D765" s="10">
        <v>44466</v>
      </c>
      <c r="E765" s="7">
        <v>0.34027777777777801</v>
      </c>
      <c r="F765" s="7">
        <v>0.84027777777777801</v>
      </c>
      <c r="G765" s="22">
        <v>1200</v>
      </c>
      <c r="H765" s="22" t="s">
        <v>1746</v>
      </c>
      <c r="I765" s="23" t="s">
        <v>1746</v>
      </c>
      <c r="J765" s="23" t="s">
        <v>1746</v>
      </c>
      <c r="K765" s="23" t="s">
        <v>1746</v>
      </c>
      <c r="L765" s="15">
        <v>0</v>
      </c>
      <c r="M765" s="23" t="s">
        <v>1746</v>
      </c>
      <c r="N765" s="23" t="s">
        <v>1746</v>
      </c>
      <c r="O765" s="76" t="s">
        <v>1746</v>
      </c>
      <c r="P765" s="76" t="s">
        <v>1746</v>
      </c>
      <c r="Q765" s="76" t="s">
        <v>1746</v>
      </c>
      <c r="R765" s="15" t="s">
        <v>1746</v>
      </c>
      <c r="S765" s="15">
        <v>0.3</v>
      </c>
      <c r="T765" s="24">
        <v>1</v>
      </c>
      <c r="U765" s="22">
        <v>1</v>
      </c>
      <c r="V765" s="24">
        <v>0.3</v>
      </c>
      <c r="W765" s="22" t="s">
        <v>1746</v>
      </c>
      <c r="X765" s="24" t="s">
        <v>1746</v>
      </c>
      <c r="Y765" s="15">
        <v>7</v>
      </c>
      <c r="Z765" s="76" t="s">
        <v>1746</v>
      </c>
      <c r="AA765" s="134" t="s">
        <v>3345</v>
      </c>
    </row>
    <row r="766" spans="1:27" x14ac:dyDescent="0.25">
      <c r="A766" s="29">
        <v>765</v>
      </c>
      <c r="B766" s="1" t="s">
        <v>1746</v>
      </c>
      <c r="C766" s="1" t="s">
        <v>356</v>
      </c>
      <c r="D766" s="10">
        <v>44467</v>
      </c>
      <c r="E766" s="7">
        <v>0.39583333333333298</v>
      </c>
      <c r="F766" s="7">
        <v>0.8125</v>
      </c>
      <c r="G766" s="22">
        <v>1200</v>
      </c>
      <c r="H766" s="22" t="s">
        <v>1746</v>
      </c>
      <c r="I766" s="23" t="s">
        <v>1746</v>
      </c>
      <c r="J766" s="23" t="s">
        <v>1746</v>
      </c>
      <c r="K766" s="23" t="s">
        <v>1746</v>
      </c>
      <c r="L766" s="15">
        <v>0</v>
      </c>
      <c r="M766" s="23" t="s">
        <v>1746</v>
      </c>
      <c r="N766" s="23" t="s">
        <v>1746</v>
      </c>
      <c r="O766" s="76" t="s">
        <v>1746</v>
      </c>
      <c r="P766" s="76" t="s">
        <v>1746</v>
      </c>
      <c r="Q766" s="76" t="s">
        <v>1746</v>
      </c>
      <c r="R766" s="15" t="s">
        <v>1746</v>
      </c>
      <c r="S766" s="15">
        <v>2.7</v>
      </c>
      <c r="T766" s="24">
        <v>15</v>
      </c>
      <c r="U766" s="22">
        <v>1</v>
      </c>
      <c r="V766" s="24">
        <v>2.7</v>
      </c>
      <c r="W766" s="22" t="s">
        <v>1746</v>
      </c>
      <c r="X766" s="24" t="s">
        <v>1746</v>
      </c>
      <c r="Y766" s="15">
        <v>10</v>
      </c>
      <c r="Z766" s="76" t="s">
        <v>1746</v>
      </c>
      <c r="AA766" s="134" t="s">
        <v>3299</v>
      </c>
    </row>
    <row r="767" spans="1:27" x14ac:dyDescent="0.25">
      <c r="A767" s="29">
        <v>766</v>
      </c>
      <c r="B767" s="1" t="s">
        <v>1746</v>
      </c>
      <c r="C767" s="1" t="s">
        <v>771</v>
      </c>
      <c r="D767" s="10">
        <v>44469</v>
      </c>
      <c r="E767" s="7">
        <v>0.32638888888888901</v>
      </c>
      <c r="F767" s="7">
        <v>0.77777777777777801</v>
      </c>
      <c r="G767" s="22">
        <v>1200</v>
      </c>
      <c r="H767" s="22" t="s">
        <v>1746</v>
      </c>
      <c r="I767" s="23" t="s">
        <v>1746</v>
      </c>
      <c r="J767" s="23" t="s">
        <v>1746</v>
      </c>
      <c r="K767" s="23" t="s">
        <v>1746</v>
      </c>
      <c r="L767" s="15">
        <v>0</v>
      </c>
      <c r="M767" s="23" t="s">
        <v>1746</v>
      </c>
      <c r="N767" s="23" t="s">
        <v>1746</v>
      </c>
      <c r="O767" s="76" t="s">
        <v>1746</v>
      </c>
      <c r="P767" s="76" t="s">
        <v>1746</v>
      </c>
      <c r="Q767" s="76" t="s">
        <v>1746</v>
      </c>
      <c r="R767" s="15" t="s">
        <v>1746</v>
      </c>
      <c r="S767" s="15">
        <v>0.8</v>
      </c>
      <c r="T767" s="24">
        <v>3.1</v>
      </c>
      <c r="U767" s="22">
        <v>1</v>
      </c>
      <c r="V767" s="24">
        <v>0.8</v>
      </c>
      <c r="W767" s="22" t="s">
        <v>1746</v>
      </c>
      <c r="X767" s="24" t="s">
        <v>1746</v>
      </c>
      <c r="Y767" s="15">
        <v>11</v>
      </c>
      <c r="Z767" s="76" t="s">
        <v>1746</v>
      </c>
      <c r="AA767" s="134" t="s">
        <v>3344</v>
      </c>
    </row>
    <row r="768" spans="1:27" x14ac:dyDescent="0.25">
      <c r="A768" s="29">
        <v>767</v>
      </c>
      <c r="B768" s="1" t="s">
        <v>1746</v>
      </c>
      <c r="C768" s="1" t="s">
        <v>353</v>
      </c>
      <c r="D768" s="10">
        <v>44469</v>
      </c>
      <c r="E768" s="7">
        <v>0.32638888888888901</v>
      </c>
      <c r="F768" s="7">
        <v>0.82638888888888895</v>
      </c>
      <c r="G768" s="22">
        <v>1200</v>
      </c>
      <c r="H768" s="22" t="s">
        <v>1746</v>
      </c>
      <c r="I768" s="23" t="s">
        <v>1746</v>
      </c>
      <c r="J768" s="23" t="s">
        <v>1746</v>
      </c>
      <c r="K768" s="23" t="s">
        <v>1746</v>
      </c>
      <c r="L768" s="15">
        <v>0</v>
      </c>
      <c r="M768" s="23" t="s">
        <v>1746</v>
      </c>
      <c r="N768" s="23" t="s">
        <v>1746</v>
      </c>
      <c r="O768" s="76" t="s">
        <v>1746</v>
      </c>
      <c r="P768" s="76" t="s">
        <v>1746</v>
      </c>
      <c r="Q768" s="76" t="s">
        <v>1746</v>
      </c>
      <c r="R768" s="15" t="s">
        <v>1746</v>
      </c>
      <c r="S768" s="15">
        <v>0.9</v>
      </c>
      <c r="T768" s="24">
        <v>31</v>
      </c>
      <c r="U768" s="22">
        <v>1</v>
      </c>
      <c r="V768" s="24">
        <v>0.9</v>
      </c>
      <c r="W768" s="22" t="s">
        <v>1746</v>
      </c>
      <c r="X768" s="24" t="s">
        <v>1746</v>
      </c>
      <c r="Y768" s="15">
        <v>12</v>
      </c>
      <c r="Z768" s="76" t="s">
        <v>1746</v>
      </c>
      <c r="AA768" s="134" t="s">
        <v>3299</v>
      </c>
    </row>
    <row r="769" spans="1:27" x14ac:dyDescent="0.25">
      <c r="A769" s="29">
        <v>768</v>
      </c>
      <c r="B769" s="1" t="s">
        <v>1746</v>
      </c>
      <c r="C769" s="1" t="s">
        <v>356</v>
      </c>
      <c r="D769" s="10">
        <v>44470</v>
      </c>
      <c r="E769" s="7">
        <v>0.33333333333333298</v>
      </c>
      <c r="F769" s="7">
        <v>0.54166666666666696</v>
      </c>
      <c r="G769" s="22">
        <v>1200</v>
      </c>
      <c r="H769" s="22" t="s">
        <v>1746</v>
      </c>
      <c r="I769" s="23" t="s">
        <v>1746</v>
      </c>
      <c r="J769" s="23" t="s">
        <v>1746</v>
      </c>
      <c r="K769" s="23" t="s">
        <v>1746</v>
      </c>
      <c r="L769" s="15">
        <v>0</v>
      </c>
      <c r="M769" s="23" t="s">
        <v>1746</v>
      </c>
      <c r="N769" s="23" t="s">
        <v>1746</v>
      </c>
      <c r="O769" s="76" t="s">
        <v>1746</v>
      </c>
      <c r="P769" s="76" t="s">
        <v>1746</v>
      </c>
      <c r="Q769" s="76" t="s">
        <v>1746</v>
      </c>
      <c r="R769" s="15" t="s">
        <v>1746</v>
      </c>
      <c r="S769" s="15">
        <v>0.4</v>
      </c>
      <c r="T769" s="24">
        <v>1</v>
      </c>
      <c r="U769" s="22">
        <v>1</v>
      </c>
      <c r="V769" s="24">
        <v>0.4</v>
      </c>
      <c r="W769" s="22" t="s">
        <v>1746</v>
      </c>
      <c r="X769" s="24" t="s">
        <v>1746</v>
      </c>
      <c r="Y769" s="15">
        <v>5</v>
      </c>
      <c r="Z769" s="76" t="s">
        <v>1746</v>
      </c>
      <c r="AA769" s="134" t="s">
        <v>3299</v>
      </c>
    </row>
    <row r="770" spans="1:27" x14ac:dyDescent="0.25">
      <c r="A770" s="29">
        <v>769</v>
      </c>
      <c r="B770" s="1" t="s">
        <v>1746</v>
      </c>
      <c r="C770" s="1" t="s">
        <v>771</v>
      </c>
      <c r="D770" s="10">
        <v>44470</v>
      </c>
      <c r="E770" s="7">
        <v>0.33333333333333298</v>
      </c>
      <c r="F770" s="7">
        <v>0.79861111111111105</v>
      </c>
      <c r="G770" s="22">
        <v>1200</v>
      </c>
      <c r="H770" s="22" t="s">
        <v>1746</v>
      </c>
      <c r="I770" s="23" t="s">
        <v>1746</v>
      </c>
      <c r="J770" s="23" t="s">
        <v>1746</v>
      </c>
      <c r="K770" s="23" t="s">
        <v>1746</v>
      </c>
      <c r="L770" s="15">
        <v>0</v>
      </c>
      <c r="M770" s="23" t="s">
        <v>1746</v>
      </c>
      <c r="N770" s="23" t="s">
        <v>1746</v>
      </c>
      <c r="O770" s="76" t="s">
        <v>1746</v>
      </c>
      <c r="P770" s="76" t="s">
        <v>1746</v>
      </c>
      <c r="Q770" s="76" t="s">
        <v>1746</v>
      </c>
      <c r="R770" s="15" t="s">
        <v>1746</v>
      </c>
      <c r="S770" s="15">
        <v>1.2</v>
      </c>
      <c r="T770" s="24">
        <v>6.4</v>
      </c>
      <c r="U770" s="22">
        <v>1</v>
      </c>
      <c r="V770" s="24">
        <v>1.2</v>
      </c>
      <c r="W770" s="22" t="s">
        <v>1746</v>
      </c>
      <c r="X770" s="24" t="s">
        <v>1746</v>
      </c>
      <c r="Y770" s="15">
        <v>11</v>
      </c>
      <c r="Z770" s="76" t="s">
        <v>1746</v>
      </c>
      <c r="AA770" s="134" t="s">
        <v>3299</v>
      </c>
    </row>
    <row r="771" spans="1:27" x14ac:dyDescent="0.25">
      <c r="A771" s="29">
        <v>770</v>
      </c>
      <c r="B771" s="1" t="s">
        <v>1746</v>
      </c>
      <c r="C771" s="1" t="s">
        <v>2913</v>
      </c>
      <c r="D771" s="10">
        <v>44470</v>
      </c>
      <c r="E771" s="7">
        <v>0.54166666666666696</v>
      </c>
      <c r="F771" s="7">
        <v>0.83333333333333304</v>
      </c>
      <c r="G771" s="22">
        <v>1200</v>
      </c>
      <c r="H771" s="22" t="s">
        <v>1746</v>
      </c>
      <c r="I771" s="23" t="s">
        <v>1746</v>
      </c>
      <c r="J771" s="23" t="s">
        <v>1746</v>
      </c>
      <c r="K771" s="23" t="s">
        <v>1746</v>
      </c>
      <c r="L771" s="15">
        <v>0</v>
      </c>
      <c r="M771" s="23" t="s">
        <v>1746</v>
      </c>
      <c r="N771" s="23" t="s">
        <v>1746</v>
      </c>
      <c r="O771" s="76" t="s">
        <v>1746</v>
      </c>
      <c r="P771" s="76" t="s">
        <v>1746</v>
      </c>
      <c r="Q771" s="76" t="s">
        <v>1746</v>
      </c>
      <c r="R771" s="15" t="s">
        <v>1746</v>
      </c>
      <c r="S771" s="15">
        <v>2.8</v>
      </c>
      <c r="T771" s="24">
        <v>3</v>
      </c>
      <c r="U771" s="22">
        <v>2</v>
      </c>
      <c r="V771" s="24">
        <v>5.6</v>
      </c>
      <c r="W771" s="22" t="s">
        <v>1746</v>
      </c>
      <c r="X771" s="24" t="s">
        <v>1746</v>
      </c>
      <c r="Y771" s="15">
        <v>7</v>
      </c>
      <c r="Z771" s="76" t="s">
        <v>1746</v>
      </c>
      <c r="AA771" s="134" t="s">
        <v>3299</v>
      </c>
    </row>
    <row r="772" spans="1:27" x14ac:dyDescent="0.25">
      <c r="A772" s="29">
        <v>771</v>
      </c>
      <c r="B772" s="1" t="s">
        <v>1746</v>
      </c>
      <c r="C772" s="1" t="s">
        <v>49</v>
      </c>
      <c r="D772" s="10">
        <v>44470</v>
      </c>
      <c r="E772" s="7">
        <v>0.49652777777777801</v>
      </c>
      <c r="F772" s="7">
        <v>0.80902777777777801</v>
      </c>
      <c r="G772" s="22">
        <v>1200</v>
      </c>
      <c r="H772" s="22" t="s">
        <v>1746</v>
      </c>
      <c r="I772" s="23" t="s">
        <v>1746</v>
      </c>
      <c r="J772" s="23" t="s">
        <v>1746</v>
      </c>
      <c r="K772" s="23" t="s">
        <v>1746</v>
      </c>
      <c r="L772" s="15">
        <v>3.4</v>
      </c>
      <c r="M772" s="23" t="s">
        <v>1746</v>
      </c>
      <c r="N772" s="23" t="s">
        <v>1746</v>
      </c>
      <c r="O772" s="76" t="s">
        <v>1746</v>
      </c>
      <c r="P772" s="76" t="s">
        <v>1746</v>
      </c>
      <c r="Q772" s="76" t="s">
        <v>1746</v>
      </c>
      <c r="R772" s="15" t="s">
        <v>1746</v>
      </c>
      <c r="S772" s="15">
        <v>3.44</v>
      </c>
      <c r="T772" s="24">
        <v>1.5</v>
      </c>
      <c r="U772" s="22">
        <v>1</v>
      </c>
      <c r="V772" s="24">
        <v>4.0000000000000036E-2</v>
      </c>
      <c r="W772" s="22" t="s">
        <v>1746</v>
      </c>
      <c r="X772" s="24" t="s">
        <v>1746</v>
      </c>
      <c r="Y772" s="15">
        <v>7.5</v>
      </c>
      <c r="Z772" s="76" t="s">
        <v>1746</v>
      </c>
      <c r="AA772" s="134" t="s">
        <v>3335</v>
      </c>
    </row>
    <row r="773" spans="1:27" x14ac:dyDescent="0.25">
      <c r="A773" s="29">
        <v>772</v>
      </c>
      <c r="B773" s="1" t="s">
        <v>1746</v>
      </c>
      <c r="C773" s="1" t="s">
        <v>49</v>
      </c>
      <c r="D773" s="10">
        <v>44471</v>
      </c>
      <c r="E773" s="7">
        <v>0.31944444444444398</v>
      </c>
      <c r="F773" s="7">
        <v>0.73611111111111105</v>
      </c>
      <c r="G773" s="22">
        <v>1200</v>
      </c>
      <c r="H773" s="22" t="s">
        <v>1746</v>
      </c>
      <c r="I773" s="23" t="s">
        <v>1746</v>
      </c>
      <c r="J773" s="23" t="s">
        <v>1746</v>
      </c>
      <c r="K773" s="23" t="s">
        <v>1746</v>
      </c>
      <c r="L773" s="15">
        <v>0</v>
      </c>
      <c r="M773" s="23" t="s">
        <v>1746</v>
      </c>
      <c r="N773" s="23" t="s">
        <v>1746</v>
      </c>
      <c r="O773" s="76" t="s">
        <v>1746</v>
      </c>
      <c r="P773" s="76" t="s">
        <v>1746</v>
      </c>
      <c r="Q773" s="76" t="s">
        <v>1746</v>
      </c>
      <c r="R773" s="15" t="s">
        <v>1746</v>
      </c>
      <c r="S773" s="15">
        <v>4.8</v>
      </c>
      <c r="T773" s="24">
        <v>0.9</v>
      </c>
      <c r="U773" s="22">
        <v>2</v>
      </c>
      <c r="V773" s="24">
        <v>9.6</v>
      </c>
      <c r="W773" s="22" t="s">
        <v>1746</v>
      </c>
      <c r="X773" s="24" t="s">
        <v>1746</v>
      </c>
      <c r="Y773" s="15">
        <v>10</v>
      </c>
      <c r="Z773" s="76" t="s">
        <v>1746</v>
      </c>
      <c r="AA773" s="134" t="s">
        <v>3299</v>
      </c>
    </row>
    <row r="774" spans="1:27" x14ac:dyDescent="0.25">
      <c r="A774" s="29">
        <v>773</v>
      </c>
      <c r="B774" s="1" t="s">
        <v>1746</v>
      </c>
      <c r="C774" s="1" t="s">
        <v>356</v>
      </c>
      <c r="D774" s="10">
        <v>44472</v>
      </c>
      <c r="E774" s="7">
        <v>0.38194444444444398</v>
      </c>
      <c r="F774" s="7">
        <v>0.63194444444444398</v>
      </c>
      <c r="G774" s="22">
        <v>1200</v>
      </c>
      <c r="H774" s="22" t="s">
        <v>1746</v>
      </c>
      <c r="I774" s="23" t="s">
        <v>1746</v>
      </c>
      <c r="J774" s="23" t="s">
        <v>1746</v>
      </c>
      <c r="K774" s="23" t="s">
        <v>1746</v>
      </c>
      <c r="L774" s="15">
        <v>0</v>
      </c>
      <c r="M774" s="23" t="s">
        <v>1746</v>
      </c>
      <c r="N774" s="23" t="s">
        <v>1746</v>
      </c>
      <c r="O774" s="76" t="s">
        <v>1746</v>
      </c>
      <c r="P774" s="76" t="s">
        <v>1746</v>
      </c>
      <c r="Q774" s="76" t="s">
        <v>1746</v>
      </c>
      <c r="R774" s="15" t="s">
        <v>1746</v>
      </c>
      <c r="S774" s="15">
        <v>0.5</v>
      </c>
      <c r="T774" s="24">
        <v>5</v>
      </c>
      <c r="U774" s="22">
        <v>1</v>
      </c>
      <c r="V774" s="24">
        <v>0.5</v>
      </c>
      <c r="W774" s="22" t="s">
        <v>1746</v>
      </c>
      <c r="X774" s="24" t="s">
        <v>1746</v>
      </c>
      <c r="Y774" s="15">
        <v>6</v>
      </c>
      <c r="Z774" s="76" t="s">
        <v>1746</v>
      </c>
      <c r="AA774" s="134" t="s">
        <v>3299</v>
      </c>
    </row>
    <row r="775" spans="1:27" x14ac:dyDescent="0.25">
      <c r="A775" s="29">
        <v>774</v>
      </c>
      <c r="B775" s="1" t="s">
        <v>1746</v>
      </c>
      <c r="C775" s="1" t="s">
        <v>353</v>
      </c>
      <c r="D775" s="10">
        <v>44472</v>
      </c>
      <c r="E775" s="7">
        <v>0.63194444444444398</v>
      </c>
      <c r="F775" s="7">
        <v>0.79861111111111105</v>
      </c>
      <c r="G775" s="22">
        <v>1200</v>
      </c>
      <c r="H775" s="22" t="s">
        <v>1746</v>
      </c>
      <c r="I775" s="23" t="s">
        <v>1746</v>
      </c>
      <c r="J775" s="23" t="s">
        <v>1746</v>
      </c>
      <c r="K775" s="23" t="s">
        <v>1746</v>
      </c>
      <c r="L775" s="15">
        <v>0</v>
      </c>
      <c r="M775" s="23" t="s">
        <v>1746</v>
      </c>
      <c r="N775" s="23" t="s">
        <v>1746</v>
      </c>
      <c r="O775" s="76" t="s">
        <v>1746</v>
      </c>
      <c r="P775" s="76" t="s">
        <v>1746</v>
      </c>
      <c r="Q775" s="76" t="s">
        <v>1746</v>
      </c>
      <c r="R775" s="15" t="s">
        <v>1746</v>
      </c>
      <c r="S775" s="15">
        <v>0.2</v>
      </c>
      <c r="T775" s="24">
        <v>2</v>
      </c>
      <c r="U775" s="22">
        <v>1</v>
      </c>
      <c r="V775" s="24">
        <v>0.2</v>
      </c>
      <c r="W775" s="22" t="s">
        <v>1746</v>
      </c>
      <c r="X775" s="24" t="s">
        <v>1746</v>
      </c>
      <c r="Y775" s="15">
        <v>4</v>
      </c>
      <c r="Z775" s="76" t="s">
        <v>1746</v>
      </c>
      <c r="AA775" s="134" t="s">
        <v>3299</v>
      </c>
    </row>
    <row r="776" spans="1:27" x14ac:dyDescent="0.25">
      <c r="A776" s="29">
        <v>775</v>
      </c>
      <c r="B776" s="1" t="s">
        <v>1746</v>
      </c>
      <c r="C776" s="1" t="s">
        <v>353</v>
      </c>
      <c r="D776" s="10">
        <v>44473</v>
      </c>
      <c r="E776" s="7">
        <v>0.33333333333333298</v>
      </c>
      <c r="F776" s="7">
        <v>0.83333333333333304</v>
      </c>
      <c r="G776" s="22">
        <v>1200</v>
      </c>
      <c r="H776" s="22" t="s">
        <v>1746</v>
      </c>
      <c r="I776" s="23" t="s">
        <v>1746</v>
      </c>
      <c r="J776" s="23" t="s">
        <v>1746</v>
      </c>
      <c r="K776" s="23" t="s">
        <v>1746</v>
      </c>
      <c r="L776" s="15">
        <v>0</v>
      </c>
      <c r="M776" s="23" t="s">
        <v>1746</v>
      </c>
      <c r="N776" s="23" t="s">
        <v>1746</v>
      </c>
      <c r="O776" s="76" t="s">
        <v>1746</v>
      </c>
      <c r="P776" s="76" t="s">
        <v>1746</v>
      </c>
      <c r="Q776" s="76" t="s">
        <v>1746</v>
      </c>
      <c r="R776" s="15" t="s">
        <v>1746</v>
      </c>
      <c r="S776" s="15">
        <v>0.6</v>
      </c>
      <c r="T776" s="24">
        <v>67</v>
      </c>
      <c r="U776" s="22">
        <v>1</v>
      </c>
      <c r="V776" s="24">
        <v>0.6</v>
      </c>
      <c r="W776" s="22" t="s">
        <v>1746</v>
      </c>
      <c r="X776" s="24" t="s">
        <v>1746</v>
      </c>
      <c r="Y776" s="15">
        <v>12</v>
      </c>
      <c r="Z776" s="76" t="s">
        <v>1746</v>
      </c>
      <c r="AA776" s="134" t="s">
        <v>3299</v>
      </c>
    </row>
    <row r="777" spans="1:27" x14ac:dyDescent="0.25">
      <c r="A777" s="29">
        <v>776</v>
      </c>
      <c r="B777" s="1" t="s">
        <v>1746</v>
      </c>
      <c r="C777" s="1" t="s">
        <v>49</v>
      </c>
      <c r="D777" s="10">
        <v>44474</v>
      </c>
      <c r="E777" s="7">
        <v>0.31944444444444398</v>
      </c>
      <c r="F777" s="7">
        <v>0.73611111111111105</v>
      </c>
      <c r="G777" s="22">
        <v>1200</v>
      </c>
      <c r="H777" s="22" t="s">
        <v>1746</v>
      </c>
      <c r="I777" s="23" t="s">
        <v>1746</v>
      </c>
      <c r="J777" s="23" t="s">
        <v>1746</v>
      </c>
      <c r="K777" s="23" t="s">
        <v>1746</v>
      </c>
      <c r="L777" s="15">
        <v>0</v>
      </c>
      <c r="M777" s="23" t="s">
        <v>1746</v>
      </c>
      <c r="N777" s="23" t="s">
        <v>1746</v>
      </c>
      <c r="O777" s="76" t="s">
        <v>1746</v>
      </c>
      <c r="P777" s="76" t="s">
        <v>1746</v>
      </c>
      <c r="Q777" s="76" t="s">
        <v>1746</v>
      </c>
      <c r="R777" s="15" t="s">
        <v>1746</v>
      </c>
      <c r="S777" s="15">
        <v>1</v>
      </c>
      <c r="T777" s="24">
        <v>5.3</v>
      </c>
      <c r="U777" s="22">
        <v>1</v>
      </c>
      <c r="V777" s="24">
        <v>1</v>
      </c>
      <c r="W777" s="22" t="s">
        <v>1746</v>
      </c>
      <c r="X777" s="24" t="s">
        <v>1746</v>
      </c>
      <c r="Y777" s="15">
        <v>10</v>
      </c>
      <c r="Z777" s="76" t="s">
        <v>1746</v>
      </c>
      <c r="AA777" s="134" t="s">
        <v>3299</v>
      </c>
    </row>
    <row r="778" spans="1:27" x14ac:dyDescent="0.25">
      <c r="A778" s="29">
        <v>777</v>
      </c>
      <c r="B778" s="1" t="s">
        <v>1746</v>
      </c>
      <c r="C778" s="1" t="s">
        <v>2155</v>
      </c>
      <c r="D778" s="10">
        <v>44475</v>
      </c>
      <c r="E778" s="7">
        <v>0.4375</v>
      </c>
      <c r="F778" s="7">
        <v>0.75</v>
      </c>
      <c r="G778" s="22">
        <v>1200</v>
      </c>
      <c r="H778" s="22" t="s">
        <v>1746</v>
      </c>
      <c r="I778" s="23" t="s">
        <v>1746</v>
      </c>
      <c r="J778" s="23" t="s">
        <v>1746</v>
      </c>
      <c r="K778" s="23" t="s">
        <v>1746</v>
      </c>
      <c r="L778" s="15">
        <v>0</v>
      </c>
      <c r="M778" s="23" t="s">
        <v>1746</v>
      </c>
      <c r="N778" s="23" t="s">
        <v>1746</v>
      </c>
      <c r="O778" s="76" t="s">
        <v>1746</v>
      </c>
      <c r="P778" s="76" t="s">
        <v>1746</v>
      </c>
      <c r="Q778" s="76" t="s">
        <v>1746</v>
      </c>
      <c r="R778" s="15" t="s">
        <v>1746</v>
      </c>
      <c r="S778" s="15">
        <v>0.5</v>
      </c>
      <c r="T778" s="24">
        <v>0.1</v>
      </c>
      <c r="U778" s="22">
        <v>1</v>
      </c>
      <c r="V778" s="24">
        <v>0.5</v>
      </c>
      <c r="W778" s="22" t="s">
        <v>1746</v>
      </c>
      <c r="X778" s="24" t="s">
        <v>1746</v>
      </c>
      <c r="Y778" s="15">
        <v>7.5</v>
      </c>
      <c r="Z778" s="76" t="s">
        <v>1746</v>
      </c>
      <c r="AA778" s="134" t="s">
        <v>3299</v>
      </c>
    </row>
    <row r="779" spans="1:27" x14ac:dyDescent="0.25">
      <c r="A779" s="29">
        <v>778</v>
      </c>
      <c r="B779" s="1" t="s">
        <v>1746</v>
      </c>
      <c r="C779" s="1" t="s">
        <v>353</v>
      </c>
      <c r="D779" s="10">
        <v>44475</v>
      </c>
      <c r="E779" s="7">
        <v>0.38888888888888901</v>
      </c>
      <c r="F779" s="7">
        <v>0.76388888888888895</v>
      </c>
      <c r="G779" s="22">
        <v>1200</v>
      </c>
      <c r="H779" s="22" t="s">
        <v>1746</v>
      </c>
      <c r="I779" s="23" t="s">
        <v>1746</v>
      </c>
      <c r="J779" s="23" t="s">
        <v>1746</v>
      </c>
      <c r="K779" s="23" t="s">
        <v>1746</v>
      </c>
      <c r="L779" s="15">
        <v>0</v>
      </c>
      <c r="M779" s="23" t="s">
        <v>1746</v>
      </c>
      <c r="N779" s="23" t="s">
        <v>1746</v>
      </c>
      <c r="O779" s="76" t="s">
        <v>1746</v>
      </c>
      <c r="P779" s="76" t="s">
        <v>1746</v>
      </c>
      <c r="Q779" s="76" t="s">
        <v>1746</v>
      </c>
      <c r="R779" s="15" t="s">
        <v>1746</v>
      </c>
      <c r="S779" s="15">
        <v>0.8</v>
      </c>
      <c r="T779" s="24">
        <v>16</v>
      </c>
      <c r="U779" s="22">
        <v>1</v>
      </c>
      <c r="V779" s="24">
        <v>0.8</v>
      </c>
      <c r="W779" s="22" t="s">
        <v>1746</v>
      </c>
      <c r="X779" s="24" t="s">
        <v>1746</v>
      </c>
      <c r="Y779" s="15">
        <v>9</v>
      </c>
      <c r="Z779" s="76" t="s">
        <v>1746</v>
      </c>
      <c r="AA779" s="134" t="s">
        <v>3299</v>
      </c>
    </row>
    <row r="780" spans="1:27" x14ac:dyDescent="0.25">
      <c r="A780" s="29">
        <v>779</v>
      </c>
      <c r="B780" s="1" t="s">
        <v>1746</v>
      </c>
      <c r="C780" s="1" t="s">
        <v>2521</v>
      </c>
      <c r="D780" s="10">
        <v>44475</v>
      </c>
      <c r="E780" s="7">
        <v>0.33333333333333298</v>
      </c>
      <c r="F780" s="7">
        <v>0.4375</v>
      </c>
      <c r="G780" s="22">
        <v>1200</v>
      </c>
      <c r="H780" s="22" t="s">
        <v>1746</v>
      </c>
      <c r="I780" s="23" t="s">
        <v>1746</v>
      </c>
      <c r="J780" s="23" t="s">
        <v>1746</v>
      </c>
      <c r="K780" s="23" t="s">
        <v>1746</v>
      </c>
      <c r="L780" s="15" t="s">
        <v>1746</v>
      </c>
      <c r="M780" s="23" t="s">
        <v>1746</v>
      </c>
      <c r="N780" s="23" t="s">
        <v>1746</v>
      </c>
      <c r="O780" s="76" t="s">
        <v>1746</v>
      </c>
      <c r="P780" s="76" t="s">
        <v>1746</v>
      </c>
      <c r="Q780" s="76" t="s">
        <v>1746</v>
      </c>
      <c r="R780" s="15" t="s">
        <v>1746</v>
      </c>
      <c r="S780" s="15" t="s">
        <v>1746</v>
      </c>
      <c r="T780" s="24" t="s">
        <v>1746</v>
      </c>
      <c r="U780" s="22">
        <v>0</v>
      </c>
      <c r="V780" s="24">
        <v>0</v>
      </c>
      <c r="W780" s="22" t="s">
        <v>1746</v>
      </c>
      <c r="X780" s="24" t="s">
        <v>1746</v>
      </c>
      <c r="Y780" s="15">
        <v>2.5</v>
      </c>
      <c r="Z780" s="76" t="s">
        <v>1746</v>
      </c>
      <c r="AA780" s="134" t="s">
        <v>3343</v>
      </c>
    </row>
    <row r="781" spans="1:27" x14ac:dyDescent="0.25">
      <c r="A781" s="29">
        <v>780</v>
      </c>
      <c r="B781" s="1" t="s">
        <v>1746</v>
      </c>
      <c r="C781" s="1" t="s">
        <v>2521</v>
      </c>
      <c r="D781" s="10">
        <v>44476</v>
      </c>
      <c r="E781" s="7">
        <v>0.33333333333333298</v>
      </c>
      <c r="F781" s="7">
        <v>0.60416666666666696</v>
      </c>
      <c r="G781" s="22">
        <v>1200</v>
      </c>
      <c r="H781" s="22" t="s">
        <v>1746</v>
      </c>
      <c r="I781" s="23" t="s">
        <v>1746</v>
      </c>
      <c r="J781" s="23" t="s">
        <v>1746</v>
      </c>
      <c r="K781" s="23" t="s">
        <v>1746</v>
      </c>
      <c r="L781" s="15">
        <v>3.4</v>
      </c>
      <c r="M781" s="23" t="s">
        <v>1746</v>
      </c>
      <c r="N781" s="23" t="s">
        <v>1746</v>
      </c>
      <c r="O781" s="76" t="s">
        <v>1746</v>
      </c>
      <c r="P781" s="76" t="s">
        <v>1746</v>
      </c>
      <c r="Q781" s="76" t="s">
        <v>1746</v>
      </c>
      <c r="R781" s="15" t="s">
        <v>1746</v>
      </c>
      <c r="S781" s="15">
        <v>4.5</v>
      </c>
      <c r="T781" s="24">
        <v>1.5</v>
      </c>
      <c r="U781" s="22">
        <v>1</v>
      </c>
      <c r="V781" s="24">
        <v>1.1000000000000001</v>
      </c>
      <c r="W781" s="22" t="s">
        <v>1746</v>
      </c>
      <c r="X781" s="24" t="s">
        <v>1746</v>
      </c>
      <c r="Y781" s="15">
        <v>6.5</v>
      </c>
      <c r="Z781" s="76" t="s">
        <v>1746</v>
      </c>
      <c r="AA781" s="134" t="s">
        <v>3299</v>
      </c>
    </row>
    <row r="782" spans="1:27" x14ac:dyDescent="0.25">
      <c r="A782" s="29">
        <v>781</v>
      </c>
      <c r="B782" s="1" t="s">
        <v>1746</v>
      </c>
      <c r="C782" s="1" t="s">
        <v>2913</v>
      </c>
      <c r="D782" s="10">
        <v>44476</v>
      </c>
      <c r="E782" s="7">
        <v>0.40972222222222199</v>
      </c>
      <c r="F782" s="7">
        <v>0.78472222222222199</v>
      </c>
      <c r="G782" s="22">
        <v>1200</v>
      </c>
      <c r="H782" s="22" t="s">
        <v>1746</v>
      </c>
      <c r="I782" s="23" t="s">
        <v>1746</v>
      </c>
      <c r="J782" s="23" t="s">
        <v>1746</v>
      </c>
      <c r="K782" s="23" t="s">
        <v>1746</v>
      </c>
      <c r="L782" s="15">
        <v>0</v>
      </c>
      <c r="M782" s="23" t="s">
        <v>1746</v>
      </c>
      <c r="N782" s="23" t="s">
        <v>1746</v>
      </c>
      <c r="O782" s="76" t="s">
        <v>1746</v>
      </c>
      <c r="P782" s="76" t="s">
        <v>1746</v>
      </c>
      <c r="Q782" s="76" t="s">
        <v>1746</v>
      </c>
      <c r="R782" s="15" t="s">
        <v>1746</v>
      </c>
      <c r="S782" s="15">
        <v>2.7</v>
      </c>
      <c r="T782" s="24">
        <v>2</v>
      </c>
      <c r="U782" s="22">
        <v>1</v>
      </c>
      <c r="V782" s="24">
        <v>2.7</v>
      </c>
      <c r="W782" s="22" t="s">
        <v>1746</v>
      </c>
      <c r="X782" s="24" t="s">
        <v>1746</v>
      </c>
      <c r="Y782" s="15">
        <v>9</v>
      </c>
      <c r="Z782" s="76" t="s">
        <v>1746</v>
      </c>
      <c r="AA782" s="134" t="s">
        <v>3299</v>
      </c>
    </row>
    <row r="783" spans="1:27" x14ac:dyDescent="0.25">
      <c r="A783" s="29">
        <v>782</v>
      </c>
      <c r="B783" s="1" t="s">
        <v>1746</v>
      </c>
      <c r="C783" s="1" t="s">
        <v>2498</v>
      </c>
      <c r="D783" s="10">
        <v>44476</v>
      </c>
      <c r="E783" s="7">
        <v>0.60416666666666696</v>
      </c>
      <c r="F783" s="7">
        <v>0.83333333333333304</v>
      </c>
      <c r="G783" s="22">
        <v>1200</v>
      </c>
      <c r="H783" s="22" t="s">
        <v>1746</v>
      </c>
      <c r="I783" s="23" t="s">
        <v>1746</v>
      </c>
      <c r="J783" s="23" t="s">
        <v>1746</v>
      </c>
      <c r="K783" s="23" t="s">
        <v>1746</v>
      </c>
      <c r="L783" s="15" t="s">
        <v>1746</v>
      </c>
      <c r="M783" s="23" t="s">
        <v>1746</v>
      </c>
      <c r="N783" s="23" t="s">
        <v>1746</v>
      </c>
      <c r="O783" s="76" t="s">
        <v>1746</v>
      </c>
      <c r="P783" s="76" t="s">
        <v>1746</v>
      </c>
      <c r="Q783" s="76" t="s">
        <v>1746</v>
      </c>
      <c r="R783" s="15" t="s">
        <v>1746</v>
      </c>
      <c r="S783" s="15" t="s">
        <v>1746</v>
      </c>
      <c r="T783" s="24" t="s">
        <v>1746</v>
      </c>
      <c r="U783" s="22">
        <v>0</v>
      </c>
      <c r="V783" s="24">
        <v>0</v>
      </c>
      <c r="W783" s="22" t="s">
        <v>1746</v>
      </c>
      <c r="X783" s="24" t="s">
        <v>1746</v>
      </c>
      <c r="Y783" s="15">
        <v>5.5</v>
      </c>
      <c r="Z783" s="76" t="s">
        <v>1746</v>
      </c>
      <c r="AA783" s="134" t="s">
        <v>3343</v>
      </c>
    </row>
    <row r="784" spans="1:27" x14ac:dyDescent="0.25">
      <c r="A784" s="29">
        <v>783</v>
      </c>
      <c r="B784" s="1" t="s">
        <v>1746</v>
      </c>
      <c r="C784" s="1" t="s">
        <v>2155</v>
      </c>
      <c r="D784" s="10">
        <v>44477</v>
      </c>
      <c r="E784" s="7">
        <v>0.39583333333333298</v>
      </c>
      <c r="F784" s="7">
        <v>0.64583333333333304</v>
      </c>
      <c r="G784" s="22">
        <v>1200</v>
      </c>
      <c r="H784" s="22" t="s">
        <v>1746</v>
      </c>
      <c r="I784" s="23" t="s">
        <v>1746</v>
      </c>
      <c r="J784" s="23" t="s">
        <v>1746</v>
      </c>
      <c r="K784" s="23" t="s">
        <v>1746</v>
      </c>
      <c r="L784" s="15">
        <v>0</v>
      </c>
      <c r="M784" s="23" t="s">
        <v>1746</v>
      </c>
      <c r="N784" s="23" t="s">
        <v>1746</v>
      </c>
      <c r="O784" s="76" t="s">
        <v>1746</v>
      </c>
      <c r="P784" s="76" t="s">
        <v>1746</v>
      </c>
      <c r="Q784" s="76" t="s">
        <v>1746</v>
      </c>
      <c r="R784" s="15" t="s">
        <v>1746</v>
      </c>
      <c r="S784" s="15">
        <v>0.5</v>
      </c>
      <c r="T784" s="24">
        <v>0.7</v>
      </c>
      <c r="U784" s="22">
        <v>1</v>
      </c>
      <c r="V784" s="24">
        <v>0.5</v>
      </c>
      <c r="W784" s="22" t="s">
        <v>1746</v>
      </c>
      <c r="X784" s="24" t="s">
        <v>1746</v>
      </c>
      <c r="Y784" s="15">
        <v>6</v>
      </c>
      <c r="Z784" s="76" t="s">
        <v>1746</v>
      </c>
      <c r="AA784" s="134" t="s">
        <v>3299</v>
      </c>
    </row>
    <row r="785" spans="1:27" x14ac:dyDescent="0.25">
      <c r="A785" s="29">
        <v>784</v>
      </c>
      <c r="B785" s="1" t="s">
        <v>1746</v>
      </c>
      <c r="C785" s="1" t="s">
        <v>353</v>
      </c>
      <c r="D785" s="10">
        <v>44477</v>
      </c>
      <c r="E785" s="7">
        <v>0.32638888888888901</v>
      </c>
      <c r="F785" s="7">
        <v>0.82638888888888895</v>
      </c>
      <c r="G785" s="22">
        <v>1200</v>
      </c>
      <c r="H785" s="22" t="s">
        <v>1746</v>
      </c>
      <c r="I785" s="23" t="s">
        <v>1746</v>
      </c>
      <c r="J785" s="23" t="s">
        <v>1746</v>
      </c>
      <c r="K785" s="23" t="s">
        <v>1746</v>
      </c>
      <c r="L785" s="15">
        <v>0</v>
      </c>
      <c r="M785" s="23" t="s">
        <v>1746</v>
      </c>
      <c r="N785" s="23" t="s">
        <v>1746</v>
      </c>
      <c r="O785" s="76" t="s">
        <v>1746</v>
      </c>
      <c r="P785" s="76" t="s">
        <v>1746</v>
      </c>
      <c r="Q785" s="76" t="s">
        <v>1746</v>
      </c>
      <c r="R785" s="15" t="s">
        <v>1746</v>
      </c>
      <c r="S785" s="15">
        <v>0.9</v>
      </c>
      <c r="T785" s="24">
        <v>50</v>
      </c>
      <c r="U785" s="22">
        <v>1</v>
      </c>
      <c r="V785" s="24">
        <v>0.9</v>
      </c>
      <c r="W785" s="22" t="s">
        <v>1746</v>
      </c>
      <c r="X785" s="24" t="s">
        <v>1746</v>
      </c>
      <c r="Y785" s="15">
        <v>12</v>
      </c>
      <c r="Z785" s="76" t="s">
        <v>1746</v>
      </c>
      <c r="AA785" s="134" t="s">
        <v>3299</v>
      </c>
    </row>
    <row r="786" spans="1:27" x14ac:dyDescent="0.25">
      <c r="A786" s="29">
        <v>785</v>
      </c>
      <c r="B786" s="1" t="s">
        <v>1746</v>
      </c>
      <c r="C786" s="1" t="s">
        <v>356</v>
      </c>
      <c r="D786" s="10">
        <v>44478</v>
      </c>
      <c r="E786" s="7">
        <v>0.34375</v>
      </c>
      <c r="F786" s="7">
        <v>0.71875</v>
      </c>
      <c r="G786" s="22">
        <v>1200</v>
      </c>
      <c r="H786" s="22" t="s">
        <v>1746</v>
      </c>
      <c r="I786" s="23" t="s">
        <v>1746</v>
      </c>
      <c r="J786" s="23" t="s">
        <v>1746</v>
      </c>
      <c r="K786" s="23" t="s">
        <v>1746</v>
      </c>
      <c r="L786" s="15">
        <v>0</v>
      </c>
      <c r="M786" s="23" t="s">
        <v>1746</v>
      </c>
      <c r="N786" s="23" t="s">
        <v>1746</v>
      </c>
      <c r="O786" s="76" t="s">
        <v>1746</v>
      </c>
      <c r="P786" s="76" t="s">
        <v>1746</v>
      </c>
      <c r="Q786" s="76" t="s">
        <v>1746</v>
      </c>
      <c r="R786" s="15" t="s">
        <v>1746</v>
      </c>
      <c r="S786" s="15">
        <v>3.2</v>
      </c>
      <c r="T786" s="24">
        <v>15</v>
      </c>
      <c r="U786" s="22">
        <v>1</v>
      </c>
      <c r="V786" s="24">
        <v>3.2</v>
      </c>
      <c r="W786" s="22" t="s">
        <v>1746</v>
      </c>
      <c r="X786" s="24" t="s">
        <v>1746</v>
      </c>
      <c r="Y786" s="15">
        <v>9</v>
      </c>
      <c r="Z786" s="76" t="s">
        <v>1746</v>
      </c>
      <c r="AA786" s="134" t="s">
        <v>3299</v>
      </c>
    </row>
    <row r="787" spans="1:27" x14ac:dyDescent="0.25">
      <c r="A787" s="29">
        <v>786</v>
      </c>
      <c r="B787" s="1" t="s">
        <v>1746</v>
      </c>
      <c r="C787" s="1" t="s">
        <v>2495</v>
      </c>
      <c r="D787" s="10">
        <v>44478</v>
      </c>
      <c r="E787" s="7">
        <v>0.5</v>
      </c>
      <c r="F787" s="7">
        <v>0.83333333333333304</v>
      </c>
      <c r="G787" s="22">
        <v>1200</v>
      </c>
      <c r="H787" s="22" t="s">
        <v>1746</v>
      </c>
      <c r="I787" s="23" t="s">
        <v>1746</v>
      </c>
      <c r="J787" s="23" t="s">
        <v>1746</v>
      </c>
      <c r="K787" s="23" t="s">
        <v>1746</v>
      </c>
      <c r="L787" s="15">
        <v>0</v>
      </c>
      <c r="M787" s="23" t="s">
        <v>1746</v>
      </c>
      <c r="N787" s="23" t="s">
        <v>1746</v>
      </c>
      <c r="O787" s="76" t="s">
        <v>1746</v>
      </c>
      <c r="P787" s="76" t="s">
        <v>1746</v>
      </c>
      <c r="Q787" s="76" t="s">
        <v>1746</v>
      </c>
      <c r="R787" s="15" t="s">
        <v>1746</v>
      </c>
      <c r="S787" s="15">
        <v>5.2</v>
      </c>
      <c r="T787" s="24">
        <v>15</v>
      </c>
      <c r="U787" s="22">
        <v>1</v>
      </c>
      <c r="V787" s="24">
        <v>5.2</v>
      </c>
      <c r="W787" s="22" t="s">
        <v>1746</v>
      </c>
      <c r="X787" s="24" t="s">
        <v>1746</v>
      </c>
      <c r="Y787" s="15">
        <v>8</v>
      </c>
      <c r="Z787" s="76" t="s">
        <v>1746</v>
      </c>
      <c r="AA787" s="134" t="s">
        <v>3342</v>
      </c>
    </row>
    <row r="788" spans="1:27" x14ac:dyDescent="0.25">
      <c r="A788" s="29">
        <v>787</v>
      </c>
      <c r="B788" s="1" t="s">
        <v>1746</v>
      </c>
      <c r="C788" s="1" t="s">
        <v>2990</v>
      </c>
      <c r="D788" s="10">
        <v>44478</v>
      </c>
      <c r="E788" s="7">
        <v>0.71875</v>
      </c>
      <c r="F788" s="7">
        <v>0.84375</v>
      </c>
      <c r="G788" s="22">
        <v>1200</v>
      </c>
      <c r="H788" s="22" t="s">
        <v>1746</v>
      </c>
      <c r="I788" s="23" t="s">
        <v>1746</v>
      </c>
      <c r="J788" s="23" t="s">
        <v>1746</v>
      </c>
      <c r="K788" s="23" t="s">
        <v>1746</v>
      </c>
      <c r="L788" s="15">
        <v>2.7</v>
      </c>
      <c r="M788" s="23" t="s">
        <v>1746</v>
      </c>
      <c r="N788" s="23" t="s">
        <v>1746</v>
      </c>
      <c r="O788" s="76" t="s">
        <v>1746</v>
      </c>
      <c r="P788" s="76" t="s">
        <v>1746</v>
      </c>
      <c r="Q788" s="76" t="s">
        <v>1746</v>
      </c>
      <c r="R788" s="15" t="s">
        <v>1746</v>
      </c>
      <c r="S788" s="15">
        <v>3</v>
      </c>
      <c r="T788" s="24">
        <v>6</v>
      </c>
      <c r="U788" s="22">
        <v>0.5</v>
      </c>
      <c r="V788" s="24">
        <v>0.14999999999999991</v>
      </c>
      <c r="W788" s="22" t="s">
        <v>1746</v>
      </c>
      <c r="X788" s="24" t="s">
        <v>1746</v>
      </c>
      <c r="Y788" s="15">
        <v>3</v>
      </c>
      <c r="Z788" s="76" t="s">
        <v>1746</v>
      </c>
      <c r="AA788" s="134" t="s">
        <v>3299</v>
      </c>
    </row>
    <row r="789" spans="1:27" x14ac:dyDescent="0.25">
      <c r="A789" s="29">
        <v>788</v>
      </c>
      <c r="B789" s="1" t="s">
        <v>1746</v>
      </c>
      <c r="C789" s="1" t="s">
        <v>2155</v>
      </c>
      <c r="D789" s="10">
        <v>44479</v>
      </c>
      <c r="E789" s="7">
        <v>0.32638888888888901</v>
      </c>
      <c r="F789" s="7">
        <v>0.86805555555555602</v>
      </c>
      <c r="G789" s="22">
        <v>1200</v>
      </c>
      <c r="H789" s="22" t="s">
        <v>1746</v>
      </c>
      <c r="I789" s="23" t="s">
        <v>1746</v>
      </c>
      <c r="J789" s="23" t="s">
        <v>1746</v>
      </c>
      <c r="K789" s="23" t="s">
        <v>1746</v>
      </c>
      <c r="L789" s="15">
        <v>0</v>
      </c>
      <c r="M789" s="23" t="s">
        <v>1746</v>
      </c>
      <c r="N789" s="23" t="s">
        <v>1746</v>
      </c>
      <c r="O789" s="76" t="s">
        <v>1746</v>
      </c>
      <c r="P789" s="76" t="s">
        <v>1746</v>
      </c>
      <c r="Q789" s="76" t="s">
        <v>1746</v>
      </c>
      <c r="R789" s="15" t="s">
        <v>1746</v>
      </c>
      <c r="S789" s="15">
        <v>1.4</v>
      </c>
      <c r="T789" s="24">
        <v>36</v>
      </c>
      <c r="U789" s="22">
        <v>1</v>
      </c>
      <c r="V789" s="24">
        <v>1.4</v>
      </c>
      <c r="W789" s="22" t="s">
        <v>1746</v>
      </c>
      <c r="X789" s="24" t="s">
        <v>1746</v>
      </c>
      <c r="Y789" s="15">
        <v>13</v>
      </c>
      <c r="Z789" s="76" t="s">
        <v>1746</v>
      </c>
      <c r="AA789" s="134" t="s">
        <v>3341</v>
      </c>
    </row>
    <row r="790" spans="1:27" x14ac:dyDescent="0.25">
      <c r="A790" s="29">
        <v>789</v>
      </c>
      <c r="B790" s="1" t="s">
        <v>1746</v>
      </c>
      <c r="C790" s="1" t="s">
        <v>353</v>
      </c>
      <c r="D790" s="10">
        <v>44479</v>
      </c>
      <c r="E790" s="7">
        <v>0.59027777777777801</v>
      </c>
      <c r="F790" s="7">
        <v>0.84027777777777801</v>
      </c>
      <c r="G790" s="22">
        <v>1200</v>
      </c>
      <c r="H790" s="22" t="s">
        <v>1746</v>
      </c>
      <c r="I790" s="23" t="s">
        <v>1746</v>
      </c>
      <c r="J790" s="23" t="s">
        <v>1746</v>
      </c>
      <c r="K790" s="23" t="s">
        <v>1746</v>
      </c>
      <c r="L790" s="15">
        <v>0</v>
      </c>
      <c r="M790" s="23" t="s">
        <v>1746</v>
      </c>
      <c r="N790" s="23" t="s">
        <v>1746</v>
      </c>
      <c r="O790" s="76" t="s">
        <v>1746</v>
      </c>
      <c r="P790" s="76" t="s">
        <v>1746</v>
      </c>
      <c r="Q790" s="76" t="s">
        <v>1746</v>
      </c>
      <c r="R790" s="15" t="s">
        <v>1746</v>
      </c>
      <c r="S790" s="15">
        <v>2.1</v>
      </c>
      <c r="T790" s="24">
        <v>2</v>
      </c>
      <c r="U790" s="22">
        <v>0.5</v>
      </c>
      <c r="V790" s="24">
        <v>1.05</v>
      </c>
      <c r="W790" s="22" t="s">
        <v>1746</v>
      </c>
      <c r="X790" s="24" t="s">
        <v>1746</v>
      </c>
      <c r="Y790" s="15">
        <v>6</v>
      </c>
      <c r="Z790" s="76" t="s">
        <v>1746</v>
      </c>
      <c r="AA790" s="134" t="s">
        <v>3299</v>
      </c>
    </row>
    <row r="791" spans="1:27" x14ac:dyDescent="0.25">
      <c r="A791" s="29">
        <v>790</v>
      </c>
      <c r="B791" s="1" t="s">
        <v>1746</v>
      </c>
      <c r="C791" s="1" t="s">
        <v>1909</v>
      </c>
      <c r="D791" s="10">
        <v>44479</v>
      </c>
      <c r="E791" s="7">
        <v>0.61111111111111105</v>
      </c>
      <c r="F791" s="7">
        <v>0.69444444444444398</v>
      </c>
      <c r="G791" s="22">
        <v>1200</v>
      </c>
      <c r="H791" s="22" t="s">
        <v>1746</v>
      </c>
      <c r="I791" s="23" t="s">
        <v>1746</v>
      </c>
      <c r="J791" s="23" t="s">
        <v>1746</v>
      </c>
      <c r="K791" s="23" t="s">
        <v>1746</v>
      </c>
      <c r="L791" s="15">
        <v>2.8</v>
      </c>
      <c r="M791" s="23" t="s">
        <v>1746</v>
      </c>
      <c r="N791" s="23" t="s">
        <v>1746</v>
      </c>
      <c r="O791" s="76" t="s">
        <v>1746</v>
      </c>
      <c r="P791" s="76" t="s">
        <v>1746</v>
      </c>
      <c r="Q791" s="76" t="s">
        <v>1746</v>
      </c>
      <c r="R791" s="15" t="s">
        <v>1746</v>
      </c>
      <c r="S791" s="15">
        <v>4.4000000000000004</v>
      </c>
      <c r="T791" s="24">
        <v>0.8</v>
      </c>
      <c r="U791" s="22">
        <v>0.5</v>
      </c>
      <c r="V791" s="24">
        <v>0.80000000000000027</v>
      </c>
      <c r="W791" s="22" t="s">
        <v>1746</v>
      </c>
      <c r="X791" s="24" t="s">
        <v>1746</v>
      </c>
      <c r="Y791" s="15">
        <v>2</v>
      </c>
      <c r="Z791" s="76" t="s">
        <v>1746</v>
      </c>
      <c r="AA791" s="134" t="s">
        <v>3335</v>
      </c>
    </row>
    <row r="792" spans="1:27" x14ac:dyDescent="0.25">
      <c r="A792" s="29">
        <v>791</v>
      </c>
      <c r="B792" s="1" t="s">
        <v>1746</v>
      </c>
      <c r="C792" s="1" t="s">
        <v>1849</v>
      </c>
      <c r="D792" s="10">
        <v>44479</v>
      </c>
      <c r="E792" s="7">
        <v>0.31944444444444398</v>
      </c>
      <c r="F792" s="7">
        <v>0.61111111111111105</v>
      </c>
      <c r="G792" s="22">
        <v>1200</v>
      </c>
      <c r="H792" s="22" t="s">
        <v>1746</v>
      </c>
      <c r="I792" s="23" t="s">
        <v>1746</v>
      </c>
      <c r="J792" s="23" t="s">
        <v>1746</v>
      </c>
      <c r="K792" s="23" t="s">
        <v>1746</v>
      </c>
      <c r="L792" s="15">
        <v>0</v>
      </c>
      <c r="M792" s="23" t="s">
        <v>1746</v>
      </c>
      <c r="N792" s="23" t="s">
        <v>1746</v>
      </c>
      <c r="O792" s="76" t="s">
        <v>1746</v>
      </c>
      <c r="P792" s="76" t="s">
        <v>1746</v>
      </c>
      <c r="Q792" s="76" t="s">
        <v>1746</v>
      </c>
      <c r="R792" s="15" t="s">
        <v>1746</v>
      </c>
      <c r="S792" s="15">
        <v>4.5999999999999996</v>
      </c>
      <c r="T792" s="24">
        <v>15</v>
      </c>
      <c r="U792" s="22">
        <v>0.5</v>
      </c>
      <c r="V792" s="24">
        <v>2.2999999999999998</v>
      </c>
      <c r="W792" s="22" t="s">
        <v>1746</v>
      </c>
      <c r="X792" s="24" t="s">
        <v>1746</v>
      </c>
      <c r="Y792" s="15">
        <v>7</v>
      </c>
      <c r="Z792" s="76" t="s">
        <v>1746</v>
      </c>
      <c r="AA792" s="134" t="s">
        <v>3299</v>
      </c>
    </row>
    <row r="793" spans="1:27" x14ac:dyDescent="0.25">
      <c r="A793" s="29">
        <v>792</v>
      </c>
      <c r="B793" s="1" t="s">
        <v>1746</v>
      </c>
      <c r="C793" s="1" t="s">
        <v>356</v>
      </c>
      <c r="D793" s="10">
        <v>44479</v>
      </c>
      <c r="E793" s="7">
        <v>0.46527777777777801</v>
      </c>
      <c r="F793" s="7">
        <v>0.59027777777777801</v>
      </c>
      <c r="G793" s="22">
        <v>1200</v>
      </c>
      <c r="H793" s="22" t="s">
        <v>1746</v>
      </c>
      <c r="I793" s="23" t="s">
        <v>1746</v>
      </c>
      <c r="J793" s="23" t="s">
        <v>1746</v>
      </c>
      <c r="K793" s="23" t="s">
        <v>1746</v>
      </c>
      <c r="L793" s="15">
        <v>0</v>
      </c>
      <c r="M793" s="23" t="s">
        <v>1746</v>
      </c>
      <c r="N793" s="23" t="s">
        <v>1746</v>
      </c>
      <c r="O793" s="76" t="s">
        <v>1746</v>
      </c>
      <c r="P793" s="76" t="s">
        <v>1746</v>
      </c>
      <c r="Q793" s="76" t="s">
        <v>1746</v>
      </c>
      <c r="R793" s="15" t="s">
        <v>1746</v>
      </c>
      <c r="S793" s="15">
        <v>2.8</v>
      </c>
      <c r="T793" s="24">
        <v>27</v>
      </c>
      <c r="U793" s="22">
        <v>1</v>
      </c>
      <c r="V793" s="24">
        <v>2.8</v>
      </c>
      <c r="W793" s="22" t="s">
        <v>1746</v>
      </c>
      <c r="X793" s="24" t="s">
        <v>1746</v>
      </c>
      <c r="Y793" s="15">
        <v>3</v>
      </c>
      <c r="Z793" s="76" t="s">
        <v>1746</v>
      </c>
      <c r="AA793" s="134" t="s">
        <v>3299</v>
      </c>
    </row>
    <row r="794" spans="1:27" x14ac:dyDescent="0.25">
      <c r="A794" s="29">
        <v>793</v>
      </c>
      <c r="B794" s="1" t="s">
        <v>1746</v>
      </c>
      <c r="C794" s="1" t="s">
        <v>771</v>
      </c>
      <c r="D794" s="10">
        <v>44480</v>
      </c>
      <c r="E794" s="7">
        <v>0.32638888888888901</v>
      </c>
      <c r="F794" s="7">
        <v>0.53472222222222199</v>
      </c>
      <c r="G794" s="22">
        <v>1200</v>
      </c>
      <c r="H794" s="22" t="s">
        <v>1746</v>
      </c>
      <c r="I794" s="23" t="s">
        <v>1746</v>
      </c>
      <c r="J794" s="23" t="s">
        <v>1746</v>
      </c>
      <c r="K794" s="23" t="s">
        <v>1746</v>
      </c>
      <c r="L794" s="15">
        <v>0</v>
      </c>
      <c r="M794" s="23" t="s">
        <v>1746</v>
      </c>
      <c r="N794" s="23" t="s">
        <v>1746</v>
      </c>
      <c r="O794" s="76" t="s">
        <v>1746</v>
      </c>
      <c r="P794" s="76" t="s">
        <v>1746</v>
      </c>
      <c r="Q794" s="76" t="s">
        <v>1746</v>
      </c>
      <c r="R794" s="15" t="s">
        <v>1746</v>
      </c>
      <c r="S794" s="15">
        <v>0</v>
      </c>
      <c r="T794" s="24">
        <v>0</v>
      </c>
      <c r="U794" s="22">
        <v>0</v>
      </c>
      <c r="V794" s="24">
        <v>0</v>
      </c>
      <c r="W794" s="22" t="s">
        <v>1746</v>
      </c>
      <c r="X794" s="24" t="s">
        <v>1746</v>
      </c>
      <c r="Y794" s="15">
        <v>5</v>
      </c>
      <c r="Z794" s="76" t="s">
        <v>1746</v>
      </c>
      <c r="AA794" s="134" t="s">
        <v>3299</v>
      </c>
    </row>
    <row r="795" spans="1:27" x14ac:dyDescent="0.25">
      <c r="A795" s="29">
        <v>794</v>
      </c>
      <c r="B795" s="1" t="s">
        <v>1746</v>
      </c>
      <c r="C795" s="1" t="s">
        <v>2521</v>
      </c>
      <c r="D795" s="10">
        <v>44480</v>
      </c>
      <c r="E795" s="7">
        <v>0.53472222222222199</v>
      </c>
      <c r="F795" s="7">
        <v>0.63888888888888895</v>
      </c>
      <c r="G795" s="22">
        <v>1200</v>
      </c>
      <c r="H795" s="22" t="s">
        <v>1746</v>
      </c>
      <c r="I795" s="23" t="s">
        <v>1746</v>
      </c>
      <c r="J795" s="23" t="s">
        <v>1746</v>
      </c>
      <c r="K795" s="23" t="s">
        <v>1746</v>
      </c>
      <c r="L795" s="15">
        <v>0</v>
      </c>
      <c r="M795" s="23" t="s">
        <v>1746</v>
      </c>
      <c r="N795" s="23" t="s">
        <v>1746</v>
      </c>
      <c r="O795" s="76" t="s">
        <v>1746</v>
      </c>
      <c r="P795" s="76" t="s">
        <v>1746</v>
      </c>
      <c r="Q795" s="76" t="s">
        <v>1746</v>
      </c>
      <c r="R795" s="15" t="s">
        <v>1746</v>
      </c>
      <c r="S795" s="15">
        <v>4.0999999999999996</v>
      </c>
      <c r="T795" s="24">
        <v>0.7</v>
      </c>
      <c r="U795" s="22">
        <v>1</v>
      </c>
      <c r="V795" s="24">
        <v>4.0999999999999996</v>
      </c>
      <c r="W795" s="22" t="s">
        <v>1746</v>
      </c>
      <c r="X795" s="24" t="s">
        <v>1746</v>
      </c>
      <c r="Y795" s="15">
        <v>2.5</v>
      </c>
      <c r="Z795" s="76" t="s">
        <v>1746</v>
      </c>
      <c r="AA795" s="134" t="s">
        <v>3299</v>
      </c>
    </row>
    <row r="796" spans="1:27" x14ac:dyDescent="0.25">
      <c r="A796" s="29">
        <v>795</v>
      </c>
      <c r="B796" s="1" t="s">
        <v>1746</v>
      </c>
      <c r="C796" s="1" t="s">
        <v>1909</v>
      </c>
      <c r="D796" s="10">
        <v>44480</v>
      </c>
      <c r="E796" s="7">
        <v>0.65972222222222199</v>
      </c>
      <c r="F796" s="7">
        <v>0.82638888888888895</v>
      </c>
      <c r="G796" s="22">
        <v>1200</v>
      </c>
      <c r="H796" s="22" t="s">
        <v>1746</v>
      </c>
      <c r="I796" s="23" t="s">
        <v>1746</v>
      </c>
      <c r="J796" s="23" t="s">
        <v>1746</v>
      </c>
      <c r="K796" s="23" t="s">
        <v>1746</v>
      </c>
      <c r="L796" s="15">
        <v>0</v>
      </c>
      <c r="M796" s="23" t="s">
        <v>1746</v>
      </c>
      <c r="N796" s="23" t="s">
        <v>1746</v>
      </c>
      <c r="O796" s="76" t="s">
        <v>1746</v>
      </c>
      <c r="P796" s="76" t="s">
        <v>1746</v>
      </c>
      <c r="Q796" s="76" t="s">
        <v>1746</v>
      </c>
      <c r="R796" s="15" t="s">
        <v>1746</v>
      </c>
      <c r="S796" s="15">
        <v>0.43</v>
      </c>
      <c r="T796" s="24">
        <v>3</v>
      </c>
      <c r="U796" s="22">
        <v>1</v>
      </c>
      <c r="V796" s="24">
        <v>0.43</v>
      </c>
      <c r="W796" s="22" t="s">
        <v>1746</v>
      </c>
      <c r="X796" s="24" t="s">
        <v>1746</v>
      </c>
      <c r="Y796" s="15">
        <v>4</v>
      </c>
      <c r="Z796" s="76" t="s">
        <v>1746</v>
      </c>
      <c r="AA796" s="134" t="s">
        <v>3335</v>
      </c>
    </row>
    <row r="797" spans="1:27" x14ac:dyDescent="0.25">
      <c r="A797" s="29">
        <v>796</v>
      </c>
      <c r="B797" s="1" t="s">
        <v>1746</v>
      </c>
      <c r="C797" s="1" t="s">
        <v>356</v>
      </c>
      <c r="D797" s="10">
        <v>44480</v>
      </c>
      <c r="E797" s="7">
        <v>0.50694444444444398</v>
      </c>
      <c r="F797" s="7">
        <v>0.84027777777777801</v>
      </c>
      <c r="G797" s="22">
        <v>1200</v>
      </c>
      <c r="H797" s="22" t="s">
        <v>1746</v>
      </c>
      <c r="I797" s="23" t="s">
        <v>1746</v>
      </c>
      <c r="J797" s="23" t="s">
        <v>1746</v>
      </c>
      <c r="K797" s="23" t="s">
        <v>1746</v>
      </c>
      <c r="L797" s="15">
        <v>1.4</v>
      </c>
      <c r="M797" s="23" t="s">
        <v>1746</v>
      </c>
      <c r="N797" s="23" t="s">
        <v>1746</v>
      </c>
      <c r="O797" s="76" t="s">
        <v>1746</v>
      </c>
      <c r="P797" s="76" t="s">
        <v>1746</v>
      </c>
      <c r="Q797" s="76" t="s">
        <v>1746</v>
      </c>
      <c r="R797" s="15" t="s">
        <v>1746</v>
      </c>
      <c r="S797" s="15">
        <v>2.4</v>
      </c>
      <c r="T797" s="24">
        <v>35</v>
      </c>
      <c r="U797" s="22">
        <v>1</v>
      </c>
      <c r="V797" s="24">
        <v>1</v>
      </c>
      <c r="W797" s="22" t="s">
        <v>1746</v>
      </c>
      <c r="X797" s="24" t="s">
        <v>1746</v>
      </c>
      <c r="Y797" s="15">
        <v>8</v>
      </c>
      <c r="Z797" s="76" t="s">
        <v>1746</v>
      </c>
      <c r="AA797" s="134" t="s">
        <v>3299</v>
      </c>
    </row>
    <row r="798" spans="1:27" x14ac:dyDescent="0.25">
      <c r="A798" s="29">
        <v>797</v>
      </c>
      <c r="B798" s="1" t="s">
        <v>1746</v>
      </c>
      <c r="C798" s="1" t="s">
        <v>2913</v>
      </c>
      <c r="D798" s="10">
        <v>44481</v>
      </c>
      <c r="E798" s="7">
        <v>0.40972222222222199</v>
      </c>
      <c r="F798" s="7">
        <v>0.63888888888888895</v>
      </c>
      <c r="G798" s="22">
        <v>1200</v>
      </c>
      <c r="H798" s="22" t="s">
        <v>1746</v>
      </c>
      <c r="I798" s="23" t="s">
        <v>1746</v>
      </c>
      <c r="J798" s="23" t="s">
        <v>1746</v>
      </c>
      <c r="K798" s="23" t="s">
        <v>1746</v>
      </c>
      <c r="L798" s="15">
        <v>0.9</v>
      </c>
      <c r="M798" s="23" t="s">
        <v>1746</v>
      </c>
      <c r="N798" s="23" t="s">
        <v>1746</v>
      </c>
      <c r="O798" s="76" t="s">
        <v>1746</v>
      </c>
      <c r="P798" s="76" t="s">
        <v>1746</v>
      </c>
      <c r="Q798" s="76" t="s">
        <v>1746</v>
      </c>
      <c r="R798" s="15" t="s">
        <v>1746</v>
      </c>
      <c r="S798" s="15">
        <v>2.7</v>
      </c>
      <c r="T798" s="24">
        <v>1.7</v>
      </c>
      <c r="U798" s="22">
        <v>1</v>
      </c>
      <c r="V798" s="24">
        <v>1.8000000000000003</v>
      </c>
      <c r="W798" s="22" t="s">
        <v>1746</v>
      </c>
      <c r="X798" s="24" t="s">
        <v>1746</v>
      </c>
      <c r="Y798" s="15">
        <v>5.5</v>
      </c>
      <c r="Z798" s="76" t="s">
        <v>1746</v>
      </c>
      <c r="AA798" s="134" t="s">
        <v>3299</v>
      </c>
    </row>
    <row r="799" spans="1:27" x14ac:dyDescent="0.25">
      <c r="A799" s="29">
        <v>798</v>
      </c>
      <c r="B799" s="1" t="s">
        <v>1746</v>
      </c>
      <c r="C799" s="1" t="s">
        <v>356</v>
      </c>
      <c r="D799" s="10">
        <v>44481</v>
      </c>
      <c r="E799" s="7">
        <v>0.63888888888888895</v>
      </c>
      <c r="F799" s="7">
        <v>0.86805555555555503</v>
      </c>
      <c r="G799" s="22">
        <v>1200</v>
      </c>
      <c r="H799" s="22" t="s">
        <v>1746</v>
      </c>
      <c r="I799" s="23" t="s">
        <v>1746</v>
      </c>
      <c r="J799" s="23" t="s">
        <v>1746</v>
      </c>
      <c r="K799" s="23" t="s">
        <v>1746</v>
      </c>
      <c r="L799" s="15">
        <v>0</v>
      </c>
      <c r="M799" s="23" t="s">
        <v>1746</v>
      </c>
      <c r="N799" s="23" t="s">
        <v>1746</v>
      </c>
      <c r="O799" s="76" t="s">
        <v>1746</v>
      </c>
      <c r="P799" s="76" t="s">
        <v>1746</v>
      </c>
      <c r="Q799" s="76" t="s">
        <v>1746</v>
      </c>
      <c r="R799" s="15" t="s">
        <v>1746</v>
      </c>
      <c r="S799" s="15">
        <v>0</v>
      </c>
      <c r="T799" s="24">
        <v>1</v>
      </c>
      <c r="U799" s="22">
        <v>0</v>
      </c>
      <c r="V799" s="24">
        <v>0</v>
      </c>
      <c r="W799" s="22" t="s">
        <v>1746</v>
      </c>
      <c r="X799" s="24" t="s">
        <v>1746</v>
      </c>
      <c r="Y799" s="15">
        <v>5.5</v>
      </c>
      <c r="Z799" s="76" t="s">
        <v>1746</v>
      </c>
      <c r="AA799" s="134" t="s">
        <v>3299</v>
      </c>
    </row>
    <row r="800" spans="1:27" x14ac:dyDescent="0.25">
      <c r="A800" s="29">
        <v>799</v>
      </c>
      <c r="B800" s="1" t="s">
        <v>1746</v>
      </c>
      <c r="C800" s="1" t="s">
        <v>49</v>
      </c>
      <c r="D800" s="10">
        <v>44481</v>
      </c>
      <c r="E800" s="7">
        <v>0.31944444444444398</v>
      </c>
      <c r="F800" s="7">
        <v>0.73611111111111105</v>
      </c>
      <c r="G800" s="22">
        <v>1200</v>
      </c>
      <c r="H800" s="22" t="s">
        <v>1746</v>
      </c>
      <c r="I800" s="23" t="s">
        <v>1746</v>
      </c>
      <c r="J800" s="23" t="s">
        <v>1746</v>
      </c>
      <c r="K800" s="23" t="s">
        <v>1746</v>
      </c>
      <c r="L800" s="15">
        <v>0</v>
      </c>
      <c r="M800" s="23" t="s">
        <v>1746</v>
      </c>
      <c r="N800" s="23" t="s">
        <v>1746</v>
      </c>
      <c r="O800" s="76" t="s">
        <v>1746</v>
      </c>
      <c r="P800" s="76" t="s">
        <v>1746</v>
      </c>
      <c r="Q800" s="76" t="s">
        <v>1746</v>
      </c>
      <c r="R800" s="15" t="s">
        <v>1746</v>
      </c>
      <c r="S800" s="15">
        <v>5</v>
      </c>
      <c r="T800" s="24">
        <v>0</v>
      </c>
      <c r="U800" s="22">
        <v>1</v>
      </c>
      <c r="V800" s="24">
        <v>5</v>
      </c>
      <c r="W800" s="22" t="s">
        <v>1746</v>
      </c>
      <c r="X800" s="24" t="s">
        <v>1746</v>
      </c>
      <c r="Y800" s="15">
        <v>10</v>
      </c>
      <c r="Z800" s="76" t="s">
        <v>1746</v>
      </c>
      <c r="AA800" s="134" t="s">
        <v>3299</v>
      </c>
    </row>
    <row r="801" spans="1:27" x14ac:dyDescent="0.25">
      <c r="A801" s="29">
        <v>800</v>
      </c>
      <c r="B801" s="1" t="s">
        <v>1746</v>
      </c>
      <c r="C801" s="1" t="s">
        <v>1849</v>
      </c>
      <c r="D801" s="10">
        <v>44481</v>
      </c>
      <c r="E801" s="7">
        <v>0.63888888888888895</v>
      </c>
      <c r="F801" s="7">
        <v>0.80555555555555503</v>
      </c>
      <c r="G801" s="22">
        <v>1200</v>
      </c>
      <c r="H801" s="22" t="s">
        <v>1746</v>
      </c>
      <c r="I801" s="23" t="s">
        <v>1746</v>
      </c>
      <c r="J801" s="23" t="s">
        <v>1746</v>
      </c>
      <c r="K801" s="23" t="s">
        <v>1746</v>
      </c>
      <c r="L801" s="15">
        <v>0</v>
      </c>
      <c r="M801" s="23" t="s">
        <v>1746</v>
      </c>
      <c r="N801" s="23" t="s">
        <v>1746</v>
      </c>
      <c r="O801" s="76" t="s">
        <v>1746</v>
      </c>
      <c r="P801" s="76" t="s">
        <v>1746</v>
      </c>
      <c r="Q801" s="76" t="s">
        <v>1746</v>
      </c>
      <c r="R801" s="15" t="s">
        <v>1746</v>
      </c>
      <c r="S801" s="15">
        <v>3.2</v>
      </c>
      <c r="T801" s="24">
        <v>4</v>
      </c>
      <c r="U801" s="22">
        <v>1</v>
      </c>
      <c r="V801" s="24">
        <v>3.2</v>
      </c>
      <c r="W801" s="22" t="s">
        <v>1746</v>
      </c>
      <c r="X801" s="24" t="s">
        <v>1746</v>
      </c>
      <c r="Y801" s="15">
        <v>4</v>
      </c>
      <c r="Z801" s="76" t="s">
        <v>1746</v>
      </c>
      <c r="AA801" s="134" t="s">
        <v>3299</v>
      </c>
    </row>
    <row r="802" spans="1:27" x14ac:dyDescent="0.25">
      <c r="A802" s="29">
        <v>801</v>
      </c>
      <c r="B802" s="1" t="s">
        <v>1746</v>
      </c>
      <c r="C802" s="1" t="s">
        <v>2498</v>
      </c>
      <c r="D802" s="10">
        <v>44482</v>
      </c>
      <c r="E802" s="7">
        <v>0.36111111111111099</v>
      </c>
      <c r="F802" s="7">
        <v>0.77777777777777801</v>
      </c>
      <c r="G802" s="22">
        <v>1200</v>
      </c>
      <c r="H802" s="22" t="s">
        <v>1746</v>
      </c>
      <c r="I802" s="23" t="s">
        <v>1746</v>
      </c>
      <c r="J802" s="23" t="s">
        <v>1746</v>
      </c>
      <c r="K802" s="23" t="s">
        <v>1746</v>
      </c>
      <c r="L802" s="15">
        <v>4.2</v>
      </c>
      <c r="M802" s="23" t="s">
        <v>1746</v>
      </c>
      <c r="N802" s="23" t="s">
        <v>1746</v>
      </c>
      <c r="O802" s="76" t="s">
        <v>1746</v>
      </c>
      <c r="P802" s="76" t="s">
        <v>1746</v>
      </c>
      <c r="Q802" s="76" t="s">
        <v>1746</v>
      </c>
      <c r="R802" s="15" t="s">
        <v>1746</v>
      </c>
      <c r="S802" s="15">
        <v>4</v>
      </c>
      <c r="T802" s="24">
        <v>1.6</v>
      </c>
      <c r="U802" s="22">
        <v>0</v>
      </c>
      <c r="V802" s="24">
        <v>0</v>
      </c>
      <c r="W802" s="22" t="s">
        <v>1746</v>
      </c>
      <c r="X802" s="24" t="s">
        <v>1746</v>
      </c>
      <c r="Y802" s="15">
        <v>10</v>
      </c>
      <c r="Z802" s="76" t="s">
        <v>1746</v>
      </c>
      <c r="AA802" s="134" t="s">
        <v>3340</v>
      </c>
    </row>
    <row r="803" spans="1:27" x14ac:dyDescent="0.25">
      <c r="A803" s="29">
        <v>802</v>
      </c>
      <c r="B803" s="1" t="s">
        <v>1746</v>
      </c>
      <c r="C803" s="1" t="s">
        <v>1909</v>
      </c>
      <c r="D803" s="10">
        <v>44482</v>
      </c>
      <c r="E803" s="7">
        <v>0.32638888888888901</v>
      </c>
      <c r="F803" s="7">
        <v>0.70138888888888895</v>
      </c>
      <c r="G803" s="22">
        <v>1200</v>
      </c>
      <c r="H803" s="22" t="s">
        <v>1746</v>
      </c>
      <c r="I803" s="23" t="s">
        <v>1746</v>
      </c>
      <c r="J803" s="23" t="s">
        <v>1746</v>
      </c>
      <c r="K803" s="23" t="s">
        <v>1746</v>
      </c>
      <c r="L803" s="15">
        <v>0</v>
      </c>
      <c r="M803" s="23" t="s">
        <v>1746</v>
      </c>
      <c r="N803" s="23" t="s">
        <v>1746</v>
      </c>
      <c r="O803" s="76" t="s">
        <v>1746</v>
      </c>
      <c r="P803" s="76" t="s">
        <v>1746</v>
      </c>
      <c r="Q803" s="76" t="s">
        <v>1746</v>
      </c>
      <c r="R803" s="15" t="s">
        <v>1746</v>
      </c>
      <c r="S803" s="15">
        <v>1.3</v>
      </c>
      <c r="T803" s="24">
        <v>90</v>
      </c>
      <c r="U803" s="22">
        <v>1</v>
      </c>
      <c r="V803" s="24">
        <v>1.3</v>
      </c>
      <c r="W803" s="22" t="s">
        <v>1746</v>
      </c>
      <c r="X803" s="24" t="s">
        <v>1746</v>
      </c>
      <c r="Y803" s="15">
        <v>9</v>
      </c>
      <c r="Z803" s="76" t="s">
        <v>1746</v>
      </c>
      <c r="AA803" s="134" t="s">
        <v>3335</v>
      </c>
    </row>
    <row r="804" spans="1:27" x14ac:dyDescent="0.25">
      <c r="A804" s="29">
        <v>803</v>
      </c>
      <c r="B804" s="1" t="s">
        <v>1746</v>
      </c>
      <c r="C804" s="1" t="s">
        <v>356</v>
      </c>
      <c r="D804" s="10">
        <v>44482</v>
      </c>
      <c r="E804" s="7">
        <v>0.35416666666666702</v>
      </c>
      <c r="F804" s="7">
        <v>0.71527777777777801</v>
      </c>
      <c r="G804" s="22">
        <v>1200</v>
      </c>
      <c r="H804" s="22" t="s">
        <v>1746</v>
      </c>
      <c r="I804" s="23" t="s">
        <v>1746</v>
      </c>
      <c r="J804" s="23" t="s">
        <v>1746</v>
      </c>
      <c r="K804" s="23" t="s">
        <v>1746</v>
      </c>
      <c r="L804" s="15">
        <v>0</v>
      </c>
      <c r="M804" s="23" t="s">
        <v>1746</v>
      </c>
      <c r="N804" s="23" t="s">
        <v>1746</v>
      </c>
      <c r="O804" s="76" t="s">
        <v>1746</v>
      </c>
      <c r="P804" s="76" t="s">
        <v>1746</v>
      </c>
      <c r="Q804" s="76" t="s">
        <v>1746</v>
      </c>
      <c r="R804" s="15" t="s">
        <v>1746</v>
      </c>
      <c r="S804" s="15">
        <v>3</v>
      </c>
      <c r="T804" s="24">
        <v>58</v>
      </c>
      <c r="U804" s="22">
        <v>1</v>
      </c>
      <c r="V804" s="24">
        <v>3</v>
      </c>
      <c r="W804" s="22" t="s">
        <v>1746</v>
      </c>
      <c r="X804" s="24" t="s">
        <v>1746</v>
      </c>
      <c r="Y804" s="15">
        <v>8.5</v>
      </c>
      <c r="Z804" s="76" t="s">
        <v>1746</v>
      </c>
      <c r="AA804" s="134" t="s">
        <v>3339</v>
      </c>
    </row>
    <row r="805" spans="1:27" x14ac:dyDescent="0.25">
      <c r="A805" s="29">
        <v>804</v>
      </c>
      <c r="B805" s="1" t="s">
        <v>1746</v>
      </c>
      <c r="C805" s="1" t="s">
        <v>2907</v>
      </c>
      <c r="D805" s="10">
        <v>44483</v>
      </c>
      <c r="E805" s="7">
        <v>0.36111111111111099</v>
      </c>
      <c r="F805" s="7">
        <v>0.81944444444444497</v>
      </c>
      <c r="G805" s="22">
        <v>1200</v>
      </c>
      <c r="H805" s="22" t="s">
        <v>1746</v>
      </c>
      <c r="I805" s="23" t="s">
        <v>1746</v>
      </c>
      <c r="J805" s="23" t="s">
        <v>1746</v>
      </c>
      <c r="K805" s="23" t="s">
        <v>1746</v>
      </c>
      <c r="L805" s="15">
        <v>0</v>
      </c>
      <c r="M805" s="23" t="s">
        <v>1746</v>
      </c>
      <c r="N805" s="23" t="s">
        <v>1746</v>
      </c>
      <c r="O805" s="76" t="s">
        <v>1746</v>
      </c>
      <c r="P805" s="76" t="s">
        <v>1746</v>
      </c>
      <c r="Q805" s="76" t="s">
        <v>1746</v>
      </c>
      <c r="R805" s="15" t="s">
        <v>1746</v>
      </c>
      <c r="S805" s="15">
        <v>0.4</v>
      </c>
      <c r="T805" s="24">
        <v>78</v>
      </c>
      <c r="U805" s="22">
        <v>1</v>
      </c>
      <c r="V805" s="24">
        <v>0.4</v>
      </c>
      <c r="W805" s="22" t="s">
        <v>1746</v>
      </c>
      <c r="X805" s="24" t="s">
        <v>1746</v>
      </c>
      <c r="Y805" s="15">
        <v>11</v>
      </c>
      <c r="Z805" s="76" t="s">
        <v>1746</v>
      </c>
      <c r="AA805" s="134" t="s">
        <v>3299</v>
      </c>
    </row>
    <row r="806" spans="1:27" x14ac:dyDescent="0.25">
      <c r="A806" s="29">
        <v>805</v>
      </c>
      <c r="B806" s="1" t="s">
        <v>1746</v>
      </c>
      <c r="C806" s="1" t="s">
        <v>2155</v>
      </c>
      <c r="D806" s="10">
        <v>44483</v>
      </c>
      <c r="E806" s="7">
        <v>0.55555555555555602</v>
      </c>
      <c r="F806" s="7">
        <v>0.83333333333333304</v>
      </c>
      <c r="G806" s="22">
        <v>1200</v>
      </c>
      <c r="H806" s="22" t="s">
        <v>1746</v>
      </c>
      <c r="I806" s="23" t="s">
        <v>1746</v>
      </c>
      <c r="J806" s="23" t="s">
        <v>1746</v>
      </c>
      <c r="K806" s="23" t="s">
        <v>1746</v>
      </c>
      <c r="L806" s="15">
        <v>0</v>
      </c>
      <c r="M806" s="23" t="s">
        <v>1746</v>
      </c>
      <c r="N806" s="23" t="s">
        <v>1746</v>
      </c>
      <c r="O806" s="76" t="s">
        <v>1746</v>
      </c>
      <c r="P806" s="76" t="s">
        <v>1746</v>
      </c>
      <c r="Q806" s="76" t="s">
        <v>1746</v>
      </c>
      <c r="R806" s="15" t="s">
        <v>1746</v>
      </c>
      <c r="S806" s="15">
        <v>3.3</v>
      </c>
      <c r="T806" s="24">
        <v>46</v>
      </c>
      <c r="U806" s="22">
        <v>1</v>
      </c>
      <c r="V806" s="24">
        <v>3.3</v>
      </c>
      <c r="W806" s="22" t="s">
        <v>1746</v>
      </c>
      <c r="X806" s="24" t="s">
        <v>1746</v>
      </c>
      <c r="Y806" s="15">
        <v>6.5</v>
      </c>
      <c r="Z806" s="76" t="s">
        <v>1746</v>
      </c>
      <c r="AA806" s="134" t="s">
        <v>3299</v>
      </c>
    </row>
    <row r="807" spans="1:27" x14ac:dyDescent="0.25">
      <c r="A807" s="29">
        <v>806</v>
      </c>
      <c r="B807" s="1" t="s">
        <v>1746</v>
      </c>
      <c r="C807" s="1" t="s">
        <v>2521</v>
      </c>
      <c r="D807" s="10">
        <v>44483</v>
      </c>
      <c r="E807" s="7">
        <v>0.375</v>
      </c>
      <c r="F807" s="7">
        <v>0.55555555555555602</v>
      </c>
      <c r="G807" s="22">
        <v>1200</v>
      </c>
      <c r="H807" s="22" t="s">
        <v>1746</v>
      </c>
      <c r="I807" s="23" t="s">
        <v>1746</v>
      </c>
      <c r="J807" s="23" t="s">
        <v>1746</v>
      </c>
      <c r="K807" s="23" t="s">
        <v>1746</v>
      </c>
      <c r="L807" s="15">
        <v>0</v>
      </c>
      <c r="M807" s="23" t="s">
        <v>1746</v>
      </c>
      <c r="N807" s="23" t="s">
        <v>1746</v>
      </c>
      <c r="O807" s="76" t="s">
        <v>1746</v>
      </c>
      <c r="P807" s="76" t="s">
        <v>1746</v>
      </c>
      <c r="Q807" s="76" t="s">
        <v>1746</v>
      </c>
      <c r="R807" s="15" t="s">
        <v>1746</v>
      </c>
      <c r="S807" s="15">
        <v>4</v>
      </c>
      <c r="T807" s="24">
        <v>1.4</v>
      </c>
      <c r="U807" s="22">
        <v>1</v>
      </c>
      <c r="V807" s="24">
        <v>4</v>
      </c>
      <c r="W807" s="22" t="s">
        <v>1746</v>
      </c>
      <c r="X807" s="24" t="s">
        <v>1746</v>
      </c>
      <c r="Y807" s="15">
        <v>4.5</v>
      </c>
      <c r="Z807" s="76" t="s">
        <v>1746</v>
      </c>
      <c r="AA807" s="134" t="s">
        <v>3299</v>
      </c>
    </row>
    <row r="808" spans="1:27" x14ac:dyDescent="0.25">
      <c r="A808" s="29">
        <v>807</v>
      </c>
      <c r="B808" s="1" t="s">
        <v>1746</v>
      </c>
      <c r="C808" s="1" t="s">
        <v>771</v>
      </c>
      <c r="D808" s="10">
        <v>44484</v>
      </c>
      <c r="E808" s="7">
        <v>0.35416666666666702</v>
      </c>
      <c r="F808" s="7">
        <v>0.85416666666666696</v>
      </c>
      <c r="G808" s="22">
        <v>1200</v>
      </c>
      <c r="H808" s="22" t="s">
        <v>1746</v>
      </c>
      <c r="I808" s="23" t="s">
        <v>1746</v>
      </c>
      <c r="J808" s="23" t="s">
        <v>1746</v>
      </c>
      <c r="K808" s="23" t="s">
        <v>1746</v>
      </c>
      <c r="L808" s="15">
        <v>0</v>
      </c>
      <c r="M808" s="23" t="s">
        <v>1746</v>
      </c>
      <c r="N808" s="23" t="s">
        <v>1746</v>
      </c>
      <c r="O808" s="76" t="s">
        <v>1746</v>
      </c>
      <c r="P808" s="76" t="s">
        <v>1746</v>
      </c>
      <c r="Q808" s="76" t="s">
        <v>1746</v>
      </c>
      <c r="R808" s="15" t="s">
        <v>1746</v>
      </c>
      <c r="S808" s="15">
        <v>1.2</v>
      </c>
      <c r="T808" s="24">
        <v>18</v>
      </c>
      <c r="U808" s="22">
        <v>1</v>
      </c>
      <c r="V808" s="24">
        <v>1.2</v>
      </c>
      <c r="W808" s="22" t="s">
        <v>1746</v>
      </c>
      <c r="X808" s="24" t="s">
        <v>1746</v>
      </c>
      <c r="Y808" s="15">
        <v>12</v>
      </c>
      <c r="Z808" s="76" t="s">
        <v>1746</v>
      </c>
      <c r="AA808" s="134" t="s">
        <v>3299</v>
      </c>
    </row>
    <row r="809" spans="1:27" x14ac:dyDescent="0.25">
      <c r="A809" s="29">
        <v>808</v>
      </c>
      <c r="B809" s="1" t="s">
        <v>1746</v>
      </c>
      <c r="C809" s="1" t="s">
        <v>356</v>
      </c>
      <c r="D809" s="10">
        <v>44484</v>
      </c>
      <c r="E809" s="7">
        <v>0.33333333333333298</v>
      </c>
      <c r="F809" s="7">
        <v>0.70833333333333304</v>
      </c>
      <c r="G809" s="22">
        <v>1200</v>
      </c>
      <c r="H809" s="22" t="s">
        <v>1746</v>
      </c>
      <c r="I809" s="23" t="s">
        <v>1746</v>
      </c>
      <c r="J809" s="23" t="s">
        <v>1746</v>
      </c>
      <c r="K809" s="23" t="s">
        <v>1746</v>
      </c>
      <c r="L809" s="15">
        <v>0</v>
      </c>
      <c r="M809" s="23" t="s">
        <v>1746</v>
      </c>
      <c r="N809" s="23" t="s">
        <v>1746</v>
      </c>
      <c r="O809" s="76" t="s">
        <v>1746</v>
      </c>
      <c r="P809" s="76" t="s">
        <v>1746</v>
      </c>
      <c r="Q809" s="76" t="s">
        <v>1746</v>
      </c>
      <c r="R809" s="15" t="s">
        <v>1746</v>
      </c>
      <c r="S809" s="15">
        <v>0.3</v>
      </c>
      <c r="T809" s="24">
        <v>13</v>
      </c>
      <c r="U809" s="22">
        <v>1</v>
      </c>
      <c r="V809" s="24">
        <v>0.3</v>
      </c>
      <c r="W809" s="22" t="s">
        <v>1746</v>
      </c>
      <c r="X809" s="24" t="s">
        <v>1746</v>
      </c>
      <c r="Y809" s="15">
        <v>9</v>
      </c>
      <c r="Z809" s="76" t="s">
        <v>1746</v>
      </c>
      <c r="AA809" s="134" t="s">
        <v>3299</v>
      </c>
    </row>
    <row r="810" spans="1:27" x14ac:dyDescent="0.25">
      <c r="A810" s="29">
        <v>809</v>
      </c>
      <c r="B810" s="1" t="s">
        <v>1746</v>
      </c>
      <c r="C810" s="1" t="s">
        <v>1909</v>
      </c>
      <c r="D810" s="10">
        <v>44485</v>
      </c>
      <c r="E810" s="7">
        <v>0.3125</v>
      </c>
      <c r="F810" s="7">
        <v>0.8125</v>
      </c>
      <c r="G810" s="22">
        <v>1200</v>
      </c>
      <c r="H810" s="22" t="s">
        <v>1746</v>
      </c>
      <c r="I810" s="23" t="s">
        <v>1746</v>
      </c>
      <c r="J810" s="23" t="s">
        <v>1746</v>
      </c>
      <c r="K810" s="23" t="s">
        <v>1746</v>
      </c>
      <c r="L810" s="15">
        <v>0</v>
      </c>
      <c r="M810" s="23" t="s">
        <v>1746</v>
      </c>
      <c r="N810" s="23" t="s">
        <v>1746</v>
      </c>
      <c r="O810" s="76" t="s">
        <v>1746</v>
      </c>
      <c r="P810" s="76" t="s">
        <v>1746</v>
      </c>
      <c r="Q810" s="76" t="s">
        <v>1746</v>
      </c>
      <c r="R810" s="15" t="s">
        <v>1746</v>
      </c>
      <c r="S810" s="15">
        <v>1.9</v>
      </c>
      <c r="T810" s="24">
        <v>131</v>
      </c>
      <c r="U810" s="22">
        <v>1</v>
      </c>
      <c r="V810" s="24">
        <v>1.9</v>
      </c>
      <c r="W810" s="22" t="s">
        <v>1746</v>
      </c>
      <c r="X810" s="24" t="s">
        <v>1746</v>
      </c>
      <c r="Y810" s="15">
        <v>12</v>
      </c>
      <c r="Z810" s="76" t="s">
        <v>1746</v>
      </c>
      <c r="AA810" s="134" t="s">
        <v>3335</v>
      </c>
    </row>
    <row r="811" spans="1:27" x14ac:dyDescent="0.25">
      <c r="A811" s="29">
        <v>810</v>
      </c>
      <c r="B811" s="1" t="s">
        <v>1746</v>
      </c>
      <c r="C811" s="1" t="s">
        <v>356</v>
      </c>
      <c r="D811" s="10">
        <v>44485</v>
      </c>
      <c r="E811" s="7">
        <v>0.375</v>
      </c>
      <c r="F811" s="7">
        <v>0.75</v>
      </c>
      <c r="G811" s="22">
        <v>1200</v>
      </c>
      <c r="H811" s="22" t="s">
        <v>1746</v>
      </c>
      <c r="I811" s="23" t="s">
        <v>1746</v>
      </c>
      <c r="J811" s="23" t="s">
        <v>1746</v>
      </c>
      <c r="K811" s="23" t="s">
        <v>1746</v>
      </c>
      <c r="L811" s="15">
        <v>0</v>
      </c>
      <c r="M811" s="23" t="s">
        <v>1746</v>
      </c>
      <c r="N811" s="23" t="s">
        <v>1746</v>
      </c>
      <c r="O811" s="76" t="s">
        <v>1746</v>
      </c>
      <c r="P811" s="76" t="s">
        <v>1746</v>
      </c>
      <c r="Q811" s="76" t="s">
        <v>1746</v>
      </c>
      <c r="R811" s="15" t="s">
        <v>1746</v>
      </c>
      <c r="S811" s="15">
        <v>3.7</v>
      </c>
      <c r="T811" s="24">
        <v>15</v>
      </c>
      <c r="U811" s="22">
        <v>1</v>
      </c>
      <c r="V811" s="24">
        <v>3.7</v>
      </c>
      <c r="W811" s="22" t="s">
        <v>1746</v>
      </c>
      <c r="X811" s="24" t="s">
        <v>1746</v>
      </c>
      <c r="Y811" s="15">
        <v>9</v>
      </c>
      <c r="Z811" s="76" t="s">
        <v>1746</v>
      </c>
      <c r="AA811" s="134" t="s">
        <v>3299</v>
      </c>
    </row>
    <row r="812" spans="1:27" x14ac:dyDescent="0.25">
      <c r="A812" s="29">
        <v>811</v>
      </c>
      <c r="B812" s="1" t="s">
        <v>1746</v>
      </c>
      <c r="C812" s="1" t="s">
        <v>1909</v>
      </c>
      <c r="D812" s="10">
        <v>44486</v>
      </c>
      <c r="E812" s="7">
        <v>0.3125</v>
      </c>
      <c r="F812" s="7">
        <v>0.8125</v>
      </c>
      <c r="G812" s="22">
        <v>1200</v>
      </c>
      <c r="H812" s="22" t="s">
        <v>1746</v>
      </c>
      <c r="I812" s="23" t="s">
        <v>1746</v>
      </c>
      <c r="J812" s="23" t="s">
        <v>1746</v>
      </c>
      <c r="K812" s="23" t="s">
        <v>1746</v>
      </c>
      <c r="L812" s="15">
        <v>0</v>
      </c>
      <c r="M812" s="23" t="s">
        <v>1746</v>
      </c>
      <c r="N812" s="23" t="s">
        <v>1746</v>
      </c>
      <c r="O812" s="76" t="s">
        <v>1746</v>
      </c>
      <c r="P812" s="76" t="s">
        <v>1746</v>
      </c>
      <c r="Q812" s="76" t="s">
        <v>1746</v>
      </c>
      <c r="R812" s="15" t="s">
        <v>1746</v>
      </c>
      <c r="S812" s="15">
        <v>1.3</v>
      </c>
      <c r="T812" s="24">
        <v>90</v>
      </c>
      <c r="U812" s="22">
        <v>1</v>
      </c>
      <c r="V812" s="24">
        <v>1.3</v>
      </c>
      <c r="W812" s="22" t="s">
        <v>1746</v>
      </c>
      <c r="X812" s="24" t="s">
        <v>1746</v>
      </c>
      <c r="Y812" s="15">
        <v>12</v>
      </c>
      <c r="Z812" s="76" t="s">
        <v>1746</v>
      </c>
      <c r="AA812" s="134" t="s">
        <v>3335</v>
      </c>
    </row>
    <row r="813" spans="1:27" x14ac:dyDescent="0.25">
      <c r="A813" s="29">
        <v>812</v>
      </c>
      <c r="B813" s="1" t="s">
        <v>1746</v>
      </c>
      <c r="C813" s="1" t="s">
        <v>353</v>
      </c>
      <c r="D813" s="10">
        <v>44486</v>
      </c>
      <c r="E813" s="7">
        <v>0.33333333333333298</v>
      </c>
      <c r="F813" s="7">
        <v>0.83333333333333304</v>
      </c>
      <c r="G813" s="22">
        <v>1200</v>
      </c>
      <c r="H813" s="22" t="s">
        <v>1746</v>
      </c>
      <c r="I813" s="23" t="s">
        <v>1746</v>
      </c>
      <c r="J813" s="23" t="s">
        <v>1746</v>
      </c>
      <c r="K813" s="23" t="s">
        <v>1746</v>
      </c>
      <c r="L813" s="15">
        <v>0</v>
      </c>
      <c r="M813" s="23" t="s">
        <v>1746</v>
      </c>
      <c r="N813" s="23" t="s">
        <v>1746</v>
      </c>
      <c r="O813" s="76" t="s">
        <v>1746</v>
      </c>
      <c r="P813" s="76" t="s">
        <v>1746</v>
      </c>
      <c r="Q813" s="76" t="s">
        <v>1746</v>
      </c>
      <c r="R813" s="15" t="s">
        <v>1746</v>
      </c>
      <c r="S813" s="15">
        <v>1.8</v>
      </c>
      <c r="T813" s="24">
        <v>91</v>
      </c>
      <c r="U813" s="22">
        <v>1</v>
      </c>
      <c r="V813" s="24">
        <v>1.8</v>
      </c>
      <c r="W813" s="22" t="s">
        <v>1746</v>
      </c>
      <c r="X813" s="24" t="s">
        <v>1746</v>
      </c>
      <c r="Y813" s="15">
        <v>12</v>
      </c>
      <c r="Z813" s="76" t="s">
        <v>1746</v>
      </c>
      <c r="AA813" s="134" t="s">
        <v>3299</v>
      </c>
    </row>
    <row r="814" spans="1:27" x14ac:dyDescent="0.25">
      <c r="A814" s="29">
        <v>813</v>
      </c>
      <c r="B814" s="1" t="s">
        <v>1746</v>
      </c>
      <c r="C814" s="1" t="s">
        <v>1909</v>
      </c>
      <c r="D814" s="10">
        <v>44487</v>
      </c>
      <c r="E814" s="7">
        <v>0.40277777777777801</v>
      </c>
      <c r="F814" s="7">
        <v>0.81944444444444497</v>
      </c>
      <c r="G814" s="22">
        <v>1200</v>
      </c>
      <c r="H814" s="22" t="s">
        <v>1746</v>
      </c>
      <c r="I814" s="23" t="s">
        <v>1746</v>
      </c>
      <c r="J814" s="23" t="s">
        <v>1746</v>
      </c>
      <c r="K814" s="23" t="s">
        <v>1746</v>
      </c>
      <c r="L814" s="15">
        <v>0</v>
      </c>
      <c r="M814" s="23" t="s">
        <v>1746</v>
      </c>
      <c r="N814" s="23" t="s">
        <v>1746</v>
      </c>
      <c r="O814" s="76" t="s">
        <v>1746</v>
      </c>
      <c r="P814" s="76" t="s">
        <v>1746</v>
      </c>
      <c r="Q814" s="76" t="s">
        <v>1746</v>
      </c>
      <c r="R814" s="15" t="s">
        <v>1746</v>
      </c>
      <c r="S814" s="15">
        <v>1.4</v>
      </c>
      <c r="T814" s="24">
        <v>70</v>
      </c>
      <c r="U814" s="22">
        <v>1</v>
      </c>
      <c r="V814" s="24">
        <v>1.4</v>
      </c>
      <c r="W814" s="22" t="s">
        <v>1746</v>
      </c>
      <c r="X814" s="24" t="s">
        <v>1746</v>
      </c>
      <c r="Y814" s="15">
        <v>10</v>
      </c>
      <c r="Z814" s="76" t="s">
        <v>1746</v>
      </c>
      <c r="AA814" s="134" t="s">
        <v>3335</v>
      </c>
    </row>
    <row r="815" spans="1:27" x14ac:dyDescent="0.25">
      <c r="A815" s="29">
        <v>814</v>
      </c>
      <c r="B815" s="1" t="s">
        <v>1746</v>
      </c>
      <c r="C815" s="1" t="s">
        <v>2146</v>
      </c>
      <c r="D815" s="10">
        <v>44488</v>
      </c>
      <c r="E815" s="7">
        <v>0.36805555555555602</v>
      </c>
      <c r="F815" s="7">
        <v>0.82638888888888895</v>
      </c>
      <c r="G815" s="22">
        <v>1200</v>
      </c>
      <c r="H815" s="22" t="s">
        <v>1746</v>
      </c>
      <c r="I815" s="23" t="s">
        <v>1746</v>
      </c>
      <c r="J815" s="23" t="s">
        <v>1746</v>
      </c>
      <c r="K815" s="23" t="s">
        <v>1746</v>
      </c>
      <c r="L815" s="15">
        <v>0</v>
      </c>
      <c r="M815" s="23" t="s">
        <v>1746</v>
      </c>
      <c r="N815" s="23" t="s">
        <v>1746</v>
      </c>
      <c r="O815" s="76" t="s">
        <v>1746</v>
      </c>
      <c r="P815" s="76" t="s">
        <v>1746</v>
      </c>
      <c r="Q815" s="76" t="s">
        <v>1746</v>
      </c>
      <c r="R815" s="15" t="s">
        <v>1746</v>
      </c>
      <c r="S815" s="15">
        <v>1.3</v>
      </c>
      <c r="T815" s="24">
        <v>34</v>
      </c>
      <c r="U815" s="22">
        <v>1</v>
      </c>
      <c r="V815" s="24">
        <v>1.3</v>
      </c>
      <c r="W815" s="22" t="s">
        <v>1746</v>
      </c>
      <c r="X815" s="24" t="s">
        <v>1746</v>
      </c>
      <c r="Y815" s="15">
        <v>11</v>
      </c>
      <c r="Z815" s="76" t="s">
        <v>1746</v>
      </c>
      <c r="AA815" s="134" t="s">
        <v>3299</v>
      </c>
    </row>
    <row r="816" spans="1:27" x14ac:dyDescent="0.25">
      <c r="A816" s="29">
        <v>815</v>
      </c>
      <c r="B816" s="1" t="s">
        <v>1746</v>
      </c>
      <c r="C816" s="1" t="s">
        <v>356</v>
      </c>
      <c r="D816" s="10">
        <v>44488</v>
      </c>
      <c r="E816" s="7">
        <v>0.54166666666666696</v>
      </c>
      <c r="F816" s="7">
        <v>0.83333333333333304</v>
      </c>
      <c r="G816" s="22">
        <v>1200</v>
      </c>
      <c r="H816" s="22" t="s">
        <v>1746</v>
      </c>
      <c r="I816" s="23" t="s">
        <v>1746</v>
      </c>
      <c r="J816" s="23" t="s">
        <v>1746</v>
      </c>
      <c r="K816" s="23" t="s">
        <v>1746</v>
      </c>
      <c r="L816" s="15">
        <v>0</v>
      </c>
      <c r="M816" s="23" t="s">
        <v>1746</v>
      </c>
      <c r="N816" s="23" t="s">
        <v>1746</v>
      </c>
      <c r="O816" s="76" t="s">
        <v>1746</v>
      </c>
      <c r="P816" s="76" t="s">
        <v>1746</v>
      </c>
      <c r="Q816" s="76" t="s">
        <v>1746</v>
      </c>
      <c r="R816" s="15" t="s">
        <v>1746</v>
      </c>
      <c r="S816" s="15">
        <v>0.2</v>
      </c>
      <c r="T816" s="24">
        <v>0</v>
      </c>
      <c r="U816" s="22">
        <v>1</v>
      </c>
      <c r="V816" s="24">
        <v>0.2</v>
      </c>
      <c r="W816" s="22" t="s">
        <v>1746</v>
      </c>
      <c r="X816" s="24" t="s">
        <v>1746</v>
      </c>
      <c r="Y816" s="15">
        <v>7</v>
      </c>
      <c r="Z816" s="76" t="s">
        <v>1746</v>
      </c>
      <c r="AA816" s="134" t="s">
        <v>3299</v>
      </c>
    </row>
    <row r="817" spans="1:27" x14ac:dyDescent="0.25">
      <c r="A817" s="29">
        <v>816</v>
      </c>
      <c r="B817" s="1" t="s">
        <v>1746</v>
      </c>
      <c r="C817" s="1" t="s">
        <v>356</v>
      </c>
      <c r="D817" s="10">
        <v>44489</v>
      </c>
      <c r="E817" s="7">
        <v>0.36805555555555602</v>
      </c>
      <c r="F817" s="7">
        <v>0.65972222222222199</v>
      </c>
      <c r="G817" s="22">
        <v>1200</v>
      </c>
      <c r="H817" s="22" t="s">
        <v>1746</v>
      </c>
      <c r="I817" s="23" t="s">
        <v>1746</v>
      </c>
      <c r="J817" s="23" t="s">
        <v>1746</v>
      </c>
      <c r="K817" s="23" t="s">
        <v>1746</v>
      </c>
      <c r="L817" s="15">
        <v>0</v>
      </c>
      <c r="M817" s="23" t="s">
        <v>1746</v>
      </c>
      <c r="N817" s="23" t="s">
        <v>1746</v>
      </c>
      <c r="O817" s="76" t="s">
        <v>1746</v>
      </c>
      <c r="P817" s="76" t="s">
        <v>1746</v>
      </c>
      <c r="Q817" s="76" t="s">
        <v>1746</v>
      </c>
      <c r="R817" s="15" t="s">
        <v>1746</v>
      </c>
      <c r="S817" s="15">
        <v>2.5</v>
      </c>
      <c r="T817" s="24">
        <v>8</v>
      </c>
      <c r="U817" s="22">
        <v>1</v>
      </c>
      <c r="V817" s="24">
        <v>2.5</v>
      </c>
      <c r="W817" s="22" t="s">
        <v>1746</v>
      </c>
      <c r="X817" s="24" t="s">
        <v>1746</v>
      </c>
      <c r="Y817" s="15">
        <v>7</v>
      </c>
      <c r="Z817" s="76" t="s">
        <v>1746</v>
      </c>
      <c r="AA817" s="134" t="s">
        <v>3299</v>
      </c>
    </row>
    <row r="818" spans="1:27" x14ac:dyDescent="0.25">
      <c r="A818" s="29">
        <v>817</v>
      </c>
      <c r="B818" s="1" t="s">
        <v>1746</v>
      </c>
      <c r="C818" s="1" t="s">
        <v>353</v>
      </c>
      <c r="D818" s="10">
        <v>44489</v>
      </c>
      <c r="E818" s="7">
        <v>0.65972222222222199</v>
      </c>
      <c r="F818" s="7">
        <v>0.82638888888888895</v>
      </c>
      <c r="G818" s="22">
        <v>1200</v>
      </c>
      <c r="H818" s="22" t="s">
        <v>1746</v>
      </c>
      <c r="I818" s="23" t="s">
        <v>1746</v>
      </c>
      <c r="J818" s="23" t="s">
        <v>1746</v>
      </c>
      <c r="K818" s="23" t="s">
        <v>1746</v>
      </c>
      <c r="L818" s="15">
        <v>0</v>
      </c>
      <c r="M818" s="23" t="s">
        <v>1746</v>
      </c>
      <c r="N818" s="23" t="s">
        <v>1746</v>
      </c>
      <c r="O818" s="76" t="s">
        <v>1746</v>
      </c>
      <c r="P818" s="76" t="s">
        <v>1746</v>
      </c>
      <c r="Q818" s="76" t="s">
        <v>1746</v>
      </c>
      <c r="R818" s="15" t="s">
        <v>1746</v>
      </c>
      <c r="S818" s="15">
        <v>0.1</v>
      </c>
      <c r="T818" s="24">
        <v>3</v>
      </c>
      <c r="U818" s="22">
        <v>1</v>
      </c>
      <c r="V818" s="24">
        <v>0.1</v>
      </c>
      <c r="W818" s="22" t="s">
        <v>1746</v>
      </c>
      <c r="X818" s="24" t="s">
        <v>1746</v>
      </c>
      <c r="Y818" s="15">
        <v>4</v>
      </c>
      <c r="Z818" s="76" t="s">
        <v>1746</v>
      </c>
      <c r="AA818" s="134" t="s">
        <v>3299</v>
      </c>
    </row>
    <row r="819" spans="1:27" x14ac:dyDescent="0.25">
      <c r="A819" s="29">
        <v>818</v>
      </c>
      <c r="B819" s="1" t="s">
        <v>1746</v>
      </c>
      <c r="C819" s="1" t="s">
        <v>1909</v>
      </c>
      <c r="D819" s="10">
        <v>44489</v>
      </c>
      <c r="E819" s="7">
        <v>0.3125</v>
      </c>
      <c r="F819" s="7">
        <v>0.8125</v>
      </c>
      <c r="G819" s="22">
        <v>1200</v>
      </c>
      <c r="H819" s="22" t="s">
        <v>1746</v>
      </c>
      <c r="I819" s="23" t="s">
        <v>1746</v>
      </c>
      <c r="J819" s="23" t="s">
        <v>1746</v>
      </c>
      <c r="K819" s="23" t="s">
        <v>1746</v>
      </c>
      <c r="L819" s="15">
        <v>0</v>
      </c>
      <c r="M819" s="23" t="s">
        <v>1746</v>
      </c>
      <c r="N819" s="23" t="s">
        <v>1746</v>
      </c>
      <c r="O819" s="76" t="s">
        <v>1746</v>
      </c>
      <c r="P819" s="76" t="s">
        <v>1746</v>
      </c>
      <c r="Q819" s="76" t="s">
        <v>1746</v>
      </c>
      <c r="R819" s="15" t="s">
        <v>1746</v>
      </c>
      <c r="S819" s="15">
        <v>1.5</v>
      </c>
      <c r="T819" s="24">
        <v>90</v>
      </c>
      <c r="U819" s="22">
        <v>1</v>
      </c>
      <c r="V819" s="24">
        <v>1.5</v>
      </c>
      <c r="W819" s="22" t="s">
        <v>1746</v>
      </c>
      <c r="X819" s="24" t="s">
        <v>1746</v>
      </c>
      <c r="Y819" s="15">
        <v>12</v>
      </c>
      <c r="Z819" s="76" t="s">
        <v>1746</v>
      </c>
      <c r="AA819" s="134" t="s">
        <v>3335</v>
      </c>
    </row>
    <row r="820" spans="1:27" x14ac:dyDescent="0.25">
      <c r="A820" s="29">
        <v>819</v>
      </c>
      <c r="B820" s="1" t="s">
        <v>1746</v>
      </c>
      <c r="C820" s="1" t="s">
        <v>2495</v>
      </c>
      <c r="D820" s="10">
        <v>44489</v>
      </c>
      <c r="E820" s="7">
        <v>0.375</v>
      </c>
      <c r="F820" s="7">
        <v>0.83333333333333304</v>
      </c>
      <c r="G820" s="22">
        <v>1200</v>
      </c>
      <c r="H820" s="22" t="s">
        <v>1746</v>
      </c>
      <c r="I820" s="23" t="s">
        <v>1746</v>
      </c>
      <c r="J820" s="23" t="s">
        <v>1746</v>
      </c>
      <c r="K820" s="23" t="s">
        <v>1746</v>
      </c>
      <c r="L820" s="15">
        <v>0</v>
      </c>
      <c r="M820" s="23" t="s">
        <v>1746</v>
      </c>
      <c r="N820" s="23" t="s">
        <v>1746</v>
      </c>
      <c r="O820" s="76" t="s">
        <v>1746</v>
      </c>
      <c r="P820" s="76" t="s">
        <v>1746</v>
      </c>
      <c r="Q820" s="76" t="s">
        <v>1746</v>
      </c>
      <c r="R820" s="15" t="s">
        <v>1746</v>
      </c>
      <c r="S820" s="15">
        <v>0.7</v>
      </c>
      <c r="T820" s="24">
        <v>1</v>
      </c>
      <c r="U820" s="22">
        <v>1</v>
      </c>
      <c r="V820" s="24">
        <v>0.7</v>
      </c>
      <c r="W820" s="22" t="s">
        <v>1746</v>
      </c>
      <c r="X820" s="24" t="s">
        <v>1746</v>
      </c>
      <c r="Y820" s="15">
        <v>11</v>
      </c>
      <c r="Z820" s="76" t="s">
        <v>1746</v>
      </c>
      <c r="AA820" s="134" t="s">
        <v>3299</v>
      </c>
    </row>
    <row r="821" spans="1:27" x14ac:dyDescent="0.25">
      <c r="A821" s="29">
        <v>820</v>
      </c>
      <c r="B821" s="1" t="s">
        <v>1746</v>
      </c>
      <c r="C821" s="1" t="s">
        <v>2495</v>
      </c>
      <c r="D821" s="10">
        <v>44490</v>
      </c>
      <c r="E821" s="7">
        <v>0.33333333333333298</v>
      </c>
      <c r="F821" s="7">
        <v>0.83333333333333304</v>
      </c>
      <c r="G821" s="22">
        <v>1200</v>
      </c>
      <c r="H821" s="22" t="s">
        <v>1746</v>
      </c>
      <c r="I821" s="23" t="s">
        <v>1746</v>
      </c>
      <c r="J821" s="23" t="s">
        <v>1746</v>
      </c>
      <c r="K821" s="23" t="s">
        <v>1746</v>
      </c>
      <c r="L821" s="15">
        <v>0</v>
      </c>
      <c r="M821" s="23" t="s">
        <v>1746</v>
      </c>
      <c r="N821" s="23" t="s">
        <v>1746</v>
      </c>
      <c r="O821" s="76" t="s">
        <v>1746</v>
      </c>
      <c r="P821" s="76" t="s">
        <v>1746</v>
      </c>
      <c r="Q821" s="76" t="s">
        <v>1746</v>
      </c>
      <c r="R821" s="15" t="s">
        <v>1746</v>
      </c>
      <c r="S821" s="15">
        <v>3.4</v>
      </c>
      <c r="T821" s="24">
        <v>4.5</v>
      </c>
      <c r="U821" s="22">
        <v>1</v>
      </c>
      <c r="V821" s="24">
        <v>3.4</v>
      </c>
      <c r="W821" s="22" t="s">
        <v>1746</v>
      </c>
      <c r="X821" s="24" t="s">
        <v>1746</v>
      </c>
      <c r="Y821" s="15">
        <v>12</v>
      </c>
      <c r="Z821" s="76" t="s">
        <v>1746</v>
      </c>
      <c r="AA821" s="134" t="s">
        <v>3299</v>
      </c>
    </row>
    <row r="822" spans="1:27" x14ac:dyDescent="0.25">
      <c r="A822" s="29">
        <v>821</v>
      </c>
      <c r="B822" s="1" t="s">
        <v>1746</v>
      </c>
      <c r="C822" s="1" t="s">
        <v>353</v>
      </c>
      <c r="D822" s="10">
        <v>44490</v>
      </c>
      <c r="E822" s="7">
        <v>0.32638888888888901</v>
      </c>
      <c r="F822" s="7">
        <v>0.82638888888888895</v>
      </c>
      <c r="G822" s="22">
        <v>1200</v>
      </c>
      <c r="H822" s="22" t="s">
        <v>1746</v>
      </c>
      <c r="I822" s="23" t="s">
        <v>1746</v>
      </c>
      <c r="J822" s="23" t="s">
        <v>1746</v>
      </c>
      <c r="K822" s="23" t="s">
        <v>1746</v>
      </c>
      <c r="L822" s="15">
        <v>0</v>
      </c>
      <c r="M822" s="23" t="s">
        <v>1746</v>
      </c>
      <c r="N822" s="23" t="s">
        <v>1746</v>
      </c>
      <c r="O822" s="76" t="s">
        <v>1746</v>
      </c>
      <c r="P822" s="76" t="s">
        <v>1746</v>
      </c>
      <c r="Q822" s="76" t="s">
        <v>1746</v>
      </c>
      <c r="R822" s="15" t="s">
        <v>1746</v>
      </c>
      <c r="S822" s="15">
        <v>1.5</v>
      </c>
      <c r="T822" s="24">
        <v>97</v>
      </c>
      <c r="U822" s="22">
        <v>1</v>
      </c>
      <c r="V822" s="24">
        <v>1.5</v>
      </c>
      <c r="W822" s="22" t="s">
        <v>1746</v>
      </c>
      <c r="X822" s="24" t="s">
        <v>1746</v>
      </c>
      <c r="Y822" s="15">
        <v>12</v>
      </c>
      <c r="Z822" s="76" t="s">
        <v>1746</v>
      </c>
      <c r="AA822" s="134" t="s">
        <v>3299</v>
      </c>
    </row>
    <row r="823" spans="1:27" x14ac:dyDescent="0.25">
      <c r="A823" s="29">
        <v>822</v>
      </c>
      <c r="B823" s="1" t="s">
        <v>1746</v>
      </c>
      <c r="C823" s="1" t="s">
        <v>1909</v>
      </c>
      <c r="D823" s="10">
        <v>44491</v>
      </c>
      <c r="E823" s="7">
        <v>0.44444444444444398</v>
      </c>
      <c r="F823" s="7">
        <v>0.81944444444444497</v>
      </c>
      <c r="G823" s="22">
        <v>1200</v>
      </c>
      <c r="H823" s="22" t="s">
        <v>1746</v>
      </c>
      <c r="I823" s="23" t="s">
        <v>1746</v>
      </c>
      <c r="J823" s="23" t="s">
        <v>1746</v>
      </c>
      <c r="K823" s="23" t="s">
        <v>1746</v>
      </c>
      <c r="L823" s="15">
        <v>0</v>
      </c>
      <c r="M823" s="23" t="s">
        <v>1746</v>
      </c>
      <c r="N823" s="23" t="s">
        <v>1746</v>
      </c>
      <c r="O823" s="76" t="s">
        <v>1746</v>
      </c>
      <c r="P823" s="76" t="s">
        <v>1746</v>
      </c>
      <c r="Q823" s="76" t="s">
        <v>1746</v>
      </c>
      <c r="R823" s="15" t="s">
        <v>1746</v>
      </c>
      <c r="S823" s="15">
        <v>1.5</v>
      </c>
      <c r="T823" s="24">
        <v>55</v>
      </c>
      <c r="U823" s="22">
        <v>1</v>
      </c>
      <c r="V823" s="24">
        <v>1.5</v>
      </c>
      <c r="W823" s="22" t="s">
        <v>1746</v>
      </c>
      <c r="X823" s="24" t="s">
        <v>1746</v>
      </c>
      <c r="Y823" s="15">
        <v>9</v>
      </c>
      <c r="Z823" s="76" t="s">
        <v>1746</v>
      </c>
      <c r="AA823" s="134" t="s">
        <v>3335</v>
      </c>
    </row>
    <row r="824" spans="1:27" x14ac:dyDescent="0.25">
      <c r="A824" s="29">
        <v>823</v>
      </c>
      <c r="B824" s="1" t="s">
        <v>1746</v>
      </c>
      <c r="C824" s="1" t="s">
        <v>49</v>
      </c>
      <c r="D824" s="10">
        <v>44491</v>
      </c>
      <c r="E824" s="7">
        <v>0.3125</v>
      </c>
      <c r="F824" s="7">
        <v>0.75</v>
      </c>
      <c r="G824" s="22">
        <v>1200</v>
      </c>
      <c r="H824" s="22" t="s">
        <v>1746</v>
      </c>
      <c r="I824" s="23" t="s">
        <v>1746</v>
      </c>
      <c r="J824" s="23" t="s">
        <v>1746</v>
      </c>
      <c r="K824" s="23" t="s">
        <v>1746</v>
      </c>
      <c r="L824" s="15">
        <v>3.5</v>
      </c>
      <c r="M824" s="23" t="s">
        <v>1746</v>
      </c>
      <c r="N824" s="23" t="s">
        <v>1746</v>
      </c>
      <c r="O824" s="76" t="s">
        <v>1746</v>
      </c>
      <c r="P824" s="76" t="s">
        <v>1746</v>
      </c>
      <c r="Q824" s="76" t="s">
        <v>1746</v>
      </c>
      <c r="R824" s="15" t="s">
        <v>1746</v>
      </c>
      <c r="S824" s="15">
        <v>5.7</v>
      </c>
      <c r="T824" s="24">
        <v>0.3</v>
      </c>
      <c r="U824" s="22">
        <v>1</v>
      </c>
      <c r="V824" s="24">
        <v>2.2000000000000002</v>
      </c>
      <c r="W824" s="22" t="s">
        <v>1746</v>
      </c>
      <c r="X824" s="24" t="s">
        <v>1746</v>
      </c>
      <c r="Y824" s="15">
        <v>10.5</v>
      </c>
      <c r="Z824" s="76" t="s">
        <v>1746</v>
      </c>
      <c r="AA824" s="134" t="s">
        <v>3338</v>
      </c>
    </row>
    <row r="825" spans="1:27" x14ac:dyDescent="0.25">
      <c r="A825" s="29">
        <v>824</v>
      </c>
      <c r="B825" s="1" t="s">
        <v>1746</v>
      </c>
      <c r="C825" s="1" t="s">
        <v>49</v>
      </c>
      <c r="D825" s="10">
        <v>44492</v>
      </c>
      <c r="E825" s="7">
        <v>0.38888888888888901</v>
      </c>
      <c r="F825" s="7">
        <v>0.72222222222222199</v>
      </c>
      <c r="G825" s="22">
        <v>1200</v>
      </c>
      <c r="H825" s="22" t="s">
        <v>1746</v>
      </c>
      <c r="I825" s="23" t="s">
        <v>1746</v>
      </c>
      <c r="J825" s="23" t="s">
        <v>1746</v>
      </c>
      <c r="K825" s="23" t="s">
        <v>1746</v>
      </c>
      <c r="L825" s="15">
        <v>0</v>
      </c>
      <c r="M825" s="23" t="s">
        <v>1746</v>
      </c>
      <c r="N825" s="23" t="s">
        <v>1746</v>
      </c>
      <c r="O825" s="76" t="s">
        <v>1746</v>
      </c>
      <c r="P825" s="76" t="s">
        <v>1746</v>
      </c>
      <c r="Q825" s="76" t="s">
        <v>1746</v>
      </c>
      <c r="R825" s="15" t="s">
        <v>1746</v>
      </c>
      <c r="S825" s="15">
        <v>6.4</v>
      </c>
      <c r="T825" s="24">
        <v>3.5</v>
      </c>
      <c r="U825" s="22">
        <v>1</v>
      </c>
      <c r="V825" s="24">
        <v>6.4</v>
      </c>
      <c r="W825" s="22" t="s">
        <v>1746</v>
      </c>
      <c r="X825" s="24" t="s">
        <v>1746</v>
      </c>
      <c r="Y825" s="15">
        <v>8</v>
      </c>
      <c r="Z825" s="76" t="s">
        <v>1746</v>
      </c>
      <c r="AA825" s="134" t="s">
        <v>3299</v>
      </c>
    </row>
    <row r="826" spans="1:27" x14ac:dyDescent="0.25">
      <c r="A826" s="29">
        <v>825</v>
      </c>
      <c r="B826" s="1" t="s">
        <v>1746</v>
      </c>
      <c r="C826" s="1" t="s">
        <v>356</v>
      </c>
      <c r="D826" s="10">
        <v>44492</v>
      </c>
      <c r="E826" s="7">
        <v>0.33333333333333298</v>
      </c>
      <c r="F826" s="7">
        <v>0.70833333333333304</v>
      </c>
      <c r="G826" s="22">
        <v>1200</v>
      </c>
      <c r="H826" s="22" t="s">
        <v>1746</v>
      </c>
      <c r="I826" s="23" t="s">
        <v>1746</v>
      </c>
      <c r="J826" s="23" t="s">
        <v>1746</v>
      </c>
      <c r="K826" s="23" t="s">
        <v>1746</v>
      </c>
      <c r="L826" s="15">
        <v>0</v>
      </c>
      <c r="M826" s="23" t="s">
        <v>1746</v>
      </c>
      <c r="N826" s="23" t="s">
        <v>1746</v>
      </c>
      <c r="O826" s="76" t="s">
        <v>1746</v>
      </c>
      <c r="P826" s="76" t="s">
        <v>1746</v>
      </c>
      <c r="Q826" s="76" t="s">
        <v>1746</v>
      </c>
      <c r="R826" s="15" t="s">
        <v>1746</v>
      </c>
      <c r="S826" s="15">
        <v>0.8</v>
      </c>
      <c r="T826" s="24">
        <v>8</v>
      </c>
      <c r="U826" s="22">
        <v>1</v>
      </c>
      <c r="V826" s="24">
        <v>0.8</v>
      </c>
      <c r="W826" s="22" t="s">
        <v>1746</v>
      </c>
      <c r="X826" s="24" t="s">
        <v>1746</v>
      </c>
      <c r="Y826" s="15">
        <v>9</v>
      </c>
      <c r="Z826" s="76" t="s">
        <v>1746</v>
      </c>
      <c r="AA826" s="134" t="s">
        <v>3299</v>
      </c>
    </row>
    <row r="827" spans="1:27" x14ac:dyDescent="0.25">
      <c r="A827" s="29">
        <v>826</v>
      </c>
      <c r="B827" s="1" t="s">
        <v>1746</v>
      </c>
      <c r="C827" s="1" t="s">
        <v>353</v>
      </c>
      <c r="D827" s="10">
        <v>44492</v>
      </c>
      <c r="E827" s="7">
        <v>0.70833333333333304</v>
      </c>
      <c r="F827" s="7">
        <v>0.83333333333333304</v>
      </c>
      <c r="G827" s="22">
        <v>1200</v>
      </c>
      <c r="H827" s="22" t="s">
        <v>1746</v>
      </c>
      <c r="I827" s="23" t="s">
        <v>1746</v>
      </c>
      <c r="J827" s="23" t="s">
        <v>1746</v>
      </c>
      <c r="K827" s="23" t="s">
        <v>1746</v>
      </c>
      <c r="L827" s="15">
        <v>0</v>
      </c>
      <c r="M827" s="23" t="s">
        <v>1746</v>
      </c>
      <c r="N827" s="23" t="s">
        <v>1746</v>
      </c>
      <c r="O827" s="76" t="s">
        <v>1746</v>
      </c>
      <c r="P827" s="76" t="s">
        <v>1746</v>
      </c>
      <c r="Q827" s="76" t="s">
        <v>1746</v>
      </c>
      <c r="R827" s="15" t="s">
        <v>1746</v>
      </c>
      <c r="S827" s="15">
        <v>1.6</v>
      </c>
      <c r="T827" s="24">
        <v>0</v>
      </c>
      <c r="U827" s="22">
        <v>1</v>
      </c>
      <c r="V827" s="24">
        <v>1.6</v>
      </c>
      <c r="W827" s="22" t="s">
        <v>1746</v>
      </c>
      <c r="X827" s="24" t="s">
        <v>1746</v>
      </c>
      <c r="Y827" s="15">
        <v>3</v>
      </c>
      <c r="Z827" s="76" t="s">
        <v>1746</v>
      </c>
      <c r="AA827" s="134" t="s">
        <v>3299</v>
      </c>
    </row>
    <row r="828" spans="1:27" x14ac:dyDescent="0.25">
      <c r="A828" s="29">
        <v>827</v>
      </c>
      <c r="B828" s="1" t="s">
        <v>1746</v>
      </c>
      <c r="C828" s="1" t="s">
        <v>2501</v>
      </c>
      <c r="D828" s="10">
        <v>44492</v>
      </c>
      <c r="E828" s="7">
        <v>0.375</v>
      </c>
      <c r="F828" s="7">
        <v>0.83333333333333304</v>
      </c>
      <c r="G828" s="22">
        <v>1200</v>
      </c>
      <c r="H828" s="22" t="s">
        <v>1746</v>
      </c>
      <c r="I828" s="23" t="s">
        <v>1746</v>
      </c>
      <c r="J828" s="23" t="s">
        <v>1746</v>
      </c>
      <c r="K828" s="23" t="s">
        <v>1746</v>
      </c>
      <c r="L828" s="15">
        <v>2.6</v>
      </c>
      <c r="M828" s="23" t="s">
        <v>1746</v>
      </c>
      <c r="N828" s="23" t="s">
        <v>1746</v>
      </c>
      <c r="O828" s="76" t="s">
        <v>1746</v>
      </c>
      <c r="P828" s="76" t="s">
        <v>1746</v>
      </c>
      <c r="Q828" s="76" t="s">
        <v>1746</v>
      </c>
      <c r="R828" s="15" t="s">
        <v>1746</v>
      </c>
      <c r="S828" s="15">
        <v>3.2</v>
      </c>
      <c r="T828" s="24">
        <v>1.1000000000000001</v>
      </c>
      <c r="U828" s="22">
        <v>1</v>
      </c>
      <c r="V828" s="24">
        <v>0.60000000000000009</v>
      </c>
      <c r="W828" s="22" t="s">
        <v>1746</v>
      </c>
      <c r="X828" s="24" t="s">
        <v>1746</v>
      </c>
      <c r="Y828" s="15">
        <v>11</v>
      </c>
      <c r="Z828" s="76" t="s">
        <v>1746</v>
      </c>
      <c r="AA828" s="134" t="s">
        <v>3335</v>
      </c>
    </row>
    <row r="829" spans="1:27" x14ac:dyDescent="0.25">
      <c r="A829" s="29">
        <v>828</v>
      </c>
      <c r="B829" s="1" t="s">
        <v>1746</v>
      </c>
      <c r="C829" s="1" t="s">
        <v>353</v>
      </c>
      <c r="D829" s="10">
        <v>44493</v>
      </c>
      <c r="E829" s="7">
        <v>0.36805555555555602</v>
      </c>
      <c r="F829" s="7">
        <v>0.82638888888888895</v>
      </c>
      <c r="G829" s="22">
        <v>1200</v>
      </c>
      <c r="H829" s="22" t="s">
        <v>1746</v>
      </c>
      <c r="I829" s="23" t="s">
        <v>1746</v>
      </c>
      <c r="J829" s="23" t="s">
        <v>1746</v>
      </c>
      <c r="K829" s="23" t="s">
        <v>1746</v>
      </c>
      <c r="L829" s="15">
        <v>0</v>
      </c>
      <c r="M829" s="23" t="s">
        <v>1746</v>
      </c>
      <c r="N829" s="23" t="s">
        <v>1746</v>
      </c>
      <c r="O829" s="76" t="s">
        <v>1746</v>
      </c>
      <c r="P829" s="76" t="s">
        <v>1746</v>
      </c>
      <c r="Q829" s="76" t="s">
        <v>1746</v>
      </c>
      <c r="R829" s="15" t="s">
        <v>1746</v>
      </c>
      <c r="S829" s="15">
        <v>1.6</v>
      </c>
      <c r="T829" s="24">
        <v>88</v>
      </c>
      <c r="U829" s="22">
        <v>1</v>
      </c>
      <c r="V829" s="24">
        <v>1.6</v>
      </c>
      <c r="W829" s="22" t="s">
        <v>1746</v>
      </c>
      <c r="X829" s="24" t="s">
        <v>1746</v>
      </c>
      <c r="Y829" s="15">
        <v>11</v>
      </c>
      <c r="Z829" s="76" t="s">
        <v>1746</v>
      </c>
      <c r="AA829" s="134" t="s">
        <v>3299</v>
      </c>
    </row>
    <row r="830" spans="1:27" x14ac:dyDescent="0.25">
      <c r="A830" s="29">
        <v>829</v>
      </c>
      <c r="B830" s="1" t="s">
        <v>1746</v>
      </c>
      <c r="C830" s="1" t="s">
        <v>2501</v>
      </c>
      <c r="D830" s="10">
        <v>44493</v>
      </c>
      <c r="E830" s="7">
        <v>0.4375</v>
      </c>
      <c r="F830" s="7">
        <v>0.8125</v>
      </c>
      <c r="G830" s="22">
        <v>1200</v>
      </c>
      <c r="H830" s="22" t="s">
        <v>1746</v>
      </c>
      <c r="I830" s="23" t="s">
        <v>1746</v>
      </c>
      <c r="J830" s="23" t="s">
        <v>1746</v>
      </c>
      <c r="K830" s="23" t="s">
        <v>1746</v>
      </c>
      <c r="L830" s="15">
        <v>2.19</v>
      </c>
      <c r="M830" s="23" t="s">
        <v>1746</v>
      </c>
      <c r="N830" s="23" t="s">
        <v>1746</v>
      </c>
      <c r="O830" s="76" t="s">
        <v>1746</v>
      </c>
      <c r="P830" s="76" t="s">
        <v>1746</v>
      </c>
      <c r="Q830" s="76" t="s">
        <v>1746</v>
      </c>
      <c r="R830" s="15" t="s">
        <v>1746</v>
      </c>
      <c r="S830" s="15">
        <v>2.2000000000000002</v>
      </c>
      <c r="T830" s="24">
        <v>0.84</v>
      </c>
      <c r="U830" s="22">
        <v>1</v>
      </c>
      <c r="V830" s="24">
        <v>1.0000000000000231E-2</v>
      </c>
      <c r="W830" s="22" t="s">
        <v>1746</v>
      </c>
      <c r="X830" s="24" t="s">
        <v>1746</v>
      </c>
      <c r="Y830" s="15">
        <v>9</v>
      </c>
      <c r="Z830" s="76" t="s">
        <v>1746</v>
      </c>
      <c r="AA830" s="134" t="s">
        <v>3337</v>
      </c>
    </row>
    <row r="831" spans="1:27" x14ac:dyDescent="0.25">
      <c r="A831" s="29">
        <v>830</v>
      </c>
      <c r="B831" s="1" t="s">
        <v>1746</v>
      </c>
      <c r="C831" s="1" t="s">
        <v>2501</v>
      </c>
      <c r="D831" s="10">
        <v>44494</v>
      </c>
      <c r="E831" s="7">
        <v>0.38888888888888901</v>
      </c>
      <c r="F831" s="7">
        <v>0.80555555555555503</v>
      </c>
      <c r="G831" s="22">
        <v>1200</v>
      </c>
      <c r="H831" s="22" t="s">
        <v>1746</v>
      </c>
      <c r="I831" s="23" t="s">
        <v>1746</v>
      </c>
      <c r="J831" s="23" t="s">
        <v>1746</v>
      </c>
      <c r="K831" s="23" t="s">
        <v>1746</v>
      </c>
      <c r="L831" s="15">
        <v>0</v>
      </c>
      <c r="M831" s="23" t="s">
        <v>1746</v>
      </c>
      <c r="N831" s="23" t="s">
        <v>1746</v>
      </c>
      <c r="O831" s="76" t="s">
        <v>1746</v>
      </c>
      <c r="P831" s="76" t="s">
        <v>1746</v>
      </c>
      <c r="Q831" s="76" t="s">
        <v>1746</v>
      </c>
      <c r="R831" s="15" t="s">
        <v>1746</v>
      </c>
      <c r="S831" s="15">
        <v>3.9</v>
      </c>
      <c r="T831" s="24">
        <v>0</v>
      </c>
      <c r="U831" s="22">
        <v>1</v>
      </c>
      <c r="V831" s="24">
        <v>3.9</v>
      </c>
      <c r="W831" s="22" t="s">
        <v>1746</v>
      </c>
      <c r="X831" s="24" t="s">
        <v>1746</v>
      </c>
      <c r="Y831" s="15">
        <v>10</v>
      </c>
      <c r="Z831" s="76" t="s">
        <v>1746</v>
      </c>
      <c r="AA831" s="134" t="s">
        <v>3299</v>
      </c>
    </row>
    <row r="832" spans="1:27" x14ac:dyDescent="0.25">
      <c r="A832" s="29">
        <v>831</v>
      </c>
      <c r="B832" s="1" t="s">
        <v>1746</v>
      </c>
      <c r="C832" s="1" t="s">
        <v>356</v>
      </c>
      <c r="D832" s="10">
        <v>44494</v>
      </c>
      <c r="E832" s="7">
        <v>0.32638888888888901</v>
      </c>
      <c r="F832" s="7">
        <v>0.65972222222222199</v>
      </c>
      <c r="G832" s="22">
        <v>1200</v>
      </c>
      <c r="H832" s="22" t="s">
        <v>1746</v>
      </c>
      <c r="I832" s="23" t="s">
        <v>1746</v>
      </c>
      <c r="J832" s="23" t="s">
        <v>1746</v>
      </c>
      <c r="K832" s="23" t="s">
        <v>1746</v>
      </c>
      <c r="L832" s="15">
        <v>0</v>
      </c>
      <c r="M832" s="23" t="s">
        <v>1746</v>
      </c>
      <c r="N832" s="23" t="s">
        <v>1746</v>
      </c>
      <c r="O832" s="76" t="s">
        <v>1746</v>
      </c>
      <c r="P832" s="76" t="s">
        <v>1746</v>
      </c>
      <c r="Q832" s="76" t="s">
        <v>1746</v>
      </c>
      <c r="R832" s="15" t="s">
        <v>1746</v>
      </c>
      <c r="S832" s="15">
        <v>0.3</v>
      </c>
      <c r="T832" s="24">
        <v>12</v>
      </c>
      <c r="U832" s="22">
        <v>1</v>
      </c>
      <c r="V832" s="24">
        <v>0.3</v>
      </c>
      <c r="W832" s="22" t="s">
        <v>1746</v>
      </c>
      <c r="X832" s="24" t="s">
        <v>1746</v>
      </c>
      <c r="Y832" s="15">
        <v>8</v>
      </c>
      <c r="Z832" s="76" t="s">
        <v>1746</v>
      </c>
      <c r="AA832" s="134" t="s">
        <v>3299</v>
      </c>
    </row>
    <row r="833" spans="1:27" x14ac:dyDescent="0.25">
      <c r="A833" s="29">
        <v>832</v>
      </c>
      <c r="B833" s="1" t="s">
        <v>1746</v>
      </c>
      <c r="C833" s="1" t="s">
        <v>1909</v>
      </c>
      <c r="D833" s="10">
        <v>44495</v>
      </c>
      <c r="E833" s="7">
        <v>0.33333333333333298</v>
      </c>
      <c r="F833" s="7">
        <v>0.79166666666666696</v>
      </c>
      <c r="G833" s="22">
        <v>1200</v>
      </c>
      <c r="H833" s="22" t="s">
        <v>1746</v>
      </c>
      <c r="I833" s="23" t="s">
        <v>1746</v>
      </c>
      <c r="J833" s="23" t="s">
        <v>1746</v>
      </c>
      <c r="K833" s="23" t="s">
        <v>1746</v>
      </c>
      <c r="L833" s="15">
        <v>0</v>
      </c>
      <c r="M833" s="23" t="s">
        <v>1746</v>
      </c>
      <c r="N833" s="23" t="s">
        <v>1746</v>
      </c>
      <c r="O833" s="76" t="s">
        <v>1746</v>
      </c>
      <c r="P833" s="76" t="s">
        <v>1746</v>
      </c>
      <c r="Q833" s="76" t="s">
        <v>1746</v>
      </c>
      <c r="R833" s="15" t="s">
        <v>1746</v>
      </c>
      <c r="S833" s="15">
        <v>1.4</v>
      </c>
      <c r="T833" s="24">
        <v>50</v>
      </c>
      <c r="U833" s="22">
        <v>1</v>
      </c>
      <c r="V833" s="24">
        <v>1.4</v>
      </c>
      <c r="W833" s="22" t="s">
        <v>1746</v>
      </c>
      <c r="X833" s="24" t="s">
        <v>1746</v>
      </c>
      <c r="Y833" s="15">
        <v>11</v>
      </c>
      <c r="Z833" s="76" t="s">
        <v>1746</v>
      </c>
      <c r="AA833" s="134" t="s">
        <v>3335</v>
      </c>
    </row>
    <row r="834" spans="1:27" x14ac:dyDescent="0.25">
      <c r="A834" s="29">
        <v>833</v>
      </c>
      <c r="B834" s="1" t="s">
        <v>1746</v>
      </c>
      <c r="C834" s="1" t="s">
        <v>353</v>
      </c>
      <c r="D834" s="10">
        <v>44496</v>
      </c>
      <c r="E834" s="7">
        <v>0.45138888888888901</v>
      </c>
      <c r="F834" s="7">
        <v>0.82638888888888895</v>
      </c>
      <c r="G834" s="22">
        <v>1200</v>
      </c>
      <c r="H834" s="22" t="s">
        <v>1746</v>
      </c>
      <c r="I834" s="23" t="s">
        <v>1746</v>
      </c>
      <c r="J834" s="23" t="s">
        <v>1746</v>
      </c>
      <c r="K834" s="23" t="s">
        <v>1746</v>
      </c>
      <c r="L834" s="15">
        <v>0</v>
      </c>
      <c r="M834" s="23" t="s">
        <v>1746</v>
      </c>
      <c r="N834" s="23" t="s">
        <v>1746</v>
      </c>
      <c r="O834" s="76" t="s">
        <v>1746</v>
      </c>
      <c r="P834" s="76" t="s">
        <v>1746</v>
      </c>
      <c r="Q834" s="76" t="s">
        <v>1746</v>
      </c>
      <c r="R834" s="15" t="s">
        <v>1746</v>
      </c>
      <c r="S834" s="15">
        <v>1.8</v>
      </c>
      <c r="T834" s="24">
        <v>41</v>
      </c>
      <c r="U834" s="22">
        <v>1</v>
      </c>
      <c r="V834" s="24">
        <v>1.8</v>
      </c>
      <c r="W834" s="22" t="s">
        <v>1746</v>
      </c>
      <c r="X834" s="24" t="s">
        <v>1746</v>
      </c>
      <c r="Y834" s="15">
        <v>9</v>
      </c>
      <c r="Z834" s="76" t="s">
        <v>1746</v>
      </c>
      <c r="AA834" s="134" t="s">
        <v>3299</v>
      </c>
    </row>
    <row r="835" spans="1:27" x14ac:dyDescent="0.25">
      <c r="A835" s="29">
        <v>834</v>
      </c>
      <c r="B835" s="1" t="s">
        <v>1746</v>
      </c>
      <c r="C835" s="1" t="s">
        <v>356</v>
      </c>
      <c r="D835" s="10">
        <v>44497</v>
      </c>
      <c r="E835" s="7">
        <v>0.32986111111111099</v>
      </c>
      <c r="F835" s="7">
        <v>0.66319444444444398</v>
      </c>
      <c r="G835" s="22">
        <v>1200</v>
      </c>
      <c r="H835" s="22" t="s">
        <v>1746</v>
      </c>
      <c r="I835" s="23" t="s">
        <v>1746</v>
      </c>
      <c r="J835" s="23" t="s">
        <v>1746</v>
      </c>
      <c r="K835" s="23" t="s">
        <v>1746</v>
      </c>
      <c r="L835" s="15">
        <v>0</v>
      </c>
      <c r="M835" s="23" t="s">
        <v>1746</v>
      </c>
      <c r="N835" s="23" t="s">
        <v>1746</v>
      </c>
      <c r="O835" s="76" t="s">
        <v>1746</v>
      </c>
      <c r="P835" s="76" t="s">
        <v>1746</v>
      </c>
      <c r="Q835" s="76" t="s">
        <v>1746</v>
      </c>
      <c r="R835" s="15" t="s">
        <v>1746</v>
      </c>
      <c r="S835" s="15">
        <v>0.1</v>
      </c>
      <c r="T835" s="24">
        <v>0</v>
      </c>
      <c r="U835" s="22">
        <v>1</v>
      </c>
      <c r="V835" s="24">
        <v>0.1</v>
      </c>
      <c r="W835" s="22" t="s">
        <v>1746</v>
      </c>
      <c r="X835" s="24" t="s">
        <v>1746</v>
      </c>
      <c r="Y835" s="15">
        <v>8</v>
      </c>
      <c r="Z835" s="76" t="s">
        <v>1746</v>
      </c>
      <c r="AA835" s="134" t="s">
        <v>3299</v>
      </c>
    </row>
    <row r="836" spans="1:27" x14ac:dyDescent="0.25">
      <c r="A836" s="29">
        <v>835</v>
      </c>
      <c r="B836" s="1" t="s">
        <v>1746</v>
      </c>
      <c r="C836" s="1" t="s">
        <v>2913</v>
      </c>
      <c r="D836" s="10">
        <v>44497</v>
      </c>
      <c r="E836" s="7">
        <v>0.66319444444444398</v>
      </c>
      <c r="F836" s="7">
        <v>0.82986111111111105</v>
      </c>
      <c r="G836" s="22">
        <v>1200</v>
      </c>
      <c r="H836" s="22" t="s">
        <v>1746</v>
      </c>
      <c r="I836" s="23" t="s">
        <v>1746</v>
      </c>
      <c r="J836" s="23" t="s">
        <v>1746</v>
      </c>
      <c r="K836" s="23" t="s">
        <v>1746</v>
      </c>
      <c r="L836" s="15">
        <v>0</v>
      </c>
      <c r="M836" s="23" t="s">
        <v>1746</v>
      </c>
      <c r="N836" s="23" t="s">
        <v>1746</v>
      </c>
      <c r="O836" s="76" t="s">
        <v>1746</v>
      </c>
      <c r="P836" s="76" t="s">
        <v>1746</v>
      </c>
      <c r="Q836" s="76" t="s">
        <v>1746</v>
      </c>
      <c r="R836" s="15" t="s">
        <v>1746</v>
      </c>
      <c r="S836" s="15">
        <v>2.2999999999999998</v>
      </c>
      <c r="T836" s="24">
        <v>8</v>
      </c>
      <c r="U836" s="22">
        <v>1</v>
      </c>
      <c r="V836" s="24">
        <v>2.2999999999999998</v>
      </c>
      <c r="W836" s="22" t="s">
        <v>1746</v>
      </c>
      <c r="X836" s="24" t="s">
        <v>1746</v>
      </c>
      <c r="Y836" s="15">
        <v>4</v>
      </c>
      <c r="Z836" s="76" t="s">
        <v>1746</v>
      </c>
      <c r="AA836" s="134" t="s">
        <v>3299</v>
      </c>
    </row>
    <row r="837" spans="1:27" x14ac:dyDescent="0.25">
      <c r="A837" s="29">
        <v>836</v>
      </c>
      <c r="B837" s="1" t="s">
        <v>1746</v>
      </c>
      <c r="C837" s="1" t="s">
        <v>356</v>
      </c>
      <c r="D837" s="10">
        <v>44498</v>
      </c>
      <c r="E837" s="7">
        <v>0.43402777777777801</v>
      </c>
      <c r="F837" s="7">
        <v>0.68402777777777801</v>
      </c>
      <c r="G837" s="22">
        <v>1200</v>
      </c>
      <c r="H837" s="22" t="s">
        <v>1746</v>
      </c>
      <c r="I837" s="23" t="s">
        <v>1746</v>
      </c>
      <c r="J837" s="23" t="s">
        <v>1746</v>
      </c>
      <c r="K837" s="23" t="s">
        <v>1746</v>
      </c>
      <c r="L837" s="15">
        <v>0</v>
      </c>
      <c r="M837" s="23" t="s">
        <v>1746</v>
      </c>
      <c r="N837" s="23" t="s">
        <v>1746</v>
      </c>
      <c r="O837" s="76" t="s">
        <v>1746</v>
      </c>
      <c r="P837" s="76" t="s">
        <v>1746</v>
      </c>
      <c r="Q837" s="76" t="s">
        <v>1746</v>
      </c>
      <c r="R837" s="15" t="s">
        <v>1746</v>
      </c>
      <c r="S837" s="15">
        <v>2.4</v>
      </c>
      <c r="T837" s="24">
        <v>8</v>
      </c>
      <c r="U837" s="22">
        <v>1</v>
      </c>
      <c r="V837" s="24">
        <v>2.4</v>
      </c>
      <c r="W837" s="22" t="s">
        <v>1746</v>
      </c>
      <c r="X837" s="24" t="s">
        <v>1746</v>
      </c>
      <c r="Y837" s="15">
        <v>6</v>
      </c>
      <c r="Z837" s="76" t="s">
        <v>1746</v>
      </c>
      <c r="AA837" s="134" t="s">
        <v>3299</v>
      </c>
    </row>
    <row r="838" spans="1:27" x14ac:dyDescent="0.25">
      <c r="A838" s="29">
        <v>837</v>
      </c>
      <c r="B838" s="1" t="s">
        <v>1746</v>
      </c>
      <c r="C838" s="1" t="s">
        <v>353</v>
      </c>
      <c r="D838" s="10">
        <v>44498</v>
      </c>
      <c r="E838" s="7">
        <v>0.6875</v>
      </c>
      <c r="F838" s="7">
        <v>0.85416666666666696</v>
      </c>
      <c r="G838" s="22">
        <v>1200</v>
      </c>
      <c r="H838" s="22" t="s">
        <v>1746</v>
      </c>
      <c r="I838" s="23" t="s">
        <v>1746</v>
      </c>
      <c r="J838" s="23" t="s">
        <v>1746</v>
      </c>
      <c r="K838" s="23" t="s">
        <v>1746</v>
      </c>
      <c r="L838" s="15">
        <v>0</v>
      </c>
      <c r="M838" s="23" t="s">
        <v>1746</v>
      </c>
      <c r="N838" s="23" t="s">
        <v>1746</v>
      </c>
      <c r="O838" s="76" t="s">
        <v>1746</v>
      </c>
      <c r="P838" s="76" t="s">
        <v>1746</v>
      </c>
      <c r="Q838" s="76" t="s">
        <v>1746</v>
      </c>
      <c r="R838" s="15" t="s">
        <v>1746</v>
      </c>
      <c r="S838" s="15">
        <v>1.7</v>
      </c>
      <c r="T838" s="24">
        <v>6</v>
      </c>
      <c r="U838" s="22">
        <v>1</v>
      </c>
      <c r="V838" s="24">
        <v>1.7</v>
      </c>
      <c r="W838" s="22" t="s">
        <v>1746</v>
      </c>
      <c r="X838" s="24" t="s">
        <v>1746</v>
      </c>
      <c r="Y838" s="15">
        <v>4</v>
      </c>
      <c r="Z838" s="76" t="s">
        <v>1746</v>
      </c>
      <c r="AA838" s="134" t="s">
        <v>3299</v>
      </c>
    </row>
    <row r="839" spans="1:27" x14ac:dyDescent="0.25">
      <c r="A839" s="29">
        <v>838</v>
      </c>
      <c r="B839" s="1" t="s">
        <v>1746</v>
      </c>
      <c r="C839" s="1" t="s">
        <v>353</v>
      </c>
      <c r="D839" s="10">
        <v>44499</v>
      </c>
      <c r="E839" s="7">
        <v>0.375</v>
      </c>
      <c r="F839" s="7">
        <v>0.83333333333333304</v>
      </c>
      <c r="G839" s="22">
        <v>1200</v>
      </c>
      <c r="H839" s="22" t="s">
        <v>1746</v>
      </c>
      <c r="I839" s="23" t="s">
        <v>1746</v>
      </c>
      <c r="J839" s="23" t="s">
        <v>1746</v>
      </c>
      <c r="K839" s="23" t="s">
        <v>1746</v>
      </c>
      <c r="L839" s="15">
        <v>0</v>
      </c>
      <c r="M839" s="23" t="s">
        <v>1746</v>
      </c>
      <c r="N839" s="23" t="s">
        <v>1746</v>
      </c>
      <c r="O839" s="76" t="s">
        <v>1746</v>
      </c>
      <c r="P839" s="76" t="s">
        <v>1746</v>
      </c>
      <c r="Q839" s="76" t="s">
        <v>1746</v>
      </c>
      <c r="R839" s="15" t="s">
        <v>1746</v>
      </c>
      <c r="S839" s="15">
        <v>1</v>
      </c>
      <c r="T839" s="24">
        <v>38</v>
      </c>
      <c r="U839" s="22">
        <v>1</v>
      </c>
      <c r="V839" s="24">
        <v>1</v>
      </c>
      <c r="W839" s="22" t="s">
        <v>1746</v>
      </c>
      <c r="X839" s="24" t="s">
        <v>1746</v>
      </c>
      <c r="Y839" s="15">
        <v>11</v>
      </c>
      <c r="Z839" s="76" t="s">
        <v>1746</v>
      </c>
      <c r="AA839" s="134" t="s">
        <v>3299</v>
      </c>
    </row>
    <row r="840" spans="1:27" x14ac:dyDescent="0.25">
      <c r="A840" s="29">
        <v>839</v>
      </c>
      <c r="B840" s="1" t="s">
        <v>1746</v>
      </c>
      <c r="C840" s="1" t="s">
        <v>2146</v>
      </c>
      <c r="D840" s="10">
        <v>44502</v>
      </c>
      <c r="E840" s="7">
        <v>0.375</v>
      </c>
      <c r="F840" s="7">
        <v>0.70833333333333304</v>
      </c>
      <c r="G840" s="22">
        <v>1200</v>
      </c>
      <c r="H840" s="22" t="s">
        <v>1746</v>
      </c>
      <c r="I840" s="23" t="s">
        <v>1746</v>
      </c>
      <c r="J840" s="23" t="s">
        <v>1746</v>
      </c>
      <c r="K840" s="23" t="s">
        <v>1746</v>
      </c>
      <c r="L840" s="15">
        <v>0</v>
      </c>
      <c r="M840" s="23" t="s">
        <v>1746</v>
      </c>
      <c r="N840" s="23" t="s">
        <v>1746</v>
      </c>
      <c r="O840" s="76" t="s">
        <v>1746</v>
      </c>
      <c r="P840" s="76" t="s">
        <v>1746</v>
      </c>
      <c r="Q840" s="76" t="s">
        <v>1746</v>
      </c>
      <c r="R840" s="15" t="s">
        <v>1746</v>
      </c>
      <c r="S840" s="15">
        <v>1.6</v>
      </c>
      <c r="T840" s="24">
        <v>19</v>
      </c>
      <c r="U840" s="22">
        <v>1</v>
      </c>
      <c r="V840" s="24">
        <v>1.6</v>
      </c>
      <c r="W840" s="22" t="s">
        <v>1746</v>
      </c>
      <c r="X840" s="24" t="s">
        <v>1746</v>
      </c>
      <c r="Y840" s="15">
        <v>8</v>
      </c>
      <c r="Z840" s="76" t="s">
        <v>1746</v>
      </c>
      <c r="AA840" s="134" t="s">
        <v>3336</v>
      </c>
    </row>
    <row r="841" spans="1:27" x14ac:dyDescent="0.25">
      <c r="A841" s="29">
        <v>840</v>
      </c>
      <c r="B841" s="1" t="s">
        <v>1746</v>
      </c>
      <c r="C841" s="1" t="s">
        <v>2146</v>
      </c>
      <c r="D841" s="10">
        <v>44503</v>
      </c>
      <c r="E841" s="7">
        <v>0.31944444444444398</v>
      </c>
      <c r="F841" s="7">
        <v>0.65277777777777801</v>
      </c>
      <c r="G841" s="22">
        <v>1200</v>
      </c>
      <c r="H841" s="22" t="s">
        <v>1746</v>
      </c>
      <c r="I841" s="23" t="s">
        <v>1746</v>
      </c>
      <c r="J841" s="23" t="s">
        <v>1746</v>
      </c>
      <c r="K841" s="23" t="s">
        <v>1746</v>
      </c>
      <c r="L841" s="15">
        <v>0</v>
      </c>
      <c r="M841" s="23" t="s">
        <v>1746</v>
      </c>
      <c r="N841" s="23" t="s">
        <v>1746</v>
      </c>
      <c r="O841" s="76" t="s">
        <v>1746</v>
      </c>
      <c r="P841" s="76" t="s">
        <v>1746</v>
      </c>
      <c r="Q841" s="76" t="s">
        <v>1746</v>
      </c>
      <c r="R841" s="15" t="s">
        <v>1746</v>
      </c>
      <c r="S841" s="15">
        <v>3.2</v>
      </c>
      <c r="T841" s="24">
        <v>10</v>
      </c>
      <c r="U841" s="22">
        <v>1</v>
      </c>
      <c r="V841" s="24">
        <v>3.2</v>
      </c>
      <c r="W841" s="22" t="s">
        <v>1746</v>
      </c>
      <c r="X841" s="24" t="s">
        <v>1746</v>
      </c>
      <c r="Y841" s="15">
        <v>8</v>
      </c>
      <c r="Z841" s="76" t="s">
        <v>1746</v>
      </c>
      <c r="AA841" s="134" t="s">
        <v>3336</v>
      </c>
    </row>
    <row r="842" spans="1:27" x14ac:dyDescent="0.25">
      <c r="A842" s="29">
        <v>841</v>
      </c>
      <c r="B842" s="1" t="s">
        <v>1746</v>
      </c>
      <c r="C842" s="1" t="s">
        <v>2146</v>
      </c>
      <c r="D842" s="10">
        <v>44504</v>
      </c>
      <c r="E842" s="7">
        <v>0.33333333333333298</v>
      </c>
      <c r="F842" s="7">
        <v>0.66666666666666696</v>
      </c>
      <c r="G842" s="22">
        <v>1200</v>
      </c>
      <c r="H842" s="22" t="s">
        <v>1746</v>
      </c>
      <c r="I842" s="23" t="s">
        <v>1746</v>
      </c>
      <c r="J842" s="23" t="s">
        <v>1746</v>
      </c>
      <c r="K842" s="23" t="s">
        <v>1746</v>
      </c>
      <c r="L842" s="15">
        <v>0</v>
      </c>
      <c r="M842" s="23" t="s">
        <v>1746</v>
      </c>
      <c r="N842" s="23" t="s">
        <v>1746</v>
      </c>
      <c r="O842" s="76" t="s">
        <v>1746</v>
      </c>
      <c r="P842" s="76" t="s">
        <v>1746</v>
      </c>
      <c r="Q842" s="76" t="s">
        <v>1746</v>
      </c>
      <c r="R842" s="15" t="s">
        <v>1746</v>
      </c>
      <c r="S842" s="15">
        <v>1.6</v>
      </c>
      <c r="T842" s="24">
        <v>12</v>
      </c>
      <c r="U842" s="22">
        <v>1</v>
      </c>
      <c r="V842" s="24">
        <v>1.6</v>
      </c>
      <c r="W842" s="22" t="s">
        <v>1746</v>
      </c>
      <c r="X842" s="24" t="s">
        <v>1746</v>
      </c>
      <c r="Y842" s="15">
        <v>8</v>
      </c>
      <c r="Z842" s="76" t="s">
        <v>1746</v>
      </c>
      <c r="AA842" s="134" t="s">
        <v>3336</v>
      </c>
    </row>
    <row r="843" spans="1:27" x14ac:dyDescent="0.25">
      <c r="A843" s="29">
        <v>842</v>
      </c>
      <c r="B843" s="1" t="s">
        <v>1746</v>
      </c>
      <c r="C843" s="1" t="s">
        <v>2146</v>
      </c>
      <c r="D843" s="10">
        <v>44505</v>
      </c>
      <c r="E843" s="7">
        <v>0.39583333333333298</v>
      </c>
      <c r="F843" s="7">
        <v>0.72916666666666696</v>
      </c>
      <c r="G843" s="22">
        <v>1200</v>
      </c>
      <c r="H843" s="22" t="s">
        <v>1746</v>
      </c>
      <c r="I843" s="23" t="s">
        <v>1746</v>
      </c>
      <c r="J843" s="23" t="s">
        <v>1746</v>
      </c>
      <c r="K843" s="23" t="s">
        <v>1746</v>
      </c>
      <c r="L843" s="15">
        <v>0</v>
      </c>
      <c r="M843" s="23" t="s">
        <v>1746</v>
      </c>
      <c r="N843" s="23" t="s">
        <v>1746</v>
      </c>
      <c r="O843" s="76" t="s">
        <v>1746</v>
      </c>
      <c r="P843" s="76" t="s">
        <v>1746</v>
      </c>
      <c r="Q843" s="76" t="s">
        <v>1746</v>
      </c>
      <c r="R843" s="15" t="s">
        <v>1746</v>
      </c>
      <c r="S843" s="15">
        <v>2.2000000000000002</v>
      </c>
      <c r="T843" s="24">
        <v>14</v>
      </c>
      <c r="U843" s="22">
        <v>1</v>
      </c>
      <c r="V843" s="24">
        <v>2.2000000000000002</v>
      </c>
      <c r="W843" s="22" t="s">
        <v>1746</v>
      </c>
      <c r="X843" s="24" t="s">
        <v>1746</v>
      </c>
      <c r="Y843" s="15">
        <v>8</v>
      </c>
      <c r="Z843" s="76" t="s">
        <v>1746</v>
      </c>
      <c r="AA843" s="134" t="s">
        <v>3336</v>
      </c>
    </row>
    <row r="844" spans="1:27" x14ac:dyDescent="0.25">
      <c r="A844" s="29">
        <v>843</v>
      </c>
      <c r="B844" s="1" t="s">
        <v>1746</v>
      </c>
      <c r="C844" s="1" t="s">
        <v>2146</v>
      </c>
      <c r="D844" s="10">
        <v>44506</v>
      </c>
      <c r="E844" s="7">
        <v>0.32638888888888901</v>
      </c>
      <c r="F844" s="7">
        <v>0.65972222222222199</v>
      </c>
      <c r="G844" s="22">
        <v>1200</v>
      </c>
      <c r="H844" s="22" t="s">
        <v>1746</v>
      </c>
      <c r="I844" s="23" t="s">
        <v>1746</v>
      </c>
      <c r="J844" s="23" t="s">
        <v>1746</v>
      </c>
      <c r="K844" s="23" t="s">
        <v>1746</v>
      </c>
      <c r="L844" s="15">
        <v>0</v>
      </c>
      <c r="M844" s="23" t="s">
        <v>1746</v>
      </c>
      <c r="N844" s="23" t="s">
        <v>1746</v>
      </c>
      <c r="O844" s="76" t="s">
        <v>1746</v>
      </c>
      <c r="P844" s="76" t="s">
        <v>1746</v>
      </c>
      <c r="Q844" s="76" t="s">
        <v>1746</v>
      </c>
      <c r="R844" s="15" t="s">
        <v>1746</v>
      </c>
      <c r="S844" s="15">
        <v>3.9</v>
      </c>
      <c r="T844" s="24">
        <v>17</v>
      </c>
      <c r="U844" s="22">
        <v>1</v>
      </c>
      <c r="V844" s="24">
        <v>3.9</v>
      </c>
      <c r="W844" s="22" t="s">
        <v>1746</v>
      </c>
      <c r="X844" s="24" t="s">
        <v>1746</v>
      </c>
      <c r="Y844" s="15">
        <v>8</v>
      </c>
      <c r="Z844" s="76" t="s">
        <v>1746</v>
      </c>
      <c r="AA844" s="134" t="s">
        <v>3336</v>
      </c>
    </row>
    <row r="845" spans="1:27" x14ac:dyDescent="0.25">
      <c r="A845" s="29">
        <v>844</v>
      </c>
      <c r="B845" s="1" t="s">
        <v>1746</v>
      </c>
      <c r="C845" s="1" t="s">
        <v>2146</v>
      </c>
      <c r="D845" s="10">
        <v>44507</v>
      </c>
      <c r="E845" s="7">
        <v>0.33333333333333298</v>
      </c>
      <c r="F845" s="7">
        <v>0.66666666666666696</v>
      </c>
      <c r="G845" s="22">
        <v>1200</v>
      </c>
      <c r="H845" s="22" t="s">
        <v>1746</v>
      </c>
      <c r="I845" s="23" t="s">
        <v>1746</v>
      </c>
      <c r="J845" s="23" t="s">
        <v>1746</v>
      </c>
      <c r="K845" s="23" t="s">
        <v>1746</v>
      </c>
      <c r="L845" s="15">
        <v>0</v>
      </c>
      <c r="M845" s="23" t="s">
        <v>1746</v>
      </c>
      <c r="N845" s="23" t="s">
        <v>1746</v>
      </c>
      <c r="O845" s="76" t="s">
        <v>1746</v>
      </c>
      <c r="P845" s="76" t="s">
        <v>1746</v>
      </c>
      <c r="Q845" s="76" t="s">
        <v>1746</v>
      </c>
      <c r="R845" s="15" t="s">
        <v>1746</v>
      </c>
      <c r="S845" s="15">
        <v>1.8</v>
      </c>
      <c r="T845" s="24">
        <v>11</v>
      </c>
      <c r="U845" s="22">
        <v>1</v>
      </c>
      <c r="V845" s="24">
        <v>1.8</v>
      </c>
      <c r="W845" s="22" t="s">
        <v>1746</v>
      </c>
      <c r="X845" s="24" t="s">
        <v>1746</v>
      </c>
      <c r="Y845" s="15">
        <v>8</v>
      </c>
      <c r="Z845" s="76" t="s">
        <v>1746</v>
      </c>
      <c r="AA845" s="134" t="s">
        <v>3336</v>
      </c>
    </row>
    <row r="846" spans="1:27" x14ac:dyDescent="0.25">
      <c r="A846" s="29">
        <v>845</v>
      </c>
      <c r="B846" s="1" t="s">
        <v>1746</v>
      </c>
      <c r="C846" s="1" t="s">
        <v>1849</v>
      </c>
      <c r="D846" s="10">
        <v>44509</v>
      </c>
      <c r="E846" s="7">
        <v>0.57986111111111105</v>
      </c>
      <c r="F846" s="7">
        <v>0.74652777777777801</v>
      </c>
      <c r="G846" s="22">
        <v>1200</v>
      </c>
      <c r="H846" s="22" t="s">
        <v>1746</v>
      </c>
      <c r="I846" s="23" t="s">
        <v>1746</v>
      </c>
      <c r="J846" s="23" t="s">
        <v>1746</v>
      </c>
      <c r="K846" s="23" t="s">
        <v>1746</v>
      </c>
      <c r="L846" s="15">
        <v>0</v>
      </c>
      <c r="M846" s="23" t="s">
        <v>1746</v>
      </c>
      <c r="N846" s="23" t="s">
        <v>1746</v>
      </c>
      <c r="O846" s="76" t="s">
        <v>1746</v>
      </c>
      <c r="P846" s="76" t="s">
        <v>1746</v>
      </c>
      <c r="Q846" s="76" t="s">
        <v>1746</v>
      </c>
      <c r="R846" s="15" t="s">
        <v>1746</v>
      </c>
      <c r="S846" s="15">
        <v>1.8</v>
      </c>
      <c r="T846" s="24">
        <v>5</v>
      </c>
      <c r="U846" s="22">
        <v>3</v>
      </c>
      <c r="V846" s="24">
        <v>5.4</v>
      </c>
      <c r="W846" s="22" t="s">
        <v>1746</v>
      </c>
      <c r="X846" s="24" t="s">
        <v>1746</v>
      </c>
      <c r="Y846" s="15">
        <v>4</v>
      </c>
      <c r="Z846" s="76" t="s">
        <v>1746</v>
      </c>
      <c r="AA846" s="134" t="s">
        <v>3299</v>
      </c>
    </row>
    <row r="847" spans="1:27" x14ac:dyDescent="0.25">
      <c r="A847" s="29">
        <v>846</v>
      </c>
      <c r="B847" s="1" t="s">
        <v>1746</v>
      </c>
      <c r="C847" s="1" t="s">
        <v>761</v>
      </c>
      <c r="D847" s="10">
        <v>44509</v>
      </c>
      <c r="E847" s="7">
        <v>0.5</v>
      </c>
      <c r="F847" s="7">
        <v>0.83333333333333304</v>
      </c>
      <c r="G847" s="22">
        <v>1200</v>
      </c>
      <c r="H847" s="22" t="s">
        <v>1746</v>
      </c>
      <c r="I847" s="23" t="s">
        <v>1746</v>
      </c>
      <c r="J847" s="23" t="s">
        <v>1746</v>
      </c>
      <c r="K847" s="23" t="s">
        <v>1746</v>
      </c>
      <c r="L847" s="15">
        <v>0</v>
      </c>
      <c r="M847" s="23" t="s">
        <v>1746</v>
      </c>
      <c r="N847" s="23" t="s">
        <v>1746</v>
      </c>
      <c r="O847" s="76" t="s">
        <v>1746</v>
      </c>
      <c r="P847" s="76" t="s">
        <v>1746</v>
      </c>
      <c r="Q847" s="76" t="s">
        <v>1746</v>
      </c>
      <c r="R847" s="15" t="s">
        <v>1746</v>
      </c>
      <c r="S847" s="15">
        <v>0.3</v>
      </c>
      <c r="T847" s="24">
        <v>16</v>
      </c>
      <c r="U847" s="22">
        <v>1</v>
      </c>
      <c r="V847" s="24">
        <v>0.3</v>
      </c>
      <c r="W847" s="22" t="s">
        <v>1746</v>
      </c>
      <c r="X847" s="24" t="s">
        <v>1746</v>
      </c>
      <c r="Y847" s="15">
        <v>8</v>
      </c>
      <c r="Z847" s="76" t="s">
        <v>1746</v>
      </c>
      <c r="AA847" s="134" t="s">
        <v>3299</v>
      </c>
    </row>
    <row r="848" spans="1:27" x14ac:dyDescent="0.25">
      <c r="A848" s="29">
        <v>847</v>
      </c>
      <c r="B848" s="1" t="s">
        <v>1746</v>
      </c>
      <c r="C848" s="1" t="s">
        <v>353</v>
      </c>
      <c r="D848" s="10">
        <v>44510</v>
      </c>
      <c r="E848" s="7">
        <v>0.33333333333333298</v>
      </c>
      <c r="F848" s="7">
        <v>0.79166666666666696</v>
      </c>
      <c r="G848" s="22">
        <v>1200</v>
      </c>
      <c r="H848" s="22" t="s">
        <v>1746</v>
      </c>
      <c r="I848" s="23" t="s">
        <v>1746</v>
      </c>
      <c r="J848" s="23" t="s">
        <v>1746</v>
      </c>
      <c r="K848" s="23" t="s">
        <v>1746</v>
      </c>
      <c r="L848" s="15">
        <v>0</v>
      </c>
      <c r="M848" s="23" t="s">
        <v>1746</v>
      </c>
      <c r="N848" s="23" t="s">
        <v>1746</v>
      </c>
      <c r="O848" s="76" t="s">
        <v>1746</v>
      </c>
      <c r="P848" s="76" t="s">
        <v>1746</v>
      </c>
      <c r="Q848" s="76" t="s">
        <v>1746</v>
      </c>
      <c r="R848" s="15" t="s">
        <v>1746</v>
      </c>
      <c r="S848" s="15">
        <v>0.3</v>
      </c>
      <c r="T848" s="24">
        <v>61</v>
      </c>
      <c r="U848" s="22">
        <v>1</v>
      </c>
      <c r="V848" s="24">
        <v>0.3</v>
      </c>
      <c r="W848" s="22" t="s">
        <v>1746</v>
      </c>
      <c r="X848" s="24" t="s">
        <v>1746</v>
      </c>
      <c r="Y848" s="15">
        <v>11</v>
      </c>
      <c r="Z848" s="76" t="s">
        <v>1746</v>
      </c>
      <c r="AA848" s="134" t="s">
        <v>3299</v>
      </c>
    </row>
    <row r="849" spans="1:27" x14ac:dyDescent="0.25">
      <c r="A849" s="29">
        <v>848</v>
      </c>
      <c r="B849" s="1" t="s">
        <v>1746</v>
      </c>
      <c r="C849" s="1" t="s">
        <v>2495</v>
      </c>
      <c r="D849" s="10">
        <v>44510</v>
      </c>
      <c r="E849" s="7">
        <v>0.32638888888888901</v>
      </c>
      <c r="F849" s="7">
        <v>0.74305555555555503</v>
      </c>
      <c r="G849" s="22">
        <v>1200</v>
      </c>
      <c r="H849" s="22" t="s">
        <v>1746</v>
      </c>
      <c r="I849" s="23" t="s">
        <v>1746</v>
      </c>
      <c r="J849" s="23" t="s">
        <v>1746</v>
      </c>
      <c r="K849" s="23" t="s">
        <v>1746</v>
      </c>
      <c r="L849" s="15">
        <v>0</v>
      </c>
      <c r="M849" s="23" t="s">
        <v>1746</v>
      </c>
      <c r="N849" s="23" t="s">
        <v>1746</v>
      </c>
      <c r="O849" s="76" t="s">
        <v>1746</v>
      </c>
      <c r="P849" s="76" t="s">
        <v>1746</v>
      </c>
      <c r="Q849" s="76" t="s">
        <v>1746</v>
      </c>
      <c r="R849" s="15" t="s">
        <v>1746</v>
      </c>
      <c r="S849" s="15">
        <v>5.2</v>
      </c>
      <c r="T849" s="24">
        <v>36</v>
      </c>
      <c r="U849" s="22">
        <v>3</v>
      </c>
      <c r="V849" s="24">
        <v>15.600000000000001</v>
      </c>
      <c r="W849" s="22" t="s">
        <v>1746</v>
      </c>
      <c r="X849" s="24" t="s">
        <v>1746</v>
      </c>
      <c r="Y849" s="15">
        <v>10</v>
      </c>
      <c r="Z849" s="76" t="s">
        <v>1746</v>
      </c>
      <c r="AA849" s="134" t="s">
        <v>3299</v>
      </c>
    </row>
    <row r="850" spans="1:27" x14ac:dyDescent="0.25">
      <c r="A850" s="29">
        <v>849</v>
      </c>
      <c r="B850" s="1" t="s">
        <v>1746</v>
      </c>
      <c r="C850" s="1" t="s">
        <v>2155</v>
      </c>
      <c r="D850" s="10">
        <v>44510</v>
      </c>
      <c r="E850" s="7">
        <v>0.74305555555555503</v>
      </c>
      <c r="F850" s="7">
        <v>0.90972222222222199</v>
      </c>
      <c r="G850" s="22">
        <v>1200</v>
      </c>
      <c r="H850" s="22" t="s">
        <v>1746</v>
      </c>
      <c r="I850" s="23" t="s">
        <v>1746</v>
      </c>
      <c r="J850" s="23" t="s">
        <v>1746</v>
      </c>
      <c r="K850" s="23" t="s">
        <v>1746</v>
      </c>
      <c r="L850" s="15">
        <v>0</v>
      </c>
      <c r="M850" s="23" t="s">
        <v>1746</v>
      </c>
      <c r="N850" s="23" t="s">
        <v>1746</v>
      </c>
      <c r="O850" s="76" t="s">
        <v>1746</v>
      </c>
      <c r="P850" s="76" t="s">
        <v>1746</v>
      </c>
      <c r="Q850" s="76" t="s">
        <v>1746</v>
      </c>
      <c r="R850" s="15" t="s">
        <v>1746</v>
      </c>
      <c r="S850" s="15">
        <v>1.6</v>
      </c>
      <c r="T850" s="24">
        <v>15</v>
      </c>
      <c r="U850" s="22">
        <v>3</v>
      </c>
      <c r="V850" s="24">
        <v>4.8000000000000007</v>
      </c>
      <c r="W850" s="22" t="s">
        <v>1746</v>
      </c>
      <c r="X850" s="24" t="s">
        <v>1746</v>
      </c>
      <c r="Y850" s="15">
        <v>4</v>
      </c>
      <c r="Z850" s="76" t="s">
        <v>1746</v>
      </c>
      <c r="AA850" s="134" t="s">
        <v>3299</v>
      </c>
    </row>
    <row r="851" spans="1:27" x14ac:dyDescent="0.25">
      <c r="A851" s="29">
        <v>850</v>
      </c>
      <c r="B851" s="1" t="s">
        <v>1746</v>
      </c>
      <c r="C851" s="1" t="s">
        <v>2907</v>
      </c>
      <c r="D851" s="10">
        <v>44511</v>
      </c>
      <c r="E851" s="7">
        <v>0.61805555555555602</v>
      </c>
      <c r="F851" s="7">
        <v>0.82638888888888895</v>
      </c>
      <c r="G851" s="22">
        <v>1200</v>
      </c>
      <c r="H851" s="22" t="s">
        <v>1746</v>
      </c>
      <c r="I851" s="23" t="s">
        <v>1746</v>
      </c>
      <c r="J851" s="23" t="s">
        <v>1746</v>
      </c>
      <c r="K851" s="23" t="s">
        <v>1746</v>
      </c>
      <c r="L851" s="15">
        <v>0</v>
      </c>
      <c r="M851" s="23" t="s">
        <v>1746</v>
      </c>
      <c r="N851" s="23" t="s">
        <v>1746</v>
      </c>
      <c r="O851" s="76" t="s">
        <v>1746</v>
      </c>
      <c r="P851" s="76" t="s">
        <v>1746</v>
      </c>
      <c r="Q851" s="76" t="s">
        <v>1746</v>
      </c>
      <c r="R851" s="15" t="s">
        <v>1746</v>
      </c>
      <c r="S851" s="15">
        <v>1.5</v>
      </c>
      <c r="T851" s="24">
        <v>14</v>
      </c>
      <c r="U851" s="22">
        <v>0.5</v>
      </c>
      <c r="V851" s="24">
        <v>0.75</v>
      </c>
      <c r="W851" s="22" t="s">
        <v>1746</v>
      </c>
      <c r="X851" s="24" t="s">
        <v>1746</v>
      </c>
      <c r="Y851" s="15">
        <v>5</v>
      </c>
      <c r="Z851" s="76" t="s">
        <v>1746</v>
      </c>
      <c r="AA851" s="134" t="s">
        <v>3299</v>
      </c>
    </row>
    <row r="852" spans="1:27" x14ac:dyDescent="0.25">
      <c r="A852" s="29">
        <v>851</v>
      </c>
      <c r="B852" s="1" t="s">
        <v>1746</v>
      </c>
      <c r="C852" s="1" t="s">
        <v>356</v>
      </c>
      <c r="D852" s="10">
        <v>44511</v>
      </c>
      <c r="E852" s="7">
        <v>0.32638888888888901</v>
      </c>
      <c r="F852" s="7">
        <v>0.61805555555555602</v>
      </c>
      <c r="G852" s="22">
        <v>1200</v>
      </c>
      <c r="H852" s="22" t="s">
        <v>1746</v>
      </c>
      <c r="I852" s="23" t="s">
        <v>1746</v>
      </c>
      <c r="J852" s="23" t="s">
        <v>1746</v>
      </c>
      <c r="K852" s="23" t="s">
        <v>1746</v>
      </c>
      <c r="L852" s="15">
        <v>0</v>
      </c>
      <c r="M852" s="23" t="s">
        <v>1746</v>
      </c>
      <c r="N852" s="23" t="s">
        <v>1746</v>
      </c>
      <c r="O852" s="76" t="s">
        <v>1746</v>
      </c>
      <c r="P852" s="76" t="s">
        <v>1746</v>
      </c>
      <c r="Q852" s="76" t="s">
        <v>1746</v>
      </c>
      <c r="R852" s="15" t="s">
        <v>1746</v>
      </c>
      <c r="S852" s="15">
        <v>0</v>
      </c>
      <c r="T852" s="24">
        <v>0</v>
      </c>
      <c r="U852" s="22">
        <v>0</v>
      </c>
      <c r="V852" s="24">
        <v>0</v>
      </c>
      <c r="W852" s="22" t="s">
        <v>1746</v>
      </c>
      <c r="X852" s="24" t="s">
        <v>1746</v>
      </c>
      <c r="Y852" s="15">
        <v>7</v>
      </c>
      <c r="Z852" s="76" t="s">
        <v>1746</v>
      </c>
      <c r="AA852" s="134" t="s">
        <v>3299</v>
      </c>
    </row>
    <row r="853" spans="1:27" x14ac:dyDescent="0.25">
      <c r="A853" s="29">
        <v>852</v>
      </c>
      <c r="B853" s="1" t="s">
        <v>1746</v>
      </c>
      <c r="C853" s="1" t="s">
        <v>761</v>
      </c>
      <c r="D853" s="10">
        <v>44511</v>
      </c>
      <c r="E853" s="7">
        <v>0.40972222222222199</v>
      </c>
      <c r="F853" s="7">
        <v>0.86805555555555503</v>
      </c>
      <c r="G853" s="22">
        <v>1200</v>
      </c>
      <c r="H853" s="22" t="s">
        <v>1746</v>
      </c>
      <c r="I853" s="23" t="s">
        <v>1746</v>
      </c>
      <c r="J853" s="23" t="s">
        <v>1746</v>
      </c>
      <c r="K853" s="23" t="s">
        <v>1746</v>
      </c>
      <c r="L853" s="15">
        <v>0</v>
      </c>
      <c r="M853" s="23" t="s">
        <v>1746</v>
      </c>
      <c r="N853" s="23" t="s">
        <v>1746</v>
      </c>
      <c r="O853" s="76" t="s">
        <v>1746</v>
      </c>
      <c r="P853" s="76" t="s">
        <v>1746</v>
      </c>
      <c r="Q853" s="76" t="s">
        <v>1746</v>
      </c>
      <c r="R853" s="15" t="s">
        <v>1746</v>
      </c>
      <c r="S853" s="15">
        <v>3.5</v>
      </c>
      <c r="T853" s="24">
        <v>15.7</v>
      </c>
      <c r="U853" s="22">
        <v>2</v>
      </c>
      <c r="V853" s="24">
        <v>7</v>
      </c>
      <c r="W853" s="22" t="s">
        <v>1746</v>
      </c>
      <c r="X853" s="24" t="s">
        <v>1746</v>
      </c>
      <c r="Y853" s="15">
        <v>11</v>
      </c>
      <c r="Z853" s="76" t="s">
        <v>1746</v>
      </c>
      <c r="AA853" s="134" t="s">
        <v>3299</v>
      </c>
    </row>
    <row r="854" spans="1:27" x14ac:dyDescent="0.25">
      <c r="A854" s="29">
        <v>853</v>
      </c>
      <c r="B854" s="1" t="s">
        <v>1746</v>
      </c>
      <c r="C854" s="1" t="s">
        <v>771</v>
      </c>
      <c r="D854" s="10">
        <v>44512</v>
      </c>
      <c r="E854" s="7">
        <v>0.32638888888888901</v>
      </c>
      <c r="F854" s="7">
        <v>0.82638888888888895</v>
      </c>
      <c r="G854" s="22">
        <v>1200</v>
      </c>
      <c r="H854" s="22" t="s">
        <v>1746</v>
      </c>
      <c r="I854" s="23" t="s">
        <v>1746</v>
      </c>
      <c r="J854" s="23" t="s">
        <v>1746</v>
      </c>
      <c r="K854" s="23" t="s">
        <v>1746</v>
      </c>
      <c r="L854" s="15">
        <v>0</v>
      </c>
      <c r="M854" s="23" t="s">
        <v>1746</v>
      </c>
      <c r="N854" s="23" t="s">
        <v>1746</v>
      </c>
      <c r="O854" s="76" t="s">
        <v>1746</v>
      </c>
      <c r="P854" s="76" t="s">
        <v>1746</v>
      </c>
      <c r="Q854" s="76" t="s">
        <v>1746</v>
      </c>
      <c r="R854" s="15" t="s">
        <v>1746</v>
      </c>
      <c r="S854" s="15">
        <v>2.5</v>
      </c>
      <c r="T854" s="24">
        <v>12.3</v>
      </c>
      <c r="U854" s="22">
        <v>0.5</v>
      </c>
      <c r="V854" s="24">
        <v>1.25</v>
      </c>
      <c r="W854" s="22" t="s">
        <v>1746</v>
      </c>
      <c r="X854" s="24" t="s">
        <v>1746</v>
      </c>
      <c r="Y854" s="15">
        <v>12</v>
      </c>
      <c r="Z854" s="76" t="s">
        <v>1746</v>
      </c>
      <c r="AA854" s="134" t="s">
        <v>3299</v>
      </c>
    </row>
    <row r="855" spans="1:27" x14ac:dyDescent="0.25">
      <c r="A855" s="29">
        <v>854</v>
      </c>
      <c r="B855" s="1" t="s">
        <v>1746</v>
      </c>
      <c r="C855" s="1" t="s">
        <v>353</v>
      </c>
      <c r="D855" s="10">
        <v>44512</v>
      </c>
      <c r="E855" s="7">
        <v>0.375</v>
      </c>
      <c r="F855" s="7">
        <v>0.83333333333333304</v>
      </c>
      <c r="G855" s="22">
        <v>1200</v>
      </c>
      <c r="H855" s="22" t="s">
        <v>1746</v>
      </c>
      <c r="I855" s="23" t="s">
        <v>1746</v>
      </c>
      <c r="J855" s="23" t="s">
        <v>1746</v>
      </c>
      <c r="K855" s="23" t="s">
        <v>1746</v>
      </c>
      <c r="L855" s="15">
        <v>0</v>
      </c>
      <c r="M855" s="23" t="s">
        <v>1746</v>
      </c>
      <c r="N855" s="23" t="s">
        <v>1746</v>
      </c>
      <c r="O855" s="76" t="s">
        <v>1746</v>
      </c>
      <c r="P855" s="76" t="s">
        <v>1746</v>
      </c>
      <c r="Q855" s="76" t="s">
        <v>1746</v>
      </c>
      <c r="R855" s="15" t="s">
        <v>1746</v>
      </c>
      <c r="S855" s="15">
        <v>2.1</v>
      </c>
      <c r="T855" s="24">
        <v>48</v>
      </c>
      <c r="U855" s="22">
        <v>1</v>
      </c>
      <c r="V855" s="24">
        <v>2.1</v>
      </c>
      <c r="W855" s="22" t="s">
        <v>1746</v>
      </c>
      <c r="X855" s="24" t="s">
        <v>1746</v>
      </c>
      <c r="Y855" s="15">
        <v>11</v>
      </c>
      <c r="Z855" s="76" t="s">
        <v>1746</v>
      </c>
      <c r="AA855" s="134" t="s">
        <v>3299</v>
      </c>
    </row>
    <row r="856" spans="1:27" x14ac:dyDescent="0.25">
      <c r="A856" s="29">
        <v>855</v>
      </c>
      <c r="B856" s="1" t="s">
        <v>1746</v>
      </c>
      <c r="C856" s="1" t="s">
        <v>771</v>
      </c>
      <c r="D856" s="10">
        <v>44513</v>
      </c>
      <c r="E856" s="7">
        <v>0.36805555555555602</v>
      </c>
      <c r="F856" s="7">
        <v>0.82638888888888895</v>
      </c>
      <c r="G856" s="22">
        <v>1200</v>
      </c>
      <c r="H856" s="22" t="s">
        <v>1746</v>
      </c>
      <c r="I856" s="23" t="s">
        <v>1746</v>
      </c>
      <c r="J856" s="23" t="s">
        <v>1746</v>
      </c>
      <c r="K856" s="23" t="s">
        <v>1746</v>
      </c>
      <c r="L856" s="15">
        <v>0</v>
      </c>
      <c r="M856" s="23" t="s">
        <v>1746</v>
      </c>
      <c r="N856" s="23" t="s">
        <v>1746</v>
      </c>
      <c r="O856" s="76" t="s">
        <v>1746</v>
      </c>
      <c r="P856" s="76" t="s">
        <v>1746</v>
      </c>
      <c r="Q856" s="76" t="s">
        <v>1746</v>
      </c>
      <c r="R856" s="15" t="s">
        <v>1746</v>
      </c>
      <c r="S856" s="15">
        <v>1.5</v>
      </c>
      <c r="T856" s="24">
        <v>6.1</v>
      </c>
      <c r="U856" s="22">
        <v>1</v>
      </c>
      <c r="V856" s="24">
        <v>1.5</v>
      </c>
      <c r="W856" s="22" t="s">
        <v>1746</v>
      </c>
      <c r="X856" s="24" t="s">
        <v>1746</v>
      </c>
      <c r="Y856" s="15">
        <v>11</v>
      </c>
      <c r="Z856" s="76" t="s">
        <v>1746</v>
      </c>
      <c r="AA856" s="134" t="s">
        <v>1746</v>
      </c>
    </row>
    <row r="857" spans="1:27" x14ac:dyDescent="0.25">
      <c r="A857" s="29">
        <v>856</v>
      </c>
      <c r="B857" s="1" t="s">
        <v>1746</v>
      </c>
      <c r="C857" s="1" t="s">
        <v>1909</v>
      </c>
      <c r="D857" s="10">
        <v>44514</v>
      </c>
      <c r="E857" s="7">
        <v>0.36805555555555602</v>
      </c>
      <c r="F857" s="7">
        <v>0.82638888888888895</v>
      </c>
      <c r="G857" s="22">
        <v>1200</v>
      </c>
      <c r="H857" s="22" t="s">
        <v>1746</v>
      </c>
      <c r="I857" s="23" t="s">
        <v>1746</v>
      </c>
      <c r="J857" s="23" t="s">
        <v>1746</v>
      </c>
      <c r="K857" s="23" t="s">
        <v>1746</v>
      </c>
      <c r="L857" s="15">
        <v>0</v>
      </c>
      <c r="M857" s="23" t="s">
        <v>1746</v>
      </c>
      <c r="N857" s="23" t="s">
        <v>1746</v>
      </c>
      <c r="O857" s="76" t="s">
        <v>1746</v>
      </c>
      <c r="P857" s="76" t="s">
        <v>1746</v>
      </c>
      <c r="Q857" s="76" t="s">
        <v>1746</v>
      </c>
      <c r="R857" s="15" t="s">
        <v>1746</v>
      </c>
      <c r="S857" s="15">
        <v>2.2999999999999998</v>
      </c>
      <c r="T857" s="24">
        <v>132</v>
      </c>
      <c r="U857" s="22">
        <v>1</v>
      </c>
      <c r="V857" s="24">
        <v>2.2999999999999998</v>
      </c>
      <c r="W857" s="22" t="s">
        <v>1746</v>
      </c>
      <c r="X857" s="24" t="s">
        <v>1746</v>
      </c>
      <c r="Y857" s="15">
        <v>11</v>
      </c>
      <c r="Z857" s="76" t="s">
        <v>1746</v>
      </c>
      <c r="AA857" s="134" t="s">
        <v>1746</v>
      </c>
    </row>
    <row r="858" spans="1:27" x14ac:dyDescent="0.25">
      <c r="A858" s="29">
        <v>857</v>
      </c>
      <c r="B858" s="1" t="s">
        <v>1746</v>
      </c>
      <c r="C858" s="1" t="s">
        <v>353</v>
      </c>
      <c r="D858" s="10">
        <v>44515</v>
      </c>
      <c r="E858" s="7">
        <v>0.45833333333333298</v>
      </c>
      <c r="F858" s="7">
        <v>0.83333333333333304</v>
      </c>
      <c r="G858" s="22">
        <v>1200</v>
      </c>
      <c r="H858" s="22" t="s">
        <v>1746</v>
      </c>
      <c r="I858" s="23" t="s">
        <v>1746</v>
      </c>
      <c r="J858" s="23" t="s">
        <v>1746</v>
      </c>
      <c r="K858" s="23" t="s">
        <v>1746</v>
      </c>
      <c r="L858" s="15">
        <v>0</v>
      </c>
      <c r="M858" s="23" t="s">
        <v>1746</v>
      </c>
      <c r="N858" s="23" t="s">
        <v>1746</v>
      </c>
      <c r="O858" s="76" t="s">
        <v>1746</v>
      </c>
      <c r="P858" s="76" t="s">
        <v>1746</v>
      </c>
      <c r="Q858" s="76" t="s">
        <v>1746</v>
      </c>
      <c r="R858" s="15" t="s">
        <v>1746</v>
      </c>
      <c r="S858" s="15">
        <v>1.3</v>
      </c>
      <c r="T858" s="24">
        <v>39</v>
      </c>
      <c r="U858" s="22">
        <v>3</v>
      </c>
      <c r="V858" s="24">
        <v>3.9000000000000004</v>
      </c>
      <c r="W858" s="22" t="s">
        <v>1746</v>
      </c>
      <c r="X858" s="24" t="s">
        <v>1746</v>
      </c>
      <c r="Y858" s="15">
        <v>9</v>
      </c>
      <c r="Z858" s="76" t="s">
        <v>1746</v>
      </c>
      <c r="AA858" s="134" t="s">
        <v>3299</v>
      </c>
    </row>
    <row r="859" spans="1:27" x14ac:dyDescent="0.25">
      <c r="A859" s="29">
        <v>858</v>
      </c>
      <c r="B859" s="1" t="s">
        <v>1746</v>
      </c>
      <c r="C859" s="1" t="s">
        <v>1909</v>
      </c>
      <c r="D859" s="10">
        <v>44516</v>
      </c>
      <c r="E859" s="7">
        <v>0.39583333333333298</v>
      </c>
      <c r="F859" s="7">
        <v>0.8125</v>
      </c>
      <c r="G859" s="22">
        <v>1200</v>
      </c>
      <c r="H859" s="22" t="s">
        <v>1746</v>
      </c>
      <c r="I859" s="23" t="s">
        <v>1746</v>
      </c>
      <c r="J859" s="23" t="s">
        <v>1746</v>
      </c>
      <c r="K859" s="23" t="s">
        <v>1746</v>
      </c>
      <c r="L859" s="15">
        <v>0</v>
      </c>
      <c r="M859" s="23" t="s">
        <v>1746</v>
      </c>
      <c r="N859" s="23" t="s">
        <v>1746</v>
      </c>
      <c r="O859" s="76" t="s">
        <v>1746</v>
      </c>
      <c r="P859" s="76" t="s">
        <v>1746</v>
      </c>
      <c r="Q859" s="76" t="s">
        <v>1746</v>
      </c>
      <c r="R859" s="15" t="s">
        <v>1746</v>
      </c>
      <c r="S859" s="15">
        <v>1.6</v>
      </c>
      <c r="T859" s="24">
        <v>60</v>
      </c>
      <c r="U859" s="22">
        <v>1</v>
      </c>
      <c r="V859" s="24">
        <v>1.6</v>
      </c>
      <c r="W859" s="22" t="s">
        <v>1746</v>
      </c>
      <c r="X859" s="24" t="s">
        <v>1746</v>
      </c>
      <c r="Y859" s="15">
        <v>10</v>
      </c>
      <c r="Z859" s="76" t="s">
        <v>1746</v>
      </c>
      <c r="AA859" s="134" t="s">
        <v>3335</v>
      </c>
    </row>
    <row r="860" spans="1:27" x14ac:dyDescent="0.25">
      <c r="A860" s="29">
        <v>859</v>
      </c>
      <c r="B860" s="1" t="s">
        <v>1746</v>
      </c>
      <c r="C860" s="1" t="s">
        <v>2907</v>
      </c>
      <c r="D860" s="10">
        <v>44516</v>
      </c>
      <c r="E860" s="7">
        <v>0.39583333333333298</v>
      </c>
      <c r="F860" s="7">
        <v>0.8125</v>
      </c>
      <c r="G860" s="22">
        <v>1200</v>
      </c>
      <c r="H860" s="22" t="s">
        <v>1746</v>
      </c>
      <c r="I860" s="23" t="s">
        <v>1746</v>
      </c>
      <c r="J860" s="23" t="s">
        <v>1746</v>
      </c>
      <c r="K860" s="23" t="s">
        <v>1746</v>
      </c>
      <c r="L860" s="15">
        <v>0</v>
      </c>
      <c r="M860" s="23" t="s">
        <v>1746</v>
      </c>
      <c r="N860" s="23" t="s">
        <v>1746</v>
      </c>
      <c r="O860" s="76" t="s">
        <v>1746</v>
      </c>
      <c r="P860" s="76" t="s">
        <v>1746</v>
      </c>
      <c r="Q860" s="76" t="s">
        <v>1746</v>
      </c>
      <c r="R860" s="15" t="s">
        <v>1746</v>
      </c>
      <c r="S860" s="15">
        <v>1.8</v>
      </c>
      <c r="T860" s="24">
        <v>25</v>
      </c>
      <c r="U860" s="22">
        <v>1</v>
      </c>
      <c r="V860" s="24">
        <v>1.8</v>
      </c>
      <c r="W860" s="22" t="s">
        <v>1746</v>
      </c>
      <c r="X860" s="24" t="s">
        <v>1746</v>
      </c>
      <c r="Y860" s="15">
        <v>10</v>
      </c>
      <c r="Z860" s="76" t="s">
        <v>1746</v>
      </c>
      <c r="AA860" s="134" t="s">
        <v>3299</v>
      </c>
    </row>
    <row r="861" spans="1:27" x14ac:dyDescent="0.25">
      <c r="A861" s="29">
        <v>860</v>
      </c>
      <c r="B861" s="1" t="s">
        <v>1746</v>
      </c>
      <c r="C861" s="1" t="s">
        <v>771</v>
      </c>
      <c r="D861" s="10">
        <v>44516</v>
      </c>
      <c r="E861" s="7">
        <v>0.375</v>
      </c>
      <c r="F861" s="7">
        <v>0.875</v>
      </c>
      <c r="G861" s="22">
        <v>1200</v>
      </c>
      <c r="H861" s="22" t="s">
        <v>1746</v>
      </c>
      <c r="I861" s="23" t="s">
        <v>1746</v>
      </c>
      <c r="J861" s="23" t="s">
        <v>1746</v>
      </c>
      <c r="K861" s="23" t="s">
        <v>1746</v>
      </c>
      <c r="L861" s="15">
        <v>0</v>
      </c>
      <c r="M861" s="23" t="s">
        <v>1746</v>
      </c>
      <c r="N861" s="23" t="s">
        <v>1746</v>
      </c>
      <c r="O861" s="76" t="s">
        <v>1746</v>
      </c>
      <c r="P861" s="76" t="s">
        <v>1746</v>
      </c>
      <c r="Q861" s="76" t="s">
        <v>1746</v>
      </c>
      <c r="R861" s="15" t="s">
        <v>1746</v>
      </c>
      <c r="S861" s="15">
        <v>2.9</v>
      </c>
      <c r="T861" s="24">
        <v>4.5999999999999996</v>
      </c>
      <c r="U861" s="22">
        <v>1</v>
      </c>
      <c r="V861" s="24">
        <v>2.9</v>
      </c>
      <c r="W861" s="22" t="s">
        <v>1746</v>
      </c>
      <c r="X861" s="24" t="s">
        <v>1746</v>
      </c>
      <c r="Y861" s="15">
        <v>12</v>
      </c>
      <c r="Z861" s="76" t="s">
        <v>1746</v>
      </c>
      <c r="AA861" s="134" t="s">
        <v>3299</v>
      </c>
    </row>
    <row r="862" spans="1:27" x14ac:dyDescent="0.25">
      <c r="A862" s="29">
        <v>861</v>
      </c>
      <c r="B862" s="1" t="s">
        <v>1746</v>
      </c>
      <c r="C862" s="1" t="s">
        <v>353</v>
      </c>
      <c r="D862" s="10">
        <v>44517</v>
      </c>
      <c r="E862" s="7">
        <v>0.36458333333333298</v>
      </c>
      <c r="F862" s="7">
        <v>0.82291666666666696</v>
      </c>
      <c r="G862" s="22">
        <v>1200</v>
      </c>
      <c r="H862" s="22" t="s">
        <v>1746</v>
      </c>
      <c r="I862" s="23" t="s">
        <v>1746</v>
      </c>
      <c r="J862" s="23" t="s">
        <v>1746</v>
      </c>
      <c r="K862" s="23" t="s">
        <v>1746</v>
      </c>
      <c r="L862" s="15">
        <v>0</v>
      </c>
      <c r="M862" s="23" t="s">
        <v>1746</v>
      </c>
      <c r="N862" s="23" t="s">
        <v>1746</v>
      </c>
      <c r="O862" s="76" t="s">
        <v>1746</v>
      </c>
      <c r="P862" s="76" t="s">
        <v>1746</v>
      </c>
      <c r="Q862" s="76" t="s">
        <v>1746</v>
      </c>
      <c r="R862" s="15" t="s">
        <v>1746</v>
      </c>
      <c r="S862" s="15">
        <v>1.6</v>
      </c>
      <c r="T862" s="24">
        <v>78</v>
      </c>
      <c r="U862" s="22">
        <v>2</v>
      </c>
      <c r="V862" s="24">
        <v>3.2</v>
      </c>
      <c r="W862" s="22" t="s">
        <v>1746</v>
      </c>
      <c r="X862" s="24" t="s">
        <v>1746</v>
      </c>
      <c r="Y862" s="15">
        <v>11</v>
      </c>
      <c r="Z862" s="76" t="s">
        <v>1746</v>
      </c>
      <c r="AA862" s="134" t="s">
        <v>3299</v>
      </c>
    </row>
    <row r="863" spans="1:27" x14ac:dyDescent="0.25">
      <c r="A863" s="29">
        <v>862</v>
      </c>
      <c r="B863" s="1" t="s">
        <v>1746</v>
      </c>
      <c r="C863" s="1" t="s">
        <v>771</v>
      </c>
      <c r="D863" s="10">
        <v>44517</v>
      </c>
      <c r="E863" s="7">
        <v>0.31944444444444398</v>
      </c>
      <c r="F863" s="7">
        <v>0.81944444444444497</v>
      </c>
      <c r="G863" s="22">
        <v>1200</v>
      </c>
      <c r="H863" s="22" t="s">
        <v>1746</v>
      </c>
      <c r="I863" s="23" t="s">
        <v>1746</v>
      </c>
      <c r="J863" s="23" t="s">
        <v>1746</v>
      </c>
      <c r="K863" s="23" t="s">
        <v>1746</v>
      </c>
      <c r="L863" s="15">
        <v>0</v>
      </c>
      <c r="M863" s="23" t="s">
        <v>1746</v>
      </c>
      <c r="N863" s="23" t="s">
        <v>1746</v>
      </c>
      <c r="O863" s="76" t="s">
        <v>1746</v>
      </c>
      <c r="P863" s="76" t="s">
        <v>1746</v>
      </c>
      <c r="Q863" s="76" t="s">
        <v>1746</v>
      </c>
      <c r="R863" s="15" t="s">
        <v>1746</v>
      </c>
      <c r="S863" s="15">
        <v>3.4</v>
      </c>
      <c r="T863" s="24">
        <v>1.63</v>
      </c>
      <c r="U863" s="22">
        <v>1</v>
      </c>
      <c r="V863" s="24">
        <v>3.4</v>
      </c>
      <c r="W863" s="22" t="s">
        <v>1746</v>
      </c>
      <c r="X863" s="24" t="s">
        <v>1746</v>
      </c>
      <c r="Y863" s="15">
        <v>12</v>
      </c>
      <c r="Z863" s="76" t="s">
        <v>1746</v>
      </c>
      <c r="AA863" s="134" t="s">
        <v>3299</v>
      </c>
    </row>
    <row r="864" spans="1:27" x14ac:dyDescent="0.25">
      <c r="A864" s="29">
        <v>863</v>
      </c>
      <c r="B864" s="1" t="s">
        <v>1746</v>
      </c>
      <c r="C864" s="1" t="s">
        <v>1909</v>
      </c>
      <c r="D864" s="10">
        <v>44517</v>
      </c>
      <c r="E864" s="7">
        <v>0.52777777777777801</v>
      </c>
      <c r="F864" s="7">
        <v>0.81944444444444497</v>
      </c>
      <c r="G864" s="22">
        <v>1200</v>
      </c>
      <c r="H864" s="22" t="s">
        <v>1746</v>
      </c>
      <c r="I864" s="23" t="s">
        <v>1746</v>
      </c>
      <c r="J864" s="23" t="s">
        <v>1746</v>
      </c>
      <c r="K864" s="23" t="s">
        <v>1746</v>
      </c>
      <c r="L864" s="15">
        <v>0</v>
      </c>
      <c r="M864" s="23" t="s">
        <v>1746</v>
      </c>
      <c r="N864" s="23" t="s">
        <v>1746</v>
      </c>
      <c r="O864" s="76" t="s">
        <v>1746</v>
      </c>
      <c r="P864" s="76" t="s">
        <v>1746</v>
      </c>
      <c r="Q864" s="76" t="s">
        <v>1746</v>
      </c>
      <c r="R864" s="15" t="s">
        <v>1746</v>
      </c>
      <c r="S864" s="15">
        <v>1.2</v>
      </c>
      <c r="T864" s="24">
        <v>45</v>
      </c>
      <c r="U864" s="22">
        <v>1</v>
      </c>
      <c r="V864" s="24">
        <v>1.2</v>
      </c>
      <c r="W864" s="22" t="s">
        <v>1746</v>
      </c>
      <c r="X864" s="24" t="s">
        <v>1746</v>
      </c>
      <c r="Y864" s="15">
        <v>7</v>
      </c>
      <c r="Z864" s="76" t="s">
        <v>1746</v>
      </c>
      <c r="AA864" s="134" t="s">
        <v>3335</v>
      </c>
    </row>
    <row r="865" spans="1:27" x14ac:dyDescent="0.25">
      <c r="A865" s="29">
        <v>864</v>
      </c>
      <c r="B865" s="1" t="s">
        <v>1746</v>
      </c>
      <c r="C865" s="1" t="s">
        <v>1909</v>
      </c>
      <c r="D865" s="10">
        <v>44518</v>
      </c>
      <c r="E865" s="7">
        <v>0.38888888888888901</v>
      </c>
      <c r="F865" s="7">
        <v>0.80555555555555503</v>
      </c>
      <c r="G865" s="22">
        <v>1200</v>
      </c>
      <c r="H865" s="22" t="s">
        <v>1746</v>
      </c>
      <c r="I865" s="23" t="s">
        <v>1746</v>
      </c>
      <c r="J865" s="23" t="s">
        <v>1746</v>
      </c>
      <c r="K865" s="23" t="s">
        <v>1746</v>
      </c>
      <c r="L865" s="15">
        <v>0</v>
      </c>
      <c r="M865" s="23" t="s">
        <v>1746</v>
      </c>
      <c r="N865" s="23" t="s">
        <v>1746</v>
      </c>
      <c r="O865" s="76" t="s">
        <v>1746</v>
      </c>
      <c r="P865" s="76" t="s">
        <v>1746</v>
      </c>
      <c r="Q865" s="76" t="s">
        <v>1746</v>
      </c>
      <c r="R865" s="15" t="s">
        <v>1746</v>
      </c>
      <c r="S865" s="15">
        <v>1.9</v>
      </c>
      <c r="T865" s="24">
        <v>90</v>
      </c>
      <c r="U865" s="22">
        <v>1</v>
      </c>
      <c r="V865" s="24">
        <v>1.9</v>
      </c>
      <c r="W865" s="22" t="s">
        <v>1746</v>
      </c>
      <c r="X865" s="24" t="s">
        <v>1746</v>
      </c>
      <c r="Y865" s="15">
        <v>10</v>
      </c>
      <c r="Z865" s="76" t="s">
        <v>1746</v>
      </c>
      <c r="AA865" s="134" t="s">
        <v>3335</v>
      </c>
    </row>
    <row r="866" spans="1:27" x14ac:dyDescent="0.25">
      <c r="A866" s="29">
        <v>865</v>
      </c>
      <c r="B866" s="1" t="s">
        <v>1746</v>
      </c>
      <c r="C866" s="1" t="s">
        <v>771</v>
      </c>
      <c r="D866" s="10">
        <v>44518</v>
      </c>
      <c r="E866" s="7">
        <v>0.38194444444444398</v>
      </c>
      <c r="F866" s="7">
        <v>0.79861111111111105</v>
      </c>
      <c r="G866" s="22">
        <v>1200</v>
      </c>
      <c r="H866" s="22" t="s">
        <v>1746</v>
      </c>
      <c r="I866" s="23" t="s">
        <v>1746</v>
      </c>
      <c r="J866" s="23" t="s">
        <v>1746</v>
      </c>
      <c r="K866" s="23" t="s">
        <v>1746</v>
      </c>
      <c r="L866" s="15">
        <v>0</v>
      </c>
      <c r="M866" s="23" t="s">
        <v>1746</v>
      </c>
      <c r="N866" s="23" t="s">
        <v>1746</v>
      </c>
      <c r="O866" s="76" t="s">
        <v>1746</v>
      </c>
      <c r="P866" s="76" t="s">
        <v>1746</v>
      </c>
      <c r="Q866" s="76" t="s">
        <v>1746</v>
      </c>
      <c r="R866" s="15" t="s">
        <v>1746</v>
      </c>
      <c r="S866" s="15">
        <v>3.1</v>
      </c>
      <c r="T866" s="24">
        <v>1.51</v>
      </c>
      <c r="U866" s="22">
        <v>1</v>
      </c>
      <c r="V866" s="24">
        <v>3.1</v>
      </c>
      <c r="W866" s="22" t="s">
        <v>1746</v>
      </c>
      <c r="X866" s="24" t="s">
        <v>1746</v>
      </c>
      <c r="Y866" s="15">
        <v>10</v>
      </c>
      <c r="Z866" s="76" t="s">
        <v>1746</v>
      </c>
      <c r="AA866" s="134" t="s">
        <v>3299</v>
      </c>
    </row>
    <row r="867" spans="1:27" x14ac:dyDescent="0.25">
      <c r="A867" s="29">
        <v>866</v>
      </c>
      <c r="B867" s="1" t="s">
        <v>1746</v>
      </c>
      <c r="C867" s="1" t="s">
        <v>2146</v>
      </c>
      <c r="D867" s="10">
        <v>44519</v>
      </c>
      <c r="E867" s="7">
        <v>0.36805555555555602</v>
      </c>
      <c r="F867" s="7">
        <v>0.82638888888888895</v>
      </c>
      <c r="G867" s="22">
        <v>1200</v>
      </c>
      <c r="H867" s="22" t="s">
        <v>1746</v>
      </c>
      <c r="I867" s="23" t="s">
        <v>1746</v>
      </c>
      <c r="J867" s="23" t="s">
        <v>1746</v>
      </c>
      <c r="K867" s="23" t="s">
        <v>1746</v>
      </c>
      <c r="L867" s="15">
        <v>0</v>
      </c>
      <c r="M867" s="23" t="s">
        <v>1746</v>
      </c>
      <c r="N867" s="23" t="s">
        <v>1746</v>
      </c>
      <c r="O867" s="76" t="s">
        <v>1746</v>
      </c>
      <c r="P867" s="76" t="s">
        <v>1746</v>
      </c>
      <c r="Q867" s="76" t="s">
        <v>1746</v>
      </c>
      <c r="R867" s="15" t="s">
        <v>1746</v>
      </c>
      <c r="S867" s="15">
        <v>2.4</v>
      </c>
      <c r="T867" s="24">
        <v>46</v>
      </c>
      <c r="U867" s="22">
        <v>2</v>
      </c>
      <c r="V867" s="24">
        <v>4.8</v>
      </c>
      <c r="W867" s="22" t="s">
        <v>1746</v>
      </c>
      <c r="X867" s="24" t="s">
        <v>1746</v>
      </c>
      <c r="Y867" s="15">
        <v>11</v>
      </c>
      <c r="Z867" s="76" t="s">
        <v>1746</v>
      </c>
      <c r="AA867" s="134" t="s">
        <v>3299</v>
      </c>
    </row>
    <row r="868" spans="1:27" x14ac:dyDescent="0.25">
      <c r="A868" s="29">
        <v>867</v>
      </c>
      <c r="B868" s="1" t="s">
        <v>1746</v>
      </c>
      <c r="C868" s="1" t="s">
        <v>771</v>
      </c>
      <c r="D868" s="10">
        <v>44519</v>
      </c>
      <c r="E868" s="7">
        <v>0.36805555555555602</v>
      </c>
      <c r="F868" s="7">
        <v>0.86805555555555503</v>
      </c>
      <c r="G868" s="22">
        <v>1200</v>
      </c>
      <c r="H868" s="22" t="s">
        <v>1746</v>
      </c>
      <c r="I868" s="23" t="s">
        <v>1746</v>
      </c>
      <c r="J868" s="23" t="s">
        <v>1746</v>
      </c>
      <c r="K868" s="23" t="s">
        <v>1746</v>
      </c>
      <c r="L868" s="15">
        <v>0</v>
      </c>
      <c r="M868" s="23" t="s">
        <v>1746</v>
      </c>
      <c r="N868" s="23" t="s">
        <v>1746</v>
      </c>
      <c r="O868" s="76" t="s">
        <v>1746</v>
      </c>
      <c r="P868" s="76" t="s">
        <v>1746</v>
      </c>
      <c r="Q868" s="76" t="s">
        <v>1746</v>
      </c>
      <c r="R868" s="15" t="s">
        <v>1746</v>
      </c>
      <c r="S868" s="15">
        <v>3.6</v>
      </c>
      <c r="T868" s="24">
        <v>2.0499999999999998</v>
      </c>
      <c r="U868" s="22">
        <v>1</v>
      </c>
      <c r="V868" s="24">
        <v>3.6</v>
      </c>
      <c r="W868" s="22" t="s">
        <v>1746</v>
      </c>
      <c r="X868" s="24" t="s">
        <v>1746</v>
      </c>
      <c r="Y868" s="15">
        <v>12</v>
      </c>
      <c r="Z868" s="76" t="s">
        <v>1746</v>
      </c>
      <c r="AA868" s="134" t="s">
        <v>3299</v>
      </c>
    </row>
    <row r="869" spans="1:27" x14ac:dyDescent="0.25">
      <c r="A869" s="29">
        <v>868</v>
      </c>
      <c r="B869" s="1" t="s">
        <v>1746</v>
      </c>
      <c r="C869" s="1" t="s">
        <v>2155</v>
      </c>
      <c r="D869" s="10">
        <v>44520</v>
      </c>
      <c r="E869" s="7">
        <v>0.32638888888888901</v>
      </c>
      <c r="F869" s="7">
        <v>0.86805555555555503</v>
      </c>
      <c r="G869" s="22">
        <v>1200</v>
      </c>
      <c r="H869" s="22" t="s">
        <v>1746</v>
      </c>
      <c r="I869" s="23" t="s">
        <v>1746</v>
      </c>
      <c r="J869" s="23" t="s">
        <v>1746</v>
      </c>
      <c r="K869" s="23" t="s">
        <v>1746</v>
      </c>
      <c r="L869" s="15">
        <v>0</v>
      </c>
      <c r="M869" s="23" t="s">
        <v>1746</v>
      </c>
      <c r="N869" s="23" t="s">
        <v>1746</v>
      </c>
      <c r="O869" s="76" t="s">
        <v>1746</v>
      </c>
      <c r="P869" s="76" t="s">
        <v>1746</v>
      </c>
      <c r="Q869" s="76" t="s">
        <v>1746</v>
      </c>
      <c r="R869" s="15" t="s">
        <v>1746</v>
      </c>
      <c r="S869" s="15">
        <v>3.8</v>
      </c>
      <c r="T869" s="24">
        <v>28</v>
      </c>
      <c r="U869" s="22">
        <v>2</v>
      </c>
      <c r="V869" s="24">
        <v>7.6</v>
      </c>
      <c r="W869" s="22" t="s">
        <v>1746</v>
      </c>
      <c r="X869" s="24" t="s">
        <v>1746</v>
      </c>
      <c r="Y869" s="15">
        <v>13</v>
      </c>
      <c r="Z869" s="76" t="s">
        <v>1746</v>
      </c>
      <c r="AA869" s="134" t="s">
        <v>3299</v>
      </c>
    </row>
    <row r="870" spans="1:27" x14ac:dyDescent="0.25">
      <c r="A870" s="29">
        <v>869</v>
      </c>
      <c r="B870" s="1" t="s">
        <v>1746</v>
      </c>
      <c r="C870" s="1" t="s">
        <v>2146</v>
      </c>
      <c r="D870" s="10">
        <v>44521</v>
      </c>
      <c r="E870" s="7">
        <v>0.63194444444444398</v>
      </c>
      <c r="F870" s="7">
        <v>0.84027777777777801</v>
      </c>
      <c r="G870" s="22">
        <v>1200</v>
      </c>
      <c r="H870" s="22" t="s">
        <v>1746</v>
      </c>
      <c r="I870" s="23" t="s">
        <v>1746</v>
      </c>
      <c r="J870" s="23" t="s">
        <v>1746</v>
      </c>
      <c r="K870" s="23" t="s">
        <v>1746</v>
      </c>
      <c r="L870" s="15">
        <v>0</v>
      </c>
      <c r="M870" s="23" t="s">
        <v>1746</v>
      </c>
      <c r="N870" s="23" t="s">
        <v>1746</v>
      </c>
      <c r="O870" s="76" t="s">
        <v>1746</v>
      </c>
      <c r="P870" s="76" t="s">
        <v>1746</v>
      </c>
      <c r="Q870" s="76" t="s">
        <v>1746</v>
      </c>
      <c r="R870" s="15" t="s">
        <v>1746</v>
      </c>
      <c r="S870" s="15">
        <v>4.8</v>
      </c>
      <c r="T870" s="24">
        <v>5</v>
      </c>
      <c r="U870" s="22">
        <v>3</v>
      </c>
      <c r="V870" s="24">
        <v>14.399999999999999</v>
      </c>
      <c r="W870" s="22" t="s">
        <v>1746</v>
      </c>
      <c r="X870" s="24" t="s">
        <v>1746</v>
      </c>
      <c r="Y870" s="15">
        <v>5</v>
      </c>
      <c r="Z870" s="76" t="s">
        <v>1746</v>
      </c>
      <c r="AA870" s="134" t="s">
        <v>3299</v>
      </c>
    </row>
    <row r="871" spans="1:27" x14ac:dyDescent="0.25">
      <c r="A871" s="29">
        <v>870</v>
      </c>
      <c r="B871" s="1" t="s">
        <v>1746</v>
      </c>
      <c r="C871" s="1" t="s">
        <v>771</v>
      </c>
      <c r="D871" s="10">
        <v>44521</v>
      </c>
      <c r="E871" s="7">
        <v>0.32638888888888901</v>
      </c>
      <c r="F871" s="7">
        <v>0.86805555555555503</v>
      </c>
      <c r="G871" s="22">
        <v>1200</v>
      </c>
      <c r="H871" s="22" t="s">
        <v>1746</v>
      </c>
      <c r="I871" s="23" t="s">
        <v>1746</v>
      </c>
      <c r="J871" s="23" t="s">
        <v>1746</v>
      </c>
      <c r="K871" s="23" t="s">
        <v>1746</v>
      </c>
      <c r="L871" s="15">
        <v>0</v>
      </c>
      <c r="M871" s="23" t="s">
        <v>1746</v>
      </c>
      <c r="N871" s="23" t="s">
        <v>1746</v>
      </c>
      <c r="O871" s="76" t="s">
        <v>1746</v>
      </c>
      <c r="P871" s="76" t="s">
        <v>1746</v>
      </c>
      <c r="Q871" s="76" t="s">
        <v>1746</v>
      </c>
      <c r="R871" s="15" t="s">
        <v>1746</v>
      </c>
      <c r="S871" s="15">
        <v>7.1</v>
      </c>
      <c r="T871" s="24">
        <v>2.2999999999999998</v>
      </c>
      <c r="U871" s="22">
        <v>1</v>
      </c>
      <c r="V871" s="24">
        <v>7.1</v>
      </c>
      <c r="W871" s="22" t="s">
        <v>1746</v>
      </c>
      <c r="X871" s="24" t="s">
        <v>1746</v>
      </c>
      <c r="Y871" s="15">
        <v>13</v>
      </c>
      <c r="Z871" s="76" t="s">
        <v>1746</v>
      </c>
      <c r="AA871" s="134" t="s">
        <v>3299</v>
      </c>
    </row>
    <row r="872" spans="1:27" x14ac:dyDescent="0.25">
      <c r="A872" s="29">
        <v>871</v>
      </c>
      <c r="B872" s="1" t="s">
        <v>1746</v>
      </c>
      <c r="C872" s="1" t="s">
        <v>771</v>
      </c>
      <c r="D872" s="10">
        <v>44522</v>
      </c>
      <c r="E872" s="7">
        <v>0.36111111111111099</v>
      </c>
      <c r="F872" s="7">
        <v>0.81944444444444497</v>
      </c>
      <c r="G872" s="22">
        <v>1200</v>
      </c>
      <c r="H872" s="22" t="s">
        <v>1746</v>
      </c>
      <c r="I872" s="23" t="s">
        <v>1746</v>
      </c>
      <c r="J872" s="23" t="s">
        <v>1746</v>
      </c>
      <c r="K872" s="23" t="s">
        <v>1746</v>
      </c>
      <c r="L872" s="15">
        <v>0</v>
      </c>
      <c r="M872" s="23" t="s">
        <v>1746</v>
      </c>
      <c r="N872" s="23" t="s">
        <v>1746</v>
      </c>
      <c r="O872" s="76" t="s">
        <v>1746</v>
      </c>
      <c r="P872" s="76" t="s">
        <v>1746</v>
      </c>
      <c r="Q872" s="76" t="s">
        <v>1746</v>
      </c>
      <c r="R872" s="15" t="s">
        <v>1746</v>
      </c>
      <c r="S872" s="15">
        <v>7.1</v>
      </c>
      <c r="T872" s="24">
        <v>1.3</v>
      </c>
      <c r="U872" s="22">
        <v>1</v>
      </c>
      <c r="V872" s="24">
        <v>7.1</v>
      </c>
      <c r="W872" s="22" t="s">
        <v>1746</v>
      </c>
      <c r="X872" s="24" t="s">
        <v>1746</v>
      </c>
      <c r="Y872" s="15">
        <v>11</v>
      </c>
      <c r="Z872" s="76" t="s">
        <v>1746</v>
      </c>
      <c r="AA872" s="134" t="s">
        <v>3299</v>
      </c>
    </row>
    <row r="873" spans="1:27" x14ac:dyDescent="0.25">
      <c r="A873" s="29">
        <v>872</v>
      </c>
      <c r="B873" s="1" t="s">
        <v>1746</v>
      </c>
      <c r="C873" s="1" t="s">
        <v>771</v>
      </c>
      <c r="D873" s="10">
        <v>44523</v>
      </c>
      <c r="E873" s="7">
        <v>0.36805555555555602</v>
      </c>
      <c r="F873" s="7">
        <v>0.86805555555555602</v>
      </c>
      <c r="G873" s="22">
        <v>1200</v>
      </c>
      <c r="H873" s="22" t="s">
        <v>1746</v>
      </c>
      <c r="I873" s="23" t="s">
        <v>1746</v>
      </c>
      <c r="J873" s="23" t="s">
        <v>1746</v>
      </c>
      <c r="K873" s="23" t="s">
        <v>1746</v>
      </c>
      <c r="L873" s="15">
        <v>0</v>
      </c>
      <c r="M873" s="23" t="s">
        <v>1746</v>
      </c>
      <c r="N873" s="23" t="s">
        <v>1746</v>
      </c>
      <c r="O873" s="76" t="s">
        <v>1746</v>
      </c>
      <c r="P873" s="76" t="s">
        <v>1746</v>
      </c>
      <c r="Q873" s="76" t="s">
        <v>1746</v>
      </c>
      <c r="R873" s="15" t="s">
        <v>1746</v>
      </c>
      <c r="S873" s="15">
        <v>6.2</v>
      </c>
      <c r="T873" s="24">
        <v>1.2</v>
      </c>
      <c r="U873" s="22">
        <v>2</v>
      </c>
      <c r="V873" s="24">
        <v>12.4</v>
      </c>
      <c r="W873" s="22" t="s">
        <v>1746</v>
      </c>
      <c r="X873" s="24" t="s">
        <v>1746</v>
      </c>
      <c r="Y873" s="15">
        <v>12</v>
      </c>
      <c r="Z873" s="76" t="s">
        <v>1746</v>
      </c>
      <c r="AA873" s="134" t="s">
        <v>3299</v>
      </c>
    </row>
    <row r="874" spans="1:27" x14ac:dyDescent="0.25">
      <c r="A874" s="29">
        <v>873</v>
      </c>
      <c r="B874" s="1" t="s">
        <v>1746</v>
      </c>
      <c r="C874" s="1" t="s">
        <v>2155</v>
      </c>
      <c r="D874" s="10">
        <v>44529</v>
      </c>
      <c r="E874" s="7">
        <v>0.46527777777777801</v>
      </c>
      <c r="F874" s="7">
        <v>0.84027777777777801</v>
      </c>
      <c r="G874" s="22">
        <v>1200</v>
      </c>
      <c r="H874" s="22" t="s">
        <v>1746</v>
      </c>
      <c r="I874" s="23" t="s">
        <v>1746</v>
      </c>
      <c r="J874" s="23" t="s">
        <v>1746</v>
      </c>
      <c r="K874" s="23" t="s">
        <v>1746</v>
      </c>
      <c r="L874" s="15">
        <v>0</v>
      </c>
      <c r="M874" s="23" t="s">
        <v>1746</v>
      </c>
      <c r="N874" s="23" t="s">
        <v>1746</v>
      </c>
      <c r="O874" s="76" t="s">
        <v>1746</v>
      </c>
      <c r="P874" s="76" t="s">
        <v>1746</v>
      </c>
      <c r="Q874" s="76" t="s">
        <v>1746</v>
      </c>
      <c r="R874" s="15" t="s">
        <v>1746</v>
      </c>
      <c r="S874" s="15">
        <v>3.4</v>
      </c>
      <c r="T874" s="24">
        <v>17</v>
      </c>
      <c r="U874" s="22">
        <v>1</v>
      </c>
      <c r="V874" s="24">
        <v>3.4</v>
      </c>
      <c r="W874" s="22" t="s">
        <v>1746</v>
      </c>
      <c r="X874" s="24" t="s">
        <v>1746</v>
      </c>
      <c r="Y874" s="15">
        <v>9</v>
      </c>
      <c r="Z874" s="76" t="s">
        <v>1746</v>
      </c>
      <c r="AA874" s="134" t="s">
        <v>3299</v>
      </c>
    </row>
    <row r="875" spans="1:27" x14ac:dyDescent="0.25">
      <c r="A875" s="29">
        <v>874</v>
      </c>
      <c r="B875" s="1" t="s">
        <v>1746</v>
      </c>
      <c r="C875" s="1" t="s">
        <v>2146</v>
      </c>
      <c r="D875" s="10">
        <v>44530</v>
      </c>
      <c r="E875" s="7">
        <v>0.36111111111111099</v>
      </c>
      <c r="F875" s="7">
        <v>0.81944444444444398</v>
      </c>
      <c r="G875" s="22">
        <v>1200</v>
      </c>
      <c r="H875" s="22" t="s">
        <v>1746</v>
      </c>
      <c r="I875" s="23" t="s">
        <v>1746</v>
      </c>
      <c r="J875" s="23" t="s">
        <v>1746</v>
      </c>
      <c r="K875" s="23" t="s">
        <v>1746</v>
      </c>
      <c r="L875" s="15">
        <v>0</v>
      </c>
      <c r="M875" s="23" t="s">
        <v>1746</v>
      </c>
      <c r="N875" s="23" t="s">
        <v>1746</v>
      </c>
      <c r="O875" s="76" t="s">
        <v>1746</v>
      </c>
      <c r="P875" s="76" t="s">
        <v>1746</v>
      </c>
      <c r="Q875" s="76" t="s">
        <v>1746</v>
      </c>
      <c r="R875" s="15" t="s">
        <v>1746</v>
      </c>
      <c r="S875" s="15">
        <v>3.6</v>
      </c>
      <c r="T875" s="24">
        <v>19</v>
      </c>
      <c r="U875" s="22">
        <v>3</v>
      </c>
      <c r="V875" s="24">
        <v>10.8</v>
      </c>
      <c r="W875" s="22" t="s">
        <v>1746</v>
      </c>
      <c r="X875" s="24" t="s">
        <v>1746</v>
      </c>
      <c r="Y875" s="15">
        <v>11</v>
      </c>
      <c r="Z875" s="76" t="s">
        <v>1746</v>
      </c>
      <c r="AA875" s="134" t="s">
        <v>3334</v>
      </c>
    </row>
    <row r="876" spans="1:27" x14ac:dyDescent="0.25">
      <c r="A876" s="29">
        <v>875</v>
      </c>
      <c r="B876" s="1" t="s">
        <v>1746</v>
      </c>
      <c r="C876" s="1" t="s">
        <v>2146</v>
      </c>
      <c r="D876" s="10">
        <v>44537</v>
      </c>
      <c r="E876" s="7">
        <v>0.32291666666666702</v>
      </c>
      <c r="F876" s="7">
        <v>0.82291666666666696</v>
      </c>
      <c r="G876" s="22">
        <v>1200</v>
      </c>
      <c r="H876" s="22" t="s">
        <v>1746</v>
      </c>
      <c r="I876" s="23" t="s">
        <v>1746</v>
      </c>
      <c r="J876" s="23" t="s">
        <v>1746</v>
      </c>
      <c r="K876" s="23" t="s">
        <v>1746</v>
      </c>
      <c r="L876" s="15">
        <v>0</v>
      </c>
      <c r="M876" s="23" t="s">
        <v>1746</v>
      </c>
      <c r="N876" s="23" t="s">
        <v>1746</v>
      </c>
      <c r="O876" s="76" t="s">
        <v>1746</v>
      </c>
      <c r="P876" s="76" t="s">
        <v>1746</v>
      </c>
      <c r="Q876" s="76" t="s">
        <v>1746</v>
      </c>
      <c r="R876" s="15" t="s">
        <v>1746</v>
      </c>
      <c r="S876" s="15">
        <v>5.4</v>
      </c>
      <c r="T876" s="24">
        <v>10</v>
      </c>
      <c r="U876" s="22">
        <v>2</v>
      </c>
      <c r="V876" s="24">
        <v>10.8</v>
      </c>
      <c r="W876" s="22" t="s">
        <v>1746</v>
      </c>
      <c r="X876" s="24" t="s">
        <v>1746</v>
      </c>
      <c r="Y876" s="15">
        <v>12</v>
      </c>
      <c r="Z876" s="76" t="s">
        <v>1746</v>
      </c>
      <c r="AA876" s="134" t="s">
        <v>3299</v>
      </c>
    </row>
    <row r="877" spans="1:27" x14ac:dyDescent="0.25">
      <c r="A877" s="29">
        <v>876</v>
      </c>
      <c r="B877" s="1" t="s">
        <v>1746</v>
      </c>
      <c r="C877" s="1" t="s">
        <v>285</v>
      </c>
      <c r="D877" s="10">
        <v>44551</v>
      </c>
      <c r="E877" s="7">
        <v>0.35416666666666702</v>
      </c>
      <c r="F877" s="7">
        <v>0.8125</v>
      </c>
      <c r="G877" s="22">
        <v>1200</v>
      </c>
      <c r="H877" s="22" t="s">
        <v>1746</v>
      </c>
      <c r="I877" s="23" t="s">
        <v>1746</v>
      </c>
      <c r="J877" s="23" t="s">
        <v>1746</v>
      </c>
      <c r="K877" s="23" t="s">
        <v>1746</v>
      </c>
      <c r="L877" s="15">
        <v>0</v>
      </c>
      <c r="M877" s="23" t="s">
        <v>1746</v>
      </c>
      <c r="N877" s="23" t="s">
        <v>1746</v>
      </c>
      <c r="O877" s="76" t="s">
        <v>1746</v>
      </c>
      <c r="P877" s="76" t="s">
        <v>1746</v>
      </c>
      <c r="Q877" s="76" t="s">
        <v>1746</v>
      </c>
      <c r="R877" s="15" t="s">
        <v>1746</v>
      </c>
      <c r="S877" s="15">
        <v>0</v>
      </c>
      <c r="T877" s="24">
        <v>0</v>
      </c>
      <c r="U877" s="22">
        <v>0</v>
      </c>
      <c r="V877" s="24">
        <v>0</v>
      </c>
      <c r="W877" s="22" t="s">
        <v>1746</v>
      </c>
      <c r="X877" s="24" t="s">
        <v>1746</v>
      </c>
      <c r="Y877" s="15">
        <v>11</v>
      </c>
      <c r="Z877" s="76" t="s">
        <v>1746</v>
      </c>
      <c r="AA877" s="134" t="s">
        <v>3333</v>
      </c>
    </row>
    <row r="878" spans="1:27" x14ac:dyDescent="0.25">
      <c r="A878" s="29">
        <v>877</v>
      </c>
      <c r="B878" s="1" t="s">
        <v>1746</v>
      </c>
      <c r="C878" s="1" t="s">
        <v>2236</v>
      </c>
      <c r="D878" s="10">
        <v>44556</v>
      </c>
      <c r="E878" s="7">
        <v>0.35763888888888901</v>
      </c>
      <c r="F878" s="7">
        <v>0.81597222222222199</v>
      </c>
      <c r="G878" s="22">
        <v>1200</v>
      </c>
      <c r="H878" s="22" t="s">
        <v>1746</v>
      </c>
      <c r="I878" s="23" t="s">
        <v>1746</v>
      </c>
      <c r="J878" s="23" t="s">
        <v>1746</v>
      </c>
      <c r="K878" s="23" t="s">
        <v>1746</v>
      </c>
      <c r="L878" s="15">
        <v>0</v>
      </c>
      <c r="M878" s="23" t="s">
        <v>1746</v>
      </c>
      <c r="N878" s="23" t="s">
        <v>1746</v>
      </c>
      <c r="O878" s="76" t="s">
        <v>1746</v>
      </c>
      <c r="P878" s="76" t="s">
        <v>1746</v>
      </c>
      <c r="Q878" s="76" t="s">
        <v>1746</v>
      </c>
      <c r="R878" s="15" t="s">
        <v>1746</v>
      </c>
      <c r="S878" s="15">
        <v>0</v>
      </c>
      <c r="T878" s="24">
        <v>0</v>
      </c>
      <c r="U878" s="22">
        <v>0</v>
      </c>
      <c r="V878" s="24">
        <v>0</v>
      </c>
      <c r="W878" s="22" t="s">
        <v>1746</v>
      </c>
      <c r="X878" s="24" t="s">
        <v>1746</v>
      </c>
      <c r="Y878" s="15">
        <v>11</v>
      </c>
      <c r="Z878" s="76" t="s">
        <v>1746</v>
      </c>
      <c r="AA878" s="134" t="s">
        <v>3332</v>
      </c>
    </row>
    <row r="879" spans="1:27" x14ac:dyDescent="0.25">
      <c r="A879" s="29">
        <v>878</v>
      </c>
      <c r="B879" s="1" t="s">
        <v>1746</v>
      </c>
      <c r="C879" s="1" t="s">
        <v>2146</v>
      </c>
      <c r="D879" s="10">
        <v>44556</v>
      </c>
      <c r="E879" s="7">
        <v>0.5625</v>
      </c>
      <c r="F879" s="7">
        <v>0.8125</v>
      </c>
      <c r="G879" s="22">
        <v>1200</v>
      </c>
      <c r="H879" s="22" t="s">
        <v>1746</v>
      </c>
      <c r="I879" s="23" t="s">
        <v>1746</v>
      </c>
      <c r="J879" s="23" t="s">
        <v>1746</v>
      </c>
      <c r="K879" s="23" t="s">
        <v>1746</v>
      </c>
      <c r="L879" s="15">
        <v>0</v>
      </c>
      <c r="M879" s="23" t="s">
        <v>1746</v>
      </c>
      <c r="N879" s="23" t="s">
        <v>1746</v>
      </c>
      <c r="O879" s="76" t="s">
        <v>1746</v>
      </c>
      <c r="P879" s="76" t="s">
        <v>1746</v>
      </c>
      <c r="Q879" s="76" t="s">
        <v>1746</v>
      </c>
      <c r="R879" s="15" t="s">
        <v>1746</v>
      </c>
      <c r="S879" s="15">
        <v>2.94</v>
      </c>
      <c r="T879" s="24">
        <v>3</v>
      </c>
      <c r="U879" s="22">
        <v>1</v>
      </c>
      <c r="V879" s="24">
        <v>2.94</v>
      </c>
      <c r="W879" s="22" t="s">
        <v>1746</v>
      </c>
      <c r="X879" s="24" t="s">
        <v>1746</v>
      </c>
      <c r="Y879" s="15">
        <v>6</v>
      </c>
      <c r="Z879" s="76" t="s">
        <v>1746</v>
      </c>
      <c r="AA879" s="134" t="s">
        <v>1746</v>
      </c>
    </row>
    <row r="880" spans="1:27" x14ac:dyDescent="0.25">
      <c r="A880" s="29">
        <v>879</v>
      </c>
      <c r="B880" s="29" t="s">
        <v>2219</v>
      </c>
      <c r="C880" s="26" t="s">
        <v>1909</v>
      </c>
      <c r="D880" s="39">
        <v>44572</v>
      </c>
      <c r="E880" s="40">
        <v>0.33333333333333298</v>
      </c>
      <c r="F880" s="40">
        <v>0.75</v>
      </c>
      <c r="G880" s="41">
        <v>1200</v>
      </c>
      <c r="H880" s="62" t="s">
        <v>25</v>
      </c>
      <c r="I880" s="62">
        <v>15.62</v>
      </c>
      <c r="J880" s="62">
        <v>18.62</v>
      </c>
      <c r="K880" s="62">
        <v>18.62</v>
      </c>
      <c r="L880" s="62">
        <v>0</v>
      </c>
      <c r="M880" s="62" t="s">
        <v>1746</v>
      </c>
      <c r="N880" s="62">
        <v>5.7</v>
      </c>
      <c r="O880" s="76" t="s">
        <v>1746</v>
      </c>
      <c r="P880" s="76" t="s">
        <v>1746</v>
      </c>
      <c r="Q880" s="159">
        <f>0.12*10</f>
        <v>1.2</v>
      </c>
      <c r="R880" s="35">
        <v>0</v>
      </c>
      <c r="S880" s="35">
        <v>2.46</v>
      </c>
      <c r="T880" s="36">
        <v>73</v>
      </c>
      <c r="U880" s="35">
        <v>1</v>
      </c>
      <c r="V880" s="36">
        <f>S880-R880</f>
        <v>2.46</v>
      </c>
      <c r="W880" s="35">
        <v>1</v>
      </c>
      <c r="X880" s="36">
        <v>2.6368</v>
      </c>
      <c r="Y880" s="43">
        <v>10</v>
      </c>
      <c r="Z880" s="76" t="s">
        <v>1746</v>
      </c>
      <c r="AA880" s="44" t="s">
        <v>2220</v>
      </c>
    </row>
    <row r="881" spans="1:28" x14ac:dyDescent="0.25">
      <c r="A881" s="29">
        <v>880</v>
      </c>
      <c r="B881" s="29" t="s">
        <v>2219</v>
      </c>
      <c r="C881" s="26" t="s">
        <v>1909</v>
      </c>
      <c r="D881" s="39">
        <v>44573</v>
      </c>
      <c r="E881" s="40">
        <v>0.31944444444444398</v>
      </c>
      <c r="F881" s="40">
        <v>0.81944444444444497</v>
      </c>
      <c r="G881" s="41">
        <v>1200</v>
      </c>
      <c r="H881" s="62" t="s">
        <v>25</v>
      </c>
      <c r="I881" s="62">
        <v>15.21</v>
      </c>
      <c r="J881" s="62">
        <v>16.16</v>
      </c>
      <c r="K881" s="62">
        <v>12.46</v>
      </c>
      <c r="L881" s="62">
        <v>0</v>
      </c>
      <c r="M881" s="62" t="s">
        <v>1746</v>
      </c>
      <c r="N881" s="62">
        <v>5.7</v>
      </c>
      <c r="O881" s="76" t="s">
        <v>1746</v>
      </c>
      <c r="P881" s="76" t="s">
        <v>1746</v>
      </c>
      <c r="Q881" s="159">
        <f>0.12*12</f>
        <v>1.44</v>
      </c>
      <c r="R881" s="35">
        <v>0</v>
      </c>
      <c r="S881" s="35">
        <v>2.64</v>
      </c>
      <c r="T881" s="36">
        <v>99</v>
      </c>
      <c r="U881" s="35">
        <v>1</v>
      </c>
      <c r="V881" s="36">
        <f>S881-R881</f>
        <v>2.64</v>
      </c>
      <c r="W881" s="35">
        <v>5</v>
      </c>
      <c r="X881" s="36">
        <v>3.3428</v>
      </c>
      <c r="Y881" s="43">
        <v>12</v>
      </c>
      <c r="Z881" s="76" t="s">
        <v>1746</v>
      </c>
      <c r="AA881" s="44" t="s">
        <v>2221</v>
      </c>
    </row>
    <row r="882" spans="1:28" x14ac:dyDescent="0.25">
      <c r="A882" s="29">
        <v>881</v>
      </c>
      <c r="B882" s="29" t="s">
        <v>2219</v>
      </c>
      <c r="C882" s="26" t="s">
        <v>2222</v>
      </c>
      <c r="D882" s="39">
        <v>44575</v>
      </c>
      <c r="E882" s="40">
        <v>0.31944444444444398</v>
      </c>
      <c r="F882" s="40">
        <v>0.69444444444444497</v>
      </c>
      <c r="G882" s="41">
        <v>1200</v>
      </c>
      <c r="H882" s="62" t="s">
        <v>629</v>
      </c>
      <c r="I882" s="62">
        <v>11.23</v>
      </c>
      <c r="J882" s="62">
        <v>11.52</v>
      </c>
      <c r="K882" s="62">
        <v>9.35</v>
      </c>
      <c r="L882" s="62">
        <v>0</v>
      </c>
      <c r="M882" s="62" t="s">
        <v>1746</v>
      </c>
      <c r="N882" s="62">
        <v>6.5</v>
      </c>
      <c r="O882" s="76" t="s">
        <v>1746</v>
      </c>
      <c r="P882" s="76" t="s">
        <v>1746</v>
      </c>
      <c r="Q882" s="159">
        <f>0.12*9</f>
        <v>1.08</v>
      </c>
      <c r="R882" s="35" t="s">
        <v>1746</v>
      </c>
      <c r="S882" s="35" t="s">
        <v>1746</v>
      </c>
      <c r="T882" s="36" t="s">
        <v>1746</v>
      </c>
      <c r="U882" s="35">
        <v>0</v>
      </c>
      <c r="V882" s="36">
        <v>0</v>
      </c>
      <c r="W882" s="35">
        <v>0</v>
      </c>
      <c r="X882" s="36">
        <v>0</v>
      </c>
      <c r="Y882" s="43">
        <v>9</v>
      </c>
      <c r="Z882" s="76" t="s">
        <v>1746</v>
      </c>
      <c r="AA882" s="44" t="s">
        <v>2223</v>
      </c>
    </row>
    <row r="883" spans="1:28" x14ac:dyDescent="0.25">
      <c r="A883" s="29">
        <v>882</v>
      </c>
      <c r="B883" s="29" t="s">
        <v>2219</v>
      </c>
      <c r="C883" s="26" t="s">
        <v>1909</v>
      </c>
      <c r="D883" s="39">
        <v>44578</v>
      </c>
      <c r="E883" s="40">
        <v>0.32638888888888901</v>
      </c>
      <c r="F883" s="40">
        <v>0.82638888888888895</v>
      </c>
      <c r="G883" s="41">
        <v>1200</v>
      </c>
      <c r="H883" s="62" t="s">
        <v>25</v>
      </c>
      <c r="I883" s="62">
        <v>16.63</v>
      </c>
      <c r="J883" s="62">
        <v>16.7</v>
      </c>
      <c r="K883" s="62">
        <v>12.36</v>
      </c>
      <c r="L883" s="62">
        <v>9.8000000000000007</v>
      </c>
      <c r="M883" s="62" t="s">
        <v>1746</v>
      </c>
      <c r="N883" s="62">
        <v>4.0999999999999996</v>
      </c>
      <c r="O883" s="76" t="s">
        <v>1746</v>
      </c>
      <c r="P883" s="76" t="s">
        <v>1746</v>
      </c>
      <c r="Q883" s="159">
        <f>0.12*12</f>
        <v>1.44</v>
      </c>
      <c r="R883" s="35">
        <v>0</v>
      </c>
      <c r="S883" s="35">
        <v>2.7</v>
      </c>
      <c r="T883" s="36">
        <v>93</v>
      </c>
      <c r="U883" s="35">
        <v>1</v>
      </c>
      <c r="V883" s="36">
        <f>S883-R883</f>
        <v>2.7</v>
      </c>
      <c r="W883" s="35">
        <v>8</v>
      </c>
      <c r="X883" s="36">
        <v>4.6452</v>
      </c>
      <c r="Y883" s="43">
        <v>12</v>
      </c>
      <c r="Z883" s="76" t="s">
        <v>1746</v>
      </c>
      <c r="AA883" s="44" t="s">
        <v>2224</v>
      </c>
    </row>
    <row r="884" spans="1:28" x14ac:dyDescent="0.25">
      <c r="A884" s="29">
        <v>883</v>
      </c>
      <c r="B884" s="29" t="s">
        <v>2219</v>
      </c>
      <c r="C884" s="26" t="s">
        <v>285</v>
      </c>
      <c r="D884" s="39">
        <v>44578</v>
      </c>
      <c r="E884" s="40">
        <v>0.41666666666666702</v>
      </c>
      <c r="F884" s="40">
        <v>0.79166666666666696</v>
      </c>
      <c r="G884" s="41">
        <v>1200</v>
      </c>
      <c r="H884" s="62" t="s">
        <v>638</v>
      </c>
      <c r="I884" s="62">
        <v>6.47</v>
      </c>
      <c r="J884" s="62">
        <v>6.02</v>
      </c>
      <c r="K884" s="62">
        <v>6.02</v>
      </c>
      <c r="L884" s="62">
        <v>3.1</v>
      </c>
      <c r="M884" s="62" t="s">
        <v>1746</v>
      </c>
      <c r="N884" s="62">
        <v>0</v>
      </c>
      <c r="O884" s="76" t="s">
        <v>1746</v>
      </c>
      <c r="P884" s="76" t="s">
        <v>1746</v>
      </c>
      <c r="Q884" s="159">
        <f>0.12*9</f>
        <v>1.08</v>
      </c>
      <c r="R884" s="35" t="s">
        <v>1746</v>
      </c>
      <c r="S884" s="35" t="s">
        <v>1746</v>
      </c>
      <c r="T884" s="36" t="s">
        <v>1746</v>
      </c>
      <c r="U884" s="35">
        <v>0</v>
      </c>
      <c r="V884" s="36">
        <v>0</v>
      </c>
      <c r="W884" s="35">
        <v>0</v>
      </c>
      <c r="X884" s="36">
        <v>0</v>
      </c>
      <c r="Y884" s="43">
        <v>9</v>
      </c>
      <c r="Z884" s="76" t="s">
        <v>1746</v>
      </c>
      <c r="AA884" s="44" t="s">
        <v>2225</v>
      </c>
    </row>
    <row r="885" spans="1:28" x14ac:dyDescent="0.25">
      <c r="A885" s="29">
        <v>884</v>
      </c>
      <c r="B885" s="29" t="s">
        <v>2219</v>
      </c>
      <c r="C885" s="26" t="s">
        <v>2146</v>
      </c>
      <c r="D885" s="39">
        <v>44583</v>
      </c>
      <c r="E885" s="40">
        <v>0.32638888888888901</v>
      </c>
      <c r="F885" s="40">
        <v>0.74305555555555503</v>
      </c>
      <c r="G885" s="41">
        <v>1200</v>
      </c>
      <c r="H885" s="62" t="s">
        <v>25</v>
      </c>
      <c r="I885" s="62">
        <v>6.59</v>
      </c>
      <c r="J885" s="62">
        <v>6.95</v>
      </c>
      <c r="K885" s="62">
        <v>5.63</v>
      </c>
      <c r="L885" s="62">
        <v>0</v>
      </c>
      <c r="M885" s="62" t="s">
        <v>1746</v>
      </c>
      <c r="N885" s="62">
        <v>4.7</v>
      </c>
      <c r="O885" s="76" t="s">
        <v>1746</v>
      </c>
      <c r="P885" s="76" t="s">
        <v>1746</v>
      </c>
      <c r="Q885" s="159">
        <f>0.12*10</f>
        <v>1.2</v>
      </c>
      <c r="R885" s="35">
        <v>0.15</v>
      </c>
      <c r="S885" s="35">
        <v>4.1900000000000004</v>
      </c>
      <c r="T885" s="36">
        <v>8</v>
      </c>
      <c r="U885" s="35">
        <v>2</v>
      </c>
      <c r="V885" s="36">
        <v>8</v>
      </c>
      <c r="W885" s="35">
        <f>D888-D885</f>
        <v>11</v>
      </c>
      <c r="X885" s="36">
        <v>27.413599999999999</v>
      </c>
      <c r="Y885" s="43">
        <v>10</v>
      </c>
      <c r="Z885" s="76" t="s">
        <v>1746</v>
      </c>
      <c r="AA885" s="44" t="s">
        <v>2226</v>
      </c>
    </row>
    <row r="886" spans="1:28" x14ac:dyDescent="0.25">
      <c r="A886" s="29">
        <v>885</v>
      </c>
      <c r="B886" s="29" t="s">
        <v>2219</v>
      </c>
      <c r="C886" s="26" t="s">
        <v>1909</v>
      </c>
      <c r="D886" s="39">
        <v>44586</v>
      </c>
      <c r="E886" s="40">
        <v>0.32291666666666702</v>
      </c>
      <c r="F886" s="40">
        <v>0.78749999999999998</v>
      </c>
      <c r="G886" s="41">
        <v>1200</v>
      </c>
      <c r="H886" s="62" t="s">
        <v>25</v>
      </c>
      <c r="I886" s="62">
        <v>16.34</v>
      </c>
      <c r="J886" s="62">
        <v>17.48</v>
      </c>
      <c r="K886" s="62">
        <v>12.17</v>
      </c>
      <c r="L886" s="62">
        <v>0</v>
      </c>
      <c r="M886" s="62" t="s">
        <v>1746</v>
      </c>
      <c r="N886" s="62">
        <v>5.0999999999999996</v>
      </c>
      <c r="O886" s="76" t="s">
        <v>1746</v>
      </c>
      <c r="P886" s="76" t="s">
        <v>1746</v>
      </c>
      <c r="Q886" s="159">
        <f>0.12*11</f>
        <v>1.3199999999999998</v>
      </c>
      <c r="R886" s="35">
        <v>0.12</v>
      </c>
      <c r="S886" s="35">
        <v>3.65</v>
      </c>
      <c r="T886" s="36">
        <v>90</v>
      </c>
      <c r="U886" s="35">
        <v>1</v>
      </c>
      <c r="V886" s="36">
        <f>S886-R886</f>
        <v>3.53</v>
      </c>
      <c r="W886" s="35">
        <f>D889-D886</f>
        <v>8</v>
      </c>
      <c r="X886" s="36">
        <v>28.786999999999999</v>
      </c>
      <c r="Y886" s="43">
        <v>11</v>
      </c>
      <c r="Z886" s="76" t="s">
        <v>1746</v>
      </c>
      <c r="AA886" s="44" t="s">
        <v>2227</v>
      </c>
    </row>
    <row r="887" spans="1:28" x14ac:dyDescent="0.25">
      <c r="A887" s="29">
        <v>886</v>
      </c>
      <c r="B887" s="29" t="s">
        <v>2219</v>
      </c>
      <c r="C887" s="26" t="s">
        <v>285</v>
      </c>
      <c r="D887" s="39">
        <v>44589</v>
      </c>
      <c r="E887" s="40">
        <v>0.34027777777777801</v>
      </c>
      <c r="F887" s="40">
        <v>0.79861111111111105</v>
      </c>
      <c r="G887" s="41">
        <v>1200</v>
      </c>
      <c r="H887" s="62" t="s">
        <v>629</v>
      </c>
      <c r="I887" s="62">
        <v>6.74</v>
      </c>
      <c r="J887" s="62">
        <v>7.46</v>
      </c>
      <c r="K887" s="62">
        <v>6.52</v>
      </c>
      <c r="L887" s="62">
        <v>0</v>
      </c>
      <c r="M887" s="62" t="s">
        <v>1746</v>
      </c>
      <c r="N887" s="62">
        <v>7.25</v>
      </c>
      <c r="O887" s="76" t="s">
        <v>1746</v>
      </c>
      <c r="P887" s="76" t="s">
        <v>1746</v>
      </c>
      <c r="Q887" s="159">
        <f>0.12*11</f>
        <v>1.3199999999999998</v>
      </c>
      <c r="R887" s="35" t="s">
        <v>1746</v>
      </c>
      <c r="S887" s="35" t="s">
        <v>1746</v>
      </c>
      <c r="T887" s="36" t="s">
        <v>1746</v>
      </c>
      <c r="U887" s="35">
        <v>0</v>
      </c>
      <c r="V887" s="36">
        <v>0</v>
      </c>
      <c r="W887" s="35">
        <v>0</v>
      </c>
      <c r="X887" s="36">
        <v>0</v>
      </c>
      <c r="Y887" s="43">
        <v>11</v>
      </c>
      <c r="Z887" s="76" t="s">
        <v>1746</v>
      </c>
      <c r="AA887" s="44" t="s">
        <v>2228</v>
      </c>
    </row>
    <row r="888" spans="1:28" x14ac:dyDescent="0.25">
      <c r="A888" s="29">
        <v>887</v>
      </c>
      <c r="B888" s="29" t="s">
        <v>2219</v>
      </c>
      <c r="C888" s="26" t="s">
        <v>2146</v>
      </c>
      <c r="D888" s="39">
        <v>44594</v>
      </c>
      <c r="E888" s="40">
        <v>0.35416666666666702</v>
      </c>
      <c r="F888" s="40">
        <v>0.5625</v>
      </c>
      <c r="G888" s="41">
        <v>1200</v>
      </c>
      <c r="H888" s="62" t="s">
        <v>25</v>
      </c>
      <c r="I888" s="62">
        <v>6.32</v>
      </c>
      <c r="J888" s="62">
        <v>6.71</v>
      </c>
      <c r="K888" s="62">
        <v>5.72</v>
      </c>
      <c r="L888" s="62">
        <v>0</v>
      </c>
      <c r="M888" s="62" t="s">
        <v>1746</v>
      </c>
      <c r="N888" s="62">
        <v>6.6</v>
      </c>
      <c r="O888" s="76" t="s">
        <v>1746</v>
      </c>
      <c r="P888" s="76" t="s">
        <v>1746</v>
      </c>
      <c r="Q888" s="159">
        <f>0.12*5</f>
        <v>0.6</v>
      </c>
      <c r="R888" s="35">
        <v>1</v>
      </c>
      <c r="S888" s="35">
        <v>3.6</v>
      </c>
      <c r="T888" s="36">
        <v>3</v>
      </c>
      <c r="U888" s="35">
        <v>1</v>
      </c>
      <c r="V888" s="36">
        <f>S888-R888</f>
        <v>2.6</v>
      </c>
      <c r="W888" s="35">
        <f>D905-D888</f>
        <v>50</v>
      </c>
      <c r="X888" s="36">
        <v>94.498000000000005</v>
      </c>
      <c r="Y888" s="43">
        <v>5</v>
      </c>
      <c r="Z888" s="76" t="s">
        <v>1746</v>
      </c>
      <c r="AA888" s="44" t="s">
        <v>2229</v>
      </c>
    </row>
    <row r="889" spans="1:28" x14ac:dyDescent="0.25">
      <c r="A889" s="29">
        <v>888</v>
      </c>
      <c r="B889" s="29" t="s">
        <v>2219</v>
      </c>
      <c r="C889" s="26" t="s">
        <v>1909</v>
      </c>
      <c r="D889" s="39">
        <v>44594</v>
      </c>
      <c r="E889" s="40">
        <v>0.5625</v>
      </c>
      <c r="F889" s="40">
        <v>0.8125</v>
      </c>
      <c r="G889" s="41">
        <v>1200</v>
      </c>
      <c r="H889" s="62" t="s">
        <v>25</v>
      </c>
      <c r="I889" s="62">
        <v>11.62</v>
      </c>
      <c r="J889" s="62">
        <v>11.85</v>
      </c>
      <c r="K889" s="62">
        <v>9.7100000000000009</v>
      </c>
      <c r="L889" s="62">
        <v>0</v>
      </c>
      <c r="M889" s="62" t="s">
        <v>1746</v>
      </c>
      <c r="N889" s="62">
        <v>4.2</v>
      </c>
      <c r="O889" s="76" t="s">
        <v>1746</v>
      </c>
      <c r="P889" s="76" t="s">
        <v>1746</v>
      </c>
      <c r="Q889" s="159">
        <f>0.12*6</f>
        <v>0.72</v>
      </c>
      <c r="R889" s="35">
        <v>0</v>
      </c>
      <c r="S889" s="35">
        <v>3</v>
      </c>
      <c r="T889" s="36">
        <v>19</v>
      </c>
      <c r="U889" s="35">
        <v>1</v>
      </c>
      <c r="V889" s="36">
        <f>S889-R889</f>
        <v>3</v>
      </c>
      <c r="W889" s="35">
        <f>D898-D889</f>
        <v>32</v>
      </c>
      <c r="X889" s="36">
        <v>95.033000000000001</v>
      </c>
      <c r="Y889" s="43">
        <v>6</v>
      </c>
      <c r="Z889" s="76" t="s">
        <v>1746</v>
      </c>
      <c r="AA889" s="44" t="s">
        <v>2230</v>
      </c>
    </row>
    <row r="890" spans="1:28" x14ac:dyDescent="0.25">
      <c r="A890" s="29">
        <v>889</v>
      </c>
      <c r="B890" s="29" t="s">
        <v>2219</v>
      </c>
      <c r="C890" s="26" t="s">
        <v>283</v>
      </c>
      <c r="D890" s="39">
        <v>44604</v>
      </c>
      <c r="E890" s="40">
        <v>0.34375</v>
      </c>
      <c r="F890" s="40">
        <v>0.80208333333333304</v>
      </c>
      <c r="G890" s="41">
        <v>1200</v>
      </c>
      <c r="H890" s="62" t="s">
        <v>638</v>
      </c>
      <c r="I890" s="62">
        <v>0</v>
      </c>
      <c r="J890" s="62">
        <v>9.75</v>
      </c>
      <c r="K890" s="62">
        <v>4.3499999999999996</v>
      </c>
      <c r="L890" s="62">
        <v>6.3</v>
      </c>
      <c r="M890" s="62" t="s">
        <v>1746</v>
      </c>
      <c r="N890" s="62">
        <v>5.5</v>
      </c>
      <c r="O890" s="76" t="s">
        <v>1746</v>
      </c>
      <c r="P890" s="76" t="s">
        <v>1746</v>
      </c>
      <c r="Q890" s="159">
        <f>0.12*11</f>
        <v>1.3199999999999998</v>
      </c>
      <c r="R890" s="35" t="s">
        <v>1746</v>
      </c>
      <c r="S890" s="35" t="s">
        <v>1746</v>
      </c>
      <c r="T890" s="36" t="s">
        <v>1746</v>
      </c>
      <c r="U890" s="35">
        <v>0</v>
      </c>
      <c r="V890" s="36">
        <v>0</v>
      </c>
      <c r="W890" s="35">
        <v>0</v>
      </c>
      <c r="X890" s="36">
        <v>0</v>
      </c>
      <c r="Y890" s="43">
        <v>11</v>
      </c>
      <c r="Z890" s="76" t="s">
        <v>1746</v>
      </c>
      <c r="AA890" s="44" t="s">
        <v>2231</v>
      </c>
    </row>
    <row r="891" spans="1:28" x14ac:dyDescent="0.25">
      <c r="A891" s="29">
        <v>890</v>
      </c>
      <c r="B891" s="29" t="s">
        <v>2219</v>
      </c>
      <c r="C891" s="26" t="s">
        <v>279</v>
      </c>
      <c r="D891" s="39">
        <v>44606</v>
      </c>
      <c r="E891" s="40">
        <v>0.35763888888888901</v>
      </c>
      <c r="F891" s="40">
        <v>0.85763888888888895</v>
      </c>
      <c r="G891" s="41">
        <v>1200</v>
      </c>
      <c r="H891" s="62" t="s">
        <v>638</v>
      </c>
      <c r="I891" s="62">
        <v>0</v>
      </c>
      <c r="J891" s="62">
        <v>11.56</v>
      </c>
      <c r="K891" s="62">
        <v>9.6999999999999993</v>
      </c>
      <c r="L891" s="62">
        <v>2.7</v>
      </c>
      <c r="M891" s="62" t="s">
        <v>1746</v>
      </c>
      <c r="N891" s="62">
        <v>8.1999999999999993</v>
      </c>
      <c r="O891" s="76" t="s">
        <v>1746</v>
      </c>
      <c r="P891" s="76" t="s">
        <v>1746</v>
      </c>
      <c r="Q891" s="159">
        <f>0.12*12</f>
        <v>1.44</v>
      </c>
      <c r="R891" s="35" t="s">
        <v>1746</v>
      </c>
      <c r="S891" s="35" t="s">
        <v>1746</v>
      </c>
      <c r="T891" s="36" t="s">
        <v>1746</v>
      </c>
      <c r="U891" s="35">
        <v>0</v>
      </c>
      <c r="V891" s="36">
        <v>0</v>
      </c>
      <c r="W891" s="35">
        <v>0</v>
      </c>
      <c r="X891" s="36">
        <v>0</v>
      </c>
      <c r="Y891" s="43">
        <v>12</v>
      </c>
      <c r="Z891" s="76" t="s">
        <v>1746</v>
      </c>
      <c r="AA891" s="44" t="s">
        <v>2232</v>
      </c>
    </row>
    <row r="892" spans="1:28" x14ac:dyDescent="0.25">
      <c r="A892" s="29">
        <v>891</v>
      </c>
      <c r="B892" s="29" t="s">
        <v>2219</v>
      </c>
      <c r="C892" s="26" t="s">
        <v>2233</v>
      </c>
      <c r="D892" s="39">
        <v>44615</v>
      </c>
      <c r="E892" s="40">
        <v>0.34027777777777801</v>
      </c>
      <c r="F892" s="40">
        <v>0.79861111111111105</v>
      </c>
      <c r="G892" s="41">
        <v>1200</v>
      </c>
      <c r="H892" s="62" t="s">
        <v>100</v>
      </c>
      <c r="I892" s="62">
        <v>0.1</v>
      </c>
      <c r="J892" s="62">
        <v>16.54</v>
      </c>
      <c r="K892" s="62">
        <v>3.72</v>
      </c>
      <c r="L892" s="62">
        <v>0</v>
      </c>
      <c r="M892" s="62" t="s">
        <v>1746</v>
      </c>
      <c r="N892" s="62">
        <v>6</v>
      </c>
      <c r="O892" s="76" t="s">
        <v>1746</v>
      </c>
      <c r="P892" s="76" t="s">
        <v>1746</v>
      </c>
      <c r="Q892" s="159">
        <f>0.12*11</f>
        <v>1.3199999999999998</v>
      </c>
      <c r="R892" s="35">
        <v>1.1000000000000001</v>
      </c>
      <c r="S892" s="35">
        <v>3.7</v>
      </c>
      <c r="T892" s="36">
        <v>38</v>
      </c>
      <c r="U892" s="35">
        <v>1</v>
      </c>
      <c r="V892" s="36">
        <f>S892-R892</f>
        <v>2.6</v>
      </c>
      <c r="W892" s="35">
        <v>1</v>
      </c>
      <c r="X892" s="36">
        <v>3.6</v>
      </c>
      <c r="Y892" s="43">
        <v>11</v>
      </c>
      <c r="Z892" s="76" t="s">
        <v>1746</v>
      </c>
      <c r="AA892" s="44" t="s">
        <v>2234</v>
      </c>
    </row>
    <row r="893" spans="1:28" x14ac:dyDescent="0.25">
      <c r="A893" s="29">
        <v>892</v>
      </c>
      <c r="B893" s="29" t="s">
        <v>2219</v>
      </c>
      <c r="C893" s="26" t="s">
        <v>2233</v>
      </c>
      <c r="D893" s="39">
        <v>44616</v>
      </c>
      <c r="E893" s="40">
        <v>0.34027777777777801</v>
      </c>
      <c r="F893" s="40">
        <v>0.79861111111111105</v>
      </c>
      <c r="G893" s="41">
        <v>1200</v>
      </c>
      <c r="H893" s="62" t="s">
        <v>638</v>
      </c>
      <c r="I893" s="62">
        <v>9.19</v>
      </c>
      <c r="J893" s="62">
        <v>12.14</v>
      </c>
      <c r="K893" s="62">
        <v>12.14</v>
      </c>
      <c r="L893" s="62">
        <v>1.8</v>
      </c>
      <c r="M893" s="62" t="s">
        <v>1746</v>
      </c>
      <c r="N893" s="62">
        <v>0</v>
      </c>
      <c r="O893" s="76" t="s">
        <v>1746</v>
      </c>
      <c r="P893" s="76" t="s">
        <v>1746</v>
      </c>
      <c r="Q893" s="159">
        <f>0.12*11</f>
        <v>1.3199999999999998</v>
      </c>
      <c r="R893" s="35" t="s">
        <v>1746</v>
      </c>
      <c r="S893" s="35" t="s">
        <v>1746</v>
      </c>
      <c r="T893" s="36" t="s">
        <v>1746</v>
      </c>
      <c r="U893" s="35">
        <v>0</v>
      </c>
      <c r="V893" s="36">
        <v>0</v>
      </c>
      <c r="W893" s="35">
        <v>0</v>
      </c>
      <c r="X893" s="36">
        <v>0</v>
      </c>
      <c r="Y893" s="43">
        <v>11</v>
      </c>
      <c r="Z893" s="76" t="s">
        <v>1746</v>
      </c>
      <c r="AA893" s="44" t="s">
        <v>2235</v>
      </c>
    </row>
    <row r="894" spans="1:28" x14ac:dyDescent="0.25">
      <c r="A894" s="29">
        <v>893</v>
      </c>
      <c r="B894" s="29" t="s">
        <v>2219</v>
      </c>
      <c r="C894" s="26" t="s">
        <v>2236</v>
      </c>
      <c r="D894" s="39">
        <v>44620</v>
      </c>
      <c r="E894" s="40">
        <v>0.77083333333333304</v>
      </c>
      <c r="F894" s="40">
        <v>0.39583333333333298</v>
      </c>
      <c r="G894" s="41">
        <v>1200</v>
      </c>
      <c r="H894" s="62" t="s">
        <v>100</v>
      </c>
      <c r="I894" s="62">
        <v>1.76</v>
      </c>
      <c r="J894" s="62">
        <v>11.91</v>
      </c>
      <c r="K894" s="62">
        <v>5.75</v>
      </c>
      <c r="L894" s="62">
        <v>0</v>
      </c>
      <c r="M894" s="62" t="s">
        <v>1746</v>
      </c>
      <c r="N894" s="62">
        <v>0</v>
      </c>
      <c r="O894" s="76" t="s">
        <v>1746</v>
      </c>
      <c r="P894" s="76" t="s">
        <v>1746</v>
      </c>
      <c r="Q894" s="159">
        <f>0.12*15</f>
        <v>1.7999999999999998</v>
      </c>
      <c r="R894" s="35">
        <v>4.5999999999999996</v>
      </c>
      <c r="S894" s="35">
        <v>0.5</v>
      </c>
      <c r="T894" s="36">
        <v>28</v>
      </c>
      <c r="U894" s="35">
        <v>0</v>
      </c>
      <c r="V894" s="36">
        <v>0</v>
      </c>
      <c r="W894" s="35">
        <v>0</v>
      </c>
      <c r="X894" s="36">
        <v>0</v>
      </c>
      <c r="Y894" s="43">
        <v>15</v>
      </c>
      <c r="Z894" s="76" t="s">
        <v>1746</v>
      </c>
      <c r="AA894" s="44" t="s">
        <v>2237</v>
      </c>
    </row>
    <row r="895" spans="1:28" s="129" customFormat="1" x14ac:dyDescent="0.25">
      <c r="A895" s="29">
        <v>894</v>
      </c>
      <c r="B895" s="29" t="s">
        <v>2219</v>
      </c>
      <c r="C895" s="26" t="s">
        <v>2236</v>
      </c>
      <c r="D895" s="39">
        <v>44622</v>
      </c>
      <c r="E895" s="40">
        <v>0.34722222222222199</v>
      </c>
      <c r="F895" s="40">
        <v>0.82638888888888895</v>
      </c>
      <c r="G895" s="41">
        <v>1200</v>
      </c>
      <c r="H895" s="62" t="s">
        <v>629</v>
      </c>
      <c r="I895" s="62">
        <v>7.5</v>
      </c>
      <c r="J895" s="62">
        <v>16.45</v>
      </c>
      <c r="K895" s="62">
        <v>7.99</v>
      </c>
      <c r="L895" s="62">
        <v>0</v>
      </c>
      <c r="M895" s="62" t="s">
        <v>1746</v>
      </c>
      <c r="N895" s="62">
        <v>0</v>
      </c>
      <c r="O895" s="76" t="s">
        <v>1746</v>
      </c>
      <c r="P895" s="76" t="s">
        <v>1746</v>
      </c>
      <c r="Q895" s="159">
        <f>0.12*11.5</f>
        <v>1.38</v>
      </c>
      <c r="R895" s="35" t="s">
        <v>1746</v>
      </c>
      <c r="S895" s="35" t="s">
        <v>1746</v>
      </c>
      <c r="T895" s="36" t="s">
        <v>1746</v>
      </c>
      <c r="U895" s="35">
        <v>0</v>
      </c>
      <c r="V895" s="36">
        <v>0</v>
      </c>
      <c r="W895" s="35">
        <v>0</v>
      </c>
      <c r="X895" s="36">
        <v>0</v>
      </c>
      <c r="Y895" s="43">
        <v>11.5</v>
      </c>
      <c r="Z895" s="76" t="s">
        <v>1746</v>
      </c>
      <c r="AA895" s="44" t="s">
        <v>2238</v>
      </c>
      <c r="AB895" s="140"/>
    </row>
    <row r="896" spans="1:28" s="129" customFormat="1" x14ac:dyDescent="0.25">
      <c r="A896" s="29">
        <v>895</v>
      </c>
      <c r="B896" s="29" t="s">
        <v>2219</v>
      </c>
      <c r="C896" s="26" t="s">
        <v>2233</v>
      </c>
      <c r="D896" s="39">
        <v>44624</v>
      </c>
      <c r="E896" s="40">
        <v>0.34722222222222199</v>
      </c>
      <c r="F896" s="40">
        <v>0.76388888888888895</v>
      </c>
      <c r="G896" s="41">
        <v>1200</v>
      </c>
      <c r="H896" s="62" t="s">
        <v>629</v>
      </c>
      <c r="I896" s="62">
        <v>0.38</v>
      </c>
      <c r="J896" s="62">
        <v>13.93</v>
      </c>
      <c r="K896" s="62">
        <v>13.35</v>
      </c>
      <c r="L896" s="62">
        <v>0</v>
      </c>
      <c r="M896" s="62" t="s">
        <v>1746</v>
      </c>
      <c r="N896" s="62">
        <v>0</v>
      </c>
      <c r="O896" s="76" t="s">
        <v>1746</v>
      </c>
      <c r="P896" s="76" t="s">
        <v>1746</v>
      </c>
      <c r="Q896" s="159">
        <f>0.12*10</f>
        <v>1.2</v>
      </c>
      <c r="R896" s="35" t="s">
        <v>1746</v>
      </c>
      <c r="S896" s="35" t="s">
        <v>1746</v>
      </c>
      <c r="T896" s="36" t="s">
        <v>1746</v>
      </c>
      <c r="U896" s="35">
        <v>0</v>
      </c>
      <c r="V896" s="36">
        <v>0</v>
      </c>
      <c r="W896" s="35">
        <v>0</v>
      </c>
      <c r="X896" s="36">
        <v>0</v>
      </c>
      <c r="Y896" s="43">
        <v>10</v>
      </c>
      <c r="Z896" s="76" t="s">
        <v>1746</v>
      </c>
      <c r="AA896" s="44" t="s">
        <v>2239</v>
      </c>
      <c r="AB896" s="140"/>
    </row>
    <row r="897" spans="1:28" s="129" customFormat="1" x14ac:dyDescent="0.25">
      <c r="A897" s="29">
        <v>896</v>
      </c>
      <c r="B897" s="29" t="s">
        <v>2219</v>
      </c>
      <c r="C897" s="26" t="s">
        <v>2233</v>
      </c>
      <c r="D897" s="39">
        <v>44625</v>
      </c>
      <c r="E897" s="40">
        <v>0.35416666666666702</v>
      </c>
      <c r="F897" s="40">
        <v>0.8125</v>
      </c>
      <c r="G897" s="41">
        <v>1200</v>
      </c>
      <c r="H897" s="62" t="s">
        <v>100</v>
      </c>
      <c r="I897" s="62">
        <v>13.16</v>
      </c>
      <c r="J897" s="62">
        <v>12.48</v>
      </c>
      <c r="K897" s="62">
        <v>9.02</v>
      </c>
      <c r="L897" s="62">
        <v>6</v>
      </c>
      <c r="M897" s="62" t="s">
        <v>1746</v>
      </c>
      <c r="N897" s="62">
        <v>8.1</v>
      </c>
      <c r="O897" s="76" t="s">
        <v>1746</v>
      </c>
      <c r="P897" s="76" t="s">
        <v>1746</v>
      </c>
      <c r="Q897" s="159">
        <f>0.12*11</f>
        <v>1.3199999999999998</v>
      </c>
      <c r="R897" s="35">
        <v>0</v>
      </c>
      <c r="S897" s="35">
        <v>3.4</v>
      </c>
      <c r="T897" s="36">
        <v>46.5</v>
      </c>
      <c r="U897" s="35">
        <v>1</v>
      </c>
      <c r="V897" s="36">
        <v>4.4000000000000004</v>
      </c>
      <c r="W897" s="35">
        <v>1</v>
      </c>
      <c r="X897" s="36">
        <v>3.4</v>
      </c>
      <c r="Y897" s="43">
        <v>11</v>
      </c>
      <c r="Z897" s="76" t="s">
        <v>1746</v>
      </c>
      <c r="AA897" s="44" t="s">
        <v>2240</v>
      </c>
      <c r="AB897" s="140"/>
    </row>
    <row r="898" spans="1:28" s="129" customFormat="1" x14ac:dyDescent="0.25">
      <c r="A898" s="29">
        <v>897</v>
      </c>
      <c r="B898" s="29" t="s">
        <v>2219</v>
      </c>
      <c r="C898" s="1" t="s">
        <v>1909</v>
      </c>
      <c r="D898" s="39">
        <v>44626</v>
      </c>
      <c r="E898" s="40">
        <v>0.32291666666666702</v>
      </c>
      <c r="F898" s="40">
        <v>0.48958333333333298</v>
      </c>
      <c r="G898" s="41">
        <v>1200</v>
      </c>
      <c r="H898" s="62" t="s">
        <v>25</v>
      </c>
      <c r="I898" s="62">
        <v>7.2</v>
      </c>
      <c r="J898" s="62">
        <v>7.5</v>
      </c>
      <c r="K898" s="62">
        <v>6.45</v>
      </c>
      <c r="L898" s="62">
        <v>0</v>
      </c>
      <c r="M898" s="62" t="s">
        <v>1746</v>
      </c>
      <c r="N898" s="62">
        <v>3.4</v>
      </c>
      <c r="O898" s="76" t="s">
        <v>1746</v>
      </c>
      <c r="P898" s="76" t="s">
        <v>1746</v>
      </c>
      <c r="Q898" s="159">
        <f>0.12*4</f>
        <v>0.48</v>
      </c>
      <c r="R898" s="35">
        <v>1.52</v>
      </c>
      <c r="S898" s="59">
        <v>2.94</v>
      </c>
      <c r="T898" s="36">
        <v>33</v>
      </c>
      <c r="U898" s="35">
        <v>5</v>
      </c>
      <c r="V898" s="36">
        <v>8.1</v>
      </c>
      <c r="W898" s="35">
        <f>D904-D898</f>
        <v>18</v>
      </c>
      <c r="X898" s="36">
        <v>41.713700000000003</v>
      </c>
      <c r="Y898" s="43">
        <v>4</v>
      </c>
      <c r="Z898" s="76" t="s">
        <v>1746</v>
      </c>
      <c r="AA898" s="44" t="s">
        <v>2241</v>
      </c>
      <c r="AB898" s="140"/>
    </row>
    <row r="899" spans="1:28" s="129" customFormat="1" x14ac:dyDescent="0.25">
      <c r="A899" s="29">
        <v>898</v>
      </c>
      <c r="B899" s="29" t="s">
        <v>2219</v>
      </c>
      <c r="C899" s="1" t="s">
        <v>2233</v>
      </c>
      <c r="D899" s="39">
        <v>44626</v>
      </c>
      <c r="E899" s="40">
        <v>0.34027777777777801</v>
      </c>
      <c r="F899" s="40">
        <v>0.79861111111111105</v>
      </c>
      <c r="G899" s="41">
        <v>1200</v>
      </c>
      <c r="H899" s="62" t="s">
        <v>638</v>
      </c>
      <c r="I899" s="62">
        <v>12.4</v>
      </c>
      <c r="J899" s="62">
        <v>11.85</v>
      </c>
      <c r="K899" s="62">
        <v>10.18</v>
      </c>
      <c r="L899" s="62">
        <v>7.2</v>
      </c>
      <c r="M899" s="62" t="s">
        <v>1746</v>
      </c>
      <c r="N899" s="62">
        <v>6.8</v>
      </c>
      <c r="O899" s="76" t="s">
        <v>1746</v>
      </c>
      <c r="P899" s="76" t="s">
        <v>1746</v>
      </c>
      <c r="Q899" s="159">
        <f>0.12*11</f>
        <v>1.3199999999999998</v>
      </c>
      <c r="R899" s="35" t="s">
        <v>1746</v>
      </c>
      <c r="S899" s="59" t="s">
        <v>1746</v>
      </c>
      <c r="T899" s="36" t="s">
        <v>1746</v>
      </c>
      <c r="U899" s="35">
        <v>0</v>
      </c>
      <c r="V899" s="36">
        <v>0</v>
      </c>
      <c r="W899" s="35">
        <v>0</v>
      </c>
      <c r="X899" s="36">
        <v>0</v>
      </c>
      <c r="Y899" s="43">
        <v>11</v>
      </c>
      <c r="Z899" s="76" t="s">
        <v>1746</v>
      </c>
      <c r="AA899" s="44" t="s">
        <v>2242</v>
      </c>
      <c r="AB899" s="140"/>
    </row>
    <row r="900" spans="1:28" s="129" customFormat="1" x14ac:dyDescent="0.25">
      <c r="A900" s="29">
        <v>899</v>
      </c>
      <c r="B900" s="29" t="s">
        <v>2219</v>
      </c>
      <c r="C900" s="1" t="s">
        <v>2236</v>
      </c>
      <c r="D900" s="39">
        <v>44629</v>
      </c>
      <c r="E900" s="40">
        <v>0.36111111111111099</v>
      </c>
      <c r="F900" s="40">
        <v>0.86111111111111105</v>
      </c>
      <c r="G900" s="41">
        <v>1200</v>
      </c>
      <c r="H900" s="62" t="s">
        <v>100</v>
      </c>
      <c r="I900" s="62">
        <v>5.8</v>
      </c>
      <c r="J900" s="62">
        <v>16.02</v>
      </c>
      <c r="K900" s="62">
        <v>7.33</v>
      </c>
      <c r="L900" s="62">
        <v>6</v>
      </c>
      <c r="M900" s="62" t="s">
        <v>1746</v>
      </c>
      <c r="N900" s="62">
        <v>7.7</v>
      </c>
      <c r="O900" s="76" t="s">
        <v>1746</v>
      </c>
      <c r="P900" s="76" t="s">
        <v>1746</v>
      </c>
      <c r="Q900" s="159">
        <f>0.12*12</f>
        <v>1.44</v>
      </c>
      <c r="R900" s="35">
        <v>0</v>
      </c>
      <c r="S900" s="35">
        <v>4.0999999999999996</v>
      </c>
      <c r="T900" s="36">
        <v>9</v>
      </c>
      <c r="U900" s="35">
        <v>1</v>
      </c>
      <c r="V900" s="36">
        <v>4.0999999999999996</v>
      </c>
      <c r="W900" s="35">
        <v>1</v>
      </c>
      <c r="X900" s="36">
        <v>4.0999999999999996</v>
      </c>
      <c r="Y900" s="43">
        <v>12</v>
      </c>
      <c r="Z900" s="76" t="s">
        <v>1746</v>
      </c>
      <c r="AA900" s="44" t="s">
        <v>2243</v>
      </c>
      <c r="AB900" s="140"/>
    </row>
    <row r="901" spans="1:28" s="129" customFormat="1" x14ac:dyDescent="0.25">
      <c r="A901" s="29">
        <v>900</v>
      </c>
      <c r="B901" s="29" t="s">
        <v>2219</v>
      </c>
      <c r="C901" s="1" t="s">
        <v>2236</v>
      </c>
      <c r="D901" s="39">
        <v>44630</v>
      </c>
      <c r="E901" s="40">
        <v>0.36458333333333298</v>
      </c>
      <c r="F901" s="40">
        <v>0.86458333333333304</v>
      </c>
      <c r="G901" s="41">
        <v>1200</v>
      </c>
      <c r="H901" s="62" t="s">
        <v>629</v>
      </c>
      <c r="I901" s="62">
        <v>8.02</v>
      </c>
      <c r="J901" s="62">
        <v>8.43</v>
      </c>
      <c r="K901" s="62">
        <v>7.32</v>
      </c>
      <c r="L901" s="62">
        <v>7</v>
      </c>
      <c r="M901" s="62" t="s">
        <v>1746</v>
      </c>
      <c r="N901" s="62">
        <v>6.1</v>
      </c>
      <c r="O901" s="76" t="s">
        <v>1746</v>
      </c>
      <c r="P901" s="76" t="s">
        <v>1746</v>
      </c>
      <c r="Q901" s="159">
        <f>0.12*12</f>
        <v>1.44</v>
      </c>
      <c r="R901" s="35" t="s">
        <v>1746</v>
      </c>
      <c r="S901" s="35" t="s">
        <v>1746</v>
      </c>
      <c r="T901" s="36" t="s">
        <v>1746</v>
      </c>
      <c r="U901" s="35">
        <v>0</v>
      </c>
      <c r="V901" s="36">
        <v>0</v>
      </c>
      <c r="W901" s="35">
        <v>0</v>
      </c>
      <c r="X901" s="36">
        <v>0</v>
      </c>
      <c r="Y901" s="43">
        <v>12</v>
      </c>
      <c r="Z901" s="76" t="s">
        <v>1746</v>
      </c>
      <c r="AA901" s="63" t="s">
        <v>2244</v>
      </c>
      <c r="AB901" s="140"/>
    </row>
    <row r="902" spans="1:28" s="129" customFormat="1" x14ac:dyDescent="0.25">
      <c r="A902" s="29">
        <v>901</v>
      </c>
      <c r="B902" s="29" t="s">
        <v>2219</v>
      </c>
      <c r="C902" s="26" t="s">
        <v>2245</v>
      </c>
      <c r="D902" s="39">
        <v>44636</v>
      </c>
      <c r="E902" s="40">
        <v>0.34375</v>
      </c>
      <c r="F902" s="40">
        <v>0.46875</v>
      </c>
      <c r="G902" s="41">
        <v>1200</v>
      </c>
      <c r="H902" s="62" t="s">
        <v>2077</v>
      </c>
      <c r="I902" s="62">
        <v>0.1</v>
      </c>
      <c r="J902" s="62">
        <v>8.1</v>
      </c>
      <c r="K902" s="62">
        <v>7.06</v>
      </c>
      <c r="L902" s="62">
        <v>8.4</v>
      </c>
      <c r="M902" s="62" t="s">
        <v>1746</v>
      </c>
      <c r="N902" s="62">
        <v>9</v>
      </c>
      <c r="O902" s="76" t="s">
        <v>1746</v>
      </c>
      <c r="P902" s="76" t="s">
        <v>1746</v>
      </c>
      <c r="Q902" s="159">
        <f>0.12*3</f>
        <v>0.36</v>
      </c>
      <c r="R902" s="35" t="s">
        <v>1746</v>
      </c>
      <c r="S902" s="35" t="s">
        <v>1746</v>
      </c>
      <c r="T902" s="36" t="s">
        <v>1746</v>
      </c>
      <c r="U902" s="35">
        <v>0</v>
      </c>
      <c r="V902" s="36">
        <v>0</v>
      </c>
      <c r="W902" s="35">
        <v>0</v>
      </c>
      <c r="X902" s="36">
        <v>0</v>
      </c>
      <c r="Y902" s="43">
        <v>3</v>
      </c>
      <c r="Z902" s="76" t="s">
        <v>1746</v>
      </c>
      <c r="AA902" s="44" t="s">
        <v>2246</v>
      </c>
      <c r="AB902" s="140"/>
    </row>
    <row r="903" spans="1:28" s="129" customFormat="1" x14ac:dyDescent="0.25">
      <c r="A903" s="29">
        <v>902</v>
      </c>
      <c r="B903" s="29" t="s">
        <v>2219</v>
      </c>
      <c r="C903" s="26" t="s">
        <v>2247</v>
      </c>
      <c r="D903" s="39">
        <v>44636</v>
      </c>
      <c r="E903" s="40">
        <v>0.46875</v>
      </c>
      <c r="F903" s="40">
        <v>0.80208333333333304</v>
      </c>
      <c r="G903" s="41">
        <v>1200</v>
      </c>
      <c r="H903" s="62" t="s">
        <v>2072</v>
      </c>
      <c r="I903" s="62">
        <v>1.92</v>
      </c>
      <c r="J903" s="62">
        <v>9.68</v>
      </c>
      <c r="K903" s="62">
        <v>3.68</v>
      </c>
      <c r="L903" s="62">
        <v>8</v>
      </c>
      <c r="M903" s="62" t="s">
        <v>1746</v>
      </c>
      <c r="N903" s="62">
        <v>6.3</v>
      </c>
      <c r="O903" s="76" t="s">
        <v>1746</v>
      </c>
      <c r="P903" s="76" t="s">
        <v>1746</v>
      </c>
      <c r="Q903" s="159">
        <f>0.12*8</f>
        <v>0.96</v>
      </c>
      <c r="R903" s="35" t="s">
        <v>1746</v>
      </c>
      <c r="S903" s="35" t="s">
        <v>1746</v>
      </c>
      <c r="T903" s="36" t="s">
        <v>1746</v>
      </c>
      <c r="U903" s="35">
        <v>0</v>
      </c>
      <c r="V903" s="36">
        <v>0</v>
      </c>
      <c r="W903" s="35">
        <v>0</v>
      </c>
      <c r="X903" s="36">
        <v>0</v>
      </c>
      <c r="Y903" s="43">
        <v>8</v>
      </c>
      <c r="Z903" s="76" t="s">
        <v>1746</v>
      </c>
      <c r="AA903" s="44" t="s">
        <v>2248</v>
      </c>
      <c r="AB903" s="140"/>
    </row>
    <row r="904" spans="1:28" s="129" customFormat="1" x14ac:dyDescent="0.25">
      <c r="A904" s="29">
        <v>903</v>
      </c>
      <c r="B904" s="29" t="s">
        <v>2219</v>
      </c>
      <c r="C904" s="26" t="s">
        <v>1909</v>
      </c>
      <c r="D904" s="39">
        <v>44644</v>
      </c>
      <c r="E904" s="18">
        <v>0.71875</v>
      </c>
      <c r="F904" s="40">
        <v>0.79513888888888895</v>
      </c>
      <c r="G904" s="41">
        <v>1200</v>
      </c>
      <c r="H904" s="62" t="s">
        <v>25</v>
      </c>
      <c r="I904" s="62">
        <v>5.5</v>
      </c>
      <c r="J904" s="62">
        <v>6.82</v>
      </c>
      <c r="K904" s="62">
        <v>5.99</v>
      </c>
      <c r="L904" s="62">
        <v>0</v>
      </c>
      <c r="M904" s="62" t="s">
        <v>1746</v>
      </c>
      <c r="N904" s="62">
        <v>5.7</v>
      </c>
      <c r="O904" s="76" t="s">
        <v>1746</v>
      </c>
      <c r="P904" s="76" t="s">
        <v>1746</v>
      </c>
      <c r="Q904" s="159">
        <f>0.12*1.8</f>
        <v>0.216</v>
      </c>
      <c r="R904" s="23">
        <v>0.2</v>
      </c>
      <c r="S904" s="59">
        <v>2.15</v>
      </c>
      <c r="T904" s="36">
        <v>3</v>
      </c>
      <c r="U904" s="35">
        <v>5</v>
      </c>
      <c r="V904" s="36">
        <v>11</v>
      </c>
      <c r="W904" s="35">
        <f>D907-D904</f>
        <v>27</v>
      </c>
      <c r="X904" s="36">
        <v>41.218699999999998</v>
      </c>
      <c r="Y904" s="43">
        <v>1.8</v>
      </c>
      <c r="Z904" s="76" t="s">
        <v>1746</v>
      </c>
      <c r="AA904" s="44" t="s">
        <v>2249</v>
      </c>
      <c r="AB904" s="140"/>
    </row>
    <row r="905" spans="1:28" s="129" customFormat="1" x14ac:dyDescent="0.25">
      <c r="A905" s="29">
        <v>904</v>
      </c>
      <c r="B905" s="29" t="s">
        <v>2219</v>
      </c>
      <c r="C905" s="26" t="s">
        <v>2146</v>
      </c>
      <c r="D905" s="39">
        <v>44644</v>
      </c>
      <c r="E905" s="18">
        <v>0.79513888888888895</v>
      </c>
      <c r="F905" s="40">
        <v>0.92708333333333304</v>
      </c>
      <c r="G905" s="41">
        <v>1200</v>
      </c>
      <c r="H905" s="62" t="s">
        <v>25</v>
      </c>
      <c r="I905" s="62">
        <v>4.4000000000000004</v>
      </c>
      <c r="J905" s="62">
        <v>4.59</v>
      </c>
      <c r="K905" s="62">
        <v>4.59</v>
      </c>
      <c r="L905" s="62">
        <v>0</v>
      </c>
      <c r="M905" s="62" t="s">
        <v>1746</v>
      </c>
      <c r="N905" s="62">
        <v>0.99</v>
      </c>
      <c r="O905" s="76" t="s">
        <v>1746</v>
      </c>
      <c r="P905" s="76" t="s">
        <v>1746</v>
      </c>
      <c r="Q905" s="159">
        <f>0.12*3.2</f>
        <v>0.38400000000000001</v>
      </c>
      <c r="R905" s="23">
        <v>2.56</v>
      </c>
      <c r="S905" s="59">
        <v>0.33</v>
      </c>
      <c r="T905" s="36">
        <v>0</v>
      </c>
      <c r="U905" s="35">
        <v>0</v>
      </c>
      <c r="V905" s="36">
        <v>0</v>
      </c>
      <c r="W905" s="35">
        <v>0</v>
      </c>
      <c r="X905" s="36">
        <v>0</v>
      </c>
      <c r="Y905" s="43">
        <v>3.2</v>
      </c>
      <c r="Z905" s="76" t="s">
        <v>1746</v>
      </c>
      <c r="AA905" s="44" t="s">
        <v>2250</v>
      </c>
      <c r="AB905" s="140"/>
    </row>
    <row r="906" spans="1:28" s="129" customFormat="1" x14ac:dyDescent="0.25">
      <c r="A906" s="29">
        <v>905</v>
      </c>
      <c r="B906" s="29" t="s">
        <v>2219</v>
      </c>
      <c r="C906" s="26" t="s">
        <v>2146</v>
      </c>
      <c r="D906" s="39">
        <v>44645</v>
      </c>
      <c r="E906" s="40">
        <v>0.33333333333333298</v>
      </c>
      <c r="F906" s="40">
        <v>0.58333333333333304</v>
      </c>
      <c r="G906" s="41">
        <v>1200</v>
      </c>
      <c r="H906" s="62" t="s">
        <v>25</v>
      </c>
      <c r="I906" s="62">
        <v>4.7</v>
      </c>
      <c r="J906" s="62">
        <v>4.8099999999999996</v>
      </c>
      <c r="K906" s="62">
        <v>4.25</v>
      </c>
      <c r="L906" s="62">
        <v>0</v>
      </c>
      <c r="M906" s="62" t="s">
        <v>1746</v>
      </c>
      <c r="N906" s="62">
        <v>3.76</v>
      </c>
      <c r="O906" s="76" t="s">
        <v>1746</v>
      </c>
      <c r="P906" s="76" t="s">
        <v>1746</v>
      </c>
      <c r="Q906" s="159">
        <f>0.12*6</f>
        <v>0.72</v>
      </c>
      <c r="R906" s="35">
        <v>0.3</v>
      </c>
      <c r="S906" s="35">
        <v>2.8</v>
      </c>
      <c r="T906" s="36">
        <v>4</v>
      </c>
      <c r="U906" s="35">
        <v>5</v>
      </c>
      <c r="V906" s="36">
        <v>13</v>
      </c>
      <c r="W906" s="35">
        <f>D908-D906</f>
        <v>27</v>
      </c>
      <c r="X906" s="36">
        <v>66.577200000000005</v>
      </c>
      <c r="Y906" s="43">
        <v>6</v>
      </c>
      <c r="Z906" s="76" t="s">
        <v>1746</v>
      </c>
      <c r="AA906" s="44" t="s">
        <v>2251</v>
      </c>
      <c r="AB906" s="140"/>
    </row>
    <row r="907" spans="1:28" s="129" customFormat="1" x14ac:dyDescent="0.25">
      <c r="A907" s="29">
        <v>906</v>
      </c>
      <c r="B907" s="29" t="s">
        <v>2219</v>
      </c>
      <c r="C907" s="26" t="s">
        <v>1909</v>
      </c>
      <c r="D907" s="39">
        <v>44671</v>
      </c>
      <c r="E907" s="40">
        <v>0.41319444444444398</v>
      </c>
      <c r="F907" s="40">
        <v>0.62152777777777801</v>
      </c>
      <c r="G907" s="41">
        <v>1200</v>
      </c>
      <c r="H907" s="62" t="s">
        <v>25</v>
      </c>
      <c r="I907" s="62">
        <v>6.08</v>
      </c>
      <c r="J907" s="62">
        <v>6.22</v>
      </c>
      <c r="K907" s="62">
        <v>5.62</v>
      </c>
      <c r="L907" s="62">
        <v>0</v>
      </c>
      <c r="M907" s="62" t="s">
        <v>1746</v>
      </c>
      <c r="N907" s="62">
        <v>4.32</v>
      </c>
      <c r="O907" s="76" t="s">
        <v>1746</v>
      </c>
      <c r="P907" s="76" t="s">
        <v>1746</v>
      </c>
      <c r="Q907" s="159">
        <f>0.12*5</f>
        <v>0.6</v>
      </c>
      <c r="R907" s="35">
        <v>0.9</v>
      </c>
      <c r="S907" s="35">
        <v>2.7</v>
      </c>
      <c r="T907" s="36">
        <v>4.5</v>
      </c>
      <c r="U907" s="35">
        <v>2</v>
      </c>
      <c r="V907" s="36">
        <f>(S907-R907)*U907</f>
        <v>3.6000000000000005</v>
      </c>
      <c r="W907" s="35">
        <f>D909-D907</f>
        <v>6</v>
      </c>
      <c r="X907" s="36">
        <v>4.7241</v>
      </c>
      <c r="Y907" s="43">
        <v>5</v>
      </c>
      <c r="Z907" s="76" t="s">
        <v>1746</v>
      </c>
      <c r="AA907" s="44" t="s">
        <v>2252</v>
      </c>
      <c r="AB907" s="140"/>
    </row>
    <row r="908" spans="1:28" s="129" customFormat="1" x14ac:dyDescent="0.25">
      <c r="A908" s="29">
        <v>907</v>
      </c>
      <c r="B908" s="29" t="s">
        <v>2219</v>
      </c>
      <c r="C908" s="26" t="s">
        <v>2146</v>
      </c>
      <c r="D908" s="39">
        <v>44672</v>
      </c>
      <c r="E908" s="40">
        <v>0.47916666666666702</v>
      </c>
      <c r="F908" s="40">
        <v>0.6875</v>
      </c>
      <c r="G908" s="41">
        <v>1200</v>
      </c>
      <c r="H908" s="62" t="s">
        <v>25</v>
      </c>
      <c r="I908" s="62">
        <v>4.16</v>
      </c>
      <c r="J908" s="62">
        <v>4.41</v>
      </c>
      <c r="K908" s="62">
        <v>3.98</v>
      </c>
      <c r="L908" s="62">
        <v>0</v>
      </c>
      <c r="M908" s="62" t="s">
        <v>1746</v>
      </c>
      <c r="N908" s="62">
        <v>3.6</v>
      </c>
      <c r="O908" s="76" t="s">
        <v>1746</v>
      </c>
      <c r="P908" s="76" t="s">
        <v>1746</v>
      </c>
      <c r="Q908" s="159">
        <f>0.12*5</f>
        <v>0.6</v>
      </c>
      <c r="R908" s="35">
        <v>1</v>
      </c>
      <c r="S908" s="35">
        <v>2.6</v>
      </c>
      <c r="T908" s="36">
        <v>2.1</v>
      </c>
      <c r="U908" s="35">
        <v>5</v>
      </c>
      <c r="V908" s="36">
        <f>(S908-R908)*U908</f>
        <v>8</v>
      </c>
      <c r="W908" s="35">
        <f>D910-D908</f>
        <v>5</v>
      </c>
      <c r="X908" s="36">
        <v>12.1853</v>
      </c>
      <c r="Y908" s="43">
        <v>5</v>
      </c>
      <c r="Z908" s="76" t="s">
        <v>1746</v>
      </c>
      <c r="AA908" s="44" t="s">
        <v>2253</v>
      </c>
      <c r="AB908" s="140"/>
    </row>
    <row r="909" spans="1:28" s="129" customFormat="1" x14ac:dyDescent="0.25">
      <c r="A909" s="29">
        <v>908</v>
      </c>
      <c r="B909" s="29" t="s">
        <v>2219</v>
      </c>
      <c r="C909" s="26" t="s">
        <v>1909</v>
      </c>
      <c r="D909" s="39">
        <v>44677</v>
      </c>
      <c r="E909" s="40">
        <v>0.35416666666666702</v>
      </c>
      <c r="F909" s="40">
        <v>0.64583333333333304</v>
      </c>
      <c r="G909" s="41">
        <v>1200</v>
      </c>
      <c r="H909" s="62" t="s">
        <v>25</v>
      </c>
      <c r="I909" s="62">
        <v>7.83</v>
      </c>
      <c r="J909" s="62">
        <v>7.96</v>
      </c>
      <c r="K909" s="62">
        <v>7</v>
      </c>
      <c r="L909" s="62">
        <v>0</v>
      </c>
      <c r="M909" s="62" t="s">
        <v>1746</v>
      </c>
      <c r="N909" s="62">
        <v>5.5</v>
      </c>
      <c r="O909" s="76" t="s">
        <v>1746</v>
      </c>
      <c r="P909" s="76" t="s">
        <v>1746</v>
      </c>
      <c r="Q909" s="159">
        <f>0.12*7</f>
        <v>0.84</v>
      </c>
      <c r="R909" s="23">
        <v>0.15</v>
      </c>
      <c r="S909" s="59">
        <v>3.4</v>
      </c>
      <c r="T909" s="36">
        <v>21</v>
      </c>
      <c r="U909" s="35">
        <v>3</v>
      </c>
      <c r="V909" s="36">
        <f>(S909-R909)*U909</f>
        <v>9.75</v>
      </c>
      <c r="W909" s="35">
        <v>4</v>
      </c>
      <c r="X909" s="36">
        <f>W909*(S909-R909)</f>
        <v>13</v>
      </c>
      <c r="Y909" s="160">
        <v>10</v>
      </c>
      <c r="Z909" s="76" t="s">
        <v>1746</v>
      </c>
      <c r="AA909" s="44" t="s">
        <v>2254</v>
      </c>
      <c r="AB909" s="140"/>
    </row>
    <row r="910" spans="1:28" s="129" customFormat="1" x14ac:dyDescent="0.25">
      <c r="A910" s="29">
        <v>909</v>
      </c>
      <c r="B910" s="29" t="s">
        <v>2219</v>
      </c>
      <c r="C910" s="26" t="s">
        <v>2146</v>
      </c>
      <c r="D910" s="39">
        <v>44677</v>
      </c>
      <c r="E910" s="40">
        <v>0.6875</v>
      </c>
      <c r="F910" s="40">
        <v>0.8125</v>
      </c>
      <c r="G910" s="41">
        <v>1200</v>
      </c>
      <c r="H910" s="62" t="s">
        <v>25</v>
      </c>
      <c r="I910" s="62">
        <v>2.89</v>
      </c>
      <c r="J910" s="62">
        <v>3.12</v>
      </c>
      <c r="K910" s="62">
        <v>3.12</v>
      </c>
      <c r="L910" s="62">
        <v>1.98</v>
      </c>
      <c r="M910" s="62" t="s">
        <v>1746</v>
      </c>
      <c r="N910" s="62">
        <v>2.5499999999999998</v>
      </c>
      <c r="O910" s="76" t="s">
        <v>1746</v>
      </c>
      <c r="P910" s="76" t="s">
        <v>1746</v>
      </c>
      <c r="Q910" s="159">
        <f>0.12*3</f>
        <v>0.36</v>
      </c>
      <c r="R910" s="23">
        <v>2.5</v>
      </c>
      <c r="S910" s="59">
        <v>2.1</v>
      </c>
      <c r="T910" s="36">
        <v>6</v>
      </c>
      <c r="U910" s="35">
        <v>1</v>
      </c>
      <c r="V910" s="36">
        <v>0</v>
      </c>
      <c r="W910" s="35">
        <v>0</v>
      </c>
      <c r="X910" s="36">
        <v>0</v>
      </c>
      <c r="Y910" s="160"/>
      <c r="Z910" s="76" t="s">
        <v>1746</v>
      </c>
      <c r="AA910" s="44" t="s">
        <v>2255</v>
      </c>
      <c r="AB910" s="140"/>
    </row>
    <row r="911" spans="1:28" s="129" customFormat="1" x14ac:dyDescent="0.25">
      <c r="A911" s="29">
        <v>910</v>
      </c>
      <c r="B911" s="29" t="s">
        <v>2219</v>
      </c>
      <c r="C911" s="26" t="s">
        <v>1909</v>
      </c>
      <c r="D911" s="39">
        <v>44694</v>
      </c>
      <c r="E911" s="40">
        <v>0.375</v>
      </c>
      <c r="F911" s="40">
        <v>0.70833333333333304</v>
      </c>
      <c r="G911" s="41">
        <v>1200</v>
      </c>
      <c r="H911" s="62" t="s">
        <v>25</v>
      </c>
      <c r="I911" s="62">
        <v>9.2799999999999994</v>
      </c>
      <c r="J911" s="62">
        <v>9.34</v>
      </c>
      <c r="K911" s="62">
        <v>7.23</v>
      </c>
      <c r="L911" s="62">
        <v>0</v>
      </c>
      <c r="M911" s="62" t="s">
        <v>1746</v>
      </c>
      <c r="N911" s="62">
        <v>5.93</v>
      </c>
      <c r="O911" s="76" t="s">
        <v>1746</v>
      </c>
      <c r="P911" s="76" t="s">
        <v>1746</v>
      </c>
      <c r="Q911" s="159">
        <f>0.12*8</f>
        <v>0.96</v>
      </c>
      <c r="R911" s="35">
        <v>0.1</v>
      </c>
      <c r="S911" s="35">
        <v>5.0199999999999996</v>
      </c>
      <c r="T911" s="36">
        <v>15</v>
      </c>
      <c r="U911" s="35">
        <v>2</v>
      </c>
      <c r="V911" s="36">
        <f t="shared" ref="V911:V914" si="0">(S911-R911)*U911</f>
        <v>9.84</v>
      </c>
      <c r="W911" s="35">
        <f>D912-D911</f>
        <v>7</v>
      </c>
      <c r="X911" s="36">
        <v>11.584099999999999</v>
      </c>
      <c r="Y911" s="43">
        <v>8</v>
      </c>
      <c r="Z911" s="76" t="s">
        <v>1746</v>
      </c>
      <c r="AA911" s="44" t="s">
        <v>2256</v>
      </c>
      <c r="AB911" s="140"/>
    </row>
    <row r="912" spans="1:28" s="129" customFormat="1" x14ac:dyDescent="0.25">
      <c r="A912" s="29">
        <v>911</v>
      </c>
      <c r="B912" s="29" t="s">
        <v>2219</v>
      </c>
      <c r="C912" s="26" t="s">
        <v>1909</v>
      </c>
      <c r="D912" s="39">
        <v>44701</v>
      </c>
      <c r="E912" s="40">
        <v>0.52777777777777801</v>
      </c>
      <c r="F912" s="40">
        <v>0.86111111111111105</v>
      </c>
      <c r="G912" s="41">
        <v>1200</v>
      </c>
      <c r="H912" s="62" t="s">
        <v>25</v>
      </c>
      <c r="I912" s="62">
        <v>8.09</v>
      </c>
      <c r="J912" s="62">
        <v>8.31</v>
      </c>
      <c r="K912" s="62">
        <v>6.81</v>
      </c>
      <c r="L912" s="62">
        <v>0</v>
      </c>
      <c r="M912" s="62" t="s">
        <v>1746</v>
      </c>
      <c r="N912" s="62">
        <v>6.11</v>
      </c>
      <c r="O912" s="76" t="s">
        <v>1746</v>
      </c>
      <c r="P912" s="76" t="s">
        <v>1746</v>
      </c>
      <c r="Q912" s="159">
        <f>0.12*8</f>
        <v>0.96</v>
      </c>
      <c r="R912" s="35">
        <v>0.1</v>
      </c>
      <c r="S912" s="35">
        <v>3.4</v>
      </c>
      <c r="T912" s="36">
        <v>13</v>
      </c>
      <c r="U912" s="35">
        <v>1</v>
      </c>
      <c r="V912" s="36">
        <f t="shared" si="0"/>
        <v>3.3</v>
      </c>
      <c r="W912" s="35">
        <f>D914-D912</f>
        <v>4</v>
      </c>
      <c r="X912" s="36">
        <v>5.0444000000000004</v>
      </c>
      <c r="Y912" s="43">
        <v>8</v>
      </c>
      <c r="Z912" s="76" t="s">
        <v>1746</v>
      </c>
      <c r="AA912" s="44" t="s">
        <v>2257</v>
      </c>
      <c r="AB912" s="140"/>
    </row>
    <row r="913" spans="1:28" s="129" customFormat="1" x14ac:dyDescent="0.25">
      <c r="A913" s="29">
        <v>912</v>
      </c>
      <c r="B913" s="29" t="s">
        <v>2219</v>
      </c>
      <c r="C913" s="26" t="s">
        <v>2146</v>
      </c>
      <c r="D913" s="39">
        <v>44704</v>
      </c>
      <c r="E913" s="40">
        <v>0.34027777777777801</v>
      </c>
      <c r="F913" s="40">
        <v>0.84027777777777801</v>
      </c>
      <c r="G913" s="41">
        <v>1200</v>
      </c>
      <c r="H913" s="62" t="s">
        <v>25</v>
      </c>
      <c r="I913" s="62">
        <v>4.08</v>
      </c>
      <c r="J913" s="62">
        <v>4.28</v>
      </c>
      <c r="K913" s="62">
        <v>3.55</v>
      </c>
      <c r="L913" s="62">
        <v>0</v>
      </c>
      <c r="M913" s="62" t="s">
        <v>1746</v>
      </c>
      <c r="N913" s="62">
        <v>4.78</v>
      </c>
      <c r="O913" s="76" t="s">
        <v>1746</v>
      </c>
      <c r="P913" s="76" t="s">
        <v>1746</v>
      </c>
      <c r="Q913" s="159">
        <f>0.12*12</f>
        <v>1.44</v>
      </c>
      <c r="R913" s="35">
        <v>0.2</v>
      </c>
      <c r="S913" s="35">
        <v>2.2000000000000002</v>
      </c>
      <c r="T913" s="36">
        <v>11</v>
      </c>
      <c r="U913" s="35">
        <v>4</v>
      </c>
      <c r="V913" s="36">
        <f t="shared" si="0"/>
        <v>8</v>
      </c>
      <c r="W913" s="35">
        <v>8</v>
      </c>
      <c r="X913" s="36">
        <v>17.117000000000001</v>
      </c>
      <c r="Y913" s="43">
        <v>12</v>
      </c>
      <c r="Z913" s="76" t="s">
        <v>1746</v>
      </c>
      <c r="AA913" s="44" t="s">
        <v>2258</v>
      </c>
      <c r="AB913" s="140"/>
    </row>
    <row r="914" spans="1:28" s="129" customFormat="1" x14ac:dyDescent="0.25">
      <c r="A914" s="29">
        <v>913</v>
      </c>
      <c r="B914" s="29" t="s">
        <v>2219</v>
      </c>
      <c r="C914" s="26" t="s">
        <v>1909</v>
      </c>
      <c r="D914" s="39">
        <v>44705</v>
      </c>
      <c r="E914" s="40">
        <v>0.31944444444444398</v>
      </c>
      <c r="F914" s="40">
        <v>0.69444444444444497</v>
      </c>
      <c r="G914" s="41">
        <v>1200</v>
      </c>
      <c r="H914" s="62" t="s">
        <v>25</v>
      </c>
      <c r="I914" s="62">
        <v>7.95</v>
      </c>
      <c r="J914" s="62">
        <v>7.98</v>
      </c>
      <c r="K914" s="62">
        <v>6.29</v>
      </c>
      <c r="L914" s="62">
        <v>0</v>
      </c>
      <c r="M914" s="62" t="s">
        <v>1746</v>
      </c>
      <c r="N914" s="62">
        <v>4.91</v>
      </c>
      <c r="O914" s="76" t="s">
        <v>1746</v>
      </c>
      <c r="P914" s="76" t="s">
        <v>1746</v>
      </c>
      <c r="Q914" s="159">
        <f>0.12*9</f>
        <v>1.08</v>
      </c>
      <c r="R914" s="35">
        <v>0.7</v>
      </c>
      <c r="S914" s="35">
        <v>3.1</v>
      </c>
      <c r="T914" s="36">
        <v>6</v>
      </c>
      <c r="U914" s="35">
        <v>4</v>
      </c>
      <c r="V914" s="36">
        <f t="shared" si="0"/>
        <v>9.6000000000000014</v>
      </c>
      <c r="W914" s="35">
        <v>7</v>
      </c>
      <c r="X914" s="36">
        <v>13.0396</v>
      </c>
      <c r="Y914" s="43">
        <v>9</v>
      </c>
      <c r="Z914" s="76" t="s">
        <v>1746</v>
      </c>
      <c r="AA914" s="44" t="s">
        <v>2259</v>
      </c>
      <c r="AB914" s="140"/>
    </row>
    <row r="915" spans="1:28" s="129" customFormat="1" x14ac:dyDescent="0.25">
      <c r="A915" s="29">
        <v>914</v>
      </c>
      <c r="B915" s="1" t="s">
        <v>1451</v>
      </c>
      <c r="C915" s="1" t="s">
        <v>1171</v>
      </c>
      <c r="D915" s="10">
        <v>45129</v>
      </c>
      <c r="E915" s="7">
        <v>0.84027777777777779</v>
      </c>
      <c r="F915" s="7">
        <v>0.3125</v>
      </c>
      <c r="G915" s="22">
        <v>1200</v>
      </c>
      <c r="H915" s="22" t="s">
        <v>1178</v>
      </c>
      <c r="I915" s="23">
        <v>6.45</v>
      </c>
      <c r="J915" s="23">
        <v>7.54</v>
      </c>
      <c r="K915" s="23">
        <v>7.53</v>
      </c>
      <c r="L915" s="23">
        <v>0</v>
      </c>
      <c r="M915" s="23">
        <v>0</v>
      </c>
      <c r="N915" s="23">
        <v>0</v>
      </c>
      <c r="O915" s="76">
        <v>0.40060000000000001</v>
      </c>
      <c r="P915" s="76">
        <v>1.5505</v>
      </c>
      <c r="Q915" s="76">
        <v>1.1498999999999999</v>
      </c>
      <c r="R915" s="15">
        <v>0</v>
      </c>
      <c r="S915" s="15">
        <v>0.18110000000000001</v>
      </c>
      <c r="T915" s="24">
        <v>0</v>
      </c>
      <c r="U915" s="41">
        <v>3</v>
      </c>
      <c r="V915" s="24">
        <f t="shared" ref="V915:V946" si="1">(S915-R915)*U915</f>
        <v>0.54330000000000001</v>
      </c>
      <c r="W915" s="22">
        <v>9</v>
      </c>
      <c r="X915" s="24">
        <v>0.56779999999999997</v>
      </c>
      <c r="Y915" s="15">
        <f>11+20/60</f>
        <v>11.333333333333334</v>
      </c>
      <c r="Z915" s="76" t="s">
        <v>1746</v>
      </c>
      <c r="AA915" s="25" t="s">
        <v>5033</v>
      </c>
      <c r="AB915" s="140"/>
    </row>
    <row r="916" spans="1:28" s="129" customFormat="1" x14ac:dyDescent="0.25">
      <c r="A916" s="29">
        <v>915</v>
      </c>
      <c r="B916" s="1" t="s">
        <v>1451</v>
      </c>
      <c r="C916" s="1" t="s">
        <v>1182</v>
      </c>
      <c r="D916" s="10">
        <v>45130</v>
      </c>
      <c r="E916" s="7">
        <v>0.42708333333333331</v>
      </c>
      <c r="F916" s="7">
        <v>0.84375</v>
      </c>
      <c r="G916" s="22">
        <v>1200</v>
      </c>
      <c r="H916" s="22" t="s">
        <v>1183</v>
      </c>
      <c r="I916" s="23">
        <v>6.88</v>
      </c>
      <c r="J916" s="23">
        <v>6.88</v>
      </c>
      <c r="K916" s="23">
        <v>5.17</v>
      </c>
      <c r="L916" s="23">
        <v>0</v>
      </c>
      <c r="M916" s="23">
        <v>10</v>
      </c>
      <c r="N916" s="23">
        <v>8.1999999999999993</v>
      </c>
      <c r="O916" s="76">
        <v>1.5750999999999999</v>
      </c>
      <c r="P916" s="76">
        <v>2.2433999999999998</v>
      </c>
      <c r="Q916" s="76">
        <v>0.66830000000000001</v>
      </c>
      <c r="R916" s="15">
        <v>0</v>
      </c>
      <c r="S916" s="15">
        <v>1.5379</v>
      </c>
      <c r="T916" s="24">
        <v>1.5</v>
      </c>
      <c r="U916" s="41">
        <v>1</v>
      </c>
      <c r="V916" s="24">
        <f t="shared" si="1"/>
        <v>1.5379</v>
      </c>
      <c r="W916" s="22">
        <v>1</v>
      </c>
      <c r="X916" s="24">
        <v>1.5379</v>
      </c>
      <c r="Y916" s="15">
        <f>6+35/60</f>
        <v>6.583333333333333</v>
      </c>
      <c r="Z916" s="76" t="s">
        <v>1746</v>
      </c>
      <c r="AA916" s="25" t="s">
        <v>5034</v>
      </c>
      <c r="AB916" s="140"/>
    </row>
    <row r="917" spans="1:28" s="129" customFormat="1" x14ac:dyDescent="0.25">
      <c r="A917" s="29">
        <v>916</v>
      </c>
      <c r="B917" s="1" t="s">
        <v>1451</v>
      </c>
      <c r="C917" s="1" t="s">
        <v>1085</v>
      </c>
      <c r="D917" s="10">
        <v>45131</v>
      </c>
      <c r="E917" s="7">
        <v>0.67361111111111116</v>
      </c>
      <c r="F917" s="7">
        <v>0.33333333333333331</v>
      </c>
      <c r="G917" s="22">
        <v>1200</v>
      </c>
      <c r="H917" s="22" t="s">
        <v>1207</v>
      </c>
      <c r="I917" s="23">
        <v>6.68</v>
      </c>
      <c r="J917" s="23">
        <v>6.77</v>
      </c>
      <c r="K917" s="23">
        <v>5.96</v>
      </c>
      <c r="L917" s="23">
        <v>0</v>
      </c>
      <c r="M917" s="23">
        <v>9.5</v>
      </c>
      <c r="N917" s="23">
        <v>5</v>
      </c>
      <c r="O917" s="76">
        <v>2.2574999999999998</v>
      </c>
      <c r="P917" s="76">
        <v>4.0682</v>
      </c>
      <c r="Q917" s="76">
        <v>1.8107</v>
      </c>
      <c r="R917" s="15">
        <v>0</v>
      </c>
      <c r="S917" s="15">
        <v>3.7263999999999999</v>
      </c>
      <c r="T917" s="24">
        <v>1.5</v>
      </c>
      <c r="U917" s="41">
        <v>1</v>
      </c>
      <c r="V917" s="24">
        <f t="shared" si="1"/>
        <v>3.7263999999999999</v>
      </c>
      <c r="W917" s="22">
        <v>1</v>
      </c>
      <c r="X917" s="24">
        <v>3.7263999999999999</v>
      </c>
      <c r="Y917" s="15">
        <f>15+50/60</f>
        <v>15.833333333333334</v>
      </c>
      <c r="Z917" s="76" t="s">
        <v>1746</v>
      </c>
      <c r="AA917" s="25" t="s">
        <v>5035</v>
      </c>
      <c r="AB917" s="140"/>
    </row>
    <row r="918" spans="1:28" s="129" customFormat="1" x14ac:dyDescent="0.25">
      <c r="A918" s="29">
        <v>917</v>
      </c>
      <c r="B918" s="1" t="s">
        <v>1451</v>
      </c>
      <c r="C918" s="1" t="s">
        <v>1085</v>
      </c>
      <c r="D918" s="10">
        <v>45132</v>
      </c>
      <c r="E918" s="7">
        <v>0.33333333333333331</v>
      </c>
      <c r="F918" s="7">
        <v>0.33333333333333331</v>
      </c>
      <c r="G918" s="22">
        <v>1200</v>
      </c>
      <c r="H918" s="22" t="s">
        <v>1223</v>
      </c>
      <c r="I918" s="23">
        <v>5.96</v>
      </c>
      <c r="J918" s="23">
        <v>6.02</v>
      </c>
      <c r="K918" s="23">
        <v>6.02</v>
      </c>
      <c r="L918" s="23">
        <v>5</v>
      </c>
      <c r="M918" s="23">
        <v>5</v>
      </c>
      <c r="N918" s="23">
        <v>4.78</v>
      </c>
      <c r="O918" s="76">
        <v>4.0682</v>
      </c>
      <c r="P918" s="76">
        <v>6.7233000000000001</v>
      </c>
      <c r="Q918" s="76">
        <v>2.6410999999999998</v>
      </c>
      <c r="R918" s="15">
        <v>0</v>
      </c>
      <c r="S918" s="15">
        <v>5.1269</v>
      </c>
      <c r="T918" s="24">
        <v>2.8</v>
      </c>
      <c r="U918" s="41">
        <v>1</v>
      </c>
      <c r="V918" s="24">
        <f t="shared" si="1"/>
        <v>5.1269</v>
      </c>
      <c r="W918" s="22">
        <v>1</v>
      </c>
      <c r="X918" s="24">
        <v>5.1269</v>
      </c>
      <c r="Y918" s="15">
        <v>22.5</v>
      </c>
      <c r="Z918" s="111" t="s">
        <v>5105</v>
      </c>
      <c r="AA918" s="25" t="s">
        <v>5036</v>
      </c>
      <c r="AB918" s="140"/>
    </row>
    <row r="919" spans="1:28" s="129" customFormat="1" x14ac:dyDescent="0.25">
      <c r="A919" s="29">
        <v>918</v>
      </c>
      <c r="B919" s="1" t="s">
        <v>1451</v>
      </c>
      <c r="C919" s="1" t="s">
        <v>1085</v>
      </c>
      <c r="D919" s="10">
        <v>45133</v>
      </c>
      <c r="E919" s="7">
        <v>0.33333333333333331</v>
      </c>
      <c r="F919" s="7">
        <v>0.33333333333333331</v>
      </c>
      <c r="G919" s="22">
        <v>1200</v>
      </c>
      <c r="H919" s="22" t="s">
        <v>1223</v>
      </c>
      <c r="I919" s="23">
        <v>5.96</v>
      </c>
      <c r="J919" s="23">
        <v>6.75</v>
      </c>
      <c r="K919" s="23">
        <v>6.2</v>
      </c>
      <c r="L919" s="23">
        <v>5</v>
      </c>
      <c r="M919" s="23">
        <v>5</v>
      </c>
      <c r="N919" s="23">
        <v>4.5999999999999996</v>
      </c>
      <c r="O919" s="76">
        <v>6.7233000000000001</v>
      </c>
      <c r="P919" s="76">
        <v>9.3262999999999998</v>
      </c>
      <c r="Q919" s="76">
        <v>2.6030000000000002</v>
      </c>
      <c r="R919" s="15">
        <v>0</v>
      </c>
      <c r="S919" s="15">
        <v>4.9702000000000002</v>
      </c>
      <c r="T919" s="24">
        <v>4.2</v>
      </c>
      <c r="U919" s="41">
        <v>1</v>
      </c>
      <c r="V919" s="24">
        <f t="shared" si="1"/>
        <v>4.9702000000000002</v>
      </c>
      <c r="W919" s="22">
        <v>1</v>
      </c>
      <c r="X919" s="24">
        <v>4.9702000000000002</v>
      </c>
      <c r="Y919" s="15">
        <f>22+10/60</f>
        <v>22.166666666666668</v>
      </c>
      <c r="Z919" s="76" t="s">
        <v>1746</v>
      </c>
      <c r="AA919" s="25" t="s">
        <v>5037</v>
      </c>
      <c r="AB919" s="140"/>
    </row>
    <row r="920" spans="1:28" s="129" customFormat="1" x14ac:dyDescent="0.25">
      <c r="A920" s="29">
        <v>919</v>
      </c>
      <c r="B920" s="1" t="s">
        <v>1451</v>
      </c>
      <c r="C920" s="1" t="s">
        <v>1085</v>
      </c>
      <c r="D920" s="10">
        <v>45134</v>
      </c>
      <c r="E920" s="7">
        <v>0.33333333333333331</v>
      </c>
      <c r="F920" s="7">
        <v>0.33333333333333331</v>
      </c>
      <c r="G920" s="22">
        <v>1200</v>
      </c>
      <c r="H920" s="22" t="s">
        <v>385</v>
      </c>
      <c r="I920" s="23">
        <v>6.2</v>
      </c>
      <c r="J920" s="23">
        <v>6.28</v>
      </c>
      <c r="K920" s="23">
        <v>6.23</v>
      </c>
      <c r="L920" s="23">
        <v>4.5999999999999996</v>
      </c>
      <c r="M920" s="23">
        <v>4.7</v>
      </c>
      <c r="N920" s="23">
        <v>4.7</v>
      </c>
      <c r="O920" s="76">
        <v>9.3262999999999998</v>
      </c>
      <c r="P920" s="76">
        <v>12.196300000000001</v>
      </c>
      <c r="Q920" s="76">
        <v>2.87</v>
      </c>
      <c r="R920" s="15">
        <v>0</v>
      </c>
      <c r="S920" s="15">
        <v>4.9485000000000001</v>
      </c>
      <c r="T920" s="24">
        <v>3.8</v>
      </c>
      <c r="U920" s="41">
        <v>1</v>
      </c>
      <c r="V920" s="24">
        <f t="shared" si="1"/>
        <v>4.9485000000000001</v>
      </c>
      <c r="W920" s="22">
        <v>1</v>
      </c>
      <c r="X920" s="24">
        <v>4.9485000000000001</v>
      </c>
      <c r="Y920" s="15">
        <v>24</v>
      </c>
      <c r="Z920" s="76" t="s">
        <v>1746</v>
      </c>
      <c r="AA920" s="25" t="s">
        <v>5038</v>
      </c>
      <c r="AB920" s="140"/>
    </row>
    <row r="921" spans="1:28" s="129" customFormat="1" x14ac:dyDescent="0.25">
      <c r="A921" s="29">
        <v>920</v>
      </c>
      <c r="B921" s="1" t="s">
        <v>1451</v>
      </c>
      <c r="C921" s="1" t="s">
        <v>1085</v>
      </c>
      <c r="D921" s="10">
        <v>45135</v>
      </c>
      <c r="E921" s="7">
        <v>0.33333333333333331</v>
      </c>
      <c r="F921" s="7">
        <v>0.33333333333333331</v>
      </c>
      <c r="G921" s="22">
        <v>1200</v>
      </c>
      <c r="H921" s="22" t="s">
        <v>385</v>
      </c>
      <c r="I921" s="23">
        <v>6.23</v>
      </c>
      <c r="J921" s="23">
        <v>7.03</v>
      </c>
      <c r="K921" s="23">
        <v>7.03</v>
      </c>
      <c r="L921" s="23">
        <v>4.7</v>
      </c>
      <c r="M921" s="23">
        <v>4.95</v>
      </c>
      <c r="N921" s="23">
        <v>4.32</v>
      </c>
      <c r="O921" s="76">
        <v>12.196300000000001</v>
      </c>
      <c r="P921" s="76">
        <v>15.0566</v>
      </c>
      <c r="Q921" s="76">
        <v>2.8603000000000001</v>
      </c>
      <c r="R921" s="15">
        <v>0</v>
      </c>
      <c r="S921" s="15">
        <v>5.1234000000000002</v>
      </c>
      <c r="T921" s="24">
        <v>3.6</v>
      </c>
      <c r="U921" s="41">
        <v>1</v>
      </c>
      <c r="V921" s="24">
        <f t="shared" si="1"/>
        <v>5.1234000000000002</v>
      </c>
      <c r="W921" s="22">
        <v>1</v>
      </c>
      <c r="X921" s="24">
        <v>5.1234000000000002</v>
      </c>
      <c r="Y921" s="15">
        <v>24</v>
      </c>
      <c r="Z921" s="76" t="s">
        <v>1746</v>
      </c>
      <c r="AA921" s="25" t="s">
        <v>5039</v>
      </c>
      <c r="AB921" s="140"/>
    </row>
    <row r="922" spans="1:28" s="129" customFormat="1" x14ac:dyDescent="0.25">
      <c r="A922" s="29">
        <v>921</v>
      </c>
      <c r="B922" s="1" t="s">
        <v>1451</v>
      </c>
      <c r="C922" s="1" t="s">
        <v>1085</v>
      </c>
      <c r="D922" s="10">
        <v>45136</v>
      </c>
      <c r="E922" s="7">
        <v>0.33333333333333331</v>
      </c>
      <c r="F922" s="7">
        <v>0.33333333333333331</v>
      </c>
      <c r="G922" s="22">
        <v>1200</v>
      </c>
      <c r="H922" s="22" t="s">
        <v>385</v>
      </c>
      <c r="I922" s="23">
        <v>7.03</v>
      </c>
      <c r="J922" s="23">
        <v>8.2100000000000009</v>
      </c>
      <c r="K922" s="23">
        <v>8.2100000000000009</v>
      </c>
      <c r="L922" s="23">
        <v>4.32</v>
      </c>
      <c r="M922" s="23">
        <v>5.7</v>
      </c>
      <c r="N922" s="23">
        <v>4.16</v>
      </c>
      <c r="O922" s="76">
        <v>15.0566</v>
      </c>
      <c r="P922" s="76">
        <v>17.7424</v>
      </c>
      <c r="Q922" s="76">
        <v>2.6858</v>
      </c>
      <c r="R922" s="15">
        <v>0</v>
      </c>
      <c r="S922" s="15">
        <v>4.9302999999999999</v>
      </c>
      <c r="T922" s="24">
        <v>4.3</v>
      </c>
      <c r="U922" s="41">
        <v>1</v>
      </c>
      <c r="V922" s="24">
        <f t="shared" si="1"/>
        <v>4.9302999999999999</v>
      </c>
      <c r="W922" s="22">
        <v>1</v>
      </c>
      <c r="X922" s="24">
        <v>4.9302999999999999</v>
      </c>
      <c r="Y922" s="15">
        <v>24</v>
      </c>
      <c r="Z922" s="76" t="s">
        <v>1746</v>
      </c>
      <c r="AA922" s="25" t="s">
        <v>5040</v>
      </c>
      <c r="AB922" s="140"/>
    </row>
    <row r="923" spans="1:28" s="129" customFormat="1" x14ac:dyDescent="0.25">
      <c r="A923" s="29">
        <v>922</v>
      </c>
      <c r="B923" s="1" t="s">
        <v>1451</v>
      </c>
      <c r="C923" s="1" t="s">
        <v>1085</v>
      </c>
      <c r="D923" s="10">
        <v>45137</v>
      </c>
      <c r="E923" s="7">
        <v>0.33333333333333331</v>
      </c>
      <c r="F923" s="7">
        <v>0.33333333333333331</v>
      </c>
      <c r="G923" s="22">
        <v>1200</v>
      </c>
      <c r="H923" s="22" t="s">
        <v>385</v>
      </c>
      <c r="I923" s="23">
        <v>8.2100000000000009</v>
      </c>
      <c r="J923" s="23">
        <v>12.03</v>
      </c>
      <c r="K923" s="23">
        <v>11.88</v>
      </c>
      <c r="L923" s="23">
        <v>3.8</v>
      </c>
      <c r="M923" s="23">
        <v>5.32</v>
      </c>
      <c r="N923" s="23">
        <v>4.3</v>
      </c>
      <c r="O923" s="76">
        <v>17.7424</v>
      </c>
      <c r="P923" s="76">
        <v>20.2715</v>
      </c>
      <c r="Q923" s="76">
        <v>2.5291000000000001</v>
      </c>
      <c r="R923" s="15">
        <v>0</v>
      </c>
      <c r="S923" s="15">
        <v>4.6166999999999998</v>
      </c>
      <c r="T923" s="24">
        <v>8.1</v>
      </c>
      <c r="U923" s="41">
        <v>1</v>
      </c>
      <c r="V923" s="24">
        <f t="shared" si="1"/>
        <v>4.6166999999999998</v>
      </c>
      <c r="W923" s="22">
        <v>1</v>
      </c>
      <c r="X923" s="24">
        <v>4.6166999999999998</v>
      </c>
      <c r="Y923" s="15">
        <v>24</v>
      </c>
      <c r="Z923" s="76" t="s">
        <v>1746</v>
      </c>
      <c r="AA923" s="25" t="s">
        <v>5041</v>
      </c>
      <c r="AB923" s="140"/>
    </row>
    <row r="924" spans="1:28" s="129" customFormat="1" x14ac:dyDescent="0.25">
      <c r="A924" s="29">
        <v>923</v>
      </c>
      <c r="B924" s="1" t="s">
        <v>1451</v>
      </c>
      <c r="C924" s="1" t="s">
        <v>1085</v>
      </c>
      <c r="D924" s="10">
        <v>45138</v>
      </c>
      <c r="E924" s="7">
        <v>0.33333333333333331</v>
      </c>
      <c r="F924" s="7" t="s">
        <v>1300</v>
      </c>
      <c r="G924" s="22">
        <v>1200</v>
      </c>
      <c r="H924" s="22" t="s">
        <v>1301</v>
      </c>
      <c r="I924" s="23">
        <v>11.88</v>
      </c>
      <c r="J924" s="23">
        <v>15.36</v>
      </c>
      <c r="K924" s="23">
        <v>15.78</v>
      </c>
      <c r="L924" s="23">
        <v>4.3</v>
      </c>
      <c r="M924" s="23">
        <v>4.4000000000000004</v>
      </c>
      <c r="N924" s="23">
        <v>4.4000000000000004</v>
      </c>
      <c r="O924" s="76">
        <v>20.2715</v>
      </c>
      <c r="P924" s="76">
        <v>21.710699999999999</v>
      </c>
      <c r="Q924" s="76">
        <v>1.4392</v>
      </c>
      <c r="R924" s="15">
        <v>0</v>
      </c>
      <c r="S924" s="15">
        <v>3.621</v>
      </c>
      <c r="T924" s="24">
        <v>9</v>
      </c>
      <c r="U924" s="41">
        <v>1</v>
      </c>
      <c r="V924" s="24">
        <f t="shared" si="1"/>
        <v>3.621</v>
      </c>
      <c r="W924" s="22">
        <v>1</v>
      </c>
      <c r="X924" s="24">
        <v>3.621</v>
      </c>
      <c r="Y924" s="15">
        <f>13+50/60</f>
        <v>13.833333333333334</v>
      </c>
      <c r="Z924" s="76" t="s">
        <v>1746</v>
      </c>
      <c r="AA924" s="25" t="s">
        <v>5042</v>
      </c>
      <c r="AB924" s="140"/>
    </row>
    <row r="925" spans="1:28" s="129" customFormat="1" x14ac:dyDescent="0.25">
      <c r="A925" s="29">
        <v>924</v>
      </c>
      <c r="B925" s="1" t="s">
        <v>1451</v>
      </c>
      <c r="C925" s="1" t="s">
        <v>1308</v>
      </c>
      <c r="D925" s="10">
        <v>45138</v>
      </c>
      <c r="E925" s="7">
        <v>0.97222222222222221</v>
      </c>
      <c r="F925" s="7">
        <v>0.33333333333333331</v>
      </c>
      <c r="G925" s="22">
        <v>1200</v>
      </c>
      <c r="H925" s="22" t="s">
        <v>1298</v>
      </c>
      <c r="I925" s="23">
        <v>8.24</v>
      </c>
      <c r="J925" s="23">
        <v>10.33</v>
      </c>
      <c r="K925" s="23">
        <v>1.92</v>
      </c>
      <c r="L925" s="23">
        <v>0</v>
      </c>
      <c r="M925" s="23">
        <v>9.3000000000000007</v>
      </c>
      <c r="N925" s="23">
        <v>3.9</v>
      </c>
      <c r="O925" s="76">
        <v>21.726500000000001</v>
      </c>
      <c r="P925" s="76">
        <v>22.809699999999999</v>
      </c>
      <c r="Q925" s="76">
        <v>1.0831999999999999</v>
      </c>
      <c r="R925" s="15">
        <v>0</v>
      </c>
      <c r="S925" s="15">
        <v>1.9913000000000001</v>
      </c>
      <c r="T925" s="24">
        <v>9.5</v>
      </c>
      <c r="U925" s="41">
        <v>1</v>
      </c>
      <c r="V925" s="24">
        <f t="shared" si="1"/>
        <v>1.9913000000000001</v>
      </c>
      <c r="W925" s="22">
        <v>1</v>
      </c>
      <c r="X925" s="24">
        <v>1.9913000000000001</v>
      </c>
      <c r="Y925" s="15">
        <f>8+40/60</f>
        <v>8.6666666666666661</v>
      </c>
      <c r="Z925" s="76" t="s">
        <v>1746</v>
      </c>
      <c r="AA925" s="25" t="s">
        <v>5043</v>
      </c>
      <c r="AB925" s="140"/>
    </row>
    <row r="926" spans="1:28" s="129" customFormat="1" x14ac:dyDescent="0.25">
      <c r="A926" s="29">
        <v>925</v>
      </c>
      <c r="B926" s="1" t="s">
        <v>1451</v>
      </c>
      <c r="C926" s="1" t="s">
        <v>1117</v>
      </c>
      <c r="D926" s="10">
        <v>45139</v>
      </c>
      <c r="E926" s="7">
        <v>0.33333333333333331</v>
      </c>
      <c r="F926" s="7">
        <v>0.33333333333333331</v>
      </c>
      <c r="G926" s="22">
        <v>1200</v>
      </c>
      <c r="H926" s="22" t="s">
        <v>578</v>
      </c>
      <c r="I926" s="23">
        <v>1.92</v>
      </c>
      <c r="J926" s="23">
        <v>2.12</v>
      </c>
      <c r="K926" s="23">
        <v>2.0499999999999998</v>
      </c>
      <c r="L926" s="23">
        <v>3.9</v>
      </c>
      <c r="M926" s="23">
        <v>6.3</v>
      </c>
      <c r="N926" s="23">
        <v>2.2999999999999998</v>
      </c>
      <c r="O926" s="76">
        <v>22.809699999999999</v>
      </c>
      <c r="P926" s="76">
        <v>25.740600000000001</v>
      </c>
      <c r="Q926" s="76">
        <v>2.9308999999999998</v>
      </c>
      <c r="R926" s="15">
        <v>0</v>
      </c>
      <c r="S926" s="15">
        <v>3.0179999999999998</v>
      </c>
      <c r="T926" s="24">
        <v>23.5</v>
      </c>
      <c r="U926" s="41">
        <v>1</v>
      </c>
      <c r="V926" s="24">
        <f t="shared" si="1"/>
        <v>3.0179999999999998</v>
      </c>
      <c r="W926" s="22">
        <v>1</v>
      </c>
      <c r="X926" s="24">
        <v>3.0179999999999998</v>
      </c>
      <c r="Y926" s="15">
        <v>24</v>
      </c>
      <c r="Z926" s="76" t="s">
        <v>1746</v>
      </c>
      <c r="AA926" s="25" t="s">
        <v>5044</v>
      </c>
      <c r="AB926" s="140"/>
    </row>
    <row r="927" spans="1:28" s="129" customFormat="1" x14ac:dyDescent="0.25">
      <c r="A927" s="29">
        <v>926</v>
      </c>
      <c r="B927" s="1" t="s">
        <v>1451</v>
      </c>
      <c r="C927" s="1" t="s">
        <v>1117</v>
      </c>
      <c r="D927" s="10">
        <v>45140</v>
      </c>
      <c r="E927" s="7">
        <v>0.33333333333333331</v>
      </c>
      <c r="F927" s="7">
        <v>0.33333333333333331</v>
      </c>
      <c r="G927" s="22">
        <v>1200</v>
      </c>
      <c r="H927" s="22" t="s">
        <v>1324</v>
      </c>
      <c r="I927" s="23">
        <v>2.0499999999999998</v>
      </c>
      <c r="J927" s="23">
        <v>9.2799999999999994</v>
      </c>
      <c r="K927" s="23">
        <v>6.42</v>
      </c>
      <c r="L927" s="23">
        <v>2.2999999999999998</v>
      </c>
      <c r="M927" s="23">
        <v>9.1999999999999993</v>
      </c>
      <c r="N927" s="23">
        <v>3.12</v>
      </c>
      <c r="O927" s="76">
        <v>25.740600000000001</v>
      </c>
      <c r="P927" s="76">
        <v>28.5899</v>
      </c>
      <c r="Q927" s="76">
        <v>2.8492999999999999</v>
      </c>
      <c r="R927" s="15">
        <v>0</v>
      </c>
      <c r="S927" s="15">
        <v>3.3511000000000002</v>
      </c>
      <c r="T927" s="24">
        <v>12.3</v>
      </c>
      <c r="U927" s="41">
        <v>1</v>
      </c>
      <c r="V927" s="24">
        <f t="shared" si="1"/>
        <v>3.3511000000000002</v>
      </c>
      <c r="W927" s="22">
        <v>1</v>
      </c>
      <c r="X927" s="24">
        <v>3.3511000000000002</v>
      </c>
      <c r="Y927" s="15">
        <v>23</v>
      </c>
      <c r="Z927" s="76" t="s">
        <v>1746</v>
      </c>
      <c r="AA927" s="25" t="s">
        <v>5045</v>
      </c>
      <c r="AB927" s="140"/>
    </row>
    <row r="928" spans="1:28" s="129" customFormat="1" x14ac:dyDescent="0.25">
      <c r="A928" s="29">
        <v>927</v>
      </c>
      <c r="B928" s="1" t="s">
        <v>1451</v>
      </c>
      <c r="C928" s="1" t="s">
        <v>1117</v>
      </c>
      <c r="D928" s="10">
        <v>45141</v>
      </c>
      <c r="E928" s="7">
        <v>0.33333333333333331</v>
      </c>
      <c r="F928" s="7">
        <v>0.33333333333333331</v>
      </c>
      <c r="G928" s="22">
        <v>1200</v>
      </c>
      <c r="H928" s="22" t="s">
        <v>1333</v>
      </c>
      <c r="I928" s="23">
        <v>6.74</v>
      </c>
      <c r="J928" s="23">
        <v>2.59</v>
      </c>
      <c r="K928" s="23">
        <v>6.58</v>
      </c>
      <c r="L928" s="23">
        <v>3.12</v>
      </c>
      <c r="M928" s="23">
        <v>4.5</v>
      </c>
      <c r="N928" s="23">
        <v>3.92</v>
      </c>
      <c r="O928" s="76">
        <v>28.5899</v>
      </c>
      <c r="P928" s="76">
        <v>31.509899999999998</v>
      </c>
      <c r="Q928" s="76">
        <v>2.92</v>
      </c>
      <c r="R928" s="15">
        <v>0</v>
      </c>
      <c r="S928" s="15">
        <v>4.0180999999999996</v>
      </c>
      <c r="T928" s="24">
        <v>12.1</v>
      </c>
      <c r="U928" s="41">
        <v>1</v>
      </c>
      <c r="V928" s="24">
        <f t="shared" si="1"/>
        <v>4.0180999999999996</v>
      </c>
      <c r="W928" s="22">
        <v>1</v>
      </c>
      <c r="X928" s="24">
        <v>4.0180999999999996</v>
      </c>
      <c r="Y928" s="15">
        <v>24</v>
      </c>
      <c r="Z928" s="76" t="s">
        <v>1746</v>
      </c>
      <c r="AA928" s="25" t="s">
        <v>5046</v>
      </c>
      <c r="AB928" s="140"/>
    </row>
    <row r="929" spans="1:28" s="129" customFormat="1" x14ac:dyDescent="0.25">
      <c r="A929" s="29">
        <v>928</v>
      </c>
      <c r="B929" s="1" t="s">
        <v>1451</v>
      </c>
      <c r="C929" s="1" t="s">
        <v>1117</v>
      </c>
      <c r="D929" s="10">
        <v>45142</v>
      </c>
      <c r="E929" s="7">
        <v>0.33333333333333331</v>
      </c>
      <c r="F929" s="7">
        <v>0.33333333333333331</v>
      </c>
      <c r="G929" s="22">
        <v>1200</v>
      </c>
      <c r="H929" s="22" t="s">
        <v>1341</v>
      </c>
      <c r="I929" s="23">
        <v>6.58</v>
      </c>
      <c r="J929" s="23">
        <v>6.58</v>
      </c>
      <c r="K929" s="23">
        <v>6.41</v>
      </c>
      <c r="L929" s="23">
        <v>3.92</v>
      </c>
      <c r="M929" s="23">
        <v>5.7</v>
      </c>
      <c r="N929" s="23">
        <v>4</v>
      </c>
      <c r="O929" s="76">
        <v>31.509899999999998</v>
      </c>
      <c r="P929" s="76">
        <v>34.405799999999999</v>
      </c>
      <c r="Q929" s="76">
        <v>2.8959000000000001</v>
      </c>
      <c r="R929" s="15">
        <v>0</v>
      </c>
      <c r="S929" s="15">
        <v>4.4127000000000001</v>
      </c>
      <c r="T929" s="24">
        <v>8.4</v>
      </c>
      <c r="U929" s="41">
        <v>1</v>
      </c>
      <c r="V929" s="24">
        <f t="shared" si="1"/>
        <v>4.4127000000000001</v>
      </c>
      <c r="W929" s="22">
        <v>1</v>
      </c>
      <c r="X929" s="24">
        <v>4.4127000000000001</v>
      </c>
      <c r="Y929" s="15">
        <v>24</v>
      </c>
      <c r="Z929" s="76" t="s">
        <v>1746</v>
      </c>
      <c r="AA929" s="25" t="s">
        <v>5047</v>
      </c>
      <c r="AB929" s="140"/>
    </row>
    <row r="930" spans="1:28" s="129" customFormat="1" x14ac:dyDescent="0.25">
      <c r="A930" s="29">
        <v>929</v>
      </c>
      <c r="B930" s="1" t="s">
        <v>1451</v>
      </c>
      <c r="C930" s="1" t="s">
        <v>1117</v>
      </c>
      <c r="D930" s="10">
        <v>45143</v>
      </c>
      <c r="E930" s="7">
        <v>0.33333333333333331</v>
      </c>
      <c r="F930" s="7">
        <v>0.33333333333333331</v>
      </c>
      <c r="G930" s="22">
        <v>1200</v>
      </c>
      <c r="H930" s="22" t="s">
        <v>385</v>
      </c>
      <c r="I930" s="23">
        <v>6.41</v>
      </c>
      <c r="J930" s="23">
        <v>6.53</v>
      </c>
      <c r="K930" s="23">
        <v>6.36</v>
      </c>
      <c r="L930" s="23">
        <v>4</v>
      </c>
      <c r="M930" s="23">
        <v>5.2</v>
      </c>
      <c r="N930" s="23">
        <v>5.0999999999999996</v>
      </c>
      <c r="O930" s="76">
        <v>34.405799999999999</v>
      </c>
      <c r="P930" s="76">
        <v>37.258899999999997</v>
      </c>
      <c r="Q930" s="76">
        <v>2.8531</v>
      </c>
      <c r="R930" s="15">
        <v>0</v>
      </c>
      <c r="S930" s="15">
        <v>5.1338999999999997</v>
      </c>
      <c r="T930" s="24">
        <v>8.8000000000000007</v>
      </c>
      <c r="U930" s="41">
        <v>1</v>
      </c>
      <c r="V930" s="24">
        <f t="shared" si="1"/>
        <v>5.1338999999999997</v>
      </c>
      <c r="W930" s="22">
        <v>1</v>
      </c>
      <c r="X930" s="24">
        <v>5.1338999999999997</v>
      </c>
      <c r="Y930" s="15">
        <v>24</v>
      </c>
      <c r="Z930" s="76" t="s">
        <v>1746</v>
      </c>
      <c r="AA930" s="25" t="s">
        <v>5048</v>
      </c>
      <c r="AB930" s="140"/>
    </row>
    <row r="931" spans="1:28" s="129" customFormat="1" x14ac:dyDescent="0.25">
      <c r="A931" s="29">
        <v>930</v>
      </c>
      <c r="B931" s="1" t="s">
        <v>1451</v>
      </c>
      <c r="C931" s="1" t="s">
        <v>1117</v>
      </c>
      <c r="D931" s="10">
        <v>45144</v>
      </c>
      <c r="E931" s="7">
        <v>0.33333333333333331</v>
      </c>
      <c r="F931" s="7">
        <v>0.33333333333333331</v>
      </c>
      <c r="G931" s="22">
        <v>1200</v>
      </c>
      <c r="H931" s="22" t="s">
        <v>385</v>
      </c>
      <c r="I931" s="23">
        <v>6.36</v>
      </c>
      <c r="J931" s="23">
        <v>6.41</v>
      </c>
      <c r="K931" s="23">
        <v>6.33</v>
      </c>
      <c r="L931" s="23">
        <v>5.0999999999999996</v>
      </c>
      <c r="M931" s="23">
        <v>5.2</v>
      </c>
      <c r="N931" s="23">
        <v>5.2</v>
      </c>
      <c r="O931" s="76">
        <v>37.258899999999997</v>
      </c>
      <c r="P931" s="76">
        <v>40.056699999999999</v>
      </c>
      <c r="Q931" s="76">
        <v>2.7978000000000001</v>
      </c>
      <c r="R931" s="15">
        <v>0</v>
      </c>
      <c r="S931" s="15">
        <v>5.5632000000000001</v>
      </c>
      <c r="T931" s="24">
        <v>5.4</v>
      </c>
      <c r="U931" s="41">
        <v>1</v>
      </c>
      <c r="V931" s="24">
        <f t="shared" si="1"/>
        <v>5.5632000000000001</v>
      </c>
      <c r="W931" s="22">
        <v>1</v>
      </c>
      <c r="X931" s="24">
        <v>5.5632000000000001</v>
      </c>
      <c r="Y931" s="15">
        <v>24</v>
      </c>
      <c r="Z931" s="76" t="s">
        <v>1746</v>
      </c>
      <c r="AA931" s="25" t="s">
        <v>5049</v>
      </c>
      <c r="AB931" s="140"/>
    </row>
    <row r="932" spans="1:28" s="129" customFormat="1" x14ac:dyDescent="0.25">
      <c r="A932" s="29">
        <v>931</v>
      </c>
      <c r="B932" s="1" t="s">
        <v>1451</v>
      </c>
      <c r="C932" s="1" t="s">
        <v>1117</v>
      </c>
      <c r="D932" s="10">
        <v>45145</v>
      </c>
      <c r="E932" s="7">
        <v>0.33333333333333331</v>
      </c>
      <c r="F932" s="7">
        <v>0.33333333333333331</v>
      </c>
      <c r="G932" s="22">
        <v>1200</v>
      </c>
      <c r="H932" s="22" t="s">
        <v>385</v>
      </c>
      <c r="I932" s="23">
        <v>6.33</v>
      </c>
      <c r="J932" s="23">
        <v>6.41</v>
      </c>
      <c r="K932" s="23">
        <v>6.39</v>
      </c>
      <c r="L932" s="23">
        <v>5.2</v>
      </c>
      <c r="M932" s="23">
        <v>5.3</v>
      </c>
      <c r="N932" s="23">
        <v>4.8</v>
      </c>
      <c r="O932" s="76">
        <v>40.056699999999999</v>
      </c>
      <c r="P932" s="76">
        <v>43.0548</v>
      </c>
      <c r="Q932" s="76">
        <v>2.9981</v>
      </c>
      <c r="R932" s="15">
        <v>0</v>
      </c>
      <c r="S932" s="15">
        <v>5.4128999999999996</v>
      </c>
      <c r="T932" s="24">
        <v>13.2</v>
      </c>
      <c r="U932" s="41">
        <v>1</v>
      </c>
      <c r="V932" s="24">
        <f t="shared" si="1"/>
        <v>5.4128999999999996</v>
      </c>
      <c r="W932" s="22">
        <v>1</v>
      </c>
      <c r="X932" s="24">
        <v>5.4128999999999996</v>
      </c>
      <c r="Y932" s="15">
        <v>24</v>
      </c>
      <c r="Z932" s="76" t="s">
        <v>1746</v>
      </c>
      <c r="AA932" s="25" t="s">
        <v>5050</v>
      </c>
      <c r="AB932" s="140"/>
    </row>
    <row r="933" spans="1:28" s="129" customFormat="1" x14ac:dyDescent="0.25">
      <c r="A933" s="29">
        <v>932</v>
      </c>
      <c r="B933" s="1" t="s">
        <v>1451</v>
      </c>
      <c r="C933" s="1" t="s">
        <v>1117</v>
      </c>
      <c r="D933" s="10">
        <v>45146</v>
      </c>
      <c r="E933" s="7">
        <v>0.33333333333333331</v>
      </c>
      <c r="F933" s="7">
        <v>0.33333333333333331</v>
      </c>
      <c r="G933" s="22">
        <v>1200</v>
      </c>
      <c r="H933" s="22" t="s">
        <v>385</v>
      </c>
      <c r="I933" s="23">
        <v>6.39</v>
      </c>
      <c r="J933" s="23">
        <v>6.48</v>
      </c>
      <c r="K933" s="23">
        <v>6.48</v>
      </c>
      <c r="L933" s="23">
        <v>4.8</v>
      </c>
      <c r="M933" s="23">
        <v>5</v>
      </c>
      <c r="N933" s="23">
        <v>4.2</v>
      </c>
      <c r="O933" s="76">
        <v>43.0548</v>
      </c>
      <c r="P933" s="76">
        <v>45.928600000000003</v>
      </c>
      <c r="Q933" s="76">
        <v>2.8738000000000001</v>
      </c>
      <c r="R933" s="15">
        <v>0</v>
      </c>
      <c r="S933" s="15">
        <v>4.8948999999999998</v>
      </c>
      <c r="T933" s="24">
        <v>9.3000000000000007</v>
      </c>
      <c r="U933" s="41">
        <v>1</v>
      </c>
      <c r="V933" s="24">
        <f t="shared" si="1"/>
        <v>4.8948999999999998</v>
      </c>
      <c r="W933" s="22">
        <v>1</v>
      </c>
      <c r="X933" s="24">
        <v>4.8948999999999998</v>
      </c>
      <c r="Y933" s="15">
        <v>24</v>
      </c>
      <c r="Z933" s="76" t="s">
        <v>1746</v>
      </c>
      <c r="AA933" s="25" t="s">
        <v>5051</v>
      </c>
      <c r="AB933" s="140"/>
    </row>
    <row r="934" spans="1:28" s="129" customFormat="1" x14ac:dyDescent="0.25">
      <c r="A934" s="29">
        <v>933</v>
      </c>
      <c r="B934" s="1" t="s">
        <v>1451</v>
      </c>
      <c r="C934" s="1" t="s">
        <v>1117</v>
      </c>
      <c r="D934" s="10">
        <v>45147</v>
      </c>
      <c r="E934" s="7">
        <v>0.33333333333333331</v>
      </c>
      <c r="F934" s="7">
        <v>0.33333333333333331</v>
      </c>
      <c r="G934" s="22">
        <v>1200</v>
      </c>
      <c r="H934" s="22" t="s">
        <v>1388</v>
      </c>
      <c r="I934" s="23">
        <v>6.48</v>
      </c>
      <c r="J934" s="23">
        <v>6.55</v>
      </c>
      <c r="K934" s="23">
        <v>6.48</v>
      </c>
      <c r="L934" s="23">
        <v>4.2</v>
      </c>
      <c r="M934" s="23">
        <v>4.3</v>
      </c>
      <c r="N934" s="23">
        <v>4.1500000000000004</v>
      </c>
      <c r="O934" s="76">
        <v>45.928600000000003</v>
      </c>
      <c r="P934" s="76">
        <v>48.796500000000002</v>
      </c>
      <c r="Q934" s="76">
        <v>2.8679000000000001</v>
      </c>
      <c r="R934" s="15">
        <v>0</v>
      </c>
      <c r="S934" s="15">
        <v>4.4633000000000003</v>
      </c>
      <c r="T934" s="24">
        <v>7.2</v>
      </c>
      <c r="U934" s="41">
        <v>1</v>
      </c>
      <c r="V934" s="24">
        <f t="shared" si="1"/>
        <v>4.4633000000000003</v>
      </c>
      <c r="W934" s="22">
        <v>1</v>
      </c>
      <c r="X934" s="24">
        <v>4.4633000000000003</v>
      </c>
      <c r="Y934" s="15">
        <v>24</v>
      </c>
      <c r="Z934" s="76" t="s">
        <v>1746</v>
      </c>
      <c r="AA934" s="25" t="s">
        <v>5052</v>
      </c>
      <c r="AB934" s="140"/>
    </row>
    <row r="935" spans="1:28" s="129" customFormat="1" x14ac:dyDescent="0.25">
      <c r="A935" s="29">
        <v>934</v>
      </c>
      <c r="B935" s="1" t="s">
        <v>1451</v>
      </c>
      <c r="C935" s="1" t="s">
        <v>1117</v>
      </c>
      <c r="D935" s="10">
        <v>45148</v>
      </c>
      <c r="E935" s="7">
        <v>0.33333333333333331</v>
      </c>
      <c r="F935" s="7">
        <v>0.33333333333333331</v>
      </c>
      <c r="G935" s="22">
        <v>1200</v>
      </c>
      <c r="H935" s="22" t="s">
        <v>385</v>
      </c>
      <c r="I935" s="23">
        <v>6.48</v>
      </c>
      <c r="J935" s="23">
        <v>7.49</v>
      </c>
      <c r="K935" s="23">
        <v>6.44</v>
      </c>
      <c r="L935" s="23">
        <v>4.1500000000000004</v>
      </c>
      <c r="M935" s="23">
        <v>4.3</v>
      </c>
      <c r="N935" s="23">
        <v>4.2</v>
      </c>
      <c r="O935" s="76">
        <v>48.796500000000002</v>
      </c>
      <c r="P935" s="76">
        <v>51.321800000000003</v>
      </c>
      <c r="Q935" s="76">
        <v>2.4866999999999999</v>
      </c>
      <c r="R935" s="15">
        <v>0</v>
      </c>
      <c r="S935" s="15">
        <v>4.3281999999999998</v>
      </c>
      <c r="T935" s="24">
        <v>8.6</v>
      </c>
      <c r="U935" s="41">
        <v>1</v>
      </c>
      <c r="V935" s="24">
        <f t="shared" si="1"/>
        <v>4.3281999999999998</v>
      </c>
      <c r="W935" s="22">
        <v>1</v>
      </c>
      <c r="X935" s="24">
        <v>4.3281999999999998</v>
      </c>
      <c r="Y935" s="15">
        <f>21+40/60</f>
        <v>21.666666666666668</v>
      </c>
      <c r="Z935" s="15" t="s">
        <v>5106</v>
      </c>
      <c r="AA935" s="25" t="s">
        <v>5053</v>
      </c>
      <c r="AB935" s="140"/>
    </row>
    <row r="936" spans="1:28" s="129" customFormat="1" x14ac:dyDescent="0.25">
      <c r="A936" s="29">
        <v>935</v>
      </c>
      <c r="B936" s="1" t="s">
        <v>1451</v>
      </c>
      <c r="C936" s="1" t="s">
        <v>1412</v>
      </c>
      <c r="D936" s="10">
        <v>45149</v>
      </c>
      <c r="E936" s="7">
        <v>0.33333333333333331</v>
      </c>
      <c r="F936" s="7">
        <v>0.33333333333333331</v>
      </c>
      <c r="G936" s="22">
        <v>1200</v>
      </c>
      <c r="H936" s="22" t="s">
        <v>1407</v>
      </c>
      <c r="I936" s="23">
        <v>1.9</v>
      </c>
      <c r="J936" s="23">
        <v>1.99</v>
      </c>
      <c r="K936" s="23">
        <v>1.98</v>
      </c>
      <c r="L936" s="23">
        <v>3.1</v>
      </c>
      <c r="M936" s="23">
        <v>5.5</v>
      </c>
      <c r="N936" s="23">
        <v>5.5</v>
      </c>
      <c r="O936" s="76">
        <v>51.321800000000003</v>
      </c>
      <c r="P936" s="76">
        <v>52.435699999999997</v>
      </c>
      <c r="Q936" s="76">
        <v>1.0951</v>
      </c>
      <c r="R936" s="15">
        <v>0</v>
      </c>
      <c r="S936" s="15">
        <v>4.3</v>
      </c>
      <c r="T936" s="24">
        <v>29</v>
      </c>
      <c r="U936" s="41">
        <v>1</v>
      </c>
      <c r="V936" s="24">
        <f t="shared" si="1"/>
        <v>4.3</v>
      </c>
      <c r="W936" s="22">
        <v>1</v>
      </c>
      <c r="X936" s="24">
        <v>4.3</v>
      </c>
      <c r="Y936" s="15">
        <f>8+49/60</f>
        <v>8.8166666666666664</v>
      </c>
      <c r="Z936" s="15" t="s">
        <v>5107</v>
      </c>
      <c r="AA936" s="25" t="s">
        <v>5054</v>
      </c>
      <c r="AB936" s="140"/>
    </row>
    <row r="937" spans="1:28" s="129" customFormat="1" x14ac:dyDescent="0.25">
      <c r="A937" s="29">
        <v>936</v>
      </c>
      <c r="B937" s="1" t="s">
        <v>1451</v>
      </c>
      <c r="C937" s="1" t="s">
        <v>1423</v>
      </c>
      <c r="D937" s="10">
        <v>45150</v>
      </c>
      <c r="E937" s="7">
        <v>0.33333333333333331</v>
      </c>
      <c r="F937" s="7">
        <v>0.33333333333333331</v>
      </c>
      <c r="G937" s="22">
        <v>1200</v>
      </c>
      <c r="H937" s="22" t="s">
        <v>1407</v>
      </c>
      <c r="I937" s="23">
        <v>15.19</v>
      </c>
      <c r="J937" s="23">
        <v>15.19</v>
      </c>
      <c r="K937" s="23">
        <v>7.2</v>
      </c>
      <c r="L937" s="23">
        <v>5.5</v>
      </c>
      <c r="M937" s="23">
        <v>6.4</v>
      </c>
      <c r="N937" s="23">
        <v>5.5</v>
      </c>
      <c r="O937" s="76">
        <v>52.435699999999997</v>
      </c>
      <c r="P937" s="76">
        <v>55.036900000000003</v>
      </c>
      <c r="Q937" s="76">
        <v>2.6012</v>
      </c>
      <c r="R937" s="15">
        <v>0</v>
      </c>
      <c r="S937" s="15">
        <v>4.6356999999999999</v>
      </c>
      <c r="T937" s="24">
        <v>3</v>
      </c>
      <c r="U937" s="41">
        <v>1</v>
      </c>
      <c r="V937" s="24">
        <f t="shared" si="1"/>
        <v>4.6356999999999999</v>
      </c>
      <c r="W937" s="22">
        <v>1</v>
      </c>
      <c r="X937" s="24">
        <v>4.6356999999999999</v>
      </c>
      <c r="Y937" s="15">
        <v>24</v>
      </c>
      <c r="Z937" s="76" t="s">
        <v>1746</v>
      </c>
      <c r="AA937" s="25" t="s">
        <v>5055</v>
      </c>
      <c r="AB937" s="140"/>
    </row>
    <row r="938" spans="1:28" s="129" customFormat="1" x14ac:dyDescent="0.25">
      <c r="A938" s="29">
        <v>937</v>
      </c>
      <c r="B938" s="1" t="s">
        <v>1451</v>
      </c>
      <c r="C938" s="1" t="s">
        <v>562</v>
      </c>
      <c r="D938" s="10">
        <v>45151</v>
      </c>
      <c r="E938" s="7">
        <v>0.33333333333333331</v>
      </c>
      <c r="F938" s="7">
        <v>0.33333333333333331</v>
      </c>
      <c r="G938" s="22">
        <v>1200</v>
      </c>
      <c r="H938" s="22" t="s">
        <v>385</v>
      </c>
      <c r="I938" s="23">
        <v>13.2</v>
      </c>
      <c r="J938" s="23">
        <v>13.2</v>
      </c>
      <c r="K938" s="23">
        <v>10.18</v>
      </c>
      <c r="L938" s="23">
        <v>5.5</v>
      </c>
      <c r="M938" s="23">
        <v>9.8000000000000007</v>
      </c>
      <c r="N938" s="23">
        <v>8.3000000000000007</v>
      </c>
      <c r="O938" s="76">
        <v>55.036900000000003</v>
      </c>
      <c r="P938" s="76">
        <v>57.834499999999998</v>
      </c>
      <c r="Q938" s="76">
        <v>2.7976000000000001</v>
      </c>
      <c r="R938" s="15">
        <v>0</v>
      </c>
      <c r="S938" s="15">
        <v>9.2547999999999995</v>
      </c>
      <c r="T938" s="24">
        <v>12</v>
      </c>
      <c r="U938" s="41">
        <v>1</v>
      </c>
      <c r="V938" s="24">
        <f t="shared" si="1"/>
        <v>9.2547999999999995</v>
      </c>
      <c r="W938" s="22">
        <v>1</v>
      </c>
      <c r="X938" s="24">
        <v>9.2547999999999995</v>
      </c>
      <c r="Y938" s="15">
        <v>24</v>
      </c>
      <c r="Z938" s="76" t="s">
        <v>1746</v>
      </c>
      <c r="AA938" s="25" t="s">
        <v>1431</v>
      </c>
      <c r="AB938" s="140"/>
    </row>
    <row r="939" spans="1:28" s="129" customFormat="1" x14ac:dyDescent="0.25">
      <c r="A939" s="29">
        <v>938</v>
      </c>
      <c r="B939" s="1" t="s">
        <v>1451</v>
      </c>
      <c r="C939" s="1" t="s">
        <v>562</v>
      </c>
      <c r="D939" s="10">
        <v>45152</v>
      </c>
      <c r="E939" s="7">
        <v>0.33333333333333331</v>
      </c>
      <c r="F939" s="7">
        <v>0.33333333333333331</v>
      </c>
      <c r="G939" s="22">
        <v>1200</v>
      </c>
      <c r="H939" s="22" t="s">
        <v>1439</v>
      </c>
      <c r="I939" s="23">
        <v>10.18</v>
      </c>
      <c r="J939" s="23">
        <v>10.18</v>
      </c>
      <c r="K939" s="23">
        <v>9.8000000000000007</v>
      </c>
      <c r="L939" s="23">
        <v>8.3000000000000007</v>
      </c>
      <c r="M939" s="23">
        <v>8.8000000000000007</v>
      </c>
      <c r="N939" s="23">
        <v>8.5</v>
      </c>
      <c r="O939" s="76">
        <v>57.834499999999998</v>
      </c>
      <c r="P939" s="76">
        <v>60.789099999999998</v>
      </c>
      <c r="Q939" s="76">
        <v>2.9546000000000001</v>
      </c>
      <c r="R939" s="15">
        <v>0</v>
      </c>
      <c r="S939" s="15">
        <v>9.26</v>
      </c>
      <c r="T939" s="24">
        <v>57</v>
      </c>
      <c r="U939" s="41">
        <v>1</v>
      </c>
      <c r="V939" s="24">
        <f t="shared" si="1"/>
        <v>9.26</v>
      </c>
      <c r="W939" s="22">
        <v>1</v>
      </c>
      <c r="X939" s="24">
        <v>9.26</v>
      </c>
      <c r="Y939" s="15">
        <v>24</v>
      </c>
      <c r="Z939" s="76" t="s">
        <v>1746</v>
      </c>
      <c r="AA939" s="25" t="s">
        <v>1440</v>
      </c>
      <c r="AB939" s="140"/>
    </row>
    <row r="940" spans="1:28" s="129" customFormat="1" x14ac:dyDescent="0.25">
      <c r="A940" s="29">
        <v>939</v>
      </c>
      <c r="B940" s="1" t="s">
        <v>1451</v>
      </c>
      <c r="C940" s="1" t="s">
        <v>1452</v>
      </c>
      <c r="D940" s="10">
        <v>45153</v>
      </c>
      <c r="E940" s="7">
        <v>0.33333333333333331</v>
      </c>
      <c r="F940" s="7">
        <v>0.33333333333333331</v>
      </c>
      <c r="G940" s="22">
        <v>1200</v>
      </c>
      <c r="H940" s="22" t="s">
        <v>1453</v>
      </c>
      <c r="I940" s="23">
        <v>9.8000000000000007</v>
      </c>
      <c r="J940" s="23">
        <v>10.039999999999999</v>
      </c>
      <c r="K940" s="23">
        <v>9.99</v>
      </c>
      <c r="L940" s="23">
        <v>8.5</v>
      </c>
      <c r="M940" s="23">
        <v>8.8000000000000007</v>
      </c>
      <c r="N940" s="23">
        <v>8.5</v>
      </c>
      <c r="O940" s="76">
        <v>60.789099999999998</v>
      </c>
      <c r="P940" s="76">
        <v>63.491300000000003</v>
      </c>
      <c r="Q940" s="76">
        <v>2.7021999999999999</v>
      </c>
      <c r="R940" s="15">
        <v>0</v>
      </c>
      <c r="S940" s="15">
        <v>9.3350000000000009</v>
      </c>
      <c r="T940" s="24">
        <v>74</v>
      </c>
      <c r="U940" s="41">
        <v>1</v>
      </c>
      <c r="V940" s="24">
        <f t="shared" si="1"/>
        <v>9.3350000000000009</v>
      </c>
      <c r="W940" s="22">
        <v>1</v>
      </c>
      <c r="X940" s="24">
        <v>9.3350000000000009</v>
      </c>
      <c r="Y940" s="15">
        <v>24</v>
      </c>
      <c r="Z940" s="76" t="s">
        <v>1746</v>
      </c>
      <c r="AA940" s="25" t="s">
        <v>1454</v>
      </c>
      <c r="AB940" s="140"/>
    </row>
    <row r="941" spans="1:28" s="129" customFormat="1" x14ac:dyDescent="0.25">
      <c r="A941" s="29">
        <v>940</v>
      </c>
      <c r="B941" s="1" t="s">
        <v>1451</v>
      </c>
      <c r="C941" s="1" t="s">
        <v>562</v>
      </c>
      <c r="D941" s="10">
        <v>45154</v>
      </c>
      <c r="E941" s="7">
        <v>0.33333333333333331</v>
      </c>
      <c r="F941" s="7">
        <v>0.33333333333333331</v>
      </c>
      <c r="G941" s="22">
        <v>1200</v>
      </c>
      <c r="H941" s="22" t="s">
        <v>385</v>
      </c>
      <c r="I941" s="23">
        <v>9.99</v>
      </c>
      <c r="J941" s="23">
        <v>10.19</v>
      </c>
      <c r="K941" s="23">
        <v>10.19</v>
      </c>
      <c r="L941" s="23">
        <v>8.5</v>
      </c>
      <c r="M941" s="23">
        <v>8.6</v>
      </c>
      <c r="N941" s="23">
        <v>8.4</v>
      </c>
      <c r="O941" s="76">
        <v>63.491300000000003</v>
      </c>
      <c r="P941" s="76">
        <v>66.266900000000007</v>
      </c>
      <c r="Q941" s="76">
        <v>2.7755999999999998</v>
      </c>
      <c r="R941" s="15">
        <v>0</v>
      </c>
      <c r="S941" s="15">
        <v>9.0161999999999995</v>
      </c>
      <c r="T941" s="24">
        <v>72</v>
      </c>
      <c r="U941" s="41">
        <v>1</v>
      </c>
      <c r="V941" s="24">
        <f t="shared" si="1"/>
        <v>9.0161999999999995</v>
      </c>
      <c r="W941" s="22">
        <v>1</v>
      </c>
      <c r="X941" s="24">
        <v>9.0161999999999995</v>
      </c>
      <c r="Y941" s="15">
        <v>24</v>
      </c>
      <c r="Z941" s="76" t="s">
        <v>1746</v>
      </c>
      <c r="AA941" s="25" t="s">
        <v>1467</v>
      </c>
      <c r="AB941" s="140"/>
    </row>
    <row r="942" spans="1:28" s="129" customFormat="1" x14ac:dyDescent="0.25">
      <c r="A942" s="29">
        <v>941</v>
      </c>
      <c r="B942" s="1" t="s">
        <v>1451</v>
      </c>
      <c r="C942" s="1" t="s">
        <v>562</v>
      </c>
      <c r="D942" s="10">
        <v>45155</v>
      </c>
      <c r="E942" s="7">
        <v>0.33333333333333331</v>
      </c>
      <c r="F942" s="7">
        <v>0.33333333333333331</v>
      </c>
      <c r="G942" s="22">
        <v>1200</v>
      </c>
      <c r="H942" s="22" t="s">
        <v>1478</v>
      </c>
      <c r="I942" s="23">
        <v>10.19</v>
      </c>
      <c r="J942" s="23">
        <v>11.34</v>
      </c>
      <c r="K942" s="23">
        <v>11.33</v>
      </c>
      <c r="L942" s="23">
        <v>8.4</v>
      </c>
      <c r="M942" s="23">
        <v>8.3000000000000007</v>
      </c>
      <c r="N942" s="23">
        <v>8.1999999999999993</v>
      </c>
      <c r="O942" s="76">
        <v>66.266900000000007</v>
      </c>
      <c r="P942" s="76">
        <v>69.015600000000006</v>
      </c>
      <c r="Q942" s="76">
        <v>2.7486999999999999</v>
      </c>
      <c r="R942" s="15">
        <v>0</v>
      </c>
      <c r="S942" s="15">
        <v>8.7956000000000003</v>
      </c>
      <c r="T942" s="24">
        <v>71</v>
      </c>
      <c r="U942" s="41">
        <v>1</v>
      </c>
      <c r="V942" s="24">
        <f t="shared" si="1"/>
        <v>8.7956000000000003</v>
      </c>
      <c r="W942" s="22">
        <v>1</v>
      </c>
      <c r="X942" s="24">
        <v>8.7956000000000003</v>
      </c>
      <c r="Y942" s="15">
        <v>24</v>
      </c>
      <c r="Z942" s="76" t="s">
        <v>1746</v>
      </c>
      <c r="AA942" s="25" t="s">
        <v>1480</v>
      </c>
      <c r="AB942" s="140"/>
    </row>
    <row r="943" spans="1:28" s="129" customFormat="1" x14ac:dyDescent="0.25">
      <c r="A943" s="29">
        <v>942</v>
      </c>
      <c r="B943" s="1" t="s">
        <v>1486</v>
      </c>
      <c r="C943" s="1" t="s">
        <v>1487</v>
      </c>
      <c r="D943" s="10">
        <v>45156</v>
      </c>
      <c r="E943" s="7">
        <v>0.95833333333333337</v>
      </c>
      <c r="F943" s="7" t="s">
        <v>5020</v>
      </c>
      <c r="G943" s="22">
        <v>1200</v>
      </c>
      <c r="H943" s="22" t="s">
        <v>385</v>
      </c>
      <c r="I943" s="23">
        <v>8.14</v>
      </c>
      <c r="J943" s="23">
        <v>8.14</v>
      </c>
      <c r="K943" s="23">
        <v>6.65</v>
      </c>
      <c r="L943" s="23">
        <v>0.9</v>
      </c>
      <c r="M943" s="23">
        <v>6.4</v>
      </c>
      <c r="N943" s="23">
        <v>2.8</v>
      </c>
      <c r="O943" s="76">
        <v>70.536500000000004</v>
      </c>
      <c r="P943" s="76">
        <v>70.991900000000001</v>
      </c>
      <c r="Q943" s="76">
        <v>0.45540000000000003</v>
      </c>
      <c r="R943" s="15">
        <v>0</v>
      </c>
      <c r="S943" s="15">
        <v>3.4192</v>
      </c>
      <c r="T943" s="24">
        <v>5.5</v>
      </c>
      <c r="U943" s="41">
        <v>1</v>
      </c>
      <c r="V943" s="24">
        <f t="shared" si="1"/>
        <v>3.4192</v>
      </c>
      <c r="W943" s="22">
        <v>1</v>
      </c>
      <c r="X943" s="24">
        <v>3.4192</v>
      </c>
      <c r="Y943" s="15">
        <v>4</v>
      </c>
      <c r="Z943" s="76" t="s">
        <v>1746</v>
      </c>
      <c r="AA943" s="25" t="s">
        <v>5016</v>
      </c>
      <c r="AB943" s="140"/>
    </row>
    <row r="944" spans="1:28" s="129" customFormat="1" x14ac:dyDescent="0.25">
      <c r="A944" s="29">
        <v>943</v>
      </c>
      <c r="B944" s="1" t="s">
        <v>1486</v>
      </c>
      <c r="C944" s="1" t="s">
        <v>562</v>
      </c>
      <c r="D944" s="10">
        <v>45156</v>
      </c>
      <c r="E944" s="7">
        <v>0.33333333333333331</v>
      </c>
      <c r="F944" s="7">
        <v>0.33333333333333331</v>
      </c>
      <c r="G944" s="22">
        <v>1200</v>
      </c>
      <c r="H944" s="22" t="s">
        <v>385</v>
      </c>
      <c r="I944" s="23">
        <v>11.33</v>
      </c>
      <c r="J944" s="23">
        <v>13.64</v>
      </c>
      <c r="K944" s="23">
        <v>11.74</v>
      </c>
      <c r="L944" s="23">
        <v>8.1999999999999993</v>
      </c>
      <c r="M944" s="23">
        <v>8.4</v>
      </c>
      <c r="N944" s="23">
        <v>8.1999999999999993</v>
      </c>
      <c r="O944" s="76">
        <v>69.015600000000006</v>
      </c>
      <c r="P944" s="76">
        <v>71.540899999999993</v>
      </c>
      <c r="Q944" s="76">
        <v>2.0699000000000001</v>
      </c>
      <c r="R944" s="15">
        <v>0</v>
      </c>
      <c r="S944" s="15">
        <v>5.7885</v>
      </c>
      <c r="T944" s="24">
        <v>57</v>
      </c>
      <c r="U944" s="41">
        <v>1</v>
      </c>
      <c r="V944" s="24">
        <f t="shared" si="1"/>
        <v>5.7885</v>
      </c>
      <c r="W944" s="22">
        <v>1</v>
      </c>
      <c r="X944" s="24">
        <v>5.7885</v>
      </c>
      <c r="Y944" s="15">
        <v>19</v>
      </c>
      <c r="Z944" s="15" t="s">
        <v>5128</v>
      </c>
      <c r="AA944" s="25" t="s">
        <v>5017</v>
      </c>
      <c r="AB944" s="140"/>
    </row>
    <row r="945" spans="1:28" s="129" customFormat="1" x14ac:dyDescent="0.25">
      <c r="A945" s="29">
        <v>944</v>
      </c>
      <c r="B945" s="1" t="s">
        <v>1451</v>
      </c>
      <c r="C945" s="1" t="s">
        <v>562</v>
      </c>
      <c r="D945" s="10">
        <v>45157</v>
      </c>
      <c r="E945" s="7">
        <v>0.33333333333333331</v>
      </c>
      <c r="F945" s="7">
        <v>0.33333333333333331</v>
      </c>
      <c r="G945" s="22">
        <v>1200</v>
      </c>
      <c r="H945" s="22" t="s">
        <v>385</v>
      </c>
      <c r="I945" s="23">
        <v>11.74</v>
      </c>
      <c r="J945" s="23">
        <v>12.75</v>
      </c>
      <c r="K945" s="23">
        <v>10.55</v>
      </c>
      <c r="L945" s="23">
        <v>8.1999999999999993</v>
      </c>
      <c r="M945" s="23">
        <v>8.6</v>
      </c>
      <c r="N945" s="23">
        <v>8</v>
      </c>
      <c r="O945" s="76">
        <v>71.540899999999993</v>
      </c>
      <c r="P945" s="76">
        <v>74.211100000000002</v>
      </c>
      <c r="Q945" s="76">
        <v>2.6701999999999999</v>
      </c>
      <c r="R945" s="15">
        <v>0</v>
      </c>
      <c r="S945" s="15">
        <v>8.8000000000000007</v>
      </c>
      <c r="T945" s="24">
        <v>81</v>
      </c>
      <c r="U945" s="41">
        <v>1</v>
      </c>
      <c r="V945" s="24">
        <f t="shared" si="1"/>
        <v>8.8000000000000007</v>
      </c>
      <c r="W945" s="22">
        <v>1</v>
      </c>
      <c r="X945" s="24">
        <v>8.8000000000000007</v>
      </c>
      <c r="Y945" s="15">
        <v>24</v>
      </c>
      <c r="Z945" s="76" t="s">
        <v>1746</v>
      </c>
      <c r="AA945" s="25" t="s">
        <v>1496</v>
      </c>
      <c r="AB945" s="140"/>
    </row>
    <row r="946" spans="1:28" s="129" customFormat="1" x14ac:dyDescent="0.25">
      <c r="A946" s="29">
        <v>945</v>
      </c>
      <c r="B946" s="1" t="s">
        <v>1451</v>
      </c>
      <c r="C946" s="1" t="s">
        <v>562</v>
      </c>
      <c r="D946" s="10">
        <v>45158</v>
      </c>
      <c r="E946" s="7">
        <v>0.33333333333333331</v>
      </c>
      <c r="F946" s="7">
        <v>0.33333333333333331</v>
      </c>
      <c r="G946" s="22">
        <v>1200</v>
      </c>
      <c r="H946" s="22" t="s">
        <v>385</v>
      </c>
      <c r="I946" s="23">
        <v>10.55</v>
      </c>
      <c r="J946" s="23">
        <v>12.88</v>
      </c>
      <c r="K946" s="23">
        <v>9.92</v>
      </c>
      <c r="L946" s="23">
        <v>8</v>
      </c>
      <c r="M946" s="23">
        <v>9.5</v>
      </c>
      <c r="N946" s="23">
        <v>9.3000000000000007</v>
      </c>
      <c r="O946" s="76">
        <v>74.211100000000002</v>
      </c>
      <c r="P946" s="76">
        <v>77.018699999999995</v>
      </c>
      <c r="Q946" s="76">
        <v>2.8075999999999999</v>
      </c>
      <c r="R946" s="15">
        <v>0</v>
      </c>
      <c r="S946" s="15">
        <v>9.3848000000000003</v>
      </c>
      <c r="T946" s="24">
        <v>78</v>
      </c>
      <c r="U946" s="41">
        <v>1</v>
      </c>
      <c r="V946" s="24">
        <f t="shared" si="1"/>
        <v>9.3848000000000003</v>
      </c>
      <c r="W946" s="22">
        <v>1</v>
      </c>
      <c r="X946" s="24">
        <v>9.3848000000000003</v>
      </c>
      <c r="Y946" s="15">
        <v>24</v>
      </c>
      <c r="Z946" s="76" t="s">
        <v>1746</v>
      </c>
      <c r="AA946" s="25" t="s">
        <v>1501</v>
      </c>
      <c r="AB946" s="140"/>
    </row>
    <row r="947" spans="1:28" s="129" customFormat="1" x14ac:dyDescent="0.25">
      <c r="A947" s="29">
        <v>946</v>
      </c>
      <c r="B947" s="1" t="s">
        <v>1451</v>
      </c>
      <c r="C947" s="1" t="s">
        <v>562</v>
      </c>
      <c r="D947" s="10">
        <v>45159</v>
      </c>
      <c r="E947" s="7">
        <v>0.33333333333333331</v>
      </c>
      <c r="F947" s="7">
        <v>0.33333333333333331</v>
      </c>
      <c r="G947" s="22">
        <v>1200</v>
      </c>
      <c r="H947" s="22" t="s">
        <v>385</v>
      </c>
      <c r="I947" s="23">
        <v>9.92</v>
      </c>
      <c r="J947" s="23">
        <v>11.77</v>
      </c>
      <c r="K947" s="23">
        <v>11.77</v>
      </c>
      <c r="L947" s="23">
        <v>9.3000000000000007</v>
      </c>
      <c r="M947" s="23">
        <v>9.1999999999999993</v>
      </c>
      <c r="N947" s="23">
        <v>8.3000000000000007</v>
      </c>
      <c r="O947" s="76">
        <v>77.018699999999995</v>
      </c>
      <c r="P947" s="76">
        <v>79.856300000000005</v>
      </c>
      <c r="Q947" s="76">
        <v>2.8376000000000001</v>
      </c>
      <c r="R947" s="15">
        <v>0</v>
      </c>
      <c r="S947" s="15">
        <v>9.5425000000000004</v>
      </c>
      <c r="T947" s="24">
        <v>81</v>
      </c>
      <c r="U947" s="41">
        <v>1</v>
      </c>
      <c r="V947" s="24">
        <f t="shared" ref="V947:V981" si="2">(S947-R947)*U947</f>
        <v>9.5425000000000004</v>
      </c>
      <c r="W947" s="22">
        <v>1</v>
      </c>
      <c r="X947" s="24">
        <v>9.5425000000000004</v>
      </c>
      <c r="Y947" s="15">
        <v>24</v>
      </c>
      <c r="Z947" s="76" t="s">
        <v>1746</v>
      </c>
      <c r="AA947" s="25" t="s">
        <v>1507</v>
      </c>
      <c r="AB947" s="140"/>
    </row>
    <row r="948" spans="1:28" s="129" customFormat="1" x14ac:dyDescent="0.25">
      <c r="A948" s="29">
        <v>947</v>
      </c>
      <c r="B948" s="1" t="s">
        <v>1451</v>
      </c>
      <c r="C948" s="1" t="s">
        <v>562</v>
      </c>
      <c r="D948" s="10">
        <v>45160</v>
      </c>
      <c r="E948" s="7">
        <v>0.33333333333333331</v>
      </c>
      <c r="F948" s="7">
        <v>0.33333333333333331</v>
      </c>
      <c r="G948" s="22">
        <v>1200</v>
      </c>
      <c r="H948" s="22" t="s">
        <v>385</v>
      </c>
      <c r="I948" s="23">
        <v>11.77</v>
      </c>
      <c r="J948" s="23">
        <v>15.78</v>
      </c>
      <c r="K948" s="23">
        <v>15.45</v>
      </c>
      <c r="L948" s="23">
        <v>8.3000000000000007</v>
      </c>
      <c r="M948" s="23">
        <v>9.1999999999999993</v>
      </c>
      <c r="N948" s="23">
        <v>8.8000000000000007</v>
      </c>
      <c r="O948" s="76">
        <v>79.856300000000005</v>
      </c>
      <c r="P948" s="76">
        <v>82.662000000000006</v>
      </c>
      <c r="Q948" s="76">
        <v>2.8056999999999999</v>
      </c>
      <c r="R948" s="15">
        <v>0</v>
      </c>
      <c r="S948" s="15">
        <v>8.7045999999999992</v>
      </c>
      <c r="T948" s="24">
        <v>80</v>
      </c>
      <c r="U948" s="41">
        <v>1</v>
      </c>
      <c r="V948" s="24">
        <f>(S948-R948)*U948</f>
        <v>8.7045999999999992</v>
      </c>
      <c r="W948" s="22">
        <v>1</v>
      </c>
      <c r="X948" s="24">
        <v>8.7045999999999992</v>
      </c>
      <c r="Y948" s="15">
        <v>24</v>
      </c>
      <c r="Z948" s="76" t="s">
        <v>1746</v>
      </c>
      <c r="AA948" s="25" t="s">
        <v>1517</v>
      </c>
      <c r="AB948" s="140"/>
    </row>
    <row r="949" spans="1:28" s="129" customFormat="1" x14ac:dyDescent="0.25">
      <c r="A949" s="29">
        <v>948</v>
      </c>
      <c r="B949" s="1" t="s">
        <v>1451</v>
      </c>
      <c r="C949" s="1" t="s">
        <v>562</v>
      </c>
      <c r="D949" s="10">
        <v>45161</v>
      </c>
      <c r="E949" s="7">
        <v>0.33333333333333331</v>
      </c>
      <c r="F949" s="7">
        <v>45161.364583333336</v>
      </c>
      <c r="G949" s="22">
        <v>1200</v>
      </c>
      <c r="H949" s="22" t="s">
        <v>1513</v>
      </c>
      <c r="I949" s="23">
        <v>15.45</v>
      </c>
      <c r="J949" s="23">
        <v>16.14</v>
      </c>
      <c r="K949" s="23">
        <v>16.14</v>
      </c>
      <c r="L949" s="23">
        <v>8.8000000000000007</v>
      </c>
      <c r="M949" s="23">
        <v>9.1</v>
      </c>
      <c r="N949" s="23">
        <v>9.1</v>
      </c>
      <c r="O949" s="76">
        <v>82.662000000000006</v>
      </c>
      <c r="P949" s="76">
        <v>82.751400000000004</v>
      </c>
      <c r="Q949" s="76">
        <v>8.9399999999999993E-2</v>
      </c>
      <c r="R949" s="15">
        <v>0</v>
      </c>
      <c r="S949" s="15" t="s">
        <v>1746</v>
      </c>
      <c r="T949" s="24">
        <v>6</v>
      </c>
      <c r="U949" s="41">
        <v>1</v>
      </c>
      <c r="V949" s="24" t="s">
        <v>1746</v>
      </c>
      <c r="W949" s="22" t="s">
        <v>1746</v>
      </c>
      <c r="X949" s="24" t="s">
        <v>1746</v>
      </c>
      <c r="Y949" s="15">
        <f>45/60</f>
        <v>0.75</v>
      </c>
      <c r="Z949" s="76" t="s">
        <v>1746</v>
      </c>
      <c r="AA949" s="25" t="s">
        <v>1514</v>
      </c>
      <c r="AB949" s="140"/>
    </row>
    <row r="950" spans="1:28" s="129" customFormat="1" x14ac:dyDescent="0.25">
      <c r="A950" s="29">
        <v>949</v>
      </c>
      <c r="B950" s="1" t="s">
        <v>1451</v>
      </c>
      <c r="C950" s="1" t="s">
        <v>562</v>
      </c>
      <c r="D950" s="10">
        <v>45161</v>
      </c>
      <c r="E950" s="7">
        <v>0.52083333333333337</v>
      </c>
      <c r="F950" s="7">
        <v>0.33333333333333331</v>
      </c>
      <c r="G950" s="22">
        <v>1200</v>
      </c>
      <c r="H950" s="22" t="s">
        <v>385</v>
      </c>
      <c r="I950" s="23">
        <v>9.68</v>
      </c>
      <c r="J950" s="23">
        <v>9.82</v>
      </c>
      <c r="K950" s="23">
        <v>9.44</v>
      </c>
      <c r="L950" s="23">
        <v>7.5</v>
      </c>
      <c r="M950" s="23">
        <v>9.4</v>
      </c>
      <c r="N950" s="23">
        <v>9.1</v>
      </c>
      <c r="O950" s="76">
        <v>83.186400000000006</v>
      </c>
      <c r="P950" s="76">
        <v>85.509100000000004</v>
      </c>
      <c r="Q950" s="76">
        <v>2.3227000000000002</v>
      </c>
      <c r="R950" s="15">
        <v>0</v>
      </c>
      <c r="S950" s="15">
        <v>9.7445000000000004</v>
      </c>
      <c r="T950" s="24">
        <v>74</v>
      </c>
      <c r="U950" s="41">
        <v>1</v>
      </c>
      <c r="V950" s="24">
        <f t="shared" si="2"/>
        <v>9.7445000000000004</v>
      </c>
      <c r="W950" s="22">
        <v>1</v>
      </c>
      <c r="X950" s="24">
        <v>9.7445000000000004</v>
      </c>
      <c r="Y950" s="15">
        <v>19.5</v>
      </c>
      <c r="Z950" s="76" t="s">
        <v>1746</v>
      </c>
      <c r="AA950" s="25" t="s">
        <v>1525</v>
      </c>
      <c r="AB950" s="140"/>
    </row>
    <row r="951" spans="1:28" s="129" customFormat="1" x14ac:dyDescent="0.25">
      <c r="A951" s="29">
        <v>950</v>
      </c>
      <c r="B951" s="1" t="s">
        <v>1451</v>
      </c>
      <c r="C951" s="1" t="s">
        <v>1527</v>
      </c>
      <c r="D951" s="10">
        <v>45161</v>
      </c>
      <c r="E951" s="7">
        <v>0.36458333333333331</v>
      </c>
      <c r="F951" s="7">
        <v>0.52083333333333337</v>
      </c>
      <c r="G951" s="22">
        <v>1200</v>
      </c>
      <c r="H951" s="22" t="s">
        <v>385</v>
      </c>
      <c r="I951" s="23">
        <v>5.81</v>
      </c>
      <c r="J951" s="23">
        <v>6.29</v>
      </c>
      <c r="K951" s="23">
        <v>6.22</v>
      </c>
      <c r="L951" s="23">
        <v>3.1</v>
      </c>
      <c r="M951" s="23">
        <v>3.6</v>
      </c>
      <c r="N951" s="23">
        <v>3.6</v>
      </c>
      <c r="O951" s="76">
        <v>82.751400000000004</v>
      </c>
      <c r="P951" s="76">
        <v>83.186400000000006</v>
      </c>
      <c r="Q951" s="76">
        <v>0.435</v>
      </c>
      <c r="R951" s="15">
        <v>0</v>
      </c>
      <c r="S951" s="15">
        <v>3.7542</v>
      </c>
      <c r="T951" s="24">
        <v>4</v>
      </c>
      <c r="U951" s="41">
        <v>1</v>
      </c>
      <c r="V951" s="24">
        <f t="shared" si="2"/>
        <v>3.7542</v>
      </c>
      <c r="W951" s="22">
        <v>3</v>
      </c>
      <c r="X951" s="24">
        <v>6.7202000000000002</v>
      </c>
      <c r="Y951" s="15">
        <f>3+45/60</f>
        <v>3.75</v>
      </c>
      <c r="Z951" s="76" t="s">
        <v>1746</v>
      </c>
      <c r="AA951" s="25" t="s">
        <v>1528</v>
      </c>
      <c r="AB951" s="140"/>
    </row>
    <row r="952" spans="1:28" s="129" customFormat="1" x14ac:dyDescent="0.25">
      <c r="A952" s="29">
        <v>951</v>
      </c>
      <c r="B952" s="1" t="s">
        <v>1451</v>
      </c>
      <c r="C952" s="1" t="s">
        <v>562</v>
      </c>
      <c r="D952" s="10">
        <v>45162</v>
      </c>
      <c r="E952" s="7">
        <v>0.33333333333333331</v>
      </c>
      <c r="F952" s="7">
        <v>0.48958333333333331</v>
      </c>
      <c r="G952" s="22">
        <v>1200</v>
      </c>
      <c r="H952" s="22" t="s">
        <v>385</v>
      </c>
      <c r="I952" s="23">
        <v>9.44</v>
      </c>
      <c r="J952" s="23">
        <v>9.75</v>
      </c>
      <c r="K952" s="23">
        <v>9.35</v>
      </c>
      <c r="L952" s="23">
        <v>9.1</v>
      </c>
      <c r="M952" s="23">
        <v>9.5</v>
      </c>
      <c r="N952" s="23">
        <v>9</v>
      </c>
      <c r="O952" s="76">
        <v>85.509100000000004</v>
      </c>
      <c r="P952" s="76">
        <v>85.884399999999999</v>
      </c>
      <c r="Q952" s="76">
        <v>0.37530000000000002</v>
      </c>
      <c r="R952" s="15">
        <v>0</v>
      </c>
      <c r="S952" s="15">
        <v>7.7309000000000001</v>
      </c>
      <c r="T952" s="24">
        <v>10</v>
      </c>
      <c r="U952" s="41">
        <v>1</v>
      </c>
      <c r="V952" s="24">
        <f t="shared" si="2"/>
        <v>7.7309000000000001</v>
      </c>
      <c r="W952" s="22">
        <v>2</v>
      </c>
      <c r="X952" s="24">
        <v>7.7</v>
      </c>
      <c r="Y952" s="15">
        <f>3+45/60</f>
        <v>3.75</v>
      </c>
      <c r="Z952" s="76" t="s">
        <v>1746</v>
      </c>
      <c r="AA952" s="25" t="s">
        <v>1532</v>
      </c>
      <c r="AB952" s="140"/>
    </row>
    <row r="953" spans="1:28" s="129" customFormat="1" x14ac:dyDescent="0.25">
      <c r="A953" s="29">
        <v>952</v>
      </c>
      <c r="B953" s="1" t="s">
        <v>1451</v>
      </c>
      <c r="C953" s="1" t="s">
        <v>1085</v>
      </c>
      <c r="D953" s="10">
        <v>45164</v>
      </c>
      <c r="E953" s="7">
        <v>45164.104166666664</v>
      </c>
      <c r="F953" s="7">
        <v>45164.270833333336</v>
      </c>
      <c r="G953" s="22">
        <v>1200</v>
      </c>
      <c r="H953" s="22" t="s">
        <v>385</v>
      </c>
      <c r="I953" s="23">
        <v>8.14</v>
      </c>
      <c r="J953" s="23">
        <v>7.76</v>
      </c>
      <c r="K953" s="23">
        <v>8.14</v>
      </c>
      <c r="L953" s="23">
        <v>0</v>
      </c>
      <c r="M953" s="23">
        <v>4</v>
      </c>
      <c r="N953" s="23">
        <v>3.4</v>
      </c>
      <c r="O953" s="76">
        <v>85.884399999999999</v>
      </c>
      <c r="P953" s="76">
        <v>86.315700000000007</v>
      </c>
      <c r="Q953" s="76">
        <v>0.43130000000000002</v>
      </c>
      <c r="R953" s="15">
        <v>0</v>
      </c>
      <c r="S953" s="15">
        <v>2.1242999999999999</v>
      </c>
      <c r="T953" s="24">
        <v>24</v>
      </c>
      <c r="U953" s="41">
        <v>1</v>
      </c>
      <c r="V953" s="24">
        <f t="shared" si="2"/>
        <v>2.1242999999999999</v>
      </c>
      <c r="W953" s="22">
        <v>1</v>
      </c>
      <c r="X953" s="24">
        <v>2.1242999999999999</v>
      </c>
      <c r="Y953" s="15">
        <v>4</v>
      </c>
      <c r="Z953" s="76" t="s">
        <v>1746</v>
      </c>
      <c r="AA953" s="25" t="s">
        <v>1567</v>
      </c>
      <c r="AB953" s="140"/>
    </row>
    <row r="954" spans="1:28" s="129" customFormat="1" x14ac:dyDescent="0.25">
      <c r="A954" s="29">
        <v>953</v>
      </c>
      <c r="B954" s="1" t="s">
        <v>1451</v>
      </c>
      <c r="C954" s="1" t="s">
        <v>562</v>
      </c>
      <c r="D954" s="10">
        <v>45164</v>
      </c>
      <c r="E954" s="7">
        <v>45164.291666666664</v>
      </c>
      <c r="F954" s="30">
        <v>45164.333333333336</v>
      </c>
      <c r="G954" s="22">
        <v>1200</v>
      </c>
      <c r="H954" s="22" t="s">
        <v>1570</v>
      </c>
      <c r="I954" s="23">
        <v>13.98</v>
      </c>
      <c r="J954" s="23">
        <v>15.13</v>
      </c>
      <c r="K954" s="23">
        <v>15.13</v>
      </c>
      <c r="L954" s="23">
        <v>0</v>
      </c>
      <c r="M954" s="23">
        <v>0</v>
      </c>
      <c r="N954" s="23">
        <v>0</v>
      </c>
      <c r="O954" s="76">
        <v>86.315700000000007</v>
      </c>
      <c r="P954" s="76">
        <v>86.427499999999995</v>
      </c>
      <c r="Q954" s="76">
        <v>0.1118</v>
      </c>
      <c r="R954" s="15">
        <v>0</v>
      </c>
      <c r="S954" s="15">
        <v>0</v>
      </c>
      <c r="T954" s="24">
        <v>0</v>
      </c>
      <c r="U954" s="41">
        <v>1</v>
      </c>
      <c r="V954" s="24">
        <f t="shared" si="2"/>
        <v>0</v>
      </c>
      <c r="W954" s="22">
        <v>1</v>
      </c>
      <c r="X954" s="24">
        <v>0</v>
      </c>
      <c r="Y954" s="15">
        <v>1</v>
      </c>
      <c r="Z954" s="76" t="s">
        <v>1746</v>
      </c>
      <c r="AA954" s="25" t="s">
        <v>1571</v>
      </c>
      <c r="AB954" s="140"/>
    </row>
    <row r="955" spans="1:28" s="129" customFormat="1" x14ac:dyDescent="0.25">
      <c r="A955" s="29">
        <v>954</v>
      </c>
      <c r="B955" s="1" t="s">
        <v>1451</v>
      </c>
      <c r="C955" s="1" t="s">
        <v>562</v>
      </c>
      <c r="D955" s="10">
        <v>45164</v>
      </c>
      <c r="E955" s="7">
        <v>0.33333333333333331</v>
      </c>
      <c r="F955" s="30">
        <v>45165.333333333336</v>
      </c>
      <c r="G955" s="22">
        <v>1200</v>
      </c>
      <c r="H955" s="22" t="s">
        <v>1585</v>
      </c>
      <c r="I955" s="23">
        <v>15.13</v>
      </c>
      <c r="J955" s="23">
        <v>15.13</v>
      </c>
      <c r="K955" s="23">
        <v>11.05</v>
      </c>
      <c r="L955" s="23">
        <v>0</v>
      </c>
      <c r="M955" s="23">
        <v>9.4</v>
      </c>
      <c r="N955" s="23">
        <v>8.1999999999999993</v>
      </c>
      <c r="O955" s="76">
        <v>86.427499999999995</v>
      </c>
      <c r="P955" s="76">
        <v>89.247299999999996</v>
      </c>
      <c r="Q955" s="76">
        <v>2.8197999999999999</v>
      </c>
      <c r="R955" s="15">
        <v>0</v>
      </c>
      <c r="S955" s="15">
        <v>8.6876999999999995</v>
      </c>
      <c r="T955" s="24">
        <v>104</v>
      </c>
      <c r="U955" s="41">
        <v>1</v>
      </c>
      <c r="V955" s="24">
        <f t="shared" si="2"/>
        <v>8.6876999999999995</v>
      </c>
      <c r="W955" s="22">
        <v>1</v>
      </c>
      <c r="X955" s="24">
        <v>8.6876999999999995</v>
      </c>
      <c r="Y955" s="15">
        <v>24</v>
      </c>
      <c r="Z955" s="76" t="s">
        <v>1746</v>
      </c>
      <c r="AA955" s="25" t="s">
        <v>1586</v>
      </c>
      <c r="AB955" s="140"/>
    </row>
    <row r="956" spans="1:28" s="129" customFormat="1" x14ac:dyDescent="0.25">
      <c r="A956" s="29">
        <v>955</v>
      </c>
      <c r="B956" s="1" t="s">
        <v>1451</v>
      </c>
      <c r="C956" s="1" t="s">
        <v>562</v>
      </c>
      <c r="D956" s="10">
        <v>45165</v>
      </c>
      <c r="E956" s="7">
        <v>0.33333333333333331</v>
      </c>
      <c r="F956" s="30">
        <v>45166.333333333336</v>
      </c>
      <c r="G956" s="22">
        <v>1200</v>
      </c>
      <c r="H956" s="22" t="s">
        <v>385</v>
      </c>
      <c r="I956" s="23">
        <v>11.05</v>
      </c>
      <c r="J956" s="23">
        <v>11.05</v>
      </c>
      <c r="K956" s="23">
        <v>10.06</v>
      </c>
      <c r="L956" s="23">
        <v>8.1999999999999993</v>
      </c>
      <c r="M956" s="23">
        <v>8.4</v>
      </c>
      <c r="N956" s="23">
        <v>7.7</v>
      </c>
      <c r="O956" s="76">
        <v>89.247299999999996</v>
      </c>
      <c r="P956" s="76">
        <v>92.114000000000004</v>
      </c>
      <c r="Q956" s="76">
        <v>2.8666999999999998</v>
      </c>
      <c r="R956" s="15">
        <v>0</v>
      </c>
      <c r="S956" s="15">
        <v>8.9115000000000002</v>
      </c>
      <c r="T956" s="24">
        <v>91</v>
      </c>
      <c r="U956" s="41">
        <v>1</v>
      </c>
      <c r="V956" s="24">
        <f t="shared" si="2"/>
        <v>8.9115000000000002</v>
      </c>
      <c r="W956" s="22">
        <v>1</v>
      </c>
      <c r="X956" s="24">
        <v>8.9115000000000002</v>
      </c>
      <c r="Y956" s="15">
        <v>24</v>
      </c>
      <c r="Z956" s="76" t="s">
        <v>1746</v>
      </c>
      <c r="AA956" s="25" t="s">
        <v>1593</v>
      </c>
      <c r="AB956" s="140"/>
    </row>
    <row r="957" spans="1:28" s="129" customFormat="1" x14ac:dyDescent="0.25">
      <c r="A957" s="29">
        <v>956</v>
      </c>
      <c r="B957" s="1" t="s">
        <v>1451</v>
      </c>
      <c r="C957" s="1" t="s">
        <v>562</v>
      </c>
      <c r="D957" s="10">
        <v>45166</v>
      </c>
      <c r="E957" s="7">
        <v>0.33333333333333331</v>
      </c>
      <c r="F957" s="30">
        <v>45167.333333333336</v>
      </c>
      <c r="G957" s="22">
        <v>1200</v>
      </c>
      <c r="H957" s="22" t="s">
        <v>385</v>
      </c>
      <c r="I957" s="23">
        <v>10.06</v>
      </c>
      <c r="J957" s="23">
        <v>10.09</v>
      </c>
      <c r="K957" s="23">
        <v>9.56</v>
      </c>
      <c r="L957" s="23">
        <v>7.7</v>
      </c>
      <c r="M957" s="23">
        <v>8.8000000000000007</v>
      </c>
      <c r="N957" s="23">
        <v>8.6</v>
      </c>
      <c r="O957" s="76">
        <v>92.114000000000004</v>
      </c>
      <c r="P957" s="76">
        <v>94.975999999999999</v>
      </c>
      <c r="Q957" s="76">
        <v>2.8620000000000001</v>
      </c>
      <c r="R957" s="15">
        <v>0</v>
      </c>
      <c r="S957" s="15">
        <v>8.8956</v>
      </c>
      <c r="T957" s="24">
        <v>91</v>
      </c>
      <c r="U957" s="41">
        <v>1</v>
      </c>
      <c r="V957" s="24">
        <f t="shared" si="2"/>
        <v>8.8956</v>
      </c>
      <c r="W957" s="22">
        <v>1</v>
      </c>
      <c r="X957" s="24">
        <v>8.8956</v>
      </c>
      <c r="Y957" s="15">
        <v>24</v>
      </c>
      <c r="Z957" s="76" t="s">
        <v>1746</v>
      </c>
      <c r="AA957" s="25" t="s">
        <v>1598</v>
      </c>
      <c r="AB957" s="140"/>
    </row>
    <row r="958" spans="1:28" s="129" customFormat="1" x14ac:dyDescent="0.25">
      <c r="A958" s="29">
        <v>957</v>
      </c>
      <c r="B958" s="1" t="s">
        <v>1451</v>
      </c>
      <c r="C958" s="1" t="s">
        <v>562</v>
      </c>
      <c r="D958" s="10">
        <v>45167</v>
      </c>
      <c r="E958" s="7">
        <v>0.33333333333333331</v>
      </c>
      <c r="F958" s="30">
        <v>45167.333333333336</v>
      </c>
      <c r="G958" s="22">
        <v>1200</v>
      </c>
      <c r="H958" s="22" t="s">
        <v>385</v>
      </c>
      <c r="I958" s="23">
        <v>9.56</v>
      </c>
      <c r="J958" s="23">
        <v>9.56</v>
      </c>
      <c r="K958" s="23">
        <v>9.3699999999999992</v>
      </c>
      <c r="L958" s="23">
        <v>8.6</v>
      </c>
      <c r="M958" s="23">
        <v>8.6</v>
      </c>
      <c r="N958" s="23">
        <v>8.1999999999999993</v>
      </c>
      <c r="O958" s="76">
        <v>94.975999999999999</v>
      </c>
      <c r="P958" s="76">
        <v>97.852599999999995</v>
      </c>
      <c r="Q958" s="76">
        <v>2.8765999999999998</v>
      </c>
      <c r="R958" s="15">
        <v>0</v>
      </c>
      <c r="S958" s="15">
        <v>9.3132999999999999</v>
      </c>
      <c r="T958" s="24">
        <v>24</v>
      </c>
      <c r="U958" s="41">
        <v>1</v>
      </c>
      <c r="V958" s="24">
        <f t="shared" si="2"/>
        <v>9.3132999999999999</v>
      </c>
      <c r="W958" s="22">
        <v>1</v>
      </c>
      <c r="X958" s="24">
        <v>9.3132999999999999</v>
      </c>
      <c r="Y958" s="15">
        <v>24</v>
      </c>
      <c r="Z958" s="76" t="s">
        <v>1746</v>
      </c>
      <c r="AA958" s="25" t="s">
        <v>1602</v>
      </c>
      <c r="AB958" s="140"/>
    </row>
    <row r="959" spans="1:28" s="129" customFormat="1" x14ac:dyDescent="0.25">
      <c r="A959" s="29">
        <v>958</v>
      </c>
      <c r="B959" s="1" t="s">
        <v>1451</v>
      </c>
      <c r="C959" s="1" t="s">
        <v>562</v>
      </c>
      <c r="D959" s="10">
        <v>45168</v>
      </c>
      <c r="E959" s="7">
        <v>0.33333333333333331</v>
      </c>
      <c r="F959" s="30">
        <v>45168.333333333336</v>
      </c>
      <c r="G959" s="22">
        <v>1200</v>
      </c>
      <c r="H959" s="22" t="s">
        <v>385</v>
      </c>
      <c r="I959" s="23">
        <v>9.3699999999999992</v>
      </c>
      <c r="J959" s="23">
        <v>9.6300000000000008</v>
      </c>
      <c r="K959" s="23">
        <v>9.6300000000000008</v>
      </c>
      <c r="L959" s="23">
        <v>8.1999999999999993</v>
      </c>
      <c r="M959" s="23">
        <v>8.4</v>
      </c>
      <c r="N959" s="23">
        <v>8.4</v>
      </c>
      <c r="O959" s="76">
        <v>97.852599999999995</v>
      </c>
      <c r="P959" s="76">
        <v>100.68859999999999</v>
      </c>
      <c r="Q959" s="76">
        <v>2.8359999999999999</v>
      </c>
      <c r="R959" s="15">
        <v>0</v>
      </c>
      <c r="S959" s="15">
        <v>9.2879000000000005</v>
      </c>
      <c r="T959" s="24">
        <v>84</v>
      </c>
      <c r="U959" s="41">
        <v>1</v>
      </c>
      <c r="V959" s="24">
        <f t="shared" si="2"/>
        <v>9.2879000000000005</v>
      </c>
      <c r="W959" s="22">
        <v>1</v>
      </c>
      <c r="X959" s="24">
        <v>9.2879000000000005</v>
      </c>
      <c r="Y959" s="15">
        <v>24</v>
      </c>
      <c r="Z959" s="76" t="s">
        <v>1746</v>
      </c>
      <c r="AA959" s="25" t="s">
        <v>1609</v>
      </c>
      <c r="AB959" s="140"/>
    </row>
    <row r="960" spans="1:28" s="129" customFormat="1" x14ac:dyDescent="0.25">
      <c r="A960" s="29">
        <v>959</v>
      </c>
      <c r="B960" s="1" t="s">
        <v>1451</v>
      </c>
      <c r="C960" s="1" t="s">
        <v>562</v>
      </c>
      <c r="D960" s="10">
        <v>45169</v>
      </c>
      <c r="E960" s="7">
        <v>0.33333333333333331</v>
      </c>
      <c r="F960" s="30">
        <v>45169.333333333336</v>
      </c>
      <c r="G960" s="22">
        <v>1200</v>
      </c>
      <c r="H960" s="22" t="s">
        <v>385</v>
      </c>
      <c r="I960" s="23">
        <v>9.6300000000000008</v>
      </c>
      <c r="J960" s="23">
        <v>11.91</v>
      </c>
      <c r="K960" s="23">
        <v>11.91</v>
      </c>
      <c r="L960" s="23">
        <v>8.4</v>
      </c>
      <c r="M960" s="23">
        <v>8.6</v>
      </c>
      <c r="N960" s="23">
        <v>7.5</v>
      </c>
      <c r="O960" s="76">
        <v>100.68859999999999</v>
      </c>
      <c r="P960" s="76">
        <v>103.5574</v>
      </c>
      <c r="Q960" s="76">
        <v>2.8687999999999998</v>
      </c>
      <c r="R960" s="15">
        <v>0</v>
      </c>
      <c r="S960" s="15">
        <v>8.9381000000000004</v>
      </c>
      <c r="T960" s="24">
        <v>91</v>
      </c>
      <c r="U960" s="41">
        <v>1</v>
      </c>
      <c r="V960" s="24">
        <f t="shared" si="2"/>
        <v>8.9381000000000004</v>
      </c>
      <c r="W960" s="22">
        <v>1</v>
      </c>
      <c r="X960" s="24">
        <v>8.9381000000000004</v>
      </c>
      <c r="Y960" s="15">
        <v>24</v>
      </c>
      <c r="Z960" s="76" t="s">
        <v>1746</v>
      </c>
      <c r="AA960" s="25" t="s">
        <v>1612</v>
      </c>
      <c r="AB960" s="140"/>
    </row>
    <row r="961" spans="1:28" s="129" customFormat="1" x14ac:dyDescent="0.25">
      <c r="A961" s="29">
        <v>960</v>
      </c>
      <c r="B961" s="1" t="s">
        <v>1451</v>
      </c>
      <c r="C961" s="1" t="s">
        <v>562</v>
      </c>
      <c r="D961" s="10">
        <v>45170</v>
      </c>
      <c r="E961" s="7">
        <v>0.33333333333333331</v>
      </c>
      <c r="F961" s="7">
        <v>0.33333333333333331</v>
      </c>
      <c r="G961" s="22">
        <v>1200</v>
      </c>
      <c r="H961" s="22" t="s">
        <v>385</v>
      </c>
      <c r="I961" s="23">
        <v>11.91</v>
      </c>
      <c r="J961" s="23">
        <v>14.36</v>
      </c>
      <c r="K961" s="23">
        <v>14.36</v>
      </c>
      <c r="L961" s="23">
        <v>7.5</v>
      </c>
      <c r="M961" s="23">
        <v>8.5</v>
      </c>
      <c r="N961" s="23">
        <v>7.8</v>
      </c>
      <c r="O961" s="76">
        <v>103.5574</v>
      </c>
      <c r="P961" s="76">
        <v>106.6383</v>
      </c>
      <c r="Q961" s="76">
        <v>3.0809000000000002</v>
      </c>
      <c r="R961" s="15">
        <v>0</v>
      </c>
      <c r="S961" s="15">
        <v>8.6751000000000005</v>
      </c>
      <c r="T961" s="24">
        <v>95</v>
      </c>
      <c r="U961" s="41">
        <v>1</v>
      </c>
      <c r="V961" s="24">
        <f t="shared" si="2"/>
        <v>8.6751000000000005</v>
      </c>
      <c r="W961" s="22">
        <v>1</v>
      </c>
      <c r="X961" s="24">
        <v>8.6751000000000005</v>
      </c>
      <c r="Y961" s="15">
        <v>24</v>
      </c>
      <c r="Z961" s="76" t="s">
        <v>1746</v>
      </c>
      <c r="AA961" s="25" t="s">
        <v>1623</v>
      </c>
      <c r="AB961" s="140"/>
    </row>
    <row r="962" spans="1:28" s="129" customFormat="1" x14ac:dyDescent="0.25">
      <c r="A962" s="29">
        <v>961</v>
      </c>
      <c r="B962" s="1" t="s">
        <v>1451</v>
      </c>
      <c r="C962" s="1" t="s">
        <v>562</v>
      </c>
      <c r="D962" s="10">
        <v>45171</v>
      </c>
      <c r="E962" s="7">
        <v>0.33333333333333331</v>
      </c>
      <c r="F962" s="7">
        <v>0.33333333333333331</v>
      </c>
      <c r="G962" s="22">
        <v>1200</v>
      </c>
      <c r="H962" s="22" t="s">
        <v>385</v>
      </c>
      <c r="I962" s="23">
        <v>14.36</v>
      </c>
      <c r="J962" s="23">
        <v>15.71</v>
      </c>
      <c r="K962" s="23">
        <v>15.71</v>
      </c>
      <c r="L962" s="23">
        <v>7.8</v>
      </c>
      <c r="M962" s="23">
        <v>8.1999999999999993</v>
      </c>
      <c r="N962" s="23">
        <v>7.4</v>
      </c>
      <c r="O962" s="76">
        <v>106.6383</v>
      </c>
      <c r="P962" s="76">
        <v>109.6189</v>
      </c>
      <c r="Q962" s="76">
        <v>2.9805999999999999</v>
      </c>
      <c r="R962" s="15">
        <v>0</v>
      </c>
      <c r="S962" s="15">
        <v>8.7281999999999993</v>
      </c>
      <c r="T962" s="24">
        <v>93</v>
      </c>
      <c r="U962" s="41">
        <v>1</v>
      </c>
      <c r="V962" s="24">
        <f t="shared" si="2"/>
        <v>8.7281999999999993</v>
      </c>
      <c r="W962" s="22">
        <v>1</v>
      </c>
      <c r="X962" s="24">
        <v>8.7281999999999993</v>
      </c>
      <c r="Y962" s="15">
        <v>24</v>
      </c>
      <c r="Z962" s="76" t="s">
        <v>1746</v>
      </c>
      <c r="AA962" s="25" t="s">
        <v>1629</v>
      </c>
      <c r="AB962" s="140"/>
    </row>
    <row r="963" spans="1:28" s="129" customFormat="1" x14ac:dyDescent="0.25">
      <c r="A963" s="29">
        <v>962</v>
      </c>
      <c r="B963" s="1" t="s">
        <v>1635</v>
      </c>
      <c r="C963" s="1" t="s">
        <v>562</v>
      </c>
      <c r="D963" s="10">
        <v>45172</v>
      </c>
      <c r="E963" s="7">
        <v>0.33333333333333331</v>
      </c>
      <c r="F963" s="7">
        <v>0.33333333333333331</v>
      </c>
      <c r="G963" s="22">
        <v>1200</v>
      </c>
      <c r="H963" s="22" t="s">
        <v>385</v>
      </c>
      <c r="I963" s="23">
        <v>15.71</v>
      </c>
      <c r="J963" s="23">
        <v>17.29</v>
      </c>
      <c r="K963" s="23">
        <v>17.29</v>
      </c>
      <c r="L963" s="23">
        <v>7.4</v>
      </c>
      <c r="M963" s="23">
        <v>8.3000000000000007</v>
      </c>
      <c r="N963" s="23">
        <v>7.5</v>
      </c>
      <c r="O963" s="76">
        <v>109.6189</v>
      </c>
      <c r="P963" s="76">
        <v>112.5712</v>
      </c>
      <c r="Q963" s="76">
        <v>2.9523000000000001</v>
      </c>
      <c r="R963" s="15">
        <v>0</v>
      </c>
      <c r="S963" s="15">
        <v>8.4892000000000003</v>
      </c>
      <c r="T963" s="24">
        <v>90</v>
      </c>
      <c r="U963" s="41">
        <v>1</v>
      </c>
      <c r="V963" s="24">
        <f t="shared" si="2"/>
        <v>8.4892000000000003</v>
      </c>
      <c r="W963" s="22">
        <v>1</v>
      </c>
      <c r="X963" s="24">
        <v>8.4892000000000003</v>
      </c>
      <c r="Y963" s="15">
        <v>24</v>
      </c>
      <c r="Z963" s="76" t="s">
        <v>1746</v>
      </c>
      <c r="AA963" s="25" t="s">
        <v>1636</v>
      </c>
      <c r="AB963" s="140"/>
    </row>
    <row r="964" spans="1:28" s="129" customFormat="1" x14ac:dyDescent="0.25">
      <c r="A964" s="29">
        <v>963</v>
      </c>
      <c r="B964" s="1" t="s">
        <v>1451</v>
      </c>
      <c r="C964" s="1" t="s">
        <v>562</v>
      </c>
      <c r="D964" s="10">
        <v>45173</v>
      </c>
      <c r="E964" s="7">
        <v>0.33333333333333331</v>
      </c>
      <c r="F964" s="7" t="s">
        <v>1643</v>
      </c>
      <c r="G964" s="22">
        <v>1200</v>
      </c>
      <c r="H964" s="22" t="s">
        <v>385</v>
      </c>
      <c r="I964" s="23">
        <v>17.29</v>
      </c>
      <c r="J964" s="23">
        <v>17.510000000000002</v>
      </c>
      <c r="K964" s="23">
        <v>17.510000000000002</v>
      </c>
      <c r="L964" s="23">
        <v>7.5</v>
      </c>
      <c r="M964" s="23">
        <v>8.1</v>
      </c>
      <c r="N964" s="23">
        <v>8.1</v>
      </c>
      <c r="O964" s="76">
        <v>112.5712</v>
      </c>
      <c r="P964" s="76">
        <v>112.8998</v>
      </c>
      <c r="Q964" s="76">
        <v>0.3286</v>
      </c>
      <c r="R964" s="15" t="s">
        <v>1746</v>
      </c>
      <c r="S964" s="15" t="s">
        <v>1746</v>
      </c>
      <c r="T964" s="24">
        <v>10</v>
      </c>
      <c r="U964" s="41" t="s">
        <v>1746</v>
      </c>
      <c r="V964" s="24" t="s">
        <v>1746</v>
      </c>
      <c r="W964" s="22" t="s">
        <v>1746</v>
      </c>
      <c r="X964" s="24" t="s">
        <v>1746</v>
      </c>
      <c r="Y964" s="15">
        <v>2.5</v>
      </c>
      <c r="Z964" s="76" t="s">
        <v>1746</v>
      </c>
      <c r="AA964" s="25" t="s">
        <v>1644</v>
      </c>
      <c r="AB964" s="140"/>
    </row>
    <row r="965" spans="1:28" s="129" customFormat="1" x14ac:dyDescent="0.25">
      <c r="A965" s="29">
        <v>964</v>
      </c>
      <c r="B965" s="1" t="s">
        <v>1451</v>
      </c>
      <c r="C965" s="1" t="s">
        <v>562</v>
      </c>
      <c r="D965" s="10">
        <v>45173</v>
      </c>
      <c r="E965" s="7">
        <v>0.67361111111111116</v>
      </c>
      <c r="F965" s="7">
        <v>0.33333333333333331</v>
      </c>
      <c r="G965" s="22">
        <v>1200</v>
      </c>
      <c r="H965" s="22" t="s">
        <v>385</v>
      </c>
      <c r="I965" s="23">
        <v>8.74</v>
      </c>
      <c r="J965" s="23">
        <v>10.98</v>
      </c>
      <c r="K965" s="23">
        <v>10.98</v>
      </c>
      <c r="L965" s="23">
        <v>4.4000000000000004</v>
      </c>
      <c r="M965" s="23">
        <v>9.1999999999999993</v>
      </c>
      <c r="N965" s="23">
        <v>7.9</v>
      </c>
      <c r="O965" s="76">
        <v>113.6186</v>
      </c>
      <c r="P965" s="76">
        <v>115.4577</v>
      </c>
      <c r="Q965" s="76">
        <v>1.8391</v>
      </c>
      <c r="R965" s="15">
        <v>0</v>
      </c>
      <c r="S965" s="15">
        <v>8.9181000000000008</v>
      </c>
      <c r="T965" s="24">
        <v>98</v>
      </c>
      <c r="U965" s="41">
        <v>1</v>
      </c>
      <c r="V965" s="24">
        <v>8.9181000000000008</v>
      </c>
      <c r="W965" s="22">
        <v>1</v>
      </c>
      <c r="X965" s="24">
        <v>8.9181000000000008</v>
      </c>
      <c r="Y965" s="15">
        <f>15+50/60</f>
        <v>15.833333333333334</v>
      </c>
      <c r="Z965" s="76" t="s">
        <v>1746</v>
      </c>
      <c r="AA965" s="25" t="s">
        <v>1651</v>
      </c>
      <c r="AB965" s="140"/>
    </row>
    <row r="966" spans="1:28" s="129" customFormat="1" x14ac:dyDescent="0.25">
      <c r="A966" s="29">
        <v>965</v>
      </c>
      <c r="B966" s="1" t="s">
        <v>1645</v>
      </c>
      <c r="C966" s="1" t="s">
        <v>1646</v>
      </c>
      <c r="D966" s="10">
        <v>45173</v>
      </c>
      <c r="E966" s="7" t="s">
        <v>1643</v>
      </c>
      <c r="F966" s="7">
        <v>0.61458333333333337</v>
      </c>
      <c r="G966" s="22">
        <v>1200</v>
      </c>
      <c r="H966" s="22" t="s">
        <v>385</v>
      </c>
      <c r="I966" s="23">
        <v>7.49</v>
      </c>
      <c r="J966" s="23">
        <v>7.49</v>
      </c>
      <c r="K966" s="23">
        <v>7.3</v>
      </c>
      <c r="L966" s="23">
        <v>2</v>
      </c>
      <c r="M966" s="23">
        <v>4.5999999999999996</v>
      </c>
      <c r="N966" s="23">
        <v>4.5999999999999996</v>
      </c>
      <c r="O966" s="76">
        <v>112.8998</v>
      </c>
      <c r="P966" s="76">
        <v>113.4421</v>
      </c>
      <c r="Q966" s="76">
        <v>0.5423</v>
      </c>
      <c r="R966" s="15" t="s">
        <v>1746</v>
      </c>
      <c r="S966" s="15" t="s">
        <v>1746</v>
      </c>
      <c r="T966" s="24">
        <v>13</v>
      </c>
      <c r="U966" s="41" t="s">
        <v>1746</v>
      </c>
      <c r="V966" s="24" t="s">
        <v>1746</v>
      </c>
      <c r="W966" s="22" t="s">
        <v>1746</v>
      </c>
      <c r="X966" s="24" t="s">
        <v>1746</v>
      </c>
      <c r="Y966" s="15">
        <f>4+15/60</f>
        <v>4.25</v>
      </c>
      <c r="Z966" s="76" t="s">
        <v>1746</v>
      </c>
      <c r="AA966" s="25" t="s">
        <v>1647</v>
      </c>
      <c r="AB966" s="140"/>
    </row>
    <row r="967" spans="1:28" s="129" customFormat="1" x14ac:dyDescent="0.25">
      <c r="A967" s="29">
        <v>966</v>
      </c>
      <c r="B967" s="1" t="s">
        <v>1645</v>
      </c>
      <c r="C967" s="1" t="s">
        <v>1648</v>
      </c>
      <c r="D967" s="10">
        <v>45173</v>
      </c>
      <c r="E967" s="7">
        <v>0.61458333333333337</v>
      </c>
      <c r="F967" s="7">
        <v>0.67361111111111116</v>
      </c>
      <c r="G967" s="22">
        <v>1200</v>
      </c>
      <c r="H967" s="22" t="s">
        <v>385</v>
      </c>
      <c r="I967" s="23">
        <v>5.91</v>
      </c>
      <c r="J967" s="23">
        <v>6.22</v>
      </c>
      <c r="K967" s="23">
        <v>6.22</v>
      </c>
      <c r="L967" s="23">
        <v>3</v>
      </c>
      <c r="M967" s="23">
        <v>3.9</v>
      </c>
      <c r="N967" s="23">
        <v>3.9</v>
      </c>
      <c r="O967" s="76">
        <v>113.4421</v>
      </c>
      <c r="P967" s="76">
        <v>113.6186</v>
      </c>
      <c r="Q967" s="76">
        <v>0.17649999999999999</v>
      </c>
      <c r="R967" s="15">
        <v>0</v>
      </c>
      <c r="S967" s="15">
        <v>3.4701</v>
      </c>
      <c r="T967" s="24">
        <v>1</v>
      </c>
      <c r="U967" s="41">
        <v>1</v>
      </c>
      <c r="V967" s="24">
        <f t="shared" si="2"/>
        <v>3.4701</v>
      </c>
      <c r="W967" s="22">
        <v>1</v>
      </c>
      <c r="X967" s="24">
        <v>3.4701</v>
      </c>
      <c r="Y967" s="15">
        <f>1+25/60</f>
        <v>1.4166666666666667</v>
      </c>
      <c r="Z967" s="76" t="s">
        <v>1746</v>
      </c>
      <c r="AA967" s="25" t="s">
        <v>1649</v>
      </c>
      <c r="AB967" s="140"/>
    </row>
    <row r="968" spans="1:28" s="129" customFormat="1" x14ac:dyDescent="0.25">
      <c r="A968" s="29">
        <v>967</v>
      </c>
      <c r="B968" s="1" t="s">
        <v>1451</v>
      </c>
      <c r="C968" s="1" t="s">
        <v>1655</v>
      </c>
      <c r="D968" s="10">
        <v>45174</v>
      </c>
      <c r="E968" s="7">
        <v>0.33333333333333331</v>
      </c>
      <c r="F968" s="7">
        <v>0.33333333333333331</v>
      </c>
      <c r="G968" s="22">
        <v>1200</v>
      </c>
      <c r="H968" s="22" t="s">
        <v>385</v>
      </c>
      <c r="I968" s="23">
        <v>10.98</v>
      </c>
      <c r="J968" s="23">
        <v>13.59</v>
      </c>
      <c r="K968" s="23">
        <v>13.59</v>
      </c>
      <c r="L968" s="23">
        <v>7.9</v>
      </c>
      <c r="M968" s="23">
        <v>8.4</v>
      </c>
      <c r="N968" s="23">
        <v>6.6</v>
      </c>
      <c r="O968" s="76">
        <v>115.4577</v>
      </c>
      <c r="P968" s="76">
        <v>118.2753</v>
      </c>
      <c r="Q968" s="76">
        <v>2.8176000000000001</v>
      </c>
      <c r="R968" s="15">
        <v>0</v>
      </c>
      <c r="S968" s="15">
        <v>8.3478999999999992</v>
      </c>
      <c r="T968" s="24">
        <v>91</v>
      </c>
      <c r="U968" s="41">
        <v>1</v>
      </c>
      <c r="V968" s="24">
        <f t="shared" si="2"/>
        <v>8.3478999999999992</v>
      </c>
      <c r="W968" s="22">
        <v>1</v>
      </c>
      <c r="X968" s="24">
        <v>8.3478999999999992</v>
      </c>
      <c r="Y968" s="15">
        <v>24</v>
      </c>
      <c r="Z968" s="76" t="s">
        <v>1746</v>
      </c>
      <c r="AA968" s="25" t="s">
        <v>1656</v>
      </c>
      <c r="AB968" s="140"/>
    </row>
    <row r="969" spans="1:28" s="129" customFormat="1" x14ac:dyDescent="0.25">
      <c r="A969" s="29">
        <v>968</v>
      </c>
      <c r="B969" s="1" t="s">
        <v>1451</v>
      </c>
      <c r="C969" s="1" t="s">
        <v>1085</v>
      </c>
      <c r="D969" s="10">
        <v>45174</v>
      </c>
      <c r="E969" s="7">
        <v>0.375</v>
      </c>
      <c r="F969" s="7">
        <v>0.33333333333333331</v>
      </c>
      <c r="G969" s="22">
        <v>1200</v>
      </c>
      <c r="H969" s="22" t="s">
        <v>385</v>
      </c>
      <c r="I969" s="23">
        <v>5.89</v>
      </c>
      <c r="J969" s="23">
        <v>6.08</v>
      </c>
      <c r="K969" s="23">
        <v>5.84</v>
      </c>
      <c r="L969" s="23">
        <v>3</v>
      </c>
      <c r="M969" s="23">
        <v>4.4000000000000004</v>
      </c>
      <c r="N969" s="23">
        <v>3</v>
      </c>
      <c r="O969" s="76" t="s">
        <v>5131</v>
      </c>
      <c r="P969" s="76" t="s">
        <v>5131</v>
      </c>
      <c r="Q969" s="76" t="s">
        <v>1657</v>
      </c>
      <c r="R969" s="15">
        <v>0</v>
      </c>
      <c r="S969" s="15">
        <v>3.7088000000000001</v>
      </c>
      <c r="T969" s="24">
        <v>23</v>
      </c>
      <c r="U969" s="41">
        <v>1</v>
      </c>
      <c r="V969" s="24">
        <f t="shared" si="2"/>
        <v>3.7088000000000001</v>
      </c>
      <c r="W969" s="22">
        <v>1</v>
      </c>
      <c r="X969" s="24">
        <v>3.7088000000000001</v>
      </c>
      <c r="Y969" s="15">
        <v>23</v>
      </c>
      <c r="Z969" s="15" t="s">
        <v>5132</v>
      </c>
      <c r="AA969" s="25" t="s">
        <v>1658</v>
      </c>
      <c r="AB969" s="140"/>
    </row>
    <row r="970" spans="1:28" s="129" customFormat="1" x14ac:dyDescent="0.25">
      <c r="A970" s="29">
        <v>969</v>
      </c>
      <c r="B970" s="1" t="s">
        <v>1451</v>
      </c>
      <c r="C970" s="1" t="s">
        <v>562</v>
      </c>
      <c r="D970" s="10">
        <v>45175</v>
      </c>
      <c r="E970" s="7">
        <v>0.375</v>
      </c>
      <c r="F970" s="7">
        <v>0.33333333333333331</v>
      </c>
      <c r="G970" s="22">
        <v>1200</v>
      </c>
      <c r="H970" s="22" t="s">
        <v>385</v>
      </c>
      <c r="I970" s="23">
        <v>13.59</v>
      </c>
      <c r="J970" s="23">
        <v>17.510000000000002</v>
      </c>
      <c r="K970" s="23">
        <v>17.510000000000002</v>
      </c>
      <c r="L970" s="23">
        <v>6.6</v>
      </c>
      <c r="M970" s="23">
        <v>7.9</v>
      </c>
      <c r="N970" s="23">
        <v>6.3</v>
      </c>
      <c r="O970" s="76">
        <v>118.2753</v>
      </c>
      <c r="P970" s="76">
        <v>121.0707</v>
      </c>
      <c r="Q970" s="76">
        <v>2.7953999999999999</v>
      </c>
      <c r="R970" s="15">
        <v>0</v>
      </c>
      <c r="S970" s="15">
        <v>7.6828000000000003</v>
      </c>
      <c r="T970" s="24">
        <v>84</v>
      </c>
      <c r="U970" s="41">
        <v>1</v>
      </c>
      <c r="V970" s="24">
        <f t="shared" si="2"/>
        <v>7.6828000000000003</v>
      </c>
      <c r="W970" s="22">
        <v>1</v>
      </c>
      <c r="X970" s="24">
        <v>7.6828000000000003</v>
      </c>
      <c r="Y970" s="15">
        <v>23.5</v>
      </c>
      <c r="Z970" s="76" t="s">
        <v>1746</v>
      </c>
      <c r="AA970" s="25" t="s">
        <v>1669</v>
      </c>
      <c r="AB970" s="140"/>
    </row>
    <row r="971" spans="1:28" s="129" customFormat="1" x14ac:dyDescent="0.25">
      <c r="A971" s="29">
        <v>970</v>
      </c>
      <c r="B971" s="1" t="s">
        <v>1451</v>
      </c>
      <c r="C971" s="1" t="s">
        <v>1085</v>
      </c>
      <c r="D971" s="10">
        <v>45175</v>
      </c>
      <c r="E971" s="7">
        <v>0.375</v>
      </c>
      <c r="F971" s="7">
        <v>0.33333333333333331</v>
      </c>
      <c r="G971" s="22">
        <v>1200</v>
      </c>
      <c r="H971" s="22" t="s">
        <v>385</v>
      </c>
      <c r="I971" s="23">
        <v>5.84</v>
      </c>
      <c r="J971" s="23">
        <v>5.84</v>
      </c>
      <c r="K971" s="23">
        <v>5.84</v>
      </c>
      <c r="L971" s="23">
        <v>3</v>
      </c>
      <c r="M971" s="23">
        <v>3.2</v>
      </c>
      <c r="N971" s="23">
        <v>3</v>
      </c>
      <c r="O971" s="76" t="s">
        <v>5131</v>
      </c>
      <c r="P971" s="76" t="s">
        <v>5131</v>
      </c>
      <c r="Q971" s="76" t="s">
        <v>1667</v>
      </c>
      <c r="R971" s="15">
        <v>0</v>
      </c>
      <c r="S971" s="15">
        <v>3.3917999999999999</v>
      </c>
      <c r="T971" s="24">
        <v>25</v>
      </c>
      <c r="U971" s="41">
        <v>1</v>
      </c>
      <c r="V971" s="24">
        <f t="shared" si="2"/>
        <v>3.3917999999999999</v>
      </c>
      <c r="W971" s="22">
        <v>1</v>
      </c>
      <c r="X971" s="24">
        <v>3.3917999999999999</v>
      </c>
      <c r="Y971" s="15">
        <v>23.5</v>
      </c>
      <c r="Z971" s="15" t="s">
        <v>5132</v>
      </c>
      <c r="AA971" s="25" t="s">
        <v>1668</v>
      </c>
      <c r="AB971" s="140"/>
    </row>
    <row r="972" spans="1:28" s="129" customFormat="1" x14ac:dyDescent="0.25">
      <c r="A972" s="29">
        <v>971</v>
      </c>
      <c r="B972" s="1" t="s">
        <v>1451</v>
      </c>
      <c r="C972" s="1" t="s">
        <v>562</v>
      </c>
      <c r="D972" s="10">
        <v>45176</v>
      </c>
      <c r="E972" s="7">
        <v>0.33333333333333331</v>
      </c>
      <c r="F972" s="7">
        <v>0.33333333333333331</v>
      </c>
      <c r="G972" s="22">
        <v>1200</v>
      </c>
      <c r="H972" s="22" t="s">
        <v>385</v>
      </c>
      <c r="I972" s="23">
        <v>17.510000000000002</v>
      </c>
      <c r="J972" s="23">
        <v>20.71</v>
      </c>
      <c r="K972" s="23">
        <v>20.27</v>
      </c>
      <c r="L972" s="23">
        <v>6.3</v>
      </c>
      <c r="M972" s="23">
        <v>7</v>
      </c>
      <c r="N972" s="23">
        <v>5.7</v>
      </c>
      <c r="O972" s="76">
        <v>121.0707</v>
      </c>
      <c r="P972" s="76">
        <v>123.8454</v>
      </c>
      <c r="Q972" s="76">
        <v>2.7747000000000002</v>
      </c>
      <c r="R972" s="15">
        <v>0</v>
      </c>
      <c r="S972" s="15">
        <v>6.5198</v>
      </c>
      <c r="T972" s="24">
        <v>98</v>
      </c>
      <c r="U972" s="41">
        <v>1</v>
      </c>
      <c r="V972" s="24">
        <f t="shared" si="2"/>
        <v>6.5198</v>
      </c>
      <c r="W972" s="22">
        <v>1</v>
      </c>
      <c r="X972" s="24">
        <v>6.5198</v>
      </c>
      <c r="Y972" s="15">
        <v>24</v>
      </c>
      <c r="Z972" s="76" t="s">
        <v>1746</v>
      </c>
      <c r="AA972" s="25" t="s">
        <v>1676</v>
      </c>
      <c r="AB972" s="140"/>
    </row>
    <row r="973" spans="1:28" s="129" customFormat="1" x14ac:dyDescent="0.25">
      <c r="A973" s="29">
        <v>972</v>
      </c>
      <c r="B973" s="1" t="s">
        <v>1451</v>
      </c>
      <c r="C973" s="1" t="s">
        <v>1085</v>
      </c>
      <c r="D973" s="10">
        <v>45176</v>
      </c>
      <c r="E973" s="7">
        <v>0.33333333333333331</v>
      </c>
      <c r="F973" s="7">
        <v>0.33333333333333331</v>
      </c>
      <c r="G973" s="22">
        <v>1200</v>
      </c>
      <c r="H973" s="22" t="s">
        <v>385</v>
      </c>
      <c r="I973" s="23">
        <v>5.84</v>
      </c>
      <c r="J973" s="23">
        <v>5.84</v>
      </c>
      <c r="K973" s="23">
        <v>5.84</v>
      </c>
      <c r="L973" s="23">
        <v>3</v>
      </c>
      <c r="M973" s="23">
        <v>3.1</v>
      </c>
      <c r="N973" s="23">
        <v>2.6</v>
      </c>
      <c r="O973" s="76" t="s">
        <v>5131</v>
      </c>
      <c r="P973" s="76" t="s">
        <v>5131</v>
      </c>
      <c r="Q973" s="76" t="s">
        <v>1674</v>
      </c>
      <c r="R973" s="15">
        <v>0</v>
      </c>
      <c r="S973" s="15">
        <v>2.7985000000000002</v>
      </c>
      <c r="T973" s="24">
        <v>12</v>
      </c>
      <c r="U973" s="41">
        <v>1</v>
      </c>
      <c r="V973" s="24">
        <f t="shared" si="2"/>
        <v>2.7985000000000002</v>
      </c>
      <c r="W973" s="22">
        <v>1</v>
      </c>
      <c r="X973" s="24">
        <v>2.7985000000000002</v>
      </c>
      <c r="Y973" s="15">
        <v>9</v>
      </c>
      <c r="Z973" s="15" t="s">
        <v>5132</v>
      </c>
      <c r="AA973" s="25" t="s">
        <v>1675</v>
      </c>
      <c r="AB973" s="140"/>
    </row>
    <row r="974" spans="1:28" s="129" customFormat="1" x14ac:dyDescent="0.25">
      <c r="A974" s="29">
        <v>973</v>
      </c>
      <c r="B974" s="1" t="s">
        <v>1451</v>
      </c>
      <c r="C974" s="1" t="s">
        <v>562</v>
      </c>
      <c r="D974" s="10">
        <v>45177</v>
      </c>
      <c r="E974" s="7">
        <v>0.33333333333333331</v>
      </c>
      <c r="F974" s="7">
        <v>0.33333333333333331</v>
      </c>
      <c r="G974" s="22">
        <v>1200</v>
      </c>
      <c r="H974" s="22" t="s">
        <v>385</v>
      </c>
      <c r="I974" s="23">
        <v>20.27</v>
      </c>
      <c r="J974" s="23">
        <v>20.27</v>
      </c>
      <c r="K974" s="23">
        <v>15.71</v>
      </c>
      <c r="L974" s="23">
        <v>5.7</v>
      </c>
      <c r="M974" s="23">
        <v>6.5</v>
      </c>
      <c r="N974" s="23">
        <v>5.8</v>
      </c>
      <c r="O974" s="76">
        <v>123.8454</v>
      </c>
      <c r="P974" s="76">
        <v>126.7244</v>
      </c>
      <c r="Q974" s="76">
        <v>2.879</v>
      </c>
      <c r="R974" s="15">
        <v>0</v>
      </c>
      <c r="S974" s="15">
        <v>6.7572999999999999</v>
      </c>
      <c r="T974" s="24">
        <v>107</v>
      </c>
      <c r="U974" s="41">
        <v>1</v>
      </c>
      <c r="V974" s="24">
        <f t="shared" si="2"/>
        <v>6.7572999999999999</v>
      </c>
      <c r="W974" s="22">
        <v>1</v>
      </c>
      <c r="X974" s="24">
        <v>6.7572999999999999</v>
      </c>
      <c r="Y974" s="15">
        <v>24</v>
      </c>
      <c r="Z974" s="76" t="s">
        <v>1746</v>
      </c>
      <c r="AA974" s="25" t="s">
        <v>1682</v>
      </c>
      <c r="AB974" s="140"/>
    </row>
    <row r="975" spans="1:28" s="129" customFormat="1" x14ac:dyDescent="0.25">
      <c r="A975" s="29">
        <v>974</v>
      </c>
      <c r="B975" s="1" t="s">
        <v>1451</v>
      </c>
      <c r="C975" s="1" t="s">
        <v>1085</v>
      </c>
      <c r="D975" s="10">
        <v>45177</v>
      </c>
      <c r="E975" s="7">
        <v>0.33333333333333331</v>
      </c>
      <c r="F975" s="7">
        <v>0.33333333333333331</v>
      </c>
      <c r="G975" s="22">
        <v>1200</v>
      </c>
      <c r="H975" s="22" t="s">
        <v>385</v>
      </c>
      <c r="I975" s="23">
        <v>5.84</v>
      </c>
      <c r="J975" s="23">
        <v>5.84</v>
      </c>
      <c r="K975" s="23">
        <v>5.84</v>
      </c>
      <c r="L975" s="23">
        <v>2.6</v>
      </c>
      <c r="M975" s="23">
        <v>3</v>
      </c>
      <c r="N975" s="23">
        <v>2.7</v>
      </c>
      <c r="O975" s="76" t="s">
        <v>5131</v>
      </c>
      <c r="P975" s="76" t="s">
        <v>5131</v>
      </c>
      <c r="Q975" s="76" t="s">
        <v>664</v>
      </c>
      <c r="R975" s="15">
        <v>0</v>
      </c>
      <c r="S975" s="15">
        <v>3.2138</v>
      </c>
      <c r="T975" s="24">
        <v>41</v>
      </c>
      <c r="U975" s="41">
        <v>1</v>
      </c>
      <c r="V975" s="24">
        <f t="shared" si="2"/>
        <v>3.2138</v>
      </c>
      <c r="W975" s="22">
        <v>1</v>
      </c>
      <c r="X975" s="24">
        <v>3.2138</v>
      </c>
      <c r="Y975" s="15">
        <v>24</v>
      </c>
      <c r="Z975" s="15" t="s">
        <v>5132</v>
      </c>
      <c r="AA975" s="25" t="s">
        <v>1683</v>
      </c>
      <c r="AB975" s="140"/>
    </row>
    <row r="976" spans="1:28" s="129" customFormat="1" x14ac:dyDescent="0.25">
      <c r="A976" s="29">
        <v>975</v>
      </c>
      <c r="B976" s="1" t="s">
        <v>1451</v>
      </c>
      <c r="C976" s="1" t="s">
        <v>562</v>
      </c>
      <c r="D976" s="10">
        <v>45178</v>
      </c>
      <c r="E976" s="7">
        <v>0.33333333333333331</v>
      </c>
      <c r="F976" s="7">
        <v>0.33333333333333331</v>
      </c>
      <c r="G976" s="22">
        <v>1200</v>
      </c>
      <c r="H976" s="22" t="s">
        <v>385</v>
      </c>
      <c r="I976" s="23">
        <v>15.71</v>
      </c>
      <c r="J976" s="23">
        <v>18.02</v>
      </c>
      <c r="K976" s="23">
        <v>18.02</v>
      </c>
      <c r="L976" s="23">
        <v>5.8</v>
      </c>
      <c r="M976" s="23">
        <v>6.2</v>
      </c>
      <c r="N976" s="23">
        <v>5.0999999999999996</v>
      </c>
      <c r="O976" s="76">
        <v>126.7244</v>
      </c>
      <c r="P976" s="76">
        <v>129.4325</v>
      </c>
      <c r="Q976" s="76">
        <v>2.7081</v>
      </c>
      <c r="R976" s="15">
        <v>0</v>
      </c>
      <c r="S976" s="15">
        <v>5.9775</v>
      </c>
      <c r="T976" s="24">
        <v>93</v>
      </c>
      <c r="U976" s="41">
        <v>1</v>
      </c>
      <c r="V976" s="24">
        <f t="shared" si="2"/>
        <v>5.9775</v>
      </c>
      <c r="W976" s="22">
        <v>1</v>
      </c>
      <c r="X976" s="24">
        <v>5.9775</v>
      </c>
      <c r="Y976" s="15">
        <v>24</v>
      </c>
      <c r="Z976" s="76" t="s">
        <v>1746</v>
      </c>
      <c r="AA976" s="25" t="s">
        <v>1689</v>
      </c>
      <c r="AB976" s="140"/>
    </row>
    <row r="977" spans="1:28" s="129" customFormat="1" x14ac:dyDescent="0.25">
      <c r="A977" s="29">
        <v>976</v>
      </c>
      <c r="B977" s="1" t="s">
        <v>1451</v>
      </c>
      <c r="C977" s="1" t="s">
        <v>1085</v>
      </c>
      <c r="D977" s="10">
        <v>45178</v>
      </c>
      <c r="E977" s="7">
        <v>0.33333333333333331</v>
      </c>
      <c r="F977" s="7">
        <v>0.33333333333333331</v>
      </c>
      <c r="G977" s="22">
        <v>1200</v>
      </c>
      <c r="H977" s="22" t="s">
        <v>385</v>
      </c>
      <c r="I977" s="23">
        <v>5.84</v>
      </c>
      <c r="J977" s="23">
        <v>5.88</v>
      </c>
      <c r="K977" s="23">
        <v>5.88</v>
      </c>
      <c r="L977" s="23">
        <v>2.7</v>
      </c>
      <c r="M977" s="23">
        <v>3</v>
      </c>
      <c r="N977" s="23">
        <v>2.8</v>
      </c>
      <c r="O977" s="76" t="s">
        <v>5131</v>
      </c>
      <c r="P977" s="76" t="s">
        <v>5131</v>
      </c>
      <c r="Q977" s="76" t="s">
        <v>1687</v>
      </c>
      <c r="R977" s="15">
        <v>0</v>
      </c>
      <c r="S977" s="15">
        <v>3.3159999999999998</v>
      </c>
      <c r="T977" s="24">
        <v>40</v>
      </c>
      <c r="U977" s="41">
        <v>1</v>
      </c>
      <c r="V977" s="24">
        <f t="shared" si="2"/>
        <v>3.3159999999999998</v>
      </c>
      <c r="W977" s="22">
        <v>1</v>
      </c>
      <c r="X977" s="24">
        <v>3.3159999999999998</v>
      </c>
      <c r="Y977" s="15">
        <v>24</v>
      </c>
      <c r="Z977" s="15" t="s">
        <v>5132</v>
      </c>
      <c r="AA977" s="25" t="s">
        <v>1688</v>
      </c>
      <c r="AB977" s="140"/>
    </row>
    <row r="978" spans="1:28" s="129" customFormat="1" x14ac:dyDescent="0.25">
      <c r="A978" s="29">
        <v>977</v>
      </c>
      <c r="B978" s="1" t="s">
        <v>1451</v>
      </c>
      <c r="C978" s="1" t="s">
        <v>562</v>
      </c>
      <c r="D978" s="10">
        <v>45179</v>
      </c>
      <c r="E978" s="7">
        <v>0.33333333333333331</v>
      </c>
      <c r="F978" s="7">
        <v>0.33333333333333331</v>
      </c>
      <c r="G978" s="22">
        <v>1200</v>
      </c>
      <c r="H978" s="22" t="s">
        <v>385</v>
      </c>
      <c r="I978" s="23">
        <v>18.02</v>
      </c>
      <c r="J978" s="23">
        <v>18.399999999999999</v>
      </c>
      <c r="K978" s="23">
        <v>18.25</v>
      </c>
      <c r="L978" s="23">
        <v>5.0999999999999996</v>
      </c>
      <c r="M978" s="23">
        <v>5.4</v>
      </c>
      <c r="N978" s="23">
        <v>5.2</v>
      </c>
      <c r="O978" s="76">
        <v>129.4325</v>
      </c>
      <c r="P978" s="76">
        <v>132.2679</v>
      </c>
      <c r="Q978" s="76">
        <v>2.8353999999999999</v>
      </c>
      <c r="R978" s="15">
        <v>0</v>
      </c>
      <c r="S978" s="15">
        <v>5.5</v>
      </c>
      <c r="T978" s="24">
        <v>89</v>
      </c>
      <c r="U978" s="41">
        <v>2</v>
      </c>
      <c r="V978" s="24">
        <f t="shared" si="2"/>
        <v>11</v>
      </c>
      <c r="W978" s="22">
        <v>3</v>
      </c>
      <c r="X978" s="24">
        <v>13.845499999999999</v>
      </c>
      <c r="Y978" s="15">
        <v>24</v>
      </c>
      <c r="Z978" s="76" t="s">
        <v>1746</v>
      </c>
      <c r="AA978" s="25" t="s">
        <v>3191</v>
      </c>
      <c r="AB978" s="140"/>
    </row>
    <row r="979" spans="1:28" s="129" customFormat="1" x14ac:dyDescent="0.25">
      <c r="A979" s="29">
        <v>978</v>
      </c>
      <c r="B979" s="1" t="s">
        <v>1451</v>
      </c>
      <c r="C979" s="1" t="s">
        <v>1085</v>
      </c>
      <c r="D979" s="10">
        <v>45179</v>
      </c>
      <c r="E979" s="7">
        <v>0.33333333333333331</v>
      </c>
      <c r="F979" s="7">
        <v>0.33333333333333331</v>
      </c>
      <c r="G979" s="22">
        <v>1200</v>
      </c>
      <c r="H979" s="22" t="s">
        <v>385</v>
      </c>
      <c r="I979" s="23">
        <v>5.88</v>
      </c>
      <c r="J979" s="23">
        <v>5.91</v>
      </c>
      <c r="K979" s="23">
        <v>5.88</v>
      </c>
      <c r="L979" s="23">
        <v>2.7</v>
      </c>
      <c r="M979" s="23">
        <v>3.6</v>
      </c>
      <c r="N979" s="23">
        <v>3.3</v>
      </c>
      <c r="O979" s="76" t="s">
        <v>5131</v>
      </c>
      <c r="P979" s="76" t="s">
        <v>5131</v>
      </c>
      <c r="Q979" s="76" t="s">
        <v>3189</v>
      </c>
      <c r="R979" s="15">
        <v>0</v>
      </c>
      <c r="S979" s="15">
        <v>3.1</v>
      </c>
      <c r="T979" s="24">
        <v>44</v>
      </c>
      <c r="U979" s="41">
        <v>5</v>
      </c>
      <c r="V979" s="24">
        <f t="shared" si="2"/>
        <v>15.5</v>
      </c>
      <c r="W979" s="22">
        <v>20</v>
      </c>
      <c r="X979" s="24">
        <v>77.349999999999994</v>
      </c>
      <c r="Y979" s="15">
        <v>24</v>
      </c>
      <c r="Z979" s="15" t="s">
        <v>5132</v>
      </c>
      <c r="AA979" s="25" t="s">
        <v>3190</v>
      </c>
      <c r="AB979" s="140"/>
    </row>
    <row r="980" spans="1:28" s="129" customFormat="1" x14ac:dyDescent="0.25">
      <c r="A980" s="29">
        <v>979</v>
      </c>
      <c r="B980" s="1" t="s">
        <v>1451</v>
      </c>
      <c r="C980" s="1" t="s">
        <v>566</v>
      </c>
      <c r="D980" s="10">
        <v>45180</v>
      </c>
      <c r="E980" s="7">
        <v>0.5</v>
      </c>
      <c r="F980" s="7">
        <v>0.33333333333333331</v>
      </c>
      <c r="G980" s="22">
        <v>1200</v>
      </c>
      <c r="H980" s="22" t="s">
        <v>385</v>
      </c>
      <c r="I980" s="23">
        <v>6.87</v>
      </c>
      <c r="J980" s="23">
        <v>8.2799999999999994</v>
      </c>
      <c r="K980" s="23">
        <v>7.13</v>
      </c>
      <c r="L980" s="23">
        <v>1.5</v>
      </c>
      <c r="M980" s="23">
        <v>6</v>
      </c>
      <c r="N980" s="23">
        <v>3.5</v>
      </c>
      <c r="O980" s="76">
        <v>132.27019999999999</v>
      </c>
      <c r="P980" s="76">
        <v>134.26329999999999</v>
      </c>
      <c r="Q980" s="76">
        <v>1.9897</v>
      </c>
      <c r="R980" s="15">
        <v>0</v>
      </c>
      <c r="S980" s="15">
        <v>2.8854000000000002</v>
      </c>
      <c r="T980" s="24">
        <v>33</v>
      </c>
      <c r="U980" s="41">
        <v>1</v>
      </c>
      <c r="V980" s="24">
        <f t="shared" si="2"/>
        <v>2.8854000000000002</v>
      </c>
      <c r="W980" s="22">
        <v>1</v>
      </c>
      <c r="X980" s="24">
        <v>2.8854000000000002</v>
      </c>
      <c r="Y980" s="15">
        <f>15+50/60</f>
        <v>15.833333333333334</v>
      </c>
      <c r="Z980" s="15" t="s">
        <v>5133</v>
      </c>
      <c r="AA980" s="25" t="s">
        <v>3200</v>
      </c>
      <c r="AB980" s="140"/>
    </row>
    <row r="981" spans="1:28" s="129" customFormat="1" x14ac:dyDescent="0.25">
      <c r="A981" s="29">
        <v>980</v>
      </c>
      <c r="B981" s="1" t="s">
        <v>1451</v>
      </c>
      <c r="C981" s="1" t="s">
        <v>948</v>
      </c>
      <c r="D981" s="10">
        <v>45181</v>
      </c>
      <c r="E981" s="7">
        <v>0.33333333333333331</v>
      </c>
      <c r="F981" s="7">
        <v>0.33333333333333331</v>
      </c>
      <c r="G981" s="22">
        <v>1200</v>
      </c>
      <c r="H981" s="22" t="s">
        <v>385</v>
      </c>
      <c r="I981" s="23">
        <v>7.13</v>
      </c>
      <c r="J981" s="23">
        <v>7.13</v>
      </c>
      <c r="K981" s="23">
        <v>7.08</v>
      </c>
      <c r="L981" s="23">
        <v>3.7</v>
      </c>
      <c r="M981" s="23">
        <v>3.8</v>
      </c>
      <c r="N981" s="23">
        <v>3.8</v>
      </c>
      <c r="O981" s="76">
        <v>134.26329999999999</v>
      </c>
      <c r="P981" s="76">
        <v>137.24430000000001</v>
      </c>
      <c r="Q981" s="76">
        <v>2.9809999999999999</v>
      </c>
      <c r="R981" s="15">
        <v>0</v>
      </c>
      <c r="S981" s="15">
        <v>4.1532999999999998</v>
      </c>
      <c r="T981" s="24">
        <v>30</v>
      </c>
      <c r="U981" s="41">
        <v>1</v>
      </c>
      <c r="V981" s="24">
        <f t="shared" si="2"/>
        <v>4.1532999999999998</v>
      </c>
      <c r="W981" s="22">
        <v>1</v>
      </c>
      <c r="X981" s="24">
        <v>4.1532999999999998</v>
      </c>
      <c r="Y981" s="15">
        <v>24</v>
      </c>
      <c r="Z981" s="76" t="s">
        <v>1746</v>
      </c>
      <c r="AA981" s="25" t="s">
        <v>3204</v>
      </c>
      <c r="AB981" s="140"/>
    </row>
    <row r="982" spans="1:28" x14ac:dyDescent="0.25">
      <c r="A982" s="29">
        <v>981</v>
      </c>
      <c r="B982" s="1" t="s">
        <v>1451</v>
      </c>
      <c r="C982" s="1" t="s">
        <v>562</v>
      </c>
      <c r="D982" s="10">
        <v>45182</v>
      </c>
      <c r="E982" s="7">
        <v>0.38541666666666669</v>
      </c>
      <c r="F982" s="7">
        <v>0.52083333333333337</v>
      </c>
      <c r="G982" s="22">
        <v>1200</v>
      </c>
      <c r="H982" s="22" t="s">
        <v>385</v>
      </c>
      <c r="I982" s="23">
        <v>8.5</v>
      </c>
      <c r="J982" s="23">
        <v>8.89</v>
      </c>
      <c r="K982" s="23">
        <v>8.09</v>
      </c>
      <c r="L982" s="23">
        <v>3.4</v>
      </c>
      <c r="M982" s="23">
        <v>8.6</v>
      </c>
      <c r="N982" s="23">
        <v>3.5</v>
      </c>
      <c r="O982" s="76" t="s">
        <v>5131</v>
      </c>
      <c r="P982" s="76" t="s">
        <v>5131</v>
      </c>
      <c r="Q982" s="76" t="s">
        <v>4335</v>
      </c>
      <c r="R982" s="15">
        <v>0</v>
      </c>
      <c r="S982" s="15">
        <v>3.6438000000000001</v>
      </c>
      <c r="T982" s="24">
        <v>13</v>
      </c>
      <c r="U982" s="41">
        <v>1</v>
      </c>
      <c r="V982" s="24">
        <f t="shared" ref="V982:V1048" si="3">(S982-R982)*U982</f>
        <v>3.6438000000000001</v>
      </c>
      <c r="W982" s="22">
        <v>1</v>
      </c>
      <c r="X982" s="24">
        <v>3.6438000000000001</v>
      </c>
      <c r="Y982" s="15">
        <f>3+15/60</f>
        <v>3.25</v>
      </c>
      <c r="Z982" s="15" t="s">
        <v>5134</v>
      </c>
      <c r="AA982" s="25" t="s">
        <v>4336</v>
      </c>
    </row>
    <row r="983" spans="1:28" x14ac:dyDescent="0.25">
      <c r="A983" s="29">
        <v>982</v>
      </c>
      <c r="B983" s="1" t="s">
        <v>1451</v>
      </c>
      <c r="C983" s="1" t="s">
        <v>948</v>
      </c>
      <c r="D983" s="10">
        <v>45182</v>
      </c>
      <c r="E983" s="7">
        <v>0.33333333333333331</v>
      </c>
      <c r="F983" s="7">
        <v>0.33333333333333331</v>
      </c>
      <c r="G983" s="22">
        <v>1200</v>
      </c>
      <c r="H983" s="22" t="s">
        <v>385</v>
      </c>
      <c r="I983" s="23">
        <v>7.08</v>
      </c>
      <c r="J983" s="23">
        <v>8.07</v>
      </c>
      <c r="K983" s="23">
        <v>6.92</v>
      </c>
      <c r="L983" s="23">
        <v>3.7</v>
      </c>
      <c r="M983" s="23">
        <v>8.07</v>
      </c>
      <c r="N983" s="23">
        <v>4.2</v>
      </c>
      <c r="O983" s="76">
        <v>137.24430000000001</v>
      </c>
      <c r="P983" s="76">
        <v>140.17619999999999</v>
      </c>
      <c r="Q983" s="76">
        <v>2.9319000000000002</v>
      </c>
      <c r="R983" s="15">
        <v>0</v>
      </c>
      <c r="S983" s="15">
        <v>3.7433000000000001</v>
      </c>
      <c r="T983" s="24">
        <v>22</v>
      </c>
      <c r="U983" s="41">
        <v>1</v>
      </c>
      <c r="V983" s="24">
        <f t="shared" si="3"/>
        <v>3.7433000000000001</v>
      </c>
      <c r="W983" s="22">
        <v>1</v>
      </c>
      <c r="X983" s="24">
        <v>3.7433000000000001</v>
      </c>
      <c r="Y983" s="15">
        <v>24</v>
      </c>
      <c r="Z983" s="76" t="s">
        <v>1746</v>
      </c>
      <c r="AA983" s="25" t="s">
        <v>4337</v>
      </c>
    </row>
    <row r="984" spans="1:28" x14ac:dyDescent="0.25">
      <c r="A984" s="29">
        <v>983</v>
      </c>
      <c r="B984" s="1" t="s">
        <v>4346</v>
      </c>
      <c r="C984" s="1" t="s">
        <v>948</v>
      </c>
      <c r="D984" s="10">
        <v>45183</v>
      </c>
      <c r="E984" s="7">
        <v>0.33333333333333331</v>
      </c>
      <c r="F984" s="7">
        <v>0.45833333333333331</v>
      </c>
      <c r="G984" s="22">
        <v>1200</v>
      </c>
      <c r="H984" s="22" t="s">
        <v>385</v>
      </c>
      <c r="I984" s="23">
        <v>6.92</v>
      </c>
      <c r="J984" s="23">
        <v>6.92</v>
      </c>
      <c r="K984" s="23">
        <v>6.72</v>
      </c>
      <c r="L984" s="23">
        <v>4.2</v>
      </c>
      <c r="M984" s="23">
        <v>4.2</v>
      </c>
      <c r="N984" s="23">
        <v>3.2</v>
      </c>
      <c r="O984" s="76" t="s">
        <v>5131</v>
      </c>
      <c r="P984" s="76" t="s">
        <v>5131</v>
      </c>
      <c r="Q984" s="76" t="s">
        <v>4347</v>
      </c>
      <c r="R984" s="15" t="s">
        <v>4347</v>
      </c>
      <c r="S984" s="15" t="s">
        <v>4347</v>
      </c>
      <c r="T984" s="24">
        <v>6</v>
      </c>
      <c r="U984" s="41">
        <v>1</v>
      </c>
      <c r="V984" s="24" t="s">
        <v>1746</v>
      </c>
      <c r="W984" s="22" t="s">
        <v>1746</v>
      </c>
      <c r="X984" s="24" t="s">
        <v>1746</v>
      </c>
      <c r="Y984" s="15">
        <v>3</v>
      </c>
      <c r="Z984" s="15" t="s">
        <v>5132</v>
      </c>
      <c r="AA984" s="25" t="s">
        <v>4348</v>
      </c>
    </row>
    <row r="985" spans="1:28" x14ac:dyDescent="0.25">
      <c r="A985" s="29">
        <v>984</v>
      </c>
      <c r="B985" s="1" t="s">
        <v>4346</v>
      </c>
      <c r="C985" s="1" t="s">
        <v>562</v>
      </c>
      <c r="D985" s="10">
        <v>45183</v>
      </c>
      <c r="E985" s="7">
        <v>0.35416666666666669</v>
      </c>
      <c r="F985" s="7">
        <v>0.33333333333333331</v>
      </c>
      <c r="G985" s="22">
        <v>1200</v>
      </c>
      <c r="H985" s="22" t="s">
        <v>385</v>
      </c>
      <c r="I985" s="23">
        <v>9.66</v>
      </c>
      <c r="J985" s="23">
        <v>13.88</v>
      </c>
      <c r="K985" s="23">
        <v>10.4</v>
      </c>
      <c r="L985" s="23">
        <v>0</v>
      </c>
      <c r="M985" s="23">
        <v>7.9</v>
      </c>
      <c r="N985" s="23">
        <v>7.3</v>
      </c>
      <c r="O985" s="76">
        <v>140.17619999999999</v>
      </c>
      <c r="P985" s="76">
        <v>143.09200000000001</v>
      </c>
      <c r="Q985" s="76">
        <v>2.9157999999999999</v>
      </c>
      <c r="R985" s="15" t="s">
        <v>4347</v>
      </c>
      <c r="S985" s="15" t="s">
        <v>4347</v>
      </c>
      <c r="T985" s="24">
        <v>45</v>
      </c>
      <c r="U985" s="41">
        <v>1</v>
      </c>
      <c r="V985" s="24" t="s">
        <v>1746</v>
      </c>
      <c r="W985" s="22" t="s">
        <v>1746</v>
      </c>
      <c r="X985" s="24" t="s">
        <v>1746</v>
      </c>
      <c r="Y985" s="15">
        <v>23.5</v>
      </c>
      <c r="Z985" s="76" t="s">
        <v>1746</v>
      </c>
      <c r="AA985" s="25" t="s">
        <v>4349</v>
      </c>
    </row>
    <row r="986" spans="1:28" x14ac:dyDescent="0.25">
      <c r="A986" s="29">
        <v>985</v>
      </c>
      <c r="B986" s="1" t="s">
        <v>1451</v>
      </c>
      <c r="C986" s="1" t="s">
        <v>562</v>
      </c>
      <c r="D986" s="10">
        <v>45184</v>
      </c>
      <c r="E986" s="7">
        <v>0.33333333333333331</v>
      </c>
      <c r="F986" s="7">
        <v>0.33333333333333331</v>
      </c>
      <c r="G986" s="22">
        <v>1200</v>
      </c>
      <c r="H986" s="22" t="s">
        <v>385</v>
      </c>
      <c r="I986" s="23">
        <v>10.4</v>
      </c>
      <c r="J986" s="23">
        <v>10.4</v>
      </c>
      <c r="K986" s="23">
        <v>9.41</v>
      </c>
      <c r="L986" s="23">
        <v>7.3</v>
      </c>
      <c r="M986" s="23">
        <v>8.5</v>
      </c>
      <c r="N986" s="23">
        <v>7.5</v>
      </c>
      <c r="O986" s="76">
        <v>143.09200000000001</v>
      </c>
      <c r="P986" s="76">
        <v>145.96860000000001</v>
      </c>
      <c r="Q986" s="76">
        <v>2.8765999999999998</v>
      </c>
      <c r="R986" s="15">
        <v>0</v>
      </c>
      <c r="S986" s="15">
        <v>8.6788000000000007</v>
      </c>
      <c r="T986" s="24">
        <v>68</v>
      </c>
      <c r="U986" s="41">
        <v>1</v>
      </c>
      <c r="V986" s="24">
        <f t="shared" si="3"/>
        <v>8.6788000000000007</v>
      </c>
      <c r="W986" s="22">
        <v>1</v>
      </c>
      <c r="X986" s="24">
        <v>8.6788000000000007</v>
      </c>
      <c r="Y986" s="15">
        <v>24</v>
      </c>
      <c r="Z986" s="76" t="s">
        <v>1746</v>
      </c>
      <c r="AA986" s="25" t="s">
        <v>4354</v>
      </c>
    </row>
    <row r="987" spans="1:28" x14ac:dyDescent="0.25">
      <c r="A987" s="29">
        <v>986</v>
      </c>
      <c r="B987" s="1" t="s">
        <v>4364</v>
      </c>
      <c r="C987" s="1" t="s">
        <v>562</v>
      </c>
      <c r="D987" s="10">
        <v>45185</v>
      </c>
      <c r="E987" s="7">
        <v>0.33333333333333331</v>
      </c>
      <c r="F987" s="7">
        <v>0.33333333333333331</v>
      </c>
      <c r="G987" s="22">
        <v>1200</v>
      </c>
      <c r="H987" s="22" t="s">
        <v>385</v>
      </c>
      <c r="I987" s="23">
        <v>9.41</v>
      </c>
      <c r="J987" s="23">
        <v>9.41</v>
      </c>
      <c r="K987" s="23">
        <v>9.3699999999999992</v>
      </c>
      <c r="L987" s="23">
        <v>7.5</v>
      </c>
      <c r="M987" s="23">
        <v>7.9</v>
      </c>
      <c r="N987" s="23">
        <v>7.5</v>
      </c>
      <c r="O987" s="76">
        <v>145.96860000000001</v>
      </c>
      <c r="P987" s="76">
        <v>148.84280000000001</v>
      </c>
      <c r="Q987" s="76">
        <v>2.8742000000000001</v>
      </c>
      <c r="R987" s="15">
        <v>0</v>
      </c>
      <c r="S987" s="15">
        <v>8.4045000000000005</v>
      </c>
      <c r="T987" s="24">
        <v>66</v>
      </c>
      <c r="U987" s="41">
        <v>1</v>
      </c>
      <c r="V987" s="24">
        <f t="shared" si="3"/>
        <v>8.4045000000000005</v>
      </c>
      <c r="W987" s="22">
        <v>1</v>
      </c>
      <c r="X987" s="24">
        <v>8.4045000000000005</v>
      </c>
      <c r="Y987" s="15">
        <v>24</v>
      </c>
      <c r="Z987" s="76" t="s">
        <v>1746</v>
      </c>
      <c r="AA987" s="25" t="s">
        <v>4365</v>
      </c>
    </row>
    <row r="988" spans="1:28" x14ac:dyDescent="0.25">
      <c r="A988" s="29">
        <v>987</v>
      </c>
      <c r="B988" s="1" t="s">
        <v>1451</v>
      </c>
      <c r="C988" s="1" t="s">
        <v>562</v>
      </c>
      <c r="D988" s="10">
        <v>45186</v>
      </c>
      <c r="E988" s="7">
        <v>0.33333333333333331</v>
      </c>
      <c r="F988" s="7">
        <v>0.33333333333333331</v>
      </c>
      <c r="G988" s="22">
        <v>1200</v>
      </c>
      <c r="H988" s="22" t="s">
        <v>385</v>
      </c>
      <c r="I988" s="23">
        <v>9.3699999999999992</v>
      </c>
      <c r="J988" s="23">
        <v>10.4</v>
      </c>
      <c r="K988" s="23">
        <v>10.4</v>
      </c>
      <c r="L988" s="23">
        <v>7.5</v>
      </c>
      <c r="M988" s="23">
        <v>8.1999999999999993</v>
      </c>
      <c r="N988" s="23">
        <v>7.1</v>
      </c>
      <c r="O988" s="76">
        <v>148.84280000000001</v>
      </c>
      <c r="P988" s="76">
        <v>151.67169999999999</v>
      </c>
      <c r="Q988" s="76">
        <v>2.8289</v>
      </c>
      <c r="R988" s="15">
        <v>0</v>
      </c>
      <c r="S988" s="15">
        <v>8.2971000000000004</v>
      </c>
      <c r="T988" s="24">
        <v>64</v>
      </c>
      <c r="U988" s="41">
        <v>1</v>
      </c>
      <c r="V988" s="24">
        <f t="shared" si="3"/>
        <v>8.2971000000000004</v>
      </c>
      <c r="W988" s="22">
        <v>1</v>
      </c>
      <c r="X988" s="24">
        <v>8.2971000000000004</v>
      </c>
      <c r="Y988" s="15">
        <v>24</v>
      </c>
      <c r="Z988" s="76" t="s">
        <v>1746</v>
      </c>
      <c r="AA988" s="25" t="s">
        <v>5018</v>
      </c>
    </row>
    <row r="989" spans="1:28" x14ac:dyDescent="0.25">
      <c r="A989" s="29">
        <v>988</v>
      </c>
      <c r="B989" s="1" t="s">
        <v>4376</v>
      </c>
      <c r="C989" s="1" t="s">
        <v>562</v>
      </c>
      <c r="D989" s="10">
        <v>45187</v>
      </c>
      <c r="E989" s="7">
        <v>0.33333333333333331</v>
      </c>
      <c r="F989" s="7">
        <v>0.33333333333333331</v>
      </c>
      <c r="G989" s="22">
        <v>1200</v>
      </c>
      <c r="H989" s="22" t="s">
        <v>385</v>
      </c>
      <c r="I989" s="23">
        <v>10.4</v>
      </c>
      <c r="J989" s="23">
        <v>12.88</v>
      </c>
      <c r="K989" s="23">
        <v>12.83</v>
      </c>
      <c r="L989" s="23">
        <v>7.1</v>
      </c>
      <c r="M989" s="23">
        <v>7.8</v>
      </c>
      <c r="N989" s="23">
        <v>7</v>
      </c>
      <c r="O989" s="76">
        <v>151.67169999999999</v>
      </c>
      <c r="P989" s="76">
        <v>154.54409999999999</v>
      </c>
      <c r="Q989" s="76">
        <v>2.8723999999999998</v>
      </c>
      <c r="R989" s="15">
        <v>0</v>
      </c>
      <c r="S989" s="15">
        <v>8.1836000000000002</v>
      </c>
      <c r="T989" s="24">
        <v>64</v>
      </c>
      <c r="U989" s="41">
        <v>1</v>
      </c>
      <c r="V989" s="24">
        <f t="shared" si="3"/>
        <v>8.1836000000000002</v>
      </c>
      <c r="W989" s="22">
        <v>1</v>
      </c>
      <c r="X989" s="24">
        <v>8.1836000000000002</v>
      </c>
      <c r="Y989" s="15">
        <v>24</v>
      </c>
      <c r="Z989" s="76" t="s">
        <v>1746</v>
      </c>
      <c r="AA989" s="25" t="s">
        <v>4377</v>
      </c>
    </row>
    <row r="990" spans="1:28" x14ac:dyDescent="0.25">
      <c r="A990" s="29">
        <v>989</v>
      </c>
      <c r="B990" s="1" t="s">
        <v>1451</v>
      </c>
      <c r="C990" s="1" t="s">
        <v>562</v>
      </c>
      <c r="D990" s="10">
        <v>45188</v>
      </c>
      <c r="E990" s="7">
        <v>0.33333333333333331</v>
      </c>
      <c r="F990" s="7">
        <v>0.33333333333333331</v>
      </c>
      <c r="G990" s="22">
        <v>1200</v>
      </c>
      <c r="H990" s="22" t="s">
        <v>385</v>
      </c>
      <c r="I990" s="23">
        <v>12.83</v>
      </c>
      <c r="J990" s="23">
        <v>13.25</v>
      </c>
      <c r="K990" s="23">
        <v>13.25</v>
      </c>
      <c r="L990" s="23">
        <v>7</v>
      </c>
      <c r="M990" s="23">
        <v>7.5</v>
      </c>
      <c r="N990" s="23">
        <v>6.6</v>
      </c>
      <c r="O990" s="76">
        <v>154.54409999999999</v>
      </c>
      <c r="P990" s="76">
        <v>157.48820000000001</v>
      </c>
      <c r="Q990" s="76">
        <v>2.9441000000000002</v>
      </c>
      <c r="R990" s="15">
        <v>0</v>
      </c>
      <c r="S990" s="15">
        <v>8.0447000000000006</v>
      </c>
      <c r="T990" s="24">
        <v>59</v>
      </c>
      <c r="U990" s="41">
        <v>1</v>
      </c>
      <c r="V990" s="24">
        <f>(S990-R990)*U990</f>
        <v>8.0447000000000006</v>
      </c>
      <c r="W990" s="22">
        <v>1</v>
      </c>
      <c r="X990" s="24">
        <v>8.0447000000000006</v>
      </c>
      <c r="Y990" s="15">
        <v>24</v>
      </c>
      <c r="Z990" s="76" t="s">
        <v>1746</v>
      </c>
      <c r="AA990" s="25" t="s">
        <v>4382</v>
      </c>
    </row>
    <row r="991" spans="1:28" x14ac:dyDescent="0.25">
      <c r="A991" s="29">
        <v>990</v>
      </c>
      <c r="B991" s="1" t="s">
        <v>1451</v>
      </c>
      <c r="C991" s="1" t="s">
        <v>562</v>
      </c>
      <c r="D991" s="10">
        <v>45189</v>
      </c>
      <c r="E991" s="7">
        <v>0.33333333333333331</v>
      </c>
      <c r="F991" s="7">
        <v>0.33333333333333331</v>
      </c>
      <c r="G991" s="22">
        <v>1200</v>
      </c>
      <c r="H991" s="22" t="s">
        <v>385</v>
      </c>
      <c r="I991" s="23">
        <v>13.25</v>
      </c>
      <c r="J991" s="23">
        <v>14.37</v>
      </c>
      <c r="K991" s="23">
        <v>14.3</v>
      </c>
      <c r="L991" s="23">
        <v>6.6</v>
      </c>
      <c r="M991" s="23">
        <v>7.4</v>
      </c>
      <c r="N991" s="23">
        <v>6.8</v>
      </c>
      <c r="O991" s="76">
        <v>157.48820000000001</v>
      </c>
      <c r="P991" s="76">
        <v>160.40969999999999</v>
      </c>
      <c r="Q991" s="76">
        <v>2.9215</v>
      </c>
      <c r="R991" s="15">
        <v>0</v>
      </c>
      <c r="S991" s="15">
        <v>7.8186999999999998</v>
      </c>
      <c r="T991" s="24">
        <v>57</v>
      </c>
      <c r="U991" s="41">
        <v>1</v>
      </c>
      <c r="V991" s="24">
        <f>(S991-R991)*U991</f>
        <v>7.8186999999999998</v>
      </c>
      <c r="W991" s="22">
        <v>1</v>
      </c>
      <c r="X991" s="24">
        <v>7.8186999999999998</v>
      </c>
      <c r="Y991" s="15">
        <v>24</v>
      </c>
      <c r="Z991" s="76" t="s">
        <v>1746</v>
      </c>
      <c r="AA991" s="25" t="s">
        <v>4389</v>
      </c>
    </row>
    <row r="992" spans="1:28" x14ac:dyDescent="0.25">
      <c r="A992" s="29">
        <v>991</v>
      </c>
      <c r="B992" s="1" t="s">
        <v>4392</v>
      </c>
      <c r="C992" s="1" t="s">
        <v>4393</v>
      </c>
      <c r="D992" s="10">
        <v>45190</v>
      </c>
      <c r="E992" s="7">
        <v>0.33333333333333331</v>
      </c>
      <c r="F992" s="7">
        <v>0.33333333333333331</v>
      </c>
      <c r="G992" s="22">
        <v>1200</v>
      </c>
      <c r="H992" s="22" t="s">
        <v>385</v>
      </c>
      <c r="I992" s="23">
        <v>14.37</v>
      </c>
      <c r="J992" s="23">
        <v>14.44</v>
      </c>
      <c r="K992" s="23">
        <v>14.37</v>
      </c>
      <c r="L992" s="23">
        <v>6.8</v>
      </c>
      <c r="M992" s="23">
        <v>7.6</v>
      </c>
      <c r="N992" s="23">
        <v>7</v>
      </c>
      <c r="O992" s="76">
        <v>160.40969999999999</v>
      </c>
      <c r="P992" s="76">
        <v>163.26820000000001</v>
      </c>
      <c r="Q992" s="76">
        <v>2.8584999999999998</v>
      </c>
      <c r="R992" s="15">
        <v>0</v>
      </c>
      <c r="S992" s="15">
        <v>7.9997999999999996</v>
      </c>
      <c r="T992" s="24">
        <v>57</v>
      </c>
      <c r="U992" s="41">
        <v>1</v>
      </c>
      <c r="V992" s="24">
        <f t="shared" si="3"/>
        <v>7.9997999999999996</v>
      </c>
      <c r="W992" s="22">
        <v>1</v>
      </c>
      <c r="X992" s="24">
        <v>7.9997999999999996</v>
      </c>
      <c r="Y992" s="15">
        <v>24</v>
      </c>
      <c r="Z992" s="76" t="s">
        <v>1746</v>
      </c>
      <c r="AA992" s="25" t="s">
        <v>4394</v>
      </c>
    </row>
    <row r="993" spans="1:27" x14ac:dyDescent="0.25">
      <c r="A993" s="29">
        <v>992</v>
      </c>
      <c r="B993" s="1" t="s">
        <v>1451</v>
      </c>
      <c r="C993" s="1" t="s">
        <v>562</v>
      </c>
      <c r="D993" s="10">
        <v>45191</v>
      </c>
      <c r="E993" s="7">
        <v>0.33333333333333331</v>
      </c>
      <c r="F993" s="7">
        <v>0.33333333333333331</v>
      </c>
      <c r="G993" s="22">
        <v>1200</v>
      </c>
      <c r="H993" s="22" t="s">
        <v>385</v>
      </c>
      <c r="I993" s="23">
        <v>14.37</v>
      </c>
      <c r="J993" s="23">
        <v>14.37</v>
      </c>
      <c r="K993" s="23">
        <v>14.37</v>
      </c>
      <c r="L993" s="23">
        <v>7</v>
      </c>
      <c r="M993" s="23">
        <v>7.6</v>
      </c>
      <c r="N993" s="23">
        <v>7.3</v>
      </c>
      <c r="O993" s="76">
        <v>163.26820000000001</v>
      </c>
      <c r="P993" s="76">
        <v>166.39930000000001</v>
      </c>
      <c r="Q993" s="76">
        <v>3.1311</v>
      </c>
      <c r="R993" s="15">
        <v>0</v>
      </c>
      <c r="S993" s="15">
        <v>8.2856000000000005</v>
      </c>
      <c r="T993" s="24">
        <v>54</v>
      </c>
      <c r="U993" s="41">
        <v>1</v>
      </c>
      <c r="V993" s="24">
        <f t="shared" si="3"/>
        <v>8.2856000000000005</v>
      </c>
      <c r="W993" s="22">
        <v>1</v>
      </c>
      <c r="X993" s="24">
        <v>8.2856000000000005</v>
      </c>
      <c r="Y993" s="15">
        <v>24</v>
      </c>
      <c r="Z993" s="76" t="s">
        <v>1746</v>
      </c>
      <c r="AA993" s="25" t="s">
        <v>4405</v>
      </c>
    </row>
    <row r="994" spans="1:27" x14ac:dyDescent="0.25">
      <c r="A994" s="29">
        <v>993</v>
      </c>
      <c r="B994" s="1" t="s">
        <v>1451</v>
      </c>
      <c r="C994" s="1" t="s">
        <v>562</v>
      </c>
      <c r="D994" s="10">
        <v>45192</v>
      </c>
      <c r="E994" s="7">
        <v>0.33333333333333331</v>
      </c>
      <c r="F994" s="7">
        <v>0.33333333333333331</v>
      </c>
      <c r="G994" s="22">
        <v>1200</v>
      </c>
      <c r="H994" s="22" t="s">
        <v>385</v>
      </c>
      <c r="I994" s="23">
        <v>14.37</v>
      </c>
      <c r="J994" s="23">
        <v>16.12</v>
      </c>
      <c r="K994" s="23">
        <v>15.82</v>
      </c>
      <c r="L994" s="23">
        <v>7.3</v>
      </c>
      <c r="M994" s="23">
        <v>7.5</v>
      </c>
      <c r="N994" s="23">
        <v>7.2</v>
      </c>
      <c r="O994" s="76">
        <v>166.39930000000001</v>
      </c>
      <c r="P994" s="76">
        <v>169.38120000000001</v>
      </c>
      <c r="Q994" s="76">
        <v>2.9819</v>
      </c>
      <c r="R994" s="15">
        <v>0</v>
      </c>
      <c r="S994" s="15">
        <v>7.9516</v>
      </c>
      <c r="T994" s="24">
        <v>55</v>
      </c>
      <c r="U994" s="41">
        <v>1</v>
      </c>
      <c r="V994" s="24">
        <f t="shared" si="3"/>
        <v>7.9516</v>
      </c>
      <c r="W994" s="22">
        <v>1</v>
      </c>
      <c r="X994" s="24">
        <v>7.9516</v>
      </c>
      <c r="Y994" s="15">
        <v>24</v>
      </c>
      <c r="Z994" s="76" t="s">
        <v>1746</v>
      </c>
      <c r="AA994" s="25" t="s">
        <v>4406</v>
      </c>
    </row>
    <row r="995" spans="1:27" x14ac:dyDescent="0.25">
      <c r="A995" s="29">
        <v>994</v>
      </c>
      <c r="B995" s="1" t="s">
        <v>1451</v>
      </c>
      <c r="C995" s="1" t="s">
        <v>562</v>
      </c>
      <c r="D995" s="10">
        <v>45193</v>
      </c>
      <c r="E995" s="7">
        <v>0.33333333333333331</v>
      </c>
      <c r="F995" s="7">
        <v>0.33333333333333331</v>
      </c>
      <c r="G995" s="22">
        <v>1200</v>
      </c>
      <c r="H995" s="22" t="s">
        <v>385</v>
      </c>
      <c r="I995" s="23">
        <v>15.82</v>
      </c>
      <c r="J995" s="23">
        <v>15.96</v>
      </c>
      <c r="K995" s="23">
        <v>15.96</v>
      </c>
      <c r="L995" s="23">
        <v>7.2</v>
      </c>
      <c r="M995" s="23">
        <v>7.5</v>
      </c>
      <c r="N995" s="23">
        <v>7.1</v>
      </c>
      <c r="O995" s="76">
        <v>169.38120000000001</v>
      </c>
      <c r="P995" s="76">
        <v>172.2602</v>
      </c>
      <c r="Q995" s="76">
        <v>2.879</v>
      </c>
      <c r="R995" s="15">
        <v>0</v>
      </c>
      <c r="S995" s="15">
        <v>8.1418999999999997</v>
      </c>
      <c r="T995" s="24">
        <v>54</v>
      </c>
      <c r="U995" s="41">
        <v>1</v>
      </c>
      <c r="V995" s="24">
        <f t="shared" si="3"/>
        <v>8.1418999999999997</v>
      </c>
      <c r="W995" s="22">
        <v>1</v>
      </c>
      <c r="X995" s="24">
        <v>8.1418999999999997</v>
      </c>
      <c r="Y995" s="15">
        <v>24</v>
      </c>
      <c r="Z995" s="76" t="s">
        <v>1746</v>
      </c>
      <c r="AA995" s="25" t="s">
        <v>4413</v>
      </c>
    </row>
    <row r="996" spans="1:27" x14ac:dyDescent="0.25">
      <c r="A996" s="29">
        <v>995</v>
      </c>
      <c r="B996" s="1" t="s">
        <v>1451</v>
      </c>
      <c r="C996" s="1" t="s">
        <v>562</v>
      </c>
      <c r="D996" s="10">
        <v>45194</v>
      </c>
      <c r="E996" s="7">
        <v>0.33333333333333331</v>
      </c>
      <c r="F996" s="7">
        <v>0.33333333333333331</v>
      </c>
      <c r="G996" s="22">
        <v>1200</v>
      </c>
      <c r="H996" s="22" t="s">
        <v>385</v>
      </c>
      <c r="I996" s="23">
        <v>15.96</v>
      </c>
      <c r="J996" s="131">
        <v>16.079999999999998</v>
      </c>
      <c r="K996" s="23">
        <v>15.89</v>
      </c>
      <c r="L996" s="23">
        <v>7.1</v>
      </c>
      <c r="M996" s="23">
        <v>7.6</v>
      </c>
      <c r="N996" s="23">
        <v>7.3</v>
      </c>
      <c r="O996" s="76">
        <v>172.2602</v>
      </c>
      <c r="P996" s="76">
        <v>175.35249999999999</v>
      </c>
      <c r="Q996" s="76">
        <v>3.0922999999999998</v>
      </c>
      <c r="R996" s="15">
        <v>0</v>
      </c>
      <c r="S996" s="15">
        <v>8.4060000000000006</v>
      </c>
      <c r="T996" s="24">
        <v>52</v>
      </c>
      <c r="U996" s="41">
        <v>1</v>
      </c>
      <c r="V996" s="24">
        <f t="shared" si="3"/>
        <v>8.4060000000000006</v>
      </c>
      <c r="W996" s="22">
        <v>1</v>
      </c>
      <c r="X996" s="24">
        <v>8.4060000000000006</v>
      </c>
      <c r="Y996" s="15">
        <v>24</v>
      </c>
      <c r="Z996" s="76" t="s">
        <v>1746</v>
      </c>
      <c r="AA996" s="25" t="s">
        <v>4420</v>
      </c>
    </row>
    <row r="997" spans="1:27" x14ac:dyDescent="0.25">
      <c r="A997" s="29">
        <v>996</v>
      </c>
      <c r="B997" s="1" t="s">
        <v>1451</v>
      </c>
      <c r="C997" s="1" t="s">
        <v>562</v>
      </c>
      <c r="D997" s="10">
        <v>45195</v>
      </c>
      <c r="E997" s="7">
        <v>0.33333333333333331</v>
      </c>
      <c r="F997" s="7">
        <v>0.33333333333333331</v>
      </c>
      <c r="G997" s="22">
        <v>1200</v>
      </c>
      <c r="H997" s="22" t="s">
        <v>385</v>
      </c>
      <c r="I997" s="23">
        <v>15.89</v>
      </c>
      <c r="J997" s="23">
        <v>15.89</v>
      </c>
      <c r="K997" s="23">
        <v>15.71</v>
      </c>
      <c r="L997" s="23">
        <v>7.3</v>
      </c>
      <c r="M997" s="23">
        <v>7.8</v>
      </c>
      <c r="N997" s="23">
        <v>5.2</v>
      </c>
      <c r="O997" s="76">
        <v>175.35249999999999</v>
      </c>
      <c r="P997" s="76">
        <v>178.24289999999999</v>
      </c>
      <c r="Q997" s="76">
        <v>2.8904000000000001</v>
      </c>
      <c r="R997" s="15">
        <v>0</v>
      </c>
      <c r="S997" s="15">
        <v>7.61</v>
      </c>
      <c r="T997" s="24">
        <v>57</v>
      </c>
      <c r="U997" s="41">
        <v>1</v>
      </c>
      <c r="V997" s="24">
        <f t="shared" si="3"/>
        <v>7.61</v>
      </c>
      <c r="W997" s="22">
        <v>1</v>
      </c>
      <c r="X997" s="24">
        <v>7.61</v>
      </c>
      <c r="Y997" s="15">
        <v>23</v>
      </c>
      <c r="Z997" s="76" t="s">
        <v>1746</v>
      </c>
      <c r="AA997" s="25" t="s">
        <v>4430</v>
      </c>
    </row>
    <row r="998" spans="1:27" x14ac:dyDescent="0.25">
      <c r="A998" s="29">
        <v>997</v>
      </c>
      <c r="B998" s="1" t="s">
        <v>1451</v>
      </c>
      <c r="C998" s="1" t="s">
        <v>562</v>
      </c>
      <c r="D998" s="10">
        <v>45196</v>
      </c>
      <c r="E998" s="7">
        <v>0.33333333333333331</v>
      </c>
      <c r="F998" s="7">
        <v>0.60416666666666663</v>
      </c>
      <c r="G998" s="22">
        <v>1200</v>
      </c>
      <c r="H998" s="22" t="s">
        <v>385</v>
      </c>
      <c r="I998" s="23">
        <v>15.71</v>
      </c>
      <c r="J998" s="23">
        <v>17.079999999999998</v>
      </c>
      <c r="K998" s="23">
        <v>14.82</v>
      </c>
      <c r="L998" s="23">
        <v>5.2</v>
      </c>
      <c r="M998" s="23">
        <v>5.6</v>
      </c>
      <c r="N998" s="23">
        <v>5.6</v>
      </c>
      <c r="O998" s="76">
        <v>178.24289999999999</v>
      </c>
      <c r="P998" s="76">
        <v>179.03960000000001</v>
      </c>
      <c r="Q998" s="76">
        <v>0.79669999999999996</v>
      </c>
      <c r="R998" s="15" t="s">
        <v>4435</v>
      </c>
      <c r="S998" s="15" t="s">
        <v>4435</v>
      </c>
      <c r="T998" s="24">
        <v>59</v>
      </c>
      <c r="U998" s="41">
        <v>1</v>
      </c>
      <c r="V998" s="24" t="s">
        <v>4435</v>
      </c>
      <c r="W998" s="22" t="s">
        <v>1746</v>
      </c>
      <c r="X998" s="24" t="s">
        <v>1746</v>
      </c>
      <c r="Y998" s="15">
        <v>6.5</v>
      </c>
      <c r="Z998" s="76" t="s">
        <v>1746</v>
      </c>
      <c r="AA998" s="25" t="s">
        <v>4436</v>
      </c>
    </row>
    <row r="999" spans="1:27" x14ac:dyDescent="0.25">
      <c r="A999" s="29">
        <v>998</v>
      </c>
      <c r="B999" s="1" t="s">
        <v>1451</v>
      </c>
      <c r="C999" s="1" t="s">
        <v>562</v>
      </c>
      <c r="D999" s="10">
        <v>45196</v>
      </c>
      <c r="E999" s="7">
        <v>0.72916666666666663</v>
      </c>
      <c r="F999" s="7">
        <v>0.33333333333333331</v>
      </c>
      <c r="G999" s="22">
        <v>1200</v>
      </c>
      <c r="H999" s="22" t="s">
        <v>385</v>
      </c>
      <c r="I999" s="23">
        <v>14.16</v>
      </c>
      <c r="J999" s="23">
        <v>18.079999999999998</v>
      </c>
      <c r="K999" s="23">
        <v>7.96</v>
      </c>
      <c r="L999" s="23">
        <v>2.9</v>
      </c>
      <c r="M999" s="23">
        <v>8.1999999999999993</v>
      </c>
      <c r="N999" s="23">
        <v>6.8</v>
      </c>
      <c r="O999" s="76">
        <v>179.40379999999999</v>
      </c>
      <c r="P999" s="76">
        <v>181.14580000000001</v>
      </c>
      <c r="Q999" s="76">
        <v>1.742</v>
      </c>
      <c r="R999" s="15">
        <v>0</v>
      </c>
      <c r="S999" s="15">
        <v>6.6623999999999999</v>
      </c>
      <c r="T999" s="24">
        <v>32</v>
      </c>
      <c r="U999" s="41">
        <v>1</v>
      </c>
      <c r="V999" s="24">
        <f t="shared" si="3"/>
        <v>6.6623999999999999</v>
      </c>
      <c r="W999" s="22">
        <v>1</v>
      </c>
      <c r="X999" s="24">
        <v>6.6623999999999999</v>
      </c>
      <c r="Y999" s="15">
        <v>14.5</v>
      </c>
      <c r="Z999" s="76" t="s">
        <v>1746</v>
      </c>
      <c r="AA999" s="25" t="s">
        <v>4440</v>
      </c>
    </row>
    <row r="1000" spans="1:27" x14ac:dyDescent="0.25">
      <c r="A1000" s="29">
        <v>999</v>
      </c>
      <c r="B1000" s="1" t="s">
        <v>1451</v>
      </c>
      <c r="C1000" s="1" t="s">
        <v>4437</v>
      </c>
      <c r="D1000" s="10">
        <v>45196</v>
      </c>
      <c r="E1000" s="7">
        <v>0.60416666666666663</v>
      </c>
      <c r="F1000" s="7">
        <v>0.72916666666666663</v>
      </c>
      <c r="G1000" s="22">
        <v>1200</v>
      </c>
      <c r="H1000" s="22" t="s">
        <v>385</v>
      </c>
      <c r="I1000" s="23">
        <v>6.05</v>
      </c>
      <c r="J1000" s="23">
        <v>6.05</v>
      </c>
      <c r="K1000" s="23">
        <v>5.86</v>
      </c>
      <c r="L1000" s="23">
        <v>6.5</v>
      </c>
      <c r="M1000" s="23">
        <v>6.5</v>
      </c>
      <c r="N1000" s="23">
        <v>3.8</v>
      </c>
      <c r="O1000" s="76">
        <v>179.03960000000001</v>
      </c>
      <c r="P1000" s="76">
        <v>179.40379999999999</v>
      </c>
      <c r="Q1000" s="76">
        <v>0.36420000000000002</v>
      </c>
      <c r="R1000" s="15">
        <v>0</v>
      </c>
      <c r="S1000" s="15">
        <v>3.1017999999999999</v>
      </c>
      <c r="T1000" s="24">
        <v>16</v>
      </c>
      <c r="U1000" s="41">
        <v>1</v>
      </c>
      <c r="V1000" s="24">
        <f t="shared" si="3"/>
        <v>3.1017999999999999</v>
      </c>
      <c r="W1000" s="22">
        <v>1</v>
      </c>
      <c r="X1000" s="24">
        <v>3.1017999999999999</v>
      </c>
      <c r="Y1000" s="15">
        <v>3</v>
      </c>
      <c r="Z1000" s="76" t="s">
        <v>1746</v>
      </c>
      <c r="AA1000" s="25" t="s">
        <v>4438</v>
      </c>
    </row>
    <row r="1001" spans="1:27" x14ac:dyDescent="0.25">
      <c r="A1001" s="29">
        <v>1000</v>
      </c>
      <c r="B1001" s="1" t="s">
        <v>1451</v>
      </c>
      <c r="C1001" s="1" t="s">
        <v>568</v>
      </c>
      <c r="D1001" s="10">
        <v>45196</v>
      </c>
      <c r="E1001" s="7">
        <v>0.60416666666666663</v>
      </c>
      <c r="F1001" s="7">
        <v>0.72916666666666663</v>
      </c>
      <c r="G1001" s="22">
        <v>1200</v>
      </c>
      <c r="H1001" s="22" t="s">
        <v>385</v>
      </c>
      <c r="I1001" s="23">
        <v>6.54</v>
      </c>
      <c r="J1001" s="23">
        <v>6.54</v>
      </c>
      <c r="K1001" s="23">
        <v>6.5</v>
      </c>
      <c r="L1001" s="23">
        <v>5.2</v>
      </c>
      <c r="M1001" s="23">
        <v>5.3</v>
      </c>
      <c r="N1001" s="23">
        <v>5.0999999999999996</v>
      </c>
      <c r="O1001" s="76" t="s">
        <v>5131</v>
      </c>
      <c r="P1001" s="76" t="s">
        <v>5131</v>
      </c>
      <c r="Q1001" s="76" t="s">
        <v>4435</v>
      </c>
      <c r="R1001" s="15">
        <v>0</v>
      </c>
      <c r="S1001" s="15">
        <v>4.3068999999999997</v>
      </c>
      <c r="T1001" s="24">
        <v>19</v>
      </c>
      <c r="U1001" s="41">
        <v>1</v>
      </c>
      <c r="V1001" s="24">
        <f t="shared" si="3"/>
        <v>4.3068999999999997</v>
      </c>
      <c r="W1001" s="22">
        <v>1</v>
      </c>
      <c r="X1001" s="24">
        <v>4.3068999999999997</v>
      </c>
      <c r="Y1001" s="15">
        <v>3</v>
      </c>
      <c r="Z1001" s="15" t="s">
        <v>5135</v>
      </c>
      <c r="AA1001" s="25" t="s">
        <v>4439</v>
      </c>
    </row>
    <row r="1002" spans="1:27" x14ac:dyDescent="0.25">
      <c r="A1002" s="29">
        <v>1001</v>
      </c>
      <c r="B1002" s="1" t="s">
        <v>1451</v>
      </c>
      <c r="C1002" s="1" t="s">
        <v>562</v>
      </c>
      <c r="D1002" s="10">
        <v>45197</v>
      </c>
      <c r="E1002" s="7">
        <v>0.33333333333333331</v>
      </c>
      <c r="F1002" s="7">
        <v>0.33333333333333331</v>
      </c>
      <c r="G1002" s="22">
        <v>1200</v>
      </c>
      <c r="H1002" s="22" t="s">
        <v>385</v>
      </c>
      <c r="I1002" s="23">
        <v>7.96</v>
      </c>
      <c r="J1002" s="23">
        <v>7.96</v>
      </c>
      <c r="K1002" s="23">
        <v>7.91</v>
      </c>
      <c r="L1002" s="23">
        <v>6.8</v>
      </c>
      <c r="M1002" s="23">
        <v>7.2</v>
      </c>
      <c r="N1002" s="23">
        <v>6.8</v>
      </c>
      <c r="O1002" s="76">
        <v>181.14580000000001</v>
      </c>
      <c r="P1002" s="76">
        <v>184.15700000000001</v>
      </c>
      <c r="Q1002" s="76">
        <v>3.0112000000000001</v>
      </c>
      <c r="R1002" s="15">
        <v>0</v>
      </c>
      <c r="S1002" s="15">
        <v>7.5861000000000001</v>
      </c>
      <c r="T1002" s="24">
        <v>37</v>
      </c>
      <c r="U1002" s="41">
        <v>1</v>
      </c>
      <c r="V1002" s="24">
        <f t="shared" si="3"/>
        <v>7.5861000000000001</v>
      </c>
      <c r="W1002" s="22">
        <v>1</v>
      </c>
      <c r="X1002" s="24">
        <v>7.5861000000000001</v>
      </c>
      <c r="Y1002" s="15">
        <v>24</v>
      </c>
      <c r="Z1002" s="76" t="s">
        <v>1746</v>
      </c>
      <c r="AA1002" s="25" t="s">
        <v>4446</v>
      </c>
    </row>
    <row r="1003" spans="1:27" x14ac:dyDescent="0.25">
      <c r="A1003" s="29">
        <v>1002</v>
      </c>
      <c r="B1003" s="1" t="s">
        <v>1451</v>
      </c>
      <c r="C1003" s="1" t="s">
        <v>562</v>
      </c>
      <c r="D1003" s="10">
        <v>45198</v>
      </c>
      <c r="E1003" s="7">
        <v>0.33333333333333331</v>
      </c>
      <c r="F1003" s="7">
        <v>0.33333333333333331</v>
      </c>
      <c r="G1003" s="22">
        <v>1200</v>
      </c>
      <c r="H1003" s="22" t="s">
        <v>385</v>
      </c>
      <c r="I1003" s="23">
        <v>7.91</v>
      </c>
      <c r="J1003" s="23">
        <v>7.91</v>
      </c>
      <c r="K1003" s="23">
        <v>7.77</v>
      </c>
      <c r="L1003" s="23">
        <v>6.8</v>
      </c>
      <c r="M1003" s="23">
        <v>6.9</v>
      </c>
      <c r="N1003" s="23">
        <v>6.6</v>
      </c>
      <c r="O1003" s="76">
        <v>184.15700000000001</v>
      </c>
      <c r="P1003" s="76">
        <v>187.16480000000001</v>
      </c>
      <c r="Q1003" s="76">
        <v>3.0078</v>
      </c>
      <c r="R1003" s="15">
        <v>0</v>
      </c>
      <c r="S1003" s="15">
        <v>7.3807999999999998</v>
      </c>
      <c r="T1003" s="24">
        <v>33</v>
      </c>
      <c r="U1003" s="41">
        <v>1</v>
      </c>
      <c r="V1003" s="24">
        <f t="shared" si="3"/>
        <v>7.3807999999999998</v>
      </c>
      <c r="W1003" s="22">
        <v>1</v>
      </c>
      <c r="X1003" s="24">
        <v>7.3807999999999998</v>
      </c>
      <c r="Y1003" s="15">
        <v>24</v>
      </c>
      <c r="Z1003" s="76" t="s">
        <v>1746</v>
      </c>
      <c r="AA1003" s="25" t="s">
        <v>4455</v>
      </c>
    </row>
    <row r="1004" spans="1:27" x14ac:dyDescent="0.25">
      <c r="A1004" s="29">
        <v>1003</v>
      </c>
      <c r="B1004" s="1" t="s">
        <v>1451</v>
      </c>
      <c r="C1004" s="1" t="s">
        <v>562</v>
      </c>
      <c r="D1004" s="10">
        <v>45199</v>
      </c>
      <c r="E1004" s="7">
        <v>0.33333333333333331</v>
      </c>
      <c r="F1004" s="7">
        <v>0.33333333333333331</v>
      </c>
      <c r="G1004" s="22">
        <v>1200</v>
      </c>
      <c r="H1004" s="22" t="s">
        <v>385</v>
      </c>
      <c r="I1004" s="23">
        <v>7.77</v>
      </c>
      <c r="J1004" s="23">
        <v>7.77</v>
      </c>
      <c r="K1004" s="23">
        <v>7.77</v>
      </c>
      <c r="L1004" s="23">
        <v>6.6</v>
      </c>
      <c r="M1004" s="23">
        <v>6.8</v>
      </c>
      <c r="N1004" s="23">
        <v>6.5</v>
      </c>
      <c r="O1004" s="76">
        <v>187.16480000000001</v>
      </c>
      <c r="P1004" s="76">
        <v>190.17160000000001</v>
      </c>
      <c r="Q1004" s="76">
        <v>3.0068000000000001</v>
      </c>
      <c r="R1004" s="15">
        <v>0</v>
      </c>
      <c r="S1004" s="15">
        <v>7.3879999999999999</v>
      </c>
      <c r="T1004" s="24">
        <v>21</v>
      </c>
      <c r="U1004" s="41">
        <v>1</v>
      </c>
      <c r="V1004" s="24">
        <f t="shared" si="3"/>
        <v>7.3879999999999999</v>
      </c>
      <c r="W1004" s="22">
        <v>1</v>
      </c>
      <c r="X1004" s="24">
        <v>7.3879999999999999</v>
      </c>
      <c r="Y1004" s="15">
        <v>24</v>
      </c>
      <c r="Z1004" s="76" t="s">
        <v>1746</v>
      </c>
      <c r="AA1004" s="25" t="s">
        <v>4463</v>
      </c>
    </row>
    <row r="1005" spans="1:27" x14ac:dyDescent="0.25">
      <c r="A1005" s="29">
        <v>1004</v>
      </c>
      <c r="B1005" s="1" t="s">
        <v>1451</v>
      </c>
      <c r="C1005" s="1" t="s">
        <v>562</v>
      </c>
      <c r="D1005" s="10">
        <v>45200</v>
      </c>
      <c r="E1005" s="7">
        <v>0.33333333333333331</v>
      </c>
      <c r="F1005" s="7">
        <v>0.33333333333333331</v>
      </c>
      <c r="G1005" s="22">
        <v>1200</v>
      </c>
      <c r="H1005" s="22" t="s">
        <v>385</v>
      </c>
      <c r="I1005" s="23">
        <v>7.77</v>
      </c>
      <c r="J1005" s="23">
        <v>7.77</v>
      </c>
      <c r="K1005" s="23">
        <v>7.72</v>
      </c>
      <c r="L1005" s="23">
        <v>6.5</v>
      </c>
      <c r="M1005" s="23">
        <v>6.7</v>
      </c>
      <c r="N1005" s="23">
        <v>6.5</v>
      </c>
      <c r="O1005" s="76">
        <v>190.17160000000001</v>
      </c>
      <c r="P1005" s="76">
        <v>193.1738</v>
      </c>
      <c r="Q1005" s="76">
        <v>3.0022000000000002</v>
      </c>
      <c r="R1005" s="15">
        <v>0</v>
      </c>
      <c r="S1005" s="15">
        <v>7.4290000000000003</v>
      </c>
      <c r="T1005" s="24">
        <v>17</v>
      </c>
      <c r="U1005" s="41">
        <v>1</v>
      </c>
      <c r="V1005" s="24">
        <f t="shared" si="3"/>
        <v>7.4290000000000003</v>
      </c>
      <c r="W1005" s="22">
        <v>1</v>
      </c>
      <c r="X1005" s="24">
        <v>7.4290000000000003</v>
      </c>
      <c r="Y1005" s="15">
        <v>24</v>
      </c>
      <c r="Z1005" s="76" t="s">
        <v>1746</v>
      </c>
      <c r="AA1005" s="25" t="s">
        <v>4465</v>
      </c>
    </row>
    <row r="1006" spans="1:27" x14ac:dyDescent="0.25">
      <c r="A1006" s="29">
        <v>1005</v>
      </c>
      <c r="B1006" s="1" t="s">
        <v>1451</v>
      </c>
      <c r="C1006" s="1" t="s">
        <v>562</v>
      </c>
      <c r="D1006" s="10">
        <v>45201</v>
      </c>
      <c r="E1006" s="7">
        <v>0.33333333333333331</v>
      </c>
      <c r="F1006" s="7">
        <v>0.33333333333333331</v>
      </c>
      <c r="G1006" s="22">
        <v>1200</v>
      </c>
      <c r="H1006" s="22" t="s">
        <v>385</v>
      </c>
      <c r="I1006" s="23">
        <v>7.72</v>
      </c>
      <c r="J1006" s="23">
        <v>7.77</v>
      </c>
      <c r="K1006" s="23">
        <v>7.56</v>
      </c>
      <c r="L1006" s="23">
        <v>6.5</v>
      </c>
      <c r="M1006" s="23">
        <v>6.9</v>
      </c>
      <c r="N1006" s="23">
        <v>6.9</v>
      </c>
      <c r="O1006" s="76">
        <v>193.1738</v>
      </c>
      <c r="P1006" s="76">
        <v>196.00800000000001</v>
      </c>
      <c r="Q1006" s="76">
        <v>2.8342000000000001</v>
      </c>
      <c r="R1006" s="15">
        <v>0</v>
      </c>
      <c r="S1006" s="15">
        <v>7.3948</v>
      </c>
      <c r="T1006" s="24">
        <v>12</v>
      </c>
      <c r="U1006" s="41">
        <v>1</v>
      </c>
      <c r="V1006" s="24">
        <f t="shared" si="3"/>
        <v>7.3948</v>
      </c>
      <c r="W1006" s="22">
        <v>1</v>
      </c>
      <c r="X1006" s="24">
        <v>7.3948</v>
      </c>
      <c r="Y1006" s="15">
        <v>24</v>
      </c>
      <c r="Z1006" s="76" t="s">
        <v>1746</v>
      </c>
      <c r="AA1006" s="25" t="s">
        <v>4481</v>
      </c>
    </row>
    <row r="1007" spans="1:27" x14ac:dyDescent="0.25">
      <c r="A1007" s="29">
        <v>1006</v>
      </c>
      <c r="B1007" s="1" t="s">
        <v>1451</v>
      </c>
      <c r="C1007" s="1" t="s">
        <v>562</v>
      </c>
      <c r="D1007" s="10">
        <v>45202</v>
      </c>
      <c r="E1007" s="7">
        <v>0.33333333333333331</v>
      </c>
      <c r="F1007" s="7">
        <v>0.33333333333333331</v>
      </c>
      <c r="G1007" s="22">
        <v>1200</v>
      </c>
      <c r="H1007" s="22" t="s">
        <v>385</v>
      </c>
      <c r="I1007" s="23">
        <v>7.56</v>
      </c>
      <c r="J1007" s="23">
        <v>7.56</v>
      </c>
      <c r="K1007" s="23">
        <v>7.56</v>
      </c>
      <c r="L1007" s="23">
        <v>6.9</v>
      </c>
      <c r="M1007" s="23">
        <v>6.9</v>
      </c>
      <c r="N1007" s="23">
        <v>6.9</v>
      </c>
      <c r="O1007" s="76">
        <v>196.00800000000001</v>
      </c>
      <c r="P1007" s="76">
        <v>198.97489999999999</v>
      </c>
      <c r="Q1007" s="76">
        <v>2.9668999999999999</v>
      </c>
      <c r="R1007" s="15">
        <v>0</v>
      </c>
      <c r="S1007" s="15">
        <v>7.7778</v>
      </c>
      <c r="T1007" s="24">
        <v>8</v>
      </c>
      <c r="U1007" s="41">
        <v>1</v>
      </c>
      <c r="V1007" s="24">
        <f t="shared" si="3"/>
        <v>7.7778</v>
      </c>
      <c r="W1007" s="22">
        <v>1</v>
      </c>
      <c r="X1007" s="24">
        <v>7.7778</v>
      </c>
      <c r="Y1007" s="15">
        <v>24</v>
      </c>
      <c r="Z1007" s="76" t="s">
        <v>1746</v>
      </c>
      <c r="AA1007" s="25" t="s">
        <v>4482</v>
      </c>
    </row>
    <row r="1008" spans="1:27" x14ac:dyDescent="0.25">
      <c r="A1008" s="29">
        <v>1007</v>
      </c>
      <c r="B1008" s="1" t="s">
        <v>1451</v>
      </c>
      <c r="C1008" s="1" t="s">
        <v>562</v>
      </c>
      <c r="D1008" s="10">
        <v>45203</v>
      </c>
      <c r="E1008" s="7">
        <v>0.33333333333333331</v>
      </c>
      <c r="F1008" s="7">
        <v>0.33333333333333331</v>
      </c>
      <c r="G1008" s="22">
        <v>1200</v>
      </c>
      <c r="H1008" s="22" t="s">
        <v>385</v>
      </c>
      <c r="I1008" s="23">
        <v>7.56</v>
      </c>
      <c r="J1008" s="23">
        <v>7.56</v>
      </c>
      <c r="K1008" s="23">
        <v>7.56</v>
      </c>
      <c r="L1008" s="23">
        <v>6.9</v>
      </c>
      <c r="M1008" s="23">
        <v>6.9</v>
      </c>
      <c r="N1008" s="23">
        <v>6.9</v>
      </c>
      <c r="O1008" s="76">
        <v>198.97489999999999</v>
      </c>
      <c r="P1008" s="76">
        <v>201.96780000000001</v>
      </c>
      <c r="Q1008" s="76">
        <v>2.9929000000000001</v>
      </c>
      <c r="R1008" s="15">
        <v>0</v>
      </c>
      <c r="S1008" s="15">
        <v>7.8182999999999998</v>
      </c>
      <c r="T1008" s="24">
        <v>9</v>
      </c>
      <c r="U1008" s="41">
        <v>1</v>
      </c>
      <c r="V1008" s="24">
        <f t="shared" si="3"/>
        <v>7.8182999999999998</v>
      </c>
      <c r="W1008" s="22">
        <v>1</v>
      </c>
      <c r="X1008" s="24">
        <v>7.8182999999999998</v>
      </c>
      <c r="Y1008" s="15">
        <v>24</v>
      </c>
      <c r="Z1008" s="76" t="s">
        <v>1746</v>
      </c>
      <c r="AA1008" s="25" t="s">
        <v>4483</v>
      </c>
    </row>
    <row r="1009" spans="1:27" x14ac:dyDescent="0.25">
      <c r="A1009" s="29">
        <v>1008</v>
      </c>
      <c r="B1009" s="1" t="s">
        <v>1451</v>
      </c>
      <c r="C1009" s="1" t="s">
        <v>562</v>
      </c>
      <c r="D1009" s="10">
        <v>45204</v>
      </c>
      <c r="E1009" s="7">
        <v>0.33333333333333331</v>
      </c>
      <c r="F1009" s="7">
        <v>0.33333333333333331</v>
      </c>
      <c r="G1009" s="22">
        <v>1200</v>
      </c>
      <c r="H1009" s="22" t="s">
        <v>385</v>
      </c>
      <c r="I1009" s="23">
        <v>7.56</v>
      </c>
      <c r="J1009" s="23">
        <v>7.56</v>
      </c>
      <c r="K1009" s="23">
        <v>7.56</v>
      </c>
      <c r="L1009" s="23">
        <v>6.9</v>
      </c>
      <c r="M1009" s="23">
        <v>7</v>
      </c>
      <c r="N1009" s="23">
        <v>6.7</v>
      </c>
      <c r="O1009" s="76">
        <v>201.96780000000001</v>
      </c>
      <c r="P1009" s="76">
        <v>204.9649</v>
      </c>
      <c r="Q1009" s="76">
        <v>2.9971000000000001</v>
      </c>
      <c r="R1009" s="15">
        <v>0</v>
      </c>
      <c r="S1009" s="15">
        <v>7.7900999999999998</v>
      </c>
      <c r="T1009" s="24">
        <v>13</v>
      </c>
      <c r="U1009" s="41">
        <v>1</v>
      </c>
      <c r="V1009" s="24">
        <f t="shared" si="3"/>
        <v>7.7900999999999998</v>
      </c>
      <c r="W1009" s="22">
        <v>1</v>
      </c>
      <c r="X1009" s="24">
        <v>7.7900999999999998</v>
      </c>
      <c r="Y1009" s="15">
        <v>24</v>
      </c>
      <c r="Z1009" s="76" t="s">
        <v>1746</v>
      </c>
      <c r="AA1009" s="25" t="s">
        <v>4484</v>
      </c>
    </row>
    <row r="1010" spans="1:27" x14ac:dyDescent="0.25">
      <c r="A1010" s="29">
        <v>1009</v>
      </c>
      <c r="B1010" s="1" t="s">
        <v>1451</v>
      </c>
      <c r="C1010" s="1" t="s">
        <v>562</v>
      </c>
      <c r="D1010" s="10">
        <v>45205</v>
      </c>
      <c r="E1010" s="7">
        <v>0.33333333333333331</v>
      </c>
      <c r="F1010" s="7">
        <v>0.95833333333333337</v>
      </c>
      <c r="G1010" s="22">
        <v>1200</v>
      </c>
      <c r="H1010" s="22" t="s">
        <v>385</v>
      </c>
      <c r="I1010" s="23">
        <v>7.56</v>
      </c>
      <c r="J1010" s="23">
        <v>7.6</v>
      </c>
      <c r="K1010" s="23">
        <v>7.56</v>
      </c>
      <c r="L1010" s="23">
        <v>6.7</v>
      </c>
      <c r="M1010" s="23">
        <v>6.9</v>
      </c>
      <c r="N1010" s="23">
        <v>6.3</v>
      </c>
      <c r="O1010" s="76">
        <v>204.9649</v>
      </c>
      <c r="P1010" s="76">
        <v>206.78960000000001</v>
      </c>
      <c r="Q1010" s="76">
        <v>1.8247</v>
      </c>
      <c r="R1010" s="15">
        <v>0</v>
      </c>
      <c r="S1010" s="15">
        <v>5.2567000000000004</v>
      </c>
      <c r="T1010" s="24">
        <v>9</v>
      </c>
      <c r="U1010" s="41">
        <v>1</v>
      </c>
      <c r="V1010" s="24">
        <f t="shared" si="3"/>
        <v>5.2567000000000004</v>
      </c>
      <c r="W1010" s="22">
        <v>1</v>
      </c>
      <c r="X1010" s="24">
        <v>5.2567000000000004</v>
      </c>
      <c r="Y1010" s="15">
        <v>15</v>
      </c>
      <c r="Z1010" s="15" t="s">
        <v>5136</v>
      </c>
      <c r="AA1010" s="25" t="s">
        <v>4485</v>
      </c>
    </row>
    <row r="1011" spans="1:27" x14ac:dyDescent="0.25">
      <c r="A1011" s="29">
        <v>1010</v>
      </c>
      <c r="B1011" s="1" t="s">
        <v>1451</v>
      </c>
      <c r="C1011" s="1" t="s">
        <v>562</v>
      </c>
      <c r="D1011" s="10">
        <v>45206</v>
      </c>
      <c r="E1011" s="7">
        <v>0.41666666666666669</v>
      </c>
      <c r="F1011" s="7">
        <v>0.33333333333333331</v>
      </c>
      <c r="G1011" s="22">
        <v>1200</v>
      </c>
      <c r="H1011" s="22" t="s">
        <v>381</v>
      </c>
      <c r="I1011" s="23">
        <v>11.11</v>
      </c>
      <c r="J1011" s="23">
        <v>11.48</v>
      </c>
      <c r="K1011" s="23">
        <v>7.98</v>
      </c>
      <c r="L1011" s="23">
        <v>0</v>
      </c>
      <c r="M1011" s="23">
        <v>9.1999999999999993</v>
      </c>
      <c r="N1011" s="23">
        <v>7.9</v>
      </c>
      <c r="O1011" s="76">
        <v>206.8287</v>
      </c>
      <c r="P1011" s="76">
        <v>209.59829999999999</v>
      </c>
      <c r="Q1011" s="76">
        <v>2.7696000000000001</v>
      </c>
      <c r="R1011" s="15">
        <v>0</v>
      </c>
      <c r="S1011" s="15">
        <v>6.9726999999999997</v>
      </c>
      <c r="T1011" s="24">
        <v>21</v>
      </c>
      <c r="U1011" s="41">
        <v>1</v>
      </c>
      <c r="V1011" s="24">
        <f t="shared" si="3"/>
        <v>6.9726999999999997</v>
      </c>
      <c r="W1011" s="22">
        <v>1</v>
      </c>
      <c r="X1011" s="24">
        <v>6.9726999999999997</v>
      </c>
      <c r="Y1011" s="15">
        <v>22</v>
      </c>
      <c r="Z1011" s="76" t="s">
        <v>1746</v>
      </c>
      <c r="AA1011" s="25" t="s">
        <v>4490</v>
      </c>
    </row>
    <row r="1012" spans="1:27" x14ac:dyDescent="0.25">
      <c r="A1012" s="29">
        <v>1011</v>
      </c>
      <c r="B1012" s="1" t="s">
        <v>1451</v>
      </c>
      <c r="C1012" s="1" t="s">
        <v>562</v>
      </c>
      <c r="D1012" s="10">
        <v>45207</v>
      </c>
      <c r="E1012" s="7">
        <v>0.33333333333333331</v>
      </c>
      <c r="F1012" s="7">
        <v>0.33333333333333331</v>
      </c>
      <c r="G1012" s="22">
        <v>1200</v>
      </c>
      <c r="H1012" s="22" t="s">
        <v>385</v>
      </c>
      <c r="I1012" s="23">
        <v>7.98</v>
      </c>
      <c r="J1012" s="23">
        <v>8.1199999999999992</v>
      </c>
      <c r="K1012" s="23">
        <v>8.07</v>
      </c>
      <c r="L1012" s="23">
        <v>7.9</v>
      </c>
      <c r="M1012" s="23">
        <v>7.7</v>
      </c>
      <c r="N1012" s="23">
        <v>7.5</v>
      </c>
      <c r="O1012" s="76">
        <v>209.59829999999999</v>
      </c>
      <c r="P1012" s="76">
        <v>212.57689999999999</v>
      </c>
      <c r="Q1012" s="76">
        <v>2.9786000000000001</v>
      </c>
      <c r="R1012" s="15">
        <v>0</v>
      </c>
      <c r="S1012" s="15">
        <v>8.2579999999999991</v>
      </c>
      <c r="T1012" s="24">
        <v>24</v>
      </c>
      <c r="U1012" s="41">
        <v>1</v>
      </c>
      <c r="V1012" s="24">
        <f t="shared" si="3"/>
        <v>8.2579999999999991</v>
      </c>
      <c r="W1012" s="22">
        <v>1</v>
      </c>
      <c r="X1012" s="24">
        <v>8.2579999999999991</v>
      </c>
      <c r="Y1012" s="15">
        <v>24</v>
      </c>
      <c r="Z1012" s="76" t="s">
        <v>1746</v>
      </c>
      <c r="AA1012" s="25" t="s">
        <v>4494</v>
      </c>
    </row>
    <row r="1013" spans="1:27" x14ac:dyDescent="0.25">
      <c r="A1013" s="29">
        <v>1012</v>
      </c>
      <c r="B1013" s="1" t="s">
        <v>1451</v>
      </c>
      <c r="C1013" s="1" t="s">
        <v>562</v>
      </c>
      <c r="D1013" s="10">
        <v>45208</v>
      </c>
      <c r="E1013" s="7">
        <v>0.33333333333333331</v>
      </c>
      <c r="F1013" s="7">
        <v>0.33333333333333331</v>
      </c>
      <c r="G1013" s="22">
        <v>1200</v>
      </c>
      <c r="H1013" s="22" t="s">
        <v>385</v>
      </c>
      <c r="I1013" s="23">
        <v>8.07</v>
      </c>
      <c r="J1013" s="23">
        <v>8.3000000000000007</v>
      </c>
      <c r="K1013" s="23">
        <v>8.3000000000000007</v>
      </c>
      <c r="L1013" s="23">
        <v>7.5</v>
      </c>
      <c r="M1013" s="23">
        <v>7.6</v>
      </c>
      <c r="N1013" s="23">
        <v>7.5</v>
      </c>
      <c r="O1013" s="76">
        <v>212.57689999999999</v>
      </c>
      <c r="P1013" s="76">
        <v>215.56059999999999</v>
      </c>
      <c r="Q1013" s="76">
        <v>2.9836999999999998</v>
      </c>
      <c r="R1013" s="15">
        <v>0</v>
      </c>
      <c r="S1013" s="15">
        <v>8.1349999999999998</v>
      </c>
      <c r="T1013" s="24">
        <v>24</v>
      </c>
      <c r="U1013" s="41">
        <v>1</v>
      </c>
      <c r="V1013" s="24">
        <f t="shared" si="3"/>
        <v>8.1349999999999998</v>
      </c>
      <c r="W1013" s="22">
        <v>1</v>
      </c>
      <c r="X1013" s="24">
        <v>8.1349999999999998</v>
      </c>
      <c r="Y1013" s="15">
        <v>24</v>
      </c>
      <c r="Z1013" s="76" t="s">
        <v>1746</v>
      </c>
      <c r="AA1013" s="25" t="s">
        <v>4504</v>
      </c>
    </row>
    <row r="1014" spans="1:27" x14ac:dyDescent="0.25">
      <c r="A1014" s="29">
        <v>1013</v>
      </c>
      <c r="B1014" s="1" t="s">
        <v>1451</v>
      </c>
      <c r="C1014" s="1" t="s">
        <v>4510</v>
      </c>
      <c r="D1014" s="10">
        <v>45209</v>
      </c>
      <c r="E1014" s="7">
        <v>0.33333333333333331</v>
      </c>
      <c r="F1014" s="7">
        <v>0.33333333333333331</v>
      </c>
      <c r="G1014" s="22">
        <v>1200</v>
      </c>
      <c r="H1014" s="22" t="s">
        <v>385</v>
      </c>
      <c r="I1014" s="23">
        <v>7.5</v>
      </c>
      <c r="J1014" s="23">
        <v>7.5</v>
      </c>
      <c r="K1014" s="23">
        <v>7.2</v>
      </c>
      <c r="L1014" s="23">
        <v>8.07</v>
      </c>
      <c r="M1014" s="23">
        <v>8.35</v>
      </c>
      <c r="N1014" s="23">
        <v>8.35</v>
      </c>
      <c r="O1014" s="76">
        <v>215.56059999999999</v>
      </c>
      <c r="P1014" s="76">
        <v>218.48570000000001</v>
      </c>
      <c r="Q1014" s="76">
        <v>2.9251</v>
      </c>
      <c r="R1014" s="15">
        <v>0</v>
      </c>
      <c r="S1014" s="15">
        <v>7.9702999999999999</v>
      </c>
      <c r="T1014" s="24">
        <v>23</v>
      </c>
      <c r="U1014" s="41">
        <v>1</v>
      </c>
      <c r="V1014" s="24">
        <f t="shared" si="3"/>
        <v>7.9702999999999999</v>
      </c>
      <c r="W1014" s="22">
        <v>1</v>
      </c>
      <c r="X1014" s="24">
        <v>7.9702999999999999</v>
      </c>
      <c r="Y1014" s="15">
        <v>24</v>
      </c>
      <c r="Z1014" s="76" t="s">
        <v>1746</v>
      </c>
      <c r="AA1014" s="25" t="s">
        <v>4511</v>
      </c>
    </row>
    <row r="1015" spans="1:27" x14ac:dyDescent="0.25">
      <c r="A1015" s="29">
        <v>1014</v>
      </c>
      <c r="B1015" s="1" t="s">
        <v>1451</v>
      </c>
      <c r="C1015" s="1" t="s">
        <v>562</v>
      </c>
      <c r="D1015" s="10">
        <v>45210</v>
      </c>
      <c r="E1015" s="7">
        <v>0.33333333333333331</v>
      </c>
      <c r="F1015" s="7">
        <v>0.33333333333333331</v>
      </c>
      <c r="G1015" s="22">
        <v>1200</v>
      </c>
      <c r="H1015" s="22" t="s">
        <v>385</v>
      </c>
      <c r="I1015" s="23">
        <v>8.35</v>
      </c>
      <c r="J1015" s="23">
        <v>8.6999999999999993</v>
      </c>
      <c r="K1015" s="23">
        <v>8.6999999999999993</v>
      </c>
      <c r="L1015" s="23">
        <v>7.2</v>
      </c>
      <c r="M1015" s="23">
        <v>7.3</v>
      </c>
      <c r="N1015" s="23">
        <v>7</v>
      </c>
      <c r="O1015" s="76">
        <v>218.48570000000001</v>
      </c>
      <c r="P1015" s="76">
        <v>221.37809999999999</v>
      </c>
      <c r="Q1015" s="76">
        <v>2.8923999999999999</v>
      </c>
      <c r="R1015" s="15">
        <v>0</v>
      </c>
      <c r="S1015" s="15">
        <v>7.7630999999999997</v>
      </c>
      <c r="T1015" s="24">
        <v>22</v>
      </c>
      <c r="U1015" s="41">
        <v>1</v>
      </c>
      <c r="V1015" s="24">
        <f t="shared" si="3"/>
        <v>7.7630999999999997</v>
      </c>
      <c r="W1015" s="22">
        <v>1</v>
      </c>
      <c r="X1015" s="24">
        <v>7.7630999999999997</v>
      </c>
      <c r="Y1015" s="15">
        <v>24</v>
      </c>
      <c r="Z1015" s="76" t="s">
        <v>1746</v>
      </c>
      <c r="AA1015" s="25" t="s">
        <v>4516</v>
      </c>
    </row>
    <row r="1016" spans="1:27" x14ac:dyDescent="0.25">
      <c r="A1016" s="29">
        <v>1015</v>
      </c>
      <c r="B1016" s="1" t="s">
        <v>1451</v>
      </c>
      <c r="C1016" s="1" t="s">
        <v>562</v>
      </c>
      <c r="D1016" s="10">
        <v>45211</v>
      </c>
      <c r="E1016" s="7">
        <v>0.33333333333333331</v>
      </c>
      <c r="F1016" s="7">
        <v>0.33333333333333331</v>
      </c>
      <c r="G1016" s="22">
        <v>1200</v>
      </c>
      <c r="H1016" s="22" t="s">
        <v>385</v>
      </c>
      <c r="I1016" s="23">
        <v>8.6999999999999993</v>
      </c>
      <c r="J1016" s="23">
        <v>9.75</v>
      </c>
      <c r="K1016" s="23">
        <v>9.75</v>
      </c>
      <c r="L1016" s="23">
        <v>7</v>
      </c>
      <c r="M1016" s="23">
        <v>7.1</v>
      </c>
      <c r="N1016" s="23">
        <v>6.9</v>
      </c>
      <c r="O1016" s="76">
        <v>221.37809999999999</v>
      </c>
      <c r="P1016" s="76">
        <v>224.17179999999999</v>
      </c>
      <c r="Q1016" s="76">
        <v>2.7936999999999999</v>
      </c>
      <c r="R1016" s="15">
        <v>0</v>
      </c>
      <c r="S1016" s="15">
        <v>7.5922000000000001</v>
      </c>
      <c r="T1016" s="24">
        <v>22</v>
      </c>
      <c r="U1016" s="41">
        <v>1</v>
      </c>
      <c r="V1016" s="24">
        <f t="shared" si="3"/>
        <v>7.5922000000000001</v>
      </c>
      <c r="W1016" s="22">
        <v>1</v>
      </c>
      <c r="X1016" s="24">
        <v>7.5922000000000001</v>
      </c>
      <c r="Y1016" s="15">
        <v>24</v>
      </c>
      <c r="Z1016" s="76" t="s">
        <v>1746</v>
      </c>
      <c r="AA1016" s="25" t="s">
        <v>4521</v>
      </c>
    </row>
    <row r="1017" spans="1:27" x14ac:dyDescent="0.25">
      <c r="A1017" s="29">
        <v>1016</v>
      </c>
      <c r="B1017" s="1" t="s">
        <v>1451</v>
      </c>
      <c r="C1017" s="1" t="s">
        <v>562</v>
      </c>
      <c r="D1017" s="10">
        <v>45212</v>
      </c>
      <c r="E1017" s="7">
        <v>0.33333333333333331</v>
      </c>
      <c r="F1017" s="7">
        <v>0.33333333333333331</v>
      </c>
      <c r="G1017" s="22">
        <v>1200</v>
      </c>
      <c r="H1017" s="22" t="s">
        <v>385</v>
      </c>
      <c r="I1017" s="23">
        <v>6.9</v>
      </c>
      <c r="J1017" s="23">
        <v>6.9</v>
      </c>
      <c r="K1017" s="23">
        <v>6.3</v>
      </c>
      <c r="L1017" s="23">
        <v>9.75</v>
      </c>
      <c r="M1017" s="23">
        <v>14.42</v>
      </c>
      <c r="N1017" s="23">
        <v>14.42</v>
      </c>
      <c r="O1017" s="76">
        <v>224.17179999999999</v>
      </c>
      <c r="P1017" s="76">
        <v>227.05070000000001</v>
      </c>
      <c r="Q1017" s="76">
        <v>2.8788999999999998</v>
      </c>
      <c r="R1017" s="15">
        <v>0</v>
      </c>
      <c r="S1017" s="15">
        <v>6.9465000000000003</v>
      </c>
      <c r="T1017" s="24">
        <v>21</v>
      </c>
      <c r="U1017" s="41">
        <v>1</v>
      </c>
      <c r="V1017" s="24">
        <f t="shared" si="3"/>
        <v>6.9465000000000003</v>
      </c>
      <c r="W1017" s="22">
        <v>1</v>
      </c>
      <c r="X1017" s="24">
        <v>6.9465000000000003</v>
      </c>
      <c r="Y1017" s="15">
        <v>24</v>
      </c>
      <c r="Z1017" s="76" t="s">
        <v>1746</v>
      </c>
      <c r="AA1017" s="25" t="s">
        <v>4525</v>
      </c>
    </row>
    <row r="1018" spans="1:27" x14ac:dyDescent="0.25">
      <c r="A1018" s="29">
        <v>1017</v>
      </c>
      <c r="B1018" s="1" t="s">
        <v>1451</v>
      </c>
      <c r="C1018" s="1" t="s">
        <v>562</v>
      </c>
      <c r="D1018" s="10">
        <v>45213</v>
      </c>
      <c r="E1018" s="7">
        <v>0.33333333333333331</v>
      </c>
      <c r="F1018" s="7">
        <v>0.33333333333333331</v>
      </c>
      <c r="G1018" s="22">
        <v>1200</v>
      </c>
      <c r="H1018" s="22" t="s">
        <v>385</v>
      </c>
      <c r="I1018" s="23">
        <v>14.42</v>
      </c>
      <c r="J1018" s="23">
        <v>14.42</v>
      </c>
      <c r="K1018" s="23">
        <v>7.33</v>
      </c>
      <c r="L1018" s="23">
        <v>6.3</v>
      </c>
      <c r="M1018" s="23">
        <v>7.5</v>
      </c>
      <c r="N1018" s="23">
        <v>6</v>
      </c>
      <c r="O1018" s="76">
        <v>227.05070000000001</v>
      </c>
      <c r="P1018" s="76">
        <v>229.4384</v>
      </c>
      <c r="Q1018" s="76">
        <v>2.3877000000000002</v>
      </c>
      <c r="R1018" s="15">
        <v>0</v>
      </c>
      <c r="S1018" s="15">
        <v>6.6803999999999997</v>
      </c>
      <c r="T1018" s="24">
        <v>21</v>
      </c>
      <c r="U1018" s="41">
        <v>1</v>
      </c>
      <c r="V1018" s="24">
        <f t="shared" si="3"/>
        <v>6.6803999999999997</v>
      </c>
      <c r="W1018" s="22">
        <v>1</v>
      </c>
      <c r="X1018" s="24">
        <v>6.6803999999999997</v>
      </c>
      <c r="Y1018" s="15">
        <f>20+50/60</f>
        <v>20.833333333333332</v>
      </c>
      <c r="Z1018" s="76" t="s">
        <v>1746</v>
      </c>
      <c r="AA1018" s="25" t="s">
        <v>4534</v>
      </c>
    </row>
    <row r="1019" spans="1:27" x14ac:dyDescent="0.25">
      <c r="A1019" s="29">
        <v>1018</v>
      </c>
      <c r="B1019" s="1" t="s">
        <v>1451</v>
      </c>
      <c r="C1019" s="1" t="s">
        <v>562</v>
      </c>
      <c r="D1019" s="10">
        <v>45214</v>
      </c>
      <c r="E1019" s="7">
        <v>0.33333333333333331</v>
      </c>
      <c r="F1019" s="7">
        <v>0.33333333333333331</v>
      </c>
      <c r="G1019" s="22">
        <v>1200</v>
      </c>
      <c r="H1019" s="22" t="s">
        <v>385</v>
      </c>
      <c r="I1019" s="23">
        <v>7.33</v>
      </c>
      <c r="J1019" s="23">
        <v>7.58</v>
      </c>
      <c r="K1019" s="23">
        <v>7.58</v>
      </c>
      <c r="L1019" s="23">
        <v>6</v>
      </c>
      <c r="M1019" s="23">
        <v>6.3</v>
      </c>
      <c r="N1019" s="23">
        <v>6</v>
      </c>
      <c r="O1019" s="76">
        <v>229.4384</v>
      </c>
      <c r="P1019" s="76">
        <v>232.26660000000001</v>
      </c>
      <c r="Q1019" s="76">
        <v>2.8281999999999998</v>
      </c>
      <c r="R1019" s="15">
        <v>0</v>
      </c>
      <c r="S1019" s="15">
        <v>6.7035</v>
      </c>
      <c r="T1019" s="24">
        <v>21</v>
      </c>
      <c r="U1019" s="41">
        <v>1</v>
      </c>
      <c r="V1019" s="24">
        <f t="shared" si="3"/>
        <v>6.7035</v>
      </c>
      <c r="W1019" s="22">
        <v>1</v>
      </c>
      <c r="X1019" s="24">
        <v>6.7035</v>
      </c>
      <c r="Y1019" s="15">
        <v>24</v>
      </c>
      <c r="Z1019" s="76" t="s">
        <v>1746</v>
      </c>
      <c r="AA1019" s="25" t="s">
        <v>4540</v>
      </c>
    </row>
    <row r="1020" spans="1:27" x14ac:dyDescent="0.25">
      <c r="A1020" s="29">
        <v>1019</v>
      </c>
      <c r="B1020" s="1" t="s">
        <v>1451</v>
      </c>
      <c r="C1020" s="1" t="s">
        <v>562</v>
      </c>
      <c r="D1020" s="10">
        <v>45215</v>
      </c>
      <c r="E1020" s="7">
        <v>0.33333333333333331</v>
      </c>
      <c r="F1020" s="7">
        <v>0.33333333333333331</v>
      </c>
      <c r="G1020" s="22">
        <v>1200</v>
      </c>
      <c r="H1020" s="22" t="s">
        <v>385</v>
      </c>
      <c r="I1020" s="23">
        <v>7.58</v>
      </c>
      <c r="J1020" s="23">
        <v>7.7</v>
      </c>
      <c r="K1020" s="23">
        <v>7.7</v>
      </c>
      <c r="L1020" s="23">
        <v>6</v>
      </c>
      <c r="M1020" s="23">
        <v>6.1</v>
      </c>
      <c r="N1020" s="23">
        <v>5.9</v>
      </c>
      <c r="O1020" s="76">
        <v>232.26660000000001</v>
      </c>
      <c r="P1020" s="76">
        <v>235.1097</v>
      </c>
      <c r="Q1020" s="76">
        <v>2.8431000000000002</v>
      </c>
      <c r="R1020" s="15">
        <v>0</v>
      </c>
      <c r="S1020" s="15">
        <v>6.5357000000000003</v>
      </c>
      <c r="T1020" s="24">
        <v>20</v>
      </c>
      <c r="U1020" s="41">
        <v>1</v>
      </c>
      <c r="V1020" s="24">
        <f t="shared" si="3"/>
        <v>6.5357000000000003</v>
      </c>
      <c r="W1020" s="22">
        <v>1</v>
      </c>
      <c r="X1020" s="24">
        <v>6.5357000000000003</v>
      </c>
      <c r="Y1020" s="15">
        <v>24</v>
      </c>
      <c r="Z1020" s="76" t="s">
        <v>1746</v>
      </c>
      <c r="AA1020" s="25" t="s">
        <v>4548</v>
      </c>
    </row>
    <row r="1021" spans="1:27" x14ac:dyDescent="0.25">
      <c r="A1021" s="29">
        <v>1020</v>
      </c>
      <c r="B1021" s="1" t="s">
        <v>1451</v>
      </c>
      <c r="C1021" s="1" t="s">
        <v>562</v>
      </c>
      <c r="D1021" s="10">
        <v>45216</v>
      </c>
      <c r="E1021" s="7">
        <v>0.33333333333333331</v>
      </c>
      <c r="F1021" s="7">
        <v>0.33333333333333331</v>
      </c>
      <c r="G1021" s="22">
        <v>1200</v>
      </c>
      <c r="H1021" s="22" t="s">
        <v>385</v>
      </c>
      <c r="I1021" s="23">
        <v>7.7</v>
      </c>
      <c r="J1021" s="23">
        <v>9.67</v>
      </c>
      <c r="K1021" s="23">
        <v>7.88</v>
      </c>
      <c r="L1021" s="23">
        <v>5.9</v>
      </c>
      <c r="M1021" s="23">
        <v>7.3</v>
      </c>
      <c r="N1021" s="23">
        <v>6.6</v>
      </c>
      <c r="O1021" s="76">
        <v>235.1097</v>
      </c>
      <c r="P1021" s="76">
        <v>237.5745</v>
      </c>
      <c r="Q1021" s="76">
        <v>2.4647999999999999</v>
      </c>
      <c r="R1021" s="15">
        <v>0</v>
      </c>
      <c r="S1021" s="15">
        <v>5.7073999999999998</v>
      </c>
      <c r="T1021" s="24">
        <v>16</v>
      </c>
      <c r="U1021" s="41">
        <v>1</v>
      </c>
      <c r="V1021" s="24">
        <f t="shared" si="3"/>
        <v>5.7073999999999998</v>
      </c>
      <c r="W1021" s="22">
        <v>1</v>
      </c>
      <c r="X1021" s="24">
        <v>5.7073999999999998</v>
      </c>
      <c r="Y1021" s="15">
        <f>20+20/60</f>
        <v>20.333333333333332</v>
      </c>
      <c r="Z1021" s="76" t="s">
        <v>1746</v>
      </c>
      <c r="AA1021" s="25" t="s">
        <v>4558</v>
      </c>
    </row>
    <row r="1022" spans="1:27" x14ac:dyDescent="0.25">
      <c r="A1022" s="29">
        <v>1021</v>
      </c>
      <c r="B1022" s="1" t="s">
        <v>1451</v>
      </c>
      <c r="C1022" s="1" t="s">
        <v>562</v>
      </c>
      <c r="D1022" s="10">
        <v>45217</v>
      </c>
      <c r="E1022" s="7">
        <v>0.33333333333333331</v>
      </c>
      <c r="F1022" s="7">
        <v>0.33333333333333331</v>
      </c>
      <c r="G1022" s="22">
        <v>1200</v>
      </c>
      <c r="H1022" s="22" t="s">
        <v>385</v>
      </c>
      <c r="I1022" s="23">
        <v>7.88</v>
      </c>
      <c r="J1022" s="23">
        <v>7.88</v>
      </c>
      <c r="K1022" s="23">
        <v>7.88</v>
      </c>
      <c r="L1022" s="23">
        <v>6.6</v>
      </c>
      <c r="M1022" s="23">
        <v>6.6</v>
      </c>
      <c r="N1022" s="23">
        <v>6.3</v>
      </c>
      <c r="O1022" s="76">
        <v>237.5745</v>
      </c>
      <c r="P1022" s="76">
        <v>240.54560000000001</v>
      </c>
      <c r="Q1022" s="76">
        <v>2.9710999999999999</v>
      </c>
      <c r="R1022" s="15">
        <v>0</v>
      </c>
      <c r="S1022" s="15">
        <v>7.0522999999999998</v>
      </c>
      <c r="T1022" s="24">
        <v>20</v>
      </c>
      <c r="U1022" s="41">
        <v>1</v>
      </c>
      <c r="V1022" s="24">
        <f t="shared" si="3"/>
        <v>7.0522999999999998</v>
      </c>
      <c r="W1022" s="22">
        <v>1</v>
      </c>
      <c r="X1022" s="24">
        <v>7.0522999999999998</v>
      </c>
      <c r="Y1022" s="15">
        <v>24</v>
      </c>
      <c r="Z1022" s="76" t="s">
        <v>1746</v>
      </c>
      <c r="AA1022" s="25" t="s">
        <v>4568</v>
      </c>
    </row>
    <row r="1023" spans="1:27" x14ac:dyDescent="0.25">
      <c r="A1023" s="29">
        <v>1022</v>
      </c>
      <c r="B1023" s="1" t="s">
        <v>1451</v>
      </c>
      <c r="C1023" s="1" t="s">
        <v>562</v>
      </c>
      <c r="D1023" s="10">
        <v>45218</v>
      </c>
      <c r="E1023" s="7">
        <v>0.33333333333333331</v>
      </c>
      <c r="F1023" s="7">
        <v>0.33333333333333331</v>
      </c>
      <c r="G1023" s="22">
        <v>1200</v>
      </c>
      <c r="H1023" s="22" t="s">
        <v>385</v>
      </c>
      <c r="I1023" s="23">
        <v>7.88</v>
      </c>
      <c r="J1023" s="23">
        <v>8.07</v>
      </c>
      <c r="K1023" s="23">
        <v>8.07</v>
      </c>
      <c r="L1023" s="23">
        <v>6.3</v>
      </c>
      <c r="M1023" s="23">
        <v>6.4</v>
      </c>
      <c r="N1023" s="23">
        <v>6</v>
      </c>
      <c r="O1023" s="76">
        <v>240.54560000000001</v>
      </c>
      <c r="P1023" s="76">
        <v>243.5557</v>
      </c>
      <c r="Q1023" s="76">
        <v>3.0101</v>
      </c>
      <c r="R1023" s="15">
        <v>0</v>
      </c>
      <c r="S1023" s="15">
        <v>6.9882999999999997</v>
      </c>
      <c r="T1023" s="24">
        <v>20</v>
      </c>
      <c r="U1023" s="41">
        <v>1</v>
      </c>
      <c r="V1023" s="24">
        <f t="shared" si="3"/>
        <v>6.9882999999999997</v>
      </c>
      <c r="W1023" s="22">
        <v>1</v>
      </c>
      <c r="X1023" s="24">
        <v>6.9882999999999997</v>
      </c>
      <c r="Y1023" s="15">
        <v>24</v>
      </c>
      <c r="Z1023" s="76" t="s">
        <v>1746</v>
      </c>
      <c r="AA1023" s="25" t="s">
        <v>4579</v>
      </c>
    </row>
    <row r="1024" spans="1:27" x14ac:dyDescent="0.25">
      <c r="A1024" s="29">
        <v>1023</v>
      </c>
      <c r="B1024" s="1" t="s">
        <v>1451</v>
      </c>
      <c r="C1024" s="1" t="s">
        <v>562</v>
      </c>
      <c r="D1024" s="10">
        <v>45219</v>
      </c>
      <c r="E1024" s="7">
        <v>0.33333333333333331</v>
      </c>
      <c r="F1024" s="7">
        <v>0.33333333333333331</v>
      </c>
      <c r="G1024" s="22">
        <v>1200</v>
      </c>
      <c r="H1024" s="22" t="s">
        <v>385</v>
      </c>
      <c r="I1024" s="23">
        <v>8.07</v>
      </c>
      <c r="J1024" s="23">
        <v>8.26</v>
      </c>
      <c r="K1024" s="23">
        <v>8.26</v>
      </c>
      <c r="L1024" s="23">
        <v>6</v>
      </c>
      <c r="M1024" s="23">
        <v>6.3</v>
      </c>
      <c r="N1024" s="23">
        <v>6.2</v>
      </c>
      <c r="O1024" s="76">
        <v>243.5557</v>
      </c>
      <c r="P1024" s="76">
        <v>246.5712</v>
      </c>
      <c r="Q1024" s="76">
        <v>3.0154999999999998</v>
      </c>
      <c r="R1024" s="15">
        <v>0</v>
      </c>
      <c r="S1024" s="15">
        <v>6.8731999999999998</v>
      </c>
      <c r="T1024" s="24">
        <v>20</v>
      </c>
      <c r="U1024" s="41">
        <v>1</v>
      </c>
      <c r="V1024" s="24">
        <f t="shared" si="3"/>
        <v>6.8731999999999998</v>
      </c>
      <c r="W1024" s="22">
        <v>1</v>
      </c>
      <c r="X1024" s="24">
        <v>6.8731999999999998</v>
      </c>
      <c r="Y1024" s="15">
        <v>24</v>
      </c>
      <c r="Z1024" s="76" t="s">
        <v>1746</v>
      </c>
      <c r="AA1024" s="25" t="s">
        <v>4591</v>
      </c>
    </row>
    <row r="1025" spans="1:27" x14ac:dyDescent="0.25">
      <c r="A1025" s="29">
        <v>1024</v>
      </c>
      <c r="B1025" s="1" t="s">
        <v>1451</v>
      </c>
      <c r="C1025" s="1" t="s">
        <v>562</v>
      </c>
      <c r="D1025" s="10">
        <v>45220</v>
      </c>
      <c r="E1025" s="7">
        <v>0.33333333333333331</v>
      </c>
      <c r="F1025" s="7">
        <v>0.33333333333333331</v>
      </c>
      <c r="G1025" s="22">
        <v>1200</v>
      </c>
      <c r="H1025" s="22" t="s">
        <v>385</v>
      </c>
      <c r="I1025" s="23">
        <v>8.26</v>
      </c>
      <c r="J1025" s="23">
        <v>8.49</v>
      </c>
      <c r="K1025" s="23">
        <v>8.49</v>
      </c>
      <c r="L1025" s="23">
        <v>6.2</v>
      </c>
      <c r="M1025" s="23">
        <v>6.3</v>
      </c>
      <c r="N1025" s="23">
        <v>6</v>
      </c>
      <c r="O1025" s="76">
        <v>246.5712</v>
      </c>
      <c r="P1025" s="76">
        <v>249.51560000000001</v>
      </c>
      <c r="Q1025" s="76">
        <v>2.9443999999999999</v>
      </c>
      <c r="R1025" s="15">
        <v>0</v>
      </c>
      <c r="S1025" s="15">
        <v>6.8437999999999999</v>
      </c>
      <c r="T1025" s="24">
        <v>19</v>
      </c>
      <c r="U1025" s="41">
        <v>1</v>
      </c>
      <c r="V1025" s="24">
        <f t="shared" si="3"/>
        <v>6.8437999999999999</v>
      </c>
      <c r="W1025" s="22">
        <v>1</v>
      </c>
      <c r="X1025" s="24">
        <v>6.8437999999999999</v>
      </c>
      <c r="Y1025" s="15">
        <v>24</v>
      </c>
      <c r="Z1025" s="76" t="s">
        <v>1746</v>
      </c>
      <c r="AA1025" s="25" t="s">
        <v>4602</v>
      </c>
    </row>
    <row r="1026" spans="1:27" x14ac:dyDescent="0.25">
      <c r="A1026" s="29">
        <v>1025</v>
      </c>
      <c r="B1026" s="1" t="s">
        <v>1451</v>
      </c>
      <c r="C1026" s="1" t="s">
        <v>562</v>
      </c>
      <c r="D1026" s="10">
        <v>45221</v>
      </c>
      <c r="E1026" s="7">
        <v>0.33333333333333331</v>
      </c>
      <c r="F1026" s="7">
        <v>0.33333333333333331</v>
      </c>
      <c r="G1026" s="22">
        <v>1200</v>
      </c>
      <c r="H1026" s="22" t="s">
        <v>385</v>
      </c>
      <c r="I1026" s="23">
        <v>8.49</v>
      </c>
      <c r="J1026" s="23">
        <v>8.86</v>
      </c>
      <c r="K1026" s="23">
        <v>8.82</v>
      </c>
      <c r="L1026" s="23">
        <v>6</v>
      </c>
      <c r="M1026" s="23">
        <v>6.2</v>
      </c>
      <c r="N1026" s="23">
        <v>6</v>
      </c>
      <c r="O1026" s="76">
        <v>249.51560000000001</v>
      </c>
      <c r="P1026" s="76">
        <v>252.47229999999999</v>
      </c>
      <c r="Q1026" s="76">
        <v>2.9567000000000001</v>
      </c>
      <c r="R1026" s="15">
        <v>0</v>
      </c>
      <c r="S1026" s="15">
        <v>6.742</v>
      </c>
      <c r="T1026" s="24">
        <v>18</v>
      </c>
      <c r="U1026" s="41">
        <v>1</v>
      </c>
      <c r="V1026" s="24">
        <f t="shared" si="3"/>
        <v>6.742</v>
      </c>
      <c r="W1026" s="22">
        <v>1</v>
      </c>
      <c r="X1026" s="24">
        <v>6.742</v>
      </c>
      <c r="Y1026" s="15">
        <v>24</v>
      </c>
      <c r="Z1026" s="76" t="s">
        <v>1746</v>
      </c>
      <c r="AA1026" s="25" t="s">
        <v>4619</v>
      </c>
    </row>
    <row r="1027" spans="1:27" x14ac:dyDescent="0.25">
      <c r="A1027" s="29">
        <v>1026</v>
      </c>
      <c r="B1027" s="1" t="s">
        <v>4635</v>
      </c>
      <c r="C1027" s="1" t="s">
        <v>562</v>
      </c>
      <c r="D1027" s="10">
        <v>45222</v>
      </c>
      <c r="E1027" s="7">
        <v>0.33333333333333331</v>
      </c>
      <c r="F1027" s="7">
        <v>0.33333333333333331</v>
      </c>
      <c r="G1027" s="22">
        <v>1200</v>
      </c>
      <c r="H1027" s="22" t="s">
        <v>385</v>
      </c>
      <c r="I1027" s="23">
        <v>8.82</v>
      </c>
      <c r="J1027" s="23">
        <v>9.3800000000000008</v>
      </c>
      <c r="K1027" s="23">
        <v>9.3800000000000008</v>
      </c>
      <c r="L1027" s="23">
        <v>6</v>
      </c>
      <c r="M1027" s="23">
        <v>6</v>
      </c>
      <c r="N1027" s="23">
        <v>6</v>
      </c>
      <c r="O1027" s="76">
        <v>252.47229999999999</v>
      </c>
      <c r="P1027" s="76">
        <v>255.4255</v>
      </c>
      <c r="Q1027" s="76">
        <v>2.9531999999999998</v>
      </c>
      <c r="R1027" s="15">
        <v>0</v>
      </c>
      <c r="S1027" s="15">
        <v>6.6265999999999998</v>
      </c>
      <c r="T1027" s="24">
        <v>18</v>
      </c>
      <c r="U1027" s="41">
        <v>1</v>
      </c>
      <c r="V1027" s="24">
        <f t="shared" si="3"/>
        <v>6.6265999999999998</v>
      </c>
      <c r="W1027" s="22">
        <v>1</v>
      </c>
      <c r="X1027" s="24">
        <v>6.6265999999999998</v>
      </c>
      <c r="Y1027" s="15">
        <v>24</v>
      </c>
      <c r="Z1027" s="76" t="s">
        <v>1746</v>
      </c>
      <c r="AA1027" s="25" t="s">
        <v>4636</v>
      </c>
    </row>
    <row r="1028" spans="1:27" x14ac:dyDescent="0.25">
      <c r="A1028" s="29">
        <v>1027</v>
      </c>
      <c r="B1028" s="1" t="s">
        <v>1451</v>
      </c>
      <c r="C1028" s="1" t="s">
        <v>562</v>
      </c>
      <c r="D1028" s="10">
        <v>45223</v>
      </c>
      <c r="E1028" s="7">
        <v>0.33333333333333331</v>
      </c>
      <c r="F1028" s="7">
        <v>0.33333333333333331</v>
      </c>
      <c r="G1028" s="22">
        <v>1200</v>
      </c>
      <c r="H1028" s="22" t="s">
        <v>385</v>
      </c>
      <c r="I1028" s="23">
        <v>9.3800000000000008</v>
      </c>
      <c r="J1028" s="23">
        <v>9.4499999999999993</v>
      </c>
      <c r="K1028" s="23">
        <v>9.4499999999999993</v>
      </c>
      <c r="L1028" s="131">
        <v>6</v>
      </c>
      <c r="M1028" s="23">
        <v>6</v>
      </c>
      <c r="N1028" s="23">
        <v>5.8</v>
      </c>
      <c r="O1028" s="76">
        <v>255.4255</v>
      </c>
      <c r="P1028" s="76">
        <v>258.39330000000001</v>
      </c>
      <c r="Q1028" s="76">
        <v>2.9678</v>
      </c>
      <c r="R1028" s="15">
        <v>0</v>
      </c>
      <c r="S1028" s="15">
        <v>6.6231999999999998</v>
      </c>
      <c r="T1028" s="24">
        <v>17</v>
      </c>
      <c r="U1028" s="41">
        <v>1</v>
      </c>
      <c r="V1028" s="24">
        <f t="shared" si="3"/>
        <v>6.6231999999999998</v>
      </c>
      <c r="W1028" s="22">
        <v>1</v>
      </c>
      <c r="X1028" s="24">
        <v>6.6231999999999998</v>
      </c>
      <c r="Y1028" s="15">
        <v>24</v>
      </c>
      <c r="Z1028" s="76" t="s">
        <v>1746</v>
      </c>
      <c r="AA1028" s="25" t="s">
        <v>4649</v>
      </c>
    </row>
    <row r="1029" spans="1:27" x14ac:dyDescent="0.25">
      <c r="A1029" s="29">
        <v>1028</v>
      </c>
      <c r="B1029" s="1" t="s">
        <v>1451</v>
      </c>
      <c r="C1029" s="1" t="s">
        <v>562</v>
      </c>
      <c r="D1029" s="10">
        <v>45224</v>
      </c>
      <c r="E1029" s="7">
        <v>0.33333333333333331</v>
      </c>
      <c r="F1029" s="7">
        <v>0.33333333333333331</v>
      </c>
      <c r="G1029" s="22">
        <v>1200</v>
      </c>
      <c r="H1029" s="22" t="s">
        <v>385</v>
      </c>
      <c r="I1029" s="23">
        <v>9.4499999999999993</v>
      </c>
      <c r="J1029" s="23">
        <v>10.119999999999999</v>
      </c>
      <c r="K1029" s="23">
        <v>10.119999999999999</v>
      </c>
      <c r="L1029" s="23">
        <v>5.8</v>
      </c>
      <c r="M1029" s="23">
        <v>5.9</v>
      </c>
      <c r="N1029" s="23">
        <v>5.7</v>
      </c>
      <c r="O1029" s="76">
        <v>258.39330000000001</v>
      </c>
      <c r="P1029" s="76">
        <v>261.49990000000003</v>
      </c>
      <c r="Q1029" s="76">
        <v>3.1065999999999998</v>
      </c>
      <c r="R1029" s="15">
        <v>0</v>
      </c>
      <c r="S1029" s="15">
        <v>6.649</v>
      </c>
      <c r="T1029" s="24">
        <v>17</v>
      </c>
      <c r="U1029" s="41">
        <v>1</v>
      </c>
      <c r="V1029" s="24">
        <f t="shared" si="3"/>
        <v>6.649</v>
      </c>
      <c r="W1029" s="22">
        <v>1</v>
      </c>
      <c r="X1029" s="24">
        <v>6.649</v>
      </c>
      <c r="Y1029" s="15">
        <v>24</v>
      </c>
      <c r="Z1029" s="76" t="s">
        <v>1746</v>
      </c>
      <c r="AA1029" s="25" t="s">
        <v>4666</v>
      </c>
    </row>
    <row r="1030" spans="1:27" x14ac:dyDescent="0.25">
      <c r="A1030" s="29">
        <v>1029</v>
      </c>
      <c r="B1030" s="1" t="s">
        <v>1451</v>
      </c>
      <c r="C1030" s="1" t="s">
        <v>562</v>
      </c>
      <c r="D1030" s="10">
        <v>45225</v>
      </c>
      <c r="E1030" s="7">
        <v>0.33333333333333331</v>
      </c>
      <c r="F1030" s="7">
        <v>0.33333333333333331</v>
      </c>
      <c r="G1030" s="22">
        <v>1200</v>
      </c>
      <c r="H1030" s="22" t="s">
        <v>385</v>
      </c>
      <c r="I1030" s="23">
        <v>10.119999999999999</v>
      </c>
      <c r="J1030" s="23">
        <v>10.31</v>
      </c>
      <c r="K1030" s="23">
        <v>10.31</v>
      </c>
      <c r="L1030" s="23">
        <v>5.7</v>
      </c>
      <c r="M1030" s="23">
        <v>5.9</v>
      </c>
      <c r="N1030" s="23">
        <v>5.7</v>
      </c>
      <c r="O1030" s="76">
        <v>261.49990000000003</v>
      </c>
      <c r="P1030" s="76">
        <v>264.78879999999998</v>
      </c>
      <c r="Q1030" s="76">
        <v>3.2888999999999999</v>
      </c>
      <c r="R1030" s="15">
        <v>0</v>
      </c>
      <c r="S1030" s="15">
        <v>6.6740000000000004</v>
      </c>
      <c r="T1030" s="24">
        <v>17</v>
      </c>
      <c r="U1030" s="41">
        <v>1</v>
      </c>
      <c r="V1030" s="24">
        <f t="shared" si="3"/>
        <v>6.6740000000000004</v>
      </c>
      <c r="W1030" s="22">
        <v>1</v>
      </c>
      <c r="X1030" s="24">
        <v>6.6740000000000004</v>
      </c>
      <c r="Y1030" s="15">
        <v>24</v>
      </c>
      <c r="Z1030" s="76" t="s">
        <v>1746</v>
      </c>
      <c r="AA1030" s="25" t="s">
        <v>4679</v>
      </c>
    </row>
    <row r="1031" spans="1:27" x14ac:dyDescent="0.25">
      <c r="A1031" s="29">
        <v>1030</v>
      </c>
      <c r="B1031" s="1" t="s">
        <v>1451</v>
      </c>
      <c r="C1031" s="1" t="s">
        <v>562</v>
      </c>
      <c r="D1031" s="10">
        <v>45226</v>
      </c>
      <c r="E1031" s="7">
        <v>0.33333333333333331</v>
      </c>
      <c r="F1031" s="7">
        <v>0.33333333333333331</v>
      </c>
      <c r="G1031" s="22">
        <v>1200</v>
      </c>
      <c r="H1031" s="22" t="s">
        <v>385</v>
      </c>
      <c r="I1031" s="23">
        <v>10.31</v>
      </c>
      <c r="J1031" s="23">
        <v>10.31</v>
      </c>
      <c r="K1031" s="23">
        <v>10.31</v>
      </c>
      <c r="L1031" s="23">
        <v>5.7</v>
      </c>
      <c r="M1031" s="23">
        <v>5.9</v>
      </c>
      <c r="N1031" s="23">
        <v>5.6</v>
      </c>
      <c r="O1031" s="76">
        <v>264.78879999999998</v>
      </c>
      <c r="P1031" s="76">
        <v>268.08879999999999</v>
      </c>
      <c r="Q1031" s="76">
        <v>3.3</v>
      </c>
      <c r="R1031" s="15">
        <v>0</v>
      </c>
      <c r="S1031" s="15">
        <v>6.7465000000000002</v>
      </c>
      <c r="T1031" s="24">
        <v>16</v>
      </c>
      <c r="U1031" s="41">
        <v>1</v>
      </c>
      <c r="V1031" s="24">
        <f t="shared" si="3"/>
        <v>6.7465000000000002</v>
      </c>
      <c r="W1031" s="22">
        <v>1</v>
      </c>
      <c r="X1031" s="24">
        <v>6.7465000000000002</v>
      </c>
      <c r="Y1031" s="15">
        <v>24</v>
      </c>
      <c r="Z1031" s="76" t="s">
        <v>1746</v>
      </c>
      <c r="AA1031" s="25" t="s">
        <v>4697</v>
      </c>
    </row>
    <row r="1032" spans="1:27" x14ac:dyDescent="0.25">
      <c r="A1032" s="29">
        <v>1031</v>
      </c>
      <c r="B1032" s="1" t="s">
        <v>4698</v>
      </c>
      <c r="C1032" s="1" t="s">
        <v>562</v>
      </c>
      <c r="D1032" s="10">
        <v>45227</v>
      </c>
      <c r="E1032" s="7">
        <v>0.33333333333333331</v>
      </c>
      <c r="F1032" s="7">
        <v>0.33333333333333331</v>
      </c>
      <c r="G1032" s="22">
        <v>1200</v>
      </c>
      <c r="H1032" s="22" t="s">
        <v>385</v>
      </c>
      <c r="I1032" s="23">
        <v>10.31</v>
      </c>
      <c r="J1032" s="23">
        <v>10.68</v>
      </c>
      <c r="K1032" s="23">
        <v>10.68</v>
      </c>
      <c r="L1032" s="23">
        <v>5.6</v>
      </c>
      <c r="M1032" s="23">
        <v>5.9</v>
      </c>
      <c r="N1032" s="23">
        <v>5.6</v>
      </c>
      <c r="O1032" s="76">
        <v>268.08879999999999</v>
      </c>
      <c r="P1032" s="76">
        <v>271.3777</v>
      </c>
      <c r="Q1032" s="76">
        <v>3.2888999999999999</v>
      </c>
      <c r="R1032" s="15">
        <v>0</v>
      </c>
      <c r="S1032" s="15">
        <v>6.6913999999999998</v>
      </c>
      <c r="T1032" s="24">
        <v>16</v>
      </c>
      <c r="U1032" s="41">
        <v>1</v>
      </c>
      <c r="V1032" s="24">
        <f t="shared" si="3"/>
        <v>6.6913999999999998</v>
      </c>
      <c r="W1032" s="22">
        <v>1</v>
      </c>
      <c r="X1032" s="24">
        <v>6.6913999999999998</v>
      </c>
      <c r="Y1032" s="15">
        <v>24</v>
      </c>
      <c r="Z1032" s="76" t="s">
        <v>1746</v>
      </c>
      <c r="AA1032" s="25" t="s">
        <v>4699</v>
      </c>
    </row>
    <row r="1033" spans="1:27" x14ac:dyDescent="0.25">
      <c r="A1033" s="29">
        <v>1032</v>
      </c>
      <c r="B1033" s="1" t="s">
        <v>4698</v>
      </c>
      <c r="C1033" s="1" t="s">
        <v>562</v>
      </c>
      <c r="D1033" s="10">
        <v>45228</v>
      </c>
      <c r="E1033" s="7">
        <v>0.33333333333333331</v>
      </c>
      <c r="F1033" s="7">
        <v>0.64583333333333337</v>
      </c>
      <c r="G1033" s="22">
        <v>1200</v>
      </c>
      <c r="H1033" s="22" t="s">
        <v>385</v>
      </c>
      <c r="I1033" s="23">
        <v>10.68</v>
      </c>
      <c r="J1033" s="23">
        <v>10.73</v>
      </c>
      <c r="K1033" s="23">
        <v>10.73</v>
      </c>
      <c r="L1033" s="23">
        <v>5.6</v>
      </c>
      <c r="M1033" s="23">
        <v>5.7</v>
      </c>
      <c r="N1033" s="23">
        <v>5.7</v>
      </c>
      <c r="O1033" s="76">
        <v>271.3777</v>
      </c>
      <c r="P1033" s="76">
        <v>272.39980000000003</v>
      </c>
      <c r="Q1033" s="76">
        <v>1.0221</v>
      </c>
      <c r="R1033" s="15">
        <v>0</v>
      </c>
      <c r="S1033" s="15">
        <v>5.9353999999999996</v>
      </c>
      <c r="T1033" s="24">
        <v>5.8</v>
      </c>
      <c r="U1033" s="41">
        <v>1</v>
      </c>
      <c r="V1033" s="24">
        <f t="shared" si="3"/>
        <v>5.9353999999999996</v>
      </c>
      <c r="W1033" s="22">
        <v>1</v>
      </c>
      <c r="X1033" s="24">
        <v>5.9353999999999996</v>
      </c>
      <c r="Y1033" s="15">
        <v>7.5</v>
      </c>
      <c r="Z1033" s="76" t="s">
        <v>1746</v>
      </c>
      <c r="AA1033" s="25" t="s">
        <v>4700</v>
      </c>
    </row>
    <row r="1034" spans="1:27" x14ac:dyDescent="0.25">
      <c r="A1034" s="29">
        <v>1033</v>
      </c>
      <c r="B1034" s="1" t="s">
        <v>4698</v>
      </c>
      <c r="C1034" s="1" t="s">
        <v>562</v>
      </c>
      <c r="D1034" s="10">
        <v>45228</v>
      </c>
      <c r="E1034" s="7">
        <v>0.8125</v>
      </c>
      <c r="F1034" s="7">
        <v>0.33333333333333331</v>
      </c>
      <c r="G1034" s="22">
        <v>1200</v>
      </c>
      <c r="H1034" s="22" t="s">
        <v>385</v>
      </c>
      <c r="I1034" s="23">
        <v>7.84</v>
      </c>
      <c r="J1034" s="23">
        <v>23.33</v>
      </c>
      <c r="K1034" s="23">
        <v>23.33</v>
      </c>
      <c r="L1034" s="23">
        <v>4.5</v>
      </c>
      <c r="M1034" s="23">
        <v>5.5</v>
      </c>
      <c r="N1034" s="23">
        <v>4.8</v>
      </c>
      <c r="O1034" s="76">
        <v>272.93849999999998</v>
      </c>
      <c r="P1034" s="76">
        <v>274.54450000000003</v>
      </c>
      <c r="Q1034" s="76">
        <v>1.6060000000000001</v>
      </c>
      <c r="R1034" s="15" t="s">
        <v>4704</v>
      </c>
      <c r="S1034" s="15" t="s">
        <v>4704</v>
      </c>
      <c r="T1034" s="24" t="s">
        <v>4704</v>
      </c>
      <c r="U1034" s="41" t="s">
        <v>4704</v>
      </c>
      <c r="V1034" s="24" t="s">
        <v>4704</v>
      </c>
      <c r="W1034" s="22" t="s">
        <v>4704</v>
      </c>
      <c r="X1034" s="24" t="s">
        <v>4704</v>
      </c>
      <c r="Y1034" s="15">
        <v>12.5</v>
      </c>
      <c r="Z1034" s="76" t="s">
        <v>1746</v>
      </c>
      <c r="AA1034" s="25" t="s">
        <v>4705</v>
      </c>
    </row>
    <row r="1035" spans="1:27" x14ac:dyDescent="0.25">
      <c r="A1035" s="29">
        <v>1034</v>
      </c>
      <c r="B1035" s="1" t="s">
        <v>4698</v>
      </c>
      <c r="C1035" s="1" t="s">
        <v>4701</v>
      </c>
      <c r="D1035" s="10">
        <v>45228</v>
      </c>
      <c r="E1035" s="7">
        <v>0.64583333333333337</v>
      </c>
      <c r="F1035" s="7" t="s">
        <v>4702</v>
      </c>
      <c r="G1035" s="22">
        <v>1200</v>
      </c>
      <c r="H1035" s="22" t="s">
        <v>385</v>
      </c>
      <c r="I1035" s="23">
        <v>5.36</v>
      </c>
      <c r="J1035" s="23">
        <v>5.79</v>
      </c>
      <c r="K1035" s="23">
        <v>5.79</v>
      </c>
      <c r="L1035" s="23">
        <v>4</v>
      </c>
      <c r="M1035" s="23">
        <v>4.7</v>
      </c>
      <c r="N1035" s="23">
        <v>4.5</v>
      </c>
      <c r="O1035" s="76">
        <v>272.39980000000003</v>
      </c>
      <c r="P1035" s="76">
        <v>272.93849999999998</v>
      </c>
      <c r="Q1035" s="76">
        <v>0.53869999999999996</v>
      </c>
      <c r="R1035" s="15">
        <v>0</v>
      </c>
      <c r="S1035" s="15">
        <v>7.4490999999999996</v>
      </c>
      <c r="T1035" s="24">
        <v>1</v>
      </c>
      <c r="U1035" s="41">
        <v>1</v>
      </c>
      <c r="V1035" s="24">
        <f t="shared" si="3"/>
        <v>7.4490999999999996</v>
      </c>
      <c r="W1035" s="22">
        <v>1</v>
      </c>
      <c r="X1035" s="24">
        <v>7.4490999999999996</v>
      </c>
      <c r="Y1035" s="15">
        <v>4</v>
      </c>
      <c r="Z1035" s="76" t="s">
        <v>1746</v>
      </c>
      <c r="AA1035" s="25" t="s">
        <v>4703</v>
      </c>
    </row>
    <row r="1036" spans="1:27" x14ac:dyDescent="0.25">
      <c r="A1036" s="29">
        <v>1035</v>
      </c>
      <c r="B1036" s="1" t="s">
        <v>4698</v>
      </c>
      <c r="C1036" s="1" t="s">
        <v>562</v>
      </c>
      <c r="D1036" s="10">
        <v>45229</v>
      </c>
      <c r="E1036" s="7">
        <v>0.33333333333333331</v>
      </c>
      <c r="F1036" s="7">
        <v>0.39583333333333331</v>
      </c>
      <c r="G1036" s="22">
        <v>1200</v>
      </c>
      <c r="H1036" s="22" t="s">
        <v>385</v>
      </c>
      <c r="I1036" s="23">
        <v>23.33</v>
      </c>
      <c r="J1036" s="23">
        <v>23.64</v>
      </c>
      <c r="K1036" s="23">
        <v>23.64</v>
      </c>
      <c r="L1036" s="23">
        <v>4.8</v>
      </c>
      <c r="M1036" s="23">
        <v>4.9000000000000004</v>
      </c>
      <c r="N1036" s="23">
        <v>4.9000000000000004</v>
      </c>
      <c r="O1036" s="76">
        <v>274.54450000000003</v>
      </c>
      <c r="P1036" s="76">
        <v>274.73500000000001</v>
      </c>
      <c r="Q1036" s="76">
        <v>0.1905</v>
      </c>
      <c r="R1036" s="15">
        <v>0</v>
      </c>
      <c r="S1036" s="15">
        <v>5.3573000000000004</v>
      </c>
      <c r="T1036" s="24">
        <v>1.5</v>
      </c>
      <c r="U1036" s="41">
        <v>1</v>
      </c>
      <c r="V1036" s="24">
        <f t="shared" si="3"/>
        <v>5.3573000000000004</v>
      </c>
      <c r="W1036" s="22">
        <v>1</v>
      </c>
      <c r="X1036" s="24">
        <v>5.3573000000000004</v>
      </c>
      <c r="Y1036" s="15">
        <v>1.5</v>
      </c>
      <c r="Z1036" s="76" t="s">
        <v>1746</v>
      </c>
      <c r="AA1036" s="25" t="s">
        <v>4710</v>
      </c>
    </row>
    <row r="1037" spans="1:27" x14ac:dyDescent="0.25">
      <c r="A1037" s="29">
        <v>1036</v>
      </c>
      <c r="B1037" s="1" t="s">
        <v>1451</v>
      </c>
      <c r="C1037" s="1" t="s">
        <v>4701</v>
      </c>
      <c r="D1037" s="10">
        <v>45229</v>
      </c>
      <c r="E1037" s="7">
        <v>0.39583333333333331</v>
      </c>
      <c r="F1037" s="7">
        <v>0.33333333333333331</v>
      </c>
      <c r="G1037" s="22">
        <v>1200</v>
      </c>
      <c r="H1037" s="22" t="s">
        <v>385</v>
      </c>
      <c r="I1037" s="23">
        <v>5.55</v>
      </c>
      <c r="J1037" s="23">
        <v>19.64</v>
      </c>
      <c r="K1037" s="23">
        <v>5.98</v>
      </c>
      <c r="L1037" s="23">
        <v>4.2</v>
      </c>
      <c r="M1037" s="23">
        <v>4.8</v>
      </c>
      <c r="N1037" s="23">
        <v>4.5</v>
      </c>
      <c r="O1037" s="76">
        <v>274.73500000000001</v>
      </c>
      <c r="P1037" s="76">
        <v>277.64499999999998</v>
      </c>
      <c r="Q1037" s="76">
        <v>2.91</v>
      </c>
      <c r="R1037" s="15">
        <v>0</v>
      </c>
      <c r="S1037" s="15">
        <v>5.0236000000000001</v>
      </c>
      <c r="T1037" s="24">
        <v>10</v>
      </c>
      <c r="U1037" s="41">
        <v>1</v>
      </c>
      <c r="V1037" s="24">
        <f t="shared" si="3"/>
        <v>5.0236000000000001</v>
      </c>
      <c r="W1037" s="22">
        <v>1</v>
      </c>
      <c r="X1037" s="24">
        <v>5.0236000000000001</v>
      </c>
      <c r="Y1037" s="15">
        <v>22.5</v>
      </c>
      <c r="Z1037" s="76" t="s">
        <v>1746</v>
      </c>
      <c r="AA1037" s="25" t="s">
        <v>4711</v>
      </c>
    </row>
    <row r="1038" spans="1:27" x14ac:dyDescent="0.25">
      <c r="A1038" s="29">
        <v>1037</v>
      </c>
      <c r="B1038" s="1" t="s">
        <v>1451</v>
      </c>
      <c r="C1038" s="1" t="s">
        <v>948</v>
      </c>
      <c r="D1038" s="10">
        <v>45230</v>
      </c>
      <c r="E1038" s="7">
        <v>0.33333333333333331</v>
      </c>
      <c r="F1038" s="7">
        <v>0.5</v>
      </c>
      <c r="G1038" s="22">
        <v>1200</v>
      </c>
      <c r="H1038" s="22" t="s">
        <v>385</v>
      </c>
      <c r="I1038" s="23">
        <v>5.98</v>
      </c>
      <c r="J1038" s="23">
        <v>5.98</v>
      </c>
      <c r="K1038" s="23">
        <v>5.98</v>
      </c>
      <c r="L1038" s="23">
        <v>4.5</v>
      </c>
      <c r="M1038" s="23">
        <v>4.7</v>
      </c>
      <c r="N1038" s="23">
        <v>4.4000000000000004</v>
      </c>
      <c r="O1038" s="76">
        <v>277.64499999999998</v>
      </c>
      <c r="P1038" s="76">
        <v>278.1456</v>
      </c>
      <c r="Q1038" s="76">
        <v>0.50060000000000004</v>
      </c>
      <c r="R1038" s="15">
        <v>0</v>
      </c>
      <c r="S1038" s="15">
        <v>4.7201000000000004</v>
      </c>
      <c r="T1038" s="24">
        <v>2</v>
      </c>
      <c r="U1038" s="41">
        <v>1</v>
      </c>
      <c r="V1038" s="24">
        <f t="shared" si="3"/>
        <v>4.7201000000000004</v>
      </c>
      <c r="W1038" s="22">
        <v>1</v>
      </c>
      <c r="X1038" s="24">
        <v>4.7201000000000004</v>
      </c>
      <c r="Y1038" s="15">
        <v>4</v>
      </c>
      <c r="Z1038" s="76" t="s">
        <v>1746</v>
      </c>
      <c r="AA1038" s="25" t="s">
        <v>4717</v>
      </c>
    </row>
    <row r="1039" spans="1:27" x14ac:dyDescent="0.25">
      <c r="A1039" s="29">
        <v>1038</v>
      </c>
      <c r="B1039" s="1" t="s">
        <v>1451</v>
      </c>
      <c r="C1039" s="1" t="s">
        <v>948</v>
      </c>
      <c r="D1039" s="10">
        <v>45230</v>
      </c>
      <c r="E1039" s="7">
        <v>0.54166666666666663</v>
      </c>
      <c r="F1039" s="7">
        <v>0.33333333333333331</v>
      </c>
      <c r="G1039" s="22">
        <v>1200</v>
      </c>
      <c r="H1039" s="22" t="s">
        <v>385</v>
      </c>
      <c r="I1039" s="23">
        <v>5.96</v>
      </c>
      <c r="J1039" s="23">
        <v>5.96</v>
      </c>
      <c r="K1039" s="23">
        <v>5.18</v>
      </c>
      <c r="L1039" s="23">
        <v>4.5</v>
      </c>
      <c r="M1039" s="23">
        <v>4.5</v>
      </c>
      <c r="N1039" s="23">
        <v>3.9</v>
      </c>
      <c r="O1039" s="76">
        <v>278.27100000000002</v>
      </c>
      <c r="P1039" s="76">
        <v>280.7878</v>
      </c>
      <c r="Q1039" s="76">
        <v>2.5167999999999999</v>
      </c>
      <c r="R1039" s="15" t="s">
        <v>4715</v>
      </c>
      <c r="S1039" s="15" t="s">
        <v>4715</v>
      </c>
      <c r="T1039" s="24">
        <v>5</v>
      </c>
      <c r="U1039" s="41" t="s">
        <v>4715</v>
      </c>
      <c r="V1039" s="24" t="s">
        <v>4715</v>
      </c>
      <c r="W1039" s="22" t="s">
        <v>4715</v>
      </c>
      <c r="X1039" s="24" t="s">
        <v>4715</v>
      </c>
      <c r="Y1039" s="15">
        <v>19</v>
      </c>
      <c r="Z1039" s="76" t="s">
        <v>1746</v>
      </c>
      <c r="AA1039" s="25" t="s">
        <v>4720</v>
      </c>
    </row>
    <row r="1040" spans="1:27" x14ac:dyDescent="0.25">
      <c r="A1040" s="29">
        <v>1039</v>
      </c>
      <c r="B1040" s="1" t="s">
        <v>1451</v>
      </c>
      <c r="C1040" s="1" t="s">
        <v>568</v>
      </c>
      <c r="D1040" s="10">
        <v>45230</v>
      </c>
      <c r="E1040" s="7">
        <v>0.54166666666666663</v>
      </c>
      <c r="F1040" s="7">
        <v>0.33333333333333331</v>
      </c>
      <c r="G1040" s="22">
        <v>1200</v>
      </c>
      <c r="H1040" s="22" t="s">
        <v>385</v>
      </c>
      <c r="I1040" s="23">
        <v>4.87</v>
      </c>
      <c r="J1040" s="23">
        <v>5.48</v>
      </c>
      <c r="K1040" s="23">
        <v>5.41</v>
      </c>
      <c r="L1040" s="23">
        <v>4</v>
      </c>
      <c r="M1040" s="23">
        <v>5.4</v>
      </c>
      <c r="N1040" s="23">
        <v>5.4</v>
      </c>
      <c r="O1040" s="76" t="s">
        <v>5131</v>
      </c>
      <c r="P1040" s="76" t="s">
        <v>5131</v>
      </c>
      <c r="Q1040" s="76" t="s">
        <v>4715</v>
      </c>
      <c r="R1040" s="15">
        <v>0</v>
      </c>
      <c r="S1040" s="15">
        <v>5.4058999999999999</v>
      </c>
      <c r="T1040" s="24">
        <v>5.6</v>
      </c>
      <c r="U1040" s="41">
        <v>1</v>
      </c>
      <c r="V1040" s="24">
        <f>(S1040-R1040)*U1040</f>
        <v>5.4058999999999999</v>
      </c>
      <c r="W1040" s="22">
        <v>1</v>
      </c>
      <c r="X1040" s="24">
        <v>5.4058999999999999</v>
      </c>
      <c r="Y1040" s="15">
        <v>19</v>
      </c>
      <c r="Z1040" s="134" t="s">
        <v>5137</v>
      </c>
      <c r="AA1040" s="25" t="s">
        <v>4721</v>
      </c>
    </row>
    <row r="1041" spans="1:27" x14ac:dyDescent="0.25">
      <c r="A1041" s="29">
        <v>1040</v>
      </c>
      <c r="B1041" s="1" t="s">
        <v>4718</v>
      </c>
      <c r="C1041" s="1" t="s">
        <v>562</v>
      </c>
      <c r="D1041" s="10">
        <v>45230</v>
      </c>
      <c r="E1041" s="7">
        <v>0.5</v>
      </c>
      <c r="F1041" s="7">
        <v>0.54166666666666663</v>
      </c>
      <c r="G1041" s="22">
        <v>1200</v>
      </c>
      <c r="H1041" s="22" t="s">
        <v>385</v>
      </c>
      <c r="I1041" s="23">
        <v>14.5</v>
      </c>
      <c r="J1041" s="23">
        <v>19.97</v>
      </c>
      <c r="K1041" s="23">
        <v>19.97</v>
      </c>
      <c r="L1041" s="23">
        <v>4.3</v>
      </c>
      <c r="M1041" s="23">
        <v>4.5</v>
      </c>
      <c r="N1041" s="23">
        <v>4.4000000000000004</v>
      </c>
      <c r="O1041" s="76">
        <v>278.1456</v>
      </c>
      <c r="P1041" s="76">
        <v>278.27100000000002</v>
      </c>
      <c r="Q1041" s="76">
        <v>0.12540000000000001</v>
      </c>
      <c r="R1041" s="15">
        <v>0</v>
      </c>
      <c r="S1041" s="15">
        <v>5.1524000000000001</v>
      </c>
      <c r="T1041" s="24">
        <v>0.6</v>
      </c>
      <c r="U1041" s="41">
        <v>1</v>
      </c>
      <c r="V1041" s="24">
        <f>(S1041-R1041)*U1041</f>
        <v>5.1524000000000001</v>
      </c>
      <c r="W1041" s="22">
        <v>1</v>
      </c>
      <c r="X1041" s="24">
        <v>5.1524000000000001</v>
      </c>
      <c r="Y1041" s="15">
        <v>1</v>
      </c>
      <c r="Z1041" s="76" t="s">
        <v>1746</v>
      </c>
      <c r="AA1041" s="25" t="s">
        <v>4719</v>
      </c>
    </row>
    <row r="1042" spans="1:27" x14ac:dyDescent="0.25">
      <c r="A1042" s="29">
        <v>1041</v>
      </c>
      <c r="B1042" s="1" t="s">
        <v>4732</v>
      </c>
      <c r="C1042" s="1" t="s">
        <v>4701</v>
      </c>
      <c r="D1042" s="10">
        <v>45231</v>
      </c>
      <c r="E1042" s="7">
        <v>0.33333333333333331</v>
      </c>
      <c r="F1042" s="7">
        <v>0.33333333333333331</v>
      </c>
      <c r="G1042" s="22">
        <v>1200</v>
      </c>
      <c r="H1042" s="22" t="s">
        <v>385</v>
      </c>
      <c r="I1042" s="23">
        <v>5.18</v>
      </c>
      <c r="J1042" s="23">
        <v>5.18</v>
      </c>
      <c r="K1042" s="23">
        <v>5.18</v>
      </c>
      <c r="L1042" s="23">
        <v>3.9</v>
      </c>
      <c r="M1042" s="23">
        <v>4.0999999999999996</v>
      </c>
      <c r="N1042" s="23">
        <v>3.9</v>
      </c>
      <c r="O1042" s="76">
        <v>280.7878</v>
      </c>
      <c r="P1042" s="76">
        <v>283.91910000000001</v>
      </c>
      <c r="Q1042" s="76">
        <v>3.1313</v>
      </c>
      <c r="R1042" s="15">
        <v>0</v>
      </c>
      <c r="S1042" s="15">
        <v>10.67</v>
      </c>
      <c r="T1042" s="24">
        <f>7+8</f>
        <v>15</v>
      </c>
      <c r="U1042" s="41">
        <v>1</v>
      </c>
      <c r="V1042" s="24">
        <f t="shared" si="3"/>
        <v>10.67</v>
      </c>
      <c r="W1042" s="22">
        <v>1</v>
      </c>
      <c r="X1042" s="24">
        <v>10.67</v>
      </c>
      <c r="Y1042" s="15">
        <v>24</v>
      </c>
      <c r="Z1042" s="76" t="s">
        <v>1746</v>
      </c>
      <c r="AA1042" s="25" t="s">
        <v>4733</v>
      </c>
    </row>
    <row r="1043" spans="1:27" x14ac:dyDescent="0.25">
      <c r="A1043" s="29">
        <v>1042</v>
      </c>
      <c r="B1043" s="1" t="s">
        <v>1451</v>
      </c>
      <c r="C1043" s="1" t="s">
        <v>4701</v>
      </c>
      <c r="D1043" s="10">
        <v>45232</v>
      </c>
      <c r="E1043" s="7">
        <v>0.33333333333333331</v>
      </c>
      <c r="F1043" s="7">
        <v>0.33333333333333331</v>
      </c>
      <c r="G1043" s="22">
        <v>1200</v>
      </c>
      <c r="H1043" s="22" t="s">
        <v>385</v>
      </c>
      <c r="I1043" s="23">
        <v>5.18</v>
      </c>
      <c r="J1043" s="23">
        <v>5.18</v>
      </c>
      <c r="K1043" s="23">
        <v>5.18</v>
      </c>
      <c r="L1043" s="23">
        <v>3.9</v>
      </c>
      <c r="M1043" s="23">
        <v>3.9</v>
      </c>
      <c r="N1043" s="23">
        <v>3.7</v>
      </c>
      <c r="O1043" s="76">
        <v>283.91910000000001</v>
      </c>
      <c r="P1043" s="76">
        <v>286.99990000000003</v>
      </c>
      <c r="Q1043" s="76">
        <v>3.0808</v>
      </c>
      <c r="R1043" s="15">
        <v>0</v>
      </c>
      <c r="S1043" s="15">
        <v>10.6457</v>
      </c>
      <c r="T1043" s="24">
        <v>16</v>
      </c>
      <c r="U1043" s="41">
        <v>1</v>
      </c>
      <c r="V1043" s="24">
        <f t="shared" si="3"/>
        <v>10.6457</v>
      </c>
      <c r="W1043" s="22">
        <v>1</v>
      </c>
      <c r="X1043" s="24">
        <v>10.6457</v>
      </c>
      <c r="Y1043" s="15">
        <v>24</v>
      </c>
      <c r="Z1043" s="76" t="s">
        <v>1746</v>
      </c>
      <c r="AA1043" s="25" t="s">
        <v>4743</v>
      </c>
    </row>
    <row r="1044" spans="1:27" x14ac:dyDescent="0.25">
      <c r="A1044" s="29">
        <v>1043</v>
      </c>
      <c r="B1044" s="1" t="s">
        <v>1451</v>
      </c>
      <c r="C1044" s="1" t="s">
        <v>4701</v>
      </c>
      <c r="D1044" s="10">
        <v>45233</v>
      </c>
      <c r="E1044" s="7">
        <v>0.33333333333333331</v>
      </c>
      <c r="F1044" s="7">
        <v>0.33333333333333331</v>
      </c>
      <c r="G1044" s="22">
        <v>1200</v>
      </c>
      <c r="H1044" s="22" t="s">
        <v>385</v>
      </c>
      <c r="I1044" s="23">
        <v>5.18</v>
      </c>
      <c r="J1044" s="23">
        <v>5.18</v>
      </c>
      <c r="K1044" s="131">
        <v>5.18</v>
      </c>
      <c r="L1044" s="23">
        <v>3.9</v>
      </c>
      <c r="M1044" s="23">
        <v>4</v>
      </c>
      <c r="N1044" s="23">
        <v>3.8</v>
      </c>
      <c r="O1044" s="76">
        <v>286.99990000000003</v>
      </c>
      <c r="P1044" s="76">
        <v>290.01679999999999</v>
      </c>
      <c r="Q1044" s="76">
        <v>3.0169000000000001</v>
      </c>
      <c r="R1044" s="15">
        <v>0</v>
      </c>
      <c r="S1044" s="15">
        <v>10.467599999999999</v>
      </c>
      <c r="T1044" s="24">
        <v>14</v>
      </c>
      <c r="U1044" s="41">
        <v>1</v>
      </c>
      <c r="V1044" s="24">
        <f t="shared" si="3"/>
        <v>10.467599999999999</v>
      </c>
      <c r="W1044" s="22">
        <v>1</v>
      </c>
      <c r="X1044" s="24">
        <v>10.467599999999999</v>
      </c>
      <c r="Y1044" s="15">
        <v>24</v>
      </c>
      <c r="Z1044" s="76" t="s">
        <v>1746</v>
      </c>
      <c r="AA1044" s="25" t="s">
        <v>4745</v>
      </c>
    </row>
    <row r="1045" spans="1:27" x14ac:dyDescent="0.25">
      <c r="A1045" s="29">
        <v>1044</v>
      </c>
      <c r="B1045" s="1" t="s">
        <v>4748</v>
      </c>
      <c r="C1045" s="1" t="s">
        <v>4701</v>
      </c>
      <c r="D1045" s="10">
        <v>45234</v>
      </c>
      <c r="E1045" s="7">
        <v>0.33333333333333331</v>
      </c>
      <c r="F1045" s="7" t="s">
        <v>4749</v>
      </c>
      <c r="G1045" s="22">
        <v>1200</v>
      </c>
      <c r="H1045" s="22" t="s">
        <v>385</v>
      </c>
      <c r="I1045" s="23">
        <v>5.18</v>
      </c>
      <c r="J1045" s="23">
        <v>5.18</v>
      </c>
      <c r="K1045" s="23">
        <v>5.18</v>
      </c>
      <c r="L1045" s="23">
        <v>3.8</v>
      </c>
      <c r="M1045" s="23">
        <v>3.8</v>
      </c>
      <c r="N1045" s="23">
        <v>3.8</v>
      </c>
      <c r="O1045" s="76">
        <v>290.01679999999999</v>
      </c>
      <c r="P1045" s="76">
        <v>290.2269</v>
      </c>
      <c r="Q1045" s="76">
        <v>0.21010000000000001</v>
      </c>
      <c r="R1045" s="15">
        <v>0</v>
      </c>
      <c r="S1045" s="15">
        <v>10.305199999999999</v>
      </c>
      <c r="T1045" s="24">
        <v>1.4</v>
      </c>
      <c r="U1045" s="41">
        <v>1</v>
      </c>
      <c r="V1045" s="24">
        <f t="shared" si="3"/>
        <v>10.305199999999999</v>
      </c>
      <c r="W1045" s="22">
        <v>1</v>
      </c>
      <c r="X1045" s="24">
        <v>10.305199999999999</v>
      </c>
      <c r="Y1045" s="15">
        <f>1+50/60</f>
        <v>1.8333333333333335</v>
      </c>
      <c r="Z1045" s="76" t="s">
        <v>1746</v>
      </c>
      <c r="AA1045" s="25" t="s">
        <v>4750</v>
      </c>
    </row>
    <row r="1046" spans="1:27" x14ac:dyDescent="0.25">
      <c r="A1046" s="29">
        <v>1045</v>
      </c>
      <c r="B1046" s="1" t="s">
        <v>4748</v>
      </c>
      <c r="C1046" s="1" t="s">
        <v>4701</v>
      </c>
      <c r="D1046" s="10">
        <v>45234</v>
      </c>
      <c r="E1046" s="7">
        <v>0.45833333333333331</v>
      </c>
      <c r="F1046" s="7">
        <v>0.33333333333333331</v>
      </c>
      <c r="G1046" s="22">
        <v>1200</v>
      </c>
      <c r="H1046" s="22" t="s">
        <v>385</v>
      </c>
      <c r="I1046" s="23">
        <v>5.05</v>
      </c>
      <c r="J1046" s="23">
        <v>5.3</v>
      </c>
      <c r="K1046" s="23">
        <v>5.3</v>
      </c>
      <c r="L1046" s="23">
        <v>5.2</v>
      </c>
      <c r="M1046" s="23">
        <v>5.7</v>
      </c>
      <c r="N1046" s="23">
        <v>5.0999999999999996</v>
      </c>
      <c r="O1046" s="76">
        <v>290.36939999999998</v>
      </c>
      <c r="P1046" s="76">
        <v>293.03879999999998</v>
      </c>
      <c r="Q1046" s="76">
        <v>2.6694</v>
      </c>
      <c r="R1046" s="15" t="s">
        <v>4752</v>
      </c>
      <c r="S1046" s="15" t="s">
        <v>4752</v>
      </c>
      <c r="T1046" s="24">
        <v>14</v>
      </c>
      <c r="U1046" s="41" t="s">
        <v>4771</v>
      </c>
      <c r="V1046" s="24" t="s">
        <v>1746</v>
      </c>
      <c r="W1046" s="41" t="s">
        <v>4771</v>
      </c>
      <c r="X1046" s="24" t="s">
        <v>1746</v>
      </c>
      <c r="Y1046" s="15">
        <v>21</v>
      </c>
      <c r="Z1046" s="76" t="s">
        <v>1746</v>
      </c>
      <c r="AA1046" s="25" t="s">
        <v>4781</v>
      </c>
    </row>
    <row r="1047" spans="1:27" x14ac:dyDescent="0.25">
      <c r="A1047" s="29">
        <v>1046</v>
      </c>
      <c r="B1047" s="1" t="s">
        <v>4748</v>
      </c>
      <c r="C1047" s="1" t="s">
        <v>562</v>
      </c>
      <c r="D1047" s="10">
        <v>45234</v>
      </c>
      <c r="E1047" s="7" t="s">
        <v>4749</v>
      </c>
      <c r="F1047" s="7">
        <v>0.45833333333333331</v>
      </c>
      <c r="G1047" s="22">
        <v>1200</v>
      </c>
      <c r="H1047" s="22" t="s">
        <v>385</v>
      </c>
      <c r="I1047" s="23">
        <v>13.79</v>
      </c>
      <c r="J1047" s="23">
        <v>19.87</v>
      </c>
      <c r="K1047" s="23">
        <v>19.87</v>
      </c>
      <c r="L1047" s="23">
        <v>4.3</v>
      </c>
      <c r="M1047" s="23">
        <v>4.4000000000000004</v>
      </c>
      <c r="N1047" s="23">
        <v>4.3</v>
      </c>
      <c r="O1047" s="76">
        <v>290.2269</v>
      </c>
      <c r="P1047" s="76">
        <v>290.36939999999998</v>
      </c>
      <c r="Q1047" s="76">
        <v>0.14249999999999999</v>
      </c>
      <c r="R1047" s="15">
        <v>0</v>
      </c>
      <c r="S1047" s="15">
        <v>4.2</v>
      </c>
      <c r="T1047" s="24">
        <v>1</v>
      </c>
      <c r="U1047" s="41">
        <v>5</v>
      </c>
      <c r="V1047" s="24">
        <f t="shared" si="3"/>
        <v>21</v>
      </c>
      <c r="W1047" s="22">
        <v>26</v>
      </c>
      <c r="X1047" s="24">
        <v>128.93</v>
      </c>
      <c r="Y1047" s="15">
        <f>1+1/6</f>
        <v>1.1666666666666667</v>
      </c>
      <c r="Z1047" s="76" t="s">
        <v>1746</v>
      </c>
      <c r="AA1047" s="25" t="s">
        <v>4751</v>
      </c>
    </row>
    <row r="1048" spans="1:27" x14ac:dyDescent="0.25">
      <c r="A1048" s="29">
        <v>1047</v>
      </c>
      <c r="B1048" s="1" t="s">
        <v>1451</v>
      </c>
      <c r="C1048" s="1" t="s">
        <v>4701</v>
      </c>
      <c r="D1048" s="10">
        <v>45235</v>
      </c>
      <c r="E1048" s="7">
        <v>0.33333333333333331</v>
      </c>
      <c r="F1048" s="7">
        <v>0.33333333333333331</v>
      </c>
      <c r="G1048" s="22">
        <v>1200</v>
      </c>
      <c r="H1048" s="22" t="s">
        <v>385</v>
      </c>
      <c r="I1048" s="23">
        <v>5.07</v>
      </c>
      <c r="J1048" s="23">
        <v>5.07</v>
      </c>
      <c r="K1048" s="23">
        <v>5.04</v>
      </c>
      <c r="L1048" s="23">
        <v>3.7</v>
      </c>
      <c r="M1048" s="23">
        <v>3.8</v>
      </c>
      <c r="N1048" s="23">
        <v>3.8</v>
      </c>
      <c r="O1048" s="76">
        <v>293.03879999999998</v>
      </c>
      <c r="P1048" s="76">
        <v>296.09879999999998</v>
      </c>
      <c r="Q1048" s="76">
        <v>3.06</v>
      </c>
      <c r="R1048" s="15">
        <v>0</v>
      </c>
      <c r="S1048" s="15">
        <v>10.2689</v>
      </c>
      <c r="T1048" s="24">
        <v>14</v>
      </c>
      <c r="U1048" s="41">
        <v>1</v>
      </c>
      <c r="V1048" s="24">
        <f t="shared" si="3"/>
        <v>10.2689</v>
      </c>
      <c r="W1048" s="22">
        <v>1</v>
      </c>
      <c r="X1048" s="24">
        <v>10.2689</v>
      </c>
      <c r="Y1048" s="15">
        <v>24</v>
      </c>
      <c r="Z1048" s="76" t="s">
        <v>1746</v>
      </c>
      <c r="AA1048" s="25" t="s">
        <v>4758</v>
      </c>
    </row>
    <row r="1049" spans="1:27" x14ac:dyDescent="0.25">
      <c r="A1049" s="29">
        <v>1048</v>
      </c>
      <c r="B1049" s="1" t="s">
        <v>1451</v>
      </c>
      <c r="C1049" s="1" t="s">
        <v>4701</v>
      </c>
      <c r="D1049" s="10">
        <v>45236</v>
      </c>
      <c r="E1049" s="7">
        <v>0.33333333333333331</v>
      </c>
      <c r="F1049" s="7">
        <v>0.33333333333333331</v>
      </c>
      <c r="G1049" s="22">
        <v>1280</v>
      </c>
      <c r="H1049" s="22" t="s">
        <v>385</v>
      </c>
      <c r="I1049" s="23">
        <v>5.04</v>
      </c>
      <c r="J1049" s="23">
        <v>5.04</v>
      </c>
      <c r="K1049" s="23">
        <v>5.04</v>
      </c>
      <c r="L1049" s="23">
        <v>3.8</v>
      </c>
      <c r="M1049" s="23">
        <v>3.8</v>
      </c>
      <c r="N1049" s="23">
        <v>3.7</v>
      </c>
      <c r="O1049" s="76">
        <v>296.09879999999998</v>
      </c>
      <c r="P1049" s="76">
        <v>299.17770000000002</v>
      </c>
      <c r="Q1049" s="76">
        <v>3.0789</v>
      </c>
      <c r="R1049" s="15">
        <v>0</v>
      </c>
      <c r="S1049" s="15">
        <v>10.3347</v>
      </c>
      <c r="T1049" s="24">
        <v>14</v>
      </c>
      <c r="U1049" s="41">
        <v>1</v>
      </c>
      <c r="V1049" s="24">
        <f t="shared" ref="V1049:V1050" si="4">(S1049-R1049)*U1049</f>
        <v>10.3347</v>
      </c>
      <c r="W1049" s="22">
        <v>1</v>
      </c>
      <c r="X1049" s="24">
        <v>10.3347</v>
      </c>
      <c r="Y1049" s="15">
        <v>24</v>
      </c>
      <c r="Z1049" s="76" t="s">
        <v>1746</v>
      </c>
      <c r="AA1049" s="25" t="s">
        <v>4772</v>
      </c>
    </row>
    <row r="1050" spans="1:27" x14ac:dyDescent="0.25">
      <c r="A1050" s="29">
        <v>1049</v>
      </c>
      <c r="B1050" s="1" t="s">
        <v>1451</v>
      </c>
      <c r="C1050" s="1" t="s">
        <v>4701</v>
      </c>
      <c r="D1050" s="10">
        <v>45237</v>
      </c>
      <c r="E1050" s="7">
        <v>0.33333333333333331</v>
      </c>
      <c r="F1050" s="7">
        <v>0.33333333333333331</v>
      </c>
      <c r="G1050" s="22">
        <v>1270</v>
      </c>
      <c r="H1050" s="22" t="s">
        <v>385</v>
      </c>
      <c r="I1050" s="23">
        <v>5.04</v>
      </c>
      <c r="J1050" s="23">
        <v>5.38</v>
      </c>
      <c r="K1050" s="23">
        <v>5.38</v>
      </c>
      <c r="L1050" s="23">
        <v>3.7</v>
      </c>
      <c r="M1050" s="23">
        <v>4</v>
      </c>
      <c r="N1050" s="23">
        <v>3.6</v>
      </c>
      <c r="O1050" s="76">
        <v>299.17770000000002</v>
      </c>
      <c r="P1050" s="76">
        <v>302.0985</v>
      </c>
      <c r="Q1050" s="76">
        <v>2.9207999999999998</v>
      </c>
      <c r="R1050" s="129">
        <v>0</v>
      </c>
      <c r="S1050" s="15">
        <v>10.168200000000001</v>
      </c>
      <c r="T1050" s="24">
        <v>14</v>
      </c>
      <c r="U1050" s="41">
        <v>1</v>
      </c>
      <c r="V1050" s="24">
        <f t="shared" si="4"/>
        <v>10.168200000000001</v>
      </c>
      <c r="W1050" s="22">
        <v>1</v>
      </c>
      <c r="X1050" s="24">
        <v>10.168200000000001</v>
      </c>
      <c r="Y1050" s="15">
        <f>22+50/60</f>
        <v>22.833333333333332</v>
      </c>
      <c r="Z1050" s="76" t="s">
        <v>1746</v>
      </c>
      <c r="AA1050" s="25" t="s">
        <v>4780</v>
      </c>
    </row>
    <row r="1051" spans="1:27" x14ac:dyDescent="0.25">
      <c r="A1051" s="29">
        <v>1050</v>
      </c>
      <c r="B1051" s="1" t="s">
        <v>1451</v>
      </c>
      <c r="C1051" s="1" t="s">
        <v>4701</v>
      </c>
      <c r="D1051" s="10">
        <v>45238</v>
      </c>
      <c r="E1051" s="7">
        <v>0.33333333333333331</v>
      </c>
      <c r="F1051" s="7">
        <v>0.33333333333333331</v>
      </c>
      <c r="G1051" s="22">
        <v>1270</v>
      </c>
      <c r="H1051" s="22" t="s">
        <v>385</v>
      </c>
      <c r="I1051" s="23">
        <v>5.38</v>
      </c>
      <c r="J1051" s="23">
        <v>6.19</v>
      </c>
      <c r="K1051" s="23">
        <v>5.95</v>
      </c>
      <c r="L1051" s="23">
        <v>3.6</v>
      </c>
      <c r="M1051" s="23">
        <v>3.8</v>
      </c>
      <c r="N1051" s="23">
        <v>3.6</v>
      </c>
      <c r="O1051" s="76">
        <v>302.0985</v>
      </c>
      <c r="P1051" s="76">
        <v>305.13420000000002</v>
      </c>
      <c r="Q1051" s="76">
        <v>3.0356999999999998</v>
      </c>
      <c r="R1051" s="15">
        <v>0</v>
      </c>
      <c r="S1051" s="15">
        <v>9.5864999999999991</v>
      </c>
      <c r="T1051" s="24">
        <v>14</v>
      </c>
      <c r="U1051" s="41">
        <v>1</v>
      </c>
      <c r="V1051" s="24">
        <f t="shared" ref="V1051:V1059" si="5">(S1051-R1051)*U1051</f>
        <v>9.5864999999999991</v>
      </c>
      <c r="W1051" s="22">
        <v>1</v>
      </c>
      <c r="X1051" s="24">
        <v>9.5864999999999991</v>
      </c>
      <c r="Y1051" s="15">
        <v>24</v>
      </c>
      <c r="Z1051" s="76" t="s">
        <v>1746</v>
      </c>
      <c r="AA1051" s="25" t="s">
        <v>4788</v>
      </c>
    </row>
    <row r="1052" spans="1:27" x14ac:dyDescent="0.25">
      <c r="A1052" s="29">
        <v>1051</v>
      </c>
      <c r="B1052" s="1" t="s">
        <v>1451</v>
      </c>
      <c r="C1052" s="1" t="s">
        <v>4701</v>
      </c>
      <c r="D1052" s="10">
        <v>45239</v>
      </c>
      <c r="E1052" s="7">
        <v>0.33333333333333331</v>
      </c>
      <c r="F1052" s="7">
        <v>0.33333333333333331</v>
      </c>
      <c r="G1052" s="22">
        <v>1265</v>
      </c>
      <c r="H1052" s="22" t="s">
        <v>385</v>
      </c>
      <c r="I1052" s="23">
        <v>5.95</v>
      </c>
      <c r="J1052" s="23">
        <v>6.43</v>
      </c>
      <c r="K1052" s="23">
        <v>6.08</v>
      </c>
      <c r="L1052" s="23">
        <v>3.6</v>
      </c>
      <c r="M1052" s="23">
        <v>4.2</v>
      </c>
      <c r="N1052" s="23">
        <v>3.5</v>
      </c>
      <c r="O1052" s="76">
        <v>305.13420000000002</v>
      </c>
      <c r="P1052" s="76">
        <v>308.16989999999998</v>
      </c>
      <c r="Q1052" s="76">
        <v>3.0356999999999998</v>
      </c>
      <c r="R1052" s="15">
        <v>0</v>
      </c>
      <c r="S1052" s="15">
        <v>9.1059000000000001</v>
      </c>
      <c r="T1052" s="24">
        <v>18</v>
      </c>
      <c r="U1052" s="41">
        <v>1</v>
      </c>
      <c r="V1052" s="24">
        <f t="shared" si="5"/>
        <v>9.1059000000000001</v>
      </c>
      <c r="W1052" s="22">
        <v>1</v>
      </c>
      <c r="X1052" s="24">
        <v>9.1059000000000001</v>
      </c>
      <c r="Y1052" s="15">
        <v>24</v>
      </c>
      <c r="Z1052" s="76" t="s">
        <v>1746</v>
      </c>
      <c r="AA1052" s="25" t="s">
        <v>4802</v>
      </c>
    </row>
    <row r="1053" spans="1:27" x14ac:dyDescent="0.25">
      <c r="A1053" s="29">
        <v>1052</v>
      </c>
      <c r="B1053" s="1" t="s">
        <v>1451</v>
      </c>
      <c r="C1053" s="1" t="s">
        <v>4701</v>
      </c>
      <c r="D1053" s="10">
        <v>45240</v>
      </c>
      <c r="E1053" s="7">
        <v>0.33333333333333331</v>
      </c>
      <c r="F1053" s="7">
        <v>0.33333333333333331</v>
      </c>
      <c r="G1053" s="22">
        <v>1275</v>
      </c>
      <c r="H1053" s="22" t="s">
        <v>385</v>
      </c>
      <c r="I1053" s="23">
        <v>6.08</v>
      </c>
      <c r="J1053" s="23">
        <v>6.53</v>
      </c>
      <c r="K1053" s="23">
        <v>5.81</v>
      </c>
      <c r="L1053" s="23">
        <v>3.5</v>
      </c>
      <c r="M1053" s="23">
        <v>3.5</v>
      </c>
      <c r="N1053" s="23">
        <v>3.5</v>
      </c>
      <c r="O1053" s="76">
        <v>308.16989999999998</v>
      </c>
      <c r="P1053" s="76">
        <v>311.23689999999999</v>
      </c>
      <c r="Q1053" s="76">
        <v>3.0670000000000002</v>
      </c>
      <c r="R1053" s="15">
        <v>0</v>
      </c>
      <c r="S1053" s="15">
        <v>9.3564000000000007</v>
      </c>
      <c r="T1053" s="24">
        <v>16</v>
      </c>
      <c r="U1053" s="41">
        <v>1</v>
      </c>
      <c r="V1053" s="24">
        <f t="shared" si="5"/>
        <v>9.3564000000000007</v>
      </c>
      <c r="W1053" s="22">
        <v>1</v>
      </c>
      <c r="X1053" s="24">
        <v>9.3564000000000007</v>
      </c>
      <c r="Y1053" s="15">
        <v>24</v>
      </c>
      <c r="Z1053" s="76" t="s">
        <v>1746</v>
      </c>
      <c r="AA1053" s="25" t="s">
        <v>4820</v>
      </c>
    </row>
    <row r="1054" spans="1:27" x14ac:dyDescent="0.25">
      <c r="A1054" s="29">
        <v>1053</v>
      </c>
      <c r="B1054" s="1" t="s">
        <v>1451</v>
      </c>
      <c r="C1054" s="1" t="s">
        <v>4701</v>
      </c>
      <c r="D1054" s="10">
        <v>45241</v>
      </c>
      <c r="E1054" s="7">
        <v>0.33333333333333331</v>
      </c>
      <c r="F1054" s="7">
        <v>0.33333333333333331</v>
      </c>
      <c r="G1054" s="22">
        <v>1295</v>
      </c>
      <c r="H1054" s="22" t="s">
        <v>385</v>
      </c>
      <c r="I1054" s="23">
        <v>5.81</v>
      </c>
      <c r="J1054" s="23">
        <v>6.88</v>
      </c>
      <c r="K1054" s="23">
        <v>6.15</v>
      </c>
      <c r="L1054" s="23">
        <v>3.3</v>
      </c>
      <c r="M1054" s="23">
        <v>3.4</v>
      </c>
      <c r="N1054" s="23">
        <v>3.3</v>
      </c>
      <c r="O1054" s="76">
        <v>311.23689999999999</v>
      </c>
      <c r="P1054" s="76">
        <v>314.35129999999998</v>
      </c>
      <c r="Q1054" s="76">
        <v>3.1143999999999998</v>
      </c>
      <c r="R1054" s="15">
        <v>0</v>
      </c>
      <c r="S1054" s="15">
        <v>9.2611000000000008</v>
      </c>
      <c r="T1054" s="24">
        <v>18</v>
      </c>
      <c r="U1054" s="41">
        <v>1</v>
      </c>
      <c r="V1054" s="24">
        <f t="shared" si="5"/>
        <v>9.2611000000000008</v>
      </c>
      <c r="W1054" s="22">
        <v>1</v>
      </c>
      <c r="X1054" s="24">
        <v>9.2611000000000008</v>
      </c>
      <c r="Y1054" s="15">
        <v>24</v>
      </c>
      <c r="Z1054" s="76" t="s">
        <v>1746</v>
      </c>
      <c r="AA1054" s="25" t="s">
        <v>4821</v>
      </c>
    </row>
    <row r="1055" spans="1:27" x14ac:dyDescent="0.25">
      <c r="A1055" s="29">
        <v>1054</v>
      </c>
      <c r="B1055" s="1" t="s">
        <v>1451</v>
      </c>
      <c r="C1055" s="1" t="s">
        <v>4701</v>
      </c>
      <c r="D1055" s="10">
        <v>45242</v>
      </c>
      <c r="E1055" s="7">
        <v>0.33333333333333331</v>
      </c>
      <c r="F1055" s="7">
        <v>0.33333333333333331</v>
      </c>
      <c r="G1055" s="22">
        <v>1315</v>
      </c>
      <c r="H1055" s="22" t="s">
        <v>385</v>
      </c>
      <c r="I1055" s="23">
        <v>6.15</v>
      </c>
      <c r="J1055" s="23">
        <v>7.23</v>
      </c>
      <c r="K1055" s="23">
        <v>6.53</v>
      </c>
      <c r="L1055" s="23">
        <v>3.3</v>
      </c>
      <c r="M1055" s="23">
        <v>3.6</v>
      </c>
      <c r="N1055" s="23">
        <v>3.5</v>
      </c>
      <c r="O1055" s="76">
        <v>314.35129999999998</v>
      </c>
      <c r="P1055" s="76">
        <v>317.50740000000002</v>
      </c>
      <c r="Q1055" s="76">
        <v>3.1560999999999999</v>
      </c>
      <c r="R1055" s="15">
        <v>0</v>
      </c>
      <c r="S1055" s="15">
        <v>9.5024999999999995</v>
      </c>
      <c r="T1055" s="24">
        <v>17</v>
      </c>
      <c r="U1055" s="41">
        <v>1</v>
      </c>
      <c r="V1055" s="24">
        <f t="shared" si="5"/>
        <v>9.5024999999999995</v>
      </c>
      <c r="W1055" s="22">
        <v>1</v>
      </c>
      <c r="X1055" s="24">
        <v>9.5024999999999995</v>
      </c>
      <c r="Y1055" s="15">
        <v>24</v>
      </c>
      <c r="Z1055" s="76" t="s">
        <v>1746</v>
      </c>
      <c r="AA1055" s="25" t="s">
        <v>4822</v>
      </c>
    </row>
    <row r="1056" spans="1:27" x14ac:dyDescent="0.25">
      <c r="A1056" s="29">
        <v>1055</v>
      </c>
      <c r="B1056" s="1" t="s">
        <v>1451</v>
      </c>
      <c r="C1056" s="1" t="s">
        <v>4701</v>
      </c>
      <c r="D1056" s="10">
        <v>45243</v>
      </c>
      <c r="E1056" s="7">
        <v>0.33333333333333331</v>
      </c>
      <c r="F1056" s="7">
        <v>0.33333333333333331</v>
      </c>
      <c r="G1056" s="22">
        <v>1289</v>
      </c>
      <c r="H1056" s="22" t="s">
        <v>385</v>
      </c>
      <c r="I1056" s="23">
        <v>6.92</v>
      </c>
      <c r="J1056" s="23">
        <v>7.49</v>
      </c>
      <c r="K1056" s="23">
        <v>7.49</v>
      </c>
      <c r="L1056" s="23">
        <v>3.4</v>
      </c>
      <c r="M1056" s="23">
        <v>3.5</v>
      </c>
      <c r="N1056" s="23">
        <v>3.4</v>
      </c>
      <c r="O1056" s="76">
        <v>317.50740000000002</v>
      </c>
      <c r="P1056" s="76">
        <v>320.60120000000001</v>
      </c>
      <c r="Q1056" s="76">
        <v>3.0937999999999999</v>
      </c>
      <c r="R1056" s="15">
        <v>0</v>
      </c>
      <c r="S1056" s="15">
        <v>9.0329999999999995</v>
      </c>
      <c r="T1056" s="24">
        <v>17</v>
      </c>
      <c r="U1056" s="41">
        <v>1</v>
      </c>
      <c r="V1056" s="24">
        <f t="shared" si="5"/>
        <v>9.0329999999999995</v>
      </c>
      <c r="W1056" s="22">
        <v>1</v>
      </c>
      <c r="X1056" s="24">
        <v>9.0329999999999995</v>
      </c>
      <c r="Y1056" s="15">
        <v>24</v>
      </c>
      <c r="Z1056" s="76" t="s">
        <v>1746</v>
      </c>
      <c r="AA1056" s="25" t="s">
        <v>4842</v>
      </c>
    </row>
    <row r="1057" spans="1:28" x14ac:dyDescent="0.25">
      <c r="A1057" s="29">
        <v>1056</v>
      </c>
      <c r="B1057" s="1" t="s">
        <v>1451</v>
      </c>
      <c r="C1057" s="1" t="s">
        <v>4701</v>
      </c>
      <c r="D1057" s="10">
        <v>45244</v>
      </c>
      <c r="E1057" s="7">
        <v>0.33333333333333331</v>
      </c>
      <c r="F1057" s="7">
        <v>0.33333333333333331</v>
      </c>
      <c r="G1057" s="22">
        <v>1295</v>
      </c>
      <c r="H1057" s="22" t="s">
        <v>385</v>
      </c>
      <c r="I1057" s="23">
        <v>7.49</v>
      </c>
      <c r="J1057" s="23">
        <v>7.49</v>
      </c>
      <c r="K1057" s="23">
        <v>7.11</v>
      </c>
      <c r="L1057" s="23">
        <v>3.4</v>
      </c>
      <c r="M1057" s="23">
        <v>3.4</v>
      </c>
      <c r="N1057" s="23">
        <v>3.3</v>
      </c>
      <c r="O1057" s="76">
        <v>320.60120000000001</v>
      </c>
      <c r="P1057" s="76">
        <v>323.71089999999998</v>
      </c>
      <c r="Q1057" s="76">
        <v>3.1097000000000001</v>
      </c>
      <c r="R1057" s="15">
        <v>0</v>
      </c>
      <c r="S1057" s="15">
        <v>9.0121000000000002</v>
      </c>
      <c r="T1057" s="24">
        <v>18</v>
      </c>
      <c r="U1057" s="41">
        <v>1</v>
      </c>
      <c r="V1057" s="24">
        <f t="shared" si="5"/>
        <v>9.0121000000000002</v>
      </c>
      <c r="W1057" s="22">
        <v>1</v>
      </c>
      <c r="X1057" s="24">
        <v>9.0121000000000002</v>
      </c>
      <c r="Y1057" s="15">
        <v>24</v>
      </c>
      <c r="Z1057" s="76" t="s">
        <v>1746</v>
      </c>
      <c r="AA1057" s="25" t="s">
        <v>5019</v>
      </c>
    </row>
    <row r="1058" spans="1:28" x14ac:dyDescent="0.25">
      <c r="A1058" s="29">
        <v>1057</v>
      </c>
      <c r="B1058" s="1" t="s">
        <v>1451</v>
      </c>
      <c r="C1058" s="1" t="s">
        <v>4701</v>
      </c>
      <c r="D1058" s="10">
        <v>45245</v>
      </c>
      <c r="E1058" s="7">
        <v>0.33333333333333331</v>
      </c>
      <c r="F1058" s="7">
        <v>0.33333333333333331</v>
      </c>
      <c r="G1058" s="22">
        <v>1307</v>
      </c>
      <c r="H1058" s="22" t="s">
        <v>385</v>
      </c>
      <c r="I1058" s="23">
        <v>7.11</v>
      </c>
      <c r="J1058" s="23">
        <v>7.69</v>
      </c>
      <c r="K1058" s="23">
        <v>7.16</v>
      </c>
      <c r="L1058" s="23">
        <v>3.3</v>
      </c>
      <c r="M1058" s="23">
        <v>3.6</v>
      </c>
      <c r="N1058" s="23">
        <v>3.4</v>
      </c>
      <c r="O1058" s="76">
        <v>323.71089999999998</v>
      </c>
      <c r="P1058" s="76">
        <v>326.84899999999999</v>
      </c>
      <c r="Q1058" s="76">
        <v>3.1381000000000001</v>
      </c>
      <c r="R1058" s="15">
        <v>0</v>
      </c>
      <c r="S1058" s="15">
        <v>7.7465999999999999</v>
      </c>
      <c r="T1058" s="24">
        <v>17</v>
      </c>
      <c r="U1058" s="41">
        <v>1</v>
      </c>
      <c r="V1058" s="24">
        <f t="shared" si="5"/>
        <v>7.7465999999999999</v>
      </c>
      <c r="W1058" s="22">
        <v>1</v>
      </c>
      <c r="X1058" s="24">
        <v>7.7465999999999999</v>
      </c>
      <c r="Y1058" s="15">
        <v>24</v>
      </c>
      <c r="Z1058" s="76" t="s">
        <v>1746</v>
      </c>
      <c r="AA1058" s="25" t="s">
        <v>4885</v>
      </c>
    </row>
    <row r="1059" spans="1:28" x14ac:dyDescent="0.25">
      <c r="A1059" s="29">
        <v>1058</v>
      </c>
      <c r="B1059" s="1" t="s">
        <v>1451</v>
      </c>
      <c r="C1059" s="1" t="s">
        <v>4701</v>
      </c>
      <c r="D1059" s="10">
        <v>45246</v>
      </c>
      <c r="E1059" s="7">
        <v>0.33333333333333331</v>
      </c>
      <c r="F1059" s="7">
        <v>0.33333333333333331</v>
      </c>
      <c r="G1059" s="22">
        <v>1310</v>
      </c>
      <c r="H1059" s="22" t="s">
        <v>385</v>
      </c>
      <c r="I1059" s="23">
        <v>7.16</v>
      </c>
      <c r="J1059" s="23">
        <v>7.64</v>
      </c>
      <c r="K1059" s="23">
        <v>7.25</v>
      </c>
      <c r="L1059" s="23">
        <v>3.4</v>
      </c>
      <c r="M1059" s="23">
        <v>3.7</v>
      </c>
      <c r="N1059" s="23">
        <v>3.7</v>
      </c>
      <c r="O1059" s="76">
        <v>326.84899999999999</v>
      </c>
      <c r="P1059" s="76">
        <v>329.99220000000003</v>
      </c>
      <c r="Q1059" s="76">
        <v>3.1432000000000002</v>
      </c>
      <c r="R1059" s="15">
        <v>0</v>
      </c>
      <c r="S1059" s="15">
        <v>8.7609999999999992</v>
      </c>
      <c r="T1059" s="24">
        <v>17</v>
      </c>
      <c r="U1059" s="41">
        <v>1</v>
      </c>
      <c r="V1059" s="24">
        <f t="shared" si="5"/>
        <v>8.7609999999999992</v>
      </c>
      <c r="W1059" s="22">
        <v>1</v>
      </c>
      <c r="X1059" s="24">
        <v>8.7609999999999992</v>
      </c>
      <c r="Y1059" s="15">
        <v>24</v>
      </c>
      <c r="Z1059" s="76" t="s">
        <v>1746</v>
      </c>
      <c r="AA1059" s="25" t="s">
        <v>4893</v>
      </c>
    </row>
    <row r="1060" spans="1:28" x14ac:dyDescent="0.25">
      <c r="A1060" s="29">
        <v>1059</v>
      </c>
      <c r="B1060" s="1" t="s">
        <v>1451</v>
      </c>
      <c r="C1060" s="1" t="s">
        <v>4701</v>
      </c>
      <c r="D1060" s="10">
        <v>45247</v>
      </c>
      <c r="E1060" s="7">
        <v>0.33333333333333331</v>
      </c>
      <c r="F1060" s="7">
        <v>0.33333333333333331</v>
      </c>
      <c r="G1060" s="22">
        <v>1300</v>
      </c>
      <c r="H1060" s="22" t="s">
        <v>385</v>
      </c>
      <c r="I1060" s="23">
        <v>7.25</v>
      </c>
      <c r="J1060" s="23">
        <v>7.89</v>
      </c>
      <c r="K1060" s="23">
        <v>6.58</v>
      </c>
      <c r="L1060" s="23">
        <v>3.7</v>
      </c>
      <c r="M1060" s="23">
        <v>3.7</v>
      </c>
      <c r="N1060" s="23">
        <v>3.6</v>
      </c>
      <c r="O1060" s="76">
        <v>329.99220000000003</v>
      </c>
      <c r="P1060" s="76">
        <v>333.12049999999999</v>
      </c>
      <c r="Q1060" s="76">
        <v>3.1282999999999999</v>
      </c>
      <c r="R1060" s="15">
        <v>0</v>
      </c>
      <c r="S1060" s="15">
        <v>9.2009000000000007</v>
      </c>
      <c r="T1060" s="24">
        <v>16</v>
      </c>
      <c r="U1060" s="41">
        <v>1</v>
      </c>
      <c r="V1060" s="24">
        <f t="shared" ref="V1060:V1061" si="6">(S1060-R1060)*U1060</f>
        <v>9.2009000000000007</v>
      </c>
      <c r="W1060" s="22">
        <v>1</v>
      </c>
      <c r="X1060" s="24">
        <v>9.2009000000000007</v>
      </c>
      <c r="Y1060" s="15">
        <v>24</v>
      </c>
      <c r="Z1060" s="76" t="s">
        <v>1746</v>
      </c>
      <c r="AA1060" s="25" t="s">
        <v>4903</v>
      </c>
    </row>
    <row r="1061" spans="1:28" x14ac:dyDescent="0.25">
      <c r="A1061" s="29">
        <v>1060</v>
      </c>
      <c r="B1061" s="1" t="s">
        <v>1451</v>
      </c>
      <c r="C1061" s="1" t="s">
        <v>4701</v>
      </c>
      <c r="D1061" s="10">
        <v>45248</v>
      </c>
      <c r="E1061" s="7">
        <v>0.33333333333333331</v>
      </c>
      <c r="F1061" s="7">
        <v>0.33333333333333331</v>
      </c>
      <c r="G1061" s="22">
        <v>1300</v>
      </c>
      <c r="H1061" s="22" t="s">
        <v>385</v>
      </c>
      <c r="I1061" s="23">
        <v>6.58</v>
      </c>
      <c r="J1061" s="23">
        <v>7.21</v>
      </c>
      <c r="K1061" s="23">
        <v>7.08</v>
      </c>
      <c r="L1061" s="23">
        <v>0.6</v>
      </c>
      <c r="M1061" s="23">
        <v>3.7</v>
      </c>
      <c r="N1061" s="23">
        <v>3.5</v>
      </c>
      <c r="O1061" s="76">
        <v>333.12049999999999</v>
      </c>
      <c r="P1061" s="76">
        <v>336.24779999999998</v>
      </c>
      <c r="Q1061" s="76">
        <v>3.1273</v>
      </c>
      <c r="R1061" s="15">
        <v>0</v>
      </c>
      <c r="S1061" s="15">
        <v>9.7228999999999992</v>
      </c>
      <c r="T1061" s="24">
        <v>17</v>
      </c>
      <c r="U1061" s="41">
        <v>1</v>
      </c>
      <c r="V1061" s="24">
        <f t="shared" si="6"/>
        <v>9.7228999999999992</v>
      </c>
      <c r="W1061" s="22">
        <v>1</v>
      </c>
      <c r="X1061" s="24">
        <v>9.7228999999999992</v>
      </c>
      <c r="Y1061" s="15">
        <v>24</v>
      </c>
      <c r="Z1061" s="76" t="s">
        <v>1746</v>
      </c>
      <c r="AA1061" s="25" t="s">
        <v>4915</v>
      </c>
    </row>
    <row r="1062" spans="1:28" x14ac:dyDescent="0.25">
      <c r="A1062" s="29">
        <v>1061</v>
      </c>
      <c r="B1062" s="1" t="s">
        <v>1451</v>
      </c>
      <c r="C1062" s="1" t="s">
        <v>4701</v>
      </c>
      <c r="D1062" s="10">
        <v>45249</v>
      </c>
      <c r="E1062" s="7">
        <v>0.33333333333333331</v>
      </c>
      <c r="F1062" s="7">
        <v>0.33333333333333331</v>
      </c>
      <c r="G1062" s="22">
        <v>1290</v>
      </c>
      <c r="H1062" s="22" t="s">
        <v>385</v>
      </c>
      <c r="I1062" s="23">
        <v>7.08</v>
      </c>
      <c r="J1062" s="23">
        <v>7.66</v>
      </c>
      <c r="K1062" s="23">
        <v>7.66</v>
      </c>
      <c r="L1062" s="23">
        <v>3.5</v>
      </c>
      <c r="M1062" s="23">
        <v>3.7</v>
      </c>
      <c r="N1062" s="23">
        <v>3.5</v>
      </c>
      <c r="O1062" s="76">
        <v>336.24779999999998</v>
      </c>
      <c r="P1062" s="76">
        <v>339.3451</v>
      </c>
      <c r="Q1062" s="76">
        <v>3.0973000000000002</v>
      </c>
      <c r="R1062" s="15">
        <v>0</v>
      </c>
      <c r="S1062" s="15">
        <v>9.4731000000000005</v>
      </c>
      <c r="T1062" s="24">
        <v>17</v>
      </c>
      <c r="U1062" s="41">
        <v>1</v>
      </c>
      <c r="V1062" s="24">
        <f t="shared" ref="V1062:V1125" si="7">(S1062-R1062)*U1062</f>
        <v>9.4731000000000005</v>
      </c>
      <c r="W1062" s="22">
        <v>1</v>
      </c>
      <c r="X1062" s="24">
        <v>9.4731000000000005</v>
      </c>
      <c r="Y1062" s="15">
        <v>24</v>
      </c>
      <c r="Z1062" s="76" t="s">
        <v>1746</v>
      </c>
      <c r="AA1062" s="25" t="s">
        <v>4925</v>
      </c>
    </row>
    <row r="1063" spans="1:28" x14ac:dyDescent="0.25">
      <c r="A1063" s="29">
        <v>1062</v>
      </c>
      <c r="B1063" s="1" t="s">
        <v>1451</v>
      </c>
      <c r="C1063" s="1" t="s">
        <v>4701</v>
      </c>
      <c r="D1063" s="10">
        <v>45250</v>
      </c>
      <c r="E1063" s="7">
        <v>0.33333333333333331</v>
      </c>
      <c r="F1063" s="7">
        <v>0.33333333333333331</v>
      </c>
      <c r="G1063" s="22">
        <v>1265</v>
      </c>
      <c r="H1063" s="22" t="s">
        <v>385</v>
      </c>
      <c r="I1063" s="23">
        <v>7.66</v>
      </c>
      <c r="J1063" s="23">
        <v>7.97</v>
      </c>
      <c r="K1063" s="23">
        <v>5.76</v>
      </c>
      <c r="L1063" s="23">
        <v>3.5</v>
      </c>
      <c r="M1063" s="23">
        <v>3.7</v>
      </c>
      <c r="N1063" s="23">
        <v>3.3</v>
      </c>
      <c r="O1063" s="76">
        <v>339.3451</v>
      </c>
      <c r="P1063" s="76">
        <v>342.38650000000001</v>
      </c>
      <c r="Q1063" s="76">
        <v>3.0413999999999999</v>
      </c>
      <c r="R1063" s="15">
        <v>0</v>
      </c>
      <c r="S1063" s="15">
        <v>9.1121999999999996</v>
      </c>
      <c r="T1063" s="24">
        <v>14</v>
      </c>
      <c r="U1063" s="41">
        <v>1</v>
      </c>
      <c r="V1063" s="24">
        <f t="shared" si="7"/>
        <v>9.1121999999999996</v>
      </c>
      <c r="W1063" s="22">
        <v>1</v>
      </c>
      <c r="X1063" s="24">
        <v>9.1121999999999996</v>
      </c>
      <c r="Y1063" s="15">
        <v>24</v>
      </c>
      <c r="Z1063" s="76" t="s">
        <v>1746</v>
      </c>
      <c r="AA1063" s="25" t="s">
        <v>4933</v>
      </c>
    </row>
    <row r="1064" spans="1:28" x14ac:dyDescent="0.25">
      <c r="A1064" s="29">
        <v>1063</v>
      </c>
      <c r="B1064" s="1" t="s">
        <v>4948</v>
      </c>
      <c r="C1064" s="1" t="s">
        <v>4701</v>
      </c>
      <c r="D1064" s="10">
        <v>45251</v>
      </c>
      <c r="E1064" s="7">
        <v>0.33333333333333331</v>
      </c>
      <c r="F1064" s="7">
        <v>0.33333333333333331</v>
      </c>
      <c r="G1064" s="22">
        <v>1310</v>
      </c>
      <c r="H1064" s="22" t="s">
        <v>385</v>
      </c>
      <c r="I1064" s="23">
        <v>5.76</v>
      </c>
      <c r="J1064" s="23">
        <v>6.46</v>
      </c>
      <c r="K1064" s="23">
        <v>6.46</v>
      </c>
      <c r="L1064" s="23">
        <v>3.3</v>
      </c>
      <c r="M1064" s="23">
        <v>4.0999999999999996</v>
      </c>
      <c r="N1064" s="23">
        <v>3.6</v>
      </c>
      <c r="O1064" s="76">
        <v>342.38650000000001</v>
      </c>
      <c r="P1064" s="76">
        <v>345.53140000000002</v>
      </c>
      <c r="Q1064" s="76">
        <v>3.1448999999999998</v>
      </c>
      <c r="R1064" s="15">
        <v>0</v>
      </c>
      <c r="S1064" s="15">
        <v>10.975</v>
      </c>
      <c r="T1064" s="24">
        <v>12</v>
      </c>
      <c r="U1064" s="41">
        <v>1</v>
      </c>
      <c r="V1064" s="24">
        <f t="shared" si="7"/>
        <v>10.975</v>
      </c>
      <c r="W1064" s="22">
        <v>1</v>
      </c>
      <c r="X1064" s="24">
        <v>10.975</v>
      </c>
      <c r="Y1064" s="15">
        <v>24</v>
      </c>
      <c r="Z1064" s="76" t="s">
        <v>1746</v>
      </c>
      <c r="AA1064" s="25" t="s">
        <v>4949</v>
      </c>
    </row>
    <row r="1065" spans="1:28" x14ac:dyDescent="0.25">
      <c r="A1065" s="29">
        <v>1064</v>
      </c>
      <c r="B1065" s="1" t="s">
        <v>1451</v>
      </c>
      <c r="C1065" s="1" t="s">
        <v>4701</v>
      </c>
      <c r="D1065" s="10">
        <v>45252</v>
      </c>
      <c r="E1065" s="7">
        <v>0.33333333333333331</v>
      </c>
      <c r="F1065" s="7">
        <v>0.33333333333333331</v>
      </c>
      <c r="G1065" s="22">
        <v>1295</v>
      </c>
      <c r="H1065" s="22" t="s">
        <v>385</v>
      </c>
      <c r="I1065" s="23">
        <v>6.46</v>
      </c>
      <c r="J1065" s="23">
        <v>7.16</v>
      </c>
      <c r="K1065" s="23">
        <v>6</v>
      </c>
      <c r="L1065" s="23">
        <v>3.6</v>
      </c>
      <c r="M1065" s="23">
        <v>4</v>
      </c>
      <c r="N1065" s="23">
        <v>3.4</v>
      </c>
      <c r="O1065" s="76">
        <v>345.53140000000002</v>
      </c>
      <c r="P1065" s="76">
        <v>348.64069999999998</v>
      </c>
      <c r="Q1065" s="76">
        <v>3.1093000000000002</v>
      </c>
      <c r="R1065" s="15">
        <v>0</v>
      </c>
      <c r="S1065" s="15">
        <v>10.648899999999999</v>
      </c>
      <c r="T1065" s="24">
        <v>11</v>
      </c>
      <c r="U1065" s="41">
        <v>1</v>
      </c>
      <c r="V1065" s="24">
        <f t="shared" si="7"/>
        <v>10.648899999999999</v>
      </c>
      <c r="W1065" s="22">
        <v>1</v>
      </c>
      <c r="X1065" s="24">
        <v>10.648899999999999</v>
      </c>
      <c r="Y1065" s="15">
        <v>24</v>
      </c>
      <c r="Z1065" s="76" t="s">
        <v>1746</v>
      </c>
      <c r="AA1065" s="25" t="s">
        <v>4957</v>
      </c>
    </row>
    <row r="1066" spans="1:28" x14ac:dyDescent="0.25">
      <c r="A1066" s="29">
        <v>1065</v>
      </c>
      <c r="B1066" s="1" t="s">
        <v>1451</v>
      </c>
      <c r="C1066" s="1" t="s">
        <v>4701</v>
      </c>
      <c r="D1066" s="10">
        <v>45253</v>
      </c>
      <c r="E1066" s="7">
        <v>0.33333333333333331</v>
      </c>
      <c r="F1066" s="7">
        <v>0.33333333333333331</v>
      </c>
      <c r="G1066" s="22">
        <v>1280</v>
      </c>
      <c r="H1066" s="22" t="s">
        <v>385</v>
      </c>
      <c r="I1066" s="23">
        <v>6</v>
      </c>
      <c r="J1066" s="23">
        <v>7.11</v>
      </c>
      <c r="K1066" s="23">
        <v>6.77</v>
      </c>
      <c r="L1066" s="23">
        <v>3.4</v>
      </c>
      <c r="M1066" s="23">
        <v>3.8</v>
      </c>
      <c r="N1066" s="23">
        <v>3.2</v>
      </c>
      <c r="O1066" s="76">
        <v>348.64069999999998</v>
      </c>
      <c r="P1066" s="76">
        <v>351.714</v>
      </c>
      <c r="Q1066" s="76">
        <v>3.0733000000000001</v>
      </c>
      <c r="R1066" s="15">
        <v>0</v>
      </c>
      <c r="S1066" s="15">
        <v>10.648899999999999</v>
      </c>
      <c r="T1066" s="24">
        <v>13</v>
      </c>
      <c r="U1066" s="41">
        <v>1</v>
      </c>
      <c r="V1066" s="24">
        <f t="shared" si="7"/>
        <v>10.648899999999999</v>
      </c>
      <c r="W1066" s="22">
        <v>1</v>
      </c>
      <c r="X1066" s="24">
        <v>10.648899999999999</v>
      </c>
      <c r="Y1066" s="15">
        <v>24</v>
      </c>
      <c r="Z1066" s="76" t="s">
        <v>1746</v>
      </c>
      <c r="AA1066" s="25" t="s">
        <v>4964</v>
      </c>
    </row>
    <row r="1067" spans="1:28" x14ac:dyDescent="0.25">
      <c r="A1067" s="29">
        <v>1066</v>
      </c>
      <c r="B1067" s="1" t="s">
        <v>1451</v>
      </c>
      <c r="C1067" s="1" t="s">
        <v>4701</v>
      </c>
      <c r="D1067" s="10">
        <v>45254</v>
      </c>
      <c r="E1067" s="7">
        <v>0.33333333333333331</v>
      </c>
      <c r="F1067" s="7">
        <v>0.33333333333333331</v>
      </c>
      <c r="G1067" s="22">
        <v>1290</v>
      </c>
      <c r="H1067" s="22" t="s">
        <v>385</v>
      </c>
      <c r="I1067" s="23">
        <v>6.77</v>
      </c>
      <c r="J1067" s="23">
        <v>7.35</v>
      </c>
      <c r="K1067" s="23">
        <v>5.93</v>
      </c>
      <c r="L1067" s="23">
        <v>3.2</v>
      </c>
      <c r="M1067" s="23">
        <v>3.9</v>
      </c>
      <c r="N1067" s="23">
        <v>3.2</v>
      </c>
      <c r="O1067" s="76">
        <v>351.714</v>
      </c>
      <c r="P1067" s="76">
        <v>354.81</v>
      </c>
      <c r="Q1067" s="76">
        <v>3.0960000000000001</v>
      </c>
      <c r="R1067" s="15">
        <v>0</v>
      </c>
      <c r="S1067" s="15">
        <v>10.0379</v>
      </c>
      <c r="T1067" s="24">
        <v>12</v>
      </c>
      <c r="U1067" s="41">
        <v>1</v>
      </c>
      <c r="V1067" s="24">
        <f t="shared" si="7"/>
        <v>10.0379</v>
      </c>
      <c r="W1067" s="22">
        <v>1</v>
      </c>
      <c r="X1067" s="24">
        <v>10.0379</v>
      </c>
      <c r="Y1067" s="15">
        <v>24</v>
      </c>
      <c r="Z1067" s="76" t="s">
        <v>1746</v>
      </c>
      <c r="AA1067" s="25" t="s">
        <v>4988</v>
      </c>
    </row>
    <row r="1068" spans="1:28" x14ac:dyDescent="0.25">
      <c r="A1068" s="45">
        <v>1067</v>
      </c>
      <c r="B1068" s="46" t="s">
        <v>1451</v>
      </c>
      <c r="C1068" s="46" t="s">
        <v>4701</v>
      </c>
      <c r="D1068" s="47">
        <v>45255</v>
      </c>
      <c r="E1068" s="48">
        <v>0.33333333333333331</v>
      </c>
      <c r="F1068" s="48">
        <v>0.33333333333333331</v>
      </c>
      <c r="G1068" s="49">
        <v>1301</v>
      </c>
      <c r="H1068" s="49" t="s">
        <v>385</v>
      </c>
      <c r="I1068" s="50">
        <v>5.93</v>
      </c>
      <c r="J1068" s="50">
        <v>7.23</v>
      </c>
      <c r="K1068" s="50">
        <v>6.97</v>
      </c>
      <c r="L1068" s="50">
        <v>3.2</v>
      </c>
      <c r="M1068" s="50">
        <v>3.6</v>
      </c>
      <c r="N1068" s="50">
        <v>3.4</v>
      </c>
      <c r="O1068" s="19">
        <v>354.81</v>
      </c>
      <c r="P1068" s="19">
        <v>357.93430000000001</v>
      </c>
      <c r="Q1068" s="19">
        <v>3.1242999999999999</v>
      </c>
      <c r="R1068" s="24">
        <v>0</v>
      </c>
      <c r="S1068" s="24">
        <v>9.4494000000000007</v>
      </c>
      <c r="T1068" s="24">
        <v>13</v>
      </c>
      <c r="U1068" s="54">
        <v>1</v>
      </c>
      <c r="V1068" s="24">
        <f t="shared" si="7"/>
        <v>9.4494000000000007</v>
      </c>
      <c r="W1068" s="49">
        <v>1</v>
      </c>
      <c r="X1068" s="24">
        <v>9.4494000000000007</v>
      </c>
      <c r="Y1068" s="24">
        <v>24</v>
      </c>
      <c r="Z1068" s="19" t="s">
        <v>1746</v>
      </c>
      <c r="AA1068" s="51" t="s">
        <v>4989</v>
      </c>
      <c r="AB1068" s="143" t="s">
        <v>5025</v>
      </c>
    </row>
    <row r="1069" spans="1:28" x14ac:dyDescent="0.25">
      <c r="A1069" s="29">
        <v>1068</v>
      </c>
      <c r="B1069" s="1" t="s">
        <v>1451</v>
      </c>
      <c r="C1069" s="1" t="s">
        <v>4701</v>
      </c>
      <c r="D1069" s="10">
        <v>45256</v>
      </c>
      <c r="E1069" s="7">
        <v>0.33333333333333331</v>
      </c>
      <c r="F1069" s="7">
        <v>0.33333333333333331</v>
      </c>
      <c r="G1069" s="22">
        <v>1283</v>
      </c>
      <c r="H1069" s="22" t="s">
        <v>385</v>
      </c>
      <c r="I1069" s="23">
        <v>6.97</v>
      </c>
      <c r="J1069" s="23">
        <v>7.16</v>
      </c>
      <c r="K1069" s="23">
        <v>6.7</v>
      </c>
      <c r="L1069" s="23">
        <v>3.4</v>
      </c>
      <c r="M1069" s="23">
        <v>3.5</v>
      </c>
      <c r="N1069" s="23">
        <v>3.2</v>
      </c>
      <c r="O1069" s="76">
        <v>357.93430000000001</v>
      </c>
      <c r="P1069" s="76">
        <v>361.01429999999999</v>
      </c>
      <c r="Q1069" s="76">
        <v>3.08</v>
      </c>
      <c r="R1069" s="15">
        <v>0</v>
      </c>
      <c r="S1069" s="15">
        <v>9.6875</v>
      </c>
      <c r="T1069" s="24">
        <v>13</v>
      </c>
      <c r="U1069" s="41">
        <v>1</v>
      </c>
      <c r="V1069" s="24">
        <f t="shared" si="7"/>
        <v>9.6875</v>
      </c>
      <c r="W1069" s="22">
        <v>1</v>
      </c>
      <c r="X1069" s="24">
        <v>9.6875</v>
      </c>
      <c r="Y1069" s="15">
        <v>24</v>
      </c>
      <c r="Z1069" s="76" t="s">
        <v>1746</v>
      </c>
      <c r="AA1069" s="25" t="s">
        <v>4990</v>
      </c>
    </row>
    <row r="1070" spans="1:28" x14ac:dyDescent="0.25">
      <c r="A1070" s="29">
        <v>1069</v>
      </c>
      <c r="B1070" s="1" t="s">
        <v>1451</v>
      </c>
      <c r="C1070" s="1" t="s">
        <v>4701</v>
      </c>
      <c r="D1070" s="10">
        <v>45257</v>
      </c>
      <c r="E1070" s="7">
        <v>0.33333333333333331</v>
      </c>
      <c r="F1070" s="7">
        <v>0.33333333333333331</v>
      </c>
      <c r="G1070" s="22">
        <v>1290</v>
      </c>
      <c r="H1070" s="22" t="s">
        <v>385</v>
      </c>
      <c r="I1070" s="23">
        <v>6.7</v>
      </c>
      <c r="J1070" s="23">
        <v>7.4</v>
      </c>
      <c r="K1070" s="23">
        <v>6.51</v>
      </c>
      <c r="L1070" s="23">
        <v>3.2</v>
      </c>
      <c r="M1070" s="23">
        <v>3.4</v>
      </c>
      <c r="N1070" s="23">
        <v>3.4</v>
      </c>
      <c r="O1070" s="76">
        <v>361.01429999999999</v>
      </c>
      <c r="P1070" s="76">
        <v>364.11169999999998</v>
      </c>
      <c r="Q1070" s="76">
        <v>3.0973999999999999</v>
      </c>
      <c r="R1070" s="15">
        <v>0</v>
      </c>
      <c r="S1070" s="15">
        <v>9.4682999999999993</v>
      </c>
      <c r="T1070" s="24">
        <v>11</v>
      </c>
      <c r="U1070" s="41">
        <v>1</v>
      </c>
      <c r="V1070" s="24">
        <f t="shared" si="7"/>
        <v>9.4682999999999993</v>
      </c>
      <c r="W1070" s="22">
        <v>1</v>
      </c>
      <c r="X1070" s="24">
        <v>9.4682999999999993</v>
      </c>
      <c r="Y1070" s="15">
        <v>24</v>
      </c>
      <c r="Z1070" s="76" t="s">
        <v>1746</v>
      </c>
      <c r="AA1070" s="25" t="s">
        <v>5006</v>
      </c>
    </row>
    <row r="1071" spans="1:28" x14ac:dyDescent="0.25">
      <c r="A1071" s="29">
        <v>1070</v>
      </c>
      <c r="B1071" s="1" t="s">
        <v>1451</v>
      </c>
      <c r="C1071" s="1" t="s">
        <v>4701</v>
      </c>
      <c r="D1071" s="10">
        <v>45258</v>
      </c>
      <c r="E1071" s="7">
        <v>0.33333333333333331</v>
      </c>
      <c r="F1071" s="7">
        <v>0.33333333333333331</v>
      </c>
      <c r="G1071" s="22">
        <v>1275</v>
      </c>
      <c r="H1071" s="22" t="s">
        <v>385</v>
      </c>
      <c r="I1071" s="23">
        <v>6.51</v>
      </c>
      <c r="J1071" s="23">
        <v>7.54</v>
      </c>
      <c r="K1071" s="23">
        <v>6.92</v>
      </c>
      <c r="L1071" s="23">
        <v>3.4</v>
      </c>
      <c r="M1071" s="23">
        <v>4.5</v>
      </c>
      <c r="N1071" s="23">
        <v>4.5</v>
      </c>
      <c r="O1071" s="76">
        <v>364.11169999999998</v>
      </c>
      <c r="P1071" s="76">
        <v>367.18270000000001</v>
      </c>
      <c r="Q1071" s="76">
        <v>3.0710000000000002</v>
      </c>
      <c r="R1071" s="15">
        <v>0</v>
      </c>
      <c r="S1071" s="15">
        <v>9.3836999999999993</v>
      </c>
      <c r="T1071" s="24">
        <v>12</v>
      </c>
      <c r="U1071" s="41">
        <v>1</v>
      </c>
      <c r="V1071" s="24">
        <f t="shared" si="7"/>
        <v>9.3836999999999993</v>
      </c>
      <c r="W1071" s="22">
        <v>1</v>
      </c>
      <c r="X1071" s="24">
        <v>9.3836999999999993</v>
      </c>
      <c r="Y1071" s="15">
        <v>24</v>
      </c>
      <c r="Z1071" s="76" t="s">
        <v>1746</v>
      </c>
      <c r="AA1071" s="25" t="s">
        <v>5014</v>
      </c>
    </row>
    <row r="1072" spans="1:28" x14ac:dyDescent="0.25">
      <c r="A1072" s="29">
        <v>1071</v>
      </c>
      <c r="B1072" s="1" t="s">
        <v>5026</v>
      </c>
      <c r="C1072" s="1" t="s">
        <v>4701</v>
      </c>
      <c r="D1072" s="10">
        <v>45259</v>
      </c>
      <c r="E1072" s="7">
        <v>0.33333333333333331</v>
      </c>
      <c r="F1072" s="7">
        <v>0.33333333333333331</v>
      </c>
      <c r="G1072" s="22">
        <v>1295</v>
      </c>
      <c r="H1072" s="22" t="s">
        <v>385</v>
      </c>
      <c r="I1072" s="23">
        <v>6.92</v>
      </c>
      <c r="J1072" s="23">
        <v>7.16</v>
      </c>
      <c r="K1072" s="23">
        <v>6.97</v>
      </c>
      <c r="L1072" s="23">
        <v>4.5</v>
      </c>
      <c r="M1072" s="23">
        <v>4.5</v>
      </c>
      <c r="N1072" s="23">
        <v>4.0999999999999996</v>
      </c>
      <c r="O1072" s="76">
        <v>367.18270000000001</v>
      </c>
      <c r="P1072" s="76">
        <v>370.29149999999998</v>
      </c>
      <c r="Q1072" s="76">
        <v>3.1088</v>
      </c>
      <c r="R1072" s="15">
        <v>0</v>
      </c>
      <c r="S1072" s="15">
        <v>10.1159</v>
      </c>
      <c r="T1072" s="24">
        <v>14</v>
      </c>
      <c r="U1072" s="41">
        <v>1</v>
      </c>
      <c r="V1072" s="24">
        <f t="shared" si="7"/>
        <v>10.1159</v>
      </c>
      <c r="W1072" s="22">
        <v>1</v>
      </c>
      <c r="X1072" s="24">
        <v>10.1159</v>
      </c>
      <c r="Y1072" s="15">
        <v>24</v>
      </c>
      <c r="Z1072" s="76" t="s">
        <v>1746</v>
      </c>
      <c r="AA1072" s="25" t="s">
        <v>5027</v>
      </c>
    </row>
    <row r="1073" spans="1:27" x14ac:dyDescent="0.25">
      <c r="A1073" s="29">
        <v>1072</v>
      </c>
      <c r="B1073" s="1" t="s">
        <v>5032</v>
      </c>
      <c r="C1073" s="1" t="s">
        <v>4701</v>
      </c>
      <c r="D1073" s="10">
        <v>45260</v>
      </c>
      <c r="E1073" s="7">
        <v>0.33333333333333331</v>
      </c>
      <c r="F1073" s="7">
        <v>0.33333333333333331</v>
      </c>
      <c r="G1073" s="22">
        <v>1295</v>
      </c>
      <c r="H1073" s="22" t="s">
        <v>385</v>
      </c>
      <c r="I1073" s="23">
        <v>6.97</v>
      </c>
      <c r="J1073" s="23">
        <v>7.35</v>
      </c>
      <c r="K1073" s="23">
        <v>6.58</v>
      </c>
      <c r="L1073" s="23">
        <v>4.0999999999999996</v>
      </c>
      <c r="M1073" s="23">
        <v>4.4000000000000004</v>
      </c>
      <c r="N1073" s="23">
        <v>4.2</v>
      </c>
      <c r="O1073" s="76">
        <v>370.29149999999998</v>
      </c>
      <c r="P1073" s="76">
        <v>373.43579999999997</v>
      </c>
      <c r="Q1073" s="76">
        <v>3.1442999999999999</v>
      </c>
      <c r="R1073" s="15">
        <v>0</v>
      </c>
      <c r="S1073" s="15">
        <v>10.348599999999999</v>
      </c>
      <c r="T1073" s="24">
        <v>12</v>
      </c>
      <c r="U1073" s="41">
        <v>1</v>
      </c>
      <c r="V1073" s="24">
        <f t="shared" si="7"/>
        <v>10.348599999999999</v>
      </c>
      <c r="W1073" s="22">
        <v>1</v>
      </c>
      <c r="X1073" s="24">
        <v>10.348599999999999</v>
      </c>
      <c r="Y1073" s="15">
        <v>24</v>
      </c>
      <c r="Z1073" s="76" t="s">
        <v>1746</v>
      </c>
      <c r="AA1073" s="25" t="s">
        <v>5056</v>
      </c>
    </row>
    <row r="1074" spans="1:27" x14ac:dyDescent="0.25">
      <c r="A1074" s="29">
        <v>1073</v>
      </c>
      <c r="B1074" s="1" t="s">
        <v>1451</v>
      </c>
      <c r="C1074" s="1" t="s">
        <v>4701</v>
      </c>
      <c r="D1074" s="10">
        <v>45261</v>
      </c>
      <c r="E1074" s="7">
        <v>0.33333333333333331</v>
      </c>
      <c r="F1074" s="7">
        <v>0.33333333333333331</v>
      </c>
      <c r="G1074" s="22">
        <v>1301</v>
      </c>
      <c r="H1074" s="22" t="s">
        <v>385</v>
      </c>
      <c r="I1074" s="23">
        <v>6.58</v>
      </c>
      <c r="J1074" s="23">
        <v>7.74</v>
      </c>
      <c r="K1074" s="23">
        <v>7.74</v>
      </c>
      <c r="L1074" s="23">
        <v>4.2</v>
      </c>
      <c r="M1074" s="23">
        <v>4.2</v>
      </c>
      <c r="N1074" s="23">
        <v>3.9</v>
      </c>
      <c r="O1074" s="76">
        <v>373.43579999999997</v>
      </c>
      <c r="P1074" s="76">
        <v>376.55849999999998</v>
      </c>
      <c r="Q1074" s="76">
        <v>3.1227</v>
      </c>
      <c r="R1074" s="15">
        <v>0</v>
      </c>
      <c r="S1074" s="15">
        <v>9.7157999999999998</v>
      </c>
      <c r="T1074" s="24">
        <v>12</v>
      </c>
      <c r="U1074" s="41">
        <v>1</v>
      </c>
      <c r="V1074" s="24">
        <f t="shared" si="7"/>
        <v>9.7157999999999998</v>
      </c>
      <c r="W1074" s="22">
        <v>1</v>
      </c>
      <c r="X1074" s="24">
        <v>9.7157999999999998</v>
      </c>
      <c r="Y1074" s="15">
        <v>24</v>
      </c>
      <c r="Z1074" s="76" t="s">
        <v>1746</v>
      </c>
      <c r="AA1074" s="25" t="s">
        <v>5061</v>
      </c>
    </row>
    <row r="1075" spans="1:27" x14ac:dyDescent="0.25">
      <c r="A1075" s="29">
        <v>1074</v>
      </c>
      <c r="B1075" s="1" t="s">
        <v>1451</v>
      </c>
      <c r="C1075" s="1" t="s">
        <v>4701</v>
      </c>
      <c r="D1075" s="10">
        <v>45262</v>
      </c>
      <c r="E1075" s="7">
        <v>0.33333333333333331</v>
      </c>
      <c r="F1075" s="7">
        <v>0.33333333333333331</v>
      </c>
      <c r="G1075" s="22">
        <v>1288</v>
      </c>
      <c r="H1075" s="22" t="s">
        <v>385</v>
      </c>
      <c r="I1075" s="23">
        <v>7.74</v>
      </c>
      <c r="J1075" s="23">
        <v>7.8</v>
      </c>
      <c r="K1075" s="23">
        <v>7.78</v>
      </c>
      <c r="L1075" s="23">
        <v>3.9</v>
      </c>
      <c r="M1075" s="23">
        <v>4.0999999999999996</v>
      </c>
      <c r="N1075" s="23">
        <v>3.9</v>
      </c>
      <c r="O1075" s="76">
        <v>376.55849999999998</v>
      </c>
      <c r="P1075" s="76">
        <v>379.6497</v>
      </c>
      <c r="Q1075" s="76">
        <v>3.0912000000000002</v>
      </c>
      <c r="R1075" s="15">
        <v>0</v>
      </c>
      <c r="S1075" s="15">
        <v>9.3857999999999997</v>
      </c>
      <c r="T1075" s="24">
        <v>14</v>
      </c>
      <c r="U1075" s="41">
        <v>1</v>
      </c>
      <c r="V1075" s="24">
        <f t="shared" si="7"/>
        <v>9.3857999999999997</v>
      </c>
      <c r="W1075" s="22">
        <v>1</v>
      </c>
      <c r="X1075" s="24">
        <v>9.3857999999999997</v>
      </c>
      <c r="Y1075" s="15">
        <v>24</v>
      </c>
      <c r="Z1075" s="76" t="s">
        <v>1746</v>
      </c>
      <c r="AA1075" s="25" t="s">
        <v>5078</v>
      </c>
    </row>
    <row r="1076" spans="1:27" x14ac:dyDescent="0.25">
      <c r="A1076" s="29">
        <v>1075</v>
      </c>
      <c r="B1076" s="1" t="s">
        <v>1451</v>
      </c>
      <c r="C1076" s="1" t="s">
        <v>4701</v>
      </c>
      <c r="D1076" s="10">
        <v>45263</v>
      </c>
      <c r="E1076" s="7">
        <v>0.33333333333333331</v>
      </c>
      <c r="F1076" s="7">
        <v>0.33333333333333331</v>
      </c>
      <c r="G1076" s="22">
        <v>1282</v>
      </c>
      <c r="H1076" s="22" t="s">
        <v>385</v>
      </c>
      <c r="I1076" s="23">
        <v>7.78</v>
      </c>
      <c r="J1076" s="23">
        <v>7.92</v>
      </c>
      <c r="K1076" s="23">
        <v>7.54</v>
      </c>
      <c r="L1076" s="23">
        <v>3.9</v>
      </c>
      <c r="M1076" s="23">
        <v>5.3</v>
      </c>
      <c r="N1076" s="23">
        <v>4.3</v>
      </c>
      <c r="O1076" s="76">
        <v>379.6497</v>
      </c>
      <c r="P1076" s="76">
        <v>382.72699999999998</v>
      </c>
      <c r="Q1076" s="76">
        <v>3.0773000000000001</v>
      </c>
      <c r="R1076" s="15">
        <v>0</v>
      </c>
      <c r="S1076" s="15">
        <v>9.4153000000000002</v>
      </c>
      <c r="T1076" s="24">
        <v>13</v>
      </c>
      <c r="U1076" s="41">
        <v>1</v>
      </c>
      <c r="V1076" s="24">
        <f t="shared" si="7"/>
        <v>9.4153000000000002</v>
      </c>
      <c r="W1076" s="22">
        <v>1</v>
      </c>
      <c r="X1076" s="24">
        <v>9.4153000000000002</v>
      </c>
      <c r="Y1076" s="15">
        <v>24</v>
      </c>
      <c r="Z1076" s="76" t="s">
        <v>1746</v>
      </c>
      <c r="AA1076" s="25" t="s">
        <v>5101</v>
      </c>
    </row>
    <row r="1077" spans="1:27" x14ac:dyDescent="0.25">
      <c r="A1077" s="29">
        <v>1076</v>
      </c>
      <c r="B1077" s="1" t="s">
        <v>5108</v>
      </c>
      <c r="C1077" s="1" t="s">
        <v>4701</v>
      </c>
      <c r="D1077" s="10">
        <v>45264</v>
      </c>
      <c r="E1077" s="7">
        <v>0.33333333333333331</v>
      </c>
      <c r="F1077" s="7">
        <v>0.33333333333333331</v>
      </c>
      <c r="G1077" s="22">
        <v>1283</v>
      </c>
      <c r="H1077" s="22" t="s">
        <v>385</v>
      </c>
      <c r="I1077" s="23">
        <v>7.54</v>
      </c>
      <c r="J1077" s="23">
        <v>7.59</v>
      </c>
      <c r="K1077" s="23">
        <v>7.54</v>
      </c>
      <c r="L1077" s="23">
        <v>4.3</v>
      </c>
      <c r="M1077" s="23">
        <v>4.5999999999999996</v>
      </c>
      <c r="N1077" s="23">
        <v>4.4000000000000004</v>
      </c>
      <c r="O1077" s="76">
        <v>382.72699999999998</v>
      </c>
      <c r="P1077" s="76">
        <v>385.80619999999999</v>
      </c>
      <c r="Q1077" s="76">
        <v>3.0792000000000002</v>
      </c>
      <c r="R1077" s="15">
        <v>0</v>
      </c>
      <c r="S1077" s="15">
        <v>9.5469000000000008</v>
      </c>
      <c r="T1077" s="24">
        <v>13</v>
      </c>
      <c r="U1077" s="41">
        <v>1</v>
      </c>
      <c r="V1077" s="24">
        <f t="shared" si="7"/>
        <v>9.5469000000000008</v>
      </c>
      <c r="W1077" s="22">
        <v>1</v>
      </c>
      <c r="X1077" s="24">
        <v>9.5469000000000008</v>
      </c>
      <c r="Y1077" s="15">
        <v>24</v>
      </c>
      <c r="Z1077" s="76" t="s">
        <v>1746</v>
      </c>
      <c r="AA1077" s="25" t="s">
        <v>5109</v>
      </c>
    </row>
    <row r="1078" spans="1:27" x14ac:dyDescent="0.25">
      <c r="A1078" s="29">
        <v>1077</v>
      </c>
      <c r="B1078" s="1" t="s">
        <v>1451</v>
      </c>
      <c r="C1078" s="1" t="s">
        <v>4701</v>
      </c>
      <c r="D1078" s="10">
        <v>45265</v>
      </c>
      <c r="E1078" s="7">
        <v>0.33333333333333331</v>
      </c>
      <c r="F1078" s="7">
        <v>0.33333333333333331</v>
      </c>
      <c r="G1078" s="22">
        <v>1290</v>
      </c>
      <c r="H1078" s="22" t="s">
        <v>385</v>
      </c>
      <c r="I1078" s="23">
        <v>7.54</v>
      </c>
      <c r="J1078" s="23">
        <v>7.59</v>
      </c>
      <c r="K1078" s="23">
        <v>7.54</v>
      </c>
      <c r="L1078" s="23">
        <v>4.4000000000000004</v>
      </c>
      <c r="M1078" s="23">
        <v>4.5999999999999996</v>
      </c>
      <c r="N1078" s="23">
        <v>4.5</v>
      </c>
      <c r="O1078" s="76">
        <v>385.80619999999999</v>
      </c>
      <c r="P1078" s="76">
        <v>388.90280000000001</v>
      </c>
      <c r="Q1078" s="76">
        <v>3.0966</v>
      </c>
      <c r="R1078" s="15">
        <v>0</v>
      </c>
      <c r="S1078" s="15">
        <v>9.5016999999999996</v>
      </c>
      <c r="T1078" s="24">
        <v>12</v>
      </c>
      <c r="U1078" s="41">
        <v>1</v>
      </c>
      <c r="V1078" s="24">
        <f t="shared" si="7"/>
        <v>9.5016999999999996</v>
      </c>
      <c r="W1078" s="22">
        <v>1</v>
      </c>
      <c r="X1078" s="24">
        <v>9.5016999999999996</v>
      </c>
      <c r="Y1078" s="15">
        <v>24</v>
      </c>
      <c r="Z1078" s="76" t="s">
        <v>1746</v>
      </c>
      <c r="AA1078" s="25" t="s">
        <v>5122</v>
      </c>
    </row>
    <row r="1079" spans="1:27" x14ac:dyDescent="0.25">
      <c r="A1079" s="29">
        <v>1078</v>
      </c>
      <c r="B1079" s="1" t="s">
        <v>5148</v>
      </c>
      <c r="C1079" s="1" t="s">
        <v>4701</v>
      </c>
      <c r="D1079" s="10">
        <v>45266</v>
      </c>
      <c r="E1079" s="7">
        <v>0.33333333333333331</v>
      </c>
      <c r="F1079" s="7">
        <v>0.33333333333333331</v>
      </c>
      <c r="G1079" s="22">
        <v>1292</v>
      </c>
      <c r="H1079" s="22" t="s">
        <v>385</v>
      </c>
      <c r="I1079" s="23">
        <v>7.54</v>
      </c>
      <c r="J1079" s="23">
        <v>7.74</v>
      </c>
      <c r="K1079" s="23">
        <v>7.74</v>
      </c>
      <c r="L1079" s="23">
        <v>4.5</v>
      </c>
      <c r="M1079" s="23">
        <v>4.5999999999999996</v>
      </c>
      <c r="N1079" s="23">
        <v>4.4000000000000004</v>
      </c>
      <c r="O1079" s="76">
        <v>388.90280000000001</v>
      </c>
      <c r="P1079" s="76">
        <v>392.00330000000002</v>
      </c>
      <c r="Q1079" s="76">
        <v>3.1004999999999998</v>
      </c>
      <c r="R1079" s="15">
        <v>0</v>
      </c>
      <c r="S1079" s="15">
        <v>9.3178000000000001</v>
      </c>
      <c r="T1079" s="24">
        <v>11</v>
      </c>
      <c r="U1079" s="41">
        <v>1</v>
      </c>
      <c r="V1079" s="24">
        <f t="shared" si="7"/>
        <v>9.3178000000000001</v>
      </c>
      <c r="W1079" s="22">
        <v>1</v>
      </c>
      <c r="X1079" s="24">
        <v>9.3178000000000001</v>
      </c>
      <c r="Y1079" s="15">
        <v>24</v>
      </c>
      <c r="Z1079" s="76" t="s">
        <v>1746</v>
      </c>
      <c r="AA1079" s="25" t="s">
        <v>5149</v>
      </c>
    </row>
    <row r="1080" spans="1:27" x14ac:dyDescent="0.25">
      <c r="A1080" s="29">
        <v>1079</v>
      </c>
      <c r="B1080" s="1" t="s">
        <v>5161</v>
      </c>
      <c r="C1080" s="1" t="s">
        <v>4701</v>
      </c>
      <c r="D1080" s="10">
        <v>45267</v>
      </c>
      <c r="E1080" s="7">
        <v>0.33333333333333331</v>
      </c>
      <c r="F1080" s="7">
        <v>0.33333333333333331</v>
      </c>
      <c r="G1080" s="22">
        <v>1284</v>
      </c>
      <c r="H1080" s="22" t="s">
        <v>385</v>
      </c>
      <c r="I1080" s="23">
        <v>7.74</v>
      </c>
      <c r="J1080" s="23">
        <v>7.74</v>
      </c>
      <c r="K1080" s="23">
        <v>7.4</v>
      </c>
      <c r="L1080" s="23">
        <v>4.4000000000000004</v>
      </c>
      <c r="M1080" s="23">
        <v>4.5999999999999996</v>
      </c>
      <c r="N1080" s="23">
        <v>4.4000000000000004</v>
      </c>
      <c r="O1080" s="76">
        <v>392.00330000000002</v>
      </c>
      <c r="P1080" s="76">
        <v>395.0856</v>
      </c>
      <c r="Q1080" s="76">
        <v>3.0823</v>
      </c>
      <c r="R1080" s="15">
        <v>0</v>
      </c>
      <c r="S1080" s="15">
        <v>9.1164000000000005</v>
      </c>
      <c r="T1080" s="24">
        <v>11</v>
      </c>
      <c r="U1080" s="41">
        <v>1</v>
      </c>
      <c r="V1080" s="24">
        <f t="shared" si="7"/>
        <v>9.1164000000000005</v>
      </c>
      <c r="W1080" s="22">
        <v>1</v>
      </c>
      <c r="X1080" s="24">
        <v>9.1164000000000005</v>
      </c>
      <c r="Y1080" s="15">
        <v>24</v>
      </c>
      <c r="Z1080" s="15" t="s">
        <v>5162</v>
      </c>
      <c r="AA1080" s="25" t="s">
        <v>5163</v>
      </c>
    </row>
    <row r="1081" spans="1:27" x14ac:dyDescent="0.25">
      <c r="A1081" s="29">
        <v>1080</v>
      </c>
      <c r="B1081" s="1" t="s">
        <v>1451</v>
      </c>
      <c r="C1081" s="1" t="s">
        <v>4701</v>
      </c>
      <c r="D1081" s="10">
        <v>45268</v>
      </c>
      <c r="E1081" s="7">
        <v>0.33333333333333331</v>
      </c>
      <c r="F1081" s="7">
        <v>0.33333333333333331</v>
      </c>
      <c r="G1081" s="22">
        <v>1281</v>
      </c>
      <c r="H1081" s="22" t="s">
        <v>385</v>
      </c>
      <c r="I1081" s="23">
        <v>7.74</v>
      </c>
      <c r="J1081" s="23">
        <v>7.59</v>
      </c>
      <c r="K1081" s="23">
        <v>7.54</v>
      </c>
      <c r="L1081" s="23">
        <v>4.5999999999999996</v>
      </c>
      <c r="M1081" s="23">
        <v>4.5999999999999996</v>
      </c>
      <c r="N1081" s="23">
        <v>4.4000000000000004</v>
      </c>
      <c r="O1081" s="76">
        <v>395.0856</v>
      </c>
      <c r="P1081" s="76">
        <v>398.16120000000001</v>
      </c>
      <c r="Q1081" s="76">
        <v>3.0756000000000001</v>
      </c>
      <c r="R1081" s="15">
        <v>0</v>
      </c>
      <c r="S1081" s="15">
        <v>8.9207999999999998</v>
      </c>
      <c r="T1081" s="24">
        <v>11</v>
      </c>
      <c r="U1081" s="41">
        <v>1</v>
      </c>
      <c r="V1081" s="24">
        <f t="shared" si="7"/>
        <v>8.9207999999999998</v>
      </c>
      <c r="W1081" s="22">
        <v>1</v>
      </c>
      <c r="X1081" s="24">
        <v>8.9207999999999998</v>
      </c>
      <c r="Y1081" s="15">
        <v>24</v>
      </c>
      <c r="Z1081" s="15" t="s">
        <v>5185</v>
      </c>
      <c r="AA1081" s="25" t="s">
        <v>5186</v>
      </c>
    </row>
    <row r="1082" spans="1:27" x14ac:dyDescent="0.25">
      <c r="A1082" s="29">
        <v>1081</v>
      </c>
      <c r="B1082" s="1" t="s">
        <v>1451</v>
      </c>
      <c r="C1082" s="1" t="s">
        <v>4701</v>
      </c>
      <c r="D1082" s="10">
        <v>45269</v>
      </c>
      <c r="E1082" s="7">
        <v>0.33333333333333331</v>
      </c>
      <c r="F1082" s="7">
        <v>0.33333333333333331</v>
      </c>
      <c r="G1082" s="22">
        <v>1271</v>
      </c>
      <c r="H1082" s="22" t="s">
        <v>385</v>
      </c>
      <c r="I1082" s="23">
        <v>7.54</v>
      </c>
      <c r="J1082" s="23">
        <v>7.54</v>
      </c>
      <c r="K1082" s="23">
        <v>7.3</v>
      </c>
      <c r="L1082" s="23">
        <v>4.4000000000000004</v>
      </c>
      <c r="M1082" s="23">
        <v>5.3</v>
      </c>
      <c r="N1082" s="23">
        <v>5.2</v>
      </c>
      <c r="O1082" s="76">
        <v>398.16120000000001</v>
      </c>
      <c r="P1082" s="76">
        <v>401.21269999999998</v>
      </c>
      <c r="Q1082" s="76">
        <v>3.0514999999999999</v>
      </c>
      <c r="R1082" s="15">
        <v>0</v>
      </c>
      <c r="S1082" s="15">
        <v>8.6707000000000001</v>
      </c>
      <c r="T1082" s="24">
        <v>11</v>
      </c>
      <c r="U1082" s="41">
        <v>1</v>
      </c>
      <c r="V1082" s="24">
        <f t="shared" si="7"/>
        <v>8.6707000000000001</v>
      </c>
      <c r="W1082" s="22">
        <v>1</v>
      </c>
      <c r="X1082" s="24">
        <v>8.6707000000000001</v>
      </c>
      <c r="Y1082" s="15">
        <v>24</v>
      </c>
      <c r="Z1082" s="15" t="s">
        <v>5185</v>
      </c>
      <c r="AA1082" s="25" t="s">
        <v>5187</v>
      </c>
    </row>
    <row r="1083" spans="1:27" x14ac:dyDescent="0.25">
      <c r="A1083" s="29">
        <v>1082</v>
      </c>
      <c r="B1083" s="1" t="s">
        <v>1451</v>
      </c>
      <c r="C1083" s="1" t="s">
        <v>4701</v>
      </c>
      <c r="D1083" s="10">
        <v>45270</v>
      </c>
      <c r="E1083" s="7">
        <v>0.33333333333333331</v>
      </c>
      <c r="F1083" s="7">
        <v>0.33333333333333331</v>
      </c>
      <c r="G1083" s="22">
        <v>1278</v>
      </c>
      <c r="H1083" s="22" t="s">
        <v>385</v>
      </c>
      <c r="I1083" s="23">
        <v>7.3</v>
      </c>
      <c r="J1083" s="23">
        <v>7.3</v>
      </c>
      <c r="K1083" s="23">
        <v>7.28</v>
      </c>
      <c r="L1083" s="23">
        <v>5.2</v>
      </c>
      <c r="M1083" s="23">
        <v>5.2</v>
      </c>
      <c r="N1083" s="23">
        <v>4.7</v>
      </c>
      <c r="O1083" s="76">
        <v>401.21269999999998</v>
      </c>
      <c r="P1083" s="76">
        <v>404.28190000000001</v>
      </c>
      <c r="Q1083" s="76">
        <v>3.0691999999999999</v>
      </c>
      <c r="R1083" s="15">
        <v>0</v>
      </c>
      <c r="S1083" s="15">
        <v>8.9374000000000002</v>
      </c>
      <c r="T1083" s="24">
        <v>10</v>
      </c>
      <c r="U1083" s="41">
        <v>1</v>
      </c>
      <c r="V1083" s="24">
        <f>(S1083-R1083)*U1083</f>
        <v>8.9374000000000002</v>
      </c>
      <c r="W1083" s="22">
        <v>1</v>
      </c>
      <c r="X1083" s="24">
        <v>8.9374000000000002</v>
      </c>
      <c r="Y1083" s="15">
        <v>24</v>
      </c>
      <c r="Z1083" s="129" t="s">
        <v>5185</v>
      </c>
      <c r="AA1083" s="25" t="s">
        <v>5188</v>
      </c>
    </row>
    <row r="1084" spans="1:27" x14ac:dyDescent="0.25">
      <c r="A1084" s="29">
        <v>1083</v>
      </c>
      <c r="B1084" s="1" t="s">
        <v>1451</v>
      </c>
      <c r="C1084" s="1" t="s">
        <v>4701</v>
      </c>
      <c r="D1084" s="10">
        <v>45271</v>
      </c>
      <c r="E1084" s="7">
        <v>0.33333333333333331</v>
      </c>
      <c r="F1084" s="7">
        <v>0.33333333333333331</v>
      </c>
      <c r="G1084" s="22">
        <v>1288</v>
      </c>
      <c r="H1084" s="22" t="s">
        <v>385</v>
      </c>
      <c r="I1084" s="23">
        <v>7.28</v>
      </c>
      <c r="J1084" s="23">
        <v>7.28</v>
      </c>
      <c r="K1084" s="23">
        <v>7.23</v>
      </c>
      <c r="L1084" s="23">
        <v>4.7</v>
      </c>
      <c r="M1084" s="23">
        <v>5.0999999999999996</v>
      </c>
      <c r="N1084" s="23">
        <v>5.0999999999999996</v>
      </c>
      <c r="O1084" s="76">
        <v>404.28190000000001</v>
      </c>
      <c r="P1084" s="76">
        <v>407.37380000000002</v>
      </c>
      <c r="Q1084" s="76">
        <v>3.0918999999999999</v>
      </c>
      <c r="R1084" s="15">
        <v>0</v>
      </c>
      <c r="S1084" s="15">
        <v>8.5892999999999997</v>
      </c>
      <c r="T1084" s="24">
        <v>10</v>
      </c>
      <c r="U1084" s="41">
        <v>1</v>
      </c>
      <c r="V1084" s="24">
        <f>(S1084-R1084)*U1084</f>
        <v>8.5892999999999997</v>
      </c>
      <c r="W1084" s="22">
        <v>1</v>
      </c>
      <c r="X1084" s="24">
        <v>8.5892999999999997</v>
      </c>
      <c r="Y1084" s="15">
        <v>24</v>
      </c>
      <c r="Z1084" s="15" t="s">
        <v>5205</v>
      </c>
      <c r="AA1084" s="25" t="s">
        <v>5206</v>
      </c>
    </row>
    <row r="1085" spans="1:27" x14ac:dyDescent="0.25">
      <c r="A1085" s="29">
        <v>1084</v>
      </c>
      <c r="B1085" s="1" t="s">
        <v>1451</v>
      </c>
      <c r="C1085" s="1" t="s">
        <v>4701</v>
      </c>
      <c r="D1085" s="10">
        <v>45272</v>
      </c>
      <c r="E1085" s="7">
        <v>0.33333333333333331</v>
      </c>
      <c r="F1085" s="7">
        <v>0.33333333333333331</v>
      </c>
      <c r="G1085" s="22">
        <v>1290</v>
      </c>
      <c r="H1085" s="22" t="s">
        <v>385</v>
      </c>
      <c r="I1085" s="23">
        <v>7.23</v>
      </c>
      <c r="J1085" s="23">
        <v>7.28</v>
      </c>
      <c r="K1085" s="23">
        <v>7.23</v>
      </c>
      <c r="L1085" s="23">
        <v>5.0999999999999996</v>
      </c>
      <c r="M1085" s="131">
        <v>5.0999999999999996</v>
      </c>
      <c r="N1085" s="23">
        <v>4.9000000000000004</v>
      </c>
      <c r="O1085" s="76">
        <v>407.37380000000002</v>
      </c>
      <c r="P1085" s="76">
        <v>410.47030000000001</v>
      </c>
      <c r="Q1085" s="76">
        <v>3.0964999999999998</v>
      </c>
      <c r="R1085" s="15">
        <v>0</v>
      </c>
      <c r="S1085" s="15">
        <v>8.4446999999999992</v>
      </c>
      <c r="T1085" s="24">
        <v>9</v>
      </c>
      <c r="U1085" s="41">
        <v>1</v>
      </c>
      <c r="V1085" s="24">
        <f t="shared" si="7"/>
        <v>8.4446999999999992</v>
      </c>
      <c r="W1085" s="22">
        <v>1</v>
      </c>
      <c r="X1085" s="24">
        <v>8.4446999999999992</v>
      </c>
      <c r="Y1085" s="15">
        <v>24</v>
      </c>
      <c r="Z1085" s="15" t="s">
        <v>664</v>
      </c>
      <c r="AA1085" s="25" t="s">
        <v>5212</v>
      </c>
    </row>
    <row r="1086" spans="1:27" x14ac:dyDescent="0.25">
      <c r="A1086" s="29">
        <v>1085</v>
      </c>
      <c r="B1086" s="1" t="s">
        <v>1451</v>
      </c>
      <c r="C1086" s="1" t="s">
        <v>4701</v>
      </c>
      <c r="D1086" s="10">
        <v>45273</v>
      </c>
      <c r="E1086" s="7">
        <v>0.33333333333333331</v>
      </c>
      <c r="F1086" s="7">
        <v>0.75</v>
      </c>
      <c r="G1086" s="22">
        <v>1219</v>
      </c>
      <c r="H1086" s="22" t="s">
        <v>385</v>
      </c>
      <c r="I1086" s="23">
        <v>7.23</v>
      </c>
      <c r="J1086" s="23">
        <v>7.23</v>
      </c>
      <c r="K1086" s="23">
        <v>5.79</v>
      </c>
      <c r="L1086" s="23">
        <v>5.0999999999999996</v>
      </c>
      <c r="M1086" s="23">
        <v>5</v>
      </c>
      <c r="N1086" s="23">
        <v>4.9000000000000004</v>
      </c>
      <c r="O1086" s="76">
        <v>410.47030000000001</v>
      </c>
      <c r="P1086" s="76">
        <v>410.83609999999999</v>
      </c>
      <c r="Q1086" s="76">
        <v>0.36580000000000001</v>
      </c>
      <c r="R1086" s="15">
        <v>0</v>
      </c>
      <c r="S1086" s="15">
        <v>9.8635000000000002</v>
      </c>
      <c r="T1086" s="24">
        <v>1.8</v>
      </c>
      <c r="U1086" s="41">
        <v>1</v>
      </c>
      <c r="V1086" s="24">
        <f t="shared" si="7"/>
        <v>9.8635000000000002</v>
      </c>
      <c r="W1086" s="22">
        <v>1</v>
      </c>
      <c r="X1086" s="24">
        <v>9.8635000000000002</v>
      </c>
      <c r="Y1086" s="15">
        <f>3+10/60</f>
        <v>3.1666666666666665</v>
      </c>
      <c r="Z1086" s="134" t="s">
        <v>5221</v>
      </c>
      <c r="AA1086" s="25" t="s">
        <v>5220</v>
      </c>
    </row>
    <row r="1087" spans="1:27" x14ac:dyDescent="0.25">
      <c r="A1087" s="29">
        <v>1086</v>
      </c>
      <c r="B1087" s="1" t="s">
        <v>1451</v>
      </c>
      <c r="C1087" s="1" t="s">
        <v>1117</v>
      </c>
      <c r="D1087" s="10">
        <v>45273</v>
      </c>
      <c r="E1087" s="7">
        <v>0.75</v>
      </c>
      <c r="F1087" s="7">
        <v>0.33333333333333331</v>
      </c>
      <c r="G1087" s="22">
        <v>1266</v>
      </c>
      <c r="H1087" s="22" t="s">
        <v>385</v>
      </c>
      <c r="I1087" s="23">
        <v>6.02</v>
      </c>
      <c r="J1087" s="23">
        <v>8.42</v>
      </c>
      <c r="K1087" s="23">
        <v>8.3800000000000008</v>
      </c>
      <c r="L1087" s="23">
        <v>4.2</v>
      </c>
      <c r="M1087" s="23">
        <v>5.0999999999999996</v>
      </c>
      <c r="N1087" s="23">
        <v>4.7</v>
      </c>
      <c r="O1087" s="76">
        <v>410.83609999999999</v>
      </c>
      <c r="P1087" s="76">
        <v>412.60899999999998</v>
      </c>
      <c r="Q1087" s="76">
        <v>1.7728999999999999</v>
      </c>
      <c r="R1087" s="15" t="s">
        <v>5222</v>
      </c>
      <c r="S1087" s="15" t="s">
        <v>5222</v>
      </c>
      <c r="T1087" s="24">
        <v>4</v>
      </c>
      <c r="U1087" s="41">
        <v>1</v>
      </c>
      <c r="V1087" s="24" t="s">
        <v>5222</v>
      </c>
      <c r="W1087" s="22" t="s">
        <v>5222</v>
      </c>
      <c r="X1087" s="24" t="s">
        <v>5222</v>
      </c>
      <c r="Y1087" s="15">
        <v>14</v>
      </c>
      <c r="Z1087" s="15" t="s">
        <v>5222</v>
      </c>
      <c r="AA1087" s="25" t="s">
        <v>5223</v>
      </c>
    </row>
    <row r="1088" spans="1:27" x14ac:dyDescent="0.25">
      <c r="A1088" s="29">
        <v>1087</v>
      </c>
      <c r="B1088" s="1" t="s">
        <v>1451</v>
      </c>
      <c r="C1088" s="1" t="s">
        <v>1117</v>
      </c>
      <c r="D1088" s="10">
        <v>45274</v>
      </c>
      <c r="E1088" s="7">
        <v>0.33333333333333331</v>
      </c>
      <c r="F1088" s="7">
        <v>0.33333333333333331</v>
      </c>
      <c r="G1088" s="22">
        <v>1272</v>
      </c>
      <c r="H1088" s="22" t="s">
        <v>385</v>
      </c>
      <c r="I1088" s="23">
        <v>8.3800000000000008</v>
      </c>
      <c r="J1088" s="23">
        <v>17.48</v>
      </c>
      <c r="K1088" s="23">
        <v>17.440000000000001</v>
      </c>
      <c r="L1088" s="23">
        <v>4.7</v>
      </c>
      <c r="M1088" s="23">
        <v>5</v>
      </c>
      <c r="N1088" s="23">
        <v>4.5999999999999996</v>
      </c>
      <c r="O1088" s="76">
        <v>412.60899999999998</v>
      </c>
      <c r="P1088" s="76">
        <v>415.66340000000002</v>
      </c>
      <c r="Q1088" s="76">
        <v>3.0543999999999998</v>
      </c>
      <c r="R1088" s="15">
        <v>0</v>
      </c>
      <c r="S1088" s="15">
        <v>5.7685000000000004</v>
      </c>
      <c r="T1088" s="24">
        <v>7</v>
      </c>
      <c r="U1088" s="41">
        <v>1</v>
      </c>
      <c r="V1088" s="24">
        <f t="shared" si="7"/>
        <v>5.7685000000000004</v>
      </c>
      <c r="W1088" s="22">
        <v>1</v>
      </c>
      <c r="X1088" s="24">
        <v>5.7685000000000004</v>
      </c>
      <c r="Y1088" s="15">
        <v>24</v>
      </c>
      <c r="Z1088" s="15" t="s">
        <v>664</v>
      </c>
      <c r="AA1088" s="25" t="s">
        <v>5224</v>
      </c>
    </row>
    <row r="1089" spans="1:27" x14ac:dyDescent="0.25">
      <c r="A1089" s="29">
        <v>1088</v>
      </c>
      <c r="B1089" s="1" t="s">
        <v>1451</v>
      </c>
      <c r="C1089" s="1" t="s">
        <v>1117</v>
      </c>
      <c r="D1089" s="10">
        <v>45275</v>
      </c>
      <c r="E1089" s="7">
        <v>0.33333333333333331</v>
      </c>
      <c r="F1089" s="7">
        <v>0.33333333333333331</v>
      </c>
      <c r="G1089" s="22">
        <v>1312</v>
      </c>
      <c r="H1089" s="22" t="s">
        <v>385</v>
      </c>
      <c r="I1089" s="23">
        <v>17.440000000000001</v>
      </c>
      <c r="J1089" s="23">
        <v>18.57</v>
      </c>
      <c r="K1089" s="23">
        <v>18.57</v>
      </c>
      <c r="L1089" s="23">
        <v>4.5999999999999996</v>
      </c>
      <c r="M1089" s="23">
        <v>5</v>
      </c>
      <c r="N1089" s="23">
        <v>4.7</v>
      </c>
      <c r="O1089" s="76">
        <v>415.66340000000002</v>
      </c>
      <c r="P1089" s="76">
        <v>418.81279999999998</v>
      </c>
      <c r="Q1089" s="76">
        <v>3.1494</v>
      </c>
      <c r="R1089" s="15">
        <v>0</v>
      </c>
      <c r="S1089" s="15">
        <v>6.0400999999999998</v>
      </c>
      <c r="T1089" s="24">
        <v>7</v>
      </c>
      <c r="U1089" s="41">
        <v>1</v>
      </c>
      <c r="V1089" s="24">
        <f t="shared" si="7"/>
        <v>6.0400999999999998</v>
      </c>
      <c r="W1089" s="22">
        <v>1</v>
      </c>
      <c r="X1089" s="24">
        <v>6.0400999999999998</v>
      </c>
      <c r="Y1089" s="15">
        <v>24</v>
      </c>
      <c r="Z1089" s="15" t="s">
        <v>5234</v>
      </c>
      <c r="AA1089" s="25" t="s">
        <v>5235</v>
      </c>
    </row>
    <row r="1090" spans="1:27" x14ac:dyDescent="0.25">
      <c r="A1090" s="29">
        <v>1089</v>
      </c>
      <c r="B1090" s="1" t="s">
        <v>1451</v>
      </c>
      <c r="C1090" s="1" t="s">
        <v>1117</v>
      </c>
      <c r="D1090" s="10">
        <v>45276</v>
      </c>
      <c r="E1090" s="7">
        <v>0.33333333333333331</v>
      </c>
      <c r="F1090" s="7">
        <v>0.67986111111111114</v>
      </c>
      <c r="G1090" s="22">
        <v>1314</v>
      </c>
      <c r="H1090" s="22" t="s">
        <v>385</v>
      </c>
      <c r="I1090" s="23">
        <v>18.57</v>
      </c>
      <c r="J1090" s="23">
        <v>19.3</v>
      </c>
      <c r="K1090" s="23">
        <v>19.21</v>
      </c>
      <c r="L1090" s="23">
        <v>4.7</v>
      </c>
      <c r="M1090" s="23">
        <v>5.6</v>
      </c>
      <c r="N1090" s="23">
        <v>5.3</v>
      </c>
      <c r="O1090" s="76">
        <v>418.81279999999998</v>
      </c>
      <c r="P1090" s="76">
        <v>419.90570000000002</v>
      </c>
      <c r="Q1090" s="76">
        <v>1.0929</v>
      </c>
      <c r="R1090" s="15">
        <v>0</v>
      </c>
      <c r="S1090" s="15">
        <v>5.3605999999999998</v>
      </c>
      <c r="T1090" s="24">
        <v>3</v>
      </c>
      <c r="U1090" s="41">
        <v>1</v>
      </c>
      <c r="V1090" s="24">
        <f t="shared" si="7"/>
        <v>5.3605999999999998</v>
      </c>
      <c r="W1090" s="22">
        <v>1</v>
      </c>
      <c r="X1090" s="24">
        <v>5.3605999999999998</v>
      </c>
      <c r="Y1090" s="15">
        <f>8+19/60</f>
        <v>8.3166666666666664</v>
      </c>
      <c r="Z1090" s="15" t="s">
        <v>5240</v>
      </c>
      <c r="AA1090" s="25" t="s">
        <v>5249</v>
      </c>
    </row>
    <row r="1091" spans="1:27" x14ac:dyDescent="0.25">
      <c r="A1091" s="29">
        <v>1090</v>
      </c>
      <c r="B1091" s="1" t="s">
        <v>1451</v>
      </c>
      <c r="C1091" s="1" t="s">
        <v>562</v>
      </c>
      <c r="D1091" s="10">
        <v>45276</v>
      </c>
      <c r="E1091" s="7">
        <v>0.67986111111111114</v>
      </c>
      <c r="F1091" s="7" t="s">
        <v>5250</v>
      </c>
      <c r="G1091" s="22">
        <v>1287</v>
      </c>
      <c r="H1091" s="22" t="s">
        <v>385</v>
      </c>
      <c r="I1091" s="23">
        <v>10.17</v>
      </c>
      <c r="J1091" s="23">
        <v>17.66</v>
      </c>
      <c r="K1091" s="23">
        <v>17.66</v>
      </c>
      <c r="L1091" s="23">
        <v>4</v>
      </c>
      <c r="M1091" s="23">
        <v>4</v>
      </c>
      <c r="N1091" s="23">
        <v>4</v>
      </c>
      <c r="O1091" s="76">
        <v>419.90570000000002</v>
      </c>
      <c r="P1091" s="76">
        <v>420.08179999999999</v>
      </c>
      <c r="Q1091" s="76">
        <v>0.17610000000000001</v>
      </c>
      <c r="R1091" s="15">
        <v>0</v>
      </c>
      <c r="S1091" s="15">
        <v>4.9151999999999996</v>
      </c>
      <c r="T1091" s="24">
        <v>0.5</v>
      </c>
      <c r="U1091" s="41">
        <v>5</v>
      </c>
      <c r="V1091" s="24">
        <f t="shared" si="7"/>
        <v>24.575999999999997</v>
      </c>
      <c r="W1091" s="22">
        <v>15</v>
      </c>
      <c r="X1091" s="24">
        <v>72.260000000000005</v>
      </c>
      <c r="Y1091" s="15">
        <f>1+32/60</f>
        <v>1.5333333333333332</v>
      </c>
      <c r="Z1091" s="15" t="s">
        <v>5240</v>
      </c>
      <c r="AA1091" s="25" t="s">
        <v>5251</v>
      </c>
    </row>
    <row r="1092" spans="1:27" x14ac:dyDescent="0.25">
      <c r="A1092" s="29">
        <v>1091</v>
      </c>
      <c r="B1092" s="1" t="s">
        <v>1451</v>
      </c>
      <c r="C1092" s="1" t="s">
        <v>5252</v>
      </c>
      <c r="D1092" s="10">
        <v>45276</v>
      </c>
      <c r="E1092" s="7" t="s">
        <v>5250</v>
      </c>
      <c r="F1092" s="7">
        <v>0.33333333333333331</v>
      </c>
      <c r="G1092" s="22">
        <v>1373</v>
      </c>
      <c r="H1092" s="22" t="s">
        <v>385</v>
      </c>
      <c r="I1092" s="23">
        <v>4.66</v>
      </c>
      <c r="J1092" s="23">
        <v>5.43</v>
      </c>
      <c r="K1092" s="23">
        <v>5.43</v>
      </c>
      <c r="L1092" s="23">
        <v>4.4000000000000004</v>
      </c>
      <c r="M1092" s="23">
        <v>5.2</v>
      </c>
      <c r="N1092" s="23">
        <v>4.5999999999999996</v>
      </c>
      <c r="O1092" s="76">
        <v>420.08179999999999</v>
      </c>
      <c r="P1092" s="76">
        <v>422.02499999999998</v>
      </c>
      <c r="Q1092" s="76">
        <v>1.9432</v>
      </c>
      <c r="R1092" s="15">
        <v>0</v>
      </c>
      <c r="S1092" s="15">
        <v>5.5791000000000004</v>
      </c>
      <c r="T1092" s="24">
        <v>4</v>
      </c>
      <c r="U1092" s="41">
        <v>1</v>
      </c>
      <c r="V1092" s="24">
        <f t="shared" si="7"/>
        <v>5.5791000000000004</v>
      </c>
      <c r="W1092" s="22">
        <v>1</v>
      </c>
      <c r="X1092" s="24">
        <v>5.5791000000000004</v>
      </c>
      <c r="Y1092" s="15">
        <f>14+9/60</f>
        <v>14.15</v>
      </c>
      <c r="Z1092" s="15" t="s">
        <v>5240</v>
      </c>
      <c r="AA1092" s="25" t="s">
        <v>5253</v>
      </c>
    </row>
    <row r="1093" spans="1:27" x14ac:dyDescent="0.25">
      <c r="A1093" s="29">
        <v>1092</v>
      </c>
      <c r="B1093" s="1" t="s">
        <v>1451</v>
      </c>
      <c r="C1093" s="1" t="s">
        <v>948</v>
      </c>
      <c r="D1093" s="10">
        <v>45277</v>
      </c>
      <c r="E1093" s="7">
        <v>0.33333333333333331</v>
      </c>
      <c r="F1093" s="7">
        <v>0.54166666666666663</v>
      </c>
      <c r="G1093" s="22">
        <v>1355</v>
      </c>
      <c r="H1093" s="22" t="s">
        <v>385</v>
      </c>
      <c r="I1093" s="23">
        <v>5.43</v>
      </c>
      <c r="J1093" s="23">
        <v>5.55</v>
      </c>
      <c r="K1093" s="23">
        <v>4.08</v>
      </c>
      <c r="L1093" s="23">
        <v>4.5999999999999996</v>
      </c>
      <c r="M1093" s="23">
        <v>5</v>
      </c>
      <c r="N1093" s="23">
        <v>4.5999999999999996</v>
      </c>
      <c r="O1093" s="76">
        <v>422.02499999999998</v>
      </c>
      <c r="P1093" s="76">
        <v>422.70249999999999</v>
      </c>
      <c r="Q1093" s="76">
        <v>0.67749999999999999</v>
      </c>
      <c r="R1093" s="15">
        <v>0</v>
      </c>
      <c r="S1093" s="15">
        <v>5.5195999999999996</v>
      </c>
      <c r="T1093" s="24">
        <v>2</v>
      </c>
      <c r="U1093" s="41">
        <v>5</v>
      </c>
      <c r="V1093" s="24">
        <f t="shared" si="7"/>
        <v>27.597999999999999</v>
      </c>
      <c r="W1093" s="22">
        <v>14</v>
      </c>
      <c r="X1093" s="24">
        <v>65.790000000000006</v>
      </c>
      <c r="Y1093" s="15">
        <v>5</v>
      </c>
      <c r="Z1093" s="15" t="s">
        <v>5258</v>
      </c>
      <c r="AA1093" s="25" t="s">
        <v>5259</v>
      </c>
    </row>
    <row r="1094" spans="1:27" x14ac:dyDescent="0.25">
      <c r="A1094" s="29">
        <v>1093</v>
      </c>
      <c r="B1094" s="1" t="s">
        <v>1451</v>
      </c>
      <c r="C1094" s="1" t="s">
        <v>568</v>
      </c>
      <c r="D1094" s="10">
        <v>45277</v>
      </c>
      <c r="E1094" s="7">
        <v>0.54166666666666663</v>
      </c>
      <c r="F1094" s="7">
        <v>0.33333333333333331</v>
      </c>
      <c r="G1094" s="22">
        <v>1361</v>
      </c>
      <c r="H1094" s="22" t="s">
        <v>385</v>
      </c>
      <c r="I1094" s="23">
        <v>4.3</v>
      </c>
      <c r="J1094" s="23">
        <v>5.32</v>
      </c>
      <c r="K1094" s="23">
        <v>5.32</v>
      </c>
      <c r="L1094" s="23">
        <v>3.4</v>
      </c>
      <c r="M1094" s="23">
        <v>5.4</v>
      </c>
      <c r="N1094" s="23">
        <v>5.4</v>
      </c>
      <c r="O1094" s="76">
        <v>422.70249999999999</v>
      </c>
      <c r="P1094" s="76">
        <v>425.28980000000001</v>
      </c>
      <c r="Q1094" s="76">
        <v>2.5872999999999999</v>
      </c>
      <c r="R1094" s="15">
        <v>0</v>
      </c>
      <c r="S1094" s="15">
        <v>5.7676999999999996</v>
      </c>
      <c r="T1094" s="24">
        <v>7</v>
      </c>
      <c r="U1094" s="41">
        <v>1</v>
      </c>
      <c r="V1094" s="24">
        <f t="shared" si="7"/>
        <v>5.7676999999999996</v>
      </c>
      <c r="W1094" s="22">
        <v>1</v>
      </c>
      <c r="X1094" s="24">
        <v>5.7676999999999996</v>
      </c>
      <c r="Y1094" s="15">
        <v>19</v>
      </c>
      <c r="Z1094" s="15" t="s">
        <v>5258</v>
      </c>
      <c r="AA1094" s="25" t="s">
        <v>5260</v>
      </c>
    </row>
    <row r="1095" spans="1:27" x14ac:dyDescent="0.25">
      <c r="A1095" s="29">
        <v>1094</v>
      </c>
      <c r="B1095" s="1" t="s">
        <v>1451</v>
      </c>
      <c r="C1095" s="1" t="s">
        <v>568</v>
      </c>
      <c r="D1095" s="10">
        <v>45278</v>
      </c>
      <c r="E1095" s="7">
        <v>0.33333333333333331</v>
      </c>
      <c r="F1095" s="7">
        <v>0.33333333333333331</v>
      </c>
      <c r="G1095" s="22">
        <v>1359</v>
      </c>
      <c r="H1095" s="22" t="s">
        <v>385</v>
      </c>
      <c r="I1095" s="23">
        <v>5.32</v>
      </c>
      <c r="J1095" s="23">
        <v>5.32</v>
      </c>
      <c r="K1095" s="23">
        <v>5.32</v>
      </c>
      <c r="L1095" s="23">
        <v>5.4</v>
      </c>
      <c r="M1095" s="23">
        <v>5.5</v>
      </c>
      <c r="N1095" s="23">
        <v>5.5</v>
      </c>
      <c r="O1095" s="76">
        <v>425.28980000000001</v>
      </c>
      <c r="P1095" s="76">
        <v>428.55169999999998</v>
      </c>
      <c r="Q1095" s="76">
        <v>3.2618999999999998</v>
      </c>
      <c r="R1095" s="15">
        <v>0</v>
      </c>
      <c r="S1095" s="15">
        <v>6.649</v>
      </c>
      <c r="T1095" s="24">
        <v>8</v>
      </c>
      <c r="U1095" s="41">
        <v>1</v>
      </c>
      <c r="V1095" s="24">
        <f t="shared" si="7"/>
        <v>6.649</v>
      </c>
      <c r="W1095" s="22">
        <v>1</v>
      </c>
      <c r="X1095" s="24">
        <v>6.649</v>
      </c>
      <c r="Y1095" s="15">
        <v>24</v>
      </c>
      <c r="Z1095" s="15" t="s">
        <v>5264</v>
      </c>
      <c r="AA1095" s="25" t="s">
        <v>5266</v>
      </c>
    </row>
    <row r="1096" spans="1:27" x14ac:dyDescent="0.25">
      <c r="A1096" s="29">
        <v>1095</v>
      </c>
      <c r="B1096" s="1" t="s">
        <v>1451</v>
      </c>
      <c r="C1096" s="1" t="s">
        <v>568</v>
      </c>
      <c r="D1096" s="10">
        <v>45279</v>
      </c>
      <c r="E1096" s="7">
        <v>0.33333333333333331</v>
      </c>
      <c r="F1096" s="7">
        <v>0.33333333333333331</v>
      </c>
      <c r="G1096" s="22">
        <v>1333</v>
      </c>
      <c r="H1096" s="22" t="s">
        <v>385</v>
      </c>
      <c r="I1096" s="23">
        <v>5.32</v>
      </c>
      <c r="J1096" s="23">
        <v>7.13</v>
      </c>
      <c r="K1096" s="23">
        <v>7.13</v>
      </c>
      <c r="L1096" s="23">
        <v>5.5</v>
      </c>
      <c r="M1096" s="23">
        <v>6</v>
      </c>
      <c r="N1096" s="23">
        <v>5.5</v>
      </c>
      <c r="O1096" s="76">
        <v>428.55169999999998</v>
      </c>
      <c r="P1096" s="76">
        <v>431.7518</v>
      </c>
      <c r="Q1096" s="76">
        <v>3.2000999999999999</v>
      </c>
      <c r="R1096" s="15">
        <v>0</v>
      </c>
      <c r="S1096" s="15">
        <v>6.6558000000000002</v>
      </c>
      <c r="T1096" s="24">
        <v>8</v>
      </c>
      <c r="U1096" s="41">
        <v>1</v>
      </c>
      <c r="V1096" s="24">
        <f t="shared" si="7"/>
        <v>6.6558000000000002</v>
      </c>
      <c r="W1096" s="22">
        <v>1</v>
      </c>
      <c r="X1096" s="24">
        <v>6.6558000000000002</v>
      </c>
      <c r="Y1096" s="15">
        <v>24</v>
      </c>
      <c r="Z1096" s="15" t="s">
        <v>5271</v>
      </c>
      <c r="AA1096" s="25" t="s">
        <v>5277</v>
      </c>
    </row>
    <row r="1097" spans="1:27" x14ac:dyDescent="0.25">
      <c r="A1097" s="29">
        <v>1096</v>
      </c>
      <c r="B1097" s="1" t="s">
        <v>1451</v>
      </c>
      <c r="C1097" s="1" t="s">
        <v>568</v>
      </c>
      <c r="D1097" s="10">
        <v>45280</v>
      </c>
      <c r="E1097" s="7">
        <v>0.33333333333333331</v>
      </c>
      <c r="F1097" s="7">
        <v>0.33333333333333331</v>
      </c>
      <c r="G1097" s="22">
        <v>1249</v>
      </c>
      <c r="H1097" s="22" t="s">
        <v>385</v>
      </c>
      <c r="I1097" s="23">
        <v>7.13</v>
      </c>
      <c r="J1097" s="23">
        <v>9.17</v>
      </c>
      <c r="K1097" s="23">
        <v>9.17</v>
      </c>
      <c r="L1097" s="23">
        <v>5.5</v>
      </c>
      <c r="M1097" s="23">
        <v>5.4</v>
      </c>
      <c r="N1097" s="23">
        <v>4.9000000000000004</v>
      </c>
      <c r="O1097" s="76">
        <v>431.7518</v>
      </c>
      <c r="P1097" s="76">
        <v>434.75080000000003</v>
      </c>
      <c r="Q1097" s="76">
        <v>2.9990000000000001</v>
      </c>
      <c r="R1097" s="15">
        <v>0</v>
      </c>
      <c r="S1097" s="15">
        <v>6.4341999999999997</v>
      </c>
      <c r="T1097" s="24">
        <v>8</v>
      </c>
      <c r="U1097" s="41">
        <v>1</v>
      </c>
      <c r="V1097" s="24">
        <f t="shared" si="7"/>
        <v>6.4341999999999997</v>
      </c>
      <c r="W1097" s="22">
        <v>1</v>
      </c>
      <c r="X1097" s="24">
        <v>6.4341999999999997</v>
      </c>
      <c r="Y1097" s="15">
        <v>24</v>
      </c>
      <c r="Z1097" s="15" t="s">
        <v>5282</v>
      </c>
      <c r="AA1097" s="25" t="s">
        <v>5287</v>
      </c>
    </row>
    <row r="1098" spans="1:27" x14ac:dyDescent="0.25">
      <c r="A1098" s="29">
        <v>1097</v>
      </c>
      <c r="B1098" s="1" t="s">
        <v>1451</v>
      </c>
      <c r="C1098" s="1" t="s">
        <v>568</v>
      </c>
      <c r="D1098" s="10">
        <v>45281</v>
      </c>
      <c r="E1098" s="7">
        <v>0.33333333333333331</v>
      </c>
      <c r="F1098" s="7">
        <v>0.70833333333333337</v>
      </c>
      <c r="G1098" s="22">
        <v>1224</v>
      </c>
      <c r="H1098" s="22" t="s">
        <v>385</v>
      </c>
      <c r="I1098" s="23">
        <v>9.17</v>
      </c>
      <c r="J1098" s="23">
        <v>9.92</v>
      </c>
      <c r="K1098" s="23">
        <v>9.92</v>
      </c>
      <c r="L1098" s="23">
        <v>4.9000000000000004</v>
      </c>
      <c r="M1098" s="23">
        <v>5.2</v>
      </c>
      <c r="N1098" s="23">
        <v>5.0999999999999996</v>
      </c>
      <c r="O1098" s="76">
        <v>434.75080000000003</v>
      </c>
      <c r="P1098" s="76">
        <v>435.85289999999998</v>
      </c>
      <c r="Q1098" s="83">
        <v>1.1021000000000001</v>
      </c>
      <c r="R1098" s="15">
        <v>0</v>
      </c>
      <c r="S1098" s="15">
        <v>5.2698</v>
      </c>
      <c r="T1098" s="24">
        <v>3</v>
      </c>
      <c r="U1098" s="41">
        <v>1</v>
      </c>
      <c r="V1098" s="24">
        <f>(S1098-R1098)*U1098</f>
        <v>5.2698</v>
      </c>
      <c r="W1098" s="22">
        <v>1</v>
      </c>
      <c r="X1098" s="24">
        <v>5.2698</v>
      </c>
      <c r="Y1098" s="15">
        <v>9</v>
      </c>
      <c r="Z1098" s="15" t="s">
        <v>5294</v>
      </c>
      <c r="AA1098" s="25" t="s">
        <v>5298</v>
      </c>
    </row>
    <row r="1099" spans="1:27" x14ac:dyDescent="0.25">
      <c r="A1099" s="29">
        <v>1098</v>
      </c>
      <c r="B1099" s="1" t="s">
        <v>1451</v>
      </c>
      <c r="C1099" s="1" t="s">
        <v>568</v>
      </c>
      <c r="D1099" s="10">
        <v>45285</v>
      </c>
      <c r="E1099" s="7">
        <v>0.76874999999999993</v>
      </c>
      <c r="F1099" s="7">
        <v>0.33333333333333331</v>
      </c>
      <c r="G1099" s="22">
        <v>1377</v>
      </c>
      <c r="H1099" s="22" t="s">
        <v>385</v>
      </c>
      <c r="I1099" s="23">
        <v>3.87</v>
      </c>
      <c r="J1099" s="23">
        <v>5.28</v>
      </c>
      <c r="K1099" s="23">
        <v>5.28</v>
      </c>
      <c r="L1099" s="23">
        <v>3.6</v>
      </c>
      <c r="M1099" s="23">
        <v>5.2</v>
      </c>
      <c r="N1099" s="23">
        <v>4.8</v>
      </c>
      <c r="O1099" s="76">
        <v>435.8537</v>
      </c>
      <c r="P1099" s="76">
        <v>437.71269999999998</v>
      </c>
      <c r="Q1099" s="76">
        <v>1.859</v>
      </c>
      <c r="R1099" s="15">
        <v>0</v>
      </c>
      <c r="S1099" s="15">
        <v>5.1910999999999996</v>
      </c>
      <c r="T1099" s="24">
        <v>6</v>
      </c>
      <c r="U1099" s="41">
        <v>1</v>
      </c>
      <c r="V1099" s="24">
        <f>(S1099-R1099)*U1099</f>
        <v>5.1910999999999996</v>
      </c>
      <c r="W1099" s="22">
        <v>1</v>
      </c>
      <c r="X1099" s="24">
        <v>5.1910999999999996</v>
      </c>
      <c r="Y1099" s="15">
        <f>13+33/60</f>
        <v>13.55</v>
      </c>
      <c r="Z1099" s="15" t="s">
        <v>5312</v>
      </c>
      <c r="AA1099" s="25" t="s">
        <v>5313</v>
      </c>
    </row>
    <row r="1100" spans="1:27" x14ac:dyDescent="0.25">
      <c r="A1100" s="29">
        <v>1099</v>
      </c>
      <c r="B1100" s="1" t="s">
        <v>1451</v>
      </c>
      <c r="C1100" s="1" t="s">
        <v>568</v>
      </c>
      <c r="D1100" s="10">
        <v>45286</v>
      </c>
      <c r="E1100" s="7">
        <v>0.33333333333333331</v>
      </c>
      <c r="F1100" s="7">
        <v>0.33333333333333331</v>
      </c>
      <c r="G1100" s="22">
        <v>1285</v>
      </c>
      <c r="H1100" s="22" t="s">
        <v>385</v>
      </c>
      <c r="I1100" s="23">
        <v>5.28</v>
      </c>
      <c r="J1100" s="23">
        <v>7.72</v>
      </c>
      <c r="K1100" s="23">
        <v>7.72</v>
      </c>
      <c r="L1100" s="23">
        <v>4.8</v>
      </c>
      <c r="M1100" s="23">
        <v>5.2</v>
      </c>
      <c r="N1100" s="23">
        <v>5.0999999999999996</v>
      </c>
      <c r="O1100" s="76">
        <v>437.71269999999998</v>
      </c>
      <c r="P1100" s="76">
        <v>440.79700000000003</v>
      </c>
      <c r="Q1100" s="76">
        <v>3.0842999999999998</v>
      </c>
      <c r="R1100" s="15">
        <v>0</v>
      </c>
      <c r="S1100" s="15">
        <v>6.0587</v>
      </c>
      <c r="T1100" s="24">
        <v>7</v>
      </c>
      <c r="U1100" s="41">
        <v>1</v>
      </c>
      <c r="V1100" s="24">
        <f t="shared" si="7"/>
        <v>6.0587</v>
      </c>
      <c r="W1100" s="22">
        <v>1</v>
      </c>
      <c r="X1100" s="24">
        <v>6.0587</v>
      </c>
      <c r="Y1100" s="15">
        <v>24</v>
      </c>
      <c r="Z1100" s="15" t="s">
        <v>664</v>
      </c>
      <c r="AA1100" s="25" t="s">
        <v>5323</v>
      </c>
    </row>
    <row r="1101" spans="1:27" x14ac:dyDescent="0.25">
      <c r="A1101" s="29">
        <v>1100</v>
      </c>
      <c r="B1101" s="1" t="s">
        <v>1451</v>
      </c>
      <c r="C1101" s="1" t="s">
        <v>568</v>
      </c>
      <c r="D1101" s="10">
        <v>45287</v>
      </c>
      <c r="E1101" s="7">
        <v>0.33333333333333331</v>
      </c>
      <c r="F1101" s="7">
        <v>0.33333333333333331</v>
      </c>
      <c r="G1101" s="22">
        <v>1289</v>
      </c>
      <c r="H1101" s="22" t="s">
        <v>385</v>
      </c>
      <c r="I1101" s="23">
        <v>7.72</v>
      </c>
      <c r="J1101" s="23">
        <v>10.76</v>
      </c>
      <c r="K1101" s="23">
        <v>10.76</v>
      </c>
      <c r="L1101" s="23">
        <v>5.0999999999999996</v>
      </c>
      <c r="M1101" s="23">
        <v>5.3</v>
      </c>
      <c r="N1101" s="23">
        <v>4.9000000000000004</v>
      </c>
      <c r="O1101" s="76">
        <v>440.79700000000003</v>
      </c>
      <c r="P1101" s="76">
        <v>443.89139999999998</v>
      </c>
      <c r="Q1101" s="76">
        <v>3.0943999999999998</v>
      </c>
      <c r="R1101" s="15">
        <v>0</v>
      </c>
      <c r="S1101" s="15">
        <v>6.0587</v>
      </c>
      <c r="T1101" s="24">
        <v>7</v>
      </c>
      <c r="U1101" s="41">
        <v>1</v>
      </c>
      <c r="V1101" s="24">
        <f t="shared" si="7"/>
        <v>6.0587</v>
      </c>
      <c r="W1101" s="22">
        <v>1</v>
      </c>
      <c r="X1101" s="24">
        <v>6.0587</v>
      </c>
      <c r="Y1101" s="15">
        <v>24</v>
      </c>
      <c r="Z1101" s="15" t="s">
        <v>5336</v>
      </c>
      <c r="AA1101" s="25" t="s">
        <v>5337</v>
      </c>
    </row>
    <row r="1102" spans="1:27" x14ac:dyDescent="0.25">
      <c r="A1102" s="29">
        <v>1101</v>
      </c>
      <c r="B1102" s="1" t="s">
        <v>1451</v>
      </c>
      <c r="C1102" s="1" t="s">
        <v>568</v>
      </c>
      <c r="D1102" s="10">
        <v>45288</v>
      </c>
      <c r="E1102" s="7">
        <v>0.33333333333333331</v>
      </c>
      <c r="F1102" s="7">
        <v>0.33333333333333331</v>
      </c>
      <c r="G1102" s="22">
        <v>1273</v>
      </c>
      <c r="H1102" s="22" t="s">
        <v>385</v>
      </c>
      <c r="I1102" s="23">
        <v>10.76</v>
      </c>
      <c r="J1102" s="23">
        <v>11.3</v>
      </c>
      <c r="K1102" s="23">
        <v>11.3</v>
      </c>
      <c r="L1102" s="23">
        <v>4.9000000000000004</v>
      </c>
      <c r="M1102" s="23">
        <v>5.2</v>
      </c>
      <c r="N1102" s="23">
        <v>5</v>
      </c>
      <c r="O1102" s="76">
        <v>443.89139999999998</v>
      </c>
      <c r="P1102" s="76">
        <v>446.94779999999997</v>
      </c>
      <c r="Q1102" s="76">
        <v>3.0564</v>
      </c>
      <c r="R1102" s="15">
        <v>0</v>
      </c>
      <c r="S1102" s="15">
        <v>6.1388999999999996</v>
      </c>
      <c r="T1102" s="24">
        <v>7</v>
      </c>
      <c r="U1102" s="41">
        <v>1</v>
      </c>
      <c r="V1102" s="24">
        <f t="shared" si="7"/>
        <v>6.1388999999999996</v>
      </c>
      <c r="W1102" s="22">
        <v>1</v>
      </c>
      <c r="X1102" s="24">
        <v>6.1388999999999996</v>
      </c>
      <c r="Y1102" s="15">
        <v>24</v>
      </c>
      <c r="Z1102" s="15" t="s">
        <v>5340</v>
      </c>
      <c r="AA1102" s="25" t="s">
        <v>5345</v>
      </c>
    </row>
    <row r="1103" spans="1:27" x14ac:dyDescent="0.25">
      <c r="A1103" s="29">
        <v>1102</v>
      </c>
      <c r="B1103" s="1" t="s">
        <v>1451</v>
      </c>
      <c r="C1103" s="1" t="s">
        <v>568</v>
      </c>
      <c r="D1103" s="10">
        <v>45289</v>
      </c>
      <c r="E1103" s="7">
        <v>0.33333333333333331</v>
      </c>
      <c r="F1103" s="7">
        <v>0.33333333333333331</v>
      </c>
      <c r="G1103" s="22">
        <v>1289</v>
      </c>
      <c r="H1103" s="22" t="s">
        <v>385</v>
      </c>
      <c r="I1103" s="23">
        <v>11.3</v>
      </c>
      <c r="J1103" s="23">
        <v>11.55</v>
      </c>
      <c r="K1103" s="23">
        <v>11.55</v>
      </c>
      <c r="L1103" s="23">
        <v>5</v>
      </c>
      <c r="M1103" s="23">
        <v>5.2</v>
      </c>
      <c r="N1103" s="23">
        <v>5.2</v>
      </c>
      <c r="O1103" s="76">
        <v>446.94779999999997</v>
      </c>
      <c r="P1103" s="76">
        <v>450.0428</v>
      </c>
      <c r="Q1103" s="76">
        <v>3.0950000000000002</v>
      </c>
      <c r="R1103" s="15">
        <v>0</v>
      </c>
      <c r="S1103" s="15">
        <v>6.0936000000000003</v>
      </c>
      <c r="T1103" s="24">
        <v>8</v>
      </c>
      <c r="U1103" s="41">
        <v>1</v>
      </c>
      <c r="V1103" s="24">
        <f>(S1103-R1103)*U1103</f>
        <v>6.0936000000000003</v>
      </c>
      <c r="W1103" s="22">
        <v>1</v>
      </c>
      <c r="X1103" s="24">
        <v>6.0936000000000003</v>
      </c>
      <c r="Y1103" s="15">
        <v>24</v>
      </c>
      <c r="Z1103" s="15" t="s">
        <v>5349</v>
      </c>
      <c r="AA1103" s="25" t="s">
        <v>5359</v>
      </c>
    </row>
    <row r="1104" spans="1:27" x14ac:dyDescent="0.25">
      <c r="A1104" s="29">
        <v>1103</v>
      </c>
      <c r="B1104" s="1" t="s">
        <v>1451</v>
      </c>
      <c r="C1104" s="1" t="s">
        <v>568</v>
      </c>
      <c r="D1104" s="10">
        <v>45290</v>
      </c>
      <c r="E1104" s="7">
        <v>0.33333333333333331</v>
      </c>
      <c r="F1104" s="7">
        <v>0.33333333333333331</v>
      </c>
      <c r="G1104" s="22">
        <v>1285</v>
      </c>
      <c r="H1104" s="22" t="s">
        <v>385</v>
      </c>
      <c r="I1104" s="23">
        <v>11.66</v>
      </c>
      <c r="J1104" s="23">
        <v>11.71</v>
      </c>
      <c r="K1104" s="23">
        <v>11.66</v>
      </c>
      <c r="L1104" s="23">
        <v>5.2</v>
      </c>
      <c r="M1104" s="23">
        <v>5.2</v>
      </c>
      <c r="N1104" s="23">
        <v>5</v>
      </c>
      <c r="O1104" s="76">
        <v>450.0428</v>
      </c>
      <c r="P1104" s="76">
        <v>453.1277</v>
      </c>
      <c r="Q1104" s="76">
        <v>3.0849000000000002</v>
      </c>
      <c r="R1104" s="15">
        <v>0</v>
      </c>
      <c r="S1104" s="15">
        <v>6.0648999999999997</v>
      </c>
      <c r="T1104" s="24">
        <v>8</v>
      </c>
      <c r="U1104" s="41">
        <v>1</v>
      </c>
      <c r="V1104" s="24">
        <f>(S1104-R1104)*U1104</f>
        <v>6.0648999999999997</v>
      </c>
      <c r="W1104" s="22"/>
      <c r="X1104" s="24"/>
      <c r="Y1104" s="15">
        <v>24</v>
      </c>
      <c r="Z1104" s="15" t="s">
        <v>5363</v>
      </c>
      <c r="AA1104" s="25" t="s">
        <v>5369</v>
      </c>
    </row>
    <row r="1105" spans="1:27" x14ac:dyDescent="0.25">
      <c r="A1105" s="29">
        <v>1104</v>
      </c>
      <c r="B1105" s="1"/>
      <c r="C1105" s="1"/>
      <c r="D1105" s="10"/>
      <c r="E1105" s="7"/>
      <c r="F1105" s="7"/>
      <c r="G1105" s="22"/>
      <c r="H1105" s="22"/>
      <c r="I1105" s="23"/>
      <c r="J1105" s="23"/>
      <c r="K1105" s="23"/>
      <c r="L1105" s="23"/>
      <c r="M1105" s="23"/>
      <c r="N1105" s="23"/>
      <c r="O1105" s="76"/>
      <c r="P1105" s="76"/>
      <c r="Q1105" s="76"/>
      <c r="R1105" s="15"/>
      <c r="S1105" s="15"/>
      <c r="T1105" s="24"/>
      <c r="U1105" s="41">
        <v>1</v>
      </c>
      <c r="V1105" s="24">
        <f t="shared" si="7"/>
        <v>0</v>
      </c>
      <c r="W1105" s="22"/>
      <c r="X1105" s="24"/>
      <c r="Y1105" s="15"/>
      <c r="Z1105" s="15"/>
      <c r="AA1105" s="25"/>
    </row>
    <row r="1106" spans="1:27" x14ac:dyDescent="0.25">
      <c r="A1106" s="29">
        <v>1105</v>
      </c>
      <c r="B1106" s="1"/>
      <c r="C1106" s="1"/>
      <c r="D1106" s="10"/>
      <c r="E1106" s="7"/>
      <c r="F1106" s="7"/>
      <c r="G1106" s="22"/>
      <c r="H1106" s="22"/>
      <c r="I1106" s="23"/>
      <c r="J1106" s="23"/>
      <c r="K1106" s="23"/>
      <c r="L1106" s="23"/>
      <c r="M1106" s="23"/>
      <c r="N1106" s="23"/>
      <c r="O1106" s="76"/>
      <c r="P1106" s="76"/>
      <c r="Q1106" s="76"/>
      <c r="R1106" s="15"/>
      <c r="S1106" s="15"/>
      <c r="T1106" s="24"/>
      <c r="U1106" s="41">
        <v>1</v>
      </c>
      <c r="V1106" s="24">
        <f t="shared" si="7"/>
        <v>0</v>
      </c>
      <c r="W1106" s="22"/>
      <c r="X1106" s="24"/>
      <c r="Y1106" s="15"/>
      <c r="Z1106" s="15"/>
      <c r="AA1106" s="25"/>
    </row>
    <row r="1107" spans="1:27" x14ac:dyDescent="0.25">
      <c r="A1107" s="29">
        <v>1106</v>
      </c>
      <c r="B1107" s="1"/>
      <c r="C1107" s="1"/>
      <c r="D1107" s="10"/>
      <c r="E1107" s="7"/>
      <c r="F1107" s="7"/>
      <c r="G1107" s="22"/>
      <c r="H1107" s="22"/>
      <c r="I1107" s="23"/>
      <c r="J1107" s="23"/>
      <c r="K1107" s="23"/>
      <c r="L1107" s="23"/>
      <c r="M1107" s="23"/>
      <c r="N1107" s="23"/>
      <c r="O1107" s="76"/>
      <c r="P1107" s="76"/>
      <c r="Q1107" s="76"/>
      <c r="R1107" s="15"/>
      <c r="S1107" s="15"/>
      <c r="T1107" s="24"/>
      <c r="U1107" s="41">
        <v>1</v>
      </c>
      <c r="V1107" s="24">
        <f t="shared" si="7"/>
        <v>0</v>
      </c>
      <c r="W1107" s="22"/>
      <c r="X1107" s="24"/>
      <c r="Y1107" s="15"/>
      <c r="Z1107" s="15"/>
      <c r="AA1107" s="25"/>
    </row>
    <row r="1108" spans="1:27" x14ac:dyDescent="0.25">
      <c r="A1108" s="29">
        <v>1107</v>
      </c>
      <c r="B1108" s="1"/>
      <c r="C1108" s="1"/>
      <c r="D1108" s="10"/>
      <c r="E1108" s="7"/>
      <c r="F1108" s="7"/>
      <c r="G1108" s="22"/>
      <c r="H1108" s="22"/>
      <c r="I1108" s="23"/>
      <c r="J1108" s="23"/>
      <c r="K1108" s="23"/>
      <c r="L1108" s="23"/>
      <c r="M1108" s="23"/>
      <c r="N1108" s="23"/>
      <c r="O1108" s="76"/>
      <c r="P1108" s="76"/>
      <c r="Q1108" s="76"/>
      <c r="R1108" s="15"/>
      <c r="S1108" s="15"/>
      <c r="T1108" s="24"/>
      <c r="U1108" s="41">
        <v>1</v>
      </c>
      <c r="V1108" s="24">
        <f t="shared" si="7"/>
        <v>0</v>
      </c>
      <c r="W1108" s="22"/>
      <c r="X1108" s="24"/>
      <c r="Y1108" s="15"/>
      <c r="Z1108" s="15"/>
      <c r="AA1108" s="25"/>
    </row>
    <row r="1109" spans="1:27" x14ac:dyDescent="0.25">
      <c r="A1109" s="29">
        <v>1108</v>
      </c>
      <c r="B1109" s="1"/>
      <c r="C1109" s="1"/>
      <c r="D1109" s="10"/>
      <c r="E1109" s="7"/>
      <c r="F1109" s="7"/>
      <c r="G1109" s="22"/>
      <c r="H1109" s="22"/>
      <c r="I1109" s="23"/>
      <c r="J1109" s="23"/>
      <c r="K1109" s="23"/>
      <c r="L1109" s="23"/>
      <c r="M1109" s="23"/>
      <c r="N1109" s="23"/>
      <c r="O1109" s="76"/>
      <c r="P1109" s="76"/>
      <c r="Q1109" s="76"/>
      <c r="R1109" s="15"/>
      <c r="S1109" s="15"/>
      <c r="T1109" s="24"/>
      <c r="U1109" s="41">
        <v>1</v>
      </c>
      <c r="V1109" s="24">
        <f t="shared" si="7"/>
        <v>0</v>
      </c>
      <c r="W1109" s="22"/>
      <c r="X1109" s="24"/>
      <c r="Y1109" s="15"/>
      <c r="Z1109" s="15"/>
      <c r="AA1109" s="25"/>
    </row>
    <row r="1110" spans="1:27" x14ac:dyDescent="0.25">
      <c r="A1110" s="29">
        <v>1109</v>
      </c>
      <c r="B1110" s="1"/>
      <c r="C1110" s="1"/>
      <c r="D1110" s="10"/>
      <c r="E1110" s="7"/>
      <c r="F1110" s="7"/>
      <c r="G1110" s="22"/>
      <c r="H1110" s="22"/>
      <c r="I1110" s="23"/>
      <c r="J1110" s="23"/>
      <c r="K1110" s="23"/>
      <c r="L1110" s="23"/>
      <c r="M1110" s="23"/>
      <c r="N1110" s="23"/>
      <c r="O1110" s="76"/>
      <c r="P1110" s="76"/>
      <c r="Q1110" s="76"/>
      <c r="R1110" s="15"/>
      <c r="S1110" s="15"/>
      <c r="T1110" s="24"/>
      <c r="U1110" s="41">
        <v>1</v>
      </c>
      <c r="V1110" s="24">
        <f t="shared" si="7"/>
        <v>0</v>
      </c>
      <c r="W1110" s="22"/>
      <c r="X1110" s="24"/>
      <c r="Y1110" s="15"/>
      <c r="Z1110" s="15"/>
      <c r="AA1110" s="25"/>
    </row>
    <row r="1111" spans="1:27" x14ac:dyDescent="0.25">
      <c r="A1111" s="29">
        <v>1110</v>
      </c>
      <c r="B1111" s="1"/>
      <c r="C1111" s="1"/>
      <c r="D1111" s="10"/>
      <c r="E1111" s="7"/>
      <c r="F1111" s="7"/>
      <c r="G1111" s="22"/>
      <c r="H1111" s="22"/>
      <c r="I1111" s="23"/>
      <c r="J1111" s="23"/>
      <c r="K1111" s="23"/>
      <c r="L1111" s="23"/>
      <c r="M1111" s="23"/>
      <c r="N1111" s="23"/>
      <c r="O1111" s="76"/>
      <c r="P1111" s="76"/>
      <c r="Q1111" s="76"/>
      <c r="R1111" s="15"/>
      <c r="S1111" s="15"/>
      <c r="T1111" s="24"/>
      <c r="U1111" s="41">
        <v>1</v>
      </c>
      <c r="V1111" s="24">
        <f t="shared" si="7"/>
        <v>0</v>
      </c>
      <c r="W1111" s="22"/>
      <c r="X1111" s="24"/>
      <c r="Y1111" s="15"/>
      <c r="Z1111" s="15"/>
      <c r="AA1111" s="25"/>
    </row>
    <row r="1112" spans="1:27" x14ac:dyDescent="0.25">
      <c r="A1112" s="29">
        <v>1111</v>
      </c>
      <c r="B1112" s="1"/>
      <c r="C1112" s="1"/>
      <c r="D1112" s="10"/>
      <c r="E1112" s="7"/>
      <c r="F1112" s="7"/>
      <c r="G1112" s="22"/>
      <c r="H1112" s="22"/>
      <c r="I1112" s="23"/>
      <c r="J1112" s="23"/>
      <c r="K1112" s="23"/>
      <c r="L1112" s="23"/>
      <c r="M1112" s="23"/>
      <c r="N1112" s="23"/>
      <c r="O1112" s="76"/>
      <c r="P1112" s="76"/>
      <c r="Q1112" s="76"/>
      <c r="R1112" s="15"/>
      <c r="S1112" s="15"/>
      <c r="T1112" s="24"/>
      <c r="U1112" s="41">
        <v>1</v>
      </c>
      <c r="V1112" s="24">
        <f t="shared" si="7"/>
        <v>0</v>
      </c>
      <c r="W1112" s="22"/>
      <c r="X1112" s="24"/>
      <c r="Y1112" s="15"/>
      <c r="Z1112" s="15"/>
      <c r="AA1112" s="25"/>
    </row>
    <row r="1113" spans="1:27" x14ac:dyDescent="0.25">
      <c r="A1113" s="29">
        <v>1112</v>
      </c>
      <c r="B1113" s="1"/>
      <c r="C1113" s="1"/>
      <c r="D1113" s="10"/>
      <c r="E1113" s="7"/>
      <c r="F1113" s="7"/>
      <c r="G1113" s="22"/>
      <c r="H1113" s="22"/>
      <c r="I1113" s="23"/>
      <c r="J1113" s="23"/>
      <c r="K1113" s="23"/>
      <c r="L1113" s="23"/>
      <c r="M1113" s="23"/>
      <c r="N1113" s="23"/>
      <c r="O1113" s="76"/>
      <c r="P1113" s="76"/>
      <c r="Q1113" s="76"/>
      <c r="R1113" s="15"/>
      <c r="S1113" s="15"/>
      <c r="T1113" s="24"/>
      <c r="U1113" s="41">
        <v>1</v>
      </c>
      <c r="V1113" s="24">
        <f t="shared" si="7"/>
        <v>0</v>
      </c>
      <c r="W1113" s="22"/>
      <c r="X1113" s="24"/>
      <c r="Y1113" s="15"/>
      <c r="Z1113" s="15"/>
      <c r="AA1113" s="25"/>
    </row>
    <row r="1114" spans="1:27" x14ac:dyDescent="0.25">
      <c r="A1114" s="29">
        <v>1113</v>
      </c>
      <c r="B1114" s="1"/>
      <c r="C1114" s="1"/>
      <c r="D1114" s="10"/>
      <c r="E1114" s="7"/>
      <c r="F1114" s="7"/>
      <c r="G1114" s="22"/>
      <c r="H1114" s="22"/>
      <c r="I1114" s="23"/>
      <c r="J1114" s="23"/>
      <c r="K1114" s="23"/>
      <c r="L1114" s="23"/>
      <c r="M1114" s="23"/>
      <c r="N1114" s="23"/>
      <c r="O1114" s="76"/>
      <c r="P1114" s="76"/>
      <c r="Q1114" s="76"/>
      <c r="R1114" s="15"/>
      <c r="S1114" s="15"/>
      <c r="T1114" s="24"/>
      <c r="U1114" s="41">
        <v>1</v>
      </c>
      <c r="V1114" s="24">
        <f t="shared" si="7"/>
        <v>0</v>
      </c>
      <c r="W1114" s="22"/>
      <c r="X1114" s="24"/>
      <c r="Y1114" s="15"/>
      <c r="Z1114" s="15"/>
      <c r="AA1114" s="25"/>
    </row>
    <row r="1115" spans="1:27" x14ac:dyDescent="0.25">
      <c r="A1115" s="29">
        <v>1114</v>
      </c>
      <c r="B1115" s="1"/>
      <c r="C1115" s="1"/>
      <c r="D1115" s="10"/>
      <c r="E1115" s="7"/>
      <c r="F1115" s="7"/>
      <c r="G1115" s="22"/>
      <c r="H1115" s="22"/>
      <c r="I1115" s="23"/>
      <c r="J1115" s="23"/>
      <c r="K1115" s="23"/>
      <c r="L1115" s="23"/>
      <c r="M1115" s="23"/>
      <c r="N1115" s="23"/>
      <c r="O1115" s="76"/>
      <c r="P1115" s="76"/>
      <c r="Q1115" s="76"/>
      <c r="R1115" s="15"/>
      <c r="S1115" s="15"/>
      <c r="T1115" s="24"/>
      <c r="U1115" s="41">
        <v>1</v>
      </c>
      <c r="V1115" s="24">
        <f t="shared" si="7"/>
        <v>0</v>
      </c>
      <c r="W1115" s="22"/>
      <c r="X1115" s="24"/>
      <c r="Y1115" s="15"/>
      <c r="Z1115" s="15"/>
      <c r="AA1115" s="25"/>
    </row>
    <row r="1116" spans="1:27" x14ac:dyDescent="0.25">
      <c r="A1116" s="29">
        <v>1115</v>
      </c>
      <c r="B1116" s="1"/>
      <c r="C1116" s="1"/>
      <c r="D1116" s="10"/>
      <c r="E1116" s="7"/>
      <c r="F1116" s="7"/>
      <c r="G1116" s="22"/>
      <c r="H1116" s="22"/>
      <c r="I1116" s="23"/>
      <c r="J1116" s="23"/>
      <c r="K1116" s="23"/>
      <c r="L1116" s="23"/>
      <c r="M1116" s="23"/>
      <c r="N1116" s="23"/>
      <c r="O1116" s="76"/>
      <c r="P1116" s="76"/>
      <c r="Q1116" s="76"/>
      <c r="R1116" s="15"/>
      <c r="S1116" s="15"/>
      <c r="T1116" s="24"/>
      <c r="U1116" s="41">
        <v>1</v>
      </c>
      <c r="V1116" s="24">
        <f t="shared" si="7"/>
        <v>0</v>
      </c>
      <c r="W1116" s="22"/>
      <c r="X1116" s="24"/>
      <c r="Y1116" s="15"/>
      <c r="Z1116" s="15"/>
      <c r="AA1116" s="25"/>
    </row>
    <row r="1117" spans="1:27" x14ac:dyDescent="0.25">
      <c r="A1117" s="29">
        <v>1116</v>
      </c>
      <c r="B1117" s="1"/>
      <c r="C1117" s="1"/>
      <c r="D1117" s="10"/>
      <c r="E1117" s="7"/>
      <c r="F1117" s="7"/>
      <c r="G1117" s="22"/>
      <c r="H1117" s="22"/>
      <c r="I1117" s="23"/>
      <c r="J1117" s="23"/>
      <c r="K1117" s="23"/>
      <c r="L1117" s="23"/>
      <c r="M1117" s="23"/>
      <c r="N1117" s="23"/>
      <c r="O1117" s="76"/>
      <c r="P1117" s="76"/>
      <c r="Q1117" s="76"/>
      <c r="R1117" s="15"/>
      <c r="S1117" s="15"/>
      <c r="T1117" s="24"/>
      <c r="U1117" s="41">
        <v>1</v>
      </c>
      <c r="V1117" s="24">
        <f t="shared" si="7"/>
        <v>0</v>
      </c>
      <c r="W1117" s="22"/>
      <c r="X1117" s="24"/>
      <c r="Y1117" s="15"/>
      <c r="Z1117" s="15"/>
      <c r="AA1117" s="25"/>
    </row>
    <row r="1118" spans="1:27" x14ac:dyDescent="0.25">
      <c r="A1118" s="29">
        <v>1117</v>
      </c>
      <c r="B1118" s="1"/>
      <c r="C1118" s="1"/>
      <c r="D1118" s="10"/>
      <c r="E1118" s="7"/>
      <c r="F1118" s="7"/>
      <c r="G1118" s="22"/>
      <c r="H1118" s="22"/>
      <c r="I1118" s="23"/>
      <c r="J1118" s="23"/>
      <c r="K1118" s="23"/>
      <c r="L1118" s="23"/>
      <c r="M1118" s="23"/>
      <c r="N1118" s="23"/>
      <c r="O1118" s="76"/>
      <c r="P1118" s="76"/>
      <c r="Q1118" s="76"/>
      <c r="R1118" s="15"/>
      <c r="S1118" s="15"/>
      <c r="T1118" s="24"/>
      <c r="U1118" s="41">
        <v>1</v>
      </c>
      <c r="V1118" s="24">
        <f t="shared" si="7"/>
        <v>0</v>
      </c>
      <c r="W1118" s="22"/>
      <c r="X1118" s="24"/>
      <c r="Y1118" s="15"/>
      <c r="Z1118" s="15"/>
      <c r="AA1118" s="25"/>
    </row>
    <row r="1119" spans="1:27" x14ac:dyDescent="0.25">
      <c r="A1119" s="29">
        <v>1118</v>
      </c>
      <c r="B1119" s="1"/>
      <c r="C1119" s="1"/>
      <c r="D1119" s="10"/>
      <c r="E1119" s="7"/>
      <c r="F1119" s="7"/>
      <c r="G1119" s="22"/>
      <c r="H1119" s="22"/>
      <c r="I1119" s="23"/>
      <c r="J1119" s="23"/>
      <c r="K1119" s="23"/>
      <c r="L1119" s="23"/>
      <c r="M1119" s="23"/>
      <c r="N1119" s="23"/>
      <c r="O1119" s="76"/>
      <c r="P1119" s="76"/>
      <c r="Q1119" s="76"/>
      <c r="R1119" s="15"/>
      <c r="S1119" s="15"/>
      <c r="T1119" s="24"/>
      <c r="U1119" s="41">
        <v>1</v>
      </c>
      <c r="V1119" s="24">
        <f t="shared" si="7"/>
        <v>0</v>
      </c>
      <c r="W1119" s="22"/>
      <c r="X1119" s="24"/>
      <c r="Y1119" s="15"/>
      <c r="Z1119" s="15"/>
      <c r="AA1119" s="25"/>
    </row>
    <row r="1120" spans="1:27" x14ac:dyDescent="0.25">
      <c r="A1120" s="29">
        <v>1119</v>
      </c>
      <c r="B1120" s="1"/>
      <c r="C1120" s="1"/>
      <c r="D1120" s="10"/>
      <c r="E1120" s="7"/>
      <c r="F1120" s="7"/>
      <c r="G1120" s="22"/>
      <c r="H1120" s="22"/>
      <c r="I1120" s="23"/>
      <c r="J1120" s="23"/>
      <c r="K1120" s="23"/>
      <c r="L1120" s="23"/>
      <c r="M1120" s="23"/>
      <c r="N1120" s="23"/>
      <c r="O1120" s="76"/>
      <c r="P1120" s="76"/>
      <c r="Q1120" s="76"/>
      <c r="R1120" s="15"/>
      <c r="S1120" s="15"/>
      <c r="T1120" s="24"/>
      <c r="U1120" s="41">
        <v>1</v>
      </c>
      <c r="V1120" s="24">
        <f t="shared" si="7"/>
        <v>0</v>
      </c>
      <c r="W1120" s="22"/>
      <c r="X1120" s="24"/>
      <c r="Y1120" s="15"/>
      <c r="Z1120" s="15"/>
      <c r="AA1120" s="25"/>
    </row>
    <row r="1121" spans="1:27" x14ac:dyDescent="0.25">
      <c r="A1121" s="29">
        <v>1120</v>
      </c>
      <c r="B1121" s="1"/>
      <c r="C1121" s="1"/>
      <c r="D1121" s="10"/>
      <c r="E1121" s="7"/>
      <c r="F1121" s="7"/>
      <c r="G1121" s="22"/>
      <c r="H1121" s="22"/>
      <c r="I1121" s="23"/>
      <c r="J1121" s="23"/>
      <c r="K1121" s="23"/>
      <c r="L1121" s="23"/>
      <c r="M1121" s="23"/>
      <c r="N1121" s="23"/>
      <c r="O1121" s="76"/>
      <c r="P1121" s="76"/>
      <c r="Q1121" s="76"/>
      <c r="R1121" s="15"/>
      <c r="S1121" s="15"/>
      <c r="T1121" s="24"/>
      <c r="U1121" s="41">
        <v>1</v>
      </c>
      <c r="V1121" s="24">
        <f t="shared" si="7"/>
        <v>0</v>
      </c>
      <c r="W1121" s="22"/>
      <c r="X1121" s="24"/>
      <c r="Y1121" s="15"/>
      <c r="Z1121" s="15"/>
      <c r="AA1121" s="25"/>
    </row>
    <row r="1122" spans="1:27" x14ac:dyDescent="0.25">
      <c r="A1122" s="29">
        <v>1121</v>
      </c>
      <c r="B1122" s="1"/>
      <c r="C1122" s="1"/>
      <c r="D1122" s="10"/>
      <c r="E1122" s="7"/>
      <c r="F1122" s="7"/>
      <c r="G1122" s="22"/>
      <c r="H1122" s="22"/>
      <c r="I1122" s="23"/>
      <c r="J1122" s="23"/>
      <c r="K1122" s="23"/>
      <c r="L1122" s="23"/>
      <c r="M1122" s="23"/>
      <c r="N1122" s="23"/>
      <c r="O1122" s="76"/>
      <c r="P1122" s="76"/>
      <c r="Q1122" s="76"/>
      <c r="R1122" s="15"/>
      <c r="S1122" s="15"/>
      <c r="T1122" s="24"/>
      <c r="U1122" s="41">
        <v>1</v>
      </c>
      <c r="V1122" s="24">
        <f t="shared" si="7"/>
        <v>0</v>
      </c>
      <c r="W1122" s="22"/>
      <c r="X1122" s="24"/>
      <c r="Y1122" s="15"/>
      <c r="Z1122" s="15"/>
      <c r="AA1122" s="25"/>
    </row>
    <row r="1123" spans="1:27" x14ac:dyDescent="0.25">
      <c r="A1123" s="29">
        <v>1122</v>
      </c>
      <c r="B1123" s="1"/>
      <c r="C1123" s="1"/>
      <c r="D1123" s="10"/>
      <c r="E1123" s="7"/>
      <c r="F1123" s="7"/>
      <c r="G1123" s="22"/>
      <c r="H1123" s="22"/>
      <c r="I1123" s="23"/>
      <c r="J1123" s="23"/>
      <c r="K1123" s="23"/>
      <c r="L1123" s="23"/>
      <c r="M1123" s="23"/>
      <c r="N1123" s="23"/>
      <c r="O1123" s="76"/>
      <c r="P1123" s="76"/>
      <c r="Q1123" s="76"/>
      <c r="R1123" s="15"/>
      <c r="S1123" s="15"/>
      <c r="T1123" s="24"/>
      <c r="U1123" s="41">
        <v>1</v>
      </c>
      <c r="V1123" s="24">
        <f t="shared" si="7"/>
        <v>0</v>
      </c>
      <c r="W1123" s="22"/>
      <c r="X1123" s="24"/>
      <c r="Y1123" s="15"/>
      <c r="Z1123" s="15"/>
      <c r="AA1123" s="25"/>
    </row>
    <row r="1124" spans="1:27" x14ac:dyDescent="0.25">
      <c r="A1124" s="29">
        <v>1123</v>
      </c>
      <c r="B1124" s="1"/>
      <c r="C1124" s="1"/>
      <c r="D1124" s="10"/>
      <c r="E1124" s="7"/>
      <c r="F1124" s="7"/>
      <c r="G1124" s="22"/>
      <c r="H1124" s="22"/>
      <c r="I1124" s="23"/>
      <c r="J1124" s="23"/>
      <c r="K1124" s="23"/>
      <c r="L1124" s="23"/>
      <c r="M1124" s="23"/>
      <c r="N1124" s="23"/>
      <c r="O1124" s="76"/>
      <c r="P1124" s="76"/>
      <c r="Q1124" s="76"/>
      <c r="R1124" s="15"/>
      <c r="S1124" s="15"/>
      <c r="T1124" s="24"/>
      <c r="U1124" s="41">
        <v>1</v>
      </c>
      <c r="V1124" s="24">
        <f t="shared" si="7"/>
        <v>0</v>
      </c>
      <c r="W1124" s="22"/>
      <c r="X1124" s="24"/>
      <c r="Y1124" s="15"/>
      <c r="Z1124" s="15"/>
      <c r="AA1124" s="25"/>
    </row>
    <row r="1125" spans="1:27" x14ac:dyDescent="0.25">
      <c r="A1125" s="29">
        <v>1124</v>
      </c>
      <c r="B1125" s="1"/>
      <c r="C1125" s="1"/>
      <c r="D1125" s="10"/>
      <c r="E1125" s="7"/>
      <c r="F1125" s="7"/>
      <c r="G1125" s="22"/>
      <c r="H1125" s="22"/>
      <c r="I1125" s="23"/>
      <c r="J1125" s="23"/>
      <c r="K1125" s="23"/>
      <c r="L1125" s="23"/>
      <c r="M1125" s="23"/>
      <c r="N1125" s="23"/>
      <c r="O1125" s="76"/>
      <c r="P1125" s="76"/>
      <c r="Q1125" s="76"/>
      <c r="R1125" s="15"/>
      <c r="S1125" s="15"/>
      <c r="T1125" s="24"/>
      <c r="U1125" s="41">
        <v>1</v>
      </c>
      <c r="V1125" s="24">
        <f t="shared" si="7"/>
        <v>0</v>
      </c>
      <c r="W1125" s="22"/>
      <c r="X1125" s="24"/>
      <c r="Y1125" s="15"/>
      <c r="Z1125" s="15"/>
      <c r="AA1125" s="25"/>
    </row>
    <row r="1126" spans="1:27" x14ac:dyDescent="0.25">
      <c r="A1126" s="29">
        <v>1125</v>
      </c>
      <c r="B1126" s="1"/>
      <c r="C1126" s="1"/>
      <c r="D1126" s="10"/>
      <c r="E1126" s="7"/>
      <c r="F1126" s="7"/>
      <c r="G1126" s="22"/>
      <c r="H1126" s="22"/>
      <c r="I1126" s="23"/>
      <c r="J1126" s="23"/>
      <c r="K1126" s="23"/>
      <c r="L1126" s="23"/>
      <c r="M1126" s="23"/>
      <c r="N1126" s="23"/>
      <c r="O1126" s="76"/>
      <c r="P1126" s="76"/>
      <c r="Q1126" s="76"/>
      <c r="R1126" s="15"/>
      <c r="S1126" s="15"/>
      <c r="T1126" s="24"/>
      <c r="U1126" s="41">
        <v>1</v>
      </c>
      <c r="V1126" s="24">
        <f t="shared" ref="V1126:V1189" si="8">(S1126-R1126)*U1126</f>
        <v>0</v>
      </c>
      <c r="W1126" s="22"/>
      <c r="X1126" s="24"/>
      <c r="Y1126" s="15"/>
      <c r="Z1126" s="15"/>
      <c r="AA1126" s="25"/>
    </row>
    <row r="1127" spans="1:27" x14ac:dyDescent="0.25">
      <c r="A1127" s="29">
        <v>1126</v>
      </c>
      <c r="B1127" s="1"/>
      <c r="C1127" s="1"/>
      <c r="D1127" s="10"/>
      <c r="E1127" s="7"/>
      <c r="F1127" s="7"/>
      <c r="G1127" s="22"/>
      <c r="H1127" s="22"/>
      <c r="I1127" s="23"/>
      <c r="J1127" s="23"/>
      <c r="K1127" s="23"/>
      <c r="L1127" s="23"/>
      <c r="M1127" s="23"/>
      <c r="N1127" s="23"/>
      <c r="O1127" s="76"/>
      <c r="P1127" s="76"/>
      <c r="Q1127" s="76"/>
      <c r="R1127" s="15"/>
      <c r="S1127" s="15"/>
      <c r="T1127" s="24"/>
      <c r="U1127" s="41">
        <v>1</v>
      </c>
      <c r="V1127" s="24">
        <f t="shared" si="8"/>
        <v>0</v>
      </c>
      <c r="W1127" s="22"/>
      <c r="X1127" s="24"/>
      <c r="Y1127" s="15"/>
      <c r="Z1127" s="15"/>
      <c r="AA1127" s="25"/>
    </row>
    <row r="1128" spans="1:27" x14ac:dyDescent="0.25">
      <c r="A1128" s="29">
        <v>1127</v>
      </c>
      <c r="B1128" s="1"/>
      <c r="C1128" s="1"/>
      <c r="D1128" s="10"/>
      <c r="E1128" s="7"/>
      <c r="F1128" s="7"/>
      <c r="G1128" s="22"/>
      <c r="H1128" s="22"/>
      <c r="I1128" s="23"/>
      <c r="J1128" s="23"/>
      <c r="K1128" s="23"/>
      <c r="L1128" s="23"/>
      <c r="M1128" s="23"/>
      <c r="N1128" s="23"/>
      <c r="O1128" s="76"/>
      <c r="P1128" s="76"/>
      <c r="Q1128" s="76"/>
      <c r="R1128" s="15"/>
      <c r="S1128" s="15"/>
      <c r="T1128" s="24"/>
      <c r="U1128" s="41">
        <v>1</v>
      </c>
      <c r="V1128" s="24">
        <f t="shared" si="8"/>
        <v>0</v>
      </c>
      <c r="W1128" s="22"/>
      <c r="X1128" s="24"/>
      <c r="Y1128" s="15"/>
      <c r="Z1128" s="15"/>
      <c r="AA1128" s="25"/>
    </row>
    <row r="1129" spans="1:27" x14ac:dyDescent="0.25">
      <c r="A1129" s="29">
        <v>1128</v>
      </c>
      <c r="B1129" s="1"/>
      <c r="C1129" s="1"/>
      <c r="D1129" s="10"/>
      <c r="E1129" s="7"/>
      <c r="F1129" s="7"/>
      <c r="G1129" s="22"/>
      <c r="H1129" s="22"/>
      <c r="I1129" s="23"/>
      <c r="J1129" s="23"/>
      <c r="K1129" s="23"/>
      <c r="L1129" s="23"/>
      <c r="M1129" s="23"/>
      <c r="N1129" s="23"/>
      <c r="O1129" s="76"/>
      <c r="P1129" s="76"/>
      <c r="Q1129" s="76"/>
      <c r="R1129" s="15"/>
      <c r="S1129" s="15"/>
      <c r="T1129" s="24"/>
      <c r="U1129" s="41">
        <v>1</v>
      </c>
      <c r="V1129" s="24">
        <f t="shared" si="8"/>
        <v>0</v>
      </c>
      <c r="W1129" s="22"/>
      <c r="X1129" s="24"/>
      <c r="Y1129" s="15"/>
      <c r="Z1129" s="15"/>
      <c r="AA1129" s="25"/>
    </row>
    <row r="1130" spans="1:27" x14ac:dyDescent="0.25">
      <c r="A1130" s="29">
        <v>1129</v>
      </c>
      <c r="B1130" s="1"/>
      <c r="C1130" s="1"/>
      <c r="D1130" s="10"/>
      <c r="E1130" s="7"/>
      <c r="F1130" s="7"/>
      <c r="G1130" s="22"/>
      <c r="H1130" s="22"/>
      <c r="I1130" s="23"/>
      <c r="J1130" s="23"/>
      <c r="K1130" s="23"/>
      <c r="L1130" s="23"/>
      <c r="M1130" s="23"/>
      <c r="N1130" s="23"/>
      <c r="O1130" s="76"/>
      <c r="P1130" s="76"/>
      <c r="Q1130" s="76"/>
      <c r="R1130" s="15"/>
      <c r="S1130" s="15"/>
      <c r="T1130" s="24"/>
      <c r="U1130" s="41">
        <v>1</v>
      </c>
      <c r="V1130" s="24">
        <f t="shared" si="8"/>
        <v>0</v>
      </c>
      <c r="W1130" s="22"/>
      <c r="X1130" s="24"/>
      <c r="Y1130" s="15"/>
      <c r="Z1130" s="15"/>
      <c r="AA1130" s="25"/>
    </row>
    <row r="1131" spans="1:27" x14ac:dyDescent="0.25">
      <c r="A1131" s="29">
        <v>1130</v>
      </c>
      <c r="B1131" s="1"/>
      <c r="C1131" s="1"/>
      <c r="D1131" s="10"/>
      <c r="E1131" s="7"/>
      <c r="F1131" s="7"/>
      <c r="G1131" s="22"/>
      <c r="H1131" s="22"/>
      <c r="I1131" s="23"/>
      <c r="J1131" s="23"/>
      <c r="K1131" s="23"/>
      <c r="L1131" s="23"/>
      <c r="M1131" s="23"/>
      <c r="N1131" s="23"/>
      <c r="O1131" s="76"/>
      <c r="P1131" s="76"/>
      <c r="Q1131" s="76"/>
      <c r="R1131" s="15"/>
      <c r="S1131" s="15"/>
      <c r="T1131" s="24"/>
      <c r="U1131" s="41">
        <v>1</v>
      </c>
      <c r="V1131" s="24">
        <f t="shared" si="8"/>
        <v>0</v>
      </c>
      <c r="W1131" s="22"/>
      <c r="X1131" s="24"/>
      <c r="Y1131" s="15"/>
      <c r="Z1131" s="15"/>
      <c r="AA1131" s="25"/>
    </row>
    <row r="1132" spans="1:27" x14ac:dyDescent="0.25">
      <c r="A1132" s="29">
        <v>1131</v>
      </c>
      <c r="B1132" s="1"/>
      <c r="C1132" s="1"/>
      <c r="D1132" s="10"/>
      <c r="E1132" s="7"/>
      <c r="F1132" s="7"/>
      <c r="G1132" s="22"/>
      <c r="H1132" s="22"/>
      <c r="I1132" s="23"/>
      <c r="J1132" s="23"/>
      <c r="K1132" s="23"/>
      <c r="L1132" s="23"/>
      <c r="M1132" s="23"/>
      <c r="N1132" s="23"/>
      <c r="O1132" s="76"/>
      <c r="P1132" s="76"/>
      <c r="Q1132" s="76"/>
      <c r="R1132" s="15"/>
      <c r="S1132" s="15"/>
      <c r="T1132" s="24"/>
      <c r="U1132" s="41">
        <v>1</v>
      </c>
      <c r="V1132" s="24">
        <f t="shared" si="8"/>
        <v>0</v>
      </c>
      <c r="W1132" s="22"/>
      <c r="X1132" s="24"/>
      <c r="Y1132" s="15"/>
      <c r="Z1132" s="15"/>
      <c r="AA1132" s="25"/>
    </row>
    <row r="1133" spans="1:27" x14ac:dyDescent="0.25">
      <c r="A1133" s="29">
        <v>1132</v>
      </c>
      <c r="B1133" s="1"/>
      <c r="C1133" s="1"/>
      <c r="D1133" s="10"/>
      <c r="E1133" s="7"/>
      <c r="F1133" s="7"/>
      <c r="G1133" s="22"/>
      <c r="H1133" s="22"/>
      <c r="I1133" s="23"/>
      <c r="J1133" s="23"/>
      <c r="K1133" s="23"/>
      <c r="L1133" s="23"/>
      <c r="M1133" s="23"/>
      <c r="N1133" s="23"/>
      <c r="O1133" s="76"/>
      <c r="P1133" s="76"/>
      <c r="Q1133" s="76"/>
      <c r="R1133" s="15"/>
      <c r="S1133" s="15"/>
      <c r="T1133" s="24"/>
      <c r="U1133" s="41">
        <v>1</v>
      </c>
      <c r="V1133" s="24">
        <f t="shared" si="8"/>
        <v>0</v>
      </c>
      <c r="W1133" s="22"/>
      <c r="X1133" s="24"/>
      <c r="Y1133" s="15"/>
      <c r="Z1133" s="15"/>
      <c r="AA1133" s="25"/>
    </row>
    <row r="1134" spans="1:27" x14ac:dyDescent="0.25">
      <c r="A1134" s="29">
        <v>1133</v>
      </c>
      <c r="B1134" s="1"/>
      <c r="C1134" s="1"/>
      <c r="D1134" s="10"/>
      <c r="E1134" s="7"/>
      <c r="F1134" s="7"/>
      <c r="G1134" s="22"/>
      <c r="H1134" s="22"/>
      <c r="I1134" s="23"/>
      <c r="J1134" s="23"/>
      <c r="K1134" s="23"/>
      <c r="L1134" s="23"/>
      <c r="M1134" s="23"/>
      <c r="N1134" s="23"/>
      <c r="O1134" s="76"/>
      <c r="P1134" s="76"/>
      <c r="Q1134" s="76"/>
      <c r="R1134" s="15"/>
      <c r="S1134" s="15"/>
      <c r="T1134" s="24"/>
      <c r="U1134" s="41">
        <v>1</v>
      </c>
      <c r="V1134" s="24">
        <f t="shared" si="8"/>
        <v>0</v>
      </c>
      <c r="W1134" s="22"/>
      <c r="X1134" s="24"/>
      <c r="Y1134" s="15"/>
      <c r="Z1134" s="15"/>
      <c r="AA1134" s="25"/>
    </row>
    <row r="1135" spans="1:27" x14ac:dyDescent="0.25">
      <c r="A1135" s="29">
        <v>1134</v>
      </c>
      <c r="B1135" s="1"/>
      <c r="C1135" s="1"/>
      <c r="D1135" s="10"/>
      <c r="E1135" s="7"/>
      <c r="F1135" s="7"/>
      <c r="G1135" s="22"/>
      <c r="H1135" s="22"/>
      <c r="I1135" s="23"/>
      <c r="J1135" s="23"/>
      <c r="K1135" s="23"/>
      <c r="L1135" s="23"/>
      <c r="M1135" s="23"/>
      <c r="N1135" s="23"/>
      <c r="O1135" s="76"/>
      <c r="P1135" s="76"/>
      <c r="Q1135" s="76"/>
      <c r="R1135" s="15"/>
      <c r="S1135" s="15"/>
      <c r="T1135" s="24"/>
      <c r="U1135" s="41">
        <v>1</v>
      </c>
      <c r="V1135" s="24">
        <f t="shared" si="8"/>
        <v>0</v>
      </c>
      <c r="W1135" s="22"/>
      <c r="X1135" s="24"/>
      <c r="Y1135" s="15"/>
      <c r="Z1135" s="15"/>
      <c r="AA1135" s="25"/>
    </row>
    <row r="1136" spans="1:27" x14ac:dyDescent="0.25">
      <c r="A1136" s="29">
        <v>1135</v>
      </c>
      <c r="B1136" s="1"/>
      <c r="C1136" s="1"/>
      <c r="D1136" s="10"/>
      <c r="E1136" s="7"/>
      <c r="F1136" s="7"/>
      <c r="G1136" s="22"/>
      <c r="H1136" s="22"/>
      <c r="I1136" s="23"/>
      <c r="J1136" s="23"/>
      <c r="K1136" s="23"/>
      <c r="L1136" s="23"/>
      <c r="M1136" s="23"/>
      <c r="N1136" s="23"/>
      <c r="O1136" s="76"/>
      <c r="P1136" s="76"/>
      <c r="Q1136" s="76"/>
      <c r="R1136" s="15"/>
      <c r="S1136" s="15"/>
      <c r="T1136" s="24"/>
      <c r="U1136" s="41">
        <v>1</v>
      </c>
      <c r="V1136" s="24">
        <f t="shared" si="8"/>
        <v>0</v>
      </c>
      <c r="W1136" s="22"/>
      <c r="X1136" s="24"/>
      <c r="Y1136" s="15"/>
      <c r="Z1136" s="15"/>
      <c r="AA1136" s="25"/>
    </row>
    <row r="1137" spans="1:27" x14ac:dyDescent="0.25">
      <c r="A1137" s="29">
        <v>1136</v>
      </c>
      <c r="B1137" s="1"/>
      <c r="C1137" s="1"/>
      <c r="D1137" s="10"/>
      <c r="E1137" s="7"/>
      <c r="F1137" s="7"/>
      <c r="G1137" s="22"/>
      <c r="H1137" s="22"/>
      <c r="I1137" s="23"/>
      <c r="J1137" s="23"/>
      <c r="K1137" s="23"/>
      <c r="L1137" s="23"/>
      <c r="M1137" s="23"/>
      <c r="N1137" s="23"/>
      <c r="O1137" s="76"/>
      <c r="P1137" s="76"/>
      <c r="Q1137" s="76"/>
      <c r="R1137" s="15"/>
      <c r="S1137" s="15"/>
      <c r="T1137" s="24"/>
      <c r="U1137" s="41">
        <v>1</v>
      </c>
      <c r="V1137" s="24">
        <f t="shared" si="8"/>
        <v>0</v>
      </c>
      <c r="W1137" s="22"/>
      <c r="X1137" s="24"/>
      <c r="Y1137" s="15"/>
      <c r="Z1137" s="15"/>
      <c r="AA1137" s="25"/>
    </row>
    <row r="1138" spans="1:27" x14ac:dyDescent="0.25">
      <c r="A1138" s="29">
        <v>1137</v>
      </c>
      <c r="B1138" s="1"/>
      <c r="C1138" s="1"/>
      <c r="D1138" s="10"/>
      <c r="E1138" s="7"/>
      <c r="F1138" s="7"/>
      <c r="G1138" s="22"/>
      <c r="H1138" s="22"/>
      <c r="I1138" s="23"/>
      <c r="J1138" s="23"/>
      <c r="K1138" s="23"/>
      <c r="L1138" s="23"/>
      <c r="M1138" s="23"/>
      <c r="N1138" s="23"/>
      <c r="O1138" s="76"/>
      <c r="P1138" s="76"/>
      <c r="Q1138" s="76"/>
      <c r="R1138" s="15"/>
      <c r="S1138" s="15"/>
      <c r="T1138" s="24"/>
      <c r="U1138" s="41">
        <v>1</v>
      </c>
      <c r="V1138" s="24">
        <f t="shared" si="8"/>
        <v>0</v>
      </c>
      <c r="W1138" s="22"/>
      <c r="X1138" s="24"/>
      <c r="Y1138" s="15"/>
      <c r="Z1138" s="15"/>
      <c r="AA1138" s="25"/>
    </row>
    <row r="1139" spans="1:27" x14ac:dyDescent="0.25">
      <c r="A1139" s="29">
        <v>1138</v>
      </c>
      <c r="B1139" s="1"/>
      <c r="C1139" s="1"/>
      <c r="D1139" s="10"/>
      <c r="E1139" s="7"/>
      <c r="F1139" s="7"/>
      <c r="G1139" s="22"/>
      <c r="H1139" s="22"/>
      <c r="I1139" s="23"/>
      <c r="J1139" s="23"/>
      <c r="K1139" s="23"/>
      <c r="L1139" s="23"/>
      <c r="M1139" s="23"/>
      <c r="N1139" s="23"/>
      <c r="O1139" s="76"/>
      <c r="P1139" s="76"/>
      <c r="Q1139" s="76"/>
      <c r="R1139" s="15"/>
      <c r="S1139" s="15"/>
      <c r="T1139" s="24"/>
      <c r="U1139" s="41">
        <v>1</v>
      </c>
      <c r="V1139" s="24">
        <f t="shared" si="8"/>
        <v>0</v>
      </c>
      <c r="W1139" s="22"/>
      <c r="X1139" s="24"/>
      <c r="Y1139" s="15"/>
      <c r="Z1139" s="15"/>
      <c r="AA1139" s="25"/>
    </row>
    <row r="1140" spans="1:27" x14ac:dyDescent="0.25">
      <c r="A1140" s="29">
        <v>1139</v>
      </c>
      <c r="B1140" s="1"/>
      <c r="C1140" s="1"/>
      <c r="D1140" s="10"/>
      <c r="E1140" s="7"/>
      <c r="F1140" s="7"/>
      <c r="G1140" s="22"/>
      <c r="H1140" s="22"/>
      <c r="I1140" s="23"/>
      <c r="J1140" s="23"/>
      <c r="K1140" s="23"/>
      <c r="L1140" s="23"/>
      <c r="M1140" s="23"/>
      <c r="N1140" s="23"/>
      <c r="O1140" s="76"/>
      <c r="P1140" s="76"/>
      <c r="Q1140" s="76"/>
      <c r="R1140" s="15"/>
      <c r="S1140" s="15"/>
      <c r="T1140" s="24"/>
      <c r="U1140" s="41">
        <v>1</v>
      </c>
      <c r="V1140" s="24">
        <f t="shared" si="8"/>
        <v>0</v>
      </c>
      <c r="W1140" s="22"/>
      <c r="X1140" s="24"/>
      <c r="Y1140" s="15"/>
      <c r="Z1140" s="15"/>
      <c r="AA1140" s="25"/>
    </row>
    <row r="1141" spans="1:27" x14ac:dyDescent="0.25">
      <c r="A1141" s="29">
        <v>1140</v>
      </c>
      <c r="B1141" s="1"/>
      <c r="C1141" s="1"/>
      <c r="D1141" s="10"/>
      <c r="E1141" s="7"/>
      <c r="F1141" s="7"/>
      <c r="G1141" s="22"/>
      <c r="H1141" s="22"/>
      <c r="I1141" s="23"/>
      <c r="J1141" s="23"/>
      <c r="K1141" s="23"/>
      <c r="L1141" s="23"/>
      <c r="M1141" s="23"/>
      <c r="N1141" s="23"/>
      <c r="O1141" s="76"/>
      <c r="P1141" s="76"/>
      <c r="Q1141" s="76"/>
      <c r="R1141" s="15"/>
      <c r="S1141" s="15"/>
      <c r="T1141" s="24"/>
      <c r="U1141" s="41">
        <v>1</v>
      </c>
      <c r="V1141" s="24">
        <f t="shared" si="8"/>
        <v>0</v>
      </c>
      <c r="W1141" s="22"/>
      <c r="X1141" s="24"/>
      <c r="Y1141" s="15"/>
      <c r="Z1141" s="15"/>
      <c r="AA1141" s="25"/>
    </row>
    <row r="1142" spans="1:27" x14ac:dyDescent="0.25">
      <c r="A1142" s="29">
        <v>1141</v>
      </c>
      <c r="B1142" s="1"/>
      <c r="C1142" s="1"/>
      <c r="D1142" s="10"/>
      <c r="E1142" s="7"/>
      <c r="F1142" s="7"/>
      <c r="G1142" s="22"/>
      <c r="H1142" s="22"/>
      <c r="I1142" s="23"/>
      <c r="J1142" s="23"/>
      <c r="K1142" s="23"/>
      <c r="L1142" s="23"/>
      <c r="M1142" s="23"/>
      <c r="N1142" s="23"/>
      <c r="O1142" s="76"/>
      <c r="P1142" s="76"/>
      <c r="Q1142" s="76"/>
      <c r="R1142" s="15"/>
      <c r="S1142" s="15"/>
      <c r="T1142" s="24"/>
      <c r="U1142" s="41">
        <v>1</v>
      </c>
      <c r="V1142" s="24">
        <f t="shared" si="8"/>
        <v>0</v>
      </c>
      <c r="W1142" s="22"/>
      <c r="X1142" s="24"/>
      <c r="Y1142" s="15"/>
      <c r="Z1142" s="15"/>
      <c r="AA1142" s="25"/>
    </row>
    <row r="1143" spans="1:27" x14ac:dyDescent="0.25">
      <c r="A1143" s="29">
        <v>1142</v>
      </c>
      <c r="B1143" s="1"/>
      <c r="C1143" s="1"/>
      <c r="D1143" s="10"/>
      <c r="E1143" s="7"/>
      <c r="F1143" s="7"/>
      <c r="G1143" s="22"/>
      <c r="H1143" s="22"/>
      <c r="I1143" s="23"/>
      <c r="J1143" s="23"/>
      <c r="K1143" s="23"/>
      <c r="L1143" s="23"/>
      <c r="M1143" s="23"/>
      <c r="N1143" s="23"/>
      <c r="O1143" s="76"/>
      <c r="P1143" s="76"/>
      <c r="Q1143" s="76"/>
      <c r="R1143" s="15"/>
      <c r="S1143" s="15"/>
      <c r="T1143" s="24"/>
      <c r="U1143" s="41">
        <v>1</v>
      </c>
      <c r="V1143" s="24">
        <f t="shared" si="8"/>
        <v>0</v>
      </c>
      <c r="W1143" s="22"/>
      <c r="X1143" s="24"/>
      <c r="Y1143" s="15"/>
      <c r="Z1143" s="15"/>
      <c r="AA1143" s="25"/>
    </row>
    <row r="1144" spans="1:27" x14ac:dyDescent="0.25">
      <c r="A1144" s="29">
        <v>1143</v>
      </c>
      <c r="B1144" s="1"/>
      <c r="C1144" s="1"/>
      <c r="D1144" s="10"/>
      <c r="E1144" s="7"/>
      <c r="F1144" s="7"/>
      <c r="G1144" s="22"/>
      <c r="H1144" s="22"/>
      <c r="I1144" s="23"/>
      <c r="J1144" s="23"/>
      <c r="K1144" s="23"/>
      <c r="L1144" s="23"/>
      <c r="M1144" s="23"/>
      <c r="N1144" s="23"/>
      <c r="O1144" s="76"/>
      <c r="P1144" s="76"/>
      <c r="Q1144" s="76"/>
      <c r="R1144" s="15"/>
      <c r="S1144" s="15"/>
      <c r="T1144" s="24"/>
      <c r="U1144" s="41">
        <v>1</v>
      </c>
      <c r="V1144" s="24">
        <f t="shared" si="8"/>
        <v>0</v>
      </c>
      <c r="W1144" s="22"/>
      <c r="X1144" s="24"/>
      <c r="Y1144" s="15"/>
      <c r="Z1144" s="15"/>
      <c r="AA1144" s="25"/>
    </row>
    <row r="1145" spans="1:27" x14ac:dyDescent="0.25">
      <c r="A1145" s="29">
        <v>1144</v>
      </c>
      <c r="B1145" s="1"/>
      <c r="C1145" s="1"/>
      <c r="D1145" s="10"/>
      <c r="E1145" s="7"/>
      <c r="F1145" s="7"/>
      <c r="G1145" s="22"/>
      <c r="H1145" s="22"/>
      <c r="I1145" s="23"/>
      <c r="J1145" s="23"/>
      <c r="K1145" s="23"/>
      <c r="L1145" s="23"/>
      <c r="M1145" s="23"/>
      <c r="N1145" s="23"/>
      <c r="O1145" s="76"/>
      <c r="P1145" s="76"/>
      <c r="Q1145" s="76"/>
      <c r="R1145" s="15"/>
      <c r="S1145" s="15"/>
      <c r="T1145" s="24"/>
      <c r="U1145" s="41">
        <v>1</v>
      </c>
      <c r="V1145" s="24">
        <f t="shared" si="8"/>
        <v>0</v>
      </c>
      <c r="W1145" s="22"/>
      <c r="X1145" s="24"/>
      <c r="Y1145" s="15"/>
      <c r="Z1145" s="15"/>
      <c r="AA1145" s="25"/>
    </row>
    <row r="1146" spans="1:27" x14ac:dyDescent="0.25">
      <c r="A1146" s="29">
        <v>1145</v>
      </c>
      <c r="B1146" s="1"/>
      <c r="C1146" s="1"/>
      <c r="D1146" s="10"/>
      <c r="E1146" s="7"/>
      <c r="F1146" s="7"/>
      <c r="G1146" s="22"/>
      <c r="H1146" s="22"/>
      <c r="I1146" s="23"/>
      <c r="J1146" s="23"/>
      <c r="K1146" s="23"/>
      <c r="L1146" s="23"/>
      <c r="M1146" s="23"/>
      <c r="N1146" s="23"/>
      <c r="O1146" s="76"/>
      <c r="P1146" s="76"/>
      <c r="Q1146" s="76"/>
      <c r="R1146" s="15"/>
      <c r="S1146" s="15"/>
      <c r="T1146" s="24"/>
      <c r="U1146" s="41">
        <v>1</v>
      </c>
      <c r="V1146" s="24">
        <f t="shared" si="8"/>
        <v>0</v>
      </c>
      <c r="W1146" s="22"/>
      <c r="X1146" s="24"/>
      <c r="Y1146" s="15"/>
      <c r="Z1146" s="15"/>
      <c r="AA1146" s="25"/>
    </row>
    <row r="1147" spans="1:27" x14ac:dyDescent="0.25">
      <c r="A1147" s="29">
        <v>1146</v>
      </c>
      <c r="B1147" s="1"/>
      <c r="C1147" s="1"/>
      <c r="D1147" s="10"/>
      <c r="E1147" s="7"/>
      <c r="F1147" s="7"/>
      <c r="G1147" s="22"/>
      <c r="H1147" s="22"/>
      <c r="I1147" s="23"/>
      <c r="J1147" s="23"/>
      <c r="K1147" s="23"/>
      <c r="L1147" s="23"/>
      <c r="M1147" s="23"/>
      <c r="N1147" s="23"/>
      <c r="O1147" s="76"/>
      <c r="P1147" s="76"/>
      <c r="Q1147" s="76"/>
      <c r="R1147" s="15"/>
      <c r="S1147" s="15"/>
      <c r="T1147" s="24"/>
      <c r="U1147" s="41">
        <v>1</v>
      </c>
      <c r="V1147" s="24">
        <f t="shared" si="8"/>
        <v>0</v>
      </c>
      <c r="W1147" s="22"/>
      <c r="X1147" s="24"/>
      <c r="Y1147" s="15"/>
      <c r="Z1147" s="15"/>
      <c r="AA1147" s="25"/>
    </row>
    <row r="1148" spans="1:27" x14ac:dyDescent="0.25">
      <c r="A1148" s="29">
        <v>1147</v>
      </c>
      <c r="B1148" s="1"/>
      <c r="C1148" s="1"/>
      <c r="D1148" s="10"/>
      <c r="E1148" s="7"/>
      <c r="F1148" s="7"/>
      <c r="G1148" s="22"/>
      <c r="H1148" s="22"/>
      <c r="I1148" s="23"/>
      <c r="J1148" s="23"/>
      <c r="K1148" s="23"/>
      <c r="L1148" s="23"/>
      <c r="M1148" s="23"/>
      <c r="N1148" s="23"/>
      <c r="O1148" s="76"/>
      <c r="P1148" s="76"/>
      <c r="Q1148" s="76"/>
      <c r="R1148" s="15"/>
      <c r="S1148" s="15"/>
      <c r="T1148" s="24"/>
      <c r="U1148" s="41">
        <v>1</v>
      </c>
      <c r="V1148" s="24">
        <f t="shared" si="8"/>
        <v>0</v>
      </c>
      <c r="W1148" s="22"/>
      <c r="X1148" s="24"/>
      <c r="Y1148" s="15"/>
      <c r="Z1148" s="15"/>
      <c r="AA1148" s="25"/>
    </row>
    <row r="1149" spans="1:27" x14ac:dyDescent="0.25">
      <c r="A1149" s="29">
        <v>1148</v>
      </c>
      <c r="B1149" s="1"/>
      <c r="C1149" s="1"/>
      <c r="D1149" s="10"/>
      <c r="E1149" s="7"/>
      <c r="F1149" s="7"/>
      <c r="G1149" s="22"/>
      <c r="H1149" s="22"/>
      <c r="I1149" s="23"/>
      <c r="J1149" s="23"/>
      <c r="K1149" s="23"/>
      <c r="L1149" s="23"/>
      <c r="M1149" s="23"/>
      <c r="N1149" s="23"/>
      <c r="O1149" s="76"/>
      <c r="P1149" s="76"/>
      <c r="Q1149" s="76"/>
      <c r="R1149" s="15"/>
      <c r="S1149" s="15"/>
      <c r="T1149" s="24"/>
      <c r="U1149" s="41">
        <v>1</v>
      </c>
      <c r="V1149" s="24">
        <f t="shared" si="8"/>
        <v>0</v>
      </c>
      <c r="W1149" s="22"/>
      <c r="X1149" s="24"/>
      <c r="Y1149" s="15"/>
      <c r="Z1149" s="15"/>
      <c r="AA1149" s="25"/>
    </row>
    <row r="1150" spans="1:27" x14ac:dyDescent="0.25">
      <c r="A1150" s="29">
        <v>1149</v>
      </c>
      <c r="B1150" s="1"/>
      <c r="C1150" s="1"/>
      <c r="D1150" s="10"/>
      <c r="E1150" s="7"/>
      <c r="F1150" s="7"/>
      <c r="G1150" s="22"/>
      <c r="H1150" s="22"/>
      <c r="I1150" s="23"/>
      <c r="J1150" s="23"/>
      <c r="K1150" s="23"/>
      <c r="L1150" s="23"/>
      <c r="M1150" s="23"/>
      <c r="N1150" s="23"/>
      <c r="O1150" s="76"/>
      <c r="P1150" s="76"/>
      <c r="Q1150" s="76"/>
      <c r="R1150" s="15"/>
      <c r="S1150" s="15"/>
      <c r="T1150" s="24"/>
      <c r="U1150" s="41">
        <v>1</v>
      </c>
      <c r="V1150" s="24">
        <f t="shared" si="8"/>
        <v>0</v>
      </c>
      <c r="W1150" s="22"/>
      <c r="X1150" s="24"/>
      <c r="Y1150" s="15"/>
      <c r="Z1150" s="15"/>
      <c r="AA1150" s="25"/>
    </row>
    <row r="1151" spans="1:27" x14ac:dyDescent="0.25">
      <c r="A1151" s="29">
        <v>1150</v>
      </c>
      <c r="B1151" s="1"/>
      <c r="C1151" s="1"/>
      <c r="D1151" s="10"/>
      <c r="E1151" s="7"/>
      <c r="F1151" s="7"/>
      <c r="G1151" s="22"/>
      <c r="H1151" s="22"/>
      <c r="I1151" s="23"/>
      <c r="J1151" s="23"/>
      <c r="K1151" s="23"/>
      <c r="L1151" s="23"/>
      <c r="M1151" s="23"/>
      <c r="N1151" s="23"/>
      <c r="O1151" s="76"/>
      <c r="P1151" s="76"/>
      <c r="Q1151" s="76"/>
      <c r="R1151" s="15"/>
      <c r="S1151" s="15"/>
      <c r="T1151" s="24"/>
      <c r="U1151" s="41">
        <v>1</v>
      </c>
      <c r="V1151" s="24">
        <f t="shared" si="8"/>
        <v>0</v>
      </c>
      <c r="W1151" s="22"/>
      <c r="X1151" s="24"/>
      <c r="Y1151" s="15"/>
      <c r="Z1151" s="15"/>
      <c r="AA1151" s="25"/>
    </row>
    <row r="1152" spans="1:27" x14ac:dyDescent="0.25">
      <c r="A1152" s="29">
        <v>1151</v>
      </c>
      <c r="B1152" s="1"/>
      <c r="C1152" s="1"/>
      <c r="D1152" s="10"/>
      <c r="E1152" s="7"/>
      <c r="F1152" s="7"/>
      <c r="G1152" s="22"/>
      <c r="H1152" s="22"/>
      <c r="I1152" s="23"/>
      <c r="J1152" s="23"/>
      <c r="K1152" s="23"/>
      <c r="L1152" s="23"/>
      <c r="M1152" s="23"/>
      <c r="N1152" s="23"/>
      <c r="O1152" s="76"/>
      <c r="P1152" s="76"/>
      <c r="Q1152" s="76"/>
      <c r="R1152" s="15"/>
      <c r="S1152" s="15"/>
      <c r="T1152" s="24"/>
      <c r="U1152" s="41">
        <v>1</v>
      </c>
      <c r="V1152" s="24">
        <f t="shared" si="8"/>
        <v>0</v>
      </c>
      <c r="W1152" s="22"/>
      <c r="X1152" s="24"/>
      <c r="Y1152" s="15"/>
      <c r="Z1152" s="15"/>
      <c r="AA1152" s="25"/>
    </row>
    <row r="1153" spans="1:27" x14ac:dyDescent="0.25">
      <c r="A1153" s="29">
        <v>1152</v>
      </c>
      <c r="B1153" s="1"/>
      <c r="C1153" s="1"/>
      <c r="D1153" s="10"/>
      <c r="E1153" s="7"/>
      <c r="F1153" s="7"/>
      <c r="G1153" s="22"/>
      <c r="H1153" s="22"/>
      <c r="I1153" s="23"/>
      <c r="J1153" s="23"/>
      <c r="K1153" s="23"/>
      <c r="L1153" s="23"/>
      <c r="M1153" s="23"/>
      <c r="N1153" s="23"/>
      <c r="O1153" s="76"/>
      <c r="P1153" s="76"/>
      <c r="Q1153" s="76"/>
      <c r="R1153" s="15"/>
      <c r="S1153" s="15"/>
      <c r="T1153" s="24"/>
      <c r="U1153" s="41">
        <v>1</v>
      </c>
      <c r="V1153" s="24">
        <f t="shared" si="8"/>
        <v>0</v>
      </c>
      <c r="W1153" s="22"/>
      <c r="X1153" s="24"/>
      <c r="Y1153" s="15"/>
      <c r="Z1153" s="15"/>
      <c r="AA1153" s="25"/>
    </row>
    <row r="1154" spans="1:27" x14ac:dyDescent="0.25">
      <c r="A1154" s="29">
        <v>1153</v>
      </c>
      <c r="B1154" s="1"/>
      <c r="C1154" s="1"/>
      <c r="D1154" s="10"/>
      <c r="E1154" s="7"/>
      <c r="F1154" s="7"/>
      <c r="G1154" s="22"/>
      <c r="H1154" s="22"/>
      <c r="I1154" s="23"/>
      <c r="J1154" s="23"/>
      <c r="K1154" s="23"/>
      <c r="L1154" s="23"/>
      <c r="M1154" s="23"/>
      <c r="N1154" s="23"/>
      <c r="O1154" s="76"/>
      <c r="P1154" s="76"/>
      <c r="Q1154" s="76"/>
      <c r="R1154" s="15"/>
      <c r="S1154" s="15"/>
      <c r="T1154" s="24"/>
      <c r="U1154" s="41">
        <v>1</v>
      </c>
      <c r="V1154" s="24">
        <f t="shared" si="8"/>
        <v>0</v>
      </c>
      <c r="W1154" s="22"/>
      <c r="X1154" s="24"/>
      <c r="Y1154" s="15"/>
      <c r="Z1154" s="15"/>
      <c r="AA1154" s="25"/>
    </row>
    <row r="1155" spans="1:27" x14ac:dyDescent="0.25">
      <c r="A1155" s="29">
        <v>1154</v>
      </c>
      <c r="B1155" s="1"/>
      <c r="C1155" s="1"/>
      <c r="D1155" s="10"/>
      <c r="E1155" s="7"/>
      <c r="F1155" s="7"/>
      <c r="G1155" s="22"/>
      <c r="H1155" s="22"/>
      <c r="I1155" s="23"/>
      <c r="J1155" s="23"/>
      <c r="K1155" s="23"/>
      <c r="L1155" s="23"/>
      <c r="M1155" s="23"/>
      <c r="N1155" s="23"/>
      <c r="O1155" s="76"/>
      <c r="P1155" s="76"/>
      <c r="Q1155" s="76"/>
      <c r="R1155" s="15"/>
      <c r="S1155" s="15"/>
      <c r="T1155" s="24"/>
      <c r="U1155" s="41">
        <v>1</v>
      </c>
      <c r="V1155" s="24">
        <f t="shared" si="8"/>
        <v>0</v>
      </c>
      <c r="W1155" s="22"/>
      <c r="X1155" s="24"/>
      <c r="Y1155" s="15"/>
      <c r="Z1155" s="15"/>
      <c r="AA1155" s="25"/>
    </row>
    <row r="1156" spans="1:27" x14ac:dyDescent="0.25">
      <c r="A1156" s="29">
        <v>1155</v>
      </c>
      <c r="B1156" s="1"/>
      <c r="C1156" s="1"/>
      <c r="D1156" s="10"/>
      <c r="E1156" s="7"/>
      <c r="F1156" s="7"/>
      <c r="G1156" s="22"/>
      <c r="H1156" s="22"/>
      <c r="I1156" s="23"/>
      <c r="J1156" s="23"/>
      <c r="K1156" s="23"/>
      <c r="L1156" s="23"/>
      <c r="M1156" s="23"/>
      <c r="N1156" s="23"/>
      <c r="O1156" s="76"/>
      <c r="P1156" s="76"/>
      <c r="Q1156" s="76"/>
      <c r="R1156" s="15"/>
      <c r="S1156" s="15"/>
      <c r="T1156" s="24"/>
      <c r="U1156" s="41">
        <v>1</v>
      </c>
      <c r="V1156" s="24">
        <f t="shared" si="8"/>
        <v>0</v>
      </c>
      <c r="W1156" s="22"/>
      <c r="X1156" s="24"/>
      <c r="Y1156" s="15"/>
      <c r="Z1156" s="15"/>
      <c r="AA1156" s="25"/>
    </row>
    <row r="1157" spans="1:27" x14ac:dyDescent="0.25">
      <c r="A1157" s="29">
        <v>1156</v>
      </c>
      <c r="B1157" s="1"/>
      <c r="C1157" s="1"/>
      <c r="D1157" s="10"/>
      <c r="E1157" s="7"/>
      <c r="F1157" s="7"/>
      <c r="G1157" s="22"/>
      <c r="H1157" s="22"/>
      <c r="I1157" s="23"/>
      <c r="J1157" s="23"/>
      <c r="K1157" s="23"/>
      <c r="L1157" s="23"/>
      <c r="M1157" s="23"/>
      <c r="N1157" s="23"/>
      <c r="O1157" s="76"/>
      <c r="P1157" s="76"/>
      <c r="Q1157" s="76"/>
      <c r="R1157" s="15"/>
      <c r="S1157" s="15"/>
      <c r="T1157" s="24"/>
      <c r="U1157" s="41">
        <v>1</v>
      </c>
      <c r="V1157" s="24">
        <f t="shared" si="8"/>
        <v>0</v>
      </c>
      <c r="W1157" s="22"/>
      <c r="X1157" s="24"/>
      <c r="Y1157" s="15"/>
      <c r="Z1157" s="15"/>
      <c r="AA1157" s="25"/>
    </row>
    <row r="1158" spans="1:27" x14ac:dyDescent="0.25">
      <c r="A1158" s="29">
        <v>1157</v>
      </c>
      <c r="B1158" s="1"/>
      <c r="C1158" s="1"/>
      <c r="D1158" s="10"/>
      <c r="E1158" s="7"/>
      <c r="F1158" s="7"/>
      <c r="G1158" s="22"/>
      <c r="H1158" s="22"/>
      <c r="I1158" s="23"/>
      <c r="J1158" s="23"/>
      <c r="K1158" s="23"/>
      <c r="L1158" s="23"/>
      <c r="M1158" s="23"/>
      <c r="N1158" s="23"/>
      <c r="O1158" s="76"/>
      <c r="P1158" s="76"/>
      <c r="Q1158" s="76"/>
      <c r="R1158" s="15"/>
      <c r="S1158" s="15"/>
      <c r="T1158" s="24"/>
      <c r="U1158" s="41">
        <v>1</v>
      </c>
      <c r="V1158" s="24">
        <f t="shared" si="8"/>
        <v>0</v>
      </c>
      <c r="W1158" s="22"/>
      <c r="X1158" s="24"/>
      <c r="Y1158" s="15"/>
      <c r="Z1158" s="15"/>
      <c r="AA1158" s="25"/>
    </row>
    <row r="1159" spans="1:27" x14ac:dyDescent="0.25">
      <c r="A1159" s="29">
        <v>1158</v>
      </c>
      <c r="B1159" s="1"/>
      <c r="C1159" s="1"/>
      <c r="D1159" s="10"/>
      <c r="E1159" s="7"/>
      <c r="F1159" s="7"/>
      <c r="G1159" s="22"/>
      <c r="H1159" s="22"/>
      <c r="I1159" s="23"/>
      <c r="J1159" s="23"/>
      <c r="K1159" s="23"/>
      <c r="L1159" s="23"/>
      <c r="M1159" s="23"/>
      <c r="N1159" s="23"/>
      <c r="O1159" s="76"/>
      <c r="P1159" s="76"/>
      <c r="Q1159" s="76"/>
      <c r="R1159" s="15"/>
      <c r="S1159" s="15"/>
      <c r="T1159" s="24"/>
      <c r="U1159" s="41">
        <v>1</v>
      </c>
      <c r="V1159" s="24">
        <f t="shared" si="8"/>
        <v>0</v>
      </c>
      <c r="W1159" s="22"/>
      <c r="X1159" s="24"/>
      <c r="Y1159" s="15"/>
      <c r="Z1159" s="15"/>
      <c r="AA1159" s="25"/>
    </row>
    <row r="1160" spans="1:27" x14ac:dyDescent="0.25">
      <c r="A1160" s="29">
        <v>1159</v>
      </c>
      <c r="B1160" s="1"/>
      <c r="C1160" s="1"/>
      <c r="D1160" s="10"/>
      <c r="E1160" s="7"/>
      <c r="F1160" s="7"/>
      <c r="G1160" s="22"/>
      <c r="H1160" s="22"/>
      <c r="I1160" s="23"/>
      <c r="J1160" s="23"/>
      <c r="K1160" s="23"/>
      <c r="L1160" s="23"/>
      <c r="M1160" s="23"/>
      <c r="N1160" s="23"/>
      <c r="O1160" s="76"/>
      <c r="P1160" s="76"/>
      <c r="Q1160" s="76"/>
      <c r="R1160" s="15"/>
      <c r="S1160" s="15"/>
      <c r="T1160" s="24"/>
      <c r="U1160" s="41">
        <v>1</v>
      </c>
      <c r="V1160" s="24">
        <f t="shared" si="8"/>
        <v>0</v>
      </c>
      <c r="W1160" s="22"/>
      <c r="X1160" s="24"/>
      <c r="Y1160" s="15"/>
      <c r="Z1160" s="15"/>
      <c r="AA1160" s="25"/>
    </row>
    <row r="1161" spans="1:27" x14ac:dyDescent="0.25">
      <c r="A1161" s="29">
        <v>1160</v>
      </c>
      <c r="B1161" s="1"/>
      <c r="C1161" s="1"/>
      <c r="D1161" s="10"/>
      <c r="E1161" s="7"/>
      <c r="F1161" s="7"/>
      <c r="G1161" s="22"/>
      <c r="H1161" s="22"/>
      <c r="I1161" s="23"/>
      <c r="J1161" s="23"/>
      <c r="K1161" s="23"/>
      <c r="L1161" s="23"/>
      <c r="M1161" s="23"/>
      <c r="N1161" s="23"/>
      <c r="O1161" s="76"/>
      <c r="P1161" s="76"/>
      <c r="Q1161" s="76"/>
      <c r="R1161" s="15"/>
      <c r="S1161" s="15"/>
      <c r="T1161" s="24"/>
      <c r="U1161" s="41">
        <v>1</v>
      </c>
      <c r="V1161" s="24">
        <f t="shared" si="8"/>
        <v>0</v>
      </c>
      <c r="W1161" s="22"/>
      <c r="X1161" s="24"/>
      <c r="Y1161" s="15"/>
      <c r="Z1161" s="15"/>
      <c r="AA1161" s="25"/>
    </row>
    <row r="1162" spans="1:27" x14ac:dyDescent="0.25">
      <c r="A1162" s="29">
        <v>1161</v>
      </c>
      <c r="B1162" s="1"/>
      <c r="C1162" s="1"/>
      <c r="D1162" s="10"/>
      <c r="E1162" s="7"/>
      <c r="F1162" s="7"/>
      <c r="G1162" s="22"/>
      <c r="H1162" s="22"/>
      <c r="I1162" s="23"/>
      <c r="J1162" s="23"/>
      <c r="K1162" s="23"/>
      <c r="L1162" s="23"/>
      <c r="M1162" s="23"/>
      <c r="N1162" s="23"/>
      <c r="O1162" s="76"/>
      <c r="P1162" s="76"/>
      <c r="Q1162" s="76"/>
      <c r="R1162" s="15"/>
      <c r="S1162" s="15"/>
      <c r="T1162" s="24"/>
      <c r="U1162" s="41">
        <v>1</v>
      </c>
      <c r="V1162" s="24">
        <f t="shared" si="8"/>
        <v>0</v>
      </c>
      <c r="W1162" s="22"/>
      <c r="X1162" s="24"/>
      <c r="Y1162" s="15"/>
      <c r="Z1162" s="15"/>
      <c r="AA1162" s="25"/>
    </row>
    <row r="1163" spans="1:27" x14ac:dyDescent="0.25">
      <c r="A1163" s="29">
        <v>1162</v>
      </c>
      <c r="B1163" s="1"/>
      <c r="C1163" s="1"/>
      <c r="D1163" s="10"/>
      <c r="E1163" s="7"/>
      <c r="F1163" s="7"/>
      <c r="G1163" s="22"/>
      <c r="H1163" s="22"/>
      <c r="I1163" s="23"/>
      <c r="J1163" s="23"/>
      <c r="K1163" s="23"/>
      <c r="L1163" s="23"/>
      <c r="M1163" s="23"/>
      <c r="N1163" s="23"/>
      <c r="O1163" s="76"/>
      <c r="P1163" s="76"/>
      <c r="Q1163" s="76"/>
      <c r="R1163" s="15"/>
      <c r="S1163" s="15"/>
      <c r="T1163" s="24"/>
      <c r="U1163" s="41">
        <v>1</v>
      </c>
      <c r="V1163" s="24">
        <f t="shared" si="8"/>
        <v>0</v>
      </c>
      <c r="W1163" s="22"/>
      <c r="X1163" s="24"/>
      <c r="Y1163" s="15"/>
      <c r="Z1163" s="15"/>
      <c r="AA1163" s="25"/>
    </row>
    <row r="1164" spans="1:27" x14ac:dyDescent="0.25">
      <c r="A1164" s="29">
        <v>1163</v>
      </c>
      <c r="B1164" s="1"/>
      <c r="C1164" s="1"/>
      <c r="D1164" s="10"/>
      <c r="E1164" s="7"/>
      <c r="F1164" s="7"/>
      <c r="G1164" s="22"/>
      <c r="H1164" s="22"/>
      <c r="I1164" s="23"/>
      <c r="J1164" s="23"/>
      <c r="K1164" s="23"/>
      <c r="L1164" s="23"/>
      <c r="M1164" s="23"/>
      <c r="N1164" s="23"/>
      <c r="O1164" s="76"/>
      <c r="P1164" s="76"/>
      <c r="Q1164" s="76"/>
      <c r="R1164" s="15"/>
      <c r="S1164" s="15"/>
      <c r="T1164" s="24"/>
      <c r="U1164" s="41">
        <v>1</v>
      </c>
      <c r="V1164" s="24">
        <f t="shared" si="8"/>
        <v>0</v>
      </c>
      <c r="W1164" s="22"/>
      <c r="X1164" s="24"/>
      <c r="Y1164" s="15"/>
      <c r="Z1164" s="15"/>
      <c r="AA1164" s="25"/>
    </row>
    <row r="1165" spans="1:27" x14ac:dyDescent="0.25">
      <c r="A1165" s="29">
        <v>1164</v>
      </c>
      <c r="B1165" s="1"/>
      <c r="C1165" s="1"/>
      <c r="D1165" s="10"/>
      <c r="E1165" s="7"/>
      <c r="F1165" s="7"/>
      <c r="G1165" s="22"/>
      <c r="H1165" s="22"/>
      <c r="I1165" s="23"/>
      <c r="J1165" s="23"/>
      <c r="K1165" s="23"/>
      <c r="L1165" s="23"/>
      <c r="M1165" s="23"/>
      <c r="N1165" s="23"/>
      <c r="O1165" s="76"/>
      <c r="P1165" s="76"/>
      <c r="Q1165" s="76"/>
      <c r="R1165" s="15"/>
      <c r="S1165" s="15"/>
      <c r="T1165" s="24"/>
      <c r="U1165" s="41">
        <v>1</v>
      </c>
      <c r="V1165" s="24">
        <f t="shared" si="8"/>
        <v>0</v>
      </c>
      <c r="W1165" s="22"/>
      <c r="X1165" s="24"/>
      <c r="Y1165" s="15"/>
      <c r="Z1165" s="15"/>
      <c r="AA1165" s="25"/>
    </row>
    <row r="1166" spans="1:27" x14ac:dyDescent="0.25">
      <c r="A1166" s="29">
        <v>1165</v>
      </c>
      <c r="B1166" s="1"/>
      <c r="C1166" s="1"/>
      <c r="D1166" s="10"/>
      <c r="E1166" s="7"/>
      <c r="F1166" s="7"/>
      <c r="G1166" s="22"/>
      <c r="H1166" s="22"/>
      <c r="I1166" s="23"/>
      <c r="J1166" s="23"/>
      <c r="K1166" s="23"/>
      <c r="L1166" s="23"/>
      <c r="M1166" s="23"/>
      <c r="N1166" s="23"/>
      <c r="O1166" s="76"/>
      <c r="P1166" s="76"/>
      <c r="Q1166" s="76"/>
      <c r="R1166" s="15"/>
      <c r="S1166" s="15"/>
      <c r="T1166" s="24"/>
      <c r="U1166" s="41">
        <v>1</v>
      </c>
      <c r="V1166" s="24">
        <f t="shared" si="8"/>
        <v>0</v>
      </c>
      <c r="W1166" s="22"/>
      <c r="X1166" s="24"/>
      <c r="Y1166" s="15"/>
      <c r="Z1166" s="15"/>
      <c r="AA1166" s="25"/>
    </row>
    <row r="1167" spans="1:27" x14ac:dyDescent="0.25">
      <c r="A1167" s="29">
        <v>1166</v>
      </c>
      <c r="B1167" s="1"/>
      <c r="C1167" s="1"/>
      <c r="D1167" s="10"/>
      <c r="E1167" s="7"/>
      <c r="F1167" s="7"/>
      <c r="G1167" s="22"/>
      <c r="H1167" s="22"/>
      <c r="I1167" s="23"/>
      <c r="J1167" s="23"/>
      <c r="K1167" s="23"/>
      <c r="L1167" s="23"/>
      <c r="M1167" s="23"/>
      <c r="N1167" s="23"/>
      <c r="O1167" s="76"/>
      <c r="P1167" s="76"/>
      <c r="Q1167" s="76"/>
      <c r="R1167" s="15"/>
      <c r="S1167" s="15"/>
      <c r="T1167" s="24"/>
      <c r="U1167" s="41">
        <v>1</v>
      </c>
      <c r="V1167" s="24">
        <f t="shared" si="8"/>
        <v>0</v>
      </c>
      <c r="W1167" s="22"/>
      <c r="X1167" s="24"/>
      <c r="Y1167" s="15"/>
      <c r="Z1167" s="15"/>
      <c r="AA1167" s="25"/>
    </row>
    <row r="1168" spans="1:27" x14ac:dyDescent="0.25">
      <c r="A1168" s="29">
        <v>1167</v>
      </c>
      <c r="B1168" s="1"/>
      <c r="C1168" s="1"/>
      <c r="D1168" s="10"/>
      <c r="E1168" s="7"/>
      <c r="F1168" s="7"/>
      <c r="G1168" s="22"/>
      <c r="H1168" s="22"/>
      <c r="I1168" s="23"/>
      <c r="J1168" s="23"/>
      <c r="K1168" s="23"/>
      <c r="L1168" s="23"/>
      <c r="M1168" s="23"/>
      <c r="N1168" s="23"/>
      <c r="O1168" s="76"/>
      <c r="P1168" s="76"/>
      <c r="Q1168" s="76"/>
      <c r="R1168" s="15"/>
      <c r="S1168" s="15"/>
      <c r="T1168" s="24"/>
      <c r="U1168" s="41">
        <v>1</v>
      </c>
      <c r="V1168" s="24">
        <f t="shared" si="8"/>
        <v>0</v>
      </c>
      <c r="W1168" s="22"/>
      <c r="X1168" s="24"/>
      <c r="Y1168" s="15"/>
      <c r="Z1168" s="15"/>
      <c r="AA1168" s="25"/>
    </row>
    <row r="1169" spans="1:27" x14ac:dyDescent="0.25">
      <c r="A1169" s="29">
        <v>1168</v>
      </c>
      <c r="B1169" s="1"/>
      <c r="C1169" s="1"/>
      <c r="D1169" s="10"/>
      <c r="E1169" s="7"/>
      <c r="F1169" s="7"/>
      <c r="G1169" s="22"/>
      <c r="H1169" s="22"/>
      <c r="I1169" s="23"/>
      <c r="J1169" s="23"/>
      <c r="K1169" s="23"/>
      <c r="L1169" s="23"/>
      <c r="M1169" s="23"/>
      <c r="N1169" s="23"/>
      <c r="O1169" s="76"/>
      <c r="P1169" s="76"/>
      <c r="Q1169" s="76"/>
      <c r="R1169" s="15"/>
      <c r="S1169" s="15"/>
      <c r="T1169" s="24"/>
      <c r="U1169" s="41">
        <v>1</v>
      </c>
      <c r="V1169" s="24">
        <f t="shared" si="8"/>
        <v>0</v>
      </c>
      <c r="W1169" s="22"/>
      <c r="X1169" s="24"/>
      <c r="Y1169" s="15"/>
      <c r="Z1169" s="15"/>
      <c r="AA1169" s="25"/>
    </row>
    <row r="1170" spans="1:27" x14ac:dyDescent="0.25">
      <c r="A1170" s="29">
        <v>1169</v>
      </c>
      <c r="B1170" s="1"/>
      <c r="C1170" s="1"/>
      <c r="D1170" s="10"/>
      <c r="E1170" s="7"/>
      <c r="F1170" s="7"/>
      <c r="G1170" s="22"/>
      <c r="H1170" s="22"/>
      <c r="I1170" s="23"/>
      <c r="J1170" s="23"/>
      <c r="K1170" s="23"/>
      <c r="L1170" s="23"/>
      <c r="M1170" s="23"/>
      <c r="N1170" s="23"/>
      <c r="O1170" s="76"/>
      <c r="P1170" s="76"/>
      <c r="Q1170" s="76"/>
      <c r="R1170" s="15"/>
      <c r="S1170" s="15"/>
      <c r="T1170" s="24"/>
      <c r="U1170" s="41">
        <v>1</v>
      </c>
      <c r="V1170" s="24">
        <f t="shared" si="8"/>
        <v>0</v>
      </c>
      <c r="W1170" s="22"/>
      <c r="X1170" s="24"/>
      <c r="Y1170" s="15"/>
      <c r="Z1170" s="15"/>
      <c r="AA1170" s="25"/>
    </row>
    <row r="1171" spans="1:27" x14ac:dyDescent="0.25">
      <c r="A1171" s="29">
        <v>1170</v>
      </c>
      <c r="B1171" s="1"/>
      <c r="C1171" s="1"/>
      <c r="D1171" s="10"/>
      <c r="E1171" s="7"/>
      <c r="F1171" s="7"/>
      <c r="G1171" s="22"/>
      <c r="H1171" s="22"/>
      <c r="I1171" s="23"/>
      <c r="J1171" s="23"/>
      <c r="K1171" s="23"/>
      <c r="L1171" s="23"/>
      <c r="M1171" s="23"/>
      <c r="N1171" s="23"/>
      <c r="O1171" s="76"/>
      <c r="P1171" s="76"/>
      <c r="Q1171" s="76"/>
      <c r="R1171" s="15"/>
      <c r="S1171" s="15"/>
      <c r="T1171" s="24"/>
      <c r="U1171" s="41">
        <v>1</v>
      </c>
      <c r="V1171" s="24">
        <f t="shared" si="8"/>
        <v>0</v>
      </c>
      <c r="W1171" s="22"/>
      <c r="X1171" s="24"/>
      <c r="Y1171" s="15"/>
      <c r="Z1171" s="15"/>
      <c r="AA1171" s="25"/>
    </row>
    <row r="1172" spans="1:27" x14ac:dyDescent="0.25">
      <c r="A1172" s="29">
        <v>1171</v>
      </c>
      <c r="B1172" s="1"/>
      <c r="C1172" s="1"/>
      <c r="D1172" s="10"/>
      <c r="E1172" s="7"/>
      <c r="F1172" s="7"/>
      <c r="G1172" s="22"/>
      <c r="H1172" s="22"/>
      <c r="I1172" s="23"/>
      <c r="J1172" s="23"/>
      <c r="K1172" s="23"/>
      <c r="L1172" s="23"/>
      <c r="M1172" s="23"/>
      <c r="N1172" s="23"/>
      <c r="O1172" s="76"/>
      <c r="P1172" s="76"/>
      <c r="Q1172" s="76"/>
      <c r="R1172" s="15"/>
      <c r="S1172" s="15"/>
      <c r="T1172" s="24"/>
      <c r="U1172" s="41">
        <v>1</v>
      </c>
      <c r="V1172" s="24">
        <f t="shared" si="8"/>
        <v>0</v>
      </c>
      <c r="W1172" s="22"/>
      <c r="X1172" s="24"/>
      <c r="Y1172" s="15"/>
      <c r="Z1172" s="15"/>
      <c r="AA1172" s="25"/>
    </row>
    <row r="1173" spans="1:27" x14ac:dyDescent="0.25">
      <c r="A1173" s="29">
        <v>1172</v>
      </c>
      <c r="B1173" s="1"/>
      <c r="C1173" s="1"/>
      <c r="D1173" s="10"/>
      <c r="E1173" s="7"/>
      <c r="F1173" s="7"/>
      <c r="G1173" s="22"/>
      <c r="H1173" s="22"/>
      <c r="I1173" s="23"/>
      <c r="J1173" s="23"/>
      <c r="K1173" s="23"/>
      <c r="L1173" s="23"/>
      <c r="M1173" s="23"/>
      <c r="N1173" s="23"/>
      <c r="O1173" s="76"/>
      <c r="P1173" s="76"/>
      <c r="Q1173" s="76"/>
      <c r="R1173" s="15"/>
      <c r="S1173" s="15"/>
      <c r="T1173" s="24"/>
      <c r="U1173" s="41">
        <v>1</v>
      </c>
      <c r="V1173" s="24">
        <f t="shared" si="8"/>
        <v>0</v>
      </c>
      <c r="W1173" s="22"/>
      <c r="X1173" s="24"/>
      <c r="Y1173" s="15"/>
      <c r="Z1173" s="15"/>
      <c r="AA1173" s="25"/>
    </row>
    <row r="1174" spans="1:27" x14ac:dyDescent="0.25">
      <c r="A1174" s="29">
        <v>1173</v>
      </c>
      <c r="B1174" s="1"/>
      <c r="C1174" s="1"/>
      <c r="D1174" s="10"/>
      <c r="E1174" s="7"/>
      <c r="F1174" s="7"/>
      <c r="G1174" s="22"/>
      <c r="H1174" s="22"/>
      <c r="I1174" s="23"/>
      <c r="J1174" s="23"/>
      <c r="K1174" s="23"/>
      <c r="L1174" s="23"/>
      <c r="M1174" s="23"/>
      <c r="N1174" s="23"/>
      <c r="O1174" s="76"/>
      <c r="P1174" s="76"/>
      <c r="Q1174" s="76"/>
      <c r="R1174" s="15"/>
      <c r="S1174" s="15"/>
      <c r="T1174" s="24"/>
      <c r="U1174" s="41">
        <v>1</v>
      </c>
      <c r="V1174" s="24">
        <f t="shared" si="8"/>
        <v>0</v>
      </c>
      <c r="W1174" s="22"/>
      <c r="X1174" s="24"/>
      <c r="Y1174" s="15"/>
      <c r="Z1174" s="15"/>
      <c r="AA1174" s="25"/>
    </row>
    <row r="1175" spans="1:27" x14ac:dyDescent="0.25">
      <c r="A1175" s="29">
        <v>1174</v>
      </c>
      <c r="B1175" s="1"/>
      <c r="C1175" s="1"/>
      <c r="D1175" s="10"/>
      <c r="E1175" s="7"/>
      <c r="F1175" s="7"/>
      <c r="G1175" s="22"/>
      <c r="H1175" s="22"/>
      <c r="I1175" s="23"/>
      <c r="J1175" s="23"/>
      <c r="K1175" s="23"/>
      <c r="L1175" s="23"/>
      <c r="M1175" s="23"/>
      <c r="N1175" s="23"/>
      <c r="O1175" s="76"/>
      <c r="P1175" s="76"/>
      <c r="Q1175" s="76"/>
      <c r="R1175" s="15"/>
      <c r="S1175" s="15"/>
      <c r="T1175" s="24"/>
      <c r="U1175" s="41">
        <v>1</v>
      </c>
      <c r="V1175" s="24">
        <f t="shared" si="8"/>
        <v>0</v>
      </c>
      <c r="W1175" s="22"/>
      <c r="X1175" s="24"/>
      <c r="Y1175" s="15"/>
      <c r="Z1175" s="15"/>
      <c r="AA1175" s="25"/>
    </row>
    <row r="1176" spans="1:27" x14ac:dyDescent="0.25">
      <c r="A1176" s="29">
        <v>1175</v>
      </c>
      <c r="B1176" s="1"/>
      <c r="C1176" s="1"/>
      <c r="D1176" s="10"/>
      <c r="E1176" s="7"/>
      <c r="F1176" s="7"/>
      <c r="G1176" s="22"/>
      <c r="H1176" s="22"/>
      <c r="I1176" s="23"/>
      <c r="J1176" s="23"/>
      <c r="K1176" s="23"/>
      <c r="L1176" s="23"/>
      <c r="M1176" s="23"/>
      <c r="N1176" s="23"/>
      <c r="O1176" s="76"/>
      <c r="P1176" s="76"/>
      <c r="Q1176" s="76"/>
      <c r="R1176" s="15"/>
      <c r="S1176" s="15"/>
      <c r="T1176" s="24"/>
      <c r="U1176" s="41">
        <v>1</v>
      </c>
      <c r="V1176" s="24">
        <f t="shared" si="8"/>
        <v>0</v>
      </c>
      <c r="W1176" s="22"/>
      <c r="X1176" s="24"/>
      <c r="Y1176" s="15"/>
      <c r="Z1176" s="15"/>
      <c r="AA1176" s="25"/>
    </row>
    <row r="1177" spans="1:27" x14ac:dyDescent="0.25">
      <c r="A1177" s="29">
        <v>1176</v>
      </c>
      <c r="B1177" s="1"/>
      <c r="C1177" s="1"/>
      <c r="D1177" s="10"/>
      <c r="E1177" s="7"/>
      <c r="F1177" s="7"/>
      <c r="G1177" s="22"/>
      <c r="H1177" s="22"/>
      <c r="I1177" s="23"/>
      <c r="J1177" s="23"/>
      <c r="K1177" s="23"/>
      <c r="L1177" s="23"/>
      <c r="M1177" s="23"/>
      <c r="N1177" s="23"/>
      <c r="O1177" s="76"/>
      <c r="P1177" s="76"/>
      <c r="Q1177" s="76"/>
      <c r="R1177" s="15"/>
      <c r="S1177" s="15"/>
      <c r="T1177" s="24"/>
      <c r="U1177" s="41">
        <v>1</v>
      </c>
      <c r="V1177" s="24">
        <f t="shared" si="8"/>
        <v>0</v>
      </c>
      <c r="W1177" s="22"/>
      <c r="X1177" s="24"/>
      <c r="Y1177" s="15"/>
      <c r="Z1177" s="15"/>
      <c r="AA1177" s="25"/>
    </row>
    <row r="1178" spans="1:27" x14ac:dyDescent="0.25">
      <c r="A1178" s="29">
        <v>1177</v>
      </c>
      <c r="B1178" s="1"/>
      <c r="C1178" s="1"/>
      <c r="D1178" s="10"/>
      <c r="E1178" s="7"/>
      <c r="F1178" s="7"/>
      <c r="G1178" s="22"/>
      <c r="H1178" s="22"/>
      <c r="I1178" s="23"/>
      <c r="J1178" s="23"/>
      <c r="K1178" s="23"/>
      <c r="L1178" s="23"/>
      <c r="M1178" s="23"/>
      <c r="N1178" s="23"/>
      <c r="O1178" s="76"/>
      <c r="P1178" s="76"/>
      <c r="Q1178" s="76"/>
      <c r="R1178" s="15"/>
      <c r="S1178" s="15"/>
      <c r="T1178" s="24"/>
      <c r="U1178" s="41">
        <v>1</v>
      </c>
      <c r="V1178" s="24">
        <f t="shared" si="8"/>
        <v>0</v>
      </c>
      <c r="W1178" s="22"/>
      <c r="X1178" s="24"/>
      <c r="Y1178" s="15"/>
      <c r="Z1178" s="15"/>
      <c r="AA1178" s="25"/>
    </row>
    <row r="1179" spans="1:27" x14ac:dyDescent="0.25">
      <c r="A1179" s="29">
        <v>1178</v>
      </c>
      <c r="B1179" s="1"/>
      <c r="C1179" s="1"/>
      <c r="D1179" s="10"/>
      <c r="E1179" s="7"/>
      <c r="F1179" s="7"/>
      <c r="G1179" s="22"/>
      <c r="H1179" s="22"/>
      <c r="I1179" s="23"/>
      <c r="J1179" s="23"/>
      <c r="K1179" s="23"/>
      <c r="L1179" s="23"/>
      <c r="M1179" s="23"/>
      <c r="N1179" s="23"/>
      <c r="O1179" s="76"/>
      <c r="P1179" s="76"/>
      <c r="Q1179" s="76"/>
      <c r="R1179" s="15"/>
      <c r="S1179" s="15"/>
      <c r="T1179" s="24"/>
      <c r="U1179" s="41">
        <v>1</v>
      </c>
      <c r="V1179" s="24">
        <f t="shared" si="8"/>
        <v>0</v>
      </c>
      <c r="W1179" s="22"/>
      <c r="X1179" s="24"/>
      <c r="Y1179" s="15"/>
      <c r="Z1179" s="15"/>
      <c r="AA1179" s="25"/>
    </row>
    <row r="1180" spans="1:27" x14ac:dyDescent="0.25">
      <c r="A1180" s="29">
        <v>1179</v>
      </c>
      <c r="B1180" s="1"/>
      <c r="C1180" s="1"/>
      <c r="D1180" s="10"/>
      <c r="E1180" s="7"/>
      <c r="F1180" s="7"/>
      <c r="G1180" s="22"/>
      <c r="H1180" s="22"/>
      <c r="I1180" s="23"/>
      <c r="J1180" s="23"/>
      <c r="K1180" s="23"/>
      <c r="L1180" s="23"/>
      <c r="M1180" s="23"/>
      <c r="N1180" s="23"/>
      <c r="O1180" s="76"/>
      <c r="P1180" s="76"/>
      <c r="Q1180" s="76"/>
      <c r="R1180" s="15"/>
      <c r="S1180" s="15"/>
      <c r="T1180" s="24"/>
      <c r="U1180" s="41">
        <v>1</v>
      </c>
      <c r="V1180" s="24">
        <f t="shared" si="8"/>
        <v>0</v>
      </c>
      <c r="W1180" s="22"/>
      <c r="X1180" s="24"/>
      <c r="Y1180" s="15"/>
      <c r="Z1180" s="15"/>
      <c r="AA1180" s="25"/>
    </row>
    <row r="1181" spans="1:27" x14ac:dyDescent="0.25">
      <c r="A1181" s="29">
        <v>1180</v>
      </c>
      <c r="B1181" s="1"/>
      <c r="C1181" s="1"/>
      <c r="D1181" s="10"/>
      <c r="E1181" s="7"/>
      <c r="F1181" s="7"/>
      <c r="G1181" s="22"/>
      <c r="H1181" s="22"/>
      <c r="I1181" s="23"/>
      <c r="J1181" s="23"/>
      <c r="K1181" s="23"/>
      <c r="L1181" s="23"/>
      <c r="M1181" s="23"/>
      <c r="N1181" s="23"/>
      <c r="O1181" s="76"/>
      <c r="P1181" s="76"/>
      <c r="Q1181" s="76"/>
      <c r="R1181" s="15"/>
      <c r="S1181" s="15"/>
      <c r="T1181" s="24"/>
      <c r="U1181" s="41">
        <v>1</v>
      </c>
      <c r="V1181" s="24">
        <f t="shared" si="8"/>
        <v>0</v>
      </c>
      <c r="W1181" s="22"/>
      <c r="X1181" s="24"/>
      <c r="Y1181" s="15"/>
      <c r="Z1181" s="15"/>
      <c r="AA1181" s="25"/>
    </row>
    <row r="1182" spans="1:27" x14ac:dyDescent="0.25">
      <c r="A1182" s="29">
        <v>1181</v>
      </c>
      <c r="B1182" s="1"/>
      <c r="C1182" s="1"/>
      <c r="D1182" s="10"/>
      <c r="E1182" s="7"/>
      <c r="F1182" s="7"/>
      <c r="G1182" s="22"/>
      <c r="H1182" s="22"/>
      <c r="I1182" s="23"/>
      <c r="J1182" s="23"/>
      <c r="K1182" s="23"/>
      <c r="L1182" s="23"/>
      <c r="M1182" s="23"/>
      <c r="N1182" s="23"/>
      <c r="O1182" s="76"/>
      <c r="P1182" s="76"/>
      <c r="Q1182" s="76"/>
      <c r="R1182" s="15"/>
      <c r="S1182" s="15"/>
      <c r="T1182" s="24"/>
      <c r="U1182" s="41">
        <v>1</v>
      </c>
      <c r="V1182" s="24">
        <f t="shared" si="8"/>
        <v>0</v>
      </c>
      <c r="W1182" s="22"/>
      <c r="X1182" s="24"/>
      <c r="Y1182" s="15"/>
      <c r="Z1182" s="15"/>
      <c r="AA1182" s="25"/>
    </row>
    <row r="1183" spans="1:27" x14ac:dyDescent="0.25">
      <c r="A1183" s="29">
        <v>1182</v>
      </c>
      <c r="B1183" s="1"/>
      <c r="C1183" s="1"/>
      <c r="D1183" s="10"/>
      <c r="E1183" s="7"/>
      <c r="F1183" s="7"/>
      <c r="G1183" s="22"/>
      <c r="H1183" s="22"/>
      <c r="I1183" s="23"/>
      <c r="J1183" s="23"/>
      <c r="K1183" s="23"/>
      <c r="L1183" s="23"/>
      <c r="M1183" s="23"/>
      <c r="N1183" s="23"/>
      <c r="O1183" s="76"/>
      <c r="P1183" s="76"/>
      <c r="Q1183" s="76"/>
      <c r="R1183" s="15"/>
      <c r="S1183" s="15"/>
      <c r="T1183" s="24"/>
      <c r="U1183" s="41">
        <v>1</v>
      </c>
      <c r="V1183" s="24">
        <f t="shared" si="8"/>
        <v>0</v>
      </c>
      <c r="W1183" s="22"/>
      <c r="X1183" s="24"/>
      <c r="Y1183" s="15"/>
      <c r="Z1183" s="15"/>
      <c r="AA1183" s="25"/>
    </row>
    <row r="1184" spans="1:27" x14ac:dyDescent="0.25">
      <c r="A1184" s="29">
        <v>1183</v>
      </c>
      <c r="B1184" s="1"/>
      <c r="C1184" s="1"/>
      <c r="D1184" s="10"/>
      <c r="E1184" s="7"/>
      <c r="F1184" s="7"/>
      <c r="G1184" s="22"/>
      <c r="H1184" s="22"/>
      <c r="I1184" s="23"/>
      <c r="J1184" s="23"/>
      <c r="K1184" s="23"/>
      <c r="L1184" s="23"/>
      <c r="M1184" s="23"/>
      <c r="N1184" s="23"/>
      <c r="O1184" s="76"/>
      <c r="P1184" s="76"/>
      <c r="Q1184" s="76"/>
      <c r="R1184" s="15"/>
      <c r="S1184" s="15"/>
      <c r="T1184" s="24"/>
      <c r="U1184" s="41">
        <v>1</v>
      </c>
      <c r="V1184" s="24">
        <f t="shared" si="8"/>
        <v>0</v>
      </c>
      <c r="W1184" s="22"/>
      <c r="X1184" s="24"/>
      <c r="Y1184" s="15"/>
      <c r="Z1184" s="15"/>
      <c r="AA1184" s="25"/>
    </row>
    <row r="1185" spans="1:27" x14ac:dyDescent="0.25">
      <c r="A1185" s="29">
        <v>1184</v>
      </c>
      <c r="B1185" s="1"/>
      <c r="C1185" s="1"/>
      <c r="D1185" s="10"/>
      <c r="E1185" s="7"/>
      <c r="F1185" s="7"/>
      <c r="G1185" s="22"/>
      <c r="H1185" s="22"/>
      <c r="I1185" s="23"/>
      <c r="J1185" s="23"/>
      <c r="K1185" s="23"/>
      <c r="L1185" s="23"/>
      <c r="M1185" s="23"/>
      <c r="N1185" s="23"/>
      <c r="O1185" s="76"/>
      <c r="P1185" s="76"/>
      <c r="Q1185" s="76"/>
      <c r="R1185" s="15"/>
      <c r="S1185" s="15"/>
      <c r="T1185" s="24"/>
      <c r="U1185" s="41">
        <v>1</v>
      </c>
      <c r="V1185" s="24">
        <f t="shared" si="8"/>
        <v>0</v>
      </c>
      <c r="W1185" s="22"/>
      <c r="X1185" s="24"/>
      <c r="Y1185" s="15"/>
      <c r="Z1185" s="15"/>
      <c r="AA1185" s="25"/>
    </row>
    <row r="1186" spans="1:27" x14ac:dyDescent="0.25">
      <c r="A1186" s="29">
        <v>1185</v>
      </c>
      <c r="B1186" s="1"/>
      <c r="C1186" s="1"/>
      <c r="D1186" s="10"/>
      <c r="E1186" s="7"/>
      <c r="F1186" s="7"/>
      <c r="G1186" s="22"/>
      <c r="H1186" s="22"/>
      <c r="I1186" s="23"/>
      <c r="J1186" s="23"/>
      <c r="K1186" s="23"/>
      <c r="L1186" s="23"/>
      <c r="M1186" s="23"/>
      <c r="N1186" s="23"/>
      <c r="O1186" s="76"/>
      <c r="P1186" s="76"/>
      <c r="Q1186" s="76"/>
      <c r="R1186" s="15"/>
      <c r="S1186" s="15"/>
      <c r="T1186" s="24"/>
      <c r="U1186" s="41">
        <v>1</v>
      </c>
      <c r="V1186" s="24">
        <f t="shared" si="8"/>
        <v>0</v>
      </c>
      <c r="W1186" s="22"/>
      <c r="X1186" s="24"/>
      <c r="Y1186" s="15"/>
      <c r="Z1186" s="15"/>
      <c r="AA1186" s="25"/>
    </row>
    <row r="1187" spans="1:27" x14ac:dyDescent="0.25">
      <c r="A1187" s="29">
        <v>1186</v>
      </c>
      <c r="B1187" s="1"/>
      <c r="C1187" s="1"/>
      <c r="D1187" s="10"/>
      <c r="E1187" s="7"/>
      <c r="F1187" s="7"/>
      <c r="G1187" s="22"/>
      <c r="H1187" s="22"/>
      <c r="I1187" s="23"/>
      <c r="J1187" s="23"/>
      <c r="K1187" s="23"/>
      <c r="L1187" s="23"/>
      <c r="M1187" s="23"/>
      <c r="N1187" s="23"/>
      <c r="O1187" s="76"/>
      <c r="P1187" s="76"/>
      <c r="Q1187" s="76"/>
      <c r="R1187" s="15"/>
      <c r="S1187" s="15"/>
      <c r="T1187" s="24"/>
      <c r="U1187" s="41">
        <v>1</v>
      </c>
      <c r="V1187" s="24">
        <f t="shared" si="8"/>
        <v>0</v>
      </c>
      <c r="W1187" s="22"/>
      <c r="X1187" s="24"/>
      <c r="Y1187" s="15"/>
      <c r="Z1187" s="15"/>
      <c r="AA1187" s="25"/>
    </row>
    <row r="1188" spans="1:27" x14ac:dyDescent="0.25">
      <c r="A1188" s="29">
        <v>1187</v>
      </c>
      <c r="B1188" s="1"/>
      <c r="C1188" s="1"/>
      <c r="D1188" s="10"/>
      <c r="E1188" s="7"/>
      <c r="F1188" s="7"/>
      <c r="G1188" s="22"/>
      <c r="H1188" s="22"/>
      <c r="I1188" s="23"/>
      <c r="J1188" s="23"/>
      <c r="K1188" s="23"/>
      <c r="L1188" s="23"/>
      <c r="M1188" s="23"/>
      <c r="N1188" s="23"/>
      <c r="O1188" s="76"/>
      <c r="P1188" s="76"/>
      <c r="Q1188" s="76"/>
      <c r="R1188" s="15"/>
      <c r="S1188" s="15"/>
      <c r="T1188" s="24"/>
      <c r="U1188" s="41">
        <v>1</v>
      </c>
      <c r="V1188" s="24">
        <f t="shared" si="8"/>
        <v>0</v>
      </c>
      <c r="W1188" s="22"/>
      <c r="X1188" s="24"/>
      <c r="Y1188" s="15"/>
      <c r="Z1188" s="15"/>
      <c r="AA1188" s="25"/>
    </row>
    <row r="1189" spans="1:27" x14ac:dyDescent="0.25">
      <c r="A1189" s="29">
        <v>1188</v>
      </c>
      <c r="B1189" s="1"/>
      <c r="C1189" s="1"/>
      <c r="D1189" s="10"/>
      <c r="E1189" s="7"/>
      <c r="F1189" s="7"/>
      <c r="G1189" s="22"/>
      <c r="H1189" s="22"/>
      <c r="I1189" s="23"/>
      <c r="J1189" s="23"/>
      <c r="K1189" s="23"/>
      <c r="L1189" s="23"/>
      <c r="M1189" s="23"/>
      <c r="N1189" s="23"/>
      <c r="O1189" s="76"/>
      <c r="P1189" s="76"/>
      <c r="Q1189" s="76"/>
      <c r="R1189" s="15"/>
      <c r="S1189" s="15"/>
      <c r="T1189" s="24"/>
      <c r="U1189" s="41">
        <v>1</v>
      </c>
      <c r="V1189" s="24">
        <f t="shared" si="8"/>
        <v>0</v>
      </c>
      <c r="W1189" s="22"/>
      <c r="X1189" s="24"/>
      <c r="Y1189" s="15"/>
      <c r="Z1189" s="15"/>
      <c r="AA1189" s="25"/>
    </row>
    <row r="1190" spans="1:27" x14ac:dyDescent="0.25">
      <c r="A1190" s="29">
        <v>1189</v>
      </c>
      <c r="B1190" s="1"/>
      <c r="C1190" s="1"/>
      <c r="D1190" s="10"/>
      <c r="E1190" s="7"/>
      <c r="F1190" s="7"/>
      <c r="G1190" s="22"/>
      <c r="H1190" s="22"/>
      <c r="I1190" s="23"/>
      <c r="J1190" s="23"/>
      <c r="K1190" s="23"/>
      <c r="L1190" s="23"/>
      <c r="M1190" s="23"/>
      <c r="N1190" s="23"/>
      <c r="O1190" s="76"/>
      <c r="P1190" s="76"/>
      <c r="Q1190" s="76"/>
      <c r="R1190" s="15"/>
      <c r="S1190" s="15"/>
      <c r="T1190" s="24"/>
      <c r="U1190" s="41">
        <v>1</v>
      </c>
      <c r="V1190" s="24">
        <f t="shared" ref="V1190:V1223" si="9">(S1190-R1190)*U1190</f>
        <v>0</v>
      </c>
      <c r="W1190" s="22"/>
      <c r="X1190" s="24"/>
      <c r="Y1190" s="15"/>
      <c r="Z1190" s="15"/>
      <c r="AA1190" s="25"/>
    </row>
    <row r="1191" spans="1:27" x14ac:dyDescent="0.25">
      <c r="A1191" s="29">
        <v>1190</v>
      </c>
      <c r="B1191" s="1"/>
      <c r="C1191" s="1"/>
      <c r="D1191" s="10"/>
      <c r="E1191" s="7"/>
      <c r="F1191" s="7"/>
      <c r="G1191" s="22"/>
      <c r="H1191" s="22"/>
      <c r="I1191" s="23"/>
      <c r="J1191" s="23"/>
      <c r="K1191" s="23"/>
      <c r="L1191" s="23"/>
      <c r="M1191" s="23"/>
      <c r="N1191" s="23"/>
      <c r="O1191" s="76"/>
      <c r="P1191" s="76"/>
      <c r="Q1191" s="76"/>
      <c r="R1191" s="15"/>
      <c r="S1191" s="15"/>
      <c r="T1191" s="24"/>
      <c r="U1191" s="41">
        <v>1</v>
      </c>
      <c r="V1191" s="24">
        <f t="shared" si="9"/>
        <v>0</v>
      </c>
      <c r="W1191" s="22"/>
      <c r="X1191" s="24"/>
      <c r="Y1191" s="15"/>
      <c r="Z1191" s="15"/>
      <c r="AA1191" s="25"/>
    </row>
    <row r="1192" spans="1:27" x14ac:dyDescent="0.25">
      <c r="A1192" s="29">
        <v>1191</v>
      </c>
      <c r="B1192" s="1"/>
      <c r="C1192" s="1"/>
      <c r="D1192" s="10"/>
      <c r="E1192" s="7"/>
      <c r="F1192" s="7"/>
      <c r="G1192" s="22"/>
      <c r="H1192" s="22"/>
      <c r="I1192" s="23"/>
      <c r="J1192" s="23"/>
      <c r="K1192" s="23"/>
      <c r="L1192" s="23"/>
      <c r="M1192" s="23"/>
      <c r="N1192" s="23"/>
      <c r="O1192" s="76"/>
      <c r="P1192" s="76"/>
      <c r="Q1192" s="76"/>
      <c r="R1192" s="15"/>
      <c r="S1192" s="15"/>
      <c r="T1192" s="24"/>
      <c r="U1192" s="41">
        <v>1</v>
      </c>
      <c r="V1192" s="24">
        <f t="shared" si="9"/>
        <v>0</v>
      </c>
      <c r="W1192" s="22"/>
      <c r="X1192" s="24"/>
      <c r="Y1192" s="15"/>
      <c r="Z1192" s="15"/>
      <c r="AA1192" s="25"/>
    </row>
    <row r="1193" spans="1:27" x14ac:dyDescent="0.25">
      <c r="A1193" s="29">
        <v>1192</v>
      </c>
      <c r="B1193" s="1"/>
      <c r="C1193" s="1"/>
      <c r="D1193" s="10"/>
      <c r="E1193" s="7"/>
      <c r="F1193" s="7"/>
      <c r="G1193" s="22"/>
      <c r="H1193" s="22"/>
      <c r="I1193" s="23"/>
      <c r="J1193" s="23"/>
      <c r="K1193" s="23"/>
      <c r="L1193" s="23"/>
      <c r="M1193" s="23"/>
      <c r="N1193" s="23"/>
      <c r="O1193" s="76"/>
      <c r="P1193" s="76"/>
      <c r="Q1193" s="76"/>
      <c r="R1193" s="15"/>
      <c r="S1193" s="15"/>
      <c r="T1193" s="24"/>
      <c r="U1193" s="41">
        <v>1</v>
      </c>
      <c r="V1193" s="24">
        <f t="shared" si="9"/>
        <v>0</v>
      </c>
      <c r="W1193" s="22"/>
      <c r="X1193" s="24"/>
      <c r="Y1193" s="15"/>
      <c r="Z1193" s="15"/>
      <c r="AA1193" s="25"/>
    </row>
    <row r="1194" spans="1:27" x14ac:dyDescent="0.25">
      <c r="A1194" s="29">
        <v>1193</v>
      </c>
      <c r="B1194" s="1"/>
      <c r="C1194" s="1"/>
      <c r="D1194" s="10"/>
      <c r="E1194" s="7"/>
      <c r="F1194" s="7"/>
      <c r="G1194" s="22"/>
      <c r="H1194" s="22"/>
      <c r="I1194" s="23"/>
      <c r="J1194" s="23"/>
      <c r="K1194" s="23"/>
      <c r="L1194" s="23"/>
      <c r="M1194" s="23"/>
      <c r="N1194" s="23"/>
      <c r="O1194" s="76"/>
      <c r="P1194" s="76"/>
      <c r="Q1194" s="76"/>
      <c r="R1194" s="15"/>
      <c r="S1194" s="15"/>
      <c r="T1194" s="24"/>
      <c r="U1194" s="41">
        <v>1</v>
      </c>
      <c r="V1194" s="24">
        <f t="shared" si="9"/>
        <v>0</v>
      </c>
      <c r="W1194" s="22"/>
      <c r="X1194" s="24"/>
      <c r="Y1194" s="15"/>
      <c r="Z1194" s="15"/>
      <c r="AA1194" s="25"/>
    </row>
    <row r="1195" spans="1:27" x14ac:dyDescent="0.25">
      <c r="A1195" s="29">
        <v>1194</v>
      </c>
      <c r="B1195" s="1"/>
      <c r="C1195" s="1"/>
      <c r="D1195" s="10"/>
      <c r="E1195" s="7"/>
      <c r="F1195" s="7"/>
      <c r="G1195" s="22"/>
      <c r="H1195" s="22"/>
      <c r="I1195" s="23"/>
      <c r="J1195" s="23"/>
      <c r="K1195" s="23"/>
      <c r="L1195" s="23"/>
      <c r="M1195" s="23"/>
      <c r="N1195" s="23"/>
      <c r="O1195" s="76"/>
      <c r="P1195" s="76"/>
      <c r="Q1195" s="76"/>
      <c r="R1195" s="15"/>
      <c r="S1195" s="15"/>
      <c r="T1195" s="24"/>
      <c r="U1195" s="41">
        <v>1</v>
      </c>
      <c r="V1195" s="24">
        <f t="shared" si="9"/>
        <v>0</v>
      </c>
      <c r="W1195" s="22"/>
      <c r="X1195" s="24"/>
      <c r="Y1195" s="15"/>
      <c r="Z1195" s="15"/>
      <c r="AA1195" s="25"/>
    </row>
    <row r="1196" spans="1:27" x14ac:dyDescent="0.25">
      <c r="A1196" s="29">
        <v>1195</v>
      </c>
      <c r="B1196" s="1"/>
      <c r="C1196" s="1"/>
      <c r="D1196" s="10"/>
      <c r="E1196" s="7"/>
      <c r="F1196" s="7"/>
      <c r="G1196" s="22"/>
      <c r="H1196" s="22"/>
      <c r="I1196" s="23"/>
      <c r="J1196" s="23"/>
      <c r="K1196" s="23"/>
      <c r="L1196" s="23"/>
      <c r="M1196" s="23"/>
      <c r="N1196" s="23"/>
      <c r="O1196" s="76"/>
      <c r="P1196" s="76"/>
      <c r="Q1196" s="76"/>
      <c r="R1196" s="15"/>
      <c r="S1196" s="15"/>
      <c r="T1196" s="24"/>
      <c r="U1196" s="41">
        <v>1</v>
      </c>
      <c r="V1196" s="24">
        <f t="shared" si="9"/>
        <v>0</v>
      </c>
      <c r="W1196" s="22"/>
      <c r="X1196" s="24"/>
      <c r="Y1196" s="15"/>
      <c r="Z1196" s="15"/>
      <c r="AA1196" s="25"/>
    </row>
    <row r="1197" spans="1:27" x14ac:dyDescent="0.25">
      <c r="A1197" s="29">
        <v>1196</v>
      </c>
      <c r="B1197" s="1"/>
      <c r="C1197" s="1"/>
      <c r="D1197" s="10"/>
      <c r="E1197" s="7"/>
      <c r="F1197" s="7"/>
      <c r="G1197" s="22"/>
      <c r="H1197" s="22"/>
      <c r="I1197" s="23"/>
      <c r="J1197" s="23"/>
      <c r="K1197" s="23"/>
      <c r="L1197" s="23"/>
      <c r="M1197" s="23"/>
      <c r="N1197" s="23"/>
      <c r="O1197" s="76"/>
      <c r="P1197" s="76"/>
      <c r="Q1197" s="76"/>
      <c r="R1197" s="15"/>
      <c r="S1197" s="15"/>
      <c r="T1197" s="24"/>
      <c r="U1197" s="41">
        <v>1</v>
      </c>
      <c r="V1197" s="24">
        <f t="shared" si="9"/>
        <v>0</v>
      </c>
      <c r="W1197" s="22"/>
      <c r="X1197" s="24"/>
      <c r="Y1197" s="15"/>
      <c r="Z1197" s="15"/>
      <c r="AA1197" s="25"/>
    </row>
    <row r="1198" spans="1:27" x14ac:dyDescent="0.25">
      <c r="A1198" s="29">
        <v>1197</v>
      </c>
      <c r="B1198" s="1"/>
      <c r="C1198" s="1"/>
      <c r="D1198" s="10"/>
      <c r="E1198" s="7"/>
      <c r="F1198" s="7"/>
      <c r="G1198" s="22"/>
      <c r="H1198" s="22"/>
      <c r="I1198" s="23"/>
      <c r="J1198" s="23"/>
      <c r="K1198" s="23"/>
      <c r="L1198" s="23"/>
      <c r="M1198" s="23"/>
      <c r="N1198" s="23"/>
      <c r="O1198" s="76"/>
      <c r="P1198" s="76"/>
      <c r="Q1198" s="76"/>
      <c r="R1198" s="15"/>
      <c r="S1198" s="15"/>
      <c r="T1198" s="24"/>
      <c r="U1198" s="41">
        <v>1</v>
      </c>
      <c r="V1198" s="24">
        <f t="shared" si="9"/>
        <v>0</v>
      </c>
      <c r="W1198" s="22"/>
      <c r="X1198" s="24"/>
      <c r="Y1198" s="15"/>
      <c r="Z1198" s="15"/>
      <c r="AA1198" s="25"/>
    </row>
    <row r="1199" spans="1:27" x14ac:dyDescent="0.25">
      <c r="A1199" s="29">
        <v>1198</v>
      </c>
      <c r="B1199" s="1"/>
      <c r="C1199" s="1"/>
      <c r="D1199" s="10"/>
      <c r="E1199" s="7"/>
      <c r="F1199" s="7"/>
      <c r="G1199" s="22"/>
      <c r="H1199" s="22"/>
      <c r="I1199" s="23"/>
      <c r="J1199" s="23"/>
      <c r="K1199" s="23"/>
      <c r="L1199" s="23"/>
      <c r="M1199" s="23"/>
      <c r="N1199" s="23"/>
      <c r="O1199" s="76"/>
      <c r="P1199" s="76"/>
      <c r="Q1199" s="76"/>
      <c r="R1199" s="15"/>
      <c r="S1199" s="15"/>
      <c r="T1199" s="24"/>
      <c r="U1199" s="41">
        <v>1</v>
      </c>
      <c r="V1199" s="24">
        <f t="shared" si="9"/>
        <v>0</v>
      </c>
      <c r="W1199" s="22"/>
      <c r="X1199" s="24"/>
      <c r="Y1199" s="15"/>
      <c r="Z1199" s="15"/>
      <c r="AA1199" s="25"/>
    </row>
    <row r="1200" spans="1:27" x14ac:dyDescent="0.25">
      <c r="A1200" s="29">
        <v>1199</v>
      </c>
      <c r="B1200" s="1"/>
      <c r="C1200" s="1"/>
      <c r="D1200" s="10"/>
      <c r="E1200" s="7"/>
      <c r="F1200" s="7"/>
      <c r="G1200" s="22"/>
      <c r="H1200" s="22"/>
      <c r="I1200" s="23"/>
      <c r="J1200" s="23"/>
      <c r="K1200" s="23"/>
      <c r="L1200" s="23"/>
      <c r="M1200" s="23"/>
      <c r="N1200" s="23"/>
      <c r="O1200" s="76"/>
      <c r="P1200" s="76"/>
      <c r="Q1200" s="76"/>
      <c r="R1200" s="15"/>
      <c r="S1200" s="15"/>
      <c r="T1200" s="24"/>
      <c r="U1200" s="41">
        <v>1</v>
      </c>
      <c r="V1200" s="24">
        <f t="shared" si="9"/>
        <v>0</v>
      </c>
      <c r="W1200" s="22"/>
      <c r="X1200" s="24"/>
      <c r="Y1200" s="15"/>
      <c r="Z1200" s="15"/>
      <c r="AA1200" s="25"/>
    </row>
    <row r="1201" spans="1:27" x14ac:dyDescent="0.25">
      <c r="A1201" s="29">
        <v>1200</v>
      </c>
      <c r="B1201" s="1"/>
      <c r="C1201" s="1"/>
      <c r="D1201" s="10"/>
      <c r="E1201" s="7"/>
      <c r="F1201" s="7"/>
      <c r="G1201" s="22"/>
      <c r="H1201" s="22"/>
      <c r="I1201" s="23"/>
      <c r="J1201" s="23"/>
      <c r="K1201" s="23"/>
      <c r="L1201" s="23"/>
      <c r="M1201" s="23"/>
      <c r="N1201" s="23"/>
      <c r="O1201" s="76"/>
      <c r="P1201" s="76"/>
      <c r="Q1201" s="76"/>
      <c r="R1201" s="15"/>
      <c r="S1201" s="15"/>
      <c r="T1201" s="24"/>
      <c r="U1201" s="41">
        <v>1</v>
      </c>
      <c r="V1201" s="24">
        <f t="shared" si="9"/>
        <v>0</v>
      </c>
      <c r="W1201" s="22"/>
      <c r="X1201" s="24"/>
      <c r="Y1201" s="15"/>
      <c r="Z1201" s="15"/>
      <c r="AA1201" s="25"/>
    </row>
    <row r="1202" spans="1:27" x14ac:dyDescent="0.25">
      <c r="A1202" s="29">
        <v>1201</v>
      </c>
      <c r="B1202" s="1"/>
      <c r="C1202" s="1"/>
      <c r="D1202" s="10"/>
      <c r="E1202" s="7"/>
      <c r="F1202" s="7"/>
      <c r="G1202" s="22"/>
      <c r="H1202" s="22"/>
      <c r="I1202" s="23"/>
      <c r="J1202" s="23"/>
      <c r="K1202" s="23"/>
      <c r="L1202" s="23"/>
      <c r="M1202" s="23"/>
      <c r="N1202" s="23"/>
      <c r="O1202" s="76"/>
      <c r="P1202" s="76"/>
      <c r="Q1202" s="76"/>
      <c r="R1202" s="15"/>
      <c r="S1202" s="15"/>
      <c r="T1202" s="24"/>
      <c r="U1202" s="41">
        <v>1</v>
      </c>
      <c r="V1202" s="24">
        <f t="shared" si="9"/>
        <v>0</v>
      </c>
      <c r="W1202" s="22"/>
      <c r="X1202" s="24"/>
      <c r="Y1202" s="15"/>
      <c r="Z1202" s="15"/>
      <c r="AA1202" s="25"/>
    </row>
    <row r="1203" spans="1:27" x14ac:dyDescent="0.25">
      <c r="A1203" s="29">
        <v>1202</v>
      </c>
      <c r="B1203" s="1"/>
      <c r="C1203" s="1"/>
      <c r="D1203" s="10"/>
      <c r="E1203" s="7"/>
      <c r="F1203" s="7"/>
      <c r="G1203" s="22"/>
      <c r="H1203" s="22"/>
      <c r="I1203" s="23"/>
      <c r="J1203" s="23"/>
      <c r="K1203" s="23"/>
      <c r="L1203" s="23"/>
      <c r="M1203" s="23"/>
      <c r="N1203" s="23"/>
      <c r="O1203" s="76"/>
      <c r="P1203" s="76"/>
      <c r="Q1203" s="76"/>
      <c r="R1203" s="15"/>
      <c r="S1203" s="15"/>
      <c r="T1203" s="24"/>
      <c r="U1203" s="41">
        <v>1</v>
      </c>
      <c r="V1203" s="24">
        <f t="shared" si="9"/>
        <v>0</v>
      </c>
      <c r="W1203" s="22"/>
      <c r="X1203" s="24"/>
      <c r="Y1203" s="15"/>
      <c r="Z1203" s="15"/>
      <c r="AA1203" s="25"/>
    </row>
    <row r="1204" spans="1:27" x14ac:dyDescent="0.25">
      <c r="A1204" s="29">
        <v>1203</v>
      </c>
      <c r="B1204" s="1"/>
      <c r="C1204" s="1"/>
      <c r="D1204" s="10"/>
      <c r="E1204" s="7"/>
      <c r="F1204" s="7"/>
      <c r="G1204" s="22"/>
      <c r="H1204" s="22"/>
      <c r="I1204" s="23"/>
      <c r="J1204" s="23"/>
      <c r="K1204" s="23"/>
      <c r="L1204" s="23"/>
      <c r="M1204" s="23"/>
      <c r="N1204" s="23"/>
      <c r="O1204" s="76"/>
      <c r="P1204" s="76"/>
      <c r="Q1204" s="76"/>
      <c r="R1204" s="15"/>
      <c r="S1204" s="15"/>
      <c r="T1204" s="24"/>
      <c r="U1204" s="41">
        <v>1</v>
      </c>
      <c r="V1204" s="24">
        <f t="shared" si="9"/>
        <v>0</v>
      </c>
      <c r="W1204" s="22"/>
      <c r="X1204" s="24"/>
      <c r="Y1204" s="15"/>
      <c r="Z1204" s="15"/>
      <c r="AA1204" s="25"/>
    </row>
    <row r="1205" spans="1:27" x14ac:dyDescent="0.25">
      <c r="A1205" s="29">
        <v>1204</v>
      </c>
      <c r="B1205" s="1"/>
      <c r="C1205" s="1"/>
      <c r="D1205" s="10"/>
      <c r="E1205" s="7"/>
      <c r="F1205" s="7"/>
      <c r="G1205" s="22"/>
      <c r="H1205" s="22"/>
      <c r="I1205" s="23"/>
      <c r="J1205" s="23"/>
      <c r="K1205" s="23"/>
      <c r="L1205" s="23"/>
      <c r="M1205" s="23"/>
      <c r="N1205" s="23"/>
      <c r="O1205" s="76"/>
      <c r="P1205" s="76"/>
      <c r="Q1205" s="76"/>
      <c r="R1205" s="15"/>
      <c r="S1205" s="15"/>
      <c r="T1205" s="24"/>
      <c r="U1205" s="41">
        <v>1</v>
      </c>
      <c r="V1205" s="24">
        <f t="shared" si="9"/>
        <v>0</v>
      </c>
      <c r="W1205" s="22"/>
      <c r="X1205" s="24"/>
      <c r="Y1205" s="15"/>
      <c r="Z1205" s="15"/>
      <c r="AA1205" s="25"/>
    </row>
    <row r="1206" spans="1:27" x14ac:dyDescent="0.25">
      <c r="A1206" s="29">
        <v>1205</v>
      </c>
      <c r="B1206" s="1"/>
      <c r="C1206" s="1"/>
      <c r="D1206" s="10"/>
      <c r="E1206" s="7"/>
      <c r="F1206" s="7"/>
      <c r="G1206" s="22"/>
      <c r="H1206" s="22"/>
      <c r="I1206" s="23"/>
      <c r="J1206" s="23"/>
      <c r="K1206" s="23"/>
      <c r="L1206" s="23"/>
      <c r="M1206" s="23"/>
      <c r="N1206" s="23"/>
      <c r="O1206" s="76"/>
      <c r="P1206" s="76"/>
      <c r="Q1206" s="76"/>
      <c r="R1206" s="15"/>
      <c r="S1206" s="15"/>
      <c r="T1206" s="24"/>
      <c r="U1206" s="41">
        <v>1</v>
      </c>
      <c r="V1206" s="24">
        <f t="shared" si="9"/>
        <v>0</v>
      </c>
      <c r="W1206" s="22"/>
      <c r="X1206" s="24"/>
      <c r="Y1206" s="15"/>
      <c r="Z1206" s="15"/>
      <c r="AA1206" s="25"/>
    </row>
    <row r="1207" spans="1:27" x14ac:dyDescent="0.25">
      <c r="A1207" s="29">
        <v>1206</v>
      </c>
      <c r="B1207" s="1"/>
      <c r="C1207" s="1"/>
      <c r="D1207" s="10"/>
      <c r="E1207" s="7"/>
      <c r="F1207" s="7"/>
      <c r="G1207" s="22"/>
      <c r="H1207" s="22"/>
      <c r="I1207" s="23"/>
      <c r="J1207" s="23"/>
      <c r="K1207" s="23"/>
      <c r="L1207" s="23"/>
      <c r="M1207" s="23"/>
      <c r="N1207" s="23"/>
      <c r="O1207" s="76"/>
      <c r="P1207" s="76"/>
      <c r="Q1207" s="76"/>
      <c r="R1207" s="15"/>
      <c r="S1207" s="15"/>
      <c r="T1207" s="24"/>
      <c r="U1207" s="41">
        <v>1</v>
      </c>
      <c r="V1207" s="24">
        <f t="shared" si="9"/>
        <v>0</v>
      </c>
      <c r="W1207" s="22"/>
      <c r="X1207" s="24"/>
      <c r="Y1207" s="15"/>
      <c r="Z1207" s="15"/>
      <c r="AA1207" s="25"/>
    </row>
    <row r="1208" spans="1:27" x14ac:dyDescent="0.25">
      <c r="A1208" s="29">
        <v>1207</v>
      </c>
      <c r="B1208" s="1"/>
      <c r="C1208" s="1"/>
      <c r="D1208" s="10"/>
      <c r="E1208" s="7"/>
      <c r="F1208" s="7"/>
      <c r="G1208" s="22"/>
      <c r="H1208" s="22"/>
      <c r="I1208" s="23"/>
      <c r="J1208" s="23"/>
      <c r="K1208" s="23"/>
      <c r="L1208" s="23"/>
      <c r="M1208" s="23"/>
      <c r="N1208" s="23"/>
      <c r="O1208" s="76"/>
      <c r="P1208" s="76"/>
      <c r="Q1208" s="76"/>
      <c r="R1208" s="15"/>
      <c r="S1208" s="15"/>
      <c r="T1208" s="24"/>
      <c r="U1208" s="41">
        <v>1</v>
      </c>
      <c r="V1208" s="24">
        <f t="shared" si="9"/>
        <v>0</v>
      </c>
      <c r="W1208" s="22"/>
      <c r="X1208" s="24"/>
      <c r="Y1208" s="15"/>
      <c r="Z1208" s="15"/>
      <c r="AA1208" s="25"/>
    </row>
    <row r="1209" spans="1:27" x14ac:dyDescent="0.25">
      <c r="A1209" s="29">
        <v>1208</v>
      </c>
      <c r="B1209" s="1"/>
      <c r="C1209" s="1"/>
      <c r="D1209" s="10"/>
      <c r="E1209" s="7"/>
      <c r="F1209" s="7"/>
      <c r="G1209" s="22"/>
      <c r="H1209" s="22"/>
      <c r="I1209" s="23"/>
      <c r="J1209" s="23"/>
      <c r="K1209" s="23"/>
      <c r="L1209" s="23"/>
      <c r="M1209" s="23"/>
      <c r="N1209" s="23"/>
      <c r="O1209" s="76"/>
      <c r="P1209" s="76"/>
      <c r="Q1209" s="76"/>
      <c r="R1209" s="15"/>
      <c r="S1209" s="15"/>
      <c r="T1209" s="24"/>
      <c r="U1209" s="41">
        <v>1</v>
      </c>
      <c r="V1209" s="24">
        <f t="shared" si="9"/>
        <v>0</v>
      </c>
      <c r="W1209" s="22"/>
      <c r="X1209" s="24"/>
      <c r="Y1209" s="15"/>
      <c r="Z1209" s="15"/>
      <c r="AA1209" s="25"/>
    </row>
    <row r="1210" spans="1:27" x14ac:dyDescent="0.25">
      <c r="A1210" s="29">
        <v>1209</v>
      </c>
      <c r="B1210" s="1"/>
      <c r="C1210" s="1"/>
      <c r="D1210" s="10"/>
      <c r="E1210" s="7"/>
      <c r="F1210" s="7"/>
      <c r="G1210" s="22"/>
      <c r="H1210" s="22"/>
      <c r="I1210" s="23"/>
      <c r="J1210" s="23"/>
      <c r="K1210" s="23"/>
      <c r="L1210" s="23"/>
      <c r="M1210" s="23"/>
      <c r="N1210" s="23"/>
      <c r="O1210" s="76"/>
      <c r="P1210" s="76"/>
      <c r="Q1210" s="76"/>
      <c r="R1210" s="15"/>
      <c r="S1210" s="15"/>
      <c r="T1210" s="24"/>
      <c r="U1210" s="41">
        <v>1</v>
      </c>
      <c r="V1210" s="24">
        <f t="shared" si="9"/>
        <v>0</v>
      </c>
      <c r="W1210" s="22"/>
      <c r="X1210" s="24"/>
      <c r="Y1210" s="15"/>
      <c r="Z1210" s="15"/>
      <c r="AA1210" s="25"/>
    </row>
    <row r="1211" spans="1:27" x14ac:dyDescent="0.25">
      <c r="A1211" s="29">
        <v>1210</v>
      </c>
      <c r="B1211" s="1"/>
      <c r="C1211" s="1"/>
      <c r="D1211" s="10"/>
      <c r="E1211" s="7"/>
      <c r="F1211" s="7"/>
      <c r="G1211" s="22"/>
      <c r="H1211" s="22"/>
      <c r="I1211" s="23"/>
      <c r="J1211" s="23"/>
      <c r="K1211" s="23"/>
      <c r="L1211" s="23"/>
      <c r="M1211" s="23"/>
      <c r="N1211" s="23"/>
      <c r="O1211" s="76"/>
      <c r="P1211" s="76"/>
      <c r="Q1211" s="76"/>
      <c r="R1211" s="15"/>
      <c r="S1211" s="15"/>
      <c r="T1211" s="24"/>
      <c r="U1211" s="41">
        <v>1</v>
      </c>
      <c r="V1211" s="24">
        <f t="shared" si="9"/>
        <v>0</v>
      </c>
      <c r="W1211" s="22"/>
      <c r="X1211" s="24"/>
      <c r="Y1211" s="15"/>
      <c r="Z1211" s="15"/>
      <c r="AA1211" s="25"/>
    </row>
    <row r="1212" spans="1:27" x14ac:dyDescent="0.25">
      <c r="A1212" s="29">
        <v>1211</v>
      </c>
      <c r="B1212" s="1"/>
      <c r="C1212" s="1"/>
      <c r="D1212" s="10"/>
      <c r="E1212" s="7"/>
      <c r="F1212" s="7"/>
      <c r="G1212" s="22"/>
      <c r="H1212" s="22"/>
      <c r="I1212" s="23"/>
      <c r="J1212" s="23"/>
      <c r="K1212" s="23"/>
      <c r="L1212" s="23"/>
      <c r="M1212" s="23"/>
      <c r="N1212" s="23"/>
      <c r="O1212" s="76"/>
      <c r="P1212" s="76"/>
      <c r="Q1212" s="76"/>
      <c r="R1212" s="15"/>
      <c r="S1212" s="15"/>
      <c r="T1212" s="24"/>
      <c r="U1212" s="41">
        <v>1</v>
      </c>
      <c r="V1212" s="24">
        <f t="shared" si="9"/>
        <v>0</v>
      </c>
      <c r="W1212" s="22"/>
      <c r="X1212" s="24"/>
      <c r="Y1212" s="15"/>
      <c r="Z1212" s="15"/>
      <c r="AA1212" s="25"/>
    </row>
    <row r="1213" spans="1:27" x14ac:dyDescent="0.25">
      <c r="A1213" s="29">
        <v>1212</v>
      </c>
      <c r="B1213" s="1"/>
      <c r="C1213" s="1"/>
      <c r="D1213" s="10"/>
      <c r="E1213" s="7"/>
      <c r="F1213" s="7"/>
      <c r="G1213" s="22"/>
      <c r="H1213" s="22"/>
      <c r="I1213" s="23"/>
      <c r="J1213" s="23"/>
      <c r="K1213" s="23"/>
      <c r="L1213" s="23"/>
      <c r="M1213" s="23"/>
      <c r="N1213" s="23"/>
      <c r="O1213" s="76"/>
      <c r="P1213" s="76"/>
      <c r="Q1213" s="76"/>
      <c r="R1213" s="15"/>
      <c r="S1213" s="15"/>
      <c r="T1213" s="24"/>
      <c r="U1213" s="41">
        <v>1</v>
      </c>
      <c r="V1213" s="24">
        <f t="shared" si="9"/>
        <v>0</v>
      </c>
      <c r="W1213" s="22"/>
      <c r="X1213" s="24"/>
      <c r="Y1213" s="15"/>
      <c r="Z1213" s="15"/>
      <c r="AA1213" s="25"/>
    </row>
    <row r="1214" spans="1:27" x14ac:dyDescent="0.25">
      <c r="A1214" s="29">
        <v>1213</v>
      </c>
      <c r="B1214" s="1"/>
      <c r="C1214" s="1"/>
      <c r="D1214" s="10"/>
      <c r="E1214" s="7"/>
      <c r="F1214" s="7"/>
      <c r="G1214" s="22"/>
      <c r="H1214" s="22"/>
      <c r="I1214" s="23"/>
      <c r="J1214" s="23"/>
      <c r="K1214" s="23"/>
      <c r="L1214" s="23"/>
      <c r="M1214" s="23"/>
      <c r="N1214" s="23"/>
      <c r="O1214" s="76"/>
      <c r="P1214" s="76"/>
      <c r="Q1214" s="76"/>
      <c r="R1214" s="15"/>
      <c r="S1214" s="15"/>
      <c r="T1214" s="24"/>
      <c r="U1214" s="41">
        <v>1</v>
      </c>
      <c r="V1214" s="24">
        <f t="shared" si="9"/>
        <v>0</v>
      </c>
      <c r="W1214" s="22"/>
      <c r="X1214" s="24"/>
      <c r="Y1214" s="15"/>
      <c r="Z1214" s="15"/>
      <c r="AA1214" s="25"/>
    </row>
    <row r="1215" spans="1:27" x14ac:dyDescent="0.25">
      <c r="A1215" s="29">
        <v>1214</v>
      </c>
      <c r="B1215" s="1"/>
      <c r="C1215" s="1"/>
      <c r="D1215" s="10"/>
      <c r="E1215" s="7"/>
      <c r="F1215" s="7"/>
      <c r="G1215" s="22"/>
      <c r="H1215" s="22"/>
      <c r="I1215" s="23"/>
      <c r="J1215" s="23"/>
      <c r="K1215" s="23"/>
      <c r="L1215" s="23"/>
      <c r="M1215" s="23"/>
      <c r="N1215" s="23"/>
      <c r="O1215" s="76"/>
      <c r="P1215" s="76"/>
      <c r="Q1215" s="76"/>
      <c r="R1215" s="15"/>
      <c r="S1215" s="15"/>
      <c r="T1215" s="24"/>
      <c r="U1215" s="41">
        <v>1</v>
      </c>
      <c r="V1215" s="24">
        <f t="shared" si="9"/>
        <v>0</v>
      </c>
      <c r="W1215" s="22"/>
      <c r="X1215" s="24"/>
      <c r="Y1215" s="15"/>
      <c r="Z1215" s="15"/>
      <c r="AA1215" s="25"/>
    </row>
    <row r="1216" spans="1:27" x14ac:dyDescent="0.25">
      <c r="A1216" s="29">
        <v>1215</v>
      </c>
      <c r="B1216" s="1"/>
      <c r="C1216" s="1"/>
      <c r="D1216" s="10"/>
      <c r="E1216" s="7"/>
      <c r="F1216" s="7"/>
      <c r="G1216" s="22"/>
      <c r="H1216" s="22"/>
      <c r="I1216" s="23"/>
      <c r="J1216" s="23"/>
      <c r="K1216" s="23"/>
      <c r="L1216" s="23"/>
      <c r="M1216" s="23"/>
      <c r="N1216" s="23"/>
      <c r="O1216" s="76"/>
      <c r="P1216" s="76"/>
      <c r="Q1216" s="76"/>
      <c r="R1216" s="15"/>
      <c r="S1216" s="15"/>
      <c r="T1216" s="24"/>
      <c r="U1216" s="41">
        <v>1</v>
      </c>
      <c r="V1216" s="24">
        <f t="shared" si="9"/>
        <v>0</v>
      </c>
      <c r="W1216" s="22"/>
      <c r="X1216" s="24"/>
      <c r="Y1216" s="15"/>
      <c r="Z1216" s="15"/>
      <c r="AA1216" s="25"/>
    </row>
    <row r="1217" spans="1:27" x14ac:dyDescent="0.25">
      <c r="A1217" s="29">
        <v>1216</v>
      </c>
      <c r="B1217" s="1"/>
      <c r="C1217" s="1"/>
      <c r="D1217" s="10"/>
      <c r="E1217" s="7"/>
      <c r="F1217" s="7"/>
      <c r="G1217" s="22"/>
      <c r="H1217" s="22"/>
      <c r="I1217" s="23"/>
      <c r="J1217" s="23"/>
      <c r="K1217" s="23"/>
      <c r="L1217" s="23"/>
      <c r="M1217" s="23"/>
      <c r="N1217" s="23"/>
      <c r="O1217" s="76"/>
      <c r="P1217" s="76"/>
      <c r="Q1217" s="76"/>
      <c r="R1217" s="15"/>
      <c r="S1217" s="15"/>
      <c r="T1217" s="24"/>
      <c r="U1217" s="41">
        <v>1</v>
      </c>
      <c r="V1217" s="24">
        <f t="shared" si="9"/>
        <v>0</v>
      </c>
      <c r="W1217" s="22"/>
      <c r="X1217" s="24"/>
      <c r="Y1217" s="15"/>
      <c r="Z1217" s="15"/>
      <c r="AA1217" s="25"/>
    </row>
    <row r="1218" spans="1:27" x14ac:dyDescent="0.25">
      <c r="A1218" s="29">
        <v>1217</v>
      </c>
      <c r="B1218" s="1"/>
      <c r="C1218" s="1"/>
      <c r="D1218" s="10"/>
      <c r="E1218" s="7"/>
      <c r="F1218" s="7"/>
      <c r="G1218" s="22"/>
      <c r="H1218" s="22"/>
      <c r="I1218" s="23"/>
      <c r="J1218" s="23"/>
      <c r="K1218" s="23"/>
      <c r="L1218" s="23"/>
      <c r="M1218" s="23"/>
      <c r="N1218" s="23"/>
      <c r="O1218" s="76"/>
      <c r="P1218" s="76"/>
      <c r="Q1218" s="76"/>
      <c r="R1218" s="15"/>
      <c r="S1218" s="15"/>
      <c r="T1218" s="24"/>
      <c r="U1218" s="41">
        <v>1</v>
      </c>
      <c r="V1218" s="24">
        <f t="shared" si="9"/>
        <v>0</v>
      </c>
      <c r="W1218" s="22"/>
      <c r="X1218" s="24"/>
      <c r="Y1218" s="15"/>
      <c r="Z1218" s="15"/>
      <c r="AA1218" s="25"/>
    </row>
    <row r="1219" spans="1:27" x14ac:dyDescent="0.25">
      <c r="A1219" s="29">
        <v>1218</v>
      </c>
      <c r="B1219" s="1"/>
      <c r="C1219" s="1"/>
      <c r="D1219" s="10"/>
      <c r="E1219" s="7"/>
      <c r="F1219" s="7"/>
      <c r="G1219" s="22"/>
      <c r="H1219" s="22"/>
      <c r="I1219" s="23"/>
      <c r="J1219" s="23"/>
      <c r="K1219" s="23"/>
      <c r="L1219" s="23"/>
      <c r="M1219" s="23"/>
      <c r="N1219" s="23"/>
      <c r="O1219" s="76"/>
      <c r="P1219" s="76"/>
      <c r="Q1219" s="76"/>
      <c r="R1219" s="15"/>
      <c r="S1219" s="15"/>
      <c r="T1219" s="24"/>
      <c r="U1219" s="41">
        <v>1</v>
      </c>
      <c r="V1219" s="24">
        <f t="shared" si="9"/>
        <v>0</v>
      </c>
      <c r="W1219" s="22"/>
      <c r="X1219" s="24"/>
      <c r="Y1219" s="15"/>
      <c r="Z1219" s="15"/>
      <c r="AA1219" s="25"/>
    </row>
    <row r="1220" spans="1:27" x14ac:dyDescent="0.25">
      <c r="A1220" s="29">
        <v>1219</v>
      </c>
      <c r="B1220" s="1"/>
      <c r="C1220" s="1"/>
      <c r="D1220" s="10"/>
      <c r="E1220" s="7"/>
      <c r="F1220" s="7"/>
      <c r="G1220" s="22"/>
      <c r="H1220" s="22"/>
      <c r="I1220" s="23"/>
      <c r="J1220" s="23"/>
      <c r="K1220" s="23"/>
      <c r="L1220" s="23"/>
      <c r="M1220" s="23"/>
      <c r="N1220" s="23"/>
      <c r="O1220" s="76"/>
      <c r="P1220" s="76"/>
      <c r="Q1220" s="76"/>
      <c r="R1220" s="15"/>
      <c r="S1220" s="15"/>
      <c r="T1220" s="24"/>
      <c r="U1220" s="41">
        <v>1</v>
      </c>
      <c r="V1220" s="24">
        <f t="shared" si="9"/>
        <v>0</v>
      </c>
      <c r="W1220" s="22"/>
      <c r="X1220" s="24"/>
      <c r="Y1220" s="15"/>
      <c r="Z1220" s="15"/>
      <c r="AA1220" s="25"/>
    </row>
    <row r="1221" spans="1:27" x14ac:dyDescent="0.25">
      <c r="A1221" s="29">
        <v>1220</v>
      </c>
      <c r="B1221" s="1"/>
      <c r="C1221" s="1"/>
      <c r="D1221" s="10"/>
      <c r="E1221" s="7"/>
      <c r="F1221" s="7"/>
      <c r="G1221" s="22"/>
      <c r="H1221" s="22"/>
      <c r="I1221" s="23"/>
      <c r="J1221" s="23"/>
      <c r="K1221" s="23"/>
      <c r="L1221" s="23"/>
      <c r="M1221" s="23"/>
      <c r="N1221" s="23"/>
      <c r="O1221" s="76"/>
      <c r="P1221" s="76"/>
      <c r="Q1221" s="76"/>
      <c r="R1221" s="15"/>
      <c r="S1221" s="15"/>
      <c r="T1221" s="24"/>
      <c r="U1221" s="41">
        <v>1</v>
      </c>
      <c r="V1221" s="24">
        <f t="shared" si="9"/>
        <v>0</v>
      </c>
      <c r="W1221" s="22"/>
      <c r="X1221" s="24"/>
      <c r="Y1221" s="15"/>
      <c r="Z1221" s="15"/>
      <c r="AA1221" s="25"/>
    </row>
    <row r="1222" spans="1:27" x14ac:dyDescent="0.25">
      <c r="A1222" s="29">
        <v>1221</v>
      </c>
      <c r="B1222" s="1"/>
      <c r="C1222" s="1"/>
      <c r="D1222" s="10"/>
      <c r="E1222" s="7"/>
      <c r="F1222" s="7"/>
      <c r="G1222" s="22"/>
      <c r="H1222" s="22"/>
      <c r="I1222" s="23"/>
      <c r="J1222" s="23"/>
      <c r="K1222" s="23"/>
      <c r="L1222" s="23"/>
      <c r="M1222" s="23"/>
      <c r="N1222" s="23"/>
      <c r="O1222" s="76"/>
      <c r="P1222" s="76"/>
      <c r="Q1222" s="76"/>
      <c r="R1222" s="15"/>
      <c r="S1222" s="15"/>
      <c r="T1222" s="24"/>
      <c r="U1222" s="41">
        <v>1</v>
      </c>
      <c r="V1222" s="24">
        <f t="shared" si="9"/>
        <v>0</v>
      </c>
      <c r="W1222" s="22"/>
      <c r="X1222" s="24"/>
      <c r="Y1222" s="15"/>
      <c r="Z1222" s="15"/>
      <c r="AA1222" s="25"/>
    </row>
    <row r="1223" spans="1:27" x14ac:dyDescent="0.25">
      <c r="A1223" s="29">
        <v>1222</v>
      </c>
      <c r="B1223" s="1"/>
      <c r="C1223" s="1"/>
      <c r="D1223" s="10"/>
      <c r="E1223" s="7"/>
      <c r="F1223" s="7"/>
      <c r="G1223" s="22"/>
      <c r="H1223" s="22"/>
      <c r="I1223" s="23"/>
      <c r="J1223" s="23"/>
      <c r="K1223" s="23"/>
      <c r="L1223" s="23"/>
      <c r="M1223" s="23"/>
      <c r="N1223" s="23"/>
      <c r="O1223" s="76"/>
      <c r="P1223" s="76"/>
      <c r="Q1223" s="76"/>
      <c r="R1223" s="15"/>
      <c r="S1223" s="15"/>
      <c r="T1223" s="24"/>
      <c r="U1223" s="41">
        <v>1</v>
      </c>
      <c r="V1223" s="24">
        <f t="shared" si="9"/>
        <v>0</v>
      </c>
      <c r="W1223" s="22"/>
      <c r="X1223" s="24"/>
      <c r="Y1223" s="15"/>
      <c r="Z1223" s="15"/>
      <c r="AA1223" s="25"/>
    </row>
    <row r="1554" spans="19:29" x14ac:dyDescent="0.25">
      <c r="S1554" s="129">
        <v>1.0122</v>
      </c>
      <c r="T1554" s="129">
        <v>2.7</v>
      </c>
      <c r="Y1554" s="129">
        <v>8</v>
      </c>
      <c r="AC1554" s="140" t="s">
        <v>4901</v>
      </c>
    </row>
  </sheetData>
  <autoFilter ref="A1:AB1223" xr:uid="{00000000-0001-0000-0100-000000000000}"/>
  <mergeCells count="8">
    <mergeCell ref="Y909:Y910"/>
    <mergeCell ref="E377:E378"/>
    <mergeCell ref="F377:F378"/>
    <mergeCell ref="Y556:Y557"/>
    <mergeCell ref="Y563:Y564"/>
    <mergeCell ref="Y377:Y378"/>
    <mergeCell ref="Y484:Y485"/>
    <mergeCell ref="Y552:Y553"/>
  </mergeCells>
  <phoneticPr fontId="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4607A-E2FE-426B-B39C-C2F92FF2AD1F}">
  <sheetPr codeName="Sheet5"/>
  <dimension ref="A1:O339"/>
  <sheetViews>
    <sheetView zoomScaleNormal="100" workbookViewId="0">
      <pane xSplit="3" ySplit="1" topLeftCell="D309" activePane="bottomRight" state="frozen"/>
      <selection activeCell="D307" sqref="D307"/>
      <selection pane="topRight" activeCell="D307" sqref="D307"/>
      <selection pane="bottomLeft" activeCell="D307" sqref="D307"/>
      <selection pane="bottomRight" activeCell="E326" sqref="E326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2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801</v>
      </c>
      <c r="C2" s="10">
        <v>45075</v>
      </c>
      <c r="D2" s="1">
        <v>0</v>
      </c>
      <c r="E2" s="17" t="s">
        <v>732</v>
      </c>
      <c r="F2" s="15">
        <v>16.5</v>
      </c>
      <c r="G2" s="2">
        <v>0.5232</v>
      </c>
      <c r="H2" s="3">
        <v>0.6</v>
      </c>
      <c r="I2" s="2">
        <v>0.51249999999999996</v>
      </c>
      <c r="J2" s="4">
        <f t="shared" ref="J2:J65" si="0">G2-I2</f>
        <v>1.0700000000000043E-2</v>
      </c>
      <c r="K2" s="1">
        <v>1</v>
      </c>
      <c r="L2" s="4">
        <f t="shared" ref="L2:L65" si="1">(G2-I2-D2)*K2</f>
        <v>1.0700000000000043E-2</v>
      </c>
      <c r="M2" s="1">
        <v>1</v>
      </c>
      <c r="N2" s="4">
        <v>1.0700000000000043E-2</v>
      </c>
      <c r="O2" s="1" t="s">
        <v>1746</v>
      </c>
    </row>
    <row r="3" spans="1:15" ht="33" x14ac:dyDescent="0.25">
      <c r="A3" s="1">
        <v>2</v>
      </c>
      <c r="B3" s="1" t="s">
        <v>802</v>
      </c>
      <c r="C3" s="10">
        <v>45075</v>
      </c>
      <c r="D3" s="1">
        <v>0</v>
      </c>
      <c r="E3" s="18" t="s">
        <v>803</v>
      </c>
      <c r="F3" s="15">
        <v>19.5</v>
      </c>
      <c r="G3" s="2">
        <v>1.9191</v>
      </c>
      <c r="H3" s="3">
        <v>5.5</v>
      </c>
      <c r="I3" s="2">
        <v>1.5192000000000001</v>
      </c>
      <c r="J3" s="4">
        <f t="shared" si="0"/>
        <v>0.39989999999999992</v>
      </c>
      <c r="K3" s="1">
        <v>1</v>
      </c>
      <c r="L3" s="4">
        <f t="shared" si="1"/>
        <v>0.39989999999999992</v>
      </c>
      <c r="M3" s="1">
        <v>1</v>
      </c>
      <c r="N3" s="4">
        <v>0.39989999999999992</v>
      </c>
      <c r="O3" s="1" t="s">
        <v>1746</v>
      </c>
    </row>
    <row r="4" spans="1:15" x14ac:dyDescent="0.25">
      <c r="A4" s="1">
        <v>3</v>
      </c>
      <c r="B4" s="1" t="s">
        <v>801</v>
      </c>
      <c r="C4" s="10">
        <v>45076</v>
      </c>
      <c r="D4" s="1">
        <v>0</v>
      </c>
      <c r="E4" s="17" t="s">
        <v>722</v>
      </c>
      <c r="F4" s="15">
        <v>10</v>
      </c>
      <c r="G4" s="2">
        <v>0.31730000000000003</v>
      </c>
      <c r="H4" s="3">
        <v>0</v>
      </c>
      <c r="I4" s="2">
        <v>0.2366</v>
      </c>
      <c r="J4" s="4">
        <f t="shared" si="0"/>
        <v>8.0700000000000022E-2</v>
      </c>
      <c r="K4" s="1">
        <v>1</v>
      </c>
      <c r="L4" s="4">
        <f t="shared" si="1"/>
        <v>8.0700000000000022E-2</v>
      </c>
      <c r="M4" s="1">
        <v>1</v>
      </c>
      <c r="N4" s="4">
        <v>8.0700000000000022E-2</v>
      </c>
      <c r="O4" s="1" t="s">
        <v>1746</v>
      </c>
    </row>
    <row r="5" spans="1:15" x14ac:dyDescent="0.25">
      <c r="A5" s="1">
        <v>4</v>
      </c>
      <c r="B5" s="1" t="s">
        <v>802</v>
      </c>
      <c r="C5" s="10">
        <v>45076</v>
      </c>
      <c r="D5" s="1">
        <v>0</v>
      </c>
      <c r="E5" s="17" t="s">
        <v>722</v>
      </c>
      <c r="F5" s="15">
        <v>10</v>
      </c>
      <c r="G5" s="2">
        <v>1.2538</v>
      </c>
      <c r="H5" s="3">
        <v>2.7</v>
      </c>
      <c r="I5" s="2">
        <v>0.70979999999999999</v>
      </c>
      <c r="J5" s="4">
        <f t="shared" si="0"/>
        <v>0.54400000000000004</v>
      </c>
      <c r="K5" s="1">
        <v>1</v>
      </c>
      <c r="L5" s="4">
        <f t="shared" si="1"/>
        <v>0.54400000000000004</v>
      </c>
      <c r="M5" s="1">
        <v>1</v>
      </c>
      <c r="N5" s="4">
        <v>0.54400000000000004</v>
      </c>
      <c r="O5" s="1" t="s">
        <v>1746</v>
      </c>
    </row>
    <row r="6" spans="1:15" x14ac:dyDescent="0.25">
      <c r="A6" s="1">
        <v>5</v>
      </c>
      <c r="B6" s="1" t="s">
        <v>802</v>
      </c>
      <c r="C6" s="10">
        <v>45082</v>
      </c>
      <c r="D6" s="1">
        <v>0</v>
      </c>
      <c r="E6" s="17" t="s">
        <v>868</v>
      </c>
      <c r="F6" s="15">
        <v>11</v>
      </c>
      <c r="G6" s="2">
        <v>1.3174999999999999</v>
      </c>
      <c r="H6" s="3">
        <v>5.5</v>
      </c>
      <c r="I6" s="2">
        <v>1.0791999999999999</v>
      </c>
      <c r="J6" s="4">
        <f t="shared" si="0"/>
        <v>0.23829999999999996</v>
      </c>
      <c r="K6" s="1">
        <v>1</v>
      </c>
      <c r="L6" s="4">
        <f t="shared" si="1"/>
        <v>0.23829999999999996</v>
      </c>
      <c r="M6" s="1">
        <v>1</v>
      </c>
      <c r="N6" s="4">
        <v>0.23829999999999996</v>
      </c>
      <c r="O6" s="1" t="s">
        <v>1746</v>
      </c>
    </row>
    <row r="7" spans="1:15" x14ac:dyDescent="0.25">
      <c r="A7" s="1">
        <v>6</v>
      </c>
      <c r="B7" s="1" t="s">
        <v>801</v>
      </c>
      <c r="C7" s="10">
        <v>45083</v>
      </c>
      <c r="D7" s="1">
        <v>0</v>
      </c>
      <c r="E7" s="17" t="s">
        <v>876</v>
      </c>
      <c r="F7" s="15">
        <v>22.5</v>
      </c>
      <c r="G7" s="2">
        <v>0.94</v>
      </c>
      <c r="H7" s="3">
        <v>1.6</v>
      </c>
      <c r="I7" s="2">
        <v>0.74</v>
      </c>
      <c r="J7" s="4">
        <f t="shared" si="0"/>
        <v>0.19999999999999996</v>
      </c>
      <c r="K7" s="1">
        <v>1</v>
      </c>
      <c r="L7" s="4">
        <f t="shared" si="1"/>
        <v>0.19999999999999996</v>
      </c>
      <c r="M7" s="1">
        <v>1</v>
      </c>
      <c r="N7" s="4">
        <v>0.19999999999999996</v>
      </c>
      <c r="O7" s="1" t="s">
        <v>1746</v>
      </c>
    </row>
    <row r="8" spans="1:15" x14ac:dyDescent="0.25">
      <c r="A8" s="1">
        <v>7</v>
      </c>
      <c r="B8" s="1" t="s">
        <v>802</v>
      </c>
      <c r="C8" s="10">
        <v>45083</v>
      </c>
      <c r="D8" s="1">
        <v>0</v>
      </c>
      <c r="E8" s="17" t="s">
        <v>213</v>
      </c>
      <c r="F8" s="15">
        <v>24</v>
      </c>
      <c r="G8" s="2">
        <v>2.5299999999999998</v>
      </c>
      <c r="H8" s="3">
        <v>2.4</v>
      </c>
      <c r="I8" s="2">
        <v>1.78</v>
      </c>
      <c r="J8" s="4">
        <f t="shared" si="0"/>
        <v>0.74999999999999978</v>
      </c>
      <c r="K8" s="1">
        <v>1</v>
      </c>
      <c r="L8" s="4">
        <f t="shared" si="1"/>
        <v>0.74999999999999978</v>
      </c>
      <c r="M8" s="1">
        <v>1</v>
      </c>
      <c r="N8" s="4">
        <v>0.74999999999999978</v>
      </c>
      <c r="O8" s="1" t="s">
        <v>1746</v>
      </c>
    </row>
    <row r="9" spans="1:15" x14ac:dyDescent="0.25">
      <c r="A9" s="1">
        <v>8</v>
      </c>
      <c r="B9" s="1" t="s">
        <v>801</v>
      </c>
      <c r="C9" s="10">
        <v>45084</v>
      </c>
      <c r="D9" s="1">
        <v>0</v>
      </c>
      <c r="E9" s="17" t="s">
        <v>878</v>
      </c>
      <c r="F9" s="15">
        <v>6.5</v>
      </c>
      <c r="G9" s="2">
        <v>0.36</v>
      </c>
      <c r="H9" s="3">
        <v>0.6</v>
      </c>
      <c r="I9" s="2">
        <v>0.16250000000000001</v>
      </c>
      <c r="J9" s="4">
        <f t="shared" si="0"/>
        <v>0.19749999999999998</v>
      </c>
      <c r="K9" s="1">
        <v>1</v>
      </c>
      <c r="L9" s="4">
        <f t="shared" si="1"/>
        <v>0.19749999999999998</v>
      </c>
      <c r="M9" s="1">
        <v>1</v>
      </c>
      <c r="N9" s="4">
        <v>0.19749999999999998</v>
      </c>
      <c r="O9" s="1" t="s">
        <v>1746</v>
      </c>
    </row>
    <row r="10" spans="1:15" x14ac:dyDescent="0.25">
      <c r="A10" s="1">
        <v>9</v>
      </c>
      <c r="B10" s="1" t="s">
        <v>802</v>
      </c>
      <c r="C10" s="10">
        <v>45084</v>
      </c>
      <c r="D10" s="1">
        <v>0</v>
      </c>
      <c r="E10" s="17" t="s">
        <v>213</v>
      </c>
      <c r="F10" s="15">
        <v>24</v>
      </c>
      <c r="G10" s="2">
        <v>2.98</v>
      </c>
      <c r="H10" s="3">
        <v>3.5</v>
      </c>
      <c r="I10" s="2">
        <v>2.3774999999999999</v>
      </c>
      <c r="J10" s="4">
        <f t="shared" si="0"/>
        <v>0.60250000000000004</v>
      </c>
      <c r="K10" s="1">
        <v>1</v>
      </c>
      <c r="L10" s="4">
        <f t="shared" si="1"/>
        <v>0.60250000000000004</v>
      </c>
      <c r="M10" s="1">
        <v>1</v>
      </c>
      <c r="N10" s="4">
        <v>0.60250000000000004</v>
      </c>
      <c r="O10" s="1" t="s">
        <v>1746</v>
      </c>
    </row>
    <row r="11" spans="1:15" ht="33" x14ac:dyDescent="0.25">
      <c r="A11" s="1">
        <v>10</v>
      </c>
      <c r="B11" s="1" t="s">
        <v>801</v>
      </c>
      <c r="C11" s="10">
        <v>45085</v>
      </c>
      <c r="D11" s="1">
        <v>0</v>
      </c>
      <c r="E11" s="18" t="s">
        <v>880</v>
      </c>
      <c r="F11" s="15">
        <v>16</v>
      </c>
      <c r="G11" s="2">
        <v>0.78</v>
      </c>
      <c r="H11" s="3">
        <v>0.8</v>
      </c>
      <c r="I11" s="2">
        <v>0.57679999999999998</v>
      </c>
      <c r="J11" s="4">
        <f t="shared" si="0"/>
        <v>0.20320000000000005</v>
      </c>
      <c r="K11" s="1">
        <v>1</v>
      </c>
      <c r="L11" s="4">
        <f t="shared" si="1"/>
        <v>0.20320000000000005</v>
      </c>
      <c r="M11" s="1">
        <v>1</v>
      </c>
      <c r="N11" s="4">
        <v>0.20320000000000005</v>
      </c>
      <c r="O11" s="1" t="s">
        <v>1746</v>
      </c>
    </row>
    <row r="12" spans="1:15" ht="33" x14ac:dyDescent="0.25">
      <c r="A12" s="1">
        <v>11</v>
      </c>
      <c r="B12" s="1" t="s">
        <v>802</v>
      </c>
      <c r="C12" s="10">
        <v>45085</v>
      </c>
      <c r="D12" s="1">
        <v>0</v>
      </c>
      <c r="E12" s="18" t="s">
        <v>881</v>
      </c>
      <c r="F12" s="15">
        <v>19</v>
      </c>
      <c r="G12" s="2">
        <v>1.84</v>
      </c>
      <c r="H12" s="3">
        <v>3.2</v>
      </c>
      <c r="I12" s="2">
        <v>1.4632000000000001</v>
      </c>
      <c r="J12" s="4">
        <f t="shared" si="0"/>
        <v>0.37680000000000002</v>
      </c>
      <c r="K12" s="1">
        <v>1</v>
      </c>
      <c r="L12" s="4">
        <f t="shared" si="1"/>
        <v>0.37680000000000002</v>
      </c>
      <c r="M12" s="1">
        <v>1</v>
      </c>
      <c r="N12" s="4">
        <v>0.37680000000000002</v>
      </c>
      <c r="O12" s="1" t="s">
        <v>1746</v>
      </c>
    </row>
    <row r="13" spans="1:15" x14ac:dyDescent="0.25">
      <c r="A13" s="1">
        <v>12</v>
      </c>
      <c r="B13" s="1" t="s">
        <v>801</v>
      </c>
      <c r="C13" s="10">
        <v>45086</v>
      </c>
      <c r="D13" s="1">
        <v>0</v>
      </c>
      <c r="E13" s="17" t="s">
        <v>213</v>
      </c>
      <c r="F13" s="15">
        <v>24</v>
      </c>
      <c r="G13" s="2">
        <v>0.3962</v>
      </c>
      <c r="H13" s="3">
        <v>1.1000000000000001</v>
      </c>
      <c r="I13" s="2">
        <v>0.2127</v>
      </c>
      <c r="J13" s="4">
        <f t="shared" si="0"/>
        <v>0.1835</v>
      </c>
      <c r="K13" s="1">
        <v>1</v>
      </c>
      <c r="L13" s="4">
        <f t="shared" si="1"/>
        <v>0.1835</v>
      </c>
      <c r="M13" s="1">
        <v>1</v>
      </c>
      <c r="N13" s="4">
        <v>0.1835</v>
      </c>
      <c r="O13" s="1" t="s">
        <v>1746</v>
      </c>
    </row>
    <row r="14" spans="1:15" x14ac:dyDescent="0.25">
      <c r="A14" s="1">
        <v>13</v>
      </c>
      <c r="B14" s="1" t="s">
        <v>802</v>
      </c>
      <c r="C14" s="10">
        <v>45086</v>
      </c>
      <c r="D14" s="1">
        <v>0</v>
      </c>
      <c r="E14" s="17" t="s">
        <v>213</v>
      </c>
      <c r="F14" s="15">
        <v>24</v>
      </c>
      <c r="G14" s="2">
        <v>2.9116</v>
      </c>
      <c r="H14" s="3">
        <v>3.9</v>
      </c>
      <c r="I14" s="2">
        <v>2.3372999999999999</v>
      </c>
      <c r="J14" s="4">
        <f t="shared" si="0"/>
        <v>0.57430000000000003</v>
      </c>
      <c r="K14" s="1">
        <v>1</v>
      </c>
      <c r="L14" s="4">
        <f t="shared" si="1"/>
        <v>0.57430000000000003</v>
      </c>
      <c r="M14" s="1">
        <v>1</v>
      </c>
      <c r="N14" s="4">
        <v>0.57430000000000003</v>
      </c>
      <c r="O14" s="1" t="s">
        <v>1746</v>
      </c>
    </row>
    <row r="15" spans="1:15" x14ac:dyDescent="0.25">
      <c r="A15" s="1">
        <v>14</v>
      </c>
      <c r="B15" s="1" t="s">
        <v>801</v>
      </c>
      <c r="C15" s="10">
        <v>45087</v>
      </c>
      <c r="D15" s="1">
        <v>0</v>
      </c>
      <c r="E15" s="17" t="s">
        <v>213</v>
      </c>
      <c r="F15" s="15">
        <v>24</v>
      </c>
      <c r="G15" s="2">
        <v>0.47289999999999999</v>
      </c>
      <c r="H15" s="3">
        <v>1.8</v>
      </c>
      <c r="I15" s="2">
        <v>0.32140000000000002</v>
      </c>
      <c r="J15" s="4">
        <f t="shared" si="0"/>
        <v>0.15149999999999997</v>
      </c>
      <c r="K15" s="1">
        <v>1</v>
      </c>
      <c r="L15" s="4">
        <f t="shared" si="1"/>
        <v>0.15149999999999997</v>
      </c>
      <c r="M15" s="1">
        <v>1</v>
      </c>
      <c r="N15" s="4">
        <v>0.15149999999999997</v>
      </c>
      <c r="O15" s="1" t="s">
        <v>1746</v>
      </c>
    </row>
    <row r="16" spans="1:15" x14ac:dyDescent="0.25">
      <c r="A16" s="1">
        <v>15</v>
      </c>
      <c r="B16" s="1" t="s">
        <v>802</v>
      </c>
      <c r="C16" s="10">
        <v>45087</v>
      </c>
      <c r="D16" s="1">
        <v>0</v>
      </c>
      <c r="E16" s="17" t="s">
        <v>213</v>
      </c>
      <c r="F16" s="15">
        <v>24</v>
      </c>
      <c r="G16" s="2">
        <v>2.6343999999999999</v>
      </c>
      <c r="H16" s="3">
        <v>3.8</v>
      </c>
      <c r="I16" s="2">
        <v>1.9985999999999999</v>
      </c>
      <c r="J16" s="4">
        <f t="shared" si="0"/>
        <v>0.63579999999999992</v>
      </c>
      <c r="K16" s="1">
        <v>1</v>
      </c>
      <c r="L16" s="4">
        <f t="shared" si="1"/>
        <v>0.63579999999999992</v>
      </c>
      <c r="M16" s="1">
        <v>1</v>
      </c>
      <c r="N16" s="4">
        <v>0.63579999999999992</v>
      </c>
      <c r="O16" s="1" t="s">
        <v>1746</v>
      </c>
    </row>
    <row r="17" spans="1:15" x14ac:dyDescent="0.25">
      <c r="A17" s="1">
        <v>16</v>
      </c>
      <c r="B17" s="1" t="s">
        <v>801</v>
      </c>
      <c r="C17" s="10">
        <v>45088</v>
      </c>
      <c r="D17" s="1">
        <v>0</v>
      </c>
      <c r="E17" s="17" t="s">
        <v>213</v>
      </c>
      <c r="F17" s="15">
        <v>24</v>
      </c>
      <c r="G17" s="2">
        <v>0.85</v>
      </c>
      <c r="H17" s="3">
        <v>2.8</v>
      </c>
      <c r="I17" s="2">
        <v>0.65200000000000002</v>
      </c>
      <c r="J17" s="4">
        <f t="shared" si="0"/>
        <v>0.19799999999999995</v>
      </c>
      <c r="K17" s="1">
        <v>1</v>
      </c>
      <c r="L17" s="4">
        <f t="shared" si="1"/>
        <v>0.19799999999999995</v>
      </c>
      <c r="M17" s="1">
        <v>1</v>
      </c>
      <c r="N17" s="4">
        <v>0.19799999999999995</v>
      </c>
      <c r="O17" s="1" t="s">
        <v>1746</v>
      </c>
    </row>
    <row r="18" spans="1:15" x14ac:dyDescent="0.25">
      <c r="A18" s="1">
        <v>17</v>
      </c>
      <c r="B18" s="1" t="s">
        <v>802</v>
      </c>
      <c r="C18" s="10">
        <v>45088</v>
      </c>
      <c r="D18" s="1">
        <v>0</v>
      </c>
      <c r="E18" s="17" t="s">
        <v>213</v>
      </c>
      <c r="F18" s="15">
        <v>24</v>
      </c>
      <c r="G18" s="2">
        <v>2.1374</v>
      </c>
      <c r="H18" s="3">
        <v>3.4</v>
      </c>
      <c r="I18" s="2">
        <v>1.548</v>
      </c>
      <c r="J18" s="4">
        <f t="shared" si="0"/>
        <v>0.58939999999999992</v>
      </c>
      <c r="K18" s="1">
        <v>1</v>
      </c>
      <c r="L18" s="4">
        <f t="shared" si="1"/>
        <v>0.58939999999999992</v>
      </c>
      <c r="M18" s="1">
        <v>1</v>
      </c>
      <c r="N18" s="4">
        <v>0.58939999999999992</v>
      </c>
      <c r="O18" s="1" t="s">
        <v>1746</v>
      </c>
    </row>
    <row r="19" spans="1:15" x14ac:dyDescent="0.25">
      <c r="A19" s="1">
        <v>18</v>
      </c>
      <c r="B19" s="1" t="s">
        <v>801</v>
      </c>
      <c r="C19" s="10">
        <v>45089</v>
      </c>
      <c r="D19" s="1">
        <v>0</v>
      </c>
      <c r="E19" s="17" t="s">
        <v>213</v>
      </c>
      <c r="F19" s="15">
        <v>24</v>
      </c>
      <c r="G19" s="2">
        <v>0.87</v>
      </c>
      <c r="H19" s="3">
        <v>1.5</v>
      </c>
      <c r="I19" s="2">
        <v>0.6754</v>
      </c>
      <c r="J19" s="4">
        <f t="shared" si="0"/>
        <v>0.1946</v>
      </c>
      <c r="K19" s="1">
        <v>1</v>
      </c>
      <c r="L19" s="4">
        <f t="shared" si="1"/>
        <v>0.1946</v>
      </c>
      <c r="M19" s="1">
        <v>1</v>
      </c>
      <c r="N19" s="4">
        <v>0.1946</v>
      </c>
      <c r="O19" s="1" t="s">
        <v>1746</v>
      </c>
    </row>
    <row r="20" spans="1:15" x14ac:dyDescent="0.25">
      <c r="A20" s="1">
        <v>19</v>
      </c>
      <c r="B20" s="1" t="s">
        <v>802</v>
      </c>
      <c r="C20" s="10">
        <v>45089</v>
      </c>
      <c r="D20" s="1">
        <v>0</v>
      </c>
      <c r="E20" s="17" t="s">
        <v>213</v>
      </c>
      <c r="F20" s="15">
        <v>24</v>
      </c>
      <c r="G20" s="2">
        <v>2.12</v>
      </c>
      <c r="H20" s="3">
        <v>2.1</v>
      </c>
      <c r="I20" s="2">
        <v>1.6446000000000001</v>
      </c>
      <c r="J20" s="4">
        <f t="shared" si="0"/>
        <v>0.47540000000000004</v>
      </c>
      <c r="K20" s="1">
        <v>1</v>
      </c>
      <c r="L20" s="4">
        <f t="shared" si="1"/>
        <v>0.47540000000000004</v>
      </c>
      <c r="M20" s="1">
        <v>1</v>
      </c>
      <c r="N20" s="4">
        <v>0.47540000000000004</v>
      </c>
      <c r="O20" s="1" t="s">
        <v>1746</v>
      </c>
    </row>
    <row r="21" spans="1:15" x14ac:dyDescent="0.25">
      <c r="A21" s="1">
        <v>20</v>
      </c>
      <c r="B21" s="1" t="s">
        <v>801</v>
      </c>
      <c r="C21" s="10">
        <v>45090</v>
      </c>
      <c r="D21" s="1">
        <v>0</v>
      </c>
      <c r="E21" s="17" t="s">
        <v>213</v>
      </c>
      <c r="F21" s="15">
        <v>24</v>
      </c>
      <c r="G21" s="2">
        <v>0.60409999999999997</v>
      </c>
      <c r="H21" s="3">
        <v>1.5</v>
      </c>
      <c r="I21" s="2">
        <v>0.50570000000000004</v>
      </c>
      <c r="J21" s="4">
        <f t="shared" si="0"/>
        <v>9.8399999999999932E-2</v>
      </c>
      <c r="K21" s="1">
        <v>1</v>
      </c>
      <c r="L21" s="4">
        <f t="shared" si="1"/>
        <v>9.8399999999999932E-2</v>
      </c>
      <c r="M21" s="1">
        <v>1</v>
      </c>
      <c r="N21" s="4">
        <v>9.8399999999999932E-2</v>
      </c>
      <c r="O21" s="1" t="s">
        <v>1746</v>
      </c>
    </row>
    <row r="22" spans="1:15" x14ac:dyDescent="0.25">
      <c r="A22" s="1">
        <v>21</v>
      </c>
      <c r="B22" s="1" t="s">
        <v>802</v>
      </c>
      <c r="C22" s="10">
        <v>45090</v>
      </c>
      <c r="D22" s="1">
        <v>0</v>
      </c>
      <c r="E22" s="17" t="s">
        <v>213</v>
      </c>
      <c r="F22" s="15">
        <v>24</v>
      </c>
      <c r="G22" s="2">
        <v>2.5387</v>
      </c>
      <c r="H22" s="3">
        <v>2.1</v>
      </c>
      <c r="I22" s="2">
        <v>1.6668000000000001</v>
      </c>
      <c r="J22" s="4">
        <f t="shared" si="0"/>
        <v>0.8718999999999999</v>
      </c>
      <c r="K22" s="1">
        <v>1</v>
      </c>
      <c r="L22" s="4">
        <f t="shared" si="1"/>
        <v>0.8718999999999999</v>
      </c>
      <c r="M22" s="1">
        <v>1</v>
      </c>
      <c r="N22" s="4">
        <v>0.8718999999999999</v>
      </c>
      <c r="O22" s="1" t="s">
        <v>1746</v>
      </c>
    </row>
    <row r="23" spans="1:15" x14ac:dyDescent="0.25">
      <c r="A23" s="1">
        <v>22</v>
      </c>
      <c r="B23" s="1" t="s">
        <v>801</v>
      </c>
      <c r="C23" s="10">
        <v>45091</v>
      </c>
      <c r="D23" s="1">
        <v>0</v>
      </c>
      <c r="E23" s="17" t="s">
        <v>213</v>
      </c>
      <c r="F23" s="15">
        <v>24</v>
      </c>
      <c r="G23" s="2">
        <v>0.51</v>
      </c>
      <c r="H23" s="3">
        <v>0</v>
      </c>
      <c r="I23" s="2">
        <v>0.51</v>
      </c>
      <c r="J23" s="4">
        <f t="shared" si="0"/>
        <v>0</v>
      </c>
      <c r="K23" s="1">
        <v>1</v>
      </c>
      <c r="L23" s="4">
        <f t="shared" si="1"/>
        <v>0</v>
      </c>
      <c r="M23" s="1">
        <v>1</v>
      </c>
      <c r="N23" s="4">
        <v>0</v>
      </c>
      <c r="O23" s="1" t="s">
        <v>1746</v>
      </c>
    </row>
    <row r="24" spans="1:15" x14ac:dyDescent="0.25">
      <c r="A24" s="1">
        <v>23</v>
      </c>
      <c r="B24" s="1" t="s">
        <v>802</v>
      </c>
      <c r="C24" s="10">
        <v>45091</v>
      </c>
      <c r="D24" s="1">
        <v>0</v>
      </c>
      <c r="E24" s="17" t="s">
        <v>213</v>
      </c>
      <c r="F24" s="15">
        <v>24</v>
      </c>
      <c r="G24" s="2">
        <v>2.5499999999999998</v>
      </c>
      <c r="H24" s="3">
        <v>2.1</v>
      </c>
      <c r="I24" s="2">
        <v>1.64</v>
      </c>
      <c r="J24" s="4">
        <f t="shared" si="0"/>
        <v>0.90999999999999992</v>
      </c>
      <c r="K24" s="1">
        <v>1</v>
      </c>
      <c r="L24" s="4">
        <f t="shared" si="1"/>
        <v>0.90999999999999992</v>
      </c>
      <c r="M24" s="1">
        <v>1</v>
      </c>
      <c r="N24" s="4">
        <v>0.90999999999999992</v>
      </c>
      <c r="O24" s="1" t="s">
        <v>1746</v>
      </c>
    </row>
    <row r="25" spans="1:15" x14ac:dyDescent="0.25">
      <c r="A25" s="1">
        <v>24</v>
      </c>
      <c r="B25" s="1" t="s">
        <v>801</v>
      </c>
      <c r="C25" s="10">
        <v>45092</v>
      </c>
      <c r="D25" s="1">
        <v>0</v>
      </c>
      <c r="E25" s="17" t="s">
        <v>213</v>
      </c>
      <c r="F25" s="15">
        <v>24</v>
      </c>
      <c r="G25" s="2">
        <v>0.52190000000000003</v>
      </c>
      <c r="H25" s="3">
        <v>1.2</v>
      </c>
      <c r="I25" s="2">
        <v>0.41370000000000001</v>
      </c>
      <c r="J25" s="4">
        <f t="shared" si="0"/>
        <v>0.10820000000000002</v>
      </c>
      <c r="K25" s="1">
        <v>1</v>
      </c>
      <c r="L25" s="4">
        <f t="shared" si="1"/>
        <v>0.10820000000000002</v>
      </c>
      <c r="M25" s="1">
        <v>1</v>
      </c>
      <c r="N25" s="4">
        <v>0.10820000000000002</v>
      </c>
      <c r="O25" s="1" t="s">
        <v>1746</v>
      </c>
    </row>
    <row r="26" spans="1:15" x14ac:dyDescent="0.25">
      <c r="A26" s="1">
        <v>25</v>
      </c>
      <c r="B26" s="1" t="s">
        <v>802</v>
      </c>
      <c r="C26" s="10">
        <v>45092</v>
      </c>
      <c r="D26" s="1">
        <v>0</v>
      </c>
      <c r="E26" s="17" t="s">
        <v>213</v>
      </c>
      <c r="F26" s="15">
        <v>24</v>
      </c>
      <c r="G26" s="2">
        <v>2.5674999999999999</v>
      </c>
      <c r="H26" s="3">
        <v>1.4</v>
      </c>
      <c r="I26" s="2">
        <v>1.9262999999999999</v>
      </c>
      <c r="J26" s="4">
        <f t="shared" si="0"/>
        <v>0.64119999999999999</v>
      </c>
      <c r="K26" s="1">
        <v>1</v>
      </c>
      <c r="L26" s="4">
        <f t="shared" si="1"/>
        <v>0.64119999999999999</v>
      </c>
      <c r="M26" s="1">
        <v>1</v>
      </c>
      <c r="N26" s="4">
        <v>0.64119999999999999</v>
      </c>
      <c r="O26" s="1" t="s">
        <v>1746</v>
      </c>
    </row>
    <row r="27" spans="1:15" x14ac:dyDescent="0.25">
      <c r="A27" s="1">
        <v>26</v>
      </c>
      <c r="B27" s="1" t="s">
        <v>801</v>
      </c>
      <c r="C27" s="10">
        <v>45093</v>
      </c>
      <c r="D27" s="1">
        <v>0</v>
      </c>
      <c r="E27" s="17" t="s">
        <v>213</v>
      </c>
      <c r="F27" s="15">
        <v>24</v>
      </c>
      <c r="G27" s="2">
        <v>0.51200000000000001</v>
      </c>
      <c r="H27" s="3">
        <v>1.9</v>
      </c>
      <c r="I27" s="2">
        <v>0.4</v>
      </c>
      <c r="J27" s="4">
        <f t="shared" si="0"/>
        <v>0.11199999999999999</v>
      </c>
      <c r="K27" s="1">
        <v>1</v>
      </c>
      <c r="L27" s="4">
        <f t="shared" si="1"/>
        <v>0.11199999999999999</v>
      </c>
      <c r="M27" s="1">
        <v>1</v>
      </c>
      <c r="N27" s="4">
        <v>0.11199999999999999</v>
      </c>
      <c r="O27" s="1" t="s">
        <v>1746</v>
      </c>
    </row>
    <row r="28" spans="1:15" x14ac:dyDescent="0.25">
      <c r="A28" s="1">
        <v>27</v>
      </c>
      <c r="B28" s="1" t="s">
        <v>802</v>
      </c>
      <c r="C28" s="10">
        <v>45093</v>
      </c>
      <c r="D28" s="1">
        <v>0</v>
      </c>
      <c r="E28" s="17" t="s">
        <v>213</v>
      </c>
      <c r="F28" s="15">
        <v>24</v>
      </c>
      <c r="G28" s="2">
        <v>2.5524</v>
      </c>
      <c r="H28" s="3">
        <v>1.7</v>
      </c>
      <c r="I28" s="2">
        <v>1.6792</v>
      </c>
      <c r="J28" s="4">
        <f t="shared" si="0"/>
        <v>0.87319999999999998</v>
      </c>
      <c r="K28" s="1">
        <v>1</v>
      </c>
      <c r="L28" s="4">
        <f t="shared" si="1"/>
        <v>0.87319999999999998</v>
      </c>
      <c r="M28" s="1">
        <v>1</v>
      </c>
      <c r="N28" s="4">
        <v>0.87319999999999998</v>
      </c>
      <c r="O28" s="1" t="s">
        <v>1746</v>
      </c>
    </row>
    <row r="29" spans="1:15" x14ac:dyDescent="0.25">
      <c r="A29" s="1">
        <v>28</v>
      </c>
      <c r="B29" s="1" t="s">
        <v>801</v>
      </c>
      <c r="C29" s="10">
        <v>45094</v>
      </c>
      <c r="D29" s="1">
        <v>0</v>
      </c>
      <c r="E29" s="17" t="s">
        <v>213</v>
      </c>
      <c r="F29" s="15">
        <v>24</v>
      </c>
      <c r="G29" s="2">
        <v>0.51</v>
      </c>
      <c r="H29" s="3">
        <v>2.2000000000000002</v>
      </c>
      <c r="I29" s="2">
        <v>0.32</v>
      </c>
      <c r="J29" s="4">
        <f t="shared" si="0"/>
        <v>0.19</v>
      </c>
      <c r="K29" s="1">
        <v>1</v>
      </c>
      <c r="L29" s="4">
        <f t="shared" si="1"/>
        <v>0.19</v>
      </c>
      <c r="M29" s="1">
        <v>1</v>
      </c>
      <c r="N29" s="4">
        <v>0.19</v>
      </c>
      <c r="O29" s="1" t="s">
        <v>1746</v>
      </c>
    </row>
    <row r="30" spans="1:15" x14ac:dyDescent="0.25">
      <c r="A30" s="1">
        <v>29</v>
      </c>
      <c r="B30" s="1" t="s">
        <v>802</v>
      </c>
      <c r="C30" s="10">
        <v>45094</v>
      </c>
      <c r="D30" s="1">
        <v>0</v>
      </c>
      <c r="E30" s="17" t="s">
        <v>213</v>
      </c>
      <c r="F30" s="15">
        <v>24</v>
      </c>
      <c r="G30" s="2">
        <v>2.58</v>
      </c>
      <c r="H30" s="3">
        <v>1.9</v>
      </c>
      <c r="I30" s="2">
        <v>2.02</v>
      </c>
      <c r="J30" s="4">
        <f t="shared" si="0"/>
        <v>0.56000000000000005</v>
      </c>
      <c r="K30" s="1">
        <v>1</v>
      </c>
      <c r="L30" s="4">
        <f t="shared" si="1"/>
        <v>0.56000000000000005</v>
      </c>
      <c r="M30" s="1">
        <v>1</v>
      </c>
      <c r="N30" s="4">
        <v>0.56000000000000005</v>
      </c>
      <c r="O30" s="1" t="s">
        <v>1746</v>
      </c>
    </row>
    <row r="31" spans="1:15" x14ac:dyDescent="0.25">
      <c r="A31" s="1">
        <v>30</v>
      </c>
      <c r="B31" s="1" t="s">
        <v>801</v>
      </c>
      <c r="C31" s="10">
        <v>45095</v>
      </c>
      <c r="D31" s="1">
        <v>0</v>
      </c>
      <c r="E31" s="17" t="s">
        <v>213</v>
      </c>
      <c r="F31" s="15">
        <v>24</v>
      </c>
      <c r="G31" s="2">
        <v>0.52</v>
      </c>
      <c r="H31" s="3">
        <v>2.2999999999999998</v>
      </c>
      <c r="I31" s="2">
        <v>0.33</v>
      </c>
      <c r="J31" s="4">
        <f t="shared" si="0"/>
        <v>0.19</v>
      </c>
      <c r="K31" s="1">
        <v>1</v>
      </c>
      <c r="L31" s="4">
        <f t="shared" si="1"/>
        <v>0.19</v>
      </c>
      <c r="M31" s="1">
        <v>1</v>
      </c>
      <c r="N31" s="4">
        <v>0.19</v>
      </c>
      <c r="O31" s="1" t="s">
        <v>1746</v>
      </c>
    </row>
    <row r="32" spans="1:15" x14ac:dyDescent="0.25">
      <c r="A32" s="1">
        <v>31</v>
      </c>
      <c r="B32" s="1" t="s">
        <v>802</v>
      </c>
      <c r="C32" s="10">
        <v>45095</v>
      </c>
      <c r="D32" s="1">
        <v>0</v>
      </c>
      <c r="E32" s="17" t="s">
        <v>213</v>
      </c>
      <c r="F32" s="15">
        <v>24</v>
      </c>
      <c r="G32" s="2">
        <v>2.8</v>
      </c>
      <c r="H32" s="3">
        <v>2</v>
      </c>
      <c r="I32" s="2">
        <v>2.2400000000000002</v>
      </c>
      <c r="J32" s="4">
        <f t="shared" si="0"/>
        <v>0.55999999999999961</v>
      </c>
      <c r="K32" s="1">
        <v>1</v>
      </c>
      <c r="L32" s="4">
        <f t="shared" si="1"/>
        <v>0.55999999999999961</v>
      </c>
      <c r="M32" s="1">
        <v>1</v>
      </c>
      <c r="N32" s="4">
        <v>0.55999999999999961</v>
      </c>
      <c r="O32" s="1" t="s">
        <v>1746</v>
      </c>
    </row>
    <row r="33" spans="1:15" x14ac:dyDescent="0.25">
      <c r="A33" s="1">
        <v>32</v>
      </c>
      <c r="B33" s="1" t="s">
        <v>801</v>
      </c>
      <c r="C33" s="10">
        <v>45096</v>
      </c>
      <c r="D33" s="1">
        <v>0</v>
      </c>
      <c r="E33" s="17" t="s">
        <v>213</v>
      </c>
      <c r="F33" s="15">
        <v>24</v>
      </c>
      <c r="G33" s="2">
        <v>0.51</v>
      </c>
      <c r="H33" s="3">
        <v>3.1</v>
      </c>
      <c r="I33" s="2">
        <v>0.41</v>
      </c>
      <c r="J33" s="4">
        <f t="shared" si="0"/>
        <v>0.10000000000000003</v>
      </c>
      <c r="K33" s="1">
        <v>1</v>
      </c>
      <c r="L33" s="4">
        <f t="shared" si="1"/>
        <v>0.10000000000000003</v>
      </c>
      <c r="M33" s="1">
        <v>1</v>
      </c>
      <c r="N33" s="4">
        <v>0.10000000000000003</v>
      </c>
      <c r="O33" s="1" t="s">
        <v>1746</v>
      </c>
    </row>
    <row r="34" spans="1:15" x14ac:dyDescent="0.25">
      <c r="A34" s="1">
        <v>33</v>
      </c>
      <c r="B34" s="1" t="s">
        <v>802</v>
      </c>
      <c r="C34" s="10">
        <v>45096</v>
      </c>
      <c r="D34" s="1">
        <v>0</v>
      </c>
      <c r="E34" s="17" t="s">
        <v>213</v>
      </c>
      <c r="F34" s="15">
        <v>24</v>
      </c>
      <c r="G34" s="2">
        <v>2.65</v>
      </c>
      <c r="H34" s="3">
        <v>2.5</v>
      </c>
      <c r="I34" s="2">
        <v>1.99</v>
      </c>
      <c r="J34" s="4">
        <f t="shared" si="0"/>
        <v>0.65999999999999992</v>
      </c>
      <c r="K34" s="1">
        <v>1</v>
      </c>
      <c r="L34" s="4">
        <f t="shared" si="1"/>
        <v>0.65999999999999992</v>
      </c>
      <c r="M34" s="1">
        <v>1</v>
      </c>
      <c r="N34" s="4">
        <v>0.65999999999999992</v>
      </c>
      <c r="O34" s="1" t="s">
        <v>1746</v>
      </c>
    </row>
    <row r="35" spans="1:15" x14ac:dyDescent="0.25">
      <c r="A35" s="1">
        <v>34</v>
      </c>
      <c r="B35" s="1" t="s">
        <v>801</v>
      </c>
      <c r="C35" s="10">
        <v>45097</v>
      </c>
      <c r="D35" s="1">
        <v>0</v>
      </c>
      <c r="E35" s="17" t="s">
        <v>213</v>
      </c>
      <c r="F35" s="15">
        <v>24</v>
      </c>
      <c r="G35" s="2">
        <v>0.53</v>
      </c>
      <c r="H35" s="3">
        <v>2.2999999999999998</v>
      </c>
      <c r="I35" s="2">
        <v>0.42</v>
      </c>
      <c r="J35" s="4">
        <f t="shared" si="0"/>
        <v>0.11000000000000004</v>
      </c>
      <c r="K35" s="1">
        <v>1</v>
      </c>
      <c r="L35" s="4">
        <f t="shared" si="1"/>
        <v>0.11000000000000004</v>
      </c>
      <c r="M35" s="1">
        <v>1</v>
      </c>
      <c r="N35" s="4">
        <v>0.11000000000000004</v>
      </c>
      <c r="O35" s="1" t="s">
        <v>1746</v>
      </c>
    </row>
    <row r="36" spans="1:15" x14ac:dyDescent="0.25">
      <c r="A36" s="1">
        <v>35</v>
      </c>
      <c r="B36" s="1" t="s">
        <v>802</v>
      </c>
      <c r="C36" s="10">
        <v>45097</v>
      </c>
      <c r="D36" s="1">
        <v>0</v>
      </c>
      <c r="E36" s="17" t="s">
        <v>213</v>
      </c>
      <c r="F36" s="15">
        <v>24</v>
      </c>
      <c r="G36" s="2">
        <v>2.81</v>
      </c>
      <c r="H36" s="3">
        <v>2.2000000000000002</v>
      </c>
      <c r="I36" s="2">
        <v>2.14</v>
      </c>
      <c r="J36" s="4">
        <f t="shared" si="0"/>
        <v>0.66999999999999993</v>
      </c>
      <c r="K36" s="1">
        <v>1</v>
      </c>
      <c r="L36" s="4">
        <f t="shared" si="1"/>
        <v>0.66999999999999993</v>
      </c>
      <c r="M36" s="1">
        <v>1</v>
      </c>
      <c r="N36" s="4">
        <v>0.66999999999999993</v>
      </c>
      <c r="O36" s="1" t="s">
        <v>1746</v>
      </c>
    </row>
    <row r="37" spans="1:15" x14ac:dyDescent="0.25">
      <c r="A37" s="1">
        <v>36</v>
      </c>
      <c r="B37" s="1" t="s">
        <v>801</v>
      </c>
      <c r="C37" s="10">
        <v>45098</v>
      </c>
      <c r="D37" s="1">
        <v>0</v>
      </c>
      <c r="E37" s="17" t="s">
        <v>213</v>
      </c>
      <c r="F37" s="15">
        <v>24</v>
      </c>
      <c r="G37" s="2">
        <v>0.74</v>
      </c>
      <c r="H37" s="3">
        <v>3.3</v>
      </c>
      <c r="I37" s="2">
        <v>0.54</v>
      </c>
      <c r="J37" s="4">
        <f t="shared" si="0"/>
        <v>0.19999999999999996</v>
      </c>
      <c r="K37" s="1">
        <v>1</v>
      </c>
      <c r="L37" s="4">
        <f t="shared" si="1"/>
        <v>0.19999999999999996</v>
      </c>
      <c r="M37" s="1">
        <v>1</v>
      </c>
      <c r="N37" s="4">
        <v>0.19999999999999996</v>
      </c>
      <c r="O37" s="1" t="s">
        <v>1746</v>
      </c>
    </row>
    <row r="38" spans="1:15" x14ac:dyDescent="0.25">
      <c r="A38" s="1">
        <v>37</v>
      </c>
      <c r="B38" s="1" t="s">
        <v>802</v>
      </c>
      <c r="C38" s="10">
        <v>45098</v>
      </c>
      <c r="D38" s="1">
        <v>0</v>
      </c>
      <c r="E38" s="17" t="s">
        <v>213</v>
      </c>
      <c r="F38" s="15">
        <v>24</v>
      </c>
      <c r="G38" s="2">
        <v>2.62</v>
      </c>
      <c r="H38" s="3">
        <v>2.6</v>
      </c>
      <c r="I38" s="2">
        <v>2.0699999999999998</v>
      </c>
      <c r="J38" s="4">
        <f t="shared" si="0"/>
        <v>0.55000000000000027</v>
      </c>
      <c r="K38" s="1">
        <v>1</v>
      </c>
      <c r="L38" s="4">
        <f t="shared" si="1"/>
        <v>0.55000000000000027</v>
      </c>
      <c r="M38" s="1">
        <v>1</v>
      </c>
      <c r="N38" s="4">
        <v>0.55000000000000027</v>
      </c>
      <c r="O38" s="1" t="s">
        <v>1746</v>
      </c>
    </row>
    <row r="39" spans="1:15" x14ac:dyDescent="0.25">
      <c r="A39" s="1">
        <v>38</v>
      </c>
      <c r="B39" s="1" t="s">
        <v>801</v>
      </c>
      <c r="C39" s="10">
        <v>45099</v>
      </c>
      <c r="D39" s="1">
        <v>0</v>
      </c>
      <c r="E39" s="17" t="s">
        <v>213</v>
      </c>
      <c r="F39" s="15">
        <v>24</v>
      </c>
      <c r="G39" s="2">
        <v>0.72</v>
      </c>
      <c r="H39" s="3">
        <v>2.2999999999999998</v>
      </c>
      <c r="I39" s="2">
        <v>0.52</v>
      </c>
      <c r="J39" s="4">
        <f t="shared" si="0"/>
        <v>0.19999999999999996</v>
      </c>
      <c r="K39" s="1">
        <v>1</v>
      </c>
      <c r="L39" s="4">
        <f t="shared" si="1"/>
        <v>0.19999999999999996</v>
      </c>
      <c r="M39" s="1">
        <v>1</v>
      </c>
      <c r="N39" s="4">
        <v>0.19999999999999996</v>
      </c>
      <c r="O39" s="1" t="s">
        <v>1746</v>
      </c>
    </row>
    <row r="40" spans="1:15" x14ac:dyDescent="0.25">
      <c r="A40" s="1">
        <v>39</v>
      </c>
      <c r="B40" s="1" t="s">
        <v>802</v>
      </c>
      <c r="C40" s="10">
        <v>45099</v>
      </c>
      <c r="D40" s="1">
        <v>0</v>
      </c>
      <c r="E40" s="17" t="s">
        <v>213</v>
      </c>
      <c r="F40" s="15">
        <v>24</v>
      </c>
      <c r="G40" s="2">
        <v>2.6</v>
      </c>
      <c r="H40" s="3">
        <v>2</v>
      </c>
      <c r="I40" s="2">
        <v>2.06</v>
      </c>
      <c r="J40" s="4">
        <f t="shared" si="0"/>
        <v>0.54</v>
      </c>
      <c r="K40" s="1">
        <v>1</v>
      </c>
      <c r="L40" s="4">
        <f t="shared" si="1"/>
        <v>0.54</v>
      </c>
      <c r="M40" s="1">
        <v>1</v>
      </c>
      <c r="N40" s="4">
        <v>0.54</v>
      </c>
      <c r="O40" s="1" t="s">
        <v>1746</v>
      </c>
    </row>
    <row r="41" spans="1:15" x14ac:dyDescent="0.25">
      <c r="A41" s="1">
        <v>40</v>
      </c>
      <c r="B41" s="1" t="s">
        <v>801</v>
      </c>
      <c r="C41" s="10">
        <v>45100</v>
      </c>
      <c r="D41" s="1">
        <v>0</v>
      </c>
      <c r="E41" s="17" t="s">
        <v>213</v>
      </c>
      <c r="F41" s="15">
        <v>24</v>
      </c>
      <c r="G41" s="2">
        <v>0.71</v>
      </c>
      <c r="H41" s="3">
        <v>3.2</v>
      </c>
      <c r="I41" s="2">
        <v>0.51</v>
      </c>
      <c r="J41" s="4">
        <f t="shared" si="0"/>
        <v>0.19999999999999996</v>
      </c>
      <c r="K41" s="1">
        <v>1</v>
      </c>
      <c r="L41" s="4">
        <f t="shared" si="1"/>
        <v>0.19999999999999996</v>
      </c>
      <c r="M41" s="1">
        <v>1</v>
      </c>
      <c r="N41" s="4">
        <v>0.19999999999999996</v>
      </c>
      <c r="O41" s="1" t="s">
        <v>1746</v>
      </c>
    </row>
    <row r="42" spans="1:15" x14ac:dyDescent="0.25">
      <c r="A42" s="1">
        <v>41</v>
      </c>
      <c r="B42" s="1" t="s">
        <v>802</v>
      </c>
      <c r="C42" s="10">
        <v>45100</v>
      </c>
      <c r="D42" s="1">
        <v>0</v>
      </c>
      <c r="E42" s="17" t="s">
        <v>213</v>
      </c>
      <c r="F42" s="15">
        <v>24</v>
      </c>
      <c r="G42" s="2">
        <v>2.58</v>
      </c>
      <c r="H42" s="3">
        <v>2.7</v>
      </c>
      <c r="I42" s="2">
        <v>2.0499999999999998</v>
      </c>
      <c r="J42" s="4">
        <f t="shared" si="0"/>
        <v>0.53000000000000025</v>
      </c>
      <c r="K42" s="1">
        <v>1</v>
      </c>
      <c r="L42" s="4">
        <f t="shared" si="1"/>
        <v>0.53000000000000025</v>
      </c>
      <c r="M42" s="1">
        <v>1</v>
      </c>
      <c r="N42" s="4">
        <v>0.53000000000000025</v>
      </c>
      <c r="O42" s="1" t="s">
        <v>1746</v>
      </c>
    </row>
    <row r="43" spans="1:15" x14ac:dyDescent="0.25">
      <c r="A43" s="1">
        <v>42</v>
      </c>
      <c r="B43" s="1" t="s">
        <v>801</v>
      </c>
      <c r="C43" s="10">
        <v>45101</v>
      </c>
      <c r="D43" s="1">
        <v>0</v>
      </c>
      <c r="E43" s="17" t="s">
        <v>213</v>
      </c>
      <c r="F43" s="15">
        <v>24</v>
      </c>
      <c r="G43" s="2">
        <v>0.51</v>
      </c>
      <c r="H43" s="3">
        <v>2.4</v>
      </c>
      <c r="I43" s="2">
        <v>0.3</v>
      </c>
      <c r="J43" s="4">
        <f t="shared" si="0"/>
        <v>0.21000000000000002</v>
      </c>
      <c r="K43" s="1">
        <v>1</v>
      </c>
      <c r="L43" s="4">
        <f t="shared" si="1"/>
        <v>0.21000000000000002</v>
      </c>
      <c r="M43" s="1">
        <v>1</v>
      </c>
      <c r="N43" s="4">
        <v>0.21000000000000002</v>
      </c>
      <c r="O43" s="1" t="s">
        <v>1746</v>
      </c>
    </row>
    <row r="44" spans="1:15" x14ac:dyDescent="0.25">
      <c r="A44" s="1">
        <v>43</v>
      </c>
      <c r="B44" s="1" t="s">
        <v>802</v>
      </c>
      <c r="C44" s="10">
        <v>45101</v>
      </c>
      <c r="D44" s="1">
        <v>0</v>
      </c>
      <c r="E44" s="17" t="s">
        <v>213</v>
      </c>
      <c r="F44" s="15">
        <v>24</v>
      </c>
      <c r="G44" s="2">
        <v>2.66</v>
      </c>
      <c r="H44" s="3">
        <v>1.9</v>
      </c>
      <c r="I44" s="2">
        <v>2.16</v>
      </c>
      <c r="J44" s="4">
        <f t="shared" si="0"/>
        <v>0.5</v>
      </c>
      <c r="K44" s="1">
        <v>1</v>
      </c>
      <c r="L44" s="4">
        <f t="shared" si="1"/>
        <v>0.5</v>
      </c>
      <c r="M44" s="1">
        <v>1</v>
      </c>
      <c r="N44" s="4">
        <v>0.5</v>
      </c>
      <c r="O44" s="1" t="s">
        <v>1746</v>
      </c>
    </row>
    <row r="45" spans="1:15" ht="36.75" customHeight="1" x14ac:dyDescent="0.25">
      <c r="A45" s="1">
        <v>44</v>
      </c>
      <c r="B45" s="1" t="s">
        <v>801</v>
      </c>
      <c r="C45" s="10">
        <v>45102</v>
      </c>
      <c r="D45" s="1">
        <v>0</v>
      </c>
      <c r="E45" s="18" t="s">
        <v>4204</v>
      </c>
      <c r="F45" s="15">
        <v>18</v>
      </c>
      <c r="G45" s="2">
        <v>0.32</v>
      </c>
      <c r="H45" s="3">
        <v>1</v>
      </c>
      <c r="I45" s="2">
        <v>0.32</v>
      </c>
      <c r="J45" s="4">
        <f t="shared" si="0"/>
        <v>0</v>
      </c>
      <c r="K45" s="1">
        <v>1</v>
      </c>
      <c r="L45" s="4">
        <f t="shared" si="1"/>
        <v>0</v>
      </c>
      <c r="M45" s="1">
        <v>1</v>
      </c>
      <c r="N45" s="4">
        <v>0</v>
      </c>
      <c r="O45" s="1" t="s">
        <v>1746</v>
      </c>
    </row>
    <row r="46" spans="1:15" x14ac:dyDescent="0.25">
      <c r="A46" s="1">
        <v>45</v>
      </c>
      <c r="B46" s="1" t="s">
        <v>802</v>
      </c>
      <c r="C46" s="10">
        <v>45102</v>
      </c>
      <c r="D46" s="1">
        <v>0</v>
      </c>
      <c r="E46" s="17" t="s">
        <v>213</v>
      </c>
      <c r="F46" s="15">
        <v>24</v>
      </c>
      <c r="G46" s="2">
        <v>2.75</v>
      </c>
      <c r="H46" s="3">
        <v>1</v>
      </c>
      <c r="I46" s="2">
        <v>2.08</v>
      </c>
      <c r="J46" s="4">
        <f t="shared" si="0"/>
        <v>0.66999999999999993</v>
      </c>
      <c r="K46" s="1">
        <v>1</v>
      </c>
      <c r="L46" s="4">
        <f t="shared" si="1"/>
        <v>0.66999999999999993</v>
      </c>
      <c r="M46" s="1">
        <v>1</v>
      </c>
      <c r="N46" s="4">
        <v>0.66999999999999993</v>
      </c>
      <c r="O46" s="1" t="s">
        <v>1746</v>
      </c>
    </row>
    <row r="47" spans="1:15" x14ac:dyDescent="0.25">
      <c r="A47" s="1">
        <v>46</v>
      </c>
      <c r="B47" s="1" t="s">
        <v>991</v>
      </c>
      <c r="C47" s="10">
        <v>45102</v>
      </c>
      <c r="D47" s="1">
        <v>0</v>
      </c>
      <c r="E47" s="17" t="s">
        <v>990</v>
      </c>
      <c r="F47" s="15">
        <v>5</v>
      </c>
      <c r="G47" s="2">
        <v>0.6</v>
      </c>
      <c r="H47" s="3">
        <v>0.6</v>
      </c>
      <c r="I47" s="2">
        <v>0.13</v>
      </c>
      <c r="J47" s="4">
        <f t="shared" si="0"/>
        <v>0.47</v>
      </c>
      <c r="K47" s="1">
        <v>5</v>
      </c>
      <c r="L47" s="4">
        <f t="shared" si="1"/>
        <v>2.3499999999999996</v>
      </c>
      <c r="M47" s="1">
        <v>5</v>
      </c>
      <c r="N47" s="4">
        <v>3.1962999999999999</v>
      </c>
      <c r="O47" s="1" t="s">
        <v>1746</v>
      </c>
    </row>
    <row r="48" spans="1:15" x14ac:dyDescent="0.25">
      <c r="A48" s="1">
        <v>47</v>
      </c>
      <c r="B48" s="1" t="s">
        <v>801</v>
      </c>
      <c r="C48" s="10">
        <v>45103</v>
      </c>
      <c r="D48" s="1">
        <v>0</v>
      </c>
      <c r="E48" s="17" t="s">
        <v>213</v>
      </c>
      <c r="F48" s="15">
        <v>24</v>
      </c>
      <c r="G48" s="2">
        <v>0.52</v>
      </c>
      <c r="H48" s="3">
        <v>2.4</v>
      </c>
      <c r="I48" s="2">
        <v>0.51</v>
      </c>
      <c r="J48" s="4">
        <f t="shared" si="0"/>
        <v>1.0000000000000009E-2</v>
      </c>
      <c r="K48" s="1">
        <v>1</v>
      </c>
      <c r="L48" s="4">
        <f t="shared" si="1"/>
        <v>1.0000000000000009E-2</v>
      </c>
      <c r="M48" s="1">
        <v>1</v>
      </c>
      <c r="N48" s="4">
        <v>1.0000000000000009E-2</v>
      </c>
      <c r="O48" s="1" t="s">
        <v>1746</v>
      </c>
    </row>
    <row r="49" spans="1:15" x14ac:dyDescent="0.25">
      <c r="A49" s="1">
        <v>48</v>
      </c>
      <c r="B49" s="1" t="s">
        <v>802</v>
      </c>
      <c r="C49" s="10">
        <v>45103</v>
      </c>
      <c r="D49" s="1">
        <v>0</v>
      </c>
      <c r="E49" s="17" t="s">
        <v>213</v>
      </c>
      <c r="F49" s="15">
        <v>24</v>
      </c>
      <c r="G49" s="2">
        <v>2.76</v>
      </c>
      <c r="H49" s="3">
        <v>2.2999999999999998</v>
      </c>
      <c r="I49" s="2">
        <v>2</v>
      </c>
      <c r="J49" s="4">
        <f t="shared" si="0"/>
        <v>0.75999999999999979</v>
      </c>
      <c r="K49" s="1">
        <v>1</v>
      </c>
      <c r="L49" s="4">
        <f t="shared" si="1"/>
        <v>0.75999999999999979</v>
      </c>
      <c r="M49" s="1">
        <v>1</v>
      </c>
      <c r="N49" s="4">
        <v>0.75999999999999979</v>
      </c>
      <c r="O49" s="1" t="s">
        <v>1746</v>
      </c>
    </row>
    <row r="50" spans="1:15" x14ac:dyDescent="0.25">
      <c r="A50" s="1">
        <v>49</v>
      </c>
      <c r="B50" s="1" t="s">
        <v>801</v>
      </c>
      <c r="C50" s="10">
        <v>45104</v>
      </c>
      <c r="D50" s="1">
        <v>0</v>
      </c>
      <c r="E50" s="17" t="s">
        <v>213</v>
      </c>
      <c r="F50" s="15">
        <v>24</v>
      </c>
      <c r="G50" s="2">
        <v>0.52</v>
      </c>
      <c r="H50" s="3">
        <v>2.5</v>
      </c>
      <c r="I50" s="2">
        <v>0.51</v>
      </c>
      <c r="J50" s="4">
        <f t="shared" si="0"/>
        <v>1.0000000000000009E-2</v>
      </c>
      <c r="K50" s="1">
        <v>1</v>
      </c>
      <c r="L50" s="4">
        <f t="shared" si="1"/>
        <v>1.0000000000000009E-2</v>
      </c>
      <c r="M50" s="1">
        <v>1</v>
      </c>
      <c r="N50" s="4">
        <v>1.0000000000000009E-2</v>
      </c>
      <c r="O50" s="1" t="s">
        <v>1746</v>
      </c>
    </row>
    <row r="51" spans="1:15" x14ac:dyDescent="0.25">
      <c r="A51" s="1">
        <v>50</v>
      </c>
      <c r="B51" s="1" t="s">
        <v>802</v>
      </c>
      <c r="C51" s="10">
        <v>45104</v>
      </c>
      <c r="D51" s="1">
        <v>0</v>
      </c>
      <c r="E51" s="17" t="s">
        <v>213</v>
      </c>
      <c r="F51" s="15">
        <v>24</v>
      </c>
      <c r="G51" s="2">
        <v>2.73</v>
      </c>
      <c r="H51" s="3">
        <v>2</v>
      </c>
      <c r="I51" s="2">
        <v>2.02</v>
      </c>
      <c r="J51" s="4">
        <f t="shared" si="0"/>
        <v>0.71</v>
      </c>
      <c r="K51" s="1">
        <v>1</v>
      </c>
      <c r="L51" s="4">
        <f t="shared" si="1"/>
        <v>0.71</v>
      </c>
      <c r="M51" s="1">
        <v>1</v>
      </c>
      <c r="N51" s="4">
        <v>0.71</v>
      </c>
      <c r="O51" s="1" t="s">
        <v>1746</v>
      </c>
    </row>
    <row r="52" spans="1:15" x14ac:dyDescent="0.25">
      <c r="A52" s="1">
        <v>51</v>
      </c>
      <c r="B52" s="1" t="s">
        <v>801</v>
      </c>
      <c r="C52" s="10">
        <v>45105</v>
      </c>
      <c r="D52" s="1">
        <v>0</v>
      </c>
      <c r="E52" s="17" t="s">
        <v>213</v>
      </c>
      <c r="F52" s="15">
        <v>24</v>
      </c>
      <c r="G52" s="2">
        <v>0.53580000000000005</v>
      </c>
      <c r="H52" s="3">
        <v>2.2000000000000002</v>
      </c>
      <c r="I52" s="2">
        <v>0.42470000000000002</v>
      </c>
      <c r="J52" s="4">
        <f t="shared" si="0"/>
        <v>0.11110000000000003</v>
      </c>
      <c r="K52" s="1">
        <v>1</v>
      </c>
      <c r="L52" s="4">
        <f t="shared" si="1"/>
        <v>0.11110000000000003</v>
      </c>
      <c r="M52" s="1">
        <v>1</v>
      </c>
      <c r="N52" s="4">
        <v>0.11110000000000003</v>
      </c>
      <c r="O52" s="1" t="s">
        <v>1746</v>
      </c>
    </row>
    <row r="53" spans="1:15" x14ac:dyDescent="0.25">
      <c r="A53" s="1">
        <v>52</v>
      </c>
      <c r="B53" s="1" t="s">
        <v>802</v>
      </c>
      <c r="C53" s="10">
        <v>45105</v>
      </c>
      <c r="D53" s="1">
        <v>0</v>
      </c>
      <c r="E53" s="17" t="s">
        <v>213</v>
      </c>
      <c r="F53" s="15">
        <v>24</v>
      </c>
      <c r="G53" s="2">
        <v>2.7621000000000002</v>
      </c>
      <c r="H53" s="3">
        <v>1.6</v>
      </c>
      <c r="I53" s="2">
        <v>2.1753</v>
      </c>
      <c r="J53" s="4">
        <f t="shared" si="0"/>
        <v>0.58680000000000021</v>
      </c>
      <c r="K53" s="1">
        <v>1</v>
      </c>
      <c r="L53" s="4">
        <f t="shared" si="1"/>
        <v>0.58680000000000021</v>
      </c>
      <c r="M53" s="1">
        <v>1</v>
      </c>
      <c r="N53" s="4">
        <v>0.58680000000000021</v>
      </c>
      <c r="O53" s="1" t="s">
        <v>1746</v>
      </c>
    </row>
    <row r="54" spans="1:15" x14ac:dyDescent="0.25">
      <c r="A54" s="1">
        <v>53</v>
      </c>
      <c r="B54" s="1" t="s">
        <v>801</v>
      </c>
      <c r="C54" s="10">
        <v>45106</v>
      </c>
      <c r="D54" s="1">
        <v>0</v>
      </c>
      <c r="E54" s="17" t="s">
        <v>213</v>
      </c>
      <c r="F54" s="15">
        <v>24</v>
      </c>
      <c r="G54" s="2">
        <v>0.53</v>
      </c>
      <c r="H54" s="3">
        <v>0</v>
      </c>
      <c r="I54" s="2">
        <v>0.51</v>
      </c>
      <c r="J54" s="4">
        <f t="shared" si="0"/>
        <v>2.0000000000000018E-2</v>
      </c>
      <c r="K54" s="1">
        <v>1</v>
      </c>
      <c r="L54" s="4">
        <f t="shared" si="1"/>
        <v>2.0000000000000018E-2</v>
      </c>
      <c r="M54" s="1">
        <v>1</v>
      </c>
      <c r="N54" s="4">
        <v>2.0000000000000018E-2</v>
      </c>
      <c r="O54" s="1" t="s">
        <v>1746</v>
      </c>
    </row>
    <row r="55" spans="1:15" x14ac:dyDescent="0.25">
      <c r="A55" s="1">
        <v>54</v>
      </c>
      <c r="B55" s="1" t="s">
        <v>802</v>
      </c>
      <c r="C55" s="10">
        <v>45106</v>
      </c>
      <c r="D55" s="1">
        <v>0</v>
      </c>
      <c r="E55" s="17" t="s">
        <v>213</v>
      </c>
      <c r="F55" s="15">
        <v>24</v>
      </c>
      <c r="G55" s="2">
        <v>2.76</v>
      </c>
      <c r="H55" s="3">
        <v>2.7</v>
      </c>
      <c r="I55" s="2">
        <v>2.04</v>
      </c>
      <c r="J55" s="4">
        <f t="shared" si="0"/>
        <v>0.71999999999999975</v>
      </c>
      <c r="K55" s="1">
        <v>1</v>
      </c>
      <c r="L55" s="4">
        <f t="shared" si="1"/>
        <v>0.71999999999999975</v>
      </c>
      <c r="M55" s="1">
        <v>1</v>
      </c>
      <c r="N55" s="4">
        <v>0.71999999999999975</v>
      </c>
      <c r="O55" s="1" t="s">
        <v>1746</v>
      </c>
    </row>
    <row r="56" spans="1:15" x14ac:dyDescent="0.25">
      <c r="A56" s="1">
        <v>55</v>
      </c>
      <c r="B56" s="1" t="s">
        <v>801</v>
      </c>
      <c r="C56" s="10">
        <v>45107</v>
      </c>
      <c r="D56" s="1">
        <v>0</v>
      </c>
      <c r="E56" s="17" t="s">
        <v>213</v>
      </c>
      <c r="F56" s="15">
        <v>24</v>
      </c>
      <c r="G56" s="2">
        <v>0.53</v>
      </c>
      <c r="H56" s="3">
        <v>0</v>
      </c>
      <c r="I56" s="2">
        <v>0.51</v>
      </c>
      <c r="J56" s="4">
        <f t="shared" si="0"/>
        <v>2.0000000000000018E-2</v>
      </c>
      <c r="K56" s="1">
        <v>1</v>
      </c>
      <c r="L56" s="4">
        <f t="shared" si="1"/>
        <v>2.0000000000000018E-2</v>
      </c>
      <c r="M56" s="1">
        <v>1</v>
      </c>
      <c r="N56" s="4">
        <v>2.0000000000000018E-2</v>
      </c>
      <c r="O56" s="1" t="s">
        <v>1746</v>
      </c>
    </row>
    <row r="57" spans="1:15" x14ac:dyDescent="0.25">
      <c r="A57" s="1">
        <v>56</v>
      </c>
      <c r="B57" s="1" t="s">
        <v>802</v>
      </c>
      <c r="C57" s="10">
        <v>45107</v>
      </c>
      <c r="D57" s="1">
        <v>0</v>
      </c>
      <c r="E57" s="17" t="s">
        <v>213</v>
      </c>
      <c r="F57" s="15">
        <v>24</v>
      </c>
      <c r="G57" s="2">
        <v>2.74</v>
      </c>
      <c r="H57" s="3">
        <v>2.7</v>
      </c>
      <c r="I57" s="2">
        <v>2.0699999999999998</v>
      </c>
      <c r="J57" s="4">
        <f t="shared" si="0"/>
        <v>0.67000000000000037</v>
      </c>
      <c r="K57" s="1">
        <v>1</v>
      </c>
      <c r="L57" s="4">
        <f t="shared" si="1"/>
        <v>0.67000000000000037</v>
      </c>
      <c r="M57" s="1">
        <v>1</v>
      </c>
      <c r="N57" s="4">
        <v>0.67000000000000037</v>
      </c>
      <c r="O57" s="1" t="s">
        <v>1746</v>
      </c>
    </row>
    <row r="58" spans="1:15" ht="33" x14ac:dyDescent="0.25">
      <c r="A58" s="1">
        <v>57</v>
      </c>
      <c r="B58" s="1" t="s">
        <v>801</v>
      </c>
      <c r="C58" s="10">
        <v>45115</v>
      </c>
      <c r="D58" s="1">
        <v>0</v>
      </c>
      <c r="E58" s="18" t="s">
        <v>1051</v>
      </c>
      <c r="F58" s="15">
        <v>16.5</v>
      </c>
      <c r="G58" s="2">
        <v>0.37</v>
      </c>
      <c r="H58" s="3">
        <v>0.1</v>
      </c>
      <c r="I58" s="2">
        <v>0.34</v>
      </c>
      <c r="J58" s="4">
        <f t="shared" si="0"/>
        <v>2.9999999999999971E-2</v>
      </c>
      <c r="K58" s="1">
        <v>1</v>
      </c>
      <c r="L58" s="4">
        <f t="shared" si="1"/>
        <v>2.9999999999999971E-2</v>
      </c>
      <c r="M58" s="1">
        <v>1</v>
      </c>
      <c r="N58" s="4">
        <v>2.9999999999999971E-2</v>
      </c>
      <c r="O58" s="1" t="s">
        <v>1746</v>
      </c>
    </row>
    <row r="59" spans="1:15" ht="33" x14ac:dyDescent="0.25">
      <c r="A59" s="1">
        <v>58</v>
      </c>
      <c r="B59" s="1" t="s">
        <v>802</v>
      </c>
      <c r="C59" s="10">
        <v>45115</v>
      </c>
      <c r="D59" s="1">
        <v>0</v>
      </c>
      <c r="E59" s="18" t="s">
        <v>1051</v>
      </c>
      <c r="F59" s="15">
        <v>16.5</v>
      </c>
      <c r="G59" s="2">
        <v>1.93</v>
      </c>
      <c r="H59" s="3">
        <v>3.8</v>
      </c>
      <c r="I59" s="2">
        <v>1.37</v>
      </c>
      <c r="J59" s="4">
        <f t="shared" si="0"/>
        <v>0.55999999999999983</v>
      </c>
      <c r="K59" s="1">
        <v>1</v>
      </c>
      <c r="L59" s="4">
        <f t="shared" si="1"/>
        <v>0.55999999999999983</v>
      </c>
      <c r="M59" s="1">
        <v>1</v>
      </c>
      <c r="N59" s="4">
        <v>0.55999999999999983</v>
      </c>
      <c r="O59" s="1" t="s">
        <v>1746</v>
      </c>
    </row>
    <row r="60" spans="1:15" x14ac:dyDescent="0.25">
      <c r="A60" s="1">
        <v>59</v>
      </c>
      <c r="B60" s="1" t="s">
        <v>801</v>
      </c>
      <c r="C60" s="10">
        <v>45116</v>
      </c>
      <c r="D60" s="1">
        <v>0</v>
      </c>
      <c r="E60" s="17" t="s">
        <v>213</v>
      </c>
      <c r="F60" s="15">
        <v>24</v>
      </c>
      <c r="G60" s="2">
        <v>0.49</v>
      </c>
      <c r="H60" s="3">
        <v>0</v>
      </c>
      <c r="I60" s="2">
        <v>0.41</v>
      </c>
      <c r="J60" s="4">
        <f t="shared" si="0"/>
        <v>8.0000000000000016E-2</v>
      </c>
      <c r="K60" s="1">
        <v>1</v>
      </c>
      <c r="L60" s="4">
        <f t="shared" si="1"/>
        <v>8.0000000000000016E-2</v>
      </c>
      <c r="M60" s="1">
        <v>1</v>
      </c>
      <c r="N60" s="4">
        <v>8.0000000000000016E-2</v>
      </c>
      <c r="O60" s="1" t="s">
        <v>1746</v>
      </c>
    </row>
    <row r="61" spans="1:15" x14ac:dyDescent="0.25">
      <c r="A61" s="1">
        <v>60</v>
      </c>
      <c r="B61" s="1" t="s">
        <v>802</v>
      </c>
      <c r="C61" s="10">
        <v>45116</v>
      </c>
      <c r="D61" s="1">
        <v>0</v>
      </c>
      <c r="E61" s="17" t="s">
        <v>213</v>
      </c>
      <c r="F61" s="15">
        <v>24</v>
      </c>
      <c r="G61" s="2">
        <v>2.56</v>
      </c>
      <c r="H61" s="3">
        <v>2.2000000000000002</v>
      </c>
      <c r="I61" s="2">
        <v>2.12</v>
      </c>
      <c r="J61" s="4">
        <f t="shared" si="0"/>
        <v>0.43999999999999995</v>
      </c>
      <c r="K61" s="1">
        <v>1</v>
      </c>
      <c r="L61" s="4">
        <f t="shared" si="1"/>
        <v>0.43999999999999995</v>
      </c>
      <c r="M61" s="1">
        <v>1</v>
      </c>
      <c r="N61" s="4">
        <v>0.43999999999999995</v>
      </c>
      <c r="O61" s="1" t="s">
        <v>1746</v>
      </c>
    </row>
    <row r="62" spans="1:15" x14ac:dyDescent="0.25">
      <c r="A62" s="1">
        <v>61</v>
      </c>
      <c r="B62" s="1" t="s">
        <v>801</v>
      </c>
      <c r="C62" s="10">
        <v>45117</v>
      </c>
      <c r="D62" s="1">
        <v>0</v>
      </c>
      <c r="E62" s="17" t="s">
        <v>213</v>
      </c>
      <c r="F62" s="15">
        <v>24</v>
      </c>
      <c r="G62" s="2">
        <v>0.54</v>
      </c>
      <c r="H62" s="3">
        <v>0</v>
      </c>
      <c r="I62" s="2">
        <v>0.45</v>
      </c>
      <c r="J62" s="4">
        <f t="shared" si="0"/>
        <v>9.0000000000000024E-2</v>
      </c>
      <c r="K62" s="1">
        <v>1</v>
      </c>
      <c r="L62" s="4">
        <f t="shared" si="1"/>
        <v>9.0000000000000024E-2</v>
      </c>
      <c r="M62" s="1">
        <v>1</v>
      </c>
      <c r="N62" s="4">
        <v>9.0000000000000024E-2</v>
      </c>
      <c r="O62" s="1" t="s">
        <v>1746</v>
      </c>
    </row>
    <row r="63" spans="1:15" x14ac:dyDescent="0.25">
      <c r="A63" s="1">
        <v>62</v>
      </c>
      <c r="B63" s="1" t="s">
        <v>802</v>
      </c>
      <c r="C63" s="10">
        <v>45117</v>
      </c>
      <c r="D63" s="1">
        <v>0</v>
      </c>
      <c r="E63" s="17" t="s">
        <v>213</v>
      </c>
      <c r="F63" s="15">
        <v>24</v>
      </c>
      <c r="G63" s="2">
        <v>2.75</v>
      </c>
      <c r="H63" s="3">
        <v>2.6</v>
      </c>
      <c r="I63" s="2">
        <v>2.02</v>
      </c>
      <c r="J63" s="4">
        <f t="shared" si="0"/>
        <v>0.73</v>
      </c>
      <c r="K63" s="1">
        <v>1</v>
      </c>
      <c r="L63" s="4">
        <f t="shared" si="1"/>
        <v>0.73</v>
      </c>
      <c r="M63" s="1">
        <v>1</v>
      </c>
      <c r="N63" s="4">
        <v>0.73</v>
      </c>
      <c r="O63" s="1" t="s">
        <v>1746</v>
      </c>
    </row>
    <row r="64" spans="1:15" ht="33" x14ac:dyDescent="0.25">
      <c r="A64" s="1">
        <v>63</v>
      </c>
      <c r="B64" s="1" t="s">
        <v>801</v>
      </c>
      <c r="C64" s="10">
        <v>45118</v>
      </c>
      <c r="D64" s="1">
        <v>0</v>
      </c>
      <c r="E64" s="18" t="s">
        <v>1059</v>
      </c>
      <c r="F64" s="15">
        <v>23.5</v>
      </c>
      <c r="G64" s="2">
        <v>0.54610000000000003</v>
      </c>
      <c r="H64" s="3">
        <v>0</v>
      </c>
      <c r="I64" s="2">
        <v>0.4486</v>
      </c>
      <c r="J64" s="4">
        <f t="shared" si="0"/>
        <v>9.7500000000000031E-2</v>
      </c>
      <c r="K64" s="1">
        <v>1</v>
      </c>
      <c r="L64" s="4">
        <f t="shared" si="1"/>
        <v>9.7500000000000031E-2</v>
      </c>
      <c r="M64" s="1">
        <v>1</v>
      </c>
      <c r="N64" s="4">
        <v>9.7500000000000031E-2</v>
      </c>
      <c r="O64" s="1" t="s">
        <v>1746</v>
      </c>
    </row>
    <row r="65" spans="1:15" ht="33" x14ac:dyDescent="0.25">
      <c r="A65" s="1">
        <v>64</v>
      </c>
      <c r="B65" s="1" t="s">
        <v>802</v>
      </c>
      <c r="C65" s="10">
        <v>45118</v>
      </c>
      <c r="D65" s="1">
        <v>0</v>
      </c>
      <c r="E65" s="18" t="s">
        <v>1059</v>
      </c>
      <c r="F65" s="15">
        <v>23.5</v>
      </c>
      <c r="G65" s="2">
        <v>2.6120000000000001</v>
      </c>
      <c r="H65" s="3">
        <v>2.5</v>
      </c>
      <c r="I65" s="2">
        <v>1.4614</v>
      </c>
      <c r="J65" s="4">
        <f t="shared" si="0"/>
        <v>1.1506000000000001</v>
      </c>
      <c r="K65" s="1">
        <v>1</v>
      </c>
      <c r="L65" s="4">
        <f t="shared" si="1"/>
        <v>1.1506000000000001</v>
      </c>
      <c r="M65" s="1">
        <v>1</v>
      </c>
      <c r="N65" s="4">
        <v>1.1506000000000001</v>
      </c>
      <c r="O65" s="1" t="s">
        <v>1746</v>
      </c>
    </row>
    <row r="66" spans="1:15" x14ac:dyDescent="0.25">
      <c r="A66" s="1">
        <v>65</v>
      </c>
      <c r="B66" s="1" t="s">
        <v>801</v>
      </c>
      <c r="C66" s="10">
        <v>45119</v>
      </c>
      <c r="D66" s="1">
        <v>0</v>
      </c>
      <c r="E66" s="17" t="s">
        <v>213</v>
      </c>
      <c r="F66" s="15">
        <v>24</v>
      </c>
      <c r="G66" s="2">
        <v>0.54910000000000003</v>
      </c>
      <c r="H66" s="3">
        <v>0</v>
      </c>
      <c r="I66" s="2">
        <v>0.46750000000000003</v>
      </c>
      <c r="J66" s="4">
        <f t="shared" ref="J66:J129" si="2">G66-I66</f>
        <v>8.1600000000000006E-2</v>
      </c>
      <c r="K66" s="1">
        <v>1</v>
      </c>
      <c r="L66" s="4">
        <f t="shared" ref="L66:L129" si="3">(G66-I66-D66)*K66</f>
        <v>8.1600000000000006E-2</v>
      </c>
      <c r="M66" s="1">
        <v>1</v>
      </c>
      <c r="N66" s="4">
        <v>8.1600000000000006E-2</v>
      </c>
      <c r="O66" s="1" t="s">
        <v>1746</v>
      </c>
    </row>
    <row r="67" spans="1:15" x14ac:dyDescent="0.25">
      <c r="A67" s="1">
        <v>66</v>
      </c>
      <c r="B67" s="1" t="s">
        <v>802</v>
      </c>
      <c r="C67" s="10">
        <v>45119</v>
      </c>
      <c r="D67" s="1">
        <v>0</v>
      </c>
      <c r="E67" s="17" t="s">
        <v>213</v>
      </c>
      <c r="F67" s="15">
        <v>24</v>
      </c>
      <c r="G67" s="2">
        <v>2.6898</v>
      </c>
      <c r="H67" s="3">
        <v>2.5</v>
      </c>
      <c r="I67" s="2">
        <v>2.0146999999999999</v>
      </c>
      <c r="J67" s="4">
        <f t="shared" si="2"/>
        <v>0.67510000000000003</v>
      </c>
      <c r="K67" s="1">
        <v>1</v>
      </c>
      <c r="L67" s="4">
        <f t="shared" si="3"/>
        <v>0.67510000000000003</v>
      </c>
      <c r="M67" s="1">
        <v>1</v>
      </c>
      <c r="N67" s="4">
        <v>0.67510000000000003</v>
      </c>
      <c r="O67" s="1" t="s">
        <v>1746</v>
      </c>
    </row>
    <row r="68" spans="1:15" ht="33" x14ac:dyDescent="0.25">
      <c r="A68" s="1">
        <v>67</v>
      </c>
      <c r="B68" s="1" t="s">
        <v>801</v>
      </c>
      <c r="C68" s="10">
        <v>45120</v>
      </c>
      <c r="D68" s="1">
        <v>0</v>
      </c>
      <c r="E68" s="18" t="s">
        <v>1070</v>
      </c>
      <c r="F68" s="15">
        <v>20.5</v>
      </c>
      <c r="G68" s="2">
        <v>0.44269999999999998</v>
      </c>
      <c r="H68" s="3">
        <v>0</v>
      </c>
      <c r="I68" s="2">
        <v>0.41349999999999998</v>
      </c>
      <c r="J68" s="4">
        <f t="shared" si="2"/>
        <v>2.9200000000000004E-2</v>
      </c>
      <c r="K68" s="1">
        <v>1</v>
      </c>
      <c r="L68" s="4">
        <f t="shared" si="3"/>
        <v>2.9200000000000004E-2</v>
      </c>
      <c r="M68" s="1">
        <v>1</v>
      </c>
      <c r="N68" s="4">
        <v>2.9200000000000004E-2</v>
      </c>
      <c r="O68" s="1" t="s">
        <v>1746</v>
      </c>
    </row>
    <row r="69" spans="1:15" ht="33" x14ac:dyDescent="0.25">
      <c r="A69" s="1">
        <v>68</v>
      </c>
      <c r="B69" s="1" t="s">
        <v>802</v>
      </c>
      <c r="C69" s="10">
        <v>45120</v>
      </c>
      <c r="D69" s="1">
        <v>0</v>
      </c>
      <c r="E69" s="18" t="s">
        <v>1071</v>
      </c>
      <c r="F69" s="15">
        <v>19.5</v>
      </c>
      <c r="G69" s="2">
        <v>2.4272999999999998</v>
      </c>
      <c r="H69" s="3">
        <v>2.6</v>
      </c>
      <c r="I69" s="2">
        <v>2.0358999999999998</v>
      </c>
      <c r="J69" s="4">
        <f t="shared" si="2"/>
        <v>0.39139999999999997</v>
      </c>
      <c r="K69" s="1">
        <v>1</v>
      </c>
      <c r="L69" s="4">
        <f t="shared" si="3"/>
        <v>0.39139999999999997</v>
      </c>
      <c r="M69" s="1">
        <v>1</v>
      </c>
      <c r="N69" s="4">
        <v>0.39139999999999997</v>
      </c>
      <c r="O69" s="1" t="s">
        <v>1746</v>
      </c>
    </row>
    <row r="70" spans="1:15" x14ac:dyDescent="0.25">
      <c r="A70" s="1">
        <v>69</v>
      </c>
      <c r="B70" s="1" t="s">
        <v>1069</v>
      </c>
      <c r="C70" s="10">
        <v>45120</v>
      </c>
      <c r="D70" s="1">
        <v>0</v>
      </c>
      <c r="E70" s="17" t="s">
        <v>1072</v>
      </c>
      <c r="F70" s="15">
        <v>3.5</v>
      </c>
      <c r="G70" s="2">
        <v>0.82150000000000001</v>
      </c>
      <c r="H70" s="3">
        <v>0</v>
      </c>
      <c r="I70" s="2">
        <v>0.30059999999999998</v>
      </c>
      <c r="J70" s="4">
        <f t="shared" si="2"/>
        <v>0.52090000000000003</v>
      </c>
      <c r="K70" s="1">
        <v>1</v>
      </c>
      <c r="L70" s="4">
        <f t="shared" si="3"/>
        <v>0.52090000000000003</v>
      </c>
      <c r="M70" s="1">
        <v>1</v>
      </c>
      <c r="N70" s="4">
        <v>0.52090000000000003</v>
      </c>
      <c r="O70" s="1" t="s">
        <v>1746</v>
      </c>
    </row>
    <row r="71" spans="1:15" ht="33" x14ac:dyDescent="0.25">
      <c r="A71" s="1">
        <v>70</v>
      </c>
      <c r="B71" s="1" t="s">
        <v>801</v>
      </c>
      <c r="C71" s="10">
        <v>45121</v>
      </c>
      <c r="D71" s="1">
        <v>0</v>
      </c>
      <c r="E71" s="18" t="s">
        <v>1076</v>
      </c>
      <c r="F71" s="15">
        <v>20.5</v>
      </c>
      <c r="G71" s="2">
        <v>0.44</v>
      </c>
      <c r="H71" s="3">
        <v>0</v>
      </c>
      <c r="I71" s="2">
        <v>0.41</v>
      </c>
      <c r="J71" s="4">
        <f t="shared" si="2"/>
        <v>3.0000000000000027E-2</v>
      </c>
      <c r="K71" s="1">
        <v>1</v>
      </c>
      <c r="L71" s="4">
        <f t="shared" si="3"/>
        <v>3.0000000000000027E-2</v>
      </c>
      <c r="M71" s="1">
        <v>1</v>
      </c>
      <c r="N71" s="4">
        <v>3.0000000000000027E-2</v>
      </c>
      <c r="O71" s="1" t="s">
        <v>1746</v>
      </c>
    </row>
    <row r="72" spans="1:15" ht="33" x14ac:dyDescent="0.25">
      <c r="A72" s="1">
        <v>71</v>
      </c>
      <c r="B72" s="1" t="s">
        <v>802</v>
      </c>
      <c r="C72" s="10">
        <v>45121</v>
      </c>
      <c r="D72" s="1">
        <v>0</v>
      </c>
      <c r="E72" s="18" t="s">
        <v>1077</v>
      </c>
      <c r="F72" s="15">
        <v>19.5</v>
      </c>
      <c r="G72" s="2">
        <v>2.42</v>
      </c>
      <c r="H72" s="3">
        <v>2.6</v>
      </c>
      <c r="I72" s="2">
        <v>2.0299999999999998</v>
      </c>
      <c r="J72" s="4">
        <f t="shared" si="2"/>
        <v>0.39000000000000012</v>
      </c>
      <c r="K72" s="1">
        <v>1</v>
      </c>
      <c r="L72" s="4">
        <f t="shared" si="3"/>
        <v>0.39000000000000012</v>
      </c>
      <c r="M72" s="1">
        <v>1</v>
      </c>
      <c r="N72" s="4">
        <v>0.39000000000000012</v>
      </c>
      <c r="O72" s="1" t="s">
        <v>1746</v>
      </c>
    </row>
    <row r="73" spans="1:15" x14ac:dyDescent="0.25">
      <c r="A73" s="1">
        <v>72</v>
      </c>
      <c r="B73" s="1" t="s">
        <v>991</v>
      </c>
      <c r="C73" s="10">
        <v>45121</v>
      </c>
      <c r="D73" s="1">
        <v>0</v>
      </c>
      <c r="E73" s="17" t="s">
        <v>1072</v>
      </c>
      <c r="F73" s="15">
        <v>3.5</v>
      </c>
      <c r="G73" s="2">
        <v>0.82</v>
      </c>
      <c r="H73" s="3">
        <v>0</v>
      </c>
      <c r="I73" s="2">
        <v>0.3</v>
      </c>
      <c r="J73" s="4">
        <f t="shared" si="2"/>
        <v>0.52</v>
      </c>
      <c r="K73" s="1">
        <v>4</v>
      </c>
      <c r="L73" s="4">
        <f t="shared" si="3"/>
        <v>2.08</v>
      </c>
      <c r="M73" s="1">
        <v>4</v>
      </c>
      <c r="N73" s="4">
        <v>2.6855000000000002</v>
      </c>
      <c r="O73" s="1" t="s">
        <v>1746</v>
      </c>
    </row>
    <row r="74" spans="1:15" x14ac:dyDescent="0.25">
      <c r="A74" s="1">
        <v>73</v>
      </c>
      <c r="B74" s="1" t="s">
        <v>801</v>
      </c>
      <c r="C74" s="10">
        <v>45122</v>
      </c>
      <c r="D74" s="1">
        <v>0</v>
      </c>
      <c r="E74" s="17" t="s">
        <v>213</v>
      </c>
      <c r="F74" s="15">
        <v>24</v>
      </c>
      <c r="G74" s="2">
        <v>0.33729999999999999</v>
      </c>
      <c r="H74" s="3">
        <v>0</v>
      </c>
      <c r="I74" s="2">
        <v>0.3</v>
      </c>
      <c r="J74" s="4">
        <f t="shared" si="2"/>
        <v>3.73E-2</v>
      </c>
      <c r="K74" s="1">
        <v>1</v>
      </c>
      <c r="L74" s="4">
        <f t="shared" si="3"/>
        <v>3.73E-2</v>
      </c>
      <c r="M74" s="1">
        <v>1</v>
      </c>
      <c r="N74" s="4">
        <v>3.73E-2</v>
      </c>
      <c r="O74" s="1" t="s">
        <v>1746</v>
      </c>
    </row>
    <row r="75" spans="1:15" x14ac:dyDescent="0.25">
      <c r="A75" s="1">
        <v>74</v>
      </c>
      <c r="B75" s="1" t="s">
        <v>802</v>
      </c>
      <c r="C75" s="10">
        <v>45122</v>
      </c>
      <c r="D75" s="1">
        <v>0</v>
      </c>
      <c r="E75" s="17" t="s">
        <v>213</v>
      </c>
      <c r="F75" s="15">
        <v>24</v>
      </c>
      <c r="G75" s="2">
        <v>2.86</v>
      </c>
      <c r="H75" s="3">
        <v>2.7</v>
      </c>
      <c r="I75" s="2">
        <v>2.2000000000000002</v>
      </c>
      <c r="J75" s="4">
        <f t="shared" si="2"/>
        <v>0.6599999999999997</v>
      </c>
      <c r="K75" s="1">
        <v>1</v>
      </c>
      <c r="L75" s="4">
        <f t="shared" si="3"/>
        <v>0.6599999999999997</v>
      </c>
      <c r="M75" s="1">
        <v>1</v>
      </c>
      <c r="N75" s="4">
        <v>0.6599999999999997</v>
      </c>
      <c r="O75" s="1" t="s">
        <v>1746</v>
      </c>
    </row>
    <row r="76" spans="1:15" x14ac:dyDescent="0.25">
      <c r="A76" s="1">
        <v>75</v>
      </c>
      <c r="B76" s="1" t="s">
        <v>801</v>
      </c>
      <c r="C76" s="10">
        <v>45123</v>
      </c>
      <c r="D76" s="1">
        <v>0</v>
      </c>
      <c r="E76" s="17" t="s">
        <v>213</v>
      </c>
      <c r="F76" s="15">
        <v>24</v>
      </c>
      <c r="G76" s="2">
        <v>0.45979999999999999</v>
      </c>
      <c r="H76" s="3">
        <v>0</v>
      </c>
      <c r="I76" s="2">
        <v>0.39910000000000001</v>
      </c>
      <c r="J76" s="4">
        <f t="shared" si="2"/>
        <v>6.0699999999999976E-2</v>
      </c>
      <c r="K76" s="1">
        <v>1</v>
      </c>
      <c r="L76" s="4">
        <f t="shared" si="3"/>
        <v>6.0699999999999976E-2</v>
      </c>
      <c r="M76" s="1">
        <v>1</v>
      </c>
      <c r="N76" s="4">
        <v>6.0699999999999976E-2</v>
      </c>
      <c r="O76" s="1" t="s">
        <v>1746</v>
      </c>
    </row>
    <row r="77" spans="1:15" x14ac:dyDescent="0.25">
      <c r="A77" s="1">
        <v>76</v>
      </c>
      <c r="B77" s="1" t="s">
        <v>802</v>
      </c>
      <c r="C77" s="10">
        <v>45123</v>
      </c>
      <c r="D77" s="1">
        <v>0</v>
      </c>
      <c r="E77" s="17" t="s">
        <v>213</v>
      </c>
      <c r="F77" s="15">
        <v>24</v>
      </c>
      <c r="G77" s="2">
        <v>2.7174999999999998</v>
      </c>
      <c r="H77" s="3">
        <v>2.5</v>
      </c>
      <c r="I77" s="2">
        <v>2.1009000000000002</v>
      </c>
      <c r="J77" s="4">
        <f t="shared" si="2"/>
        <v>0.61659999999999959</v>
      </c>
      <c r="K77" s="1">
        <v>1</v>
      </c>
      <c r="L77" s="4">
        <f t="shared" si="3"/>
        <v>0.61659999999999959</v>
      </c>
      <c r="M77" s="1">
        <v>1</v>
      </c>
      <c r="N77" s="4">
        <v>0.61659999999999959</v>
      </c>
      <c r="O77" s="1" t="s">
        <v>1746</v>
      </c>
    </row>
    <row r="78" spans="1:15" x14ac:dyDescent="0.25">
      <c r="A78" s="1">
        <v>77</v>
      </c>
      <c r="B78" s="1" t="s">
        <v>801</v>
      </c>
      <c r="C78" s="10">
        <v>45124</v>
      </c>
      <c r="D78" s="1">
        <v>0</v>
      </c>
      <c r="E78" s="17" t="s">
        <v>213</v>
      </c>
      <c r="F78" s="15">
        <v>24</v>
      </c>
      <c r="G78" s="2">
        <v>0.50380000000000003</v>
      </c>
      <c r="H78" s="3">
        <v>0</v>
      </c>
      <c r="I78" s="2">
        <v>0.43580000000000002</v>
      </c>
      <c r="J78" s="4">
        <f t="shared" si="2"/>
        <v>6.8000000000000005E-2</v>
      </c>
      <c r="K78" s="1">
        <v>1</v>
      </c>
      <c r="L78" s="4">
        <f t="shared" si="3"/>
        <v>6.8000000000000005E-2</v>
      </c>
      <c r="M78" s="1">
        <v>1</v>
      </c>
      <c r="N78" s="4">
        <v>6.8000000000000005E-2</v>
      </c>
      <c r="O78" s="1" t="s">
        <v>1746</v>
      </c>
    </row>
    <row r="79" spans="1:15" x14ac:dyDescent="0.25">
      <c r="A79" s="1">
        <v>78</v>
      </c>
      <c r="B79" s="1" t="s">
        <v>802</v>
      </c>
      <c r="C79" s="10">
        <v>45124</v>
      </c>
      <c r="D79" s="1">
        <v>0</v>
      </c>
      <c r="E79" s="17" t="s">
        <v>213</v>
      </c>
      <c r="F79" s="15">
        <v>24</v>
      </c>
      <c r="G79" s="2">
        <v>2.7027000000000001</v>
      </c>
      <c r="H79" s="3">
        <v>2.6</v>
      </c>
      <c r="I79" s="2">
        <v>2.0655999999999999</v>
      </c>
      <c r="J79" s="4">
        <f t="shared" si="2"/>
        <v>0.63710000000000022</v>
      </c>
      <c r="K79" s="1">
        <v>1</v>
      </c>
      <c r="L79" s="4">
        <f t="shared" si="3"/>
        <v>0.63710000000000022</v>
      </c>
      <c r="M79" s="1">
        <v>1</v>
      </c>
      <c r="N79" s="4">
        <v>0.63710000000000022</v>
      </c>
      <c r="O79" s="1" t="s">
        <v>1746</v>
      </c>
    </row>
    <row r="80" spans="1:15" ht="33" x14ac:dyDescent="0.25">
      <c r="A80" s="1">
        <v>79</v>
      </c>
      <c r="B80" s="1" t="s">
        <v>801</v>
      </c>
      <c r="C80" s="10">
        <v>45125</v>
      </c>
      <c r="D80" s="1">
        <v>0</v>
      </c>
      <c r="E80" s="18" t="s">
        <v>4219</v>
      </c>
      <c r="F80" s="15">
        <v>13.5</v>
      </c>
      <c r="G80" s="2">
        <v>0.35849999999999999</v>
      </c>
      <c r="H80" s="3">
        <v>0</v>
      </c>
      <c r="I80" s="2">
        <v>0.34200000000000003</v>
      </c>
      <c r="J80" s="4">
        <f t="shared" si="2"/>
        <v>1.6499999999999959E-2</v>
      </c>
      <c r="K80" s="1">
        <v>1</v>
      </c>
      <c r="L80" s="4">
        <f t="shared" si="3"/>
        <v>1.6499999999999959E-2</v>
      </c>
      <c r="M80" s="1">
        <v>1</v>
      </c>
      <c r="N80" s="4">
        <v>1.6499999999999959E-2</v>
      </c>
      <c r="O80" s="1" t="s">
        <v>1746</v>
      </c>
    </row>
    <row r="81" spans="1:15" ht="33" x14ac:dyDescent="0.25">
      <c r="A81" s="1">
        <v>80</v>
      </c>
      <c r="B81" s="1" t="s">
        <v>802</v>
      </c>
      <c r="C81" s="10">
        <v>45125</v>
      </c>
      <c r="D81" s="1">
        <v>0</v>
      </c>
      <c r="E81" s="18" t="s">
        <v>4218</v>
      </c>
      <c r="F81" s="15">
        <v>13.5</v>
      </c>
      <c r="G81" s="2">
        <v>1.6585000000000001</v>
      </c>
      <c r="H81" s="3">
        <v>2.5</v>
      </c>
      <c r="I81" s="2">
        <v>1.56</v>
      </c>
      <c r="J81" s="4">
        <f t="shared" si="2"/>
        <v>9.8500000000000032E-2</v>
      </c>
      <c r="K81" s="1">
        <v>1</v>
      </c>
      <c r="L81" s="4">
        <f t="shared" si="3"/>
        <v>9.8500000000000032E-2</v>
      </c>
      <c r="M81" s="1">
        <v>1</v>
      </c>
      <c r="N81" s="4">
        <v>9.8500000000000032E-2</v>
      </c>
      <c r="O81" s="1" t="s">
        <v>1746</v>
      </c>
    </row>
    <row r="82" spans="1:15" x14ac:dyDescent="0.25">
      <c r="A82" s="1">
        <v>81</v>
      </c>
      <c r="B82" s="1" t="s">
        <v>1125</v>
      </c>
      <c r="C82" s="10">
        <v>45125</v>
      </c>
      <c r="D82" s="1">
        <v>0</v>
      </c>
      <c r="E82" s="17" t="s">
        <v>4217</v>
      </c>
      <c r="F82" s="15">
        <v>10</v>
      </c>
      <c r="G82" s="2">
        <v>0.44180000000000003</v>
      </c>
      <c r="H82" s="3">
        <v>0.1</v>
      </c>
      <c r="I82" s="2">
        <v>0.35</v>
      </c>
      <c r="J82" s="4">
        <f t="shared" si="2"/>
        <v>9.1800000000000048E-2</v>
      </c>
      <c r="K82" s="1">
        <v>5</v>
      </c>
      <c r="L82" s="4">
        <f t="shared" si="3"/>
        <v>0.45900000000000024</v>
      </c>
      <c r="M82" s="1">
        <v>7</v>
      </c>
      <c r="N82" s="4">
        <v>2.5512999999999999</v>
      </c>
      <c r="O82" s="1" t="s">
        <v>1746</v>
      </c>
    </row>
    <row r="83" spans="1:15" x14ac:dyDescent="0.25">
      <c r="A83" s="1">
        <v>82</v>
      </c>
      <c r="B83" s="1" t="s">
        <v>801</v>
      </c>
      <c r="C83" s="10">
        <v>45126</v>
      </c>
      <c r="D83" s="1">
        <v>0</v>
      </c>
      <c r="E83" s="17" t="s">
        <v>213</v>
      </c>
      <c r="F83" s="15">
        <v>24</v>
      </c>
      <c r="G83" s="2">
        <v>0.5343</v>
      </c>
      <c r="H83" s="3">
        <v>0</v>
      </c>
      <c r="I83" s="2">
        <v>0.4788</v>
      </c>
      <c r="J83" s="4">
        <f t="shared" si="2"/>
        <v>5.5499999999999994E-2</v>
      </c>
      <c r="K83" s="1">
        <v>1</v>
      </c>
      <c r="L83" s="4">
        <f t="shared" si="3"/>
        <v>5.5499999999999994E-2</v>
      </c>
      <c r="M83" s="1">
        <v>1</v>
      </c>
      <c r="N83" s="4">
        <v>5.5499999999999994E-2</v>
      </c>
      <c r="O83" s="1" t="s">
        <v>1746</v>
      </c>
    </row>
    <row r="84" spans="1:15" x14ac:dyDescent="0.25">
      <c r="A84" s="1">
        <v>83</v>
      </c>
      <c r="B84" s="1" t="s">
        <v>802</v>
      </c>
      <c r="C84" s="10">
        <v>45126</v>
      </c>
      <c r="D84" s="1">
        <v>0</v>
      </c>
      <c r="E84" s="17" t="s">
        <v>213</v>
      </c>
      <c r="F84" s="15">
        <v>24</v>
      </c>
      <c r="G84" s="2">
        <v>2.5276999999999998</v>
      </c>
      <c r="H84" s="3">
        <v>2.1</v>
      </c>
      <c r="I84" s="2">
        <v>1.8724000000000001</v>
      </c>
      <c r="J84" s="4">
        <f t="shared" si="2"/>
        <v>0.65529999999999977</v>
      </c>
      <c r="K84" s="1">
        <v>1</v>
      </c>
      <c r="L84" s="4">
        <f t="shared" si="3"/>
        <v>0.65529999999999977</v>
      </c>
      <c r="M84" s="1">
        <v>1</v>
      </c>
      <c r="N84" s="4">
        <v>0.65529999999999977</v>
      </c>
      <c r="O84" s="1" t="s">
        <v>1746</v>
      </c>
    </row>
    <row r="85" spans="1:15" x14ac:dyDescent="0.25">
      <c r="A85" s="1">
        <v>84</v>
      </c>
      <c r="B85" s="1" t="s">
        <v>801</v>
      </c>
      <c r="C85" s="10">
        <v>45127</v>
      </c>
      <c r="D85" s="1">
        <v>0</v>
      </c>
      <c r="E85" s="17" t="s">
        <v>213</v>
      </c>
      <c r="F85" s="15">
        <v>24</v>
      </c>
      <c r="G85" s="2">
        <v>0.53480000000000005</v>
      </c>
      <c r="H85" s="3">
        <v>0</v>
      </c>
      <c r="I85" s="2">
        <v>0.48330000000000001</v>
      </c>
      <c r="J85" s="4">
        <f t="shared" si="2"/>
        <v>5.1500000000000046E-2</v>
      </c>
      <c r="K85" s="1">
        <v>1</v>
      </c>
      <c r="L85" s="4">
        <f t="shared" si="3"/>
        <v>5.1500000000000046E-2</v>
      </c>
      <c r="M85" s="1">
        <v>1</v>
      </c>
      <c r="N85" s="4">
        <v>5.1500000000000046E-2</v>
      </c>
      <c r="O85" s="1" t="s">
        <v>1746</v>
      </c>
    </row>
    <row r="86" spans="1:15" x14ac:dyDescent="0.25">
      <c r="A86" s="1">
        <v>85</v>
      </c>
      <c r="B86" s="1" t="s">
        <v>802</v>
      </c>
      <c r="C86" s="10">
        <v>45127</v>
      </c>
      <c r="D86" s="1">
        <v>0</v>
      </c>
      <c r="E86" s="17" t="s">
        <v>213</v>
      </c>
      <c r="F86" s="15">
        <v>24</v>
      </c>
      <c r="G86" s="2">
        <v>2.3889</v>
      </c>
      <c r="H86" s="3">
        <v>2</v>
      </c>
      <c r="I86" s="2">
        <v>1.7466999999999999</v>
      </c>
      <c r="J86" s="4">
        <f t="shared" si="2"/>
        <v>0.6422000000000001</v>
      </c>
      <c r="K86" s="1">
        <v>1</v>
      </c>
      <c r="L86" s="4">
        <f t="shared" si="3"/>
        <v>0.6422000000000001</v>
      </c>
      <c r="M86" s="1">
        <v>1</v>
      </c>
      <c r="N86" s="4">
        <v>0.6422000000000001</v>
      </c>
      <c r="O86" s="1" t="s">
        <v>1746</v>
      </c>
    </row>
    <row r="87" spans="1:15" x14ac:dyDescent="0.25">
      <c r="A87" s="1">
        <v>86</v>
      </c>
      <c r="B87" s="1" t="s">
        <v>801</v>
      </c>
      <c r="C87" s="10">
        <v>45128</v>
      </c>
      <c r="D87" s="1">
        <v>0</v>
      </c>
      <c r="E87" s="17" t="s">
        <v>213</v>
      </c>
      <c r="F87" s="15">
        <v>24</v>
      </c>
      <c r="G87" s="2">
        <v>0.53239999999999998</v>
      </c>
      <c r="H87" s="3">
        <v>0</v>
      </c>
      <c r="I87" s="2">
        <v>0.47870000000000001</v>
      </c>
      <c r="J87" s="4">
        <f t="shared" si="2"/>
        <v>5.369999999999997E-2</v>
      </c>
      <c r="K87" s="1">
        <v>1</v>
      </c>
      <c r="L87" s="4">
        <f t="shared" si="3"/>
        <v>5.369999999999997E-2</v>
      </c>
      <c r="M87" s="1">
        <v>1</v>
      </c>
      <c r="N87" s="4">
        <v>5.369999999999997E-2</v>
      </c>
      <c r="O87" s="1" t="s">
        <v>1746</v>
      </c>
    </row>
    <row r="88" spans="1:15" x14ac:dyDescent="0.25">
      <c r="A88" s="1">
        <v>87</v>
      </c>
      <c r="B88" s="1" t="s">
        <v>802</v>
      </c>
      <c r="C88" s="10">
        <v>45128</v>
      </c>
      <c r="D88" s="1">
        <v>0</v>
      </c>
      <c r="E88" s="17" t="s">
        <v>213</v>
      </c>
      <c r="F88" s="15">
        <v>24</v>
      </c>
      <c r="G88" s="2">
        <v>2.3805999999999998</v>
      </c>
      <c r="H88" s="3">
        <v>2</v>
      </c>
      <c r="I88" s="2">
        <v>1.7513000000000001</v>
      </c>
      <c r="J88" s="4">
        <f t="shared" si="2"/>
        <v>0.62929999999999975</v>
      </c>
      <c r="K88" s="1">
        <v>1</v>
      </c>
      <c r="L88" s="4">
        <f t="shared" si="3"/>
        <v>0.62929999999999975</v>
      </c>
      <c r="M88" s="1">
        <v>1</v>
      </c>
      <c r="N88" s="4">
        <v>0.62929999999999975</v>
      </c>
      <c r="O88" s="1" t="s">
        <v>1746</v>
      </c>
    </row>
    <row r="89" spans="1:15" x14ac:dyDescent="0.25">
      <c r="A89" s="1">
        <v>88</v>
      </c>
      <c r="B89" s="1" t="s">
        <v>801</v>
      </c>
      <c r="C89" s="10">
        <v>45129</v>
      </c>
      <c r="D89" s="1">
        <v>0</v>
      </c>
      <c r="E89" s="17" t="s">
        <v>213</v>
      </c>
      <c r="F89" s="15">
        <v>24</v>
      </c>
      <c r="G89" s="2">
        <v>0.53269999999999995</v>
      </c>
      <c r="H89" s="3">
        <v>0</v>
      </c>
      <c r="I89" s="2">
        <v>0.47549999999999998</v>
      </c>
      <c r="J89" s="4">
        <f t="shared" si="2"/>
        <v>5.7199999999999973E-2</v>
      </c>
      <c r="K89" s="1">
        <v>1</v>
      </c>
      <c r="L89" s="4">
        <f t="shared" si="3"/>
        <v>5.7199999999999973E-2</v>
      </c>
      <c r="M89" s="1">
        <v>1</v>
      </c>
      <c r="N89" s="4">
        <v>5.7199999999999973E-2</v>
      </c>
      <c r="O89" s="1" t="s">
        <v>1746</v>
      </c>
    </row>
    <row r="90" spans="1:15" x14ac:dyDescent="0.25">
      <c r="A90" s="1">
        <v>89</v>
      </c>
      <c r="B90" s="1" t="s">
        <v>802</v>
      </c>
      <c r="C90" s="10">
        <v>45129</v>
      </c>
      <c r="D90" s="1">
        <v>0</v>
      </c>
      <c r="E90" s="17" t="s">
        <v>213</v>
      </c>
      <c r="F90" s="15">
        <v>24</v>
      </c>
      <c r="G90" s="2">
        <v>2.3471000000000002</v>
      </c>
      <c r="H90" s="3">
        <v>2.1</v>
      </c>
      <c r="I90" s="2">
        <v>1.7144999999999999</v>
      </c>
      <c r="J90" s="4">
        <f t="shared" si="2"/>
        <v>0.63260000000000027</v>
      </c>
      <c r="K90" s="1">
        <v>1</v>
      </c>
      <c r="L90" s="4">
        <f t="shared" si="3"/>
        <v>0.63260000000000027</v>
      </c>
      <c r="M90" s="1">
        <v>1</v>
      </c>
      <c r="N90" s="4">
        <v>0.63260000000000027</v>
      </c>
      <c r="O90" s="1" t="s">
        <v>1746</v>
      </c>
    </row>
    <row r="91" spans="1:15" x14ac:dyDescent="0.25">
      <c r="A91" s="1">
        <v>90</v>
      </c>
      <c r="B91" s="1" t="s">
        <v>801</v>
      </c>
      <c r="C91" s="10">
        <v>45130</v>
      </c>
      <c r="D91" s="1">
        <v>0</v>
      </c>
      <c r="E91" s="17" t="s">
        <v>213</v>
      </c>
      <c r="F91" s="15">
        <v>24</v>
      </c>
      <c r="G91" s="2">
        <v>0.53610000000000002</v>
      </c>
      <c r="H91" s="3">
        <v>0</v>
      </c>
      <c r="I91" s="2">
        <v>0.47460000000000002</v>
      </c>
      <c r="J91" s="4">
        <f t="shared" si="2"/>
        <v>6.1499999999999999E-2</v>
      </c>
      <c r="K91" s="1">
        <v>1</v>
      </c>
      <c r="L91" s="4">
        <f t="shared" si="3"/>
        <v>6.1499999999999999E-2</v>
      </c>
      <c r="M91" s="1">
        <v>1</v>
      </c>
      <c r="N91" s="4">
        <v>6.1499999999999999E-2</v>
      </c>
      <c r="O91" s="1" t="s">
        <v>1746</v>
      </c>
    </row>
    <row r="92" spans="1:15" x14ac:dyDescent="0.25">
      <c r="A92" s="1">
        <v>91</v>
      </c>
      <c r="B92" s="1" t="s">
        <v>802</v>
      </c>
      <c r="C92" s="10">
        <v>45130</v>
      </c>
      <c r="D92" s="1">
        <v>0</v>
      </c>
      <c r="E92" s="17" t="s">
        <v>213</v>
      </c>
      <c r="F92" s="15">
        <v>24</v>
      </c>
      <c r="G92" s="2">
        <v>2.3428</v>
      </c>
      <c r="H92" s="3">
        <v>2.2000000000000002</v>
      </c>
      <c r="I92" s="2">
        <v>1.7254</v>
      </c>
      <c r="J92" s="4">
        <f t="shared" si="2"/>
        <v>0.61739999999999995</v>
      </c>
      <c r="K92" s="1">
        <v>1</v>
      </c>
      <c r="L92" s="4">
        <f t="shared" si="3"/>
        <v>0.61739999999999995</v>
      </c>
      <c r="M92" s="1">
        <v>1</v>
      </c>
      <c r="N92" s="4">
        <v>0.61739999999999995</v>
      </c>
      <c r="O92" s="1" t="s">
        <v>1746</v>
      </c>
    </row>
    <row r="93" spans="1:15" x14ac:dyDescent="0.25">
      <c r="A93" s="1">
        <v>92</v>
      </c>
      <c r="B93" s="1" t="s">
        <v>801</v>
      </c>
      <c r="C93" s="10">
        <v>45131</v>
      </c>
      <c r="D93" s="1">
        <v>0</v>
      </c>
      <c r="E93" s="17" t="s">
        <v>213</v>
      </c>
      <c r="F93" s="15">
        <v>24</v>
      </c>
      <c r="G93" s="2">
        <v>0.53549999999999998</v>
      </c>
      <c r="H93" s="3">
        <v>0</v>
      </c>
      <c r="I93" s="2">
        <v>0.48259999999999997</v>
      </c>
      <c r="J93" s="4">
        <f t="shared" si="2"/>
        <v>5.2900000000000003E-2</v>
      </c>
      <c r="K93" s="1">
        <v>1</v>
      </c>
      <c r="L93" s="4">
        <f t="shared" si="3"/>
        <v>5.2900000000000003E-2</v>
      </c>
      <c r="M93" s="1">
        <v>1</v>
      </c>
      <c r="N93" s="4">
        <v>5.2900000000000003E-2</v>
      </c>
      <c r="O93" s="1" t="s">
        <v>1746</v>
      </c>
    </row>
    <row r="94" spans="1:15" x14ac:dyDescent="0.25">
      <c r="A94" s="1">
        <v>93</v>
      </c>
      <c r="B94" s="1" t="s">
        <v>802</v>
      </c>
      <c r="C94" s="10">
        <v>45131</v>
      </c>
      <c r="D94" s="1">
        <v>0</v>
      </c>
      <c r="E94" s="17" t="s">
        <v>213</v>
      </c>
      <c r="F94" s="15">
        <v>24</v>
      </c>
      <c r="G94" s="2">
        <v>2.3942999999999999</v>
      </c>
      <c r="H94" s="3">
        <v>2.2999999999999998</v>
      </c>
      <c r="I94" s="2">
        <v>1.7574000000000001</v>
      </c>
      <c r="J94" s="4">
        <f t="shared" si="2"/>
        <v>0.6368999999999998</v>
      </c>
      <c r="K94" s="1">
        <v>1</v>
      </c>
      <c r="L94" s="4">
        <f t="shared" si="3"/>
        <v>0.6368999999999998</v>
      </c>
      <c r="M94" s="1">
        <v>1</v>
      </c>
      <c r="N94" s="4">
        <v>0.6368999999999998</v>
      </c>
      <c r="O94" s="1" t="s">
        <v>1746</v>
      </c>
    </row>
    <row r="95" spans="1:15" ht="33" x14ac:dyDescent="0.25">
      <c r="A95" s="1">
        <v>94</v>
      </c>
      <c r="B95" s="1" t="s">
        <v>801</v>
      </c>
      <c r="C95" s="10">
        <v>45132</v>
      </c>
      <c r="D95" s="1">
        <v>0</v>
      </c>
      <c r="E95" s="18" t="s">
        <v>4216</v>
      </c>
      <c r="F95" s="15">
        <v>6.5</v>
      </c>
      <c r="G95" s="2">
        <v>0.6</v>
      </c>
      <c r="H95" s="3">
        <v>0.3</v>
      </c>
      <c r="I95" s="2">
        <v>0.56889999999999996</v>
      </c>
      <c r="J95" s="4">
        <f t="shared" si="2"/>
        <v>3.1100000000000017E-2</v>
      </c>
      <c r="K95" s="1">
        <v>1</v>
      </c>
      <c r="L95" s="4">
        <f t="shared" si="3"/>
        <v>3.1100000000000017E-2</v>
      </c>
      <c r="M95" s="1">
        <v>1</v>
      </c>
      <c r="N95" s="4">
        <v>3.1100000000000017E-2</v>
      </c>
      <c r="O95" s="1" t="s">
        <v>1746</v>
      </c>
    </row>
    <row r="96" spans="1:15" ht="33" x14ac:dyDescent="0.25">
      <c r="A96" s="1">
        <v>95</v>
      </c>
      <c r="B96" s="1" t="s">
        <v>802</v>
      </c>
      <c r="C96" s="10">
        <v>45132</v>
      </c>
      <c r="D96" s="1">
        <v>0</v>
      </c>
      <c r="E96" s="18" t="s">
        <v>4215</v>
      </c>
      <c r="F96" s="15">
        <v>19</v>
      </c>
      <c r="G96" s="2">
        <v>2.4178999999999999</v>
      </c>
      <c r="H96" s="3">
        <v>2.2999999999999998</v>
      </c>
      <c r="I96" s="2">
        <v>2.2553999999999998</v>
      </c>
      <c r="J96" s="4">
        <f t="shared" si="2"/>
        <v>0.16250000000000009</v>
      </c>
      <c r="K96" s="1">
        <v>1</v>
      </c>
      <c r="L96" s="4">
        <f t="shared" si="3"/>
        <v>0.16250000000000009</v>
      </c>
      <c r="M96" s="1">
        <v>1</v>
      </c>
      <c r="N96" s="4">
        <v>0.16250000000000009</v>
      </c>
      <c r="O96" s="1" t="s">
        <v>1746</v>
      </c>
    </row>
    <row r="97" spans="1:15" x14ac:dyDescent="0.25">
      <c r="A97" s="1">
        <v>96</v>
      </c>
      <c r="B97" s="1" t="s">
        <v>1230</v>
      </c>
      <c r="C97" s="10">
        <v>45132</v>
      </c>
      <c r="D97" s="1">
        <v>0</v>
      </c>
      <c r="E97" s="17" t="s">
        <v>1231</v>
      </c>
      <c r="F97" s="15">
        <v>4.5</v>
      </c>
      <c r="G97" s="2">
        <v>0.28000000000000003</v>
      </c>
      <c r="H97" s="3">
        <v>0.1</v>
      </c>
      <c r="I97" s="2">
        <v>0.2631</v>
      </c>
      <c r="J97" s="4">
        <f t="shared" si="2"/>
        <v>1.6900000000000026E-2</v>
      </c>
      <c r="K97" s="1">
        <v>1</v>
      </c>
      <c r="L97" s="4">
        <f t="shared" si="3"/>
        <v>1.6900000000000026E-2</v>
      </c>
      <c r="M97" s="1">
        <v>6</v>
      </c>
      <c r="N97" s="4">
        <v>1.6899999999999998E-2</v>
      </c>
      <c r="O97" s="1" t="s">
        <v>1746</v>
      </c>
    </row>
    <row r="98" spans="1:15" x14ac:dyDescent="0.25">
      <c r="A98" s="1">
        <v>97</v>
      </c>
      <c r="B98" s="1" t="s">
        <v>801</v>
      </c>
      <c r="C98" s="10">
        <v>45133</v>
      </c>
      <c r="D98" s="1">
        <v>0</v>
      </c>
      <c r="E98" s="17" t="s">
        <v>4205</v>
      </c>
      <c r="F98" s="15">
        <v>23.5</v>
      </c>
      <c r="G98" s="2">
        <v>0.3715</v>
      </c>
      <c r="H98" s="3">
        <v>0</v>
      </c>
      <c r="I98" s="2">
        <v>0.35520000000000002</v>
      </c>
      <c r="J98" s="4">
        <f t="shared" si="2"/>
        <v>1.6299999999999981E-2</v>
      </c>
      <c r="K98" s="1">
        <v>1</v>
      </c>
      <c r="L98" s="4">
        <f t="shared" si="3"/>
        <v>1.6299999999999981E-2</v>
      </c>
      <c r="M98" s="1">
        <v>1</v>
      </c>
      <c r="N98" s="4">
        <v>1.6299999999999981E-2</v>
      </c>
      <c r="O98" s="1" t="s">
        <v>1746</v>
      </c>
    </row>
    <row r="99" spans="1:15" x14ac:dyDescent="0.25">
      <c r="A99" s="1">
        <v>98</v>
      </c>
      <c r="B99" s="1" t="s">
        <v>802</v>
      </c>
      <c r="C99" s="10">
        <v>45133</v>
      </c>
      <c r="D99" s="1">
        <v>0</v>
      </c>
      <c r="E99" s="17" t="s">
        <v>213</v>
      </c>
      <c r="F99" s="15">
        <v>24</v>
      </c>
      <c r="G99" s="2">
        <v>2.9091999999999998</v>
      </c>
      <c r="H99" s="3">
        <v>3.1</v>
      </c>
      <c r="I99" s="2">
        <v>2.2448000000000001</v>
      </c>
      <c r="J99" s="4">
        <f t="shared" si="2"/>
        <v>0.66439999999999966</v>
      </c>
      <c r="K99" s="1">
        <v>1</v>
      </c>
      <c r="L99" s="4">
        <f t="shared" si="3"/>
        <v>0.66439999999999966</v>
      </c>
      <c r="M99" s="1">
        <v>1</v>
      </c>
      <c r="N99" s="4">
        <v>0.66439999999999966</v>
      </c>
      <c r="O99" s="1" t="s">
        <v>1746</v>
      </c>
    </row>
    <row r="100" spans="1:15" x14ac:dyDescent="0.25">
      <c r="A100" s="1">
        <v>99</v>
      </c>
      <c r="B100" s="1" t="s">
        <v>801</v>
      </c>
      <c r="C100" s="10">
        <v>45134</v>
      </c>
      <c r="D100" s="1">
        <v>0</v>
      </c>
      <c r="E100" s="17" t="s">
        <v>213</v>
      </c>
      <c r="F100" s="15">
        <v>24</v>
      </c>
      <c r="G100" s="2">
        <v>0.3553</v>
      </c>
      <c r="H100" s="3">
        <v>0</v>
      </c>
      <c r="I100" s="2">
        <v>0.31180000000000002</v>
      </c>
      <c r="J100" s="4">
        <f t="shared" si="2"/>
        <v>4.3499999999999983E-2</v>
      </c>
      <c r="K100" s="1">
        <v>1</v>
      </c>
      <c r="L100" s="4">
        <f t="shared" si="3"/>
        <v>4.3499999999999983E-2</v>
      </c>
      <c r="M100" s="1">
        <v>1</v>
      </c>
      <c r="N100" s="4">
        <v>4.3499999999999983E-2</v>
      </c>
      <c r="O100" s="1" t="s">
        <v>1746</v>
      </c>
    </row>
    <row r="101" spans="1:15" x14ac:dyDescent="0.25">
      <c r="A101" s="1">
        <v>100</v>
      </c>
      <c r="B101" s="1" t="s">
        <v>802</v>
      </c>
      <c r="C101" s="10">
        <v>45134</v>
      </c>
      <c r="D101" s="1">
        <v>0</v>
      </c>
      <c r="E101" s="17" t="s">
        <v>213</v>
      </c>
      <c r="F101" s="15">
        <v>24</v>
      </c>
      <c r="G101" s="2">
        <v>2.6600999999999999</v>
      </c>
      <c r="H101" s="3">
        <v>2.7</v>
      </c>
      <c r="I101" s="2">
        <v>2.3182</v>
      </c>
      <c r="J101" s="4">
        <f t="shared" si="2"/>
        <v>0.34189999999999987</v>
      </c>
      <c r="K101" s="1">
        <v>1</v>
      </c>
      <c r="L101" s="4">
        <f t="shared" si="3"/>
        <v>0.34189999999999987</v>
      </c>
      <c r="M101" s="1">
        <v>1</v>
      </c>
      <c r="N101" s="4">
        <v>0.34189999999999987</v>
      </c>
      <c r="O101" s="1" t="s">
        <v>1746</v>
      </c>
    </row>
    <row r="102" spans="1:15" x14ac:dyDescent="0.25">
      <c r="A102" s="1">
        <v>101</v>
      </c>
      <c r="B102" s="1" t="s">
        <v>801</v>
      </c>
      <c r="C102" s="10">
        <v>45135</v>
      </c>
      <c r="D102" s="1">
        <v>0</v>
      </c>
      <c r="E102" s="17" t="s">
        <v>213</v>
      </c>
      <c r="F102" s="15">
        <v>24</v>
      </c>
      <c r="G102" s="2">
        <v>0.49380000000000002</v>
      </c>
      <c r="H102" s="3">
        <v>0</v>
      </c>
      <c r="I102" s="2">
        <v>0.4214</v>
      </c>
      <c r="J102" s="4">
        <f t="shared" si="2"/>
        <v>7.240000000000002E-2</v>
      </c>
      <c r="K102" s="1">
        <v>1</v>
      </c>
      <c r="L102" s="4">
        <f t="shared" si="3"/>
        <v>7.240000000000002E-2</v>
      </c>
      <c r="M102" s="1">
        <v>1</v>
      </c>
      <c r="N102" s="4">
        <v>7.240000000000002E-2</v>
      </c>
      <c r="O102" s="1" t="s">
        <v>1746</v>
      </c>
    </row>
    <row r="103" spans="1:15" x14ac:dyDescent="0.25">
      <c r="A103" s="1">
        <v>102</v>
      </c>
      <c r="B103" s="1" t="s">
        <v>802</v>
      </c>
      <c r="C103" s="10">
        <v>45135</v>
      </c>
      <c r="D103" s="1">
        <v>0</v>
      </c>
      <c r="E103" s="17" t="s">
        <v>213</v>
      </c>
      <c r="F103" s="15">
        <v>24</v>
      </c>
      <c r="G103" s="2">
        <v>2.7637999999999998</v>
      </c>
      <c r="H103" s="3">
        <v>2.2999999999999998</v>
      </c>
      <c r="I103" s="2">
        <v>2.1185999999999998</v>
      </c>
      <c r="J103" s="4">
        <f t="shared" si="2"/>
        <v>0.6452</v>
      </c>
      <c r="K103" s="1">
        <v>1</v>
      </c>
      <c r="L103" s="4">
        <f t="shared" si="3"/>
        <v>0.6452</v>
      </c>
      <c r="M103" s="1">
        <v>1</v>
      </c>
      <c r="N103" s="4">
        <v>0.6452</v>
      </c>
      <c r="O103" s="1" t="s">
        <v>1746</v>
      </c>
    </row>
    <row r="104" spans="1:15" x14ac:dyDescent="0.25">
      <c r="A104" s="1">
        <v>103</v>
      </c>
      <c r="B104" s="1" t="s">
        <v>801</v>
      </c>
      <c r="C104" s="10">
        <v>45136</v>
      </c>
      <c r="D104" s="1">
        <v>0</v>
      </c>
      <c r="E104" s="17" t="s">
        <v>213</v>
      </c>
      <c r="F104" s="15">
        <v>24</v>
      </c>
      <c r="G104" s="2">
        <v>0.50739999999999996</v>
      </c>
      <c r="H104" s="3">
        <v>0</v>
      </c>
      <c r="I104" s="2">
        <v>0.44619999999999999</v>
      </c>
      <c r="J104" s="4">
        <f t="shared" si="2"/>
        <v>6.1199999999999977E-2</v>
      </c>
      <c r="K104" s="1">
        <v>1</v>
      </c>
      <c r="L104" s="4">
        <f t="shared" si="3"/>
        <v>6.1199999999999977E-2</v>
      </c>
      <c r="M104" s="1">
        <v>1</v>
      </c>
      <c r="N104" s="4">
        <v>6.1199999999999977E-2</v>
      </c>
      <c r="O104" s="1" t="s">
        <v>1746</v>
      </c>
    </row>
    <row r="105" spans="1:15" x14ac:dyDescent="0.25">
      <c r="A105" s="1">
        <v>104</v>
      </c>
      <c r="B105" s="1" t="s">
        <v>802</v>
      </c>
      <c r="C105" s="10">
        <v>45136</v>
      </c>
      <c r="D105" s="1">
        <v>0</v>
      </c>
      <c r="E105" s="17" t="s">
        <v>213</v>
      </c>
      <c r="F105" s="15">
        <v>24</v>
      </c>
      <c r="G105" s="2">
        <v>2.7225999999999999</v>
      </c>
      <c r="H105" s="3">
        <v>2.2000000000000002</v>
      </c>
      <c r="I105" s="2">
        <v>2.0638000000000001</v>
      </c>
      <c r="J105" s="4">
        <f t="shared" si="2"/>
        <v>0.65879999999999983</v>
      </c>
      <c r="K105" s="1">
        <v>1</v>
      </c>
      <c r="L105" s="4">
        <f t="shared" si="3"/>
        <v>0.65879999999999983</v>
      </c>
      <c r="M105" s="1">
        <v>1</v>
      </c>
      <c r="N105" s="4">
        <v>0.65879999999999983</v>
      </c>
      <c r="O105" s="1" t="s">
        <v>1746</v>
      </c>
    </row>
    <row r="106" spans="1:15" x14ac:dyDescent="0.25">
      <c r="A106" s="1">
        <v>105</v>
      </c>
      <c r="B106" s="1" t="s">
        <v>801</v>
      </c>
      <c r="C106" s="10">
        <v>45137</v>
      </c>
      <c r="D106" s="1">
        <v>0</v>
      </c>
      <c r="E106" s="17" t="s">
        <v>213</v>
      </c>
      <c r="F106" s="15">
        <v>24</v>
      </c>
      <c r="G106" s="2">
        <v>0.49149999999999999</v>
      </c>
      <c r="H106" s="3">
        <v>0</v>
      </c>
      <c r="I106" s="2">
        <v>0.43259999999999998</v>
      </c>
      <c r="J106" s="4">
        <f t="shared" si="2"/>
        <v>5.8900000000000008E-2</v>
      </c>
      <c r="K106" s="1">
        <v>1</v>
      </c>
      <c r="L106" s="4">
        <f t="shared" si="3"/>
        <v>5.8900000000000008E-2</v>
      </c>
      <c r="M106" s="1">
        <v>1</v>
      </c>
      <c r="N106" s="4">
        <v>5.8900000000000008E-2</v>
      </c>
      <c r="O106" s="1" t="s">
        <v>1746</v>
      </c>
    </row>
    <row r="107" spans="1:15" x14ac:dyDescent="0.25">
      <c r="A107" s="1">
        <v>106</v>
      </c>
      <c r="B107" s="1" t="s">
        <v>802</v>
      </c>
      <c r="C107" s="10">
        <v>45137</v>
      </c>
      <c r="D107" s="1">
        <v>0</v>
      </c>
      <c r="E107" s="17" t="s">
        <v>213</v>
      </c>
      <c r="F107" s="15">
        <v>24</v>
      </c>
      <c r="G107" s="2">
        <v>2.7290000000000001</v>
      </c>
      <c r="H107" s="3">
        <v>2.1</v>
      </c>
      <c r="I107" s="2">
        <v>2.0674000000000001</v>
      </c>
      <c r="J107" s="4">
        <f t="shared" si="2"/>
        <v>0.66159999999999997</v>
      </c>
      <c r="K107" s="1">
        <v>1</v>
      </c>
      <c r="L107" s="4">
        <f t="shared" si="3"/>
        <v>0.66159999999999997</v>
      </c>
      <c r="M107" s="1">
        <v>1</v>
      </c>
      <c r="N107" s="4">
        <v>0.66159999999999997</v>
      </c>
      <c r="O107" s="1" t="s">
        <v>1746</v>
      </c>
    </row>
    <row r="108" spans="1:15" ht="33" x14ac:dyDescent="0.25">
      <c r="A108" s="1">
        <v>107</v>
      </c>
      <c r="B108" s="1" t="s">
        <v>801</v>
      </c>
      <c r="C108" s="10">
        <v>45138</v>
      </c>
      <c r="D108" s="1">
        <v>0</v>
      </c>
      <c r="E108" s="18" t="s">
        <v>1309</v>
      </c>
      <c r="F108" s="15">
        <v>23</v>
      </c>
      <c r="G108" s="2">
        <v>0.48509999999999998</v>
      </c>
      <c r="H108" s="3">
        <v>0</v>
      </c>
      <c r="I108" s="2">
        <v>0.43269999999999997</v>
      </c>
      <c r="J108" s="4">
        <f t="shared" si="2"/>
        <v>5.2400000000000002E-2</v>
      </c>
      <c r="K108" s="1">
        <v>1</v>
      </c>
      <c r="L108" s="4">
        <f t="shared" si="3"/>
        <v>5.2400000000000002E-2</v>
      </c>
      <c r="M108" s="1">
        <v>1</v>
      </c>
      <c r="N108" s="4">
        <v>5.2400000000000002E-2</v>
      </c>
      <c r="O108" s="1" t="s">
        <v>1746</v>
      </c>
    </row>
    <row r="109" spans="1:15" ht="33" x14ac:dyDescent="0.25">
      <c r="A109" s="1">
        <v>108</v>
      </c>
      <c r="B109" s="1" t="s">
        <v>802</v>
      </c>
      <c r="C109" s="10">
        <v>45138</v>
      </c>
      <c r="D109" s="1">
        <v>0</v>
      </c>
      <c r="E109" s="18" t="s">
        <v>4214</v>
      </c>
      <c r="F109" s="15">
        <v>23</v>
      </c>
      <c r="G109" s="2">
        <v>2.6255000000000002</v>
      </c>
      <c r="H109" s="3">
        <v>2.2000000000000002</v>
      </c>
      <c r="I109" s="2">
        <v>1.9873000000000001</v>
      </c>
      <c r="J109" s="4">
        <f t="shared" si="2"/>
        <v>0.6382000000000001</v>
      </c>
      <c r="K109" s="1">
        <v>1</v>
      </c>
      <c r="L109" s="4">
        <f t="shared" si="3"/>
        <v>0.6382000000000001</v>
      </c>
      <c r="M109" s="1">
        <v>1</v>
      </c>
      <c r="N109" s="4">
        <v>0.6382000000000001</v>
      </c>
      <c r="O109" s="1" t="s">
        <v>1746</v>
      </c>
    </row>
    <row r="110" spans="1:15" x14ac:dyDescent="0.25">
      <c r="A110" s="1">
        <v>109</v>
      </c>
      <c r="B110" s="1" t="s">
        <v>801</v>
      </c>
      <c r="C110" s="10">
        <v>45139</v>
      </c>
      <c r="D110" s="1">
        <v>0</v>
      </c>
      <c r="E110" s="17" t="s">
        <v>4207</v>
      </c>
      <c r="F110" s="15">
        <v>24</v>
      </c>
      <c r="G110" s="2">
        <v>0.49</v>
      </c>
      <c r="H110" s="3">
        <v>0</v>
      </c>
      <c r="I110" s="2">
        <v>0.44</v>
      </c>
      <c r="J110" s="4">
        <f t="shared" si="2"/>
        <v>4.9999999999999989E-2</v>
      </c>
      <c r="K110" s="1">
        <v>1</v>
      </c>
      <c r="L110" s="4">
        <f t="shared" si="3"/>
        <v>4.9999999999999989E-2</v>
      </c>
      <c r="M110" s="1">
        <v>1</v>
      </c>
      <c r="N110" s="4">
        <v>4.9999999999999989E-2</v>
      </c>
      <c r="O110" s="1" t="s">
        <v>1746</v>
      </c>
    </row>
    <row r="111" spans="1:15" x14ac:dyDescent="0.25">
      <c r="A111" s="1">
        <v>110</v>
      </c>
      <c r="B111" s="1" t="s">
        <v>802</v>
      </c>
      <c r="C111" s="10">
        <v>45139</v>
      </c>
      <c r="D111" s="1">
        <v>0</v>
      </c>
      <c r="E111" s="17" t="s">
        <v>4207</v>
      </c>
      <c r="F111" s="15">
        <v>24</v>
      </c>
      <c r="G111" s="2">
        <v>2.77</v>
      </c>
      <c r="H111" s="3">
        <v>2.2000000000000002</v>
      </c>
      <c r="I111" s="2">
        <v>2.09</v>
      </c>
      <c r="J111" s="4">
        <f t="shared" si="2"/>
        <v>0.68000000000000016</v>
      </c>
      <c r="K111" s="1">
        <v>1</v>
      </c>
      <c r="L111" s="4">
        <f t="shared" si="3"/>
        <v>0.68000000000000016</v>
      </c>
      <c r="M111" s="1">
        <v>1</v>
      </c>
      <c r="N111" s="4">
        <v>0.68000000000000016</v>
      </c>
      <c r="O111" s="1" t="s">
        <v>1746</v>
      </c>
    </row>
    <row r="112" spans="1:15" ht="33" x14ac:dyDescent="0.25">
      <c r="A112" s="1">
        <v>111</v>
      </c>
      <c r="B112" s="1" t="s">
        <v>801</v>
      </c>
      <c r="C112" s="10">
        <v>45140</v>
      </c>
      <c r="D112" s="1">
        <v>0</v>
      </c>
      <c r="E112" s="18" t="s">
        <v>4213</v>
      </c>
      <c r="F112" s="15">
        <v>23</v>
      </c>
      <c r="G112" s="2">
        <v>0.42</v>
      </c>
      <c r="H112" s="3">
        <v>0</v>
      </c>
      <c r="I112" s="2">
        <v>0.38</v>
      </c>
      <c r="J112" s="4">
        <f t="shared" si="2"/>
        <v>3.999999999999998E-2</v>
      </c>
      <c r="K112" s="1">
        <v>1</v>
      </c>
      <c r="L112" s="4">
        <f t="shared" si="3"/>
        <v>3.999999999999998E-2</v>
      </c>
      <c r="M112" s="1">
        <v>1</v>
      </c>
      <c r="N112" s="4">
        <v>3.999999999999998E-2</v>
      </c>
      <c r="O112" s="1" t="s">
        <v>1746</v>
      </c>
    </row>
    <row r="113" spans="1:15" ht="33" x14ac:dyDescent="0.25">
      <c r="A113" s="1">
        <v>112</v>
      </c>
      <c r="B113" s="1" t="s">
        <v>802</v>
      </c>
      <c r="C113" s="10">
        <v>45140</v>
      </c>
      <c r="D113" s="1">
        <v>0</v>
      </c>
      <c r="E113" s="18" t="s">
        <v>4213</v>
      </c>
      <c r="F113" s="15">
        <v>23</v>
      </c>
      <c r="G113" s="2">
        <v>2.69</v>
      </c>
      <c r="H113" s="3">
        <v>2.6</v>
      </c>
      <c r="I113" s="2">
        <v>2.0699999999999998</v>
      </c>
      <c r="J113" s="4">
        <f t="shared" si="2"/>
        <v>0.62000000000000011</v>
      </c>
      <c r="K113" s="1">
        <v>1</v>
      </c>
      <c r="L113" s="4">
        <f t="shared" si="3"/>
        <v>0.62000000000000011</v>
      </c>
      <c r="M113" s="1">
        <v>1</v>
      </c>
      <c r="N113" s="4">
        <v>0.62000000000000011</v>
      </c>
      <c r="O113" s="1" t="s">
        <v>1746</v>
      </c>
    </row>
    <row r="114" spans="1:15" x14ac:dyDescent="0.25">
      <c r="A114" s="1">
        <v>113</v>
      </c>
      <c r="B114" s="1" t="s">
        <v>1331</v>
      </c>
      <c r="C114" s="10">
        <v>45140</v>
      </c>
      <c r="D114" s="1">
        <v>0</v>
      </c>
      <c r="E114" s="17" t="s">
        <v>4212</v>
      </c>
      <c r="F114" s="15">
        <v>1</v>
      </c>
      <c r="G114" s="2">
        <v>0.1</v>
      </c>
      <c r="H114" s="3">
        <v>0</v>
      </c>
      <c r="I114" s="2">
        <v>0.08</v>
      </c>
      <c r="J114" s="4">
        <f t="shared" si="2"/>
        <v>2.0000000000000004E-2</v>
      </c>
      <c r="K114" s="1">
        <v>5</v>
      </c>
      <c r="L114" s="4">
        <f t="shared" si="3"/>
        <v>0.10000000000000002</v>
      </c>
      <c r="M114" s="1">
        <v>16</v>
      </c>
      <c r="N114" s="4">
        <v>5.8277999999999999</v>
      </c>
      <c r="O114" s="1" t="s">
        <v>1746</v>
      </c>
    </row>
    <row r="115" spans="1:15" x14ac:dyDescent="0.25">
      <c r="A115" s="1">
        <v>114</v>
      </c>
      <c r="B115" s="1" t="s">
        <v>801</v>
      </c>
      <c r="C115" s="10">
        <v>45141</v>
      </c>
      <c r="D115" s="1">
        <v>0</v>
      </c>
      <c r="E115" s="17" t="s">
        <v>4211</v>
      </c>
      <c r="F115" s="15">
        <v>22.5</v>
      </c>
      <c r="G115" s="2">
        <v>0.5</v>
      </c>
      <c r="H115" s="3">
        <v>0</v>
      </c>
      <c r="I115" s="2">
        <v>0.43</v>
      </c>
      <c r="J115" s="4">
        <f t="shared" si="2"/>
        <v>7.0000000000000007E-2</v>
      </c>
      <c r="K115" s="1">
        <v>1</v>
      </c>
      <c r="L115" s="4">
        <f t="shared" si="3"/>
        <v>7.0000000000000007E-2</v>
      </c>
      <c r="M115" s="1">
        <v>1</v>
      </c>
      <c r="N115" s="4">
        <v>7.0000000000000007E-2</v>
      </c>
      <c r="O115" s="1" t="s">
        <v>1746</v>
      </c>
    </row>
    <row r="116" spans="1:15" x14ac:dyDescent="0.25">
      <c r="A116" s="1">
        <v>115</v>
      </c>
      <c r="B116" s="1" t="s">
        <v>802</v>
      </c>
      <c r="C116" s="10">
        <v>45141</v>
      </c>
      <c r="D116" s="1">
        <v>0</v>
      </c>
      <c r="E116" s="17" t="s">
        <v>4211</v>
      </c>
      <c r="F116" s="15">
        <v>22.5</v>
      </c>
      <c r="G116" s="2">
        <v>2.75</v>
      </c>
      <c r="H116" s="3">
        <v>2.1</v>
      </c>
      <c r="I116" s="2">
        <v>1.96</v>
      </c>
      <c r="J116" s="4">
        <f t="shared" si="2"/>
        <v>0.79</v>
      </c>
      <c r="K116" s="1">
        <v>1</v>
      </c>
      <c r="L116" s="4">
        <f t="shared" si="3"/>
        <v>0.79</v>
      </c>
      <c r="M116" s="1">
        <v>1</v>
      </c>
      <c r="N116" s="4">
        <v>0.79</v>
      </c>
      <c r="O116" s="1" t="s">
        <v>1746</v>
      </c>
    </row>
    <row r="117" spans="1:15" x14ac:dyDescent="0.25">
      <c r="A117" s="1">
        <v>116</v>
      </c>
      <c r="B117" s="1" t="s">
        <v>801</v>
      </c>
      <c r="C117" s="10">
        <v>45142</v>
      </c>
      <c r="D117" s="1">
        <v>0</v>
      </c>
      <c r="E117" s="17" t="s">
        <v>4207</v>
      </c>
      <c r="F117" s="15">
        <v>24</v>
      </c>
      <c r="G117" s="2">
        <v>0.4587</v>
      </c>
      <c r="H117" s="3">
        <v>0.5</v>
      </c>
      <c r="I117" s="2">
        <v>0.29659999999999997</v>
      </c>
      <c r="J117" s="4">
        <f t="shared" si="2"/>
        <v>0.16210000000000002</v>
      </c>
      <c r="K117" s="1">
        <v>1</v>
      </c>
      <c r="L117" s="4">
        <f t="shared" si="3"/>
        <v>0.16210000000000002</v>
      </c>
      <c r="M117" s="1">
        <v>1</v>
      </c>
      <c r="N117" s="4">
        <v>0.16210000000000002</v>
      </c>
      <c r="O117" s="1" t="s">
        <v>1746</v>
      </c>
    </row>
    <row r="118" spans="1:15" x14ac:dyDescent="0.25">
      <c r="A118" s="1">
        <v>117</v>
      </c>
      <c r="B118" s="1" t="s">
        <v>802</v>
      </c>
      <c r="C118" s="10">
        <v>45142</v>
      </c>
      <c r="D118" s="1">
        <v>0</v>
      </c>
      <c r="E118" s="17" t="s">
        <v>4207</v>
      </c>
      <c r="F118" s="15">
        <v>24</v>
      </c>
      <c r="G118" s="2">
        <v>2.4554999999999998</v>
      </c>
      <c r="H118" s="3">
        <v>1.5</v>
      </c>
      <c r="I118" s="2">
        <v>2.0834000000000001</v>
      </c>
      <c r="J118" s="4">
        <f t="shared" si="2"/>
        <v>0.37209999999999965</v>
      </c>
      <c r="K118" s="1">
        <v>1</v>
      </c>
      <c r="L118" s="4">
        <f t="shared" si="3"/>
        <v>0.37209999999999965</v>
      </c>
      <c r="M118" s="1">
        <v>1</v>
      </c>
      <c r="N118" s="4">
        <v>0.37209999999999965</v>
      </c>
      <c r="O118" s="1" t="s">
        <v>1746</v>
      </c>
    </row>
    <row r="119" spans="1:15" ht="33" x14ac:dyDescent="0.25">
      <c r="A119" s="1">
        <v>118</v>
      </c>
      <c r="B119" s="1" t="s">
        <v>801</v>
      </c>
      <c r="C119" s="10">
        <v>45143</v>
      </c>
      <c r="D119" s="1">
        <v>0</v>
      </c>
      <c r="E119" s="18" t="s">
        <v>1349</v>
      </c>
      <c r="F119" s="15">
        <v>22</v>
      </c>
      <c r="G119" s="2">
        <v>0.52</v>
      </c>
      <c r="H119" s="3">
        <v>0</v>
      </c>
      <c r="I119" s="2">
        <v>0.45</v>
      </c>
      <c r="J119" s="4">
        <f t="shared" si="2"/>
        <v>7.0000000000000007E-2</v>
      </c>
      <c r="K119" s="1">
        <v>1</v>
      </c>
      <c r="L119" s="4">
        <f t="shared" si="3"/>
        <v>7.0000000000000007E-2</v>
      </c>
      <c r="M119" s="1">
        <v>1</v>
      </c>
      <c r="N119" s="4">
        <v>7.0000000000000007E-2</v>
      </c>
      <c r="O119" s="1" t="s">
        <v>1746</v>
      </c>
    </row>
    <row r="120" spans="1:15" ht="33" x14ac:dyDescent="0.25">
      <c r="A120" s="1">
        <v>119</v>
      </c>
      <c r="B120" s="1" t="s">
        <v>802</v>
      </c>
      <c r="C120" s="10">
        <v>45143</v>
      </c>
      <c r="D120" s="1">
        <v>0</v>
      </c>
      <c r="E120" s="18" t="s">
        <v>1349</v>
      </c>
      <c r="F120" s="15">
        <v>22</v>
      </c>
      <c r="G120" s="2">
        <v>2.4900000000000002</v>
      </c>
      <c r="H120" s="3">
        <v>2.2000000000000002</v>
      </c>
      <c r="I120" s="2">
        <v>1.93</v>
      </c>
      <c r="J120" s="4">
        <f t="shared" si="2"/>
        <v>0.56000000000000028</v>
      </c>
      <c r="K120" s="1">
        <v>1</v>
      </c>
      <c r="L120" s="4">
        <f t="shared" si="3"/>
        <v>0.56000000000000028</v>
      </c>
      <c r="M120" s="1">
        <v>1</v>
      </c>
      <c r="N120" s="4">
        <v>0.56000000000000028</v>
      </c>
      <c r="O120" s="1" t="s">
        <v>1746</v>
      </c>
    </row>
    <row r="121" spans="1:15" x14ac:dyDescent="0.25">
      <c r="A121" s="1">
        <v>120</v>
      </c>
      <c r="B121" s="1" t="s">
        <v>1355</v>
      </c>
      <c r="C121" s="10">
        <v>45144</v>
      </c>
      <c r="D121" s="1">
        <v>0</v>
      </c>
      <c r="E121" s="17" t="s">
        <v>4207</v>
      </c>
      <c r="F121" s="15">
        <v>24</v>
      </c>
      <c r="G121" s="2">
        <v>0.55000000000000004</v>
      </c>
      <c r="H121" s="3">
        <v>0</v>
      </c>
      <c r="I121" s="2">
        <v>0.48</v>
      </c>
      <c r="J121" s="4">
        <f t="shared" si="2"/>
        <v>7.0000000000000062E-2</v>
      </c>
      <c r="K121" s="1">
        <v>1</v>
      </c>
      <c r="L121" s="4">
        <f t="shared" si="3"/>
        <v>7.0000000000000062E-2</v>
      </c>
      <c r="M121" s="1">
        <v>1</v>
      </c>
      <c r="N121" s="4">
        <v>7.0000000000000062E-2</v>
      </c>
      <c r="O121" s="1" t="s">
        <v>1746</v>
      </c>
    </row>
    <row r="122" spans="1:15" x14ac:dyDescent="0.25">
      <c r="A122" s="1">
        <v>121</v>
      </c>
      <c r="B122" s="1" t="s">
        <v>802</v>
      </c>
      <c r="C122" s="10">
        <v>45144</v>
      </c>
      <c r="D122" s="1">
        <v>0</v>
      </c>
      <c r="E122" s="17" t="s">
        <v>4207</v>
      </c>
      <c r="F122" s="15">
        <v>24</v>
      </c>
      <c r="G122" s="2">
        <v>2.74</v>
      </c>
      <c r="H122" s="3">
        <v>2</v>
      </c>
      <c r="I122" s="2">
        <v>2.06</v>
      </c>
      <c r="J122" s="4">
        <f t="shared" si="2"/>
        <v>0.68000000000000016</v>
      </c>
      <c r="K122" s="1">
        <v>1</v>
      </c>
      <c r="L122" s="4">
        <f t="shared" si="3"/>
        <v>0.68000000000000016</v>
      </c>
      <c r="M122" s="1">
        <v>1</v>
      </c>
      <c r="N122" s="4">
        <v>0.68000000000000016</v>
      </c>
      <c r="O122" s="1" t="s">
        <v>1746</v>
      </c>
    </row>
    <row r="123" spans="1:15" x14ac:dyDescent="0.25">
      <c r="A123" s="1">
        <v>122</v>
      </c>
      <c r="B123" s="1" t="s">
        <v>1355</v>
      </c>
      <c r="C123" s="10">
        <v>45145</v>
      </c>
      <c r="D123" s="1">
        <v>0</v>
      </c>
      <c r="E123" s="17" t="s">
        <v>4207</v>
      </c>
      <c r="F123" s="15">
        <v>24</v>
      </c>
      <c r="G123" s="2">
        <v>0.55000000000000004</v>
      </c>
      <c r="H123" s="3">
        <v>0</v>
      </c>
      <c r="I123" s="2">
        <v>0.48</v>
      </c>
      <c r="J123" s="4">
        <f t="shared" si="2"/>
        <v>7.0000000000000062E-2</v>
      </c>
      <c r="K123" s="1">
        <v>1</v>
      </c>
      <c r="L123" s="4">
        <f t="shared" si="3"/>
        <v>7.0000000000000062E-2</v>
      </c>
      <c r="M123" s="1">
        <v>1</v>
      </c>
      <c r="N123" s="4">
        <v>7.0000000000000062E-2</v>
      </c>
      <c r="O123" s="1" t="s">
        <v>1746</v>
      </c>
    </row>
    <row r="124" spans="1:15" x14ac:dyDescent="0.25">
      <c r="A124" s="1">
        <v>123</v>
      </c>
      <c r="B124" s="1" t="s">
        <v>802</v>
      </c>
      <c r="C124" s="10">
        <v>45145</v>
      </c>
      <c r="D124" s="1">
        <v>0</v>
      </c>
      <c r="E124" s="17" t="s">
        <v>4207</v>
      </c>
      <c r="F124" s="15">
        <v>24</v>
      </c>
      <c r="G124" s="2">
        <v>2.75</v>
      </c>
      <c r="H124" s="3">
        <v>2</v>
      </c>
      <c r="I124" s="2">
        <v>2.0699999999999998</v>
      </c>
      <c r="J124" s="4">
        <f t="shared" si="2"/>
        <v>0.68000000000000016</v>
      </c>
      <c r="K124" s="1">
        <v>1</v>
      </c>
      <c r="L124" s="4">
        <f t="shared" si="3"/>
        <v>0.68000000000000016</v>
      </c>
      <c r="M124" s="1">
        <v>1</v>
      </c>
      <c r="N124" s="4">
        <v>0.68000000000000016</v>
      </c>
      <c r="O124" s="1" t="s">
        <v>1746</v>
      </c>
    </row>
    <row r="125" spans="1:15" x14ac:dyDescent="0.25">
      <c r="A125" s="1">
        <v>124</v>
      </c>
      <c r="B125" s="1" t="s">
        <v>1355</v>
      </c>
      <c r="C125" s="10">
        <v>45146</v>
      </c>
      <c r="D125" s="1">
        <v>0</v>
      </c>
      <c r="E125" s="17" t="s">
        <v>4207</v>
      </c>
      <c r="F125" s="15">
        <v>24</v>
      </c>
      <c r="G125" s="2">
        <v>0.55000000000000004</v>
      </c>
      <c r="H125" s="3">
        <v>0</v>
      </c>
      <c r="I125" s="2">
        <v>0.48</v>
      </c>
      <c r="J125" s="4">
        <f t="shared" si="2"/>
        <v>7.0000000000000062E-2</v>
      </c>
      <c r="K125" s="1">
        <v>1</v>
      </c>
      <c r="L125" s="4">
        <f t="shared" si="3"/>
        <v>7.0000000000000062E-2</v>
      </c>
      <c r="M125" s="1">
        <v>1</v>
      </c>
      <c r="N125" s="4">
        <v>7.0000000000000062E-2</v>
      </c>
      <c r="O125" s="1" t="s">
        <v>1746</v>
      </c>
    </row>
    <row r="126" spans="1:15" x14ac:dyDescent="0.25">
      <c r="A126" s="1">
        <v>125</v>
      </c>
      <c r="B126" s="1" t="s">
        <v>802</v>
      </c>
      <c r="C126" s="10">
        <v>45146</v>
      </c>
      <c r="D126" s="1">
        <v>0</v>
      </c>
      <c r="E126" s="17" t="s">
        <v>4207</v>
      </c>
      <c r="F126" s="15">
        <v>24</v>
      </c>
      <c r="G126" s="2">
        <v>2.76</v>
      </c>
      <c r="H126" s="3">
        <v>2.1</v>
      </c>
      <c r="I126" s="2">
        <v>2.0699999999999998</v>
      </c>
      <c r="J126" s="4">
        <f t="shared" si="2"/>
        <v>0.69</v>
      </c>
      <c r="K126" s="1">
        <v>1</v>
      </c>
      <c r="L126" s="4">
        <f t="shared" si="3"/>
        <v>0.69</v>
      </c>
      <c r="M126" s="1">
        <v>1</v>
      </c>
      <c r="N126" s="4">
        <v>0.69</v>
      </c>
      <c r="O126" s="1" t="s">
        <v>1746</v>
      </c>
    </row>
    <row r="127" spans="1:15" ht="33" x14ac:dyDescent="0.25">
      <c r="A127" s="1">
        <v>126</v>
      </c>
      <c r="B127" s="1" t="s">
        <v>1355</v>
      </c>
      <c r="C127" s="10">
        <v>45147</v>
      </c>
      <c r="D127" s="1">
        <v>0</v>
      </c>
      <c r="E127" s="18" t="s">
        <v>4210</v>
      </c>
      <c r="F127" s="15">
        <v>14</v>
      </c>
      <c r="G127" s="2">
        <v>0.22720000000000001</v>
      </c>
      <c r="H127" s="3">
        <v>0</v>
      </c>
      <c r="I127" s="2">
        <v>0.12479999999999999</v>
      </c>
      <c r="J127" s="4">
        <f t="shared" si="2"/>
        <v>0.10240000000000002</v>
      </c>
      <c r="K127" s="1">
        <v>1</v>
      </c>
      <c r="L127" s="4">
        <f t="shared" si="3"/>
        <v>0.10240000000000002</v>
      </c>
      <c r="M127" s="1">
        <v>1</v>
      </c>
      <c r="N127" s="4">
        <v>0.10240000000000002</v>
      </c>
      <c r="O127" s="1" t="s">
        <v>1746</v>
      </c>
    </row>
    <row r="128" spans="1:15" ht="33" x14ac:dyDescent="0.25">
      <c r="A128" s="1">
        <v>127</v>
      </c>
      <c r="B128" s="1" t="s">
        <v>802</v>
      </c>
      <c r="C128" s="10">
        <v>45147</v>
      </c>
      <c r="D128" s="1">
        <v>0</v>
      </c>
      <c r="E128" s="18" t="s">
        <v>4209</v>
      </c>
      <c r="F128" s="15">
        <v>14.5</v>
      </c>
      <c r="G128" s="2">
        <v>1.9551000000000001</v>
      </c>
      <c r="H128" s="3">
        <v>2.2000000000000002</v>
      </c>
      <c r="I128" s="2">
        <v>1.4231</v>
      </c>
      <c r="J128" s="4">
        <f t="shared" si="2"/>
        <v>0.53200000000000003</v>
      </c>
      <c r="K128" s="1">
        <v>1</v>
      </c>
      <c r="L128" s="4">
        <f t="shared" si="3"/>
        <v>0.53200000000000003</v>
      </c>
      <c r="M128" s="1">
        <v>1</v>
      </c>
      <c r="N128" s="4">
        <v>0.53200000000000003</v>
      </c>
      <c r="O128" s="1" t="s">
        <v>1746</v>
      </c>
    </row>
    <row r="129" spans="1:15" x14ac:dyDescent="0.25">
      <c r="A129" s="1">
        <v>128</v>
      </c>
      <c r="B129" s="1" t="s">
        <v>1390</v>
      </c>
      <c r="C129" s="10">
        <v>45147</v>
      </c>
      <c r="D129" s="1">
        <v>0</v>
      </c>
      <c r="E129" s="17" t="s">
        <v>1391</v>
      </c>
      <c r="F129" s="15">
        <v>9</v>
      </c>
      <c r="G129" s="2">
        <v>1.6226</v>
      </c>
      <c r="H129" s="3">
        <v>1.2</v>
      </c>
      <c r="I129" s="2">
        <v>0.72209999999999996</v>
      </c>
      <c r="J129" s="4">
        <f t="shared" si="2"/>
        <v>0.90050000000000008</v>
      </c>
      <c r="K129" s="1">
        <v>5</v>
      </c>
      <c r="L129" s="4">
        <f t="shared" si="3"/>
        <v>4.5025000000000004</v>
      </c>
      <c r="M129" s="1">
        <v>8</v>
      </c>
      <c r="N129" s="4">
        <v>5.4561999999999999</v>
      </c>
      <c r="O129" s="1" t="s">
        <v>1746</v>
      </c>
    </row>
    <row r="130" spans="1:15" x14ac:dyDescent="0.25">
      <c r="A130" s="1">
        <v>129</v>
      </c>
      <c r="B130" s="1" t="s">
        <v>1355</v>
      </c>
      <c r="C130" s="10">
        <v>45148</v>
      </c>
      <c r="D130" s="1">
        <v>0</v>
      </c>
      <c r="E130" s="18" t="s">
        <v>4207</v>
      </c>
      <c r="F130" s="15">
        <v>24</v>
      </c>
      <c r="G130" s="2">
        <v>0.34</v>
      </c>
      <c r="H130" s="3">
        <v>0</v>
      </c>
      <c r="I130" s="2">
        <v>0.28999999999999998</v>
      </c>
      <c r="J130" s="4">
        <f t="shared" ref="J130:J193" si="4">G130-I130</f>
        <v>5.0000000000000044E-2</v>
      </c>
      <c r="K130" s="1">
        <v>1</v>
      </c>
      <c r="L130" s="4">
        <f t="shared" ref="L130:L193" si="5">(G130-I130-D130)*K130</f>
        <v>5.0000000000000044E-2</v>
      </c>
      <c r="M130" s="1">
        <v>1</v>
      </c>
      <c r="N130" s="4">
        <v>5.0000000000000044E-2</v>
      </c>
      <c r="O130" s="1" t="s">
        <v>1746</v>
      </c>
    </row>
    <row r="131" spans="1:15" x14ac:dyDescent="0.25">
      <c r="A131" s="1">
        <v>130</v>
      </c>
      <c r="B131" s="1" t="s">
        <v>802</v>
      </c>
      <c r="C131" s="10">
        <v>45148</v>
      </c>
      <c r="D131" s="1">
        <v>0</v>
      </c>
      <c r="E131" s="18" t="s">
        <v>4207</v>
      </c>
      <c r="F131" s="15">
        <v>24</v>
      </c>
      <c r="G131" s="2">
        <v>2.88</v>
      </c>
      <c r="H131" s="3">
        <v>2.2000000000000002</v>
      </c>
      <c r="I131" s="2">
        <v>2.19</v>
      </c>
      <c r="J131" s="4">
        <f t="shared" si="4"/>
        <v>0.69</v>
      </c>
      <c r="K131" s="1">
        <v>1</v>
      </c>
      <c r="L131" s="4">
        <f t="shared" si="5"/>
        <v>0.69</v>
      </c>
      <c r="M131" s="1">
        <v>1</v>
      </c>
      <c r="N131" s="4">
        <v>0.69</v>
      </c>
      <c r="O131" s="1" t="s">
        <v>1746</v>
      </c>
    </row>
    <row r="132" spans="1:15" x14ac:dyDescent="0.25">
      <c r="A132" s="1">
        <v>131</v>
      </c>
      <c r="B132" s="1" t="s">
        <v>1355</v>
      </c>
      <c r="C132" s="10">
        <v>45149</v>
      </c>
      <c r="D132" s="1">
        <v>0</v>
      </c>
      <c r="E132" s="18" t="s">
        <v>4207</v>
      </c>
      <c r="F132" s="15">
        <v>24</v>
      </c>
      <c r="G132" s="2">
        <v>0.39</v>
      </c>
      <c r="H132" s="3">
        <v>0</v>
      </c>
      <c r="I132" s="2">
        <v>0.34</v>
      </c>
      <c r="J132" s="4">
        <f t="shared" si="4"/>
        <v>4.9999999999999989E-2</v>
      </c>
      <c r="K132" s="1">
        <v>1</v>
      </c>
      <c r="L132" s="4">
        <f t="shared" si="5"/>
        <v>4.9999999999999989E-2</v>
      </c>
      <c r="M132" s="1">
        <v>1</v>
      </c>
      <c r="N132" s="4">
        <v>4.9999999999999989E-2</v>
      </c>
      <c r="O132" s="1" t="s">
        <v>1746</v>
      </c>
    </row>
    <row r="133" spans="1:15" x14ac:dyDescent="0.25">
      <c r="A133" s="1">
        <v>132</v>
      </c>
      <c r="B133" s="1" t="s">
        <v>802</v>
      </c>
      <c r="C133" s="10">
        <v>45149</v>
      </c>
      <c r="D133" s="1">
        <v>0</v>
      </c>
      <c r="E133" s="18" t="s">
        <v>4207</v>
      </c>
      <c r="F133" s="15">
        <v>24</v>
      </c>
      <c r="G133" s="2">
        <v>2.87</v>
      </c>
      <c r="H133" s="3">
        <v>2.2999999999999998</v>
      </c>
      <c r="I133" s="2">
        <v>2.15</v>
      </c>
      <c r="J133" s="4">
        <f t="shared" si="4"/>
        <v>0.7200000000000002</v>
      </c>
      <c r="K133" s="1">
        <v>1</v>
      </c>
      <c r="L133" s="4">
        <f t="shared" si="5"/>
        <v>0.7200000000000002</v>
      </c>
      <c r="M133" s="1">
        <v>1</v>
      </c>
      <c r="N133" s="4">
        <v>0.7200000000000002</v>
      </c>
      <c r="O133" s="1" t="s">
        <v>1746</v>
      </c>
    </row>
    <row r="134" spans="1:15" x14ac:dyDescent="0.25">
      <c r="A134" s="1">
        <v>133</v>
      </c>
      <c r="B134" s="1" t="s">
        <v>1355</v>
      </c>
      <c r="C134" s="10">
        <v>45150</v>
      </c>
      <c r="D134" s="1">
        <v>0</v>
      </c>
      <c r="E134" s="18" t="s">
        <v>4207</v>
      </c>
      <c r="F134" s="15">
        <v>24</v>
      </c>
      <c r="G134" s="2">
        <v>0.4</v>
      </c>
      <c r="H134" s="3">
        <v>0</v>
      </c>
      <c r="I134" s="2">
        <v>0.35</v>
      </c>
      <c r="J134" s="4">
        <f t="shared" si="4"/>
        <v>5.0000000000000044E-2</v>
      </c>
      <c r="K134" s="1">
        <v>1</v>
      </c>
      <c r="L134" s="4">
        <f t="shared" si="5"/>
        <v>5.0000000000000044E-2</v>
      </c>
      <c r="M134" s="1">
        <v>1</v>
      </c>
      <c r="N134" s="4">
        <v>5.0000000000000044E-2</v>
      </c>
      <c r="O134" s="1" t="s">
        <v>1746</v>
      </c>
    </row>
    <row r="135" spans="1:15" x14ac:dyDescent="0.25">
      <c r="A135" s="1">
        <v>134</v>
      </c>
      <c r="B135" s="1" t="s">
        <v>802</v>
      </c>
      <c r="C135" s="10">
        <v>45150</v>
      </c>
      <c r="D135" s="1">
        <v>0</v>
      </c>
      <c r="E135" s="18" t="s">
        <v>4207</v>
      </c>
      <c r="F135" s="15">
        <v>24</v>
      </c>
      <c r="G135" s="2">
        <v>2.87</v>
      </c>
      <c r="H135" s="3">
        <v>2.2999999999999998</v>
      </c>
      <c r="I135" s="2">
        <v>2.19</v>
      </c>
      <c r="J135" s="4">
        <f t="shared" si="4"/>
        <v>0.68000000000000016</v>
      </c>
      <c r="K135" s="1">
        <v>1</v>
      </c>
      <c r="L135" s="4">
        <f t="shared" si="5"/>
        <v>0.68000000000000016</v>
      </c>
      <c r="M135" s="1">
        <v>1</v>
      </c>
      <c r="N135" s="4">
        <v>0.68000000000000016</v>
      </c>
      <c r="O135" s="1" t="s">
        <v>1746</v>
      </c>
    </row>
    <row r="136" spans="1:15" x14ac:dyDescent="0.25">
      <c r="A136" s="1">
        <v>135</v>
      </c>
      <c r="B136" s="1" t="s">
        <v>1355</v>
      </c>
      <c r="C136" s="10">
        <v>45151</v>
      </c>
      <c r="D136" s="1">
        <v>0</v>
      </c>
      <c r="E136" s="18" t="s">
        <v>4207</v>
      </c>
      <c r="F136" s="15">
        <v>24</v>
      </c>
      <c r="G136" s="2">
        <v>0.46</v>
      </c>
      <c r="H136" s="3">
        <v>0</v>
      </c>
      <c r="I136" s="2">
        <v>0.4</v>
      </c>
      <c r="J136" s="4">
        <f t="shared" si="4"/>
        <v>0.06</v>
      </c>
      <c r="K136" s="1">
        <v>1</v>
      </c>
      <c r="L136" s="4">
        <f t="shared" si="5"/>
        <v>0.06</v>
      </c>
      <c r="M136" s="1">
        <v>1</v>
      </c>
      <c r="N136" s="4">
        <v>0.06</v>
      </c>
      <c r="O136" s="1" t="s">
        <v>1746</v>
      </c>
    </row>
    <row r="137" spans="1:15" x14ac:dyDescent="0.25">
      <c r="A137" s="1">
        <v>136</v>
      </c>
      <c r="B137" s="1" t="s">
        <v>802</v>
      </c>
      <c r="C137" s="10">
        <v>45151</v>
      </c>
      <c r="D137" s="1">
        <v>0</v>
      </c>
      <c r="E137" s="18" t="s">
        <v>4207</v>
      </c>
      <c r="F137" s="15">
        <v>24</v>
      </c>
      <c r="G137" s="2">
        <v>2.8</v>
      </c>
      <c r="H137" s="3">
        <v>2.2999999999999998</v>
      </c>
      <c r="I137" s="2">
        <v>2.1</v>
      </c>
      <c r="J137" s="4">
        <f t="shared" si="4"/>
        <v>0.69999999999999973</v>
      </c>
      <c r="K137" s="1">
        <v>1</v>
      </c>
      <c r="L137" s="4">
        <f t="shared" si="5"/>
        <v>0.69999999999999973</v>
      </c>
      <c r="M137" s="1">
        <v>1</v>
      </c>
      <c r="N137" s="4">
        <v>0.69999999999999973</v>
      </c>
      <c r="O137" s="1" t="s">
        <v>1746</v>
      </c>
    </row>
    <row r="138" spans="1:15" x14ac:dyDescent="0.25">
      <c r="A138" s="1">
        <v>137</v>
      </c>
      <c r="B138" s="1" t="s">
        <v>1355</v>
      </c>
      <c r="C138" s="10">
        <v>45152</v>
      </c>
      <c r="D138" s="1">
        <v>0</v>
      </c>
      <c r="E138" s="18" t="s">
        <v>4207</v>
      </c>
      <c r="F138" s="15">
        <v>24</v>
      </c>
      <c r="G138" s="2">
        <v>0.49</v>
      </c>
      <c r="H138" s="3">
        <v>0</v>
      </c>
      <c r="I138" s="2">
        <v>0.44</v>
      </c>
      <c r="J138" s="4">
        <f t="shared" si="4"/>
        <v>4.9999999999999989E-2</v>
      </c>
      <c r="K138" s="1">
        <v>1</v>
      </c>
      <c r="L138" s="4">
        <f t="shared" si="5"/>
        <v>4.9999999999999989E-2</v>
      </c>
      <c r="M138" s="1">
        <v>1</v>
      </c>
      <c r="N138" s="4">
        <v>4.9999999999999989E-2</v>
      </c>
      <c r="O138" s="1" t="s">
        <v>1746</v>
      </c>
    </row>
    <row r="139" spans="1:15" x14ac:dyDescent="0.25">
      <c r="A139" s="1">
        <v>138</v>
      </c>
      <c r="B139" s="1" t="s">
        <v>802</v>
      </c>
      <c r="C139" s="10">
        <v>45152</v>
      </c>
      <c r="D139" s="1">
        <v>0</v>
      </c>
      <c r="E139" s="18" t="s">
        <v>4207</v>
      </c>
      <c r="F139" s="15">
        <v>24</v>
      </c>
      <c r="G139" s="2">
        <v>2.77</v>
      </c>
      <c r="H139" s="3">
        <v>2.2000000000000002</v>
      </c>
      <c r="I139" s="2">
        <v>2.0499999999999998</v>
      </c>
      <c r="J139" s="4">
        <f t="shared" si="4"/>
        <v>0.7200000000000002</v>
      </c>
      <c r="K139" s="1">
        <v>1</v>
      </c>
      <c r="L139" s="4">
        <f t="shared" si="5"/>
        <v>0.7200000000000002</v>
      </c>
      <c r="M139" s="1">
        <v>1</v>
      </c>
      <c r="N139" s="4">
        <v>0.7200000000000002</v>
      </c>
      <c r="O139" s="1" t="s">
        <v>1746</v>
      </c>
    </row>
    <row r="140" spans="1:15" x14ac:dyDescent="0.25">
      <c r="A140" s="1">
        <v>139</v>
      </c>
      <c r="B140" s="1" t="s">
        <v>1355</v>
      </c>
      <c r="C140" s="10">
        <v>45153</v>
      </c>
      <c r="D140" s="1">
        <v>0</v>
      </c>
      <c r="E140" s="18" t="s">
        <v>4207</v>
      </c>
      <c r="F140" s="15">
        <v>24</v>
      </c>
      <c r="G140" s="2">
        <v>0.49</v>
      </c>
      <c r="H140" s="3">
        <v>0</v>
      </c>
      <c r="I140" s="2">
        <v>0.44</v>
      </c>
      <c r="J140" s="4">
        <f t="shared" si="4"/>
        <v>4.9999999999999989E-2</v>
      </c>
      <c r="K140" s="1">
        <v>1</v>
      </c>
      <c r="L140" s="4">
        <f t="shared" si="5"/>
        <v>4.9999999999999989E-2</v>
      </c>
      <c r="M140" s="1">
        <v>1</v>
      </c>
      <c r="N140" s="4">
        <v>4.9999999999999989E-2</v>
      </c>
      <c r="O140" s="1" t="s">
        <v>1746</v>
      </c>
    </row>
    <row r="141" spans="1:15" x14ac:dyDescent="0.25">
      <c r="A141" s="1">
        <v>140</v>
      </c>
      <c r="B141" s="1" t="s">
        <v>802</v>
      </c>
      <c r="C141" s="10">
        <v>45153</v>
      </c>
      <c r="D141" s="1">
        <v>0</v>
      </c>
      <c r="E141" s="18" t="s">
        <v>4207</v>
      </c>
      <c r="F141" s="15">
        <v>24</v>
      </c>
      <c r="G141" s="2">
        <v>2.77</v>
      </c>
      <c r="H141" s="3">
        <v>2.2000000000000002</v>
      </c>
      <c r="I141" s="2">
        <v>2.06</v>
      </c>
      <c r="J141" s="4">
        <f t="shared" si="4"/>
        <v>0.71</v>
      </c>
      <c r="K141" s="1">
        <v>1</v>
      </c>
      <c r="L141" s="4">
        <f t="shared" si="5"/>
        <v>0.71</v>
      </c>
      <c r="M141" s="1">
        <v>1</v>
      </c>
      <c r="N141" s="4">
        <v>0.71</v>
      </c>
      <c r="O141" s="1" t="s">
        <v>1746</v>
      </c>
    </row>
    <row r="142" spans="1:15" x14ac:dyDescent="0.25">
      <c r="A142" s="1">
        <v>141</v>
      </c>
      <c r="B142" s="1" t="s">
        <v>1355</v>
      </c>
      <c r="C142" s="10">
        <v>45154</v>
      </c>
      <c r="D142" s="1">
        <v>0</v>
      </c>
      <c r="E142" s="18" t="s">
        <v>4207</v>
      </c>
      <c r="F142" s="15">
        <v>24</v>
      </c>
      <c r="G142" s="2">
        <v>0.49</v>
      </c>
      <c r="H142" s="3">
        <v>0</v>
      </c>
      <c r="I142" s="2">
        <v>0.44</v>
      </c>
      <c r="J142" s="4">
        <f t="shared" si="4"/>
        <v>4.9999999999999989E-2</v>
      </c>
      <c r="K142" s="1">
        <v>1</v>
      </c>
      <c r="L142" s="4">
        <f t="shared" si="5"/>
        <v>4.9999999999999989E-2</v>
      </c>
      <c r="M142" s="1">
        <v>1</v>
      </c>
      <c r="N142" s="4">
        <v>4.9999999999999989E-2</v>
      </c>
      <c r="O142" s="1" t="s">
        <v>1746</v>
      </c>
    </row>
    <row r="143" spans="1:15" x14ac:dyDescent="0.25">
      <c r="A143" s="1">
        <v>142</v>
      </c>
      <c r="B143" s="1" t="s">
        <v>802</v>
      </c>
      <c r="C143" s="10">
        <v>45154</v>
      </c>
      <c r="D143" s="1">
        <v>0</v>
      </c>
      <c r="E143" s="18" t="s">
        <v>4207</v>
      </c>
      <c r="F143" s="15">
        <v>24</v>
      </c>
      <c r="G143" s="2">
        <v>2.77</v>
      </c>
      <c r="H143" s="3">
        <v>2.2000000000000002</v>
      </c>
      <c r="I143" s="2">
        <v>2.04</v>
      </c>
      <c r="J143" s="4">
        <f t="shared" si="4"/>
        <v>0.73</v>
      </c>
      <c r="K143" s="1">
        <v>1</v>
      </c>
      <c r="L143" s="4">
        <f t="shared" si="5"/>
        <v>0.73</v>
      </c>
      <c r="M143" s="1">
        <v>1</v>
      </c>
      <c r="N143" s="4">
        <v>0.73</v>
      </c>
      <c r="O143" s="1" t="s">
        <v>1746</v>
      </c>
    </row>
    <row r="144" spans="1:15" ht="33" x14ac:dyDescent="0.25">
      <c r="A144" s="1">
        <v>143</v>
      </c>
      <c r="B144" s="1" t="s">
        <v>1355</v>
      </c>
      <c r="C144" s="10">
        <v>45155</v>
      </c>
      <c r="D144" s="1">
        <v>0</v>
      </c>
      <c r="E144" s="18" t="s">
        <v>1482</v>
      </c>
      <c r="F144" s="15">
        <v>16.5</v>
      </c>
      <c r="G144" s="2">
        <v>0.30959999999999999</v>
      </c>
      <c r="H144" s="3">
        <v>0</v>
      </c>
      <c r="I144" s="2">
        <v>0.27460000000000001</v>
      </c>
      <c r="J144" s="4">
        <f t="shared" si="4"/>
        <v>3.4999999999999976E-2</v>
      </c>
      <c r="K144" s="1">
        <v>1</v>
      </c>
      <c r="L144" s="4">
        <f t="shared" si="5"/>
        <v>3.4999999999999976E-2</v>
      </c>
      <c r="M144" s="1">
        <v>1</v>
      </c>
      <c r="N144" s="4">
        <v>3.4999999999999976E-2</v>
      </c>
      <c r="O144" s="1" t="s">
        <v>1746</v>
      </c>
    </row>
    <row r="145" spans="1:15" ht="33" x14ac:dyDescent="0.25">
      <c r="A145" s="1">
        <v>144</v>
      </c>
      <c r="B145" s="1" t="s">
        <v>802</v>
      </c>
      <c r="C145" s="10">
        <v>45155</v>
      </c>
      <c r="D145" s="1">
        <v>0</v>
      </c>
      <c r="E145" s="18" t="s">
        <v>1482</v>
      </c>
      <c r="F145" s="15">
        <v>16.5</v>
      </c>
      <c r="G145" s="2">
        <v>2.1753</v>
      </c>
      <c r="H145" s="3">
        <v>2.1</v>
      </c>
      <c r="I145" s="2">
        <v>1.4303999999999999</v>
      </c>
      <c r="J145" s="4">
        <f t="shared" si="4"/>
        <v>0.74490000000000012</v>
      </c>
      <c r="K145" s="1">
        <v>1</v>
      </c>
      <c r="L145" s="4">
        <f t="shared" si="5"/>
        <v>0.74490000000000012</v>
      </c>
      <c r="M145" s="1">
        <v>1</v>
      </c>
      <c r="N145" s="4">
        <v>0.74490000000000012</v>
      </c>
      <c r="O145" s="1" t="s">
        <v>1746</v>
      </c>
    </row>
    <row r="146" spans="1:15" x14ac:dyDescent="0.25">
      <c r="A146" s="1">
        <v>145</v>
      </c>
      <c r="B146" s="1" t="s">
        <v>1481</v>
      </c>
      <c r="C146" s="10">
        <v>45155</v>
      </c>
      <c r="D146" s="1">
        <v>0</v>
      </c>
      <c r="E146" s="17" t="s">
        <v>1483</v>
      </c>
      <c r="F146" s="15">
        <v>7.5</v>
      </c>
      <c r="G146" s="2">
        <v>1.8226</v>
      </c>
      <c r="H146" s="3">
        <v>1</v>
      </c>
      <c r="I146" s="2">
        <v>0.68530000000000002</v>
      </c>
      <c r="J146" s="4">
        <f t="shared" si="4"/>
        <v>1.1373</v>
      </c>
      <c r="K146" s="1">
        <v>3</v>
      </c>
      <c r="L146" s="4">
        <f t="shared" si="5"/>
        <v>3.4119000000000002</v>
      </c>
      <c r="M146" s="1">
        <v>4</v>
      </c>
      <c r="N146" s="4">
        <v>3.5758000000000001</v>
      </c>
      <c r="O146" s="1" t="s">
        <v>1746</v>
      </c>
    </row>
    <row r="147" spans="1:15" ht="33" x14ac:dyDescent="0.25">
      <c r="A147" s="1">
        <v>146</v>
      </c>
      <c r="B147" s="1" t="s">
        <v>1355</v>
      </c>
      <c r="C147" s="10">
        <v>45156</v>
      </c>
      <c r="D147" s="1">
        <v>0</v>
      </c>
      <c r="E147" s="18" t="s">
        <v>1490</v>
      </c>
      <c r="F147" s="15">
        <v>20</v>
      </c>
      <c r="G147" s="2">
        <v>0.38</v>
      </c>
      <c r="H147" s="3">
        <v>0</v>
      </c>
      <c r="I147" s="2">
        <v>0.33</v>
      </c>
      <c r="J147" s="4">
        <f t="shared" si="4"/>
        <v>4.9999999999999989E-2</v>
      </c>
      <c r="K147" s="1">
        <v>1</v>
      </c>
      <c r="L147" s="4">
        <f t="shared" si="5"/>
        <v>4.9999999999999989E-2</v>
      </c>
      <c r="M147" s="1">
        <v>1</v>
      </c>
      <c r="N147" s="4">
        <v>4.9999999999999989E-2</v>
      </c>
      <c r="O147" s="1" t="s">
        <v>1746</v>
      </c>
    </row>
    <row r="148" spans="1:15" ht="33" x14ac:dyDescent="0.25">
      <c r="A148" s="1">
        <v>147</v>
      </c>
      <c r="B148" s="1" t="s">
        <v>802</v>
      </c>
      <c r="C148" s="10">
        <v>45156</v>
      </c>
      <c r="D148" s="1">
        <v>0</v>
      </c>
      <c r="E148" s="18" t="s">
        <v>1490</v>
      </c>
      <c r="F148" s="15">
        <v>20</v>
      </c>
      <c r="G148" s="2">
        <v>2.27</v>
      </c>
      <c r="H148" s="3">
        <v>2</v>
      </c>
      <c r="I148" s="2">
        <v>1.52</v>
      </c>
      <c r="J148" s="4">
        <f>G148-I148</f>
        <v>0.75</v>
      </c>
      <c r="K148" s="1">
        <v>1</v>
      </c>
      <c r="L148" s="4">
        <f t="shared" si="5"/>
        <v>0.75</v>
      </c>
      <c r="M148" s="1">
        <v>1</v>
      </c>
      <c r="N148" s="4">
        <v>0.75</v>
      </c>
      <c r="O148" s="1" t="s">
        <v>1746</v>
      </c>
    </row>
    <row r="149" spans="1:15" x14ac:dyDescent="0.25">
      <c r="A149" s="1">
        <v>148</v>
      </c>
      <c r="B149" s="1" t="s">
        <v>1489</v>
      </c>
      <c r="C149" s="10">
        <v>45156</v>
      </c>
      <c r="D149" s="1">
        <v>0</v>
      </c>
      <c r="E149" s="17" t="s">
        <v>1491</v>
      </c>
      <c r="F149" s="15">
        <v>4</v>
      </c>
      <c r="G149" s="2">
        <v>0.63</v>
      </c>
      <c r="H149" s="3">
        <v>0</v>
      </c>
      <c r="I149" s="2">
        <v>0.26</v>
      </c>
      <c r="J149" s="4">
        <f t="shared" si="4"/>
        <v>0.37</v>
      </c>
      <c r="K149" s="1">
        <v>5</v>
      </c>
      <c r="L149" s="4">
        <f t="shared" si="5"/>
        <v>1.85</v>
      </c>
      <c r="M149" s="1">
        <v>13</v>
      </c>
      <c r="N149" s="4">
        <v>10.2318</v>
      </c>
      <c r="O149" s="1" t="s">
        <v>1746</v>
      </c>
    </row>
    <row r="150" spans="1:15" ht="33" x14ac:dyDescent="0.25">
      <c r="A150" s="1">
        <v>149</v>
      </c>
      <c r="B150" s="1" t="s">
        <v>1355</v>
      </c>
      <c r="C150" s="10">
        <v>45157</v>
      </c>
      <c r="D150" s="1">
        <v>0</v>
      </c>
      <c r="E150" s="18" t="s">
        <v>1497</v>
      </c>
      <c r="F150" s="15">
        <v>10</v>
      </c>
      <c r="G150" s="2">
        <v>0.12</v>
      </c>
      <c r="H150" s="3">
        <v>0</v>
      </c>
      <c r="I150" s="2">
        <v>0.11</v>
      </c>
      <c r="J150" s="4">
        <f t="shared" si="4"/>
        <v>9.999999999999995E-3</v>
      </c>
      <c r="K150" s="1">
        <v>1</v>
      </c>
      <c r="L150" s="4">
        <f t="shared" si="5"/>
        <v>9.999999999999995E-3</v>
      </c>
      <c r="M150" s="1">
        <v>1</v>
      </c>
      <c r="N150" s="4">
        <v>9.999999999999995E-3</v>
      </c>
      <c r="O150" s="1" t="s">
        <v>1746</v>
      </c>
    </row>
    <row r="151" spans="1:15" ht="33" x14ac:dyDescent="0.25">
      <c r="A151" s="1">
        <v>150</v>
      </c>
      <c r="B151" s="1" t="s">
        <v>802</v>
      </c>
      <c r="C151" s="10">
        <v>45157</v>
      </c>
      <c r="D151" s="1">
        <v>0</v>
      </c>
      <c r="E151" s="18" t="s">
        <v>1497</v>
      </c>
      <c r="F151" s="15">
        <v>21.5</v>
      </c>
      <c r="G151" s="2">
        <v>2.41</v>
      </c>
      <c r="H151" s="3">
        <v>1.8</v>
      </c>
      <c r="I151" s="2">
        <v>1.74</v>
      </c>
      <c r="J151" s="4">
        <f t="shared" si="4"/>
        <v>0.67000000000000015</v>
      </c>
      <c r="K151" s="1">
        <v>1</v>
      </c>
      <c r="L151" s="4">
        <f t="shared" si="5"/>
        <v>0.67000000000000015</v>
      </c>
      <c r="M151" s="1">
        <v>1</v>
      </c>
      <c r="N151" s="4">
        <v>0.67000000000000015</v>
      </c>
      <c r="O151" s="1" t="s">
        <v>1746</v>
      </c>
    </row>
    <row r="152" spans="1:15" x14ac:dyDescent="0.25">
      <c r="A152" s="1">
        <v>151</v>
      </c>
      <c r="B152" s="1" t="s">
        <v>1355</v>
      </c>
      <c r="C152" s="10">
        <v>45158</v>
      </c>
      <c r="D152" s="1">
        <v>0</v>
      </c>
      <c r="E152" s="17" t="s">
        <v>4208</v>
      </c>
      <c r="F152" s="15">
        <v>21.5</v>
      </c>
      <c r="G152" s="2">
        <v>0.26</v>
      </c>
      <c r="H152" s="3">
        <v>0</v>
      </c>
      <c r="I152" s="2">
        <v>0.15</v>
      </c>
      <c r="J152" s="4">
        <f t="shared" si="4"/>
        <v>0.11000000000000001</v>
      </c>
      <c r="K152" s="1">
        <v>1</v>
      </c>
      <c r="L152" s="4">
        <f t="shared" si="5"/>
        <v>0.11000000000000001</v>
      </c>
      <c r="M152" s="1">
        <v>1</v>
      </c>
      <c r="N152" s="4">
        <v>0.11000000000000001</v>
      </c>
      <c r="O152" s="1" t="s">
        <v>1746</v>
      </c>
    </row>
    <row r="153" spans="1:15" x14ac:dyDescent="0.25">
      <c r="A153" s="1">
        <v>152</v>
      </c>
      <c r="B153" s="1" t="s">
        <v>802</v>
      </c>
      <c r="C153" s="10">
        <v>45158</v>
      </c>
      <c r="D153" s="1">
        <v>0</v>
      </c>
      <c r="E153" s="17" t="s">
        <v>4207</v>
      </c>
      <c r="F153" s="15">
        <v>24</v>
      </c>
      <c r="G153" s="2">
        <v>2.73</v>
      </c>
      <c r="H153" s="3">
        <v>1.8</v>
      </c>
      <c r="I153" s="2">
        <v>2.13</v>
      </c>
      <c r="J153" s="4">
        <f t="shared" si="4"/>
        <v>0.60000000000000009</v>
      </c>
      <c r="K153" s="1">
        <v>1</v>
      </c>
      <c r="L153" s="4">
        <f t="shared" si="5"/>
        <v>0.60000000000000009</v>
      </c>
      <c r="M153" s="1">
        <v>1</v>
      </c>
      <c r="N153" s="4">
        <v>0.60000000000000009</v>
      </c>
      <c r="O153" s="1" t="s">
        <v>1746</v>
      </c>
    </row>
    <row r="154" spans="1:15" ht="33" x14ac:dyDescent="0.25">
      <c r="A154" s="1">
        <v>153</v>
      </c>
      <c r="B154" s="1" t="s">
        <v>1355</v>
      </c>
      <c r="C154" s="10">
        <v>45159</v>
      </c>
      <c r="D154" s="1">
        <v>0</v>
      </c>
      <c r="E154" s="18" t="s">
        <v>4206</v>
      </c>
      <c r="F154" s="15">
        <v>15.5</v>
      </c>
      <c r="G154" s="2">
        <v>0.23</v>
      </c>
      <c r="H154" s="3">
        <v>0</v>
      </c>
      <c r="I154" s="2">
        <v>0.12</v>
      </c>
      <c r="J154" s="4">
        <f t="shared" si="4"/>
        <v>0.11000000000000001</v>
      </c>
      <c r="K154" s="1">
        <v>1</v>
      </c>
      <c r="L154" s="4">
        <f t="shared" si="5"/>
        <v>0.11000000000000001</v>
      </c>
      <c r="M154" s="1">
        <v>1</v>
      </c>
      <c r="N154" s="4">
        <v>0.11000000000000001</v>
      </c>
      <c r="O154" s="1" t="s">
        <v>1746</v>
      </c>
    </row>
    <row r="155" spans="1:15" ht="33" x14ac:dyDescent="0.25">
      <c r="A155" s="1">
        <v>154</v>
      </c>
      <c r="B155" s="1" t="s">
        <v>802</v>
      </c>
      <c r="C155" s="10">
        <v>45159</v>
      </c>
      <c r="D155" s="1">
        <v>0</v>
      </c>
      <c r="E155" s="18" t="s">
        <v>4206</v>
      </c>
      <c r="F155" s="15">
        <v>15.5</v>
      </c>
      <c r="G155" s="2">
        <v>2.2200000000000002</v>
      </c>
      <c r="H155" s="3">
        <v>1.8</v>
      </c>
      <c r="I155" s="2">
        <v>1.65</v>
      </c>
      <c r="J155" s="4">
        <f t="shared" si="4"/>
        <v>0.57000000000000028</v>
      </c>
      <c r="K155" s="1">
        <v>1</v>
      </c>
      <c r="L155" s="4">
        <f t="shared" si="5"/>
        <v>0.57000000000000028</v>
      </c>
      <c r="M155" s="1">
        <v>1</v>
      </c>
      <c r="N155" s="4">
        <v>0.57000000000000028</v>
      </c>
      <c r="O155" s="1" t="s">
        <v>1746</v>
      </c>
    </row>
    <row r="156" spans="1:15" x14ac:dyDescent="0.25">
      <c r="A156" s="1">
        <v>155</v>
      </c>
      <c r="B156" s="1" t="s">
        <v>1508</v>
      </c>
      <c r="C156" s="10">
        <v>45159</v>
      </c>
      <c r="D156" s="1">
        <v>0</v>
      </c>
      <c r="E156" s="17" t="s">
        <v>1510</v>
      </c>
      <c r="F156" s="15">
        <v>8.5</v>
      </c>
      <c r="G156" s="2">
        <v>0.7</v>
      </c>
      <c r="H156" s="3">
        <v>0.2</v>
      </c>
      <c r="I156" s="2">
        <v>0.6</v>
      </c>
      <c r="J156" s="4">
        <f t="shared" si="4"/>
        <v>9.9999999999999978E-2</v>
      </c>
      <c r="K156" s="1">
        <v>1</v>
      </c>
      <c r="L156" s="4">
        <f t="shared" si="5"/>
        <v>9.9999999999999978E-2</v>
      </c>
      <c r="M156" s="1">
        <v>10</v>
      </c>
      <c r="N156" s="4">
        <v>2.2296999999999998</v>
      </c>
      <c r="O156" s="1" t="s">
        <v>1746</v>
      </c>
    </row>
    <row r="157" spans="1:15" x14ac:dyDescent="0.25">
      <c r="A157" s="1">
        <v>156</v>
      </c>
      <c r="B157" s="1" t="s">
        <v>1355</v>
      </c>
      <c r="C157" s="10">
        <v>45160</v>
      </c>
      <c r="D157" s="1">
        <v>0</v>
      </c>
      <c r="E157" s="17" t="s">
        <v>213</v>
      </c>
      <c r="F157" s="15">
        <v>24</v>
      </c>
      <c r="G157" s="2">
        <v>0.61</v>
      </c>
      <c r="H157" s="3">
        <v>0</v>
      </c>
      <c r="I157" s="2">
        <v>0.55000000000000004</v>
      </c>
      <c r="J157" s="4">
        <f t="shared" si="4"/>
        <v>5.9999999999999942E-2</v>
      </c>
      <c r="K157" s="1">
        <v>1</v>
      </c>
      <c r="L157" s="4">
        <f t="shared" si="5"/>
        <v>5.9999999999999942E-2</v>
      </c>
      <c r="M157" s="1">
        <v>1</v>
      </c>
      <c r="N157" s="4">
        <v>5.9999999999999942E-2</v>
      </c>
      <c r="O157" s="1" t="s">
        <v>1746</v>
      </c>
    </row>
    <row r="158" spans="1:15" x14ac:dyDescent="0.25">
      <c r="A158" s="1">
        <v>157</v>
      </c>
      <c r="B158" s="1" t="s">
        <v>802</v>
      </c>
      <c r="C158" s="10">
        <v>45160</v>
      </c>
      <c r="D158" s="1">
        <v>0</v>
      </c>
      <c r="E158" s="17" t="s">
        <v>213</v>
      </c>
      <c r="F158" s="15">
        <v>24</v>
      </c>
      <c r="G158" s="2">
        <v>2.99</v>
      </c>
      <c r="H158" s="3">
        <v>1.8</v>
      </c>
      <c r="I158" s="2">
        <v>2.2200000000000002</v>
      </c>
      <c r="J158" s="4">
        <f t="shared" si="4"/>
        <v>0.77</v>
      </c>
      <c r="K158" s="1">
        <v>1</v>
      </c>
      <c r="L158" s="4">
        <f t="shared" si="5"/>
        <v>0.77</v>
      </c>
      <c r="M158" s="1">
        <v>1</v>
      </c>
      <c r="N158" s="4">
        <v>0.77</v>
      </c>
      <c r="O158" s="1" t="s">
        <v>1746</v>
      </c>
    </row>
    <row r="159" spans="1:15" ht="14.25" customHeight="1" x14ac:dyDescent="0.25">
      <c r="A159" s="1">
        <v>158</v>
      </c>
      <c r="B159" s="1" t="s">
        <v>1355</v>
      </c>
      <c r="C159" s="10">
        <v>45161</v>
      </c>
      <c r="D159" s="1">
        <v>0</v>
      </c>
      <c r="E159" s="17" t="s">
        <v>213</v>
      </c>
      <c r="F159" s="15">
        <v>24</v>
      </c>
      <c r="G159" s="2">
        <v>0.63</v>
      </c>
      <c r="H159" s="3">
        <v>0</v>
      </c>
      <c r="I159" s="2">
        <v>0.56999999999999995</v>
      </c>
      <c r="J159" s="4">
        <f t="shared" si="4"/>
        <v>6.0000000000000053E-2</v>
      </c>
      <c r="K159" s="1">
        <v>1</v>
      </c>
      <c r="L159" s="4">
        <f t="shared" si="5"/>
        <v>6.0000000000000053E-2</v>
      </c>
      <c r="M159" s="1">
        <v>1</v>
      </c>
      <c r="N159" s="4">
        <v>6.0000000000000053E-2</v>
      </c>
      <c r="O159" s="1" t="s">
        <v>1746</v>
      </c>
    </row>
    <row r="160" spans="1:15" x14ac:dyDescent="0.25">
      <c r="A160" s="1">
        <v>159</v>
      </c>
      <c r="B160" s="1" t="s">
        <v>802</v>
      </c>
      <c r="C160" s="10">
        <v>45161</v>
      </c>
      <c r="D160" s="1">
        <v>0</v>
      </c>
      <c r="E160" s="17" t="s">
        <v>213</v>
      </c>
      <c r="F160" s="15">
        <v>24</v>
      </c>
      <c r="G160" s="2">
        <v>3</v>
      </c>
      <c r="H160" s="3">
        <v>1.8</v>
      </c>
      <c r="I160" s="2">
        <v>2.2400000000000002</v>
      </c>
      <c r="J160" s="4">
        <f t="shared" si="4"/>
        <v>0.75999999999999979</v>
      </c>
      <c r="K160" s="1">
        <v>1</v>
      </c>
      <c r="L160" s="4">
        <f t="shared" si="5"/>
        <v>0.75999999999999979</v>
      </c>
      <c r="M160" s="1">
        <v>1</v>
      </c>
      <c r="N160" s="4">
        <v>0.75999999999999979</v>
      </c>
      <c r="O160" s="1" t="s">
        <v>1746</v>
      </c>
    </row>
    <row r="161" spans="1:15" x14ac:dyDescent="0.25">
      <c r="A161" s="1">
        <v>160</v>
      </c>
      <c r="B161" s="1" t="s">
        <v>1355</v>
      </c>
      <c r="C161" s="10">
        <v>45162</v>
      </c>
      <c r="D161" s="1">
        <v>0</v>
      </c>
      <c r="E161" s="17" t="s">
        <v>213</v>
      </c>
      <c r="F161" s="15">
        <v>24</v>
      </c>
      <c r="G161" s="2">
        <v>0.63</v>
      </c>
      <c r="H161" s="3">
        <v>0</v>
      </c>
      <c r="I161" s="2">
        <v>0.56999999999999995</v>
      </c>
      <c r="J161" s="4">
        <f t="shared" si="4"/>
        <v>6.0000000000000053E-2</v>
      </c>
      <c r="K161" s="1">
        <v>1</v>
      </c>
      <c r="L161" s="4">
        <f t="shared" si="5"/>
        <v>6.0000000000000053E-2</v>
      </c>
      <c r="M161" s="1">
        <v>1</v>
      </c>
      <c r="N161" s="4">
        <v>6.0000000000000053E-2</v>
      </c>
      <c r="O161" s="1" t="s">
        <v>1746</v>
      </c>
    </row>
    <row r="162" spans="1:15" x14ac:dyDescent="0.25">
      <c r="A162" s="1">
        <v>161</v>
      </c>
      <c r="B162" s="1" t="s">
        <v>802</v>
      </c>
      <c r="C162" s="10">
        <v>45162</v>
      </c>
      <c r="D162" s="1">
        <v>0</v>
      </c>
      <c r="E162" s="17" t="s">
        <v>213</v>
      </c>
      <c r="F162" s="15">
        <v>24</v>
      </c>
      <c r="G162" s="2">
        <v>3.11</v>
      </c>
      <c r="H162" s="3">
        <v>2.2000000000000002</v>
      </c>
      <c r="I162" s="2">
        <v>2.38</v>
      </c>
      <c r="J162" s="4">
        <f t="shared" si="4"/>
        <v>0.73</v>
      </c>
      <c r="K162" s="1">
        <v>1</v>
      </c>
      <c r="L162" s="4">
        <f t="shared" si="5"/>
        <v>0.73</v>
      </c>
      <c r="M162" s="1">
        <v>1</v>
      </c>
      <c r="N162" s="4">
        <v>0.73</v>
      </c>
      <c r="O162" s="1" t="s">
        <v>1746</v>
      </c>
    </row>
    <row r="163" spans="1:15" x14ac:dyDescent="0.25">
      <c r="A163" s="1">
        <v>162</v>
      </c>
      <c r="B163" s="1" t="s">
        <v>1355</v>
      </c>
      <c r="C163" s="10">
        <v>45163</v>
      </c>
      <c r="D163" s="1">
        <v>0</v>
      </c>
      <c r="E163" s="17" t="s">
        <v>213</v>
      </c>
      <c r="F163" s="15">
        <v>24</v>
      </c>
      <c r="G163" s="2">
        <v>0.63</v>
      </c>
      <c r="H163" s="3">
        <v>0</v>
      </c>
      <c r="I163" s="2">
        <v>0.56000000000000005</v>
      </c>
      <c r="J163" s="4">
        <f t="shared" si="4"/>
        <v>6.9999999999999951E-2</v>
      </c>
      <c r="K163" s="1">
        <v>1</v>
      </c>
      <c r="L163" s="4">
        <f t="shared" si="5"/>
        <v>6.9999999999999951E-2</v>
      </c>
      <c r="M163" s="1">
        <v>1</v>
      </c>
      <c r="N163" s="4">
        <v>6.9999999999999951E-2</v>
      </c>
      <c r="O163" s="1" t="s">
        <v>1746</v>
      </c>
    </row>
    <row r="164" spans="1:15" x14ac:dyDescent="0.25">
      <c r="A164" s="1">
        <v>163</v>
      </c>
      <c r="B164" s="1" t="s">
        <v>802</v>
      </c>
      <c r="C164" s="10">
        <v>45163</v>
      </c>
      <c r="D164" s="1">
        <v>0</v>
      </c>
      <c r="E164" s="17" t="s">
        <v>213</v>
      </c>
      <c r="F164" s="15">
        <v>24</v>
      </c>
      <c r="G164" s="2">
        <v>3.16</v>
      </c>
      <c r="H164" s="3">
        <v>2.2000000000000002</v>
      </c>
      <c r="I164" s="2">
        <v>2.4</v>
      </c>
      <c r="J164" s="4">
        <f t="shared" si="4"/>
        <v>0.76000000000000023</v>
      </c>
      <c r="K164" s="1">
        <v>1</v>
      </c>
      <c r="L164" s="4">
        <f t="shared" si="5"/>
        <v>0.76000000000000023</v>
      </c>
      <c r="M164" s="1">
        <v>1</v>
      </c>
      <c r="N164" s="4">
        <v>0.76000000000000023</v>
      </c>
      <c r="O164" s="1" t="s">
        <v>1746</v>
      </c>
    </row>
    <row r="165" spans="1:15" x14ac:dyDescent="0.25">
      <c r="A165" s="1">
        <v>164</v>
      </c>
      <c r="B165" s="1" t="s">
        <v>1355</v>
      </c>
      <c r="C165" s="10">
        <v>45164</v>
      </c>
      <c r="D165" s="1">
        <v>0</v>
      </c>
      <c r="E165" s="17" t="s">
        <v>213</v>
      </c>
      <c r="F165" s="15">
        <v>24</v>
      </c>
      <c r="G165" s="2">
        <v>0.63</v>
      </c>
      <c r="H165" s="3">
        <v>0</v>
      </c>
      <c r="I165" s="2">
        <v>0.56000000000000005</v>
      </c>
      <c r="J165" s="4">
        <f t="shared" si="4"/>
        <v>6.9999999999999951E-2</v>
      </c>
      <c r="K165" s="1">
        <v>1</v>
      </c>
      <c r="L165" s="4">
        <f t="shared" si="5"/>
        <v>6.9999999999999951E-2</v>
      </c>
      <c r="M165" s="1">
        <v>1</v>
      </c>
      <c r="N165" s="4">
        <v>6.9999999999999951E-2</v>
      </c>
      <c r="O165" s="1" t="s">
        <v>1746</v>
      </c>
    </row>
    <row r="166" spans="1:15" x14ac:dyDescent="0.25">
      <c r="A166" s="1">
        <v>165</v>
      </c>
      <c r="B166" s="1" t="s">
        <v>802</v>
      </c>
      <c r="C166" s="10">
        <v>45164</v>
      </c>
      <c r="D166" s="1">
        <v>0</v>
      </c>
      <c r="E166" s="17" t="s">
        <v>213</v>
      </c>
      <c r="F166" s="15">
        <v>24</v>
      </c>
      <c r="G166" s="2">
        <v>3.19</v>
      </c>
      <c r="H166" s="3">
        <v>2.1</v>
      </c>
      <c r="I166" s="2">
        <v>2.4300000000000002</v>
      </c>
      <c r="J166" s="4">
        <f t="shared" si="4"/>
        <v>0.75999999999999979</v>
      </c>
      <c r="K166" s="1">
        <v>1</v>
      </c>
      <c r="L166" s="4">
        <f t="shared" si="5"/>
        <v>0.75999999999999979</v>
      </c>
      <c r="M166" s="1">
        <v>1</v>
      </c>
      <c r="N166" s="4">
        <v>0.75999999999999979</v>
      </c>
      <c r="O166" s="1" t="s">
        <v>1746</v>
      </c>
    </row>
    <row r="167" spans="1:15" x14ac:dyDescent="0.25">
      <c r="A167" s="1">
        <v>166</v>
      </c>
      <c r="B167" s="1" t="s">
        <v>1355</v>
      </c>
      <c r="C167" s="10">
        <v>45165</v>
      </c>
      <c r="D167" s="1">
        <v>0</v>
      </c>
      <c r="E167" s="17" t="s">
        <v>213</v>
      </c>
      <c r="F167" s="15">
        <v>24</v>
      </c>
      <c r="G167" s="2">
        <v>0.63</v>
      </c>
      <c r="H167" s="3">
        <v>0</v>
      </c>
      <c r="I167" s="2">
        <v>0.56000000000000005</v>
      </c>
      <c r="J167" s="4">
        <f t="shared" si="4"/>
        <v>6.9999999999999951E-2</v>
      </c>
      <c r="K167" s="1">
        <v>1</v>
      </c>
      <c r="L167" s="4">
        <f t="shared" si="5"/>
        <v>6.9999999999999951E-2</v>
      </c>
      <c r="M167" s="1">
        <v>1</v>
      </c>
      <c r="N167" s="4">
        <v>6.9999999999999951E-2</v>
      </c>
      <c r="O167" s="1" t="s">
        <v>1746</v>
      </c>
    </row>
    <row r="168" spans="1:15" x14ac:dyDescent="0.25">
      <c r="A168" s="1">
        <v>167</v>
      </c>
      <c r="B168" s="1" t="s">
        <v>802</v>
      </c>
      <c r="C168" s="10">
        <v>45165</v>
      </c>
      <c r="D168" s="1">
        <v>0</v>
      </c>
      <c r="E168" s="17" t="s">
        <v>213</v>
      </c>
      <c r="F168" s="15">
        <v>24</v>
      </c>
      <c r="G168" s="2">
        <v>3.19</v>
      </c>
      <c r="H168" s="3">
        <v>2.1</v>
      </c>
      <c r="I168" s="2">
        <v>2.4</v>
      </c>
      <c r="J168" s="4">
        <f t="shared" si="4"/>
        <v>0.79</v>
      </c>
      <c r="K168" s="1">
        <v>1</v>
      </c>
      <c r="L168" s="4">
        <f t="shared" si="5"/>
        <v>0.79</v>
      </c>
      <c r="M168" s="1">
        <v>1</v>
      </c>
      <c r="N168" s="4">
        <v>0.79</v>
      </c>
      <c r="O168" s="1" t="s">
        <v>1746</v>
      </c>
    </row>
    <row r="169" spans="1:15" x14ac:dyDescent="0.25">
      <c r="A169" s="1">
        <v>168</v>
      </c>
      <c r="B169" s="1" t="s">
        <v>1355</v>
      </c>
      <c r="C169" s="10">
        <v>45166</v>
      </c>
      <c r="D169" s="1">
        <v>0</v>
      </c>
      <c r="E169" s="17" t="s">
        <v>213</v>
      </c>
      <c r="F169" s="15">
        <v>24</v>
      </c>
      <c r="G169" s="2">
        <v>0.55000000000000004</v>
      </c>
      <c r="H169" s="3">
        <v>0</v>
      </c>
      <c r="I169" s="2">
        <v>0.5</v>
      </c>
      <c r="J169" s="4">
        <f t="shared" si="4"/>
        <v>5.0000000000000044E-2</v>
      </c>
      <c r="K169" s="1">
        <v>1</v>
      </c>
      <c r="L169" s="4">
        <f t="shared" si="5"/>
        <v>5.0000000000000044E-2</v>
      </c>
      <c r="M169" s="1">
        <v>1</v>
      </c>
      <c r="N169" s="4">
        <v>5.0000000000000044E-2</v>
      </c>
      <c r="O169" s="1" t="s">
        <v>1746</v>
      </c>
    </row>
    <row r="170" spans="1:15" x14ac:dyDescent="0.25">
      <c r="A170" s="1">
        <v>169</v>
      </c>
      <c r="B170" s="1" t="s">
        <v>802</v>
      </c>
      <c r="C170" s="10">
        <v>45166</v>
      </c>
      <c r="D170" s="1">
        <v>0</v>
      </c>
      <c r="E170" s="17" t="s">
        <v>213</v>
      </c>
      <c r="F170" s="15">
        <v>24</v>
      </c>
      <c r="G170" s="2">
        <v>3.17</v>
      </c>
      <c r="H170" s="3">
        <v>2.1</v>
      </c>
      <c r="I170" s="2">
        <v>2.4300000000000002</v>
      </c>
      <c r="J170" s="4">
        <f t="shared" si="4"/>
        <v>0.73999999999999977</v>
      </c>
      <c r="K170" s="1">
        <v>1</v>
      </c>
      <c r="L170" s="4">
        <f t="shared" si="5"/>
        <v>0.73999999999999977</v>
      </c>
      <c r="M170" s="1">
        <v>1</v>
      </c>
      <c r="N170" s="4">
        <v>0.73999999999999977</v>
      </c>
      <c r="O170" s="1" t="s">
        <v>1746</v>
      </c>
    </row>
    <row r="171" spans="1:15" x14ac:dyDescent="0.25">
      <c r="A171" s="1">
        <v>170</v>
      </c>
      <c r="B171" s="1" t="s">
        <v>1355</v>
      </c>
      <c r="C171" s="10">
        <v>45167</v>
      </c>
      <c r="D171" s="1">
        <v>0</v>
      </c>
      <c r="E171" s="17" t="s">
        <v>213</v>
      </c>
      <c r="F171" s="15">
        <v>24</v>
      </c>
      <c r="G171" s="2">
        <v>0.51</v>
      </c>
      <c r="H171" s="3">
        <v>0</v>
      </c>
      <c r="I171" s="2">
        <v>0.46</v>
      </c>
      <c r="J171" s="4">
        <f t="shared" si="4"/>
        <v>4.9999999999999989E-2</v>
      </c>
      <c r="K171" s="1">
        <v>1</v>
      </c>
      <c r="L171" s="4">
        <f t="shared" si="5"/>
        <v>4.9999999999999989E-2</v>
      </c>
      <c r="M171" s="1">
        <v>1</v>
      </c>
      <c r="N171" s="4">
        <v>4.9999999999999989E-2</v>
      </c>
      <c r="O171" s="1" t="s">
        <v>1746</v>
      </c>
    </row>
    <row r="172" spans="1:15" x14ac:dyDescent="0.25">
      <c r="A172" s="1">
        <v>171</v>
      </c>
      <c r="B172" s="1" t="s">
        <v>802</v>
      </c>
      <c r="C172" s="10">
        <v>45167</v>
      </c>
      <c r="D172" s="1">
        <v>0</v>
      </c>
      <c r="E172" s="17" t="s">
        <v>213</v>
      </c>
      <c r="F172" s="15">
        <v>24</v>
      </c>
      <c r="G172" s="2">
        <v>3.45</v>
      </c>
      <c r="H172" s="3">
        <v>2.2000000000000002</v>
      </c>
      <c r="I172" s="2">
        <v>2.65</v>
      </c>
      <c r="J172" s="4">
        <f t="shared" si="4"/>
        <v>0.80000000000000027</v>
      </c>
      <c r="K172" s="1">
        <v>1</v>
      </c>
      <c r="L172" s="4">
        <f t="shared" si="5"/>
        <v>0.80000000000000027</v>
      </c>
      <c r="M172" s="1">
        <v>1</v>
      </c>
      <c r="N172" s="4">
        <v>0.80000000000000027</v>
      </c>
      <c r="O172" s="1" t="s">
        <v>1746</v>
      </c>
    </row>
    <row r="173" spans="1:15" x14ac:dyDescent="0.25">
      <c r="A173" s="1">
        <v>172</v>
      </c>
      <c r="B173" s="1" t="s">
        <v>1355</v>
      </c>
      <c r="C173" s="10">
        <v>45168</v>
      </c>
      <c r="D173" s="1">
        <v>0</v>
      </c>
      <c r="E173" s="17" t="s">
        <v>213</v>
      </c>
      <c r="F173" s="15">
        <v>24</v>
      </c>
      <c r="G173" s="2">
        <v>0.03</v>
      </c>
      <c r="H173" s="3">
        <v>0</v>
      </c>
      <c r="I173" s="2">
        <v>0.03</v>
      </c>
      <c r="J173" s="4">
        <f t="shared" si="4"/>
        <v>0</v>
      </c>
      <c r="K173" s="1">
        <v>1</v>
      </c>
      <c r="L173" s="4">
        <f t="shared" si="5"/>
        <v>0</v>
      </c>
      <c r="M173" s="1">
        <v>1</v>
      </c>
      <c r="N173" s="4">
        <v>0</v>
      </c>
      <c r="O173" s="1" t="s">
        <v>1746</v>
      </c>
    </row>
    <row r="174" spans="1:15" x14ac:dyDescent="0.25">
      <c r="A174" s="1">
        <v>173</v>
      </c>
      <c r="B174" s="1" t="s">
        <v>802</v>
      </c>
      <c r="C174" s="10">
        <v>45168</v>
      </c>
      <c r="D174" s="1">
        <v>0</v>
      </c>
      <c r="E174" s="17" t="s">
        <v>213</v>
      </c>
      <c r="F174" s="15">
        <v>24</v>
      </c>
      <c r="G174" s="2">
        <v>3.79</v>
      </c>
      <c r="H174" s="3">
        <v>2.5</v>
      </c>
      <c r="I174" s="2">
        <v>3.01</v>
      </c>
      <c r="J174" s="4">
        <f t="shared" si="4"/>
        <v>0.78000000000000025</v>
      </c>
      <c r="K174" s="1">
        <v>1</v>
      </c>
      <c r="L174" s="4">
        <f t="shared" si="5"/>
        <v>0.78000000000000025</v>
      </c>
      <c r="M174" s="1">
        <v>1</v>
      </c>
      <c r="N174" s="4">
        <v>0.78000000000000025</v>
      </c>
      <c r="O174" s="1" t="s">
        <v>1746</v>
      </c>
    </row>
    <row r="175" spans="1:15" x14ac:dyDescent="0.25">
      <c r="A175" s="1">
        <v>174</v>
      </c>
      <c r="B175" s="1" t="s">
        <v>1355</v>
      </c>
      <c r="C175" s="10">
        <v>45169</v>
      </c>
      <c r="D175" s="1">
        <v>0</v>
      </c>
      <c r="E175" s="17" t="s">
        <v>216</v>
      </c>
      <c r="F175" s="15">
        <v>15</v>
      </c>
      <c r="G175" s="2">
        <v>0.25</v>
      </c>
      <c r="H175" s="3">
        <v>0</v>
      </c>
      <c r="I175" s="2">
        <v>0.21</v>
      </c>
      <c r="J175" s="4">
        <f t="shared" si="4"/>
        <v>4.0000000000000008E-2</v>
      </c>
      <c r="K175" s="1">
        <v>1</v>
      </c>
      <c r="L175" s="4">
        <f t="shared" si="5"/>
        <v>4.0000000000000008E-2</v>
      </c>
      <c r="M175" s="1">
        <v>1</v>
      </c>
      <c r="N175" s="4">
        <v>4.0000000000000008E-2</v>
      </c>
      <c r="O175" s="1" t="s">
        <v>1746</v>
      </c>
    </row>
    <row r="176" spans="1:15" x14ac:dyDescent="0.25">
      <c r="A176" s="1">
        <v>175</v>
      </c>
      <c r="B176" s="1" t="s">
        <v>802</v>
      </c>
      <c r="C176" s="10">
        <v>45169</v>
      </c>
      <c r="D176" s="1">
        <v>0</v>
      </c>
      <c r="E176" s="17" t="s">
        <v>213</v>
      </c>
      <c r="F176" s="15">
        <v>24</v>
      </c>
      <c r="G176" s="2">
        <v>3.61</v>
      </c>
      <c r="H176" s="3">
        <v>2.2999999999999998</v>
      </c>
      <c r="I176" s="2">
        <v>2.82</v>
      </c>
      <c r="J176" s="4">
        <f t="shared" si="4"/>
        <v>0.79</v>
      </c>
      <c r="K176" s="1">
        <v>1</v>
      </c>
      <c r="L176" s="4">
        <f t="shared" si="5"/>
        <v>0.79</v>
      </c>
      <c r="M176" s="1">
        <v>1</v>
      </c>
      <c r="N176" s="4">
        <v>0.79</v>
      </c>
      <c r="O176" s="1" t="s">
        <v>1746</v>
      </c>
    </row>
    <row r="177" spans="1:15" x14ac:dyDescent="0.25">
      <c r="A177" s="1">
        <v>176</v>
      </c>
      <c r="B177" s="1" t="s">
        <v>1355</v>
      </c>
      <c r="C177" s="10">
        <v>45170</v>
      </c>
      <c r="D177" s="1">
        <v>0</v>
      </c>
      <c r="E177" s="17" t="s">
        <v>213</v>
      </c>
      <c r="F177" s="15">
        <v>24</v>
      </c>
      <c r="G177" s="2">
        <v>0.4829</v>
      </c>
      <c r="H177" s="3">
        <v>0</v>
      </c>
      <c r="I177" s="2">
        <v>0.44080000000000003</v>
      </c>
      <c r="J177" s="4">
        <f t="shared" si="4"/>
        <v>4.2099999999999971E-2</v>
      </c>
      <c r="K177" s="1">
        <v>1</v>
      </c>
      <c r="L177" s="4">
        <f t="shared" si="5"/>
        <v>4.2099999999999971E-2</v>
      </c>
      <c r="M177" s="1">
        <v>1</v>
      </c>
      <c r="N177" s="4">
        <v>4.2099999999999971E-2</v>
      </c>
      <c r="O177" s="1" t="s">
        <v>1746</v>
      </c>
    </row>
    <row r="178" spans="1:15" x14ac:dyDescent="0.25">
      <c r="A178" s="1">
        <v>177</v>
      </c>
      <c r="B178" s="1" t="s">
        <v>802</v>
      </c>
      <c r="C178" s="10">
        <v>45170</v>
      </c>
      <c r="D178" s="1">
        <v>0</v>
      </c>
      <c r="E178" s="17" t="s">
        <v>213</v>
      </c>
      <c r="F178" s="15">
        <v>24</v>
      </c>
      <c r="G178" s="2">
        <v>3.4314</v>
      </c>
      <c r="H178" s="3">
        <v>2.4</v>
      </c>
      <c r="I178" s="2">
        <v>3.0179</v>
      </c>
      <c r="J178" s="4">
        <f t="shared" si="4"/>
        <v>0.41349999999999998</v>
      </c>
      <c r="K178" s="1">
        <v>1</v>
      </c>
      <c r="L178" s="4">
        <f t="shared" si="5"/>
        <v>0.41349999999999998</v>
      </c>
      <c r="M178" s="1">
        <v>1</v>
      </c>
      <c r="N178" s="4">
        <v>0.41349999999999998</v>
      </c>
      <c r="O178" s="1" t="s">
        <v>1746</v>
      </c>
    </row>
    <row r="179" spans="1:15" x14ac:dyDescent="0.25">
      <c r="A179" s="1">
        <v>178</v>
      </c>
      <c r="B179" s="1" t="s">
        <v>1355</v>
      </c>
      <c r="C179" s="10">
        <v>45171</v>
      </c>
      <c r="D179" s="1">
        <v>0</v>
      </c>
      <c r="E179" s="17" t="s">
        <v>213</v>
      </c>
      <c r="F179" s="15">
        <v>24</v>
      </c>
      <c r="G179" s="2">
        <v>0.53320000000000001</v>
      </c>
      <c r="H179" s="3">
        <v>0</v>
      </c>
      <c r="I179" s="2">
        <v>0.49380000000000002</v>
      </c>
      <c r="J179" s="4">
        <f t="shared" si="4"/>
        <v>3.9399999999999991E-2</v>
      </c>
      <c r="K179" s="1">
        <v>1</v>
      </c>
      <c r="L179" s="4">
        <f t="shared" si="5"/>
        <v>3.9399999999999991E-2</v>
      </c>
      <c r="M179" s="1">
        <v>1</v>
      </c>
      <c r="N179" s="4">
        <v>3.9399999999999991E-2</v>
      </c>
      <c r="O179" s="1" t="s">
        <v>1746</v>
      </c>
    </row>
    <row r="180" spans="1:15" x14ac:dyDescent="0.25">
      <c r="A180" s="1">
        <v>179</v>
      </c>
      <c r="B180" s="1" t="s">
        <v>802</v>
      </c>
      <c r="C180" s="10">
        <v>45171</v>
      </c>
      <c r="D180" s="1">
        <v>0</v>
      </c>
      <c r="E180" s="17" t="s">
        <v>213</v>
      </c>
      <c r="F180" s="15">
        <v>24</v>
      </c>
      <c r="G180" s="2">
        <v>3.3397999999999999</v>
      </c>
      <c r="H180" s="3">
        <v>2.2999999999999998</v>
      </c>
      <c r="I180" s="2">
        <v>2.5261999999999998</v>
      </c>
      <c r="J180" s="4">
        <f t="shared" si="4"/>
        <v>0.8136000000000001</v>
      </c>
      <c r="K180" s="1">
        <v>1</v>
      </c>
      <c r="L180" s="4">
        <f t="shared" si="5"/>
        <v>0.8136000000000001</v>
      </c>
      <c r="M180" s="1">
        <v>1</v>
      </c>
      <c r="N180" s="4">
        <v>0.8136000000000001</v>
      </c>
      <c r="O180" s="1" t="s">
        <v>1746</v>
      </c>
    </row>
    <row r="181" spans="1:15" x14ac:dyDescent="0.25">
      <c r="A181" s="1">
        <v>180</v>
      </c>
      <c r="B181" s="1" t="s">
        <v>1355</v>
      </c>
      <c r="C181" s="10">
        <v>45172</v>
      </c>
      <c r="D181" s="1">
        <v>0</v>
      </c>
      <c r="E181" s="1" t="s">
        <v>216</v>
      </c>
      <c r="F181" s="15">
        <v>15</v>
      </c>
      <c r="G181" s="2">
        <v>0.57299999999999995</v>
      </c>
      <c r="H181" s="3">
        <v>0</v>
      </c>
      <c r="I181" s="2">
        <v>0.48859999999999998</v>
      </c>
      <c r="J181" s="4">
        <f t="shared" si="4"/>
        <v>8.4399999999999975E-2</v>
      </c>
      <c r="K181" s="1">
        <v>1</v>
      </c>
      <c r="L181" s="4">
        <f t="shared" si="5"/>
        <v>8.4399999999999975E-2</v>
      </c>
      <c r="M181" s="1">
        <v>1</v>
      </c>
      <c r="N181" s="4">
        <v>8.4399999999999975E-2</v>
      </c>
      <c r="O181" s="1" t="s">
        <v>1746</v>
      </c>
    </row>
    <row r="182" spans="1:15" x14ac:dyDescent="0.25">
      <c r="A182" s="1">
        <v>181</v>
      </c>
      <c r="B182" s="1" t="s">
        <v>802</v>
      </c>
      <c r="C182" s="10">
        <v>45172</v>
      </c>
      <c r="D182" s="1">
        <v>0</v>
      </c>
      <c r="E182" s="1" t="s">
        <v>213</v>
      </c>
      <c r="F182" s="15">
        <v>24</v>
      </c>
      <c r="G182" s="2">
        <v>3.3073999999999999</v>
      </c>
      <c r="H182" s="3">
        <v>2.4</v>
      </c>
      <c r="I182" s="2">
        <v>2.5514000000000001</v>
      </c>
      <c r="J182" s="4">
        <f t="shared" si="4"/>
        <v>0.75599999999999978</v>
      </c>
      <c r="K182" s="1">
        <v>1</v>
      </c>
      <c r="L182" s="4">
        <f t="shared" si="5"/>
        <v>0.75599999999999978</v>
      </c>
      <c r="M182" s="1">
        <v>1</v>
      </c>
      <c r="N182" s="4">
        <v>0.75599999999999978</v>
      </c>
      <c r="O182" s="1" t="s">
        <v>1746</v>
      </c>
    </row>
    <row r="183" spans="1:15" x14ac:dyDescent="0.25">
      <c r="A183" s="1">
        <v>182</v>
      </c>
      <c r="B183" s="1" t="s">
        <v>1355</v>
      </c>
      <c r="C183" s="10">
        <v>45173</v>
      </c>
      <c r="D183" s="1">
        <v>0</v>
      </c>
      <c r="E183" s="1" t="s">
        <v>278</v>
      </c>
      <c r="F183" s="15">
        <v>1</v>
      </c>
      <c r="G183" s="2">
        <v>7.8600000000000003E-2</v>
      </c>
      <c r="H183" s="3">
        <v>0</v>
      </c>
      <c r="I183" s="2">
        <v>7.0999999999999994E-2</v>
      </c>
      <c r="J183" s="4">
        <f t="shared" si="4"/>
        <v>7.6000000000000095E-3</v>
      </c>
      <c r="K183" s="1">
        <v>1</v>
      </c>
      <c r="L183" s="4">
        <f t="shared" si="5"/>
        <v>7.6000000000000095E-3</v>
      </c>
      <c r="M183" s="1">
        <v>21</v>
      </c>
      <c r="N183" s="4">
        <v>7.6000000000000095E-3</v>
      </c>
      <c r="O183" s="1" t="s">
        <v>1746</v>
      </c>
    </row>
    <row r="184" spans="1:15" x14ac:dyDescent="0.25">
      <c r="A184" s="1">
        <v>183</v>
      </c>
      <c r="B184" s="1" t="s">
        <v>802</v>
      </c>
      <c r="C184" s="10">
        <v>45173</v>
      </c>
      <c r="D184" s="1">
        <v>0</v>
      </c>
      <c r="E184" s="1" t="s">
        <v>278</v>
      </c>
      <c r="F184" s="15">
        <v>1</v>
      </c>
      <c r="G184" s="2">
        <v>0.91110000000000002</v>
      </c>
      <c r="H184" s="3">
        <v>2.4</v>
      </c>
      <c r="I184" s="2">
        <v>9.9000000000000005E-2</v>
      </c>
      <c r="J184" s="4">
        <f t="shared" si="4"/>
        <v>0.81210000000000004</v>
      </c>
      <c r="K184" s="1">
        <v>3</v>
      </c>
      <c r="L184" s="4">
        <f t="shared" si="5"/>
        <v>2.4363000000000001</v>
      </c>
      <c r="M184" s="1">
        <v>4</v>
      </c>
      <c r="N184" s="4">
        <v>2.7744</v>
      </c>
      <c r="O184" s="1" t="s">
        <v>1746</v>
      </c>
    </row>
    <row r="185" spans="1:15" x14ac:dyDescent="0.25">
      <c r="A185" s="1">
        <v>184</v>
      </c>
      <c r="B185" s="1" t="s">
        <v>1677</v>
      </c>
      <c r="C185" s="10">
        <v>45176</v>
      </c>
      <c r="D185" s="1">
        <v>0</v>
      </c>
      <c r="E185" s="1" t="s">
        <v>1679</v>
      </c>
      <c r="F185" s="15">
        <v>2</v>
      </c>
      <c r="G185" s="2">
        <v>0.13500000000000001</v>
      </c>
      <c r="H185" s="3">
        <v>0</v>
      </c>
      <c r="I185" s="2">
        <v>0.11</v>
      </c>
      <c r="J185" s="4">
        <f t="shared" si="4"/>
        <v>2.5000000000000008E-2</v>
      </c>
      <c r="K185" s="1">
        <v>5</v>
      </c>
      <c r="L185" s="4">
        <f t="shared" si="5"/>
        <v>0.12500000000000006</v>
      </c>
      <c r="M185" s="1">
        <v>15</v>
      </c>
      <c r="N185" s="4">
        <v>9.7049000000000003</v>
      </c>
      <c r="O185" s="1" t="s">
        <v>1746</v>
      </c>
    </row>
    <row r="186" spans="1:15" x14ac:dyDescent="0.25">
      <c r="A186" s="1">
        <v>185</v>
      </c>
      <c r="B186" s="1" t="s">
        <v>1678</v>
      </c>
      <c r="C186" s="10">
        <v>45176</v>
      </c>
      <c r="D186" s="1">
        <v>0</v>
      </c>
      <c r="E186" s="1" t="s">
        <v>1680</v>
      </c>
      <c r="F186" s="15">
        <v>1</v>
      </c>
      <c r="G186" s="2">
        <v>0.25240000000000001</v>
      </c>
      <c r="H186" s="3">
        <v>0</v>
      </c>
      <c r="I186" s="2">
        <v>0.15</v>
      </c>
      <c r="J186" s="4">
        <f t="shared" si="4"/>
        <v>0.10240000000000002</v>
      </c>
      <c r="K186" s="1">
        <v>5</v>
      </c>
      <c r="L186" s="4">
        <f t="shared" si="5"/>
        <v>0.51200000000000012</v>
      </c>
      <c r="M186" s="1">
        <v>9</v>
      </c>
      <c r="N186" s="4">
        <v>2.2187999999999999</v>
      </c>
      <c r="O186" s="1" t="s">
        <v>1746</v>
      </c>
    </row>
    <row r="187" spans="1:15" x14ac:dyDescent="0.25">
      <c r="A187" s="1">
        <v>186</v>
      </c>
      <c r="B187" s="1" t="s">
        <v>802</v>
      </c>
      <c r="C187" s="10">
        <v>45177</v>
      </c>
      <c r="D187" s="1">
        <v>0</v>
      </c>
      <c r="E187" s="1" t="s">
        <v>213</v>
      </c>
      <c r="F187" s="15">
        <v>24</v>
      </c>
      <c r="G187" s="2">
        <v>3.5680999999999998</v>
      </c>
      <c r="H187" s="3">
        <v>3.3</v>
      </c>
      <c r="I187" s="2">
        <v>2.95</v>
      </c>
      <c r="J187" s="4">
        <f t="shared" si="4"/>
        <v>0.61809999999999965</v>
      </c>
      <c r="K187" s="1">
        <v>1</v>
      </c>
      <c r="L187" s="4">
        <f t="shared" si="5"/>
        <v>0.61809999999999965</v>
      </c>
      <c r="M187" s="1">
        <v>1</v>
      </c>
      <c r="N187" s="4">
        <v>0.61809999999999965</v>
      </c>
      <c r="O187" s="1" t="s">
        <v>1746</v>
      </c>
    </row>
    <row r="188" spans="1:15" x14ac:dyDescent="0.25">
      <c r="A188" s="1">
        <v>187</v>
      </c>
      <c r="B188" s="1" t="s">
        <v>802</v>
      </c>
      <c r="C188" s="10">
        <v>45178</v>
      </c>
      <c r="D188" s="1">
        <v>0</v>
      </c>
      <c r="E188" s="1" t="s">
        <v>213</v>
      </c>
      <c r="F188" s="15">
        <v>24</v>
      </c>
      <c r="G188" s="2">
        <v>4.3131000000000004</v>
      </c>
      <c r="H188" s="3">
        <v>2.7</v>
      </c>
      <c r="I188" s="2">
        <v>3.5</v>
      </c>
      <c r="J188" s="4">
        <f t="shared" si="4"/>
        <v>0.81310000000000038</v>
      </c>
      <c r="K188" s="1">
        <v>1</v>
      </c>
      <c r="L188" s="4">
        <f t="shared" si="5"/>
        <v>0.81310000000000038</v>
      </c>
      <c r="M188" s="1">
        <v>1</v>
      </c>
      <c r="N188" s="4">
        <v>0.81310000000000038</v>
      </c>
      <c r="O188" s="1" t="s">
        <v>1746</v>
      </c>
    </row>
    <row r="189" spans="1:15" x14ac:dyDescent="0.25">
      <c r="A189" s="1">
        <v>188</v>
      </c>
      <c r="B189" s="1" t="s">
        <v>802</v>
      </c>
      <c r="C189" s="10">
        <v>45179</v>
      </c>
      <c r="D189" s="1">
        <v>0</v>
      </c>
      <c r="E189" s="1" t="s">
        <v>213</v>
      </c>
      <c r="F189" s="15">
        <v>24</v>
      </c>
      <c r="G189" s="2">
        <v>4.3563000000000001</v>
      </c>
      <c r="H189" s="3">
        <v>2.9</v>
      </c>
      <c r="I189" s="2">
        <v>3.53</v>
      </c>
      <c r="J189" s="4">
        <f t="shared" si="4"/>
        <v>0.82630000000000026</v>
      </c>
      <c r="K189" s="1">
        <v>1</v>
      </c>
      <c r="L189" s="4">
        <f t="shared" si="5"/>
        <v>0.82630000000000026</v>
      </c>
      <c r="M189" s="1">
        <v>1</v>
      </c>
      <c r="N189" s="4">
        <v>0.82630000000000026</v>
      </c>
      <c r="O189" s="1" t="s">
        <v>1746</v>
      </c>
    </row>
    <row r="190" spans="1:15" x14ac:dyDescent="0.25">
      <c r="A190" s="1">
        <v>189</v>
      </c>
      <c r="B190" s="1" t="s">
        <v>802</v>
      </c>
      <c r="C190" s="10">
        <v>45180</v>
      </c>
      <c r="D190" s="1">
        <v>0</v>
      </c>
      <c r="E190" s="1" t="s">
        <v>213</v>
      </c>
      <c r="F190" s="15">
        <v>24</v>
      </c>
      <c r="G190" s="2">
        <v>4.3840000000000003</v>
      </c>
      <c r="H190" s="3">
        <v>2.9</v>
      </c>
      <c r="I190" s="2">
        <v>3.6</v>
      </c>
      <c r="J190" s="4">
        <f t="shared" si="4"/>
        <v>0.78400000000000025</v>
      </c>
      <c r="K190" s="1">
        <v>1</v>
      </c>
      <c r="L190" s="4">
        <f t="shared" si="5"/>
        <v>0.78400000000000025</v>
      </c>
      <c r="M190" s="1">
        <v>1</v>
      </c>
      <c r="N190" s="4">
        <v>0.78400000000000025</v>
      </c>
      <c r="O190" s="1" t="s">
        <v>1746</v>
      </c>
    </row>
    <row r="191" spans="1:15" x14ac:dyDescent="0.25">
      <c r="A191" s="1">
        <v>190</v>
      </c>
      <c r="B191" s="1" t="s">
        <v>802</v>
      </c>
      <c r="C191" s="10">
        <v>45181</v>
      </c>
      <c r="D191" s="1">
        <v>0</v>
      </c>
      <c r="E191" s="1" t="s">
        <v>213</v>
      </c>
      <c r="F191" s="15">
        <v>24</v>
      </c>
      <c r="G191" s="2">
        <v>4.3480999999999996</v>
      </c>
      <c r="H191" s="3">
        <v>2.8</v>
      </c>
      <c r="I191" s="2">
        <v>3.52</v>
      </c>
      <c r="J191" s="4">
        <f t="shared" si="4"/>
        <v>0.82809999999999961</v>
      </c>
      <c r="K191" s="1">
        <v>1</v>
      </c>
      <c r="L191" s="4">
        <f t="shared" si="5"/>
        <v>0.82809999999999961</v>
      </c>
      <c r="M191" s="1">
        <v>1</v>
      </c>
      <c r="N191" s="4">
        <v>0.82809999999999961</v>
      </c>
      <c r="O191" s="1" t="s">
        <v>1746</v>
      </c>
    </row>
    <row r="192" spans="1:15" x14ac:dyDescent="0.25">
      <c r="A192" s="1">
        <v>191</v>
      </c>
      <c r="B192" s="1" t="s">
        <v>802</v>
      </c>
      <c r="C192" s="10">
        <v>45182</v>
      </c>
      <c r="D192" s="1">
        <v>0</v>
      </c>
      <c r="E192" s="1" t="s">
        <v>213</v>
      </c>
      <c r="F192" s="15">
        <v>24</v>
      </c>
      <c r="G192" s="2">
        <v>4.3299000000000003</v>
      </c>
      <c r="H192" s="3">
        <v>2.8</v>
      </c>
      <c r="I192" s="2">
        <v>3.51</v>
      </c>
      <c r="J192" s="4">
        <f t="shared" si="4"/>
        <v>0.81990000000000052</v>
      </c>
      <c r="K192" s="1">
        <v>1</v>
      </c>
      <c r="L192" s="4">
        <f t="shared" si="5"/>
        <v>0.81990000000000052</v>
      </c>
      <c r="M192" s="1">
        <v>1</v>
      </c>
      <c r="N192" s="4">
        <v>0.81990000000000052</v>
      </c>
      <c r="O192" s="1" t="s">
        <v>1746</v>
      </c>
    </row>
    <row r="193" spans="1:15" x14ac:dyDescent="0.25">
      <c r="A193" s="1">
        <v>192</v>
      </c>
      <c r="B193" s="1" t="s">
        <v>802</v>
      </c>
      <c r="C193" s="10">
        <v>45183</v>
      </c>
      <c r="D193" s="1">
        <v>0</v>
      </c>
      <c r="E193" s="1" t="s">
        <v>213</v>
      </c>
      <c r="F193" s="15">
        <v>24</v>
      </c>
      <c r="G193" s="2">
        <v>4.3021000000000003</v>
      </c>
      <c r="H193" s="3">
        <v>2.8</v>
      </c>
      <c r="I193" s="2">
        <v>3.47</v>
      </c>
      <c r="J193" s="4">
        <f t="shared" si="4"/>
        <v>0.83210000000000006</v>
      </c>
      <c r="K193" s="1">
        <v>1</v>
      </c>
      <c r="L193" s="4">
        <f t="shared" si="5"/>
        <v>0.83210000000000006</v>
      </c>
      <c r="M193" s="1">
        <v>1</v>
      </c>
      <c r="N193" s="4">
        <v>0.83210000000000006</v>
      </c>
      <c r="O193" s="1" t="s">
        <v>1746</v>
      </c>
    </row>
    <row r="194" spans="1:15" x14ac:dyDescent="0.25">
      <c r="A194" s="1">
        <v>193</v>
      </c>
      <c r="B194" s="1" t="s">
        <v>802</v>
      </c>
      <c r="C194" s="10">
        <v>45184</v>
      </c>
      <c r="D194" s="1">
        <v>0</v>
      </c>
      <c r="E194" s="1" t="s">
        <v>1054</v>
      </c>
      <c r="F194" s="15">
        <v>13</v>
      </c>
      <c r="G194" s="2">
        <v>2.8311999999999999</v>
      </c>
      <c r="H194" s="3">
        <v>1.7</v>
      </c>
      <c r="I194" s="2">
        <v>1.84</v>
      </c>
      <c r="J194" s="4">
        <f t="shared" ref="J194:J217" si="6">G194-I194</f>
        <v>0.99119999999999986</v>
      </c>
      <c r="K194" s="1">
        <v>1</v>
      </c>
      <c r="L194" s="4">
        <f t="shared" ref="L194:L217" si="7">(G194-I194-D194)*K194</f>
        <v>0.99119999999999986</v>
      </c>
      <c r="M194" s="1">
        <v>1</v>
      </c>
      <c r="N194" s="4">
        <v>0.99119999999999986</v>
      </c>
      <c r="O194" s="1" t="s">
        <v>1746</v>
      </c>
    </row>
    <row r="195" spans="1:15" x14ac:dyDescent="0.25">
      <c r="A195" s="1">
        <v>194</v>
      </c>
      <c r="B195" s="1" t="s">
        <v>802</v>
      </c>
      <c r="C195" s="10">
        <v>45185</v>
      </c>
      <c r="D195" s="1">
        <v>0</v>
      </c>
      <c r="E195" s="1" t="s">
        <v>2541</v>
      </c>
      <c r="F195" s="15">
        <v>5.5</v>
      </c>
      <c r="G195" s="2">
        <v>1.03</v>
      </c>
      <c r="H195" s="3">
        <v>1.5</v>
      </c>
      <c r="I195" s="2">
        <v>0.8</v>
      </c>
      <c r="J195" s="4">
        <f t="shared" si="6"/>
        <v>0.22999999999999998</v>
      </c>
      <c r="K195" s="1">
        <v>1</v>
      </c>
      <c r="L195" s="4">
        <f t="shared" si="7"/>
        <v>0.22999999999999998</v>
      </c>
      <c r="M195" s="1">
        <v>1</v>
      </c>
      <c r="N195" s="4">
        <v>0.22999999999999998</v>
      </c>
      <c r="O195" s="1" t="s">
        <v>1746</v>
      </c>
    </row>
    <row r="196" spans="1:15" x14ac:dyDescent="0.25">
      <c r="A196" s="1">
        <v>195</v>
      </c>
      <c r="B196" s="1" t="s">
        <v>4366</v>
      </c>
      <c r="C196" s="10">
        <v>45185</v>
      </c>
      <c r="D196" s="1">
        <v>0</v>
      </c>
      <c r="E196" s="1" t="s">
        <v>321</v>
      </c>
      <c r="F196" s="15">
        <v>4</v>
      </c>
      <c r="G196" s="2">
        <v>0.73</v>
      </c>
      <c r="H196" s="3">
        <v>0.2</v>
      </c>
      <c r="I196" s="2">
        <v>0.6</v>
      </c>
      <c r="J196" s="4">
        <f t="shared" si="6"/>
        <v>0.13</v>
      </c>
      <c r="K196" s="1">
        <v>4</v>
      </c>
      <c r="L196" s="4">
        <f t="shared" si="7"/>
        <v>0.52</v>
      </c>
      <c r="M196" s="1">
        <v>4</v>
      </c>
      <c r="N196" s="4">
        <v>0.97799999999999998</v>
      </c>
      <c r="O196" s="1" t="s">
        <v>1746</v>
      </c>
    </row>
    <row r="197" spans="1:15" x14ac:dyDescent="0.25">
      <c r="A197" s="1">
        <v>196</v>
      </c>
      <c r="B197" s="1" t="s">
        <v>802</v>
      </c>
      <c r="C197" s="10">
        <v>45186</v>
      </c>
      <c r="D197" s="1">
        <v>0</v>
      </c>
      <c r="E197" s="1" t="s">
        <v>254</v>
      </c>
      <c r="F197" s="15">
        <v>22</v>
      </c>
      <c r="G197" s="2">
        <v>3.79</v>
      </c>
      <c r="H197" s="3">
        <v>3.7</v>
      </c>
      <c r="I197" s="2">
        <v>3.14</v>
      </c>
      <c r="J197" s="4">
        <f t="shared" si="6"/>
        <v>0.64999999999999991</v>
      </c>
      <c r="K197" s="1">
        <v>1</v>
      </c>
      <c r="L197" s="4">
        <f t="shared" si="7"/>
        <v>0.64999999999999991</v>
      </c>
      <c r="M197" s="1">
        <v>1</v>
      </c>
      <c r="N197" s="4">
        <v>0.64999999999999991</v>
      </c>
      <c r="O197" s="1" t="s">
        <v>1746</v>
      </c>
    </row>
    <row r="198" spans="1:15" x14ac:dyDescent="0.25">
      <c r="A198" s="1">
        <v>197</v>
      </c>
      <c r="B198" s="1" t="s">
        <v>802</v>
      </c>
      <c r="C198" s="10">
        <v>45187</v>
      </c>
      <c r="D198" s="1">
        <v>0</v>
      </c>
      <c r="E198" s="1" t="s">
        <v>254</v>
      </c>
      <c r="F198" s="15">
        <v>22</v>
      </c>
      <c r="G198" s="2">
        <v>4.34</v>
      </c>
      <c r="H198" s="3">
        <v>3</v>
      </c>
      <c r="I198" s="2">
        <v>3.51</v>
      </c>
      <c r="J198" s="4">
        <f t="shared" si="6"/>
        <v>0.83000000000000007</v>
      </c>
      <c r="K198" s="1">
        <v>1</v>
      </c>
      <c r="L198" s="4">
        <f t="shared" si="7"/>
        <v>0.83000000000000007</v>
      </c>
      <c r="M198" s="1">
        <v>1</v>
      </c>
      <c r="N198" s="4">
        <v>0.83000000000000007</v>
      </c>
      <c r="O198" s="1" t="s">
        <v>1746</v>
      </c>
    </row>
    <row r="199" spans="1:15" x14ac:dyDescent="0.25">
      <c r="A199" s="1">
        <v>198</v>
      </c>
      <c r="B199" s="1" t="s">
        <v>802</v>
      </c>
      <c r="C199" s="10">
        <v>45188</v>
      </c>
      <c r="D199" s="1">
        <v>0</v>
      </c>
      <c r="E199" s="1" t="s">
        <v>760</v>
      </c>
      <c r="F199" s="15">
        <v>22</v>
      </c>
      <c r="G199" s="2">
        <v>4.3600000000000003</v>
      </c>
      <c r="H199" s="3">
        <v>3</v>
      </c>
      <c r="I199" s="2">
        <v>3.54</v>
      </c>
      <c r="J199" s="4">
        <f t="shared" si="6"/>
        <v>0.82000000000000028</v>
      </c>
      <c r="K199" s="1">
        <v>1</v>
      </c>
      <c r="L199" s="4">
        <f t="shared" si="7"/>
        <v>0.82000000000000028</v>
      </c>
      <c r="M199" s="1">
        <v>1</v>
      </c>
      <c r="N199" s="4">
        <v>0.82000000000000028</v>
      </c>
      <c r="O199" s="1" t="s">
        <v>1746</v>
      </c>
    </row>
    <row r="200" spans="1:15" ht="33" x14ac:dyDescent="0.25">
      <c r="A200" s="1">
        <v>199</v>
      </c>
      <c r="B200" s="1" t="s">
        <v>802</v>
      </c>
      <c r="C200" s="10">
        <v>45189</v>
      </c>
      <c r="D200" s="1">
        <v>0</v>
      </c>
      <c r="E200" s="11" t="s">
        <v>4390</v>
      </c>
      <c r="F200" s="15">
        <v>22.5</v>
      </c>
      <c r="G200" s="2">
        <v>4.16</v>
      </c>
      <c r="H200" s="3">
        <v>3.7</v>
      </c>
      <c r="I200" s="2">
        <v>3.35</v>
      </c>
      <c r="J200" s="4">
        <f t="shared" si="6"/>
        <v>0.81</v>
      </c>
      <c r="K200" s="1">
        <v>1</v>
      </c>
      <c r="L200" s="4">
        <f t="shared" si="7"/>
        <v>0.81</v>
      </c>
      <c r="M200" s="1">
        <v>1</v>
      </c>
      <c r="N200" s="4">
        <v>0.81</v>
      </c>
      <c r="O200" s="1" t="s">
        <v>1746</v>
      </c>
    </row>
    <row r="201" spans="1:15" x14ac:dyDescent="0.25">
      <c r="A201" s="1">
        <v>200</v>
      </c>
      <c r="B201" s="1" t="s">
        <v>1390</v>
      </c>
      <c r="C201" s="10">
        <v>45189</v>
      </c>
      <c r="D201" s="1">
        <v>0</v>
      </c>
      <c r="E201" s="1" t="s">
        <v>3018</v>
      </c>
      <c r="F201" s="15">
        <v>1.5</v>
      </c>
      <c r="G201" s="2">
        <v>0.56999999999999995</v>
      </c>
      <c r="H201" s="3">
        <v>0.1</v>
      </c>
      <c r="I201" s="2">
        <v>0.15</v>
      </c>
      <c r="J201" s="4">
        <f t="shared" si="6"/>
        <v>0.41999999999999993</v>
      </c>
      <c r="K201" s="1">
        <v>1</v>
      </c>
      <c r="L201" s="4">
        <f t="shared" si="7"/>
        <v>0.41999999999999993</v>
      </c>
      <c r="M201" s="1">
        <v>2</v>
      </c>
      <c r="N201" s="4">
        <v>0.6512</v>
      </c>
      <c r="O201" s="1" t="s">
        <v>1746</v>
      </c>
    </row>
    <row r="202" spans="1:15" x14ac:dyDescent="0.25">
      <c r="A202" s="1">
        <v>201</v>
      </c>
      <c r="B202" s="1" t="s">
        <v>802</v>
      </c>
      <c r="C202" s="10">
        <v>45190</v>
      </c>
      <c r="D202" s="1">
        <v>0</v>
      </c>
      <c r="E202" s="1" t="s">
        <v>213</v>
      </c>
      <c r="F202" s="15">
        <v>24</v>
      </c>
      <c r="G202" s="2">
        <v>4.3499999999999996</v>
      </c>
      <c r="H202" s="3">
        <v>3.1</v>
      </c>
      <c r="I202" s="2">
        <v>3.5</v>
      </c>
      <c r="J202" s="4">
        <f t="shared" si="6"/>
        <v>0.84999999999999964</v>
      </c>
      <c r="K202" s="1">
        <v>1</v>
      </c>
      <c r="L202" s="4">
        <f t="shared" si="7"/>
        <v>0.84999999999999964</v>
      </c>
      <c r="M202" s="1">
        <v>1</v>
      </c>
      <c r="N202" s="4">
        <v>0.84999999999999964</v>
      </c>
      <c r="O202" s="1" t="s">
        <v>1746</v>
      </c>
    </row>
    <row r="203" spans="1:15" ht="33" x14ac:dyDescent="0.25">
      <c r="A203" s="1">
        <v>202</v>
      </c>
      <c r="B203" s="1" t="s">
        <v>802</v>
      </c>
      <c r="C203" s="10">
        <v>45191</v>
      </c>
      <c r="D203" s="1">
        <v>0</v>
      </c>
      <c r="E203" s="11" t="s">
        <v>4408</v>
      </c>
      <c r="F203" s="15">
        <v>20.5</v>
      </c>
      <c r="G203" s="2">
        <v>3.94</v>
      </c>
      <c r="H203" s="3">
        <v>3.1</v>
      </c>
      <c r="I203" s="2">
        <v>3.06</v>
      </c>
      <c r="J203" s="4">
        <f t="shared" si="6"/>
        <v>0.87999999999999989</v>
      </c>
      <c r="K203" s="1">
        <v>1</v>
      </c>
      <c r="L203" s="4">
        <f t="shared" si="7"/>
        <v>0.87999999999999989</v>
      </c>
      <c r="M203" s="1">
        <v>1</v>
      </c>
      <c r="N203" s="4">
        <v>0.87999999999999989</v>
      </c>
      <c r="O203" s="1" t="s">
        <v>1746</v>
      </c>
    </row>
    <row r="204" spans="1:15" x14ac:dyDescent="0.25">
      <c r="A204" s="1">
        <v>203</v>
      </c>
      <c r="B204" s="1" t="s">
        <v>4407</v>
      </c>
      <c r="C204" s="10">
        <v>45191</v>
      </c>
      <c r="D204" s="1">
        <v>0</v>
      </c>
      <c r="E204" s="1" t="s">
        <v>239</v>
      </c>
      <c r="F204" s="15">
        <v>2</v>
      </c>
      <c r="G204" s="2">
        <v>0.34</v>
      </c>
      <c r="H204" s="3">
        <v>0</v>
      </c>
      <c r="I204" s="2">
        <v>0.18</v>
      </c>
      <c r="J204" s="4">
        <f t="shared" si="6"/>
        <v>0.16000000000000003</v>
      </c>
      <c r="K204" s="1">
        <v>5</v>
      </c>
      <c r="L204" s="4">
        <f t="shared" si="7"/>
        <v>0.80000000000000016</v>
      </c>
      <c r="M204" s="1">
        <v>8</v>
      </c>
      <c r="N204" s="4">
        <v>2.7997999999999998</v>
      </c>
      <c r="O204" s="1" t="s">
        <v>1746</v>
      </c>
    </row>
    <row r="205" spans="1:15" x14ac:dyDescent="0.25">
      <c r="A205" s="1">
        <v>204</v>
      </c>
      <c r="B205" s="1" t="s">
        <v>1390</v>
      </c>
      <c r="C205" s="10">
        <v>45191</v>
      </c>
      <c r="D205" s="1">
        <v>0</v>
      </c>
      <c r="E205" s="1" t="s">
        <v>2734</v>
      </c>
      <c r="F205" s="15">
        <v>1.5</v>
      </c>
      <c r="G205" s="2">
        <v>0.53</v>
      </c>
      <c r="H205" s="3">
        <v>0</v>
      </c>
      <c r="I205" s="2">
        <v>0.17</v>
      </c>
      <c r="J205" s="4">
        <f t="shared" si="6"/>
        <v>0.36</v>
      </c>
      <c r="K205" s="1">
        <v>2</v>
      </c>
      <c r="L205" s="4">
        <f t="shared" si="7"/>
        <v>0.72</v>
      </c>
      <c r="M205" s="1">
        <v>5</v>
      </c>
      <c r="N205" s="4">
        <v>1.0356000000000001</v>
      </c>
      <c r="O205" s="1" t="s">
        <v>1746</v>
      </c>
    </row>
    <row r="206" spans="1:15" x14ac:dyDescent="0.25">
      <c r="A206" s="1">
        <v>205</v>
      </c>
      <c r="B206" s="1" t="s">
        <v>802</v>
      </c>
      <c r="C206" s="10">
        <v>45192</v>
      </c>
      <c r="D206" s="1">
        <v>0</v>
      </c>
      <c r="E206" s="1" t="s">
        <v>213</v>
      </c>
      <c r="F206" s="15">
        <v>24</v>
      </c>
      <c r="G206" s="2">
        <v>4.41</v>
      </c>
      <c r="H206" s="3">
        <v>3.2</v>
      </c>
      <c r="I206" s="2">
        <v>3</v>
      </c>
      <c r="J206" s="4">
        <f t="shared" si="6"/>
        <v>1.4100000000000001</v>
      </c>
      <c r="K206" s="1">
        <v>1</v>
      </c>
      <c r="L206" s="4">
        <f t="shared" si="7"/>
        <v>1.4100000000000001</v>
      </c>
      <c r="M206" s="1">
        <v>1</v>
      </c>
      <c r="N206" s="4">
        <v>1.4100000000000001</v>
      </c>
      <c r="O206" s="1" t="s">
        <v>1746</v>
      </c>
    </row>
    <row r="207" spans="1:15" x14ac:dyDescent="0.25">
      <c r="A207" s="1">
        <v>206</v>
      </c>
      <c r="B207" s="1" t="s">
        <v>802</v>
      </c>
      <c r="C207" s="10">
        <v>45193</v>
      </c>
      <c r="D207" s="1">
        <v>0</v>
      </c>
      <c r="E207" s="1" t="s">
        <v>213</v>
      </c>
      <c r="F207" s="15">
        <v>24</v>
      </c>
      <c r="G207" s="2">
        <v>4.37</v>
      </c>
      <c r="H207" s="3">
        <v>3.2</v>
      </c>
      <c r="I207" s="2">
        <v>3.53</v>
      </c>
      <c r="J207" s="4">
        <f t="shared" si="6"/>
        <v>0.8400000000000003</v>
      </c>
      <c r="K207" s="1">
        <v>1</v>
      </c>
      <c r="L207" s="4">
        <f t="shared" si="7"/>
        <v>0.8400000000000003</v>
      </c>
      <c r="M207" s="1">
        <v>1</v>
      </c>
      <c r="N207" s="4">
        <v>0.8400000000000003</v>
      </c>
      <c r="O207" s="1" t="s">
        <v>1746</v>
      </c>
    </row>
    <row r="208" spans="1:15" x14ac:dyDescent="0.25">
      <c r="A208" s="1">
        <v>207</v>
      </c>
      <c r="B208" s="1" t="s">
        <v>4421</v>
      </c>
      <c r="C208" s="10">
        <v>45194</v>
      </c>
      <c r="D208" s="1">
        <v>0</v>
      </c>
      <c r="E208" s="1" t="s">
        <v>732</v>
      </c>
      <c r="F208" s="15">
        <v>16.5</v>
      </c>
      <c r="G208" s="2">
        <v>0.32790000000000002</v>
      </c>
      <c r="H208" s="3">
        <v>0</v>
      </c>
      <c r="I208" s="2">
        <v>0.29339999999999999</v>
      </c>
      <c r="J208" s="4">
        <f t="shared" si="6"/>
        <v>3.4500000000000031E-2</v>
      </c>
      <c r="K208" s="1">
        <v>1</v>
      </c>
      <c r="L208" s="4">
        <f t="shared" si="7"/>
        <v>3.4500000000000031E-2</v>
      </c>
      <c r="M208" s="1">
        <v>1</v>
      </c>
      <c r="N208" s="4">
        <v>3.4500000000000031E-2</v>
      </c>
      <c r="O208" s="1" t="s">
        <v>1746</v>
      </c>
    </row>
    <row r="209" spans="1:15" x14ac:dyDescent="0.25">
      <c r="A209" s="1">
        <v>208</v>
      </c>
      <c r="B209" s="1" t="s">
        <v>802</v>
      </c>
      <c r="C209" s="10">
        <v>45194</v>
      </c>
      <c r="D209" s="1">
        <v>0</v>
      </c>
      <c r="E209" s="1" t="s">
        <v>213</v>
      </c>
      <c r="F209" s="15">
        <v>24</v>
      </c>
      <c r="G209" s="2">
        <v>4.0717999999999996</v>
      </c>
      <c r="H209" s="3">
        <v>2.8</v>
      </c>
      <c r="I209" s="2">
        <v>3.2665999999999999</v>
      </c>
      <c r="J209" s="4">
        <f t="shared" si="6"/>
        <v>0.80519999999999969</v>
      </c>
      <c r="K209" s="1">
        <v>1</v>
      </c>
      <c r="L209" s="4">
        <f t="shared" si="7"/>
        <v>0.80519999999999969</v>
      </c>
      <c r="M209" s="1">
        <v>1</v>
      </c>
      <c r="N209" s="4">
        <v>0.80519999999999969</v>
      </c>
      <c r="O209" s="1" t="s">
        <v>1746</v>
      </c>
    </row>
    <row r="210" spans="1:15" x14ac:dyDescent="0.25">
      <c r="A210" s="1">
        <v>209</v>
      </c>
      <c r="B210" s="1" t="s">
        <v>801</v>
      </c>
      <c r="C210" s="10">
        <v>45195</v>
      </c>
      <c r="D210" s="1">
        <v>0</v>
      </c>
      <c r="E210" s="1" t="s">
        <v>213</v>
      </c>
      <c r="F210" s="15">
        <v>24</v>
      </c>
      <c r="G210" s="2">
        <v>0.63</v>
      </c>
      <c r="H210" s="3">
        <v>0</v>
      </c>
      <c r="I210" s="2">
        <v>0.52</v>
      </c>
      <c r="J210" s="4">
        <f t="shared" si="6"/>
        <v>0.10999999999999999</v>
      </c>
      <c r="K210" s="1">
        <v>1</v>
      </c>
      <c r="L210" s="4">
        <f t="shared" si="7"/>
        <v>0.10999999999999999</v>
      </c>
      <c r="M210" s="1">
        <v>1</v>
      </c>
      <c r="N210" s="4">
        <v>0.10999999999999999</v>
      </c>
      <c r="O210" s="1" t="s">
        <v>1746</v>
      </c>
    </row>
    <row r="211" spans="1:15" x14ac:dyDescent="0.25">
      <c r="A211" s="1">
        <v>210</v>
      </c>
      <c r="B211" s="1" t="s">
        <v>802</v>
      </c>
      <c r="C211" s="10">
        <v>45195</v>
      </c>
      <c r="D211" s="1">
        <v>0</v>
      </c>
      <c r="E211" s="1" t="s">
        <v>213</v>
      </c>
      <c r="F211" s="15">
        <v>24</v>
      </c>
      <c r="G211" s="2">
        <v>3.82</v>
      </c>
      <c r="H211" s="3">
        <v>2.7</v>
      </c>
      <c r="I211" s="2">
        <v>2.99</v>
      </c>
      <c r="J211" s="4">
        <f t="shared" si="6"/>
        <v>0.82999999999999963</v>
      </c>
      <c r="K211" s="1">
        <v>1</v>
      </c>
      <c r="L211" s="4">
        <f t="shared" si="7"/>
        <v>0.82999999999999963</v>
      </c>
      <c r="M211" s="1">
        <v>1</v>
      </c>
      <c r="N211" s="4">
        <v>0.82999999999999963</v>
      </c>
      <c r="O211" s="1" t="s">
        <v>1746</v>
      </c>
    </row>
    <row r="212" spans="1:15" x14ac:dyDescent="0.25">
      <c r="A212" s="1">
        <v>211</v>
      </c>
      <c r="B212" s="1" t="s">
        <v>801</v>
      </c>
      <c r="C212" s="10">
        <v>45196</v>
      </c>
      <c r="D212" s="1">
        <v>0</v>
      </c>
      <c r="E212" s="1" t="s">
        <v>213</v>
      </c>
      <c r="F212" s="15">
        <v>24</v>
      </c>
      <c r="G212" s="2">
        <v>3.14</v>
      </c>
      <c r="H212" s="3">
        <v>0</v>
      </c>
      <c r="I212" s="2">
        <v>2.61</v>
      </c>
      <c r="J212" s="4">
        <f t="shared" si="6"/>
        <v>0.53000000000000025</v>
      </c>
      <c r="K212" s="1">
        <v>1</v>
      </c>
      <c r="L212" s="4">
        <f t="shared" si="7"/>
        <v>0.53000000000000025</v>
      </c>
      <c r="M212" s="1">
        <v>1</v>
      </c>
      <c r="N212" s="4">
        <v>0.53000000000000025</v>
      </c>
      <c r="O212" s="1" t="s">
        <v>1746</v>
      </c>
    </row>
    <row r="213" spans="1:15" x14ac:dyDescent="0.25">
      <c r="A213" s="1">
        <v>212</v>
      </c>
      <c r="B213" s="1" t="s">
        <v>802</v>
      </c>
      <c r="C213" s="10">
        <v>45196</v>
      </c>
      <c r="D213" s="1">
        <v>0</v>
      </c>
      <c r="E213" s="1" t="s">
        <v>213</v>
      </c>
      <c r="F213" s="15">
        <v>24</v>
      </c>
      <c r="G213" s="2">
        <v>0.34</v>
      </c>
      <c r="H213" s="3">
        <v>2.7</v>
      </c>
      <c r="I213" s="2">
        <v>0.2</v>
      </c>
      <c r="J213" s="4">
        <f t="shared" si="6"/>
        <v>0.14000000000000001</v>
      </c>
      <c r="K213" s="1">
        <v>1</v>
      </c>
      <c r="L213" s="4">
        <f t="shared" si="7"/>
        <v>0.14000000000000001</v>
      </c>
      <c r="M213" s="1">
        <v>1</v>
      </c>
      <c r="N213" s="4">
        <v>0.14000000000000001</v>
      </c>
      <c r="O213" s="1" t="s">
        <v>1746</v>
      </c>
    </row>
    <row r="214" spans="1:15" x14ac:dyDescent="0.25">
      <c r="A214" s="1">
        <v>213</v>
      </c>
      <c r="B214" s="1" t="s">
        <v>4441</v>
      </c>
      <c r="C214" s="10">
        <v>45196</v>
      </c>
      <c r="D214" s="1">
        <v>0</v>
      </c>
      <c r="E214" s="1" t="s">
        <v>4442</v>
      </c>
      <c r="F214" s="15">
        <v>2.5</v>
      </c>
      <c r="G214" s="2">
        <v>0.52</v>
      </c>
      <c r="H214" s="3">
        <v>0</v>
      </c>
      <c r="I214" s="2">
        <v>0.37</v>
      </c>
      <c r="J214" s="4">
        <f t="shared" si="6"/>
        <v>0.15000000000000002</v>
      </c>
      <c r="K214" s="1">
        <v>3</v>
      </c>
      <c r="L214" s="4">
        <f t="shared" si="7"/>
        <v>0.45000000000000007</v>
      </c>
      <c r="M214" s="1">
        <v>3</v>
      </c>
      <c r="N214" s="4">
        <v>1.4215</v>
      </c>
      <c r="O214" s="1" t="s">
        <v>1746</v>
      </c>
    </row>
    <row r="215" spans="1:15" x14ac:dyDescent="0.25">
      <c r="A215" s="1">
        <v>214</v>
      </c>
      <c r="B215" s="1" t="s">
        <v>802</v>
      </c>
      <c r="C215" s="10">
        <v>45197</v>
      </c>
      <c r="D215" s="1">
        <v>0</v>
      </c>
      <c r="E215" s="1" t="s">
        <v>213</v>
      </c>
      <c r="F215" s="15">
        <v>24</v>
      </c>
      <c r="G215" s="2">
        <v>3.63</v>
      </c>
      <c r="H215" s="3">
        <v>2.5</v>
      </c>
      <c r="I215" s="2">
        <v>2.91</v>
      </c>
      <c r="J215" s="4">
        <f t="shared" si="6"/>
        <v>0.71999999999999975</v>
      </c>
      <c r="K215" s="1">
        <v>1</v>
      </c>
      <c r="L215" s="4">
        <f t="shared" si="7"/>
        <v>0.71999999999999975</v>
      </c>
      <c r="M215" s="1">
        <v>1</v>
      </c>
      <c r="N215" s="4">
        <v>0.71999999999999975</v>
      </c>
      <c r="O215" s="1" t="s">
        <v>1746</v>
      </c>
    </row>
    <row r="216" spans="1:15" x14ac:dyDescent="0.25">
      <c r="A216" s="1">
        <v>215</v>
      </c>
      <c r="B216" s="1" t="s">
        <v>801</v>
      </c>
      <c r="C216" s="10">
        <v>45197</v>
      </c>
      <c r="D216" s="1">
        <v>0</v>
      </c>
      <c r="E216" s="1" t="s">
        <v>213</v>
      </c>
      <c r="F216" s="15">
        <v>24</v>
      </c>
      <c r="G216" s="2">
        <v>0.52</v>
      </c>
      <c r="H216" s="3">
        <v>0</v>
      </c>
      <c r="I216" s="2">
        <v>0.45</v>
      </c>
      <c r="J216" s="4">
        <f t="shared" si="6"/>
        <v>7.0000000000000007E-2</v>
      </c>
      <c r="K216" s="1">
        <v>1</v>
      </c>
      <c r="L216" s="4">
        <f t="shared" si="7"/>
        <v>7.0000000000000007E-2</v>
      </c>
      <c r="M216" s="1">
        <v>1</v>
      </c>
      <c r="N216" s="4">
        <v>7.0000000000000007E-2</v>
      </c>
      <c r="O216" s="1" t="s">
        <v>1746</v>
      </c>
    </row>
    <row r="217" spans="1:15" x14ac:dyDescent="0.25">
      <c r="A217" s="1">
        <v>216</v>
      </c>
      <c r="B217" s="1" t="s">
        <v>801</v>
      </c>
      <c r="C217" s="10">
        <v>45198</v>
      </c>
      <c r="D217" s="1">
        <v>0</v>
      </c>
      <c r="E217" s="1" t="s">
        <v>213</v>
      </c>
      <c r="F217" s="15">
        <v>24</v>
      </c>
      <c r="G217" s="2">
        <v>0.46</v>
      </c>
      <c r="H217" s="3">
        <v>0</v>
      </c>
      <c r="I217" s="2">
        <v>0.4</v>
      </c>
      <c r="J217" s="4">
        <f t="shared" si="6"/>
        <v>0.06</v>
      </c>
      <c r="K217" s="1">
        <v>1</v>
      </c>
      <c r="L217" s="4">
        <f t="shared" si="7"/>
        <v>0.06</v>
      </c>
      <c r="M217" s="1">
        <v>1</v>
      </c>
      <c r="N217" s="4">
        <v>0.06</v>
      </c>
      <c r="O217" s="1" t="s">
        <v>1746</v>
      </c>
    </row>
    <row r="218" spans="1:15" x14ac:dyDescent="0.25">
      <c r="A218" s="1">
        <v>217</v>
      </c>
      <c r="B218" s="1" t="s">
        <v>802</v>
      </c>
      <c r="C218" s="10">
        <v>45198</v>
      </c>
      <c r="D218" s="1">
        <v>0</v>
      </c>
      <c r="E218" s="1" t="s">
        <v>213</v>
      </c>
      <c r="F218" s="15">
        <v>24</v>
      </c>
      <c r="G218" s="2">
        <v>3.89</v>
      </c>
      <c r="H218" s="3">
        <v>2.8</v>
      </c>
      <c r="I218" s="2">
        <v>3.03</v>
      </c>
      <c r="J218" s="4">
        <f t="shared" ref="J218:J223" si="8">G218-I218</f>
        <v>0.86000000000000032</v>
      </c>
      <c r="K218" s="1">
        <v>1</v>
      </c>
      <c r="L218" s="4">
        <f t="shared" ref="L218:L223" si="9">(G218-I218-D218)*K218</f>
        <v>0.86000000000000032</v>
      </c>
      <c r="M218" s="1">
        <v>1</v>
      </c>
      <c r="N218" s="4">
        <v>0.86000000000000032</v>
      </c>
      <c r="O218" s="1" t="s">
        <v>1746</v>
      </c>
    </row>
    <row r="219" spans="1:15" x14ac:dyDescent="0.25">
      <c r="A219" s="1">
        <v>218</v>
      </c>
      <c r="B219" s="1" t="s">
        <v>801</v>
      </c>
      <c r="C219" s="10">
        <v>45199</v>
      </c>
      <c r="D219" s="1">
        <v>0</v>
      </c>
      <c r="E219" s="1" t="s">
        <v>213</v>
      </c>
      <c r="F219" s="15">
        <v>24</v>
      </c>
      <c r="G219" s="2">
        <v>0.34</v>
      </c>
      <c r="H219" s="3">
        <v>0</v>
      </c>
      <c r="I219" s="2">
        <v>0.28999999999999998</v>
      </c>
      <c r="J219" s="4">
        <f t="shared" si="8"/>
        <v>5.0000000000000044E-2</v>
      </c>
      <c r="K219" s="1">
        <v>1</v>
      </c>
      <c r="L219" s="4">
        <f t="shared" si="9"/>
        <v>5.0000000000000044E-2</v>
      </c>
      <c r="M219" s="1">
        <v>1</v>
      </c>
      <c r="N219" s="4">
        <v>5.0000000000000044E-2</v>
      </c>
      <c r="O219" s="1" t="s">
        <v>1746</v>
      </c>
    </row>
    <row r="220" spans="1:15" x14ac:dyDescent="0.25">
      <c r="A220" s="1">
        <v>219</v>
      </c>
      <c r="B220" s="1" t="s">
        <v>802</v>
      </c>
      <c r="C220" s="10">
        <v>45199</v>
      </c>
      <c r="D220" s="1">
        <v>0</v>
      </c>
      <c r="E220" s="1" t="s">
        <v>213</v>
      </c>
      <c r="F220" s="15">
        <v>24</v>
      </c>
      <c r="G220" s="2">
        <v>4.07</v>
      </c>
      <c r="H220" s="3">
        <v>2.9</v>
      </c>
      <c r="I220" s="2">
        <v>3.19</v>
      </c>
      <c r="J220" s="4">
        <f t="shared" si="8"/>
        <v>0.88000000000000034</v>
      </c>
      <c r="K220" s="1">
        <v>1</v>
      </c>
      <c r="L220" s="4">
        <f t="shared" si="9"/>
        <v>0.88000000000000034</v>
      </c>
      <c r="M220" s="1">
        <v>1</v>
      </c>
      <c r="N220" s="4">
        <v>0.88000000000000034</v>
      </c>
      <c r="O220" s="1" t="s">
        <v>1746</v>
      </c>
    </row>
    <row r="221" spans="1:15" x14ac:dyDescent="0.25">
      <c r="A221" s="1">
        <v>220</v>
      </c>
      <c r="B221" s="1" t="s">
        <v>801</v>
      </c>
      <c r="C221" s="10">
        <v>45200</v>
      </c>
      <c r="D221" s="1">
        <v>0</v>
      </c>
      <c r="E221" s="1" t="s">
        <v>213</v>
      </c>
      <c r="F221" s="15">
        <v>24</v>
      </c>
      <c r="G221" s="2">
        <v>0.44</v>
      </c>
      <c r="H221" s="3">
        <v>0</v>
      </c>
      <c r="I221" s="2">
        <v>0.38</v>
      </c>
      <c r="J221" s="4">
        <f t="shared" si="8"/>
        <v>0.06</v>
      </c>
      <c r="K221" s="1">
        <v>1</v>
      </c>
      <c r="L221" s="4">
        <f t="shared" si="9"/>
        <v>0.06</v>
      </c>
      <c r="M221" s="1">
        <v>1</v>
      </c>
      <c r="N221" s="4">
        <v>0.06</v>
      </c>
      <c r="O221" s="1" t="s">
        <v>1746</v>
      </c>
    </row>
    <row r="222" spans="1:15" x14ac:dyDescent="0.25">
      <c r="A222" s="1">
        <v>221</v>
      </c>
      <c r="B222" s="1" t="s">
        <v>802</v>
      </c>
      <c r="C222" s="10">
        <v>45200</v>
      </c>
      <c r="D222" s="1">
        <v>0</v>
      </c>
      <c r="E222" s="1" t="s">
        <v>213</v>
      </c>
      <c r="F222" s="15">
        <v>24</v>
      </c>
      <c r="G222" s="2">
        <v>4.0199999999999996</v>
      </c>
      <c r="H222" s="3">
        <v>2.7</v>
      </c>
      <c r="I222" s="2">
        <v>3.18</v>
      </c>
      <c r="J222" s="4">
        <f t="shared" si="8"/>
        <v>0.83999999999999941</v>
      </c>
      <c r="K222" s="1">
        <v>1</v>
      </c>
      <c r="L222" s="4">
        <f t="shared" si="9"/>
        <v>0.83999999999999941</v>
      </c>
      <c r="M222" s="1">
        <v>1</v>
      </c>
      <c r="N222" s="4">
        <v>0.83999999999999941</v>
      </c>
      <c r="O222" s="1" t="s">
        <v>1746</v>
      </c>
    </row>
    <row r="223" spans="1:15" x14ac:dyDescent="0.25">
      <c r="A223" s="1">
        <v>222</v>
      </c>
      <c r="B223" s="1" t="s">
        <v>801</v>
      </c>
      <c r="C223" s="10">
        <v>45201</v>
      </c>
      <c r="D223" s="1">
        <v>0</v>
      </c>
      <c r="E223" s="1" t="s">
        <v>213</v>
      </c>
      <c r="F223" s="15">
        <v>24</v>
      </c>
      <c r="G223" s="2">
        <v>0.44</v>
      </c>
      <c r="H223" s="3">
        <v>0</v>
      </c>
      <c r="I223" s="2">
        <v>0.38</v>
      </c>
      <c r="J223" s="4">
        <f t="shared" si="8"/>
        <v>0.06</v>
      </c>
      <c r="K223" s="1">
        <v>1</v>
      </c>
      <c r="L223" s="4">
        <f t="shared" si="9"/>
        <v>0.06</v>
      </c>
      <c r="M223" s="1">
        <v>1</v>
      </c>
      <c r="N223" s="4">
        <v>0.06</v>
      </c>
      <c r="O223" s="1" t="s">
        <v>1746</v>
      </c>
    </row>
    <row r="224" spans="1:15" x14ac:dyDescent="0.25">
      <c r="A224" s="1">
        <v>223</v>
      </c>
      <c r="B224" s="1" t="s">
        <v>802</v>
      </c>
      <c r="C224" s="10">
        <v>45201</v>
      </c>
      <c r="D224" s="1">
        <v>0</v>
      </c>
      <c r="E224" s="1" t="s">
        <v>213</v>
      </c>
      <c r="F224" s="15">
        <v>24</v>
      </c>
      <c r="G224" s="2">
        <v>4.01</v>
      </c>
      <c r="H224" s="3">
        <v>2.7</v>
      </c>
      <c r="I224" s="2">
        <v>3.15</v>
      </c>
      <c r="J224" s="4">
        <f t="shared" ref="J224:J238" si="10">G224-I224</f>
        <v>0.85999999999999988</v>
      </c>
      <c r="K224" s="1">
        <v>1</v>
      </c>
      <c r="L224" s="4">
        <f t="shared" ref="L224:L238" si="11">(G224-I224-D224)*K224</f>
        <v>0.85999999999999988</v>
      </c>
      <c r="M224" s="1">
        <v>1</v>
      </c>
      <c r="N224" s="4">
        <v>0.85999999999999988</v>
      </c>
      <c r="O224" s="1" t="s">
        <v>1746</v>
      </c>
    </row>
    <row r="225" spans="1:15" x14ac:dyDescent="0.25">
      <c r="A225" s="1">
        <v>224</v>
      </c>
      <c r="B225" s="1" t="s">
        <v>801</v>
      </c>
      <c r="C225" s="10">
        <v>45202</v>
      </c>
      <c r="D225" s="1">
        <v>0</v>
      </c>
      <c r="E225" s="1" t="s">
        <v>213</v>
      </c>
      <c r="F225" s="15">
        <v>24</v>
      </c>
      <c r="G225" s="2">
        <v>0.52</v>
      </c>
      <c r="H225" s="3">
        <v>0</v>
      </c>
      <c r="I225" s="2">
        <v>0.45</v>
      </c>
      <c r="J225" s="4">
        <f t="shared" si="10"/>
        <v>7.0000000000000007E-2</v>
      </c>
      <c r="K225" s="1">
        <v>1</v>
      </c>
      <c r="L225" s="4">
        <f t="shared" si="11"/>
        <v>7.0000000000000007E-2</v>
      </c>
      <c r="M225" s="1">
        <v>1</v>
      </c>
      <c r="N225" s="4">
        <v>7.0000000000000007E-2</v>
      </c>
      <c r="O225" s="1" t="s">
        <v>1746</v>
      </c>
    </row>
    <row r="226" spans="1:15" x14ac:dyDescent="0.25">
      <c r="A226" s="1">
        <v>225</v>
      </c>
      <c r="B226" s="1" t="s">
        <v>802</v>
      </c>
      <c r="C226" s="10">
        <v>45202</v>
      </c>
      <c r="D226" s="1">
        <v>0</v>
      </c>
      <c r="E226" s="1" t="s">
        <v>213</v>
      </c>
      <c r="F226" s="15">
        <v>24</v>
      </c>
      <c r="G226" s="2">
        <v>3.97</v>
      </c>
      <c r="H226" s="3">
        <v>2.6</v>
      </c>
      <c r="I226" s="2">
        <v>3.12</v>
      </c>
      <c r="J226" s="4">
        <f t="shared" si="10"/>
        <v>0.85000000000000009</v>
      </c>
      <c r="K226" s="1">
        <v>1</v>
      </c>
      <c r="L226" s="4">
        <f t="shared" si="11"/>
        <v>0.85000000000000009</v>
      </c>
      <c r="M226" s="1">
        <v>1</v>
      </c>
      <c r="N226" s="4">
        <v>0.85000000000000009</v>
      </c>
      <c r="O226" s="1" t="s">
        <v>1746</v>
      </c>
    </row>
    <row r="227" spans="1:15" x14ac:dyDescent="0.25">
      <c r="A227" s="1">
        <v>226</v>
      </c>
      <c r="B227" s="1" t="s">
        <v>801</v>
      </c>
      <c r="C227" s="10">
        <v>45203</v>
      </c>
      <c r="D227" s="1">
        <v>0</v>
      </c>
      <c r="E227" s="1" t="s">
        <v>213</v>
      </c>
      <c r="F227" s="15">
        <v>24</v>
      </c>
      <c r="G227" s="2">
        <v>0.71</v>
      </c>
      <c r="H227" s="3">
        <v>0</v>
      </c>
      <c r="I227" s="2">
        <v>0.64</v>
      </c>
      <c r="J227" s="4">
        <f t="shared" si="10"/>
        <v>6.9999999999999951E-2</v>
      </c>
      <c r="K227" s="1">
        <v>1</v>
      </c>
      <c r="L227" s="4">
        <f t="shared" si="11"/>
        <v>6.9999999999999951E-2</v>
      </c>
      <c r="M227" s="1">
        <v>1</v>
      </c>
      <c r="N227" s="4">
        <v>6.9999999999999951E-2</v>
      </c>
      <c r="O227" s="1" t="s">
        <v>1746</v>
      </c>
    </row>
    <row r="228" spans="1:15" x14ac:dyDescent="0.25">
      <c r="A228" s="1">
        <v>227</v>
      </c>
      <c r="B228" s="1" t="s">
        <v>802</v>
      </c>
      <c r="C228" s="10">
        <v>45203</v>
      </c>
      <c r="D228" s="1">
        <v>0</v>
      </c>
      <c r="E228" s="1" t="s">
        <v>213</v>
      </c>
      <c r="F228" s="15">
        <v>24</v>
      </c>
      <c r="G228" s="2">
        <v>3.83</v>
      </c>
      <c r="H228" s="3">
        <v>3.1</v>
      </c>
      <c r="I228" s="2">
        <v>2.95</v>
      </c>
      <c r="J228" s="4">
        <f t="shared" si="10"/>
        <v>0.87999999999999989</v>
      </c>
      <c r="K228" s="1">
        <v>1</v>
      </c>
      <c r="L228" s="4">
        <f t="shared" si="11"/>
        <v>0.87999999999999989</v>
      </c>
      <c r="M228" s="1">
        <v>1</v>
      </c>
      <c r="N228" s="4">
        <v>0.87999999999999989</v>
      </c>
      <c r="O228" s="1" t="s">
        <v>1746</v>
      </c>
    </row>
    <row r="229" spans="1:15" x14ac:dyDescent="0.25">
      <c r="A229" s="1">
        <v>228</v>
      </c>
      <c r="B229" s="1" t="s">
        <v>801</v>
      </c>
      <c r="C229" s="10">
        <v>45204</v>
      </c>
      <c r="D229" s="1">
        <v>0</v>
      </c>
      <c r="E229" s="1" t="s">
        <v>213</v>
      </c>
      <c r="F229" s="15">
        <v>24</v>
      </c>
      <c r="G229" s="2">
        <v>0.68</v>
      </c>
      <c r="H229" s="3">
        <v>0</v>
      </c>
      <c r="I229" s="2">
        <v>0.61</v>
      </c>
      <c r="J229" s="4">
        <f t="shared" si="10"/>
        <v>7.0000000000000062E-2</v>
      </c>
      <c r="K229" s="1">
        <v>1</v>
      </c>
      <c r="L229" s="4">
        <f t="shared" si="11"/>
        <v>7.0000000000000062E-2</v>
      </c>
      <c r="M229" s="1">
        <v>1</v>
      </c>
      <c r="N229" s="4">
        <v>7.0000000000000062E-2</v>
      </c>
      <c r="O229" s="1" t="s">
        <v>1746</v>
      </c>
    </row>
    <row r="230" spans="1:15" x14ac:dyDescent="0.25">
      <c r="A230" s="1">
        <v>229</v>
      </c>
      <c r="B230" s="1" t="s">
        <v>802</v>
      </c>
      <c r="C230" s="10">
        <v>45204</v>
      </c>
      <c r="D230" s="1">
        <v>0</v>
      </c>
      <c r="E230" s="1" t="s">
        <v>213</v>
      </c>
      <c r="F230" s="15">
        <v>24</v>
      </c>
      <c r="G230" s="2">
        <v>3.55</v>
      </c>
      <c r="H230" s="3">
        <v>2.5</v>
      </c>
      <c r="I230" s="2">
        <v>2.82</v>
      </c>
      <c r="J230" s="4">
        <f t="shared" si="10"/>
        <v>0.73</v>
      </c>
      <c r="K230" s="1">
        <v>1</v>
      </c>
      <c r="L230" s="4">
        <f t="shared" si="11"/>
        <v>0.73</v>
      </c>
      <c r="M230" s="1">
        <v>1</v>
      </c>
      <c r="N230" s="4">
        <v>0.73</v>
      </c>
      <c r="O230" s="1" t="s">
        <v>1746</v>
      </c>
    </row>
    <row r="231" spans="1:15" x14ac:dyDescent="0.25">
      <c r="A231" s="1">
        <v>230</v>
      </c>
      <c r="B231" s="1" t="s">
        <v>801</v>
      </c>
      <c r="C231" s="10">
        <v>45205</v>
      </c>
      <c r="D231" s="1">
        <v>0</v>
      </c>
      <c r="E231" s="1" t="s">
        <v>213</v>
      </c>
      <c r="F231" s="15">
        <v>24</v>
      </c>
      <c r="G231" s="2">
        <v>0.71</v>
      </c>
      <c r="H231" s="3">
        <v>0</v>
      </c>
      <c r="I231" s="2">
        <v>0.6</v>
      </c>
      <c r="J231" s="4">
        <f t="shared" si="10"/>
        <v>0.10999999999999999</v>
      </c>
      <c r="K231" s="1">
        <v>1</v>
      </c>
      <c r="L231" s="4">
        <f t="shared" si="11"/>
        <v>0.10999999999999999</v>
      </c>
      <c r="M231" s="1">
        <v>1</v>
      </c>
      <c r="N231" s="4">
        <v>0.10999999999999999</v>
      </c>
      <c r="O231" s="1" t="s">
        <v>1746</v>
      </c>
    </row>
    <row r="232" spans="1:15" x14ac:dyDescent="0.25">
      <c r="A232" s="1">
        <v>231</v>
      </c>
      <c r="B232" s="1" t="s">
        <v>802</v>
      </c>
      <c r="C232" s="10">
        <v>45205</v>
      </c>
      <c r="D232" s="1">
        <v>0</v>
      </c>
      <c r="E232" s="1" t="s">
        <v>213</v>
      </c>
      <c r="F232" s="15">
        <v>24</v>
      </c>
      <c r="G232" s="2">
        <v>3.85</v>
      </c>
      <c r="H232" s="3">
        <v>2.6</v>
      </c>
      <c r="I232" s="2">
        <v>3.03</v>
      </c>
      <c r="J232" s="4">
        <f t="shared" si="10"/>
        <v>0.82000000000000028</v>
      </c>
      <c r="K232" s="1">
        <v>1</v>
      </c>
      <c r="L232" s="4">
        <f t="shared" si="11"/>
        <v>0.82000000000000028</v>
      </c>
      <c r="M232" s="1">
        <v>1</v>
      </c>
      <c r="N232" s="4">
        <v>0.82000000000000028</v>
      </c>
      <c r="O232" s="1" t="s">
        <v>1746</v>
      </c>
    </row>
    <row r="233" spans="1:15" x14ac:dyDescent="0.25">
      <c r="A233" s="1">
        <v>232</v>
      </c>
      <c r="B233" s="1" t="s">
        <v>801</v>
      </c>
      <c r="C233" s="10">
        <v>45206</v>
      </c>
      <c r="D233" s="1">
        <v>0</v>
      </c>
      <c r="E233" s="1" t="s">
        <v>213</v>
      </c>
      <c r="F233" s="15">
        <v>24</v>
      </c>
      <c r="G233" s="2">
        <v>0.06</v>
      </c>
      <c r="H233" s="3">
        <v>0</v>
      </c>
      <c r="I233" s="2">
        <v>0.04</v>
      </c>
      <c r="J233" s="4">
        <f t="shared" si="10"/>
        <v>1.9999999999999997E-2</v>
      </c>
      <c r="K233" s="1">
        <v>1</v>
      </c>
      <c r="L233" s="4">
        <f t="shared" si="11"/>
        <v>1.9999999999999997E-2</v>
      </c>
      <c r="M233" s="1">
        <v>24</v>
      </c>
      <c r="N233" s="4">
        <v>1.9999999999999997E-2</v>
      </c>
      <c r="O233" s="1" t="s">
        <v>1746</v>
      </c>
    </row>
    <row r="234" spans="1:15" x14ac:dyDescent="0.25">
      <c r="A234" s="1">
        <v>233</v>
      </c>
      <c r="B234" s="1" t="s">
        <v>802</v>
      </c>
      <c r="C234" s="10">
        <v>45206</v>
      </c>
      <c r="D234" s="1">
        <v>0</v>
      </c>
      <c r="E234" s="1" t="s">
        <v>213</v>
      </c>
      <c r="F234" s="15">
        <v>24</v>
      </c>
      <c r="G234" s="2">
        <v>3.81</v>
      </c>
      <c r="H234" s="3">
        <v>3</v>
      </c>
      <c r="I234" s="2">
        <v>3</v>
      </c>
      <c r="J234" s="4">
        <f t="shared" si="10"/>
        <v>0.81</v>
      </c>
      <c r="K234" s="1">
        <v>1</v>
      </c>
      <c r="L234" s="4">
        <f t="shared" si="11"/>
        <v>0.81</v>
      </c>
      <c r="M234" s="1">
        <v>1</v>
      </c>
      <c r="N234" s="4">
        <v>0.81</v>
      </c>
      <c r="O234" s="1" t="s">
        <v>1746</v>
      </c>
    </row>
    <row r="235" spans="1:15" x14ac:dyDescent="0.25">
      <c r="A235" s="1">
        <v>234</v>
      </c>
      <c r="B235" s="1" t="s">
        <v>802</v>
      </c>
      <c r="C235" s="10">
        <v>45207</v>
      </c>
      <c r="D235" s="1">
        <v>0</v>
      </c>
      <c r="E235" s="1" t="s">
        <v>213</v>
      </c>
      <c r="F235" s="15">
        <v>24</v>
      </c>
      <c r="G235" s="2">
        <v>4.33</v>
      </c>
      <c r="H235" s="3">
        <v>3.1</v>
      </c>
      <c r="I235" s="2">
        <v>3.47</v>
      </c>
      <c r="J235" s="4">
        <f t="shared" si="10"/>
        <v>0.85999999999999988</v>
      </c>
      <c r="K235" s="1">
        <v>1</v>
      </c>
      <c r="L235" s="4">
        <f t="shared" si="11"/>
        <v>0.85999999999999988</v>
      </c>
      <c r="M235" s="1">
        <v>1</v>
      </c>
      <c r="N235" s="4">
        <v>0.85999999999999988</v>
      </c>
      <c r="O235" s="1" t="s">
        <v>1746</v>
      </c>
    </row>
    <row r="236" spans="1:15" x14ac:dyDescent="0.25">
      <c r="A236" s="1">
        <v>235</v>
      </c>
      <c r="B236" s="1" t="s">
        <v>802</v>
      </c>
      <c r="C236" s="10">
        <v>45208</v>
      </c>
      <c r="D236" s="1">
        <v>0</v>
      </c>
      <c r="E236" s="1" t="s">
        <v>213</v>
      </c>
      <c r="F236" s="15">
        <v>24</v>
      </c>
      <c r="G236" s="2">
        <v>4.43</v>
      </c>
      <c r="H236" s="3">
        <v>3.2</v>
      </c>
      <c r="I236" s="2">
        <v>3.62</v>
      </c>
      <c r="J236" s="4">
        <f t="shared" si="10"/>
        <v>0.80999999999999961</v>
      </c>
      <c r="K236" s="1">
        <v>1</v>
      </c>
      <c r="L236" s="4">
        <f t="shared" si="11"/>
        <v>0.80999999999999961</v>
      </c>
      <c r="M236" s="1">
        <v>1</v>
      </c>
      <c r="N236" s="4">
        <v>0.80999999999999961</v>
      </c>
      <c r="O236" s="1" t="s">
        <v>1746</v>
      </c>
    </row>
    <row r="237" spans="1:15" x14ac:dyDescent="0.25">
      <c r="A237" s="1">
        <v>236</v>
      </c>
      <c r="B237" s="1" t="s">
        <v>802</v>
      </c>
      <c r="C237" s="10">
        <v>45209</v>
      </c>
      <c r="D237" s="1">
        <v>0</v>
      </c>
      <c r="E237" s="1" t="s">
        <v>213</v>
      </c>
      <c r="F237" s="15">
        <v>24</v>
      </c>
      <c r="G237" s="2">
        <v>4.47</v>
      </c>
      <c r="H237" s="3">
        <v>3.1</v>
      </c>
      <c r="I237" s="2">
        <v>3.63</v>
      </c>
      <c r="J237" s="4">
        <f t="shared" si="10"/>
        <v>0.83999999999999986</v>
      </c>
      <c r="K237" s="1">
        <v>1</v>
      </c>
      <c r="L237" s="4">
        <f t="shared" si="11"/>
        <v>0.83999999999999986</v>
      </c>
      <c r="M237" s="1">
        <v>1</v>
      </c>
      <c r="N237" s="4">
        <v>0.83999999999999986</v>
      </c>
      <c r="O237" s="1" t="s">
        <v>1746</v>
      </c>
    </row>
    <row r="238" spans="1:15" x14ac:dyDescent="0.25">
      <c r="A238" s="1">
        <v>237</v>
      </c>
      <c r="B238" s="1" t="s">
        <v>802</v>
      </c>
      <c r="C238" s="10">
        <v>45210</v>
      </c>
      <c r="D238" s="1">
        <v>0</v>
      </c>
      <c r="E238" s="1" t="s">
        <v>213</v>
      </c>
      <c r="F238" s="15">
        <v>24</v>
      </c>
      <c r="G238" s="2">
        <v>4.28</v>
      </c>
      <c r="H238" s="3">
        <v>2.9</v>
      </c>
      <c r="I238" s="2">
        <v>3.44</v>
      </c>
      <c r="J238" s="4">
        <f t="shared" si="10"/>
        <v>0.8400000000000003</v>
      </c>
      <c r="K238" s="1">
        <v>1</v>
      </c>
      <c r="L238" s="4">
        <f t="shared" si="11"/>
        <v>0.8400000000000003</v>
      </c>
      <c r="M238" s="1">
        <v>1</v>
      </c>
      <c r="N238" s="4">
        <v>0.8400000000000003</v>
      </c>
      <c r="O238" s="1" t="s">
        <v>1746</v>
      </c>
    </row>
    <row r="239" spans="1:15" x14ac:dyDescent="0.25">
      <c r="A239" s="1">
        <v>238</v>
      </c>
      <c r="B239" s="1" t="s">
        <v>802</v>
      </c>
      <c r="C239" s="10">
        <v>45211</v>
      </c>
      <c r="D239" s="1">
        <v>0</v>
      </c>
      <c r="E239" s="1" t="s">
        <v>213</v>
      </c>
      <c r="F239" s="15">
        <v>24</v>
      </c>
      <c r="G239" s="2">
        <v>4.3929</v>
      </c>
      <c r="H239" s="3">
        <v>2.9</v>
      </c>
      <c r="I239" s="2">
        <v>3.57</v>
      </c>
      <c r="J239" s="4">
        <f t="shared" ref="J239:J290" si="12">G239-I239</f>
        <v>0.82290000000000019</v>
      </c>
      <c r="K239" s="1">
        <v>1</v>
      </c>
      <c r="L239" s="4">
        <f t="shared" ref="L239:L263" si="13">(G239-I239-D239)*K239</f>
        <v>0.82290000000000019</v>
      </c>
      <c r="M239" s="1">
        <v>1</v>
      </c>
      <c r="N239" s="4">
        <v>0.82290000000000019</v>
      </c>
      <c r="O239" s="1" t="s">
        <v>1746</v>
      </c>
    </row>
    <row r="240" spans="1:15" x14ac:dyDescent="0.25">
      <c r="A240" s="1">
        <v>239</v>
      </c>
      <c r="B240" s="1" t="s">
        <v>802</v>
      </c>
      <c r="C240" s="10">
        <v>45212</v>
      </c>
      <c r="D240" s="1">
        <v>0</v>
      </c>
      <c r="E240" s="1" t="s">
        <v>213</v>
      </c>
      <c r="F240" s="15">
        <v>24</v>
      </c>
      <c r="G240" s="2">
        <v>4.4537000000000004</v>
      </c>
      <c r="H240" s="3">
        <v>2.8</v>
      </c>
      <c r="I240" s="2">
        <v>3.62</v>
      </c>
      <c r="J240" s="4">
        <f t="shared" si="12"/>
        <v>0.83370000000000033</v>
      </c>
      <c r="K240" s="1">
        <v>1</v>
      </c>
      <c r="L240" s="4">
        <f t="shared" si="13"/>
        <v>0.83370000000000033</v>
      </c>
      <c r="M240" s="1">
        <v>1</v>
      </c>
      <c r="N240" s="4">
        <v>0.83370000000000033</v>
      </c>
      <c r="O240" s="1" t="s">
        <v>1746</v>
      </c>
    </row>
    <row r="241" spans="1:15" x14ac:dyDescent="0.25">
      <c r="A241" s="1">
        <v>240</v>
      </c>
      <c r="B241" s="1" t="s">
        <v>802</v>
      </c>
      <c r="C241" s="10">
        <v>45213</v>
      </c>
      <c r="D241" s="1">
        <v>0</v>
      </c>
      <c r="E241" s="1" t="s">
        <v>213</v>
      </c>
      <c r="F241" s="15">
        <v>24</v>
      </c>
      <c r="G241" s="2">
        <v>4.1098999999999997</v>
      </c>
      <c r="H241" s="3">
        <v>2.5</v>
      </c>
      <c r="I241" s="2">
        <v>3.2</v>
      </c>
      <c r="J241" s="4">
        <f t="shared" si="12"/>
        <v>0.90989999999999949</v>
      </c>
      <c r="K241" s="1">
        <v>1</v>
      </c>
      <c r="L241" s="4">
        <f t="shared" si="13"/>
        <v>0.90989999999999949</v>
      </c>
      <c r="M241" s="1">
        <v>1</v>
      </c>
      <c r="N241" s="4">
        <v>0.90989999999999949</v>
      </c>
      <c r="O241" s="1" t="s">
        <v>1746</v>
      </c>
    </row>
    <row r="242" spans="1:15" x14ac:dyDescent="0.25">
      <c r="A242" s="1">
        <v>241</v>
      </c>
      <c r="B242" s="1" t="s">
        <v>802</v>
      </c>
      <c r="C242" s="10">
        <v>45214</v>
      </c>
      <c r="D242" s="1">
        <v>0</v>
      </c>
      <c r="E242" s="1" t="s">
        <v>213</v>
      </c>
      <c r="F242" s="15">
        <v>24</v>
      </c>
      <c r="G242" s="2">
        <v>4.3802000000000003</v>
      </c>
      <c r="H242" s="3">
        <v>2.5</v>
      </c>
      <c r="I242" s="2">
        <v>3.51</v>
      </c>
      <c r="J242" s="4">
        <f t="shared" si="12"/>
        <v>0.87020000000000053</v>
      </c>
      <c r="K242" s="1">
        <v>1</v>
      </c>
      <c r="L242" s="4">
        <f t="shared" si="13"/>
        <v>0.87020000000000053</v>
      </c>
      <c r="M242" s="1">
        <v>1</v>
      </c>
      <c r="N242" s="4">
        <v>0.87020000000000053</v>
      </c>
      <c r="O242" s="1" t="s">
        <v>1746</v>
      </c>
    </row>
    <row r="243" spans="1:15" x14ac:dyDescent="0.25">
      <c r="A243" s="1">
        <v>242</v>
      </c>
      <c r="B243" s="1" t="s">
        <v>802</v>
      </c>
      <c r="C243" s="10">
        <v>45215</v>
      </c>
      <c r="D243" s="1">
        <v>0</v>
      </c>
      <c r="E243" s="1" t="s">
        <v>213</v>
      </c>
      <c r="F243" s="15">
        <v>24</v>
      </c>
      <c r="G243" s="2">
        <v>4.3730000000000002</v>
      </c>
      <c r="H243" s="3">
        <v>2.6</v>
      </c>
      <c r="I243" s="2">
        <v>3.51</v>
      </c>
      <c r="J243" s="4">
        <f t="shared" si="12"/>
        <v>0.86300000000000043</v>
      </c>
      <c r="K243" s="1">
        <v>1</v>
      </c>
      <c r="L243" s="4">
        <f t="shared" si="13"/>
        <v>0.86300000000000043</v>
      </c>
      <c r="M243" s="1">
        <v>1</v>
      </c>
      <c r="N243" s="4">
        <v>0.86300000000000043</v>
      </c>
      <c r="O243" s="1" t="s">
        <v>1746</v>
      </c>
    </row>
    <row r="244" spans="1:15" x14ac:dyDescent="0.25">
      <c r="A244" s="1">
        <v>243</v>
      </c>
      <c r="B244" s="1" t="s">
        <v>802</v>
      </c>
      <c r="C244" s="10">
        <v>45216</v>
      </c>
      <c r="D244" s="1">
        <v>0</v>
      </c>
      <c r="E244" s="1" t="s">
        <v>213</v>
      </c>
      <c r="F244" s="15">
        <v>24</v>
      </c>
      <c r="G244" s="2">
        <v>4.3856999999999999</v>
      </c>
      <c r="H244" s="3">
        <v>2.8</v>
      </c>
      <c r="I244" s="2">
        <v>3.53</v>
      </c>
      <c r="J244" s="4">
        <f t="shared" si="12"/>
        <v>0.85570000000000013</v>
      </c>
      <c r="K244" s="1">
        <v>1</v>
      </c>
      <c r="L244" s="4">
        <f t="shared" si="13"/>
        <v>0.85570000000000013</v>
      </c>
      <c r="M244" s="1">
        <v>1</v>
      </c>
      <c r="N244" s="4">
        <v>0.85570000000000013</v>
      </c>
      <c r="O244" s="1" t="s">
        <v>1746</v>
      </c>
    </row>
    <row r="245" spans="1:15" x14ac:dyDescent="0.25">
      <c r="A245" s="1">
        <v>244</v>
      </c>
      <c r="B245" s="1" t="s">
        <v>802</v>
      </c>
      <c r="C245" s="10">
        <v>45217</v>
      </c>
      <c r="D245" s="1">
        <v>0</v>
      </c>
      <c r="E245" s="1" t="s">
        <v>213</v>
      </c>
      <c r="F245" s="15">
        <v>24</v>
      </c>
      <c r="G245" s="2">
        <v>4.3871000000000002</v>
      </c>
      <c r="H245" s="3">
        <v>3</v>
      </c>
      <c r="I245" s="2">
        <v>3.57</v>
      </c>
      <c r="J245" s="4">
        <f t="shared" si="12"/>
        <v>0.81710000000000038</v>
      </c>
      <c r="K245" s="1">
        <v>1</v>
      </c>
      <c r="L245" s="4">
        <f t="shared" si="13"/>
        <v>0.81710000000000038</v>
      </c>
      <c r="M245" s="1">
        <v>1</v>
      </c>
      <c r="N245" s="4">
        <v>0.81710000000000038</v>
      </c>
      <c r="O245" s="1" t="s">
        <v>1746</v>
      </c>
    </row>
    <row r="246" spans="1:15" x14ac:dyDescent="0.25">
      <c r="A246" s="1">
        <v>245</v>
      </c>
      <c r="B246" s="1" t="s">
        <v>802</v>
      </c>
      <c r="C246" s="10">
        <v>45218</v>
      </c>
      <c r="D246" s="1">
        <v>0</v>
      </c>
      <c r="E246" s="1" t="s">
        <v>213</v>
      </c>
      <c r="F246" s="15">
        <v>24</v>
      </c>
      <c r="G246" s="2">
        <v>4.3807999999999998</v>
      </c>
      <c r="H246" s="3">
        <v>3</v>
      </c>
      <c r="I246" s="2">
        <v>3.58</v>
      </c>
      <c r="J246" s="4">
        <f t="shared" si="12"/>
        <v>0.80079999999999973</v>
      </c>
      <c r="K246" s="1">
        <v>1</v>
      </c>
      <c r="L246" s="4">
        <f t="shared" si="13"/>
        <v>0.80079999999999973</v>
      </c>
      <c r="M246" s="1">
        <v>1</v>
      </c>
      <c r="N246" s="4">
        <v>0.80079999999999973</v>
      </c>
      <c r="O246" s="1" t="s">
        <v>1746</v>
      </c>
    </row>
    <row r="247" spans="1:15" x14ac:dyDescent="0.25">
      <c r="A247" s="1">
        <v>246</v>
      </c>
      <c r="B247" s="1" t="s">
        <v>802</v>
      </c>
      <c r="C247" s="10">
        <v>45219</v>
      </c>
      <c r="D247" s="1">
        <v>0</v>
      </c>
      <c r="E247" s="1" t="s">
        <v>213</v>
      </c>
      <c r="F247" s="15">
        <v>24</v>
      </c>
      <c r="G247" s="2">
        <v>4.3261000000000003</v>
      </c>
      <c r="H247" s="3">
        <v>2.9</v>
      </c>
      <c r="I247" s="2">
        <v>3.48</v>
      </c>
      <c r="J247" s="4">
        <f t="shared" si="12"/>
        <v>0.8461000000000003</v>
      </c>
      <c r="K247" s="1">
        <v>1</v>
      </c>
      <c r="L247" s="4">
        <f t="shared" si="13"/>
        <v>0.8461000000000003</v>
      </c>
      <c r="M247" s="1">
        <v>1</v>
      </c>
      <c r="N247" s="4">
        <v>0.8461000000000003</v>
      </c>
      <c r="O247" s="1" t="s">
        <v>1746</v>
      </c>
    </row>
    <row r="248" spans="1:15" ht="33" x14ac:dyDescent="0.25">
      <c r="A248" s="1">
        <v>247</v>
      </c>
      <c r="B248" s="1" t="s">
        <v>802</v>
      </c>
      <c r="C248" s="10">
        <v>45220</v>
      </c>
      <c r="D248" s="1">
        <v>0</v>
      </c>
      <c r="E248" s="11" t="s">
        <v>4604</v>
      </c>
      <c r="F248" s="15">
        <v>22.5</v>
      </c>
      <c r="G248" s="2">
        <v>4.2370000000000001</v>
      </c>
      <c r="H248" s="3">
        <v>3.7</v>
      </c>
      <c r="I248" s="2">
        <v>3.26</v>
      </c>
      <c r="J248" s="4">
        <f t="shared" si="12"/>
        <v>0.97700000000000031</v>
      </c>
      <c r="K248" s="1">
        <v>1</v>
      </c>
      <c r="L248" s="4">
        <f t="shared" si="13"/>
        <v>0.97700000000000031</v>
      </c>
      <c r="M248" s="1">
        <v>1</v>
      </c>
      <c r="N248" s="4">
        <v>0.97700000000000031</v>
      </c>
      <c r="O248" s="1" t="s">
        <v>1746</v>
      </c>
    </row>
    <row r="249" spans="1:15" x14ac:dyDescent="0.25">
      <c r="A249" s="1">
        <v>248</v>
      </c>
      <c r="B249" s="1" t="s">
        <v>4603</v>
      </c>
      <c r="C249" s="10">
        <v>45220</v>
      </c>
      <c r="D249" s="1">
        <v>0</v>
      </c>
      <c r="E249" s="1" t="s">
        <v>4605</v>
      </c>
      <c r="F249" s="15">
        <v>1.5</v>
      </c>
      <c r="G249" s="2">
        <v>0</v>
      </c>
      <c r="H249" s="3">
        <v>0</v>
      </c>
      <c r="I249" s="2">
        <v>0.24</v>
      </c>
      <c r="J249" s="4">
        <f t="shared" si="12"/>
        <v>-0.24</v>
      </c>
      <c r="K249" s="1">
        <v>1</v>
      </c>
      <c r="L249" s="4">
        <f t="shared" si="13"/>
        <v>-0.24</v>
      </c>
      <c r="M249" s="1">
        <v>1</v>
      </c>
      <c r="N249" s="4">
        <v>-0.24</v>
      </c>
      <c r="O249" s="1" t="s">
        <v>1746</v>
      </c>
    </row>
    <row r="250" spans="1:15" x14ac:dyDescent="0.25">
      <c r="A250" s="1">
        <v>249</v>
      </c>
      <c r="B250" s="1" t="s">
        <v>802</v>
      </c>
      <c r="C250" s="10">
        <v>45221</v>
      </c>
      <c r="D250" s="1">
        <v>0</v>
      </c>
      <c r="E250" s="1" t="s">
        <v>4613</v>
      </c>
      <c r="F250" s="15">
        <v>1.5</v>
      </c>
      <c r="G250" s="2">
        <v>0.37</v>
      </c>
      <c r="H250" s="3">
        <v>1.2</v>
      </c>
      <c r="I250" s="2">
        <v>0.31</v>
      </c>
      <c r="J250" s="4">
        <f t="shared" si="12"/>
        <v>0.06</v>
      </c>
      <c r="K250" s="1">
        <v>1</v>
      </c>
      <c r="L250" s="4">
        <f t="shared" si="13"/>
        <v>0.06</v>
      </c>
      <c r="M250" s="1">
        <v>1</v>
      </c>
      <c r="N250" s="4">
        <v>0.06</v>
      </c>
      <c r="O250" s="1" t="s">
        <v>1746</v>
      </c>
    </row>
    <row r="251" spans="1:15" ht="33" x14ac:dyDescent="0.25">
      <c r="A251" s="1">
        <v>250</v>
      </c>
      <c r="B251" s="1" t="s">
        <v>802</v>
      </c>
      <c r="C251" s="10">
        <v>45222</v>
      </c>
      <c r="D251" s="1">
        <v>0</v>
      </c>
      <c r="E251" s="11" t="s">
        <v>4637</v>
      </c>
      <c r="F251" s="15">
        <v>21</v>
      </c>
      <c r="G251" s="2">
        <v>2.6233</v>
      </c>
      <c r="H251" s="3">
        <v>3.2</v>
      </c>
      <c r="I251" s="2">
        <v>1.82</v>
      </c>
      <c r="J251" s="4">
        <f t="shared" si="12"/>
        <v>0.8032999999999999</v>
      </c>
      <c r="K251" s="1">
        <v>1</v>
      </c>
      <c r="L251" s="4">
        <f t="shared" si="13"/>
        <v>0.8032999999999999</v>
      </c>
      <c r="M251" s="1">
        <v>1</v>
      </c>
      <c r="N251" s="4">
        <v>0.8032999999999999</v>
      </c>
      <c r="O251" s="1" t="s">
        <v>1746</v>
      </c>
    </row>
    <row r="252" spans="1:15" x14ac:dyDescent="0.25">
      <c r="A252" s="1">
        <v>251</v>
      </c>
      <c r="B252" s="1" t="s">
        <v>802</v>
      </c>
      <c r="C252" s="10">
        <v>45223</v>
      </c>
      <c r="D252" s="1">
        <v>0</v>
      </c>
      <c r="E252" s="1" t="s">
        <v>213</v>
      </c>
      <c r="F252" s="15">
        <v>24</v>
      </c>
      <c r="G252" s="2">
        <v>3.9971999999999999</v>
      </c>
      <c r="H252" s="3">
        <v>3</v>
      </c>
      <c r="I252" s="2">
        <v>3.2</v>
      </c>
      <c r="J252" s="4">
        <f t="shared" si="12"/>
        <v>0.79719999999999969</v>
      </c>
      <c r="K252" s="1">
        <v>1</v>
      </c>
      <c r="L252" s="4">
        <f t="shared" si="13"/>
        <v>0.79719999999999969</v>
      </c>
      <c r="M252" s="1">
        <v>1</v>
      </c>
      <c r="N252" s="4">
        <v>0.79719999999999969</v>
      </c>
      <c r="O252" s="1" t="s">
        <v>1746</v>
      </c>
    </row>
    <row r="253" spans="1:15" x14ac:dyDescent="0.25">
      <c r="A253" s="1">
        <v>252</v>
      </c>
      <c r="B253" s="1" t="s">
        <v>802</v>
      </c>
      <c r="C253" s="10">
        <v>45224</v>
      </c>
      <c r="D253" s="1">
        <v>0</v>
      </c>
      <c r="E253" s="1" t="s">
        <v>213</v>
      </c>
      <c r="F253" s="15">
        <v>24</v>
      </c>
      <c r="G253" s="2">
        <v>4.3434999999999997</v>
      </c>
      <c r="H253" s="3">
        <v>3.3</v>
      </c>
      <c r="I253" s="2">
        <v>3.51</v>
      </c>
      <c r="J253" s="4">
        <f t="shared" si="12"/>
        <v>0.83349999999999991</v>
      </c>
      <c r="K253" s="1">
        <v>1</v>
      </c>
      <c r="L253" s="4">
        <f t="shared" si="13"/>
        <v>0.83349999999999991</v>
      </c>
      <c r="M253" s="1">
        <v>1</v>
      </c>
      <c r="N253" s="4">
        <v>0.83349999999999991</v>
      </c>
      <c r="O253" s="1" t="s">
        <v>1746</v>
      </c>
    </row>
    <row r="254" spans="1:15" x14ac:dyDescent="0.25">
      <c r="A254" s="1">
        <v>253</v>
      </c>
      <c r="B254" s="1" t="s">
        <v>802</v>
      </c>
      <c r="C254" s="10">
        <v>45225</v>
      </c>
      <c r="D254" s="1">
        <v>0</v>
      </c>
      <c r="E254" s="1" t="s">
        <v>213</v>
      </c>
      <c r="F254" s="15">
        <v>24</v>
      </c>
      <c r="G254" s="2">
        <v>4.3377999999999997</v>
      </c>
      <c r="H254" s="3">
        <v>3.3</v>
      </c>
      <c r="I254" s="2">
        <v>3.49</v>
      </c>
      <c r="J254" s="4">
        <f t="shared" si="12"/>
        <v>0.84779999999999944</v>
      </c>
      <c r="K254" s="1">
        <v>1</v>
      </c>
      <c r="L254" s="4">
        <f t="shared" si="13"/>
        <v>0.84779999999999944</v>
      </c>
      <c r="M254" s="1">
        <v>1</v>
      </c>
      <c r="N254" s="4">
        <v>0.84779999999999944</v>
      </c>
      <c r="O254" s="1" t="s">
        <v>1746</v>
      </c>
    </row>
    <row r="255" spans="1:15" x14ac:dyDescent="0.25">
      <c r="A255" s="1">
        <v>254</v>
      </c>
      <c r="B255" s="1" t="s">
        <v>802</v>
      </c>
      <c r="C255" s="10">
        <v>45226</v>
      </c>
      <c r="D255" s="1">
        <v>0</v>
      </c>
      <c r="E255" s="1" t="s">
        <v>213</v>
      </c>
      <c r="F255" s="15">
        <v>24</v>
      </c>
      <c r="G255" s="2">
        <v>4.3147000000000002</v>
      </c>
      <c r="H255" s="3">
        <v>3.3</v>
      </c>
      <c r="I255" s="2">
        <v>3.47</v>
      </c>
      <c r="J255" s="4">
        <f t="shared" si="12"/>
        <v>0.84470000000000001</v>
      </c>
      <c r="K255" s="1">
        <v>1</v>
      </c>
      <c r="L255" s="4">
        <f t="shared" si="13"/>
        <v>0.84470000000000001</v>
      </c>
      <c r="M255" s="1">
        <v>1</v>
      </c>
      <c r="N255" s="4">
        <v>0.84470000000000001</v>
      </c>
      <c r="O255" s="1" t="s">
        <v>1746</v>
      </c>
    </row>
    <row r="256" spans="1:15" x14ac:dyDescent="0.25">
      <c r="A256" s="1">
        <v>255</v>
      </c>
      <c r="B256" s="1" t="s">
        <v>802</v>
      </c>
      <c r="C256" s="10">
        <v>45227</v>
      </c>
      <c r="D256" s="1">
        <v>0</v>
      </c>
      <c r="E256" s="1" t="s">
        <v>213</v>
      </c>
      <c r="F256" s="15">
        <v>24</v>
      </c>
      <c r="G256" s="2">
        <v>4.29</v>
      </c>
      <c r="H256" s="3">
        <v>3.3</v>
      </c>
      <c r="I256" s="2">
        <v>3.44</v>
      </c>
      <c r="J256" s="4">
        <f t="shared" si="12"/>
        <v>0.85000000000000009</v>
      </c>
      <c r="K256" s="1">
        <v>1</v>
      </c>
      <c r="L256" s="4">
        <f t="shared" si="13"/>
        <v>0.85000000000000009</v>
      </c>
      <c r="M256" s="1">
        <v>1</v>
      </c>
      <c r="N256" s="4">
        <v>0.85000000000000009</v>
      </c>
      <c r="O256" s="1" t="s">
        <v>1746</v>
      </c>
    </row>
    <row r="257" spans="1:15" x14ac:dyDescent="0.25">
      <c r="A257" s="1">
        <v>256</v>
      </c>
      <c r="B257" s="1" t="s">
        <v>802</v>
      </c>
      <c r="C257" s="10">
        <v>45228</v>
      </c>
      <c r="D257" s="1">
        <v>0</v>
      </c>
      <c r="E257" s="1" t="s">
        <v>213</v>
      </c>
      <c r="F257" s="15">
        <v>24</v>
      </c>
      <c r="G257" s="2">
        <v>4.2699999999999996</v>
      </c>
      <c r="H257" s="3">
        <v>3.3</v>
      </c>
      <c r="I257" s="2">
        <v>2.82</v>
      </c>
      <c r="J257" s="4">
        <f t="shared" si="12"/>
        <v>1.4499999999999997</v>
      </c>
      <c r="K257" s="1">
        <v>1</v>
      </c>
      <c r="L257" s="4">
        <f t="shared" si="13"/>
        <v>1.4499999999999997</v>
      </c>
      <c r="M257" s="1">
        <v>1</v>
      </c>
      <c r="N257" s="4">
        <v>1.4499999999999997</v>
      </c>
      <c r="O257" s="1" t="s">
        <v>1746</v>
      </c>
    </row>
    <row r="258" spans="1:15" x14ac:dyDescent="0.25">
      <c r="A258" s="1">
        <v>257</v>
      </c>
      <c r="B258" s="1" t="s">
        <v>802</v>
      </c>
      <c r="C258" s="10">
        <v>45229</v>
      </c>
      <c r="D258" s="1">
        <v>0</v>
      </c>
      <c r="E258" s="1" t="s">
        <v>213</v>
      </c>
      <c r="F258" s="15">
        <v>24</v>
      </c>
      <c r="G258" s="2">
        <v>4.25</v>
      </c>
      <c r="H258" s="3">
        <v>3.3</v>
      </c>
      <c r="I258" s="2">
        <v>3.4</v>
      </c>
      <c r="J258" s="4">
        <f t="shared" si="12"/>
        <v>0.85000000000000009</v>
      </c>
      <c r="K258" s="1">
        <v>1</v>
      </c>
      <c r="L258" s="4">
        <f t="shared" si="13"/>
        <v>0.85000000000000009</v>
      </c>
      <c r="M258" s="1">
        <v>1</v>
      </c>
      <c r="N258" s="4">
        <v>0.85000000000000009</v>
      </c>
      <c r="O258" s="1" t="s">
        <v>1746</v>
      </c>
    </row>
    <row r="259" spans="1:15" x14ac:dyDescent="0.25">
      <c r="A259" s="1">
        <v>258</v>
      </c>
      <c r="B259" s="1" t="s">
        <v>802</v>
      </c>
      <c r="C259" s="10">
        <v>45230</v>
      </c>
      <c r="D259" s="1">
        <v>0</v>
      </c>
      <c r="E259" s="1" t="s">
        <v>213</v>
      </c>
      <c r="F259" s="15">
        <v>24</v>
      </c>
      <c r="G259" s="2">
        <v>4.24</v>
      </c>
      <c r="H259" s="3">
        <v>3.3</v>
      </c>
      <c r="I259" s="2">
        <v>3.4</v>
      </c>
      <c r="J259" s="4">
        <f t="shared" si="12"/>
        <v>0.8400000000000003</v>
      </c>
      <c r="K259" s="1">
        <v>1</v>
      </c>
      <c r="L259" s="4">
        <f t="shared" si="13"/>
        <v>0.8400000000000003</v>
      </c>
      <c r="M259" s="1">
        <v>1</v>
      </c>
      <c r="N259" s="4">
        <v>0.8400000000000003</v>
      </c>
      <c r="O259" s="1" t="s">
        <v>1746</v>
      </c>
    </row>
    <row r="260" spans="1:15" x14ac:dyDescent="0.25">
      <c r="A260" s="1">
        <v>259</v>
      </c>
      <c r="B260" s="1" t="s">
        <v>802</v>
      </c>
      <c r="C260" s="10">
        <v>45231</v>
      </c>
      <c r="D260" s="1">
        <v>0</v>
      </c>
      <c r="E260" s="1" t="s">
        <v>213</v>
      </c>
      <c r="F260" s="15">
        <v>24</v>
      </c>
      <c r="G260" s="2">
        <v>4.24</v>
      </c>
      <c r="H260" s="3">
        <v>3.3</v>
      </c>
      <c r="I260" s="2">
        <v>3.41</v>
      </c>
      <c r="J260" s="4">
        <f t="shared" si="12"/>
        <v>0.83000000000000007</v>
      </c>
      <c r="K260" s="1">
        <v>1</v>
      </c>
      <c r="L260" s="4">
        <f t="shared" si="13"/>
        <v>0.83000000000000007</v>
      </c>
      <c r="M260" s="1">
        <v>1</v>
      </c>
      <c r="N260" s="4">
        <v>0.83000000000000007</v>
      </c>
      <c r="O260" s="1" t="s">
        <v>1746</v>
      </c>
    </row>
    <row r="261" spans="1:15" x14ac:dyDescent="0.25">
      <c r="A261" s="1">
        <v>260</v>
      </c>
      <c r="B261" s="1" t="s">
        <v>802</v>
      </c>
      <c r="C261" s="10">
        <v>45232</v>
      </c>
      <c r="D261" s="1">
        <v>0</v>
      </c>
      <c r="E261" s="1" t="s">
        <v>213</v>
      </c>
      <c r="F261" s="15">
        <v>24</v>
      </c>
      <c r="G261" s="2">
        <v>4.29</v>
      </c>
      <c r="H261" s="3">
        <v>3.4</v>
      </c>
      <c r="I261" s="2">
        <v>3.45</v>
      </c>
      <c r="J261" s="4">
        <f t="shared" si="12"/>
        <v>0.83999999999999986</v>
      </c>
      <c r="K261" s="1">
        <v>1</v>
      </c>
      <c r="L261" s="4">
        <f t="shared" si="13"/>
        <v>0.83999999999999986</v>
      </c>
      <c r="M261" s="1">
        <v>1</v>
      </c>
      <c r="N261" s="4">
        <v>0.83999999999999986</v>
      </c>
      <c r="O261" s="1" t="s">
        <v>1746</v>
      </c>
    </row>
    <row r="262" spans="1:15" x14ac:dyDescent="0.25">
      <c r="A262" s="1">
        <v>261</v>
      </c>
      <c r="B262" s="1" t="s">
        <v>802</v>
      </c>
      <c r="C262" s="10">
        <v>45233</v>
      </c>
      <c r="D262" s="1">
        <v>0</v>
      </c>
      <c r="E262" s="1" t="s">
        <v>213</v>
      </c>
      <c r="F262" s="15">
        <v>24</v>
      </c>
      <c r="G262" s="2">
        <v>4.3</v>
      </c>
      <c r="H262" s="3">
        <v>3.4</v>
      </c>
      <c r="I262" s="2">
        <v>3.47</v>
      </c>
      <c r="J262" s="4">
        <f t="shared" si="12"/>
        <v>0.82999999999999963</v>
      </c>
      <c r="K262" s="1">
        <v>1</v>
      </c>
      <c r="L262" s="4">
        <f t="shared" si="13"/>
        <v>0.82999999999999963</v>
      </c>
      <c r="M262" s="1">
        <v>1</v>
      </c>
      <c r="N262" s="4">
        <v>0.82999999999999963</v>
      </c>
      <c r="O262" s="1" t="s">
        <v>1746</v>
      </c>
    </row>
    <row r="263" spans="1:15" x14ac:dyDescent="0.25">
      <c r="A263" s="1">
        <v>262</v>
      </c>
      <c r="B263" s="1" t="s">
        <v>802</v>
      </c>
      <c r="C263" s="10">
        <v>45234</v>
      </c>
      <c r="D263" s="1">
        <v>0</v>
      </c>
      <c r="E263" s="1" t="s">
        <v>213</v>
      </c>
      <c r="F263" s="15">
        <v>24</v>
      </c>
      <c r="G263" s="2">
        <v>4.3</v>
      </c>
      <c r="H263" s="3">
        <v>3.3</v>
      </c>
      <c r="I263" s="2">
        <v>3.48</v>
      </c>
      <c r="J263" s="4">
        <f t="shared" si="12"/>
        <v>0.81999999999999984</v>
      </c>
      <c r="K263" s="1">
        <v>1</v>
      </c>
      <c r="L263" s="4">
        <f t="shared" si="13"/>
        <v>0.81999999999999984</v>
      </c>
      <c r="M263" s="1">
        <v>1</v>
      </c>
      <c r="N263" s="4">
        <v>0.81999999999999984</v>
      </c>
      <c r="O263" s="1" t="s">
        <v>1746</v>
      </c>
    </row>
    <row r="264" spans="1:15" x14ac:dyDescent="0.25">
      <c r="A264" s="1">
        <v>263</v>
      </c>
      <c r="B264" s="1" t="s">
        <v>802</v>
      </c>
      <c r="C264" s="10">
        <v>45235</v>
      </c>
      <c r="D264" s="1">
        <v>0</v>
      </c>
      <c r="E264" s="1" t="s">
        <v>213</v>
      </c>
      <c r="F264" s="15">
        <v>24</v>
      </c>
      <c r="G264" s="2">
        <v>4.34</v>
      </c>
      <c r="H264" s="3">
        <v>3.4</v>
      </c>
      <c r="I264" s="2">
        <v>3.51</v>
      </c>
      <c r="J264" s="4">
        <f t="shared" si="12"/>
        <v>0.83000000000000007</v>
      </c>
      <c r="K264" s="1">
        <v>1</v>
      </c>
      <c r="L264" s="4">
        <f t="shared" ref="L264:L290" si="14">(G264-I264-D264)*K264</f>
        <v>0.83000000000000007</v>
      </c>
      <c r="M264" s="1">
        <v>1</v>
      </c>
      <c r="N264" s="4">
        <v>0.83000000000000007</v>
      </c>
      <c r="O264" s="1" t="s">
        <v>1746</v>
      </c>
    </row>
    <row r="265" spans="1:15" x14ac:dyDescent="0.25">
      <c r="A265" s="1">
        <v>264</v>
      </c>
      <c r="B265" s="1" t="s">
        <v>802</v>
      </c>
      <c r="C265" s="10">
        <v>45236</v>
      </c>
      <c r="D265" s="1">
        <v>0</v>
      </c>
      <c r="E265" s="1" t="s">
        <v>213</v>
      </c>
      <c r="F265" s="15">
        <v>24</v>
      </c>
      <c r="G265" s="2">
        <v>4.33</v>
      </c>
      <c r="H265" s="3">
        <v>3.4</v>
      </c>
      <c r="I265" s="2">
        <v>3.47</v>
      </c>
      <c r="J265" s="4">
        <f t="shared" si="12"/>
        <v>0.85999999999999988</v>
      </c>
      <c r="K265" s="1">
        <v>1</v>
      </c>
      <c r="L265" s="4">
        <f t="shared" si="14"/>
        <v>0.85999999999999988</v>
      </c>
      <c r="M265" s="1">
        <v>1</v>
      </c>
      <c r="N265" s="4">
        <v>0.85999999999999988</v>
      </c>
      <c r="O265" s="1" t="s">
        <v>1746</v>
      </c>
    </row>
    <row r="266" spans="1:15" x14ac:dyDescent="0.25">
      <c r="A266" s="1">
        <v>265</v>
      </c>
      <c r="B266" s="1" t="s">
        <v>802</v>
      </c>
      <c r="C266" s="10">
        <v>45237</v>
      </c>
      <c r="D266" s="1">
        <v>0</v>
      </c>
      <c r="E266" s="1" t="s">
        <v>213</v>
      </c>
      <c r="F266" s="15">
        <v>24</v>
      </c>
      <c r="G266" s="2">
        <v>4.2664999999999997</v>
      </c>
      <c r="H266" s="3">
        <v>3.3</v>
      </c>
      <c r="I266" s="2">
        <v>3.42</v>
      </c>
      <c r="J266" s="4">
        <f t="shared" si="12"/>
        <v>0.84649999999999981</v>
      </c>
      <c r="K266" s="1">
        <v>1</v>
      </c>
      <c r="L266" s="4">
        <f t="shared" si="14"/>
        <v>0.84649999999999981</v>
      </c>
      <c r="M266" s="1">
        <v>1</v>
      </c>
      <c r="N266" s="4">
        <v>0.84649999999999981</v>
      </c>
      <c r="O266" s="1" t="s">
        <v>1746</v>
      </c>
    </row>
    <row r="267" spans="1:15" x14ac:dyDescent="0.25">
      <c r="A267" s="1">
        <v>266</v>
      </c>
      <c r="B267" s="1" t="s">
        <v>802</v>
      </c>
      <c r="C267" s="10">
        <v>45238</v>
      </c>
      <c r="D267" s="1">
        <v>0</v>
      </c>
      <c r="E267" s="1" t="s">
        <v>213</v>
      </c>
      <c r="F267" s="15">
        <v>24</v>
      </c>
      <c r="G267" s="2">
        <v>4.29</v>
      </c>
      <c r="H267" s="3">
        <v>3.3</v>
      </c>
      <c r="I267" s="2">
        <v>3.43</v>
      </c>
      <c r="J267" s="4">
        <f t="shared" si="12"/>
        <v>0.85999999999999988</v>
      </c>
      <c r="K267" s="1">
        <v>1</v>
      </c>
      <c r="L267" s="4">
        <f t="shared" si="14"/>
        <v>0.85999999999999988</v>
      </c>
      <c r="M267" s="1">
        <v>1</v>
      </c>
      <c r="N267" s="4">
        <v>0.85999999999999988</v>
      </c>
      <c r="O267" s="1" t="s">
        <v>1746</v>
      </c>
    </row>
    <row r="268" spans="1:15" x14ac:dyDescent="0.25">
      <c r="A268" s="1">
        <v>267</v>
      </c>
      <c r="B268" s="1" t="s">
        <v>802</v>
      </c>
      <c r="C268" s="10">
        <v>45239</v>
      </c>
      <c r="D268" s="1">
        <v>0</v>
      </c>
      <c r="E268" s="1" t="s">
        <v>213</v>
      </c>
      <c r="F268" s="15">
        <v>24</v>
      </c>
      <c r="G268" s="2">
        <v>4.08</v>
      </c>
      <c r="H268" s="3">
        <v>3.2</v>
      </c>
      <c r="I268" s="2">
        <v>3.35</v>
      </c>
      <c r="J268" s="4">
        <f t="shared" si="12"/>
        <v>0.73</v>
      </c>
      <c r="K268" s="1">
        <v>1</v>
      </c>
      <c r="L268" s="4">
        <f t="shared" si="14"/>
        <v>0.73</v>
      </c>
      <c r="M268" s="1">
        <v>1</v>
      </c>
      <c r="N268" s="4">
        <v>0.73</v>
      </c>
      <c r="O268" s="1" t="s">
        <v>1746</v>
      </c>
    </row>
    <row r="269" spans="1:15" x14ac:dyDescent="0.25">
      <c r="A269" s="1">
        <v>268</v>
      </c>
      <c r="B269" s="1" t="s">
        <v>802</v>
      </c>
      <c r="C269" s="10">
        <v>45240</v>
      </c>
      <c r="D269" s="1">
        <v>0</v>
      </c>
      <c r="E269" s="1" t="s">
        <v>213</v>
      </c>
      <c r="F269" s="15">
        <v>24</v>
      </c>
      <c r="G269" s="2">
        <v>4.2300000000000004</v>
      </c>
      <c r="H269" s="3">
        <v>3.4</v>
      </c>
      <c r="I269" s="2">
        <v>3.36</v>
      </c>
      <c r="J269" s="4">
        <f t="shared" si="12"/>
        <v>0.87000000000000055</v>
      </c>
      <c r="K269" s="1">
        <v>1</v>
      </c>
      <c r="L269" s="4">
        <f t="shared" si="14"/>
        <v>0.87000000000000055</v>
      </c>
      <c r="M269" s="1">
        <v>1</v>
      </c>
      <c r="N269" s="4">
        <v>0.87000000000000055</v>
      </c>
      <c r="O269" s="1" t="s">
        <v>1746</v>
      </c>
    </row>
    <row r="270" spans="1:15" x14ac:dyDescent="0.25">
      <c r="A270" s="1">
        <v>269</v>
      </c>
      <c r="B270" s="1" t="s">
        <v>802</v>
      </c>
      <c r="C270" s="10">
        <v>45241</v>
      </c>
      <c r="D270" s="1">
        <v>0</v>
      </c>
      <c r="E270" s="1" t="s">
        <v>213</v>
      </c>
      <c r="F270" s="15">
        <v>24</v>
      </c>
      <c r="G270" s="2">
        <v>4.2699999999999996</v>
      </c>
      <c r="H270" s="3">
        <v>3.4</v>
      </c>
      <c r="I270" s="2">
        <v>3.48</v>
      </c>
      <c r="J270" s="4">
        <f t="shared" si="12"/>
        <v>0.78999999999999959</v>
      </c>
      <c r="K270" s="1">
        <v>1</v>
      </c>
      <c r="L270" s="4">
        <f t="shared" si="14"/>
        <v>0.78999999999999959</v>
      </c>
      <c r="M270" s="1">
        <v>1</v>
      </c>
      <c r="N270" s="4">
        <v>0.78999999999999959</v>
      </c>
      <c r="O270" s="1" t="s">
        <v>1746</v>
      </c>
    </row>
    <row r="271" spans="1:15" x14ac:dyDescent="0.25">
      <c r="A271" s="1">
        <v>270</v>
      </c>
      <c r="B271" s="1" t="s">
        <v>802</v>
      </c>
      <c r="C271" s="10">
        <v>45242</v>
      </c>
      <c r="D271" s="1">
        <v>0</v>
      </c>
      <c r="E271" s="1" t="s">
        <v>213</v>
      </c>
      <c r="F271" s="15">
        <v>24</v>
      </c>
      <c r="G271" s="2">
        <v>4.34</v>
      </c>
      <c r="H271" s="3">
        <v>3.4</v>
      </c>
      <c r="I271" s="2">
        <v>3.5</v>
      </c>
      <c r="J271" s="4">
        <f t="shared" si="12"/>
        <v>0.83999999999999986</v>
      </c>
      <c r="K271" s="1">
        <v>1</v>
      </c>
      <c r="L271" s="4">
        <f t="shared" si="14"/>
        <v>0.83999999999999986</v>
      </c>
      <c r="M271" s="1">
        <v>1</v>
      </c>
      <c r="N271" s="4">
        <v>0.83999999999999986</v>
      </c>
      <c r="O271" s="1" t="s">
        <v>1746</v>
      </c>
    </row>
    <row r="272" spans="1:15" x14ac:dyDescent="0.25">
      <c r="A272" s="1">
        <v>271</v>
      </c>
      <c r="B272" s="1" t="s">
        <v>802</v>
      </c>
      <c r="C272" s="10">
        <v>45243</v>
      </c>
      <c r="D272" s="1">
        <v>0</v>
      </c>
      <c r="E272" s="1" t="s">
        <v>213</v>
      </c>
      <c r="F272" s="15">
        <v>24</v>
      </c>
      <c r="G272" s="2">
        <v>4.3099999999999996</v>
      </c>
      <c r="H272" s="3">
        <v>3.4</v>
      </c>
      <c r="I272" s="2">
        <v>3.46</v>
      </c>
      <c r="J272" s="4">
        <f t="shared" si="12"/>
        <v>0.84999999999999964</v>
      </c>
      <c r="K272" s="1">
        <v>1</v>
      </c>
      <c r="L272" s="4">
        <f t="shared" si="14"/>
        <v>0.84999999999999964</v>
      </c>
      <c r="M272" s="1">
        <v>1</v>
      </c>
      <c r="N272" s="4">
        <v>0.84999999999999964</v>
      </c>
      <c r="O272" s="1" t="s">
        <v>1746</v>
      </c>
    </row>
    <row r="273" spans="1:15" x14ac:dyDescent="0.25">
      <c r="A273" s="1">
        <v>272</v>
      </c>
      <c r="B273" s="1" t="s">
        <v>802</v>
      </c>
      <c r="C273" s="10">
        <v>45244</v>
      </c>
      <c r="D273" s="1">
        <v>0</v>
      </c>
      <c r="E273" s="1" t="s">
        <v>213</v>
      </c>
      <c r="F273" s="15">
        <v>24</v>
      </c>
      <c r="G273" s="2">
        <v>4.3</v>
      </c>
      <c r="H273" s="3">
        <v>3.4</v>
      </c>
      <c r="I273" s="2">
        <v>3.44</v>
      </c>
      <c r="J273" s="4">
        <f t="shared" si="12"/>
        <v>0.85999999999999988</v>
      </c>
      <c r="K273" s="1">
        <v>1</v>
      </c>
      <c r="L273" s="4">
        <f t="shared" si="14"/>
        <v>0.85999999999999988</v>
      </c>
      <c r="M273" s="1">
        <v>1</v>
      </c>
      <c r="N273" s="4">
        <v>0.85999999999999988</v>
      </c>
      <c r="O273" s="1" t="s">
        <v>1746</v>
      </c>
    </row>
    <row r="274" spans="1:15" x14ac:dyDescent="0.25">
      <c r="A274" s="1">
        <v>273</v>
      </c>
      <c r="B274" s="1" t="s">
        <v>802</v>
      </c>
      <c r="C274" s="10">
        <v>45245</v>
      </c>
      <c r="D274" s="1">
        <v>0</v>
      </c>
      <c r="E274" s="1" t="s">
        <v>213</v>
      </c>
      <c r="F274" s="15">
        <v>24</v>
      </c>
      <c r="G274" s="2">
        <v>4.2699999999999996</v>
      </c>
      <c r="H274" s="3">
        <v>3.4</v>
      </c>
      <c r="I274" s="2">
        <v>3.47</v>
      </c>
      <c r="J274" s="4">
        <f t="shared" si="12"/>
        <v>0.79999999999999938</v>
      </c>
      <c r="K274" s="1">
        <v>1</v>
      </c>
      <c r="L274" s="4">
        <f t="shared" si="14"/>
        <v>0.79999999999999938</v>
      </c>
      <c r="M274" s="1">
        <v>1</v>
      </c>
      <c r="N274" s="4">
        <v>0.79999999999999938</v>
      </c>
      <c r="O274" s="1" t="s">
        <v>1746</v>
      </c>
    </row>
    <row r="275" spans="1:15" x14ac:dyDescent="0.25">
      <c r="A275" s="1">
        <v>274</v>
      </c>
      <c r="B275" s="1" t="s">
        <v>802</v>
      </c>
      <c r="C275" s="10">
        <v>45246</v>
      </c>
      <c r="D275" s="1">
        <v>0</v>
      </c>
      <c r="E275" s="1" t="s">
        <v>213</v>
      </c>
      <c r="F275" s="15">
        <v>24</v>
      </c>
      <c r="G275" s="2">
        <v>4.25</v>
      </c>
      <c r="H275" s="3">
        <v>3.4</v>
      </c>
      <c r="I275" s="2">
        <v>3.35</v>
      </c>
      <c r="J275" s="4">
        <f t="shared" si="12"/>
        <v>0.89999999999999991</v>
      </c>
      <c r="K275" s="1">
        <v>1</v>
      </c>
      <c r="L275" s="4">
        <f t="shared" si="14"/>
        <v>0.89999999999999991</v>
      </c>
      <c r="M275" s="1">
        <v>1</v>
      </c>
      <c r="N275" s="4">
        <v>0.89999999999999991</v>
      </c>
      <c r="O275" s="1" t="s">
        <v>1746</v>
      </c>
    </row>
    <row r="276" spans="1:15" x14ac:dyDescent="0.25">
      <c r="A276" s="1">
        <v>275</v>
      </c>
      <c r="B276" s="1" t="s">
        <v>802</v>
      </c>
      <c r="C276" s="10">
        <v>45247</v>
      </c>
      <c r="D276" s="1">
        <v>0</v>
      </c>
      <c r="E276" s="1" t="s">
        <v>213</v>
      </c>
      <c r="F276" s="15">
        <v>24</v>
      </c>
      <c r="G276" s="2">
        <v>3.29</v>
      </c>
      <c r="H276" s="3">
        <v>12</v>
      </c>
      <c r="I276" s="2">
        <v>1.76</v>
      </c>
      <c r="J276" s="4">
        <f t="shared" si="12"/>
        <v>1.53</v>
      </c>
      <c r="K276" s="1">
        <v>1</v>
      </c>
      <c r="L276" s="4">
        <f t="shared" si="14"/>
        <v>1.53</v>
      </c>
      <c r="M276" s="1">
        <v>1</v>
      </c>
      <c r="N276" s="4">
        <v>1.53</v>
      </c>
      <c r="O276" s="1" t="s">
        <v>1746</v>
      </c>
    </row>
    <row r="277" spans="1:15" x14ac:dyDescent="0.25">
      <c r="A277" s="1">
        <v>276</v>
      </c>
      <c r="B277" s="1" t="s">
        <v>802</v>
      </c>
      <c r="C277" s="10">
        <v>45248</v>
      </c>
      <c r="D277" s="1">
        <v>0</v>
      </c>
      <c r="E277" s="1" t="s">
        <v>213</v>
      </c>
      <c r="F277" s="15">
        <v>24</v>
      </c>
      <c r="G277" s="2">
        <v>3.29</v>
      </c>
      <c r="H277" s="3">
        <v>12</v>
      </c>
      <c r="I277" s="2">
        <v>1.76</v>
      </c>
      <c r="J277" s="4">
        <f t="shared" si="12"/>
        <v>1.53</v>
      </c>
      <c r="K277" s="1">
        <v>1</v>
      </c>
      <c r="L277" s="4">
        <f t="shared" si="14"/>
        <v>1.53</v>
      </c>
      <c r="M277" s="1">
        <v>1</v>
      </c>
      <c r="N277" s="4">
        <v>1.53</v>
      </c>
      <c r="O277" s="1" t="s">
        <v>1746</v>
      </c>
    </row>
    <row r="278" spans="1:15" x14ac:dyDescent="0.25">
      <c r="A278" s="1">
        <v>277</v>
      </c>
      <c r="B278" s="1" t="s">
        <v>802</v>
      </c>
      <c r="C278" s="10">
        <v>45249</v>
      </c>
      <c r="D278" s="1">
        <v>0</v>
      </c>
      <c r="E278" s="1" t="s">
        <v>213</v>
      </c>
      <c r="F278" s="15">
        <v>24</v>
      </c>
      <c r="G278" s="2">
        <v>4.3550000000000004</v>
      </c>
      <c r="H278" s="3">
        <v>3.5</v>
      </c>
      <c r="I278" s="2">
        <v>3.41</v>
      </c>
      <c r="J278" s="4">
        <f t="shared" si="12"/>
        <v>0.94500000000000028</v>
      </c>
      <c r="K278" s="1">
        <v>1</v>
      </c>
      <c r="L278" s="4">
        <f t="shared" si="14"/>
        <v>0.94500000000000028</v>
      </c>
      <c r="M278" s="1">
        <v>1</v>
      </c>
      <c r="N278" s="4">
        <v>0.94500000000000028</v>
      </c>
      <c r="O278" s="1" t="s">
        <v>1746</v>
      </c>
    </row>
    <row r="279" spans="1:15" x14ac:dyDescent="0.25">
      <c r="A279" s="1">
        <v>278</v>
      </c>
      <c r="B279" s="1" t="s">
        <v>802</v>
      </c>
      <c r="C279" s="10">
        <v>45250</v>
      </c>
      <c r="D279" s="1">
        <v>0</v>
      </c>
      <c r="E279" s="1" t="s">
        <v>213</v>
      </c>
      <c r="F279" s="15">
        <v>24</v>
      </c>
      <c r="G279" s="2">
        <v>4.2561999999999998</v>
      </c>
      <c r="H279" s="3">
        <v>3.5</v>
      </c>
      <c r="I279" s="2">
        <v>3.4</v>
      </c>
      <c r="J279" s="4">
        <f t="shared" si="12"/>
        <v>0.85619999999999985</v>
      </c>
      <c r="K279" s="1">
        <v>1</v>
      </c>
      <c r="L279" s="4">
        <f t="shared" si="14"/>
        <v>0.85619999999999985</v>
      </c>
      <c r="M279" s="1">
        <v>1</v>
      </c>
      <c r="N279" s="4">
        <v>0.85619999999999985</v>
      </c>
      <c r="O279" s="1" t="s">
        <v>1746</v>
      </c>
    </row>
    <row r="280" spans="1:15" x14ac:dyDescent="0.25">
      <c r="A280" s="1">
        <v>279</v>
      </c>
      <c r="B280" s="1" t="s">
        <v>802</v>
      </c>
      <c r="C280" s="10">
        <v>45251</v>
      </c>
      <c r="D280" s="1">
        <v>0</v>
      </c>
      <c r="E280" s="1" t="s">
        <v>213</v>
      </c>
      <c r="F280" s="15">
        <v>24</v>
      </c>
      <c r="G280" s="2">
        <v>4.4116</v>
      </c>
      <c r="H280" s="3">
        <v>3.6</v>
      </c>
      <c r="I280" s="2">
        <v>3.57</v>
      </c>
      <c r="J280" s="4">
        <f t="shared" si="12"/>
        <v>0.84160000000000013</v>
      </c>
      <c r="K280" s="1">
        <v>1</v>
      </c>
      <c r="L280" s="4">
        <f t="shared" si="14"/>
        <v>0.84160000000000013</v>
      </c>
      <c r="M280" s="1">
        <v>1</v>
      </c>
      <c r="N280" s="4">
        <v>0.84160000000000013</v>
      </c>
      <c r="O280" s="1" t="s">
        <v>1746</v>
      </c>
    </row>
    <row r="281" spans="1:15" x14ac:dyDescent="0.25">
      <c r="A281" s="1">
        <v>280</v>
      </c>
      <c r="B281" s="1" t="s">
        <v>802</v>
      </c>
      <c r="C281" s="10">
        <v>45252</v>
      </c>
      <c r="D281" s="1">
        <v>0</v>
      </c>
      <c r="E281" s="1" t="s">
        <v>213</v>
      </c>
      <c r="F281" s="15">
        <v>24</v>
      </c>
      <c r="G281" s="2">
        <v>4.3451000000000004</v>
      </c>
      <c r="H281" s="3">
        <v>3.5</v>
      </c>
      <c r="I281" s="2">
        <v>3.43</v>
      </c>
      <c r="J281" s="4">
        <f t="shared" si="12"/>
        <v>0.91510000000000025</v>
      </c>
      <c r="K281" s="1">
        <v>1</v>
      </c>
      <c r="L281" s="4">
        <f t="shared" si="14"/>
        <v>0.91510000000000025</v>
      </c>
      <c r="M281" s="1">
        <v>1</v>
      </c>
      <c r="N281" s="4">
        <v>0.91510000000000025</v>
      </c>
      <c r="O281" s="1" t="s">
        <v>1746</v>
      </c>
    </row>
    <row r="282" spans="1:15" x14ac:dyDescent="0.25">
      <c r="A282" s="1">
        <v>281</v>
      </c>
      <c r="B282" s="1" t="s">
        <v>802</v>
      </c>
      <c r="C282" s="10">
        <v>45253</v>
      </c>
      <c r="D282" s="1">
        <v>0</v>
      </c>
      <c r="E282" s="1" t="s">
        <v>213</v>
      </c>
      <c r="F282" s="15">
        <v>24</v>
      </c>
      <c r="G282" s="2">
        <v>4.3529</v>
      </c>
      <c r="H282" s="3">
        <v>3.25</v>
      </c>
      <c r="I282" s="2">
        <v>3.46</v>
      </c>
      <c r="J282" s="4">
        <f t="shared" si="12"/>
        <v>0.89290000000000003</v>
      </c>
      <c r="K282" s="1">
        <v>1</v>
      </c>
      <c r="L282" s="4">
        <f t="shared" si="14"/>
        <v>0.89290000000000003</v>
      </c>
      <c r="M282" s="1">
        <v>1</v>
      </c>
      <c r="N282" s="4">
        <v>0.89290000000000003</v>
      </c>
      <c r="O282" s="1" t="s">
        <v>1746</v>
      </c>
    </row>
    <row r="283" spans="1:15" x14ac:dyDescent="0.25">
      <c r="A283" s="1">
        <v>282</v>
      </c>
      <c r="B283" s="1" t="s">
        <v>802</v>
      </c>
      <c r="C283" s="10">
        <v>45254</v>
      </c>
      <c r="D283" s="1">
        <v>0</v>
      </c>
      <c r="E283" s="1" t="s">
        <v>213</v>
      </c>
      <c r="F283" s="15">
        <v>24</v>
      </c>
      <c r="G283" s="2">
        <v>4.0156000000000001</v>
      </c>
      <c r="H283" s="3">
        <v>3.8</v>
      </c>
      <c r="I283" s="2">
        <v>3.15</v>
      </c>
      <c r="J283" s="4">
        <f t="shared" si="12"/>
        <v>0.86560000000000015</v>
      </c>
      <c r="K283" s="1">
        <v>1</v>
      </c>
      <c r="L283" s="4">
        <f t="shared" si="14"/>
        <v>0.86560000000000015</v>
      </c>
      <c r="M283" s="1">
        <v>1</v>
      </c>
      <c r="N283" s="4">
        <v>0.86560000000000015</v>
      </c>
      <c r="O283" s="1" t="s">
        <v>1746</v>
      </c>
    </row>
    <row r="284" spans="1:15" x14ac:dyDescent="0.25">
      <c r="A284" s="1">
        <v>283</v>
      </c>
      <c r="B284" s="1" t="s">
        <v>802</v>
      </c>
      <c r="C284" s="10">
        <v>45255</v>
      </c>
      <c r="D284" s="1">
        <v>0</v>
      </c>
      <c r="E284" s="1" t="s">
        <v>213</v>
      </c>
      <c r="F284" s="15">
        <v>24</v>
      </c>
      <c r="G284" s="2">
        <v>3.9350999999999998</v>
      </c>
      <c r="H284" s="3">
        <v>3.1</v>
      </c>
      <c r="I284" s="2">
        <v>2.97</v>
      </c>
      <c r="J284" s="4">
        <f t="shared" si="12"/>
        <v>0.96509999999999962</v>
      </c>
      <c r="K284" s="1">
        <v>1</v>
      </c>
      <c r="L284" s="4">
        <f t="shared" si="14"/>
        <v>0.96509999999999962</v>
      </c>
      <c r="M284" s="1">
        <v>1</v>
      </c>
      <c r="N284" s="4">
        <v>0.96509999999999962</v>
      </c>
      <c r="O284" s="1" t="s">
        <v>1746</v>
      </c>
    </row>
    <row r="285" spans="1:15" x14ac:dyDescent="0.25">
      <c r="A285" s="1">
        <v>284</v>
      </c>
      <c r="B285" s="1" t="s">
        <v>802</v>
      </c>
      <c r="C285" s="10">
        <v>45256</v>
      </c>
      <c r="D285" s="1">
        <v>0</v>
      </c>
      <c r="E285" s="1" t="s">
        <v>213</v>
      </c>
      <c r="F285" s="15">
        <v>24</v>
      </c>
      <c r="G285" s="2">
        <v>4.2931999999999997</v>
      </c>
      <c r="H285" s="3">
        <v>3.3</v>
      </c>
      <c r="I285" s="2">
        <v>3.35</v>
      </c>
      <c r="J285" s="4">
        <f t="shared" si="12"/>
        <v>0.94319999999999959</v>
      </c>
      <c r="K285" s="1">
        <v>1</v>
      </c>
      <c r="L285" s="4">
        <f t="shared" si="14"/>
        <v>0.94319999999999959</v>
      </c>
      <c r="M285" s="1">
        <v>1</v>
      </c>
      <c r="N285" s="4">
        <v>0.94319999999999959</v>
      </c>
      <c r="O285" s="1" t="s">
        <v>1746</v>
      </c>
    </row>
    <row r="286" spans="1:15" x14ac:dyDescent="0.25">
      <c r="A286" s="1">
        <v>285</v>
      </c>
      <c r="B286" s="1" t="s">
        <v>802</v>
      </c>
      <c r="C286" s="10">
        <v>45257</v>
      </c>
      <c r="D286" s="1">
        <v>0</v>
      </c>
      <c r="E286" s="1" t="s">
        <v>213</v>
      </c>
      <c r="F286" s="15">
        <v>24</v>
      </c>
      <c r="G286" s="2">
        <v>4.4138999999999999</v>
      </c>
      <c r="H286" s="3">
        <v>3.4</v>
      </c>
      <c r="I286" s="2">
        <v>3.44</v>
      </c>
      <c r="J286" s="4">
        <f t="shared" si="12"/>
        <v>0.97389999999999999</v>
      </c>
      <c r="K286" s="1">
        <v>1</v>
      </c>
      <c r="L286" s="4">
        <f t="shared" si="14"/>
        <v>0.97389999999999999</v>
      </c>
      <c r="M286" s="1">
        <v>1</v>
      </c>
      <c r="N286" s="4">
        <v>0.97389999999999999</v>
      </c>
      <c r="O286" s="1" t="s">
        <v>1746</v>
      </c>
    </row>
    <row r="287" spans="1:15" x14ac:dyDescent="0.25">
      <c r="A287" s="1">
        <v>286</v>
      </c>
      <c r="B287" s="1" t="s">
        <v>802</v>
      </c>
      <c r="C287" s="10">
        <v>45258</v>
      </c>
      <c r="D287" s="1">
        <v>0</v>
      </c>
      <c r="E287" s="1" t="s">
        <v>213</v>
      </c>
      <c r="F287" s="15">
        <v>24</v>
      </c>
      <c r="G287" s="2">
        <v>4.3726000000000003</v>
      </c>
      <c r="H287" s="3">
        <v>3.3</v>
      </c>
      <c r="I287" s="2">
        <v>3.44</v>
      </c>
      <c r="J287" s="4">
        <f t="shared" si="12"/>
        <v>0.93260000000000032</v>
      </c>
      <c r="K287" s="1">
        <v>1</v>
      </c>
      <c r="L287" s="4">
        <f t="shared" si="14"/>
        <v>0.93260000000000032</v>
      </c>
      <c r="M287" s="1">
        <v>1</v>
      </c>
      <c r="N287" s="4">
        <v>0.93260000000000032</v>
      </c>
      <c r="O287" s="1" t="s">
        <v>1746</v>
      </c>
    </row>
    <row r="288" spans="1:15" x14ac:dyDescent="0.25">
      <c r="A288" s="1">
        <v>287</v>
      </c>
      <c r="B288" s="1" t="s">
        <v>802</v>
      </c>
      <c r="C288" s="10">
        <v>45259</v>
      </c>
      <c r="D288" s="1">
        <v>0</v>
      </c>
      <c r="E288" s="1" t="s">
        <v>213</v>
      </c>
      <c r="F288" s="15">
        <v>24</v>
      </c>
      <c r="G288" s="2">
        <v>4</v>
      </c>
      <c r="H288" s="3">
        <v>3.4</v>
      </c>
      <c r="I288" s="2">
        <v>3.43</v>
      </c>
      <c r="J288" s="4">
        <f t="shared" si="12"/>
        <v>0.56999999999999984</v>
      </c>
      <c r="K288" s="1">
        <v>1</v>
      </c>
      <c r="L288" s="4">
        <f t="shared" si="14"/>
        <v>0.56999999999999984</v>
      </c>
      <c r="M288" s="1">
        <v>1</v>
      </c>
      <c r="N288" s="4">
        <v>0.56999999999999984</v>
      </c>
      <c r="O288" s="1" t="s">
        <v>1746</v>
      </c>
    </row>
    <row r="289" spans="1:15" x14ac:dyDescent="0.25">
      <c r="A289" s="1">
        <v>288</v>
      </c>
      <c r="B289" s="1" t="s">
        <v>802</v>
      </c>
      <c r="C289" s="10">
        <v>45260</v>
      </c>
      <c r="D289" s="1">
        <v>0</v>
      </c>
      <c r="E289" s="1" t="s">
        <v>213</v>
      </c>
      <c r="F289" s="15">
        <v>24</v>
      </c>
      <c r="G289" s="2">
        <v>4.3903999999999996</v>
      </c>
      <c r="H289" s="3">
        <v>3.3</v>
      </c>
      <c r="I289" s="2">
        <v>3.47</v>
      </c>
      <c r="J289" s="4">
        <f t="shared" si="12"/>
        <v>0.92039999999999944</v>
      </c>
      <c r="K289" s="1">
        <v>1</v>
      </c>
      <c r="L289" s="4">
        <f t="shared" si="14"/>
        <v>0.92039999999999944</v>
      </c>
      <c r="M289" s="1">
        <v>1</v>
      </c>
      <c r="N289" s="4">
        <v>0.92039999999999944</v>
      </c>
      <c r="O289" s="1" t="s">
        <v>1746</v>
      </c>
    </row>
    <row r="290" spans="1:15" x14ac:dyDescent="0.25">
      <c r="A290" s="1">
        <v>289</v>
      </c>
      <c r="B290" s="1" t="s">
        <v>802</v>
      </c>
      <c r="C290" s="10">
        <v>45261</v>
      </c>
      <c r="D290" s="1">
        <v>0</v>
      </c>
      <c r="E290" s="1" t="s">
        <v>213</v>
      </c>
      <c r="F290" s="15">
        <v>24</v>
      </c>
      <c r="G290" s="2">
        <v>4.3788</v>
      </c>
      <c r="H290" s="3">
        <v>3.4</v>
      </c>
      <c r="I290" s="2">
        <v>3.48</v>
      </c>
      <c r="J290" s="4">
        <f t="shared" si="12"/>
        <v>0.89880000000000004</v>
      </c>
      <c r="K290" s="1">
        <v>1</v>
      </c>
      <c r="L290" s="4">
        <f t="shared" si="14"/>
        <v>0.89880000000000004</v>
      </c>
      <c r="M290" s="1">
        <v>1</v>
      </c>
      <c r="N290" s="4">
        <v>0.89880000000000004</v>
      </c>
      <c r="O290" s="1" t="s">
        <v>1746</v>
      </c>
    </row>
    <row r="291" spans="1:15" x14ac:dyDescent="0.25">
      <c r="A291" s="1">
        <v>290</v>
      </c>
      <c r="B291" s="1" t="s">
        <v>802</v>
      </c>
      <c r="C291" s="10">
        <v>45262</v>
      </c>
      <c r="D291" s="1">
        <v>0</v>
      </c>
      <c r="E291" s="1" t="s">
        <v>213</v>
      </c>
      <c r="F291" s="15">
        <v>24</v>
      </c>
      <c r="G291" s="2">
        <v>4.3750999999999998</v>
      </c>
      <c r="H291" s="3">
        <v>3.2</v>
      </c>
      <c r="I291" s="2">
        <v>3.45</v>
      </c>
      <c r="J291" s="4">
        <f t="shared" ref="J291:J316" si="15">G291-I291</f>
        <v>0.92509999999999959</v>
      </c>
      <c r="K291" s="1">
        <v>1</v>
      </c>
      <c r="L291" s="4">
        <f t="shared" ref="L291:L316" si="16">(G291-I291-D291)*K291</f>
        <v>0.92509999999999959</v>
      </c>
      <c r="M291" s="1">
        <v>1</v>
      </c>
      <c r="N291" s="4">
        <v>0.92509999999999959</v>
      </c>
      <c r="O291" s="1" t="s">
        <v>1746</v>
      </c>
    </row>
    <row r="292" spans="1:15" x14ac:dyDescent="0.25">
      <c r="A292" s="1">
        <v>291</v>
      </c>
      <c r="B292" s="1" t="s">
        <v>802</v>
      </c>
      <c r="C292" s="10">
        <v>45263</v>
      </c>
      <c r="D292" s="1">
        <v>0</v>
      </c>
      <c r="E292" s="1" t="s">
        <v>213</v>
      </c>
      <c r="F292" s="15">
        <v>24</v>
      </c>
      <c r="G292" s="2">
        <v>4.4020999999999999</v>
      </c>
      <c r="H292" s="3">
        <v>3.3</v>
      </c>
      <c r="I292" s="2">
        <v>3.5</v>
      </c>
      <c r="J292" s="4">
        <f t="shared" si="15"/>
        <v>0.9020999999999999</v>
      </c>
      <c r="K292" s="1">
        <v>1</v>
      </c>
      <c r="L292" s="4">
        <f t="shared" si="16"/>
        <v>0.9020999999999999</v>
      </c>
      <c r="M292" s="1">
        <v>1</v>
      </c>
      <c r="N292" s="4">
        <v>0.9020999999999999</v>
      </c>
      <c r="O292" s="1" t="s">
        <v>1746</v>
      </c>
    </row>
    <row r="293" spans="1:15" x14ac:dyDescent="0.25">
      <c r="A293" s="1">
        <v>292</v>
      </c>
      <c r="B293" s="1" t="s">
        <v>802</v>
      </c>
      <c r="C293" s="10">
        <v>45264</v>
      </c>
      <c r="D293" s="1">
        <v>0</v>
      </c>
      <c r="E293" s="1" t="s">
        <v>213</v>
      </c>
      <c r="F293" s="15">
        <v>24</v>
      </c>
      <c r="G293" s="2">
        <v>4.4000000000000004</v>
      </c>
      <c r="H293" s="3">
        <v>3.4</v>
      </c>
      <c r="I293" s="2">
        <v>3.47</v>
      </c>
      <c r="J293" s="4">
        <f t="shared" si="15"/>
        <v>0.93000000000000016</v>
      </c>
      <c r="K293" s="1">
        <v>1</v>
      </c>
      <c r="L293" s="4">
        <f t="shared" si="16"/>
        <v>0.93000000000000016</v>
      </c>
      <c r="M293" s="1">
        <v>1</v>
      </c>
      <c r="N293" s="4">
        <v>0.93000000000000016</v>
      </c>
      <c r="O293" s="1" t="s">
        <v>1746</v>
      </c>
    </row>
    <row r="294" spans="1:15" x14ac:dyDescent="0.25">
      <c r="A294" s="1">
        <v>293</v>
      </c>
      <c r="B294" s="1" t="s">
        <v>802</v>
      </c>
      <c r="C294" s="10">
        <v>45265</v>
      </c>
      <c r="D294" s="1">
        <v>0</v>
      </c>
      <c r="E294" s="1" t="s">
        <v>213</v>
      </c>
      <c r="F294" s="15">
        <v>24</v>
      </c>
      <c r="G294" s="2">
        <v>4.33</v>
      </c>
      <c r="H294" s="3">
        <v>3.3</v>
      </c>
      <c r="I294" s="2">
        <v>3.44</v>
      </c>
      <c r="J294" s="4">
        <f t="shared" si="15"/>
        <v>0.89000000000000012</v>
      </c>
      <c r="K294" s="1">
        <v>1</v>
      </c>
      <c r="L294" s="4">
        <f t="shared" si="16"/>
        <v>0.89000000000000012</v>
      </c>
      <c r="M294" s="1">
        <v>1</v>
      </c>
      <c r="N294" s="4">
        <v>0.89000000000000012</v>
      </c>
      <c r="O294" s="1" t="s">
        <v>1746</v>
      </c>
    </row>
    <row r="295" spans="1:15" x14ac:dyDescent="0.25">
      <c r="A295" s="1">
        <v>294</v>
      </c>
      <c r="B295" s="1" t="s">
        <v>802</v>
      </c>
      <c r="C295" s="10">
        <v>45266</v>
      </c>
      <c r="D295" s="1">
        <v>0</v>
      </c>
      <c r="E295" s="1" t="s">
        <v>213</v>
      </c>
      <c r="F295" s="15">
        <v>24</v>
      </c>
      <c r="G295" s="2">
        <v>4.28</v>
      </c>
      <c r="H295" s="3">
        <v>3.2</v>
      </c>
      <c r="I295" s="2">
        <v>3.36</v>
      </c>
      <c r="J295" s="4">
        <f t="shared" si="15"/>
        <v>0.92000000000000037</v>
      </c>
      <c r="K295" s="1">
        <v>1</v>
      </c>
      <c r="L295" s="4">
        <f t="shared" si="16"/>
        <v>0.92000000000000037</v>
      </c>
      <c r="M295" s="1">
        <v>1</v>
      </c>
      <c r="N295" s="4">
        <v>0.92000000000000037</v>
      </c>
      <c r="O295" s="1" t="s">
        <v>1746</v>
      </c>
    </row>
    <row r="296" spans="1:15" x14ac:dyDescent="0.25">
      <c r="A296" s="1">
        <v>295</v>
      </c>
      <c r="B296" s="1" t="s">
        <v>802</v>
      </c>
      <c r="C296" s="10">
        <v>45267</v>
      </c>
      <c r="D296" s="1">
        <v>0</v>
      </c>
      <c r="E296" s="1" t="s">
        <v>213</v>
      </c>
      <c r="F296" s="15">
        <v>24</v>
      </c>
      <c r="G296" s="2">
        <v>4.32</v>
      </c>
      <c r="H296" s="3">
        <v>3.4</v>
      </c>
      <c r="I296" s="2">
        <v>3.39</v>
      </c>
      <c r="J296" s="4">
        <f t="shared" si="15"/>
        <v>0.93000000000000016</v>
      </c>
      <c r="K296" s="1">
        <v>1</v>
      </c>
      <c r="L296" s="4">
        <f t="shared" si="16"/>
        <v>0.93000000000000016</v>
      </c>
      <c r="M296" s="1">
        <v>1</v>
      </c>
      <c r="N296" s="4">
        <v>0.93000000000000016</v>
      </c>
      <c r="O296" s="1" t="s">
        <v>1746</v>
      </c>
    </row>
    <row r="297" spans="1:15" x14ac:dyDescent="0.25">
      <c r="A297" s="1">
        <v>296</v>
      </c>
      <c r="B297" s="1" t="s">
        <v>802</v>
      </c>
      <c r="C297" s="10">
        <v>45268</v>
      </c>
      <c r="D297" s="1">
        <v>0</v>
      </c>
      <c r="E297" s="1" t="s">
        <v>213</v>
      </c>
      <c r="F297" s="15">
        <v>24</v>
      </c>
      <c r="G297" s="2">
        <v>4.4800000000000004</v>
      </c>
      <c r="H297" s="3">
        <v>3.4</v>
      </c>
      <c r="I297" s="2">
        <v>3.5</v>
      </c>
      <c r="J297" s="4">
        <f t="shared" si="15"/>
        <v>0.98000000000000043</v>
      </c>
      <c r="K297" s="1">
        <v>1</v>
      </c>
      <c r="L297" s="4">
        <f t="shared" si="16"/>
        <v>0.98000000000000043</v>
      </c>
      <c r="M297" s="1">
        <v>1</v>
      </c>
      <c r="N297" s="4">
        <v>0.98000000000000043</v>
      </c>
      <c r="O297" s="1" t="s">
        <v>1746</v>
      </c>
    </row>
    <row r="298" spans="1:15" x14ac:dyDescent="0.25">
      <c r="A298" s="1">
        <v>297</v>
      </c>
      <c r="B298" s="1" t="s">
        <v>802</v>
      </c>
      <c r="C298" s="10">
        <v>45269</v>
      </c>
      <c r="D298" s="1">
        <v>0</v>
      </c>
      <c r="E298" s="1" t="s">
        <v>213</v>
      </c>
      <c r="F298" s="15">
        <v>24</v>
      </c>
      <c r="G298" s="2">
        <v>4.4800000000000004</v>
      </c>
      <c r="H298" s="3">
        <v>3.4</v>
      </c>
      <c r="I298" s="2">
        <v>3.5</v>
      </c>
      <c r="J298" s="4">
        <f t="shared" si="15"/>
        <v>0.98000000000000043</v>
      </c>
      <c r="K298" s="1">
        <v>1</v>
      </c>
      <c r="L298" s="4">
        <f t="shared" si="16"/>
        <v>0.98000000000000043</v>
      </c>
      <c r="M298" s="1">
        <v>1</v>
      </c>
      <c r="N298" s="4">
        <v>0.98000000000000043</v>
      </c>
      <c r="O298" s="1" t="s">
        <v>1746</v>
      </c>
    </row>
    <row r="299" spans="1:15" x14ac:dyDescent="0.25">
      <c r="A299" s="1">
        <v>298</v>
      </c>
      <c r="B299" s="1" t="s">
        <v>802</v>
      </c>
      <c r="C299" s="10">
        <v>45270</v>
      </c>
      <c r="D299" s="1">
        <v>0</v>
      </c>
      <c r="E299" s="1" t="s">
        <v>213</v>
      </c>
      <c r="F299" s="15">
        <v>24</v>
      </c>
      <c r="G299" s="2">
        <v>4.32</v>
      </c>
      <c r="H299" s="3">
        <v>3.3</v>
      </c>
      <c r="I299" s="2">
        <v>3.38</v>
      </c>
      <c r="J299" s="4">
        <f t="shared" si="15"/>
        <v>0.94000000000000039</v>
      </c>
      <c r="K299" s="1">
        <v>1</v>
      </c>
      <c r="L299" s="4">
        <f t="shared" si="16"/>
        <v>0.94000000000000039</v>
      </c>
      <c r="M299" s="1">
        <v>1</v>
      </c>
      <c r="N299" s="4">
        <v>0.94000000000000039</v>
      </c>
      <c r="O299" s="1" t="s">
        <v>1746</v>
      </c>
    </row>
    <row r="300" spans="1:15" x14ac:dyDescent="0.25">
      <c r="A300" s="1">
        <v>299</v>
      </c>
      <c r="B300" s="1" t="s">
        <v>802</v>
      </c>
      <c r="C300" s="10">
        <v>45271</v>
      </c>
      <c r="D300" s="1">
        <v>0</v>
      </c>
      <c r="E300" s="1" t="s">
        <v>213</v>
      </c>
      <c r="F300" s="15">
        <v>24</v>
      </c>
      <c r="G300" s="2">
        <v>4.43</v>
      </c>
      <c r="H300" s="3">
        <v>3.2</v>
      </c>
      <c r="I300" s="2">
        <v>3.46</v>
      </c>
      <c r="J300" s="4">
        <f t="shared" si="15"/>
        <v>0.96999999999999975</v>
      </c>
      <c r="K300" s="1">
        <v>1</v>
      </c>
      <c r="L300" s="4">
        <f t="shared" si="16"/>
        <v>0.96999999999999975</v>
      </c>
      <c r="M300" s="1">
        <v>1</v>
      </c>
      <c r="N300" s="4">
        <v>0.96999999999999975</v>
      </c>
      <c r="O300" s="1" t="s">
        <v>1746</v>
      </c>
    </row>
    <row r="301" spans="1:15" x14ac:dyDescent="0.25">
      <c r="A301" s="1">
        <v>300</v>
      </c>
      <c r="B301" s="1" t="s">
        <v>802</v>
      </c>
      <c r="C301" s="10">
        <v>45272</v>
      </c>
      <c r="D301" s="1">
        <v>0</v>
      </c>
      <c r="E301" s="1" t="s">
        <v>213</v>
      </c>
      <c r="F301" s="15">
        <v>24</v>
      </c>
      <c r="G301" s="2">
        <v>4.3899999999999997</v>
      </c>
      <c r="H301" s="3">
        <v>3.3</v>
      </c>
      <c r="I301" s="2">
        <v>3.44</v>
      </c>
      <c r="J301" s="4">
        <f t="shared" si="15"/>
        <v>0.94999999999999973</v>
      </c>
      <c r="K301" s="1">
        <v>1</v>
      </c>
      <c r="L301" s="4">
        <f t="shared" si="16"/>
        <v>0.94999999999999973</v>
      </c>
      <c r="M301" s="1">
        <v>1</v>
      </c>
      <c r="N301" s="4">
        <v>0.94999999999999973</v>
      </c>
      <c r="O301" s="1" t="s">
        <v>1746</v>
      </c>
    </row>
    <row r="302" spans="1:15" x14ac:dyDescent="0.25">
      <c r="A302" s="1">
        <v>301</v>
      </c>
      <c r="B302" s="1" t="s">
        <v>802</v>
      </c>
      <c r="C302" s="10">
        <v>45273</v>
      </c>
      <c r="D302" s="1">
        <v>0</v>
      </c>
      <c r="E302" s="1" t="s">
        <v>213</v>
      </c>
      <c r="F302" s="15">
        <v>24</v>
      </c>
      <c r="G302" s="2">
        <v>4.33</v>
      </c>
      <c r="H302" s="3">
        <v>3.2</v>
      </c>
      <c r="I302" s="2">
        <v>3.38</v>
      </c>
      <c r="J302" s="4">
        <f t="shared" si="15"/>
        <v>0.95000000000000018</v>
      </c>
      <c r="K302" s="1">
        <v>1</v>
      </c>
      <c r="L302" s="4">
        <f t="shared" si="16"/>
        <v>0.95000000000000018</v>
      </c>
      <c r="M302" s="1">
        <v>1</v>
      </c>
      <c r="N302" s="4">
        <v>0.95000000000000018</v>
      </c>
      <c r="O302" s="1" t="s">
        <v>1746</v>
      </c>
    </row>
    <row r="303" spans="1:15" x14ac:dyDescent="0.25">
      <c r="A303" s="1">
        <v>302</v>
      </c>
      <c r="B303" s="1" t="s">
        <v>802</v>
      </c>
      <c r="C303" s="10">
        <v>45274</v>
      </c>
      <c r="D303" s="1">
        <v>0</v>
      </c>
      <c r="E303" s="1" t="s">
        <v>213</v>
      </c>
      <c r="F303" s="15">
        <v>24</v>
      </c>
      <c r="G303" s="2">
        <v>4.1500000000000004</v>
      </c>
      <c r="H303" s="3">
        <v>3.1</v>
      </c>
      <c r="I303" s="2">
        <v>3.24</v>
      </c>
      <c r="J303" s="4">
        <f t="shared" si="15"/>
        <v>0.91000000000000014</v>
      </c>
      <c r="K303" s="1">
        <v>1</v>
      </c>
      <c r="L303" s="4">
        <f t="shared" si="16"/>
        <v>0.91000000000000014</v>
      </c>
      <c r="M303" s="1">
        <v>1</v>
      </c>
      <c r="N303" s="4">
        <v>0.91000000000000014</v>
      </c>
      <c r="O303" s="1" t="s">
        <v>1746</v>
      </c>
    </row>
    <row r="304" spans="1:15" ht="33" x14ac:dyDescent="0.25">
      <c r="A304" s="1">
        <v>303</v>
      </c>
      <c r="B304" s="1" t="s">
        <v>802</v>
      </c>
      <c r="C304" s="10">
        <v>45275</v>
      </c>
      <c r="D304" s="1">
        <v>0</v>
      </c>
      <c r="E304" s="11" t="s">
        <v>5236</v>
      </c>
      <c r="F304" s="15">
        <v>20</v>
      </c>
      <c r="G304" s="2">
        <v>3.45</v>
      </c>
      <c r="H304" s="3">
        <v>2.7</v>
      </c>
      <c r="I304" s="2">
        <v>2.69</v>
      </c>
      <c r="J304" s="4">
        <f t="shared" si="15"/>
        <v>0.76000000000000023</v>
      </c>
      <c r="K304" s="1">
        <v>1</v>
      </c>
      <c r="L304" s="4">
        <f t="shared" si="16"/>
        <v>0.76000000000000023</v>
      </c>
      <c r="M304" s="1">
        <v>1</v>
      </c>
      <c r="N304" s="4">
        <v>0.76000000000000023</v>
      </c>
      <c r="O304" s="1" t="s">
        <v>1746</v>
      </c>
    </row>
    <row r="305" spans="1:15" x14ac:dyDescent="0.25">
      <c r="A305" s="1">
        <v>304</v>
      </c>
      <c r="B305" s="1" t="s">
        <v>802</v>
      </c>
      <c r="C305" s="10">
        <v>45276</v>
      </c>
      <c r="D305" s="1">
        <v>0</v>
      </c>
      <c r="E305" s="1" t="s">
        <v>213</v>
      </c>
      <c r="F305" s="15">
        <v>24</v>
      </c>
      <c r="G305" s="2">
        <v>4.1100000000000003</v>
      </c>
      <c r="H305" s="3">
        <v>3.1</v>
      </c>
      <c r="I305" s="2">
        <v>3.18</v>
      </c>
      <c r="J305" s="4">
        <f t="shared" si="15"/>
        <v>0.93000000000000016</v>
      </c>
      <c r="K305" s="1">
        <v>1</v>
      </c>
      <c r="L305" s="4">
        <f t="shared" si="16"/>
        <v>0.93000000000000016</v>
      </c>
      <c r="M305" s="1">
        <v>1</v>
      </c>
      <c r="N305" s="4">
        <v>0.93000000000000016</v>
      </c>
      <c r="O305" s="1" t="s">
        <v>1746</v>
      </c>
    </row>
    <row r="306" spans="1:15" x14ac:dyDescent="0.25">
      <c r="A306" s="1">
        <v>305</v>
      </c>
      <c r="B306" s="1" t="s">
        <v>802</v>
      </c>
      <c r="C306" s="10">
        <v>45277</v>
      </c>
      <c r="D306" s="1">
        <v>0</v>
      </c>
      <c r="E306" s="1" t="s">
        <v>213</v>
      </c>
      <c r="F306" s="15">
        <v>24</v>
      </c>
      <c r="G306" s="2">
        <v>4.0599999999999996</v>
      </c>
      <c r="H306" s="3">
        <v>3.1</v>
      </c>
      <c r="I306" s="2">
        <v>3.16</v>
      </c>
      <c r="J306" s="4">
        <f t="shared" si="15"/>
        <v>0.89999999999999947</v>
      </c>
      <c r="K306" s="1">
        <v>1</v>
      </c>
      <c r="L306" s="4">
        <f t="shared" si="16"/>
        <v>0.89999999999999947</v>
      </c>
      <c r="M306" s="1">
        <v>1</v>
      </c>
      <c r="N306" s="4">
        <v>0.89999999999999947</v>
      </c>
      <c r="O306" s="1" t="s">
        <v>1746</v>
      </c>
    </row>
    <row r="307" spans="1:15" x14ac:dyDescent="0.25">
      <c r="A307" s="1">
        <v>306</v>
      </c>
      <c r="B307" s="1" t="s">
        <v>802</v>
      </c>
      <c r="C307" s="10">
        <v>45278</v>
      </c>
      <c r="D307" s="1">
        <v>0</v>
      </c>
      <c r="E307" s="1" t="s">
        <v>213</v>
      </c>
      <c r="F307" s="15">
        <v>24</v>
      </c>
      <c r="G307" s="2">
        <v>4.16</v>
      </c>
      <c r="H307" s="3">
        <v>3.2</v>
      </c>
      <c r="I307" s="2">
        <v>3.25</v>
      </c>
      <c r="J307" s="4">
        <f t="shared" si="15"/>
        <v>0.91000000000000014</v>
      </c>
      <c r="K307" s="1">
        <v>1</v>
      </c>
      <c r="L307" s="4">
        <f t="shared" si="16"/>
        <v>0.91000000000000014</v>
      </c>
      <c r="M307" s="1">
        <v>1</v>
      </c>
      <c r="N307" s="4">
        <v>0.91000000000000014</v>
      </c>
      <c r="O307" s="1" t="s">
        <v>1746</v>
      </c>
    </row>
    <row r="308" spans="1:15" x14ac:dyDescent="0.25">
      <c r="A308" s="1">
        <v>307</v>
      </c>
      <c r="B308" s="1" t="s">
        <v>802</v>
      </c>
      <c r="C308" s="10">
        <v>45279</v>
      </c>
      <c r="D308" s="1">
        <v>0</v>
      </c>
      <c r="E308" s="1" t="s">
        <v>213</v>
      </c>
      <c r="F308" s="15">
        <v>24</v>
      </c>
      <c r="G308" s="2">
        <v>4.24</v>
      </c>
      <c r="H308" s="3">
        <v>4</v>
      </c>
      <c r="I308" s="2">
        <v>3.33</v>
      </c>
      <c r="J308" s="4">
        <f t="shared" si="15"/>
        <v>0.91000000000000014</v>
      </c>
      <c r="K308" s="1">
        <v>1</v>
      </c>
      <c r="L308" s="4">
        <f t="shared" si="16"/>
        <v>0.91000000000000014</v>
      </c>
      <c r="M308" s="1">
        <v>1</v>
      </c>
      <c r="N308" s="4">
        <v>0.91000000000000014</v>
      </c>
      <c r="O308" s="1" t="s">
        <v>1746</v>
      </c>
    </row>
    <row r="309" spans="1:15" x14ac:dyDescent="0.25">
      <c r="A309" s="1">
        <v>308</v>
      </c>
      <c r="B309" s="1" t="s">
        <v>802</v>
      </c>
      <c r="C309" s="10">
        <v>45280</v>
      </c>
      <c r="D309" s="1">
        <v>0</v>
      </c>
      <c r="E309" s="1" t="s">
        <v>213</v>
      </c>
      <c r="F309" s="15">
        <v>24</v>
      </c>
      <c r="G309" s="2">
        <v>4.2699999999999996</v>
      </c>
      <c r="H309" s="3">
        <v>3.2</v>
      </c>
      <c r="I309" s="2">
        <v>3.4</v>
      </c>
      <c r="J309" s="4">
        <f t="shared" si="15"/>
        <v>0.86999999999999966</v>
      </c>
      <c r="K309" s="1">
        <v>1</v>
      </c>
      <c r="L309" s="4">
        <f t="shared" si="16"/>
        <v>0.86999999999999966</v>
      </c>
      <c r="M309" s="1">
        <v>1</v>
      </c>
      <c r="N309" s="4">
        <v>0.86999999999999966</v>
      </c>
      <c r="O309" s="1" t="s">
        <v>1746</v>
      </c>
    </row>
    <row r="310" spans="1:15" x14ac:dyDescent="0.25">
      <c r="A310" s="1">
        <v>309</v>
      </c>
      <c r="B310" s="1" t="s">
        <v>802</v>
      </c>
      <c r="C310" s="10">
        <v>45281</v>
      </c>
      <c r="D310" s="1">
        <v>0</v>
      </c>
      <c r="E310" s="1" t="s">
        <v>213</v>
      </c>
      <c r="F310" s="15">
        <v>24</v>
      </c>
      <c r="G310" s="2">
        <v>4.24</v>
      </c>
      <c r="H310" s="3">
        <v>3.1</v>
      </c>
      <c r="I310" s="2">
        <v>3.3</v>
      </c>
      <c r="J310" s="4">
        <f t="shared" si="15"/>
        <v>0.94000000000000039</v>
      </c>
      <c r="K310" s="1">
        <v>1</v>
      </c>
      <c r="L310" s="4">
        <f t="shared" si="16"/>
        <v>0.94000000000000039</v>
      </c>
      <c r="M310" s="1">
        <v>1</v>
      </c>
      <c r="N310" s="4">
        <v>0.94000000000000039</v>
      </c>
      <c r="O310" s="1" t="s">
        <v>1746</v>
      </c>
    </row>
    <row r="311" spans="1:15" x14ac:dyDescent="0.25">
      <c r="A311" s="1">
        <v>310</v>
      </c>
      <c r="B311" s="1" t="s">
        <v>802</v>
      </c>
      <c r="C311" s="10">
        <v>45282</v>
      </c>
      <c r="D311" s="1">
        <v>0</v>
      </c>
      <c r="E311" s="1" t="s">
        <v>213</v>
      </c>
      <c r="F311" s="15">
        <v>24</v>
      </c>
      <c r="G311" s="2">
        <v>4.3600000000000003</v>
      </c>
      <c r="H311" s="3">
        <v>3.3</v>
      </c>
      <c r="I311" s="2">
        <v>3.6</v>
      </c>
      <c r="J311" s="4">
        <f t="shared" si="15"/>
        <v>0.76000000000000023</v>
      </c>
      <c r="K311" s="1">
        <v>1</v>
      </c>
      <c r="L311" s="4">
        <f t="shared" si="16"/>
        <v>0.76000000000000023</v>
      </c>
      <c r="M311" s="1">
        <v>1</v>
      </c>
      <c r="N311" s="4">
        <v>0.76000000000000023</v>
      </c>
      <c r="O311" s="1" t="s">
        <v>1746</v>
      </c>
    </row>
    <row r="312" spans="1:15" x14ac:dyDescent="0.25">
      <c r="A312" s="1">
        <v>311</v>
      </c>
      <c r="B312" s="1" t="s">
        <v>802</v>
      </c>
      <c r="C312" s="10">
        <v>45283</v>
      </c>
      <c r="D312" s="1">
        <v>0</v>
      </c>
      <c r="E312" s="1" t="s">
        <v>213</v>
      </c>
      <c r="F312" s="15">
        <v>24</v>
      </c>
      <c r="G312" s="2">
        <v>4.22</v>
      </c>
      <c r="H312" s="3">
        <v>3.2</v>
      </c>
      <c r="I312" s="2">
        <v>3.33</v>
      </c>
      <c r="J312" s="4">
        <f t="shared" si="15"/>
        <v>0.88999999999999968</v>
      </c>
      <c r="K312" s="1">
        <v>1</v>
      </c>
      <c r="L312" s="4">
        <f t="shared" si="16"/>
        <v>0.88999999999999968</v>
      </c>
      <c r="M312" s="1">
        <v>1</v>
      </c>
      <c r="N312" s="4">
        <v>0.88999999999999968</v>
      </c>
      <c r="O312" s="1" t="s">
        <v>1746</v>
      </c>
    </row>
    <row r="313" spans="1:15" x14ac:dyDescent="0.25">
      <c r="A313" s="1">
        <v>312</v>
      </c>
      <c r="B313" s="1" t="s">
        <v>802</v>
      </c>
      <c r="C313" s="10">
        <v>45284</v>
      </c>
      <c r="D313" s="1">
        <v>0</v>
      </c>
      <c r="E313" s="1" t="s">
        <v>213</v>
      </c>
      <c r="F313" s="15">
        <v>24</v>
      </c>
      <c r="G313" s="2">
        <v>4.32</v>
      </c>
      <c r="H313" s="3">
        <v>3.2</v>
      </c>
      <c r="I313" s="2">
        <v>3.4</v>
      </c>
      <c r="J313" s="4">
        <f t="shared" si="15"/>
        <v>0.92000000000000037</v>
      </c>
      <c r="K313" s="1">
        <v>1</v>
      </c>
      <c r="L313" s="4">
        <f t="shared" si="16"/>
        <v>0.92000000000000037</v>
      </c>
      <c r="M313" s="1">
        <v>1</v>
      </c>
      <c r="N313" s="4">
        <v>0.92000000000000037</v>
      </c>
      <c r="O313" s="1" t="s">
        <v>1746</v>
      </c>
    </row>
    <row r="314" spans="1:15" x14ac:dyDescent="0.25">
      <c r="A314" s="1">
        <v>313</v>
      </c>
      <c r="B314" s="1" t="s">
        <v>802</v>
      </c>
      <c r="C314" s="10">
        <v>45285</v>
      </c>
      <c r="D314" s="1">
        <v>0</v>
      </c>
      <c r="E314" s="1" t="s">
        <v>213</v>
      </c>
      <c r="F314" s="15">
        <v>24</v>
      </c>
      <c r="G314" s="2">
        <v>4.3899999999999997</v>
      </c>
      <c r="H314" s="3">
        <v>3.3</v>
      </c>
      <c r="I314" s="2">
        <v>3.47</v>
      </c>
      <c r="J314" s="4">
        <f t="shared" si="15"/>
        <v>0.91999999999999948</v>
      </c>
      <c r="K314" s="1">
        <v>1</v>
      </c>
      <c r="L314" s="4">
        <f t="shared" si="16"/>
        <v>0.91999999999999948</v>
      </c>
      <c r="M314" s="1">
        <v>1</v>
      </c>
      <c r="N314" s="4">
        <v>0.91999999999999948</v>
      </c>
      <c r="O314" s="1" t="s">
        <v>1746</v>
      </c>
    </row>
    <row r="315" spans="1:15" x14ac:dyDescent="0.25">
      <c r="A315" s="1">
        <v>314</v>
      </c>
      <c r="B315" s="1" t="s">
        <v>802</v>
      </c>
      <c r="C315" s="10">
        <v>45286</v>
      </c>
      <c r="D315" s="1">
        <v>0</v>
      </c>
      <c r="E315" s="1" t="s">
        <v>213</v>
      </c>
      <c r="F315" s="15">
        <v>24</v>
      </c>
      <c r="G315" s="2">
        <v>4.42</v>
      </c>
      <c r="H315" s="3">
        <v>4.2</v>
      </c>
      <c r="I315" s="2">
        <v>3.5</v>
      </c>
      <c r="J315" s="4">
        <f t="shared" si="15"/>
        <v>0.91999999999999993</v>
      </c>
      <c r="K315" s="1">
        <v>1</v>
      </c>
      <c r="L315" s="4">
        <f t="shared" si="16"/>
        <v>0.91999999999999993</v>
      </c>
      <c r="M315" s="1">
        <v>1</v>
      </c>
      <c r="N315" s="4">
        <v>0.91999999999999993</v>
      </c>
      <c r="O315" s="1" t="s">
        <v>1746</v>
      </c>
    </row>
    <row r="316" spans="1:15" x14ac:dyDescent="0.25">
      <c r="A316" s="1">
        <v>315</v>
      </c>
      <c r="B316" s="1" t="s">
        <v>802</v>
      </c>
      <c r="C316" s="10">
        <v>45287</v>
      </c>
      <c r="D316" s="1">
        <v>0</v>
      </c>
      <c r="E316" s="1" t="s">
        <v>213</v>
      </c>
      <c r="F316" s="15">
        <v>24</v>
      </c>
      <c r="G316" s="2">
        <v>4.29</v>
      </c>
      <c r="H316" s="3">
        <v>3.2</v>
      </c>
      <c r="I316" s="2">
        <v>3.36</v>
      </c>
      <c r="J316" s="4">
        <f t="shared" si="15"/>
        <v>0.93000000000000016</v>
      </c>
      <c r="K316" s="1">
        <v>1</v>
      </c>
      <c r="L316" s="4">
        <f t="shared" si="16"/>
        <v>0.93000000000000016</v>
      </c>
      <c r="M316" s="1">
        <v>1</v>
      </c>
      <c r="N316" s="4">
        <v>0.93000000000000016</v>
      </c>
      <c r="O316" s="1" t="s">
        <v>1746</v>
      </c>
    </row>
    <row r="317" spans="1:15" x14ac:dyDescent="0.25">
      <c r="A317" s="1">
        <v>316</v>
      </c>
      <c r="B317" s="1" t="s">
        <v>802</v>
      </c>
      <c r="C317" s="10">
        <v>45288</v>
      </c>
      <c r="D317" s="1">
        <v>0</v>
      </c>
      <c r="E317" s="1" t="s">
        <v>213</v>
      </c>
      <c r="F317" s="15">
        <v>24</v>
      </c>
      <c r="G317" s="2">
        <v>4.13</v>
      </c>
      <c r="H317" s="3">
        <v>3.1</v>
      </c>
      <c r="I317" s="2">
        <v>3.15</v>
      </c>
      <c r="J317" s="4">
        <f t="shared" ref="J317:J339" si="17">G317-I317</f>
        <v>0.98</v>
      </c>
      <c r="K317" s="1">
        <v>1</v>
      </c>
      <c r="L317" s="4">
        <f t="shared" ref="L317:L339" si="18">(G317-I317-D317)*K317</f>
        <v>0.98</v>
      </c>
      <c r="M317" s="1">
        <v>1</v>
      </c>
      <c r="N317" s="4">
        <v>0.98</v>
      </c>
      <c r="O317" s="1"/>
    </row>
    <row r="318" spans="1:15" x14ac:dyDescent="0.25">
      <c r="A318" s="1">
        <v>317</v>
      </c>
      <c r="B318" s="1" t="s">
        <v>802</v>
      </c>
      <c r="C318" s="10">
        <v>45289</v>
      </c>
      <c r="D318" s="1">
        <v>0</v>
      </c>
      <c r="E318" s="1" t="s">
        <v>213</v>
      </c>
      <c r="F318" s="15">
        <v>24</v>
      </c>
      <c r="G318" s="2">
        <v>4.4400000000000004</v>
      </c>
      <c r="H318" s="3">
        <v>4</v>
      </c>
      <c r="I318" s="2">
        <v>3.47</v>
      </c>
      <c r="J318" s="4">
        <f t="shared" si="17"/>
        <v>0.9700000000000002</v>
      </c>
      <c r="K318" s="1">
        <v>1</v>
      </c>
      <c r="L318" s="4">
        <f t="shared" si="18"/>
        <v>0.9700000000000002</v>
      </c>
      <c r="M318" s="1">
        <v>1</v>
      </c>
      <c r="N318" s="4">
        <v>0.9700000000000002</v>
      </c>
      <c r="O318" s="1"/>
    </row>
    <row r="319" spans="1:15" x14ac:dyDescent="0.25">
      <c r="A319" s="1">
        <v>318</v>
      </c>
      <c r="B319" s="1" t="s">
        <v>802</v>
      </c>
      <c r="C319" s="10">
        <v>45290</v>
      </c>
      <c r="D319" s="1">
        <v>0</v>
      </c>
      <c r="E319" s="1" t="s">
        <v>213</v>
      </c>
      <c r="F319" s="15">
        <v>24</v>
      </c>
      <c r="G319" s="2">
        <v>4.3499999999999996</v>
      </c>
      <c r="H319" s="3">
        <v>3.2</v>
      </c>
      <c r="I319" s="2">
        <v>3.37</v>
      </c>
      <c r="J319" s="4">
        <f t="shared" si="17"/>
        <v>0.97999999999999954</v>
      </c>
      <c r="K319" s="1">
        <v>1</v>
      </c>
      <c r="L319" s="4">
        <f t="shared" si="18"/>
        <v>0.97999999999999954</v>
      </c>
      <c r="M319" s="1"/>
      <c r="N319" s="4"/>
      <c r="O319" s="1"/>
    </row>
    <row r="320" spans="1:15" x14ac:dyDescent="0.25">
      <c r="A320" s="1">
        <v>319</v>
      </c>
      <c r="B320" s="1"/>
      <c r="C320" s="10"/>
      <c r="D320" s="1"/>
      <c r="E320" s="1"/>
      <c r="F320" s="15"/>
      <c r="G320" s="2"/>
      <c r="H320" s="3"/>
      <c r="I320" s="2"/>
      <c r="J320" s="4">
        <f t="shared" si="17"/>
        <v>0</v>
      </c>
      <c r="K320" s="1">
        <v>1</v>
      </c>
      <c r="L320" s="4">
        <f t="shared" si="18"/>
        <v>0</v>
      </c>
      <c r="M320" s="1"/>
      <c r="N320" s="4"/>
      <c r="O320" s="1"/>
    </row>
    <row r="321" spans="1:15" x14ac:dyDescent="0.25">
      <c r="A321" s="1">
        <v>320</v>
      </c>
      <c r="B321" s="1"/>
      <c r="C321" s="10"/>
      <c r="D321" s="1"/>
      <c r="E321" s="1"/>
      <c r="F321" s="15"/>
      <c r="G321" s="2"/>
      <c r="H321" s="3"/>
      <c r="I321" s="2"/>
      <c r="J321" s="4">
        <f t="shared" si="17"/>
        <v>0</v>
      </c>
      <c r="K321" s="1">
        <v>1</v>
      </c>
      <c r="L321" s="4">
        <f t="shared" si="18"/>
        <v>0</v>
      </c>
      <c r="M321" s="1"/>
      <c r="N321" s="4"/>
      <c r="O321" s="1"/>
    </row>
    <row r="322" spans="1:15" x14ac:dyDescent="0.25">
      <c r="A322" s="1">
        <v>321</v>
      </c>
      <c r="B322" s="1"/>
      <c r="C322" s="10"/>
      <c r="D322" s="1"/>
      <c r="E322" s="1"/>
      <c r="F322" s="15"/>
      <c r="G322" s="2"/>
      <c r="H322" s="3"/>
      <c r="I322" s="2"/>
      <c r="J322" s="4">
        <f t="shared" si="17"/>
        <v>0</v>
      </c>
      <c r="K322" s="1">
        <v>1</v>
      </c>
      <c r="L322" s="4">
        <f t="shared" si="18"/>
        <v>0</v>
      </c>
      <c r="M322" s="1"/>
      <c r="N322" s="4"/>
      <c r="O322" s="1"/>
    </row>
    <row r="323" spans="1:15" x14ac:dyDescent="0.25">
      <c r="A323" s="1">
        <v>322</v>
      </c>
      <c r="B323" s="1"/>
      <c r="C323" s="10"/>
      <c r="D323" s="1"/>
      <c r="E323" s="1"/>
      <c r="F323" s="15"/>
      <c r="G323" s="2"/>
      <c r="H323" s="3"/>
      <c r="I323" s="2"/>
      <c r="J323" s="4">
        <f t="shared" si="17"/>
        <v>0</v>
      </c>
      <c r="K323" s="1">
        <v>1</v>
      </c>
      <c r="L323" s="4">
        <f t="shared" si="18"/>
        <v>0</v>
      </c>
      <c r="M323" s="1"/>
      <c r="N323" s="4"/>
      <c r="O323" s="1"/>
    </row>
    <row r="324" spans="1:15" x14ac:dyDescent="0.25">
      <c r="A324" s="1">
        <v>323</v>
      </c>
      <c r="B324" s="1"/>
      <c r="C324" s="10"/>
      <c r="D324" s="1"/>
      <c r="E324" s="1"/>
      <c r="F324" s="15"/>
      <c r="G324" s="2"/>
      <c r="H324" s="3"/>
      <c r="I324" s="2"/>
      <c r="J324" s="4">
        <f t="shared" si="17"/>
        <v>0</v>
      </c>
      <c r="K324" s="1">
        <v>1</v>
      </c>
      <c r="L324" s="4">
        <f t="shared" si="18"/>
        <v>0</v>
      </c>
      <c r="M324" s="1"/>
      <c r="N324" s="4"/>
      <c r="O324" s="1"/>
    </row>
    <row r="325" spans="1:15" x14ac:dyDescent="0.25">
      <c r="A325" s="1">
        <v>324</v>
      </c>
      <c r="B325" s="1"/>
      <c r="C325" s="10"/>
      <c r="D325" s="1"/>
      <c r="E325" s="1"/>
      <c r="F325" s="15"/>
      <c r="G325" s="2"/>
      <c r="H325" s="3"/>
      <c r="I325" s="2"/>
      <c r="J325" s="4">
        <f t="shared" si="17"/>
        <v>0</v>
      </c>
      <c r="K325" s="1">
        <v>1</v>
      </c>
      <c r="L325" s="4">
        <f t="shared" si="18"/>
        <v>0</v>
      </c>
      <c r="M325" s="1"/>
      <c r="N325" s="4"/>
      <c r="O325" s="1"/>
    </row>
    <row r="326" spans="1:15" x14ac:dyDescent="0.25">
      <c r="A326" s="1">
        <v>325</v>
      </c>
      <c r="B326" s="1"/>
      <c r="C326" s="10"/>
      <c r="D326" s="1"/>
      <c r="E326" s="1"/>
      <c r="F326" s="15"/>
      <c r="G326" s="2"/>
      <c r="H326" s="3"/>
      <c r="I326" s="2"/>
      <c r="J326" s="4">
        <f t="shared" si="17"/>
        <v>0</v>
      </c>
      <c r="K326" s="1">
        <v>1</v>
      </c>
      <c r="L326" s="4">
        <f t="shared" si="18"/>
        <v>0</v>
      </c>
      <c r="M326" s="1"/>
      <c r="N326" s="4"/>
      <c r="O326" s="1"/>
    </row>
    <row r="327" spans="1:15" x14ac:dyDescent="0.25">
      <c r="A327" s="1">
        <v>326</v>
      </c>
      <c r="B327" s="1"/>
      <c r="C327" s="10"/>
      <c r="D327" s="1"/>
      <c r="E327" s="1"/>
      <c r="F327" s="15"/>
      <c r="G327" s="2"/>
      <c r="H327" s="3"/>
      <c r="I327" s="2"/>
      <c r="J327" s="4">
        <f t="shared" si="17"/>
        <v>0</v>
      </c>
      <c r="K327" s="1">
        <v>1</v>
      </c>
      <c r="L327" s="4">
        <f t="shared" si="18"/>
        <v>0</v>
      </c>
      <c r="M327" s="1"/>
      <c r="N327" s="4"/>
      <c r="O327" s="1"/>
    </row>
    <row r="328" spans="1:15" x14ac:dyDescent="0.25">
      <c r="A328" s="1">
        <v>327</v>
      </c>
      <c r="B328" s="1"/>
      <c r="C328" s="10"/>
      <c r="D328" s="1"/>
      <c r="E328" s="1"/>
      <c r="F328" s="15"/>
      <c r="G328" s="2"/>
      <c r="H328" s="3"/>
      <c r="I328" s="2"/>
      <c r="J328" s="4">
        <f t="shared" si="17"/>
        <v>0</v>
      </c>
      <c r="K328" s="1">
        <v>1</v>
      </c>
      <c r="L328" s="4">
        <f t="shared" si="18"/>
        <v>0</v>
      </c>
      <c r="M328" s="1"/>
      <c r="N328" s="4"/>
      <c r="O328" s="1"/>
    </row>
    <row r="329" spans="1:15" x14ac:dyDescent="0.25">
      <c r="A329" s="1">
        <v>328</v>
      </c>
      <c r="B329" s="1"/>
      <c r="C329" s="10"/>
      <c r="D329" s="1"/>
      <c r="E329" s="1"/>
      <c r="F329" s="15"/>
      <c r="G329" s="2"/>
      <c r="H329" s="3"/>
      <c r="I329" s="2"/>
      <c r="J329" s="4">
        <f t="shared" si="17"/>
        <v>0</v>
      </c>
      <c r="K329" s="1">
        <v>1</v>
      </c>
      <c r="L329" s="4">
        <f t="shared" si="18"/>
        <v>0</v>
      </c>
      <c r="M329" s="1"/>
      <c r="N329" s="4"/>
      <c r="O329" s="1"/>
    </row>
    <row r="330" spans="1:15" x14ac:dyDescent="0.25">
      <c r="A330" s="1">
        <v>329</v>
      </c>
      <c r="B330" s="1"/>
      <c r="C330" s="10"/>
      <c r="D330" s="1"/>
      <c r="E330" s="1"/>
      <c r="F330" s="15"/>
      <c r="G330" s="2"/>
      <c r="H330" s="3"/>
      <c r="I330" s="2"/>
      <c r="J330" s="4">
        <f t="shared" si="17"/>
        <v>0</v>
      </c>
      <c r="K330" s="1">
        <v>1</v>
      </c>
      <c r="L330" s="4">
        <f t="shared" si="18"/>
        <v>0</v>
      </c>
      <c r="M330" s="1"/>
      <c r="N330" s="4"/>
      <c r="O330" s="1"/>
    </row>
    <row r="331" spans="1:15" x14ac:dyDescent="0.25">
      <c r="A331" s="1">
        <v>330</v>
      </c>
      <c r="B331" s="1"/>
      <c r="C331" s="10"/>
      <c r="D331" s="1"/>
      <c r="E331" s="1"/>
      <c r="F331" s="15"/>
      <c r="G331" s="2"/>
      <c r="H331" s="3"/>
      <c r="I331" s="2"/>
      <c r="J331" s="4">
        <f t="shared" si="17"/>
        <v>0</v>
      </c>
      <c r="K331" s="1">
        <v>1</v>
      </c>
      <c r="L331" s="4">
        <f t="shared" si="18"/>
        <v>0</v>
      </c>
      <c r="M331" s="1"/>
      <c r="N331" s="4"/>
      <c r="O331" s="1"/>
    </row>
    <row r="332" spans="1:15" x14ac:dyDescent="0.25">
      <c r="A332" s="1">
        <v>331</v>
      </c>
      <c r="B332" s="1"/>
      <c r="C332" s="10"/>
      <c r="D332" s="1"/>
      <c r="E332" s="1"/>
      <c r="F332" s="15"/>
      <c r="G332" s="2"/>
      <c r="H332" s="3"/>
      <c r="I332" s="2"/>
      <c r="J332" s="4">
        <f t="shared" si="17"/>
        <v>0</v>
      </c>
      <c r="K332" s="1">
        <v>1</v>
      </c>
      <c r="L332" s="4">
        <f t="shared" si="18"/>
        <v>0</v>
      </c>
      <c r="M332" s="1"/>
      <c r="N332" s="4"/>
      <c r="O332" s="1"/>
    </row>
    <row r="333" spans="1:15" x14ac:dyDescent="0.25">
      <c r="A333" s="1">
        <v>332</v>
      </c>
      <c r="B333" s="1"/>
      <c r="C333" s="10"/>
      <c r="D333" s="1"/>
      <c r="E333" s="1"/>
      <c r="F333" s="15"/>
      <c r="G333" s="2"/>
      <c r="H333" s="3"/>
      <c r="I333" s="2"/>
      <c r="J333" s="4">
        <f t="shared" si="17"/>
        <v>0</v>
      </c>
      <c r="K333" s="1">
        <v>1</v>
      </c>
      <c r="L333" s="4">
        <f t="shared" si="18"/>
        <v>0</v>
      </c>
      <c r="M333" s="1"/>
      <c r="N333" s="4"/>
      <c r="O333" s="1"/>
    </row>
    <row r="334" spans="1:15" x14ac:dyDescent="0.25">
      <c r="A334" s="1">
        <v>333</v>
      </c>
      <c r="B334" s="1"/>
      <c r="C334" s="10"/>
      <c r="D334" s="1"/>
      <c r="E334" s="1"/>
      <c r="F334" s="15"/>
      <c r="G334" s="2"/>
      <c r="H334" s="3"/>
      <c r="I334" s="2"/>
      <c r="J334" s="4">
        <f t="shared" si="17"/>
        <v>0</v>
      </c>
      <c r="K334" s="1">
        <v>1</v>
      </c>
      <c r="L334" s="4">
        <f t="shared" si="18"/>
        <v>0</v>
      </c>
      <c r="M334" s="1"/>
      <c r="N334" s="4"/>
      <c r="O334" s="1"/>
    </row>
    <row r="335" spans="1:15" x14ac:dyDescent="0.25">
      <c r="A335" s="1">
        <v>334</v>
      </c>
      <c r="B335" s="1"/>
      <c r="C335" s="10"/>
      <c r="D335" s="1"/>
      <c r="E335" s="1"/>
      <c r="F335" s="15"/>
      <c r="G335" s="2"/>
      <c r="H335" s="3"/>
      <c r="I335" s="2"/>
      <c r="J335" s="4">
        <f t="shared" si="17"/>
        <v>0</v>
      </c>
      <c r="K335" s="1">
        <v>1</v>
      </c>
      <c r="L335" s="4">
        <f t="shared" si="18"/>
        <v>0</v>
      </c>
      <c r="M335" s="1"/>
      <c r="N335" s="4"/>
      <c r="O335" s="1"/>
    </row>
    <row r="336" spans="1:15" x14ac:dyDescent="0.25">
      <c r="A336" s="1">
        <v>335</v>
      </c>
      <c r="B336" s="1"/>
      <c r="C336" s="10"/>
      <c r="D336" s="1"/>
      <c r="E336" s="1"/>
      <c r="F336" s="15"/>
      <c r="G336" s="2"/>
      <c r="H336" s="3"/>
      <c r="I336" s="2"/>
      <c r="J336" s="4">
        <f t="shared" si="17"/>
        <v>0</v>
      </c>
      <c r="K336" s="1">
        <v>1</v>
      </c>
      <c r="L336" s="4">
        <f t="shared" si="18"/>
        <v>0</v>
      </c>
      <c r="M336" s="1"/>
      <c r="N336" s="4"/>
      <c r="O336" s="1"/>
    </row>
    <row r="337" spans="1:15" x14ac:dyDescent="0.25">
      <c r="A337" s="1">
        <v>336</v>
      </c>
      <c r="B337" s="1"/>
      <c r="C337" s="10"/>
      <c r="D337" s="1"/>
      <c r="E337" s="1"/>
      <c r="F337" s="15"/>
      <c r="G337" s="2"/>
      <c r="H337" s="3"/>
      <c r="I337" s="2"/>
      <c r="J337" s="4">
        <f t="shared" si="17"/>
        <v>0</v>
      </c>
      <c r="K337" s="1">
        <v>1</v>
      </c>
      <c r="L337" s="4">
        <f t="shared" si="18"/>
        <v>0</v>
      </c>
      <c r="M337" s="1"/>
      <c r="N337" s="4"/>
      <c r="O337" s="1"/>
    </row>
    <row r="338" spans="1:15" x14ac:dyDescent="0.25">
      <c r="A338" s="1">
        <v>337</v>
      </c>
      <c r="B338" s="1"/>
      <c r="C338" s="10"/>
      <c r="D338" s="1"/>
      <c r="E338" s="1"/>
      <c r="F338" s="15"/>
      <c r="G338" s="2"/>
      <c r="H338" s="3"/>
      <c r="I338" s="2"/>
      <c r="J338" s="4">
        <f t="shared" si="17"/>
        <v>0</v>
      </c>
      <c r="K338" s="1">
        <v>1</v>
      </c>
      <c r="L338" s="4">
        <f t="shared" si="18"/>
        <v>0</v>
      </c>
      <c r="M338" s="1"/>
      <c r="N338" s="4"/>
      <c r="O338" s="1"/>
    </row>
    <row r="339" spans="1:15" x14ac:dyDescent="0.25">
      <c r="A339" s="1">
        <v>338</v>
      </c>
      <c r="B339" s="1"/>
      <c r="C339" s="10"/>
      <c r="D339" s="1"/>
      <c r="E339" s="1"/>
      <c r="F339" s="15"/>
      <c r="G339" s="2"/>
      <c r="H339" s="3"/>
      <c r="I339" s="2"/>
      <c r="J339" s="4">
        <f t="shared" si="17"/>
        <v>0</v>
      </c>
      <c r="K339" s="1">
        <v>1</v>
      </c>
      <c r="L339" s="4">
        <f t="shared" si="18"/>
        <v>0</v>
      </c>
      <c r="M339" s="1"/>
      <c r="N339" s="4"/>
      <c r="O339" s="1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:P783"/>
  <sheetViews>
    <sheetView zoomScaleNormal="100" workbookViewId="0">
      <pane xSplit="3" ySplit="1" topLeftCell="D695" activePane="bottomRight" state="frozen"/>
      <selection activeCell="D303" sqref="D303"/>
      <selection pane="topRight" activeCell="D303" sqref="D303"/>
      <selection pane="bottomLeft" activeCell="D303" sqref="D303"/>
      <selection pane="bottomRight" activeCell="F707" sqref="F707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44" customWidth="1"/>
    <col min="11" max="11" width="10.08984375" style="5" customWidth="1"/>
    <col min="12" max="12" width="14" style="144" customWidth="1"/>
    <col min="13" max="13" width="10.26953125" style="5" customWidth="1"/>
    <col min="14" max="14" width="16" style="144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4317</v>
      </c>
      <c r="K1" s="11" t="s">
        <v>18</v>
      </c>
      <c r="L1" s="12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910</v>
      </c>
      <c r="C2" s="10">
        <v>44918</v>
      </c>
      <c r="D2" s="1">
        <v>0</v>
      </c>
      <c r="E2" s="17" t="s">
        <v>2260</v>
      </c>
      <c r="F2" s="15">
        <v>8.5</v>
      </c>
      <c r="G2" s="2">
        <v>0.72019999999999995</v>
      </c>
      <c r="H2" s="3">
        <v>8</v>
      </c>
      <c r="I2" s="2">
        <v>0.33</v>
      </c>
      <c r="J2" s="4">
        <f>G2-I2</f>
        <v>0.39019999999999994</v>
      </c>
      <c r="K2" s="1">
        <v>2</v>
      </c>
      <c r="L2" s="4">
        <f t="shared" ref="L2:L22" si="0">(G2-I2-D2)*K2</f>
        <v>0.78039999999999987</v>
      </c>
      <c r="M2" s="1">
        <v>8</v>
      </c>
      <c r="N2" s="4">
        <v>1.0266</v>
      </c>
      <c r="O2" s="1" t="s">
        <v>1746</v>
      </c>
    </row>
    <row r="3" spans="1:15" x14ac:dyDescent="0.25">
      <c r="A3" s="1">
        <v>2</v>
      </c>
      <c r="B3" s="1" t="s">
        <v>212</v>
      </c>
      <c r="C3" s="10">
        <v>44918</v>
      </c>
      <c r="D3" s="1">
        <v>0</v>
      </c>
      <c r="E3" s="17" t="s">
        <v>2261</v>
      </c>
      <c r="F3" s="15">
        <v>11.5</v>
      </c>
      <c r="G3" s="2">
        <v>0.86729999999999996</v>
      </c>
      <c r="H3" s="3">
        <v>8.5</v>
      </c>
      <c r="I3" s="2">
        <v>0.49</v>
      </c>
      <c r="J3" s="4">
        <f t="shared" ref="J3:J22" si="1">G3-I3</f>
        <v>0.37729999999999997</v>
      </c>
      <c r="K3" s="1">
        <v>1</v>
      </c>
      <c r="L3" s="4">
        <f t="shared" si="0"/>
        <v>0.37729999999999997</v>
      </c>
      <c r="M3" s="1">
        <v>1</v>
      </c>
      <c r="N3" s="4">
        <v>0.37729999999999997</v>
      </c>
      <c r="O3" s="1" t="s">
        <v>1746</v>
      </c>
    </row>
    <row r="4" spans="1:15" ht="33" x14ac:dyDescent="0.25">
      <c r="A4" s="1">
        <v>3</v>
      </c>
      <c r="B4" s="1" t="s">
        <v>675</v>
      </c>
      <c r="C4" s="10">
        <v>44918</v>
      </c>
      <c r="D4" s="1">
        <v>0</v>
      </c>
      <c r="E4" s="18" t="s">
        <v>2262</v>
      </c>
      <c r="F4" s="15">
        <v>13</v>
      </c>
      <c r="G4" s="2">
        <v>2.3592</v>
      </c>
      <c r="H4" s="3">
        <v>10</v>
      </c>
      <c r="I4" s="2">
        <v>0.74</v>
      </c>
      <c r="J4" s="4">
        <f t="shared" si="1"/>
        <v>1.6192</v>
      </c>
      <c r="K4" s="1">
        <v>1</v>
      </c>
      <c r="L4" s="4">
        <f t="shared" si="0"/>
        <v>1.6192</v>
      </c>
      <c r="M4" s="1">
        <v>1</v>
      </c>
      <c r="N4" s="4">
        <v>1.6192</v>
      </c>
      <c r="O4" s="1" t="s">
        <v>1746</v>
      </c>
    </row>
    <row r="5" spans="1:15" x14ac:dyDescent="0.25">
      <c r="A5" s="1">
        <v>4</v>
      </c>
      <c r="B5" s="1" t="s">
        <v>212</v>
      </c>
      <c r="C5" s="10">
        <v>44919</v>
      </c>
      <c r="D5" s="1">
        <v>0</v>
      </c>
      <c r="E5" s="17" t="s">
        <v>213</v>
      </c>
      <c r="F5" s="15">
        <v>24</v>
      </c>
      <c r="G5" s="2">
        <v>1.73</v>
      </c>
      <c r="H5" s="3">
        <v>5.9</v>
      </c>
      <c r="I5" s="2">
        <v>1.01</v>
      </c>
      <c r="J5" s="4">
        <f t="shared" si="1"/>
        <v>0.72</v>
      </c>
      <c r="K5" s="1">
        <v>1</v>
      </c>
      <c r="L5" s="4">
        <f t="shared" si="0"/>
        <v>0.72</v>
      </c>
      <c r="M5" s="1">
        <v>1</v>
      </c>
      <c r="N5" s="4">
        <v>0.72</v>
      </c>
      <c r="O5" s="1" t="s">
        <v>1746</v>
      </c>
    </row>
    <row r="6" spans="1:15" x14ac:dyDescent="0.25">
      <c r="A6" s="1">
        <v>5</v>
      </c>
      <c r="B6" s="1" t="s">
        <v>675</v>
      </c>
      <c r="C6" s="10">
        <v>44919</v>
      </c>
      <c r="D6" s="1">
        <v>0</v>
      </c>
      <c r="E6" s="17" t="s">
        <v>213</v>
      </c>
      <c r="F6" s="15">
        <v>24</v>
      </c>
      <c r="G6" s="2">
        <v>4.2423000000000002</v>
      </c>
      <c r="H6" s="3">
        <v>2</v>
      </c>
      <c r="I6" s="2">
        <v>1.04</v>
      </c>
      <c r="J6" s="4">
        <f t="shared" si="1"/>
        <v>3.2023000000000001</v>
      </c>
      <c r="K6" s="1">
        <v>1</v>
      </c>
      <c r="L6" s="4">
        <f t="shared" si="0"/>
        <v>3.2023000000000001</v>
      </c>
      <c r="M6" s="1">
        <v>1</v>
      </c>
      <c r="N6" s="4">
        <v>3.2023000000000001</v>
      </c>
      <c r="O6" s="1" t="s">
        <v>1746</v>
      </c>
    </row>
    <row r="7" spans="1:15" x14ac:dyDescent="0.25">
      <c r="A7" s="1">
        <v>6</v>
      </c>
      <c r="B7" s="1" t="s">
        <v>212</v>
      </c>
      <c r="C7" s="10">
        <v>44920</v>
      </c>
      <c r="D7" s="1">
        <v>0</v>
      </c>
      <c r="E7" s="17" t="s">
        <v>213</v>
      </c>
      <c r="F7" s="15">
        <v>24</v>
      </c>
      <c r="G7" s="2">
        <v>1.6089</v>
      </c>
      <c r="H7" s="3">
        <v>8.6</v>
      </c>
      <c r="I7" s="2">
        <v>0.92</v>
      </c>
      <c r="J7" s="4">
        <f t="shared" si="1"/>
        <v>0.68889999999999996</v>
      </c>
      <c r="K7" s="1">
        <v>1</v>
      </c>
      <c r="L7" s="4">
        <f t="shared" si="0"/>
        <v>0.68889999999999996</v>
      </c>
      <c r="M7" s="1">
        <v>1</v>
      </c>
      <c r="N7" s="4">
        <v>0.68889999999999996</v>
      </c>
      <c r="O7" s="1" t="s">
        <v>1746</v>
      </c>
    </row>
    <row r="8" spans="1:15" x14ac:dyDescent="0.25">
      <c r="A8" s="1">
        <v>7</v>
      </c>
      <c r="B8" s="1" t="s">
        <v>675</v>
      </c>
      <c r="C8" s="10">
        <v>44920</v>
      </c>
      <c r="D8" s="1">
        <v>0</v>
      </c>
      <c r="E8" s="17" t="s">
        <v>213</v>
      </c>
      <c r="F8" s="15">
        <v>24</v>
      </c>
      <c r="G8" s="2">
        <v>4.0759999999999996</v>
      </c>
      <c r="H8" s="3">
        <v>5.4</v>
      </c>
      <c r="I8" s="2">
        <v>1.06</v>
      </c>
      <c r="J8" s="4">
        <f t="shared" si="1"/>
        <v>3.0159999999999996</v>
      </c>
      <c r="K8" s="1">
        <v>1</v>
      </c>
      <c r="L8" s="4">
        <f t="shared" si="0"/>
        <v>3.0159999999999996</v>
      </c>
      <c r="M8" s="1">
        <v>1</v>
      </c>
      <c r="N8" s="4">
        <v>3.0159999999999996</v>
      </c>
      <c r="O8" s="1" t="s">
        <v>1746</v>
      </c>
    </row>
    <row r="9" spans="1:15" x14ac:dyDescent="0.25">
      <c r="A9" s="1">
        <v>8</v>
      </c>
      <c r="B9" s="1" t="s">
        <v>212</v>
      </c>
      <c r="C9" s="10">
        <v>44921</v>
      </c>
      <c r="D9" s="1">
        <v>0</v>
      </c>
      <c r="E9" s="17" t="s">
        <v>428</v>
      </c>
      <c r="F9" s="15">
        <v>24</v>
      </c>
      <c r="G9" s="2">
        <v>1.569</v>
      </c>
      <c r="H9" s="3">
        <v>6.5</v>
      </c>
      <c r="I9" s="2">
        <v>0.88</v>
      </c>
      <c r="J9" s="4">
        <f t="shared" si="1"/>
        <v>0.68899999999999995</v>
      </c>
      <c r="K9" s="1">
        <v>1</v>
      </c>
      <c r="L9" s="4">
        <f t="shared" si="0"/>
        <v>0.68899999999999995</v>
      </c>
      <c r="M9" s="1">
        <v>1</v>
      </c>
      <c r="N9" s="4">
        <v>0.68899999999999995</v>
      </c>
      <c r="O9" s="1" t="s">
        <v>1746</v>
      </c>
    </row>
    <row r="10" spans="1:15" x14ac:dyDescent="0.25">
      <c r="A10" s="1">
        <v>9</v>
      </c>
      <c r="B10" s="1" t="s">
        <v>675</v>
      </c>
      <c r="C10" s="10">
        <v>44921</v>
      </c>
      <c r="D10" s="1">
        <v>0</v>
      </c>
      <c r="E10" s="17" t="s">
        <v>213</v>
      </c>
      <c r="F10" s="15">
        <v>24</v>
      </c>
      <c r="G10" s="2">
        <v>4.0507999999999997</v>
      </c>
      <c r="H10" s="3">
        <v>2.6</v>
      </c>
      <c r="I10" s="2">
        <v>1.03</v>
      </c>
      <c r="J10" s="4">
        <f t="shared" si="1"/>
        <v>3.0207999999999995</v>
      </c>
      <c r="K10" s="1">
        <v>1</v>
      </c>
      <c r="L10" s="4">
        <f t="shared" si="0"/>
        <v>3.0207999999999995</v>
      </c>
      <c r="M10" s="1">
        <v>1</v>
      </c>
      <c r="N10" s="4">
        <v>3.0207999999999995</v>
      </c>
      <c r="O10" s="1" t="s">
        <v>1746</v>
      </c>
    </row>
    <row r="11" spans="1:15" x14ac:dyDescent="0.25">
      <c r="A11" s="1">
        <v>10</v>
      </c>
      <c r="B11" s="1" t="s">
        <v>212</v>
      </c>
      <c r="C11" s="10">
        <v>44922</v>
      </c>
      <c r="D11" s="1">
        <v>0</v>
      </c>
      <c r="E11" s="17" t="s">
        <v>213</v>
      </c>
      <c r="F11" s="15">
        <v>24</v>
      </c>
      <c r="G11" s="2">
        <v>1.5048999999999999</v>
      </c>
      <c r="H11" s="3">
        <v>8.6</v>
      </c>
      <c r="I11" s="2">
        <v>0.88</v>
      </c>
      <c r="J11" s="4">
        <f t="shared" si="1"/>
        <v>0.6248999999999999</v>
      </c>
      <c r="K11" s="1">
        <v>1</v>
      </c>
      <c r="L11" s="4">
        <f t="shared" si="0"/>
        <v>0.6248999999999999</v>
      </c>
      <c r="M11" s="1">
        <v>1</v>
      </c>
      <c r="N11" s="4">
        <v>0.6248999999999999</v>
      </c>
      <c r="O11" s="1" t="s">
        <v>1746</v>
      </c>
    </row>
    <row r="12" spans="1:15" x14ac:dyDescent="0.25">
      <c r="A12" s="1">
        <v>11</v>
      </c>
      <c r="B12" s="1" t="s">
        <v>675</v>
      </c>
      <c r="C12" s="10">
        <v>44922</v>
      </c>
      <c r="D12" s="1">
        <v>0</v>
      </c>
      <c r="E12" s="17" t="s">
        <v>213</v>
      </c>
      <c r="F12" s="15">
        <v>24</v>
      </c>
      <c r="G12" s="2">
        <v>4.0983000000000001</v>
      </c>
      <c r="H12" s="3">
        <v>4.2</v>
      </c>
      <c r="I12" s="2">
        <v>1.03</v>
      </c>
      <c r="J12" s="4">
        <f t="shared" si="1"/>
        <v>3.0682999999999998</v>
      </c>
      <c r="K12" s="1">
        <v>1</v>
      </c>
      <c r="L12" s="4">
        <f t="shared" si="0"/>
        <v>3.0682999999999998</v>
      </c>
      <c r="M12" s="1">
        <v>1</v>
      </c>
      <c r="N12" s="4">
        <v>3.0682999999999998</v>
      </c>
      <c r="O12" s="1" t="s">
        <v>1746</v>
      </c>
    </row>
    <row r="13" spans="1:15" x14ac:dyDescent="0.25">
      <c r="A13" s="1">
        <v>12</v>
      </c>
      <c r="B13" s="1" t="s">
        <v>212</v>
      </c>
      <c r="C13" s="10">
        <v>44923</v>
      </c>
      <c r="D13" s="1">
        <v>0</v>
      </c>
      <c r="E13" s="17" t="s">
        <v>213</v>
      </c>
      <c r="F13" s="15">
        <v>24</v>
      </c>
      <c r="G13" s="2">
        <v>1.49</v>
      </c>
      <c r="H13" s="3">
        <v>10</v>
      </c>
      <c r="I13" s="2">
        <v>1.02</v>
      </c>
      <c r="J13" s="4">
        <f t="shared" si="1"/>
        <v>0.47</v>
      </c>
      <c r="K13" s="1">
        <v>1</v>
      </c>
      <c r="L13" s="4">
        <f t="shared" si="0"/>
        <v>0.47</v>
      </c>
      <c r="M13" s="1">
        <v>1</v>
      </c>
      <c r="N13" s="4">
        <v>0.47</v>
      </c>
      <c r="O13" s="1" t="s">
        <v>1746</v>
      </c>
    </row>
    <row r="14" spans="1:15" x14ac:dyDescent="0.25">
      <c r="A14" s="1">
        <v>13</v>
      </c>
      <c r="B14" s="1" t="s">
        <v>675</v>
      </c>
      <c r="C14" s="10">
        <v>44923</v>
      </c>
      <c r="D14" s="1">
        <v>0</v>
      </c>
      <c r="E14" s="17" t="s">
        <v>213</v>
      </c>
      <c r="F14" s="15">
        <v>24</v>
      </c>
      <c r="G14" s="2">
        <v>3.83</v>
      </c>
      <c r="H14" s="3">
        <v>7</v>
      </c>
      <c r="I14" s="2">
        <v>0.91</v>
      </c>
      <c r="J14" s="4">
        <f t="shared" si="1"/>
        <v>2.92</v>
      </c>
      <c r="K14" s="1">
        <v>1</v>
      </c>
      <c r="L14" s="4">
        <f t="shared" si="0"/>
        <v>2.92</v>
      </c>
      <c r="M14" s="1">
        <v>1</v>
      </c>
      <c r="N14" s="4">
        <v>2.92</v>
      </c>
      <c r="O14" s="1" t="s">
        <v>1746</v>
      </c>
    </row>
    <row r="15" spans="1:15" x14ac:dyDescent="0.25">
      <c r="A15" s="1">
        <v>14</v>
      </c>
      <c r="B15" s="1" t="s">
        <v>212</v>
      </c>
      <c r="C15" s="10">
        <v>44924</v>
      </c>
      <c r="D15" s="1">
        <v>0</v>
      </c>
      <c r="E15" s="17" t="s">
        <v>213</v>
      </c>
      <c r="F15" s="15">
        <v>24</v>
      </c>
      <c r="G15" s="2">
        <v>1.1548</v>
      </c>
      <c r="H15" s="3">
        <v>10</v>
      </c>
      <c r="I15" s="2">
        <v>0.73</v>
      </c>
      <c r="J15" s="4">
        <f t="shared" si="1"/>
        <v>0.42480000000000007</v>
      </c>
      <c r="K15" s="1">
        <v>1</v>
      </c>
      <c r="L15" s="4">
        <f t="shared" si="0"/>
        <v>0.42480000000000007</v>
      </c>
      <c r="M15" s="1">
        <v>1</v>
      </c>
      <c r="N15" s="4">
        <v>0.42480000000000007</v>
      </c>
      <c r="O15" s="1" t="s">
        <v>1746</v>
      </c>
    </row>
    <row r="16" spans="1:15" x14ac:dyDescent="0.25">
      <c r="A16" s="1">
        <v>15</v>
      </c>
      <c r="B16" s="1" t="s">
        <v>457</v>
      </c>
      <c r="C16" s="10">
        <v>44924</v>
      </c>
      <c r="D16" s="1">
        <v>0</v>
      </c>
      <c r="E16" s="17" t="s">
        <v>876</v>
      </c>
      <c r="F16" s="15">
        <v>22.5</v>
      </c>
      <c r="G16" s="2">
        <v>2.169</v>
      </c>
      <c r="H16" s="3">
        <v>4.3</v>
      </c>
      <c r="I16" s="2">
        <v>1.18</v>
      </c>
      <c r="J16" s="4">
        <f t="shared" si="1"/>
        <v>0.9890000000000001</v>
      </c>
      <c r="K16" s="1">
        <v>1</v>
      </c>
      <c r="L16" s="4">
        <f t="shared" si="0"/>
        <v>0.9890000000000001</v>
      </c>
      <c r="M16" s="1">
        <v>1</v>
      </c>
      <c r="N16" s="4">
        <v>0.9890000000000001</v>
      </c>
      <c r="O16" s="1" t="s">
        <v>1746</v>
      </c>
    </row>
    <row r="17" spans="1:15" x14ac:dyDescent="0.25">
      <c r="A17" s="1">
        <v>16</v>
      </c>
      <c r="B17" s="1" t="s">
        <v>675</v>
      </c>
      <c r="C17" s="10">
        <v>44924</v>
      </c>
      <c r="D17" s="1">
        <v>0</v>
      </c>
      <c r="E17" s="17" t="s">
        <v>722</v>
      </c>
      <c r="F17" s="15">
        <v>10</v>
      </c>
      <c r="G17" s="2">
        <v>0.45789999999999997</v>
      </c>
      <c r="H17" s="3">
        <v>1</v>
      </c>
      <c r="I17" s="2">
        <v>0.35</v>
      </c>
      <c r="J17" s="4">
        <f t="shared" si="1"/>
        <v>0.1079</v>
      </c>
      <c r="K17" s="1">
        <v>1</v>
      </c>
      <c r="L17" s="4">
        <f t="shared" si="0"/>
        <v>0.1079</v>
      </c>
      <c r="M17" s="1">
        <v>1</v>
      </c>
      <c r="N17" s="4">
        <v>0.1079</v>
      </c>
      <c r="O17" s="1" t="s">
        <v>1746</v>
      </c>
    </row>
    <row r="18" spans="1:15" x14ac:dyDescent="0.25">
      <c r="A18" s="1">
        <v>17</v>
      </c>
      <c r="B18" s="1" t="s">
        <v>212</v>
      </c>
      <c r="C18" s="10">
        <v>44925</v>
      </c>
      <c r="D18" s="1">
        <v>0</v>
      </c>
      <c r="E18" s="17" t="s">
        <v>213</v>
      </c>
      <c r="F18" s="15">
        <v>24</v>
      </c>
      <c r="G18" s="2">
        <v>1.25</v>
      </c>
      <c r="H18" s="3">
        <v>22.2</v>
      </c>
      <c r="I18" s="2">
        <v>1.01</v>
      </c>
      <c r="J18" s="4">
        <f t="shared" si="1"/>
        <v>0.24</v>
      </c>
      <c r="K18" s="1">
        <v>1</v>
      </c>
      <c r="L18" s="4">
        <f t="shared" si="0"/>
        <v>0.24</v>
      </c>
      <c r="M18" s="1">
        <v>1</v>
      </c>
      <c r="N18" s="4">
        <v>0.24</v>
      </c>
      <c r="O18" s="1" t="s">
        <v>1746</v>
      </c>
    </row>
    <row r="19" spans="1:15" x14ac:dyDescent="0.25">
      <c r="A19" s="1">
        <v>18</v>
      </c>
      <c r="B19" s="1" t="s">
        <v>457</v>
      </c>
      <c r="C19" s="10">
        <v>44925</v>
      </c>
      <c r="D19" s="1">
        <v>0</v>
      </c>
      <c r="E19" s="17" t="s">
        <v>2263</v>
      </c>
      <c r="F19" s="15">
        <v>8</v>
      </c>
      <c r="G19" s="2">
        <v>1.46</v>
      </c>
      <c r="H19" s="3">
        <v>0.5</v>
      </c>
      <c r="I19" s="2">
        <v>0.51</v>
      </c>
      <c r="J19" s="4">
        <f t="shared" si="1"/>
        <v>0.95</v>
      </c>
      <c r="K19" s="1">
        <v>1</v>
      </c>
      <c r="L19" s="4">
        <f t="shared" si="0"/>
        <v>0.95</v>
      </c>
      <c r="M19" s="1">
        <v>1</v>
      </c>
      <c r="N19" s="4">
        <v>0.95</v>
      </c>
      <c r="O19" s="1" t="s">
        <v>1746</v>
      </c>
    </row>
    <row r="20" spans="1:15" x14ac:dyDescent="0.25">
      <c r="A20" s="1">
        <v>19</v>
      </c>
      <c r="B20" s="1" t="s">
        <v>675</v>
      </c>
      <c r="C20" s="10">
        <v>44925</v>
      </c>
      <c r="D20" s="1">
        <v>0</v>
      </c>
      <c r="E20" s="17" t="s">
        <v>2264</v>
      </c>
      <c r="F20" s="15">
        <v>16</v>
      </c>
      <c r="G20" s="2">
        <v>5.23</v>
      </c>
      <c r="H20" s="3">
        <v>9.5</v>
      </c>
      <c r="I20" s="2">
        <v>0.88</v>
      </c>
      <c r="J20" s="4">
        <f t="shared" si="1"/>
        <v>4.3500000000000005</v>
      </c>
      <c r="K20" s="1">
        <v>1</v>
      </c>
      <c r="L20" s="4">
        <f t="shared" si="0"/>
        <v>4.3500000000000005</v>
      </c>
      <c r="M20" s="1">
        <v>1</v>
      </c>
      <c r="N20" s="4">
        <v>4.3500000000000005</v>
      </c>
      <c r="O20" s="1" t="s">
        <v>1746</v>
      </c>
    </row>
    <row r="21" spans="1:15" x14ac:dyDescent="0.25">
      <c r="A21" s="1">
        <v>20</v>
      </c>
      <c r="B21" s="1" t="s">
        <v>212</v>
      </c>
      <c r="C21" s="10">
        <v>44926</v>
      </c>
      <c r="D21" s="1">
        <v>0</v>
      </c>
      <c r="E21" s="1" t="s">
        <v>213</v>
      </c>
      <c r="F21" s="15">
        <v>24</v>
      </c>
      <c r="G21" s="2">
        <v>2.1</v>
      </c>
      <c r="H21" s="3">
        <v>15.4</v>
      </c>
      <c r="I21" s="2">
        <v>1.08</v>
      </c>
      <c r="J21" s="4">
        <f t="shared" si="1"/>
        <v>1.02</v>
      </c>
      <c r="K21" s="1">
        <v>1</v>
      </c>
      <c r="L21" s="4">
        <f t="shared" si="0"/>
        <v>1.02</v>
      </c>
      <c r="M21" s="1">
        <v>1</v>
      </c>
      <c r="N21" s="4">
        <v>1.02</v>
      </c>
      <c r="O21" s="1" t="s">
        <v>1746</v>
      </c>
    </row>
    <row r="22" spans="1:15" x14ac:dyDescent="0.25">
      <c r="A22" s="1">
        <v>21</v>
      </c>
      <c r="B22" s="1" t="s">
        <v>675</v>
      </c>
      <c r="C22" s="10">
        <v>44926</v>
      </c>
      <c r="D22" s="1">
        <v>0</v>
      </c>
      <c r="E22" s="1" t="s">
        <v>213</v>
      </c>
      <c r="F22" s="15">
        <v>24</v>
      </c>
      <c r="G22" s="2">
        <v>3.31</v>
      </c>
      <c r="H22" s="3">
        <v>10.5</v>
      </c>
      <c r="I22" s="2">
        <v>0.87</v>
      </c>
      <c r="J22" s="4">
        <f t="shared" si="1"/>
        <v>2.44</v>
      </c>
      <c r="K22" s="1">
        <v>1</v>
      </c>
      <c r="L22" s="4">
        <f t="shared" si="0"/>
        <v>2.44</v>
      </c>
      <c r="M22" s="1">
        <v>1</v>
      </c>
      <c r="N22" s="4">
        <v>2.44</v>
      </c>
      <c r="O22" s="1" t="s">
        <v>1746</v>
      </c>
    </row>
    <row r="23" spans="1:15" x14ac:dyDescent="0.25">
      <c r="A23" s="1">
        <v>22</v>
      </c>
      <c r="B23" s="1" t="s">
        <v>212</v>
      </c>
      <c r="C23" s="10">
        <v>44927</v>
      </c>
      <c r="D23" s="1">
        <v>0</v>
      </c>
      <c r="E23" s="17" t="s">
        <v>213</v>
      </c>
      <c r="F23" s="15">
        <v>24</v>
      </c>
      <c r="G23" s="2">
        <v>2.1</v>
      </c>
      <c r="H23" s="3">
        <v>13.2</v>
      </c>
      <c r="I23" s="2">
        <v>1.07</v>
      </c>
      <c r="J23" s="4">
        <f t="shared" ref="J23" si="2">G23-I23</f>
        <v>1.03</v>
      </c>
      <c r="K23" s="1">
        <v>1</v>
      </c>
      <c r="L23" s="4">
        <f t="shared" ref="L23:L26" si="3">(G23-I23-D23)*K23</f>
        <v>1.03</v>
      </c>
      <c r="M23" s="1">
        <v>1</v>
      </c>
      <c r="N23" s="4">
        <v>1.03</v>
      </c>
      <c r="O23" s="1" t="s">
        <v>1746</v>
      </c>
    </row>
    <row r="24" spans="1:15" x14ac:dyDescent="0.25">
      <c r="A24" s="1">
        <v>23</v>
      </c>
      <c r="B24" s="1" t="s">
        <v>214</v>
      </c>
      <c r="C24" s="10">
        <v>44927</v>
      </c>
      <c r="D24" s="1">
        <v>0</v>
      </c>
      <c r="E24" s="17" t="s">
        <v>213</v>
      </c>
      <c r="F24" s="15">
        <v>24</v>
      </c>
      <c r="G24" s="2">
        <v>3.22</v>
      </c>
      <c r="H24" s="3">
        <v>8.1999999999999993</v>
      </c>
      <c r="I24" s="2">
        <v>0.85</v>
      </c>
      <c r="J24" s="4">
        <f t="shared" ref="J24:J26" si="4">G24-I24</f>
        <v>2.37</v>
      </c>
      <c r="K24" s="1">
        <v>1</v>
      </c>
      <c r="L24" s="4">
        <f t="shared" si="3"/>
        <v>2.37</v>
      </c>
      <c r="M24" s="1">
        <v>1</v>
      </c>
      <c r="N24" s="4">
        <v>2.37</v>
      </c>
      <c r="O24" s="1" t="s">
        <v>1746</v>
      </c>
    </row>
    <row r="25" spans="1:15" x14ac:dyDescent="0.25">
      <c r="A25" s="1">
        <v>24</v>
      </c>
      <c r="B25" s="1" t="s">
        <v>212</v>
      </c>
      <c r="C25" s="10">
        <v>44928</v>
      </c>
      <c r="D25" s="1">
        <v>0</v>
      </c>
      <c r="E25" s="17" t="s">
        <v>213</v>
      </c>
      <c r="F25" s="15">
        <v>24</v>
      </c>
      <c r="G25" s="2">
        <v>1.9</v>
      </c>
      <c r="H25" s="3">
        <v>15.2</v>
      </c>
      <c r="I25" s="2">
        <v>1.03</v>
      </c>
      <c r="J25" s="4">
        <f t="shared" si="4"/>
        <v>0.86999999999999988</v>
      </c>
      <c r="K25" s="1">
        <v>1</v>
      </c>
      <c r="L25" s="4">
        <f t="shared" si="3"/>
        <v>0.86999999999999988</v>
      </c>
      <c r="M25" s="1">
        <v>1</v>
      </c>
      <c r="N25" s="4">
        <v>0.87</v>
      </c>
      <c r="O25" s="1" t="s">
        <v>1746</v>
      </c>
    </row>
    <row r="26" spans="1:15" x14ac:dyDescent="0.25">
      <c r="A26" s="1">
        <v>25</v>
      </c>
      <c r="B26" s="1" t="s">
        <v>214</v>
      </c>
      <c r="C26" s="10">
        <v>44928</v>
      </c>
      <c r="D26" s="1">
        <v>0</v>
      </c>
      <c r="E26" s="17" t="s">
        <v>213</v>
      </c>
      <c r="F26" s="15">
        <v>24</v>
      </c>
      <c r="G26" s="2">
        <v>3.2593999999999999</v>
      </c>
      <c r="H26" s="3">
        <v>14.2</v>
      </c>
      <c r="I26" s="2">
        <v>1.76</v>
      </c>
      <c r="J26" s="4">
        <f t="shared" si="4"/>
        <v>1.4993999999999998</v>
      </c>
      <c r="K26" s="1">
        <v>1</v>
      </c>
      <c r="L26" s="4">
        <f t="shared" si="3"/>
        <v>1.4993999999999998</v>
      </c>
      <c r="M26" s="1">
        <v>1</v>
      </c>
      <c r="N26" s="4">
        <v>1.4994000000000001</v>
      </c>
      <c r="O26" s="1" t="s">
        <v>1746</v>
      </c>
    </row>
    <row r="27" spans="1:15" x14ac:dyDescent="0.25">
      <c r="A27" s="1">
        <v>26</v>
      </c>
      <c r="B27" s="1" t="s">
        <v>212</v>
      </c>
      <c r="C27" s="10">
        <v>44929</v>
      </c>
      <c r="D27" s="1">
        <v>0</v>
      </c>
      <c r="E27" s="17" t="s">
        <v>213</v>
      </c>
      <c r="F27" s="15">
        <v>24</v>
      </c>
      <c r="G27" s="2">
        <v>1.9875</v>
      </c>
      <c r="H27" s="3">
        <v>9.1</v>
      </c>
      <c r="I27" s="2">
        <v>1.07</v>
      </c>
      <c r="J27" s="4">
        <f t="shared" ref="J27:J44" si="5">G27-I27</f>
        <v>0.91749999999999998</v>
      </c>
      <c r="K27" s="1">
        <v>1</v>
      </c>
      <c r="L27" s="4">
        <f t="shared" ref="L27:L44" si="6">(G27-I27-D27)*K27</f>
        <v>0.91749999999999998</v>
      </c>
      <c r="M27" s="1">
        <v>1</v>
      </c>
      <c r="N27" s="4">
        <v>0.91749999999999998</v>
      </c>
      <c r="O27" s="1" t="s">
        <v>1746</v>
      </c>
    </row>
    <row r="28" spans="1:15" x14ac:dyDescent="0.25">
      <c r="A28" s="1">
        <v>27</v>
      </c>
      <c r="B28" s="1" t="s">
        <v>214</v>
      </c>
      <c r="C28" s="10">
        <v>44929</v>
      </c>
      <c r="D28" s="1">
        <v>0</v>
      </c>
      <c r="E28" s="17" t="s">
        <v>213</v>
      </c>
      <c r="F28" s="15">
        <v>24</v>
      </c>
      <c r="G28" s="2">
        <v>2.9217</v>
      </c>
      <c r="H28" s="3">
        <v>8.3000000000000007</v>
      </c>
      <c r="I28" s="2">
        <v>0.77</v>
      </c>
      <c r="J28" s="4">
        <f t="shared" si="5"/>
        <v>2.1516999999999999</v>
      </c>
      <c r="K28" s="1">
        <v>1</v>
      </c>
      <c r="L28" s="4">
        <f t="shared" si="6"/>
        <v>2.1516999999999999</v>
      </c>
      <c r="M28" s="1">
        <v>1</v>
      </c>
      <c r="N28" s="4">
        <v>2.1516999999999999</v>
      </c>
      <c r="O28" s="1" t="s">
        <v>1746</v>
      </c>
    </row>
    <row r="29" spans="1:15" x14ac:dyDescent="0.25">
      <c r="A29" s="1">
        <v>28</v>
      </c>
      <c r="B29" s="1" t="s">
        <v>212</v>
      </c>
      <c r="C29" s="10">
        <v>44930</v>
      </c>
      <c r="D29" s="1">
        <v>0</v>
      </c>
      <c r="E29" s="17" t="s">
        <v>213</v>
      </c>
      <c r="F29" s="15">
        <v>24</v>
      </c>
      <c r="G29" s="2">
        <v>1.9638</v>
      </c>
      <c r="H29" s="3">
        <v>6.4</v>
      </c>
      <c r="I29" s="2">
        <v>1.0624</v>
      </c>
      <c r="J29" s="4">
        <f t="shared" si="5"/>
        <v>0.90139999999999998</v>
      </c>
      <c r="K29" s="1">
        <v>1</v>
      </c>
      <c r="L29" s="4">
        <f t="shared" si="6"/>
        <v>0.90139999999999998</v>
      </c>
      <c r="M29" s="1">
        <v>1</v>
      </c>
      <c r="N29" s="4">
        <v>0.90139999999999998</v>
      </c>
      <c r="O29" s="1" t="s">
        <v>1746</v>
      </c>
    </row>
    <row r="30" spans="1:15" x14ac:dyDescent="0.25">
      <c r="A30" s="1">
        <v>29</v>
      </c>
      <c r="B30" s="1" t="s">
        <v>214</v>
      </c>
      <c r="C30" s="10">
        <v>44930</v>
      </c>
      <c r="D30" s="1">
        <v>0</v>
      </c>
      <c r="E30" s="17" t="s">
        <v>213</v>
      </c>
      <c r="F30" s="15">
        <v>24</v>
      </c>
      <c r="G30" s="2">
        <v>2.8138000000000001</v>
      </c>
      <c r="H30" s="3">
        <v>6.2</v>
      </c>
      <c r="I30" s="2">
        <v>0.65</v>
      </c>
      <c r="J30" s="4">
        <f t="shared" si="5"/>
        <v>2.1638000000000002</v>
      </c>
      <c r="K30" s="1">
        <v>1</v>
      </c>
      <c r="L30" s="4">
        <f t="shared" si="6"/>
        <v>2.1638000000000002</v>
      </c>
      <c r="M30" s="1">
        <v>1</v>
      </c>
      <c r="N30" s="4">
        <v>2.1638000000000002</v>
      </c>
      <c r="O30" s="1" t="s">
        <v>1746</v>
      </c>
    </row>
    <row r="31" spans="1:15" x14ac:dyDescent="0.25">
      <c r="A31" s="1">
        <v>30</v>
      </c>
      <c r="B31" s="1" t="s">
        <v>212</v>
      </c>
      <c r="C31" s="10">
        <v>44931</v>
      </c>
      <c r="D31" s="1">
        <v>0</v>
      </c>
      <c r="E31" s="17" t="s">
        <v>213</v>
      </c>
      <c r="F31" s="15">
        <v>24</v>
      </c>
      <c r="G31" s="2">
        <v>1.931</v>
      </c>
      <c r="H31" s="3">
        <v>5.4</v>
      </c>
      <c r="I31" s="2">
        <v>0.98</v>
      </c>
      <c r="J31" s="4">
        <f t="shared" si="5"/>
        <v>0.95100000000000007</v>
      </c>
      <c r="K31" s="1">
        <v>1</v>
      </c>
      <c r="L31" s="4">
        <f t="shared" si="6"/>
        <v>0.95100000000000007</v>
      </c>
      <c r="M31" s="1">
        <v>1</v>
      </c>
      <c r="N31" s="4">
        <v>0.95099999999999996</v>
      </c>
      <c r="O31" s="1" t="s">
        <v>1746</v>
      </c>
    </row>
    <row r="32" spans="1:15" x14ac:dyDescent="0.25">
      <c r="A32" s="1">
        <v>31</v>
      </c>
      <c r="B32" s="1" t="s">
        <v>214</v>
      </c>
      <c r="C32" s="10">
        <v>44931</v>
      </c>
      <c r="D32" s="1">
        <v>0</v>
      </c>
      <c r="E32" s="17" t="s">
        <v>213</v>
      </c>
      <c r="F32" s="15">
        <v>24</v>
      </c>
      <c r="G32" s="2">
        <v>2.8900999999999999</v>
      </c>
      <c r="H32" s="3">
        <v>5.9</v>
      </c>
      <c r="I32" s="2">
        <v>0.74</v>
      </c>
      <c r="J32" s="4">
        <f t="shared" si="5"/>
        <v>2.1501000000000001</v>
      </c>
      <c r="K32" s="1">
        <v>1</v>
      </c>
      <c r="L32" s="4">
        <f t="shared" si="6"/>
        <v>2.1501000000000001</v>
      </c>
      <c r="M32" s="1">
        <v>1</v>
      </c>
      <c r="N32" s="4">
        <v>2.1501000000000001</v>
      </c>
      <c r="O32" s="1" t="s">
        <v>1746</v>
      </c>
    </row>
    <row r="33" spans="1:15" x14ac:dyDescent="0.25">
      <c r="A33" s="1">
        <v>32</v>
      </c>
      <c r="B33" s="1" t="s">
        <v>212</v>
      </c>
      <c r="C33" s="10">
        <v>44932</v>
      </c>
      <c r="D33" s="1">
        <v>0</v>
      </c>
      <c r="E33" s="17" t="s">
        <v>213</v>
      </c>
      <c r="F33" s="15">
        <v>24</v>
      </c>
      <c r="G33" s="2">
        <v>1.8564000000000001</v>
      </c>
      <c r="H33" s="3">
        <v>13</v>
      </c>
      <c r="I33" s="2">
        <v>1.07</v>
      </c>
      <c r="J33" s="4">
        <f t="shared" si="5"/>
        <v>0.78639999999999999</v>
      </c>
      <c r="K33" s="1">
        <v>1</v>
      </c>
      <c r="L33" s="4">
        <f t="shared" si="6"/>
        <v>0.78639999999999999</v>
      </c>
      <c r="M33" s="1">
        <v>1</v>
      </c>
      <c r="N33" s="4">
        <v>0.78639999999999999</v>
      </c>
      <c r="O33" s="1" t="s">
        <v>1746</v>
      </c>
    </row>
    <row r="34" spans="1:15" x14ac:dyDescent="0.25">
      <c r="A34" s="1">
        <v>33</v>
      </c>
      <c r="B34" s="1" t="s">
        <v>214</v>
      </c>
      <c r="C34" s="10">
        <v>44932</v>
      </c>
      <c r="D34" s="1">
        <v>0</v>
      </c>
      <c r="E34" s="17" t="s">
        <v>213</v>
      </c>
      <c r="F34" s="15">
        <v>24</v>
      </c>
      <c r="G34" s="2">
        <v>2.86</v>
      </c>
      <c r="H34" s="3">
        <v>14.6</v>
      </c>
      <c r="I34" s="2">
        <v>0.61</v>
      </c>
      <c r="J34" s="4">
        <f t="shared" si="5"/>
        <v>2.25</v>
      </c>
      <c r="K34" s="1">
        <v>1</v>
      </c>
      <c r="L34" s="4">
        <f t="shared" si="6"/>
        <v>2.25</v>
      </c>
      <c r="M34" s="1">
        <v>1</v>
      </c>
      <c r="N34" s="4">
        <v>2.25</v>
      </c>
      <c r="O34" s="1" t="s">
        <v>1746</v>
      </c>
    </row>
    <row r="35" spans="1:15" x14ac:dyDescent="0.25">
      <c r="A35" s="1">
        <v>34</v>
      </c>
      <c r="B35" s="1" t="s">
        <v>212</v>
      </c>
      <c r="C35" s="10">
        <v>44933</v>
      </c>
      <c r="D35" s="1">
        <v>0</v>
      </c>
      <c r="E35" s="17" t="s">
        <v>213</v>
      </c>
      <c r="F35" s="15">
        <v>24</v>
      </c>
      <c r="G35" s="2">
        <v>1.8261000000000001</v>
      </c>
      <c r="H35" s="3">
        <v>14</v>
      </c>
      <c r="I35" s="2">
        <v>1</v>
      </c>
      <c r="J35" s="4">
        <f t="shared" si="5"/>
        <v>0.82610000000000006</v>
      </c>
      <c r="K35" s="1">
        <v>1</v>
      </c>
      <c r="L35" s="4">
        <f t="shared" si="6"/>
        <v>0.82610000000000006</v>
      </c>
      <c r="M35" s="1">
        <v>1</v>
      </c>
      <c r="N35" s="4">
        <v>0.82609999999999995</v>
      </c>
      <c r="O35" s="1" t="s">
        <v>1746</v>
      </c>
    </row>
    <row r="36" spans="1:15" x14ac:dyDescent="0.25">
      <c r="A36" s="1">
        <v>35</v>
      </c>
      <c r="B36" s="1" t="s">
        <v>214</v>
      </c>
      <c r="C36" s="10">
        <v>44933</v>
      </c>
      <c r="D36" s="1">
        <v>0</v>
      </c>
      <c r="E36" s="17" t="s">
        <v>213</v>
      </c>
      <c r="F36" s="15">
        <v>24</v>
      </c>
      <c r="G36" s="2">
        <v>2.8957000000000002</v>
      </c>
      <c r="H36" s="3">
        <v>15.6</v>
      </c>
      <c r="I36" s="2">
        <v>0.83</v>
      </c>
      <c r="J36" s="4">
        <f t="shared" si="5"/>
        <v>2.0657000000000001</v>
      </c>
      <c r="K36" s="1">
        <v>1</v>
      </c>
      <c r="L36" s="4">
        <f t="shared" si="6"/>
        <v>2.0657000000000001</v>
      </c>
      <c r="M36" s="1">
        <v>1</v>
      </c>
      <c r="N36" s="4">
        <v>2.0657000000000001</v>
      </c>
      <c r="O36" s="1" t="s">
        <v>1746</v>
      </c>
    </row>
    <row r="37" spans="1:15" x14ac:dyDescent="0.25">
      <c r="A37" s="1">
        <v>36</v>
      </c>
      <c r="B37" s="1" t="s">
        <v>212</v>
      </c>
      <c r="C37" s="10">
        <v>44934</v>
      </c>
      <c r="D37" s="1">
        <v>0</v>
      </c>
      <c r="E37" s="17" t="s">
        <v>213</v>
      </c>
      <c r="F37" s="15">
        <v>24</v>
      </c>
      <c r="G37" s="2">
        <v>1.9419999999999999</v>
      </c>
      <c r="H37" s="3">
        <v>12</v>
      </c>
      <c r="I37" s="2">
        <v>1.04</v>
      </c>
      <c r="J37" s="4">
        <f t="shared" si="5"/>
        <v>0.90199999999999991</v>
      </c>
      <c r="K37" s="1">
        <v>1</v>
      </c>
      <c r="L37" s="4">
        <f t="shared" si="6"/>
        <v>0.90199999999999991</v>
      </c>
      <c r="M37" s="1">
        <v>1</v>
      </c>
      <c r="N37" s="4">
        <v>0.90200000000000002</v>
      </c>
      <c r="O37" s="1" t="s">
        <v>1746</v>
      </c>
    </row>
    <row r="38" spans="1:15" x14ac:dyDescent="0.25">
      <c r="A38" s="1">
        <v>37</v>
      </c>
      <c r="B38" s="1" t="s">
        <v>214</v>
      </c>
      <c r="C38" s="10">
        <v>44934</v>
      </c>
      <c r="D38" s="1">
        <v>0</v>
      </c>
      <c r="E38" s="17" t="s">
        <v>213</v>
      </c>
      <c r="F38" s="15">
        <v>24</v>
      </c>
      <c r="G38" s="2">
        <v>2.9083000000000001</v>
      </c>
      <c r="H38" s="3">
        <v>10.3</v>
      </c>
      <c r="I38" s="2">
        <v>0.78</v>
      </c>
      <c r="J38" s="4">
        <f t="shared" si="5"/>
        <v>2.1283000000000003</v>
      </c>
      <c r="K38" s="1">
        <v>1</v>
      </c>
      <c r="L38" s="4">
        <f t="shared" si="6"/>
        <v>2.1283000000000003</v>
      </c>
      <c r="M38" s="1">
        <v>1</v>
      </c>
      <c r="N38" s="4">
        <v>2.1282999999999999</v>
      </c>
      <c r="O38" s="1" t="s">
        <v>1746</v>
      </c>
    </row>
    <row r="39" spans="1:15" x14ac:dyDescent="0.25">
      <c r="A39" s="1">
        <v>38</v>
      </c>
      <c r="B39" s="1" t="s">
        <v>212</v>
      </c>
      <c r="C39" s="10">
        <v>44935</v>
      </c>
      <c r="D39" s="1">
        <v>0</v>
      </c>
      <c r="E39" s="17" t="s">
        <v>213</v>
      </c>
      <c r="F39" s="15">
        <v>24</v>
      </c>
      <c r="G39" s="2">
        <v>1.9159999999999999</v>
      </c>
      <c r="H39" s="3">
        <v>14.6</v>
      </c>
      <c r="I39" s="2">
        <v>1.05</v>
      </c>
      <c r="J39" s="4">
        <f t="shared" si="5"/>
        <v>0.86599999999999988</v>
      </c>
      <c r="K39" s="1">
        <v>1</v>
      </c>
      <c r="L39" s="4">
        <f t="shared" si="6"/>
        <v>0.86599999999999988</v>
      </c>
      <c r="M39" s="1">
        <v>1</v>
      </c>
      <c r="N39" s="4">
        <v>0.86599999999999999</v>
      </c>
      <c r="O39" s="1" t="s">
        <v>1746</v>
      </c>
    </row>
    <row r="40" spans="1:15" x14ac:dyDescent="0.25">
      <c r="A40" s="1">
        <v>39</v>
      </c>
      <c r="B40" s="1" t="s">
        <v>214</v>
      </c>
      <c r="C40" s="10">
        <v>44935</v>
      </c>
      <c r="D40" s="1">
        <v>0</v>
      </c>
      <c r="E40" s="17" t="s">
        <v>213</v>
      </c>
      <c r="F40" s="15">
        <v>24</v>
      </c>
      <c r="G40" s="2">
        <v>2.9209999999999998</v>
      </c>
      <c r="H40" s="3">
        <v>15.7</v>
      </c>
      <c r="I40" s="2">
        <v>0.71</v>
      </c>
      <c r="J40" s="4">
        <f t="shared" si="5"/>
        <v>2.2109999999999999</v>
      </c>
      <c r="K40" s="1">
        <v>1</v>
      </c>
      <c r="L40" s="4">
        <f t="shared" si="6"/>
        <v>2.2109999999999999</v>
      </c>
      <c r="M40" s="1">
        <v>1</v>
      </c>
      <c r="N40" s="4">
        <v>2.2109999999999999</v>
      </c>
      <c r="O40" s="1" t="s">
        <v>1746</v>
      </c>
    </row>
    <row r="41" spans="1:15" x14ac:dyDescent="0.25">
      <c r="A41" s="1">
        <v>40</v>
      </c>
      <c r="B41" s="1" t="s">
        <v>212</v>
      </c>
      <c r="C41" s="10">
        <v>44936</v>
      </c>
      <c r="D41" s="1">
        <v>0</v>
      </c>
      <c r="E41" s="17" t="s">
        <v>213</v>
      </c>
      <c r="F41" s="15">
        <v>24</v>
      </c>
      <c r="G41" s="2">
        <v>1.8143</v>
      </c>
      <c r="H41" s="3">
        <v>14.2</v>
      </c>
      <c r="I41" s="2">
        <v>1.02</v>
      </c>
      <c r="J41" s="4">
        <f t="shared" si="5"/>
        <v>0.79430000000000001</v>
      </c>
      <c r="K41" s="1">
        <v>1</v>
      </c>
      <c r="L41" s="4">
        <f t="shared" si="6"/>
        <v>0.79430000000000001</v>
      </c>
      <c r="M41" s="1">
        <v>1</v>
      </c>
      <c r="N41" s="4">
        <v>0.79430000000000001</v>
      </c>
      <c r="O41" s="1" t="s">
        <v>1746</v>
      </c>
    </row>
    <row r="42" spans="1:15" x14ac:dyDescent="0.25">
      <c r="A42" s="1">
        <v>41</v>
      </c>
      <c r="B42" s="1" t="s">
        <v>214</v>
      </c>
      <c r="C42" s="10">
        <v>44936</v>
      </c>
      <c r="D42" s="1">
        <v>0</v>
      </c>
      <c r="E42" s="17" t="s">
        <v>213</v>
      </c>
      <c r="F42" s="15">
        <v>24</v>
      </c>
      <c r="G42" s="2">
        <v>3.0232000000000001</v>
      </c>
      <c r="H42" s="3">
        <v>15.6</v>
      </c>
      <c r="I42" s="2">
        <v>0.7843</v>
      </c>
      <c r="J42" s="4">
        <f t="shared" si="5"/>
        <v>2.2389000000000001</v>
      </c>
      <c r="K42" s="1">
        <v>1</v>
      </c>
      <c r="L42" s="4">
        <f t="shared" si="6"/>
        <v>2.2389000000000001</v>
      </c>
      <c r="M42" s="1">
        <v>1</v>
      </c>
      <c r="N42" s="4">
        <v>2.2389000000000001</v>
      </c>
      <c r="O42" s="1" t="s">
        <v>1746</v>
      </c>
    </row>
    <row r="43" spans="1:15" x14ac:dyDescent="0.25">
      <c r="A43" s="1">
        <v>42</v>
      </c>
      <c r="B43" s="1" t="s">
        <v>212</v>
      </c>
      <c r="C43" s="10">
        <v>44937</v>
      </c>
      <c r="D43" s="1">
        <v>0</v>
      </c>
      <c r="E43" s="17" t="s">
        <v>213</v>
      </c>
      <c r="F43" s="15">
        <v>24</v>
      </c>
      <c r="G43" s="2">
        <v>1.7421</v>
      </c>
      <c r="H43" s="3">
        <v>12.1</v>
      </c>
      <c r="I43" s="2">
        <v>1.0112000000000001</v>
      </c>
      <c r="J43" s="4">
        <f t="shared" si="5"/>
        <v>0.73089999999999988</v>
      </c>
      <c r="K43" s="1">
        <v>1</v>
      </c>
      <c r="L43" s="4">
        <f t="shared" si="6"/>
        <v>0.73089999999999988</v>
      </c>
      <c r="M43" s="1">
        <v>1</v>
      </c>
      <c r="N43" s="4">
        <v>0.73089999999999999</v>
      </c>
      <c r="O43" s="1" t="s">
        <v>1746</v>
      </c>
    </row>
    <row r="44" spans="1:15" x14ac:dyDescent="0.25">
      <c r="A44" s="1">
        <v>43</v>
      </c>
      <c r="B44" s="1" t="s">
        <v>214</v>
      </c>
      <c r="C44" s="10">
        <v>44937</v>
      </c>
      <c r="D44" s="1">
        <v>0</v>
      </c>
      <c r="E44" s="17" t="s">
        <v>213</v>
      </c>
      <c r="F44" s="15">
        <v>24</v>
      </c>
      <c r="G44" s="2">
        <v>3.0188000000000001</v>
      </c>
      <c r="H44" s="3">
        <v>13.2</v>
      </c>
      <c r="I44" s="2">
        <v>0.82</v>
      </c>
      <c r="J44" s="4">
        <f t="shared" si="5"/>
        <v>2.1988000000000003</v>
      </c>
      <c r="K44" s="1">
        <v>1</v>
      </c>
      <c r="L44" s="4">
        <f t="shared" si="6"/>
        <v>2.1988000000000003</v>
      </c>
      <c r="M44" s="1">
        <v>1</v>
      </c>
      <c r="N44" s="4">
        <v>2.1987999999999999</v>
      </c>
      <c r="O44" s="1" t="s">
        <v>1746</v>
      </c>
    </row>
    <row r="45" spans="1:15" x14ac:dyDescent="0.25">
      <c r="A45" s="1">
        <v>44</v>
      </c>
      <c r="B45" s="1" t="s">
        <v>212</v>
      </c>
      <c r="C45" s="10">
        <v>44938</v>
      </c>
      <c r="D45" s="1">
        <v>0</v>
      </c>
      <c r="E45" s="17" t="s">
        <v>213</v>
      </c>
      <c r="F45" s="15">
        <v>24</v>
      </c>
      <c r="G45" s="2">
        <v>1.8954</v>
      </c>
      <c r="H45" s="3">
        <v>9.1999999999999993</v>
      </c>
      <c r="I45" s="2">
        <v>1.0548</v>
      </c>
      <c r="J45" s="4">
        <f t="shared" ref="J45:J71" si="7">G45-I45</f>
        <v>0.84060000000000001</v>
      </c>
      <c r="K45" s="1">
        <v>1</v>
      </c>
      <c r="L45" s="4">
        <f t="shared" ref="L45:L71" si="8">(G45-I45-D45)*K45</f>
        <v>0.84060000000000001</v>
      </c>
      <c r="M45" s="1">
        <v>1</v>
      </c>
      <c r="N45" s="4">
        <v>0.84060000000000001</v>
      </c>
      <c r="O45" s="1" t="s">
        <v>1746</v>
      </c>
    </row>
    <row r="46" spans="1:15" x14ac:dyDescent="0.25">
      <c r="A46" s="1">
        <v>45</v>
      </c>
      <c r="B46" s="1" t="s">
        <v>214</v>
      </c>
      <c r="C46" s="10">
        <v>44938</v>
      </c>
      <c r="D46" s="1">
        <v>0</v>
      </c>
      <c r="E46" s="17" t="s">
        <v>213</v>
      </c>
      <c r="F46" s="15">
        <v>24</v>
      </c>
      <c r="G46" s="2">
        <v>2.9621</v>
      </c>
      <c r="H46" s="3">
        <v>9.9</v>
      </c>
      <c r="I46" s="2">
        <v>0.70740000000000003</v>
      </c>
      <c r="J46" s="4">
        <f t="shared" si="7"/>
        <v>2.2546999999999997</v>
      </c>
      <c r="K46" s="1">
        <v>1</v>
      </c>
      <c r="L46" s="4">
        <f t="shared" si="8"/>
        <v>2.2546999999999997</v>
      </c>
      <c r="M46" s="1">
        <v>1</v>
      </c>
      <c r="N46" s="4">
        <v>2.2547000000000001</v>
      </c>
      <c r="O46" s="1" t="s">
        <v>1746</v>
      </c>
    </row>
    <row r="47" spans="1:15" x14ac:dyDescent="0.25">
      <c r="A47" s="1">
        <v>46</v>
      </c>
      <c r="B47" s="1" t="s">
        <v>212</v>
      </c>
      <c r="C47" s="10">
        <v>44939</v>
      </c>
      <c r="D47" s="1">
        <v>0</v>
      </c>
      <c r="E47" s="17" t="s">
        <v>213</v>
      </c>
      <c r="F47" s="15">
        <v>24</v>
      </c>
      <c r="G47" s="2">
        <v>2.0346000000000002</v>
      </c>
      <c r="H47" s="3">
        <v>9.8000000000000007</v>
      </c>
      <c r="I47" s="2">
        <v>1.06</v>
      </c>
      <c r="J47" s="4">
        <f t="shared" si="7"/>
        <v>0.97460000000000013</v>
      </c>
      <c r="K47" s="1">
        <v>1</v>
      </c>
      <c r="L47" s="4">
        <f t="shared" si="8"/>
        <v>0.97460000000000013</v>
      </c>
      <c r="M47" s="1">
        <v>1</v>
      </c>
      <c r="N47" s="4">
        <v>0.97460000000000002</v>
      </c>
      <c r="O47" s="1" t="s">
        <v>1746</v>
      </c>
    </row>
    <row r="48" spans="1:15" x14ac:dyDescent="0.25">
      <c r="A48" s="1">
        <v>47</v>
      </c>
      <c r="B48" s="1" t="s">
        <v>214</v>
      </c>
      <c r="C48" s="10">
        <v>44939</v>
      </c>
      <c r="D48" s="1">
        <v>0</v>
      </c>
      <c r="E48" s="17" t="s">
        <v>213</v>
      </c>
      <c r="F48" s="15">
        <v>24</v>
      </c>
      <c r="G48" s="2">
        <v>2.8454000000000002</v>
      </c>
      <c r="H48" s="3">
        <v>10.9</v>
      </c>
      <c r="I48" s="2">
        <v>0.62</v>
      </c>
      <c r="J48" s="4">
        <f t="shared" si="7"/>
        <v>2.2254</v>
      </c>
      <c r="K48" s="1">
        <v>1</v>
      </c>
      <c r="L48" s="4">
        <f t="shared" si="8"/>
        <v>2.2254</v>
      </c>
      <c r="M48" s="1">
        <v>1</v>
      </c>
      <c r="N48" s="4">
        <v>2.2254</v>
      </c>
      <c r="O48" s="1" t="s">
        <v>1746</v>
      </c>
    </row>
    <row r="49" spans="1:15" x14ac:dyDescent="0.25">
      <c r="A49" s="1">
        <v>48</v>
      </c>
      <c r="B49" s="1" t="s">
        <v>212</v>
      </c>
      <c r="C49" s="10">
        <v>44940</v>
      </c>
      <c r="D49" s="1">
        <v>0</v>
      </c>
      <c r="E49" s="17" t="s">
        <v>213</v>
      </c>
      <c r="F49" s="15">
        <v>24</v>
      </c>
      <c r="G49" s="2">
        <v>2.3409</v>
      </c>
      <c r="H49" s="3">
        <v>10.1</v>
      </c>
      <c r="I49" s="2">
        <v>1.2484999999999999</v>
      </c>
      <c r="J49" s="4">
        <f t="shared" si="7"/>
        <v>1.0924</v>
      </c>
      <c r="K49" s="1">
        <v>1</v>
      </c>
      <c r="L49" s="4">
        <f t="shared" si="8"/>
        <v>1.0924</v>
      </c>
      <c r="M49" s="1">
        <v>1</v>
      </c>
      <c r="N49" s="4">
        <v>1.0924</v>
      </c>
      <c r="O49" s="1" t="s">
        <v>1746</v>
      </c>
    </row>
    <row r="50" spans="1:15" x14ac:dyDescent="0.25">
      <c r="A50" s="1">
        <v>49</v>
      </c>
      <c r="B50" s="1" t="s">
        <v>214</v>
      </c>
      <c r="C50" s="10">
        <v>44940</v>
      </c>
      <c r="D50" s="1">
        <v>0</v>
      </c>
      <c r="E50" s="17" t="s">
        <v>213</v>
      </c>
      <c r="F50" s="15">
        <v>24</v>
      </c>
      <c r="G50" s="2">
        <v>2.9270999999999998</v>
      </c>
      <c r="H50" s="3">
        <v>10.8</v>
      </c>
      <c r="I50" s="2">
        <v>0.63149999999999995</v>
      </c>
      <c r="J50" s="4">
        <f t="shared" si="7"/>
        <v>2.2955999999999999</v>
      </c>
      <c r="K50" s="1">
        <v>1</v>
      </c>
      <c r="L50" s="4">
        <f t="shared" si="8"/>
        <v>2.2955999999999999</v>
      </c>
      <c r="M50" s="1">
        <v>1</v>
      </c>
      <c r="N50" s="4">
        <v>2.2955999999999999</v>
      </c>
      <c r="O50" s="1" t="s">
        <v>1746</v>
      </c>
    </row>
    <row r="51" spans="1:15" x14ac:dyDescent="0.25">
      <c r="A51" s="1">
        <v>50</v>
      </c>
      <c r="B51" s="1" t="s">
        <v>212</v>
      </c>
      <c r="C51" s="10">
        <v>44941</v>
      </c>
      <c r="D51" s="1">
        <v>0</v>
      </c>
      <c r="E51" s="17" t="s">
        <v>213</v>
      </c>
      <c r="F51" s="15">
        <v>24</v>
      </c>
      <c r="G51" s="2">
        <v>2.1158000000000001</v>
      </c>
      <c r="H51" s="3">
        <v>10</v>
      </c>
      <c r="I51" s="2">
        <v>1.1112</v>
      </c>
      <c r="J51" s="4">
        <f t="shared" si="7"/>
        <v>1.0046000000000002</v>
      </c>
      <c r="K51" s="1">
        <v>1</v>
      </c>
      <c r="L51" s="4">
        <f t="shared" si="8"/>
        <v>1.0046000000000002</v>
      </c>
      <c r="M51" s="1">
        <v>1</v>
      </c>
      <c r="N51" s="4">
        <v>1.0045999999999999</v>
      </c>
      <c r="O51" s="1" t="s">
        <v>1746</v>
      </c>
    </row>
    <row r="52" spans="1:15" x14ac:dyDescent="0.25">
      <c r="A52" s="1">
        <v>51</v>
      </c>
      <c r="B52" s="1" t="s">
        <v>214</v>
      </c>
      <c r="C52" s="10">
        <v>44941</v>
      </c>
      <c r="D52" s="1">
        <v>0</v>
      </c>
      <c r="E52" s="17" t="s">
        <v>213</v>
      </c>
      <c r="F52" s="15">
        <v>24</v>
      </c>
      <c r="G52" s="2">
        <v>3.0287000000000002</v>
      </c>
      <c r="H52" s="3">
        <v>10.5</v>
      </c>
      <c r="I52" s="2">
        <v>0.65890000000000004</v>
      </c>
      <c r="J52" s="4">
        <f t="shared" si="7"/>
        <v>2.3698000000000001</v>
      </c>
      <c r="K52" s="1">
        <v>1</v>
      </c>
      <c r="L52" s="4">
        <f t="shared" si="8"/>
        <v>2.3698000000000001</v>
      </c>
      <c r="M52" s="1">
        <v>1</v>
      </c>
      <c r="N52" s="4">
        <v>2.3698000000000001</v>
      </c>
      <c r="O52" s="1" t="s">
        <v>1746</v>
      </c>
    </row>
    <row r="53" spans="1:15" x14ac:dyDescent="0.25">
      <c r="A53" s="1">
        <v>52</v>
      </c>
      <c r="B53" s="1" t="s">
        <v>212</v>
      </c>
      <c r="C53" s="10">
        <v>44942</v>
      </c>
      <c r="D53" s="1">
        <v>0</v>
      </c>
      <c r="E53" s="17" t="s">
        <v>213</v>
      </c>
      <c r="F53" s="15">
        <v>24</v>
      </c>
      <c r="G53" s="2">
        <v>1.9086000000000001</v>
      </c>
      <c r="H53" s="3">
        <v>10.8</v>
      </c>
      <c r="I53" s="2">
        <v>1.0072000000000001</v>
      </c>
      <c r="J53" s="4">
        <f t="shared" si="7"/>
        <v>0.90139999999999998</v>
      </c>
      <c r="K53" s="1">
        <v>1</v>
      </c>
      <c r="L53" s="4">
        <f t="shared" si="8"/>
        <v>0.90139999999999998</v>
      </c>
      <c r="M53" s="1">
        <v>1</v>
      </c>
      <c r="N53" s="4">
        <v>0.90139999999999998</v>
      </c>
      <c r="O53" s="1" t="s">
        <v>1746</v>
      </c>
    </row>
    <row r="54" spans="1:15" x14ac:dyDescent="0.25">
      <c r="A54" s="1">
        <v>53</v>
      </c>
      <c r="B54" s="1" t="s">
        <v>214</v>
      </c>
      <c r="C54" s="10">
        <v>44942</v>
      </c>
      <c r="D54" s="1">
        <v>0</v>
      </c>
      <c r="E54" s="17" t="s">
        <v>213</v>
      </c>
      <c r="F54" s="15">
        <v>24</v>
      </c>
      <c r="G54" s="2">
        <v>3.1709999999999998</v>
      </c>
      <c r="H54" s="3">
        <v>10.6</v>
      </c>
      <c r="I54" s="2">
        <v>0.80279999999999996</v>
      </c>
      <c r="J54" s="4">
        <f t="shared" si="7"/>
        <v>2.3681999999999999</v>
      </c>
      <c r="K54" s="1">
        <v>1</v>
      </c>
      <c r="L54" s="4">
        <f t="shared" si="8"/>
        <v>2.3681999999999999</v>
      </c>
      <c r="M54" s="1">
        <v>1</v>
      </c>
      <c r="N54" s="4">
        <v>2.3681999999999999</v>
      </c>
      <c r="O54" s="1" t="s">
        <v>1746</v>
      </c>
    </row>
    <row r="55" spans="1:15" x14ac:dyDescent="0.25">
      <c r="A55" s="1">
        <v>54</v>
      </c>
      <c r="B55" s="1" t="s">
        <v>212</v>
      </c>
      <c r="C55" s="10">
        <v>44943</v>
      </c>
      <c r="D55" s="1">
        <v>0</v>
      </c>
      <c r="E55" s="17" t="s">
        <v>213</v>
      </c>
      <c r="F55" s="15">
        <v>24</v>
      </c>
      <c r="G55" s="2">
        <v>2.1789000000000001</v>
      </c>
      <c r="H55" s="3">
        <v>10.5</v>
      </c>
      <c r="I55" s="2">
        <v>1.1506000000000001</v>
      </c>
      <c r="J55" s="4">
        <f t="shared" si="7"/>
        <v>1.0283</v>
      </c>
      <c r="K55" s="1">
        <v>1</v>
      </c>
      <c r="L55" s="4">
        <f t="shared" si="8"/>
        <v>1.0283</v>
      </c>
      <c r="M55" s="1">
        <v>1</v>
      </c>
      <c r="N55" s="4">
        <v>1.0283</v>
      </c>
      <c r="O55" s="1" t="s">
        <v>1746</v>
      </c>
    </row>
    <row r="56" spans="1:15" x14ac:dyDescent="0.25">
      <c r="A56" s="1">
        <v>55</v>
      </c>
      <c r="B56" s="1" t="s">
        <v>214</v>
      </c>
      <c r="C56" s="10">
        <v>44943</v>
      </c>
      <c r="D56" s="1">
        <v>0</v>
      </c>
      <c r="E56" s="17" t="s">
        <v>213</v>
      </c>
      <c r="F56" s="15">
        <v>24</v>
      </c>
      <c r="G56" s="2">
        <v>3.0436000000000001</v>
      </c>
      <c r="H56" s="3">
        <v>10.8</v>
      </c>
      <c r="I56" s="2">
        <v>0.62939999999999996</v>
      </c>
      <c r="J56" s="4">
        <f t="shared" si="7"/>
        <v>2.4142000000000001</v>
      </c>
      <c r="K56" s="1">
        <v>1</v>
      </c>
      <c r="L56" s="4">
        <f t="shared" si="8"/>
        <v>2.4142000000000001</v>
      </c>
      <c r="M56" s="1">
        <v>1</v>
      </c>
      <c r="N56" s="4">
        <v>2.4142000000000001</v>
      </c>
      <c r="O56" s="1" t="s">
        <v>1746</v>
      </c>
    </row>
    <row r="57" spans="1:15" x14ac:dyDescent="0.25">
      <c r="A57" s="1">
        <v>56</v>
      </c>
      <c r="B57" s="1" t="s">
        <v>212</v>
      </c>
      <c r="C57" s="10">
        <v>44944</v>
      </c>
      <c r="D57" s="1">
        <v>0</v>
      </c>
      <c r="E57" s="17" t="s">
        <v>213</v>
      </c>
      <c r="F57" s="15">
        <v>24</v>
      </c>
      <c r="G57" s="2">
        <v>2.2214999999999998</v>
      </c>
      <c r="H57" s="3">
        <v>9.9</v>
      </c>
      <c r="I57" s="2">
        <v>1.2214</v>
      </c>
      <c r="J57" s="4">
        <f t="shared" si="7"/>
        <v>1.0000999999999998</v>
      </c>
      <c r="K57" s="1">
        <v>1</v>
      </c>
      <c r="L57" s="4">
        <f t="shared" si="8"/>
        <v>1.0000999999999998</v>
      </c>
      <c r="M57" s="1">
        <v>1</v>
      </c>
      <c r="N57" s="4">
        <v>1.0001</v>
      </c>
      <c r="O57" s="1" t="s">
        <v>1746</v>
      </c>
    </row>
    <row r="58" spans="1:15" x14ac:dyDescent="0.25">
      <c r="A58" s="1">
        <v>57</v>
      </c>
      <c r="B58" s="1" t="s">
        <v>214</v>
      </c>
      <c r="C58" s="10">
        <v>44944</v>
      </c>
      <c r="D58" s="1">
        <v>0</v>
      </c>
      <c r="E58" s="17" t="s">
        <v>213</v>
      </c>
      <c r="F58" s="15">
        <v>24</v>
      </c>
      <c r="G58" s="2">
        <v>2.6265999999999998</v>
      </c>
      <c r="H58" s="3">
        <v>10.1</v>
      </c>
      <c r="I58" s="2">
        <v>0.51859999999999995</v>
      </c>
      <c r="J58" s="4">
        <f t="shared" si="7"/>
        <v>2.1079999999999997</v>
      </c>
      <c r="K58" s="1">
        <v>1</v>
      </c>
      <c r="L58" s="4">
        <f t="shared" si="8"/>
        <v>2.1079999999999997</v>
      </c>
      <c r="M58" s="1">
        <v>1</v>
      </c>
      <c r="N58" s="4">
        <v>2.1080000000000001</v>
      </c>
      <c r="O58" s="1" t="s">
        <v>1746</v>
      </c>
    </row>
    <row r="59" spans="1:15" x14ac:dyDescent="0.25">
      <c r="A59" s="1">
        <v>58</v>
      </c>
      <c r="B59" s="1" t="s">
        <v>212</v>
      </c>
      <c r="C59" s="10">
        <v>44945</v>
      </c>
      <c r="D59" s="1">
        <v>0</v>
      </c>
      <c r="E59" s="17" t="s">
        <v>213</v>
      </c>
      <c r="F59" s="15">
        <v>24</v>
      </c>
      <c r="G59" s="2">
        <v>2.4077999999999999</v>
      </c>
      <c r="H59" s="3">
        <v>3.1</v>
      </c>
      <c r="I59" s="2">
        <v>1.2425999999999999</v>
      </c>
      <c r="J59" s="4">
        <f t="shared" si="7"/>
        <v>1.1652</v>
      </c>
      <c r="K59" s="1">
        <v>1</v>
      </c>
      <c r="L59" s="4">
        <f t="shared" si="8"/>
        <v>1.1652</v>
      </c>
      <c r="M59" s="1">
        <v>1</v>
      </c>
      <c r="N59" s="4">
        <v>1.1652</v>
      </c>
      <c r="O59" s="1" t="s">
        <v>1746</v>
      </c>
    </row>
    <row r="60" spans="1:15" x14ac:dyDescent="0.25">
      <c r="A60" s="1">
        <v>59</v>
      </c>
      <c r="B60" s="1" t="s">
        <v>214</v>
      </c>
      <c r="C60" s="10">
        <v>44945</v>
      </c>
      <c r="D60" s="1">
        <v>0</v>
      </c>
      <c r="E60" s="17" t="s">
        <v>213</v>
      </c>
      <c r="F60" s="15">
        <v>24</v>
      </c>
      <c r="G60" s="2">
        <v>3.7221000000000002</v>
      </c>
      <c r="H60" s="3">
        <v>4</v>
      </c>
      <c r="I60" s="2">
        <v>0.53739999999999999</v>
      </c>
      <c r="J60" s="4">
        <f t="shared" si="7"/>
        <v>3.1847000000000003</v>
      </c>
      <c r="K60" s="1">
        <v>1</v>
      </c>
      <c r="L60" s="4">
        <f t="shared" si="8"/>
        <v>3.1847000000000003</v>
      </c>
      <c r="M60" s="1">
        <v>1</v>
      </c>
      <c r="N60" s="4">
        <v>3.1846999999999999</v>
      </c>
      <c r="O60" s="1" t="s">
        <v>1746</v>
      </c>
    </row>
    <row r="61" spans="1:15" x14ac:dyDescent="0.25">
      <c r="A61" s="1">
        <v>60</v>
      </c>
      <c r="B61" s="1" t="s">
        <v>212</v>
      </c>
      <c r="C61" s="10">
        <v>44946</v>
      </c>
      <c r="D61" s="1">
        <v>0</v>
      </c>
      <c r="E61" s="17" t="s">
        <v>213</v>
      </c>
      <c r="F61" s="15">
        <v>24</v>
      </c>
      <c r="G61" s="2">
        <v>2.2725</v>
      </c>
      <c r="H61" s="3">
        <v>9.1</v>
      </c>
      <c r="I61" s="2">
        <v>1.1718999999999999</v>
      </c>
      <c r="J61" s="4">
        <f t="shared" si="7"/>
        <v>1.1006</v>
      </c>
      <c r="K61" s="1">
        <v>1</v>
      </c>
      <c r="L61" s="4">
        <f t="shared" si="8"/>
        <v>1.1006</v>
      </c>
      <c r="M61" s="1">
        <v>1</v>
      </c>
      <c r="N61" s="4">
        <v>1.1006</v>
      </c>
      <c r="O61" s="1" t="s">
        <v>1746</v>
      </c>
    </row>
    <row r="62" spans="1:15" x14ac:dyDescent="0.25">
      <c r="A62" s="1">
        <v>61</v>
      </c>
      <c r="B62" s="1" t="s">
        <v>214</v>
      </c>
      <c r="C62" s="10">
        <v>44946</v>
      </c>
      <c r="D62" s="1">
        <v>0</v>
      </c>
      <c r="E62" s="17" t="s">
        <v>213</v>
      </c>
      <c r="F62" s="15">
        <v>24</v>
      </c>
      <c r="G62" s="2">
        <v>2.8170000000000002</v>
      </c>
      <c r="H62" s="3">
        <v>9</v>
      </c>
      <c r="I62" s="2">
        <v>0.5181</v>
      </c>
      <c r="J62" s="4">
        <f t="shared" si="7"/>
        <v>2.2989000000000002</v>
      </c>
      <c r="K62" s="1">
        <v>1</v>
      </c>
      <c r="L62" s="4">
        <f t="shared" si="8"/>
        <v>2.2989000000000002</v>
      </c>
      <c r="M62" s="1">
        <v>1</v>
      </c>
      <c r="N62" s="4">
        <v>2.2989000000000002</v>
      </c>
      <c r="O62" s="1" t="s">
        <v>1746</v>
      </c>
    </row>
    <row r="63" spans="1:15" x14ac:dyDescent="0.25">
      <c r="A63" s="1">
        <v>62</v>
      </c>
      <c r="B63" s="1" t="s">
        <v>212</v>
      </c>
      <c r="C63" s="10">
        <v>44947</v>
      </c>
      <c r="D63" s="1">
        <v>0</v>
      </c>
      <c r="E63" s="17" t="s">
        <v>213</v>
      </c>
      <c r="F63" s="15">
        <v>24</v>
      </c>
      <c r="G63" s="2">
        <v>2.37</v>
      </c>
      <c r="H63" s="3">
        <v>9.3000000000000007</v>
      </c>
      <c r="I63" s="2">
        <v>1.0718000000000001</v>
      </c>
      <c r="J63" s="4">
        <f t="shared" si="7"/>
        <v>1.2982</v>
      </c>
      <c r="K63" s="1">
        <v>1</v>
      </c>
      <c r="L63" s="4">
        <f t="shared" si="8"/>
        <v>1.2982</v>
      </c>
      <c r="M63" s="1">
        <v>1</v>
      </c>
      <c r="N63" s="4">
        <v>1.2982</v>
      </c>
      <c r="O63" s="1" t="s">
        <v>1746</v>
      </c>
    </row>
    <row r="64" spans="1:15" x14ac:dyDescent="0.25">
      <c r="A64" s="1">
        <v>63</v>
      </c>
      <c r="B64" s="1" t="s">
        <v>214</v>
      </c>
      <c r="C64" s="10">
        <v>44947</v>
      </c>
      <c r="D64" s="1">
        <v>0</v>
      </c>
      <c r="E64" s="17" t="s">
        <v>213</v>
      </c>
      <c r="F64" s="15">
        <v>24</v>
      </c>
      <c r="G64" s="2">
        <v>2.72</v>
      </c>
      <c r="H64" s="3">
        <v>9.3000000000000007</v>
      </c>
      <c r="I64" s="2">
        <v>0.80820000000000003</v>
      </c>
      <c r="J64" s="4">
        <f t="shared" si="7"/>
        <v>1.9118000000000002</v>
      </c>
      <c r="K64" s="1">
        <v>1</v>
      </c>
      <c r="L64" s="4">
        <f t="shared" si="8"/>
        <v>1.9118000000000002</v>
      </c>
      <c r="M64" s="1">
        <v>1</v>
      </c>
      <c r="N64" s="4">
        <v>1.9117999999999999</v>
      </c>
      <c r="O64" s="1" t="s">
        <v>1746</v>
      </c>
    </row>
    <row r="65" spans="1:15" x14ac:dyDescent="0.25">
      <c r="A65" s="1">
        <v>64</v>
      </c>
      <c r="B65" s="1" t="s">
        <v>212</v>
      </c>
      <c r="C65" s="10">
        <v>44948</v>
      </c>
      <c r="D65" s="1">
        <v>0</v>
      </c>
      <c r="E65" s="17" t="s">
        <v>213</v>
      </c>
      <c r="F65" s="15">
        <v>24</v>
      </c>
      <c r="G65" s="2">
        <v>2.0920000000000001</v>
      </c>
      <c r="H65" s="3">
        <v>8.8000000000000007</v>
      </c>
      <c r="I65" s="2">
        <v>1.0803</v>
      </c>
      <c r="J65" s="4">
        <f t="shared" si="7"/>
        <v>1.0117</v>
      </c>
      <c r="K65" s="1">
        <v>1</v>
      </c>
      <c r="L65" s="4">
        <f t="shared" si="8"/>
        <v>1.0117</v>
      </c>
      <c r="M65" s="1">
        <v>1</v>
      </c>
      <c r="N65" s="4">
        <v>1.0117</v>
      </c>
      <c r="O65" s="1" t="s">
        <v>1746</v>
      </c>
    </row>
    <row r="66" spans="1:15" x14ac:dyDescent="0.25">
      <c r="A66" s="1">
        <v>65</v>
      </c>
      <c r="B66" s="1" t="s">
        <v>214</v>
      </c>
      <c r="C66" s="10">
        <v>44948</v>
      </c>
      <c r="D66" s="1">
        <v>0</v>
      </c>
      <c r="E66" s="17" t="s">
        <v>213</v>
      </c>
      <c r="F66" s="15">
        <v>24</v>
      </c>
      <c r="G66" s="2">
        <v>2.8721000000000001</v>
      </c>
      <c r="H66" s="3">
        <v>8.6</v>
      </c>
      <c r="I66" s="2">
        <v>0.73970000000000002</v>
      </c>
      <c r="J66" s="4">
        <f t="shared" si="7"/>
        <v>2.1324000000000001</v>
      </c>
      <c r="K66" s="1">
        <v>1</v>
      </c>
      <c r="L66" s="4">
        <f t="shared" si="8"/>
        <v>2.1324000000000001</v>
      </c>
      <c r="M66" s="1">
        <v>1</v>
      </c>
      <c r="N66" s="4">
        <v>2.1324000000000001</v>
      </c>
      <c r="O66" s="1" t="s">
        <v>1746</v>
      </c>
    </row>
    <row r="67" spans="1:15" x14ac:dyDescent="0.25">
      <c r="A67" s="1">
        <v>66</v>
      </c>
      <c r="B67" s="1" t="s">
        <v>212</v>
      </c>
      <c r="C67" s="10">
        <v>44949</v>
      </c>
      <c r="D67" s="1">
        <v>0</v>
      </c>
      <c r="E67" s="17" t="s">
        <v>213</v>
      </c>
      <c r="F67" s="15">
        <v>24</v>
      </c>
      <c r="G67" s="2">
        <v>2.2490999999999999</v>
      </c>
      <c r="H67" s="3">
        <v>8.1999999999999993</v>
      </c>
      <c r="I67" s="2">
        <v>1.1540999999999999</v>
      </c>
      <c r="J67" s="4">
        <f t="shared" si="7"/>
        <v>1.095</v>
      </c>
      <c r="K67" s="1">
        <v>1</v>
      </c>
      <c r="L67" s="4">
        <f t="shared" si="8"/>
        <v>1.095</v>
      </c>
      <c r="M67" s="1">
        <v>1</v>
      </c>
      <c r="N67" s="4">
        <v>1.095</v>
      </c>
      <c r="O67" s="1" t="s">
        <v>1746</v>
      </c>
    </row>
    <row r="68" spans="1:15" x14ac:dyDescent="0.25">
      <c r="A68" s="1">
        <v>67</v>
      </c>
      <c r="B68" s="1" t="s">
        <v>214</v>
      </c>
      <c r="C68" s="10">
        <v>44949</v>
      </c>
      <c r="D68" s="1">
        <v>0</v>
      </c>
      <c r="E68" s="17" t="s">
        <v>213</v>
      </c>
      <c r="F68" s="15">
        <v>24</v>
      </c>
      <c r="G68" s="2">
        <v>2.9491000000000001</v>
      </c>
      <c r="H68" s="3">
        <v>8.3000000000000007</v>
      </c>
      <c r="I68" s="2">
        <v>0.66590000000000005</v>
      </c>
      <c r="J68" s="4">
        <f t="shared" si="7"/>
        <v>2.2831999999999999</v>
      </c>
      <c r="K68" s="1">
        <v>1</v>
      </c>
      <c r="L68" s="4">
        <f t="shared" si="8"/>
        <v>2.2831999999999999</v>
      </c>
      <c r="M68" s="1">
        <v>1</v>
      </c>
      <c r="N68" s="4">
        <v>2.2831999999999999</v>
      </c>
      <c r="O68" s="1" t="s">
        <v>1746</v>
      </c>
    </row>
    <row r="69" spans="1:15" x14ac:dyDescent="0.25">
      <c r="A69" s="1">
        <v>68</v>
      </c>
      <c r="B69" s="1" t="s">
        <v>212</v>
      </c>
      <c r="C69" s="10">
        <v>44950</v>
      </c>
      <c r="D69" s="1">
        <v>0</v>
      </c>
      <c r="E69" s="17" t="s">
        <v>213</v>
      </c>
      <c r="F69" s="15">
        <v>24</v>
      </c>
      <c r="G69" s="2">
        <v>2.2822</v>
      </c>
      <c r="H69" s="3">
        <v>7.9</v>
      </c>
      <c r="I69" s="2">
        <v>1.1789000000000001</v>
      </c>
      <c r="J69" s="4">
        <f t="shared" si="7"/>
        <v>1.1032999999999999</v>
      </c>
      <c r="K69" s="1">
        <v>1</v>
      </c>
      <c r="L69" s="4">
        <f t="shared" si="8"/>
        <v>1.1032999999999999</v>
      </c>
      <c r="M69" s="1">
        <v>1</v>
      </c>
      <c r="N69" s="4">
        <v>1.1032999999999999</v>
      </c>
      <c r="O69" s="1" t="s">
        <v>1746</v>
      </c>
    </row>
    <row r="70" spans="1:15" x14ac:dyDescent="0.25">
      <c r="A70" s="1">
        <v>69</v>
      </c>
      <c r="B70" s="1" t="s">
        <v>214</v>
      </c>
      <c r="C70" s="10">
        <v>44950</v>
      </c>
      <c r="D70" s="1">
        <v>0</v>
      </c>
      <c r="E70" s="17" t="s">
        <v>213</v>
      </c>
      <c r="F70" s="15">
        <v>24</v>
      </c>
      <c r="G70" s="2">
        <v>2.9165999999999999</v>
      </c>
      <c r="H70" s="3">
        <v>8.1999999999999993</v>
      </c>
      <c r="I70" s="2">
        <v>0.71109999999999995</v>
      </c>
      <c r="J70" s="4">
        <f t="shared" si="7"/>
        <v>2.2054999999999998</v>
      </c>
      <c r="K70" s="1">
        <v>1</v>
      </c>
      <c r="L70" s="4">
        <f t="shared" si="8"/>
        <v>2.2054999999999998</v>
      </c>
      <c r="M70" s="1">
        <v>1</v>
      </c>
      <c r="N70" s="4">
        <v>2.2054999999999998</v>
      </c>
      <c r="O70" s="1" t="s">
        <v>1746</v>
      </c>
    </row>
    <row r="71" spans="1:15" x14ac:dyDescent="0.25">
      <c r="A71" s="1">
        <v>70</v>
      </c>
      <c r="B71" s="1" t="s">
        <v>212</v>
      </c>
      <c r="C71" s="10">
        <v>44951</v>
      </c>
      <c r="D71" s="1">
        <v>0</v>
      </c>
      <c r="E71" s="17" t="s">
        <v>213</v>
      </c>
      <c r="F71" s="15">
        <v>24</v>
      </c>
      <c r="G71" s="2">
        <v>2.1585999999999999</v>
      </c>
      <c r="H71" s="3">
        <v>7.7</v>
      </c>
      <c r="I71" s="2">
        <v>1.1045</v>
      </c>
      <c r="J71" s="4">
        <f t="shared" si="7"/>
        <v>1.0540999999999998</v>
      </c>
      <c r="K71" s="1">
        <v>1</v>
      </c>
      <c r="L71" s="4">
        <f t="shared" si="8"/>
        <v>1.0540999999999998</v>
      </c>
      <c r="M71" s="1">
        <v>1</v>
      </c>
      <c r="N71" s="4">
        <v>1.0541</v>
      </c>
      <c r="O71" s="1" t="s">
        <v>1746</v>
      </c>
    </row>
    <row r="72" spans="1:15" x14ac:dyDescent="0.25">
      <c r="A72" s="1">
        <v>71</v>
      </c>
      <c r="B72" s="1" t="s">
        <v>214</v>
      </c>
      <c r="C72" s="10">
        <v>44951</v>
      </c>
      <c r="D72" s="1">
        <v>0</v>
      </c>
      <c r="E72" s="17" t="s">
        <v>213</v>
      </c>
      <c r="F72" s="15">
        <v>24</v>
      </c>
      <c r="G72" s="2">
        <v>2.9266000000000001</v>
      </c>
      <c r="H72" s="3">
        <v>8</v>
      </c>
      <c r="I72" s="2">
        <v>0.72550000000000003</v>
      </c>
      <c r="J72" s="4">
        <f t="shared" ref="J72:J102" si="9">G72-I72</f>
        <v>2.2011000000000003</v>
      </c>
      <c r="K72" s="1">
        <v>1</v>
      </c>
      <c r="L72" s="4">
        <f t="shared" ref="L72:L102" si="10">(G72-I72-D72)*K72</f>
        <v>2.2011000000000003</v>
      </c>
      <c r="M72" s="1">
        <v>1</v>
      </c>
      <c r="N72" s="4">
        <v>2.2010999999999998</v>
      </c>
      <c r="O72" s="1" t="s">
        <v>1746</v>
      </c>
    </row>
    <row r="73" spans="1:15" x14ac:dyDescent="0.25">
      <c r="A73" s="1">
        <v>72</v>
      </c>
      <c r="B73" s="1" t="s">
        <v>212</v>
      </c>
      <c r="C73" s="10">
        <v>44952</v>
      </c>
      <c r="D73" s="1">
        <v>0</v>
      </c>
      <c r="E73" s="17" t="s">
        <v>213</v>
      </c>
      <c r="F73" s="15">
        <v>24</v>
      </c>
      <c r="G73" s="2">
        <v>2.2061999999999999</v>
      </c>
      <c r="H73" s="3">
        <v>7.4</v>
      </c>
      <c r="I73" s="2">
        <v>1.1574</v>
      </c>
      <c r="J73" s="4">
        <f t="shared" si="9"/>
        <v>1.0488</v>
      </c>
      <c r="K73" s="1">
        <v>1</v>
      </c>
      <c r="L73" s="4">
        <f t="shared" si="10"/>
        <v>1.0488</v>
      </c>
      <c r="M73" s="1">
        <v>1</v>
      </c>
      <c r="N73" s="4">
        <v>1.0488</v>
      </c>
      <c r="O73" s="1" t="s">
        <v>1746</v>
      </c>
    </row>
    <row r="74" spans="1:15" x14ac:dyDescent="0.25">
      <c r="A74" s="1">
        <v>73</v>
      </c>
      <c r="B74" s="1" t="s">
        <v>214</v>
      </c>
      <c r="C74" s="10">
        <v>44952</v>
      </c>
      <c r="D74" s="1">
        <v>0</v>
      </c>
      <c r="E74" s="17" t="s">
        <v>213</v>
      </c>
      <c r="F74" s="15">
        <v>24</v>
      </c>
      <c r="G74" s="2">
        <v>2.7238000000000002</v>
      </c>
      <c r="H74" s="3">
        <v>7.6</v>
      </c>
      <c r="I74" s="2">
        <v>0.75260000000000005</v>
      </c>
      <c r="J74" s="4">
        <f t="shared" si="9"/>
        <v>1.9712000000000001</v>
      </c>
      <c r="K74" s="1">
        <v>1</v>
      </c>
      <c r="L74" s="4">
        <f t="shared" si="10"/>
        <v>1.9712000000000001</v>
      </c>
      <c r="M74" s="1">
        <v>1</v>
      </c>
      <c r="N74" s="4">
        <v>1.9712000000000001</v>
      </c>
      <c r="O74" s="1" t="s">
        <v>1746</v>
      </c>
    </row>
    <row r="75" spans="1:15" x14ac:dyDescent="0.25">
      <c r="A75" s="1">
        <v>74</v>
      </c>
      <c r="B75" s="1" t="s">
        <v>212</v>
      </c>
      <c r="C75" s="10">
        <v>44953</v>
      </c>
      <c r="D75" s="1">
        <v>0</v>
      </c>
      <c r="E75" s="17" t="s">
        <v>213</v>
      </c>
      <c r="F75" s="15">
        <v>24</v>
      </c>
      <c r="G75" s="2">
        <v>2.5</v>
      </c>
      <c r="H75" s="3">
        <v>7.2</v>
      </c>
      <c r="I75" s="2">
        <v>0.76</v>
      </c>
      <c r="J75" s="4">
        <f t="shared" si="9"/>
        <v>1.74</v>
      </c>
      <c r="K75" s="1">
        <v>1</v>
      </c>
      <c r="L75" s="4">
        <f t="shared" si="10"/>
        <v>1.74</v>
      </c>
      <c r="M75" s="1">
        <v>1</v>
      </c>
      <c r="N75" s="4">
        <v>1.74</v>
      </c>
      <c r="O75" s="1" t="s">
        <v>1746</v>
      </c>
    </row>
    <row r="76" spans="1:15" x14ac:dyDescent="0.25">
      <c r="A76" s="1">
        <v>75</v>
      </c>
      <c r="B76" s="1" t="s">
        <v>214</v>
      </c>
      <c r="C76" s="10">
        <v>44953</v>
      </c>
      <c r="D76" s="1">
        <v>0</v>
      </c>
      <c r="E76" s="17" t="s">
        <v>213</v>
      </c>
      <c r="F76" s="15">
        <v>24</v>
      </c>
      <c r="G76" s="2">
        <v>2.96</v>
      </c>
      <c r="H76" s="3">
        <v>7.4</v>
      </c>
      <c r="I76" s="2">
        <v>1.1599999999999999</v>
      </c>
      <c r="J76" s="4">
        <f t="shared" si="9"/>
        <v>1.8</v>
      </c>
      <c r="K76" s="1">
        <v>1</v>
      </c>
      <c r="L76" s="4">
        <f t="shared" si="10"/>
        <v>1.8</v>
      </c>
      <c r="M76" s="1">
        <v>1</v>
      </c>
      <c r="N76" s="4">
        <v>1.8</v>
      </c>
      <c r="O76" s="1" t="s">
        <v>1746</v>
      </c>
    </row>
    <row r="77" spans="1:15" x14ac:dyDescent="0.25">
      <c r="A77" s="1">
        <v>76</v>
      </c>
      <c r="B77" s="1" t="s">
        <v>212</v>
      </c>
      <c r="C77" s="10">
        <v>44954</v>
      </c>
      <c r="D77" s="1">
        <v>0</v>
      </c>
      <c r="E77" s="17" t="s">
        <v>213</v>
      </c>
      <c r="F77" s="15">
        <v>24</v>
      </c>
      <c r="G77" s="2">
        <v>2.5099999999999998</v>
      </c>
      <c r="H77" s="3">
        <v>5.0999999999999996</v>
      </c>
      <c r="I77" s="2">
        <v>0.64</v>
      </c>
      <c r="J77" s="4">
        <f t="shared" si="9"/>
        <v>1.8699999999999997</v>
      </c>
      <c r="K77" s="1">
        <v>1</v>
      </c>
      <c r="L77" s="4">
        <f t="shared" si="10"/>
        <v>1.8699999999999997</v>
      </c>
      <c r="M77" s="1">
        <v>1</v>
      </c>
      <c r="N77" s="4">
        <v>1.87</v>
      </c>
      <c r="O77" s="1" t="s">
        <v>1746</v>
      </c>
    </row>
    <row r="78" spans="1:15" x14ac:dyDescent="0.25">
      <c r="A78" s="1">
        <v>77</v>
      </c>
      <c r="B78" s="1" t="s">
        <v>214</v>
      </c>
      <c r="C78" s="10">
        <v>44954</v>
      </c>
      <c r="D78" s="1">
        <v>0</v>
      </c>
      <c r="E78" s="17" t="s">
        <v>213</v>
      </c>
      <c r="F78" s="15">
        <v>24</v>
      </c>
      <c r="G78" s="2">
        <v>2.8</v>
      </c>
      <c r="H78" s="3">
        <v>7.7</v>
      </c>
      <c r="I78" s="2">
        <v>1.1200000000000001</v>
      </c>
      <c r="J78" s="4">
        <f t="shared" si="9"/>
        <v>1.6799999999999997</v>
      </c>
      <c r="K78" s="1">
        <v>1</v>
      </c>
      <c r="L78" s="4">
        <f t="shared" si="10"/>
        <v>1.6799999999999997</v>
      </c>
      <c r="M78" s="1">
        <v>1</v>
      </c>
      <c r="N78" s="4">
        <v>1.68</v>
      </c>
      <c r="O78" s="1" t="s">
        <v>1746</v>
      </c>
    </row>
    <row r="79" spans="1:15" x14ac:dyDescent="0.25">
      <c r="A79" s="1">
        <v>78</v>
      </c>
      <c r="B79" s="1" t="s">
        <v>212</v>
      </c>
      <c r="C79" s="10">
        <v>44955</v>
      </c>
      <c r="D79" s="1">
        <v>0</v>
      </c>
      <c r="E79" s="17" t="s">
        <v>213</v>
      </c>
      <c r="F79" s="15">
        <v>24</v>
      </c>
      <c r="G79" s="2">
        <v>2.2221000000000002</v>
      </c>
      <c r="H79" s="3">
        <v>5.08</v>
      </c>
      <c r="I79" s="2">
        <v>0.53</v>
      </c>
      <c r="J79" s="4">
        <f t="shared" si="9"/>
        <v>1.6921000000000002</v>
      </c>
      <c r="K79" s="1">
        <v>1</v>
      </c>
      <c r="L79" s="4">
        <f t="shared" si="10"/>
        <v>1.6921000000000002</v>
      </c>
      <c r="M79" s="1">
        <v>1</v>
      </c>
      <c r="N79" s="4">
        <v>1.6920999999999999</v>
      </c>
      <c r="O79" s="1" t="s">
        <v>1746</v>
      </c>
    </row>
    <row r="80" spans="1:15" x14ac:dyDescent="0.25">
      <c r="A80" s="1">
        <v>79</v>
      </c>
      <c r="B80" s="1" t="s">
        <v>214</v>
      </c>
      <c r="C80" s="10">
        <v>44955</v>
      </c>
      <c r="D80" s="1">
        <v>0</v>
      </c>
      <c r="E80" s="17" t="s">
        <v>213</v>
      </c>
      <c r="F80" s="15">
        <v>24</v>
      </c>
      <c r="G80" s="2">
        <v>2.7917999999999998</v>
      </c>
      <c r="H80" s="3">
        <v>9.51</v>
      </c>
      <c r="I80" s="2">
        <v>1.1399999999999999</v>
      </c>
      <c r="J80" s="4">
        <f t="shared" si="9"/>
        <v>1.6517999999999999</v>
      </c>
      <c r="K80" s="1">
        <v>1</v>
      </c>
      <c r="L80" s="4">
        <f t="shared" si="10"/>
        <v>1.6517999999999999</v>
      </c>
      <c r="M80" s="1">
        <v>1</v>
      </c>
      <c r="N80" s="4">
        <v>1.6517999999999999</v>
      </c>
      <c r="O80" s="1" t="s">
        <v>1746</v>
      </c>
    </row>
    <row r="81" spans="1:15" x14ac:dyDescent="0.25">
      <c r="A81" s="1">
        <v>80</v>
      </c>
      <c r="B81" s="1" t="s">
        <v>212</v>
      </c>
      <c r="C81" s="10">
        <v>44956</v>
      </c>
      <c r="D81" s="1">
        <v>0</v>
      </c>
      <c r="E81" s="17" t="s">
        <v>213</v>
      </c>
      <c r="F81" s="15">
        <v>24</v>
      </c>
      <c r="G81" s="2">
        <v>2.3199999999999998</v>
      </c>
      <c r="H81" s="3">
        <v>5.0999999999999996</v>
      </c>
      <c r="I81" s="2">
        <v>0.55000000000000004</v>
      </c>
      <c r="J81" s="4">
        <f t="shared" si="9"/>
        <v>1.7699999999999998</v>
      </c>
      <c r="K81" s="1">
        <v>1</v>
      </c>
      <c r="L81" s="4">
        <f t="shared" si="10"/>
        <v>1.7699999999999998</v>
      </c>
      <c r="M81" s="1">
        <v>1</v>
      </c>
      <c r="N81" s="4">
        <v>1.77</v>
      </c>
      <c r="O81" s="1" t="s">
        <v>1746</v>
      </c>
    </row>
    <row r="82" spans="1:15" x14ac:dyDescent="0.25">
      <c r="A82" s="1">
        <v>81</v>
      </c>
      <c r="B82" s="1" t="s">
        <v>214</v>
      </c>
      <c r="C82" s="10">
        <v>44956</v>
      </c>
      <c r="D82" s="1">
        <v>0</v>
      </c>
      <c r="E82" s="17" t="s">
        <v>213</v>
      </c>
      <c r="F82" s="15">
        <v>24</v>
      </c>
      <c r="G82" s="2">
        <v>2.74</v>
      </c>
      <c r="H82" s="3">
        <v>7.49</v>
      </c>
      <c r="I82" s="2">
        <v>1.1000000000000001</v>
      </c>
      <c r="J82" s="4">
        <f t="shared" si="9"/>
        <v>1.6400000000000001</v>
      </c>
      <c r="K82" s="1">
        <v>1</v>
      </c>
      <c r="L82" s="4">
        <f t="shared" si="10"/>
        <v>1.6400000000000001</v>
      </c>
      <c r="M82" s="1">
        <v>1</v>
      </c>
      <c r="N82" s="4">
        <v>1.64</v>
      </c>
      <c r="O82" s="1" t="s">
        <v>1746</v>
      </c>
    </row>
    <row r="83" spans="1:15" ht="33" x14ac:dyDescent="0.25">
      <c r="A83" s="1">
        <v>82</v>
      </c>
      <c r="B83" s="1" t="s">
        <v>212</v>
      </c>
      <c r="C83" s="10">
        <v>44957</v>
      </c>
      <c r="D83" s="1">
        <v>0</v>
      </c>
      <c r="E83" s="18" t="s">
        <v>215</v>
      </c>
      <c r="F83" s="15">
        <v>22</v>
      </c>
      <c r="G83" s="2">
        <v>2.1800000000000002</v>
      </c>
      <c r="H83" s="3">
        <v>5.6</v>
      </c>
      <c r="I83" s="2">
        <v>0.3</v>
      </c>
      <c r="J83" s="4">
        <f t="shared" si="9"/>
        <v>1.8800000000000001</v>
      </c>
      <c r="K83" s="1">
        <v>1</v>
      </c>
      <c r="L83" s="4">
        <f t="shared" si="10"/>
        <v>1.8800000000000001</v>
      </c>
      <c r="M83" s="1">
        <v>1</v>
      </c>
      <c r="N83" s="4">
        <v>1.88</v>
      </c>
      <c r="O83" s="1" t="s">
        <v>1746</v>
      </c>
    </row>
    <row r="84" spans="1:15" ht="33" x14ac:dyDescent="0.25">
      <c r="A84" s="1">
        <v>83</v>
      </c>
      <c r="B84" s="1" t="s">
        <v>214</v>
      </c>
      <c r="C84" s="10">
        <v>44957</v>
      </c>
      <c r="D84" s="1">
        <v>0</v>
      </c>
      <c r="E84" s="18" t="s">
        <v>215</v>
      </c>
      <c r="F84" s="15">
        <v>22</v>
      </c>
      <c r="G84" s="2">
        <v>2.34</v>
      </c>
      <c r="H84" s="3">
        <v>7.53</v>
      </c>
      <c r="I84" s="2">
        <v>1.25</v>
      </c>
      <c r="J84" s="4">
        <f t="shared" si="9"/>
        <v>1.0899999999999999</v>
      </c>
      <c r="K84" s="1">
        <v>1</v>
      </c>
      <c r="L84" s="4">
        <f t="shared" si="10"/>
        <v>1.0899999999999999</v>
      </c>
      <c r="M84" s="1">
        <v>1</v>
      </c>
      <c r="N84" s="4">
        <v>1.0900000000000001</v>
      </c>
      <c r="O84" s="1" t="s">
        <v>1746</v>
      </c>
    </row>
    <row r="85" spans="1:15" x14ac:dyDescent="0.25">
      <c r="A85" s="1">
        <v>84</v>
      </c>
      <c r="B85" s="1" t="s">
        <v>212</v>
      </c>
      <c r="C85" s="10">
        <v>44958</v>
      </c>
      <c r="D85" s="1">
        <v>0</v>
      </c>
      <c r="E85" s="17" t="s">
        <v>213</v>
      </c>
      <c r="F85" s="15">
        <v>24</v>
      </c>
      <c r="G85" s="2">
        <v>2.33</v>
      </c>
      <c r="H85" s="3">
        <v>5.7</v>
      </c>
      <c r="I85" s="2">
        <v>1.04</v>
      </c>
      <c r="J85" s="4">
        <f t="shared" si="9"/>
        <v>1.29</v>
      </c>
      <c r="K85" s="1">
        <v>1</v>
      </c>
      <c r="L85" s="4">
        <f t="shared" si="10"/>
        <v>1.29</v>
      </c>
      <c r="M85" s="1">
        <v>1</v>
      </c>
      <c r="N85" s="4">
        <v>1.29</v>
      </c>
      <c r="O85" s="1" t="s">
        <v>1746</v>
      </c>
    </row>
    <row r="86" spans="1:15" x14ac:dyDescent="0.25">
      <c r="A86" s="1">
        <v>85</v>
      </c>
      <c r="B86" s="1" t="s">
        <v>214</v>
      </c>
      <c r="C86" s="10">
        <v>44958</v>
      </c>
      <c r="D86" s="1">
        <v>0</v>
      </c>
      <c r="E86" s="17" t="s">
        <v>213</v>
      </c>
      <c r="F86" s="15">
        <v>24</v>
      </c>
      <c r="G86" s="2">
        <v>2.76</v>
      </c>
      <c r="H86" s="3">
        <v>9.9</v>
      </c>
      <c r="I86" s="2">
        <v>0.72</v>
      </c>
      <c r="J86" s="4">
        <f t="shared" si="9"/>
        <v>2.04</v>
      </c>
      <c r="K86" s="1">
        <v>1</v>
      </c>
      <c r="L86" s="4">
        <f t="shared" si="10"/>
        <v>2.04</v>
      </c>
      <c r="M86" s="1">
        <v>1</v>
      </c>
      <c r="N86" s="4">
        <v>2.04</v>
      </c>
      <c r="O86" s="1" t="s">
        <v>1746</v>
      </c>
    </row>
    <row r="87" spans="1:15" x14ac:dyDescent="0.25">
      <c r="A87" s="1">
        <v>86</v>
      </c>
      <c r="B87" s="1" t="s">
        <v>212</v>
      </c>
      <c r="C87" s="10">
        <v>44959</v>
      </c>
      <c r="D87" s="1">
        <v>0</v>
      </c>
      <c r="E87" s="17" t="s">
        <v>213</v>
      </c>
      <c r="F87" s="15">
        <v>24</v>
      </c>
      <c r="G87" s="2">
        <v>2.04</v>
      </c>
      <c r="H87" s="3">
        <v>8.1999999999999993</v>
      </c>
      <c r="I87" s="2">
        <v>1.22</v>
      </c>
      <c r="J87" s="4">
        <f t="shared" si="9"/>
        <v>0.82000000000000006</v>
      </c>
      <c r="K87" s="1">
        <v>1</v>
      </c>
      <c r="L87" s="4">
        <f t="shared" si="10"/>
        <v>0.82000000000000006</v>
      </c>
      <c r="M87" s="1">
        <v>1</v>
      </c>
      <c r="N87" s="4">
        <v>0.82</v>
      </c>
      <c r="O87" s="1" t="s">
        <v>1746</v>
      </c>
    </row>
    <row r="88" spans="1:15" x14ac:dyDescent="0.25">
      <c r="A88" s="1">
        <v>87</v>
      </c>
      <c r="B88" s="1" t="s">
        <v>214</v>
      </c>
      <c r="C88" s="10">
        <v>44959</v>
      </c>
      <c r="D88" s="1">
        <v>0</v>
      </c>
      <c r="E88" s="17" t="s">
        <v>213</v>
      </c>
      <c r="F88" s="15">
        <v>24</v>
      </c>
      <c r="G88" s="2">
        <v>2.82</v>
      </c>
      <c r="H88" s="3">
        <v>15.1</v>
      </c>
      <c r="I88" s="2">
        <v>0.53</v>
      </c>
      <c r="J88" s="4">
        <f t="shared" si="9"/>
        <v>2.29</v>
      </c>
      <c r="K88" s="1">
        <v>1</v>
      </c>
      <c r="L88" s="4">
        <f t="shared" si="10"/>
        <v>2.29</v>
      </c>
      <c r="M88" s="1">
        <v>1</v>
      </c>
      <c r="N88" s="4">
        <v>2.29</v>
      </c>
      <c r="O88" s="1" t="s">
        <v>1746</v>
      </c>
    </row>
    <row r="89" spans="1:15" x14ac:dyDescent="0.25">
      <c r="A89" s="1">
        <v>88</v>
      </c>
      <c r="B89" s="1" t="s">
        <v>212</v>
      </c>
      <c r="C89" s="10">
        <v>44960</v>
      </c>
      <c r="D89" s="1">
        <v>0</v>
      </c>
      <c r="E89" s="17" t="s">
        <v>213</v>
      </c>
      <c r="F89" s="15">
        <v>24</v>
      </c>
      <c r="G89" s="2">
        <v>2.38</v>
      </c>
      <c r="H89" s="3">
        <v>5.9</v>
      </c>
      <c r="I89" s="2">
        <v>1.23</v>
      </c>
      <c r="J89" s="4">
        <f t="shared" si="9"/>
        <v>1.1499999999999999</v>
      </c>
      <c r="K89" s="1">
        <v>1</v>
      </c>
      <c r="L89" s="4">
        <f t="shared" si="10"/>
        <v>1.1499999999999999</v>
      </c>
      <c r="M89" s="1">
        <v>1</v>
      </c>
      <c r="N89" s="4">
        <v>1.1499999999999999</v>
      </c>
      <c r="O89" s="1" t="s">
        <v>1746</v>
      </c>
    </row>
    <row r="90" spans="1:15" x14ac:dyDescent="0.25">
      <c r="A90" s="1">
        <v>89</v>
      </c>
      <c r="B90" s="1" t="s">
        <v>214</v>
      </c>
      <c r="C90" s="10">
        <v>44960</v>
      </c>
      <c r="D90" s="1">
        <v>0</v>
      </c>
      <c r="E90" s="17" t="s">
        <v>213</v>
      </c>
      <c r="F90" s="15">
        <v>24</v>
      </c>
      <c r="G90" s="2">
        <v>2.65</v>
      </c>
      <c r="H90" s="3">
        <v>7.7</v>
      </c>
      <c r="I90" s="2">
        <v>0.51</v>
      </c>
      <c r="J90" s="4">
        <f t="shared" si="9"/>
        <v>2.1399999999999997</v>
      </c>
      <c r="K90" s="1">
        <v>1</v>
      </c>
      <c r="L90" s="4">
        <f t="shared" si="10"/>
        <v>2.1399999999999997</v>
      </c>
      <c r="M90" s="1">
        <v>1</v>
      </c>
      <c r="N90" s="4">
        <v>2.14</v>
      </c>
      <c r="O90" s="1" t="s">
        <v>1746</v>
      </c>
    </row>
    <row r="91" spans="1:15" x14ac:dyDescent="0.25">
      <c r="A91" s="1">
        <v>90</v>
      </c>
      <c r="B91" s="1" t="s">
        <v>212</v>
      </c>
      <c r="C91" s="10">
        <v>44961</v>
      </c>
      <c r="D91" s="1">
        <v>0</v>
      </c>
      <c r="E91" s="17" t="s">
        <v>213</v>
      </c>
      <c r="F91" s="15">
        <v>24</v>
      </c>
      <c r="G91" s="2">
        <v>2.19</v>
      </c>
      <c r="H91" s="3">
        <v>4.4000000000000004</v>
      </c>
      <c r="I91" s="2">
        <v>1.21</v>
      </c>
      <c r="J91" s="4">
        <f t="shared" si="9"/>
        <v>0.98</v>
      </c>
      <c r="K91" s="1">
        <v>1</v>
      </c>
      <c r="L91" s="4">
        <f t="shared" si="10"/>
        <v>0.98</v>
      </c>
      <c r="M91" s="1">
        <v>1</v>
      </c>
      <c r="N91" s="4">
        <v>0.98</v>
      </c>
      <c r="O91" s="1" t="s">
        <v>1746</v>
      </c>
    </row>
    <row r="92" spans="1:15" x14ac:dyDescent="0.25">
      <c r="A92" s="1">
        <v>91</v>
      </c>
      <c r="B92" s="1" t="s">
        <v>214</v>
      </c>
      <c r="C92" s="10">
        <v>44961</v>
      </c>
      <c r="D92" s="1">
        <v>0</v>
      </c>
      <c r="E92" s="17" t="s">
        <v>213</v>
      </c>
      <c r="F92" s="15">
        <v>24</v>
      </c>
      <c r="G92" s="2">
        <v>2.71</v>
      </c>
      <c r="H92" s="3">
        <v>10.4</v>
      </c>
      <c r="I92" s="2">
        <v>0.52</v>
      </c>
      <c r="J92" s="4">
        <f t="shared" si="9"/>
        <v>2.19</v>
      </c>
      <c r="K92" s="1">
        <v>1</v>
      </c>
      <c r="L92" s="4">
        <f t="shared" si="10"/>
        <v>2.19</v>
      </c>
      <c r="M92" s="1">
        <v>1</v>
      </c>
      <c r="N92" s="4">
        <v>2.19</v>
      </c>
      <c r="O92" s="1" t="s">
        <v>1746</v>
      </c>
    </row>
    <row r="93" spans="1:15" x14ac:dyDescent="0.25">
      <c r="A93" s="1">
        <v>92</v>
      </c>
      <c r="B93" s="1" t="s">
        <v>212</v>
      </c>
      <c r="C93" s="10">
        <v>44962</v>
      </c>
      <c r="D93" s="1">
        <v>0</v>
      </c>
      <c r="E93" s="17" t="s">
        <v>213</v>
      </c>
      <c r="F93" s="15">
        <v>24</v>
      </c>
      <c r="G93" s="2">
        <v>2.2198000000000002</v>
      </c>
      <c r="H93" s="3">
        <v>4.7</v>
      </c>
      <c r="I93" s="2">
        <v>1.2352000000000001</v>
      </c>
      <c r="J93" s="4">
        <f t="shared" si="9"/>
        <v>0.98460000000000014</v>
      </c>
      <c r="K93" s="1">
        <v>1</v>
      </c>
      <c r="L93" s="4">
        <f t="shared" si="10"/>
        <v>0.98460000000000014</v>
      </c>
      <c r="M93" s="1">
        <v>1</v>
      </c>
      <c r="N93" s="4">
        <v>0.98460000000000003</v>
      </c>
      <c r="O93" s="1" t="s">
        <v>1746</v>
      </c>
    </row>
    <row r="94" spans="1:15" x14ac:dyDescent="0.25">
      <c r="A94" s="1">
        <v>93</v>
      </c>
      <c r="B94" s="1" t="s">
        <v>214</v>
      </c>
      <c r="C94" s="10">
        <v>44962</v>
      </c>
      <c r="D94" s="1">
        <v>0</v>
      </c>
      <c r="E94" s="17" t="s">
        <v>213</v>
      </c>
      <c r="F94" s="15">
        <v>24</v>
      </c>
      <c r="G94" s="2">
        <v>2.6646999999999998</v>
      </c>
      <c r="H94" s="3">
        <v>8</v>
      </c>
      <c r="I94" s="2">
        <v>0.53549999999999998</v>
      </c>
      <c r="J94" s="4">
        <f t="shared" si="9"/>
        <v>2.1292</v>
      </c>
      <c r="K94" s="1">
        <v>1</v>
      </c>
      <c r="L94" s="4">
        <f t="shared" si="10"/>
        <v>2.1292</v>
      </c>
      <c r="M94" s="1">
        <v>1</v>
      </c>
      <c r="N94" s="4">
        <v>2.1292</v>
      </c>
      <c r="O94" s="1" t="s">
        <v>1746</v>
      </c>
    </row>
    <row r="95" spans="1:15" x14ac:dyDescent="0.25">
      <c r="A95" s="1">
        <v>94</v>
      </c>
      <c r="B95" s="1" t="s">
        <v>212</v>
      </c>
      <c r="C95" s="10">
        <v>44963</v>
      </c>
      <c r="D95" s="1">
        <v>0</v>
      </c>
      <c r="E95" s="17" t="s">
        <v>213</v>
      </c>
      <c r="F95" s="15">
        <v>24</v>
      </c>
      <c r="G95" s="2">
        <v>2.2000000000000002</v>
      </c>
      <c r="H95" s="3">
        <v>4.4000000000000004</v>
      </c>
      <c r="I95" s="2">
        <v>1.26</v>
      </c>
      <c r="J95" s="4">
        <f t="shared" si="9"/>
        <v>0.94000000000000017</v>
      </c>
      <c r="K95" s="1">
        <v>1</v>
      </c>
      <c r="L95" s="4">
        <f t="shared" si="10"/>
        <v>0.94000000000000017</v>
      </c>
      <c r="M95" s="1">
        <v>1</v>
      </c>
      <c r="N95" s="4">
        <v>0.94</v>
      </c>
      <c r="O95" s="1" t="s">
        <v>1746</v>
      </c>
    </row>
    <row r="96" spans="1:15" x14ac:dyDescent="0.25">
      <c r="A96" s="1">
        <v>95</v>
      </c>
      <c r="B96" s="1" t="s">
        <v>214</v>
      </c>
      <c r="C96" s="10">
        <v>44963</v>
      </c>
      <c r="D96" s="1">
        <v>0</v>
      </c>
      <c r="E96" s="17" t="s">
        <v>213</v>
      </c>
      <c r="F96" s="15">
        <v>24</v>
      </c>
      <c r="G96" s="2">
        <v>2.6</v>
      </c>
      <c r="H96" s="3">
        <v>9.1999999999999993</v>
      </c>
      <c r="I96" s="2">
        <v>0.87</v>
      </c>
      <c r="J96" s="4">
        <f t="shared" si="9"/>
        <v>1.73</v>
      </c>
      <c r="K96" s="1">
        <v>1</v>
      </c>
      <c r="L96" s="4">
        <f t="shared" si="10"/>
        <v>1.73</v>
      </c>
      <c r="M96" s="1">
        <v>1</v>
      </c>
      <c r="N96" s="4">
        <v>1.73</v>
      </c>
      <c r="O96" s="1" t="s">
        <v>1746</v>
      </c>
    </row>
    <row r="97" spans="1:15" x14ac:dyDescent="0.25">
      <c r="A97" s="1">
        <v>96</v>
      </c>
      <c r="B97" s="1" t="s">
        <v>212</v>
      </c>
      <c r="C97" s="10">
        <v>44964</v>
      </c>
      <c r="D97" s="1">
        <v>0</v>
      </c>
      <c r="E97" s="17" t="s">
        <v>213</v>
      </c>
      <c r="F97" s="15">
        <v>24</v>
      </c>
      <c r="G97" s="2">
        <v>2.2200000000000002</v>
      </c>
      <c r="H97" s="3">
        <v>4.0999999999999996</v>
      </c>
      <c r="I97" s="2">
        <v>1.29</v>
      </c>
      <c r="J97" s="4">
        <f t="shared" si="9"/>
        <v>0.93000000000000016</v>
      </c>
      <c r="K97" s="1">
        <v>1</v>
      </c>
      <c r="L97" s="4">
        <f t="shared" si="10"/>
        <v>0.93000000000000016</v>
      </c>
      <c r="M97" s="1">
        <v>1</v>
      </c>
      <c r="N97" s="4">
        <v>0.93</v>
      </c>
      <c r="O97" s="1" t="s">
        <v>1746</v>
      </c>
    </row>
    <row r="98" spans="1:15" x14ac:dyDescent="0.25">
      <c r="A98" s="1">
        <v>97</v>
      </c>
      <c r="B98" s="1" t="s">
        <v>214</v>
      </c>
      <c r="C98" s="10">
        <v>44964</v>
      </c>
      <c r="D98" s="1">
        <v>0</v>
      </c>
      <c r="E98" s="17" t="s">
        <v>213</v>
      </c>
      <c r="F98" s="15">
        <v>24</v>
      </c>
      <c r="G98" s="2">
        <v>2.5499999999999998</v>
      </c>
      <c r="H98" s="3">
        <v>8.6999999999999993</v>
      </c>
      <c r="I98" s="2">
        <v>0.5</v>
      </c>
      <c r="J98" s="4">
        <f t="shared" si="9"/>
        <v>2.0499999999999998</v>
      </c>
      <c r="K98" s="1">
        <v>1</v>
      </c>
      <c r="L98" s="4">
        <f t="shared" si="10"/>
        <v>2.0499999999999998</v>
      </c>
      <c r="M98" s="1">
        <v>1</v>
      </c>
      <c r="N98" s="4">
        <v>2.0499999999999998</v>
      </c>
      <c r="O98" s="1" t="s">
        <v>1746</v>
      </c>
    </row>
    <row r="99" spans="1:15" x14ac:dyDescent="0.25">
      <c r="A99" s="1">
        <v>98</v>
      </c>
      <c r="B99" s="1" t="s">
        <v>212</v>
      </c>
      <c r="C99" s="10">
        <v>44965</v>
      </c>
      <c r="D99" s="1">
        <v>0</v>
      </c>
      <c r="E99" s="17" t="s">
        <v>213</v>
      </c>
      <c r="F99" s="15">
        <v>24</v>
      </c>
      <c r="G99" s="2">
        <v>2.23</v>
      </c>
      <c r="H99" s="3">
        <v>3.8</v>
      </c>
      <c r="I99" s="2">
        <v>1.3</v>
      </c>
      <c r="J99" s="4">
        <f t="shared" si="9"/>
        <v>0.92999999999999994</v>
      </c>
      <c r="K99" s="1">
        <v>1</v>
      </c>
      <c r="L99" s="4">
        <f t="shared" si="10"/>
        <v>0.92999999999999994</v>
      </c>
      <c r="M99" s="1">
        <v>1</v>
      </c>
      <c r="N99" s="4">
        <v>0.93</v>
      </c>
      <c r="O99" s="1" t="s">
        <v>1746</v>
      </c>
    </row>
    <row r="100" spans="1:15" x14ac:dyDescent="0.25">
      <c r="A100" s="1">
        <v>99</v>
      </c>
      <c r="B100" s="1" t="s">
        <v>214</v>
      </c>
      <c r="C100" s="10">
        <v>44965</v>
      </c>
      <c r="D100" s="1">
        <v>0</v>
      </c>
      <c r="E100" s="17" t="s">
        <v>213</v>
      </c>
      <c r="F100" s="15">
        <v>24</v>
      </c>
      <c r="G100" s="2">
        <v>2.48</v>
      </c>
      <c r="H100" s="3">
        <v>6.5</v>
      </c>
      <c r="I100" s="2">
        <v>0.43</v>
      </c>
      <c r="J100" s="4">
        <f t="shared" si="9"/>
        <v>2.0499999999999998</v>
      </c>
      <c r="K100" s="1">
        <v>1</v>
      </c>
      <c r="L100" s="4">
        <f t="shared" si="10"/>
        <v>2.0499999999999998</v>
      </c>
      <c r="M100" s="1">
        <v>1</v>
      </c>
      <c r="N100" s="4">
        <v>2.0499999999999998</v>
      </c>
      <c r="O100" s="1" t="s">
        <v>1746</v>
      </c>
    </row>
    <row r="101" spans="1:15" x14ac:dyDescent="0.25">
      <c r="A101" s="1">
        <v>100</v>
      </c>
      <c r="B101" s="1" t="s">
        <v>212</v>
      </c>
      <c r="C101" s="10">
        <v>44966</v>
      </c>
      <c r="D101" s="1">
        <v>0</v>
      </c>
      <c r="E101" s="17" t="s">
        <v>213</v>
      </c>
      <c r="F101" s="15">
        <v>24</v>
      </c>
      <c r="G101" s="2">
        <v>2.25</v>
      </c>
      <c r="H101" s="3">
        <v>3.5</v>
      </c>
      <c r="I101" s="2">
        <v>1.32</v>
      </c>
      <c r="J101" s="4">
        <f t="shared" si="9"/>
        <v>0.92999999999999994</v>
      </c>
      <c r="K101" s="1">
        <v>1</v>
      </c>
      <c r="L101" s="4">
        <f t="shared" si="10"/>
        <v>0.92999999999999994</v>
      </c>
      <c r="M101" s="1">
        <v>1</v>
      </c>
      <c r="N101" s="4">
        <v>0.93</v>
      </c>
      <c r="O101" s="1" t="s">
        <v>1746</v>
      </c>
    </row>
    <row r="102" spans="1:15" x14ac:dyDescent="0.25">
      <c r="A102" s="1">
        <v>101</v>
      </c>
      <c r="B102" s="1" t="s">
        <v>214</v>
      </c>
      <c r="C102" s="10">
        <v>44966</v>
      </c>
      <c r="D102" s="1">
        <v>0</v>
      </c>
      <c r="E102" s="17" t="s">
        <v>213</v>
      </c>
      <c r="F102" s="15">
        <v>24</v>
      </c>
      <c r="G102" s="2">
        <v>2.42</v>
      </c>
      <c r="H102" s="3">
        <v>8.9</v>
      </c>
      <c r="I102" s="2">
        <v>0.45</v>
      </c>
      <c r="J102" s="4">
        <f t="shared" si="9"/>
        <v>1.97</v>
      </c>
      <c r="K102" s="1">
        <v>1</v>
      </c>
      <c r="L102" s="4">
        <f t="shared" si="10"/>
        <v>1.97</v>
      </c>
      <c r="M102" s="1">
        <v>1</v>
      </c>
      <c r="N102" s="4">
        <v>1.97</v>
      </c>
      <c r="O102" s="1" t="s">
        <v>1746</v>
      </c>
    </row>
    <row r="103" spans="1:15" x14ac:dyDescent="0.25">
      <c r="A103" s="1">
        <v>102</v>
      </c>
      <c r="B103" s="1" t="s">
        <v>212</v>
      </c>
      <c r="C103" s="10">
        <v>44967</v>
      </c>
      <c r="D103" s="1">
        <v>0</v>
      </c>
      <c r="E103" s="17" t="s">
        <v>213</v>
      </c>
      <c r="F103" s="15">
        <v>24</v>
      </c>
      <c r="G103" s="2">
        <v>2.1800000000000002</v>
      </c>
      <c r="H103" s="3">
        <v>3.3</v>
      </c>
      <c r="I103" s="2">
        <v>1.3</v>
      </c>
      <c r="J103" s="4">
        <f t="shared" ref="J103:J156" si="11">G103-I103</f>
        <v>0.88000000000000012</v>
      </c>
      <c r="K103" s="1">
        <v>1</v>
      </c>
      <c r="L103" s="4">
        <f t="shared" ref="L103:L156" si="12">(G103-I103-D103)*K103</f>
        <v>0.88000000000000012</v>
      </c>
      <c r="M103" s="1">
        <v>1</v>
      </c>
      <c r="N103" s="4">
        <v>0.88</v>
      </c>
      <c r="O103" s="1" t="s">
        <v>1746</v>
      </c>
    </row>
    <row r="104" spans="1:15" x14ac:dyDescent="0.25">
      <c r="A104" s="1">
        <v>103</v>
      </c>
      <c r="B104" s="1" t="s">
        <v>214</v>
      </c>
      <c r="C104" s="10">
        <v>44967</v>
      </c>
      <c r="D104" s="1">
        <v>0</v>
      </c>
      <c r="E104" s="17" t="s">
        <v>213</v>
      </c>
      <c r="F104" s="15">
        <v>24</v>
      </c>
      <c r="G104" s="2">
        <v>2.4500000000000002</v>
      </c>
      <c r="H104" s="3">
        <v>10.8</v>
      </c>
      <c r="I104" s="2">
        <v>0.41</v>
      </c>
      <c r="J104" s="4">
        <f t="shared" si="11"/>
        <v>2.04</v>
      </c>
      <c r="K104" s="1">
        <v>1</v>
      </c>
      <c r="L104" s="4">
        <f t="shared" si="12"/>
        <v>2.04</v>
      </c>
      <c r="M104" s="1">
        <v>1</v>
      </c>
      <c r="N104" s="4">
        <v>2.04</v>
      </c>
      <c r="O104" s="1" t="s">
        <v>1746</v>
      </c>
    </row>
    <row r="105" spans="1:15" x14ac:dyDescent="0.25">
      <c r="A105" s="1">
        <v>104</v>
      </c>
      <c r="B105" s="1" t="s">
        <v>212</v>
      </c>
      <c r="C105" s="10">
        <v>44968</v>
      </c>
      <c r="D105" s="1">
        <v>0</v>
      </c>
      <c r="E105" s="17" t="s">
        <v>213</v>
      </c>
      <c r="F105" s="15">
        <v>24</v>
      </c>
      <c r="G105" s="2">
        <v>2.19</v>
      </c>
      <c r="H105" s="3">
        <v>3.6</v>
      </c>
      <c r="I105" s="2">
        <v>1.33</v>
      </c>
      <c r="J105" s="4">
        <f t="shared" si="11"/>
        <v>0.85999999999999988</v>
      </c>
      <c r="K105" s="1">
        <v>1</v>
      </c>
      <c r="L105" s="4">
        <f t="shared" si="12"/>
        <v>0.85999999999999988</v>
      </c>
      <c r="M105" s="1">
        <v>1</v>
      </c>
      <c r="N105" s="4">
        <v>0.86</v>
      </c>
      <c r="O105" s="1" t="s">
        <v>1746</v>
      </c>
    </row>
    <row r="106" spans="1:15" x14ac:dyDescent="0.25">
      <c r="A106" s="1">
        <v>105</v>
      </c>
      <c r="B106" s="1" t="s">
        <v>214</v>
      </c>
      <c r="C106" s="10">
        <v>44968</v>
      </c>
      <c r="D106" s="1">
        <v>0</v>
      </c>
      <c r="E106" s="17" t="s">
        <v>213</v>
      </c>
      <c r="F106" s="15">
        <v>24</v>
      </c>
      <c r="G106" s="2">
        <v>2.15</v>
      </c>
      <c r="H106" s="3">
        <v>5.6</v>
      </c>
      <c r="I106" s="2">
        <v>0.54</v>
      </c>
      <c r="J106" s="4">
        <f t="shared" si="11"/>
        <v>1.6099999999999999</v>
      </c>
      <c r="K106" s="1">
        <v>1</v>
      </c>
      <c r="L106" s="4">
        <f t="shared" si="12"/>
        <v>1.6099999999999999</v>
      </c>
      <c r="M106" s="1">
        <v>1</v>
      </c>
      <c r="N106" s="4">
        <v>1.61</v>
      </c>
      <c r="O106" s="1" t="s">
        <v>1746</v>
      </c>
    </row>
    <row r="107" spans="1:15" x14ac:dyDescent="0.25">
      <c r="A107" s="1">
        <v>106</v>
      </c>
      <c r="B107" s="1" t="s">
        <v>212</v>
      </c>
      <c r="C107" s="10">
        <v>44969</v>
      </c>
      <c r="D107" s="1">
        <v>0</v>
      </c>
      <c r="E107" s="17" t="s">
        <v>213</v>
      </c>
      <c r="F107" s="15">
        <v>24</v>
      </c>
      <c r="G107" s="2">
        <v>2.0950000000000002</v>
      </c>
      <c r="H107" s="3">
        <v>1.8</v>
      </c>
      <c r="I107" s="2">
        <v>1.28</v>
      </c>
      <c r="J107" s="4">
        <f t="shared" si="11"/>
        <v>0.81500000000000017</v>
      </c>
      <c r="K107" s="1">
        <v>1</v>
      </c>
      <c r="L107" s="4">
        <f t="shared" si="12"/>
        <v>0.81500000000000017</v>
      </c>
      <c r="M107" s="1">
        <v>1</v>
      </c>
      <c r="N107" s="4">
        <v>0.81499999999999995</v>
      </c>
      <c r="O107" s="1" t="s">
        <v>1746</v>
      </c>
    </row>
    <row r="108" spans="1:15" x14ac:dyDescent="0.25">
      <c r="A108" s="1">
        <v>107</v>
      </c>
      <c r="B108" s="1" t="s">
        <v>214</v>
      </c>
      <c r="C108" s="10">
        <v>44969</v>
      </c>
      <c r="D108" s="1">
        <v>0</v>
      </c>
      <c r="E108" s="17" t="s">
        <v>213</v>
      </c>
      <c r="F108" s="15">
        <v>24</v>
      </c>
      <c r="G108" s="2">
        <v>2.4851999999999999</v>
      </c>
      <c r="H108" s="3">
        <v>3.2</v>
      </c>
      <c r="I108" s="2">
        <v>0.46</v>
      </c>
      <c r="J108" s="4">
        <f t="shared" si="11"/>
        <v>2.0251999999999999</v>
      </c>
      <c r="K108" s="1">
        <v>1</v>
      </c>
      <c r="L108" s="4">
        <f t="shared" si="12"/>
        <v>2.0251999999999999</v>
      </c>
      <c r="M108" s="1">
        <v>1</v>
      </c>
      <c r="N108" s="4">
        <v>2.0251999999999999</v>
      </c>
      <c r="O108" s="1" t="s">
        <v>1746</v>
      </c>
    </row>
    <row r="109" spans="1:15" x14ac:dyDescent="0.25">
      <c r="A109" s="1">
        <v>108</v>
      </c>
      <c r="B109" s="1" t="s">
        <v>212</v>
      </c>
      <c r="C109" s="10">
        <v>44970</v>
      </c>
      <c r="D109" s="1">
        <v>0</v>
      </c>
      <c r="E109" s="17" t="s">
        <v>213</v>
      </c>
      <c r="F109" s="15">
        <v>24</v>
      </c>
      <c r="G109" s="2">
        <v>3.12</v>
      </c>
      <c r="H109" s="3">
        <v>3.4</v>
      </c>
      <c r="I109" s="2">
        <v>2.37</v>
      </c>
      <c r="J109" s="4">
        <f t="shared" si="11"/>
        <v>0.75</v>
      </c>
      <c r="K109" s="1">
        <v>1</v>
      </c>
      <c r="L109" s="4">
        <f t="shared" si="12"/>
        <v>0.75</v>
      </c>
      <c r="M109" s="1">
        <v>1</v>
      </c>
      <c r="N109" s="4">
        <v>0.75</v>
      </c>
      <c r="O109" s="1" t="s">
        <v>1746</v>
      </c>
    </row>
    <row r="110" spans="1:15" x14ac:dyDescent="0.25">
      <c r="A110" s="1">
        <v>109</v>
      </c>
      <c r="B110" s="1" t="s">
        <v>214</v>
      </c>
      <c r="C110" s="10">
        <v>44970</v>
      </c>
      <c r="D110" s="1">
        <v>0</v>
      </c>
      <c r="E110" s="17" t="s">
        <v>213</v>
      </c>
      <c r="F110" s="15">
        <v>24</v>
      </c>
      <c r="G110" s="2">
        <v>3.2782</v>
      </c>
      <c r="H110" s="3">
        <v>5.4</v>
      </c>
      <c r="I110" s="2">
        <v>1.3</v>
      </c>
      <c r="J110" s="4">
        <f t="shared" si="11"/>
        <v>1.9782</v>
      </c>
      <c r="K110" s="1">
        <v>1</v>
      </c>
      <c r="L110" s="4">
        <f t="shared" si="12"/>
        <v>1.9782</v>
      </c>
      <c r="M110" s="1">
        <v>1</v>
      </c>
      <c r="N110" s="4">
        <v>1.9782</v>
      </c>
      <c r="O110" s="1" t="s">
        <v>1746</v>
      </c>
    </row>
    <row r="111" spans="1:15" x14ac:dyDescent="0.25">
      <c r="A111" s="1">
        <v>110</v>
      </c>
      <c r="B111" s="1" t="s">
        <v>212</v>
      </c>
      <c r="C111" s="10">
        <v>44971</v>
      </c>
      <c r="D111" s="1">
        <v>0</v>
      </c>
      <c r="E111" s="17" t="s">
        <v>213</v>
      </c>
      <c r="F111" s="15">
        <v>24</v>
      </c>
      <c r="G111" s="2">
        <v>3.18</v>
      </c>
      <c r="H111" s="3">
        <v>3.2</v>
      </c>
      <c r="I111" s="2">
        <v>2.21</v>
      </c>
      <c r="J111" s="4">
        <f t="shared" si="11"/>
        <v>0.9700000000000002</v>
      </c>
      <c r="K111" s="1">
        <v>1</v>
      </c>
      <c r="L111" s="4">
        <f t="shared" si="12"/>
        <v>0.9700000000000002</v>
      </c>
      <c r="M111" s="1">
        <v>1</v>
      </c>
      <c r="N111" s="4">
        <v>0.97</v>
      </c>
      <c r="O111" s="1" t="s">
        <v>1746</v>
      </c>
    </row>
    <row r="112" spans="1:15" x14ac:dyDescent="0.25">
      <c r="A112" s="1">
        <v>111</v>
      </c>
      <c r="B112" s="1" t="s">
        <v>214</v>
      </c>
      <c r="C112" s="10">
        <v>44971</v>
      </c>
      <c r="D112" s="1">
        <v>0</v>
      </c>
      <c r="E112" s="17" t="s">
        <v>213</v>
      </c>
      <c r="F112" s="15">
        <v>24</v>
      </c>
      <c r="G112" s="2">
        <v>4.01</v>
      </c>
      <c r="H112" s="3">
        <v>4.9000000000000004</v>
      </c>
      <c r="I112" s="2">
        <v>2.3199999999999998</v>
      </c>
      <c r="J112" s="4">
        <f t="shared" si="11"/>
        <v>1.69</v>
      </c>
      <c r="K112" s="1">
        <v>1</v>
      </c>
      <c r="L112" s="4">
        <f t="shared" si="12"/>
        <v>1.69</v>
      </c>
      <c r="M112" s="1">
        <v>1</v>
      </c>
      <c r="N112" s="4">
        <v>1.69</v>
      </c>
      <c r="O112" s="1" t="s">
        <v>1746</v>
      </c>
    </row>
    <row r="113" spans="1:15" x14ac:dyDescent="0.25">
      <c r="A113" s="1">
        <v>112</v>
      </c>
      <c r="B113" s="1" t="s">
        <v>212</v>
      </c>
      <c r="C113" s="10">
        <v>44972</v>
      </c>
      <c r="D113" s="1">
        <v>0</v>
      </c>
      <c r="E113" s="17" t="s">
        <v>213</v>
      </c>
      <c r="F113" s="15">
        <v>24</v>
      </c>
      <c r="G113" s="2">
        <v>3.59</v>
      </c>
      <c r="H113" s="3">
        <v>4.3</v>
      </c>
      <c r="I113" s="2">
        <v>2.72</v>
      </c>
      <c r="J113" s="4">
        <f t="shared" si="11"/>
        <v>0.86999999999999966</v>
      </c>
      <c r="K113" s="1">
        <v>1</v>
      </c>
      <c r="L113" s="4">
        <f t="shared" si="12"/>
        <v>0.86999999999999966</v>
      </c>
      <c r="M113" s="1">
        <v>1</v>
      </c>
      <c r="N113" s="4">
        <v>0.87</v>
      </c>
      <c r="O113" s="1" t="s">
        <v>1746</v>
      </c>
    </row>
    <row r="114" spans="1:15" x14ac:dyDescent="0.25">
      <c r="A114" s="1">
        <v>113</v>
      </c>
      <c r="B114" s="1" t="s">
        <v>214</v>
      </c>
      <c r="C114" s="10">
        <v>44972</v>
      </c>
      <c r="D114" s="1">
        <v>0</v>
      </c>
      <c r="E114" s="17" t="s">
        <v>213</v>
      </c>
      <c r="F114" s="15">
        <v>24</v>
      </c>
      <c r="G114" s="2">
        <v>4.01</v>
      </c>
      <c r="H114" s="3">
        <v>5.6</v>
      </c>
      <c r="I114" s="2">
        <v>3.7109999999999999</v>
      </c>
      <c r="J114" s="4">
        <f t="shared" si="11"/>
        <v>0.29899999999999993</v>
      </c>
      <c r="K114" s="1">
        <v>1</v>
      </c>
      <c r="L114" s="4">
        <f t="shared" si="12"/>
        <v>0.29899999999999993</v>
      </c>
      <c r="M114" s="1">
        <v>1</v>
      </c>
      <c r="N114" s="4">
        <v>0.29899999999999999</v>
      </c>
      <c r="O114" s="1" t="s">
        <v>1746</v>
      </c>
    </row>
    <row r="115" spans="1:15" x14ac:dyDescent="0.25">
      <c r="A115" s="1">
        <v>114</v>
      </c>
      <c r="B115" s="1" t="s">
        <v>212</v>
      </c>
      <c r="C115" s="10">
        <v>44973</v>
      </c>
      <c r="D115" s="1">
        <v>0</v>
      </c>
      <c r="E115" s="17" t="s">
        <v>213</v>
      </c>
      <c r="F115" s="15">
        <v>24</v>
      </c>
      <c r="G115" s="2">
        <v>3.93</v>
      </c>
      <c r="H115" s="3">
        <v>5.6</v>
      </c>
      <c r="I115" s="2">
        <v>2.82</v>
      </c>
      <c r="J115" s="4">
        <f t="shared" si="11"/>
        <v>1.1100000000000003</v>
      </c>
      <c r="K115" s="1">
        <v>1</v>
      </c>
      <c r="L115" s="4">
        <f t="shared" si="12"/>
        <v>1.1100000000000003</v>
      </c>
      <c r="M115" s="1">
        <v>1</v>
      </c>
      <c r="N115" s="4">
        <v>1.1100000000000001</v>
      </c>
      <c r="O115" s="1" t="s">
        <v>1746</v>
      </c>
    </row>
    <row r="116" spans="1:15" x14ac:dyDescent="0.25">
      <c r="A116" s="1">
        <v>115</v>
      </c>
      <c r="B116" s="1" t="s">
        <v>214</v>
      </c>
      <c r="C116" s="10">
        <v>44973</v>
      </c>
      <c r="D116" s="1">
        <v>0</v>
      </c>
      <c r="E116" s="17" t="s">
        <v>213</v>
      </c>
      <c r="F116" s="15">
        <v>24</v>
      </c>
      <c r="G116" s="2">
        <v>3.49</v>
      </c>
      <c r="H116" s="3">
        <v>10.199999999999999</v>
      </c>
      <c r="I116" s="2">
        <v>3.27</v>
      </c>
      <c r="J116" s="4">
        <f t="shared" si="11"/>
        <v>0.2200000000000002</v>
      </c>
      <c r="K116" s="1">
        <v>1</v>
      </c>
      <c r="L116" s="4">
        <f t="shared" si="12"/>
        <v>0.2200000000000002</v>
      </c>
      <c r="M116" s="1">
        <v>1</v>
      </c>
      <c r="N116" s="4">
        <v>0.22</v>
      </c>
      <c r="O116" s="1" t="s">
        <v>1746</v>
      </c>
    </row>
    <row r="117" spans="1:15" x14ac:dyDescent="0.25">
      <c r="A117" s="1">
        <v>116</v>
      </c>
      <c r="B117" s="1" t="s">
        <v>212</v>
      </c>
      <c r="C117" s="10">
        <v>44974</v>
      </c>
      <c r="D117" s="1">
        <v>0</v>
      </c>
      <c r="E117" s="17" t="s">
        <v>213</v>
      </c>
      <c r="F117" s="15">
        <v>24</v>
      </c>
      <c r="G117" s="2">
        <v>3.51</v>
      </c>
      <c r="H117" s="3">
        <v>15.5</v>
      </c>
      <c r="I117" s="2">
        <v>2.77</v>
      </c>
      <c r="J117" s="4">
        <f t="shared" si="11"/>
        <v>0.73999999999999977</v>
      </c>
      <c r="K117" s="1">
        <v>1</v>
      </c>
      <c r="L117" s="4">
        <f t="shared" si="12"/>
        <v>0.73999999999999977</v>
      </c>
      <c r="M117" s="1">
        <v>1</v>
      </c>
      <c r="N117" s="4">
        <v>0.74</v>
      </c>
      <c r="O117" s="1" t="s">
        <v>1746</v>
      </c>
    </row>
    <row r="118" spans="1:15" x14ac:dyDescent="0.25">
      <c r="A118" s="1">
        <v>117</v>
      </c>
      <c r="B118" s="1" t="s">
        <v>214</v>
      </c>
      <c r="C118" s="10">
        <v>44974</v>
      </c>
      <c r="D118" s="1">
        <v>0</v>
      </c>
      <c r="E118" s="17" t="s">
        <v>213</v>
      </c>
      <c r="F118" s="15">
        <v>24</v>
      </c>
      <c r="G118" s="2">
        <v>2.4500000000000002</v>
      </c>
      <c r="H118" s="3">
        <v>8.1999999999999993</v>
      </c>
      <c r="I118" s="2">
        <v>1.1299999999999999</v>
      </c>
      <c r="J118" s="4">
        <f t="shared" si="11"/>
        <v>1.3200000000000003</v>
      </c>
      <c r="K118" s="1">
        <v>1</v>
      </c>
      <c r="L118" s="4">
        <f t="shared" si="12"/>
        <v>1.3200000000000003</v>
      </c>
      <c r="M118" s="1">
        <v>1</v>
      </c>
      <c r="N118" s="4">
        <v>1.32</v>
      </c>
      <c r="O118" s="1" t="s">
        <v>1746</v>
      </c>
    </row>
    <row r="119" spans="1:15" x14ac:dyDescent="0.25">
      <c r="A119" s="1">
        <v>118</v>
      </c>
      <c r="B119" s="1" t="s">
        <v>99</v>
      </c>
      <c r="C119" s="10">
        <v>44975</v>
      </c>
      <c r="D119" s="1">
        <v>0</v>
      </c>
      <c r="E119" s="17" t="s">
        <v>216</v>
      </c>
      <c r="F119" s="15">
        <v>15</v>
      </c>
      <c r="G119" s="2">
        <v>3.04</v>
      </c>
      <c r="H119" s="3">
        <v>4.3</v>
      </c>
      <c r="I119" s="2">
        <v>1.3513999999999999</v>
      </c>
      <c r="J119" s="4">
        <f t="shared" si="11"/>
        <v>1.6886000000000001</v>
      </c>
      <c r="K119" s="1">
        <v>1</v>
      </c>
      <c r="L119" s="4">
        <f t="shared" si="12"/>
        <v>1.6886000000000001</v>
      </c>
      <c r="M119" s="1">
        <v>1</v>
      </c>
      <c r="N119" s="4">
        <v>1.6886000000000001</v>
      </c>
      <c r="O119" s="1" t="s">
        <v>1746</v>
      </c>
    </row>
    <row r="120" spans="1:15" x14ac:dyDescent="0.25">
      <c r="A120" s="1">
        <v>119</v>
      </c>
      <c r="B120" s="1" t="s">
        <v>214</v>
      </c>
      <c r="C120" s="10">
        <v>44975</v>
      </c>
      <c r="D120" s="1">
        <v>0</v>
      </c>
      <c r="E120" s="17" t="s">
        <v>217</v>
      </c>
      <c r="F120" s="15">
        <v>9</v>
      </c>
      <c r="G120" s="2">
        <v>1.36</v>
      </c>
      <c r="H120" s="3">
        <v>1</v>
      </c>
      <c r="I120" s="2">
        <v>1.1299999999999999</v>
      </c>
      <c r="J120" s="4">
        <f t="shared" si="11"/>
        <v>0.2300000000000002</v>
      </c>
      <c r="K120" s="1">
        <v>5</v>
      </c>
      <c r="L120" s="4">
        <f t="shared" si="12"/>
        <v>1.150000000000001</v>
      </c>
      <c r="M120" s="1">
        <v>10</v>
      </c>
      <c r="N120" s="4">
        <v>13.3499</v>
      </c>
      <c r="O120" s="1" t="s">
        <v>1746</v>
      </c>
    </row>
    <row r="121" spans="1:15" x14ac:dyDescent="0.25">
      <c r="A121" s="1">
        <v>120</v>
      </c>
      <c r="B121" s="1" t="s">
        <v>212</v>
      </c>
      <c r="C121" s="10">
        <v>44975</v>
      </c>
      <c r="D121" s="1">
        <v>0</v>
      </c>
      <c r="E121" s="17" t="s">
        <v>213</v>
      </c>
      <c r="F121" s="15">
        <v>24</v>
      </c>
      <c r="G121" s="2">
        <v>2.5299999999999998</v>
      </c>
      <c r="H121" s="3">
        <v>9.1</v>
      </c>
      <c r="I121" s="2">
        <v>1.85</v>
      </c>
      <c r="J121" s="4">
        <f t="shared" si="11"/>
        <v>0.67999999999999972</v>
      </c>
      <c r="K121" s="1">
        <v>1</v>
      </c>
      <c r="L121" s="4">
        <f t="shared" si="12"/>
        <v>0.67999999999999972</v>
      </c>
      <c r="M121" s="1">
        <v>1</v>
      </c>
      <c r="N121" s="4">
        <v>0.68</v>
      </c>
      <c r="O121" s="1" t="s">
        <v>1746</v>
      </c>
    </row>
    <row r="122" spans="1:15" x14ac:dyDescent="0.25">
      <c r="A122" s="1">
        <v>121</v>
      </c>
      <c r="B122" s="1" t="s">
        <v>99</v>
      </c>
      <c r="C122" s="10">
        <v>44976</v>
      </c>
      <c r="D122" s="1">
        <v>0</v>
      </c>
      <c r="E122" s="17" t="s">
        <v>213</v>
      </c>
      <c r="F122" s="15">
        <v>24</v>
      </c>
      <c r="G122" s="2">
        <v>3.22</v>
      </c>
      <c r="H122" s="3">
        <v>46.8</v>
      </c>
      <c r="I122" s="2">
        <v>2.6873999999999998</v>
      </c>
      <c r="J122" s="4">
        <f t="shared" si="11"/>
        <v>0.53260000000000041</v>
      </c>
      <c r="K122" s="1">
        <v>1</v>
      </c>
      <c r="L122" s="4">
        <f t="shared" si="12"/>
        <v>0.53260000000000041</v>
      </c>
      <c r="M122" s="1">
        <v>1</v>
      </c>
      <c r="N122" s="4">
        <v>0.53259999999999996</v>
      </c>
      <c r="O122" s="1" t="s">
        <v>1746</v>
      </c>
    </row>
    <row r="123" spans="1:15" x14ac:dyDescent="0.25">
      <c r="A123" s="1">
        <v>122</v>
      </c>
      <c r="B123" s="1" t="s">
        <v>212</v>
      </c>
      <c r="C123" s="10">
        <v>44976</v>
      </c>
      <c r="D123" s="1">
        <v>0</v>
      </c>
      <c r="E123" s="17" t="s">
        <v>213</v>
      </c>
      <c r="F123" s="15">
        <v>24</v>
      </c>
      <c r="G123" s="2">
        <v>1.98</v>
      </c>
      <c r="H123" s="3">
        <v>11</v>
      </c>
      <c r="I123" s="2">
        <v>1.04</v>
      </c>
      <c r="J123" s="4">
        <f t="shared" si="11"/>
        <v>0.94</v>
      </c>
      <c r="K123" s="1">
        <v>1</v>
      </c>
      <c r="L123" s="4">
        <f t="shared" si="12"/>
        <v>0.94</v>
      </c>
      <c r="M123" s="1">
        <v>1</v>
      </c>
      <c r="N123" s="4">
        <v>0.94</v>
      </c>
      <c r="O123" s="1" t="s">
        <v>1746</v>
      </c>
    </row>
    <row r="124" spans="1:15" x14ac:dyDescent="0.25">
      <c r="A124" s="1">
        <v>123</v>
      </c>
      <c r="B124" s="1" t="s">
        <v>99</v>
      </c>
      <c r="C124" s="10">
        <v>44977</v>
      </c>
      <c r="D124" s="1">
        <v>0</v>
      </c>
      <c r="E124" s="17" t="s">
        <v>213</v>
      </c>
      <c r="F124" s="15">
        <v>24</v>
      </c>
      <c r="G124" s="2">
        <v>3.56</v>
      </c>
      <c r="H124" s="3">
        <v>58.2</v>
      </c>
      <c r="I124" s="2">
        <v>2.5099999999999998</v>
      </c>
      <c r="J124" s="4">
        <f t="shared" si="11"/>
        <v>1.0500000000000003</v>
      </c>
      <c r="K124" s="1">
        <v>1</v>
      </c>
      <c r="L124" s="4">
        <f t="shared" si="12"/>
        <v>1.0500000000000003</v>
      </c>
      <c r="M124" s="1">
        <v>1</v>
      </c>
      <c r="N124" s="4">
        <v>1.05</v>
      </c>
      <c r="O124" s="1" t="s">
        <v>1746</v>
      </c>
    </row>
    <row r="125" spans="1:15" x14ac:dyDescent="0.25">
      <c r="A125" s="1">
        <v>124</v>
      </c>
      <c r="B125" s="1" t="s">
        <v>212</v>
      </c>
      <c r="C125" s="10">
        <v>44977</v>
      </c>
      <c r="D125" s="1">
        <v>0</v>
      </c>
      <c r="E125" s="17" t="s">
        <v>213</v>
      </c>
      <c r="F125" s="15">
        <v>24</v>
      </c>
      <c r="G125" s="2">
        <v>1.97</v>
      </c>
      <c r="H125" s="3">
        <v>7.1</v>
      </c>
      <c r="I125" s="2">
        <v>1.43</v>
      </c>
      <c r="J125" s="4">
        <f t="shared" si="11"/>
        <v>0.54</v>
      </c>
      <c r="K125" s="1">
        <v>1</v>
      </c>
      <c r="L125" s="4">
        <f t="shared" si="12"/>
        <v>0.54</v>
      </c>
      <c r="M125" s="1">
        <v>1</v>
      </c>
      <c r="N125" s="4">
        <v>0.54</v>
      </c>
      <c r="O125" s="1" t="s">
        <v>1746</v>
      </c>
    </row>
    <row r="126" spans="1:15" x14ac:dyDescent="0.25">
      <c r="A126" s="1">
        <v>125</v>
      </c>
      <c r="B126" s="1" t="s">
        <v>99</v>
      </c>
      <c r="C126" s="10">
        <v>44978</v>
      </c>
      <c r="D126" s="1">
        <v>0</v>
      </c>
      <c r="E126" s="17" t="s">
        <v>213</v>
      </c>
      <c r="F126" s="15">
        <v>24</v>
      </c>
      <c r="G126" s="2">
        <v>3.76</v>
      </c>
      <c r="H126" s="3">
        <v>49.8</v>
      </c>
      <c r="I126" s="2">
        <v>2.64</v>
      </c>
      <c r="J126" s="4">
        <f t="shared" si="11"/>
        <v>1.1199999999999997</v>
      </c>
      <c r="K126" s="1">
        <v>1</v>
      </c>
      <c r="L126" s="4">
        <f t="shared" si="12"/>
        <v>1.1199999999999997</v>
      </c>
      <c r="M126" s="1">
        <v>1</v>
      </c>
      <c r="N126" s="4">
        <v>1.1200000000000001</v>
      </c>
      <c r="O126" s="1" t="s">
        <v>1746</v>
      </c>
    </row>
    <row r="127" spans="1:15" x14ac:dyDescent="0.25">
      <c r="A127" s="1">
        <v>126</v>
      </c>
      <c r="B127" s="1" t="s">
        <v>212</v>
      </c>
      <c r="C127" s="10">
        <v>44978</v>
      </c>
      <c r="D127" s="1">
        <v>0</v>
      </c>
      <c r="E127" s="17" t="s">
        <v>213</v>
      </c>
      <c r="F127" s="15">
        <v>24</v>
      </c>
      <c r="G127" s="2">
        <v>1.93</v>
      </c>
      <c r="H127" s="3">
        <v>9.1</v>
      </c>
      <c r="I127" s="2">
        <v>1.7</v>
      </c>
      <c r="J127" s="4">
        <f t="shared" si="11"/>
        <v>0.22999999999999998</v>
      </c>
      <c r="K127" s="1">
        <v>1</v>
      </c>
      <c r="L127" s="4">
        <f t="shared" si="12"/>
        <v>0.22999999999999998</v>
      </c>
      <c r="M127" s="1">
        <v>1</v>
      </c>
      <c r="N127" s="4">
        <v>0.23</v>
      </c>
      <c r="O127" s="1" t="s">
        <v>1746</v>
      </c>
    </row>
    <row r="128" spans="1:15" x14ac:dyDescent="0.25">
      <c r="A128" s="1">
        <v>127</v>
      </c>
      <c r="B128" s="1" t="s">
        <v>99</v>
      </c>
      <c r="C128" s="10">
        <v>44979</v>
      </c>
      <c r="D128" s="1">
        <v>0</v>
      </c>
      <c r="E128" s="17" t="s">
        <v>213</v>
      </c>
      <c r="F128" s="15">
        <v>24</v>
      </c>
      <c r="G128" s="2">
        <v>3.82</v>
      </c>
      <c r="H128" s="3">
        <v>48.6</v>
      </c>
      <c r="I128" s="2">
        <v>2.71</v>
      </c>
      <c r="J128" s="4">
        <f t="shared" si="11"/>
        <v>1.1099999999999999</v>
      </c>
      <c r="K128" s="1">
        <v>1</v>
      </c>
      <c r="L128" s="4">
        <f t="shared" si="12"/>
        <v>1.1099999999999999</v>
      </c>
      <c r="M128" s="1">
        <v>1</v>
      </c>
      <c r="N128" s="4">
        <v>1.1100000000000001</v>
      </c>
      <c r="O128" s="1" t="s">
        <v>1746</v>
      </c>
    </row>
    <row r="129" spans="1:15" x14ac:dyDescent="0.25">
      <c r="A129" s="1">
        <v>128</v>
      </c>
      <c r="B129" s="1" t="s">
        <v>212</v>
      </c>
      <c r="C129" s="10">
        <v>44979</v>
      </c>
      <c r="D129" s="1">
        <v>0</v>
      </c>
      <c r="E129" s="17" t="s">
        <v>213</v>
      </c>
      <c r="F129" s="15">
        <v>24</v>
      </c>
      <c r="G129" s="2">
        <v>1.9075</v>
      </c>
      <c r="H129" s="3">
        <v>6.3</v>
      </c>
      <c r="I129" s="2">
        <v>1.33</v>
      </c>
      <c r="J129" s="4">
        <f t="shared" si="11"/>
        <v>0.5774999999999999</v>
      </c>
      <c r="K129" s="1">
        <v>1</v>
      </c>
      <c r="L129" s="4">
        <f t="shared" si="12"/>
        <v>0.5774999999999999</v>
      </c>
      <c r="M129" s="1">
        <v>1</v>
      </c>
      <c r="N129" s="4">
        <v>0.57750000000000001</v>
      </c>
      <c r="O129" s="1" t="s">
        <v>1746</v>
      </c>
    </row>
    <row r="130" spans="1:15" x14ac:dyDescent="0.25">
      <c r="A130" s="1">
        <v>129</v>
      </c>
      <c r="B130" s="1" t="s">
        <v>99</v>
      </c>
      <c r="C130" s="10">
        <v>44980</v>
      </c>
      <c r="D130" s="1">
        <v>0</v>
      </c>
      <c r="E130" s="17" t="s">
        <v>213</v>
      </c>
      <c r="F130" s="15">
        <v>24</v>
      </c>
      <c r="G130" s="2">
        <v>4.04</v>
      </c>
      <c r="H130" s="3">
        <v>50.9</v>
      </c>
      <c r="I130" s="2">
        <v>3.08</v>
      </c>
      <c r="J130" s="4">
        <f t="shared" si="11"/>
        <v>0.96</v>
      </c>
      <c r="K130" s="1">
        <v>1</v>
      </c>
      <c r="L130" s="4">
        <f t="shared" si="12"/>
        <v>0.96</v>
      </c>
      <c r="M130" s="1">
        <v>1</v>
      </c>
      <c r="N130" s="4">
        <v>0.96</v>
      </c>
      <c r="O130" s="1" t="s">
        <v>1746</v>
      </c>
    </row>
    <row r="131" spans="1:15" x14ac:dyDescent="0.25">
      <c r="A131" s="1">
        <v>130</v>
      </c>
      <c r="B131" s="1" t="s">
        <v>212</v>
      </c>
      <c r="C131" s="10">
        <v>44980</v>
      </c>
      <c r="D131" s="1">
        <v>0</v>
      </c>
      <c r="E131" s="17" t="s">
        <v>213</v>
      </c>
      <c r="F131" s="15">
        <v>24</v>
      </c>
      <c r="G131" s="2">
        <v>1.84</v>
      </c>
      <c r="H131" s="3">
        <v>6.4</v>
      </c>
      <c r="I131" s="2">
        <v>1.02</v>
      </c>
      <c r="J131" s="4">
        <f t="shared" si="11"/>
        <v>0.82000000000000006</v>
      </c>
      <c r="K131" s="1">
        <v>1</v>
      </c>
      <c r="L131" s="4">
        <f t="shared" si="12"/>
        <v>0.82000000000000006</v>
      </c>
      <c r="M131" s="1">
        <v>1</v>
      </c>
      <c r="N131" s="4">
        <v>0.82</v>
      </c>
      <c r="O131" s="1" t="s">
        <v>1746</v>
      </c>
    </row>
    <row r="132" spans="1:15" x14ac:dyDescent="0.25">
      <c r="A132" s="1">
        <v>131</v>
      </c>
      <c r="B132" s="1" t="s">
        <v>99</v>
      </c>
      <c r="C132" s="10">
        <v>44981</v>
      </c>
      <c r="D132" s="1">
        <v>0</v>
      </c>
      <c r="E132" s="1" t="s">
        <v>213</v>
      </c>
      <c r="F132" s="15">
        <v>24</v>
      </c>
      <c r="G132" s="2">
        <v>4.0599999999999996</v>
      </c>
      <c r="H132" s="3">
        <v>51.2</v>
      </c>
      <c r="I132" s="2">
        <v>2.69</v>
      </c>
      <c r="J132" s="4">
        <f t="shared" si="11"/>
        <v>1.3699999999999997</v>
      </c>
      <c r="K132" s="1">
        <v>1</v>
      </c>
      <c r="L132" s="4">
        <f t="shared" si="12"/>
        <v>1.3699999999999997</v>
      </c>
      <c r="M132" s="1">
        <v>1</v>
      </c>
      <c r="N132" s="4">
        <v>1.37</v>
      </c>
      <c r="O132" s="1" t="s">
        <v>1746</v>
      </c>
    </row>
    <row r="133" spans="1:15" x14ac:dyDescent="0.25">
      <c r="A133" s="1">
        <v>132</v>
      </c>
      <c r="B133" s="1" t="s">
        <v>212</v>
      </c>
      <c r="C133" s="10">
        <v>44981</v>
      </c>
      <c r="D133" s="1">
        <v>0</v>
      </c>
      <c r="E133" s="1" t="s">
        <v>213</v>
      </c>
      <c r="F133" s="15">
        <v>24</v>
      </c>
      <c r="G133" s="2">
        <v>1.8</v>
      </c>
      <c r="H133" s="3">
        <v>6.6</v>
      </c>
      <c r="I133" s="2">
        <v>1.44</v>
      </c>
      <c r="J133" s="4">
        <f t="shared" si="11"/>
        <v>0.3600000000000001</v>
      </c>
      <c r="K133" s="1">
        <v>1</v>
      </c>
      <c r="L133" s="4">
        <f t="shared" si="12"/>
        <v>0.3600000000000001</v>
      </c>
      <c r="M133" s="1">
        <v>1</v>
      </c>
      <c r="N133" s="4">
        <v>0.36</v>
      </c>
      <c r="O133" s="1" t="s">
        <v>1746</v>
      </c>
    </row>
    <row r="134" spans="1:15" x14ac:dyDescent="0.25">
      <c r="A134" s="1">
        <v>133</v>
      </c>
      <c r="B134" s="1" t="s">
        <v>99</v>
      </c>
      <c r="C134" s="10">
        <v>44982</v>
      </c>
      <c r="D134" s="1">
        <v>0</v>
      </c>
      <c r="E134" s="1" t="s">
        <v>213</v>
      </c>
      <c r="F134" s="15">
        <v>24</v>
      </c>
      <c r="G134" s="2">
        <v>4.04</v>
      </c>
      <c r="H134" s="3">
        <v>50.9</v>
      </c>
      <c r="I134" s="2">
        <v>2.58</v>
      </c>
      <c r="J134" s="4">
        <f t="shared" si="11"/>
        <v>1.46</v>
      </c>
      <c r="K134" s="1">
        <v>1</v>
      </c>
      <c r="L134" s="4">
        <f t="shared" si="12"/>
        <v>1.46</v>
      </c>
      <c r="M134" s="1">
        <v>1</v>
      </c>
      <c r="N134" s="4">
        <v>1.46</v>
      </c>
      <c r="O134" s="1" t="s">
        <v>1746</v>
      </c>
    </row>
    <row r="135" spans="1:15" x14ac:dyDescent="0.25">
      <c r="A135" s="1">
        <v>134</v>
      </c>
      <c r="B135" s="1" t="s">
        <v>212</v>
      </c>
      <c r="C135" s="10">
        <v>44982</v>
      </c>
      <c r="D135" s="1">
        <v>0</v>
      </c>
      <c r="E135" s="1" t="s">
        <v>213</v>
      </c>
      <c r="F135" s="15">
        <v>24</v>
      </c>
      <c r="G135" s="2">
        <v>1.78</v>
      </c>
      <c r="H135" s="3">
        <v>5.6</v>
      </c>
      <c r="I135" s="2">
        <v>1.48</v>
      </c>
      <c r="J135" s="4">
        <f t="shared" si="11"/>
        <v>0.30000000000000004</v>
      </c>
      <c r="K135" s="1">
        <v>1</v>
      </c>
      <c r="L135" s="4">
        <f t="shared" si="12"/>
        <v>0.30000000000000004</v>
      </c>
      <c r="M135" s="1">
        <v>1</v>
      </c>
      <c r="N135" s="4">
        <v>0.3</v>
      </c>
      <c r="O135" s="1" t="s">
        <v>1746</v>
      </c>
    </row>
    <row r="136" spans="1:15" x14ac:dyDescent="0.25">
      <c r="A136" s="1">
        <v>135</v>
      </c>
      <c r="B136" s="1" t="s">
        <v>99</v>
      </c>
      <c r="C136" s="10">
        <v>44983</v>
      </c>
      <c r="D136" s="1">
        <v>0</v>
      </c>
      <c r="E136" s="1" t="s">
        <v>213</v>
      </c>
      <c r="F136" s="15">
        <v>24</v>
      </c>
      <c r="G136" s="2">
        <v>4.0401999999999996</v>
      </c>
      <c r="H136" s="3">
        <v>41</v>
      </c>
      <c r="I136" s="2">
        <v>2.5634000000000001</v>
      </c>
      <c r="J136" s="4">
        <f t="shared" si="11"/>
        <v>1.4767999999999994</v>
      </c>
      <c r="K136" s="1">
        <v>1</v>
      </c>
      <c r="L136" s="4">
        <f t="shared" si="12"/>
        <v>1.4767999999999994</v>
      </c>
      <c r="M136" s="1">
        <v>1</v>
      </c>
      <c r="N136" s="4">
        <v>1.4767999999999999</v>
      </c>
      <c r="O136" s="1" t="s">
        <v>1746</v>
      </c>
    </row>
    <row r="137" spans="1:15" x14ac:dyDescent="0.25">
      <c r="A137" s="1">
        <v>136</v>
      </c>
      <c r="B137" s="1" t="s">
        <v>212</v>
      </c>
      <c r="C137" s="10">
        <v>44983</v>
      </c>
      <c r="D137" s="1">
        <v>0</v>
      </c>
      <c r="E137" s="1" t="s">
        <v>213</v>
      </c>
      <c r="F137" s="15">
        <v>24</v>
      </c>
      <c r="G137" s="2">
        <v>1.8447</v>
      </c>
      <c r="H137" s="3">
        <v>5.0999999999999996</v>
      </c>
      <c r="I137" s="2">
        <v>1.4843999999999999</v>
      </c>
      <c r="J137" s="4">
        <f t="shared" si="11"/>
        <v>0.36030000000000006</v>
      </c>
      <c r="K137" s="1">
        <v>1</v>
      </c>
      <c r="L137" s="4">
        <f t="shared" si="12"/>
        <v>0.36030000000000006</v>
      </c>
      <c r="M137" s="1">
        <v>1</v>
      </c>
      <c r="N137" s="4">
        <v>0.36030000000000001</v>
      </c>
      <c r="O137" s="1" t="s">
        <v>1746</v>
      </c>
    </row>
    <row r="138" spans="1:15" x14ac:dyDescent="0.25">
      <c r="A138" s="1">
        <v>137</v>
      </c>
      <c r="B138" s="1" t="s">
        <v>99</v>
      </c>
      <c r="C138" s="10">
        <v>44984</v>
      </c>
      <c r="D138" s="1">
        <v>0</v>
      </c>
      <c r="E138" s="17" t="s">
        <v>213</v>
      </c>
      <c r="F138" s="15">
        <v>24</v>
      </c>
      <c r="G138" s="2">
        <v>4.1505999999999998</v>
      </c>
      <c r="H138" s="3">
        <v>54.6</v>
      </c>
      <c r="I138" s="2">
        <v>2.6015000000000001</v>
      </c>
      <c r="J138" s="4">
        <f t="shared" si="11"/>
        <v>1.5490999999999997</v>
      </c>
      <c r="K138" s="1">
        <v>1</v>
      </c>
      <c r="L138" s="4">
        <f t="shared" si="12"/>
        <v>1.5490999999999997</v>
      </c>
      <c r="M138" s="1">
        <v>1</v>
      </c>
      <c r="N138" s="4">
        <v>1.5490999999999999</v>
      </c>
      <c r="O138" s="1" t="s">
        <v>1746</v>
      </c>
    </row>
    <row r="139" spans="1:15" x14ac:dyDescent="0.25">
      <c r="A139" s="1">
        <v>138</v>
      </c>
      <c r="B139" s="1" t="s">
        <v>212</v>
      </c>
      <c r="C139" s="10">
        <v>44984</v>
      </c>
      <c r="D139" s="1">
        <v>0</v>
      </c>
      <c r="E139" s="17" t="s">
        <v>213</v>
      </c>
      <c r="F139" s="15">
        <v>24</v>
      </c>
      <c r="G139" s="2">
        <v>1.7667999999999999</v>
      </c>
      <c r="H139" s="3">
        <v>5</v>
      </c>
      <c r="I139" s="2">
        <v>1.5278</v>
      </c>
      <c r="J139" s="4">
        <f t="shared" si="11"/>
        <v>0.23899999999999988</v>
      </c>
      <c r="K139" s="1">
        <v>1</v>
      </c>
      <c r="L139" s="4">
        <f t="shared" si="12"/>
        <v>0.23899999999999988</v>
      </c>
      <c r="M139" s="1">
        <v>1</v>
      </c>
      <c r="N139" s="4">
        <v>0.23899999999999999</v>
      </c>
      <c r="O139" s="1" t="s">
        <v>1746</v>
      </c>
    </row>
    <row r="140" spans="1:15" x14ac:dyDescent="0.25">
      <c r="A140" s="1">
        <v>139</v>
      </c>
      <c r="B140" s="1" t="s">
        <v>99</v>
      </c>
      <c r="C140" s="10">
        <v>44985</v>
      </c>
      <c r="D140" s="1">
        <v>0</v>
      </c>
      <c r="E140" s="17" t="s">
        <v>213</v>
      </c>
      <c r="F140" s="15">
        <v>24</v>
      </c>
      <c r="G140" s="2">
        <v>4.1592000000000002</v>
      </c>
      <c r="H140" s="3">
        <v>50.2</v>
      </c>
      <c r="I140" s="2">
        <v>2.5661</v>
      </c>
      <c r="J140" s="4">
        <f t="shared" si="11"/>
        <v>1.5931000000000002</v>
      </c>
      <c r="K140" s="1">
        <v>1</v>
      </c>
      <c r="L140" s="4">
        <f t="shared" si="12"/>
        <v>1.5931000000000002</v>
      </c>
      <c r="M140" s="1">
        <v>1</v>
      </c>
      <c r="N140" s="4">
        <v>1.5931</v>
      </c>
      <c r="O140" s="1" t="s">
        <v>1746</v>
      </c>
    </row>
    <row r="141" spans="1:15" x14ac:dyDescent="0.25">
      <c r="A141" s="1">
        <v>140</v>
      </c>
      <c r="B141" s="1" t="s">
        <v>212</v>
      </c>
      <c r="C141" s="10">
        <v>44985</v>
      </c>
      <c r="D141" s="1">
        <v>0</v>
      </c>
      <c r="E141" s="17" t="s">
        <v>213</v>
      </c>
      <c r="F141" s="15">
        <v>24</v>
      </c>
      <c r="G141" s="2">
        <v>1.7835000000000001</v>
      </c>
      <c r="H141" s="3">
        <v>5.2</v>
      </c>
      <c r="I141" s="2">
        <v>1.5728</v>
      </c>
      <c r="J141" s="4">
        <f t="shared" si="11"/>
        <v>0.21070000000000011</v>
      </c>
      <c r="K141" s="1">
        <v>1</v>
      </c>
      <c r="L141" s="4">
        <f t="shared" si="12"/>
        <v>0.21070000000000011</v>
      </c>
      <c r="M141" s="1">
        <v>1</v>
      </c>
      <c r="N141" s="4">
        <v>0.2107</v>
      </c>
      <c r="O141" s="1" t="s">
        <v>1746</v>
      </c>
    </row>
    <row r="142" spans="1:15" x14ac:dyDescent="0.25">
      <c r="A142" s="1">
        <v>141</v>
      </c>
      <c r="B142" s="1" t="s">
        <v>99</v>
      </c>
      <c r="C142" s="10">
        <v>44986</v>
      </c>
      <c r="D142" s="1">
        <v>0</v>
      </c>
      <c r="E142" s="17" t="s">
        <v>213</v>
      </c>
      <c r="F142" s="15">
        <v>24</v>
      </c>
      <c r="G142" s="2">
        <v>4.1113</v>
      </c>
      <c r="H142" s="3">
        <v>57</v>
      </c>
      <c r="I142" s="2">
        <v>2.4956</v>
      </c>
      <c r="J142" s="4">
        <f t="shared" si="11"/>
        <v>1.6156999999999999</v>
      </c>
      <c r="K142" s="1">
        <v>1</v>
      </c>
      <c r="L142" s="4">
        <f t="shared" si="12"/>
        <v>1.6156999999999999</v>
      </c>
      <c r="M142" s="1">
        <v>1</v>
      </c>
      <c r="N142" s="4">
        <v>1.6156999999999999</v>
      </c>
      <c r="O142" s="1" t="s">
        <v>1746</v>
      </c>
    </row>
    <row r="143" spans="1:15" x14ac:dyDescent="0.25">
      <c r="A143" s="1">
        <v>142</v>
      </c>
      <c r="B143" s="1" t="s">
        <v>212</v>
      </c>
      <c r="C143" s="10">
        <v>44986</v>
      </c>
      <c r="D143" s="1">
        <v>0</v>
      </c>
      <c r="E143" s="17" t="s">
        <v>213</v>
      </c>
      <c r="F143" s="15">
        <v>24</v>
      </c>
      <c r="G143" s="2">
        <v>1.7484999999999999</v>
      </c>
      <c r="H143" s="3">
        <v>5.0999999999999996</v>
      </c>
      <c r="I143" s="2">
        <v>1.5295000000000001</v>
      </c>
      <c r="J143" s="4">
        <f t="shared" si="11"/>
        <v>0.21899999999999986</v>
      </c>
      <c r="K143" s="1">
        <v>1</v>
      </c>
      <c r="L143" s="4">
        <f t="shared" si="12"/>
        <v>0.21899999999999986</v>
      </c>
      <c r="M143" s="1">
        <v>1</v>
      </c>
      <c r="N143" s="4">
        <v>0.219</v>
      </c>
      <c r="O143" s="1" t="s">
        <v>1746</v>
      </c>
    </row>
    <row r="144" spans="1:15" x14ac:dyDescent="0.25">
      <c r="A144" s="1">
        <v>143</v>
      </c>
      <c r="B144" s="1" t="s">
        <v>99</v>
      </c>
      <c r="C144" s="10">
        <v>44987</v>
      </c>
      <c r="D144" s="1">
        <v>0</v>
      </c>
      <c r="E144" s="17" t="s">
        <v>213</v>
      </c>
      <c r="F144" s="15">
        <v>24</v>
      </c>
      <c r="G144" s="2">
        <v>4.2575000000000003</v>
      </c>
      <c r="H144" s="3">
        <v>58.9</v>
      </c>
      <c r="I144" s="2">
        <v>2.6015000000000001</v>
      </c>
      <c r="J144" s="4">
        <f t="shared" si="11"/>
        <v>1.6560000000000001</v>
      </c>
      <c r="K144" s="1">
        <v>1</v>
      </c>
      <c r="L144" s="4">
        <f t="shared" si="12"/>
        <v>1.6560000000000001</v>
      </c>
      <c r="M144" s="1">
        <v>1</v>
      </c>
      <c r="N144" s="4">
        <v>1.6560000000000001</v>
      </c>
      <c r="O144" s="1" t="s">
        <v>1746</v>
      </c>
    </row>
    <row r="145" spans="1:15" x14ac:dyDescent="0.25">
      <c r="A145" s="1">
        <v>144</v>
      </c>
      <c r="B145" s="1" t="s">
        <v>212</v>
      </c>
      <c r="C145" s="10">
        <v>44987</v>
      </c>
      <c r="D145" s="1">
        <v>0</v>
      </c>
      <c r="E145" s="17" t="s">
        <v>213</v>
      </c>
      <c r="F145" s="15">
        <v>24</v>
      </c>
      <c r="G145" s="2">
        <v>1.7664</v>
      </c>
      <c r="H145" s="3">
        <v>5.3</v>
      </c>
      <c r="I145" s="2">
        <v>1.5945</v>
      </c>
      <c r="J145" s="4">
        <f t="shared" si="11"/>
        <v>0.17189999999999994</v>
      </c>
      <c r="K145" s="1">
        <v>1</v>
      </c>
      <c r="L145" s="4">
        <f t="shared" si="12"/>
        <v>0.17189999999999994</v>
      </c>
      <c r="M145" s="1">
        <v>1</v>
      </c>
      <c r="N145" s="4">
        <v>0.17189999999999994</v>
      </c>
      <c r="O145" s="1" t="s">
        <v>1746</v>
      </c>
    </row>
    <row r="146" spans="1:15" x14ac:dyDescent="0.25">
      <c r="A146" s="1">
        <v>145</v>
      </c>
      <c r="B146" s="1" t="s">
        <v>99</v>
      </c>
      <c r="C146" s="10">
        <v>44988</v>
      </c>
      <c r="D146" s="1">
        <v>0</v>
      </c>
      <c r="E146" s="17" t="s">
        <v>213</v>
      </c>
      <c r="F146" s="15">
        <v>24</v>
      </c>
      <c r="G146" s="2">
        <v>4.3109000000000002</v>
      </c>
      <c r="H146" s="3">
        <v>52.8</v>
      </c>
      <c r="I146" s="2">
        <v>2.5482</v>
      </c>
      <c r="J146" s="4">
        <f t="shared" si="11"/>
        <v>1.7627000000000002</v>
      </c>
      <c r="K146" s="1">
        <v>1</v>
      </c>
      <c r="L146" s="4">
        <f t="shared" si="12"/>
        <v>1.7627000000000002</v>
      </c>
      <c r="M146" s="1">
        <v>1</v>
      </c>
      <c r="N146" s="4">
        <v>1.7627000000000002</v>
      </c>
      <c r="O146" s="1" t="s">
        <v>1746</v>
      </c>
    </row>
    <row r="147" spans="1:15" x14ac:dyDescent="0.25">
      <c r="A147" s="1">
        <v>146</v>
      </c>
      <c r="B147" s="1" t="s">
        <v>212</v>
      </c>
      <c r="C147" s="10">
        <v>44988</v>
      </c>
      <c r="D147" s="1">
        <v>0</v>
      </c>
      <c r="E147" s="17" t="s">
        <v>213</v>
      </c>
      <c r="F147" s="15">
        <v>24</v>
      </c>
      <c r="G147" s="2">
        <v>1.7248000000000001</v>
      </c>
      <c r="H147" s="3">
        <v>5.7</v>
      </c>
      <c r="I147" s="2">
        <v>1.5618000000000001</v>
      </c>
      <c r="J147" s="4">
        <f t="shared" si="11"/>
        <v>0.16300000000000003</v>
      </c>
      <c r="K147" s="1">
        <v>1</v>
      </c>
      <c r="L147" s="4">
        <f t="shared" si="12"/>
        <v>0.16300000000000003</v>
      </c>
      <c r="M147" s="1">
        <v>1</v>
      </c>
      <c r="N147" s="4">
        <v>0.16300000000000003</v>
      </c>
      <c r="O147" s="1" t="s">
        <v>1746</v>
      </c>
    </row>
    <row r="148" spans="1:15" x14ac:dyDescent="0.25">
      <c r="A148" s="1">
        <v>147</v>
      </c>
      <c r="B148" s="1" t="s">
        <v>99</v>
      </c>
      <c r="C148" s="10">
        <v>44989</v>
      </c>
      <c r="D148" s="1">
        <v>0</v>
      </c>
      <c r="E148" s="17" t="s">
        <v>213</v>
      </c>
      <c r="F148" s="15">
        <v>24</v>
      </c>
      <c r="G148" s="2">
        <v>4.3680000000000003</v>
      </c>
      <c r="H148" s="3">
        <v>62.1</v>
      </c>
      <c r="I148" s="2">
        <v>2.6213000000000002</v>
      </c>
      <c r="J148" s="4">
        <f t="shared" si="11"/>
        <v>1.7467000000000001</v>
      </c>
      <c r="K148" s="1">
        <v>1</v>
      </c>
      <c r="L148" s="4">
        <f t="shared" si="12"/>
        <v>1.7467000000000001</v>
      </c>
      <c r="M148" s="1">
        <v>1</v>
      </c>
      <c r="N148" s="4">
        <v>1.7467000000000001</v>
      </c>
      <c r="O148" s="1" t="s">
        <v>1746</v>
      </c>
    </row>
    <row r="149" spans="1:15" x14ac:dyDescent="0.25">
      <c r="A149" s="1">
        <v>148</v>
      </c>
      <c r="B149" s="1" t="s">
        <v>212</v>
      </c>
      <c r="C149" s="10">
        <v>44989</v>
      </c>
      <c r="D149" s="1">
        <v>0</v>
      </c>
      <c r="E149" s="17" t="s">
        <v>213</v>
      </c>
      <c r="F149" s="15">
        <v>24</v>
      </c>
      <c r="G149" s="2">
        <v>1.76</v>
      </c>
      <c r="H149" s="3">
        <v>5.4</v>
      </c>
      <c r="I149" s="2">
        <v>1.6066</v>
      </c>
      <c r="J149" s="4">
        <f t="shared" si="11"/>
        <v>0.15339999999999998</v>
      </c>
      <c r="K149" s="1">
        <v>1</v>
      </c>
      <c r="L149" s="4">
        <f t="shared" si="12"/>
        <v>0.15339999999999998</v>
      </c>
      <c r="M149" s="1">
        <v>1</v>
      </c>
      <c r="N149" s="4">
        <v>0.15339999999999998</v>
      </c>
      <c r="O149" s="1" t="s">
        <v>1746</v>
      </c>
    </row>
    <row r="150" spans="1:15" x14ac:dyDescent="0.25">
      <c r="A150" s="1">
        <v>149</v>
      </c>
      <c r="B150" s="1" t="s">
        <v>99</v>
      </c>
      <c r="C150" s="10">
        <v>44990</v>
      </c>
      <c r="D150" s="1">
        <v>0</v>
      </c>
      <c r="E150" s="17" t="s">
        <v>213</v>
      </c>
      <c r="F150" s="15">
        <v>24</v>
      </c>
      <c r="G150" s="2">
        <v>4.0556000000000001</v>
      </c>
      <c r="H150" s="3">
        <v>55.3</v>
      </c>
      <c r="I150" s="2">
        <v>2.4386999999999999</v>
      </c>
      <c r="J150" s="4">
        <f t="shared" si="11"/>
        <v>1.6169000000000002</v>
      </c>
      <c r="K150" s="1">
        <v>1</v>
      </c>
      <c r="L150" s="4">
        <f t="shared" si="12"/>
        <v>1.6169000000000002</v>
      </c>
      <c r="M150" s="1">
        <v>1</v>
      </c>
      <c r="N150" s="4">
        <v>1.6169000000000002</v>
      </c>
      <c r="O150" s="1" t="s">
        <v>1746</v>
      </c>
    </row>
    <row r="151" spans="1:15" x14ac:dyDescent="0.25">
      <c r="A151" s="1">
        <v>150</v>
      </c>
      <c r="B151" s="1" t="s">
        <v>212</v>
      </c>
      <c r="C151" s="10">
        <v>44990</v>
      </c>
      <c r="D151" s="1">
        <v>0</v>
      </c>
      <c r="E151" s="17" t="s">
        <v>213</v>
      </c>
      <c r="F151" s="15">
        <v>24</v>
      </c>
      <c r="G151" s="2">
        <v>1.7097</v>
      </c>
      <c r="H151" s="3">
        <v>6.3</v>
      </c>
      <c r="I151" s="2">
        <v>1.4946999999999999</v>
      </c>
      <c r="J151" s="4">
        <f t="shared" si="11"/>
        <v>0.21500000000000008</v>
      </c>
      <c r="K151" s="1">
        <v>1</v>
      </c>
      <c r="L151" s="4">
        <f t="shared" si="12"/>
        <v>0.21500000000000008</v>
      </c>
      <c r="M151" s="1">
        <v>1</v>
      </c>
      <c r="N151" s="4">
        <v>0.21500000000000008</v>
      </c>
      <c r="O151" s="1" t="s">
        <v>1746</v>
      </c>
    </row>
    <row r="152" spans="1:15" ht="33" x14ac:dyDescent="0.25">
      <c r="A152" s="1">
        <v>151</v>
      </c>
      <c r="B152" s="1" t="s">
        <v>99</v>
      </c>
      <c r="C152" s="10">
        <v>44991</v>
      </c>
      <c r="D152" s="1">
        <v>0</v>
      </c>
      <c r="E152" s="18" t="s">
        <v>389</v>
      </c>
      <c r="F152" s="15">
        <v>23.4</v>
      </c>
      <c r="G152" s="2">
        <v>3.2934000000000001</v>
      </c>
      <c r="H152" s="3">
        <v>55.1</v>
      </c>
      <c r="I152" s="2">
        <v>2.5785</v>
      </c>
      <c r="J152" s="4">
        <f t="shared" si="11"/>
        <v>0.71490000000000009</v>
      </c>
      <c r="K152" s="1">
        <v>1</v>
      </c>
      <c r="L152" s="4">
        <f t="shared" si="12"/>
        <v>0.71490000000000009</v>
      </c>
      <c r="M152" s="1">
        <v>1</v>
      </c>
      <c r="N152" s="4">
        <v>0.71490000000000009</v>
      </c>
      <c r="O152" s="1" t="s">
        <v>1746</v>
      </c>
    </row>
    <row r="153" spans="1:15" ht="33" x14ac:dyDescent="0.25">
      <c r="A153" s="1">
        <v>152</v>
      </c>
      <c r="B153" s="1" t="s">
        <v>212</v>
      </c>
      <c r="C153" s="10">
        <v>44991</v>
      </c>
      <c r="D153" s="1">
        <v>0</v>
      </c>
      <c r="E153" s="18" t="s">
        <v>390</v>
      </c>
      <c r="F153" s="15">
        <v>22.5</v>
      </c>
      <c r="G153" s="2">
        <v>2.4914000000000001</v>
      </c>
      <c r="H153" s="3">
        <v>10.1</v>
      </c>
      <c r="I153" s="2">
        <v>1.5223</v>
      </c>
      <c r="J153" s="4">
        <f t="shared" si="11"/>
        <v>0.96910000000000007</v>
      </c>
      <c r="K153" s="1">
        <v>1</v>
      </c>
      <c r="L153" s="4">
        <f t="shared" si="12"/>
        <v>0.96910000000000007</v>
      </c>
      <c r="M153" s="1">
        <v>1</v>
      </c>
      <c r="N153" s="4">
        <v>0.96910000000000007</v>
      </c>
      <c r="O153" s="1" t="s">
        <v>1746</v>
      </c>
    </row>
    <row r="154" spans="1:15" ht="33" x14ac:dyDescent="0.25">
      <c r="A154" s="1">
        <v>153</v>
      </c>
      <c r="B154" s="1" t="s">
        <v>99</v>
      </c>
      <c r="C154" s="10">
        <v>44992</v>
      </c>
      <c r="D154" s="1">
        <v>0</v>
      </c>
      <c r="E154" s="18" t="s">
        <v>389</v>
      </c>
      <c r="F154" s="15">
        <v>23.4</v>
      </c>
      <c r="G154" s="2">
        <v>3.2382</v>
      </c>
      <c r="H154" s="3">
        <v>58.7</v>
      </c>
      <c r="I154" s="2">
        <v>2.3601000000000001</v>
      </c>
      <c r="J154" s="4">
        <f t="shared" si="11"/>
        <v>0.87809999999999988</v>
      </c>
      <c r="K154" s="1">
        <v>1</v>
      </c>
      <c r="L154" s="4">
        <f t="shared" si="12"/>
        <v>0.87809999999999988</v>
      </c>
      <c r="M154" s="1">
        <v>1</v>
      </c>
      <c r="N154" s="4">
        <v>0.87809999999999988</v>
      </c>
      <c r="O154" s="1" t="s">
        <v>1746</v>
      </c>
    </row>
    <row r="155" spans="1:15" ht="33" x14ac:dyDescent="0.25">
      <c r="A155" s="1">
        <v>154</v>
      </c>
      <c r="B155" s="1" t="s">
        <v>212</v>
      </c>
      <c r="C155" s="10">
        <v>44992</v>
      </c>
      <c r="D155" s="1">
        <v>0</v>
      </c>
      <c r="E155" s="18" t="s">
        <v>390</v>
      </c>
      <c r="F155" s="15">
        <v>22.5</v>
      </c>
      <c r="G155" s="2">
        <v>2.6892</v>
      </c>
      <c r="H155" s="3">
        <v>4.9000000000000004</v>
      </c>
      <c r="I155" s="2">
        <v>1.9309000000000001</v>
      </c>
      <c r="J155" s="4">
        <f t="shared" si="11"/>
        <v>0.75829999999999997</v>
      </c>
      <c r="K155" s="1">
        <v>1</v>
      </c>
      <c r="L155" s="4">
        <f t="shared" si="12"/>
        <v>0.75829999999999997</v>
      </c>
      <c r="M155" s="1">
        <v>1</v>
      </c>
      <c r="N155" s="4">
        <v>0.75829999999999997</v>
      </c>
      <c r="O155" s="1" t="s">
        <v>1746</v>
      </c>
    </row>
    <row r="156" spans="1:15" x14ac:dyDescent="0.25">
      <c r="A156" s="1">
        <v>155</v>
      </c>
      <c r="B156" s="1" t="s">
        <v>99</v>
      </c>
      <c r="C156" s="10">
        <v>44993</v>
      </c>
      <c r="D156" s="1">
        <v>0</v>
      </c>
      <c r="E156" s="17" t="s">
        <v>213</v>
      </c>
      <c r="F156" s="15">
        <v>24</v>
      </c>
      <c r="G156" s="2">
        <v>3.2321</v>
      </c>
      <c r="H156" s="3">
        <v>55.7</v>
      </c>
      <c r="I156" s="2">
        <v>2.3426999999999998</v>
      </c>
      <c r="J156" s="4">
        <f t="shared" si="11"/>
        <v>0.88940000000000019</v>
      </c>
      <c r="K156" s="1">
        <v>1</v>
      </c>
      <c r="L156" s="4">
        <f t="shared" si="12"/>
        <v>0.88940000000000019</v>
      </c>
      <c r="M156" s="1">
        <v>1</v>
      </c>
      <c r="N156" s="4">
        <v>0.88940000000000019</v>
      </c>
      <c r="O156" s="1" t="s">
        <v>1746</v>
      </c>
    </row>
    <row r="157" spans="1:15" x14ac:dyDescent="0.25">
      <c r="A157" s="1">
        <v>156</v>
      </c>
      <c r="B157" s="1" t="s">
        <v>212</v>
      </c>
      <c r="C157" s="10">
        <v>44993</v>
      </c>
      <c r="D157" s="1">
        <v>0</v>
      </c>
      <c r="E157" s="17" t="s">
        <v>213</v>
      </c>
      <c r="F157" s="15">
        <v>24</v>
      </c>
      <c r="G157" s="2">
        <v>2.6076999999999999</v>
      </c>
      <c r="H157" s="3">
        <v>6.5</v>
      </c>
      <c r="I157" s="2">
        <v>1.9167000000000001</v>
      </c>
      <c r="J157" s="4">
        <f t="shared" ref="J157:J172" si="13">G157-I157</f>
        <v>0.69099999999999984</v>
      </c>
      <c r="K157" s="1">
        <v>1</v>
      </c>
      <c r="L157" s="4">
        <f t="shared" ref="L157:L172" si="14">(G157-I157-D157)*K157</f>
        <v>0.69099999999999984</v>
      </c>
      <c r="M157" s="1">
        <v>1</v>
      </c>
      <c r="N157" s="4">
        <v>0.69099999999999984</v>
      </c>
      <c r="O157" s="1" t="s">
        <v>1746</v>
      </c>
    </row>
    <row r="158" spans="1:15" x14ac:dyDescent="0.25">
      <c r="A158" s="1">
        <v>157</v>
      </c>
      <c r="B158" s="1" t="s">
        <v>99</v>
      </c>
      <c r="C158" s="10">
        <v>44994</v>
      </c>
      <c r="D158" s="1">
        <v>0</v>
      </c>
      <c r="E158" s="17" t="s">
        <v>213</v>
      </c>
      <c r="F158" s="15">
        <v>24</v>
      </c>
      <c r="G158" s="2">
        <v>3.2490000000000001</v>
      </c>
      <c r="H158" s="3">
        <v>37.799999999999997</v>
      </c>
      <c r="I158" s="2">
        <v>2.3199999999999998</v>
      </c>
      <c r="J158" s="4">
        <f t="shared" si="13"/>
        <v>0.92900000000000027</v>
      </c>
      <c r="K158" s="1">
        <v>1</v>
      </c>
      <c r="L158" s="4">
        <f t="shared" si="14"/>
        <v>0.92900000000000027</v>
      </c>
      <c r="M158" s="1">
        <v>1</v>
      </c>
      <c r="N158" s="4">
        <v>0.92900000000000027</v>
      </c>
      <c r="O158" s="1" t="s">
        <v>1746</v>
      </c>
    </row>
    <row r="159" spans="1:15" x14ac:dyDescent="0.25">
      <c r="A159" s="1">
        <v>158</v>
      </c>
      <c r="B159" s="1" t="s">
        <v>212</v>
      </c>
      <c r="C159" s="10">
        <v>44994</v>
      </c>
      <c r="D159" s="1">
        <v>0</v>
      </c>
      <c r="E159" s="17" t="s">
        <v>213</v>
      </c>
      <c r="F159" s="15">
        <v>24</v>
      </c>
      <c r="G159" s="2">
        <v>2.5847000000000002</v>
      </c>
      <c r="H159" s="3">
        <v>4.4000000000000004</v>
      </c>
      <c r="I159" s="2">
        <v>1.8982000000000001</v>
      </c>
      <c r="J159" s="4">
        <f t="shared" si="13"/>
        <v>0.68650000000000011</v>
      </c>
      <c r="K159" s="1">
        <v>1</v>
      </c>
      <c r="L159" s="4">
        <f t="shared" si="14"/>
        <v>0.68650000000000011</v>
      </c>
      <c r="M159" s="1">
        <v>1</v>
      </c>
      <c r="N159" s="4">
        <v>0.68650000000000011</v>
      </c>
      <c r="O159" s="1" t="s">
        <v>1746</v>
      </c>
    </row>
    <row r="160" spans="1:15" x14ac:dyDescent="0.25">
      <c r="A160" s="1">
        <v>159</v>
      </c>
      <c r="B160" s="1" t="s">
        <v>99</v>
      </c>
      <c r="C160" s="10">
        <v>44995</v>
      </c>
      <c r="D160" s="1">
        <v>0</v>
      </c>
      <c r="E160" s="17" t="s">
        <v>213</v>
      </c>
      <c r="F160" s="15">
        <v>24</v>
      </c>
      <c r="G160" s="2">
        <v>3.3632</v>
      </c>
      <c r="H160" s="3">
        <v>58.6</v>
      </c>
      <c r="I160" s="2">
        <v>2.323</v>
      </c>
      <c r="J160" s="4">
        <f t="shared" si="13"/>
        <v>1.0402</v>
      </c>
      <c r="K160" s="1">
        <v>1</v>
      </c>
      <c r="L160" s="4">
        <f t="shared" si="14"/>
        <v>1.0402</v>
      </c>
      <c r="M160" s="1">
        <v>1</v>
      </c>
      <c r="N160" s="4">
        <v>1.0402</v>
      </c>
      <c r="O160" s="1" t="s">
        <v>1746</v>
      </c>
    </row>
    <row r="161" spans="1:15" x14ac:dyDescent="0.25">
      <c r="A161" s="1">
        <v>160</v>
      </c>
      <c r="B161" s="1" t="s">
        <v>212</v>
      </c>
      <c r="C161" s="10">
        <v>44995</v>
      </c>
      <c r="D161" s="1">
        <v>0</v>
      </c>
      <c r="E161" s="17" t="s">
        <v>213</v>
      </c>
      <c r="F161" s="15">
        <v>24</v>
      </c>
      <c r="G161" s="2">
        <v>2.5459000000000001</v>
      </c>
      <c r="H161" s="3">
        <v>4.5</v>
      </c>
      <c r="I161" s="2">
        <v>1.9007000000000001</v>
      </c>
      <c r="J161" s="4">
        <f t="shared" si="13"/>
        <v>0.6452</v>
      </c>
      <c r="K161" s="1">
        <v>1</v>
      </c>
      <c r="L161" s="4">
        <f t="shared" si="14"/>
        <v>0.6452</v>
      </c>
      <c r="M161" s="1">
        <v>1</v>
      </c>
      <c r="N161" s="4">
        <v>0.6452</v>
      </c>
      <c r="O161" s="1" t="s">
        <v>1746</v>
      </c>
    </row>
    <row r="162" spans="1:15" x14ac:dyDescent="0.25">
      <c r="A162" s="1">
        <v>161</v>
      </c>
      <c r="B162" s="1" t="s">
        <v>99</v>
      </c>
      <c r="C162" s="10">
        <v>44996</v>
      </c>
      <c r="D162" s="1">
        <v>0</v>
      </c>
      <c r="E162" s="17" t="s">
        <v>4220</v>
      </c>
      <c r="F162" s="15">
        <v>15.5</v>
      </c>
      <c r="G162" s="2">
        <v>2.0989</v>
      </c>
      <c r="H162" s="3">
        <v>35.4</v>
      </c>
      <c r="I162" s="2">
        <v>1.4866999999999999</v>
      </c>
      <c r="J162" s="4">
        <f t="shared" si="13"/>
        <v>0.61220000000000008</v>
      </c>
      <c r="K162" s="1">
        <v>1</v>
      </c>
      <c r="L162" s="4">
        <f t="shared" si="14"/>
        <v>0.61220000000000008</v>
      </c>
      <c r="M162" s="1">
        <v>1</v>
      </c>
      <c r="N162" s="4">
        <v>0.61220000000000008</v>
      </c>
      <c r="O162" s="1" t="s">
        <v>1746</v>
      </c>
    </row>
    <row r="163" spans="1:15" x14ac:dyDescent="0.25">
      <c r="A163" s="1">
        <v>162</v>
      </c>
      <c r="B163" s="1" t="s">
        <v>212</v>
      </c>
      <c r="C163" s="10">
        <v>44996</v>
      </c>
      <c r="D163" s="1">
        <v>0</v>
      </c>
      <c r="E163" s="17" t="s">
        <v>4220</v>
      </c>
      <c r="F163" s="15">
        <v>15.5</v>
      </c>
      <c r="G163" s="2">
        <v>1.6081000000000001</v>
      </c>
      <c r="H163" s="3">
        <v>2.6</v>
      </c>
      <c r="I163" s="2">
        <v>1.2162999999999999</v>
      </c>
      <c r="J163" s="4">
        <f t="shared" si="13"/>
        <v>0.39180000000000015</v>
      </c>
      <c r="K163" s="1">
        <v>1</v>
      </c>
      <c r="L163" s="4">
        <f t="shared" si="14"/>
        <v>0.39180000000000015</v>
      </c>
      <c r="M163" s="1">
        <v>1</v>
      </c>
      <c r="N163" s="4">
        <v>0.39180000000000015</v>
      </c>
      <c r="O163" s="1" t="s">
        <v>1746</v>
      </c>
    </row>
    <row r="164" spans="1:15" x14ac:dyDescent="0.25">
      <c r="A164" s="1">
        <v>163</v>
      </c>
      <c r="B164" s="1" t="s">
        <v>99</v>
      </c>
      <c r="C164" s="10">
        <v>44997</v>
      </c>
      <c r="D164" s="1">
        <v>0</v>
      </c>
      <c r="E164" s="17" t="s">
        <v>414</v>
      </c>
      <c r="F164" s="15">
        <v>8</v>
      </c>
      <c r="G164" s="2">
        <v>0.94450000000000001</v>
      </c>
      <c r="H164" s="3">
        <v>16</v>
      </c>
      <c r="I164" s="2">
        <v>0.82620000000000005</v>
      </c>
      <c r="J164" s="4">
        <f t="shared" si="13"/>
        <v>0.11829999999999996</v>
      </c>
      <c r="K164" s="1">
        <v>1</v>
      </c>
      <c r="L164" s="4">
        <f t="shared" si="14"/>
        <v>0.11829999999999996</v>
      </c>
      <c r="M164" s="1">
        <v>1</v>
      </c>
      <c r="N164" s="4">
        <v>0.11829999999999996</v>
      </c>
      <c r="O164" s="1" t="s">
        <v>1746</v>
      </c>
    </row>
    <row r="165" spans="1:15" x14ac:dyDescent="0.25">
      <c r="A165" s="1">
        <v>164</v>
      </c>
      <c r="B165" s="1" t="s">
        <v>212</v>
      </c>
      <c r="C165" s="10">
        <v>44997</v>
      </c>
      <c r="D165" s="1">
        <v>0</v>
      </c>
      <c r="E165" s="17" t="s">
        <v>4221</v>
      </c>
      <c r="F165" s="15">
        <v>6.5</v>
      </c>
      <c r="G165" s="2">
        <v>0.35709999999999997</v>
      </c>
      <c r="H165" s="3">
        <v>4.0999999999999996</v>
      </c>
      <c r="I165" s="2">
        <v>1.6400000000000001E-2</v>
      </c>
      <c r="J165" s="4">
        <f t="shared" si="13"/>
        <v>0.34069999999999995</v>
      </c>
      <c r="K165" s="1">
        <v>1</v>
      </c>
      <c r="L165" s="4">
        <f t="shared" si="14"/>
        <v>0.34069999999999995</v>
      </c>
      <c r="M165" s="1">
        <v>1</v>
      </c>
      <c r="N165" s="4">
        <v>0.34069999999999995</v>
      </c>
      <c r="O165" s="1" t="s">
        <v>1746</v>
      </c>
    </row>
    <row r="166" spans="1:15" x14ac:dyDescent="0.25">
      <c r="A166" s="1">
        <v>165</v>
      </c>
      <c r="B166" s="1" t="s">
        <v>99</v>
      </c>
      <c r="C166" s="10">
        <v>44998</v>
      </c>
      <c r="D166" s="1">
        <v>0</v>
      </c>
      <c r="E166" s="17" t="s">
        <v>213</v>
      </c>
      <c r="F166" s="15">
        <v>24</v>
      </c>
      <c r="G166" s="2">
        <v>2.66</v>
      </c>
      <c r="H166" s="3">
        <v>42.2</v>
      </c>
      <c r="I166" s="2">
        <v>2.04</v>
      </c>
      <c r="J166" s="4">
        <f t="shared" si="13"/>
        <v>0.62000000000000011</v>
      </c>
      <c r="K166" s="1">
        <v>1</v>
      </c>
      <c r="L166" s="4">
        <f t="shared" si="14"/>
        <v>0.62000000000000011</v>
      </c>
      <c r="M166" s="1">
        <v>1</v>
      </c>
      <c r="N166" s="4">
        <v>0.62000000000000011</v>
      </c>
      <c r="O166" s="1" t="s">
        <v>1746</v>
      </c>
    </row>
    <row r="167" spans="1:15" x14ac:dyDescent="0.25">
      <c r="A167" s="1">
        <v>166</v>
      </c>
      <c r="B167" s="1" t="s">
        <v>212</v>
      </c>
      <c r="C167" s="10">
        <v>44998</v>
      </c>
      <c r="D167" s="1">
        <v>0</v>
      </c>
      <c r="E167" s="17" t="s">
        <v>213</v>
      </c>
      <c r="F167" s="15">
        <v>24</v>
      </c>
      <c r="G167" s="2">
        <v>2.36</v>
      </c>
      <c r="H167" s="3">
        <v>5.55</v>
      </c>
      <c r="I167" s="2">
        <v>1.67</v>
      </c>
      <c r="J167" s="4">
        <f t="shared" si="13"/>
        <v>0.69</v>
      </c>
      <c r="K167" s="1">
        <v>1</v>
      </c>
      <c r="L167" s="4">
        <f t="shared" si="14"/>
        <v>0.69</v>
      </c>
      <c r="M167" s="1">
        <v>1</v>
      </c>
      <c r="N167" s="4">
        <v>0.69</v>
      </c>
      <c r="O167" s="1" t="s">
        <v>1746</v>
      </c>
    </row>
    <row r="168" spans="1:15" x14ac:dyDescent="0.25">
      <c r="A168" s="1">
        <v>167</v>
      </c>
      <c r="B168" s="1" t="s">
        <v>99</v>
      </c>
      <c r="C168" s="10">
        <v>44999</v>
      </c>
      <c r="D168" s="1">
        <v>0</v>
      </c>
      <c r="E168" s="17" t="s">
        <v>213</v>
      </c>
      <c r="F168" s="15">
        <v>24</v>
      </c>
      <c r="G168" s="2">
        <v>3.25</v>
      </c>
      <c r="H168" s="3">
        <v>31.8</v>
      </c>
      <c r="I168" s="2">
        <v>2.57</v>
      </c>
      <c r="J168" s="4">
        <f t="shared" si="13"/>
        <v>0.68000000000000016</v>
      </c>
      <c r="K168" s="1">
        <v>1</v>
      </c>
      <c r="L168" s="4">
        <f t="shared" si="14"/>
        <v>0.68000000000000016</v>
      </c>
      <c r="M168" s="1">
        <v>1</v>
      </c>
      <c r="N168" s="4">
        <v>0.68000000000000016</v>
      </c>
      <c r="O168" s="1" t="s">
        <v>1746</v>
      </c>
    </row>
    <row r="169" spans="1:15" x14ac:dyDescent="0.25">
      <c r="A169" s="1">
        <v>168</v>
      </c>
      <c r="B169" s="1" t="s">
        <v>212</v>
      </c>
      <c r="C169" s="10">
        <v>44999</v>
      </c>
      <c r="D169" s="1">
        <v>0</v>
      </c>
      <c r="E169" s="17" t="s">
        <v>213</v>
      </c>
      <c r="F169" s="15">
        <v>24</v>
      </c>
      <c r="G169" s="2">
        <v>1.98</v>
      </c>
      <c r="H169" s="3">
        <v>3.4</v>
      </c>
      <c r="I169" s="2">
        <v>1.1599999999999999</v>
      </c>
      <c r="J169" s="4">
        <f>G169-I169</f>
        <v>0.82000000000000006</v>
      </c>
      <c r="K169" s="1">
        <v>1</v>
      </c>
      <c r="L169" s="4">
        <f>(G169-I169-D169)*K169</f>
        <v>0.82000000000000006</v>
      </c>
      <c r="M169" s="1">
        <v>1</v>
      </c>
      <c r="N169" s="4">
        <v>0.82000000000000006</v>
      </c>
      <c r="O169" s="1" t="s">
        <v>1746</v>
      </c>
    </row>
    <row r="170" spans="1:15" x14ac:dyDescent="0.25">
      <c r="A170" s="1">
        <v>169</v>
      </c>
      <c r="B170" s="1" t="s">
        <v>99</v>
      </c>
      <c r="C170" s="10">
        <v>45000</v>
      </c>
      <c r="D170" s="1">
        <v>0</v>
      </c>
      <c r="E170" s="17" t="s">
        <v>422</v>
      </c>
      <c r="F170" s="15">
        <v>13</v>
      </c>
      <c r="G170" s="2">
        <v>1.39</v>
      </c>
      <c r="H170" s="3">
        <v>20.100000000000001</v>
      </c>
      <c r="I170" s="2">
        <v>1.04</v>
      </c>
      <c r="J170" s="4">
        <f t="shared" si="13"/>
        <v>0.34999999999999987</v>
      </c>
      <c r="K170" s="1">
        <v>1</v>
      </c>
      <c r="L170" s="4">
        <f t="shared" si="14"/>
        <v>0.34999999999999987</v>
      </c>
      <c r="M170" s="1">
        <v>1</v>
      </c>
      <c r="N170" s="4">
        <v>0.34999999999999987</v>
      </c>
      <c r="O170" s="1" t="s">
        <v>1746</v>
      </c>
    </row>
    <row r="171" spans="1:15" x14ac:dyDescent="0.25">
      <c r="A171" s="1">
        <v>170</v>
      </c>
      <c r="B171" s="1" t="s">
        <v>212</v>
      </c>
      <c r="C171" s="10">
        <v>45000</v>
      </c>
      <c r="D171" s="1">
        <v>0</v>
      </c>
      <c r="E171" s="17" t="s">
        <v>423</v>
      </c>
      <c r="F171" s="15">
        <v>9</v>
      </c>
      <c r="G171" s="2">
        <v>0.96</v>
      </c>
      <c r="H171" s="3">
        <v>11.22</v>
      </c>
      <c r="I171" s="2">
        <v>0.68</v>
      </c>
      <c r="J171" s="4">
        <f t="shared" si="13"/>
        <v>0.27999999999999992</v>
      </c>
      <c r="K171" s="1">
        <v>1</v>
      </c>
      <c r="L171" s="4">
        <f t="shared" si="14"/>
        <v>0.27999999999999992</v>
      </c>
      <c r="M171" s="1">
        <v>1</v>
      </c>
      <c r="N171" s="4">
        <v>0.27999999999999992</v>
      </c>
      <c r="O171" s="1" t="s">
        <v>1746</v>
      </c>
    </row>
    <row r="172" spans="1:15" x14ac:dyDescent="0.25">
      <c r="A172" s="1">
        <v>171</v>
      </c>
      <c r="B172" s="1" t="s">
        <v>99</v>
      </c>
      <c r="C172" s="10">
        <v>45001</v>
      </c>
      <c r="D172" s="1">
        <v>0</v>
      </c>
      <c r="E172" s="17" t="s">
        <v>213</v>
      </c>
      <c r="F172" s="15">
        <v>24</v>
      </c>
      <c r="G172" s="2">
        <v>2.54</v>
      </c>
      <c r="H172" s="3">
        <v>35</v>
      </c>
      <c r="I172" s="2">
        <v>1.74</v>
      </c>
      <c r="J172" s="4">
        <f t="shared" si="13"/>
        <v>0.8</v>
      </c>
      <c r="K172" s="1">
        <v>1</v>
      </c>
      <c r="L172" s="4">
        <f t="shared" si="14"/>
        <v>0.8</v>
      </c>
      <c r="M172" s="1">
        <v>1</v>
      </c>
      <c r="N172" s="4">
        <v>0.8</v>
      </c>
      <c r="O172" s="1" t="s">
        <v>1746</v>
      </c>
    </row>
    <row r="173" spans="1:15" x14ac:dyDescent="0.25">
      <c r="A173" s="1">
        <v>172</v>
      </c>
      <c r="B173" s="1" t="s">
        <v>212</v>
      </c>
      <c r="C173" s="10">
        <v>45001</v>
      </c>
      <c r="D173" s="1">
        <v>0</v>
      </c>
      <c r="E173" s="17" t="s">
        <v>213</v>
      </c>
      <c r="F173" s="15">
        <v>24</v>
      </c>
      <c r="G173" s="2">
        <v>2.16</v>
      </c>
      <c r="H173" s="3">
        <v>4.2300000000000004</v>
      </c>
      <c r="I173" s="2">
        <v>1.61</v>
      </c>
      <c r="J173" s="4">
        <f t="shared" ref="J173:J191" si="15">G173-I173</f>
        <v>0.55000000000000004</v>
      </c>
      <c r="K173" s="1">
        <v>1</v>
      </c>
      <c r="L173" s="4">
        <f t="shared" ref="L173:L191" si="16">(G173-I173-D173)*K173</f>
        <v>0.55000000000000004</v>
      </c>
      <c r="M173" s="1">
        <v>1</v>
      </c>
      <c r="N173" s="4">
        <v>0.55000000000000004</v>
      </c>
      <c r="O173" s="1" t="s">
        <v>1746</v>
      </c>
    </row>
    <row r="174" spans="1:15" x14ac:dyDescent="0.25">
      <c r="A174" s="1">
        <v>173</v>
      </c>
      <c r="B174" s="1" t="s">
        <v>99</v>
      </c>
      <c r="C174" s="10">
        <v>45002</v>
      </c>
      <c r="D174" s="1">
        <v>0</v>
      </c>
      <c r="E174" s="17" t="s">
        <v>213</v>
      </c>
      <c r="F174" s="15">
        <v>24</v>
      </c>
      <c r="G174" s="2">
        <v>2.4500000000000002</v>
      </c>
      <c r="H174" s="3">
        <v>28.7</v>
      </c>
      <c r="I174" s="2">
        <v>1.68</v>
      </c>
      <c r="J174" s="4">
        <f t="shared" si="15"/>
        <v>0.77000000000000024</v>
      </c>
      <c r="K174" s="1">
        <v>1</v>
      </c>
      <c r="L174" s="4">
        <f t="shared" si="16"/>
        <v>0.77000000000000024</v>
      </c>
      <c r="M174" s="1">
        <v>1</v>
      </c>
      <c r="N174" s="4">
        <v>0.77000000000000024</v>
      </c>
      <c r="O174" s="1" t="s">
        <v>1746</v>
      </c>
    </row>
    <row r="175" spans="1:15" x14ac:dyDescent="0.25">
      <c r="A175" s="1">
        <v>174</v>
      </c>
      <c r="B175" s="1" t="s">
        <v>212</v>
      </c>
      <c r="C175" s="10">
        <v>45002</v>
      </c>
      <c r="D175" s="1">
        <v>0</v>
      </c>
      <c r="E175" s="17" t="s">
        <v>213</v>
      </c>
      <c r="F175" s="15">
        <v>24</v>
      </c>
      <c r="G175" s="2">
        <v>2.1800000000000002</v>
      </c>
      <c r="H175" s="3">
        <v>7.15</v>
      </c>
      <c r="I175" s="2">
        <v>1.68</v>
      </c>
      <c r="J175" s="4">
        <f t="shared" si="15"/>
        <v>0.50000000000000022</v>
      </c>
      <c r="K175" s="1">
        <v>1</v>
      </c>
      <c r="L175" s="4">
        <f t="shared" si="16"/>
        <v>0.50000000000000022</v>
      </c>
      <c r="M175" s="1">
        <v>1</v>
      </c>
      <c r="N175" s="4">
        <v>0.50000000000000022</v>
      </c>
      <c r="O175" s="1" t="s">
        <v>1746</v>
      </c>
    </row>
    <row r="176" spans="1:15" x14ac:dyDescent="0.25">
      <c r="A176" s="1">
        <v>175</v>
      </c>
      <c r="B176" s="1" t="s">
        <v>99</v>
      </c>
      <c r="C176" s="10">
        <v>45003</v>
      </c>
      <c r="D176" s="1">
        <v>0</v>
      </c>
      <c r="E176" s="17" t="s">
        <v>213</v>
      </c>
      <c r="F176" s="15">
        <v>24</v>
      </c>
      <c r="G176" s="2">
        <v>2.46</v>
      </c>
      <c r="H176" s="3">
        <v>32</v>
      </c>
      <c r="I176" s="2">
        <v>1.79</v>
      </c>
      <c r="J176" s="4">
        <f t="shared" si="15"/>
        <v>0.66999999999999993</v>
      </c>
      <c r="K176" s="1">
        <v>1</v>
      </c>
      <c r="L176" s="4">
        <f t="shared" si="16"/>
        <v>0.66999999999999993</v>
      </c>
      <c r="M176" s="1">
        <v>1</v>
      </c>
      <c r="N176" s="4">
        <v>0.66999999999999993</v>
      </c>
      <c r="O176" s="1" t="s">
        <v>1746</v>
      </c>
    </row>
    <row r="177" spans="1:15" x14ac:dyDescent="0.25">
      <c r="A177" s="1">
        <v>176</v>
      </c>
      <c r="B177" s="1" t="s">
        <v>212</v>
      </c>
      <c r="C177" s="10">
        <v>45003</v>
      </c>
      <c r="D177" s="1">
        <v>0</v>
      </c>
      <c r="E177" s="17" t="s">
        <v>213</v>
      </c>
      <c r="F177" s="15">
        <v>24</v>
      </c>
      <c r="G177" s="2">
        <v>2.2599999999999998</v>
      </c>
      <c r="H177" s="3">
        <v>3.19</v>
      </c>
      <c r="I177" s="2">
        <v>1.67</v>
      </c>
      <c r="J177" s="4">
        <f t="shared" si="15"/>
        <v>0.58999999999999986</v>
      </c>
      <c r="K177" s="1">
        <v>1</v>
      </c>
      <c r="L177" s="4">
        <f t="shared" si="16"/>
        <v>0.58999999999999986</v>
      </c>
      <c r="M177" s="1">
        <v>1</v>
      </c>
      <c r="N177" s="4">
        <v>0.58999999999999986</v>
      </c>
      <c r="O177" s="1" t="s">
        <v>1746</v>
      </c>
    </row>
    <row r="178" spans="1:15" x14ac:dyDescent="0.25">
      <c r="A178" s="1">
        <v>177</v>
      </c>
      <c r="B178" s="1" t="s">
        <v>99</v>
      </c>
      <c r="C178" s="10">
        <v>45004</v>
      </c>
      <c r="D178" s="1">
        <v>0</v>
      </c>
      <c r="E178" s="17" t="s">
        <v>213</v>
      </c>
      <c r="F178" s="15">
        <v>24</v>
      </c>
      <c r="G178" s="2">
        <v>2.44</v>
      </c>
      <c r="H178" s="3">
        <v>31.7</v>
      </c>
      <c r="I178" s="2">
        <v>1.78</v>
      </c>
      <c r="J178" s="4">
        <f t="shared" si="15"/>
        <v>0.65999999999999992</v>
      </c>
      <c r="K178" s="1">
        <v>1</v>
      </c>
      <c r="L178" s="4">
        <f t="shared" si="16"/>
        <v>0.65999999999999992</v>
      </c>
      <c r="M178" s="1">
        <v>1</v>
      </c>
      <c r="N178" s="4">
        <v>0.65999999999999992</v>
      </c>
      <c r="O178" s="1" t="s">
        <v>1746</v>
      </c>
    </row>
    <row r="179" spans="1:15" x14ac:dyDescent="0.25">
      <c r="A179" s="1">
        <v>178</v>
      </c>
      <c r="B179" s="1" t="s">
        <v>212</v>
      </c>
      <c r="C179" s="10">
        <v>45004</v>
      </c>
      <c r="D179" s="1">
        <v>0</v>
      </c>
      <c r="E179" s="17" t="s">
        <v>213</v>
      </c>
      <c r="F179" s="15">
        <v>24</v>
      </c>
      <c r="G179" s="2">
        <v>2.25</v>
      </c>
      <c r="H179" s="3">
        <v>3.47</v>
      </c>
      <c r="I179" s="2">
        <v>1.62</v>
      </c>
      <c r="J179" s="4">
        <f t="shared" si="15"/>
        <v>0.62999999999999989</v>
      </c>
      <c r="K179" s="1">
        <v>1</v>
      </c>
      <c r="L179" s="4">
        <f t="shared" si="16"/>
        <v>0.62999999999999989</v>
      </c>
      <c r="M179" s="1">
        <v>1</v>
      </c>
      <c r="N179" s="4">
        <v>0.62999999999999989</v>
      </c>
      <c r="O179" s="1" t="s">
        <v>1746</v>
      </c>
    </row>
    <row r="180" spans="1:15" ht="32.25" customHeight="1" x14ac:dyDescent="0.25">
      <c r="A180" s="1">
        <v>179</v>
      </c>
      <c r="B180" s="1" t="s">
        <v>99</v>
      </c>
      <c r="C180" s="10">
        <v>45005</v>
      </c>
      <c r="D180" s="1">
        <v>0</v>
      </c>
      <c r="E180" s="18" t="s">
        <v>439</v>
      </c>
      <c r="F180" s="15">
        <v>18</v>
      </c>
      <c r="G180" s="2">
        <v>2.2000000000000002</v>
      </c>
      <c r="H180" s="3">
        <v>26.8</v>
      </c>
      <c r="I180" s="2">
        <v>1.46</v>
      </c>
      <c r="J180" s="4">
        <f t="shared" si="15"/>
        <v>0.74000000000000021</v>
      </c>
      <c r="K180" s="1">
        <v>1</v>
      </c>
      <c r="L180" s="4">
        <f t="shared" si="16"/>
        <v>0.74000000000000021</v>
      </c>
      <c r="M180" s="1">
        <v>1</v>
      </c>
      <c r="N180" s="4">
        <v>0.74000000000000021</v>
      </c>
      <c r="O180" s="1" t="s">
        <v>1746</v>
      </c>
    </row>
    <row r="181" spans="1:15" ht="33" x14ac:dyDescent="0.25">
      <c r="A181" s="1">
        <v>180</v>
      </c>
      <c r="B181" s="1" t="s">
        <v>212</v>
      </c>
      <c r="C181" s="10">
        <v>45005</v>
      </c>
      <c r="D181" s="1">
        <v>0</v>
      </c>
      <c r="E181" s="18" t="s">
        <v>439</v>
      </c>
      <c r="F181" s="15">
        <v>18</v>
      </c>
      <c r="G181" s="2">
        <v>1.53</v>
      </c>
      <c r="H181" s="3">
        <v>10.39</v>
      </c>
      <c r="I181" s="2">
        <v>0.91</v>
      </c>
      <c r="J181" s="4">
        <f t="shared" si="15"/>
        <v>0.62</v>
      </c>
      <c r="K181" s="1">
        <v>1</v>
      </c>
      <c r="L181" s="4">
        <f t="shared" si="16"/>
        <v>0.62</v>
      </c>
      <c r="M181" s="1">
        <v>1</v>
      </c>
      <c r="N181" s="4">
        <v>0.62</v>
      </c>
      <c r="O181" s="1" t="s">
        <v>1746</v>
      </c>
    </row>
    <row r="182" spans="1:15" x14ac:dyDescent="0.25">
      <c r="A182" s="1">
        <v>181</v>
      </c>
      <c r="B182" s="1" t="s">
        <v>99</v>
      </c>
      <c r="C182" s="10">
        <v>45006</v>
      </c>
      <c r="D182" s="1">
        <v>0</v>
      </c>
      <c r="E182" s="17" t="s">
        <v>213</v>
      </c>
      <c r="F182" s="15">
        <v>24</v>
      </c>
      <c r="G182" s="2">
        <v>3.0583999999999998</v>
      </c>
      <c r="H182" s="3">
        <v>31.8</v>
      </c>
      <c r="I182" s="2">
        <v>2.1048</v>
      </c>
      <c r="J182" s="4">
        <f t="shared" si="15"/>
        <v>0.95359999999999978</v>
      </c>
      <c r="K182" s="1">
        <v>1</v>
      </c>
      <c r="L182" s="4">
        <f t="shared" si="16"/>
        <v>0.95359999999999978</v>
      </c>
      <c r="M182" s="1">
        <v>1</v>
      </c>
      <c r="N182" s="4">
        <v>0.95359999999999978</v>
      </c>
      <c r="O182" s="1" t="s">
        <v>1746</v>
      </c>
    </row>
    <row r="183" spans="1:15" x14ac:dyDescent="0.25">
      <c r="A183" s="1">
        <v>182</v>
      </c>
      <c r="B183" s="1" t="s">
        <v>212</v>
      </c>
      <c r="C183" s="10">
        <v>45006</v>
      </c>
      <c r="D183" s="1">
        <v>0</v>
      </c>
      <c r="E183" s="17" t="s">
        <v>213</v>
      </c>
      <c r="F183" s="15">
        <v>24</v>
      </c>
      <c r="G183" s="2">
        <v>2.0325000000000002</v>
      </c>
      <c r="H183" s="3">
        <v>3.2</v>
      </c>
      <c r="I183" s="2">
        <v>1.5841000000000001</v>
      </c>
      <c r="J183" s="4">
        <f t="shared" si="15"/>
        <v>0.44840000000000013</v>
      </c>
      <c r="K183" s="1">
        <v>1</v>
      </c>
      <c r="L183" s="4">
        <f t="shared" si="16"/>
        <v>0.44840000000000013</v>
      </c>
      <c r="M183" s="1">
        <v>1</v>
      </c>
      <c r="N183" s="4">
        <v>0.44840000000000013</v>
      </c>
      <c r="O183" s="1" t="s">
        <v>1746</v>
      </c>
    </row>
    <row r="184" spans="1:15" x14ac:dyDescent="0.25">
      <c r="A184" s="1">
        <v>183</v>
      </c>
      <c r="B184" s="1" t="s">
        <v>99</v>
      </c>
      <c r="C184" s="10">
        <v>45007</v>
      </c>
      <c r="D184" s="1">
        <v>0</v>
      </c>
      <c r="E184" s="17" t="s">
        <v>213</v>
      </c>
      <c r="F184" s="15">
        <v>24</v>
      </c>
      <c r="G184" s="2">
        <v>3.26</v>
      </c>
      <c r="H184" s="3">
        <v>27.5</v>
      </c>
      <c r="I184" s="2">
        <v>2.2000000000000002</v>
      </c>
      <c r="J184" s="4">
        <f t="shared" si="15"/>
        <v>1.0599999999999996</v>
      </c>
      <c r="K184" s="1">
        <v>1</v>
      </c>
      <c r="L184" s="4">
        <f t="shared" si="16"/>
        <v>1.0599999999999996</v>
      </c>
      <c r="M184" s="1">
        <v>1</v>
      </c>
      <c r="N184" s="4">
        <v>1.0599999999999996</v>
      </c>
      <c r="O184" s="1" t="s">
        <v>1746</v>
      </c>
    </row>
    <row r="185" spans="1:15" x14ac:dyDescent="0.25">
      <c r="A185" s="1">
        <v>184</v>
      </c>
      <c r="B185" s="1" t="s">
        <v>212</v>
      </c>
      <c r="C185" s="10">
        <v>45007</v>
      </c>
      <c r="D185" s="1">
        <v>0</v>
      </c>
      <c r="E185" s="17" t="s">
        <v>213</v>
      </c>
      <c r="F185" s="15">
        <v>24</v>
      </c>
      <c r="G185" s="2">
        <v>1.95</v>
      </c>
      <c r="H185" s="3">
        <v>3.3</v>
      </c>
      <c r="I185" s="2">
        <v>1.36</v>
      </c>
      <c r="J185" s="4">
        <f t="shared" si="15"/>
        <v>0.58999999999999986</v>
      </c>
      <c r="K185" s="1">
        <v>1</v>
      </c>
      <c r="L185" s="4">
        <f t="shared" si="16"/>
        <v>0.58999999999999986</v>
      </c>
      <c r="M185" s="1">
        <v>1</v>
      </c>
      <c r="N185" s="4">
        <v>0.58999999999999986</v>
      </c>
      <c r="O185" s="1" t="s">
        <v>1746</v>
      </c>
    </row>
    <row r="186" spans="1:15" x14ac:dyDescent="0.25">
      <c r="A186" s="1">
        <v>185</v>
      </c>
      <c r="B186" s="1" t="s">
        <v>99</v>
      </c>
      <c r="C186" s="10">
        <v>45008</v>
      </c>
      <c r="D186" s="1">
        <v>0</v>
      </c>
      <c r="E186" s="17" t="s">
        <v>213</v>
      </c>
      <c r="F186" s="15">
        <v>24</v>
      </c>
      <c r="G186" s="2">
        <v>3.48</v>
      </c>
      <c r="H186" s="3">
        <v>23.1</v>
      </c>
      <c r="I186" s="2">
        <v>2.25</v>
      </c>
      <c r="J186" s="4">
        <f t="shared" si="15"/>
        <v>1.23</v>
      </c>
      <c r="K186" s="1">
        <v>1</v>
      </c>
      <c r="L186" s="4">
        <f t="shared" si="16"/>
        <v>1.23</v>
      </c>
      <c r="M186" s="1">
        <v>1</v>
      </c>
      <c r="N186" s="4">
        <v>1.23</v>
      </c>
      <c r="O186" s="1" t="s">
        <v>1746</v>
      </c>
    </row>
    <row r="187" spans="1:15" x14ac:dyDescent="0.25">
      <c r="A187" s="1">
        <v>186</v>
      </c>
      <c r="B187" s="1" t="s">
        <v>212</v>
      </c>
      <c r="C187" s="10">
        <v>45008</v>
      </c>
      <c r="D187" s="1">
        <v>0</v>
      </c>
      <c r="E187" s="17" t="s">
        <v>458</v>
      </c>
      <c r="F187" s="15">
        <v>7</v>
      </c>
      <c r="G187" s="2">
        <v>0.62</v>
      </c>
      <c r="H187" s="3">
        <v>3.4</v>
      </c>
      <c r="I187" s="2">
        <v>0.36</v>
      </c>
      <c r="J187" s="4">
        <f t="shared" si="15"/>
        <v>0.26</v>
      </c>
      <c r="K187" s="1">
        <v>1</v>
      </c>
      <c r="L187" s="4">
        <f t="shared" si="16"/>
        <v>0.26</v>
      </c>
      <c r="M187" s="1">
        <v>1</v>
      </c>
      <c r="N187" s="4">
        <v>0.26</v>
      </c>
      <c r="O187" s="1" t="s">
        <v>1746</v>
      </c>
    </row>
    <row r="188" spans="1:15" x14ac:dyDescent="0.25">
      <c r="A188" s="1">
        <v>187</v>
      </c>
      <c r="B188" s="1" t="s">
        <v>457</v>
      </c>
      <c r="C188" s="10">
        <v>45008</v>
      </c>
      <c r="D188" s="1">
        <v>0</v>
      </c>
      <c r="E188" s="17" t="s">
        <v>231</v>
      </c>
      <c r="F188" s="15">
        <v>16</v>
      </c>
      <c r="G188" s="2">
        <v>1.41</v>
      </c>
      <c r="H188" s="3">
        <v>5.0999999999999996</v>
      </c>
      <c r="I188" s="2">
        <v>1.2</v>
      </c>
      <c r="J188" s="4">
        <f t="shared" si="15"/>
        <v>0.20999999999999996</v>
      </c>
      <c r="K188" s="1">
        <v>1</v>
      </c>
      <c r="L188" s="4">
        <f t="shared" si="16"/>
        <v>0.20999999999999996</v>
      </c>
      <c r="M188" s="1">
        <v>1</v>
      </c>
      <c r="N188" s="4">
        <v>0.20999999999999996</v>
      </c>
      <c r="O188" s="1" t="s">
        <v>1746</v>
      </c>
    </row>
    <row r="189" spans="1:15" x14ac:dyDescent="0.25">
      <c r="A189" s="1">
        <v>188</v>
      </c>
      <c r="B189" s="1" t="s">
        <v>99</v>
      </c>
      <c r="C189" s="10">
        <v>45009</v>
      </c>
      <c r="D189" s="1">
        <v>0</v>
      </c>
      <c r="E189" s="17" t="s">
        <v>213</v>
      </c>
      <c r="F189" s="15">
        <v>24</v>
      </c>
      <c r="G189" s="2">
        <v>3.17</v>
      </c>
      <c r="H189" s="3">
        <v>24.6</v>
      </c>
      <c r="I189" s="2">
        <v>1.94</v>
      </c>
      <c r="J189" s="4">
        <f t="shared" si="15"/>
        <v>1.23</v>
      </c>
      <c r="K189" s="1">
        <v>1</v>
      </c>
      <c r="L189" s="4">
        <f t="shared" si="16"/>
        <v>1.23</v>
      </c>
      <c r="M189" s="1">
        <v>1</v>
      </c>
      <c r="N189" s="4">
        <v>1.23</v>
      </c>
      <c r="O189" s="1" t="s">
        <v>1746</v>
      </c>
    </row>
    <row r="190" spans="1:15" x14ac:dyDescent="0.25">
      <c r="A190" s="1">
        <v>189</v>
      </c>
      <c r="B190" s="1" t="s">
        <v>212</v>
      </c>
      <c r="C190" s="10">
        <v>45009</v>
      </c>
      <c r="D190" s="1">
        <v>0</v>
      </c>
      <c r="E190" s="17" t="s">
        <v>231</v>
      </c>
      <c r="F190" s="15">
        <v>16</v>
      </c>
      <c r="G190" s="2">
        <v>1.42</v>
      </c>
      <c r="H190" s="3">
        <v>20.8</v>
      </c>
      <c r="I190" s="2">
        <v>1.0900000000000001</v>
      </c>
      <c r="J190" s="4">
        <f t="shared" si="15"/>
        <v>0.32999999999999985</v>
      </c>
      <c r="K190" s="1">
        <v>1</v>
      </c>
      <c r="L190" s="4">
        <f t="shared" si="16"/>
        <v>0.32999999999999985</v>
      </c>
      <c r="M190" s="1">
        <v>1</v>
      </c>
      <c r="N190" s="4">
        <v>0.32999999999999985</v>
      </c>
      <c r="O190" s="1" t="s">
        <v>1746</v>
      </c>
    </row>
    <row r="191" spans="1:15" x14ac:dyDescent="0.25">
      <c r="A191" s="1">
        <v>190</v>
      </c>
      <c r="B191" s="1" t="s">
        <v>457</v>
      </c>
      <c r="C191" s="10">
        <v>45009</v>
      </c>
      <c r="D191" s="1">
        <v>0</v>
      </c>
      <c r="E191" s="17" t="s">
        <v>464</v>
      </c>
      <c r="F191" s="15">
        <v>8</v>
      </c>
      <c r="G191" s="2">
        <v>0.43</v>
      </c>
      <c r="H191" s="3">
        <v>1</v>
      </c>
      <c r="I191" s="2">
        <v>0.32</v>
      </c>
      <c r="J191" s="4">
        <f t="shared" si="15"/>
        <v>0.10999999999999999</v>
      </c>
      <c r="K191" s="1">
        <v>1</v>
      </c>
      <c r="L191" s="4">
        <f t="shared" si="16"/>
        <v>0.10999999999999999</v>
      </c>
      <c r="M191" s="1">
        <v>1</v>
      </c>
      <c r="N191" s="4">
        <v>0.10999999999999999</v>
      </c>
      <c r="O191" s="1" t="s">
        <v>1746</v>
      </c>
    </row>
    <row r="192" spans="1:15" x14ac:dyDescent="0.25">
      <c r="A192" s="1">
        <v>191</v>
      </c>
      <c r="B192" s="1" t="s">
        <v>99</v>
      </c>
      <c r="C192" s="10">
        <v>45010</v>
      </c>
      <c r="D192" s="1">
        <v>0</v>
      </c>
      <c r="E192" s="17" t="s">
        <v>213</v>
      </c>
      <c r="F192" s="15">
        <v>24</v>
      </c>
      <c r="G192" s="2">
        <v>2.5099999999999998</v>
      </c>
      <c r="H192" s="3">
        <v>29.8</v>
      </c>
      <c r="I192" s="2">
        <v>1.82</v>
      </c>
      <c r="J192" s="4">
        <f t="shared" ref="J192:J202" si="17">G192-I192</f>
        <v>0.68999999999999972</v>
      </c>
      <c r="K192" s="1">
        <v>1</v>
      </c>
      <c r="L192" s="4">
        <f t="shared" ref="L192:L202" si="18">(G192-I192-D192)*K192</f>
        <v>0.68999999999999972</v>
      </c>
      <c r="M192" s="1">
        <v>1</v>
      </c>
      <c r="N192" s="4">
        <v>0.68999999999999972</v>
      </c>
      <c r="O192" s="1" t="s">
        <v>1746</v>
      </c>
    </row>
    <row r="193" spans="1:15" x14ac:dyDescent="0.25">
      <c r="A193" s="1">
        <v>192</v>
      </c>
      <c r="B193" s="1" t="s">
        <v>212</v>
      </c>
      <c r="C193" s="10">
        <v>45010</v>
      </c>
      <c r="D193" s="1">
        <v>0</v>
      </c>
      <c r="E193" s="17" t="s">
        <v>213</v>
      </c>
      <c r="F193" s="15">
        <v>24</v>
      </c>
      <c r="G193" s="2">
        <v>2.77</v>
      </c>
      <c r="H193" s="3">
        <v>4</v>
      </c>
      <c r="I193" s="2">
        <v>1.77</v>
      </c>
      <c r="J193" s="4">
        <f t="shared" si="17"/>
        <v>1</v>
      </c>
      <c r="K193" s="1">
        <v>1</v>
      </c>
      <c r="L193" s="4">
        <f t="shared" si="18"/>
        <v>1</v>
      </c>
      <c r="M193" s="1">
        <v>1</v>
      </c>
      <c r="N193" s="4">
        <v>1</v>
      </c>
      <c r="O193" s="1" t="s">
        <v>1746</v>
      </c>
    </row>
    <row r="194" spans="1:15" x14ac:dyDescent="0.25">
      <c r="A194" s="1">
        <v>193</v>
      </c>
      <c r="B194" s="1" t="s">
        <v>99</v>
      </c>
      <c r="C194" s="10">
        <v>45011</v>
      </c>
      <c r="D194" s="1">
        <v>0</v>
      </c>
      <c r="E194" s="17" t="s">
        <v>213</v>
      </c>
      <c r="F194" s="15">
        <v>24</v>
      </c>
      <c r="G194" s="2">
        <v>2.46</v>
      </c>
      <c r="H194" s="3">
        <v>27</v>
      </c>
      <c r="I194" s="2">
        <v>1.69</v>
      </c>
      <c r="J194" s="4">
        <f t="shared" si="17"/>
        <v>0.77</v>
      </c>
      <c r="K194" s="1">
        <v>1</v>
      </c>
      <c r="L194" s="4">
        <f t="shared" si="18"/>
        <v>0.77</v>
      </c>
      <c r="M194" s="1">
        <v>1</v>
      </c>
      <c r="N194" s="4">
        <v>0.77</v>
      </c>
      <c r="O194" s="1" t="s">
        <v>1746</v>
      </c>
    </row>
    <row r="195" spans="1:15" x14ac:dyDescent="0.25">
      <c r="A195" s="1">
        <v>194</v>
      </c>
      <c r="B195" s="1" t="s">
        <v>212</v>
      </c>
      <c r="C195" s="10">
        <v>45011</v>
      </c>
      <c r="D195" s="1">
        <v>0</v>
      </c>
      <c r="E195" s="17" t="s">
        <v>213</v>
      </c>
      <c r="F195" s="15">
        <v>24</v>
      </c>
      <c r="G195" s="2">
        <v>2.72</v>
      </c>
      <c r="H195" s="3">
        <v>5.0999999999999996</v>
      </c>
      <c r="I195" s="2">
        <v>1.89</v>
      </c>
      <c r="J195" s="4">
        <f t="shared" si="17"/>
        <v>0.83000000000000029</v>
      </c>
      <c r="K195" s="1">
        <v>1</v>
      </c>
      <c r="L195" s="4">
        <f t="shared" si="18"/>
        <v>0.83000000000000029</v>
      </c>
      <c r="M195" s="1">
        <v>1</v>
      </c>
      <c r="N195" s="4">
        <v>0.83000000000000029</v>
      </c>
      <c r="O195" s="1" t="s">
        <v>1746</v>
      </c>
    </row>
    <row r="196" spans="1:15" x14ac:dyDescent="0.25">
      <c r="A196" s="1">
        <v>195</v>
      </c>
      <c r="B196" s="1" t="s">
        <v>99</v>
      </c>
      <c r="C196" s="10">
        <v>45012</v>
      </c>
      <c r="D196" s="1">
        <v>0</v>
      </c>
      <c r="E196" s="17" t="s">
        <v>213</v>
      </c>
      <c r="F196" s="15">
        <v>24</v>
      </c>
      <c r="G196" s="2">
        <v>2.66</v>
      </c>
      <c r="H196" s="3">
        <v>26.1</v>
      </c>
      <c r="I196" s="2">
        <v>1.85</v>
      </c>
      <c r="J196" s="4">
        <f t="shared" si="17"/>
        <v>0.81</v>
      </c>
      <c r="K196" s="1">
        <v>1</v>
      </c>
      <c r="L196" s="4">
        <f t="shared" si="18"/>
        <v>0.81</v>
      </c>
      <c r="M196" s="1">
        <v>1</v>
      </c>
      <c r="N196" s="4">
        <v>0.81</v>
      </c>
      <c r="O196" s="1" t="s">
        <v>1746</v>
      </c>
    </row>
    <row r="197" spans="1:15" x14ac:dyDescent="0.25">
      <c r="A197" s="1">
        <v>196</v>
      </c>
      <c r="B197" s="1" t="s">
        <v>212</v>
      </c>
      <c r="C197" s="10">
        <v>45012</v>
      </c>
      <c r="D197" s="1">
        <v>0</v>
      </c>
      <c r="E197" s="17" t="s">
        <v>213</v>
      </c>
      <c r="F197" s="15">
        <v>24</v>
      </c>
      <c r="G197" s="2">
        <v>2.76</v>
      </c>
      <c r="H197" s="3">
        <v>4.9000000000000004</v>
      </c>
      <c r="I197" s="2">
        <v>1.81</v>
      </c>
      <c r="J197" s="4">
        <f t="shared" si="17"/>
        <v>0.94999999999999973</v>
      </c>
      <c r="K197" s="1">
        <v>1</v>
      </c>
      <c r="L197" s="4">
        <f t="shared" si="18"/>
        <v>0.94999999999999973</v>
      </c>
      <c r="M197" s="1">
        <v>1</v>
      </c>
      <c r="N197" s="4">
        <v>0.94999999999999973</v>
      </c>
      <c r="O197" s="1" t="s">
        <v>1746</v>
      </c>
    </row>
    <row r="198" spans="1:15" x14ac:dyDescent="0.25">
      <c r="A198" s="1">
        <v>197</v>
      </c>
      <c r="B198" s="1" t="s">
        <v>99</v>
      </c>
      <c r="C198" s="10">
        <v>45013</v>
      </c>
      <c r="D198" s="1">
        <v>0</v>
      </c>
      <c r="E198" s="17" t="s">
        <v>213</v>
      </c>
      <c r="F198" s="15">
        <v>24</v>
      </c>
      <c r="G198" s="2">
        <v>2.76</v>
      </c>
      <c r="H198" s="3">
        <v>23.5</v>
      </c>
      <c r="I198" s="2">
        <v>1.86</v>
      </c>
      <c r="J198" s="4">
        <f t="shared" si="17"/>
        <v>0.89999999999999969</v>
      </c>
      <c r="K198" s="1">
        <v>1</v>
      </c>
      <c r="L198" s="4">
        <f t="shared" si="18"/>
        <v>0.89999999999999969</v>
      </c>
      <c r="M198" s="1">
        <v>1</v>
      </c>
      <c r="N198" s="4">
        <v>0.89999999999999969</v>
      </c>
      <c r="O198" s="1" t="s">
        <v>1746</v>
      </c>
    </row>
    <row r="199" spans="1:15" x14ac:dyDescent="0.25">
      <c r="A199" s="1">
        <v>198</v>
      </c>
      <c r="B199" s="1" t="s">
        <v>212</v>
      </c>
      <c r="C199" s="10">
        <v>45013</v>
      </c>
      <c r="D199" s="1">
        <v>0</v>
      </c>
      <c r="E199" s="17" t="s">
        <v>213</v>
      </c>
      <c r="F199" s="15">
        <v>24</v>
      </c>
      <c r="G199" s="2">
        <v>2.6</v>
      </c>
      <c r="H199" s="3">
        <v>5.71</v>
      </c>
      <c r="I199" s="2">
        <v>1.78</v>
      </c>
      <c r="J199" s="4">
        <f t="shared" si="17"/>
        <v>0.82000000000000006</v>
      </c>
      <c r="K199" s="1">
        <v>1</v>
      </c>
      <c r="L199" s="4">
        <f t="shared" si="18"/>
        <v>0.82000000000000006</v>
      </c>
      <c r="M199" s="1">
        <v>1</v>
      </c>
      <c r="N199" s="4">
        <v>0.82000000000000006</v>
      </c>
      <c r="O199" s="1" t="s">
        <v>1746</v>
      </c>
    </row>
    <row r="200" spans="1:15" x14ac:dyDescent="0.25">
      <c r="A200" s="1">
        <v>199</v>
      </c>
      <c r="B200" s="1" t="s">
        <v>99</v>
      </c>
      <c r="C200" s="10">
        <v>45014</v>
      </c>
      <c r="D200" s="1">
        <v>0</v>
      </c>
      <c r="E200" s="17" t="s">
        <v>213</v>
      </c>
      <c r="F200" s="15">
        <v>24</v>
      </c>
      <c r="G200" s="2">
        <v>2.8</v>
      </c>
      <c r="H200" s="3">
        <v>28.7</v>
      </c>
      <c r="I200" s="2">
        <v>1.84</v>
      </c>
      <c r="J200" s="4">
        <f t="shared" si="17"/>
        <v>0.95999999999999974</v>
      </c>
      <c r="K200" s="1">
        <v>1</v>
      </c>
      <c r="L200" s="4">
        <f t="shared" si="18"/>
        <v>0.95999999999999974</v>
      </c>
      <c r="M200" s="1">
        <v>1</v>
      </c>
      <c r="N200" s="4">
        <v>0.95999999999999974</v>
      </c>
      <c r="O200" s="1" t="s">
        <v>1746</v>
      </c>
    </row>
    <row r="201" spans="1:15" x14ac:dyDescent="0.25">
      <c r="A201" s="1">
        <v>200</v>
      </c>
      <c r="B201" s="1" t="s">
        <v>212</v>
      </c>
      <c r="C201" s="10">
        <v>45014</v>
      </c>
      <c r="D201" s="1">
        <v>0</v>
      </c>
      <c r="E201" s="17" t="s">
        <v>213</v>
      </c>
      <c r="F201" s="15">
        <v>24</v>
      </c>
      <c r="G201" s="2">
        <v>2.59</v>
      </c>
      <c r="H201" s="3">
        <v>6.7</v>
      </c>
      <c r="I201" s="2">
        <v>1.89</v>
      </c>
      <c r="J201" s="4">
        <f t="shared" si="17"/>
        <v>0.7</v>
      </c>
      <c r="K201" s="1">
        <v>1</v>
      </c>
      <c r="L201" s="4">
        <f t="shared" si="18"/>
        <v>0.7</v>
      </c>
      <c r="M201" s="1">
        <v>1</v>
      </c>
      <c r="N201" s="4">
        <v>0.7</v>
      </c>
      <c r="O201" s="1" t="s">
        <v>1746</v>
      </c>
    </row>
    <row r="202" spans="1:15" x14ac:dyDescent="0.25">
      <c r="A202" s="1">
        <v>201</v>
      </c>
      <c r="B202" s="1" t="s">
        <v>99</v>
      </c>
      <c r="C202" s="10">
        <v>45015</v>
      </c>
      <c r="D202" s="1">
        <v>0</v>
      </c>
      <c r="E202" s="1" t="s">
        <v>213</v>
      </c>
      <c r="F202" s="15">
        <v>24</v>
      </c>
      <c r="G202" s="2">
        <v>3.84</v>
      </c>
      <c r="H202" s="3">
        <v>26.5</v>
      </c>
      <c r="I202" s="2">
        <v>2.85</v>
      </c>
      <c r="J202" s="4">
        <f t="shared" si="17"/>
        <v>0.98999999999999977</v>
      </c>
      <c r="K202" s="1">
        <v>1</v>
      </c>
      <c r="L202" s="4">
        <f t="shared" si="18"/>
        <v>0.98999999999999977</v>
      </c>
      <c r="M202" s="1">
        <v>1</v>
      </c>
      <c r="N202" s="4">
        <v>0.98999999999999977</v>
      </c>
      <c r="O202" s="1" t="s">
        <v>1746</v>
      </c>
    </row>
    <row r="203" spans="1:15" x14ac:dyDescent="0.25">
      <c r="A203" s="1">
        <v>202</v>
      </c>
      <c r="B203" s="1" t="s">
        <v>212</v>
      </c>
      <c r="C203" s="10">
        <v>45015</v>
      </c>
      <c r="D203" s="1">
        <v>0</v>
      </c>
      <c r="E203" s="1" t="s">
        <v>213</v>
      </c>
      <c r="F203" s="15">
        <v>24</v>
      </c>
      <c r="G203" s="2">
        <v>2.54</v>
      </c>
      <c r="H203" s="3">
        <v>5.7</v>
      </c>
      <c r="I203" s="2">
        <v>1.34</v>
      </c>
      <c r="J203" s="4">
        <f t="shared" ref="J203:J204" si="19">G203-I203</f>
        <v>1.2</v>
      </c>
      <c r="K203" s="1">
        <v>1</v>
      </c>
      <c r="L203" s="4">
        <f t="shared" ref="L203:L204" si="20">(G203-I203-D203)*K203</f>
        <v>1.2</v>
      </c>
      <c r="M203" s="1">
        <v>1</v>
      </c>
      <c r="N203" s="4">
        <v>1.2</v>
      </c>
      <c r="O203" s="1" t="s">
        <v>1746</v>
      </c>
    </row>
    <row r="204" spans="1:15" x14ac:dyDescent="0.25">
      <c r="A204" s="1">
        <v>203</v>
      </c>
      <c r="B204" s="1" t="s">
        <v>99</v>
      </c>
      <c r="C204" s="10">
        <v>45016</v>
      </c>
      <c r="D204" s="1">
        <v>0</v>
      </c>
      <c r="E204" s="1" t="s">
        <v>213</v>
      </c>
      <c r="F204" s="15">
        <v>24</v>
      </c>
      <c r="G204" s="2">
        <v>4.01</v>
      </c>
      <c r="H204" s="3">
        <v>26</v>
      </c>
      <c r="I204" s="2">
        <v>2.99</v>
      </c>
      <c r="J204" s="4">
        <f t="shared" si="19"/>
        <v>1.0199999999999996</v>
      </c>
      <c r="K204" s="1">
        <v>1</v>
      </c>
      <c r="L204" s="4">
        <f t="shared" si="20"/>
        <v>1.0199999999999996</v>
      </c>
      <c r="M204" s="1">
        <v>1</v>
      </c>
      <c r="N204" s="4">
        <v>1.0199999999999996</v>
      </c>
      <c r="O204" s="1" t="s">
        <v>1746</v>
      </c>
    </row>
    <row r="205" spans="1:15" x14ac:dyDescent="0.25">
      <c r="A205" s="1">
        <v>204</v>
      </c>
      <c r="B205" s="1" t="s">
        <v>212</v>
      </c>
      <c r="C205" s="10">
        <v>45016</v>
      </c>
      <c r="D205" s="1">
        <v>0</v>
      </c>
      <c r="E205" s="1" t="s">
        <v>213</v>
      </c>
      <c r="F205" s="15">
        <v>24</v>
      </c>
      <c r="G205" s="2">
        <v>2.52</v>
      </c>
      <c r="H205" s="3">
        <v>5.5</v>
      </c>
      <c r="I205" s="2">
        <v>1.25</v>
      </c>
      <c r="J205" s="4">
        <f t="shared" ref="J205:J220" si="21">G205-I205</f>
        <v>1.27</v>
      </c>
      <c r="K205" s="1">
        <v>1</v>
      </c>
      <c r="L205" s="4">
        <f t="shared" ref="L205:L220" si="22">(G205-I205-D205)*K205</f>
        <v>1.27</v>
      </c>
      <c r="M205" s="1">
        <v>1</v>
      </c>
      <c r="N205" s="4">
        <v>1.27</v>
      </c>
      <c r="O205" s="1" t="s">
        <v>1746</v>
      </c>
    </row>
    <row r="206" spans="1:15" x14ac:dyDescent="0.25">
      <c r="A206" s="1">
        <v>205</v>
      </c>
      <c r="B206" s="1" t="s">
        <v>99</v>
      </c>
      <c r="C206" s="10">
        <v>45017</v>
      </c>
      <c r="D206" s="1">
        <v>0</v>
      </c>
      <c r="E206" s="1" t="s">
        <v>213</v>
      </c>
      <c r="F206" s="15">
        <v>24</v>
      </c>
      <c r="G206" s="2">
        <v>4.0999999999999996</v>
      </c>
      <c r="H206" s="3">
        <v>26.7</v>
      </c>
      <c r="I206" s="2">
        <v>3.07</v>
      </c>
      <c r="J206" s="4">
        <f t="shared" si="21"/>
        <v>1.0299999999999998</v>
      </c>
      <c r="K206" s="1">
        <v>1</v>
      </c>
      <c r="L206" s="4">
        <f t="shared" si="22"/>
        <v>1.0299999999999998</v>
      </c>
      <c r="M206" s="1">
        <v>1</v>
      </c>
      <c r="N206" s="4">
        <v>1.0299999999999998</v>
      </c>
      <c r="O206" s="1" t="s">
        <v>1746</v>
      </c>
    </row>
    <row r="207" spans="1:15" x14ac:dyDescent="0.25">
      <c r="A207" s="1">
        <v>206</v>
      </c>
      <c r="B207" s="1" t="s">
        <v>212</v>
      </c>
      <c r="C207" s="10">
        <v>45017</v>
      </c>
      <c r="D207" s="1">
        <v>0</v>
      </c>
      <c r="E207" s="1" t="s">
        <v>213</v>
      </c>
      <c r="F207" s="15">
        <v>24</v>
      </c>
      <c r="G207" s="2">
        <v>2.41</v>
      </c>
      <c r="H207" s="3">
        <v>6.2</v>
      </c>
      <c r="I207" s="2">
        <v>1.1299999999999999</v>
      </c>
      <c r="J207" s="4">
        <f t="shared" si="21"/>
        <v>1.2800000000000002</v>
      </c>
      <c r="K207" s="1">
        <v>1</v>
      </c>
      <c r="L207" s="4">
        <f t="shared" si="22"/>
        <v>1.2800000000000002</v>
      </c>
      <c r="M207" s="1">
        <v>1</v>
      </c>
      <c r="N207" s="4">
        <v>1.2800000000000002</v>
      </c>
      <c r="O207" s="1" t="s">
        <v>1746</v>
      </c>
    </row>
    <row r="208" spans="1:15" x14ac:dyDescent="0.25">
      <c r="A208" s="1">
        <v>207</v>
      </c>
      <c r="B208" s="1" t="s">
        <v>99</v>
      </c>
      <c r="C208" s="10">
        <v>45018</v>
      </c>
      <c r="D208" s="1">
        <v>0</v>
      </c>
      <c r="E208" s="1" t="s">
        <v>213</v>
      </c>
      <c r="F208" s="15">
        <v>24</v>
      </c>
      <c r="G208" s="2">
        <v>4.18</v>
      </c>
      <c r="H208" s="3">
        <v>26.6</v>
      </c>
      <c r="I208" s="2">
        <v>3.12</v>
      </c>
      <c r="J208" s="4">
        <f t="shared" si="21"/>
        <v>1.0599999999999996</v>
      </c>
      <c r="K208" s="1">
        <v>1</v>
      </c>
      <c r="L208" s="4">
        <f t="shared" si="22"/>
        <v>1.0599999999999996</v>
      </c>
      <c r="M208" s="1">
        <v>1</v>
      </c>
      <c r="N208" s="4">
        <v>1.0599999999999996</v>
      </c>
      <c r="O208" s="1" t="s">
        <v>1746</v>
      </c>
    </row>
    <row r="209" spans="1:15" x14ac:dyDescent="0.25">
      <c r="A209" s="1">
        <v>208</v>
      </c>
      <c r="B209" s="1" t="s">
        <v>212</v>
      </c>
      <c r="C209" s="10">
        <v>45018</v>
      </c>
      <c r="D209" s="1">
        <v>0</v>
      </c>
      <c r="E209" s="1" t="s">
        <v>213</v>
      </c>
      <c r="F209" s="15">
        <v>24</v>
      </c>
      <c r="G209" s="2">
        <v>2.35</v>
      </c>
      <c r="H209" s="3">
        <v>6.1</v>
      </c>
      <c r="I209" s="2">
        <v>1.04</v>
      </c>
      <c r="J209" s="4">
        <f t="shared" si="21"/>
        <v>1.31</v>
      </c>
      <c r="K209" s="1">
        <v>1</v>
      </c>
      <c r="L209" s="4">
        <f t="shared" si="22"/>
        <v>1.31</v>
      </c>
      <c r="M209" s="1">
        <v>1</v>
      </c>
      <c r="N209" s="4">
        <v>1.31</v>
      </c>
      <c r="O209" s="1" t="s">
        <v>1746</v>
      </c>
    </row>
    <row r="210" spans="1:15" x14ac:dyDescent="0.25">
      <c r="A210" s="1">
        <v>209</v>
      </c>
      <c r="B210" s="1" t="s">
        <v>99</v>
      </c>
      <c r="C210" s="10">
        <v>45019</v>
      </c>
      <c r="D210" s="1">
        <v>0</v>
      </c>
      <c r="E210" s="1" t="s">
        <v>213</v>
      </c>
      <c r="F210" s="15">
        <v>24</v>
      </c>
      <c r="G210" s="2">
        <v>4.3899999999999997</v>
      </c>
      <c r="H210" s="3">
        <v>28</v>
      </c>
      <c r="I210" s="2">
        <v>3.22</v>
      </c>
      <c r="J210" s="4">
        <f t="shared" si="21"/>
        <v>1.1699999999999995</v>
      </c>
      <c r="K210" s="1">
        <v>1</v>
      </c>
      <c r="L210" s="4">
        <f t="shared" si="22"/>
        <v>1.1699999999999995</v>
      </c>
      <c r="M210" s="1">
        <v>1</v>
      </c>
      <c r="N210" s="4">
        <v>1.1699999999999995</v>
      </c>
      <c r="O210" s="1" t="s">
        <v>1746</v>
      </c>
    </row>
    <row r="211" spans="1:15" x14ac:dyDescent="0.25">
      <c r="A211" s="1">
        <v>210</v>
      </c>
      <c r="B211" s="1" t="s">
        <v>212</v>
      </c>
      <c r="C211" s="10">
        <v>45019</v>
      </c>
      <c r="D211" s="1">
        <v>0</v>
      </c>
      <c r="E211" s="1" t="s">
        <v>213</v>
      </c>
      <c r="F211" s="15">
        <v>24</v>
      </c>
      <c r="G211" s="2">
        <v>2.38</v>
      </c>
      <c r="H211" s="3">
        <v>8.3000000000000007</v>
      </c>
      <c r="I211" s="2">
        <v>1.04</v>
      </c>
      <c r="J211" s="4">
        <f t="shared" si="21"/>
        <v>1.3399999999999999</v>
      </c>
      <c r="K211" s="1">
        <v>1</v>
      </c>
      <c r="L211" s="4">
        <f t="shared" si="22"/>
        <v>1.3399999999999999</v>
      </c>
      <c r="M211" s="1">
        <v>1</v>
      </c>
      <c r="N211" s="4">
        <v>1.3399999999999999</v>
      </c>
      <c r="O211" s="1" t="s">
        <v>1746</v>
      </c>
    </row>
    <row r="212" spans="1:15" x14ac:dyDescent="0.25">
      <c r="A212" s="1">
        <v>211</v>
      </c>
      <c r="B212" s="1" t="s">
        <v>99</v>
      </c>
      <c r="C212" s="10">
        <v>45020</v>
      </c>
      <c r="D212" s="1">
        <v>0</v>
      </c>
      <c r="E212" s="1" t="s">
        <v>213</v>
      </c>
      <c r="F212" s="15">
        <v>24</v>
      </c>
      <c r="G212" s="2">
        <v>4.5199999999999996</v>
      </c>
      <c r="H212" s="3">
        <v>24.8</v>
      </c>
      <c r="I212" s="2">
        <v>3.19</v>
      </c>
      <c r="J212" s="4">
        <f t="shared" si="21"/>
        <v>1.3299999999999996</v>
      </c>
      <c r="K212" s="1">
        <v>1</v>
      </c>
      <c r="L212" s="4">
        <f t="shared" si="22"/>
        <v>1.3299999999999996</v>
      </c>
      <c r="M212" s="1">
        <v>1</v>
      </c>
      <c r="N212" s="4">
        <v>1.3299999999999996</v>
      </c>
      <c r="O212" s="1" t="s">
        <v>1746</v>
      </c>
    </row>
    <row r="213" spans="1:15" x14ac:dyDescent="0.25">
      <c r="A213" s="1">
        <v>212</v>
      </c>
      <c r="B213" s="1" t="s">
        <v>212</v>
      </c>
      <c r="C213" s="10">
        <v>45020</v>
      </c>
      <c r="D213" s="1">
        <v>0</v>
      </c>
      <c r="E213" s="1" t="s">
        <v>213</v>
      </c>
      <c r="F213" s="15">
        <v>24</v>
      </c>
      <c r="G213" s="2">
        <v>2.35</v>
      </c>
      <c r="H213" s="3">
        <v>7.3</v>
      </c>
      <c r="I213" s="2">
        <v>1.06</v>
      </c>
      <c r="J213" s="4">
        <f t="shared" si="21"/>
        <v>1.29</v>
      </c>
      <c r="K213" s="1">
        <v>1</v>
      </c>
      <c r="L213" s="4">
        <f t="shared" si="22"/>
        <v>1.29</v>
      </c>
      <c r="M213" s="1">
        <v>1</v>
      </c>
      <c r="N213" s="4">
        <v>1.29</v>
      </c>
      <c r="O213" s="1" t="s">
        <v>1746</v>
      </c>
    </row>
    <row r="214" spans="1:15" x14ac:dyDescent="0.25">
      <c r="A214" s="1">
        <v>213</v>
      </c>
      <c r="B214" s="1" t="s">
        <v>99</v>
      </c>
      <c r="C214" s="10">
        <v>45021</v>
      </c>
      <c r="D214" s="1">
        <v>0</v>
      </c>
      <c r="E214" s="1" t="s">
        <v>213</v>
      </c>
      <c r="F214" s="15">
        <v>24</v>
      </c>
      <c r="G214" s="2">
        <v>4.5999999999999996</v>
      </c>
      <c r="H214" s="3">
        <v>23.8</v>
      </c>
      <c r="I214" s="2">
        <v>3.21</v>
      </c>
      <c r="J214" s="4">
        <f t="shared" si="21"/>
        <v>1.3899999999999997</v>
      </c>
      <c r="K214" s="1">
        <v>1</v>
      </c>
      <c r="L214" s="4">
        <f t="shared" si="22"/>
        <v>1.3899999999999997</v>
      </c>
      <c r="M214" s="1">
        <v>1</v>
      </c>
      <c r="N214" s="4">
        <v>1.3899999999999997</v>
      </c>
      <c r="O214" s="1" t="s">
        <v>1746</v>
      </c>
    </row>
    <row r="215" spans="1:15" x14ac:dyDescent="0.25">
      <c r="A215" s="1">
        <v>214</v>
      </c>
      <c r="B215" s="1" t="s">
        <v>212</v>
      </c>
      <c r="C215" s="10">
        <v>45021</v>
      </c>
      <c r="D215" s="1">
        <v>0</v>
      </c>
      <c r="E215" s="1" t="s">
        <v>213</v>
      </c>
      <c r="F215" s="15">
        <v>24</v>
      </c>
      <c r="G215" s="2">
        <v>2.38</v>
      </c>
      <c r="H215" s="3">
        <v>6.3</v>
      </c>
      <c r="I215" s="2">
        <v>1.08</v>
      </c>
      <c r="J215" s="4">
        <f t="shared" si="21"/>
        <v>1.2999999999999998</v>
      </c>
      <c r="K215" s="1">
        <v>1</v>
      </c>
      <c r="L215" s="4">
        <f t="shared" si="22"/>
        <v>1.2999999999999998</v>
      </c>
      <c r="M215" s="1">
        <v>1</v>
      </c>
      <c r="N215" s="4">
        <v>1.2999999999999998</v>
      </c>
      <c r="O215" s="1" t="s">
        <v>1746</v>
      </c>
    </row>
    <row r="216" spans="1:15" x14ac:dyDescent="0.25">
      <c r="A216" s="1">
        <v>215</v>
      </c>
      <c r="B216" s="1" t="s">
        <v>99</v>
      </c>
      <c r="C216" s="10">
        <v>45022</v>
      </c>
      <c r="D216" s="1">
        <v>0</v>
      </c>
      <c r="E216" s="1" t="s">
        <v>213</v>
      </c>
      <c r="F216" s="15">
        <v>24</v>
      </c>
      <c r="G216" s="2">
        <v>4.8</v>
      </c>
      <c r="H216" s="3">
        <v>23.5</v>
      </c>
      <c r="I216" s="2">
        <v>3.19</v>
      </c>
      <c r="J216" s="4">
        <f t="shared" si="21"/>
        <v>1.6099999999999999</v>
      </c>
      <c r="K216" s="1">
        <v>1</v>
      </c>
      <c r="L216" s="4">
        <f t="shared" si="22"/>
        <v>1.6099999999999999</v>
      </c>
      <c r="M216" s="1">
        <v>1</v>
      </c>
      <c r="N216" s="4">
        <v>1.6099999999999999</v>
      </c>
      <c r="O216" s="1" t="s">
        <v>1746</v>
      </c>
    </row>
    <row r="217" spans="1:15" x14ac:dyDescent="0.25">
      <c r="A217" s="1">
        <v>216</v>
      </c>
      <c r="B217" s="1" t="s">
        <v>212</v>
      </c>
      <c r="C217" s="10">
        <v>45022</v>
      </c>
      <c r="D217" s="1">
        <v>0</v>
      </c>
      <c r="E217" s="1" t="s">
        <v>213</v>
      </c>
      <c r="F217" s="15">
        <v>24</v>
      </c>
      <c r="G217" s="2">
        <v>2.35</v>
      </c>
      <c r="H217" s="3">
        <v>6</v>
      </c>
      <c r="I217" s="2">
        <v>1.17</v>
      </c>
      <c r="J217" s="4">
        <f t="shared" si="21"/>
        <v>1.1800000000000002</v>
      </c>
      <c r="K217" s="1">
        <v>1</v>
      </c>
      <c r="L217" s="4">
        <f t="shared" si="22"/>
        <v>1.1800000000000002</v>
      </c>
      <c r="M217" s="1">
        <v>1</v>
      </c>
      <c r="N217" s="4">
        <v>1.1800000000000002</v>
      </c>
      <c r="O217" s="1" t="s">
        <v>1746</v>
      </c>
    </row>
    <row r="218" spans="1:15" x14ac:dyDescent="0.25">
      <c r="A218" s="1">
        <v>217</v>
      </c>
      <c r="B218" s="1" t="s">
        <v>99</v>
      </c>
      <c r="C218" s="10">
        <v>45023</v>
      </c>
      <c r="D218" s="1">
        <v>0</v>
      </c>
      <c r="E218" s="1" t="s">
        <v>213</v>
      </c>
      <c r="F218" s="15">
        <v>24</v>
      </c>
      <c r="G218" s="2">
        <v>4.8499999999999996</v>
      </c>
      <c r="H218" s="3">
        <v>24</v>
      </c>
      <c r="I218" s="2">
        <v>3.2</v>
      </c>
      <c r="J218" s="4">
        <f t="shared" si="21"/>
        <v>1.6499999999999995</v>
      </c>
      <c r="K218" s="1">
        <v>1</v>
      </c>
      <c r="L218" s="4">
        <f t="shared" si="22"/>
        <v>1.6499999999999995</v>
      </c>
      <c r="M218" s="1">
        <v>1</v>
      </c>
      <c r="N218" s="4">
        <v>1.6499999999999995</v>
      </c>
      <c r="O218" s="1" t="s">
        <v>1746</v>
      </c>
    </row>
    <row r="219" spans="1:15" x14ac:dyDescent="0.25">
      <c r="A219" s="1">
        <v>218</v>
      </c>
      <c r="B219" s="1" t="s">
        <v>212</v>
      </c>
      <c r="C219" s="10">
        <v>45023</v>
      </c>
      <c r="D219" s="1">
        <v>0</v>
      </c>
      <c r="E219" s="1" t="s">
        <v>213</v>
      </c>
      <c r="F219" s="15">
        <v>24</v>
      </c>
      <c r="G219" s="2">
        <v>2.34</v>
      </c>
      <c r="H219" s="3">
        <v>6.4</v>
      </c>
      <c r="I219" s="2">
        <v>1.167</v>
      </c>
      <c r="J219" s="4">
        <f t="shared" si="21"/>
        <v>1.1729999999999998</v>
      </c>
      <c r="K219" s="1">
        <v>1</v>
      </c>
      <c r="L219" s="4">
        <f t="shared" si="22"/>
        <v>1.1729999999999998</v>
      </c>
      <c r="M219" s="1">
        <v>1</v>
      </c>
      <c r="N219" s="4">
        <v>1.1729999999999998</v>
      </c>
      <c r="O219" s="1" t="s">
        <v>1746</v>
      </c>
    </row>
    <row r="220" spans="1:15" x14ac:dyDescent="0.25">
      <c r="A220" s="1">
        <v>219</v>
      </c>
      <c r="B220" s="1" t="s">
        <v>99</v>
      </c>
      <c r="C220" s="10">
        <v>45024</v>
      </c>
      <c r="D220" s="1">
        <v>0</v>
      </c>
      <c r="E220" s="1" t="s">
        <v>213</v>
      </c>
      <c r="F220" s="15">
        <v>24</v>
      </c>
      <c r="G220" s="2">
        <v>4.8899999999999997</v>
      </c>
      <c r="H220" s="3">
        <v>25.1</v>
      </c>
      <c r="I220" s="2">
        <v>3.21</v>
      </c>
      <c r="J220" s="4">
        <f t="shared" si="21"/>
        <v>1.6799999999999997</v>
      </c>
      <c r="K220" s="1">
        <v>1</v>
      </c>
      <c r="L220" s="4">
        <f t="shared" si="22"/>
        <v>1.6799999999999997</v>
      </c>
      <c r="M220" s="1">
        <v>1</v>
      </c>
      <c r="N220" s="4">
        <v>1.6799999999999997</v>
      </c>
      <c r="O220" s="1" t="s">
        <v>1746</v>
      </c>
    </row>
    <row r="221" spans="1:15" x14ac:dyDescent="0.25">
      <c r="A221" s="1">
        <v>220</v>
      </c>
      <c r="B221" s="1" t="s">
        <v>212</v>
      </c>
      <c r="C221" s="10">
        <v>45024</v>
      </c>
      <c r="D221" s="1">
        <v>0</v>
      </c>
      <c r="E221" s="1" t="s">
        <v>213</v>
      </c>
      <c r="F221" s="15">
        <v>24</v>
      </c>
      <c r="G221" s="2">
        <v>2.31</v>
      </c>
      <c r="H221" s="3">
        <v>7.4</v>
      </c>
      <c r="I221" s="2">
        <v>1.1499999999999999</v>
      </c>
      <c r="J221" s="4">
        <f t="shared" ref="J221:J233" si="23">G221-I221</f>
        <v>1.1600000000000001</v>
      </c>
      <c r="K221" s="1">
        <v>1</v>
      </c>
      <c r="L221" s="4">
        <f t="shared" ref="L221:L233" si="24">(G221-I221-D221)*K221</f>
        <v>1.1600000000000001</v>
      </c>
      <c r="M221" s="1">
        <v>1</v>
      </c>
      <c r="N221" s="4">
        <v>1.1600000000000001</v>
      </c>
      <c r="O221" s="1" t="s">
        <v>1746</v>
      </c>
    </row>
    <row r="222" spans="1:15" x14ac:dyDescent="0.25">
      <c r="A222" s="1">
        <v>221</v>
      </c>
      <c r="B222" s="1" t="s">
        <v>99</v>
      </c>
      <c r="C222" s="10">
        <v>45025</v>
      </c>
      <c r="D222" s="1">
        <v>0</v>
      </c>
      <c r="E222" s="1" t="s">
        <v>213</v>
      </c>
      <c r="F222" s="15">
        <v>24</v>
      </c>
      <c r="G222" s="2">
        <v>4.9800000000000004</v>
      </c>
      <c r="H222" s="3">
        <v>24.2</v>
      </c>
      <c r="I222" s="2">
        <v>3.26</v>
      </c>
      <c r="J222" s="4">
        <f t="shared" si="23"/>
        <v>1.7200000000000006</v>
      </c>
      <c r="K222" s="1">
        <v>1</v>
      </c>
      <c r="L222" s="4">
        <f t="shared" si="24"/>
        <v>1.7200000000000006</v>
      </c>
      <c r="M222" s="1">
        <v>1</v>
      </c>
      <c r="N222" s="4">
        <v>1.7200000000000006</v>
      </c>
      <c r="O222" s="1" t="s">
        <v>1746</v>
      </c>
    </row>
    <row r="223" spans="1:15" x14ac:dyDescent="0.25">
      <c r="A223" s="1">
        <v>222</v>
      </c>
      <c r="B223" s="1" t="s">
        <v>212</v>
      </c>
      <c r="C223" s="10">
        <v>45025</v>
      </c>
      <c r="D223" s="1">
        <v>0</v>
      </c>
      <c r="E223" s="1" t="s">
        <v>213</v>
      </c>
      <c r="F223" s="15">
        <v>24</v>
      </c>
      <c r="G223" s="2">
        <v>2.2799999999999998</v>
      </c>
      <c r="H223" s="3">
        <v>6.5</v>
      </c>
      <c r="I223" s="2">
        <v>1.0900000000000001</v>
      </c>
      <c r="J223" s="4">
        <f t="shared" si="23"/>
        <v>1.1899999999999997</v>
      </c>
      <c r="K223" s="1">
        <v>1</v>
      </c>
      <c r="L223" s="4">
        <f t="shared" si="24"/>
        <v>1.1899999999999997</v>
      </c>
      <c r="M223" s="1">
        <v>1</v>
      </c>
      <c r="N223" s="4">
        <v>1.1899999999999997</v>
      </c>
      <c r="O223" s="1" t="s">
        <v>1746</v>
      </c>
    </row>
    <row r="224" spans="1:15" x14ac:dyDescent="0.25">
      <c r="A224" s="1">
        <v>223</v>
      </c>
      <c r="B224" s="1" t="s">
        <v>99</v>
      </c>
      <c r="C224" s="10">
        <v>45026</v>
      </c>
      <c r="D224" s="1">
        <v>0</v>
      </c>
      <c r="E224" s="1" t="s">
        <v>213</v>
      </c>
      <c r="F224" s="15">
        <v>24</v>
      </c>
      <c r="G224" s="2">
        <v>4.8</v>
      </c>
      <c r="H224" s="3">
        <v>24.5</v>
      </c>
      <c r="I224" s="2">
        <v>3.12</v>
      </c>
      <c r="J224" s="4">
        <f t="shared" si="23"/>
        <v>1.6799999999999997</v>
      </c>
      <c r="K224" s="1">
        <v>1</v>
      </c>
      <c r="L224" s="4">
        <f t="shared" si="24"/>
        <v>1.6799999999999997</v>
      </c>
      <c r="M224" s="1">
        <v>1</v>
      </c>
      <c r="N224" s="4">
        <v>1.6799999999999997</v>
      </c>
      <c r="O224" s="1" t="s">
        <v>1746</v>
      </c>
    </row>
    <row r="225" spans="1:15" x14ac:dyDescent="0.25">
      <c r="A225" s="1">
        <v>224</v>
      </c>
      <c r="B225" s="1" t="s">
        <v>212</v>
      </c>
      <c r="C225" s="10">
        <v>45026</v>
      </c>
      <c r="D225" s="1">
        <v>0</v>
      </c>
      <c r="E225" s="1" t="s">
        <v>213</v>
      </c>
      <c r="F225" s="15">
        <v>24</v>
      </c>
      <c r="G225" s="2">
        <v>2.2400000000000002</v>
      </c>
      <c r="H225" s="3">
        <v>7</v>
      </c>
      <c r="I225" s="2">
        <v>1.04</v>
      </c>
      <c r="J225" s="4">
        <f t="shared" si="23"/>
        <v>1.2000000000000002</v>
      </c>
      <c r="K225" s="1">
        <v>1</v>
      </c>
      <c r="L225" s="4">
        <f t="shared" si="24"/>
        <v>1.2000000000000002</v>
      </c>
      <c r="M225" s="1">
        <v>1</v>
      </c>
      <c r="N225" s="4">
        <v>1.2000000000000002</v>
      </c>
      <c r="O225" s="1" t="s">
        <v>1746</v>
      </c>
    </row>
    <row r="226" spans="1:15" x14ac:dyDescent="0.25">
      <c r="A226" s="1">
        <v>225</v>
      </c>
      <c r="B226" s="1" t="s">
        <v>99</v>
      </c>
      <c r="C226" s="10">
        <v>45027</v>
      </c>
      <c r="D226" s="1">
        <v>0</v>
      </c>
      <c r="E226" s="1" t="s">
        <v>213</v>
      </c>
      <c r="F226" s="15">
        <v>24</v>
      </c>
      <c r="G226" s="2">
        <v>4.95</v>
      </c>
      <c r="H226" s="3">
        <v>25</v>
      </c>
      <c r="I226" s="2">
        <v>3.21</v>
      </c>
      <c r="J226" s="4">
        <f t="shared" si="23"/>
        <v>1.7400000000000002</v>
      </c>
      <c r="K226" s="1">
        <v>1</v>
      </c>
      <c r="L226" s="4">
        <f t="shared" si="24"/>
        <v>1.7400000000000002</v>
      </c>
      <c r="M226" s="1">
        <v>1</v>
      </c>
      <c r="N226" s="4">
        <v>1.7400000000000002</v>
      </c>
      <c r="O226" s="1" t="s">
        <v>1746</v>
      </c>
    </row>
    <row r="227" spans="1:15" x14ac:dyDescent="0.25">
      <c r="A227" s="1">
        <v>226</v>
      </c>
      <c r="B227" s="1" t="s">
        <v>212</v>
      </c>
      <c r="C227" s="10">
        <v>45027</v>
      </c>
      <c r="D227" s="1">
        <v>0</v>
      </c>
      <c r="E227" s="1" t="s">
        <v>213</v>
      </c>
      <c r="F227" s="15">
        <v>24</v>
      </c>
      <c r="G227" s="2">
        <v>2.2200000000000002</v>
      </c>
      <c r="H227" s="3">
        <v>7.7</v>
      </c>
      <c r="I227" s="2">
        <v>1.1000000000000001</v>
      </c>
      <c r="J227" s="4">
        <f t="shared" si="23"/>
        <v>1.1200000000000001</v>
      </c>
      <c r="K227" s="1">
        <v>1</v>
      </c>
      <c r="L227" s="4">
        <f t="shared" si="24"/>
        <v>1.1200000000000001</v>
      </c>
      <c r="M227" s="1">
        <v>1</v>
      </c>
      <c r="N227" s="4">
        <v>1.1200000000000001</v>
      </c>
      <c r="O227" s="1" t="s">
        <v>1746</v>
      </c>
    </row>
    <row r="228" spans="1:15" x14ac:dyDescent="0.25">
      <c r="A228" s="1">
        <v>227</v>
      </c>
      <c r="B228" s="1" t="s">
        <v>99</v>
      </c>
      <c r="C228" s="10">
        <v>45028</v>
      </c>
      <c r="D228" s="1">
        <v>0</v>
      </c>
      <c r="E228" s="1" t="s">
        <v>213</v>
      </c>
      <c r="F228" s="15">
        <v>24</v>
      </c>
      <c r="G228" s="2">
        <v>5.0599999999999996</v>
      </c>
      <c r="H228" s="3">
        <v>24.8</v>
      </c>
      <c r="I228" s="2">
        <v>3.29</v>
      </c>
      <c r="J228" s="4">
        <f t="shared" si="23"/>
        <v>1.7699999999999996</v>
      </c>
      <c r="K228" s="1">
        <v>1</v>
      </c>
      <c r="L228" s="4">
        <f t="shared" si="24"/>
        <v>1.7699999999999996</v>
      </c>
      <c r="M228" s="1">
        <v>1</v>
      </c>
      <c r="N228" s="4">
        <v>1.7699999999999996</v>
      </c>
      <c r="O228" s="1" t="s">
        <v>1746</v>
      </c>
    </row>
    <row r="229" spans="1:15" x14ac:dyDescent="0.25">
      <c r="A229" s="1">
        <v>228</v>
      </c>
      <c r="B229" s="1" t="s">
        <v>212</v>
      </c>
      <c r="C229" s="10">
        <v>45028</v>
      </c>
      <c r="D229" s="1">
        <v>0</v>
      </c>
      <c r="E229" s="1" t="s">
        <v>213</v>
      </c>
      <c r="F229" s="15">
        <v>24</v>
      </c>
      <c r="G229" s="2">
        <v>2.23</v>
      </c>
      <c r="H229" s="3">
        <v>7.5</v>
      </c>
      <c r="I229" s="2">
        <v>1.1200000000000001</v>
      </c>
      <c r="J229" s="4">
        <f t="shared" si="23"/>
        <v>1.1099999999999999</v>
      </c>
      <c r="K229" s="1">
        <v>1</v>
      </c>
      <c r="L229" s="4">
        <f t="shared" si="24"/>
        <v>1.1099999999999999</v>
      </c>
      <c r="M229" s="1">
        <v>1</v>
      </c>
      <c r="N229" s="4">
        <v>1.1099999999999999</v>
      </c>
      <c r="O229" s="1" t="s">
        <v>1746</v>
      </c>
    </row>
    <row r="230" spans="1:15" x14ac:dyDescent="0.25">
      <c r="A230" s="1">
        <v>229</v>
      </c>
      <c r="B230" s="1" t="s">
        <v>99</v>
      </c>
      <c r="C230" s="10">
        <v>45029</v>
      </c>
      <c r="D230" s="1">
        <v>0</v>
      </c>
      <c r="E230" s="1" t="s">
        <v>548</v>
      </c>
      <c r="F230" s="15">
        <v>17.5</v>
      </c>
      <c r="G230" s="2">
        <v>3.69</v>
      </c>
      <c r="H230" s="3">
        <v>22</v>
      </c>
      <c r="I230" s="2">
        <v>2.39</v>
      </c>
      <c r="J230" s="4">
        <f t="shared" si="23"/>
        <v>1.2999999999999998</v>
      </c>
      <c r="K230" s="1">
        <v>1</v>
      </c>
      <c r="L230" s="4">
        <f t="shared" si="24"/>
        <v>1.2999999999999998</v>
      </c>
      <c r="M230" s="1">
        <v>1</v>
      </c>
      <c r="N230" s="4">
        <v>1.2999999999999998</v>
      </c>
      <c r="O230" s="1" t="s">
        <v>1746</v>
      </c>
    </row>
    <row r="231" spans="1:15" x14ac:dyDescent="0.25">
      <c r="A231" s="1">
        <v>230</v>
      </c>
      <c r="B231" s="1" t="s">
        <v>212</v>
      </c>
      <c r="C231" s="10">
        <v>45029</v>
      </c>
      <c r="D231" s="1">
        <v>0</v>
      </c>
      <c r="E231" s="1" t="s">
        <v>548</v>
      </c>
      <c r="F231" s="15">
        <v>17.5</v>
      </c>
      <c r="G231" s="2">
        <v>1.62</v>
      </c>
      <c r="H231" s="3">
        <v>5.5</v>
      </c>
      <c r="I231" s="2">
        <v>0.82</v>
      </c>
      <c r="J231" s="4">
        <f t="shared" si="23"/>
        <v>0.80000000000000016</v>
      </c>
      <c r="K231" s="1">
        <v>1</v>
      </c>
      <c r="L231" s="4">
        <f t="shared" si="24"/>
        <v>0.80000000000000016</v>
      </c>
      <c r="M231" s="1">
        <v>1</v>
      </c>
      <c r="N231" s="4">
        <v>0.80000000000000016</v>
      </c>
      <c r="O231" s="1" t="s">
        <v>1746</v>
      </c>
    </row>
    <row r="232" spans="1:15" x14ac:dyDescent="0.25">
      <c r="A232" s="1">
        <v>231</v>
      </c>
      <c r="B232" s="1" t="s">
        <v>99</v>
      </c>
      <c r="C232" s="10">
        <v>45030</v>
      </c>
      <c r="D232" s="1">
        <v>0</v>
      </c>
      <c r="E232" s="1" t="s">
        <v>243</v>
      </c>
      <c r="F232" s="15">
        <v>19.5</v>
      </c>
      <c r="G232" s="2">
        <v>2.9636</v>
      </c>
      <c r="H232" s="3">
        <v>16.2</v>
      </c>
      <c r="I232" s="2">
        <v>2.0194999999999999</v>
      </c>
      <c r="J232" s="4">
        <f t="shared" si="23"/>
        <v>0.94410000000000016</v>
      </c>
      <c r="K232" s="1">
        <v>1</v>
      </c>
      <c r="L232" s="4">
        <f t="shared" si="24"/>
        <v>0.94410000000000016</v>
      </c>
      <c r="M232" s="1">
        <v>1</v>
      </c>
      <c r="N232" s="4">
        <v>0.94410000000000016</v>
      </c>
      <c r="O232" s="1" t="s">
        <v>1746</v>
      </c>
    </row>
    <row r="233" spans="1:15" x14ac:dyDescent="0.25">
      <c r="A233" s="1">
        <v>232</v>
      </c>
      <c r="B233" s="1" t="s">
        <v>212</v>
      </c>
      <c r="C233" s="10">
        <v>45030</v>
      </c>
      <c r="D233" s="1">
        <v>0</v>
      </c>
      <c r="E233" s="1" t="s">
        <v>550</v>
      </c>
      <c r="F233" s="15">
        <v>18.5</v>
      </c>
      <c r="G233" s="2">
        <v>1.7063999999999999</v>
      </c>
      <c r="H233" s="3">
        <v>3.6</v>
      </c>
      <c r="I233" s="2">
        <v>1.1635</v>
      </c>
      <c r="J233" s="4">
        <f t="shared" si="23"/>
        <v>0.54289999999999994</v>
      </c>
      <c r="K233" s="1">
        <v>1</v>
      </c>
      <c r="L233" s="4">
        <f t="shared" si="24"/>
        <v>0.54289999999999994</v>
      </c>
      <c r="M233" s="1">
        <v>1</v>
      </c>
      <c r="N233" s="4">
        <v>0.54289999999999994</v>
      </c>
      <c r="O233" s="1" t="s">
        <v>1746</v>
      </c>
    </row>
    <row r="234" spans="1:15" x14ac:dyDescent="0.25">
      <c r="A234" s="1">
        <v>233</v>
      </c>
      <c r="B234" s="1" t="s">
        <v>99</v>
      </c>
      <c r="C234" s="10">
        <v>45031</v>
      </c>
      <c r="D234" s="1">
        <v>0</v>
      </c>
      <c r="E234" s="1" t="s">
        <v>213</v>
      </c>
      <c r="F234" s="15">
        <v>24</v>
      </c>
      <c r="G234" s="2">
        <v>4.6696999999999997</v>
      </c>
      <c r="H234" s="3">
        <v>17.100000000000001</v>
      </c>
      <c r="I234" s="2">
        <v>2.9769000000000001</v>
      </c>
      <c r="J234" s="4">
        <f t="shared" ref="J234:J253" si="25">G234-I234</f>
        <v>1.6927999999999996</v>
      </c>
      <c r="K234" s="1">
        <v>1</v>
      </c>
      <c r="L234" s="4">
        <f t="shared" ref="L234:L253" si="26">(G234-I234-D234)*K234</f>
        <v>1.6927999999999996</v>
      </c>
      <c r="M234" s="1">
        <v>1</v>
      </c>
      <c r="N234" s="4">
        <v>1.6927999999999996</v>
      </c>
      <c r="O234" s="1" t="s">
        <v>1746</v>
      </c>
    </row>
    <row r="235" spans="1:15" x14ac:dyDescent="0.25">
      <c r="A235" s="1">
        <v>234</v>
      </c>
      <c r="B235" s="1" t="s">
        <v>212</v>
      </c>
      <c r="C235" s="10">
        <v>45031</v>
      </c>
      <c r="D235" s="1">
        <v>0</v>
      </c>
      <c r="E235" s="1" t="s">
        <v>213</v>
      </c>
      <c r="F235" s="15">
        <v>24</v>
      </c>
      <c r="G235" s="2">
        <v>2.3485</v>
      </c>
      <c r="H235" s="3">
        <v>5.0999999999999996</v>
      </c>
      <c r="I235" s="2">
        <v>1.0775999999999999</v>
      </c>
      <c r="J235" s="4">
        <f t="shared" si="25"/>
        <v>1.2709000000000001</v>
      </c>
      <c r="K235" s="1">
        <v>1</v>
      </c>
      <c r="L235" s="4">
        <f t="shared" si="26"/>
        <v>1.2709000000000001</v>
      </c>
      <c r="M235" s="1">
        <v>1</v>
      </c>
      <c r="N235" s="4">
        <v>1.2709000000000001</v>
      </c>
      <c r="O235" s="1" t="s">
        <v>1746</v>
      </c>
    </row>
    <row r="236" spans="1:15" x14ac:dyDescent="0.25">
      <c r="A236" s="1">
        <v>235</v>
      </c>
      <c r="B236" s="1" t="s">
        <v>99</v>
      </c>
      <c r="C236" s="10">
        <v>45032</v>
      </c>
      <c r="D236" s="1">
        <v>0</v>
      </c>
      <c r="E236" s="1" t="s">
        <v>213</v>
      </c>
      <c r="F236" s="15">
        <v>24</v>
      </c>
      <c r="G236" s="2">
        <v>4.9867999999999997</v>
      </c>
      <c r="H236" s="3">
        <v>19.600000000000001</v>
      </c>
      <c r="I236" s="2">
        <v>3.0697000000000001</v>
      </c>
      <c r="J236" s="4">
        <f t="shared" si="25"/>
        <v>1.9170999999999996</v>
      </c>
      <c r="K236" s="1">
        <v>1</v>
      </c>
      <c r="L236" s="4">
        <f t="shared" si="26"/>
        <v>1.9170999999999996</v>
      </c>
      <c r="M236" s="1">
        <v>1</v>
      </c>
      <c r="N236" s="4">
        <v>1.9170999999999996</v>
      </c>
      <c r="O236" s="1" t="s">
        <v>1746</v>
      </c>
    </row>
    <row r="237" spans="1:15" x14ac:dyDescent="0.25">
      <c r="A237" s="1">
        <v>236</v>
      </c>
      <c r="B237" s="1" t="s">
        <v>212</v>
      </c>
      <c r="C237" s="10">
        <v>45032</v>
      </c>
      <c r="D237" s="1">
        <v>0</v>
      </c>
      <c r="E237" s="1" t="s">
        <v>213</v>
      </c>
      <c r="F237" s="15">
        <v>24</v>
      </c>
      <c r="G237" s="2">
        <v>2.3730000000000002</v>
      </c>
      <c r="H237" s="3">
        <v>6.6</v>
      </c>
      <c r="I237" s="2">
        <v>1.1938</v>
      </c>
      <c r="J237" s="4">
        <f t="shared" si="25"/>
        <v>1.1792000000000002</v>
      </c>
      <c r="K237" s="1">
        <v>1</v>
      </c>
      <c r="L237" s="4">
        <f t="shared" si="26"/>
        <v>1.1792000000000002</v>
      </c>
      <c r="M237" s="1">
        <v>1</v>
      </c>
      <c r="N237" s="4">
        <v>1.1792000000000002</v>
      </c>
      <c r="O237" s="1" t="s">
        <v>1746</v>
      </c>
    </row>
    <row r="238" spans="1:15" x14ac:dyDescent="0.25">
      <c r="A238" s="1">
        <v>237</v>
      </c>
      <c r="B238" s="1" t="s">
        <v>99</v>
      </c>
      <c r="C238" s="10">
        <v>45033</v>
      </c>
      <c r="D238" s="1">
        <v>0</v>
      </c>
      <c r="E238" s="1" t="s">
        <v>213</v>
      </c>
      <c r="F238" s="15">
        <v>24</v>
      </c>
      <c r="G238" s="2">
        <v>5.0303000000000004</v>
      </c>
      <c r="H238" s="3">
        <v>20.5</v>
      </c>
      <c r="I238" s="2">
        <v>3.1160000000000001</v>
      </c>
      <c r="J238" s="4">
        <f t="shared" si="25"/>
        <v>1.9143000000000003</v>
      </c>
      <c r="K238" s="1">
        <v>1</v>
      </c>
      <c r="L238" s="4">
        <f t="shared" si="26"/>
        <v>1.9143000000000003</v>
      </c>
      <c r="M238" s="1">
        <v>1</v>
      </c>
      <c r="N238" s="4">
        <v>1.9143000000000003</v>
      </c>
      <c r="O238" s="1" t="s">
        <v>1746</v>
      </c>
    </row>
    <row r="239" spans="1:15" x14ac:dyDescent="0.25">
      <c r="A239" s="1">
        <v>238</v>
      </c>
      <c r="B239" s="1" t="s">
        <v>212</v>
      </c>
      <c r="C239" s="10">
        <v>45033</v>
      </c>
      <c r="D239" s="1">
        <v>0</v>
      </c>
      <c r="E239" s="1" t="s">
        <v>213</v>
      </c>
      <c r="F239" s="15">
        <v>24</v>
      </c>
      <c r="G239" s="2">
        <v>2.2763</v>
      </c>
      <c r="H239" s="3">
        <v>7.2</v>
      </c>
      <c r="I239" s="2">
        <v>1.21</v>
      </c>
      <c r="J239" s="4">
        <f t="shared" si="25"/>
        <v>1.0663</v>
      </c>
      <c r="K239" s="1">
        <v>1</v>
      </c>
      <c r="L239" s="4">
        <f t="shared" si="26"/>
        <v>1.0663</v>
      </c>
      <c r="M239" s="1">
        <v>1</v>
      </c>
      <c r="N239" s="4">
        <v>1.0663</v>
      </c>
      <c r="O239" s="1" t="s">
        <v>1746</v>
      </c>
    </row>
    <row r="240" spans="1:15" x14ac:dyDescent="0.25">
      <c r="A240" s="1">
        <v>239</v>
      </c>
      <c r="B240" s="1" t="s">
        <v>99</v>
      </c>
      <c r="C240" s="10">
        <v>45034</v>
      </c>
      <c r="D240" s="1">
        <v>0</v>
      </c>
      <c r="E240" s="1" t="s">
        <v>213</v>
      </c>
      <c r="F240" s="15">
        <v>24</v>
      </c>
      <c r="G240" s="2">
        <v>4.9690000000000003</v>
      </c>
      <c r="H240" s="3">
        <v>22.7</v>
      </c>
      <c r="I240" s="2">
        <v>3.1686999999999999</v>
      </c>
      <c r="J240" s="4">
        <f t="shared" si="25"/>
        <v>1.8003000000000005</v>
      </c>
      <c r="K240" s="1">
        <v>1</v>
      </c>
      <c r="L240" s="4">
        <f t="shared" si="26"/>
        <v>1.8003000000000005</v>
      </c>
      <c r="M240" s="1">
        <v>1</v>
      </c>
      <c r="N240" s="4">
        <v>1.8003000000000005</v>
      </c>
      <c r="O240" s="1" t="s">
        <v>1746</v>
      </c>
    </row>
    <row r="241" spans="1:15" x14ac:dyDescent="0.25">
      <c r="A241" s="1">
        <v>240</v>
      </c>
      <c r="B241" s="1" t="s">
        <v>212</v>
      </c>
      <c r="C241" s="10">
        <v>45034</v>
      </c>
      <c r="D241" s="1">
        <v>0</v>
      </c>
      <c r="E241" s="1" t="s">
        <v>213</v>
      </c>
      <c r="F241" s="15">
        <v>24</v>
      </c>
      <c r="G241" s="2">
        <v>2.7368000000000001</v>
      </c>
      <c r="H241" s="3">
        <v>7.2</v>
      </c>
      <c r="I241" s="2">
        <v>1.2323</v>
      </c>
      <c r="J241" s="4">
        <f t="shared" si="25"/>
        <v>1.5045000000000002</v>
      </c>
      <c r="K241" s="1">
        <v>1</v>
      </c>
      <c r="L241" s="4">
        <f t="shared" si="26"/>
        <v>1.5045000000000002</v>
      </c>
      <c r="M241" s="1">
        <v>1</v>
      </c>
      <c r="N241" s="4">
        <v>1.5045000000000002</v>
      </c>
      <c r="O241" s="1" t="s">
        <v>1746</v>
      </c>
    </row>
    <row r="242" spans="1:15" x14ac:dyDescent="0.25">
      <c r="A242" s="1">
        <v>241</v>
      </c>
      <c r="B242" s="1" t="s">
        <v>99</v>
      </c>
      <c r="C242" s="10">
        <v>45035</v>
      </c>
      <c r="D242" s="1">
        <v>0</v>
      </c>
      <c r="E242" s="1" t="s">
        <v>213</v>
      </c>
      <c r="F242" s="15">
        <v>24</v>
      </c>
      <c r="G242" s="2">
        <v>5.0122999999999998</v>
      </c>
      <c r="H242" s="3">
        <v>24.1</v>
      </c>
      <c r="I242" s="2">
        <v>3.1528</v>
      </c>
      <c r="J242" s="4">
        <f t="shared" si="25"/>
        <v>1.8594999999999997</v>
      </c>
      <c r="K242" s="1">
        <v>1</v>
      </c>
      <c r="L242" s="4">
        <f t="shared" si="26"/>
        <v>1.8594999999999997</v>
      </c>
      <c r="M242" s="1">
        <v>1</v>
      </c>
      <c r="N242" s="4">
        <v>1.8594999999999997</v>
      </c>
      <c r="O242" s="1" t="s">
        <v>1746</v>
      </c>
    </row>
    <row r="243" spans="1:15" x14ac:dyDescent="0.25">
      <c r="A243" s="1">
        <v>242</v>
      </c>
      <c r="B243" s="1" t="s">
        <v>212</v>
      </c>
      <c r="C243" s="10">
        <v>45035</v>
      </c>
      <c r="D243" s="1">
        <v>0</v>
      </c>
      <c r="E243" s="1" t="s">
        <v>213</v>
      </c>
      <c r="F243" s="15">
        <v>24</v>
      </c>
      <c r="G243" s="2">
        <v>2.71</v>
      </c>
      <c r="H243" s="3">
        <v>9.3000000000000007</v>
      </c>
      <c r="I243" s="2">
        <v>1.226</v>
      </c>
      <c r="J243" s="4">
        <f t="shared" si="25"/>
        <v>1.484</v>
      </c>
      <c r="K243" s="1">
        <v>1</v>
      </c>
      <c r="L243" s="4">
        <f t="shared" si="26"/>
        <v>1.484</v>
      </c>
      <c r="M243" s="1">
        <v>1</v>
      </c>
      <c r="N243" s="4">
        <v>1.484</v>
      </c>
      <c r="O243" s="1" t="s">
        <v>1746</v>
      </c>
    </row>
    <row r="244" spans="1:15" x14ac:dyDescent="0.25">
      <c r="A244" s="1">
        <v>243</v>
      </c>
      <c r="B244" s="1" t="s">
        <v>99</v>
      </c>
      <c r="C244" s="10">
        <v>45036</v>
      </c>
      <c r="D244" s="1">
        <v>0</v>
      </c>
      <c r="E244" s="1" t="s">
        <v>213</v>
      </c>
      <c r="F244" s="15">
        <v>24</v>
      </c>
      <c r="G244" s="2">
        <v>4.9564000000000004</v>
      </c>
      <c r="H244" s="3">
        <v>24.2</v>
      </c>
      <c r="I244" s="2">
        <v>3.1438999999999999</v>
      </c>
      <c r="J244" s="4">
        <f t="shared" si="25"/>
        <v>1.8125000000000004</v>
      </c>
      <c r="K244" s="1">
        <v>1</v>
      </c>
      <c r="L244" s="4">
        <f t="shared" si="26"/>
        <v>1.8125000000000004</v>
      </c>
      <c r="M244" s="1">
        <v>1</v>
      </c>
      <c r="N244" s="4">
        <v>1.8125000000000004</v>
      </c>
      <c r="O244" s="1" t="s">
        <v>1746</v>
      </c>
    </row>
    <row r="245" spans="1:15" x14ac:dyDescent="0.25">
      <c r="A245" s="1">
        <v>244</v>
      </c>
      <c r="B245" s="1" t="s">
        <v>212</v>
      </c>
      <c r="C245" s="10">
        <v>45036</v>
      </c>
      <c r="D245" s="1">
        <v>0</v>
      </c>
      <c r="E245" s="1" t="s">
        <v>213</v>
      </c>
      <c r="F245" s="15">
        <v>24</v>
      </c>
      <c r="G245" s="2">
        <v>2.6738</v>
      </c>
      <c r="H245" s="3">
        <v>3.7</v>
      </c>
      <c r="I245" s="2">
        <v>1.2225999999999999</v>
      </c>
      <c r="J245" s="4">
        <f t="shared" si="25"/>
        <v>1.4512</v>
      </c>
      <c r="K245" s="1">
        <v>1</v>
      </c>
      <c r="L245" s="4">
        <f t="shared" si="26"/>
        <v>1.4512</v>
      </c>
      <c r="M245" s="1">
        <v>1</v>
      </c>
      <c r="N245" s="4">
        <v>1.4512</v>
      </c>
      <c r="O245" s="1" t="s">
        <v>1746</v>
      </c>
    </row>
    <row r="246" spans="1:15" x14ac:dyDescent="0.25">
      <c r="A246" s="1">
        <v>245</v>
      </c>
      <c r="B246" s="1" t="s">
        <v>99</v>
      </c>
      <c r="C246" s="10">
        <v>45037</v>
      </c>
      <c r="D246" s="1">
        <v>0</v>
      </c>
      <c r="E246" s="1" t="s">
        <v>4836</v>
      </c>
      <c r="F246" s="15">
        <v>6.5</v>
      </c>
      <c r="G246" s="2">
        <v>0.9698</v>
      </c>
      <c r="H246" s="3">
        <v>7.5</v>
      </c>
      <c r="I246" s="2">
        <v>0.8034</v>
      </c>
      <c r="J246" s="4">
        <f t="shared" si="25"/>
        <v>0.16639999999999999</v>
      </c>
      <c r="K246" s="1">
        <v>1</v>
      </c>
      <c r="L246" s="4">
        <f t="shared" si="26"/>
        <v>0.16639999999999999</v>
      </c>
      <c r="M246" s="1">
        <v>1</v>
      </c>
      <c r="N246" s="4">
        <v>0.16639999999999999</v>
      </c>
      <c r="O246" s="1" t="s">
        <v>1746</v>
      </c>
    </row>
    <row r="247" spans="1:15" x14ac:dyDescent="0.25">
      <c r="A247" s="1">
        <v>246</v>
      </c>
      <c r="B247" s="1" t="s">
        <v>212</v>
      </c>
      <c r="C247" s="10">
        <v>45037</v>
      </c>
      <c r="D247" s="1">
        <v>0</v>
      </c>
      <c r="E247" s="1" t="s">
        <v>4837</v>
      </c>
      <c r="F247" s="15">
        <v>5.5</v>
      </c>
      <c r="G247" s="2">
        <v>0.76580000000000004</v>
      </c>
      <c r="H247" s="3">
        <v>1.1000000000000001</v>
      </c>
      <c r="I247" s="2">
        <v>0.31240000000000001</v>
      </c>
      <c r="J247" s="4">
        <f t="shared" si="25"/>
        <v>0.45340000000000003</v>
      </c>
      <c r="K247" s="1">
        <v>1</v>
      </c>
      <c r="L247" s="4">
        <f t="shared" si="26"/>
        <v>0.45340000000000003</v>
      </c>
      <c r="M247" s="1">
        <v>1</v>
      </c>
      <c r="N247" s="4">
        <v>0.45340000000000003</v>
      </c>
      <c r="O247" s="1" t="s">
        <v>1746</v>
      </c>
    </row>
    <row r="248" spans="1:15" x14ac:dyDescent="0.25">
      <c r="A248" s="1">
        <v>247</v>
      </c>
      <c r="B248" s="1" t="s">
        <v>99</v>
      </c>
      <c r="C248" s="10">
        <v>45038</v>
      </c>
      <c r="D248" s="1">
        <v>0</v>
      </c>
      <c r="E248" s="1" t="s">
        <v>597</v>
      </c>
      <c r="F248" s="15">
        <v>15</v>
      </c>
      <c r="G248" s="2">
        <v>3.0127000000000002</v>
      </c>
      <c r="H248" s="3">
        <v>9.5</v>
      </c>
      <c r="I248" s="2">
        <v>2.0129999999999999</v>
      </c>
      <c r="J248" s="4">
        <f t="shared" si="25"/>
        <v>0.99970000000000026</v>
      </c>
      <c r="K248" s="1">
        <v>1</v>
      </c>
      <c r="L248" s="4">
        <f t="shared" si="26"/>
        <v>0.99970000000000026</v>
      </c>
      <c r="M248" s="1">
        <v>1</v>
      </c>
      <c r="N248" s="4">
        <v>0.99970000000000026</v>
      </c>
      <c r="O248" s="1" t="s">
        <v>1746</v>
      </c>
    </row>
    <row r="249" spans="1:15" x14ac:dyDescent="0.25">
      <c r="A249" s="1">
        <v>248</v>
      </c>
      <c r="B249" s="1" t="s">
        <v>212</v>
      </c>
      <c r="C249" s="10">
        <v>45038</v>
      </c>
      <c r="D249" s="1">
        <v>0</v>
      </c>
      <c r="E249" s="1" t="s">
        <v>228</v>
      </c>
      <c r="F249" s="15">
        <v>14</v>
      </c>
      <c r="G249" s="2">
        <v>2.0474000000000001</v>
      </c>
      <c r="H249" s="3">
        <v>1</v>
      </c>
      <c r="I249" s="2">
        <v>0.78280000000000005</v>
      </c>
      <c r="J249" s="4">
        <f t="shared" si="25"/>
        <v>1.2646000000000002</v>
      </c>
      <c r="K249" s="1">
        <v>1</v>
      </c>
      <c r="L249" s="4">
        <f t="shared" si="26"/>
        <v>1.2646000000000002</v>
      </c>
      <c r="M249" s="1">
        <v>1</v>
      </c>
      <c r="N249" s="4">
        <v>1.2646000000000002</v>
      </c>
      <c r="O249" s="1" t="s">
        <v>1746</v>
      </c>
    </row>
    <row r="250" spans="1:15" x14ac:dyDescent="0.25">
      <c r="A250" s="1">
        <v>249</v>
      </c>
      <c r="B250" s="1" t="s">
        <v>99</v>
      </c>
      <c r="C250" s="10">
        <v>45039</v>
      </c>
      <c r="D250" s="1">
        <v>0</v>
      </c>
      <c r="E250" s="1" t="s">
        <v>213</v>
      </c>
      <c r="F250" s="15">
        <v>24</v>
      </c>
      <c r="G250" s="2">
        <v>4.6506999999999996</v>
      </c>
      <c r="H250" s="3">
        <v>21</v>
      </c>
      <c r="I250" s="2">
        <v>3.2372999999999998</v>
      </c>
      <c r="J250" s="4">
        <f t="shared" si="25"/>
        <v>1.4133999999999998</v>
      </c>
      <c r="K250" s="1">
        <v>1</v>
      </c>
      <c r="L250" s="4">
        <f t="shared" si="26"/>
        <v>1.4133999999999998</v>
      </c>
      <c r="M250" s="1">
        <v>1</v>
      </c>
      <c r="N250" s="4">
        <v>1.4133999999999998</v>
      </c>
      <c r="O250" s="1" t="s">
        <v>1746</v>
      </c>
    </row>
    <row r="251" spans="1:15" x14ac:dyDescent="0.25">
      <c r="A251" s="1">
        <v>250</v>
      </c>
      <c r="B251" s="1" t="s">
        <v>212</v>
      </c>
      <c r="C251" s="10">
        <v>45039</v>
      </c>
      <c r="D251" s="1">
        <v>0</v>
      </c>
      <c r="E251" s="1" t="s">
        <v>213</v>
      </c>
      <c r="F251" s="15">
        <v>24</v>
      </c>
      <c r="G251" s="2">
        <v>3.0478000000000001</v>
      </c>
      <c r="H251" s="3">
        <v>6.1</v>
      </c>
      <c r="I251" s="2">
        <v>1.2588999999999999</v>
      </c>
      <c r="J251" s="4">
        <f t="shared" si="25"/>
        <v>1.7889000000000002</v>
      </c>
      <c r="K251" s="1">
        <v>1</v>
      </c>
      <c r="L251" s="4">
        <f t="shared" si="26"/>
        <v>1.7889000000000002</v>
      </c>
      <c r="M251" s="1">
        <v>1</v>
      </c>
      <c r="N251" s="4">
        <v>1.7889000000000002</v>
      </c>
      <c r="O251" s="1" t="s">
        <v>1746</v>
      </c>
    </row>
    <row r="252" spans="1:15" x14ac:dyDescent="0.25">
      <c r="A252" s="1">
        <v>251</v>
      </c>
      <c r="B252" s="1" t="s">
        <v>99</v>
      </c>
      <c r="C252" s="10">
        <v>45040</v>
      </c>
      <c r="D252" s="1">
        <v>0</v>
      </c>
      <c r="E252" s="1" t="s">
        <v>213</v>
      </c>
      <c r="F252" s="15">
        <v>24</v>
      </c>
      <c r="G252" s="2">
        <v>4.8860999999999999</v>
      </c>
      <c r="H252" s="3">
        <v>22.5</v>
      </c>
      <c r="I252" s="2">
        <v>3.2582</v>
      </c>
      <c r="J252" s="4">
        <f t="shared" si="25"/>
        <v>1.6278999999999999</v>
      </c>
      <c r="K252" s="1">
        <v>1</v>
      </c>
      <c r="L252" s="4">
        <f t="shared" si="26"/>
        <v>1.6278999999999999</v>
      </c>
      <c r="M252" s="1">
        <v>1</v>
      </c>
      <c r="N252" s="4">
        <v>1.6278999999999999</v>
      </c>
      <c r="O252" s="1" t="s">
        <v>1746</v>
      </c>
    </row>
    <row r="253" spans="1:15" x14ac:dyDescent="0.25">
      <c r="A253" s="1">
        <v>252</v>
      </c>
      <c r="B253" s="1" t="s">
        <v>212</v>
      </c>
      <c r="C253" s="10">
        <v>45040</v>
      </c>
      <c r="D253" s="1">
        <v>0</v>
      </c>
      <c r="E253" s="1" t="s">
        <v>213</v>
      </c>
      <c r="F253" s="15">
        <v>24</v>
      </c>
      <c r="G253" s="2">
        <v>3.0787</v>
      </c>
      <c r="H253" s="3">
        <v>6.7</v>
      </c>
      <c r="I253" s="2">
        <v>1.2670999999999999</v>
      </c>
      <c r="J253" s="4">
        <f t="shared" si="25"/>
        <v>1.8116000000000001</v>
      </c>
      <c r="K253" s="1">
        <v>1</v>
      </c>
      <c r="L253" s="4">
        <f t="shared" si="26"/>
        <v>1.8116000000000001</v>
      </c>
      <c r="M253" s="1">
        <v>1</v>
      </c>
      <c r="N253" s="4">
        <v>1.8116000000000001</v>
      </c>
      <c r="O253" s="1" t="s">
        <v>1746</v>
      </c>
    </row>
    <row r="254" spans="1:15" x14ac:dyDescent="0.25">
      <c r="A254" s="1">
        <v>253</v>
      </c>
      <c r="B254" s="1" t="s">
        <v>99</v>
      </c>
      <c r="C254" s="10">
        <v>45041</v>
      </c>
      <c r="D254" s="1">
        <v>0</v>
      </c>
      <c r="E254" s="1" t="s">
        <v>213</v>
      </c>
      <c r="F254" s="15">
        <v>24</v>
      </c>
      <c r="G254" s="2">
        <v>4.8994999999999997</v>
      </c>
      <c r="H254" s="3">
        <v>23.8</v>
      </c>
      <c r="I254" s="2">
        <v>3.1587000000000001</v>
      </c>
      <c r="J254" s="4">
        <f t="shared" ref="J254:J266" si="27">G254-I254</f>
        <v>1.7407999999999997</v>
      </c>
      <c r="K254" s="1">
        <v>1</v>
      </c>
      <c r="L254" s="4">
        <f t="shared" ref="L254:L266" si="28">(G254-I254-D254)*K254</f>
        <v>1.7407999999999997</v>
      </c>
      <c r="M254" s="1">
        <v>1</v>
      </c>
      <c r="N254" s="4">
        <v>1.7407999999999997</v>
      </c>
      <c r="O254" s="1" t="s">
        <v>1746</v>
      </c>
    </row>
    <row r="255" spans="1:15" x14ac:dyDescent="0.25">
      <c r="A255" s="1">
        <v>254</v>
      </c>
      <c r="B255" s="1" t="s">
        <v>212</v>
      </c>
      <c r="C255" s="10">
        <v>45041</v>
      </c>
      <c r="D255" s="1">
        <v>0</v>
      </c>
      <c r="E255" s="1" t="s">
        <v>213</v>
      </c>
      <c r="F255" s="15">
        <v>24</v>
      </c>
      <c r="G255" s="2">
        <v>2.9607999999999999</v>
      </c>
      <c r="H255" s="3">
        <v>7.7</v>
      </c>
      <c r="I255" s="2">
        <v>1.2282999999999999</v>
      </c>
      <c r="J255" s="4">
        <f t="shared" si="27"/>
        <v>1.7324999999999999</v>
      </c>
      <c r="K255" s="1">
        <v>1</v>
      </c>
      <c r="L255" s="4">
        <f t="shared" si="28"/>
        <v>1.7324999999999999</v>
      </c>
      <c r="M255" s="1">
        <v>1</v>
      </c>
      <c r="N255" s="4">
        <v>1.7324999999999999</v>
      </c>
      <c r="O255" s="1" t="s">
        <v>1746</v>
      </c>
    </row>
    <row r="256" spans="1:15" x14ac:dyDescent="0.25">
      <c r="A256" s="1">
        <v>255</v>
      </c>
      <c r="B256" s="1" t="s">
        <v>99</v>
      </c>
      <c r="C256" s="10">
        <v>45042</v>
      </c>
      <c r="D256" s="1">
        <v>0</v>
      </c>
      <c r="E256" s="1" t="s">
        <v>213</v>
      </c>
      <c r="F256" s="15">
        <v>24</v>
      </c>
      <c r="G256" s="2">
        <v>5.0214999999999996</v>
      </c>
      <c r="H256" s="3">
        <v>22.6</v>
      </c>
      <c r="I256" s="2">
        <v>3.2099000000000002</v>
      </c>
      <c r="J256" s="4">
        <f t="shared" si="27"/>
        <v>1.8115999999999994</v>
      </c>
      <c r="K256" s="1">
        <v>1</v>
      </c>
      <c r="L256" s="4">
        <f t="shared" si="28"/>
        <v>1.8115999999999994</v>
      </c>
      <c r="M256" s="1">
        <v>1</v>
      </c>
      <c r="N256" s="4">
        <v>1.8115999999999994</v>
      </c>
      <c r="O256" s="1" t="s">
        <v>1746</v>
      </c>
    </row>
    <row r="257" spans="1:15" x14ac:dyDescent="0.25">
      <c r="A257" s="1">
        <v>256</v>
      </c>
      <c r="B257" s="1" t="s">
        <v>212</v>
      </c>
      <c r="C257" s="10">
        <v>45042</v>
      </c>
      <c r="D257" s="1">
        <v>0</v>
      </c>
      <c r="E257" s="1" t="s">
        <v>213</v>
      </c>
      <c r="F257" s="15">
        <v>24</v>
      </c>
      <c r="G257" s="2">
        <v>2.9175</v>
      </c>
      <c r="H257" s="3">
        <v>7.4</v>
      </c>
      <c r="I257" s="2">
        <v>1.2482</v>
      </c>
      <c r="J257" s="4">
        <f t="shared" si="27"/>
        <v>1.6693</v>
      </c>
      <c r="K257" s="1">
        <v>1</v>
      </c>
      <c r="L257" s="4">
        <f t="shared" si="28"/>
        <v>1.6693</v>
      </c>
      <c r="M257" s="1">
        <v>1</v>
      </c>
      <c r="N257" s="4">
        <v>1.6693</v>
      </c>
      <c r="O257" s="1" t="s">
        <v>1746</v>
      </c>
    </row>
    <row r="258" spans="1:15" x14ac:dyDescent="0.25">
      <c r="A258" s="1">
        <v>257</v>
      </c>
      <c r="B258" s="1" t="s">
        <v>99</v>
      </c>
      <c r="C258" s="10">
        <v>45043</v>
      </c>
      <c r="D258" s="1">
        <v>0</v>
      </c>
      <c r="E258" s="1" t="s">
        <v>213</v>
      </c>
      <c r="F258" s="15">
        <v>24</v>
      </c>
      <c r="G258" s="2">
        <v>5.0683999999999996</v>
      </c>
      <c r="H258" s="3">
        <v>23.3</v>
      </c>
      <c r="I258" s="2">
        <v>3.1520000000000001</v>
      </c>
      <c r="J258" s="4">
        <f t="shared" si="27"/>
        <v>1.9163999999999994</v>
      </c>
      <c r="K258" s="1">
        <v>1</v>
      </c>
      <c r="L258" s="4">
        <f t="shared" si="28"/>
        <v>1.9163999999999994</v>
      </c>
      <c r="M258" s="1">
        <v>1</v>
      </c>
      <c r="N258" s="4">
        <v>1.9163999999999994</v>
      </c>
      <c r="O258" s="1" t="s">
        <v>1746</v>
      </c>
    </row>
    <row r="259" spans="1:15" x14ac:dyDescent="0.25">
      <c r="A259" s="1">
        <v>258</v>
      </c>
      <c r="B259" s="1" t="s">
        <v>212</v>
      </c>
      <c r="C259" s="10">
        <v>45043</v>
      </c>
      <c r="D259" s="1">
        <v>0</v>
      </c>
      <c r="E259" s="1" t="s">
        <v>213</v>
      </c>
      <c r="F259" s="15">
        <v>24</v>
      </c>
      <c r="G259" s="2">
        <v>2.8862999999999999</v>
      </c>
      <c r="H259" s="3">
        <v>2.6</v>
      </c>
      <c r="I259" s="2">
        <v>1.2258</v>
      </c>
      <c r="J259" s="4">
        <f t="shared" si="27"/>
        <v>1.6604999999999999</v>
      </c>
      <c r="K259" s="1">
        <v>1</v>
      </c>
      <c r="L259" s="4">
        <f t="shared" si="28"/>
        <v>1.6604999999999999</v>
      </c>
      <c r="M259" s="1">
        <v>1</v>
      </c>
      <c r="N259" s="4">
        <v>1.6604999999999999</v>
      </c>
      <c r="O259" s="1" t="s">
        <v>1746</v>
      </c>
    </row>
    <row r="260" spans="1:15" x14ac:dyDescent="0.25">
      <c r="A260" s="1">
        <v>259</v>
      </c>
      <c r="B260" s="1" t="s">
        <v>99</v>
      </c>
      <c r="C260" s="10">
        <v>45044</v>
      </c>
      <c r="D260" s="1">
        <v>0</v>
      </c>
      <c r="E260" s="1" t="s">
        <v>213</v>
      </c>
      <c r="F260" s="15">
        <v>24</v>
      </c>
      <c r="G260" s="2">
        <v>5.2134</v>
      </c>
      <c r="H260" s="3">
        <v>22.6</v>
      </c>
      <c r="I260" s="2">
        <v>3.262</v>
      </c>
      <c r="J260" s="4">
        <f t="shared" si="27"/>
        <v>1.9514</v>
      </c>
      <c r="K260" s="1">
        <v>1</v>
      </c>
      <c r="L260" s="4">
        <f t="shared" si="28"/>
        <v>1.9514</v>
      </c>
      <c r="M260" s="1">
        <v>1</v>
      </c>
      <c r="N260" s="4">
        <v>1.9514</v>
      </c>
      <c r="O260" s="1" t="s">
        <v>1746</v>
      </c>
    </row>
    <row r="261" spans="1:15" x14ac:dyDescent="0.25">
      <c r="A261" s="1">
        <v>260</v>
      </c>
      <c r="B261" s="1" t="s">
        <v>212</v>
      </c>
      <c r="C261" s="10">
        <v>45044</v>
      </c>
      <c r="D261" s="1">
        <v>0</v>
      </c>
      <c r="E261" s="1" t="s">
        <v>213</v>
      </c>
      <c r="F261" s="15">
        <v>24</v>
      </c>
      <c r="G261" s="2">
        <v>2.9260999999999999</v>
      </c>
      <c r="H261" s="3">
        <v>4.5</v>
      </c>
      <c r="I261" s="2">
        <v>1.2685</v>
      </c>
      <c r="J261" s="4">
        <f t="shared" si="27"/>
        <v>1.6576</v>
      </c>
      <c r="K261" s="1">
        <v>1</v>
      </c>
      <c r="L261" s="4">
        <f t="shared" si="28"/>
        <v>1.6576</v>
      </c>
      <c r="M261" s="1">
        <v>1</v>
      </c>
      <c r="N261" s="4">
        <v>1.6576</v>
      </c>
      <c r="O261" s="1" t="s">
        <v>1746</v>
      </c>
    </row>
    <row r="262" spans="1:15" x14ac:dyDescent="0.25">
      <c r="A262" s="1">
        <v>261</v>
      </c>
      <c r="B262" s="1" t="s">
        <v>99</v>
      </c>
      <c r="C262" s="10">
        <v>45045</v>
      </c>
      <c r="D262" s="1">
        <v>0</v>
      </c>
      <c r="E262" s="1" t="s">
        <v>213</v>
      </c>
      <c r="F262" s="15">
        <v>24</v>
      </c>
      <c r="G262" s="2">
        <v>5.18</v>
      </c>
      <c r="H262" s="3">
        <v>23.91</v>
      </c>
      <c r="I262" s="2">
        <v>3.15</v>
      </c>
      <c r="J262" s="4">
        <f t="shared" si="27"/>
        <v>2.0299999999999998</v>
      </c>
      <c r="K262" s="1">
        <v>1</v>
      </c>
      <c r="L262" s="4">
        <f t="shared" si="28"/>
        <v>2.0299999999999998</v>
      </c>
      <c r="M262" s="1">
        <v>1</v>
      </c>
      <c r="N262" s="4">
        <v>2.0299999999999998</v>
      </c>
      <c r="O262" s="1" t="s">
        <v>1746</v>
      </c>
    </row>
    <row r="263" spans="1:15" x14ac:dyDescent="0.25">
      <c r="A263" s="1">
        <v>262</v>
      </c>
      <c r="B263" s="1" t="s">
        <v>212</v>
      </c>
      <c r="C263" s="10">
        <v>45045</v>
      </c>
      <c r="D263" s="1">
        <v>0</v>
      </c>
      <c r="E263" s="1" t="s">
        <v>213</v>
      </c>
      <c r="F263" s="15">
        <v>24</v>
      </c>
      <c r="G263" s="2">
        <v>2.89</v>
      </c>
      <c r="H263" s="3">
        <v>1.95</v>
      </c>
      <c r="I263" s="2">
        <v>1.27</v>
      </c>
      <c r="J263" s="4">
        <f t="shared" si="27"/>
        <v>1.62</v>
      </c>
      <c r="K263" s="1">
        <v>1</v>
      </c>
      <c r="L263" s="4">
        <f t="shared" si="28"/>
        <v>1.62</v>
      </c>
      <c r="M263" s="1">
        <v>1</v>
      </c>
      <c r="N263" s="4">
        <v>1.62</v>
      </c>
      <c r="O263" s="1" t="s">
        <v>1746</v>
      </c>
    </row>
    <row r="264" spans="1:15" x14ac:dyDescent="0.25">
      <c r="A264" s="1">
        <v>263</v>
      </c>
      <c r="B264" s="1" t="s">
        <v>99</v>
      </c>
      <c r="C264" s="10">
        <v>45046</v>
      </c>
      <c r="D264" s="1">
        <v>0</v>
      </c>
      <c r="E264" s="1" t="s">
        <v>213</v>
      </c>
      <c r="F264" s="15">
        <v>24</v>
      </c>
      <c r="G264" s="2">
        <v>5.19</v>
      </c>
      <c r="H264" s="3">
        <v>23.54</v>
      </c>
      <c r="I264" s="2">
        <v>3.22</v>
      </c>
      <c r="J264" s="4">
        <f t="shared" si="27"/>
        <v>1.9700000000000002</v>
      </c>
      <c r="K264" s="1">
        <v>1</v>
      </c>
      <c r="L264" s="4">
        <f t="shared" si="28"/>
        <v>1.9700000000000002</v>
      </c>
      <c r="M264" s="1">
        <v>1</v>
      </c>
      <c r="N264" s="4">
        <v>1.9700000000000002</v>
      </c>
      <c r="O264" s="1" t="s">
        <v>1746</v>
      </c>
    </row>
    <row r="265" spans="1:15" x14ac:dyDescent="0.25">
      <c r="A265" s="1">
        <v>264</v>
      </c>
      <c r="B265" s="1" t="s">
        <v>212</v>
      </c>
      <c r="C265" s="10">
        <v>45046</v>
      </c>
      <c r="D265" s="1">
        <v>0</v>
      </c>
      <c r="E265" s="1" t="s">
        <v>213</v>
      </c>
      <c r="F265" s="15">
        <v>24</v>
      </c>
      <c r="G265" s="2">
        <v>2.86</v>
      </c>
      <c r="H265" s="3">
        <v>1.89</v>
      </c>
      <c r="I265" s="2">
        <v>1.28</v>
      </c>
      <c r="J265" s="4">
        <f t="shared" si="27"/>
        <v>1.5799999999999998</v>
      </c>
      <c r="K265" s="1">
        <v>1</v>
      </c>
      <c r="L265" s="4">
        <f t="shared" si="28"/>
        <v>1.5799999999999998</v>
      </c>
      <c r="M265" s="1">
        <v>1</v>
      </c>
      <c r="N265" s="4">
        <v>1.5799999999999998</v>
      </c>
      <c r="O265" s="1" t="s">
        <v>1746</v>
      </c>
    </row>
    <row r="266" spans="1:15" x14ac:dyDescent="0.25">
      <c r="A266" s="1">
        <v>265</v>
      </c>
      <c r="B266" s="1" t="s">
        <v>99</v>
      </c>
      <c r="C266" s="10">
        <v>45047</v>
      </c>
      <c r="D266" s="1">
        <v>0</v>
      </c>
      <c r="E266" s="1" t="s">
        <v>213</v>
      </c>
      <c r="F266" s="15">
        <v>24</v>
      </c>
      <c r="G266" s="2">
        <v>5.23</v>
      </c>
      <c r="H266" s="3">
        <v>22.65</v>
      </c>
      <c r="I266" s="2">
        <v>3.25</v>
      </c>
      <c r="J266" s="4">
        <f t="shared" si="27"/>
        <v>1.9800000000000004</v>
      </c>
      <c r="K266" s="1">
        <v>1</v>
      </c>
      <c r="L266" s="4">
        <f t="shared" si="28"/>
        <v>1.9800000000000004</v>
      </c>
      <c r="M266" s="1">
        <v>1</v>
      </c>
      <c r="N266" s="4">
        <v>1.9800000000000004</v>
      </c>
      <c r="O266" s="1" t="s">
        <v>1746</v>
      </c>
    </row>
    <row r="267" spans="1:15" x14ac:dyDescent="0.25">
      <c r="A267" s="1">
        <v>266</v>
      </c>
      <c r="B267" s="1" t="s">
        <v>212</v>
      </c>
      <c r="C267" s="10">
        <v>45047</v>
      </c>
      <c r="D267" s="1">
        <v>0</v>
      </c>
      <c r="E267" s="1" t="s">
        <v>213</v>
      </c>
      <c r="F267" s="15">
        <v>24</v>
      </c>
      <c r="G267" s="2">
        <v>2.83</v>
      </c>
      <c r="H267" s="3">
        <v>1.61</v>
      </c>
      <c r="I267" s="2">
        <v>1.27</v>
      </c>
      <c r="J267" s="4">
        <f t="shared" ref="J267:J287" si="29">G267-I267</f>
        <v>1.56</v>
      </c>
      <c r="K267" s="1">
        <v>1</v>
      </c>
      <c r="L267" s="4">
        <f t="shared" ref="L267:L287" si="30">(G267-I267-D267)*K267</f>
        <v>1.56</v>
      </c>
      <c r="M267" s="1">
        <v>1</v>
      </c>
      <c r="N267" s="4">
        <v>1.56</v>
      </c>
      <c r="O267" s="1" t="s">
        <v>1746</v>
      </c>
    </row>
    <row r="268" spans="1:15" x14ac:dyDescent="0.25">
      <c r="A268" s="1">
        <v>267</v>
      </c>
      <c r="B268" s="1" t="s">
        <v>99</v>
      </c>
      <c r="C268" s="10">
        <v>45048</v>
      </c>
      <c r="D268" s="1">
        <v>0</v>
      </c>
      <c r="E268" s="1" t="s">
        <v>213</v>
      </c>
      <c r="F268" s="15">
        <v>24</v>
      </c>
      <c r="G268" s="2">
        <v>5.23</v>
      </c>
      <c r="H268" s="3">
        <v>22.65</v>
      </c>
      <c r="I268" s="2">
        <v>3.25</v>
      </c>
      <c r="J268" s="4">
        <f t="shared" si="29"/>
        <v>1.9800000000000004</v>
      </c>
      <c r="K268" s="1">
        <v>1</v>
      </c>
      <c r="L268" s="4">
        <f t="shared" si="30"/>
        <v>1.9800000000000004</v>
      </c>
      <c r="M268" s="1">
        <v>1</v>
      </c>
      <c r="N268" s="4">
        <v>1.9800000000000004</v>
      </c>
      <c r="O268" s="1" t="s">
        <v>1746</v>
      </c>
    </row>
    <row r="269" spans="1:15" x14ac:dyDescent="0.25">
      <c r="A269" s="1">
        <v>268</v>
      </c>
      <c r="B269" s="1" t="s">
        <v>212</v>
      </c>
      <c r="C269" s="10">
        <v>45048</v>
      </c>
      <c r="D269" s="1">
        <v>0</v>
      </c>
      <c r="E269" s="1" t="s">
        <v>213</v>
      </c>
      <c r="F269" s="15">
        <v>24</v>
      </c>
      <c r="G269" s="2">
        <v>2.83</v>
      </c>
      <c r="H269" s="3">
        <v>1.61</v>
      </c>
      <c r="I269" s="2">
        <v>1.27</v>
      </c>
      <c r="J269" s="4">
        <f t="shared" si="29"/>
        <v>1.56</v>
      </c>
      <c r="K269" s="1">
        <v>1</v>
      </c>
      <c r="L269" s="4">
        <f t="shared" si="30"/>
        <v>1.56</v>
      </c>
      <c r="M269" s="1">
        <v>1</v>
      </c>
      <c r="N269" s="4">
        <v>1.56</v>
      </c>
      <c r="O269" s="1" t="s">
        <v>1746</v>
      </c>
    </row>
    <row r="270" spans="1:15" x14ac:dyDescent="0.25">
      <c r="A270" s="1">
        <v>269</v>
      </c>
      <c r="B270" s="1" t="s">
        <v>99</v>
      </c>
      <c r="C270" s="10">
        <v>45049</v>
      </c>
      <c r="D270" s="1">
        <v>0</v>
      </c>
      <c r="E270" s="1" t="s">
        <v>213</v>
      </c>
      <c r="F270" s="15">
        <v>24</v>
      </c>
      <c r="G270" s="2">
        <v>5.28</v>
      </c>
      <c r="H270" s="3">
        <v>22.4</v>
      </c>
      <c r="I270" s="2">
        <v>3.37</v>
      </c>
      <c r="J270" s="4">
        <f t="shared" si="29"/>
        <v>1.9100000000000001</v>
      </c>
      <c r="K270" s="1">
        <v>1</v>
      </c>
      <c r="L270" s="4">
        <f t="shared" si="30"/>
        <v>1.9100000000000001</v>
      </c>
      <c r="M270" s="1">
        <v>1</v>
      </c>
      <c r="N270" s="4">
        <v>1.9100000000000001</v>
      </c>
      <c r="O270" s="1" t="s">
        <v>1746</v>
      </c>
    </row>
    <row r="271" spans="1:15" x14ac:dyDescent="0.25">
      <c r="A271" s="1">
        <v>270</v>
      </c>
      <c r="B271" s="1" t="s">
        <v>212</v>
      </c>
      <c r="C271" s="10">
        <v>45049</v>
      </c>
      <c r="D271" s="1">
        <v>0</v>
      </c>
      <c r="E271" s="1" t="s">
        <v>213</v>
      </c>
      <c r="F271" s="15">
        <v>24</v>
      </c>
      <c r="G271" s="2">
        <v>2.82</v>
      </c>
      <c r="H271" s="3">
        <v>1.4</v>
      </c>
      <c r="I271" s="2">
        <v>1.24</v>
      </c>
      <c r="J271" s="4">
        <f t="shared" si="29"/>
        <v>1.5799999999999998</v>
      </c>
      <c r="K271" s="1">
        <v>1</v>
      </c>
      <c r="L271" s="4">
        <f t="shared" si="30"/>
        <v>1.5799999999999998</v>
      </c>
      <c r="M271" s="1">
        <v>1</v>
      </c>
      <c r="N271" s="4">
        <v>1.5799999999999998</v>
      </c>
      <c r="O271" s="1" t="s">
        <v>1746</v>
      </c>
    </row>
    <row r="272" spans="1:15" x14ac:dyDescent="0.25">
      <c r="A272" s="1">
        <v>271</v>
      </c>
      <c r="B272" s="1" t="s">
        <v>99</v>
      </c>
      <c r="C272" s="10">
        <v>45050</v>
      </c>
      <c r="D272" s="1">
        <v>0</v>
      </c>
      <c r="E272" s="1" t="s">
        <v>213</v>
      </c>
      <c r="F272" s="15">
        <v>24</v>
      </c>
      <c r="G272" s="2">
        <v>5.32</v>
      </c>
      <c r="H272" s="3">
        <v>22.1</v>
      </c>
      <c r="I272" s="2">
        <v>2.96</v>
      </c>
      <c r="J272" s="4">
        <f t="shared" si="29"/>
        <v>2.3600000000000003</v>
      </c>
      <c r="K272" s="1">
        <v>1</v>
      </c>
      <c r="L272" s="4">
        <f t="shared" si="30"/>
        <v>2.3600000000000003</v>
      </c>
      <c r="M272" s="1">
        <v>1</v>
      </c>
      <c r="N272" s="4">
        <v>2.3600000000000003</v>
      </c>
      <c r="O272" s="1" t="s">
        <v>1746</v>
      </c>
    </row>
    <row r="273" spans="1:15" x14ac:dyDescent="0.25">
      <c r="A273" s="1">
        <v>272</v>
      </c>
      <c r="B273" s="1" t="s">
        <v>212</v>
      </c>
      <c r="C273" s="10">
        <v>45050</v>
      </c>
      <c r="D273" s="1">
        <v>0</v>
      </c>
      <c r="E273" s="1" t="s">
        <v>213</v>
      </c>
      <c r="F273" s="15">
        <v>24</v>
      </c>
      <c r="G273" s="2">
        <v>2.81</v>
      </c>
      <c r="H273" s="3">
        <v>1.38</v>
      </c>
      <c r="I273" s="2">
        <v>1.23</v>
      </c>
      <c r="J273" s="4">
        <f t="shared" si="29"/>
        <v>1.58</v>
      </c>
      <c r="K273" s="1">
        <v>1</v>
      </c>
      <c r="L273" s="4">
        <f t="shared" si="30"/>
        <v>1.58</v>
      </c>
      <c r="M273" s="1">
        <v>1</v>
      </c>
      <c r="N273" s="4">
        <v>1.58</v>
      </c>
      <c r="O273" s="1" t="s">
        <v>1746</v>
      </c>
    </row>
    <row r="274" spans="1:15" x14ac:dyDescent="0.25">
      <c r="A274" s="1">
        <v>273</v>
      </c>
      <c r="B274" s="1" t="s">
        <v>99</v>
      </c>
      <c r="C274" s="10">
        <v>45051</v>
      </c>
      <c r="D274" s="1">
        <v>0</v>
      </c>
      <c r="E274" s="1" t="s">
        <v>213</v>
      </c>
      <c r="F274" s="15">
        <v>24</v>
      </c>
      <c r="G274" s="2">
        <v>5.34</v>
      </c>
      <c r="H274" s="3">
        <v>22.9</v>
      </c>
      <c r="I274" s="2">
        <v>3.31</v>
      </c>
      <c r="J274" s="4">
        <f t="shared" si="29"/>
        <v>2.0299999999999998</v>
      </c>
      <c r="K274" s="1">
        <v>1</v>
      </c>
      <c r="L274" s="4">
        <f t="shared" si="30"/>
        <v>2.0299999999999998</v>
      </c>
      <c r="M274" s="1">
        <v>1</v>
      </c>
      <c r="N274" s="4">
        <v>2.0299999999999998</v>
      </c>
      <c r="O274" s="1" t="s">
        <v>1746</v>
      </c>
    </row>
    <row r="275" spans="1:15" x14ac:dyDescent="0.25">
      <c r="A275" s="1">
        <v>274</v>
      </c>
      <c r="B275" s="1" t="s">
        <v>212</v>
      </c>
      <c r="C275" s="10">
        <v>45051</v>
      </c>
      <c r="D275" s="1">
        <v>0</v>
      </c>
      <c r="E275" s="1" t="s">
        <v>213</v>
      </c>
      <c r="F275" s="15">
        <v>24</v>
      </c>
      <c r="G275" s="2">
        <v>2.83</v>
      </c>
      <c r="H275" s="3">
        <v>1.3</v>
      </c>
      <c r="I275" s="2">
        <v>1.25</v>
      </c>
      <c r="J275" s="4">
        <f t="shared" si="29"/>
        <v>1.58</v>
      </c>
      <c r="K275" s="1">
        <v>1</v>
      </c>
      <c r="L275" s="4">
        <f t="shared" si="30"/>
        <v>1.58</v>
      </c>
      <c r="M275" s="1">
        <v>1</v>
      </c>
      <c r="N275" s="4">
        <v>1.58</v>
      </c>
      <c r="O275" s="1" t="s">
        <v>1746</v>
      </c>
    </row>
    <row r="276" spans="1:15" x14ac:dyDescent="0.25">
      <c r="A276" s="1">
        <v>275</v>
      </c>
      <c r="B276" s="1" t="s">
        <v>99</v>
      </c>
      <c r="C276" s="10">
        <v>45052</v>
      </c>
      <c r="D276" s="1">
        <v>0</v>
      </c>
      <c r="E276" s="1" t="s">
        <v>213</v>
      </c>
      <c r="F276" s="15">
        <v>24</v>
      </c>
      <c r="G276" s="2">
        <v>5.18</v>
      </c>
      <c r="H276" s="3">
        <v>20.8</v>
      </c>
      <c r="I276" s="2">
        <v>3.29</v>
      </c>
      <c r="J276" s="4">
        <f t="shared" si="29"/>
        <v>1.8899999999999997</v>
      </c>
      <c r="K276" s="1">
        <v>1</v>
      </c>
      <c r="L276" s="4">
        <f t="shared" si="30"/>
        <v>1.8899999999999997</v>
      </c>
      <c r="M276" s="1">
        <v>1</v>
      </c>
      <c r="N276" s="4">
        <v>1.8899999999999997</v>
      </c>
      <c r="O276" s="1" t="s">
        <v>1746</v>
      </c>
    </row>
    <row r="277" spans="1:15" x14ac:dyDescent="0.25">
      <c r="A277" s="1">
        <v>276</v>
      </c>
      <c r="B277" s="1" t="s">
        <v>212</v>
      </c>
      <c r="C277" s="10">
        <v>45052</v>
      </c>
      <c r="D277" s="1">
        <v>0</v>
      </c>
      <c r="E277" s="1" t="s">
        <v>213</v>
      </c>
      <c r="F277" s="15">
        <v>24</v>
      </c>
      <c r="G277" s="2">
        <v>2.77</v>
      </c>
      <c r="H277" s="3">
        <v>1.3</v>
      </c>
      <c r="I277" s="2">
        <v>1.21</v>
      </c>
      <c r="J277" s="4">
        <f t="shared" si="29"/>
        <v>1.56</v>
      </c>
      <c r="K277" s="1">
        <v>1</v>
      </c>
      <c r="L277" s="4">
        <f t="shared" si="30"/>
        <v>1.56</v>
      </c>
      <c r="M277" s="1">
        <v>1</v>
      </c>
      <c r="N277" s="4">
        <v>1.56</v>
      </c>
      <c r="O277" s="1" t="s">
        <v>1746</v>
      </c>
    </row>
    <row r="278" spans="1:15" x14ac:dyDescent="0.25">
      <c r="A278" s="1">
        <v>277</v>
      </c>
      <c r="B278" s="1" t="s">
        <v>99</v>
      </c>
      <c r="C278" s="10">
        <v>45053</v>
      </c>
      <c r="D278" s="1">
        <v>0</v>
      </c>
      <c r="E278" s="1" t="s">
        <v>213</v>
      </c>
      <c r="F278" s="15">
        <v>24</v>
      </c>
      <c r="G278" s="2">
        <v>5.1100000000000003</v>
      </c>
      <c r="H278" s="3">
        <v>18.5</v>
      </c>
      <c r="I278" s="2">
        <v>3.26</v>
      </c>
      <c r="J278" s="4">
        <f t="shared" si="29"/>
        <v>1.8500000000000005</v>
      </c>
      <c r="K278" s="1">
        <v>1</v>
      </c>
      <c r="L278" s="4">
        <f t="shared" si="30"/>
        <v>1.8500000000000005</v>
      </c>
      <c r="M278" s="1">
        <v>1</v>
      </c>
      <c r="N278" s="4">
        <v>1.8500000000000005</v>
      </c>
      <c r="O278" s="1" t="s">
        <v>1746</v>
      </c>
    </row>
    <row r="279" spans="1:15" x14ac:dyDescent="0.25">
      <c r="A279" s="1">
        <v>278</v>
      </c>
      <c r="B279" s="1" t="s">
        <v>212</v>
      </c>
      <c r="C279" s="10">
        <v>45053</v>
      </c>
      <c r="D279" s="1">
        <v>0</v>
      </c>
      <c r="E279" s="1" t="s">
        <v>213</v>
      </c>
      <c r="F279" s="15">
        <v>24</v>
      </c>
      <c r="G279" s="2">
        <v>2.75</v>
      </c>
      <c r="H279" s="3">
        <v>1.1000000000000001</v>
      </c>
      <c r="I279" s="2">
        <v>1.26</v>
      </c>
      <c r="J279" s="4">
        <f t="shared" si="29"/>
        <v>1.49</v>
      </c>
      <c r="K279" s="1">
        <v>1</v>
      </c>
      <c r="L279" s="4">
        <f t="shared" si="30"/>
        <v>1.49</v>
      </c>
      <c r="M279" s="1">
        <v>1</v>
      </c>
      <c r="N279" s="4">
        <v>1.49</v>
      </c>
      <c r="O279" s="1" t="s">
        <v>1746</v>
      </c>
    </row>
    <row r="280" spans="1:15" x14ac:dyDescent="0.25">
      <c r="A280" s="1">
        <v>279</v>
      </c>
      <c r="B280" s="1" t="s">
        <v>99</v>
      </c>
      <c r="C280" s="10">
        <v>45054</v>
      </c>
      <c r="D280" s="1">
        <v>0</v>
      </c>
      <c r="E280" s="1" t="s">
        <v>213</v>
      </c>
      <c r="F280" s="15">
        <v>24</v>
      </c>
      <c r="G280" s="2">
        <v>4.71</v>
      </c>
      <c r="H280" s="3">
        <v>18.899999999999999</v>
      </c>
      <c r="I280" s="2">
        <v>2.4300000000000002</v>
      </c>
      <c r="J280" s="4">
        <f t="shared" si="29"/>
        <v>2.2799999999999998</v>
      </c>
      <c r="K280" s="1">
        <v>1</v>
      </c>
      <c r="L280" s="4">
        <f t="shared" si="30"/>
        <v>2.2799999999999998</v>
      </c>
      <c r="M280" s="1">
        <v>1</v>
      </c>
      <c r="N280" s="4">
        <v>2.2799999999999998</v>
      </c>
      <c r="O280" s="1" t="s">
        <v>1746</v>
      </c>
    </row>
    <row r="281" spans="1:15" x14ac:dyDescent="0.25">
      <c r="A281" s="1">
        <v>280</v>
      </c>
      <c r="B281" s="1" t="s">
        <v>212</v>
      </c>
      <c r="C281" s="10">
        <v>45054</v>
      </c>
      <c r="D281" s="1">
        <v>0</v>
      </c>
      <c r="E281" s="1" t="s">
        <v>213</v>
      </c>
      <c r="F281" s="15">
        <v>24</v>
      </c>
      <c r="G281" s="2">
        <v>2.74</v>
      </c>
      <c r="H281" s="3">
        <v>1.2</v>
      </c>
      <c r="I281" s="2">
        <v>0.98</v>
      </c>
      <c r="J281" s="4">
        <f t="shared" si="29"/>
        <v>1.7600000000000002</v>
      </c>
      <c r="K281" s="1">
        <v>1</v>
      </c>
      <c r="L281" s="4">
        <f t="shared" si="30"/>
        <v>1.7600000000000002</v>
      </c>
      <c r="M281" s="1">
        <v>1</v>
      </c>
      <c r="N281" s="4">
        <v>1.7600000000000002</v>
      </c>
      <c r="O281" s="1" t="s">
        <v>1746</v>
      </c>
    </row>
    <row r="282" spans="1:15" x14ac:dyDescent="0.25">
      <c r="A282" s="1">
        <v>281</v>
      </c>
      <c r="B282" s="1" t="s">
        <v>675</v>
      </c>
      <c r="C282" s="10">
        <v>45054</v>
      </c>
      <c r="D282" s="1">
        <v>0</v>
      </c>
      <c r="E282" s="1" t="s">
        <v>489</v>
      </c>
      <c r="F282" s="15">
        <v>23</v>
      </c>
      <c r="G282" s="2">
        <v>1.23</v>
      </c>
      <c r="H282" s="3">
        <v>3.1</v>
      </c>
      <c r="I282" s="2">
        <v>0.52</v>
      </c>
      <c r="J282" s="4">
        <f t="shared" si="29"/>
        <v>0.71</v>
      </c>
      <c r="K282" s="1">
        <v>1</v>
      </c>
      <c r="L282" s="4">
        <f t="shared" si="30"/>
        <v>0.71</v>
      </c>
      <c r="M282" s="1">
        <v>1</v>
      </c>
      <c r="N282" s="4">
        <v>0.71</v>
      </c>
      <c r="O282" s="1" t="s">
        <v>1746</v>
      </c>
    </row>
    <row r="283" spans="1:15" x14ac:dyDescent="0.25">
      <c r="A283" s="1">
        <v>282</v>
      </c>
      <c r="B283" s="1" t="s">
        <v>99</v>
      </c>
      <c r="C283" s="10">
        <v>45055</v>
      </c>
      <c r="D283" s="1">
        <v>0</v>
      </c>
      <c r="E283" s="1" t="s">
        <v>213</v>
      </c>
      <c r="F283" s="15">
        <v>24</v>
      </c>
      <c r="G283" s="2">
        <v>4.8600000000000003</v>
      </c>
      <c r="H283" s="3">
        <v>21.6</v>
      </c>
      <c r="I283" s="2">
        <v>2.41</v>
      </c>
      <c r="J283" s="4">
        <f t="shared" si="29"/>
        <v>2.4500000000000002</v>
      </c>
      <c r="K283" s="1">
        <v>1</v>
      </c>
      <c r="L283" s="4">
        <f t="shared" si="30"/>
        <v>2.4500000000000002</v>
      </c>
      <c r="M283" s="1">
        <v>1</v>
      </c>
      <c r="N283" s="4">
        <v>2.4500000000000002</v>
      </c>
      <c r="O283" s="1" t="s">
        <v>1746</v>
      </c>
    </row>
    <row r="284" spans="1:15" x14ac:dyDescent="0.25">
      <c r="A284" s="1">
        <v>283</v>
      </c>
      <c r="B284" s="1" t="s">
        <v>212</v>
      </c>
      <c r="C284" s="10">
        <v>45055</v>
      </c>
      <c r="D284" s="1">
        <v>0</v>
      </c>
      <c r="E284" s="1" t="s">
        <v>213</v>
      </c>
      <c r="F284" s="15">
        <v>24</v>
      </c>
      <c r="G284" s="2">
        <v>2.75</v>
      </c>
      <c r="H284" s="3">
        <v>1.2</v>
      </c>
      <c r="I284" s="2">
        <v>0.97</v>
      </c>
      <c r="J284" s="4">
        <f t="shared" si="29"/>
        <v>1.78</v>
      </c>
      <c r="K284" s="1">
        <v>1</v>
      </c>
      <c r="L284" s="4">
        <f t="shared" si="30"/>
        <v>1.78</v>
      </c>
      <c r="M284" s="1">
        <v>1</v>
      </c>
      <c r="N284" s="4">
        <v>1.78</v>
      </c>
      <c r="O284" s="1" t="s">
        <v>1746</v>
      </c>
    </row>
    <row r="285" spans="1:15" x14ac:dyDescent="0.25">
      <c r="A285" s="1">
        <v>284</v>
      </c>
      <c r="B285" s="1" t="s">
        <v>675</v>
      </c>
      <c r="C285" s="10">
        <v>45055</v>
      </c>
      <c r="D285" s="1">
        <v>0</v>
      </c>
      <c r="E285" s="1" t="s">
        <v>213</v>
      </c>
      <c r="F285" s="15">
        <v>24</v>
      </c>
      <c r="G285" s="2">
        <v>1.1100000000000001</v>
      </c>
      <c r="H285" s="3">
        <v>2.2999999999999998</v>
      </c>
      <c r="I285" s="2">
        <v>0.54</v>
      </c>
      <c r="J285" s="4">
        <f t="shared" si="29"/>
        <v>0.57000000000000006</v>
      </c>
      <c r="K285" s="1">
        <v>1</v>
      </c>
      <c r="L285" s="4">
        <f t="shared" si="30"/>
        <v>0.57000000000000006</v>
      </c>
      <c r="M285" s="1">
        <v>1</v>
      </c>
      <c r="N285" s="4">
        <v>0.57000000000000006</v>
      </c>
      <c r="O285" s="1" t="s">
        <v>1746</v>
      </c>
    </row>
    <row r="286" spans="1:15" x14ac:dyDescent="0.25">
      <c r="A286" s="1">
        <v>285</v>
      </c>
      <c r="B286" s="1" t="s">
        <v>99</v>
      </c>
      <c r="C286" s="10">
        <v>45056</v>
      </c>
      <c r="D286" s="1">
        <v>0</v>
      </c>
      <c r="E286" s="1" t="s">
        <v>213</v>
      </c>
      <c r="F286" s="15">
        <v>24</v>
      </c>
      <c r="G286" s="2">
        <v>6.5</v>
      </c>
      <c r="H286" s="3">
        <v>22.1</v>
      </c>
      <c r="I286" s="2">
        <v>3.84</v>
      </c>
      <c r="J286" s="4">
        <f t="shared" si="29"/>
        <v>2.66</v>
      </c>
      <c r="K286" s="1">
        <v>1</v>
      </c>
      <c r="L286" s="4">
        <f t="shared" si="30"/>
        <v>2.66</v>
      </c>
      <c r="M286" s="1">
        <v>1</v>
      </c>
      <c r="N286" s="4">
        <v>2.66</v>
      </c>
      <c r="O286" s="1" t="s">
        <v>1746</v>
      </c>
    </row>
    <row r="287" spans="1:15" x14ac:dyDescent="0.25">
      <c r="A287" s="1">
        <v>286</v>
      </c>
      <c r="B287" s="1" t="s">
        <v>212</v>
      </c>
      <c r="C287" s="10">
        <v>45056</v>
      </c>
      <c r="D287" s="1">
        <v>0</v>
      </c>
      <c r="E287" s="1" t="s">
        <v>213</v>
      </c>
      <c r="F287" s="15">
        <v>24</v>
      </c>
      <c r="G287" s="2">
        <v>2.99</v>
      </c>
      <c r="H287" s="3">
        <v>0.76</v>
      </c>
      <c r="I287" s="2">
        <v>0.94</v>
      </c>
      <c r="J287" s="4">
        <f t="shared" si="29"/>
        <v>2.0500000000000003</v>
      </c>
      <c r="K287" s="1">
        <v>1</v>
      </c>
      <c r="L287" s="4">
        <f t="shared" si="30"/>
        <v>2.0500000000000003</v>
      </c>
      <c r="M287" s="1">
        <v>1</v>
      </c>
      <c r="N287" s="4">
        <v>2.0500000000000003</v>
      </c>
      <c r="O287" s="1" t="s">
        <v>1746</v>
      </c>
    </row>
    <row r="288" spans="1:15" x14ac:dyDescent="0.25">
      <c r="A288" s="1">
        <v>287</v>
      </c>
      <c r="B288" s="1" t="s">
        <v>675</v>
      </c>
      <c r="C288" s="10">
        <v>45056</v>
      </c>
      <c r="D288" s="1">
        <v>0</v>
      </c>
      <c r="E288" s="1" t="s">
        <v>5069</v>
      </c>
      <c r="F288" s="15">
        <v>24</v>
      </c>
      <c r="G288" s="2">
        <v>1.27</v>
      </c>
      <c r="H288" s="3">
        <v>1.6</v>
      </c>
      <c r="I288" s="2">
        <v>0.73</v>
      </c>
      <c r="J288" s="4">
        <f t="shared" ref="J288:J305" si="31">G288-I288</f>
        <v>0.54</v>
      </c>
      <c r="K288" s="1">
        <v>1</v>
      </c>
      <c r="L288" s="4">
        <f t="shared" ref="L288:L305" si="32">(G288-I288-D288)*K288</f>
        <v>0.54</v>
      </c>
      <c r="M288" s="1">
        <v>1</v>
      </c>
      <c r="N288" s="4">
        <v>0.54</v>
      </c>
      <c r="O288" s="1" t="s">
        <v>1746</v>
      </c>
    </row>
    <row r="289" spans="1:15" x14ac:dyDescent="0.25">
      <c r="A289" s="1">
        <v>288</v>
      </c>
      <c r="B289" s="1" t="s">
        <v>99</v>
      </c>
      <c r="C289" s="10">
        <v>45057</v>
      </c>
      <c r="D289" s="1">
        <v>0</v>
      </c>
      <c r="E289" s="1" t="s">
        <v>213</v>
      </c>
      <c r="F289" s="15">
        <v>24</v>
      </c>
      <c r="G289" s="2">
        <v>6.9</v>
      </c>
      <c r="H289" s="3">
        <v>20.440000000000001</v>
      </c>
      <c r="I289" s="2">
        <v>3.74</v>
      </c>
      <c r="J289" s="4">
        <f t="shared" si="31"/>
        <v>3.16</v>
      </c>
      <c r="K289" s="1">
        <v>1</v>
      </c>
      <c r="L289" s="4">
        <f t="shared" si="32"/>
        <v>3.16</v>
      </c>
      <c r="M289" s="1">
        <v>1</v>
      </c>
      <c r="N289" s="4">
        <v>3.16</v>
      </c>
      <c r="O289" s="1" t="s">
        <v>1746</v>
      </c>
    </row>
    <row r="290" spans="1:15" x14ac:dyDescent="0.25">
      <c r="A290" s="1">
        <v>289</v>
      </c>
      <c r="B290" s="1" t="s">
        <v>212</v>
      </c>
      <c r="C290" s="10">
        <v>45057</v>
      </c>
      <c r="D290" s="1">
        <v>0</v>
      </c>
      <c r="E290" s="1" t="s">
        <v>213</v>
      </c>
      <c r="F290" s="15">
        <v>24</v>
      </c>
      <c r="G290" s="2">
        <v>3.03</v>
      </c>
      <c r="H290" s="3">
        <v>0.6</v>
      </c>
      <c r="I290" s="2">
        <v>1.38</v>
      </c>
      <c r="J290" s="4">
        <f t="shared" si="31"/>
        <v>1.65</v>
      </c>
      <c r="K290" s="1">
        <v>1</v>
      </c>
      <c r="L290" s="4">
        <f t="shared" si="32"/>
        <v>1.65</v>
      </c>
      <c r="M290" s="1">
        <v>1</v>
      </c>
      <c r="N290" s="4">
        <v>1.65</v>
      </c>
      <c r="O290" s="1" t="s">
        <v>1746</v>
      </c>
    </row>
    <row r="291" spans="1:15" x14ac:dyDescent="0.25">
      <c r="A291" s="1">
        <v>290</v>
      </c>
      <c r="B291" s="1" t="s">
        <v>675</v>
      </c>
      <c r="C291" s="10">
        <v>45057</v>
      </c>
      <c r="D291" s="1">
        <v>0</v>
      </c>
      <c r="E291" s="1" t="s">
        <v>5069</v>
      </c>
      <c r="F291" s="15">
        <v>24</v>
      </c>
      <c r="G291" s="2">
        <v>1.53</v>
      </c>
      <c r="H291" s="3">
        <v>1.4</v>
      </c>
      <c r="I291" s="2">
        <v>0.79</v>
      </c>
      <c r="J291" s="4">
        <f t="shared" si="31"/>
        <v>0.74</v>
      </c>
      <c r="K291" s="1">
        <v>1</v>
      </c>
      <c r="L291" s="4">
        <f t="shared" si="32"/>
        <v>0.74</v>
      </c>
      <c r="M291" s="1">
        <v>1</v>
      </c>
      <c r="N291" s="4">
        <v>0.74</v>
      </c>
      <c r="O291" s="1" t="s">
        <v>1746</v>
      </c>
    </row>
    <row r="292" spans="1:15" x14ac:dyDescent="0.25">
      <c r="A292" s="1">
        <v>291</v>
      </c>
      <c r="B292" s="1" t="s">
        <v>99</v>
      </c>
      <c r="C292" s="10">
        <v>45058</v>
      </c>
      <c r="D292" s="1">
        <v>0</v>
      </c>
      <c r="E292" s="1" t="s">
        <v>213</v>
      </c>
      <c r="F292" s="15">
        <v>24</v>
      </c>
      <c r="G292" s="2">
        <v>4.57</v>
      </c>
      <c r="H292" s="3">
        <v>13.8</v>
      </c>
      <c r="I292" s="2">
        <v>2.14</v>
      </c>
      <c r="J292" s="4">
        <f t="shared" si="31"/>
        <v>2.4300000000000002</v>
      </c>
      <c r="K292" s="1">
        <v>1</v>
      </c>
      <c r="L292" s="4">
        <f t="shared" si="32"/>
        <v>2.4300000000000002</v>
      </c>
      <c r="M292" s="1">
        <v>1</v>
      </c>
      <c r="N292" s="4">
        <v>2.4300000000000002</v>
      </c>
      <c r="O292" s="1" t="s">
        <v>1746</v>
      </c>
    </row>
    <row r="293" spans="1:15" x14ac:dyDescent="0.25">
      <c r="A293" s="1">
        <v>292</v>
      </c>
      <c r="B293" s="1" t="s">
        <v>212</v>
      </c>
      <c r="C293" s="10">
        <v>45058</v>
      </c>
      <c r="D293" s="1">
        <v>0</v>
      </c>
      <c r="E293" s="1" t="s">
        <v>213</v>
      </c>
      <c r="F293" s="15">
        <v>24</v>
      </c>
      <c r="G293" s="2">
        <v>2.73</v>
      </c>
      <c r="H293" s="3">
        <v>0.97</v>
      </c>
      <c r="I293" s="2">
        <v>1.03</v>
      </c>
      <c r="J293" s="4">
        <f t="shared" si="31"/>
        <v>1.7</v>
      </c>
      <c r="K293" s="1">
        <v>1</v>
      </c>
      <c r="L293" s="4">
        <f t="shared" si="32"/>
        <v>1.7</v>
      </c>
      <c r="M293" s="1">
        <v>1</v>
      </c>
      <c r="N293" s="4">
        <v>1.7</v>
      </c>
      <c r="O293" s="1" t="s">
        <v>1746</v>
      </c>
    </row>
    <row r="294" spans="1:15" x14ac:dyDescent="0.25">
      <c r="A294" s="1">
        <v>293</v>
      </c>
      <c r="B294" s="1" t="s">
        <v>675</v>
      </c>
      <c r="C294" s="10">
        <v>45058</v>
      </c>
      <c r="D294" s="1">
        <v>0</v>
      </c>
      <c r="E294" s="1" t="s">
        <v>213</v>
      </c>
      <c r="F294" s="15">
        <v>24</v>
      </c>
      <c r="G294" s="2">
        <v>1.35</v>
      </c>
      <c r="H294" s="3">
        <v>1.6</v>
      </c>
      <c r="I294" s="2">
        <v>0.54</v>
      </c>
      <c r="J294" s="4">
        <f t="shared" si="31"/>
        <v>0.81</v>
      </c>
      <c r="K294" s="1">
        <v>1</v>
      </c>
      <c r="L294" s="4">
        <f t="shared" si="32"/>
        <v>0.81</v>
      </c>
      <c r="M294" s="1">
        <v>1</v>
      </c>
      <c r="N294" s="4">
        <v>0.81</v>
      </c>
      <c r="O294" s="1" t="s">
        <v>1746</v>
      </c>
    </row>
    <row r="295" spans="1:15" x14ac:dyDescent="0.25">
      <c r="A295" s="1">
        <v>294</v>
      </c>
      <c r="B295" s="1" t="s">
        <v>99</v>
      </c>
      <c r="C295" s="10">
        <v>45059</v>
      </c>
      <c r="D295" s="1">
        <v>0</v>
      </c>
      <c r="E295" s="1" t="s">
        <v>213</v>
      </c>
      <c r="F295" s="15">
        <v>24</v>
      </c>
      <c r="G295" s="2">
        <v>4.76</v>
      </c>
      <c r="H295" s="3">
        <v>17.5</v>
      </c>
      <c r="I295" s="2">
        <v>3.02</v>
      </c>
      <c r="J295" s="4">
        <f t="shared" si="31"/>
        <v>1.7399999999999998</v>
      </c>
      <c r="K295" s="1">
        <v>1</v>
      </c>
      <c r="L295" s="4">
        <f t="shared" si="32"/>
        <v>1.7399999999999998</v>
      </c>
      <c r="M295" s="1">
        <v>1</v>
      </c>
      <c r="N295" s="4">
        <v>1.7399999999999998</v>
      </c>
      <c r="O295" s="1" t="s">
        <v>1746</v>
      </c>
    </row>
    <row r="296" spans="1:15" x14ac:dyDescent="0.25">
      <c r="A296" s="1">
        <v>295</v>
      </c>
      <c r="B296" s="1" t="s">
        <v>212</v>
      </c>
      <c r="C296" s="10">
        <v>45059</v>
      </c>
      <c r="D296" s="1">
        <v>0</v>
      </c>
      <c r="E296" s="1" t="s">
        <v>213</v>
      </c>
      <c r="F296" s="15">
        <v>24</v>
      </c>
      <c r="G296" s="2">
        <v>2.48</v>
      </c>
      <c r="H296" s="3">
        <v>1.1000000000000001</v>
      </c>
      <c r="I296" s="2">
        <v>1.85</v>
      </c>
      <c r="J296" s="4">
        <f t="shared" si="31"/>
        <v>0.62999999999999989</v>
      </c>
      <c r="K296" s="1">
        <v>1</v>
      </c>
      <c r="L296" s="4">
        <f t="shared" si="32"/>
        <v>0.62999999999999989</v>
      </c>
      <c r="M296" s="1">
        <v>1</v>
      </c>
      <c r="N296" s="4">
        <v>0.62999999999999989</v>
      </c>
      <c r="O296" s="1" t="s">
        <v>1746</v>
      </c>
    </row>
    <row r="297" spans="1:15" x14ac:dyDescent="0.25">
      <c r="A297" s="1">
        <v>296</v>
      </c>
      <c r="B297" s="1" t="s">
        <v>675</v>
      </c>
      <c r="C297" s="10">
        <v>45059</v>
      </c>
      <c r="D297" s="1">
        <v>0</v>
      </c>
      <c r="E297" s="1" t="s">
        <v>213</v>
      </c>
      <c r="F297" s="15">
        <v>24</v>
      </c>
      <c r="G297" s="2">
        <v>4.25</v>
      </c>
      <c r="H297" s="3">
        <v>3.2</v>
      </c>
      <c r="I297" s="2">
        <v>3.3</v>
      </c>
      <c r="J297" s="4">
        <f t="shared" si="31"/>
        <v>0.95000000000000018</v>
      </c>
      <c r="K297" s="1">
        <v>1</v>
      </c>
      <c r="L297" s="4">
        <f t="shared" si="32"/>
        <v>0.95000000000000018</v>
      </c>
      <c r="M297" s="1">
        <v>1</v>
      </c>
      <c r="N297" s="4">
        <v>0.95000000000000018</v>
      </c>
      <c r="O297" s="1" t="s">
        <v>1746</v>
      </c>
    </row>
    <row r="298" spans="1:15" x14ac:dyDescent="0.25">
      <c r="A298" s="1">
        <v>297</v>
      </c>
      <c r="B298" s="1" t="s">
        <v>99</v>
      </c>
      <c r="C298" s="10">
        <v>45060</v>
      </c>
      <c r="D298" s="1">
        <v>0</v>
      </c>
      <c r="E298" s="1" t="s">
        <v>213</v>
      </c>
      <c r="F298" s="15">
        <v>24</v>
      </c>
      <c r="G298" s="2">
        <v>4.25</v>
      </c>
      <c r="H298" s="3">
        <v>3.2</v>
      </c>
      <c r="I298" s="2">
        <v>3.3</v>
      </c>
      <c r="J298" s="4">
        <f t="shared" si="31"/>
        <v>0.95000000000000018</v>
      </c>
      <c r="K298" s="1">
        <v>1</v>
      </c>
      <c r="L298" s="4">
        <f t="shared" si="32"/>
        <v>0.95000000000000018</v>
      </c>
      <c r="M298" s="1">
        <v>1</v>
      </c>
      <c r="N298" s="4">
        <v>2.1399999999999997</v>
      </c>
      <c r="O298" s="1" t="s">
        <v>1746</v>
      </c>
    </row>
    <row r="299" spans="1:15" x14ac:dyDescent="0.25">
      <c r="A299" s="1">
        <v>298</v>
      </c>
      <c r="B299" s="1" t="s">
        <v>212</v>
      </c>
      <c r="C299" s="10">
        <v>45060</v>
      </c>
      <c r="D299" s="1">
        <v>0</v>
      </c>
      <c r="E299" s="1" t="s">
        <v>213</v>
      </c>
      <c r="F299" s="15">
        <v>24</v>
      </c>
      <c r="G299" s="2">
        <v>2.38</v>
      </c>
      <c r="H299" s="3">
        <v>1</v>
      </c>
      <c r="I299" s="2">
        <v>0.97</v>
      </c>
      <c r="J299" s="4">
        <f t="shared" si="31"/>
        <v>1.41</v>
      </c>
      <c r="K299" s="1">
        <v>1</v>
      </c>
      <c r="L299" s="4">
        <f t="shared" si="32"/>
        <v>1.41</v>
      </c>
      <c r="M299" s="1">
        <v>1</v>
      </c>
      <c r="N299" s="4">
        <v>1.41</v>
      </c>
      <c r="O299" s="1" t="s">
        <v>1746</v>
      </c>
    </row>
    <row r="300" spans="1:15" x14ac:dyDescent="0.25">
      <c r="A300" s="1">
        <v>299</v>
      </c>
      <c r="B300" s="1" t="s">
        <v>675</v>
      </c>
      <c r="C300" s="10">
        <v>45060</v>
      </c>
      <c r="D300" s="1">
        <v>0</v>
      </c>
      <c r="E300" s="1" t="s">
        <v>213</v>
      </c>
      <c r="F300" s="15">
        <v>24</v>
      </c>
      <c r="G300" s="2">
        <v>0.6</v>
      </c>
      <c r="H300" s="3">
        <v>0.6</v>
      </c>
      <c r="I300" s="2">
        <v>0.2</v>
      </c>
      <c r="J300" s="4">
        <f t="shared" si="31"/>
        <v>0.39999999999999997</v>
      </c>
      <c r="K300" s="1">
        <v>1</v>
      </c>
      <c r="L300" s="4">
        <f t="shared" si="32"/>
        <v>0.39999999999999997</v>
      </c>
      <c r="M300" s="1">
        <v>1</v>
      </c>
      <c r="N300" s="4">
        <v>0.39999999999999997</v>
      </c>
      <c r="O300" s="1" t="s">
        <v>1746</v>
      </c>
    </row>
    <row r="301" spans="1:15" x14ac:dyDescent="0.25">
      <c r="A301" s="1">
        <v>300</v>
      </c>
      <c r="B301" s="1" t="s">
        <v>99</v>
      </c>
      <c r="C301" s="10">
        <v>45061</v>
      </c>
      <c r="D301" s="1">
        <v>0</v>
      </c>
      <c r="E301" s="1" t="s">
        <v>213</v>
      </c>
      <c r="F301" s="15">
        <v>24</v>
      </c>
      <c r="G301" s="2">
        <v>5.04</v>
      </c>
      <c r="H301" s="3">
        <v>15</v>
      </c>
      <c r="I301" s="2">
        <v>3.14</v>
      </c>
      <c r="J301" s="4">
        <f t="shared" si="31"/>
        <v>1.9</v>
      </c>
      <c r="K301" s="1">
        <v>1</v>
      </c>
      <c r="L301" s="4">
        <f t="shared" si="32"/>
        <v>1.9</v>
      </c>
      <c r="M301" s="1">
        <v>1</v>
      </c>
      <c r="N301" s="4">
        <v>1.9</v>
      </c>
      <c r="O301" s="1" t="s">
        <v>1746</v>
      </c>
    </row>
    <row r="302" spans="1:15" x14ac:dyDescent="0.25">
      <c r="A302" s="1">
        <v>301</v>
      </c>
      <c r="B302" s="1" t="s">
        <v>212</v>
      </c>
      <c r="C302" s="10">
        <v>45061</v>
      </c>
      <c r="D302" s="1">
        <v>0</v>
      </c>
      <c r="E302" s="1" t="s">
        <v>213</v>
      </c>
      <c r="F302" s="15">
        <v>24</v>
      </c>
      <c r="G302" s="2">
        <v>2.61</v>
      </c>
      <c r="H302" s="3">
        <v>2.4</v>
      </c>
      <c r="I302" s="2">
        <v>1.04</v>
      </c>
      <c r="J302" s="4">
        <f t="shared" si="31"/>
        <v>1.5699999999999998</v>
      </c>
      <c r="K302" s="1">
        <v>1</v>
      </c>
      <c r="L302" s="4">
        <f t="shared" si="32"/>
        <v>1.5699999999999998</v>
      </c>
      <c r="M302" s="1">
        <v>1</v>
      </c>
      <c r="N302" s="4">
        <v>1.5699999999999998</v>
      </c>
      <c r="O302" s="1" t="s">
        <v>1746</v>
      </c>
    </row>
    <row r="303" spans="1:15" x14ac:dyDescent="0.25">
      <c r="A303" s="1">
        <v>302</v>
      </c>
      <c r="B303" s="1" t="s">
        <v>675</v>
      </c>
      <c r="C303" s="10">
        <v>45061</v>
      </c>
      <c r="D303" s="1">
        <v>0</v>
      </c>
      <c r="E303" s="1" t="s">
        <v>213</v>
      </c>
      <c r="F303" s="15">
        <v>24</v>
      </c>
      <c r="G303" s="2">
        <v>0.48</v>
      </c>
      <c r="H303" s="3">
        <v>0.7</v>
      </c>
      <c r="I303" s="2">
        <v>0.26</v>
      </c>
      <c r="J303" s="4">
        <f t="shared" si="31"/>
        <v>0.21999999999999997</v>
      </c>
      <c r="K303" s="1">
        <v>1</v>
      </c>
      <c r="L303" s="4">
        <f t="shared" si="32"/>
        <v>0.21999999999999997</v>
      </c>
      <c r="M303" s="1">
        <v>1</v>
      </c>
      <c r="N303" s="4">
        <v>0.21999999999999997</v>
      </c>
      <c r="O303" s="1" t="s">
        <v>1746</v>
      </c>
    </row>
    <row r="304" spans="1:15" x14ac:dyDescent="0.25">
      <c r="A304" s="1">
        <v>303</v>
      </c>
      <c r="B304" s="1" t="s">
        <v>99</v>
      </c>
      <c r="C304" s="10">
        <v>45062</v>
      </c>
      <c r="D304" s="1">
        <v>0</v>
      </c>
      <c r="E304" s="1" t="s">
        <v>213</v>
      </c>
      <c r="F304" s="15">
        <v>24</v>
      </c>
      <c r="G304" s="2">
        <v>3.67</v>
      </c>
      <c r="H304" s="3">
        <v>15</v>
      </c>
      <c r="I304" s="2">
        <v>1.1000000000000001</v>
      </c>
      <c r="J304" s="4">
        <f t="shared" si="31"/>
        <v>2.57</v>
      </c>
      <c r="K304" s="1">
        <v>1</v>
      </c>
      <c r="L304" s="4">
        <f t="shared" si="32"/>
        <v>2.57</v>
      </c>
      <c r="M304" s="1">
        <v>1</v>
      </c>
      <c r="N304" s="4">
        <v>2.57</v>
      </c>
      <c r="O304" s="1" t="s">
        <v>1746</v>
      </c>
    </row>
    <row r="305" spans="1:15" x14ac:dyDescent="0.25">
      <c r="A305" s="1">
        <v>304</v>
      </c>
      <c r="B305" s="1" t="s">
        <v>212</v>
      </c>
      <c r="C305" s="10">
        <v>45062</v>
      </c>
      <c r="D305" s="1">
        <v>0</v>
      </c>
      <c r="E305" s="1" t="s">
        <v>213</v>
      </c>
      <c r="F305" s="15">
        <v>24</v>
      </c>
      <c r="G305" s="2">
        <v>0.68</v>
      </c>
      <c r="H305" s="3">
        <v>1.4</v>
      </c>
      <c r="I305" s="2">
        <v>0.47</v>
      </c>
      <c r="J305" s="4">
        <f t="shared" si="31"/>
        <v>0.21000000000000008</v>
      </c>
      <c r="K305" s="1">
        <v>1</v>
      </c>
      <c r="L305" s="4">
        <f t="shared" si="32"/>
        <v>0.21000000000000008</v>
      </c>
      <c r="M305" s="1">
        <v>1</v>
      </c>
      <c r="N305" s="4">
        <v>0.21000000000000008</v>
      </c>
      <c r="O305" s="1" t="s">
        <v>1746</v>
      </c>
    </row>
    <row r="306" spans="1:15" x14ac:dyDescent="0.25">
      <c r="A306" s="1">
        <v>305</v>
      </c>
      <c r="B306" s="1" t="s">
        <v>675</v>
      </c>
      <c r="C306" s="10">
        <v>45062</v>
      </c>
      <c r="D306" s="1">
        <v>0</v>
      </c>
      <c r="E306" s="1" t="s">
        <v>213</v>
      </c>
      <c r="F306" s="15">
        <v>24</v>
      </c>
      <c r="G306" s="2">
        <v>3.49</v>
      </c>
      <c r="H306" s="3">
        <v>6.5</v>
      </c>
      <c r="I306" s="2">
        <v>2.94</v>
      </c>
      <c r="J306" s="4">
        <f t="shared" ref="J306:J308" si="33">G306-I306</f>
        <v>0.55000000000000027</v>
      </c>
      <c r="K306" s="1">
        <v>1</v>
      </c>
      <c r="L306" s="4">
        <f t="shared" ref="L306:L308" si="34">(G306-I306-D306)*K306</f>
        <v>0.55000000000000027</v>
      </c>
      <c r="M306" s="1">
        <v>1</v>
      </c>
      <c r="N306" s="4">
        <v>0.55000000000000027</v>
      </c>
      <c r="O306" s="1" t="s">
        <v>1746</v>
      </c>
    </row>
    <row r="307" spans="1:15" x14ac:dyDescent="0.25">
      <c r="A307" s="1">
        <v>306</v>
      </c>
      <c r="B307" s="1" t="s">
        <v>99</v>
      </c>
      <c r="C307" s="10">
        <v>45063</v>
      </c>
      <c r="D307" s="1">
        <v>0</v>
      </c>
      <c r="E307" s="1" t="s">
        <v>213</v>
      </c>
      <c r="F307" s="15">
        <v>24</v>
      </c>
      <c r="G307" s="2">
        <v>2.8586999999999998</v>
      </c>
      <c r="H307" s="3">
        <v>15</v>
      </c>
      <c r="I307" s="2">
        <v>1.1695</v>
      </c>
      <c r="J307" s="4">
        <f t="shared" si="33"/>
        <v>1.6891999999999998</v>
      </c>
      <c r="K307" s="1">
        <v>1</v>
      </c>
      <c r="L307" s="4">
        <f t="shared" si="34"/>
        <v>1.6891999999999998</v>
      </c>
      <c r="M307" s="1">
        <v>1</v>
      </c>
      <c r="N307" s="4">
        <v>1.6891999999999998</v>
      </c>
      <c r="O307" s="1" t="s">
        <v>1746</v>
      </c>
    </row>
    <row r="308" spans="1:15" x14ac:dyDescent="0.25">
      <c r="A308" s="1">
        <v>307</v>
      </c>
      <c r="B308" s="1" t="s">
        <v>212</v>
      </c>
      <c r="C308" s="10">
        <v>45063</v>
      </c>
      <c r="D308" s="1">
        <v>0</v>
      </c>
      <c r="E308" s="1" t="s">
        <v>213</v>
      </c>
      <c r="F308" s="15">
        <v>24</v>
      </c>
      <c r="G308" s="2">
        <v>2.3822999999999999</v>
      </c>
      <c r="H308" s="3">
        <v>2.6</v>
      </c>
      <c r="I308" s="2">
        <v>0.80510000000000004</v>
      </c>
      <c r="J308" s="4">
        <f t="shared" si="33"/>
        <v>1.5771999999999999</v>
      </c>
      <c r="K308" s="1">
        <v>1</v>
      </c>
      <c r="L308" s="4">
        <f t="shared" si="34"/>
        <v>1.5771999999999999</v>
      </c>
      <c r="M308" s="1">
        <v>1</v>
      </c>
      <c r="N308" s="4">
        <v>1.5771999999999999</v>
      </c>
      <c r="O308" s="1" t="s">
        <v>1746</v>
      </c>
    </row>
    <row r="309" spans="1:15" x14ac:dyDescent="0.25">
      <c r="A309" s="1">
        <v>308</v>
      </c>
      <c r="B309" s="1" t="s">
        <v>675</v>
      </c>
      <c r="C309" s="10">
        <v>45063</v>
      </c>
      <c r="D309" s="1">
        <v>0</v>
      </c>
      <c r="E309" s="1" t="s">
        <v>213</v>
      </c>
      <c r="F309" s="15">
        <v>24</v>
      </c>
      <c r="G309" s="2">
        <v>3.0253000000000001</v>
      </c>
      <c r="H309" s="3">
        <v>6.7</v>
      </c>
      <c r="I309" s="2">
        <v>2.4767000000000001</v>
      </c>
      <c r="J309" s="4">
        <f t="shared" ref="J309:J372" si="35">G309-I309</f>
        <v>0.54859999999999998</v>
      </c>
      <c r="K309" s="1">
        <v>1</v>
      </c>
      <c r="L309" s="4">
        <f t="shared" ref="L309:L372" si="36">(G309-I309-D309)*K309</f>
        <v>0.54859999999999998</v>
      </c>
      <c r="M309" s="1">
        <v>1</v>
      </c>
      <c r="N309" s="4">
        <v>0.54859999999999998</v>
      </c>
      <c r="O309" s="1" t="s">
        <v>1746</v>
      </c>
    </row>
    <row r="310" spans="1:15" x14ac:dyDescent="0.25">
      <c r="A310" s="1">
        <v>309</v>
      </c>
      <c r="B310" s="1" t="s">
        <v>99</v>
      </c>
      <c r="C310" s="10">
        <v>45064</v>
      </c>
      <c r="D310" s="1">
        <v>0</v>
      </c>
      <c r="E310" s="1" t="s">
        <v>213</v>
      </c>
      <c r="F310" s="15">
        <v>24</v>
      </c>
      <c r="G310" s="2">
        <v>1.95</v>
      </c>
      <c r="H310" s="3">
        <v>12</v>
      </c>
      <c r="I310" s="2">
        <v>0.9</v>
      </c>
      <c r="J310" s="4">
        <f t="shared" si="35"/>
        <v>1.0499999999999998</v>
      </c>
      <c r="K310" s="1">
        <v>1</v>
      </c>
      <c r="L310" s="4">
        <f t="shared" si="36"/>
        <v>1.0499999999999998</v>
      </c>
      <c r="M310" s="1">
        <v>1</v>
      </c>
      <c r="N310" s="4">
        <v>1.0499999999999998</v>
      </c>
      <c r="O310" s="1" t="s">
        <v>1746</v>
      </c>
    </row>
    <row r="311" spans="1:15" x14ac:dyDescent="0.25">
      <c r="A311" s="1">
        <v>310</v>
      </c>
      <c r="B311" s="1" t="s">
        <v>212</v>
      </c>
      <c r="C311" s="10">
        <v>45064</v>
      </c>
      <c r="D311" s="1">
        <v>0</v>
      </c>
      <c r="E311" s="1" t="s">
        <v>213</v>
      </c>
      <c r="F311" s="15">
        <v>24</v>
      </c>
      <c r="G311" s="2">
        <v>2.15</v>
      </c>
      <c r="H311" s="3">
        <v>2.2999999999999998</v>
      </c>
      <c r="I311" s="2">
        <v>0.97</v>
      </c>
      <c r="J311" s="4">
        <f t="shared" si="35"/>
        <v>1.18</v>
      </c>
      <c r="K311" s="1">
        <v>1</v>
      </c>
      <c r="L311" s="4">
        <f t="shared" si="36"/>
        <v>1.18</v>
      </c>
      <c r="M311" s="1">
        <v>1</v>
      </c>
      <c r="N311" s="4">
        <v>1.18</v>
      </c>
      <c r="O311" s="1" t="s">
        <v>1746</v>
      </c>
    </row>
    <row r="312" spans="1:15" x14ac:dyDescent="0.25">
      <c r="A312" s="1">
        <v>311</v>
      </c>
      <c r="B312" s="1" t="s">
        <v>675</v>
      </c>
      <c r="C312" s="10">
        <v>45064</v>
      </c>
      <c r="D312" s="1">
        <v>0</v>
      </c>
      <c r="E312" s="1" t="s">
        <v>213</v>
      </c>
      <c r="F312" s="15">
        <v>24</v>
      </c>
      <c r="G312" s="2">
        <v>2.87</v>
      </c>
      <c r="H312" s="3">
        <v>8</v>
      </c>
      <c r="I312" s="2">
        <v>2.4300000000000002</v>
      </c>
      <c r="J312" s="4">
        <f t="shared" si="35"/>
        <v>0.43999999999999995</v>
      </c>
      <c r="K312" s="1">
        <v>1</v>
      </c>
      <c r="L312" s="4">
        <f t="shared" si="36"/>
        <v>0.43999999999999995</v>
      </c>
      <c r="M312" s="1">
        <v>1</v>
      </c>
      <c r="N312" s="4">
        <v>0.43999999999999995</v>
      </c>
      <c r="O312" s="1" t="s">
        <v>1746</v>
      </c>
    </row>
    <row r="313" spans="1:15" x14ac:dyDescent="0.25">
      <c r="A313" s="1">
        <v>312</v>
      </c>
      <c r="B313" s="1" t="s">
        <v>99</v>
      </c>
      <c r="C313" s="10">
        <v>45065</v>
      </c>
      <c r="D313" s="1">
        <v>0</v>
      </c>
      <c r="E313" s="1" t="s">
        <v>213</v>
      </c>
      <c r="F313" s="15">
        <v>24</v>
      </c>
      <c r="G313" s="2">
        <v>1.85</v>
      </c>
      <c r="H313" s="3">
        <v>10.3</v>
      </c>
      <c r="I313" s="2">
        <v>0.92</v>
      </c>
      <c r="J313" s="4">
        <f t="shared" si="35"/>
        <v>0.93</v>
      </c>
      <c r="K313" s="1">
        <v>1</v>
      </c>
      <c r="L313" s="4">
        <f t="shared" si="36"/>
        <v>0.93</v>
      </c>
      <c r="M313" s="1">
        <v>1</v>
      </c>
      <c r="N313" s="4">
        <v>0.93</v>
      </c>
      <c r="O313" s="1" t="s">
        <v>1746</v>
      </c>
    </row>
    <row r="314" spans="1:15" x14ac:dyDescent="0.25">
      <c r="A314" s="1">
        <v>313</v>
      </c>
      <c r="B314" s="1" t="s">
        <v>212</v>
      </c>
      <c r="C314" s="10">
        <v>45065</v>
      </c>
      <c r="D314" s="1">
        <v>0</v>
      </c>
      <c r="E314" s="1" t="s">
        <v>213</v>
      </c>
      <c r="F314" s="15">
        <v>24</v>
      </c>
      <c r="G314" s="2">
        <v>2.6</v>
      </c>
      <c r="H314" s="3">
        <v>3.5</v>
      </c>
      <c r="I314" s="2">
        <v>1.19</v>
      </c>
      <c r="J314" s="4">
        <f t="shared" si="35"/>
        <v>1.4100000000000001</v>
      </c>
      <c r="K314" s="1">
        <v>1</v>
      </c>
      <c r="L314" s="4">
        <f t="shared" si="36"/>
        <v>1.4100000000000001</v>
      </c>
      <c r="M314" s="1">
        <v>1</v>
      </c>
      <c r="N314" s="4">
        <v>1.4100000000000001</v>
      </c>
      <c r="O314" s="1" t="s">
        <v>1746</v>
      </c>
    </row>
    <row r="315" spans="1:15" x14ac:dyDescent="0.25">
      <c r="A315" s="1">
        <v>314</v>
      </c>
      <c r="B315" s="1" t="s">
        <v>675</v>
      </c>
      <c r="C315" s="10">
        <v>45065</v>
      </c>
      <c r="D315" s="1">
        <v>0</v>
      </c>
      <c r="E315" s="1" t="s">
        <v>213</v>
      </c>
      <c r="F315" s="15">
        <v>24</v>
      </c>
      <c r="G315" s="2">
        <v>2.86</v>
      </c>
      <c r="H315" s="3">
        <v>7</v>
      </c>
      <c r="I315" s="2">
        <v>2.4700000000000002</v>
      </c>
      <c r="J315" s="4">
        <f t="shared" si="35"/>
        <v>0.38999999999999968</v>
      </c>
      <c r="K315" s="1">
        <v>1</v>
      </c>
      <c r="L315" s="4">
        <f t="shared" si="36"/>
        <v>0.38999999999999968</v>
      </c>
      <c r="M315" s="1">
        <v>1</v>
      </c>
      <c r="N315" s="4">
        <v>0.38999999999999968</v>
      </c>
      <c r="O315" s="1" t="s">
        <v>1746</v>
      </c>
    </row>
    <row r="316" spans="1:15" x14ac:dyDescent="0.25">
      <c r="A316" s="1">
        <v>315</v>
      </c>
      <c r="B316" s="1" t="s">
        <v>99</v>
      </c>
      <c r="C316" s="10">
        <v>45066</v>
      </c>
      <c r="D316" s="1">
        <v>0</v>
      </c>
      <c r="E316" s="1" t="s">
        <v>213</v>
      </c>
      <c r="F316" s="15">
        <v>24</v>
      </c>
      <c r="G316" s="2">
        <v>3.54</v>
      </c>
      <c r="H316" s="3">
        <v>11.7</v>
      </c>
      <c r="I316" s="2">
        <v>1.53</v>
      </c>
      <c r="J316" s="4">
        <f t="shared" si="35"/>
        <v>2.0099999999999998</v>
      </c>
      <c r="K316" s="1">
        <v>1</v>
      </c>
      <c r="L316" s="4">
        <f t="shared" si="36"/>
        <v>2.0099999999999998</v>
      </c>
      <c r="M316" s="1">
        <v>1</v>
      </c>
      <c r="N316" s="4">
        <v>2.0099999999999998</v>
      </c>
      <c r="O316" s="1" t="s">
        <v>1746</v>
      </c>
    </row>
    <row r="317" spans="1:15" x14ac:dyDescent="0.25">
      <c r="A317" s="1">
        <v>316</v>
      </c>
      <c r="B317" s="1" t="s">
        <v>212</v>
      </c>
      <c r="C317" s="10">
        <v>45066</v>
      </c>
      <c r="D317" s="1">
        <v>0</v>
      </c>
      <c r="E317" s="1" t="s">
        <v>213</v>
      </c>
      <c r="F317" s="15">
        <v>24</v>
      </c>
      <c r="G317" s="2">
        <v>2.1</v>
      </c>
      <c r="H317" s="3">
        <v>1.5</v>
      </c>
      <c r="I317" s="2">
        <v>0.87</v>
      </c>
      <c r="J317" s="4">
        <f t="shared" si="35"/>
        <v>1.23</v>
      </c>
      <c r="K317" s="1">
        <v>1</v>
      </c>
      <c r="L317" s="4">
        <f t="shared" si="36"/>
        <v>1.23</v>
      </c>
      <c r="M317" s="1">
        <v>1</v>
      </c>
      <c r="N317" s="4">
        <v>1.23</v>
      </c>
      <c r="O317" s="1" t="s">
        <v>1746</v>
      </c>
    </row>
    <row r="318" spans="1:15" x14ac:dyDescent="0.25">
      <c r="A318" s="1">
        <v>317</v>
      </c>
      <c r="B318" s="1" t="s">
        <v>675</v>
      </c>
      <c r="C318" s="10">
        <v>45066</v>
      </c>
      <c r="D318" s="1">
        <v>0</v>
      </c>
      <c r="E318" s="1" t="s">
        <v>213</v>
      </c>
      <c r="F318" s="15">
        <v>24</v>
      </c>
      <c r="G318" s="2">
        <v>2.5299999999999998</v>
      </c>
      <c r="H318" s="3">
        <v>6</v>
      </c>
      <c r="I318" s="2">
        <v>1.94</v>
      </c>
      <c r="J318" s="4">
        <f t="shared" si="35"/>
        <v>0.58999999999999986</v>
      </c>
      <c r="K318" s="1">
        <v>1</v>
      </c>
      <c r="L318" s="4">
        <f t="shared" si="36"/>
        <v>0.58999999999999986</v>
      </c>
      <c r="M318" s="1">
        <v>1</v>
      </c>
      <c r="N318" s="4">
        <v>0.58999999999999986</v>
      </c>
      <c r="O318" s="1" t="s">
        <v>1746</v>
      </c>
    </row>
    <row r="319" spans="1:15" x14ac:dyDescent="0.25">
      <c r="A319" s="1">
        <v>318</v>
      </c>
      <c r="B319" s="1" t="s">
        <v>99</v>
      </c>
      <c r="C319" s="10">
        <v>45067</v>
      </c>
      <c r="D319" s="1">
        <v>0</v>
      </c>
      <c r="E319" s="1" t="s">
        <v>213</v>
      </c>
      <c r="F319" s="15">
        <v>24</v>
      </c>
      <c r="G319" s="2">
        <v>3.41</v>
      </c>
      <c r="H319" s="3">
        <v>12.1</v>
      </c>
      <c r="I319" s="2">
        <v>1.51</v>
      </c>
      <c r="J319" s="4">
        <f t="shared" si="35"/>
        <v>1.9000000000000001</v>
      </c>
      <c r="K319" s="1">
        <v>1</v>
      </c>
      <c r="L319" s="4">
        <f t="shared" si="36"/>
        <v>1.9000000000000001</v>
      </c>
      <c r="M319" s="1">
        <v>1</v>
      </c>
      <c r="N319" s="4">
        <v>1.9000000000000001</v>
      </c>
      <c r="O319" s="1" t="s">
        <v>1746</v>
      </c>
    </row>
    <row r="320" spans="1:15" x14ac:dyDescent="0.25">
      <c r="A320" s="1">
        <v>319</v>
      </c>
      <c r="B320" s="1" t="s">
        <v>212</v>
      </c>
      <c r="C320" s="10">
        <v>45067</v>
      </c>
      <c r="D320" s="1">
        <v>0</v>
      </c>
      <c r="E320" s="1" t="s">
        <v>213</v>
      </c>
      <c r="F320" s="15">
        <v>24</v>
      </c>
      <c r="G320" s="2">
        <v>2.29</v>
      </c>
      <c r="H320" s="3">
        <v>1.4</v>
      </c>
      <c r="I320" s="2">
        <v>1.05</v>
      </c>
      <c r="J320" s="4">
        <f t="shared" si="35"/>
        <v>1.24</v>
      </c>
      <c r="K320" s="1">
        <v>1</v>
      </c>
      <c r="L320" s="4">
        <f t="shared" si="36"/>
        <v>1.24</v>
      </c>
      <c r="M320" s="1">
        <v>1</v>
      </c>
      <c r="N320" s="4">
        <v>1.24</v>
      </c>
      <c r="O320" s="1" t="s">
        <v>1746</v>
      </c>
    </row>
    <row r="321" spans="1:15" x14ac:dyDescent="0.25">
      <c r="A321" s="1">
        <v>320</v>
      </c>
      <c r="B321" s="1" t="s">
        <v>675</v>
      </c>
      <c r="C321" s="10">
        <v>45067</v>
      </c>
      <c r="D321" s="1">
        <v>0</v>
      </c>
      <c r="E321" s="1" t="s">
        <v>213</v>
      </c>
      <c r="F321" s="15">
        <v>24</v>
      </c>
      <c r="G321" s="2">
        <v>2.5</v>
      </c>
      <c r="H321" s="3">
        <v>6.4</v>
      </c>
      <c r="I321" s="2">
        <v>2.0099999999999998</v>
      </c>
      <c r="J321" s="4">
        <f t="shared" si="35"/>
        <v>0.49000000000000021</v>
      </c>
      <c r="K321" s="1">
        <v>1</v>
      </c>
      <c r="L321" s="4">
        <f t="shared" si="36"/>
        <v>0.49000000000000021</v>
      </c>
      <c r="M321" s="1">
        <v>1</v>
      </c>
      <c r="N321" s="4">
        <v>0.49000000000000021</v>
      </c>
      <c r="O321" s="1" t="s">
        <v>1746</v>
      </c>
    </row>
    <row r="322" spans="1:15" x14ac:dyDescent="0.25">
      <c r="A322" s="1">
        <v>321</v>
      </c>
      <c r="B322" s="1" t="s">
        <v>99</v>
      </c>
      <c r="C322" s="10">
        <v>45068</v>
      </c>
      <c r="D322" s="1">
        <v>0</v>
      </c>
      <c r="E322" s="1" t="s">
        <v>213</v>
      </c>
      <c r="F322" s="15">
        <v>24</v>
      </c>
      <c r="G322" s="2">
        <v>3.44</v>
      </c>
      <c r="H322" s="3">
        <v>12.6</v>
      </c>
      <c r="I322" s="2">
        <v>1.52</v>
      </c>
      <c r="J322" s="4">
        <f t="shared" si="35"/>
        <v>1.92</v>
      </c>
      <c r="K322" s="1">
        <v>1</v>
      </c>
      <c r="L322" s="4">
        <f t="shared" si="36"/>
        <v>1.92</v>
      </c>
      <c r="M322" s="1">
        <v>1</v>
      </c>
      <c r="N322" s="4">
        <v>1.92</v>
      </c>
      <c r="O322" s="1" t="s">
        <v>1746</v>
      </c>
    </row>
    <row r="323" spans="1:15" x14ac:dyDescent="0.25">
      <c r="A323" s="1">
        <v>322</v>
      </c>
      <c r="B323" s="1" t="s">
        <v>212</v>
      </c>
      <c r="C323" s="10">
        <v>45068</v>
      </c>
      <c r="D323" s="1">
        <v>0</v>
      </c>
      <c r="E323" s="1" t="s">
        <v>213</v>
      </c>
      <c r="F323" s="15">
        <v>24</v>
      </c>
      <c r="G323" s="2">
        <v>2.37</v>
      </c>
      <c r="H323" s="3">
        <v>1.6</v>
      </c>
      <c r="I323" s="2">
        <v>1.0900000000000001</v>
      </c>
      <c r="J323" s="4">
        <f t="shared" si="35"/>
        <v>1.28</v>
      </c>
      <c r="K323" s="1">
        <v>1</v>
      </c>
      <c r="L323" s="4">
        <f t="shared" si="36"/>
        <v>1.28</v>
      </c>
      <c r="M323" s="1">
        <v>1</v>
      </c>
      <c r="N323" s="4">
        <v>1.28</v>
      </c>
      <c r="O323" s="1" t="s">
        <v>1746</v>
      </c>
    </row>
    <row r="324" spans="1:15" x14ac:dyDescent="0.25">
      <c r="A324" s="1">
        <v>323</v>
      </c>
      <c r="B324" s="1" t="s">
        <v>675</v>
      </c>
      <c r="C324" s="10">
        <v>45068</v>
      </c>
      <c r="D324" s="1">
        <v>0</v>
      </c>
      <c r="E324" s="1" t="s">
        <v>213</v>
      </c>
      <c r="F324" s="15">
        <v>24</v>
      </c>
      <c r="G324" s="2">
        <v>2.48</v>
      </c>
      <c r="H324" s="3">
        <v>6.6</v>
      </c>
      <c r="I324" s="2">
        <v>1.93</v>
      </c>
      <c r="J324" s="4">
        <f t="shared" si="35"/>
        <v>0.55000000000000004</v>
      </c>
      <c r="K324" s="1">
        <v>1</v>
      </c>
      <c r="L324" s="4">
        <f t="shared" si="36"/>
        <v>0.55000000000000004</v>
      </c>
      <c r="M324" s="1">
        <v>1</v>
      </c>
      <c r="N324" s="4">
        <v>0.55000000000000004</v>
      </c>
      <c r="O324" s="1" t="s">
        <v>1746</v>
      </c>
    </row>
    <row r="325" spans="1:15" x14ac:dyDescent="0.25">
      <c r="A325" s="1">
        <v>324</v>
      </c>
      <c r="B325" s="1" t="s">
        <v>99</v>
      </c>
      <c r="C325" s="10">
        <v>45069</v>
      </c>
      <c r="D325" s="1">
        <v>0</v>
      </c>
      <c r="E325" s="1" t="s">
        <v>213</v>
      </c>
      <c r="F325" s="15">
        <v>24</v>
      </c>
      <c r="G325" s="2">
        <v>3.38</v>
      </c>
      <c r="H325" s="3">
        <v>11.7</v>
      </c>
      <c r="I325" s="2">
        <v>1.55</v>
      </c>
      <c r="J325" s="4">
        <f t="shared" si="35"/>
        <v>1.8299999999999998</v>
      </c>
      <c r="K325" s="1">
        <v>1</v>
      </c>
      <c r="L325" s="4">
        <f t="shared" si="36"/>
        <v>1.8299999999999998</v>
      </c>
      <c r="M325" s="1">
        <v>1</v>
      </c>
      <c r="N325" s="4">
        <v>1.8299999999999998</v>
      </c>
      <c r="O325" s="1" t="s">
        <v>1746</v>
      </c>
    </row>
    <row r="326" spans="1:15" x14ac:dyDescent="0.25">
      <c r="A326" s="1">
        <v>325</v>
      </c>
      <c r="B326" s="1" t="s">
        <v>212</v>
      </c>
      <c r="C326" s="10">
        <v>45069</v>
      </c>
      <c r="D326" s="1">
        <v>0</v>
      </c>
      <c r="E326" s="1" t="s">
        <v>213</v>
      </c>
      <c r="F326" s="15">
        <v>24</v>
      </c>
      <c r="G326" s="2">
        <v>2.36</v>
      </c>
      <c r="H326" s="3">
        <v>1.4</v>
      </c>
      <c r="I326" s="2">
        <v>0.95</v>
      </c>
      <c r="J326" s="4">
        <f t="shared" si="35"/>
        <v>1.41</v>
      </c>
      <c r="K326" s="1">
        <v>1</v>
      </c>
      <c r="L326" s="4">
        <f t="shared" si="36"/>
        <v>1.41</v>
      </c>
      <c r="M326" s="1">
        <v>1</v>
      </c>
      <c r="N326" s="4">
        <v>1.41</v>
      </c>
      <c r="O326" s="1" t="s">
        <v>1746</v>
      </c>
    </row>
    <row r="327" spans="1:15" x14ac:dyDescent="0.25">
      <c r="A327" s="1">
        <v>326</v>
      </c>
      <c r="B327" s="1" t="s">
        <v>675</v>
      </c>
      <c r="C327" s="10">
        <v>45069</v>
      </c>
      <c r="D327" s="1">
        <v>0</v>
      </c>
      <c r="E327" s="1" t="s">
        <v>213</v>
      </c>
      <c r="F327" s="15">
        <v>24</v>
      </c>
      <c r="G327" s="2">
        <v>2.46</v>
      </c>
      <c r="H327" s="3">
        <v>6.2</v>
      </c>
      <c r="I327" s="2">
        <v>1.94</v>
      </c>
      <c r="J327" s="4">
        <f t="shared" si="35"/>
        <v>0.52</v>
      </c>
      <c r="K327" s="1">
        <v>1</v>
      </c>
      <c r="L327" s="4">
        <f t="shared" si="36"/>
        <v>0.52</v>
      </c>
      <c r="M327" s="1">
        <v>1</v>
      </c>
      <c r="N327" s="4">
        <v>0.52</v>
      </c>
      <c r="O327" s="1" t="s">
        <v>1746</v>
      </c>
    </row>
    <row r="328" spans="1:15" x14ac:dyDescent="0.25">
      <c r="A328" s="1">
        <v>327</v>
      </c>
      <c r="B328" s="1" t="s">
        <v>99</v>
      </c>
      <c r="C328" s="10">
        <v>45070</v>
      </c>
      <c r="D328" s="1">
        <v>0</v>
      </c>
      <c r="E328" s="1" t="s">
        <v>213</v>
      </c>
      <c r="F328" s="15">
        <v>24</v>
      </c>
      <c r="G328" s="2">
        <v>3.26</v>
      </c>
      <c r="H328" s="3">
        <v>12.5</v>
      </c>
      <c r="I328" s="2">
        <v>1.37</v>
      </c>
      <c r="J328" s="4">
        <f t="shared" si="35"/>
        <v>1.8899999999999997</v>
      </c>
      <c r="K328" s="1">
        <v>1</v>
      </c>
      <c r="L328" s="4">
        <f t="shared" si="36"/>
        <v>1.8899999999999997</v>
      </c>
      <c r="M328" s="1">
        <v>1</v>
      </c>
      <c r="N328" s="4">
        <v>1.8899999999999997</v>
      </c>
      <c r="O328" s="1" t="s">
        <v>1746</v>
      </c>
    </row>
    <row r="329" spans="1:15" x14ac:dyDescent="0.25">
      <c r="A329" s="1">
        <v>328</v>
      </c>
      <c r="B329" s="1" t="s">
        <v>212</v>
      </c>
      <c r="C329" s="10">
        <v>45070</v>
      </c>
      <c r="D329" s="1">
        <v>0</v>
      </c>
      <c r="E329" s="1" t="s">
        <v>213</v>
      </c>
      <c r="F329" s="15">
        <v>24</v>
      </c>
      <c r="G329" s="2">
        <v>2.38</v>
      </c>
      <c r="H329" s="3">
        <v>1.6</v>
      </c>
      <c r="I329" s="2">
        <v>1.0900000000000001</v>
      </c>
      <c r="J329" s="4">
        <f t="shared" si="35"/>
        <v>1.2899999999999998</v>
      </c>
      <c r="K329" s="1">
        <v>1</v>
      </c>
      <c r="L329" s="4">
        <f t="shared" si="36"/>
        <v>1.2899999999999998</v>
      </c>
      <c r="M329" s="1">
        <v>1</v>
      </c>
      <c r="N329" s="4">
        <v>1.2899999999999998</v>
      </c>
      <c r="O329" s="1" t="s">
        <v>1746</v>
      </c>
    </row>
    <row r="330" spans="1:15" x14ac:dyDescent="0.25">
      <c r="A330" s="1">
        <v>329</v>
      </c>
      <c r="B330" s="1" t="s">
        <v>675</v>
      </c>
      <c r="C330" s="10">
        <v>45070</v>
      </c>
      <c r="D330" s="1">
        <v>0</v>
      </c>
      <c r="E330" s="1" t="s">
        <v>213</v>
      </c>
      <c r="F330" s="15">
        <v>24</v>
      </c>
      <c r="G330" s="2">
        <v>2.46</v>
      </c>
      <c r="H330" s="3">
        <v>7.3</v>
      </c>
      <c r="I330" s="2">
        <v>1.94</v>
      </c>
      <c r="J330" s="4">
        <f t="shared" si="35"/>
        <v>0.52</v>
      </c>
      <c r="K330" s="1">
        <v>1</v>
      </c>
      <c r="L330" s="4">
        <f t="shared" si="36"/>
        <v>0.52</v>
      </c>
      <c r="M330" s="1">
        <v>1</v>
      </c>
      <c r="N330" s="4">
        <v>0.52</v>
      </c>
      <c r="O330" s="1" t="s">
        <v>1746</v>
      </c>
    </row>
    <row r="331" spans="1:15" x14ac:dyDescent="0.25">
      <c r="A331" s="1">
        <v>330</v>
      </c>
      <c r="B331" s="1" t="s">
        <v>99</v>
      </c>
      <c r="C331" s="10">
        <v>45071</v>
      </c>
      <c r="D331" s="1">
        <v>0</v>
      </c>
      <c r="E331" s="1" t="s">
        <v>213</v>
      </c>
      <c r="F331" s="15">
        <v>24</v>
      </c>
      <c r="G331" s="2">
        <v>3.27</v>
      </c>
      <c r="H331" s="3">
        <v>12</v>
      </c>
      <c r="I331" s="2">
        <v>1.33</v>
      </c>
      <c r="J331" s="4">
        <f t="shared" si="35"/>
        <v>1.94</v>
      </c>
      <c r="K331" s="1">
        <v>1</v>
      </c>
      <c r="L331" s="4">
        <f t="shared" si="36"/>
        <v>1.94</v>
      </c>
      <c r="M331" s="1">
        <v>1</v>
      </c>
      <c r="N331" s="4">
        <v>1.94</v>
      </c>
      <c r="O331" s="1" t="s">
        <v>1746</v>
      </c>
    </row>
    <row r="332" spans="1:15" x14ac:dyDescent="0.25">
      <c r="A332" s="1">
        <v>331</v>
      </c>
      <c r="B332" s="1" t="s">
        <v>212</v>
      </c>
      <c r="C332" s="10">
        <v>45071</v>
      </c>
      <c r="D332" s="1">
        <v>0</v>
      </c>
      <c r="E332" s="1" t="s">
        <v>213</v>
      </c>
      <c r="F332" s="15">
        <v>24</v>
      </c>
      <c r="G332" s="2">
        <v>2.4300000000000002</v>
      </c>
      <c r="H332" s="3">
        <v>1</v>
      </c>
      <c r="I332" s="2">
        <v>1.18</v>
      </c>
      <c r="J332" s="4">
        <f t="shared" si="35"/>
        <v>1.2500000000000002</v>
      </c>
      <c r="K332" s="1">
        <v>1</v>
      </c>
      <c r="L332" s="4">
        <f t="shared" si="36"/>
        <v>1.2500000000000002</v>
      </c>
      <c r="M332" s="1">
        <v>1</v>
      </c>
      <c r="N332" s="4">
        <v>1.2500000000000002</v>
      </c>
      <c r="O332" s="1" t="s">
        <v>1746</v>
      </c>
    </row>
    <row r="333" spans="1:15" x14ac:dyDescent="0.25">
      <c r="A333" s="1">
        <v>332</v>
      </c>
      <c r="B333" s="1" t="s">
        <v>214</v>
      </c>
      <c r="C333" s="10">
        <v>45071</v>
      </c>
      <c r="D333" s="1">
        <v>0</v>
      </c>
      <c r="E333" s="1" t="s">
        <v>213</v>
      </c>
      <c r="F333" s="15">
        <v>24</v>
      </c>
      <c r="G333" s="2">
        <v>2.48</v>
      </c>
      <c r="H333" s="3">
        <v>7</v>
      </c>
      <c r="I333" s="2">
        <v>1.93</v>
      </c>
      <c r="J333" s="4">
        <f t="shared" si="35"/>
        <v>0.55000000000000004</v>
      </c>
      <c r="K333" s="1">
        <v>1</v>
      </c>
      <c r="L333" s="4">
        <f t="shared" si="36"/>
        <v>0.55000000000000004</v>
      </c>
      <c r="M333" s="1">
        <v>1</v>
      </c>
      <c r="N333" s="4">
        <v>0.55000000000000004</v>
      </c>
      <c r="O333" s="1" t="s">
        <v>1746</v>
      </c>
    </row>
    <row r="334" spans="1:15" x14ac:dyDescent="0.25">
      <c r="A334" s="1">
        <v>333</v>
      </c>
      <c r="B334" s="1" t="s">
        <v>99</v>
      </c>
      <c r="C334" s="10">
        <v>45072</v>
      </c>
      <c r="D334" s="1">
        <v>0</v>
      </c>
      <c r="E334" s="1" t="s">
        <v>213</v>
      </c>
      <c r="F334" s="15">
        <v>24</v>
      </c>
      <c r="G334" s="2">
        <v>3.23</v>
      </c>
      <c r="H334" s="3">
        <v>12</v>
      </c>
      <c r="I334" s="2">
        <v>1.34</v>
      </c>
      <c r="J334" s="4">
        <f t="shared" si="35"/>
        <v>1.89</v>
      </c>
      <c r="K334" s="1">
        <v>1</v>
      </c>
      <c r="L334" s="4">
        <f t="shared" si="36"/>
        <v>1.89</v>
      </c>
      <c r="M334" s="1">
        <v>1</v>
      </c>
      <c r="N334" s="4">
        <v>1.89</v>
      </c>
      <c r="O334" s="1" t="s">
        <v>1746</v>
      </c>
    </row>
    <row r="335" spans="1:15" x14ac:dyDescent="0.25">
      <c r="A335" s="1">
        <v>334</v>
      </c>
      <c r="B335" s="1" t="s">
        <v>212</v>
      </c>
      <c r="C335" s="10">
        <v>45072</v>
      </c>
      <c r="D335" s="1">
        <v>0</v>
      </c>
      <c r="E335" s="1" t="s">
        <v>213</v>
      </c>
      <c r="F335" s="15">
        <v>24</v>
      </c>
      <c r="G335" s="2">
        <v>2.44</v>
      </c>
      <c r="H335" s="3">
        <v>0.8</v>
      </c>
      <c r="I335" s="2">
        <v>1.08</v>
      </c>
      <c r="J335" s="4">
        <f t="shared" si="35"/>
        <v>1.3599999999999999</v>
      </c>
      <c r="K335" s="1">
        <v>1</v>
      </c>
      <c r="L335" s="4">
        <f t="shared" si="36"/>
        <v>1.3599999999999999</v>
      </c>
      <c r="M335" s="1">
        <v>1</v>
      </c>
      <c r="N335" s="4">
        <v>1.3599999999999999</v>
      </c>
      <c r="O335" s="1" t="s">
        <v>1746</v>
      </c>
    </row>
    <row r="336" spans="1:15" x14ac:dyDescent="0.25">
      <c r="A336" s="1">
        <v>335</v>
      </c>
      <c r="B336" s="1" t="s">
        <v>214</v>
      </c>
      <c r="C336" s="10">
        <v>45072</v>
      </c>
      <c r="D336" s="1">
        <v>0</v>
      </c>
      <c r="E336" s="1" t="s">
        <v>213</v>
      </c>
      <c r="F336" s="15">
        <v>24</v>
      </c>
      <c r="G336" s="2">
        <v>2.4700000000000002</v>
      </c>
      <c r="H336" s="3">
        <v>7</v>
      </c>
      <c r="I336" s="2">
        <v>1.94</v>
      </c>
      <c r="J336" s="4">
        <f t="shared" si="35"/>
        <v>0.53000000000000025</v>
      </c>
      <c r="K336" s="1">
        <v>1</v>
      </c>
      <c r="L336" s="4">
        <f t="shared" si="36"/>
        <v>0.53000000000000025</v>
      </c>
      <c r="M336" s="1">
        <v>1</v>
      </c>
      <c r="N336" s="4">
        <v>0.53000000000000025</v>
      </c>
      <c r="O336" s="1" t="s">
        <v>1746</v>
      </c>
    </row>
    <row r="337" spans="1:15" x14ac:dyDescent="0.25">
      <c r="A337" s="1">
        <v>336</v>
      </c>
      <c r="B337" s="1" t="s">
        <v>99</v>
      </c>
      <c r="C337" s="10">
        <v>45073</v>
      </c>
      <c r="D337" s="1">
        <v>0</v>
      </c>
      <c r="E337" s="1" t="s">
        <v>213</v>
      </c>
      <c r="F337" s="15">
        <v>24</v>
      </c>
      <c r="G337" s="2">
        <v>3.35</v>
      </c>
      <c r="H337" s="3">
        <v>11.7</v>
      </c>
      <c r="I337" s="2">
        <v>1.44</v>
      </c>
      <c r="J337" s="4">
        <f t="shared" si="35"/>
        <v>1.9100000000000001</v>
      </c>
      <c r="K337" s="1">
        <v>1</v>
      </c>
      <c r="L337" s="4">
        <f t="shared" si="36"/>
        <v>1.9100000000000001</v>
      </c>
      <c r="M337" s="1">
        <v>1</v>
      </c>
      <c r="N337" s="4">
        <v>1.9100000000000001</v>
      </c>
      <c r="O337" s="1" t="s">
        <v>1746</v>
      </c>
    </row>
    <row r="338" spans="1:15" x14ac:dyDescent="0.25">
      <c r="A338" s="1">
        <v>337</v>
      </c>
      <c r="B338" s="1" t="s">
        <v>212</v>
      </c>
      <c r="C338" s="10">
        <v>45073</v>
      </c>
      <c r="D338" s="1">
        <v>0</v>
      </c>
      <c r="E338" s="1" t="s">
        <v>213</v>
      </c>
      <c r="F338" s="15">
        <v>24</v>
      </c>
      <c r="G338" s="2">
        <v>2.37</v>
      </c>
      <c r="H338" s="3">
        <v>0.8</v>
      </c>
      <c r="I338" s="2">
        <v>1.03</v>
      </c>
      <c r="J338" s="4">
        <f t="shared" si="35"/>
        <v>1.34</v>
      </c>
      <c r="K338" s="1">
        <v>1</v>
      </c>
      <c r="L338" s="4">
        <f t="shared" si="36"/>
        <v>1.34</v>
      </c>
      <c r="M338" s="1">
        <v>1</v>
      </c>
      <c r="N338" s="4">
        <v>1.34</v>
      </c>
      <c r="O338" s="1" t="s">
        <v>1746</v>
      </c>
    </row>
    <row r="339" spans="1:15" x14ac:dyDescent="0.25">
      <c r="A339" s="1">
        <v>338</v>
      </c>
      <c r="B339" s="1" t="s">
        <v>214</v>
      </c>
      <c r="C339" s="10">
        <v>45073</v>
      </c>
      <c r="D339" s="1">
        <v>0</v>
      </c>
      <c r="E339" s="1" t="s">
        <v>213</v>
      </c>
      <c r="F339" s="15">
        <v>24</v>
      </c>
      <c r="G339" s="2">
        <v>2.4500000000000002</v>
      </c>
      <c r="H339" s="3">
        <v>6.7</v>
      </c>
      <c r="I339" s="2">
        <v>1.95</v>
      </c>
      <c r="J339" s="4">
        <f t="shared" si="35"/>
        <v>0.50000000000000022</v>
      </c>
      <c r="K339" s="1">
        <v>1</v>
      </c>
      <c r="L339" s="4">
        <f t="shared" si="36"/>
        <v>0.50000000000000022</v>
      </c>
      <c r="M339" s="1">
        <v>1</v>
      </c>
      <c r="N339" s="4">
        <v>0.50000000000000022</v>
      </c>
      <c r="O339" s="1" t="s">
        <v>1746</v>
      </c>
    </row>
    <row r="340" spans="1:15" x14ac:dyDescent="0.25">
      <c r="A340" s="1">
        <v>339</v>
      </c>
      <c r="B340" s="1" t="s">
        <v>99</v>
      </c>
      <c r="C340" s="10">
        <v>45074</v>
      </c>
      <c r="D340" s="1">
        <v>0</v>
      </c>
      <c r="E340" s="1" t="s">
        <v>213</v>
      </c>
      <c r="F340" s="15">
        <v>24</v>
      </c>
      <c r="G340" s="2">
        <v>3.18</v>
      </c>
      <c r="H340" s="3">
        <v>10</v>
      </c>
      <c r="I340" s="2">
        <v>1.25</v>
      </c>
      <c r="J340" s="4">
        <f t="shared" si="35"/>
        <v>1.9300000000000002</v>
      </c>
      <c r="K340" s="1">
        <v>1</v>
      </c>
      <c r="L340" s="4">
        <f t="shared" si="36"/>
        <v>1.9300000000000002</v>
      </c>
      <c r="M340" s="1">
        <v>1</v>
      </c>
      <c r="N340" s="4">
        <v>1.9300000000000002</v>
      </c>
      <c r="O340" s="1" t="s">
        <v>1746</v>
      </c>
    </row>
    <row r="341" spans="1:15" x14ac:dyDescent="0.25">
      <c r="A341" s="1">
        <v>340</v>
      </c>
      <c r="B341" s="1" t="s">
        <v>212</v>
      </c>
      <c r="C341" s="10">
        <v>45074</v>
      </c>
      <c r="D341" s="1">
        <v>0</v>
      </c>
      <c r="E341" s="1" t="s">
        <v>213</v>
      </c>
      <c r="F341" s="15">
        <v>24</v>
      </c>
      <c r="G341" s="2">
        <v>2.35</v>
      </c>
      <c r="H341" s="3">
        <v>0.8</v>
      </c>
      <c r="I341" s="2">
        <v>1.1000000000000001</v>
      </c>
      <c r="J341" s="4">
        <f t="shared" si="35"/>
        <v>1.25</v>
      </c>
      <c r="K341" s="1">
        <v>1</v>
      </c>
      <c r="L341" s="4">
        <f t="shared" si="36"/>
        <v>1.25</v>
      </c>
      <c r="M341" s="1">
        <v>1</v>
      </c>
      <c r="N341" s="4">
        <v>1.25</v>
      </c>
      <c r="O341" s="1" t="s">
        <v>1746</v>
      </c>
    </row>
    <row r="342" spans="1:15" x14ac:dyDescent="0.25">
      <c r="A342" s="1">
        <v>341</v>
      </c>
      <c r="B342" s="1" t="s">
        <v>214</v>
      </c>
      <c r="C342" s="10">
        <v>45074</v>
      </c>
      <c r="D342" s="1">
        <v>0</v>
      </c>
      <c r="E342" s="1" t="s">
        <v>213</v>
      </c>
      <c r="F342" s="15">
        <v>24</v>
      </c>
      <c r="G342" s="2">
        <v>2.4700000000000002</v>
      </c>
      <c r="H342" s="3">
        <v>5</v>
      </c>
      <c r="I342" s="2">
        <v>1.93</v>
      </c>
      <c r="J342" s="4">
        <f t="shared" si="35"/>
        <v>0.54000000000000026</v>
      </c>
      <c r="K342" s="1">
        <v>1</v>
      </c>
      <c r="L342" s="4">
        <f t="shared" si="36"/>
        <v>0.54000000000000026</v>
      </c>
      <c r="M342" s="1">
        <v>1</v>
      </c>
      <c r="N342" s="4">
        <v>0.54000000000000026</v>
      </c>
      <c r="O342" s="1" t="s">
        <v>1746</v>
      </c>
    </row>
    <row r="343" spans="1:15" x14ac:dyDescent="0.25">
      <c r="A343" s="1">
        <v>342</v>
      </c>
      <c r="B343" s="1" t="s">
        <v>99</v>
      </c>
      <c r="C343" s="10">
        <v>45075</v>
      </c>
      <c r="D343" s="1">
        <v>0</v>
      </c>
      <c r="E343" s="1" t="s">
        <v>213</v>
      </c>
      <c r="F343" s="15">
        <v>24</v>
      </c>
      <c r="G343" s="2">
        <v>3.0354999999999999</v>
      </c>
      <c r="H343" s="3">
        <v>9.5</v>
      </c>
      <c r="I343" s="2">
        <v>1.1387</v>
      </c>
      <c r="J343" s="4">
        <f t="shared" si="35"/>
        <v>1.8967999999999998</v>
      </c>
      <c r="K343" s="1">
        <v>1</v>
      </c>
      <c r="L343" s="4">
        <f t="shared" si="36"/>
        <v>1.8967999999999998</v>
      </c>
      <c r="M343" s="1">
        <v>1</v>
      </c>
      <c r="N343" s="4">
        <v>1.8967999999999998</v>
      </c>
      <c r="O343" s="1" t="s">
        <v>1746</v>
      </c>
    </row>
    <row r="344" spans="1:15" x14ac:dyDescent="0.25">
      <c r="A344" s="1">
        <v>343</v>
      </c>
      <c r="B344" s="1" t="s">
        <v>212</v>
      </c>
      <c r="C344" s="10">
        <v>45075</v>
      </c>
      <c r="D344" s="1">
        <v>0</v>
      </c>
      <c r="E344" s="1" t="s">
        <v>213</v>
      </c>
      <c r="F344" s="15">
        <v>24</v>
      </c>
      <c r="G344" s="2">
        <v>2.3902999999999999</v>
      </c>
      <c r="H344" s="3">
        <v>1.2</v>
      </c>
      <c r="I344" s="2">
        <v>1.0477000000000001</v>
      </c>
      <c r="J344" s="4">
        <f t="shared" si="35"/>
        <v>1.3425999999999998</v>
      </c>
      <c r="K344" s="1">
        <v>1</v>
      </c>
      <c r="L344" s="4">
        <f t="shared" si="36"/>
        <v>1.3425999999999998</v>
      </c>
      <c r="M344" s="1">
        <v>1</v>
      </c>
      <c r="N344" s="4">
        <v>1.3425999999999998</v>
      </c>
      <c r="O344" s="1" t="s">
        <v>1746</v>
      </c>
    </row>
    <row r="345" spans="1:15" x14ac:dyDescent="0.25">
      <c r="A345" s="1">
        <v>344</v>
      </c>
      <c r="B345" s="1" t="s">
        <v>214</v>
      </c>
      <c r="C345" s="10">
        <v>45075</v>
      </c>
      <c r="D345" s="1">
        <v>0</v>
      </c>
      <c r="E345" s="1" t="s">
        <v>213</v>
      </c>
      <c r="F345" s="15">
        <v>24</v>
      </c>
      <c r="G345" s="2">
        <v>2.4809999999999999</v>
      </c>
      <c r="H345" s="3">
        <v>4.7</v>
      </c>
      <c r="I345" s="2">
        <v>2.2911999999999999</v>
      </c>
      <c r="J345" s="4">
        <f t="shared" si="35"/>
        <v>0.18979999999999997</v>
      </c>
      <c r="K345" s="1">
        <v>1</v>
      </c>
      <c r="L345" s="4">
        <f t="shared" si="36"/>
        <v>0.18979999999999997</v>
      </c>
      <c r="M345" s="1">
        <v>1</v>
      </c>
      <c r="N345" s="4">
        <v>0.18979999999999997</v>
      </c>
      <c r="O345" s="1" t="s">
        <v>1746</v>
      </c>
    </row>
    <row r="346" spans="1:15" x14ac:dyDescent="0.25">
      <c r="A346" s="1">
        <v>345</v>
      </c>
      <c r="B346" s="1" t="s">
        <v>99</v>
      </c>
      <c r="C346" s="10">
        <v>45076</v>
      </c>
      <c r="D346" s="1">
        <v>0</v>
      </c>
      <c r="E346" s="1" t="s">
        <v>213</v>
      </c>
      <c r="F346" s="15">
        <v>24</v>
      </c>
      <c r="G346" s="2">
        <v>2.9679000000000002</v>
      </c>
      <c r="H346" s="3">
        <v>10.8</v>
      </c>
      <c r="I346" s="2">
        <v>1.1873</v>
      </c>
      <c r="J346" s="4">
        <f t="shared" si="35"/>
        <v>1.7806000000000002</v>
      </c>
      <c r="K346" s="1">
        <v>1</v>
      </c>
      <c r="L346" s="4">
        <f t="shared" si="36"/>
        <v>1.7806000000000002</v>
      </c>
      <c r="M346" s="1">
        <v>1</v>
      </c>
      <c r="N346" s="4">
        <v>1.7806000000000002</v>
      </c>
      <c r="O346" s="1" t="s">
        <v>1746</v>
      </c>
    </row>
    <row r="347" spans="1:15" x14ac:dyDescent="0.25">
      <c r="A347" s="1">
        <v>346</v>
      </c>
      <c r="B347" s="1" t="s">
        <v>212</v>
      </c>
      <c r="C347" s="10">
        <v>45076</v>
      </c>
      <c r="D347" s="1">
        <v>0</v>
      </c>
      <c r="E347" s="1" t="s">
        <v>213</v>
      </c>
      <c r="F347" s="15">
        <v>24</v>
      </c>
      <c r="G347" s="2">
        <v>2.4186999999999999</v>
      </c>
      <c r="H347" s="3">
        <v>1.8</v>
      </c>
      <c r="I347" s="2">
        <v>1.1033999999999999</v>
      </c>
      <c r="J347" s="4">
        <f t="shared" si="35"/>
        <v>1.3152999999999999</v>
      </c>
      <c r="K347" s="1">
        <v>1</v>
      </c>
      <c r="L347" s="4">
        <f t="shared" si="36"/>
        <v>1.3152999999999999</v>
      </c>
      <c r="M347" s="1">
        <v>1</v>
      </c>
      <c r="N347" s="4">
        <v>1.3152999999999999</v>
      </c>
      <c r="O347" s="1" t="s">
        <v>1746</v>
      </c>
    </row>
    <row r="348" spans="1:15" x14ac:dyDescent="0.25">
      <c r="A348" s="1">
        <v>347</v>
      </c>
      <c r="B348" s="1" t="s">
        <v>214</v>
      </c>
      <c r="C348" s="10">
        <v>45076</v>
      </c>
      <c r="D348" s="1">
        <v>0</v>
      </c>
      <c r="E348" s="1" t="s">
        <v>213</v>
      </c>
      <c r="F348" s="15">
        <v>24</v>
      </c>
      <c r="G348" s="2">
        <v>2.4925999999999999</v>
      </c>
      <c r="H348" s="3">
        <v>5.9</v>
      </c>
      <c r="I348" s="2">
        <v>2.2351000000000001</v>
      </c>
      <c r="J348" s="4">
        <f t="shared" si="35"/>
        <v>0.25749999999999984</v>
      </c>
      <c r="K348" s="1">
        <v>1</v>
      </c>
      <c r="L348" s="4">
        <f t="shared" si="36"/>
        <v>0.25749999999999984</v>
      </c>
      <c r="M348" s="1">
        <v>1</v>
      </c>
      <c r="N348" s="4">
        <v>0.25749999999999984</v>
      </c>
      <c r="O348" s="1" t="s">
        <v>1746</v>
      </c>
    </row>
    <row r="349" spans="1:15" x14ac:dyDescent="0.25">
      <c r="A349" s="1">
        <v>348</v>
      </c>
      <c r="B349" s="1" t="s">
        <v>99</v>
      </c>
      <c r="C349" s="10">
        <v>45077</v>
      </c>
      <c r="D349" s="1">
        <v>0</v>
      </c>
      <c r="E349" s="1" t="s">
        <v>213</v>
      </c>
      <c r="F349" s="15">
        <v>24</v>
      </c>
      <c r="G349" s="2">
        <v>3.0495000000000001</v>
      </c>
      <c r="H349" s="3">
        <v>11</v>
      </c>
      <c r="I349" s="2">
        <v>1.2418</v>
      </c>
      <c r="J349" s="4">
        <f t="shared" si="35"/>
        <v>1.8077000000000001</v>
      </c>
      <c r="K349" s="1">
        <v>1</v>
      </c>
      <c r="L349" s="4">
        <f t="shared" si="36"/>
        <v>1.8077000000000001</v>
      </c>
      <c r="M349" s="1">
        <v>1</v>
      </c>
      <c r="N349" s="4">
        <v>1.8077000000000001</v>
      </c>
      <c r="O349" s="1" t="s">
        <v>1746</v>
      </c>
    </row>
    <row r="350" spans="1:15" x14ac:dyDescent="0.25">
      <c r="A350" s="1">
        <v>349</v>
      </c>
      <c r="B350" s="1" t="s">
        <v>212</v>
      </c>
      <c r="C350" s="10">
        <v>45077</v>
      </c>
      <c r="D350" s="1">
        <v>0</v>
      </c>
      <c r="E350" s="1" t="s">
        <v>213</v>
      </c>
      <c r="F350" s="15">
        <v>24</v>
      </c>
      <c r="G350" s="2">
        <v>2.4380999999999999</v>
      </c>
      <c r="H350" s="3">
        <v>2.2999999999999998</v>
      </c>
      <c r="I350" s="2">
        <v>1.1008</v>
      </c>
      <c r="J350" s="4">
        <f t="shared" si="35"/>
        <v>1.3372999999999999</v>
      </c>
      <c r="K350" s="1">
        <v>1</v>
      </c>
      <c r="L350" s="4">
        <f t="shared" si="36"/>
        <v>1.3372999999999999</v>
      </c>
      <c r="M350" s="1">
        <v>1</v>
      </c>
      <c r="N350" s="4">
        <v>1.3372999999999999</v>
      </c>
      <c r="O350" s="1" t="s">
        <v>1746</v>
      </c>
    </row>
    <row r="351" spans="1:15" x14ac:dyDescent="0.25">
      <c r="A351" s="1">
        <v>350</v>
      </c>
      <c r="B351" s="1" t="s">
        <v>214</v>
      </c>
      <c r="C351" s="10">
        <v>45077</v>
      </c>
      <c r="D351" s="1">
        <v>0</v>
      </c>
      <c r="E351" s="1" t="s">
        <v>213</v>
      </c>
      <c r="F351" s="15">
        <v>24</v>
      </c>
      <c r="G351" s="2">
        <v>2.5</v>
      </c>
      <c r="H351" s="3">
        <v>5.7</v>
      </c>
      <c r="I351" s="2">
        <v>2.1861000000000002</v>
      </c>
      <c r="J351" s="4">
        <f t="shared" si="35"/>
        <v>0.31389999999999985</v>
      </c>
      <c r="K351" s="1">
        <v>1</v>
      </c>
      <c r="L351" s="4">
        <f t="shared" si="36"/>
        <v>0.31389999999999985</v>
      </c>
      <c r="M351" s="1">
        <v>1</v>
      </c>
      <c r="N351" s="4">
        <v>0.31389999999999985</v>
      </c>
      <c r="O351" s="1" t="s">
        <v>1746</v>
      </c>
    </row>
    <row r="352" spans="1:15" x14ac:dyDescent="0.25">
      <c r="A352" s="1">
        <v>351</v>
      </c>
      <c r="B352" s="1" t="s">
        <v>99</v>
      </c>
      <c r="C352" s="10">
        <v>45078</v>
      </c>
      <c r="D352" s="1">
        <v>0</v>
      </c>
      <c r="E352" s="1" t="s">
        <v>213</v>
      </c>
      <c r="F352" s="15">
        <v>24</v>
      </c>
      <c r="G352" s="2">
        <v>3.1613000000000002</v>
      </c>
      <c r="H352" s="3">
        <v>8.6</v>
      </c>
      <c r="I352" s="2">
        <v>1.2057</v>
      </c>
      <c r="J352" s="4">
        <f t="shared" si="35"/>
        <v>1.9556000000000002</v>
      </c>
      <c r="K352" s="1">
        <v>1</v>
      </c>
      <c r="L352" s="4">
        <f t="shared" si="36"/>
        <v>1.9556000000000002</v>
      </c>
      <c r="M352" s="1">
        <v>1</v>
      </c>
      <c r="N352" s="4">
        <v>1.9556000000000002</v>
      </c>
      <c r="O352" s="1" t="s">
        <v>1746</v>
      </c>
    </row>
    <row r="353" spans="1:15" x14ac:dyDescent="0.25">
      <c r="A353" s="1">
        <v>352</v>
      </c>
      <c r="B353" s="1" t="s">
        <v>212</v>
      </c>
      <c r="C353" s="10">
        <v>45078</v>
      </c>
      <c r="D353" s="1">
        <v>0</v>
      </c>
      <c r="E353" s="1" t="s">
        <v>213</v>
      </c>
      <c r="F353" s="15">
        <v>24</v>
      </c>
      <c r="G353" s="2">
        <v>2.4571000000000001</v>
      </c>
      <c r="H353" s="3">
        <v>2.8</v>
      </c>
      <c r="I353" s="2">
        <v>1.0476000000000001</v>
      </c>
      <c r="J353" s="4">
        <f t="shared" si="35"/>
        <v>1.4095</v>
      </c>
      <c r="K353" s="1">
        <v>1</v>
      </c>
      <c r="L353" s="4">
        <f t="shared" si="36"/>
        <v>1.4095</v>
      </c>
      <c r="M353" s="1">
        <v>1</v>
      </c>
      <c r="N353" s="4">
        <v>1.4095</v>
      </c>
      <c r="O353" s="1" t="s">
        <v>1746</v>
      </c>
    </row>
    <row r="354" spans="1:15" x14ac:dyDescent="0.25">
      <c r="A354" s="1">
        <v>353</v>
      </c>
      <c r="B354" s="1" t="s">
        <v>214</v>
      </c>
      <c r="C354" s="10">
        <v>45078</v>
      </c>
      <c r="D354" s="1">
        <v>0</v>
      </c>
      <c r="E354" s="1" t="s">
        <v>213</v>
      </c>
      <c r="F354" s="15">
        <v>24</v>
      </c>
      <c r="G354" s="2">
        <v>2.4763999999999999</v>
      </c>
      <c r="H354" s="3">
        <v>4.9000000000000004</v>
      </c>
      <c r="I354" s="2">
        <v>2.2437999999999998</v>
      </c>
      <c r="J354" s="4">
        <f t="shared" si="35"/>
        <v>0.23260000000000014</v>
      </c>
      <c r="K354" s="1">
        <v>1</v>
      </c>
      <c r="L354" s="4">
        <f t="shared" si="36"/>
        <v>0.23260000000000014</v>
      </c>
      <c r="M354" s="1">
        <v>1</v>
      </c>
      <c r="N354" s="4">
        <v>0.23260000000000014</v>
      </c>
      <c r="O354" s="1" t="s">
        <v>1746</v>
      </c>
    </row>
    <row r="355" spans="1:15" x14ac:dyDescent="0.25">
      <c r="A355" s="1">
        <v>354</v>
      </c>
      <c r="B355" s="1" t="s">
        <v>99</v>
      </c>
      <c r="C355" s="10">
        <v>45079</v>
      </c>
      <c r="D355" s="1">
        <v>0</v>
      </c>
      <c r="E355" s="1" t="s">
        <v>213</v>
      </c>
      <c r="F355" s="15">
        <v>24</v>
      </c>
      <c r="G355" s="2">
        <v>3.1716000000000002</v>
      </c>
      <c r="H355" s="3">
        <v>8.5</v>
      </c>
      <c r="I355" s="2">
        <v>1.1927000000000001</v>
      </c>
      <c r="J355" s="4">
        <f t="shared" si="35"/>
        <v>1.9789000000000001</v>
      </c>
      <c r="K355" s="1">
        <v>1</v>
      </c>
      <c r="L355" s="4">
        <f t="shared" si="36"/>
        <v>1.9789000000000001</v>
      </c>
      <c r="M355" s="1">
        <v>1</v>
      </c>
      <c r="N355" s="4">
        <v>1.9789000000000001</v>
      </c>
      <c r="O355" s="1" t="s">
        <v>1746</v>
      </c>
    </row>
    <row r="356" spans="1:15" x14ac:dyDescent="0.25">
      <c r="A356" s="1">
        <v>355</v>
      </c>
      <c r="B356" s="1" t="s">
        <v>212</v>
      </c>
      <c r="C356" s="10">
        <v>45079</v>
      </c>
      <c r="D356" s="1">
        <v>0</v>
      </c>
      <c r="E356" s="1" t="s">
        <v>213</v>
      </c>
      <c r="F356" s="15">
        <v>24</v>
      </c>
      <c r="G356" s="2">
        <v>2.4786000000000001</v>
      </c>
      <c r="H356" s="3">
        <v>3.3</v>
      </c>
      <c r="I356" s="2">
        <v>1.1052</v>
      </c>
      <c r="J356" s="4">
        <f t="shared" si="35"/>
        <v>1.3734000000000002</v>
      </c>
      <c r="K356" s="1">
        <v>1</v>
      </c>
      <c r="L356" s="4">
        <f t="shared" si="36"/>
        <v>1.3734000000000002</v>
      </c>
      <c r="M356" s="1">
        <v>1</v>
      </c>
      <c r="N356" s="4">
        <v>1.3734000000000002</v>
      </c>
      <c r="O356" s="1" t="s">
        <v>1746</v>
      </c>
    </row>
    <row r="357" spans="1:15" x14ac:dyDescent="0.25">
      <c r="A357" s="1">
        <v>356</v>
      </c>
      <c r="B357" s="1" t="s">
        <v>214</v>
      </c>
      <c r="C357" s="10">
        <v>45079</v>
      </c>
      <c r="D357" s="1">
        <v>0</v>
      </c>
      <c r="E357" s="1" t="s">
        <v>213</v>
      </c>
      <c r="F357" s="15">
        <v>24</v>
      </c>
      <c r="G357" s="2">
        <v>2.5419999999999998</v>
      </c>
      <c r="H357" s="3">
        <v>4.9000000000000004</v>
      </c>
      <c r="I357" s="2">
        <v>2.2292000000000001</v>
      </c>
      <c r="J357" s="4">
        <f t="shared" si="35"/>
        <v>0.31279999999999974</v>
      </c>
      <c r="K357" s="1">
        <v>1</v>
      </c>
      <c r="L357" s="4">
        <f t="shared" si="36"/>
        <v>0.31279999999999974</v>
      </c>
      <c r="M357" s="1">
        <v>1</v>
      </c>
      <c r="N357" s="4">
        <v>0.31279999999999974</v>
      </c>
      <c r="O357" s="1" t="s">
        <v>1746</v>
      </c>
    </row>
    <row r="358" spans="1:15" x14ac:dyDescent="0.25">
      <c r="A358" s="1">
        <v>357</v>
      </c>
      <c r="B358" s="1" t="s">
        <v>99</v>
      </c>
      <c r="C358" s="10">
        <v>45080</v>
      </c>
      <c r="D358" s="1">
        <v>0</v>
      </c>
      <c r="E358" s="1" t="s">
        <v>213</v>
      </c>
      <c r="F358" s="15">
        <v>24</v>
      </c>
      <c r="G358" s="2">
        <v>3.1194000000000002</v>
      </c>
      <c r="H358" s="3">
        <v>8.6999999999999993</v>
      </c>
      <c r="I358" s="2">
        <v>1.2012</v>
      </c>
      <c r="J358" s="4">
        <f t="shared" si="35"/>
        <v>1.9182000000000001</v>
      </c>
      <c r="K358" s="1">
        <v>1</v>
      </c>
      <c r="L358" s="4">
        <f t="shared" si="36"/>
        <v>1.9182000000000001</v>
      </c>
      <c r="M358" s="1">
        <v>1</v>
      </c>
      <c r="N358" s="4">
        <v>1.9182000000000001</v>
      </c>
      <c r="O358" s="1" t="s">
        <v>1746</v>
      </c>
    </row>
    <row r="359" spans="1:15" x14ac:dyDescent="0.25">
      <c r="A359" s="1">
        <v>358</v>
      </c>
      <c r="B359" s="1" t="s">
        <v>212</v>
      </c>
      <c r="C359" s="10">
        <v>45080</v>
      </c>
      <c r="D359" s="1">
        <v>0</v>
      </c>
      <c r="E359" s="1" t="s">
        <v>213</v>
      </c>
      <c r="F359" s="15">
        <v>24</v>
      </c>
      <c r="G359" s="2">
        <v>2.4853000000000001</v>
      </c>
      <c r="H359" s="3">
        <v>1.1000000000000001</v>
      </c>
      <c r="I359" s="2">
        <v>1.2123999999999999</v>
      </c>
      <c r="J359" s="4">
        <f t="shared" si="35"/>
        <v>1.2729000000000001</v>
      </c>
      <c r="K359" s="1">
        <v>1</v>
      </c>
      <c r="L359" s="4">
        <f t="shared" si="36"/>
        <v>1.2729000000000001</v>
      </c>
      <c r="M359" s="1">
        <v>1</v>
      </c>
      <c r="N359" s="4">
        <v>1.2729000000000001</v>
      </c>
      <c r="O359" s="1" t="s">
        <v>1746</v>
      </c>
    </row>
    <row r="360" spans="1:15" x14ac:dyDescent="0.25">
      <c r="A360" s="1">
        <v>359</v>
      </c>
      <c r="B360" s="1" t="s">
        <v>214</v>
      </c>
      <c r="C360" s="10">
        <v>45080</v>
      </c>
      <c r="D360" s="1">
        <v>0</v>
      </c>
      <c r="E360" s="1" t="s">
        <v>213</v>
      </c>
      <c r="F360" s="15">
        <v>24</v>
      </c>
      <c r="G360" s="2">
        <v>2.5023</v>
      </c>
      <c r="H360" s="3">
        <v>2.8</v>
      </c>
      <c r="I360" s="2">
        <v>2.1103999999999998</v>
      </c>
      <c r="J360" s="4">
        <f t="shared" si="35"/>
        <v>0.39190000000000014</v>
      </c>
      <c r="K360" s="1">
        <v>1</v>
      </c>
      <c r="L360" s="4">
        <f t="shared" si="36"/>
        <v>0.39190000000000014</v>
      </c>
      <c r="M360" s="1">
        <v>1</v>
      </c>
      <c r="N360" s="4">
        <v>0.39190000000000014</v>
      </c>
      <c r="O360" s="1" t="s">
        <v>1746</v>
      </c>
    </row>
    <row r="361" spans="1:15" x14ac:dyDescent="0.25">
      <c r="A361" s="1">
        <v>360</v>
      </c>
      <c r="B361" s="1" t="s">
        <v>99</v>
      </c>
      <c r="C361" s="10">
        <v>45081</v>
      </c>
      <c r="D361" s="1">
        <v>0</v>
      </c>
      <c r="E361" s="1" t="s">
        <v>213</v>
      </c>
      <c r="F361" s="15">
        <v>24</v>
      </c>
      <c r="G361" s="2">
        <v>3.125</v>
      </c>
      <c r="H361" s="3">
        <v>9.3000000000000007</v>
      </c>
      <c r="I361" s="2">
        <v>1.2228000000000001</v>
      </c>
      <c r="J361" s="4">
        <f t="shared" si="35"/>
        <v>1.9021999999999999</v>
      </c>
      <c r="K361" s="1">
        <v>1</v>
      </c>
      <c r="L361" s="4">
        <f t="shared" si="36"/>
        <v>1.9021999999999999</v>
      </c>
      <c r="M361" s="1">
        <v>1</v>
      </c>
      <c r="N361" s="4">
        <v>1.9021999999999999</v>
      </c>
      <c r="O361" s="1" t="s">
        <v>1746</v>
      </c>
    </row>
    <row r="362" spans="1:15" x14ac:dyDescent="0.25">
      <c r="A362" s="1">
        <v>361</v>
      </c>
      <c r="B362" s="1" t="s">
        <v>212</v>
      </c>
      <c r="C362" s="10">
        <v>45081</v>
      </c>
      <c r="D362" s="1">
        <v>0</v>
      </c>
      <c r="E362" s="1" t="s">
        <v>213</v>
      </c>
      <c r="F362" s="15">
        <v>24</v>
      </c>
      <c r="G362" s="2">
        <v>2.4870000000000001</v>
      </c>
      <c r="H362" s="3">
        <v>1.2</v>
      </c>
      <c r="I362" s="2">
        <v>1.1671</v>
      </c>
      <c r="J362" s="4">
        <f t="shared" si="35"/>
        <v>1.3199000000000001</v>
      </c>
      <c r="K362" s="1">
        <v>1</v>
      </c>
      <c r="L362" s="4">
        <f t="shared" si="36"/>
        <v>1.3199000000000001</v>
      </c>
      <c r="M362" s="1">
        <v>1</v>
      </c>
      <c r="N362" s="4">
        <v>1.3199000000000001</v>
      </c>
      <c r="O362" s="1" t="s">
        <v>1746</v>
      </c>
    </row>
    <row r="363" spans="1:15" x14ac:dyDescent="0.25">
      <c r="A363" s="1">
        <v>362</v>
      </c>
      <c r="B363" s="1" t="s">
        <v>214</v>
      </c>
      <c r="C363" s="10">
        <v>45081</v>
      </c>
      <c r="D363" s="1">
        <v>0</v>
      </c>
      <c r="E363" s="1" t="s">
        <v>213</v>
      </c>
      <c r="F363" s="15">
        <v>24</v>
      </c>
      <c r="G363" s="2">
        <v>2.5013000000000001</v>
      </c>
      <c r="H363" s="3">
        <v>2.8</v>
      </c>
      <c r="I363" s="2">
        <v>2.1472000000000002</v>
      </c>
      <c r="J363" s="4">
        <f t="shared" si="35"/>
        <v>0.35409999999999986</v>
      </c>
      <c r="K363" s="1">
        <v>1</v>
      </c>
      <c r="L363" s="4">
        <f t="shared" si="36"/>
        <v>0.35409999999999986</v>
      </c>
      <c r="M363" s="1">
        <v>1</v>
      </c>
      <c r="N363" s="4">
        <v>0.35409999999999986</v>
      </c>
      <c r="O363" s="1" t="s">
        <v>1746</v>
      </c>
    </row>
    <row r="364" spans="1:15" x14ac:dyDescent="0.25">
      <c r="A364" s="1">
        <v>363</v>
      </c>
      <c r="B364" s="1" t="s">
        <v>99</v>
      </c>
      <c r="C364" s="10">
        <v>45082</v>
      </c>
      <c r="D364" s="1">
        <v>0</v>
      </c>
      <c r="E364" s="11" t="s">
        <v>464</v>
      </c>
      <c r="F364" s="15">
        <v>8</v>
      </c>
      <c r="G364" s="2">
        <v>2.6467000000000001</v>
      </c>
      <c r="H364" s="3">
        <v>7.2</v>
      </c>
      <c r="I364" s="2">
        <v>0.40760000000000002</v>
      </c>
      <c r="J364" s="4">
        <f t="shared" si="35"/>
        <v>2.2391000000000001</v>
      </c>
      <c r="K364" s="1">
        <v>5</v>
      </c>
      <c r="L364" s="4">
        <f t="shared" si="36"/>
        <v>11.195500000000001</v>
      </c>
      <c r="M364" s="1">
        <v>7</v>
      </c>
      <c r="N364" s="4">
        <v>16.257200000000001</v>
      </c>
      <c r="O364" s="1" t="s">
        <v>1746</v>
      </c>
    </row>
    <row r="365" spans="1:15" ht="33" x14ac:dyDescent="0.25">
      <c r="A365" s="1">
        <v>364</v>
      </c>
      <c r="B365" s="1" t="s">
        <v>212</v>
      </c>
      <c r="C365" s="10">
        <v>45082</v>
      </c>
      <c r="D365" s="1">
        <v>0</v>
      </c>
      <c r="E365" s="11" t="s">
        <v>871</v>
      </c>
      <c r="F365" s="15">
        <v>19.5</v>
      </c>
      <c r="G365" s="2">
        <v>1.4029</v>
      </c>
      <c r="H365" s="3">
        <v>0.6</v>
      </c>
      <c r="I365" s="2">
        <v>0.96399999999999997</v>
      </c>
      <c r="J365" s="4">
        <f t="shared" si="35"/>
        <v>0.43890000000000007</v>
      </c>
      <c r="K365" s="1">
        <v>1</v>
      </c>
      <c r="L365" s="4">
        <f t="shared" si="36"/>
        <v>0.43890000000000007</v>
      </c>
      <c r="M365" s="1">
        <v>1</v>
      </c>
      <c r="N365" s="4">
        <v>0.43890000000000007</v>
      </c>
      <c r="O365" s="1" t="s">
        <v>1746</v>
      </c>
    </row>
    <row r="366" spans="1:15" x14ac:dyDescent="0.25">
      <c r="A366" s="1">
        <v>365</v>
      </c>
      <c r="B366" s="1" t="s">
        <v>870</v>
      </c>
      <c r="C366" s="10">
        <v>45082</v>
      </c>
      <c r="D366" s="1">
        <v>0</v>
      </c>
      <c r="E366" s="11" t="s">
        <v>231</v>
      </c>
      <c r="F366" s="15">
        <v>16</v>
      </c>
      <c r="G366" s="2">
        <v>1.8502000000000001</v>
      </c>
      <c r="H366" s="3">
        <v>9.3000000000000007</v>
      </c>
      <c r="I366" s="2">
        <v>1.6827000000000001</v>
      </c>
      <c r="J366" s="4">
        <f t="shared" si="35"/>
        <v>0.16749999999999998</v>
      </c>
      <c r="K366" s="1">
        <v>1</v>
      </c>
      <c r="L366" s="4">
        <f t="shared" si="36"/>
        <v>0.16749999999999998</v>
      </c>
      <c r="M366" s="1">
        <v>1</v>
      </c>
      <c r="N366" s="4">
        <v>0.16749999999999998</v>
      </c>
      <c r="O366" s="1" t="s">
        <v>1746</v>
      </c>
    </row>
    <row r="367" spans="1:15" ht="33" x14ac:dyDescent="0.25">
      <c r="A367" s="1">
        <v>366</v>
      </c>
      <c r="B367" s="1" t="s">
        <v>214</v>
      </c>
      <c r="C367" s="10">
        <v>45082</v>
      </c>
      <c r="D367" s="1">
        <v>0</v>
      </c>
      <c r="E367" s="11" t="s">
        <v>871</v>
      </c>
      <c r="F367" s="15">
        <v>19.5</v>
      </c>
      <c r="G367" s="2">
        <v>1.6974</v>
      </c>
      <c r="H367" s="3">
        <v>3.2</v>
      </c>
      <c r="I367" s="2">
        <v>1.5318000000000001</v>
      </c>
      <c r="J367" s="4">
        <f t="shared" si="35"/>
        <v>0.16559999999999997</v>
      </c>
      <c r="K367" s="1">
        <v>1</v>
      </c>
      <c r="L367" s="4">
        <f t="shared" si="36"/>
        <v>0.16559999999999997</v>
      </c>
      <c r="M367" s="1">
        <v>1</v>
      </c>
      <c r="N367" s="4">
        <v>0.16559999999999997</v>
      </c>
      <c r="O367" s="1" t="s">
        <v>1746</v>
      </c>
    </row>
    <row r="368" spans="1:15" ht="33" x14ac:dyDescent="0.25">
      <c r="A368" s="1">
        <v>367</v>
      </c>
      <c r="B368" s="1" t="s">
        <v>212</v>
      </c>
      <c r="C368" s="10">
        <v>45083</v>
      </c>
      <c r="D368" s="1">
        <v>0</v>
      </c>
      <c r="E368" s="11" t="s">
        <v>877</v>
      </c>
      <c r="F368" s="15">
        <v>23</v>
      </c>
      <c r="G368" s="2">
        <v>2.0846</v>
      </c>
      <c r="H368" s="3">
        <v>0.8</v>
      </c>
      <c r="I368" s="2">
        <v>1.2632000000000001</v>
      </c>
      <c r="J368" s="4">
        <f t="shared" si="35"/>
        <v>0.82139999999999991</v>
      </c>
      <c r="K368" s="1">
        <v>1</v>
      </c>
      <c r="L368" s="4">
        <f t="shared" si="36"/>
        <v>0.82139999999999991</v>
      </c>
      <c r="M368" s="1">
        <v>1</v>
      </c>
      <c r="N368" s="4">
        <v>0.82139999999999991</v>
      </c>
      <c r="O368" s="1" t="s">
        <v>1746</v>
      </c>
    </row>
    <row r="369" spans="1:15" ht="33" x14ac:dyDescent="0.25">
      <c r="A369" s="1">
        <v>368</v>
      </c>
      <c r="B369" s="1" t="s">
        <v>870</v>
      </c>
      <c r="C369" s="10">
        <v>45083</v>
      </c>
      <c r="D369" s="1">
        <v>0</v>
      </c>
      <c r="E369" s="11" t="s">
        <v>877</v>
      </c>
      <c r="F369" s="15">
        <v>23</v>
      </c>
      <c r="G369" s="2">
        <v>2.6654</v>
      </c>
      <c r="H369" s="3">
        <v>7.6</v>
      </c>
      <c r="I369" s="2">
        <v>2.2646999999999999</v>
      </c>
      <c r="J369" s="4">
        <f t="shared" si="35"/>
        <v>0.40070000000000006</v>
      </c>
      <c r="K369" s="1">
        <v>1</v>
      </c>
      <c r="L369" s="4">
        <f t="shared" si="36"/>
        <v>0.40070000000000006</v>
      </c>
      <c r="M369" s="1">
        <v>1</v>
      </c>
      <c r="N369" s="4">
        <v>0.40070000000000006</v>
      </c>
      <c r="O369" s="1" t="s">
        <v>1746</v>
      </c>
    </row>
    <row r="370" spans="1:15" ht="33" x14ac:dyDescent="0.25">
      <c r="A370" s="1">
        <v>369</v>
      </c>
      <c r="B370" s="1" t="s">
        <v>214</v>
      </c>
      <c r="C370" s="10">
        <v>45083</v>
      </c>
      <c r="D370" s="1">
        <v>0</v>
      </c>
      <c r="E370" s="11" t="s">
        <v>877</v>
      </c>
      <c r="F370" s="15">
        <v>23</v>
      </c>
      <c r="G370" s="2">
        <v>1.0918000000000001</v>
      </c>
      <c r="H370" s="3">
        <v>1</v>
      </c>
      <c r="I370" s="2">
        <v>1.0437000000000001</v>
      </c>
      <c r="J370" s="4">
        <f t="shared" si="35"/>
        <v>4.8100000000000032E-2</v>
      </c>
      <c r="K370" s="1">
        <v>1</v>
      </c>
      <c r="L370" s="4">
        <f t="shared" si="36"/>
        <v>4.8100000000000032E-2</v>
      </c>
      <c r="M370" s="1">
        <v>1</v>
      </c>
      <c r="N370" s="4">
        <v>4.8100000000000032E-2</v>
      </c>
      <c r="O370" s="1" t="s">
        <v>1746</v>
      </c>
    </row>
    <row r="371" spans="1:15" x14ac:dyDescent="0.25">
      <c r="A371" s="1">
        <v>370</v>
      </c>
      <c r="B371" s="1" t="s">
        <v>212</v>
      </c>
      <c r="C371" s="10">
        <v>45084</v>
      </c>
      <c r="D371" s="1">
        <v>0</v>
      </c>
      <c r="E371" s="1" t="s">
        <v>213</v>
      </c>
      <c r="F371" s="15">
        <v>22</v>
      </c>
      <c r="G371" s="2">
        <v>1.7811999999999999</v>
      </c>
      <c r="H371" s="3">
        <v>1.8</v>
      </c>
      <c r="I371" s="2">
        <v>1.1047</v>
      </c>
      <c r="J371" s="4">
        <f t="shared" si="35"/>
        <v>0.67649999999999988</v>
      </c>
      <c r="K371" s="1">
        <v>1</v>
      </c>
      <c r="L371" s="4">
        <f t="shared" si="36"/>
        <v>0.67649999999999988</v>
      </c>
      <c r="M371" s="1">
        <v>1</v>
      </c>
      <c r="N371" s="4">
        <v>0.67649999999999988</v>
      </c>
      <c r="O371" s="1" t="s">
        <v>4850</v>
      </c>
    </row>
    <row r="372" spans="1:15" x14ac:dyDescent="0.25">
      <c r="A372" s="1">
        <v>371</v>
      </c>
      <c r="B372" s="1" t="s">
        <v>869</v>
      </c>
      <c r="C372" s="10">
        <v>45084</v>
      </c>
      <c r="D372" s="1">
        <v>0</v>
      </c>
      <c r="E372" s="1" t="s">
        <v>213</v>
      </c>
      <c r="F372" s="15">
        <v>22</v>
      </c>
      <c r="G372" s="2">
        <v>2.85</v>
      </c>
      <c r="H372" s="3">
        <v>3.5</v>
      </c>
      <c r="I372" s="2">
        <v>2.2017000000000002</v>
      </c>
      <c r="J372" s="4">
        <f t="shared" si="35"/>
        <v>0.64829999999999988</v>
      </c>
      <c r="K372" s="1">
        <v>1</v>
      </c>
      <c r="L372" s="4">
        <f t="shared" si="36"/>
        <v>0.64829999999999988</v>
      </c>
      <c r="M372" s="1">
        <v>1</v>
      </c>
      <c r="N372" s="4">
        <v>0.64829999999999988</v>
      </c>
      <c r="O372" s="1" t="s">
        <v>4850</v>
      </c>
    </row>
    <row r="373" spans="1:15" x14ac:dyDescent="0.25">
      <c r="A373" s="1">
        <v>372</v>
      </c>
      <c r="B373" s="1" t="s">
        <v>214</v>
      </c>
      <c r="C373" s="10">
        <v>45084</v>
      </c>
      <c r="D373" s="1">
        <v>0</v>
      </c>
      <c r="E373" s="1" t="s">
        <v>213</v>
      </c>
      <c r="F373" s="15">
        <v>22</v>
      </c>
      <c r="G373" s="2">
        <v>1.22</v>
      </c>
      <c r="H373" s="3">
        <v>2.5</v>
      </c>
      <c r="I373" s="2">
        <v>1.0236000000000001</v>
      </c>
      <c r="J373" s="4">
        <f t="shared" ref="J373:J437" si="37">G373-I373</f>
        <v>0.19639999999999991</v>
      </c>
      <c r="K373" s="1">
        <v>1</v>
      </c>
      <c r="L373" s="4">
        <f t="shared" ref="L373:L437" si="38">(G373-I373-D373)*K373</f>
        <v>0.19639999999999991</v>
      </c>
      <c r="M373" s="1">
        <v>1</v>
      </c>
      <c r="N373" s="4">
        <v>0.19639999999999991</v>
      </c>
      <c r="O373" s="1" t="s">
        <v>4850</v>
      </c>
    </row>
    <row r="374" spans="1:15" x14ac:dyDescent="0.25">
      <c r="A374" s="1">
        <v>373</v>
      </c>
      <c r="B374" s="1" t="s">
        <v>212</v>
      </c>
      <c r="C374" s="10">
        <v>45085</v>
      </c>
      <c r="D374" s="1">
        <v>0</v>
      </c>
      <c r="E374" s="1" t="s">
        <v>213</v>
      </c>
      <c r="F374" s="15">
        <v>24</v>
      </c>
      <c r="G374" s="2">
        <v>2.0607000000000002</v>
      </c>
      <c r="H374" s="3">
        <v>1.6</v>
      </c>
      <c r="I374" s="2">
        <v>1.1825000000000001</v>
      </c>
      <c r="J374" s="4">
        <f t="shared" si="37"/>
        <v>0.87820000000000009</v>
      </c>
      <c r="K374" s="1">
        <v>1</v>
      </c>
      <c r="L374" s="4">
        <f t="shared" si="38"/>
        <v>0.87820000000000009</v>
      </c>
      <c r="M374" s="1">
        <v>1</v>
      </c>
      <c r="N374" s="4">
        <v>0.87820000000000009</v>
      </c>
      <c r="O374" s="1" t="s">
        <v>1746</v>
      </c>
    </row>
    <row r="375" spans="1:15" x14ac:dyDescent="0.25">
      <c r="A375" s="1">
        <v>374</v>
      </c>
      <c r="B375" s="1" t="s">
        <v>869</v>
      </c>
      <c r="C375" s="10">
        <v>45085</v>
      </c>
      <c r="D375" s="1">
        <v>0</v>
      </c>
      <c r="E375" s="1" t="s">
        <v>213</v>
      </c>
      <c r="F375" s="15">
        <v>24</v>
      </c>
      <c r="G375" s="2">
        <v>2.95</v>
      </c>
      <c r="H375" s="3">
        <v>3.4</v>
      </c>
      <c r="I375" s="2">
        <v>2.2890999999999999</v>
      </c>
      <c r="J375" s="4">
        <f t="shared" si="37"/>
        <v>0.66090000000000027</v>
      </c>
      <c r="K375" s="1">
        <v>1</v>
      </c>
      <c r="L375" s="4">
        <f t="shared" si="38"/>
        <v>0.66090000000000027</v>
      </c>
      <c r="M375" s="1">
        <v>1</v>
      </c>
      <c r="N375" s="4">
        <v>0.66090000000000027</v>
      </c>
      <c r="O375" s="1" t="s">
        <v>1746</v>
      </c>
    </row>
    <row r="376" spans="1:15" x14ac:dyDescent="0.25">
      <c r="A376" s="1">
        <v>375</v>
      </c>
      <c r="B376" s="1" t="s">
        <v>214</v>
      </c>
      <c r="C376" s="10">
        <v>45085</v>
      </c>
      <c r="D376" s="1">
        <v>0</v>
      </c>
      <c r="E376" s="1" t="s">
        <v>213</v>
      </c>
      <c r="F376" s="15">
        <v>24</v>
      </c>
      <c r="G376" s="2">
        <v>1.27</v>
      </c>
      <c r="H376" s="3">
        <v>3.9</v>
      </c>
      <c r="I376" s="2">
        <v>1.0684</v>
      </c>
      <c r="J376" s="4">
        <f t="shared" si="37"/>
        <v>0.2016</v>
      </c>
      <c r="K376" s="1">
        <v>1</v>
      </c>
      <c r="L376" s="4">
        <f t="shared" si="38"/>
        <v>0.2016</v>
      </c>
      <c r="M376" s="1">
        <v>1</v>
      </c>
      <c r="N376" s="4">
        <v>0.2016</v>
      </c>
      <c r="O376" s="1" t="s">
        <v>1746</v>
      </c>
    </row>
    <row r="377" spans="1:15" x14ac:dyDescent="0.25">
      <c r="A377" s="1">
        <v>376</v>
      </c>
      <c r="B377" s="1" t="s">
        <v>212</v>
      </c>
      <c r="C377" s="10">
        <v>45086</v>
      </c>
      <c r="D377" s="1">
        <v>0</v>
      </c>
      <c r="E377" s="1" t="s">
        <v>213</v>
      </c>
      <c r="F377" s="15">
        <v>24</v>
      </c>
      <c r="G377" s="2">
        <v>2.0703999999999998</v>
      </c>
      <c r="H377" s="3">
        <v>1.9</v>
      </c>
      <c r="I377" s="2">
        <v>1.3727</v>
      </c>
      <c r="J377" s="4">
        <f t="shared" si="37"/>
        <v>0.69769999999999976</v>
      </c>
      <c r="K377" s="1">
        <v>1</v>
      </c>
      <c r="L377" s="4">
        <f t="shared" si="38"/>
        <v>0.69769999999999976</v>
      </c>
      <c r="M377" s="1">
        <v>1</v>
      </c>
      <c r="N377" s="4">
        <v>0.69769999999999976</v>
      </c>
      <c r="O377" s="1" t="s">
        <v>1746</v>
      </c>
    </row>
    <row r="378" spans="1:15" x14ac:dyDescent="0.25">
      <c r="A378" s="1">
        <v>377</v>
      </c>
      <c r="B378" s="1" t="s">
        <v>869</v>
      </c>
      <c r="C378" s="10">
        <v>45086</v>
      </c>
      <c r="D378" s="1">
        <v>0</v>
      </c>
      <c r="E378" s="1" t="s">
        <v>213</v>
      </c>
      <c r="F378" s="15">
        <v>24</v>
      </c>
      <c r="G378" s="2">
        <v>3.1412</v>
      </c>
      <c r="H378" s="3">
        <v>4.0999999999999996</v>
      </c>
      <c r="I378" s="2">
        <v>2.3041999999999998</v>
      </c>
      <c r="J378" s="4">
        <f t="shared" si="37"/>
        <v>0.83700000000000019</v>
      </c>
      <c r="K378" s="1">
        <v>1</v>
      </c>
      <c r="L378" s="4">
        <f t="shared" si="38"/>
        <v>0.83700000000000019</v>
      </c>
      <c r="M378" s="1">
        <v>1</v>
      </c>
      <c r="N378" s="4">
        <v>0.83700000000000019</v>
      </c>
      <c r="O378" s="1" t="s">
        <v>1746</v>
      </c>
    </row>
    <row r="379" spans="1:15" x14ac:dyDescent="0.25">
      <c r="A379" s="1">
        <v>378</v>
      </c>
      <c r="B379" s="1" t="s">
        <v>214</v>
      </c>
      <c r="C379" s="10">
        <v>45086</v>
      </c>
      <c r="D379" s="1">
        <v>0</v>
      </c>
      <c r="E379" s="1" t="s">
        <v>213</v>
      </c>
      <c r="F379" s="15">
        <v>24</v>
      </c>
      <c r="G379" s="2">
        <v>1.1505000000000001</v>
      </c>
      <c r="H379" s="3">
        <v>3.9</v>
      </c>
      <c r="I379" s="2">
        <v>0.97309999999999997</v>
      </c>
      <c r="J379" s="4">
        <f t="shared" si="37"/>
        <v>0.17740000000000011</v>
      </c>
      <c r="K379" s="1">
        <v>1</v>
      </c>
      <c r="L379" s="4">
        <f t="shared" si="38"/>
        <v>0.17740000000000011</v>
      </c>
      <c r="M379" s="1">
        <v>1</v>
      </c>
      <c r="N379" s="4">
        <v>0.17740000000000011</v>
      </c>
      <c r="O379" s="1" t="s">
        <v>1746</v>
      </c>
    </row>
    <row r="380" spans="1:15" x14ac:dyDescent="0.25">
      <c r="A380" s="1">
        <v>379</v>
      </c>
      <c r="B380" s="1" t="s">
        <v>212</v>
      </c>
      <c r="C380" s="10">
        <v>45087</v>
      </c>
      <c r="D380" s="1">
        <v>0</v>
      </c>
      <c r="E380" s="1" t="s">
        <v>213</v>
      </c>
      <c r="F380" s="15">
        <v>24</v>
      </c>
      <c r="G380" s="2">
        <v>1.88</v>
      </c>
      <c r="H380" s="3">
        <v>0.6</v>
      </c>
      <c r="I380" s="2">
        <v>1.1025</v>
      </c>
      <c r="J380" s="4">
        <f t="shared" si="37"/>
        <v>0.77749999999999986</v>
      </c>
      <c r="K380" s="1">
        <v>1</v>
      </c>
      <c r="L380" s="4">
        <f t="shared" si="38"/>
        <v>0.77749999999999986</v>
      </c>
      <c r="M380" s="1">
        <v>1</v>
      </c>
      <c r="N380" s="4">
        <v>0.77749999999999986</v>
      </c>
      <c r="O380" s="1" t="s">
        <v>1746</v>
      </c>
    </row>
    <row r="381" spans="1:15" x14ac:dyDescent="0.25">
      <c r="A381" s="1">
        <v>380</v>
      </c>
      <c r="B381" s="1" t="s">
        <v>869</v>
      </c>
      <c r="C381" s="10">
        <v>45087</v>
      </c>
      <c r="D381" s="1">
        <v>0</v>
      </c>
      <c r="E381" s="1" t="s">
        <v>213</v>
      </c>
      <c r="F381" s="15">
        <v>24</v>
      </c>
      <c r="G381" s="2">
        <v>3.1071</v>
      </c>
      <c r="H381" s="3">
        <v>2.1</v>
      </c>
      <c r="I381" s="2">
        <v>2.2545999999999999</v>
      </c>
      <c r="J381" s="4">
        <f t="shared" si="37"/>
        <v>0.85250000000000004</v>
      </c>
      <c r="K381" s="1">
        <v>1</v>
      </c>
      <c r="L381" s="4">
        <f t="shared" si="38"/>
        <v>0.85250000000000004</v>
      </c>
      <c r="M381" s="1">
        <v>1</v>
      </c>
      <c r="N381" s="4">
        <v>0.85250000000000004</v>
      </c>
      <c r="O381" s="1" t="s">
        <v>1746</v>
      </c>
    </row>
    <row r="382" spans="1:15" x14ac:dyDescent="0.25">
      <c r="A382" s="1">
        <v>381</v>
      </c>
      <c r="B382" s="1" t="s">
        <v>214</v>
      </c>
      <c r="C382" s="10">
        <v>45087</v>
      </c>
      <c r="D382" s="1">
        <v>0</v>
      </c>
      <c r="E382" s="1" t="s">
        <v>213</v>
      </c>
      <c r="F382" s="15">
        <v>24</v>
      </c>
      <c r="G382" s="2">
        <v>1.5401</v>
      </c>
      <c r="H382" s="3">
        <v>2.4</v>
      </c>
      <c r="I382" s="2">
        <v>1.4429000000000001</v>
      </c>
      <c r="J382" s="4">
        <f t="shared" si="37"/>
        <v>9.7199999999999953E-2</v>
      </c>
      <c r="K382" s="1">
        <v>1</v>
      </c>
      <c r="L382" s="4">
        <f t="shared" si="38"/>
        <v>9.7199999999999953E-2</v>
      </c>
      <c r="M382" s="1">
        <v>1</v>
      </c>
      <c r="N382" s="4">
        <v>9.7199999999999953E-2</v>
      </c>
      <c r="O382" s="1" t="s">
        <v>1746</v>
      </c>
    </row>
    <row r="383" spans="1:15" ht="33" x14ac:dyDescent="0.25">
      <c r="A383" s="1">
        <v>382</v>
      </c>
      <c r="B383" s="1" t="s">
        <v>212</v>
      </c>
      <c r="C383" s="10">
        <v>45088</v>
      </c>
      <c r="D383" s="1">
        <v>0</v>
      </c>
      <c r="E383" s="11" t="s">
        <v>900</v>
      </c>
      <c r="F383" s="15">
        <v>19</v>
      </c>
      <c r="G383" s="2">
        <v>1.29</v>
      </c>
      <c r="H383" s="3">
        <v>1.6</v>
      </c>
      <c r="I383" s="2">
        <v>0.87809999999999999</v>
      </c>
      <c r="J383" s="4">
        <f t="shared" si="37"/>
        <v>0.41190000000000004</v>
      </c>
      <c r="K383" s="1">
        <v>1</v>
      </c>
      <c r="L383" s="4">
        <f t="shared" si="38"/>
        <v>0.41190000000000004</v>
      </c>
      <c r="M383" s="1">
        <v>1</v>
      </c>
      <c r="N383" s="4">
        <v>0.41190000000000004</v>
      </c>
      <c r="O383" s="1" t="s">
        <v>1746</v>
      </c>
    </row>
    <row r="384" spans="1:15" ht="33" x14ac:dyDescent="0.25">
      <c r="A384" s="1">
        <v>383</v>
      </c>
      <c r="B384" s="1" t="s">
        <v>869</v>
      </c>
      <c r="C384" s="10">
        <v>45088</v>
      </c>
      <c r="D384" s="1">
        <v>0</v>
      </c>
      <c r="E384" s="11" t="s">
        <v>900</v>
      </c>
      <c r="F384" s="15">
        <v>19</v>
      </c>
      <c r="G384" s="2">
        <v>2.2538999999999998</v>
      </c>
      <c r="H384" s="3">
        <v>3.6</v>
      </c>
      <c r="I384" s="2">
        <v>2.15</v>
      </c>
      <c r="J384" s="4">
        <f t="shared" si="37"/>
        <v>0.10389999999999988</v>
      </c>
      <c r="K384" s="1">
        <v>1</v>
      </c>
      <c r="L384" s="4">
        <f t="shared" si="38"/>
        <v>0.10389999999999988</v>
      </c>
      <c r="M384" s="1">
        <v>1</v>
      </c>
      <c r="N384" s="4">
        <v>0.10389999999999988</v>
      </c>
      <c r="O384" s="1" t="s">
        <v>1746</v>
      </c>
    </row>
    <row r="385" spans="1:15" ht="33" x14ac:dyDescent="0.25">
      <c r="A385" s="1">
        <v>384</v>
      </c>
      <c r="B385" s="1" t="s">
        <v>214</v>
      </c>
      <c r="C385" s="10">
        <v>45088</v>
      </c>
      <c r="D385" s="1">
        <v>0</v>
      </c>
      <c r="E385" s="11" t="s">
        <v>4318</v>
      </c>
      <c r="F385" s="15">
        <v>18</v>
      </c>
      <c r="G385" s="2">
        <v>1.76</v>
      </c>
      <c r="H385" s="3">
        <v>2</v>
      </c>
      <c r="I385" s="2">
        <v>1.556</v>
      </c>
      <c r="J385" s="4">
        <f t="shared" si="37"/>
        <v>0.20399999999999996</v>
      </c>
      <c r="K385" s="1">
        <v>1</v>
      </c>
      <c r="L385" s="4">
        <f t="shared" si="38"/>
        <v>0.20399999999999996</v>
      </c>
      <c r="M385" s="1">
        <v>1</v>
      </c>
      <c r="N385" s="4">
        <v>0.20399999999999996</v>
      </c>
      <c r="O385" s="1" t="s">
        <v>1746</v>
      </c>
    </row>
    <row r="386" spans="1:15" x14ac:dyDescent="0.25">
      <c r="A386" s="1">
        <v>385</v>
      </c>
      <c r="B386" s="1" t="s">
        <v>910</v>
      </c>
      <c r="C386" s="10">
        <v>45089</v>
      </c>
      <c r="D386" s="1">
        <v>0</v>
      </c>
      <c r="E386" s="1" t="s">
        <v>911</v>
      </c>
      <c r="F386" s="15">
        <v>23</v>
      </c>
      <c r="G386" s="2">
        <v>3.3117999999999999</v>
      </c>
      <c r="H386" s="3">
        <v>3.6</v>
      </c>
      <c r="I386" s="2">
        <v>1.4855</v>
      </c>
      <c r="J386" s="4">
        <f t="shared" si="37"/>
        <v>1.8262999999999998</v>
      </c>
      <c r="K386" s="1">
        <v>1</v>
      </c>
      <c r="L386" s="4">
        <f t="shared" si="38"/>
        <v>1.8262999999999998</v>
      </c>
      <c r="M386" s="1">
        <v>1</v>
      </c>
      <c r="N386" s="4">
        <v>1.8262999999999998</v>
      </c>
      <c r="O386" s="1" t="s">
        <v>1746</v>
      </c>
    </row>
    <row r="387" spans="1:15" x14ac:dyDescent="0.25">
      <c r="A387" s="1">
        <v>386</v>
      </c>
      <c r="B387" s="1" t="s">
        <v>212</v>
      </c>
      <c r="C387" s="10">
        <v>45089</v>
      </c>
      <c r="D387" s="1">
        <v>0</v>
      </c>
      <c r="E387" s="1" t="s">
        <v>213</v>
      </c>
      <c r="F387" s="15">
        <v>24</v>
      </c>
      <c r="G387" s="2">
        <v>2.2400000000000002</v>
      </c>
      <c r="H387" s="3">
        <v>2.4</v>
      </c>
      <c r="I387" s="2">
        <v>0.85119999999999996</v>
      </c>
      <c r="J387" s="4">
        <f t="shared" si="37"/>
        <v>1.3888000000000003</v>
      </c>
      <c r="K387" s="1">
        <v>1</v>
      </c>
      <c r="L387" s="4">
        <f t="shared" si="38"/>
        <v>1.3888000000000003</v>
      </c>
      <c r="M387" s="1">
        <v>1</v>
      </c>
      <c r="N387" s="4">
        <v>1.3888000000000003</v>
      </c>
      <c r="O387" s="1" t="s">
        <v>1746</v>
      </c>
    </row>
    <row r="388" spans="1:15" x14ac:dyDescent="0.25">
      <c r="A388" s="1">
        <v>387</v>
      </c>
      <c r="B388" s="1" t="s">
        <v>869</v>
      </c>
      <c r="C388" s="10">
        <v>45089</v>
      </c>
      <c r="D388" s="1">
        <v>0</v>
      </c>
      <c r="E388" s="1" t="s">
        <v>213</v>
      </c>
      <c r="F388" s="15">
        <v>24</v>
      </c>
      <c r="G388" s="2">
        <v>2.6099000000000001</v>
      </c>
      <c r="H388" s="3">
        <v>3</v>
      </c>
      <c r="I388" s="2">
        <v>2.1333000000000002</v>
      </c>
      <c r="J388" s="4">
        <f t="shared" si="37"/>
        <v>0.47659999999999991</v>
      </c>
      <c r="K388" s="1">
        <v>1</v>
      </c>
      <c r="L388" s="4">
        <f t="shared" si="38"/>
        <v>0.47659999999999991</v>
      </c>
      <c r="M388" s="1">
        <v>1</v>
      </c>
      <c r="N388" s="4">
        <v>0.47659999999999991</v>
      </c>
      <c r="O388" s="1" t="s">
        <v>1746</v>
      </c>
    </row>
    <row r="389" spans="1:15" x14ac:dyDescent="0.25">
      <c r="A389" s="1">
        <v>388</v>
      </c>
      <c r="B389" s="1" t="s">
        <v>214</v>
      </c>
      <c r="C389" s="10">
        <v>45089</v>
      </c>
      <c r="D389" s="1">
        <v>0</v>
      </c>
      <c r="E389" s="1" t="s">
        <v>912</v>
      </c>
      <c r="F389" s="15">
        <v>1</v>
      </c>
      <c r="G389" s="2">
        <v>0.24</v>
      </c>
      <c r="H389" s="3">
        <v>0</v>
      </c>
      <c r="I389" s="2">
        <v>4.1000000000000002E-2</v>
      </c>
      <c r="J389" s="4">
        <f t="shared" si="37"/>
        <v>0.19899999999999998</v>
      </c>
      <c r="K389" s="1">
        <v>1</v>
      </c>
      <c r="L389" s="4">
        <f t="shared" si="38"/>
        <v>0.19899999999999998</v>
      </c>
      <c r="M389" s="1">
        <v>1</v>
      </c>
      <c r="N389" s="4">
        <v>0.19899999999999998</v>
      </c>
      <c r="O389" s="1" t="s">
        <v>1746</v>
      </c>
    </row>
    <row r="390" spans="1:15" x14ac:dyDescent="0.25">
      <c r="A390" s="1">
        <v>389</v>
      </c>
      <c r="B390" s="1" t="s">
        <v>910</v>
      </c>
      <c r="C390" s="10">
        <v>45090</v>
      </c>
      <c r="D390" s="1">
        <v>0</v>
      </c>
      <c r="E390" s="1" t="s">
        <v>921</v>
      </c>
      <c r="F390" s="15">
        <v>1</v>
      </c>
      <c r="G390" s="2">
        <v>0.14499999999999999</v>
      </c>
      <c r="H390" s="3">
        <v>0</v>
      </c>
      <c r="I390" s="2">
        <v>7.0000000000000007E-2</v>
      </c>
      <c r="J390" s="4">
        <f t="shared" si="37"/>
        <v>7.4999999999999983E-2</v>
      </c>
      <c r="K390" s="1">
        <v>5</v>
      </c>
      <c r="L390" s="4">
        <f t="shared" si="38"/>
        <v>0.37499999999999989</v>
      </c>
      <c r="M390" s="1">
        <v>7</v>
      </c>
      <c r="N390" s="4">
        <v>16.1374</v>
      </c>
      <c r="O390" s="1" t="s">
        <v>1746</v>
      </c>
    </row>
    <row r="391" spans="1:15" x14ac:dyDescent="0.25">
      <c r="A391" s="1">
        <v>390</v>
      </c>
      <c r="B391" s="1" t="s">
        <v>212</v>
      </c>
      <c r="C391" s="10">
        <v>45090</v>
      </c>
      <c r="D391" s="1">
        <v>0</v>
      </c>
      <c r="E391" s="1" t="s">
        <v>213</v>
      </c>
      <c r="F391" s="15">
        <v>24</v>
      </c>
      <c r="G391" s="2">
        <v>1.96</v>
      </c>
      <c r="H391" s="3">
        <v>0.7</v>
      </c>
      <c r="I391" s="2">
        <v>1.28</v>
      </c>
      <c r="J391" s="4">
        <f t="shared" si="37"/>
        <v>0.67999999999999994</v>
      </c>
      <c r="K391" s="1">
        <v>1</v>
      </c>
      <c r="L391" s="4">
        <f t="shared" si="38"/>
        <v>0.67999999999999994</v>
      </c>
      <c r="M391" s="1">
        <v>1</v>
      </c>
      <c r="N391" s="4">
        <v>0.67999999999999994</v>
      </c>
      <c r="O391" s="1" t="s">
        <v>1746</v>
      </c>
    </row>
    <row r="392" spans="1:15" x14ac:dyDescent="0.25">
      <c r="A392" s="1">
        <v>391</v>
      </c>
      <c r="B392" s="1" t="s">
        <v>869</v>
      </c>
      <c r="C392" s="10">
        <v>45090</v>
      </c>
      <c r="D392" s="1">
        <v>0</v>
      </c>
      <c r="E392" s="1" t="s">
        <v>213</v>
      </c>
      <c r="F392" s="15">
        <v>24</v>
      </c>
      <c r="G392" s="2">
        <v>2.85</v>
      </c>
      <c r="H392" s="3">
        <v>3.4</v>
      </c>
      <c r="I392" s="2">
        <v>1.63</v>
      </c>
      <c r="J392" s="4">
        <f t="shared" si="37"/>
        <v>1.2200000000000002</v>
      </c>
      <c r="K392" s="1">
        <v>1</v>
      </c>
      <c r="L392" s="4">
        <f t="shared" si="38"/>
        <v>1.2200000000000002</v>
      </c>
      <c r="M392" s="1">
        <v>1</v>
      </c>
      <c r="N392" s="4">
        <v>1.2200000000000002</v>
      </c>
      <c r="O392" s="1" t="s">
        <v>1746</v>
      </c>
    </row>
    <row r="393" spans="1:15" x14ac:dyDescent="0.25">
      <c r="A393" s="1">
        <v>392</v>
      </c>
      <c r="B393" s="1" t="s">
        <v>214</v>
      </c>
      <c r="C393" s="10">
        <v>45090</v>
      </c>
      <c r="D393" s="1">
        <v>0</v>
      </c>
      <c r="E393" s="1" t="s">
        <v>213</v>
      </c>
      <c r="F393" s="15">
        <v>24</v>
      </c>
      <c r="G393" s="2">
        <v>1.49</v>
      </c>
      <c r="H393" s="3">
        <v>5.5</v>
      </c>
      <c r="I393" s="2">
        <v>1.39</v>
      </c>
      <c r="J393" s="4">
        <f t="shared" si="37"/>
        <v>0.10000000000000009</v>
      </c>
      <c r="K393" s="1">
        <v>1</v>
      </c>
      <c r="L393" s="4">
        <f t="shared" si="38"/>
        <v>0.10000000000000009</v>
      </c>
      <c r="M393" s="1">
        <v>1</v>
      </c>
      <c r="N393" s="4">
        <v>0.10000000000000009</v>
      </c>
      <c r="O393" s="1" t="s">
        <v>1746</v>
      </c>
    </row>
    <row r="394" spans="1:15" x14ac:dyDescent="0.25">
      <c r="A394" s="1">
        <v>393</v>
      </c>
      <c r="B394" s="1" t="s">
        <v>212</v>
      </c>
      <c r="C394" s="10">
        <v>45091</v>
      </c>
      <c r="D394" s="1">
        <v>0</v>
      </c>
      <c r="E394" s="1" t="s">
        <v>213</v>
      </c>
      <c r="F394" s="15">
        <v>24</v>
      </c>
      <c r="G394" s="2">
        <v>1.78</v>
      </c>
      <c r="H394" s="3">
        <v>0.6</v>
      </c>
      <c r="I394" s="2">
        <v>1</v>
      </c>
      <c r="J394" s="4">
        <f t="shared" si="37"/>
        <v>0.78</v>
      </c>
      <c r="K394" s="1">
        <v>1</v>
      </c>
      <c r="L394" s="4">
        <f t="shared" si="38"/>
        <v>0.78</v>
      </c>
      <c r="M394" s="1">
        <v>1</v>
      </c>
      <c r="N394" s="4">
        <v>0.78</v>
      </c>
      <c r="O394" s="1" t="s">
        <v>1746</v>
      </c>
    </row>
    <row r="395" spans="1:15" x14ac:dyDescent="0.25">
      <c r="A395" s="1">
        <v>394</v>
      </c>
      <c r="B395" s="1" t="s">
        <v>869</v>
      </c>
      <c r="C395" s="10">
        <v>45091</v>
      </c>
      <c r="D395" s="1">
        <v>0</v>
      </c>
      <c r="E395" s="1" t="s">
        <v>213</v>
      </c>
      <c r="F395" s="15">
        <v>24</v>
      </c>
      <c r="G395" s="2">
        <v>3.13</v>
      </c>
      <c r="H395" s="3">
        <v>2.9</v>
      </c>
      <c r="I395" s="2">
        <v>2.2200000000000002</v>
      </c>
      <c r="J395" s="4">
        <f t="shared" si="37"/>
        <v>0.9099999999999997</v>
      </c>
      <c r="K395" s="1">
        <v>1</v>
      </c>
      <c r="L395" s="4">
        <f t="shared" si="38"/>
        <v>0.9099999999999997</v>
      </c>
      <c r="M395" s="1">
        <v>1</v>
      </c>
      <c r="N395" s="4">
        <v>0.9099999999999997</v>
      </c>
      <c r="O395" s="1" t="s">
        <v>1746</v>
      </c>
    </row>
    <row r="396" spans="1:15" x14ac:dyDescent="0.25">
      <c r="A396" s="1">
        <v>395</v>
      </c>
      <c r="B396" s="1" t="s">
        <v>214</v>
      </c>
      <c r="C396" s="10">
        <v>45091</v>
      </c>
      <c r="D396" s="1">
        <v>0</v>
      </c>
      <c r="E396" s="1" t="s">
        <v>213</v>
      </c>
      <c r="F396" s="15">
        <v>24</v>
      </c>
      <c r="G396" s="2">
        <v>1.53</v>
      </c>
      <c r="H396" s="3">
        <v>3.3</v>
      </c>
      <c r="I396" s="2">
        <v>1.17</v>
      </c>
      <c r="J396" s="4">
        <f t="shared" si="37"/>
        <v>0.3600000000000001</v>
      </c>
      <c r="K396" s="1">
        <v>1</v>
      </c>
      <c r="L396" s="4">
        <f t="shared" si="38"/>
        <v>0.3600000000000001</v>
      </c>
      <c r="M396" s="1">
        <v>1</v>
      </c>
      <c r="N396" s="4">
        <v>0.3600000000000001</v>
      </c>
      <c r="O396" s="1" t="s">
        <v>1746</v>
      </c>
    </row>
    <row r="397" spans="1:15" x14ac:dyDescent="0.25">
      <c r="A397" s="1">
        <v>396</v>
      </c>
      <c r="B397" s="1" t="s">
        <v>212</v>
      </c>
      <c r="C397" s="10">
        <v>45092</v>
      </c>
      <c r="D397" s="1">
        <v>0</v>
      </c>
      <c r="E397" s="1" t="s">
        <v>213</v>
      </c>
      <c r="F397" s="15">
        <v>24</v>
      </c>
      <c r="G397" s="2">
        <v>1.78</v>
      </c>
      <c r="H397" s="3">
        <v>0.5</v>
      </c>
      <c r="I397" s="2">
        <v>0.97</v>
      </c>
      <c r="J397" s="4">
        <f t="shared" si="37"/>
        <v>0.81</v>
      </c>
      <c r="K397" s="1">
        <v>1</v>
      </c>
      <c r="L397" s="4">
        <f t="shared" si="38"/>
        <v>0.81</v>
      </c>
      <c r="M397" s="1">
        <v>1</v>
      </c>
      <c r="N397" s="4">
        <v>0.81</v>
      </c>
      <c r="O397" s="1" t="s">
        <v>1746</v>
      </c>
    </row>
    <row r="398" spans="1:15" x14ac:dyDescent="0.25">
      <c r="A398" s="1">
        <v>397</v>
      </c>
      <c r="B398" s="1" t="s">
        <v>869</v>
      </c>
      <c r="C398" s="10">
        <v>45092</v>
      </c>
      <c r="D398" s="1">
        <v>0</v>
      </c>
      <c r="E398" s="1" t="s">
        <v>213</v>
      </c>
      <c r="F398" s="15">
        <v>24</v>
      </c>
      <c r="G398" s="2">
        <v>3.26</v>
      </c>
      <c r="H398" s="3">
        <v>3.2</v>
      </c>
      <c r="I398" s="2">
        <v>2.12</v>
      </c>
      <c r="J398" s="4">
        <f t="shared" si="37"/>
        <v>1.1399999999999997</v>
      </c>
      <c r="K398" s="1">
        <v>1</v>
      </c>
      <c r="L398" s="4">
        <f t="shared" si="38"/>
        <v>1.1399999999999997</v>
      </c>
      <c r="M398" s="1">
        <v>1</v>
      </c>
      <c r="N398" s="4">
        <v>1.1399999999999997</v>
      </c>
      <c r="O398" s="1" t="s">
        <v>1746</v>
      </c>
    </row>
    <row r="399" spans="1:15" x14ac:dyDescent="0.25">
      <c r="A399" s="1">
        <v>398</v>
      </c>
      <c r="B399" s="1" t="s">
        <v>214</v>
      </c>
      <c r="C399" s="10">
        <v>45092</v>
      </c>
      <c r="D399" s="1">
        <v>0</v>
      </c>
      <c r="E399" s="1" t="s">
        <v>213</v>
      </c>
      <c r="F399" s="15">
        <v>24</v>
      </c>
      <c r="G399" s="2">
        <v>1.52</v>
      </c>
      <c r="H399" s="3">
        <v>2.4</v>
      </c>
      <c r="I399" s="2">
        <v>1.36</v>
      </c>
      <c r="J399" s="4">
        <f t="shared" si="37"/>
        <v>0.15999999999999992</v>
      </c>
      <c r="K399" s="1">
        <v>1</v>
      </c>
      <c r="L399" s="4">
        <f t="shared" si="38"/>
        <v>0.15999999999999992</v>
      </c>
      <c r="M399" s="1">
        <v>1</v>
      </c>
      <c r="N399" s="4">
        <v>0.15999999999999992</v>
      </c>
      <c r="O399" s="1" t="s">
        <v>1746</v>
      </c>
    </row>
    <row r="400" spans="1:15" x14ac:dyDescent="0.25">
      <c r="A400" s="1">
        <v>399</v>
      </c>
      <c r="B400" s="1" t="s">
        <v>212</v>
      </c>
      <c r="C400" s="10">
        <v>45093</v>
      </c>
      <c r="D400" s="1">
        <v>0</v>
      </c>
      <c r="E400" s="1" t="s">
        <v>213</v>
      </c>
      <c r="F400" s="15">
        <v>24</v>
      </c>
      <c r="G400" s="2">
        <v>1.899</v>
      </c>
      <c r="H400" s="3">
        <v>0.6</v>
      </c>
      <c r="I400" s="2">
        <v>1.7290000000000001</v>
      </c>
      <c r="J400" s="4">
        <f t="shared" si="37"/>
        <v>0.16999999999999993</v>
      </c>
      <c r="K400" s="1">
        <v>1</v>
      </c>
      <c r="L400" s="4">
        <f t="shared" si="38"/>
        <v>0.16999999999999993</v>
      </c>
      <c r="M400" s="1">
        <v>1</v>
      </c>
      <c r="N400" s="4">
        <v>0.16999999999999993</v>
      </c>
      <c r="O400" s="1" t="s">
        <v>1746</v>
      </c>
    </row>
    <row r="401" spans="1:15" x14ac:dyDescent="0.25">
      <c r="A401" s="1">
        <v>400</v>
      </c>
      <c r="B401" s="1" t="s">
        <v>869</v>
      </c>
      <c r="C401" s="10">
        <v>45093</v>
      </c>
      <c r="D401" s="1">
        <v>0</v>
      </c>
      <c r="E401" s="1" t="s">
        <v>213</v>
      </c>
      <c r="F401" s="15">
        <v>24</v>
      </c>
      <c r="G401" s="2">
        <v>3.6623000000000001</v>
      </c>
      <c r="H401" s="3">
        <v>2.2000000000000002</v>
      </c>
      <c r="I401" s="2">
        <v>2.3235000000000001</v>
      </c>
      <c r="J401" s="4">
        <f t="shared" si="37"/>
        <v>1.3388</v>
      </c>
      <c r="K401" s="1">
        <v>1</v>
      </c>
      <c r="L401" s="4">
        <f t="shared" si="38"/>
        <v>1.3388</v>
      </c>
      <c r="M401" s="1">
        <v>1</v>
      </c>
      <c r="N401" s="4">
        <v>1.3388</v>
      </c>
      <c r="O401" s="1" t="s">
        <v>1746</v>
      </c>
    </row>
    <row r="402" spans="1:15" x14ac:dyDescent="0.25">
      <c r="A402" s="1">
        <v>401</v>
      </c>
      <c r="B402" s="1" t="s">
        <v>214</v>
      </c>
      <c r="C402" s="10">
        <v>45093</v>
      </c>
      <c r="D402" s="1">
        <v>0</v>
      </c>
      <c r="E402" s="1" t="s">
        <v>213</v>
      </c>
      <c r="F402" s="15">
        <v>24</v>
      </c>
      <c r="G402" s="2">
        <v>1.1511</v>
      </c>
      <c r="H402" s="3">
        <v>1.5</v>
      </c>
      <c r="I402" s="2">
        <v>1.0336000000000001</v>
      </c>
      <c r="J402" s="4">
        <f t="shared" si="37"/>
        <v>0.11749999999999994</v>
      </c>
      <c r="K402" s="1">
        <v>1</v>
      </c>
      <c r="L402" s="4">
        <f t="shared" si="38"/>
        <v>0.11749999999999994</v>
      </c>
      <c r="M402" s="1">
        <v>1</v>
      </c>
      <c r="N402" s="4">
        <v>0.11749999999999994</v>
      </c>
      <c r="O402" s="1" t="s">
        <v>1746</v>
      </c>
    </row>
    <row r="403" spans="1:15" x14ac:dyDescent="0.25">
      <c r="A403" s="1">
        <v>402</v>
      </c>
      <c r="B403" s="1" t="s">
        <v>212</v>
      </c>
      <c r="C403" s="10">
        <v>45094</v>
      </c>
      <c r="D403" s="1">
        <v>0</v>
      </c>
      <c r="E403" s="1" t="s">
        <v>213</v>
      </c>
      <c r="F403" s="15">
        <v>24</v>
      </c>
      <c r="G403" s="2">
        <v>1.93</v>
      </c>
      <c r="H403" s="3">
        <v>0.5</v>
      </c>
      <c r="I403" s="2">
        <v>1.1399999999999999</v>
      </c>
      <c r="J403" s="4">
        <f t="shared" si="37"/>
        <v>0.79</v>
      </c>
      <c r="K403" s="1">
        <v>1</v>
      </c>
      <c r="L403" s="4">
        <f t="shared" si="38"/>
        <v>0.79</v>
      </c>
      <c r="M403" s="1">
        <v>1</v>
      </c>
      <c r="N403" s="4">
        <v>0.79</v>
      </c>
      <c r="O403" s="1" t="s">
        <v>1746</v>
      </c>
    </row>
    <row r="404" spans="1:15" x14ac:dyDescent="0.25">
      <c r="A404" s="1">
        <v>403</v>
      </c>
      <c r="B404" s="1" t="s">
        <v>869</v>
      </c>
      <c r="C404" s="10">
        <v>45094</v>
      </c>
      <c r="D404" s="1">
        <v>0</v>
      </c>
      <c r="E404" s="1" t="s">
        <v>213</v>
      </c>
      <c r="F404" s="15">
        <v>24</v>
      </c>
      <c r="G404" s="2">
        <v>2.86</v>
      </c>
      <c r="H404" s="3">
        <v>2.7</v>
      </c>
      <c r="I404" s="2">
        <v>2.31</v>
      </c>
      <c r="J404" s="4">
        <f t="shared" si="37"/>
        <v>0.54999999999999982</v>
      </c>
      <c r="K404" s="1">
        <v>1</v>
      </c>
      <c r="L404" s="4">
        <f t="shared" si="38"/>
        <v>0.54999999999999982</v>
      </c>
      <c r="M404" s="1">
        <v>1</v>
      </c>
      <c r="N404" s="4">
        <v>0.54999999999999982</v>
      </c>
      <c r="O404" s="1" t="s">
        <v>1746</v>
      </c>
    </row>
    <row r="405" spans="1:15" x14ac:dyDescent="0.25">
      <c r="A405" s="1">
        <v>404</v>
      </c>
      <c r="B405" s="1" t="s">
        <v>214</v>
      </c>
      <c r="C405" s="10">
        <v>45094</v>
      </c>
      <c r="D405" s="1">
        <v>0</v>
      </c>
      <c r="E405" s="1" t="s">
        <v>213</v>
      </c>
      <c r="F405" s="15">
        <v>24</v>
      </c>
      <c r="G405" s="2">
        <v>1.68</v>
      </c>
      <c r="H405" s="3">
        <v>2.6</v>
      </c>
      <c r="I405" s="2">
        <v>1.25</v>
      </c>
      <c r="J405" s="4">
        <f t="shared" si="37"/>
        <v>0.42999999999999994</v>
      </c>
      <c r="K405" s="1">
        <v>1</v>
      </c>
      <c r="L405" s="4">
        <f t="shared" si="38"/>
        <v>0.42999999999999994</v>
      </c>
      <c r="M405" s="1">
        <v>1</v>
      </c>
      <c r="N405" s="4">
        <v>0.42999999999999994</v>
      </c>
      <c r="O405" s="1" t="s">
        <v>1746</v>
      </c>
    </row>
    <row r="406" spans="1:15" x14ac:dyDescent="0.25">
      <c r="A406" s="1">
        <v>405</v>
      </c>
      <c r="B406" s="1" t="s">
        <v>212</v>
      </c>
      <c r="C406" s="10">
        <v>45095</v>
      </c>
      <c r="D406" s="1">
        <v>0</v>
      </c>
      <c r="E406" s="1" t="s">
        <v>213</v>
      </c>
      <c r="F406" s="15">
        <v>24</v>
      </c>
      <c r="G406" s="2">
        <v>1.91</v>
      </c>
      <c r="H406" s="3">
        <v>0.4</v>
      </c>
      <c r="I406" s="2">
        <v>1.1299999999999999</v>
      </c>
      <c r="J406" s="4">
        <f t="shared" si="37"/>
        <v>0.78</v>
      </c>
      <c r="K406" s="1">
        <v>1</v>
      </c>
      <c r="L406" s="4">
        <f t="shared" si="38"/>
        <v>0.78</v>
      </c>
      <c r="M406" s="1">
        <v>1</v>
      </c>
      <c r="N406" s="4">
        <v>0.78</v>
      </c>
      <c r="O406" s="1" t="s">
        <v>1746</v>
      </c>
    </row>
    <row r="407" spans="1:15" x14ac:dyDescent="0.25">
      <c r="A407" s="1">
        <v>406</v>
      </c>
      <c r="B407" s="1" t="s">
        <v>869</v>
      </c>
      <c r="C407" s="10">
        <v>45095</v>
      </c>
      <c r="D407" s="1">
        <v>0</v>
      </c>
      <c r="E407" s="1" t="s">
        <v>213</v>
      </c>
      <c r="F407" s="15">
        <v>24</v>
      </c>
      <c r="G407" s="2">
        <v>2.82</v>
      </c>
      <c r="H407" s="3">
        <v>3</v>
      </c>
      <c r="I407" s="2">
        <v>1.93</v>
      </c>
      <c r="J407" s="4">
        <f t="shared" si="37"/>
        <v>0.8899999999999999</v>
      </c>
      <c r="K407" s="1">
        <v>1</v>
      </c>
      <c r="L407" s="4">
        <f t="shared" si="38"/>
        <v>0.8899999999999999</v>
      </c>
      <c r="M407" s="1">
        <v>1</v>
      </c>
      <c r="N407" s="4">
        <v>0.8899999999999999</v>
      </c>
      <c r="O407" s="1" t="s">
        <v>1746</v>
      </c>
    </row>
    <row r="408" spans="1:15" x14ac:dyDescent="0.25">
      <c r="A408" s="1">
        <v>407</v>
      </c>
      <c r="B408" s="1" t="s">
        <v>214</v>
      </c>
      <c r="C408" s="10">
        <v>45095</v>
      </c>
      <c r="D408" s="1">
        <v>0</v>
      </c>
      <c r="E408" s="1" t="s">
        <v>213</v>
      </c>
      <c r="F408" s="15">
        <v>24</v>
      </c>
      <c r="G408" s="2">
        <v>1.83</v>
      </c>
      <c r="H408" s="3">
        <v>2.2000000000000002</v>
      </c>
      <c r="I408" s="2">
        <v>1.34</v>
      </c>
      <c r="J408" s="4">
        <f t="shared" si="37"/>
        <v>0.49</v>
      </c>
      <c r="K408" s="1">
        <v>1</v>
      </c>
      <c r="L408" s="4">
        <f t="shared" si="38"/>
        <v>0.49</v>
      </c>
      <c r="M408" s="1">
        <v>1</v>
      </c>
      <c r="N408" s="4">
        <v>0.49</v>
      </c>
      <c r="O408" s="1" t="s">
        <v>1746</v>
      </c>
    </row>
    <row r="409" spans="1:15" x14ac:dyDescent="0.25">
      <c r="A409" s="1">
        <v>408</v>
      </c>
      <c r="B409" s="1" t="s">
        <v>212</v>
      </c>
      <c r="C409" s="10">
        <v>45096</v>
      </c>
      <c r="D409" s="1">
        <v>0</v>
      </c>
      <c r="E409" s="1" t="s">
        <v>213</v>
      </c>
      <c r="F409" s="15">
        <v>24</v>
      </c>
      <c r="G409" s="2">
        <v>1.82</v>
      </c>
      <c r="H409" s="3">
        <v>0.4</v>
      </c>
      <c r="I409" s="2">
        <v>1.03</v>
      </c>
      <c r="J409" s="4">
        <f t="shared" si="37"/>
        <v>0.79</v>
      </c>
      <c r="K409" s="1">
        <v>1</v>
      </c>
      <c r="L409" s="4">
        <f t="shared" si="38"/>
        <v>0.79</v>
      </c>
      <c r="M409" s="1">
        <v>1</v>
      </c>
      <c r="N409" s="4">
        <v>0.79</v>
      </c>
      <c r="O409" s="1" t="s">
        <v>1746</v>
      </c>
    </row>
    <row r="410" spans="1:15" x14ac:dyDescent="0.25">
      <c r="A410" s="1">
        <v>409</v>
      </c>
      <c r="B410" s="1" t="s">
        <v>869</v>
      </c>
      <c r="C410" s="10">
        <v>45096</v>
      </c>
      <c r="D410" s="1">
        <v>0</v>
      </c>
      <c r="E410" s="1" t="s">
        <v>213</v>
      </c>
      <c r="F410" s="15">
        <v>24</v>
      </c>
      <c r="G410" s="2">
        <v>2.81</v>
      </c>
      <c r="H410" s="3">
        <v>2.8</v>
      </c>
      <c r="I410" s="2">
        <v>2.4300000000000002</v>
      </c>
      <c r="J410" s="4">
        <f t="shared" si="37"/>
        <v>0.37999999999999989</v>
      </c>
      <c r="K410" s="1">
        <v>1</v>
      </c>
      <c r="L410" s="4">
        <f t="shared" si="38"/>
        <v>0.37999999999999989</v>
      </c>
      <c r="M410" s="1">
        <v>1</v>
      </c>
      <c r="N410" s="4">
        <v>0.37999999999999989</v>
      </c>
      <c r="O410" s="1" t="s">
        <v>1746</v>
      </c>
    </row>
    <row r="411" spans="1:15" x14ac:dyDescent="0.25">
      <c r="A411" s="1">
        <v>410</v>
      </c>
      <c r="B411" s="1" t="s">
        <v>214</v>
      </c>
      <c r="C411" s="10">
        <v>45096</v>
      </c>
      <c r="D411" s="1">
        <v>0</v>
      </c>
      <c r="E411" s="1" t="s">
        <v>213</v>
      </c>
      <c r="F411" s="15">
        <v>24</v>
      </c>
      <c r="G411" s="2">
        <v>1.95</v>
      </c>
      <c r="H411" s="3">
        <v>2.5</v>
      </c>
      <c r="I411" s="2">
        <v>1.3</v>
      </c>
      <c r="J411" s="4">
        <f t="shared" si="37"/>
        <v>0.64999999999999991</v>
      </c>
      <c r="K411" s="1">
        <v>1</v>
      </c>
      <c r="L411" s="4">
        <f t="shared" si="38"/>
        <v>0.64999999999999991</v>
      </c>
      <c r="M411" s="1">
        <v>1</v>
      </c>
      <c r="N411" s="4">
        <v>0.64999999999999991</v>
      </c>
      <c r="O411" s="1" t="s">
        <v>1746</v>
      </c>
    </row>
    <row r="412" spans="1:15" x14ac:dyDescent="0.25">
      <c r="A412" s="1">
        <v>411</v>
      </c>
      <c r="B412" s="1" t="s">
        <v>5099</v>
      </c>
      <c r="C412" s="10">
        <v>45097</v>
      </c>
      <c r="D412" s="1">
        <v>0</v>
      </c>
      <c r="E412" s="1" t="s">
        <v>5100</v>
      </c>
      <c r="F412" s="15">
        <v>1</v>
      </c>
      <c r="G412" s="2">
        <v>0.9</v>
      </c>
      <c r="H412" s="3">
        <v>2.5</v>
      </c>
      <c r="I412" s="2">
        <v>0.3</v>
      </c>
      <c r="J412" s="4">
        <f t="shared" ref="J412" si="39">G412-I412</f>
        <v>0.60000000000000009</v>
      </c>
      <c r="K412" s="1">
        <v>1</v>
      </c>
      <c r="L412" s="4">
        <f t="shared" ref="L412" si="40">(G412-I412-D412)*K412</f>
        <v>0.60000000000000009</v>
      </c>
      <c r="M412" s="1">
        <v>1</v>
      </c>
      <c r="N412" s="4">
        <v>0.64999999999999991</v>
      </c>
      <c r="O412" s="1" t="s">
        <v>1746</v>
      </c>
    </row>
    <row r="413" spans="1:15" x14ac:dyDescent="0.25">
      <c r="A413" s="1">
        <v>412</v>
      </c>
      <c r="B413" s="1" t="s">
        <v>99</v>
      </c>
      <c r="C413" s="10">
        <v>45097</v>
      </c>
      <c r="D413" s="1">
        <v>0</v>
      </c>
      <c r="E413" s="1" t="s">
        <v>4222</v>
      </c>
      <c r="F413" s="15">
        <v>23</v>
      </c>
      <c r="G413" s="2">
        <v>3.41</v>
      </c>
      <c r="H413" s="3">
        <v>9.3000000000000007</v>
      </c>
      <c r="I413" s="2">
        <v>1.1200000000000001</v>
      </c>
      <c r="J413" s="4">
        <f t="shared" si="37"/>
        <v>2.29</v>
      </c>
      <c r="K413" s="1">
        <v>1</v>
      </c>
      <c r="L413" s="4">
        <f t="shared" si="38"/>
        <v>2.29</v>
      </c>
      <c r="M413" s="1">
        <v>1</v>
      </c>
      <c r="N413" s="4">
        <v>2.29</v>
      </c>
      <c r="O413" s="1" t="s">
        <v>1746</v>
      </c>
    </row>
    <row r="414" spans="1:15" x14ac:dyDescent="0.25">
      <c r="A414" s="1">
        <v>413</v>
      </c>
      <c r="B414" s="1" t="s">
        <v>212</v>
      </c>
      <c r="C414" s="10">
        <v>45097</v>
      </c>
      <c r="D414" s="1">
        <v>0</v>
      </c>
      <c r="E414" s="1" t="s">
        <v>213</v>
      </c>
      <c r="F414" s="15">
        <v>24</v>
      </c>
      <c r="G414" s="2">
        <v>1.82</v>
      </c>
      <c r="H414" s="3">
        <v>0.4</v>
      </c>
      <c r="I414" s="2">
        <v>1.02</v>
      </c>
      <c r="J414" s="4">
        <f t="shared" si="37"/>
        <v>0.8</v>
      </c>
      <c r="K414" s="1">
        <v>1</v>
      </c>
      <c r="L414" s="4">
        <f t="shared" si="38"/>
        <v>0.8</v>
      </c>
      <c r="M414" s="1">
        <v>1</v>
      </c>
      <c r="N414" s="4">
        <v>0.8</v>
      </c>
      <c r="O414" s="1" t="s">
        <v>1746</v>
      </c>
    </row>
    <row r="415" spans="1:15" x14ac:dyDescent="0.25">
      <c r="A415" s="1">
        <v>414</v>
      </c>
      <c r="B415" s="1" t="s">
        <v>869</v>
      </c>
      <c r="C415" s="10">
        <v>45097</v>
      </c>
      <c r="D415" s="1">
        <v>0</v>
      </c>
      <c r="E415" s="1" t="s">
        <v>213</v>
      </c>
      <c r="F415" s="15">
        <v>24</v>
      </c>
      <c r="G415" s="2">
        <v>2.86</v>
      </c>
      <c r="H415" s="3">
        <v>2.5</v>
      </c>
      <c r="I415" s="2">
        <v>2.4700000000000002</v>
      </c>
      <c r="J415" s="4">
        <f t="shared" si="37"/>
        <v>0.38999999999999968</v>
      </c>
      <c r="K415" s="1">
        <v>1</v>
      </c>
      <c r="L415" s="4">
        <f t="shared" si="38"/>
        <v>0.38999999999999968</v>
      </c>
      <c r="M415" s="1">
        <v>1</v>
      </c>
      <c r="N415" s="4">
        <v>0.38999999999999968</v>
      </c>
      <c r="O415" s="1" t="s">
        <v>1746</v>
      </c>
    </row>
    <row r="416" spans="1:15" x14ac:dyDescent="0.25">
      <c r="A416" s="1">
        <v>415</v>
      </c>
      <c r="B416" s="1" t="s">
        <v>99</v>
      </c>
      <c r="C416" s="10">
        <v>45098</v>
      </c>
      <c r="D416" s="1">
        <v>0</v>
      </c>
      <c r="E416" s="1" t="s">
        <v>213</v>
      </c>
      <c r="F416" s="15">
        <v>24</v>
      </c>
      <c r="G416" s="2">
        <v>3.42</v>
      </c>
      <c r="H416" s="3">
        <v>9.3000000000000007</v>
      </c>
      <c r="I416" s="2">
        <v>1.1000000000000001</v>
      </c>
      <c r="J416" s="4">
        <f t="shared" si="37"/>
        <v>2.3199999999999998</v>
      </c>
      <c r="K416" s="1">
        <v>1</v>
      </c>
      <c r="L416" s="4">
        <f t="shared" si="38"/>
        <v>2.3199999999999998</v>
      </c>
      <c r="M416" s="1">
        <v>1</v>
      </c>
      <c r="N416" s="4">
        <v>2.3199999999999998</v>
      </c>
      <c r="O416" s="1" t="s">
        <v>1746</v>
      </c>
    </row>
    <row r="417" spans="1:15" x14ac:dyDescent="0.25">
      <c r="A417" s="1">
        <v>416</v>
      </c>
      <c r="B417" s="1" t="s">
        <v>212</v>
      </c>
      <c r="C417" s="10">
        <v>45098</v>
      </c>
      <c r="D417" s="1">
        <v>0</v>
      </c>
      <c r="E417" s="1" t="s">
        <v>213</v>
      </c>
      <c r="F417" s="15">
        <v>24</v>
      </c>
      <c r="G417" s="2">
        <v>1.87</v>
      </c>
      <c r="H417" s="3">
        <v>0.3</v>
      </c>
      <c r="I417" s="2">
        <v>0.98</v>
      </c>
      <c r="J417" s="4">
        <f t="shared" si="37"/>
        <v>0.89000000000000012</v>
      </c>
      <c r="K417" s="1">
        <v>1</v>
      </c>
      <c r="L417" s="4">
        <f t="shared" si="38"/>
        <v>0.89000000000000012</v>
      </c>
      <c r="M417" s="1">
        <v>1</v>
      </c>
      <c r="N417" s="4">
        <v>0.89000000000000012</v>
      </c>
      <c r="O417" s="1" t="s">
        <v>1746</v>
      </c>
    </row>
    <row r="418" spans="1:15" x14ac:dyDescent="0.25">
      <c r="A418" s="1">
        <v>417</v>
      </c>
      <c r="B418" s="1" t="s">
        <v>869</v>
      </c>
      <c r="C418" s="10">
        <v>45098</v>
      </c>
      <c r="D418" s="1">
        <v>0</v>
      </c>
      <c r="E418" s="1" t="s">
        <v>213</v>
      </c>
      <c r="F418" s="15">
        <v>24</v>
      </c>
      <c r="G418" s="2">
        <v>3.22</v>
      </c>
      <c r="H418" s="3">
        <v>3.4</v>
      </c>
      <c r="I418" s="2">
        <v>2.72</v>
      </c>
      <c r="J418" s="4">
        <f t="shared" si="37"/>
        <v>0.5</v>
      </c>
      <c r="K418" s="1">
        <v>1</v>
      </c>
      <c r="L418" s="4">
        <f t="shared" si="38"/>
        <v>0.5</v>
      </c>
      <c r="M418" s="1">
        <v>1</v>
      </c>
      <c r="N418" s="4">
        <v>0.5</v>
      </c>
      <c r="O418" s="1" t="s">
        <v>1746</v>
      </c>
    </row>
    <row r="419" spans="1:15" x14ac:dyDescent="0.25">
      <c r="A419" s="1">
        <v>418</v>
      </c>
      <c r="B419" s="1" t="s">
        <v>99</v>
      </c>
      <c r="C419" s="10">
        <v>45099</v>
      </c>
      <c r="D419" s="1">
        <v>0</v>
      </c>
      <c r="E419" s="1" t="s">
        <v>213</v>
      </c>
      <c r="F419" s="15">
        <v>24</v>
      </c>
      <c r="G419" s="2">
        <v>3.56</v>
      </c>
      <c r="H419" s="3">
        <v>9.9</v>
      </c>
      <c r="I419" s="2">
        <v>1.23</v>
      </c>
      <c r="J419" s="4">
        <f t="shared" si="37"/>
        <v>2.33</v>
      </c>
      <c r="K419" s="1">
        <v>1</v>
      </c>
      <c r="L419" s="4">
        <f t="shared" si="38"/>
        <v>2.33</v>
      </c>
      <c r="M419" s="1">
        <v>1</v>
      </c>
      <c r="N419" s="4">
        <v>2.33</v>
      </c>
      <c r="O419" s="1" t="s">
        <v>1746</v>
      </c>
    </row>
    <row r="420" spans="1:15" x14ac:dyDescent="0.25">
      <c r="A420" s="1">
        <v>419</v>
      </c>
      <c r="B420" s="1" t="s">
        <v>212</v>
      </c>
      <c r="C420" s="10">
        <v>45099</v>
      </c>
      <c r="D420" s="1">
        <v>0</v>
      </c>
      <c r="E420" s="1" t="s">
        <v>213</v>
      </c>
      <c r="F420" s="15">
        <v>24</v>
      </c>
      <c r="G420" s="2">
        <v>1.77</v>
      </c>
      <c r="H420" s="3">
        <v>0.3</v>
      </c>
      <c r="I420" s="2">
        <v>0.97</v>
      </c>
      <c r="J420" s="4">
        <f t="shared" si="37"/>
        <v>0.8</v>
      </c>
      <c r="K420" s="1">
        <v>1</v>
      </c>
      <c r="L420" s="4">
        <f t="shared" si="38"/>
        <v>0.8</v>
      </c>
      <c r="M420" s="1">
        <v>1</v>
      </c>
      <c r="N420" s="4">
        <v>0.8</v>
      </c>
      <c r="O420" s="1" t="s">
        <v>1746</v>
      </c>
    </row>
    <row r="421" spans="1:15" x14ac:dyDescent="0.25">
      <c r="A421" s="1">
        <v>420</v>
      </c>
      <c r="B421" s="1" t="s">
        <v>869</v>
      </c>
      <c r="C421" s="10">
        <v>45099</v>
      </c>
      <c r="D421" s="1">
        <v>0</v>
      </c>
      <c r="E421" s="1" t="s">
        <v>213</v>
      </c>
      <c r="F421" s="15">
        <v>24</v>
      </c>
      <c r="G421" s="2">
        <v>3.02</v>
      </c>
      <c r="H421" s="3">
        <v>3.1</v>
      </c>
      <c r="I421" s="2">
        <v>2.52</v>
      </c>
      <c r="J421" s="4">
        <f t="shared" si="37"/>
        <v>0.5</v>
      </c>
      <c r="K421" s="1">
        <v>1</v>
      </c>
      <c r="L421" s="4">
        <f t="shared" si="38"/>
        <v>0.5</v>
      </c>
      <c r="M421" s="1">
        <v>1</v>
      </c>
      <c r="N421" s="4">
        <v>0.5</v>
      </c>
      <c r="O421" s="1" t="s">
        <v>1746</v>
      </c>
    </row>
    <row r="422" spans="1:15" x14ac:dyDescent="0.25">
      <c r="A422" s="1">
        <v>421</v>
      </c>
      <c r="B422" s="1" t="s">
        <v>99</v>
      </c>
      <c r="C422" s="10">
        <v>45100</v>
      </c>
      <c r="D422" s="1">
        <v>0</v>
      </c>
      <c r="E422" s="1" t="s">
        <v>213</v>
      </c>
      <c r="F422" s="15">
        <v>24</v>
      </c>
      <c r="G422" s="2">
        <v>4.09</v>
      </c>
      <c r="H422" s="3">
        <v>11.5</v>
      </c>
      <c r="I422" s="2">
        <v>1.46</v>
      </c>
      <c r="J422" s="4">
        <f t="shared" si="37"/>
        <v>2.63</v>
      </c>
      <c r="K422" s="1">
        <v>1</v>
      </c>
      <c r="L422" s="4">
        <f t="shared" si="38"/>
        <v>2.63</v>
      </c>
      <c r="M422" s="1">
        <v>1</v>
      </c>
      <c r="N422" s="4">
        <v>2.63</v>
      </c>
      <c r="O422" s="1" t="s">
        <v>1746</v>
      </c>
    </row>
    <row r="423" spans="1:15" x14ac:dyDescent="0.25">
      <c r="A423" s="1">
        <v>422</v>
      </c>
      <c r="B423" s="1" t="s">
        <v>212</v>
      </c>
      <c r="C423" s="10">
        <v>45100</v>
      </c>
      <c r="D423" s="1">
        <v>0</v>
      </c>
      <c r="E423" s="1" t="s">
        <v>213</v>
      </c>
      <c r="F423" s="15">
        <v>24</v>
      </c>
      <c r="G423" s="2">
        <v>1.46</v>
      </c>
      <c r="H423" s="3">
        <v>0.5</v>
      </c>
      <c r="I423" s="2">
        <v>1.25</v>
      </c>
      <c r="J423" s="4">
        <f t="shared" si="37"/>
        <v>0.20999999999999996</v>
      </c>
      <c r="K423" s="1">
        <v>1</v>
      </c>
      <c r="L423" s="4">
        <f t="shared" si="38"/>
        <v>0.20999999999999996</v>
      </c>
      <c r="M423" s="1">
        <v>1</v>
      </c>
      <c r="N423" s="4">
        <v>0.20999999999999996</v>
      </c>
      <c r="O423" s="1" t="s">
        <v>1746</v>
      </c>
    </row>
    <row r="424" spans="1:15" x14ac:dyDescent="0.25">
      <c r="A424" s="1">
        <v>423</v>
      </c>
      <c r="B424" s="1" t="s">
        <v>869</v>
      </c>
      <c r="C424" s="10">
        <v>45100</v>
      </c>
      <c r="D424" s="1">
        <v>0</v>
      </c>
      <c r="E424" s="1" t="s">
        <v>213</v>
      </c>
      <c r="F424" s="15">
        <v>24</v>
      </c>
      <c r="G424" s="2">
        <v>2.17</v>
      </c>
      <c r="H424" s="3">
        <v>1.91</v>
      </c>
      <c r="I424" s="2">
        <v>1.96</v>
      </c>
      <c r="J424" s="4">
        <f t="shared" si="37"/>
        <v>0.20999999999999996</v>
      </c>
      <c r="K424" s="1">
        <v>1</v>
      </c>
      <c r="L424" s="4">
        <f t="shared" si="38"/>
        <v>0.20999999999999996</v>
      </c>
      <c r="M424" s="1">
        <v>1</v>
      </c>
      <c r="N424" s="4">
        <v>0.20999999999999996</v>
      </c>
      <c r="O424" s="1" t="s">
        <v>1746</v>
      </c>
    </row>
    <row r="425" spans="1:15" x14ac:dyDescent="0.25">
      <c r="A425" s="1">
        <v>424</v>
      </c>
      <c r="B425" s="1" t="s">
        <v>99</v>
      </c>
      <c r="C425" s="10">
        <v>45101</v>
      </c>
      <c r="D425" s="1">
        <v>0</v>
      </c>
      <c r="E425" s="1" t="s">
        <v>213</v>
      </c>
      <c r="F425" s="15">
        <v>24</v>
      </c>
      <c r="G425" s="2">
        <v>3.29</v>
      </c>
      <c r="H425" s="3">
        <v>9</v>
      </c>
      <c r="I425" s="2">
        <v>1.05</v>
      </c>
      <c r="J425" s="4">
        <f t="shared" si="37"/>
        <v>2.2400000000000002</v>
      </c>
      <c r="K425" s="1">
        <v>1</v>
      </c>
      <c r="L425" s="4">
        <f t="shared" si="38"/>
        <v>2.2400000000000002</v>
      </c>
      <c r="M425" s="1">
        <v>1</v>
      </c>
      <c r="N425" s="4">
        <v>2.2400000000000002</v>
      </c>
      <c r="O425" s="1" t="s">
        <v>1746</v>
      </c>
    </row>
    <row r="426" spans="1:15" x14ac:dyDescent="0.25">
      <c r="A426" s="1">
        <v>425</v>
      </c>
      <c r="B426" s="1" t="s">
        <v>212</v>
      </c>
      <c r="C426" s="10">
        <v>45101</v>
      </c>
      <c r="D426" s="1">
        <v>0</v>
      </c>
      <c r="E426" s="1" t="s">
        <v>213</v>
      </c>
      <c r="F426" s="15">
        <v>24</v>
      </c>
      <c r="G426" s="2">
        <v>2.0699999999999998</v>
      </c>
      <c r="H426" s="3">
        <v>0.5</v>
      </c>
      <c r="I426" s="2">
        <v>0.99</v>
      </c>
      <c r="J426" s="4">
        <f t="shared" si="37"/>
        <v>1.0799999999999998</v>
      </c>
      <c r="K426" s="1">
        <v>1</v>
      </c>
      <c r="L426" s="4">
        <f t="shared" si="38"/>
        <v>1.0799999999999998</v>
      </c>
      <c r="M426" s="1">
        <v>1</v>
      </c>
      <c r="N426" s="4">
        <v>1.0799999999999998</v>
      </c>
      <c r="O426" s="1" t="s">
        <v>1746</v>
      </c>
    </row>
    <row r="427" spans="1:15" x14ac:dyDescent="0.25">
      <c r="A427" s="1">
        <v>426</v>
      </c>
      <c r="B427" s="1" t="s">
        <v>869</v>
      </c>
      <c r="C427" s="10">
        <v>45101</v>
      </c>
      <c r="D427" s="1">
        <v>0</v>
      </c>
      <c r="E427" s="1" t="s">
        <v>213</v>
      </c>
      <c r="F427" s="15">
        <v>24</v>
      </c>
      <c r="G427" s="2">
        <v>2.48</v>
      </c>
      <c r="H427" s="3">
        <v>2.5</v>
      </c>
      <c r="I427" s="2">
        <v>1.87</v>
      </c>
      <c r="J427" s="4">
        <f t="shared" si="37"/>
        <v>0.60999999999999988</v>
      </c>
      <c r="K427" s="1">
        <v>1</v>
      </c>
      <c r="L427" s="4">
        <f t="shared" si="38"/>
        <v>0.60999999999999988</v>
      </c>
      <c r="M427" s="1">
        <v>1</v>
      </c>
      <c r="N427" s="4">
        <v>0.60999999999999988</v>
      </c>
      <c r="O427" s="1" t="s">
        <v>1746</v>
      </c>
    </row>
    <row r="428" spans="1:15" x14ac:dyDescent="0.25">
      <c r="A428" s="1">
        <v>427</v>
      </c>
      <c r="B428" s="1" t="s">
        <v>99</v>
      </c>
      <c r="C428" s="10">
        <v>45102</v>
      </c>
      <c r="D428" s="1">
        <v>0</v>
      </c>
      <c r="E428" s="1" t="s">
        <v>213</v>
      </c>
      <c r="F428" s="15">
        <v>24</v>
      </c>
      <c r="G428" s="2">
        <v>2.84</v>
      </c>
      <c r="H428" s="3">
        <v>7.6</v>
      </c>
      <c r="I428" s="2">
        <v>1.02</v>
      </c>
      <c r="J428" s="4">
        <f t="shared" si="37"/>
        <v>1.8199999999999998</v>
      </c>
      <c r="K428" s="1">
        <v>1</v>
      </c>
      <c r="L428" s="4">
        <f t="shared" si="38"/>
        <v>1.8199999999999998</v>
      </c>
      <c r="M428" s="1">
        <v>1</v>
      </c>
      <c r="N428" s="4">
        <v>1.8199999999999998</v>
      </c>
      <c r="O428" s="1" t="s">
        <v>1746</v>
      </c>
    </row>
    <row r="429" spans="1:15" x14ac:dyDescent="0.25">
      <c r="A429" s="1">
        <v>428</v>
      </c>
      <c r="B429" s="1" t="s">
        <v>212</v>
      </c>
      <c r="C429" s="10">
        <v>45102</v>
      </c>
      <c r="D429" s="1">
        <v>0</v>
      </c>
      <c r="E429" s="1" t="s">
        <v>213</v>
      </c>
      <c r="F429" s="15">
        <v>24</v>
      </c>
      <c r="G429" s="2">
        <v>1.93</v>
      </c>
      <c r="H429" s="3">
        <v>0.4</v>
      </c>
      <c r="I429" s="2">
        <v>0.67</v>
      </c>
      <c r="J429" s="4">
        <f t="shared" si="37"/>
        <v>1.2599999999999998</v>
      </c>
      <c r="K429" s="1">
        <v>1</v>
      </c>
      <c r="L429" s="4">
        <f t="shared" si="38"/>
        <v>1.2599999999999998</v>
      </c>
      <c r="M429" s="1">
        <v>1</v>
      </c>
      <c r="N429" s="4">
        <v>1.2599999999999998</v>
      </c>
      <c r="O429" s="1" t="s">
        <v>1746</v>
      </c>
    </row>
    <row r="430" spans="1:15" x14ac:dyDescent="0.25">
      <c r="A430" s="1">
        <v>429</v>
      </c>
      <c r="B430" s="1" t="s">
        <v>869</v>
      </c>
      <c r="C430" s="10">
        <v>45102</v>
      </c>
      <c r="D430" s="1">
        <v>0</v>
      </c>
      <c r="E430" s="1" t="s">
        <v>213</v>
      </c>
      <c r="F430" s="15">
        <v>24</v>
      </c>
      <c r="G430" s="2">
        <v>2.89</v>
      </c>
      <c r="H430" s="3">
        <v>2.8</v>
      </c>
      <c r="I430" s="2">
        <v>2.44</v>
      </c>
      <c r="J430" s="4">
        <f t="shared" si="37"/>
        <v>0.45000000000000018</v>
      </c>
      <c r="K430" s="1">
        <v>1</v>
      </c>
      <c r="L430" s="4">
        <f t="shared" si="38"/>
        <v>0.45000000000000018</v>
      </c>
      <c r="M430" s="1">
        <v>1</v>
      </c>
      <c r="N430" s="4">
        <v>0.45000000000000018</v>
      </c>
      <c r="O430" s="1" t="s">
        <v>1746</v>
      </c>
    </row>
    <row r="431" spans="1:15" x14ac:dyDescent="0.25">
      <c r="A431" s="1">
        <v>430</v>
      </c>
      <c r="B431" s="1" t="s">
        <v>99</v>
      </c>
      <c r="C431" s="10">
        <v>45103</v>
      </c>
      <c r="D431" s="1">
        <v>0</v>
      </c>
      <c r="E431" s="1" t="s">
        <v>213</v>
      </c>
      <c r="F431" s="15">
        <v>24</v>
      </c>
      <c r="G431" s="2">
        <v>3.47</v>
      </c>
      <c r="H431" s="3">
        <v>9.6999999999999993</v>
      </c>
      <c r="I431" s="2">
        <v>1.1299999999999999</v>
      </c>
      <c r="J431" s="4">
        <f t="shared" si="37"/>
        <v>2.3400000000000003</v>
      </c>
      <c r="K431" s="1">
        <v>1</v>
      </c>
      <c r="L431" s="4">
        <f t="shared" si="38"/>
        <v>2.3400000000000003</v>
      </c>
      <c r="M431" s="1">
        <v>1</v>
      </c>
      <c r="N431" s="4">
        <v>2.3400000000000003</v>
      </c>
      <c r="O431" s="1" t="s">
        <v>1746</v>
      </c>
    </row>
    <row r="432" spans="1:15" x14ac:dyDescent="0.25">
      <c r="A432" s="1">
        <v>431</v>
      </c>
      <c r="B432" s="1" t="s">
        <v>212</v>
      </c>
      <c r="C432" s="10">
        <v>45103</v>
      </c>
      <c r="D432" s="1">
        <v>0</v>
      </c>
      <c r="E432" s="1" t="s">
        <v>213</v>
      </c>
      <c r="F432" s="15">
        <v>24</v>
      </c>
      <c r="G432" s="2">
        <v>1.59</v>
      </c>
      <c r="H432" s="3">
        <v>0.4</v>
      </c>
      <c r="I432" s="2">
        <v>0.99</v>
      </c>
      <c r="J432" s="4">
        <f t="shared" si="37"/>
        <v>0.60000000000000009</v>
      </c>
      <c r="K432" s="1">
        <v>1</v>
      </c>
      <c r="L432" s="4">
        <f t="shared" si="38"/>
        <v>0.60000000000000009</v>
      </c>
      <c r="M432" s="1">
        <v>1</v>
      </c>
      <c r="N432" s="4">
        <v>0.60000000000000009</v>
      </c>
      <c r="O432" s="1" t="s">
        <v>1746</v>
      </c>
    </row>
    <row r="433" spans="1:15" x14ac:dyDescent="0.25">
      <c r="A433" s="1">
        <v>432</v>
      </c>
      <c r="B433" s="1" t="s">
        <v>869</v>
      </c>
      <c r="C433" s="10">
        <v>45103</v>
      </c>
      <c r="D433" s="1">
        <v>0</v>
      </c>
      <c r="E433" s="1" t="s">
        <v>213</v>
      </c>
      <c r="F433" s="15">
        <v>24</v>
      </c>
      <c r="G433" s="2">
        <v>2.12</v>
      </c>
      <c r="H433" s="3">
        <v>1.7</v>
      </c>
      <c r="I433" s="2">
        <v>1.87</v>
      </c>
      <c r="J433" s="4">
        <f t="shared" si="37"/>
        <v>0.25</v>
      </c>
      <c r="K433" s="1">
        <v>1</v>
      </c>
      <c r="L433" s="4">
        <f t="shared" si="38"/>
        <v>0.25</v>
      </c>
      <c r="M433" s="1">
        <v>1</v>
      </c>
      <c r="N433" s="4">
        <v>0.25</v>
      </c>
      <c r="O433" s="1" t="s">
        <v>1746</v>
      </c>
    </row>
    <row r="434" spans="1:15" ht="33" x14ac:dyDescent="0.25">
      <c r="A434" s="1">
        <v>433</v>
      </c>
      <c r="B434" s="1" t="s">
        <v>99</v>
      </c>
      <c r="C434" s="10">
        <v>45104</v>
      </c>
      <c r="D434" s="1">
        <v>0</v>
      </c>
      <c r="E434" s="11" t="s">
        <v>1001</v>
      </c>
      <c r="F434" s="15">
        <v>19</v>
      </c>
      <c r="G434" s="2">
        <v>3.03</v>
      </c>
      <c r="H434" s="3">
        <v>8.1999999999999993</v>
      </c>
      <c r="I434" s="2">
        <v>1.05</v>
      </c>
      <c r="J434" s="4">
        <f t="shared" si="37"/>
        <v>1.9799999999999998</v>
      </c>
      <c r="K434" s="1">
        <v>1</v>
      </c>
      <c r="L434" s="4">
        <f t="shared" si="38"/>
        <v>1.9799999999999998</v>
      </c>
      <c r="M434" s="1">
        <v>1</v>
      </c>
      <c r="N434" s="4">
        <v>1.9799999999999998</v>
      </c>
      <c r="O434" s="1" t="s">
        <v>1746</v>
      </c>
    </row>
    <row r="435" spans="1:15" ht="33" x14ac:dyDescent="0.25">
      <c r="A435" s="1">
        <v>434</v>
      </c>
      <c r="B435" s="1" t="s">
        <v>212</v>
      </c>
      <c r="C435" s="10">
        <v>45104</v>
      </c>
      <c r="D435" s="1">
        <v>0</v>
      </c>
      <c r="E435" s="11" t="s">
        <v>1001</v>
      </c>
      <c r="F435" s="15">
        <v>19</v>
      </c>
      <c r="G435" s="2">
        <v>1.91</v>
      </c>
      <c r="H435" s="3">
        <v>0.6</v>
      </c>
      <c r="I435" s="2">
        <v>0.91</v>
      </c>
      <c r="J435" s="4">
        <f t="shared" si="37"/>
        <v>0.99999999999999989</v>
      </c>
      <c r="K435" s="1">
        <v>1</v>
      </c>
      <c r="L435" s="4">
        <f t="shared" si="38"/>
        <v>0.99999999999999989</v>
      </c>
      <c r="M435" s="1">
        <v>1</v>
      </c>
      <c r="N435" s="4">
        <v>0.99999999999999989</v>
      </c>
      <c r="O435" s="1" t="s">
        <v>1746</v>
      </c>
    </row>
    <row r="436" spans="1:15" ht="33" x14ac:dyDescent="0.25">
      <c r="A436" s="1">
        <v>435</v>
      </c>
      <c r="B436" s="1" t="s">
        <v>869</v>
      </c>
      <c r="C436" s="10">
        <v>45104</v>
      </c>
      <c r="D436" s="1">
        <v>0</v>
      </c>
      <c r="E436" s="11" t="s">
        <v>1001</v>
      </c>
      <c r="F436" s="15">
        <v>19</v>
      </c>
      <c r="G436" s="2">
        <v>1.97</v>
      </c>
      <c r="H436" s="3">
        <v>2</v>
      </c>
      <c r="I436" s="2">
        <v>0.97</v>
      </c>
      <c r="J436" s="4">
        <f t="shared" si="37"/>
        <v>1</v>
      </c>
      <c r="K436" s="1">
        <v>1</v>
      </c>
      <c r="L436" s="4">
        <f t="shared" si="38"/>
        <v>1</v>
      </c>
      <c r="M436" s="1">
        <v>1</v>
      </c>
      <c r="N436" s="4">
        <v>1</v>
      </c>
      <c r="O436" s="1" t="s">
        <v>1746</v>
      </c>
    </row>
    <row r="437" spans="1:15" x14ac:dyDescent="0.25">
      <c r="A437" s="1">
        <v>436</v>
      </c>
      <c r="B437" s="1" t="s">
        <v>99</v>
      </c>
      <c r="C437" s="10">
        <v>45105</v>
      </c>
      <c r="D437" s="1">
        <v>0</v>
      </c>
      <c r="E437" s="1" t="s">
        <v>213</v>
      </c>
      <c r="F437" s="15">
        <v>24</v>
      </c>
      <c r="G437" s="2">
        <v>2.9866999999999999</v>
      </c>
      <c r="H437" s="3">
        <v>8.1</v>
      </c>
      <c r="I437" s="2">
        <v>1.0596000000000001</v>
      </c>
      <c r="J437" s="4">
        <f t="shared" si="37"/>
        <v>1.9270999999999998</v>
      </c>
      <c r="K437" s="1">
        <v>1</v>
      </c>
      <c r="L437" s="4">
        <f t="shared" si="38"/>
        <v>1.9270999999999998</v>
      </c>
      <c r="M437" s="1">
        <v>1</v>
      </c>
      <c r="N437" s="4">
        <v>1.9270999999999998</v>
      </c>
      <c r="O437" s="1" t="s">
        <v>1746</v>
      </c>
    </row>
    <row r="438" spans="1:15" x14ac:dyDescent="0.25">
      <c r="A438" s="1">
        <v>437</v>
      </c>
      <c r="B438" s="1" t="s">
        <v>212</v>
      </c>
      <c r="C438" s="10">
        <v>45105</v>
      </c>
      <c r="D438" s="1">
        <v>0</v>
      </c>
      <c r="E438" s="1" t="s">
        <v>213</v>
      </c>
      <c r="F438" s="15">
        <v>24</v>
      </c>
      <c r="G438" s="2">
        <v>2.1869000000000001</v>
      </c>
      <c r="H438" s="3">
        <v>0.5</v>
      </c>
      <c r="I438" s="2">
        <v>0.91459999999999997</v>
      </c>
      <c r="J438" s="4">
        <f t="shared" ref="J438:J501" si="41">G438-I438</f>
        <v>1.2723</v>
      </c>
      <c r="K438" s="1">
        <v>1</v>
      </c>
      <c r="L438" s="4">
        <f t="shared" ref="L438:L501" si="42">(G438-I438-D438)*K438</f>
        <v>1.2723</v>
      </c>
      <c r="M438" s="1">
        <v>1</v>
      </c>
      <c r="N438" s="4">
        <v>1.2723</v>
      </c>
      <c r="O438" s="1" t="s">
        <v>1746</v>
      </c>
    </row>
    <row r="439" spans="1:15" x14ac:dyDescent="0.25">
      <c r="A439" s="1">
        <v>438</v>
      </c>
      <c r="B439" s="1" t="s">
        <v>869</v>
      </c>
      <c r="C439" s="10">
        <v>45105</v>
      </c>
      <c r="D439" s="1">
        <v>0</v>
      </c>
      <c r="E439" s="1" t="s">
        <v>213</v>
      </c>
      <c r="F439" s="15">
        <v>24</v>
      </c>
      <c r="G439" s="2">
        <v>1.8853</v>
      </c>
      <c r="H439" s="3">
        <v>1.6</v>
      </c>
      <c r="I439" s="2">
        <v>1.0316000000000001</v>
      </c>
      <c r="J439" s="4">
        <f t="shared" si="41"/>
        <v>0.8536999999999999</v>
      </c>
      <c r="K439" s="1">
        <v>1</v>
      </c>
      <c r="L439" s="4">
        <f t="shared" si="42"/>
        <v>0.8536999999999999</v>
      </c>
      <c r="M439" s="1">
        <v>1</v>
      </c>
      <c r="N439" s="4">
        <v>0.8536999999999999</v>
      </c>
      <c r="O439" s="1" t="s">
        <v>1746</v>
      </c>
    </row>
    <row r="440" spans="1:15" x14ac:dyDescent="0.25">
      <c r="A440" s="1">
        <v>439</v>
      </c>
      <c r="B440" s="1" t="s">
        <v>99</v>
      </c>
      <c r="C440" s="10">
        <v>45106</v>
      </c>
      <c r="D440" s="1">
        <v>0</v>
      </c>
      <c r="E440" s="1" t="s">
        <v>213</v>
      </c>
      <c r="F440" s="15">
        <v>24</v>
      </c>
      <c r="G440" s="2">
        <v>2.94</v>
      </c>
      <c r="H440" s="3">
        <v>8.1999999999999993</v>
      </c>
      <c r="I440" s="2">
        <v>1.1299999999999999</v>
      </c>
      <c r="J440" s="4">
        <f t="shared" si="41"/>
        <v>1.81</v>
      </c>
      <c r="K440" s="1">
        <v>1</v>
      </c>
      <c r="L440" s="4">
        <f t="shared" si="42"/>
        <v>1.81</v>
      </c>
      <c r="M440" s="1">
        <v>1</v>
      </c>
      <c r="N440" s="4">
        <v>1.81</v>
      </c>
      <c r="O440" s="1" t="s">
        <v>1746</v>
      </c>
    </row>
    <row r="441" spans="1:15" x14ac:dyDescent="0.25">
      <c r="A441" s="1">
        <v>440</v>
      </c>
      <c r="B441" s="1" t="s">
        <v>212</v>
      </c>
      <c r="C441" s="10">
        <v>45106</v>
      </c>
      <c r="D441" s="1">
        <v>0</v>
      </c>
      <c r="E441" s="1" t="s">
        <v>213</v>
      </c>
      <c r="F441" s="15">
        <v>24</v>
      </c>
      <c r="G441" s="2">
        <v>2.09</v>
      </c>
      <c r="H441" s="3">
        <v>0.6</v>
      </c>
      <c r="I441" s="2">
        <v>0.93</v>
      </c>
      <c r="J441" s="4">
        <f t="shared" si="41"/>
        <v>1.1599999999999997</v>
      </c>
      <c r="K441" s="1">
        <v>1</v>
      </c>
      <c r="L441" s="4">
        <f t="shared" si="42"/>
        <v>1.1599999999999997</v>
      </c>
      <c r="M441" s="1">
        <v>1</v>
      </c>
      <c r="N441" s="4">
        <v>1.1599999999999997</v>
      </c>
      <c r="O441" s="1" t="s">
        <v>1746</v>
      </c>
    </row>
    <row r="442" spans="1:15" x14ac:dyDescent="0.25">
      <c r="A442" s="1">
        <v>441</v>
      </c>
      <c r="B442" s="1" t="s">
        <v>869</v>
      </c>
      <c r="C442" s="10">
        <v>45106</v>
      </c>
      <c r="D442" s="1">
        <v>0</v>
      </c>
      <c r="E442" s="1" t="s">
        <v>213</v>
      </c>
      <c r="F442" s="15">
        <v>24</v>
      </c>
      <c r="G442" s="2">
        <v>1.89</v>
      </c>
      <c r="H442" s="3">
        <v>1.6</v>
      </c>
      <c r="I442" s="2">
        <v>1.1000000000000001</v>
      </c>
      <c r="J442" s="4">
        <f t="shared" si="41"/>
        <v>0.78999999999999981</v>
      </c>
      <c r="K442" s="1">
        <v>1</v>
      </c>
      <c r="L442" s="4">
        <f t="shared" si="42"/>
        <v>0.78999999999999981</v>
      </c>
      <c r="M442" s="1">
        <v>1</v>
      </c>
      <c r="N442" s="4">
        <v>0.78999999999999981</v>
      </c>
      <c r="O442" s="1" t="s">
        <v>1746</v>
      </c>
    </row>
    <row r="443" spans="1:15" x14ac:dyDescent="0.25">
      <c r="A443" s="1">
        <v>442</v>
      </c>
      <c r="B443" s="1" t="s">
        <v>99</v>
      </c>
      <c r="C443" s="10">
        <v>45107</v>
      </c>
      <c r="D443" s="1">
        <v>0</v>
      </c>
      <c r="E443" s="1" t="s">
        <v>213</v>
      </c>
      <c r="F443" s="15">
        <v>24</v>
      </c>
      <c r="G443" s="2">
        <v>3.01</v>
      </c>
      <c r="H443" s="3">
        <v>8.6</v>
      </c>
      <c r="I443" s="2">
        <v>1.1499999999999999</v>
      </c>
      <c r="J443" s="4">
        <f t="shared" si="41"/>
        <v>1.8599999999999999</v>
      </c>
      <c r="K443" s="1">
        <v>1</v>
      </c>
      <c r="L443" s="4">
        <f t="shared" si="42"/>
        <v>1.8599999999999999</v>
      </c>
      <c r="M443" s="1">
        <v>1</v>
      </c>
      <c r="N443" s="4">
        <v>1.8599999999999999</v>
      </c>
      <c r="O443" s="1" t="s">
        <v>1746</v>
      </c>
    </row>
    <row r="444" spans="1:15" x14ac:dyDescent="0.25">
      <c r="A444" s="1">
        <v>443</v>
      </c>
      <c r="B444" s="1" t="s">
        <v>212</v>
      </c>
      <c r="C444" s="10">
        <v>45107</v>
      </c>
      <c r="D444" s="1">
        <v>0</v>
      </c>
      <c r="E444" s="1" t="s">
        <v>213</v>
      </c>
      <c r="F444" s="15">
        <v>24</v>
      </c>
      <c r="G444" s="2">
        <v>2.1</v>
      </c>
      <c r="H444" s="3">
        <v>0.5</v>
      </c>
      <c r="I444" s="2">
        <v>1.03</v>
      </c>
      <c r="J444" s="4">
        <f t="shared" si="41"/>
        <v>1.07</v>
      </c>
      <c r="K444" s="1">
        <v>1</v>
      </c>
      <c r="L444" s="4">
        <f t="shared" si="42"/>
        <v>1.07</v>
      </c>
      <c r="M444" s="1">
        <v>1</v>
      </c>
      <c r="N444" s="4">
        <v>1.07</v>
      </c>
      <c r="O444" s="1" t="s">
        <v>1746</v>
      </c>
    </row>
    <row r="445" spans="1:15" x14ac:dyDescent="0.25">
      <c r="A445" s="1">
        <v>444</v>
      </c>
      <c r="B445" s="1" t="s">
        <v>869</v>
      </c>
      <c r="C445" s="10">
        <v>45107</v>
      </c>
      <c r="D445" s="1">
        <v>0</v>
      </c>
      <c r="E445" s="1" t="s">
        <v>213</v>
      </c>
      <c r="F445" s="15">
        <v>24</v>
      </c>
      <c r="G445" s="2">
        <v>1.99</v>
      </c>
      <c r="H445" s="3">
        <v>1.7</v>
      </c>
      <c r="I445" s="2">
        <v>0.67</v>
      </c>
      <c r="J445" s="4">
        <f t="shared" si="41"/>
        <v>1.3199999999999998</v>
      </c>
      <c r="K445" s="1">
        <v>1</v>
      </c>
      <c r="L445" s="4">
        <f t="shared" si="42"/>
        <v>1.3199999999999998</v>
      </c>
      <c r="M445" s="1">
        <v>1</v>
      </c>
      <c r="N445" s="4">
        <v>1.3199999999999998</v>
      </c>
      <c r="O445" s="1" t="s">
        <v>1746</v>
      </c>
    </row>
    <row r="446" spans="1:15" x14ac:dyDescent="0.25">
      <c r="A446" s="1">
        <v>445</v>
      </c>
      <c r="B446" s="1" t="s">
        <v>99</v>
      </c>
      <c r="C446" s="10">
        <v>45109</v>
      </c>
      <c r="D446" s="1">
        <v>0</v>
      </c>
      <c r="E446" s="1" t="s">
        <v>1021</v>
      </c>
      <c r="F446" s="15">
        <v>11</v>
      </c>
      <c r="G446" s="2">
        <v>2.21</v>
      </c>
      <c r="H446" s="3">
        <v>5.3</v>
      </c>
      <c r="I446" s="2">
        <v>0.95</v>
      </c>
      <c r="J446" s="4">
        <f t="shared" si="41"/>
        <v>1.26</v>
      </c>
      <c r="K446" s="1">
        <v>1</v>
      </c>
      <c r="L446" s="4">
        <f t="shared" si="42"/>
        <v>1.26</v>
      </c>
      <c r="M446" s="1">
        <v>1</v>
      </c>
      <c r="N446" s="4">
        <v>1.26</v>
      </c>
      <c r="O446" s="1" t="s">
        <v>1746</v>
      </c>
    </row>
    <row r="447" spans="1:15" x14ac:dyDescent="0.25">
      <c r="A447" s="1">
        <v>446</v>
      </c>
      <c r="B447" s="1" t="s">
        <v>869</v>
      </c>
      <c r="C447" s="10">
        <v>45109</v>
      </c>
      <c r="D447" s="1">
        <v>0</v>
      </c>
      <c r="E447" s="1" t="s">
        <v>423</v>
      </c>
      <c r="F447" s="15">
        <v>11</v>
      </c>
      <c r="G447" s="2">
        <v>1.1399999999999999</v>
      </c>
      <c r="H447" s="3">
        <v>1.2</v>
      </c>
      <c r="I447" s="2">
        <v>0.9</v>
      </c>
      <c r="J447" s="4">
        <f t="shared" si="41"/>
        <v>0.23999999999999988</v>
      </c>
      <c r="K447" s="1">
        <v>1</v>
      </c>
      <c r="L447" s="4">
        <f t="shared" si="42"/>
        <v>0.23999999999999988</v>
      </c>
      <c r="M447" s="1">
        <v>1</v>
      </c>
      <c r="N447" s="4">
        <v>0.23999999999999988</v>
      </c>
      <c r="O447" s="1" t="s">
        <v>1746</v>
      </c>
    </row>
    <row r="448" spans="1:15" x14ac:dyDescent="0.25">
      <c r="A448" s="1">
        <v>447</v>
      </c>
      <c r="B448" s="1" t="s">
        <v>99</v>
      </c>
      <c r="C448" s="10">
        <v>45110</v>
      </c>
      <c r="D448" s="1">
        <v>0</v>
      </c>
      <c r="E448" s="1" t="s">
        <v>213</v>
      </c>
      <c r="F448" s="15">
        <v>24</v>
      </c>
      <c r="G448" s="2">
        <v>5.04</v>
      </c>
      <c r="H448" s="3">
        <v>13.5</v>
      </c>
      <c r="I448" s="2">
        <v>2.33</v>
      </c>
      <c r="J448" s="4">
        <f t="shared" si="41"/>
        <v>2.71</v>
      </c>
      <c r="K448" s="1">
        <v>1</v>
      </c>
      <c r="L448" s="4">
        <f t="shared" si="42"/>
        <v>2.71</v>
      </c>
      <c r="M448" s="1">
        <v>1</v>
      </c>
      <c r="N448" s="4">
        <v>2.71</v>
      </c>
      <c r="O448" s="1" t="s">
        <v>1746</v>
      </c>
    </row>
    <row r="449" spans="1:15" x14ac:dyDescent="0.25">
      <c r="A449" s="1">
        <v>448</v>
      </c>
      <c r="B449" s="1" t="s">
        <v>869</v>
      </c>
      <c r="C449" s="10">
        <v>45110</v>
      </c>
      <c r="D449" s="1">
        <v>0</v>
      </c>
      <c r="E449" s="1" t="s">
        <v>213</v>
      </c>
      <c r="F449" s="15">
        <v>24</v>
      </c>
      <c r="G449" s="2">
        <v>2.56</v>
      </c>
      <c r="H449" s="3">
        <v>2.8</v>
      </c>
      <c r="I449" s="2">
        <v>0.53</v>
      </c>
      <c r="J449" s="4">
        <f t="shared" si="41"/>
        <v>2.0300000000000002</v>
      </c>
      <c r="K449" s="1">
        <v>1</v>
      </c>
      <c r="L449" s="4">
        <f t="shared" si="42"/>
        <v>2.0300000000000002</v>
      </c>
      <c r="M449" s="1">
        <v>1</v>
      </c>
      <c r="N449" s="4">
        <v>2.0300000000000002</v>
      </c>
      <c r="O449" s="1" t="s">
        <v>1746</v>
      </c>
    </row>
    <row r="450" spans="1:15" x14ac:dyDescent="0.25">
      <c r="A450" s="1">
        <v>449</v>
      </c>
      <c r="B450" s="1" t="s">
        <v>99</v>
      </c>
      <c r="C450" s="10">
        <v>45111</v>
      </c>
      <c r="D450" s="1">
        <v>0</v>
      </c>
      <c r="E450" s="1" t="s">
        <v>213</v>
      </c>
      <c r="F450" s="15">
        <v>24</v>
      </c>
      <c r="G450" s="2">
        <v>4.9000000000000004</v>
      </c>
      <c r="H450" s="3">
        <v>14.4</v>
      </c>
      <c r="I450" s="2">
        <v>2.2599999999999998</v>
      </c>
      <c r="J450" s="4">
        <f t="shared" si="41"/>
        <v>2.6400000000000006</v>
      </c>
      <c r="K450" s="1">
        <v>1</v>
      </c>
      <c r="L450" s="4">
        <f t="shared" si="42"/>
        <v>2.6400000000000006</v>
      </c>
      <c r="M450" s="1">
        <v>1</v>
      </c>
      <c r="N450" s="4">
        <v>2.6400000000000006</v>
      </c>
      <c r="O450" s="1" t="s">
        <v>1746</v>
      </c>
    </row>
    <row r="451" spans="1:15" x14ac:dyDescent="0.25">
      <c r="A451" s="1">
        <v>450</v>
      </c>
      <c r="B451" s="1" t="s">
        <v>869</v>
      </c>
      <c r="C451" s="10">
        <v>45111</v>
      </c>
      <c r="D451" s="1">
        <v>0</v>
      </c>
      <c r="E451" s="1" t="s">
        <v>213</v>
      </c>
      <c r="F451" s="15">
        <v>24</v>
      </c>
      <c r="G451" s="2">
        <v>2.5299999999999998</v>
      </c>
      <c r="H451" s="3">
        <v>3.6</v>
      </c>
      <c r="I451" s="2">
        <v>0.35</v>
      </c>
      <c r="J451" s="4">
        <f t="shared" si="41"/>
        <v>2.1799999999999997</v>
      </c>
      <c r="K451" s="1">
        <v>1</v>
      </c>
      <c r="L451" s="4">
        <f t="shared" si="42"/>
        <v>2.1799999999999997</v>
      </c>
      <c r="M451" s="1">
        <v>1</v>
      </c>
      <c r="N451" s="4">
        <v>2.1799999999999997</v>
      </c>
      <c r="O451" s="1" t="s">
        <v>1746</v>
      </c>
    </row>
    <row r="452" spans="1:15" x14ac:dyDescent="0.25">
      <c r="A452" s="1">
        <v>451</v>
      </c>
      <c r="B452" s="1" t="s">
        <v>99</v>
      </c>
      <c r="C452" s="10">
        <v>45112</v>
      </c>
      <c r="D452" s="1">
        <v>0</v>
      </c>
      <c r="E452" s="1" t="s">
        <v>213</v>
      </c>
      <c r="F452" s="15">
        <v>24</v>
      </c>
      <c r="G452" s="2">
        <v>4.6500000000000004</v>
      </c>
      <c r="H452" s="3">
        <v>12.8</v>
      </c>
      <c r="I452" s="2">
        <v>2.13</v>
      </c>
      <c r="J452" s="4">
        <f t="shared" si="41"/>
        <v>2.5200000000000005</v>
      </c>
      <c r="K452" s="1">
        <v>1</v>
      </c>
      <c r="L452" s="4">
        <f t="shared" si="42"/>
        <v>2.5200000000000005</v>
      </c>
      <c r="M452" s="1">
        <v>1</v>
      </c>
      <c r="N452" s="4">
        <v>2.5200000000000005</v>
      </c>
      <c r="O452" s="1" t="s">
        <v>1746</v>
      </c>
    </row>
    <row r="453" spans="1:15" x14ac:dyDescent="0.25">
      <c r="A453" s="1">
        <v>452</v>
      </c>
      <c r="B453" s="1" t="s">
        <v>869</v>
      </c>
      <c r="C453" s="10">
        <v>45112</v>
      </c>
      <c r="D453" s="1">
        <v>0</v>
      </c>
      <c r="E453" s="1" t="s">
        <v>213</v>
      </c>
      <c r="F453" s="15">
        <v>24</v>
      </c>
      <c r="G453" s="2">
        <v>2.37</v>
      </c>
      <c r="H453" s="3">
        <v>3</v>
      </c>
      <c r="I453" s="2">
        <v>0.64</v>
      </c>
      <c r="J453" s="4">
        <f t="shared" si="41"/>
        <v>1.73</v>
      </c>
      <c r="K453" s="1">
        <v>1</v>
      </c>
      <c r="L453" s="4">
        <f t="shared" si="42"/>
        <v>1.73</v>
      </c>
      <c r="M453" s="1">
        <v>1</v>
      </c>
      <c r="N453" s="4">
        <v>1.73</v>
      </c>
      <c r="O453" s="1" t="s">
        <v>1746</v>
      </c>
    </row>
    <row r="454" spans="1:15" x14ac:dyDescent="0.25">
      <c r="A454" s="1">
        <v>453</v>
      </c>
      <c r="B454" s="1" t="s">
        <v>99</v>
      </c>
      <c r="C454" s="10">
        <v>45113</v>
      </c>
      <c r="D454" s="1">
        <v>0</v>
      </c>
      <c r="E454" s="1" t="s">
        <v>213</v>
      </c>
      <c r="F454" s="15">
        <v>24</v>
      </c>
      <c r="G454" s="2">
        <v>4.75</v>
      </c>
      <c r="H454" s="3">
        <v>13</v>
      </c>
      <c r="I454" s="2">
        <v>2.33</v>
      </c>
      <c r="J454" s="4">
        <f t="shared" si="41"/>
        <v>2.42</v>
      </c>
      <c r="K454" s="1">
        <v>1</v>
      </c>
      <c r="L454" s="4">
        <f t="shared" si="42"/>
        <v>2.42</v>
      </c>
      <c r="M454" s="1">
        <v>1</v>
      </c>
      <c r="N454" s="4">
        <v>2.42</v>
      </c>
      <c r="O454" s="1" t="s">
        <v>1746</v>
      </c>
    </row>
    <row r="455" spans="1:15" x14ac:dyDescent="0.25">
      <c r="A455" s="1">
        <v>454</v>
      </c>
      <c r="B455" s="1" t="s">
        <v>869</v>
      </c>
      <c r="C455" s="10">
        <v>45113</v>
      </c>
      <c r="D455" s="1">
        <v>0</v>
      </c>
      <c r="E455" s="1" t="s">
        <v>213</v>
      </c>
      <c r="F455" s="15">
        <v>24</v>
      </c>
      <c r="G455" s="2">
        <v>2.48</v>
      </c>
      <c r="H455" s="3">
        <v>3.1</v>
      </c>
      <c r="I455" s="2">
        <v>0.87</v>
      </c>
      <c r="J455" s="4">
        <f t="shared" si="41"/>
        <v>1.6099999999999999</v>
      </c>
      <c r="K455" s="1">
        <v>1</v>
      </c>
      <c r="L455" s="4">
        <f t="shared" si="42"/>
        <v>1.6099999999999999</v>
      </c>
      <c r="M455" s="1">
        <v>1</v>
      </c>
      <c r="N455" s="4">
        <v>1.6099999999999999</v>
      </c>
      <c r="O455" s="1" t="s">
        <v>1746</v>
      </c>
    </row>
    <row r="456" spans="1:15" x14ac:dyDescent="0.25">
      <c r="A456" s="1">
        <v>455</v>
      </c>
      <c r="B456" s="1" t="s">
        <v>99</v>
      </c>
      <c r="C456" s="10">
        <v>45114</v>
      </c>
      <c r="D456" s="1">
        <v>0</v>
      </c>
      <c r="E456" s="1" t="s">
        <v>213</v>
      </c>
      <c r="F456" s="15">
        <v>24</v>
      </c>
      <c r="G456" s="2">
        <v>4.79</v>
      </c>
      <c r="H456" s="3">
        <v>13.5</v>
      </c>
      <c r="I456" s="2">
        <v>2.27</v>
      </c>
      <c r="J456" s="4">
        <f t="shared" si="41"/>
        <v>2.52</v>
      </c>
      <c r="K456" s="1">
        <v>1</v>
      </c>
      <c r="L456" s="4">
        <f t="shared" si="42"/>
        <v>2.52</v>
      </c>
      <c r="M456" s="1">
        <v>1</v>
      </c>
      <c r="N456" s="4">
        <v>2.52</v>
      </c>
      <c r="O456" s="1" t="s">
        <v>1746</v>
      </c>
    </row>
    <row r="457" spans="1:15" x14ac:dyDescent="0.25">
      <c r="A457" s="1">
        <v>456</v>
      </c>
      <c r="B457" s="1" t="s">
        <v>869</v>
      </c>
      <c r="C457" s="10">
        <v>45114</v>
      </c>
      <c r="D457" s="1">
        <v>0</v>
      </c>
      <c r="E457" s="1" t="s">
        <v>213</v>
      </c>
      <c r="F457" s="15">
        <v>24</v>
      </c>
      <c r="G457" s="2">
        <v>2.48</v>
      </c>
      <c r="H457" s="3">
        <v>3.2</v>
      </c>
      <c r="I457" s="2">
        <v>1.07</v>
      </c>
      <c r="J457" s="4">
        <f t="shared" si="41"/>
        <v>1.41</v>
      </c>
      <c r="K457" s="1">
        <v>1</v>
      </c>
      <c r="L457" s="4">
        <f t="shared" si="42"/>
        <v>1.41</v>
      </c>
      <c r="M457" s="1">
        <v>1</v>
      </c>
      <c r="N457" s="4">
        <v>1.41</v>
      </c>
      <c r="O457" s="1" t="s">
        <v>1746</v>
      </c>
    </row>
    <row r="458" spans="1:15" x14ac:dyDescent="0.25">
      <c r="A458" s="1">
        <v>457</v>
      </c>
      <c r="B458" s="1" t="s">
        <v>99</v>
      </c>
      <c r="C458" s="10">
        <v>45115</v>
      </c>
      <c r="D458" s="1">
        <v>0</v>
      </c>
      <c r="E458" s="1" t="s">
        <v>213</v>
      </c>
      <c r="F458" s="15">
        <v>24</v>
      </c>
      <c r="G458" s="2">
        <v>4.67</v>
      </c>
      <c r="H458" s="3">
        <v>14.2</v>
      </c>
      <c r="I458" s="2">
        <v>2.09</v>
      </c>
      <c r="J458" s="4">
        <f t="shared" si="41"/>
        <v>2.58</v>
      </c>
      <c r="K458" s="1">
        <v>1</v>
      </c>
      <c r="L458" s="4">
        <f t="shared" si="42"/>
        <v>2.58</v>
      </c>
      <c r="M458" s="1">
        <v>1</v>
      </c>
      <c r="N458" s="4">
        <v>2.58</v>
      </c>
      <c r="O458" s="1" t="s">
        <v>1746</v>
      </c>
    </row>
    <row r="459" spans="1:15" x14ac:dyDescent="0.25">
      <c r="A459" s="1">
        <v>458</v>
      </c>
      <c r="B459" s="1" t="s">
        <v>869</v>
      </c>
      <c r="C459" s="10">
        <v>45115</v>
      </c>
      <c r="D459" s="1">
        <v>0</v>
      </c>
      <c r="E459" s="1" t="s">
        <v>213</v>
      </c>
      <c r="F459" s="15">
        <v>24</v>
      </c>
      <c r="G459" s="2">
        <v>2.4900000000000002</v>
      </c>
      <c r="H459" s="3">
        <v>3.2</v>
      </c>
      <c r="I459" s="2">
        <v>1.21</v>
      </c>
      <c r="J459" s="4">
        <f t="shared" si="41"/>
        <v>1.2800000000000002</v>
      </c>
      <c r="K459" s="1">
        <v>1</v>
      </c>
      <c r="L459" s="4">
        <f t="shared" si="42"/>
        <v>1.2800000000000002</v>
      </c>
      <c r="M459" s="1">
        <v>1</v>
      </c>
      <c r="N459" s="4">
        <v>1.2800000000000002</v>
      </c>
      <c r="O459" s="1" t="s">
        <v>1746</v>
      </c>
    </row>
    <row r="460" spans="1:15" x14ac:dyDescent="0.25">
      <c r="A460" s="1">
        <v>459</v>
      </c>
      <c r="B460" s="1" t="s">
        <v>99</v>
      </c>
      <c r="C460" s="10">
        <v>45116</v>
      </c>
      <c r="D460" s="1">
        <v>0</v>
      </c>
      <c r="E460" s="1" t="s">
        <v>213</v>
      </c>
      <c r="F460" s="15">
        <v>24</v>
      </c>
      <c r="G460" s="2">
        <v>4.82</v>
      </c>
      <c r="H460" s="3">
        <v>15.6</v>
      </c>
      <c r="I460" s="2">
        <v>2.2799999999999998</v>
      </c>
      <c r="J460" s="4">
        <f t="shared" si="41"/>
        <v>2.5400000000000005</v>
      </c>
      <c r="K460" s="1">
        <v>1</v>
      </c>
      <c r="L460" s="4">
        <f t="shared" si="42"/>
        <v>2.5400000000000005</v>
      </c>
      <c r="M460" s="1">
        <v>1</v>
      </c>
      <c r="N460" s="4">
        <v>2.5400000000000005</v>
      </c>
      <c r="O460" s="1" t="s">
        <v>1746</v>
      </c>
    </row>
    <row r="461" spans="1:15" x14ac:dyDescent="0.25">
      <c r="A461" s="1">
        <v>460</v>
      </c>
      <c r="B461" s="1" t="s">
        <v>869</v>
      </c>
      <c r="C461" s="10">
        <v>45116</v>
      </c>
      <c r="D461" s="1">
        <v>0</v>
      </c>
      <c r="E461" s="1" t="s">
        <v>213</v>
      </c>
      <c r="F461" s="15">
        <v>24</v>
      </c>
      <c r="G461" s="2">
        <v>2.5299999999999998</v>
      </c>
      <c r="H461" s="3">
        <v>3.8</v>
      </c>
      <c r="I461" s="2">
        <v>1.1100000000000001</v>
      </c>
      <c r="J461" s="4">
        <f t="shared" si="41"/>
        <v>1.4199999999999997</v>
      </c>
      <c r="K461" s="1">
        <v>1</v>
      </c>
      <c r="L461" s="4">
        <f t="shared" si="42"/>
        <v>1.4199999999999997</v>
      </c>
      <c r="M461" s="1">
        <v>1</v>
      </c>
      <c r="N461" s="4">
        <v>1.4199999999999997</v>
      </c>
      <c r="O461" s="1" t="s">
        <v>1746</v>
      </c>
    </row>
    <row r="462" spans="1:15" x14ac:dyDescent="0.25">
      <c r="A462" s="1">
        <v>461</v>
      </c>
      <c r="B462" s="1" t="s">
        <v>99</v>
      </c>
      <c r="C462" s="10">
        <v>45117</v>
      </c>
      <c r="D462" s="1">
        <v>0</v>
      </c>
      <c r="E462" s="1" t="s">
        <v>213</v>
      </c>
      <c r="F462" s="15">
        <v>24</v>
      </c>
      <c r="G462" s="2">
        <v>4.78</v>
      </c>
      <c r="H462" s="3">
        <v>15.3</v>
      </c>
      <c r="I462" s="2">
        <v>2.2200000000000002</v>
      </c>
      <c r="J462" s="4">
        <f t="shared" si="41"/>
        <v>2.56</v>
      </c>
      <c r="K462" s="1">
        <v>1</v>
      </c>
      <c r="L462" s="4">
        <f t="shared" si="42"/>
        <v>2.56</v>
      </c>
      <c r="M462" s="1">
        <v>1</v>
      </c>
      <c r="N462" s="4">
        <v>2.56</v>
      </c>
      <c r="O462" s="1" t="s">
        <v>1746</v>
      </c>
    </row>
    <row r="463" spans="1:15" x14ac:dyDescent="0.25">
      <c r="A463" s="1">
        <v>462</v>
      </c>
      <c r="B463" s="1" t="s">
        <v>869</v>
      </c>
      <c r="C463" s="10">
        <v>45117</v>
      </c>
      <c r="D463" s="1">
        <v>0</v>
      </c>
      <c r="E463" s="1" t="s">
        <v>213</v>
      </c>
      <c r="F463" s="15">
        <v>24</v>
      </c>
      <c r="G463" s="2">
        <v>2.52</v>
      </c>
      <c r="H463" s="3">
        <v>3.9</v>
      </c>
      <c r="I463" s="2">
        <v>1.1200000000000001</v>
      </c>
      <c r="J463" s="4">
        <f t="shared" si="41"/>
        <v>1.4</v>
      </c>
      <c r="K463" s="1">
        <v>1</v>
      </c>
      <c r="L463" s="4">
        <f t="shared" si="42"/>
        <v>1.4</v>
      </c>
      <c r="M463" s="1">
        <v>1</v>
      </c>
      <c r="N463" s="4">
        <v>1.4</v>
      </c>
      <c r="O463" s="1" t="s">
        <v>1746</v>
      </c>
    </row>
    <row r="464" spans="1:15" x14ac:dyDescent="0.25">
      <c r="A464" s="1">
        <v>463</v>
      </c>
      <c r="B464" s="1" t="s">
        <v>99</v>
      </c>
      <c r="C464" s="10">
        <v>45118</v>
      </c>
      <c r="D464" s="1">
        <v>0</v>
      </c>
      <c r="E464" s="1" t="s">
        <v>213</v>
      </c>
      <c r="F464" s="15">
        <v>24</v>
      </c>
      <c r="G464" s="2">
        <v>4.7736999999999998</v>
      </c>
      <c r="H464" s="3">
        <v>15.1</v>
      </c>
      <c r="I464" s="2">
        <v>2.2200000000000002</v>
      </c>
      <c r="J464" s="4">
        <f t="shared" si="41"/>
        <v>2.5536999999999996</v>
      </c>
      <c r="K464" s="1">
        <v>1</v>
      </c>
      <c r="L464" s="4">
        <f t="shared" si="42"/>
        <v>2.5536999999999996</v>
      </c>
      <c r="M464" s="1">
        <v>1</v>
      </c>
      <c r="N464" s="4">
        <v>2.5536999999999996</v>
      </c>
      <c r="O464" s="1" t="s">
        <v>1746</v>
      </c>
    </row>
    <row r="465" spans="1:15" x14ac:dyDescent="0.25">
      <c r="A465" s="1">
        <v>464</v>
      </c>
      <c r="B465" s="1" t="s">
        <v>869</v>
      </c>
      <c r="C465" s="10">
        <v>45118</v>
      </c>
      <c r="D465" s="1">
        <v>0</v>
      </c>
      <c r="E465" s="1" t="s">
        <v>213</v>
      </c>
      <c r="F465" s="15">
        <v>24</v>
      </c>
      <c r="G465" s="2">
        <v>2.5110000000000001</v>
      </c>
      <c r="H465" s="3">
        <v>3.8</v>
      </c>
      <c r="I465" s="2">
        <v>1.1200000000000001</v>
      </c>
      <c r="J465" s="4">
        <f t="shared" si="41"/>
        <v>1.391</v>
      </c>
      <c r="K465" s="1">
        <v>1</v>
      </c>
      <c r="L465" s="4">
        <f t="shared" si="42"/>
        <v>1.391</v>
      </c>
      <c r="M465" s="1">
        <v>1</v>
      </c>
      <c r="N465" s="4">
        <v>1.391</v>
      </c>
      <c r="O465" s="1" t="s">
        <v>1746</v>
      </c>
    </row>
    <row r="466" spans="1:15" x14ac:dyDescent="0.25">
      <c r="A466" s="1">
        <v>465</v>
      </c>
      <c r="B466" s="1" t="s">
        <v>99</v>
      </c>
      <c r="C466" s="10">
        <v>45119</v>
      </c>
      <c r="D466" s="1">
        <v>0</v>
      </c>
      <c r="E466" s="1" t="s">
        <v>213</v>
      </c>
      <c r="F466" s="15">
        <v>24</v>
      </c>
      <c r="G466" s="2">
        <v>4.5536000000000003</v>
      </c>
      <c r="H466" s="3">
        <v>13.7</v>
      </c>
      <c r="I466" s="2">
        <v>1.9946999999999999</v>
      </c>
      <c r="J466" s="4">
        <f t="shared" si="41"/>
        <v>2.5589000000000004</v>
      </c>
      <c r="K466" s="1">
        <v>1</v>
      </c>
      <c r="L466" s="4">
        <f t="shared" si="42"/>
        <v>2.5589000000000004</v>
      </c>
      <c r="M466" s="1">
        <v>1</v>
      </c>
      <c r="N466" s="4">
        <v>2.5589000000000004</v>
      </c>
      <c r="O466" s="1" t="s">
        <v>1746</v>
      </c>
    </row>
    <row r="467" spans="1:15" x14ac:dyDescent="0.25">
      <c r="A467" s="1">
        <v>466</v>
      </c>
      <c r="B467" s="1" t="s">
        <v>869</v>
      </c>
      <c r="C467" s="10">
        <v>45119</v>
      </c>
      <c r="D467" s="1">
        <v>0</v>
      </c>
      <c r="E467" s="1" t="s">
        <v>213</v>
      </c>
      <c r="F467" s="15">
        <v>24</v>
      </c>
      <c r="G467" s="2">
        <v>2.5265</v>
      </c>
      <c r="H467" s="3">
        <v>3.5</v>
      </c>
      <c r="I467" s="2">
        <v>1.3367</v>
      </c>
      <c r="J467" s="4">
        <f t="shared" si="41"/>
        <v>1.1898</v>
      </c>
      <c r="K467" s="1">
        <v>1</v>
      </c>
      <c r="L467" s="4">
        <f t="shared" si="42"/>
        <v>1.1898</v>
      </c>
      <c r="M467" s="1">
        <v>1</v>
      </c>
      <c r="N467" s="4">
        <v>1.1898</v>
      </c>
      <c r="O467" s="1" t="s">
        <v>1746</v>
      </c>
    </row>
    <row r="468" spans="1:15" x14ac:dyDescent="0.25">
      <c r="A468" s="1">
        <v>467</v>
      </c>
      <c r="B468" s="1" t="s">
        <v>99</v>
      </c>
      <c r="C468" s="10">
        <v>45120</v>
      </c>
      <c r="D468" s="1">
        <v>0</v>
      </c>
      <c r="E468" s="1" t="s">
        <v>213</v>
      </c>
      <c r="F468" s="15">
        <v>24</v>
      </c>
      <c r="G468" s="2">
        <v>4.5617000000000001</v>
      </c>
      <c r="H468" s="3">
        <v>13.8</v>
      </c>
      <c r="I468" s="2">
        <v>2.081</v>
      </c>
      <c r="J468" s="4">
        <f t="shared" si="41"/>
        <v>2.4807000000000001</v>
      </c>
      <c r="K468" s="1">
        <v>1</v>
      </c>
      <c r="L468" s="4">
        <f t="shared" si="42"/>
        <v>2.4807000000000001</v>
      </c>
      <c r="M468" s="1">
        <v>1</v>
      </c>
      <c r="N468" s="4">
        <v>2.4807000000000001</v>
      </c>
      <c r="O468" s="1" t="s">
        <v>1746</v>
      </c>
    </row>
    <row r="469" spans="1:15" x14ac:dyDescent="0.25">
      <c r="A469" s="1">
        <v>468</v>
      </c>
      <c r="B469" s="1" t="s">
        <v>869</v>
      </c>
      <c r="C469" s="10">
        <v>45120</v>
      </c>
      <c r="D469" s="1">
        <v>0</v>
      </c>
      <c r="E469" s="1" t="s">
        <v>213</v>
      </c>
      <c r="F469" s="15">
        <v>24</v>
      </c>
      <c r="G469" s="2">
        <v>2.9287999999999998</v>
      </c>
      <c r="H469" s="3">
        <v>4.2</v>
      </c>
      <c r="I469" s="2">
        <v>1.2541</v>
      </c>
      <c r="J469" s="4">
        <f t="shared" si="41"/>
        <v>1.6746999999999999</v>
      </c>
      <c r="K469" s="1">
        <v>1</v>
      </c>
      <c r="L469" s="4">
        <f t="shared" si="42"/>
        <v>1.6746999999999999</v>
      </c>
      <c r="M469" s="1">
        <v>1</v>
      </c>
      <c r="N469" s="4">
        <v>1.6746999999999999</v>
      </c>
      <c r="O469" s="1" t="s">
        <v>1746</v>
      </c>
    </row>
    <row r="470" spans="1:15" x14ac:dyDescent="0.25">
      <c r="A470" s="1">
        <v>469</v>
      </c>
      <c r="B470" s="1" t="s">
        <v>99</v>
      </c>
      <c r="C470" s="10">
        <v>45121</v>
      </c>
      <c r="D470" s="1">
        <v>0</v>
      </c>
      <c r="E470" s="1" t="s">
        <v>213</v>
      </c>
      <c r="F470" s="15">
        <v>24</v>
      </c>
      <c r="G470" s="2">
        <v>4.5599999999999996</v>
      </c>
      <c r="H470" s="3">
        <v>13.8</v>
      </c>
      <c r="I470" s="2">
        <v>2.08</v>
      </c>
      <c r="J470" s="4">
        <f t="shared" si="41"/>
        <v>2.4799999999999995</v>
      </c>
      <c r="K470" s="1">
        <v>1</v>
      </c>
      <c r="L470" s="4">
        <f t="shared" si="42"/>
        <v>2.4799999999999995</v>
      </c>
      <c r="M470" s="1">
        <v>1</v>
      </c>
      <c r="N470" s="4">
        <v>2.4799999999999995</v>
      </c>
      <c r="O470" s="1" t="s">
        <v>1746</v>
      </c>
    </row>
    <row r="471" spans="1:15" x14ac:dyDescent="0.25">
      <c r="A471" s="1">
        <v>470</v>
      </c>
      <c r="B471" s="1" t="s">
        <v>869</v>
      </c>
      <c r="C471" s="10">
        <v>45121</v>
      </c>
      <c r="D471" s="1">
        <v>0</v>
      </c>
      <c r="E471" s="1" t="s">
        <v>213</v>
      </c>
      <c r="F471" s="15">
        <v>24</v>
      </c>
      <c r="G471" s="2">
        <v>2.92</v>
      </c>
      <c r="H471" s="3">
        <v>4.2</v>
      </c>
      <c r="I471" s="2">
        <v>1.25</v>
      </c>
      <c r="J471" s="4">
        <f t="shared" si="41"/>
        <v>1.67</v>
      </c>
      <c r="K471" s="1">
        <v>1</v>
      </c>
      <c r="L471" s="4">
        <f t="shared" si="42"/>
        <v>1.67</v>
      </c>
      <c r="M471" s="1">
        <v>1</v>
      </c>
      <c r="N471" s="4">
        <v>1.67</v>
      </c>
      <c r="O471" s="1" t="s">
        <v>1746</v>
      </c>
    </row>
    <row r="472" spans="1:15" x14ac:dyDescent="0.25">
      <c r="A472" s="1">
        <v>471</v>
      </c>
      <c r="B472" s="1" t="s">
        <v>99</v>
      </c>
      <c r="C472" s="10">
        <v>45122</v>
      </c>
      <c r="D472" s="1">
        <v>0</v>
      </c>
      <c r="E472" s="1" t="s">
        <v>213</v>
      </c>
      <c r="F472" s="15">
        <v>24</v>
      </c>
      <c r="G472" s="2">
        <v>4.62</v>
      </c>
      <c r="H472" s="3">
        <v>14.3</v>
      </c>
      <c r="I472" s="2">
        <v>2.11</v>
      </c>
      <c r="J472" s="4">
        <f t="shared" si="41"/>
        <v>2.5100000000000002</v>
      </c>
      <c r="K472" s="1">
        <v>1</v>
      </c>
      <c r="L472" s="4">
        <f t="shared" si="42"/>
        <v>2.5100000000000002</v>
      </c>
      <c r="M472" s="1">
        <v>1</v>
      </c>
      <c r="N472" s="4">
        <v>2.5100000000000002</v>
      </c>
      <c r="O472" s="1" t="s">
        <v>1746</v>
      </c>
    </row>
    <row r="473" spans="1:15" x14ac:dyDescent="0.25">
      <c r="A473" s="1">
        <v>472</v>
      </c>
      <c r="B473" s="1" t="s">
        <v>869</v>
      </c>
      <c r="C473" s="10">
        <v>45122</v>
      </c>
      <c r="D473" s="1">
        <v>0</v>
      </c>
      <c r="E473" s="1" t="s">
        <v>213</v>
      </c>
      <c r="F473" s="15">
        <v>24</v>
      </c>
      <c r="G473" s="2">
        <v>2.69</v>
      </c>
      <c r="H473" s="3">
        <v>3.7</v>
      </c>
      <c r="I473" s="2">
        <v>1.19</v>
      </c>
      <c r="J473" s="4">
        <f t="shared" si="41"/>
        <v>1.5</v>
      </c>
      <c r="K473" s="1">
        <v>1</v>
      </c>
      <c r="L473" s="4">
        <f t="shared" si="42"/>
        <v>1.5</v>
      </c>
      <c r="M473" s="1">
        <v>1</v>
      </c>
      <c r="N473" s="4">
        <v>1.5</v>
      </c>
      <c r="O473" s="1" t="s">
        <v>1746</v>
      </c>
    </row>
    <row r="474" spans="1:15" x14ac:dyDescent="0.25">
      <c r="A474" s="1">
        <v>473</v>
      </c>
      <c r="B474" s="1" t="s">
        <v>99</v>
      </c>
      <c r="C474" s="10">
        <v>45123</v>
      </c>
      <c r="D474" s="1">
        <v>0</v>
      </c>
      <c r="E474" s="1" t="s">
        <v>213</v>
      </c>
      <c r="F474" s="15">
        <v>24</v>
      </c>
      <c r="G474" s="2">
        <v>4.7123999999999997</v>
      </c>
      <c r="H474" s="3">
        <v>14.6</v>
      </c>
      <c r="I474" s="2">
        <v>2.2705000000000002</v>
      </c>
      <c r="J474" s="4">
        <f t="shared" si="41"/>
        <v>2.4418999999999995</v>
      </c>
      <c r="K474" s="1">
        <v>1</v>
      </c>
      <c r="L474" s="4">
        <f t="shared" si="42"/>
        <v>2.4418999999999995</v>
      </c>
      <c r="M474" s="1">
        <v>1</v>
      </c>
      <c r="N474" s="4">
        <v>2.4418999999999995</v>
      </c>
      <c r="O474" s="1" t="s">
        <v>1746</v>
      </c>
    </row>
    <row r="475" spans="1:15" x14ac:dyDescent="0.25">
      <c r="A475" s="1">
        <v>474</v>
      </c>
      <c r="B475" s="1" t="s">
        <v>869</v>
      </c>
      <c r="C475" s="10">
        <v>45123</v>
      </c>
      <c r="D475" s="1">
        <v>0</v>
      </c>
      <c r="E475" s="1" t="s">
        <v>213</v>
      </c>
      <c r="F475" s="15">
        <v>24</v>
      </c>
      <c r="G475" s="2">
        <v>2.5301</v>
      </c>
      <c r="H475" s="3">
        <v>3.4</v>
      </c>
      <c r="I475" s="2">
        <v>1.1405000000000001</v>
      </c>
      <c r="J475" s="4">
        <f t="shared" si="41"/>
        <v>1.3895999999999999</v>
      </c>
      <c r="K475" s="1">
        <v>1</v>
      </c>
      <c r="L475" s="4">
        <f t="shared" si="42"/>
        <v>1.3895999999999999</v>
      </c>
      <c r="M475" s="1">
        <v>1</v>
      </c>
      <c r="N475" s="4">
        <v>1.3895999999999999</v>
      </c>
      <c r="O475" s="1" t="s">
        <v>1746</v>
      </c>
    </row>
    <row r="476" spans="1:15" x14ac:dyDescent="0.25">
      <c r="A476" s="1">
        <v>475</v>
      </c>
      <c r="B476" s="1" t="s">
        <v>99</v>
      </c>
      <c r="C476" s="10">
        <v>45124</v>
      </c>
      <c r="D476" s="1">
        <v>0</v>
      </c>
      <c r="E476" s="1" t="s">
        <v>213</v>
      </c>
      <c r="F476" s="15">
        <v>24</v>
      </c>
      <c r="G476" s="2">
        <v>4.6746999999999996</v>
      </c>
      <c r="H476" s="3">
        <v>14.4</v>
      </c>
      <c r="I476" s="2">
        <v>2.2206999999999999</v>
      </c>
      <c r="J476" s="4">
        <f t="shared" si="41"/>
        <v>2.4539999999999997</v>
      </c>
      <c r="K476" s="1">
        <v>1</v>
      </c>
      <c r="L476" s="4">
        <f t="shared" si="42"/>
        <v>2.4539999999999997</v>
      </c>
      <c r="M476" s="1">
        <v>1</v>
      </c>
      <c r="N476" s="4">
        <v>2.4539999999999997</v>
      </c>
      <c r="O476" s="1" t="s">
        <v>1746</v>
      </c>
    </row>
    <row r="477" spans="1:15" x14ac:dyDescent="0.25">
      <c r="A477" s="1">
        <v>476</v>
      </c>
      <c r="B477" s="1" t="s">
        <v>869</v>
      </c>
      <c r="C477" s="10">
        <v>45124</v>
      </c>
      <c r="D477" s="1">
        <v>0</v>
      </c>
      <c r="E477" s="1" t="s">
        <v>213</v>
      </c>
      <c r="F477" s="15">
        <v>24</v>
      </c>
      <c r="G477" s="2">
        <v>2.6192000000000002</v>
      </c>
      <c r="H477" s="3">
        <v>3.6</v>
      </c>
      <c r="I477" s="2">
        <v>1.2059</v>
      </c>
      <c r="J477" s="4">
        <f t="shared" si="41"/>
        <v>1.4133000000000002</v>
      </c>
      <c r="K477" s="1">
        <v>1</v>
      </c>
      <c r="L477" s="4">
        <f t="shared" si="42"/>
        <v>1.4133000000000002</v>
      </c>
      <c r="M477" s="1">
        <v>1</v>
      </c>
      <c r="N477" s="4">
        <v>1.4133000000000002</v>
      </c>
      <c r="O477" s="1" t="s">
        <v>1746</v>
      </c>
    </row>
    <row r="478" spans="1:15" x14ac:dyDescent="0.25">
      <c r="A478" s="1">
        <v>477</v>
      </c>
      <c r="B478" s="1" t="s">
        <v>99</v>
      </c>
      <c r="C478" s="10">
        <v>45125</v>
      </c>
      <c r="D478" s="1">
        <v>0</v>
      </c>
      <c r="E478" s="1" t="s">
        <v>213</v>
      </c>
      <c r="F478" s="15">
        <v>24</v>
      </c>
      <c r="G478" s="2">
        <v>4.5319000000000003</v>
      </c>
      <c r="H478" s="3">
        <v>13.9</v>
      </c>
      <c r="I478" s="2">
        <v>2.0640000000000001</v>
      </c>
      <c r="J478" s="4">
        <f t="shared" si="41"/>
        <v>2.4679000000000002</v>
      </c>
      <c r="K478" s="1">
        <v>1</v>
      </c>
      <c r="L478" s="4">
        <f t="shared" si="42"/>
        <v>2.4679000000000002</v>
      </c>
      <c r="M478" s="1">
        <v>1</v>
      </c>
      <c r="N478" s="4">
        <v>2.4679000000000002</v>
      </c>
      <c r="O478" s="1" t="s">
        <v>1746</v>
      </c>
    </row>
    <row r="479" spans="1:15" x14ac:dyDescent="0.25">
      <c r="A479" s="1">
        <v>478</v>
      </c>
      <c r="B479" s="1" t="s">
        <v>869</v>
      </c>
      <c r="C479" s="10">
        <v>45125</v>
      </c>
      <c r="D479" s="1">
        <v>0</v>
      </c>
      <c r="E479" s="1" t="s">
        <v>213</v>
      </c>
      <c r="F479" s="15">
        <v>24</v>
      </c>
      <c r="G479" s="2">
        <v>2.6555</v>
      </c>
      <c r="H479" s="3">
        <v>3.6</v>
      </c>
      <c r="I479" s="2">
        <v>1.3787</v>
      </c>
      <c r="J479" s="4">
        <f t="shared" si="41"/>
        <v>1.2767999999999999</v>
      </c>
      <c r="K479" s="1">
        <v>1</v>
      </c>
      <c r="L479" s="4">
        <f t="shared" si="42"/>
        <v>1.2767999999999999</v>
      </c>
      <c r="M479" s="1">
        <v>1</v>
      </c>
      <c r="N479" s="4">
        <v>1.2767999999999999</v>
      </c>
      <c r="O479" s="1" t="s">
        <v>1746</v>
      </c>
    </row>
    <row r="480" spans="1:15" x14ac:dyDescent="0.25">
      <c r="A480" s="1">
        <v>479</v>
      </c>
      <c r="B480" s="1" t="s">
        <v>99</v>
      </c>
      <c r="C480" s="10">
        <v>45126</v>
      </c>
      <c r="D480" s="1">
        <v>0</v>
      </c>
      <c r="E480" s="1" t="s">
        <v>213</v>
      </c>
      <c r="F480" s="15">
        <v>24</v>
      </c>
      <c r="G480" s="2">
        <v>4.4912999999999998</v>
      </c>
      <c r="H480" s="3">
        <v>14</v>
      </c>
      <c r="I480" s="2">
        <v>2.0139999999999998</v>
      </c>
      <c r="J480" s="4">
        <f t="shared" si="41"/>
        <v>2.4773000000000001</v>
      </c>
      <c r="K480" s="1">
        <v>1</v>
      </c>
      <c r="L480" s="4">
        <f t="shared" si="42"/>
        <v>2.4773000000000001</v>
      </c>
      <c r="M480" s="1">
        <v>1</v>
      </c>
      <c r="N480" s="4">
        <v>2.4773000000000001</v>
      </c>
      <c r="O480" s="1" t="s">
        <v>1746</v>
      </c>
    </row>
    <row r="481" spans="1:15" x14ac:dyDescent="0.25">
      <c r="A481" s="1">
        <v>480</v>
      </c>
      <c r="B481" s="1" t="s">
        <v>869</v>
      </c>
      <c r="C481" s="10">
        <v>45126</v>
      </c>
      <c r="D481" s="1">
        <v>0</v>
      </c>
      <c r="E481" s="1" t="s">
        <v>213</v>
      </c>
      <c r="F481" s="15">
        <v>24</v>
      </c>
      <c r="G481" s="2">
        <v>2.7181999999999999</v>
      </c>
      <c r="H481" s="3">
        <v>3.8</v>
      </c>
      <c r="I481" s="2">
        <v>1.4328000000000001</v>
      </c>
      <c r="J481" s="4">
        <f t="shared" si="41"/>
        <v>1.2853999999999999</v>
      </c>
      <c r="K481" s="1">
        <v>1</v>
      </c>
      <c r="L481" s="4">
        <f t="shared" si="42"/>
        <v>1.2853999999999999</v>
      </c>
      <c r="M481" s="1">
        <v>1</v>
      </c>
      <c r="N481" s="4">
        <v>1.2853999999999999</v>
      </c>
      <c r="O481" s="1" t="s">
        <v>1746</v>
      </c>
    </row>
    <row r="482" spans="1:15" x14ac:dyDescent="0.25">
      <c r="A482" s="1">
        <v>481</v>
      </c>
      <c r="B482" s="1" t="s">
        <v>99</v>
      </c>
      <c r="C482" s="10">
        <v>45127</v>
      </c>
      <c r="D482" s="1">
        <v>0</v>
      </c>
      <c r="E482" s="1" t="s">
        <v>213</v>
      </c>
      <c r="F482" s="15">
        <v>24</v>
      </c>
      <c r="G482" s="2">
        <v>4.3849999999999998</v>
      </c>
      <c r="H482" s="3">
        <v>13.6</v>
      </c>
      <c r="I482" s="2">
        <v>1.8777999999999999</v>
      </c>
      <c r="J482" s="4">
        <f t="shared" si="41"/>
        <v>2.5072000000000001</v>
      </c>
      <c r="K482" s="1">
        <v>1</v>
      </c>
      <c r="L482" s="4">
        <f t="shared" si="42"/>
        <v>2.5072000000000001</v>
      </c>
      <c r="M482" s="1">
        <v>1</v>
      </c>
      <c r="N482" s="4">
        <v>2.5072000000000001</v>
      </c>
      <c r="O482" s="1" t="s">
        <v>1746</v>
      </c>
    </row>
    <row r="483" spans="1:15" x14ac:dyDescent="0.25">
      <c r="A483" s="1">
        <v>482</v>
      </c>
      <c r="B483" s="1" t="s">
        <v>869</v>
      </c>
      <c r="C483" s="10">
        <v>45127</v>
      </c>
      <c r="D483" s="1">
        <v>0</v>
      </c>
      <c r="E483" s="1" t="s">
        <v>213</v>
      </c>
      <c r="F483" s="15">
        <v>24</v>
      </c>
      <c r="G483" s="2">
        <v>2.7862</v>
      </c>
      <c r="H483" s="3">
        <v>3.8</v>
      </c>
      <c r="I483" s="2">
        <v>1.4983</v>
      </c>
      <c r="J483" s="4">
        <f t="shared" si="41"/>
        <v>1.2879</v>
      </c>
      <c r="K483" s="1">
        <v>1</v>
      </c>
      <c r="L483" s="4">
        <f t="shared" si="42"/>
        <v>1.2879</v>
      </c>
      <c r="M483" s="1">
        <v>1</v>
      </c>
      <c r="N483" s="4">
        <v>1.2879</v>
      </c>
      <c r="O483" s="1" t="s">
        <v>1746</v>
      </c>
    </row>
    <row r="484" spans="1:15" x14ac:dyDescent="0.25">
      <c r="A484" s="1">
        <v>483</v>
      </c>
      <c r="B484" s="1" t="s">
        <v>99</v>
      </c>
      <c r="C484" s="10">
        <v>45128</v>
      </c>
      <c r="D484" s="1">
        <v>0</v>
      </c>
      <c r="E484" s="1" t="s">
        <v>213</v>
      </c>
      <c r="F484" s="15">
        <v>24</v>
      </c>
      <c r="G484" s="2">
        <v>4.2957999999999998</v>
      </c>
      <c r="H484" s="3">
        <v>13.4</v>
      </c>
      <c r="I484" s="2">
        <v>1.8028</v>
      </c>
      <c r="J484" s="4">
        <f t="shared" si="41"/>
        <v>2.4929999999999999</v>
      </c>
      <c r="K484" s="1">
        <v>1</v>
      </c>
      <c r="L484" s="4">
        <f t="shared" si="42"/>
        <v>2.4929999999999999</v>
      </c>
      <c r="M484" s="1">
        <v>1</v>
      </c>
      <c r="N484" s="4">
        <v>2.4929999999999999</v>
      </c>
      <c r="O484" s="1" t="s">
        <v>1746</v>
      </c>
    </row>
    <row r="485" spans="1:15" x14ac:dyDescent="0.25">
      <c r="A485" s="1">
        <v>484</v>
      </c>
      <c r="B485" s="1" t="s">
        <v>869</v>
      </c>
      <c r="C485" s="10">
        <v>45128</v>
      </c>
      <c r="D485" s="1">
        <v>0</v>
      </c>
      <c r="E485" s="1" t="s">
        <v>213</v>
      </c>
      <c r="F485" s="15">
        <v>24</v>
      </c>
      <c r="G485" s="2">
        <v>2.8668999999999998</v>
      </c>
      <c r="H485" s="3">
        <v>3.9</v>
      </c>
      <c r="I485" s="2">
        <v>1.9972000000000001</v>
      </c>
      <c r="J485" s="4">
        <f t="shared" si="41"/>
        <v>0.8696999999999997</v>
      </c>
      <c r="K485" s="1">
        <v>1</v>
      </c>
      <c r="L485" s="4">
        <f t="shared" si="42"/>
        <v>0.8696999999999997</v>
      </c>
      <c r="M485" s="1">
        <v>1</v>
      </c>
      <c r="N485" s="4">
        <v>0.8696999999999997</v>
      </c>
      <c r="O485" s="1" t="s">
        <v>1746</v>
      </c>
    </row>
    <row r="486" spans="1:15" x14ac:dyDescent="0.25">
      <c r="A486" s="1">
        <v>485</v>
      </c>
      <c r="B486" s="1" t="s">
        <v>99</v>
      </c>
      <c r="C486" s="10">
        <v>45129</v>
      </c>
      <c r="D486" s="1">
        <v>0</v>
      </c>
      <c r="E486" s="1" t="s">
        <v>213</v>
      </c>
      <c r="F486" s="15">
        <v>24</v>
      </c>
      <c r="G486" s="2">
        <v>4.2598000000000003</v>
      </c>
      <c r="H486" s="3">
        <v>12.9</v>
      </c>
      <c r="I486" s="2">
        <v>1.7867</v>
      </c>
      <c r="J486" s="4">
        <f t="shared" si="41"/>
        <v>2.4731000000000005</v>
      </c>
      <c r="K486" s="1">
        <v>1</v>
      </c>
      <c r="L486" s="4">
        <f t="shared" si="42"/>
        <v>2.4731000000000005</v>
      </c>
      <c r="M486" s="1">
        <v>1</v>
      </c>
      <c r="N486" s="4">
        <v>2.4731000000000005</v>
      </c>
      <c r="O486" s="1" t="s">
        <v>1746</v>
      </c>
    </row>
    <row r="487" spans="1:15" x14ac:dyDescent="0.25">
      <c r="A487" s="1">
        <v>486</v>
      </c>
      <c r="B487" s="1" t="s">
        <v>869</v>
      </c>
      <c r="C487" s="10">
        <v>45129</v>
      </c>
      <c r="D487" s="1">
        <v>0</v>
      </c>
      <c r="E487" s="1" t="s">
        <v>213</v>
      </c>
      <c r="F487" s="15">
        <v>24</v>
      </c>
      <c r="G487" s="2">
        <v>2.9</v>
      </c>
      <c r="H487" s="3">
        <v>3.7</v>
      </c>
      <c r="I487" s="2">
        <v>2.5832999999999999</v>
      </c>
      <c r="J487" s="4">
        <f t="shared" si="41"/>
        <v>0.31669999999999998</v>
      </c>
      <c r="K487" s="1">
        <v>1</v>
      </c>
      <c r="L487" s="4">
        <f t="shared" si="42"/>
        <v>0.31669999999999998</v>
      </c>
      <c r="M487" s="1">
        <v>1</v>
      </c>
      <c r="N487" s="4">
        <v>0.31669999999999998</v>
      </c>
      <c r="O487" s="1" t="s">
        <v>1746</v>
      </c>
    </row>
    <row r="488" spans="1:15" x14ac:dyDescent="0.25">
      <c r="A488" s="1">
        <v>487</v>
      </c>
      <c r="B488" s="1" t="s">
        <v>99</v>
      </c>
      <c r="C488" s="10">
        <v>45130</v>
      </c>
      <c r="D488" s="1">
        <v>0</v>
      </c>
      <c r="E488" s="1" t="s">
        <v>213</v>
      </c>
      <c r="F488" s="15">
        <v>24</v>
      </c>
      <c r="G488" s="2">
        <v>4.1615000000000002</v>
      </c>
      <c r="H488" s="3">
        <v>12.4</v>
      </c>
      <c r="I488" s="2">
        <v>1.6811</v>
      </c>
      <c r="J488" s="4">
        <f t="shared" si="41"/>
        <v>2.4804000000000004</v>
      </c>
      <c r="K488" s="1">
        <v>1</v>
      </c>
      <c r="L488" s="4">
        <f t="shared" si="42"/>
        <v>2.4804000000000004</v>
      </c>
      <c r="M488" s="1">
        <v>1</v>
      </c>
      <c r="N488" s="4">
        <v>2.4804000000000004</v>
      </c>
      <c r="O488" s="1" t="s">
        <v>1746</v>
      </c>
    </row>
    <row r="489" spans="1:15" x14ac:dyDescent="0.25">
      <c r="A489" s="1">
        <v>488</v>
      </c>
      <c r="B489" s="1" t="s">
        <v>869</v>
      </c>
      <c r="C489" s="10">
        <v>45130</v>
      </c>
      <c r="D489" s="1">
        <v>0</v>
      </c>
      <c r="E489" s="1" t="s">
        <v>213</v>
      </c>
      <c r="F489" s="15">
        <v>24</v>
      </c>
      <c r="G489" s="2">
        <v>2.9051</v>
      </c>
      <c r="H489" s="3">
        <v>3.6</v>
      </c>
      <c r="I489" s="2">
        <v>2.2389000000000001</v>
      </c>
      <c r="J489" s="4">
        <f t="shared" si="41"/>
        <v>0.6661999999999999</v>
      </c>
      <c r="K489" s="1">
        <v>1</v>
      </c>
      <c r="L489" s="4">
        <f t="shared" si="42"/>
        <v>0.6661999999999999</v>
      </c>
      <c r="M489" s="1">
        <v>1</v>
      </c>
      <c r="N489" s="4">
        <v>0.6661999999999999</v>
      </c>
      <c r="O489" s="1" t="s">
        <v>1746</v>
      </c>
    </row>
    <row r="490" spans="1:15" ht="33" x14ac:dyDescent="0.25">
      <c r="A490" s="1">
        <v>489</v>
      </c>
      <c r="B490" s="1" t="s">
        <v>99</v>
      </c>
      <c r="C490" s="10">
        <v>45131</v>
      </c>
      <c r="D490" s="1">
        <v>0</v>
      </c>
      <c r="E490" s="11" t="s">
        <v>4838</v>
      </c>
      <c r="F490" s="15">
        <v>17</v>
      </c>
      <c r="G490" s="2">
        <v>3.2686000000000002</v>
      </c>
      <c r="H490" s="3">
        <v>9.3000000000000007</v>
      </c>
      <c r="I490" s="2">
        <v>1.5817000000000001</v>
      </c>
      <c r="J490" s="4">
        <f t="shared" si="41"/>
        <v>1.6869000000000001</v>
      </c>
      <c r="K490" s="1">
        <v>1</v>
      </c>
      <c r="L490" s="4">
        <f t="shared" si="42"/>
        <v>1.6869000000000001</v>
      </c>
      <c r="M490" s="1">
        <v>1</v>
      </c>
      <c r="N490" s="4">
        <v>1.6869000000000001</v>
      </c>
      <c r="O490" s="1" t="s">
        <v>1746</v>
      </c>
    </row>
    <row r="491" spans="1:15" ht="33" x14ac:dyDescent="0.25">
      <c r="A491" s="1">
        <v>490</v>
      </c>
      <c r="B491" s="1" t="s">
        <v>869</v>
      </c>
      <c r="C491" s="10">
        <v>45131</v>
      </c>
      <c r="D491" s="1">
        <v>0</v>
      </c>
      <c r="E491" s="11" t="s">
        <v>4839</v>
      </c>
      <c r="F491" s="15">
        <v>17</v>
      </c>
      <c r="G491" s="2">
        <v>2.2225000000000001</v>
      </c>
      <c r="H491" s="3">
        <v>2.2999999999999998</v>
      </c>
      <c r="I491" s="2">
        <v>1.6782999999999999</v>
      </c>
      <c r="J491" s="4">
        <f t="shared" si="41"/>
        <v>0.54420000000000024</v>
      </c>
      <c r="K491" s="1">
        <v>1</v>
      </c>
      <c r="L491" s="4">
        <f t="shared" si="42"/>
        <v>0.54420000000000024</v>
      </c>
      <c r="M491" s="1">
        <v>1</v>
      </c>
      <c r="N491" s="4">
        <v>0.54420000000000024</v>
      </c>
      <c r="O491" s="1" t="s">
        <v>1746</v>
      </c>
    </row>
    <row r="492" spans="1:15" x14ac:dyDescent="0.25">
      <c r="A492" s="1">
        <v>491</v>
      </c>
      <c r="B492" s="1" t="s">
        <v>99</v>
      </c>
      <c r="C492" s="10">
        <v>45132</v>
      </c>
      <c r="D492" s="1">
        <v>0</v>
      </c>
      <c r="E492" s="1" t="s">
        <v>4223</v>
      </c>
      <c r="F492" s="15">
        <v>5</v>
      </c>
      <c r="G492" s="2">
        <v>2.6627999999999998</v>
      </c>
      <c r="H492" s="3">
        <v>9.5</v>
      </c>
      <c r="I492" s="2">
        <v>0.4259</v>
      </c>
      <c r="J492" s="4">
        <f t="shared" si="41"/>
        <v>2.2368999999999999</v>
      </c>
      <c r="K492" s="1">
        <v>1</v>
      </c>
      <c r="L492" s="4">
        <f t="shared" si="42"/>
        <v>2.2368999999999999</v>
      </c>
      <c r="M492" s="1">
        <v>1</v>
      </c>
      <c r="N492" s="4">
        <v>2.2368999999999999</v>
      </c>
      <c r="O492" s="1" t="s">
        <v>1746</v>
      </c>
    </row>
    <row r="493" spans="1:15" x14ac:dyDescent="0.25">
      <c r="A493" s="1">
        <v>492</v>
      </c>
      <c r="B493" s="1" t="s">
        <v>869</v>
      </c>
      <c r="C493" s="10">
        <v>45132</v>
      </c>
      <c r="D493" s="1">
        <v>0</v>
      </c>
      <c r="E493" s="1" t="s">
        <v>4223</v>
      </c>
      <c r="F493" s="15">
        <v>5</v>
      </c>
      <c r="G493" s="2">
        <v>0.72709999999999997</v>
      </c>
      <c r="H493" s="3">
        <v>0.5</v>
      </c>
      <c r="I493" s="2">
        <v>0.61</v>
      </c>
      <c r="J493" s="4">
        <f t="shared" si="41"/>
        <v>0.11709999999999998</v>
      </c>
      <c r="K493" s="1">
        <v>1</v>
      </c>
      <c r="L493" s="4">
        <f t="shared" si="42"/>
        <v>0.11709999999999998</v>
      </c>
      <c r="M493" s="1">
        <v>1</v>
      </c>
      <c r="N493" s="4">
        <v>0.11709999999999998</v>
      </c>
      <c r="O493" s="1" t="s">
        <v>1746</v>
      </c>
    </row>
    <row r="494" spans="1:15" x14ac:dyDescent="0.25">
      <c r="A494" s="1">
        <v>493</v>
      </c>
      <c r="B494" s="1" t="s">
        <v>99</v>
      </c>
      <c r="C494" s="10">
        <v>45133</v>
      </c>
      <c r="D494" s="1">
        <v>0</v>
      </c>
      <c r="E494" s="1" t="s">
        <v>1235</v>
      </c>
      <c r="F494" s="15">
        <v>14</v>
      </c>
      <c r="G494" s="2">
        <v>3</v>
      </c>
      <c r="H494" s="3">
        <v>10.199999999999999</v>
      </c>
      <c r="I494" s="2">
        <v>1.2698</v>
      </c>
      <c r="J494" s="4">
        <f t="shared" si="41"/>
        <v>1.7302</v>
      </c>
      <c r="K494" s="1">
        <v>1</v>
      </c>
      <c r="L494" s="4">
        <f t="shared" si="42"/>
        <v>1.7302</v>
      </c>
      <c r="M494" s="1">
        <v>1</v>
      </c>
      <c r="N494" s="4">
        <v>1.7302</v>
      </c>
      <c r="O494" s="1" t="s">
        <v>1746</v>
      </c>
    </row>
    <row r="495" spans="1:15" x14ac:dyDescent="0.25">
      <c r="A495" s="1">
        <v>494</v>
      </c>
      <c r="B495" s="1" t="s">
        <v>1234</v>
      </c>
      <c r="C495" s="10">
        <v>45133</v>
      </c>
      <c r="D495" s="1">
        <v>0</v>
      </c>
      <c r="E495" s="1" t="s">
        <v>1236</v>
      </c>
      <c r="F495" s="15">
        <v>1</v>
      </c>
      <c r="G495" s="2">
        <v>0.54700000000000004</v>
      </c>
      <c r="H495" s="3">
        <v>0.4</v>
      </c>
      <c r="I495" s="2">
        <v>0.18770000000000001</v>
      </c>
      <c r="J495" s="4">
        <f t="shared" si="41"/>
        <v>0.35930000000000006</v>
      </c>
      <c r="K495" s="1">
        <v>5</v>
      </c>
      <c r="L495" s="4">
        <f t="shared" si="42"/>
        <v>1.7965000000000004</v>
      </c>
      <c r="M495" s="1">
        <v>5</v>
      </c>
      <c r="N495" s="4">
        <v>2.5066999999999999</v>
      </c>
      <c r="O495" s="1" t="s">
        <v>1746</v>
      </c>
    </row>
    <row r="496" spans="1:15" x14ac:dyDescent="0.25">
      <c r="A496" s="1">
        <v>495</v>
      </c>
      <c r="B496" s="1" t="s">
        <v>869</v>
      </c>
      <c r="C496" s="10">
        <v>45133</v>
      </c>
      <c r="D496" s="1">
        <v>0</v>
      </c>
      <c r="E496" s="1" t="s">
        <v>4847</v>
      </c>
      <c r="F496" s="15">
        <v>15</v>
      </c>
      <c r="G496" s="2">
        <v>2.4893999999999998</v>
      </c>
      <c r="H496" s="3">
        <v>2.1</v>
      </c>
      <c r="I496" s="2">
        <v>2.0425</v>
      </c>
      <c r="J496" s="4">
        <f t="shared" si="41"/>
        <v>0.44689999999999985</v>
      </c>
      <c r="K496" s="1">
        <v>1</v>
      </c>
      <c r="L496" s="4">
        <f t="shared" si="42"/>
        <v>0.44689999999999985</v>
      </c>
      <c r="M496" s="1">
        <v>1</v>
      </c>
      <c r="N496" s="4">
        <v>0.44689999999999985</v>
      </c>
      <c r="O496" s="1" t="s">
        <v>1746</v>
      </c>
    </row>
    <row r="497" spans="1:15" ht="33" x14ac:dyDescent="0.25">
      <c r="A497" s="1">
        <v>496</v>
      </c>
      <c r="B497" s="1" t="s">
        <v>99</v>
      </c>
      <c r="C497" s="10">
        <v>45134</v>
      </c>
      <c r="D497" s="1">
        <v>0</v>
      </c>
      <c r="E497" s="11" t="s">
        <v>1251</v>
      </c>
      <c r="F497" s="15">
        <v>23</v>
      </c>
      <c r="G497" s="2">
        <v>3.3052000000000001</v>
      </c>
      <c r="H497" s="3">
        <v>9.1</v>
      </c>
      <c r="I497" s="2">
        <v>0.75570000000000004</v>
      </c>
      <c r="J497" s="4">
        <f t="shared" si="41"/>
        <v>2.5495000000000001</v>
      </c>
      <c r="K497" s="1">
        <v>1</v>
      </c>
      <c r="L497" s="4">
        <f t="shared" si="42"/>
        <v>2.5495000000000001</v>
      </c>
      <c r="M497" s="1">
        <v>1</v>
      </c>
      <c r="N497" s="4">
        <v>2.5495000000000001</v>
      </c>
      <c r="O497" s="1" t="s">
        <v>1746</v>
      </c>
    </row>
    <row r="498" spans="1:15" ht="33" x14ac:dyDescent="0.25">
      <c r="A498" s="1">
        <v>497</v>
      </c>
      <c r="B498" s="1" t="s">
        <v>869</v>
      </c>
      <c r="C498" s="10">
        <v>45134</v>
      </c>
      <c r="D498" s="1">
        <v>0</v>
      </c>
      <c r="E498" s="11" t="s">
        <v>1251</v>
      </c>
      <c r="F498" s="15">
        <v>23</v>
      </c>
      <c r="G498" s="2">
        <v>4.2233999999999998</v>
      </c>
      <c r="H498" s="3">
        <v>5.2</v>
      </c>
      <c r="I498" s="2">
        <v>3.5943000000000001</v>
      </c>
      <c r="J498" s="4">
        <f t="shared" si="41"/>
        <v>0.62909999999999977</v>
      </c>
      <c r="K498" s="1">
        <v>1</v>
      </c>
      <c r="L498" s="4">
        <f t="shared" si="42"/>
        <v>0.62909999999999977</v>
      </c>
      <c r="M498" s="1">
        <v>1</v>
      </c>
      <c r="N498" s="4">
        <v>0.62909999999999977</v>
      </c>
      <c r="O498" s="1" t="s">
        <v>1746</v>
      </c>
    </row>
    <row r="499" spans="1:15" x14ac:dyDescent="0.25">
      <c r="A499" s="1">
        <v>498</v>
      </c>
      <c r="B499" s="1" t="s">
        <v>99</v>
      </c>
      <c r="C499" s="10">
        <v>45135</v>
      </c>
      <c r="D499" s="1">
        <v>0</v>
      </c>
      <c r="E499" s="1" t="s">
        <v>213</v>
      </c>
      <c r="F499" s="15">
        <v>24</v>
      </c>
      <c r="G499" s="2">
        <v>3.6957</v>
      </c>
      <c r="H499" s="3">
        <v>10.5</v>
      </c>
      <c r="I499" s="2">
        <v>1.2114</v>
      </c>
      <c r="J499" s="4">
        <f t="shared" si="41"/>
        <v>2.4843000000000002</v>
      </c>
      <c r="K499" s="1">
        <v>1</v>
      </c>
      <c r="L499" s="4">
        <f t="shared" si="42"/>
        <v>2.4843000000000002</v>
      </c>
      <c r="M499" s="1">
        <v>1</v>
      </c>
      <c r="N499" s="4">
        <v>2.4843000000000002</v>
      </c>
      <c r="O499" s="1" t="s">
        <v>1746</v>
      </c>
    </row>
    <row r="500" spans="1:15" x14ac:dyDescent="0.25">
      <c r="A500" s="1">
        <v>499</v>
      </c>
      <c r="B500" s="1" t="s">
        <v>869</v>
      </c>
      <c r="C500" s="10">
        <v>45135</v>
      </c>
      <c r="D500" s="1">
        <v>0</v>
      </c>
      <c r="E500" s="1" t="s">
        <v>213</v>
      </c>
      <c r="F500" s="15">
        <v>24</v>
      </c>
      <c r="G500" s="2">
        <v>3.8569</v>
      </c>
      <c r="H500" s="3">
        <v>4.9000000000000004</v>
      </c>
      <c r="I500" s="2">
        <v>3.1785999999999999</v>
      </c>
      <c r="J500" s="4">
        <f t="shared" si="41"/>
        <v>0.67830000000000013</v>
      </c>
      <c r="K500" s="1">
        <v>1</v>
      </c>
      <c r="L500" s="4">
        <f t="shared" si="42"/>
        <v>0.67830000000000013</v>
      </c>
      <c r="M500" s="1">
        <v>1</v>
      </c>
      <c r="N500" s="4">
        <v>0.67830000000000013</v>
      </c>
      <c r="O500" s="1" t="s">
        <v>1746</v>
      </c>
    </row>
    <row r="501" spans="1:15" x14ac:dyDescent="0.25">
      <c r="A501" s="1">
        <v>500</v>
      </c>
      <c r="B501" s="1" t="s">
        <v>99</v>
      </c>
      <c r="C501" s="10">
        <v>45136</v>
      </c>
      <c r="D501" s="1">
        <v>0</v>
      </c>
      <c r="E501" s="1" t="s">
        <v>213</v>
      </c>
      <c r="F501" s="15">
        <v>24</v>
      </c>
      <c r="G501" s="2">
        <v>3.6267</v>
      </c>
      <c r="H501" s="3">
        <v>10.1</v>
      </c>
      <c r="I501" s="2">
        <v>1.1435</v>
      </c>
      <c r="J501" s="4">
        <f t="shared" si="41"/>
        <v>2.4832000000000001</v>
      </c>
      <c r="K501" s="1">
        <v>1</v>
      </c>
      <c r="L501" s="4">
        <f t="shared" si="42"/>
        <v>2.4832000000000001</v>
      </c>
      <c r="M501" s="1">
        <v>1</v>
      </c>
      <c r="N501" s="4">
        <v>2.4832000000000001</v>
      </c>
      <c r="O501" s="1" t="s">
        <v>1746</v>
      </c>
    </row>
    <row r="502" spans="1:15" x14ac:dyDescent="0.25">
      <c r="A502" s="1">
        <v>501</v>
      </c>
      <c r="B502" s="1" t="s">
        <v>869</v>
      </c>
      <c r="C502" s="10">
        <v>45136</v>
      </c>
      <c r="D502" s="1">
        <v>0</v>
      </c>
      <c r="E502" s="1" t="s">
        <v>213</v>
      </c>
      <c r="F502" s="15">
        <v>24</v>
      </c>
      <c r="G502" s="2">
        <v>3.7751999999999999</v>
      </c>
      <c r="H502" s="3">
        <v>4.4000000000000004</v>
      </c>
      <c r="I502" s="2">
        <v>3.0265</v>
      </c>
      <c r="J502" s="4">
        <f t="shared" ref="J502:J506" si="43">G502-I502</f>
        <v>0.74869999999999992</v>
      </c>
      <c r="K502" s="1">
        <v>1</v>
      </c>
      <c r="L502" s="4">
        <f t="shared" ref="L502:L506" si="44">(G502-I502-D502)*K502</f>
        <v>0.74869999999999992</v>
      </c>
      <c r="M502" s="1">
        <v>1</v>
      </c>
      <c r="N502" s="4">
        <v>0.74869999999999992</v>
      </c>
      <c r="O502" s="1" t="s">
        <v>1746</v>
      </c>
    </row>
    <row r="503" spans="1:15" x14ac:dyDescent="0.25">
      <c r="A503" s="1">
        <v>502</v>
      </c>
      <c r="B503" s="1" t="s">
        <v>99</v>
      </c>
      <c r="C503" s="10">
        <v>45137</v>
      </c>
      <c r="D503" s="1">
        <v>0</v>
      </c>
      <c r="E503" s="1" t="s">
        <v>213</v>
      </c>
      <c r="F503" s="15">
        <v>24</v>
      </c>
      <c r="G503" s="2">
        <v>3.5937000000000001</v>
      </c>
      <c r="H503" s="3">
        <v>9.9</v>
      </c>
      <c r="I503" s="2">
        <v>1.1133</v>
      </c>
      <c r="J503" s="4">
        <f t="shared" si="43"/>
        <v>2.4804000000000004</v>
      </c>
      <c r="K503" s="1">
        <v>1</v>
      </c>
      <c r="L503" s="4">
        <f t="shared" si="44"/>
        <v>2.4804000000000004</v>
      </c>
      <c r="M503" s="1">
        <v>1</v>
      </c>
      <c r="N503" s="4">
        <v>2.4804000000000004</v>
      </c>
      <c r="O503" s="1" t="s">
        <v>1746</v>
      </c>
    </row>
    <row r="504" spans="1:15" x14ac:dyDescent="0.25">
      <c r="A504" s="1">
        <v>503</v>
      </c>
      <c r="B504" s="1" t="s">
        <v>869</v>
      </c>
      <c r="C504" s="10">
        <v>45137</v>
      </c>
      <c r="D504" s="1">
        <v>0</v>
      </c>
      <c r="E504" s="1" t="s">
        <v>213</v>
      </c>
      <c r="F504" s="15">
        <v>24</v>
      </c>
      <c r="G504" s="2">
        <v>3.7574999999999998</v>
      </c>
      <c r="H504" s="3">
        <v>4.0999999999999996</v>
      </c>
      <c r="I504" s="2">
        <v>3.1766999999999999</v>
      </c>
      <c r="J504" s="4">
        <f t="shared" si="43"/>
        <v>0.58079999999999998</v>
      </c>
      <c r="K504" s="1">
        <v>1</v>
      </c>
      <c r="L504" s="4">
        <f t="shared" si="44"/>
        <v>0.58079999999999998</v>
      </c>
      <c r="M504" s="1">
        <v>1</v>
      </c>
      <c r="N504" s="4">
        <v>0.58079999999999998</v>
      </c>
      <c r="O504" s="1" t="s">
        <v>1746</v>
      </c>
    </row>
    <row r="505" spans="1:15" x14ac:dyDescent="0.25">
      <c r="A505" s="1">
        <v>504</v>
      </c>
      <c r="B505" s="1" t="s">
        <v>99</v>
      </c>
      <c r="C505" s="10">
        <v>45138</v>
      </c>
      <c r="D505" s="1">
        <v>0</v>
      </c>
      <c r="E505" s="1" t="s">
        <v>213</v>
      </c>
      <c r="F505" s="15">
        <v>24</v>
      </c>
      <c r="G505" s="2">
        <v>3.6989000000000001</v>
      </c>
      <c r="H505" s="3">
        <v>10.1</v>
      </c>
      <c r="I505" s="2">
        <v>1.1800999999999999</v>
      </c>
      <c r="J505" s="4">
        <f t="shared" si="43"/>
        <v>2.5188000000000001</v>
      </c>
      <c r="K505" s="1">
        <v>1</v>
      </c>
      <c r="L505" s="4">
        <f t="shared" si="44"/>
        <v>2.5188000000000001</v>
      </c>
      <c r="M505" s="1">
        <v>1</v>
      </c>
      <c r="N505" s="4">
        <v>2.5188000000000001</v>
      </c>
      <c r="O505" s="1" t="s">
        <v>1746</v>
      </c>
    </row>
    <row r="506" spans="1:15" x14ac:dyDescent="0.25">
      <c r="A506" s="1">
        <v>505</v>
      </c>
      <c r="B506" s="1" t="s">
        <v>869</v>
      </c>
      <c r="C506" s="10">
        <v>45138</v>
      </c>
      <c r="D506" s="1">
        <v>0</v>
      </c>
      <c r="E506" s="1" t="s">
        <v>213</v>
      </c>
      <c r="F506" s="15">
        <v>24</v>
      </c>
      <c r="G506" s="2">
        <v>3.7496999999999998</v>
      </c>
      <c r="H506" s="3">
        <v>4.4000000000000004</v>
      </c>
      <c r="I506" s="2">
        <v>3.1398999999999999</v>
      </c>
      <c r="J506" s="4">
        <f t="shared" si="43"/>
        <v>0.6097999999999999</v>
      </c>
      <c r="K506" s="1">
        <v>1</v>
      </c>
      <c r="L506" s="4">
        <f t="shared" si="44"/>
        <v>0.6097999999999999</v>
      </c>
      <c r="M506" s="1">
        <v>1</v>
      </c>
      <c r="N506" s="4">
        <v>0.6097999999999999</v>
      </c>
      <c r="O506" s="1" t="s">
        <v>1746</v>
      </c>
    </row>
    <row r="507" spans="1:15" x14ac:dyDescent="0.25">
      <c r="A507" s="1">
        <v>506</v>
      </c>
      <c r="B507" s="1" t="s">
        <v>99</v>
      </c>
      <c r="C507" s="10">
        <v>45139</v>
      </c>
      <c r="D507" s="1">
        <v>0</v>
      </c>
      <c r="E507" s="1" t="s">
        <v>213</v>
      </c>
      <c r="F507" s="15">
        <v>24</v>
      </c>
      <c r="G507" s="2">
        <v>3.84</v>
      </c>
      <c r="H507" s="3">
        <v>10.8</v>
      </c>
      <c r="I507" s="2">
        <v>1.31</v>
      </c>
      <c r="J507" s="4">
        <f t="shared" ref="J507:J570" si="45">G507-I507</f>
        <v>2.5299999999999998</v>
      </c>
      <c r="K507" s="1">
        <v>1</v>
      </c>
      <c r="L507" s="4">
        <f t="shared" ref="L507:L570" si="46">(G507-I507-D507)*K507</f>
        <v>2.5299999999999998</v>
      </c>
      <c r="M507" s="1">
        <v>1</v>
      </c>
      <c r="N507" s="4">
        <v>2.5299999999999998</v>
      </c>
      <c r="O507" s="1" t="s">
        <v>1746</v>
      </c>
    </row>
    <row r="508" spans="1:15" x14ac:dyDescent="0.25">
      <c r="A508" s="1">
        <v>507</v>
      </c>
      <c r="B508" s="1" t="s">
        <v>869</v>
      </c>
      <c r="C508" s="10">
        <v>45139</v>
      </c>
      <c r="D508" s="1">
        <v>0</v>
      </c>
      <c r="E508" s="1" t="s">
        <v>213</v>
      </c>
      <c r="F508" s="15">
        <v>24</v>
      </c>
      <c r="G508" s="2">
        <v>3.7</v>
      </c>
      <c r="H508" s="3">
        <v>4.4000000000000004</v>
      </c>
      <c r="I508" s="2">
        <v>3.09</v>
      </c>
      <c r="J508" s="4">
        <f t="shared" si="45"/>
        <v>0.61000000000000032</v>
      </c>
      <c r="K508" s="1">
        <v>1</v>
      </c>
      <c r="L508" s="4">
        <f t="shared" si="46"/>
        <v>0.61000000000000032</v>
      </c>
      <c r="M508" s="1">
        <v>1</v>
      </c>
      <c r="N508" s="4">
        <v>0.61000000000000032</v>
      </c>
      <c r="O508" s="1" t="s">
        <v>1746</v>
      </c>
    </row>
    <row r="509" spans="1:15" x14ac:dyDescent="0.25">
      <c r="A509" s="1">
        <v>508</v>
      </c>
      <c r="B509" s="1" t="s">
        <v>99</v>
      </c>
      <c r="C509" s="10">
        <v>45140</v>
      </c>
      <c r="D509" s="1">
        <v>0</v>
      </c>
      <c r="E509" s="1" t="s">
        <v>213</v>
      </c>
      <c r="F509" s="15">
        <v>24</v>
      </c>
      <c r="G509" s="2">
        <v>3.71</v>
      </c>
      <c r="H509" s="3">
        <v>10.199999999999999</v>
      </c>
      <c r="I509" s="2">
        <v>1.2</v>
      </c>
      <c r="J509" s="4">
        <f t="shared" si="45"/>
        <v>2.5099999999999998</v>
      </c>
      <c r="K509" s="1">
        <v>1</v>
      </c>
      <c r="L509" s="4">
        <f t="shared" si="46"/>
        <v>2.5099999999999998</v>
      </c>
      <c r="M509" s="1">
        <v>1</v>
      </c>
      <c r="N509" s="4">
        <v>2.5099999999999998</v>
      </c>
      <c r="O509" s="1" t="s">
        <v>1746</v>
      </c>
    </row>
    <row r="510" spans="1:15" x14ac:dyDescent="0.25">
      <c r="A510" s="1">
        <v>509</v>
      </c>
      <c r="B510" s="1" t="s">
        <v>869</v>
      </c>
      <c r="C510" s="10">
        <v>45140</v>
      </c>
      <c r="D510" s="1">
        <v>0</v>
      </c>
      <c r="E510" s="1" t="s">
        <v>213</v>
      </c>
      <c r="F510" s="15">
        <v>24</v>
      </c>
      <c r="G510" s="2">
        <v>3.79</v>
      </c>
      <c r="H510" s="3">
        <v>4.0999999999999996</v>
      </c>
      <c r="I510" s="2">
        <v>3.24</v>
      </c>
      <c r="J510" s="4">
        <f t="shared" si="45"/>
        <v>0.54999999999999982</v>
      </c>
      <c r="K510" s="1">
        <v>1</v>
      </c>
      <c r="L510" s="4">
        <f t="shared" si="46"/>
        <v>0.54999999999999982</v>
      </c>
      <c r="M510" s="1">
        <v>1</v>
      </c>
      <c r="N510" s="4">
        <v>0.54999999999999982</v>
      </c>
      <c r="O510" s="1" t="s">
        <v>1746</v>
      </c>
    </row>
    <row r="511" spans="1:15" x14ac:dyDescent="0.25">
      <c r="A511" s="1">
        <v>510</v>
      </c>
      <c r="B511" s="1" t="s">
        <v>99</v>
      </c>
      <c r="C511" s="10">
        <v>45141</v>
      </c>
      <c r="D511" s="1">
        <v>0</v>
      </c>
      <c r="E511" s="1" t="s">
        <v>213</v>
      </c>
      <c r="F511" s="15">
        <v>24</v>
      </c>
      <c r="G511" s="2">
        <v>3.61</v>
      </c>
      <c r="H511" s="3">
        <v>9.8000000000000007</v>
      </c>
      <c r="I511" s="2">
        <v>1.0900000000000001</v>
      </c>
      <c r="J511" s="4">
        <f t="shared" si="45"/>
        <v>2.5199999999999996</v>
      </c>
      <c r="K511" s="1">
        <v>1</v>
      </c>
      <c r="L511" s="4">
        <f t="shared" si="46"/>
        <v>2.5199999999999996</v>
      </c>
      <c r="M511" s="1">
        <v>1</v>
      </c>
      <c r="N511" s="4">
        <v>2.5199999999999996</v>
      </c>
      <c r="O511" s="1" t="s">
        <v>1746</v>
      </c>
    </row>
    <row r="512" spans="1:15" x14ac:dyDescent="0.25">
      <c r="A512" s="1">
        <v>511</v>
      </c>
      <c r="B512" s="1" t="s">
        <v>869</v>
      </c>
      <c r="C512" s="10">
        <v>45141</v>
      </c>
      <c r="D512" s="1">
        <v>0</v>
      </c>
      <c r="E512" s="1" t="s">
        <v>213</v>
      </c>
      <c r="F512" s="15">
        <v>24</v>
      </c>
      <c r="G512" s="2">
        <v>3.85</v>
      </c>
      <c r="H512" s="3">
        <v>4</v>
      </c>
      <c r="I512" s="2">
        <v>3.23</v>
      </c>
      <c r="J512" s="4">
        <f t="shared" si="45"/>
        <v>0.62000000000000011</v>
      </c>
      <c r="K512" s="1">
        <v>1</v>
      </c>
      <c r="L512" s="4">
        <f t="shared" si="46"/>
        <v>0.62000000000000011</v>
      </c>
      <c r="M512" s="1">
        <v>1</v>
      </c>
      <c r="N512" s="4">
        <v>0.62000000000000011</v>
      </c>
      <c r="O512" s="1" t="s">
        <v>1746</v>
      </c>
    </row>
    <row r="513" spans="1:15" x14ac:dyDescent="0.25">
      <c r="A513" s="1">
        <v>512</v>
      </c>
      <c r="B513" s="1" t="s">
        <v>99</v>
      </c>
      <c r="C513" s="10">
        <v>45142</v>
      </c>
      <c r="D513" s="1">
        <v>0</v>
      </c>
      <c r="E513" s="1" t="s">
        <v>213</v>
      </c>
      <c r="F513" s="15">
        <v>24</v>
      </c>
      <c r="G513" s="2">
        <v>3.44</v>
      </c>
      <c r="H513" s="3">
        <v>9.4</v>
      </c>
      <c r="I513" s="2">
        <v>0.89</v>
      </c>
      <c r="J513" s="4">
        <f t="shared" si="45"/>
        <v>2.5499999999999998</v>
      </c>
      <c r="K513" s="1">
        <v>1</v>
      </c>
      <c r="L513" s="4">
        <f t="shared" si="46"/>
        <v>2.5499999999999998</v>
      </c>
      <c r="M513" s="1">
        <v>1</v>
      </c>
      <c r="N513" s="4">
        <v>2.5499999999999998</v>
      </c>
      <c r="O513" s="1" t="s">
        <v>1746</v>
      </c>
    </row>
    <row r="514" spans="1:15" x14ac:dyDescent="0.25">
      <c r="A514" s="1">
        <v>513</v>
      </c>
      <c r="B514" s="1" t="s">
        <v>869</v>
      </c>
      <c r="C514" s="10">
        <v>45142</v>
      </c>
      <c r="D514" s="1">
        <v>0</v>
      </c>
      <c r="E514" s="1" t="s">
        <v>213</v>
      </c>
      <c r="F514" s="15">
        <v>24</v>
      </c>
      <c r="G514" s="2">
        <v>3.97</v>
      </c>
      <c r="H514" s="3">
        <v>4.3</v>
      </c>
      <c r="I514" s="2">
        <v>3.46</v>
      </c>
      <c r="J514" s="4">
        <f t="shared" si="45"/>
        <v>0.51000000000000023</v>
      </c>
      <c r="K514" s="1">
        <v>1</v>
      </c>
      <c r="L514" s="4">
        <f t="shared" si="46"/>
        <v>0.51000000000000023</v>
      </c>
      <c r="M514" s="1">
        <v>1</v>
      </c>
      <c r="N514" s="4">
        <v>0.51000000000000023</v>
      </c>
      <c r="O514" s="1" t="s">
        <v>1746</v>
      </c>
    </row>
    <row r="515" spans="1:15" x14ac:dyDescent="0.25">
      <c r="A515" s="1">
        <v>514</v>
      </c>
      <c r="B515" s="1" t="s">
        <v>99</v>
      </c>
      <c r="C515" s="10">
        <v>45143</v>
      </c>
      <c r="D515" s="1">
        <v>0</v>
      </c>
      <c r="E515" s="1" t="s">
        <v>213</v>
      </c>
      <c r="F515" s="15">
        <v>24</v>
      </c>
      <c r="G515" s="2">
        <v>3.38</v>
      </c>
      <c r="H515" s="3">
        <v>9.1999999999999993</v>
      </c>
      <c r="I515" s="2">
        <v>0.84</v>
      </c>
      <c r="J515" s="4">
        <f t="shared" si="45"/>
        <v>2.54</v>
      </c>
      <c r="K515" s="1">
        <v>1</v>
      </c>
      <c r="L515" s="4">
        <f t="shared" si="46"/>
        <v>2.54</v>
      </c>
      <c r="M515" s="1">
        <v>1</v>
      </c>
      <c r="N515" s="4">
        <v>2.54</v>
      </c>
      <c r="O515" s="1" t="s">
        <v>1746</v>
      </c>
    </row>
    <row r="516" spans="1:15" x14ac:dyDescent="0.25">
      <c r="A516" s="1">
        <v>515</v>
      </c>
      <c r="B516" s="1" t="s">
        <v>869</v>
      </c>
      <c r="C516" s="10">
        <v>45143</v>
      </c>
      <c r="D516" s="1">
        <v>0</v>
      </c>
      <c r="E516" s="1" t="s">
        <v>213</v>
      </c>
      <c r="F516" s="15">
        <v>24</v>
      </c>
      <c r="G516" s="2">
        <v>4.03</v>
      </c>
      <c r="H516" s="3">
        <v>4.5</v>
      </c>
      <c r="I516" s="2">
        <v>3.54</v>
      </c>
      <c r="J516" s="4">
        <f t="shared" si="45"/>
        <v>0.49000000000000021</v>
      </c>
      <c r="K516" s="1">
        <v>1</v>
      </c>
      <c r="L516" s="4">
        <f t="shared" si="46"/>
        <v>0.49000000000000021</v>
      </c>
      <c r="M516" s="1">
        <v>1</v>
      </c>
      <c r="N516" s="4">
        <v>0.49000000000000021</v>
      </c>
      <c r="O516" s="1" t="s">
        <v>1746</v>
      </c>
    </row>
    <row r="517" spans="1:15" x14ac:dyDescent="0.25">
      <c r="A517" s="1">
        <v>516</v>
      </c>
      <c r="B517" s="1" t="s">
        <v>99</v>
      </c>
      <c r="C517" s="10">
        <v>45144</v>
      </c>
      <c r="D517" s="1">
        <v>0</v>
      </c>
      <c r="E517" s="1" t="s">
        <v>213</v>
      </c>
      <c r="F517" s="15">
        <v>24</v>
      </c>
      <c r="G517" s="2">
        <v>3.66</v>
      </c>
      <c r="H517" s="3">
        <v>10.1</v>
      </c>
      <c r="I517" s="2">
        <v>1.18</v>
      </c>
      <c r="J517" s="4">
        <f t="shared" si="45"/>
        <v>2.4800000000000004</v>
      </c>
      <c r="K517" s="1">
        <v>1</v>
      </c>
      <c r="L517" s="4">
        <f t="shared" si="46"/>
        <v>2.4800000000000004</v>
      </c>
      <c r="M517" s="1">
        <v>1</v>
      </c>
      <c r="N517" s="4">
        <v>2.4800000000000004</v>
      </c>
      <c r="O517" s="1" t="s">
        <v>1746</v>
      </c>
    </row>
    <row r="518" spans="1:15" x14ac:dyDescent="0.25">
      <c r="A518" s="1">
        <v>517</v>
      </c>
      <c r="B518" s="1" t="s">
        <v>869</v>
      </c>
      <c r="C518" s="10">
        <v>45144</v>
      </c>
      <c r="D518" s="1">
        <v>0</v>
      </c>
      <c r="E518" s="1" t="s">
        <v>213</v>
      </c>
      <c r="F518" s="15">
        <v>24</v>
      </c>
      <c r="G518" s="2">
        <v>3.64</v>
      </c>
      <c r="H518" s="3">
        <v>3.9</v>
      </c>
      <c r="I518" s="2">
        <v>3.08</v>
      </c>
      <c r="J518" s="4">
        <f t="shared" si="45"/>
        <v>0.56000000000000005</v>
      </c>
      <c r="K518" s="1">
        <v>1</v>
      </c>
      <c r="L518" s="4">
        <f t="shared" si="46"/>
        <v>0.56000000000000005</v>
      </c>
      <c r="M518" s="1">
        <v>1</v>
      </c>
      <c r="N518" s="4">
        <v>0.56000000000000005</v>
      </c>
      <c r="O518" s="1" t="s">
        <v>1746</v>
      </c>
    </row>
    <row r="519" spans="1:15" x14ac:dyDescent="0.25">
      <c r="A519" s="1">
        <v>518</v>
      </c>
      <c r="B519" s="1" t="s">
        <v>99</v>
      </c>
      <c r="C519" s="10">
        <v>45145</v>
      </c>
      <c r="D519" s="1">
        <v>0</v>
      </c>
      <c r="E519" s="1" t="s">
        <v>213</v>
      </c>
      <c r="F519" s="15">
        <v>24</v>
      </c>
      <c r="G519" s="2">
        <v>3.71</v>
      </c>
      <c r="H519" s="3">
        <v>10.1</v>
      </c>
      <c r="I519" s="2">
        <v>1.21</v>
      </c>
      <c r="J519" s="4">
        <f t="shared" si="45"/>
        <v>2.5</v>
      </c>
      <c r="K519" s="1">
        <v>1</v>
      </c>
      <c r="L519" s="4">
        <f t="shared" si="46"/>
        <v>2.5</v>
      </c>
      <c r="M519" s="1">
        <v>1</v>
      </c>
      <c r="N519" s="4">
        <v>2.5</v>
      </c>
      <c r="O519" s="1" t="s">
        <v>1746</v>
      </c>
    </row>
    <row r="520" spans="1:15" x14ac:dyDescent="0.25">
      <c r="A520" s="1">
        <v>519</v>
      </c>
      <c r="B520" s="1" t="s">
        <v>869</v>
      </c>
      <c r="C520" s="10">
        <v>45145</v>
      </c>
      <c r="D520" s="1">
        <v>0</v>
      </c>
      <c r="E520" s="1" t="s">
        <v>213</v>
      </c>
      <c r="F520" s="15">
        <v>24</v>
      </c>
      <c r="G520" s="2">
        <v>3.65</v>
      </c>
      <c r="H520" s="3">
        <v>3.7</v>
      </c>
      <c r="I520" s="2">
        <v>2.92</v>
      </c>
      <c r="J520" s="4">
        <f t="shared" si="45"/>
        <v>0.73</v>
      </c>
      <c r="K520" s="1">
        <v>1</v>
      </c>
      <c r="L520" s="4">
        <f t="shared" si="46"/>
        <v>0.73</v>
      </c>
      <c r="M520" s="1">
        <v>1</v>
      </c>
      <c r="N520" s="4">
        <v>0.73</v>
      </c>
      <c r="O520" s="1" t="s">
        <v>1746</v>
      </c>
    </row>
    <row r="521" spans="1:15" x14ac:dyDescent="0.25">
      <c r="A521" s="1">
        <v>520</v>
      </c>
      <c r="B521" s="1" t="s">
        <v>99</v>
      </c>
      <c r="C521" s="10">
        <v>45146</v>
      </c>
      <c r="D521" s="1">
        <v>0</v>
      </c>
      <c r="E521" s="1" t="s">
        <v>213</v>
      </c>
      <c r="F521" s="15">
        <v>24</v>
      </c>
      <c r="G521" s="2">
        <v>3.68</v>
      </c>
      <c r="H521" s="3">
        <v>9.8000000000000007</v>
      </c>
      <c r="I521" s="2">
        <v>1.24</v>
      </c>
      <c r="J521" s="4">
        <f t="shared" si="45"/>
        <v>2.4400000000000004</v>
      </c>
      <c r="K521" s="1">
        <v>1</v>
      </c>
      <c r="L521" s="4">
        <f t="shared" si="46"/>
        <v>2.4400000000000004</v>
      </c>
      <c r="M521" s="1">
        <v>1</v>
      </c>
      <c r="N521" s="4">
        <v>2.4400000000000004</v>
      </c>
      <c r="O521" s="1" t="s">
        <v>1746</v>
      </c>
    </row>
    <row r="522" spans="1:15" x14ac:dyDescent="0.25">
      <c r="A522" s="1">
        <v>521</v>
      </c>
      <c r="B522" s="1" t="s">
        <v>869</v>
      </c>
      <c r="C522" s="10">
        <v>45146</v>
      </c>
      <c r="D522" s="1">
        <v>0</v>
      </c>
      <c r="E522" s="1" t="s">
        <v>213</v>
      </c>
      <c r="F522" s="15">
        <v>24</v>
      </c>
      <c r="G522" s="2">
        <v>3.67</v>
      </c>
      <c r="H522" s="3">
        <v>3.6</v>
      </c>
      <c r="I522" s="2">
        <v>2.97</v>
      </c>
      <c r="J522" s="4">
        <f t="shared" si="45"/>
        <v>0.69999999999999973</v>
      </c>
      <c r="K522" s="1">
        <v>1</v>
      </c>
      <c r="L522" s="4">
        <f t="shared" si="46"/>
        <v>0.69999999999999973</v>
      </c>
      <c r="M522" s="1">
        <v>1</v>
      </c>
      <c r="N522" s="4">
        <v>0.69999999999999973</v>
      </c>
      <c r="O522" s="1" t="s">
        <v>1746</v>
      </c>
    </row>
    <row r="523" spans="1:15" x14ac:dyDescent="0.25">
      <c r="A523" s="1">
        <v>522</v>
      </c>
      <c r="B523" s="1" t="s">
        <v>99</v>
      </c>
      <c r="C523" s="10">
        <v>45147</v>
      </c>
      <c r="D523" s="1">
        <v>0</v>
      </c>
      <c r="E523" s="1" t="s">
        <v>213</v>
      </c>
      <c r="F523" s="15">
        <v>24</v>
      </c>
      <c r="G523" s="2">
        <v>3.5684999999999998</v>
      </c>
      <c r="H523" s="3">
        <v>9.4</v>
      </c>
      <c r="I523" s="2">
        <v>1.1234999999999999</v>
      </c>
      <c r="J523" s="4">
        <f t="shared" si="45"/>
        <v>2.4449999999999998</v>
      </c>
      <c r="K523" s="1">
        <v>1</v>
      </c>
      <c r="L523" s="4">
        <f t="shared" si="46"/>
        <v>2.4449999999999998</v>
      </c>
      <c r="M523" s="1">
        <v>1</v>
      </c>
      <c r="N523" s="4">
        <v>2.4449999999999998</v>
      </c>
      <c r="O523" s="1" t="s">
        <v>1746</v>
      </c>
    </row>
    <row r="524" spans="1:15" x14ac:dyDescent="0.25">
      <c r="A524" s="1">
        <v>523</v>
      </c>
      <c r="B524" s="1" t="s">
        <v>869</v>
      </c>
      <c r="C524" s="10">
        <v>45147</v>
      </c>
      <c r="D524" s="1">
        <v>0</v>
      </c>
      <c r="E524" s="1" t="s">
        <v>213</v>
      </c>
      <c r="F524" s="15">
        <v>24</v>
      </c>
      <c r="G524" s="2">
        <v>3.7162999999999999</v>
      </c>
      <c r="H524" s="3">
        <v>3.6</v>
      </c>
      <c r="I524" s="2">
        <v>3.5565000000000002</v>
      </c>
      <c r="J524" s="4">
        <f t="shared" si="45"/>
        <v>0.15979999999999972</v>
      </c>
      <c r="K524" s="1">
        <v>1</v>
      </c>
      <c r="L524" s="4">
        <f t="shared" si="46"/>
        <v>0.15979999999999972</v>
      </c>
      <c r="M524" s="1">
        <v>1</v>
      </c>
      <c r="N524" s="4">
        <v>0.15979999999999972</v>
      </c>
      <c r="O524" s="1" t="s">
        <v>1746</v>
      </c>
    </row>
    <row r="525" spans="1:15" x14ac:dyDescent="0.25">
      <c r="A525" s="1">
        <v>524</v>
      </c>
      <c r="B525" s="1" t="s">
        <v>99</v>
      </c>
      <c r="C525" s="10">
        <v>45148</v>
      </c>
      <c r="D525" s="1">
        <v>0</v>
      </c>
      <c r="E525" s="1" t="s">
        <v>213</v>
      </c>
      <c r="F525" s="15">
        <v>24</v>
      </c>
      <c r="G525" s="2">
        <v>3.5</v>
      </c>
      <c r="H525" s="3">
        <v>9.3000000000000007</v>
      </c>
      <c r="I525" s="2">
        <v>1.04</v>
      </c>
      <c r="J525" s="4">
        <f t="shared" si="45"/>
        <v>2.46</v>
      </c>
      <c r="K525" s="1">
        <v>1</v>
      </c>
      <c r="L525" s="4">
        <f t="shared" si="46"/>
        <v>2.46</v>
      </c>
      <c r="M525" s="1">
        <v>1</v>
      </c>
      <c r="N525" s="4">
        <v>2.46</v>
      </c>
      <c r="O525" s="1" t="s">
        <v>1746</v>
      </c>
    </row>
    <row r="526" spans="1:15" x14ac:dyDescent="0.25">
      <c r="A526" s="1">
        <v>525</v>
      </c>
      <c r="B526" s="1" t="s">
        <v>869</v>
      </c>
      <c r="C526" s="10">
        <v>45148</v>
      </c>
      <c r="D526" s="1">
        <v>0</v>
      </c>
      <c r="E526" s="1" t="s">
        <v>213</v>
      </c>
      <c r="F526" s="15">
        <v>24</v>
      </c>
      <c r="G526" s="2">
        <v>3.77</v>
      </c>
      <c r="H526" s="3">
        <v>3.8</v>
      </c>
      <c r="I526" s="2">
        <v>3.59</v>
      </c>
      <c r="J526" s="4">
        <f t="shared" si="45"/>
        <v>0.18000000000000016</v>
      </c>
      <c r="K526" s="1">
        <v>1</v>
      </c>
      <c r="L526" s="4">
        <f t="shared" si="46"/>
        <v>0.18000000000000016</v>
      </c>
      <c r="M526" s="1">
        <v>1</v>
      </c>
      <c r="N526" s="4">
        <v>0.18000000000000016</v>
      </c>
      <c r="O526" s="1" t="s">
        <v>1746</v>
      </c>
    </row>
    <row r="527" spans="1:15" x14ac:dyDescent="0.25">
      <c r="A527" s="1">
        <v>526</v>
      </c>
      <c r="B527" s="1" t="s">
        <v>99</v>
      </c>
      <c r="C527" s="10">
        <v>45149</v>
      </c>
      <c r="D527" s="1">
        <v>0</v>
      </c>
      <c r="E527" s="1" t="s">
        <v>213</v>
      </c>
      <c r="F527" s="15">
        <v>24</v>
      </c>
      <c r="G527" s="2">
        <v>3.67</v>
      </c>
      <c r="H527" s="3">
        <v>9.6999999999999993</v>
      </c>
      <c r="I527" s="2">
        <v>1.24</v>
      </c>
      <c r="J527" s="4">
        <f t="shared" si="45"/>
        <v>2.4299999999999997</v>
      </c>
      <c r="K527" s="1">
        <v>1</v>
      </c>
      <c r="L527" s="4">
        <f t="shared" si="46"/>
        <v>2.4299999999999997</v>
      </c>
      <c r="M527" s="1">
        <v>1</v>
      </c>
      <c r="N527" s="4">
        <v>2.4299999999999997</v>
      </c>
      <c r="O527" s="1" t="s">
        <v>1746</v>
      </c>
    </row>
    <row r="528" spans="1:15" x14ac:dyDescent="0.25">
      <c r="A528" s="1">
        <v>527</v>
      </c>
      <c r="B528" s="1" t="s">
        <v>869</v>
      </c>
      <c r="C528" s="10">
        <v>45149</v>
      </c>
      <c r="D528" s="1">
        <v>0</v>
      </c>
      <c r="E528" s="1" t="s">
        <v>213</v>
      </c>
      <c r="F528" s="15">
        <v>24</v>
      </c>
      <c r="G528" s="2">
        <v>3.62</v>
      </c>
      <c r="H528" s="3">
        <v>3.5</v>
      </c>
      <c r="I528" s="2">
        <v>3.42</v>
      </c>
      <c r="J528" s="4">
        <f t="shared" si="45"/>
        <v>0.20000000000000018</v>
      </c>
      <c r="K528" s="1">
        <v>1</v>
      </c>
      <c r="L528" s="4">
        <f t="shared" si="46"/>
        <v>0.20000000000000018</v>
      </c>
      <c r="M528" s="1">
        <v>1</v>
      </c>
      <c r="N528" s="4">
        <v>0.20000000000000018</v>
      </c>
      <c r="O528" s="1" t="s">
        <v>1746</v>
      </c>
    </row>
    <row r="529" spans="1:15" x14ac:dyDescent="0.25">
      <c r="A529" s="1">
        <v>528</v>
      </c>
      <c r="B529" s="1" t="s">
        <v>99</v>
      </c>
      <c r="C529" s="10">
        <v>45150</v>
      </c>
      <c r="D529" s="1">
        <v>0</v>
      </c>
      <c r="E529" s="1" t="s">
        <v>213</v>
      </c>
      <c r="F529" s="15">
        <v>24</v>
      </c>
      <c r="G529" s="2">
        <v>3.63</v>
      </c>
      <c r="H529" s="3">
        <v>9.6999999999999993</v>
      </c>
      <c r="I529" s="2">
        <v>1.18</v>
      </c>
      <c r="J529" s="4">
        <f t="shared" si="45"/>
        <v>2.4500000000000002</v>
      </c>
      <c r="K529" s="1">
        <v>1</v>
      </c>
      <c r="L529" s="4">
        <f t="shared" si="46"/>
        <v>2.4500000000000002</v>
      </c>
      <c r="M529" s="1">
        <v>1</v>
      </c>
      <c r="N529" s="4">
        <v>2.4500000000000002</v>
      </c>
      <c r="O529" s="1" t="s">
        <v>1746</v>
      </c>
    </row>
    <row r="530" spans="1:15" x14ac:dyDescent="0.25">
      <c r="A530" s="1">
        <v>529</v>
      </c>
      <c r="B530" s="1" t="s">
        <v>869</v>
      </c>
      <c r="C530" s="10">
        <v>45150</v>
      </c>
      <c r="D530" s="1">
        <v>0</v>
      </c>
      <c r="E530" s="1" t="s">
        <v>213</v>
      </c>
      <c r="F530" s="15">
        <v>24</v>
      </c>
      <c r="G530" s="2">
        <v>3.7</v>
      </c>
      <c r="H530" s="3">
        <v>3.6</v>
      </c>
      <c r="I530" s="2">
        <v>3.5</v>
      </c>
      <c r="J530" s="4">
        <f t="shared" si="45"/>
        <v>0.20000000000000018</v>
      </c>
      <c r="K530" s="1">
        <v>1</v>
      </c>
      <c r="L530" s="4">
        <f t="shared" si="46"/>
        <v>0.20000000000000018</v>
      </c>
      <c r="M530" s="1">
        <v>1</v>
      </c>
      <c r="N530" s="4">
        <v>0.20000000000000018</v>
      </c>
      <c r="O530" s="1" t="s">
        <v>1746</v>
      </c>
    </row>
    <row r="531" spans="1:15" x14ac:dyDescent="0.25">
      <c r="A531" s="1">
        <v>530</v>
      </c>
      <c r="B531" s="1" t="s">
        <v>99</v>
      </c>
      <c r="C531" s="10">
        <v>45151</v>
      </c>
      <c r="D531" s="1">
        <v>0</v>
      </c>
      <c r="E531" s="1" t="s">
        <v>213</v>
      </c>
      <c r="F531" s="15">
        <v>24</v>
      </c>
      <c r="G531" s="2">
        <v>3.59</v>
      </c>
      <c r="H531" s="3">
        <v>9.5</v>
      </c>
      <c r="I531" s="2">
        <v>1.1499999999999999</v>
      </c>
      <c r="J531" s="4">
        <f t="shared" si="45"/>
        <v>2.44</v>
      </c>
      <c r="K531" s="1">
        <v>1</v>
      </c>
      <c r="L531" s="4">
        <f t="shared" si="46"/>
        <v>2.44</v>
      </c>
      <c r="M531" s="1">
        <v>1</v>
      </c>
      <c r="N531" s="4">
        <v>2.44</v>
      </c>
      <c r="O531" s="1" t="s">
        <v>1746</v>
      </c>
    </row>
    <row r="532" spans="1:15" x14ac:dyDescent="0.25">
      <c r="A532" s="1">
        <v>531</v>
      </c>
      <c r="B532" s="1" t="s">
        <v>869</v>
      </c>
      <c r="C532" s="10">
        <v>45151</v>
      </c>
      <c r="D532" s="1">
        <v>0</v>
      </c>
      <c r="E532" s="1" t="s">
        <v>213</v>
      </c>
      <c r="F532" s="15">
        <v>24</v>
      </c>
      <c r="G532" s="2">
        <v>3.67</v>
      </c>
      <c r="H532" s="3">
        <v>3.5</v>
      </c>
      <c r="I532" s="2">
        <v>3.49</v>
      </c>
      <c r="J532" s="4">
        <f t="shared" si="45"/>
        <v>0.17999999999999972</v>
      </c>
      <c r="K532" s="1">
        <v>1</v>
      </c>
      <c r="L532" s="4">
        <f t="shared" si="46"/>
        <v>0.17999999999999972</v>
      </c>
      <c r="M532" s="1">
        <v>1</v>
      </c>
      <c r="N532" s="4">
        <v>0.17999999999999972</v>
      </c>
      <c r="O532" s="1" t="s">
        <v>1746</v>
      </c>
    </row>
    <row r="533" spans="1:15" x14ac:dyDescent="0.25">
      <c r="A533" s="1">
        <v>532</v>
      </c>
      <c r="B533" s="1" t="s">
        <v>99</v>
      </c>
      <c r="C533" s="10">
        <v>45152</v>
      </c>
      <c r="D533" s="1">
        <v>0</v>
      </c>
      <c r="E533" s="1" t="s">
        <v>213</v>
      </c>
      <c r="F533" s="15">
        <v>24</v>
      </c>
      <c r="G533" s="2">
        <v>3.54</v>
      </c>
      <c r="H533" s="3">
        <v>9.1999999999999993</v>
      </c>
      <c r="I533" s="2">
        <v>1.1000000000000001</v>
      </c>
      <c r="J533" s="4">
        <f t="shared" si="45"/>
        <v>2.44</v>
      </c>
      <c r="K533" s="1">
        <v>1</v>
      </c>
      <c r="L533" s="4">
        <f t="shared" si="46"/>
        <v>2.44</v>
      </c>
      <c r="M533" s="1">
        <v>1</v>
      </c>
      <c r="N533" s="4">
        <v>2.44</v>
      </c>
      <c r="O533" s="1" t="s">
        <v>1746</v>
      </c>
    </row>
    <row r="534" spans="1:15" x14ac:dyDescent="0.25">
      <c r="A534" s="1">
        <v>533</v>
      </c>
      <c r="B534" s="1" t="s">
        <v>869</v>
      </c>
      <c r="C534" s="10">
        <v>45152</v>
      </c>
      <c r="D534" s="1">
        <v>0</v>
      </c>
      <c r="E534" s="1" t="s">
        <v>213</v>
      </c>
      <c r="F534" s="15">
        <v>24</v>
      </c>
      <c r="G534" s="2">
        <v>3.71</v>
      </c>
      <c r="H534" s="3">
        <v>3.5</v>
      </c>
      <c r="I534" s="2">
        <v>3.51</v>
      </c>
      <c r="J534" s="4">
        <f t="shared" si="45"/>
        <v>0.20000000000000018</v>
      </c>
      <c r="K534" s="1">
        <v>1</v>
      </c>
      <c r="L534" s="4">
        <f t="shared" si="46"/>
        <v>0.20000000000000018</v>
      </c>
      <c r="M534" s="1">
        <v>1</v>
      </c>
      <c r="N534" s="4">
        <v>0.20000000000000018</v>
      </c>
      <c r="O534" s="1" t="s">
        <v>1746</v>
      </c>
    </row>
    <row r="535" spans="1:15" x14ac:dyDescent="0.25">
      <c r="A535" s="1">
        <v>534</v>
      </c>
      <c r="B535" s="1" t="s">
        <v>99</v>
      </c>
      <c r="C535" s="10">
        <v>45153</v>
      </c>
      <c r="D535" s="1">
        <v>0</v>
      </c>
      <c r="E535" s="1" t="s">
        <v>213</v>
      </c>
      <c r="F535" s="15">
        <v>24</v>
      </c>
      <c r="G535" s="2">
        <v>3.73</v>
      </c>
      <c r="H535" s="3">
        <v>9.8000000000000007</v>
      </c>
      <c r="I535" s="2">
        <v>1.36</v>
      </c>
      <c r="J535" s="4">
        <f t="shared" si="45"/>
        <v>2.37</v>
      </c>
      <c r="K535" s="1">
        <v>1</v>
      </c>
      <c r="L535" s="4">
        <f t="shared" si="46"/>
        <v>2.37</v>
      </c>
      <c r="M535" s="1">
        <v>1</v>
      </c>
      <c r="N535" s="4">
        <v>2.37</v>
      </c>
      <c r="O535" s="1" t="s">
        <v>1746</v>
      </c>
    </row>
    <row r="536" spans="1:15" x14ac:dyDescent="0.25">
      <c r="A536" s="1">
        <v>535</v>
      </c>
      <c r="B536" s="1" t="s">
        <v>869</v>
      </c>
      <c r="C536" s="10">
        <v>45153</v>
      </c>
      <c r="D536" s="1">
        <v>0</v>
      </c>
      <c r="E536" s="1" t="s">
        <v>213</v>
      </c>
      <c r="F536" s="15">
        <v>24</v>
      </c>
      <c r="G536" s="2">
        <v>3.52</v>
      </c>
      <c r="H536" s="3">
        <v>3.8</v>
      </c>
      <c r="I536" s="2">
        <v>3.35</v>
      </c>
      <c r="J536" s="4">
        <f t="shared" si="45"/>
        <v>0.16999999999999993</v>
      </c>
      <c r="K536" s="1">
        <v>1</v>
      </c>
      <c r="L536" s="4">
        <f t="shared" si="46"/>
        <v>0.16999999999999993</v>
      </c>
      <c r="M536" s="1">
        <v>1</v>
      </c>
      <c r="N536" s="4">
        <v>0.16999999999999993</v>
      </c>
      <c r="O536" s="1" t="s">
        <v>1746</v>
      </c>
    </row>
    <row r="537" spans="1:15" x14ac:dyDescent="0.25">
      <c r="A537" s="1">
        <v>536</v>
      </c>
      <c r="B537" s="1" t="s">
        <v>99</v>
      </c>
      <c r="C537" s="10">
        <v>45154</v>
      </c>
      <c r="D537" s="1">
        <v>0</v>
      </c>
      <c r="E537" s="1" t="s">
        <v>213</v>
      </c>
      <c r="F537" s="15">
        <v>24</v>
      </c>
      <c r="G537" s="2">
        <v>3.74</v>
      </c>
      <c r="H537" s="3">
        <v>9.6999999999999993</v>
      </c>
      <c r="I537" s="2">
        <v>1.34</v>
      </c>
      <c r="J537" s="4">
        <f t="shared" si="45"/>
        <v>2.4000000000000004</v>
      </c>
      <c r="K537" s="1">
        <v>1</v>
      </c>
      <c r="L537" s="4">
        <f t="shared" si="46"/>
        <v>2.4000000000000004</v>
      </c>
      <c r="M537" s="1">
        <v>1</v>
      </c>
      <c r="N537" s="4">
        <v>2.4000000000000004</v>
      </c>
      <c r="O537" s="1" t="s">
        <v>1746</v>
      </c>
    </row>
    <row r="538" spans="1:15" x14ac:dyDescent="0.25">
      <c r="A538" s="1">
        <v>537</v>
      </c>
      <c r="B538" s="1" t="s">
        <v>869</v>
      </c>
      <c r="C538" s="10">
        <v>45154</v>
      </c>
      <c r="D538" s="1">
        <v>0</v>
      </c>
      <c r="E538" s="1" t="s">
        <v>213</v>
      </c>
      <c r="F538" s="15">
        <v>24</v>
      </c>
      <c r="G538" s="2">
        <v>3.61</v>
      </c>
      <c r="H538" s="3">
        <v>3.6</v>
      </c>
      <c r="I538" s="2">
        <v>3.41</v>
      </c>
      <c r="J538" s="4">
        <f t="shared" si="45"/>
        <v>0.19999999999999973</v>
      </c>
      <c r="K538" s="1">
        <v>1</v>
      </c>
      <c r="L538" s="4">
        <f t="shared" si="46"/>
        <v>0.19999999999999973</v>
      </c>
      <c r="M538" s="1">
        <v>1</v>
      </c>
      <c r="N538" s="4">
        <v>0.19999999999999973</v>
      </c>
      <c r="O538" s="1" t="s">
        <v>1746</v>
      </c>
    </row>
    <row r="539" spans="1:15" x14ac:dyDescent="0.25">
      <c r="A539" s="1">
        <v>538</v>
      </c>
      <c r="B539" s="1" t="s">
        <v>99</v>
      </c>
      <c r="C539" s="10">
        <v>45155</v>
      </c>
      <c r="D539" s="1">
        <v>0</v>
      </c>
      <c r="E539" s="1" t="s">
        <v>213</v>
      </c>
      <c r="F539" s="15">
        <v>24</v>
      </c>
      <c r="G539" s="2">
        <v>3.5941999999999998</v>
      </c>
      <c r="H539" s="3">
        <v>9.4</v>
      </c>
      <c r="I539" s="2">
        <v>1.1732</v>
      </c>
      <c r="J539" s="4">
        <f t="shared" si="45"/>
        <v>2.4209999999999998</v>
      </c>
      <c r="K539" s="1">
        <v>1</v>
      </c>
      <c r="L539" s="4">
        <f t="shared" si="46"/>
        <v>2.4209999999999998</v>
      </c>
      <c r="M539" s="1">
        <v>1</v>
      </c>
      <c r="N539" s="4">
        <v>2.4209999999999998</v>
      </c>
      <c r="O539" s="1" t="s">
        <v>1746</v>
      </c>
    </row>
    <row r="540" spans="1:15" x14ac:dyDescent="0.25">
      <c r="A540" s="1">
        <v>539</v>
      </c>
      <c r="B540" s="1" t="s">
        <v>869</v>
      </c>
      <c r="C540" s="10">
        <v>45155</v>
      </c>
      <c r="D540" s="1">
        <v>0</v>
      </c>
      <c r="E540" s="1" t="s">
        <v>213</v>
      </c>
      <c r="F540" s="15">
        <v>24</v>
      </c>
      <c r="G540" s="2">
        <v>3.6928000000000001</v>
      </c>
      <c r="H540" s="3">
        <v>3.4</v>
      </c>
      <c r="I540" s="2">
        <v>3.5167999999999999</v>
      </c>
      <c r="J540" s="4">
        <f t="shared" si="45"/>
        <v>0.17600000000000016</v>
      </c>
      <c r="K540" s="1">
        <v>1</v>
      </c>
      <c r="L540" s="4">
        <f t="shared" si="46"/>
        <v>0.17600000000000016</v>
      </c>
      <c r="M540" s="1">
        <v>1</v>
      </c>
      <c r="N540" s="4">
        <v>0.17600000000000016</v>
      </c>
      <c r="O540" s="1" t="s">
        <v>1746</v>
      </c>
    </row>
    <row r="541" spans="1:15" x14ac:dyDescent="0.25">
      <c r="A541" s="1">
        <v>540</v>
      </c>
      <c r="B541" s="1" t="s">
        <v>99</v>
      </c>
      <c r="C541" s="10">
        <v>45156</v>
      </c>
      <c r="D541" s="1">
        <v>0</v>
      </c>
      <c r="E541" s="1" t="s">
        <v>213</v>
      </c>
      <c r="F541" s="15">
        <v>24</v>
      </c>
      <c r="G541" s="2">
        <v>3.58</v>
      </c>
      <c r="H541" s="3">
        <v>9.6</v>
      </c>
      <c r="I541" s="2">
        <v>1.1599999999999999</v>
      </c>
      <c r="J541" s="4">
        <f t="shared" si="45"/>
        <v>2.42</v>
      </c>
      <c r="K541" s="1">
        <v>1</v>
      </c>
      <c r="L541" s="4">
        <f t="shared" si="46"/>
        <v>2.42</v>
      </c>
      <c r="M541" s="1">
        <v>1</v>
      </c>
      <c r="N541" s="4">
        <v>2.42</v>
      </c>
      <c r="O541" s="1" t="s">
        <v>1746</v>
      </c>
    </row>
    <row r="542" spans="1:15" x14ac:dyDescent="0.25">
      <c r="A542" s="1">
        <v>541</v>
      </c>
      <c r="B542" s="1" t="s">
        <v>869</v>
      </c>
      <c r="C542" s="10">
        <v>45156</v>
      </c>
      <c r="D542" s="1">
        <v>0</v>
      </c>
      <c r="E542" s="1" t="s">
        <v>213</v>
      </c>
      <c r="F542" s="15">
        <v>24</v>
      </c>
      <c r="G542" s="2">
        <v>3.6</v>
      </c>
      <c r="H542" s="3">
        <v>3.5</v>
      </c>
      <c r="I542" s="2">
        <v>3.4</v>
      </c>
      <c r="J542" s="4">
        <f t="shared" si="45"/>
        <v>0.20000000000000018</v>
      </c>
      <c r="K542" s="1">
        <v>1</v>
      </c>
      <c r="L542" s="4">
        <f t="shared" si="46"/>
        <v>0.20000000000000018</v>
      </c>
      <c r="M542" s="1">
        <v>1</v>
      </c>
      <c r="N542" s="4">
        <v>0.20000000000000018</v>
      </c>
      <c r="O542" s="1" t="s">
        <v>1746</v>
      </c>
    </row>
    <row r="543" spans="1:15" x14ac:dyDescent="0.25">
      <c r="A543" s="1">
        <v>542</v>
      </c>
      <c r="B543" s="1" t="s">
        <v>99</v>
      </c>
      <c r="C543" s="10">
        <v>45157</v>
      </c>
      <c r="D543" s="1">
        <v>0</v>
      </c>
      <c r="E543" s="1" t="s">
        <v>213</v>
      </c>
      <c r="F543" s="15">
        <v>24</v>
      </c>
      <c r="G543" s="2">
        <v>3.63</v>
      </c>
      <c r="H543" s="3">
        <v>9.6</v>
      </c>
      <c r="I543" s="2">
        <v>1.22</v>
      </c>
      <c r="J543" s="4">
        <f t="shared" si="45"/>
        <v>2.41</v>
      </c>
      <c r="K543" s="1">
        <v>1</v>
      </c>
      <c r="L543" s="4">
        <f t="shared" si="46"/>
        <v>2.41</v>
      </c>
      <c r="M543" s="1">
        <v>1</v>
      </c>
      <c r="N543" s="4">
        <v>2.41</v>
      </c>
      <c r="O543" s="1" t="s">
        <v>1746</v>
      </c>
    </row>
    <row r="544" spans="1:15" x14ac:dyDescent="0.25">
      <c r="A544" s="1">
        <v>543</v>
      </c>
      <c r="B544" s="1" t="s">
        <v>869</v>
      </c>
      <c r="C544" s="10">
        <v>45157</v>
      </c>
      <c r="D544" s="1">
        <v>0</v>
      </c>
      <c r="E544" s="1" t="s">
        <v>213</v>
      </c>
      <c r="F544" s="15">
        <v>24</v>
      </c>
      <c r="G544" s="2">
        <v>3.58</v>
      </c>
      <c r="H544" s="3">
        <v>3.6</v>
      </c>
      <c r="I544" s="2">
        <v>3.36</v>
      </c>
      <c r="J544" s="4">
        <f t="shared" si="45"/>
        <v>0.2200000000000002</v>
      </c>
      <c r="K544" s="1">
        <v>1</v>
      </c>
      <c r="L544" s="4">
        <f t="shared" si="46"/>
        <v>0.2200000000000002</v>
      </c>
      <c r="M544" s="1">
        <v>1</v>
      </c>
      <c r="N544" s="4">
        <v>0.2200000000000002</v>
      </c>
      <c r="O544" s="1" t="s">
        <v>1746</v>
      </c>
    </row>
    <row r="545" spans="1:15" x14ac:dyDescent="0.25">
      <c r="A545" s="1">
        <v>544</v>
      </c>
      <c r="B545" s="1" t="s">
        <v>99</v>
      </c>
      <c r="C545" s="10">
        <v>45158</v>
      </c>
      <c r="D545" s="1">
        <v>0</v>
      </c>
      <c r="E545" s="1" t="s">
        <v>213</v>
      </c>
      <c r="F545" s="15">
        <v>24</v>
      </c>
      <c r="G545" s="2">
        <v>3.7</v>
      </c>
      <c r="H545" s="3">
        <v>9.8000000000000007</v>
      </c>
      <c r="I545" s="2">
        <v>1.3</v>
      </c>
      <c r="J545" s="4">
        <f t="shared" si="45"/>
        <v>2.4000000000000004</v>
      </c>
      <c r="K545" s="1">
        <v>1</v>
      </c>
      <c r="L545" s="4">
        <f t="shared" si="46"/>
        <v>2.4000000000000004</v>
      </c>
      <c r="M545" s="1">
        <v>1</v>
      </c>
      <c r="N545" s="4">
        <v>2.4000000000000004</v>
      </c>
      <c r="O545" s="1" t="s">
        <v>1746</v>
      </c>
    </row>
    <row r="546" spans="1:15" x14ac:dyDescent="0.25">
      <c r="A546" s="1">
        <v>545</v>
      </c>
      <c r="B546" s="1" t="s">
        <v>869</v>
      </c>
      <c r="C546" s="10">
        <v>45158</v>
      </c>
      <c r="D546" s="1">
        <v>0</v>
      </c>
      <c r="E546" s="1" t="s">
        <v>213</v>
      </c>
      <c r="F546" s="15">
        <v>24</v>
      </c>
      <c r="G546" s="2">
        <v>3.68</v>
      </c>
      <c r="H546" s="3">
        <v>3.4</v>
      </c>
      <c r="I546" s="2">
        <v>3.53</v>
      </c>
      <c r="J546" s="4">
        <f t="shared" si="45"/>
        <v>0.15000000000000036</v>
      </c>
      <c r="K546" s="1">
        <v>1</v>
      </c>
      <c r="L546" s="4">
        <f t="shared" si="46"/>
        <v>0.15000000000000036</v>
      </c>
      <c r="M546" s="1">
        <v>1</v>
      </c>
      <c r="N546" s="4">
        <v>0.15000000000000036</v>
      </c>
      <c r="O546" s="1" t="s">
        <v>1746</v>
      </c>
    </row>
    <row r="547" spans="1:15" x14ac:dyDescent="0.25">
      <c r="A547" s="1">
        <v>546</v>
      </c>
      <c r="B547" s="1" t="s">
        <v>99</v>
      </c>
      <c r="C547" s="10">
        <v>45159</v>
      </c>
      <c r="D547" s="1">
        <v>0</v>
      </c>
      <c r="E547" s="1" t="s">
        <v>213</v>
      </c>
      <c r="F547" s="15">
        <v>24</v>
      </c>
      <c r="G547" s="2">
        <v>4.2300000000000004</v>
      </c>
      <c r="H547" s="3">
        <v>11.7</v>
      </c>
      <c r="I547" s="2">
        <v>1.94</v>
      </c>
      <c r="J547" s="4">
        <f t="shared" si="45"/>
        <v>2.2900000000000005</v>
      </c>
      <c r="K547" s="1">
        <v>1</v>
      </c>
      <c r="L547" s="4">
        <f t="shared" si="46"/>
        <v>2.2900000000000005</v>
      </c>
      <c r="M547" s="1">
        <v>1</v>
      </c>
      <c r="N547" s="4">
        <v>2.2900000000000005</v>
      </c>
      <c r="O547" s="1" t="s">
        <v>1746</v>
      </c>
    </row>
    <row r="548" spans="1:15" ht="33" x14ac:dyDescent="0.25">
      <c r="A548" s="1">
        <v>547</v>
      </c>
      <c r="B548" s="1" t="s">
        <v>869</v>
      </c>
      <c r="C548" s="10">
        <v>45159</v>
      </c>
      <c r="D548" s="1">
        <v>0</v>
      </c>
      <c r="E548" s="11" t="s">
        <v>4848</v>
      </c>
      <c r="F548" s="15">
        <v>18.5</v>
      </c>
      <c r="G548" s="2">
        <v>2.86</v>
      </c>
      <c r="H548" s="3">
        <v>2.7</v>
      </c>
      <c r="I548" s="2">
        <v>2.69</v>
      </c>
      <c r="J548" s="4">
        <f t="shared" si="45"/>
        <v>0.16999999999999993</v>
      </c>
      <c r="K548" s="1">
        <v>1</v>
      </c>
      <c r="L548" s="4">
        <f t="shared" si="46"/>
        <v>0.16999999999999993</v>
      </c>
      <c r="M548" s="1">
        <v>1</v>
      </c>
      <c r="N548" s="4">
        <v>0.16999999999999993</v>
      </c>
      <c r="O548" s="1" t="s">
        <v>1746</v>
      </c>
    </row>
    <row r="549" spans="1:15" x14ac:dyDescent="0.25">
      <c r="A549" s="1">
        <v>548</v>
      </c>
      <c r="B549" s="1" t="s">
        <v>99</v>
      </c>
      <c r="C549" s="10">
        <v>45160</v>
      </c>
      <c r="D549" s="1">
        <v>0</v>
      </c>
      <c r="E549" s="1" t="s">
        <v>213</v>
      </c>
      <c r="F549" s="15">
        <v>24</v>
      </c>
      <c r="G549" s="2">
        <v>3.68</v>
      </c>
      <c r="H549" s="3">
        <v>9.9</v>
      </c>
      <c r="I549" s="2">
        <v>1.28</v>
      </c>
      <c r="J549" s="4">
        <f t="shared" si="45"/>
        <v>2.4000000000000004</v>
      </c>
      <c r="K549" s="1">
        <v>1</v>
      </c>
      <c r="L549" s="4">
        <f t="shared" si="46"/>
        <v>2.4000000000000004</v>
      </c>
      <c r="M549" s="1">
        <v>1</v>
      </c>
      <c r="N549" s="4">
        <v>2.4000000000000004</v>
      </c>
      <c r="O549" s="1" t="s">
        <v>1746</v>
      </c>
    </row>
    <row r="550" spans="1:15" x14ac:dyDescent="0.25">
      <c r="A550" s="1">
        <v>549</v>
      </c>
      <c r="B550" s="1" t="s">
        <v>869</v>
      </c>
      <c r="C550" s="10">
        <v>45160</v>
      </c>
      <c r="D550" s="1">
        <v>0</v>
      </c>
      <c r="E550" s="1" t="s">
        <v>213</v>
      </c>
      <c r="F550" s="15">
        <v>24</v>
      </c>
      <c r="G550" s="2">
        <v>3.58</v>
      </c>
      <c r="H550" s="3">
        <v>3.4</v>
      </c>
      <c r="I550" s="2">
        <v>3.33</v>
      </c>
      <c r="J550" s="4">
        <f t="shared" si="45"/>
        <v>0.25</v>
      </c>
      <c r="K550" s="1">
        <v>1</v>
      </c>
      <c r="L550" s="4">
        <f t="shared" si="46"/>
        <v>0.25</v>
      </c>
      <c r="M550" s="1">
        <v>1</v>
      </c>
      <c r="N550" s="4">
        <v>0.25</v>
      </c>
      <c r="O550" s="1" t="s">
        <v>1746</v>
      </c>
    </row>
    <row r="551" spans="1:15" x14ac:dyDescent="0.25">
      <c r="A551" s="1">
        <v>550</v>
      </c>
      <c r="B551" s="1" t="s">
        <v>99</v>
      </c>
      <c r="C551" s="10">
        <v>45161</v>
      </c>
      <c r="D551" s="1">
        <v>0</v>
      </c>
      <c r="E551" s="1" t="s">
        <v>213</v>
      </c>
      <c r="F551" s="15">
        <v>24</v>
      </c>
      <c r="G551" s="2">
        <v>3.69</v>
      </c>
      <c r="H551" s="3">
        <v>9.8000000000000007</v>
      </c>
      <c r="I551" s="2">
        <v>1.3</v>
      </c>
      <c r="J551" s="4">
        <f t="shared" si="45"/>
        <v>2.3899999999999997</v>
      </c>
      <c r="K551" s="1">
        <v>1</v>
      </c>
      <c r="L551" s="4">
        <f t="shared" si="46"/>
        <v>2.3899999999999997</v>
      </c>
      <c r="M551" s="1">
        <v>1</v>
      </c>
      <c r="N551" s="4">
        <v>2.3899999999999997</v>
      </c>
      <c r="O551" s="1" t="s">
        <v>1746</v>
      </c>
    </row>
    <row r="552" spans="1:15" x14ac:dyDescent="0.25">
      <c r="A552" s="1">
        <v>551</v>
      </c>
      <c r="B552" s="1" t="s">
        <v>869</v>
      </c>
      <c r="C552" s="10">
        <v>45161</v>
      </c>
      <c r="D552" s="1">
        <v>0</v>
      </c>
      <c r="E552" s="1" t="s">
        <v>213</v>
      </c>
      <c r="F552" s="15">
        <v>24</v>
      </c>
      <c r="G552" s="2">
        <v>3.61</v>
      </c>
      <c r="H552" s="3">
        <v>3.3</v>
      </c>
      <c r="I552" s="2">
        <v>3.41</v>
      </c>
      <c r="J552" s="4">
        <f t="shared" si="45"/>
        <v>0.19999999999999973</v>
      </c>
      <c r="K552" s="1">
        <v>1</v>
      </c>
      <c r="L552" s="4">
        <f t="shared" si="46"/>
        <v>0.19999999999999973</v>
      </c>
      <c r="M552" s="1">
        <v>1</v>
      </c>
      <c r="N552" s="4">
        <v>0.19999999999999973</v>
      </c>
      <c r="O552" s="1" t="s">
        <v>1746</v>
      </c>
    </row>
    <row r="553" spans="1:15" x14ac:dyDescent="0.25">
      <c r="A553" s="1">
        <v>552</v>
      </c>
      <c r="B553" s="1" t="s">
        <v>99</v>
      </c>
      <c r="C553" s="10">
        <v>45162</v>
      </c>
      <c r="D553" s="1">
        <v>0</v>
      </c>
      <c r="E553" s="1" t="s">
        <v>213</v>
      </c>
      <c r="F553" s="15">
        <v>24</v>
      </c>
      <c r="G553" s="2">
        <v>3.71</v>
      </c>
      <c r="H553" s="3">
        <v>9.6999999999999993</v>
      </c>
      <c r="I553" s="2">
        <v>1.36</v>
      </c>
      <c r="J553" s="4">
        <f t="shared" si="45"/>
        <v>2.3499999999999996</v>
      </c>
      <c r="K553" s="1">
        <v>1</v>
      </c>
      <c r="L553" s="4">
        <f t="shared" si="46"/>
        <v>2.3499999999999996</v>
      </c>
      <c r="M553" s="1">
        <v>1</v>
      </c>
      <c r="N553" s="4">
        <v>2.3499999999999996</v>
      </c>
      <c r="O553" s="1" t="s">
        <v>1746</v>
      </c>
    </row>
    <row r="554" spans="1:15" x14ac:dyDescent="0.25">
      <c r="A554" s="1">
        <v>553</v>
      </c>
      <c r="B554" s="1" t="s">
        <v>869</v>
      </c>
      <c r="C554" s="10">
        <v>45162</v>
      </c>
      <c r="D554" s="1">
        <v>0</v>
      </c>
      <c r="E554" s="1" t="s">
        <v>213</v>
      </c>
      <c r="F554" s="15">
        <v>24</v>
      </c>
      <c r="G554" s="2">
        <v>3.68</v>
      </c>
      <c r="H554" s="3">
        <v>3.2</v>
      </c>
      <c r="I554" s="2">
        <v>3.51</v>
      </c>
      <c r="J554" s="4">
        <f t="shared" si="45"/>
        <v>0.17000000000000037</v>
      </c>
      <c r="K554" s="1">
        <v>1</v>
      </c>
      <c r="L554" s="4">
        <f t="shared" si="46"/>
        <v>0.17000000000000037</v>
      </c>
      <c r="M554" s="1">
        <v>1</v>
      </c>
      <c r="N554" s="4">
        <v>0.17000000000000037</v>
      </c>
      <c r="O554" s="1" t="s">
        <v>1746</v>
      </c>
    </row>
    <row r="555" spans="1:15" x14ac:dyDescent="0.25">
      <c r="A555" s="1">
        <v>554</v>
      </c>
      <c r="B555" s="1" t="s">
        <v>99</v>
      </c>
      <c r="C555" s="10">
        <v>45163</v>
      </c>
      <c r="D555" s="1">
        <v>0</v>
      </c>
      <c r="E555" s="1" t="s">
        <v>213</v>
      </c>
      <c r="F555" s="15">
        <v>24</v>
      </c>
      <c r="G555" s="2">
        <v>3.72</v>
      </c>
      <c r="H555" s="3">
        <v>9.6999999999999993</v>
      </c>
      <c r="I555" s="2">
        <v>1.38</v>
      </c>
      <c r="J555" s="4">
        <f t="shared" si="45"/>
        <v>2.3400000000000003</v>
      </c>
      <c r="K555" s="1">
        <v>1</v>
      </c>
      <c r="L555" s="4">
        <f t="shared" si="46"/>
        <v>2.3400000000000003</v>
      </c>
      <c r="M555" s="1">
        <v>1</v>
      </c>
      <c r="N555" s="4">
        <v>2.3400000000000003</v>
      </c>
      <c r="O555" s="1" t="s">
        <v>1746</v>
      </c>
    </row>
    <row r="556" spans="1:15" x14ac:dyDescent="0.25">
      <c r="A556" s="1">
        <v>555</v>
      </c>
      <c r="B556" s="1" t="s">
        <v>869</v>
      </c>
      <c r="C556" s="10">
        <v>45163</v>
      </c>
      <c r="D556" s="1">
        <v>0</v>
      </c>
      <c r="E556" s="1" t="s">
        <v>213</v>
      </c>
      <c r="F556" s="15">
        <v>24</v>
      </c>
      <c r="G556" s="2">
        <v>3.69</v>
      </c>
      <c r="H556" s="3">
        <v>3.2</v>
      </c>
      <c r="I556" s="2">
        <v>3.48</v>
      </c>
      <c r="J556" s="4">
        <f t="shared" si="45"/>
        <v>0.20999999999999996</v>
      </c>
      <c r="K556" s="1">
        <v>1</v>
      </c>
      <c r="L556" s="4">
        <f t="shared" si="46"/>
        <v>0.20999999999999996</v>
      </c>
      <c r="M556" s="1">
        <v>1</v>
      </c>
      <c r="N556" s="4">
        <v>0.20999999999999996</v>
      </c>
      <c r="O556" s="1" t="s">
        <v>1746</v>
      </c>
    </row>
    <row r="557" spans="1:15" x14ac:dyDescent="0.25">
      <c r="A557" s="1">
        <v>556</v>
      </c>
      <c r="B557" s="1" t="s">
        <v>99</v>
      </c>
      <c r="C557" s="10">
        <v>45164</v>
      </c>
      <c r="D557" s="1">
        <v>0</v>
      </c>
      <c r="E557" s="1" t="s">
        <v>213</v>
      </c>
      <c r="F557" s="15">
        <v>24</v>
      </c>
      <c r="G557" s="2">
        <v>3.67</v>
      </c>
      <c r="H557" s="3">
        <v>9.5</v>
      </c>
      <c r="I557" s="2">
        <v>1.33</v>
      </c>
      <c r="J557" s="4">
        <f t="shared" si="45"/>
        <v>2.34</v>
      </c>
      <c r="K557" s="1">
        <v>1</v>
      </c>
      <c r="L557" s="4">
        <f t="shared" si="46"/>
        <v>2.34</v>
      </c>
      <c r="M557" s="1">
        <v>1</v>
      </c>
      <c r="N557" s="4">
        <v>2.34</v>
      </c>
      <c r="O557" s="1" t="s">
        <v>1746</v>
      </c>
    </row>
    <row r="558" spans="1:15" x14ac:dyDescent="0.25">
      <c r="A558" s="1">
        <v>557</v>
      </c>
      <c r="B558" s="1" t="s">
        <v>869</v>
      </c>
      <c r="C558" s="10">
        <v>45164</v>
      </c>
      <c r="D558" s="1">
        <v>0</v>
      </c>
      <c r="E558" s="1" t="s">
        <v>213</v>
      </c>
      <c r="F558" s="15">
        <v>24</v>
      </c>
      <c r="G558" s="2">
        <v>3.69</v>
      </c>
      <c r="H558" s="3">
        <v>3.1</v>
      </c>
      <c r="I558" s="2">
        <v>3.46</v>
      </c>
      <c r="J558" s="4">
        <f t="shared" si="45"/>
        <v>0.22999999999999998</v>
      </c>
      <c r="K558" s="1">
        <v>1</v>
      </c>
      <c r="L558" s="4">
        <f t="shared" si="46"/>
        <v>0.22999999999999998</v>
      </c>
      <c r="M558" s="1">
        <v>1</v>
      </c>
      <c r="N558" s="4">
        <v>0.22999999999999998</v>
      </c>
      <c r="O558" s="1" t="s">
        <v>1746</v>
      </c>
    </row>
    <row r="559" spans="1:15" x14ac:dyDescent="0.25">
      <c r="A559" s="1">
        <v>558</v>
      </c>
      <c r="B559" s="1" t="s">
        <v>99</v>
      </c>
      <c r="C559" s="10">
        <v>45165</v>
      </c>
      <c r="D559" s="1">
        <v>0</v>
      </c>
      <c r="E559" s="1" t="s">
        <v>213</v>
      </c>
      <c r="F559" s="15">
        <v>24</v>
      </c>
      <c r="G559" s="2">
        <v>3.7</v>
      </c>
      <c r="H559" s="3">
        <v>9.6999999999999993</v>
      </c>
      <c r="I559" s="2">
        <v>1.36</v>
      </c>
      <c r="J559" s="4">
        <f t="shared" si="45"/>
        <v>2.34</v>
      </c>
      <c r="K559" s="1">
        <v>1</v>
      </c>
      <c r="L559" s="4">
        <f t="shared" si="46"/>
        <v>2.34</v>
      </c>
      <c r="M559" s="1">
        <v>1</v>
      </c>
      <c r="N559" s="4">
        <v>2.34</v>
      </c>
      <c r="O559" s="1" t="s">
        <v>1746</v>
      </c>
    </row>
    <row r="560" spans="1:15" x14ac:dyDescent="0.25">
      <c r="A560" s="1">
        <v>559</v>
      </c>
      <c r="B560" s="1" t="s">
        <v>869</v>
      </c>
      <c r="C560" s="10">
        <v>45165</v>
      </c>
      <c r="D560" s="1">
        <v>0</v>
      </c>
      <c r="E560" s="1" t="s">
        <v>213</v>
      </c>
      <c r="F560" s="15">
        <v>24</v>
      </c>
      <c r="G560" s="2">
        <v>3.63</v>
      </c>
      <c r="H560" s="3">
        <v>3.2</v>
      </c>
      <c r="I560" s="2">
        <v>3.25</v>
      </c>
      <c r="J560" s="4">
        <f t="shared" si="45"/>
        <v>0.37999999999999989</v>
      </c>
      <c r="K560" s="1">
        <v>1</v>
      </c>
      <c r="L560" s="4">
        <f t="shared" si="46"/>
        <v>0.37999999999999989</v>
      </c>
      <c r="M560" s="1">
        <v>1</v>
      </c>
      <c r="N560" s="4">
        <v>0.37999999999999989</v>
      </c>
      <c r="O560" s="1" t="s">
        <v>1746</v>
      </c>
    </row>
    <row r="561" spans="1:15" x14ac:dyDescent="0.25">
      <c r="A561" s="1">
        <v>560</v>
      </c>
      <c r="B561" s="1" t="s">
        <v>99</v>
      </c>
      <c r="C561" s="10">
        <v>45166</v>
      </c>
      <c r="D561" s="1">
        <v>0</v>
      </c>
      <c r="E561" s="1" t="s">
        <v>213</v>
      </c>
      <c r="F561" s="15">
        <v>24</v>
      </c>
      <c r="G561" s="2">
        <v>3.68</v>
      </c>
      <c r="H561" s="3">
        <v>9.6999999999999993</v>
      </c>
      <c r="I561" s="2">
        <v>1.34</v>
      </c>
      <c r="J561" s="4">
        <f t="shared" si="45"/>
        <v>2.34</v>
      </c>
      <c r="K561" s="1">
        <v>1</v>
      </c>
      <c r="L561" s="4">
        <f t="shared" si="46"/>
        <v>2.34</v>
      </c>
      <c r="M561" s="1">
        <v>1</v>
      </c>
      <c r="N561" s="4">
        <v>2.34</v>
      </c>
      <c r="O561" s="1" t="s">
        <v>1746</v>
      </c>
    </row>
    <row r="562" spans="1:15" x14ac:dyDescent="0.25">
      <c r="A562" s="1">
        <v>561</v>
      </c>
      <c r="B562" s="1" t="s">
        <v>869</v>
      </c>
      <c r="C562" s="10">
        <v>45166</v>
      </c>
      <c r="D562" s="1">
        <v>0</v>
      </c>
      <c r="E562" s="1" t="s">
        <v>213</v>
      </c>
      <c r="F562" s="15">
        <v>24</v>
      </c>
      <c r="G562" s="2">
        <v>3.61</v>
      </c>
      <c r="H562" s="3">
        <v>3.1</v>
      </c>
      <c r="I562" s="2">
        <v>3.24</v>
      </c>
      <c r="J562" s="4">
        <f t="shared" si="45"/>
        <v>0.36999999999999966</v>
      </c>
      <c r="K562" s="1">
        <v>1</v>
      </c>
      <c r="L562" s="4">
        <f t="shared" si="46"/>
        <v>0.36999999999999966</v>
      </c>
      <c r="M562" s="1">
        <v>1</v>
      </c>
      <c r="N562" s="4">
        <v>0.36999999999999966</v>
      </c>
      <c r="O562" s="1" t="s">
        <v>1746</v>
      </c>
    </row>
    <row r="563" spans="1:15" x14ac:dyDescent="0.25">
      <c r="A563" s="1">
        <v>562</v>
      </c>
      <c r="B563" s="1" t="s">
        <v>99</v>
      </c>
      <c r="C563" s="10">
        <v>45167</v>
      </c>
      <c r="D563" s="1">
        <v>0</v>
      </c>
      <c r="E563" s="1" t="s">
        <v>213</v>
      </c>
      <c r="F563" s="15">
        <v>24</v>
      </c>
      <c r="G563" s="2">
        <v>3.72</v>
      </c>
      <c r="H563" s="3">
        <v>9.9</v>
      </c>
      <c r="I563" s="2">
        <v>1.38</v>
      </c>
      <c r="J563" s="4">
        <f t="shared" si="45"/>
        <v>2.3400000000000003</v>
      </c>
      <c r="K563" s="1">
        <v>1</v>
      </c>
      <c r="L563" s="4">
        <f t="shared" si="46"/>
        <v>2.3400000000000003</v>
      </c>
      <c r="M563" s="1">
        <v>1</v>
      </c>
      <c r="N563" s="4">
        <v>2.3400000000000003</v>
      </c>
      <c r="O563" s="1" t="s">
        <v>1746</v>
      </c>
    </row>
    <row r="564" spans="1:15" x14ac:dyDescent="0.25">
      <c r="A564" s="1">
        <v>563</v>
      </c>
      <c r="B564" s="1" t="s">
        <v>869</v>
      </c>
      <c r="C564" s="10">
        <v>45167</v>
      </c>
      <c r="D564" s="1">
        <v>0</v>
      </c>
      <c r="E564" s="1" t="s">
        <v>213</v>
      </c>
      <c r="F564" s="15">
        <v>24</v>
      </c>
      <c r="G564" s="2">
        <v>3.62</v>
      </c>
      <c r="H564" s="3">
        <v>3.1</v>
      </c>
      <c r="I564" s="2">
        <v>3.45</v>
      </c>
      <c r="J564" s="4">
        <f t="shared" si="45"/>
        <v>0.16999999999999993</v>
      </c>
      <c r="K564" s="1">
        <v>1</v>
      </c>
      <c r="L564" s="4">
        <f t="shared" si="46"/>
        <v>0.16999999999999993</v>
      </c>
      <c r="M564" s="1">
        <v>1</v>
      </c>
      <c r="N564" s="4">
        <v>0.16999999999999993</v>
      </c>
      <c r="O564" s="1" t="s">
        <v>1746</v>
      </c>
    </row>
    <row r="565" spans="1:15" ht="33" x14ac:dyDescent="0.25">
      <c r="A565" s="1">
        <v>564</v>
      </c>
      <c r="B565" s="1" t="s">
        <v>99</v>
      </c>
      <c r="C565" s="10">
        <v>45168</v>
      </c>
      <c r="D565" s="1">
        <v>0</v>
      </c>
      <c r="E565" s="11" t="s">
        <v>4849</v>
      </c>
      <c r="F565" s="15">
        <v>20</v>
      </c>
      <c r="G565" s="2">
        <v>3.08</v>
      </c>
      <c r="H565" s="3">
        <v>8.1</v>
      </c>
      <c r="I565" s="2">
        <v>1.21</v>
      </c>
      <c r="J565" s="4">
        <f t="shared" si="45"/>
        <v>1.87</v>
      </c>
      <c r="K565" s="1">
        <v>1</v>
      </c>
      <c r="L565" s="4">
        <f t="shared" si="46"/>
        <v>1.87</v>
      </c>
      <c r="M565" s="1">
        <v>1</v>
      </c>
      <c r="N565" s="4">
        <v>1.87</v>
      </c>
      <c r="O565" s="1" t="s">
        <v>1746</v>
      </c>
    </row>
    <row r="566" spans="1:15" ht="33" x14ac:dyDescent="0.25">
      <c r="A566" s="1">
        <v>565</v>
      </c>
      <c r="B566" s="1" t="s">
        <v>869</v>
      </c>
      <c r="C566" s="10">
        <v>45168</v>
      </c>
      <c r="D566" s="1">
        <v>0</v>
      </c>
      <c r="E566" s="11" t="s">
        <v>4849</v>
      </c>
      <c r="F566" s="15">
        <v>20</v>
      </c>
      <c r="G566" s="2">
        <v>3</v>
      </c>
      <c r="H566" s="3">
        <v>2.4</v>
      </c>
      <c r="I566" s="2">
        <v>2.73</v>
      </c>
      <c r="J566" s="4">
        <f t="shared" si="45"/>
        <v>0.27</v>
      </c>
      <c r="K566" s="1">
        <v>1</v>
      </c>
      <c r="L566" s="4">
        <f t="shared" si="46"/>
        <v>0.27</v>
      </c>
      <c r="M566" s="1">
        <v>1</v>
      </c>
      <c r="N566" s="4">
        <v>0.27</v>
      </c>
      <c r="O566" s="1" t="s">
        <v>1746</v>
      </c>
    </row>
    <row r="567" spans="1:15" x14ac:dyDescent="0.25">
      <c r="A567" s="1">
        <v>566</v>
      </c>
      <c r="B567" s="1" t="s">
        <v>99</v>
      </c>
      <c r="C567" s="10">
        <v>45169</v>
      </c>
      <c r="D567" s="1">
        <v>0</v>
      </c>
      <c r="E567" s="1" t="s">
        <v>213</v>
      </c>
      <c r="F567" s="15">
        <v>24</v>
      </c>
      <c r="G567" s="2">
        <v>4.08</v>
      </c>
      <c r="H567" s="3">
        <v>11.1</v>
      </c>
      <c r="I567" s="2">
        <v>1.76</v>
      </c>
      <c r="J567" s="4">
        <f t="shared" si="45"/>
        <v>2.3200000000000003</v>
      </c>
      <c r="K567" s="1">
        <v>1</v>
      </c>
      <c r="L567" s="4">
        <f t="shared" si="46"/>
        <v>2.3200000000000003</v>
      </c>
      <c r="M567" s="1">
        <v>1</v>
      </c>
      <c r="N567" s="4">
        <v>2.3200000000000003</v>
      </c>
      <c r="O567" s="1" t="s">
        <v>1746</v>
      </c>
    </row>
    <row r="568" spans="1:15" x14ac:dyDescent="0.25">
      <c r="A568" s="1">
        <v>567</v>
      </c>
      <c r="B568" s="1" t="s">
        <v>869</v>
      </c>
      <c r="C568" s="10">
        <v>45169</v>
      </c>
      <c r="D568" s="1">
        <v>0</v>
      </c>
      <c r="E568" s="1" t="s">
        <v>213</v>
      </c>
      <c r="F568" s="15">
        <v>24</v>
      </c>
      <c r="G568" s="2">
        <v>3.07</v>
      </c>
      <c r="H568" s="3">
        <v>2.7</v>
      </c>
      <c r="I568" s="2">
        <v>2.5499999999999998</v>
      </c>
      <c r="J568" s="4">
        <f t="shared" si="45"/>
        <v>0.52</v>
      </c>
      <c r="K568" s="1">
        <v>1</v>
      </c>
      <c r="L568" s="4">
        <f t="shared" si="46"/>
        <v>0.52</v>
      </c>
      <c r="M568" s="1">
        <v>1</v>
      </c>
      <c r="N568" s="4">
        <v>0.52</v>
      </c>
      <c r="O568" s="1" t="s">
        <v>1746</v>
      </c>
    </row>
    <row r="569" spans="1:15" x14ac:dyDescent="0.25">
      <c r="A569" s="1">
        <v>568</v>
      </c>
      <c r="B569" s="1" t="s">
        <v>99</v>
      </c>
      <c r="C569" s="10">
        <v>45170</v>
      </c>
      <c r="D569" s="1">
        <v>0</v>
      </c>
      <c r="E569" s="1" t="s">
        <v>213</v>
      </c>
      <c r="F569" s="15">
        <v>24</v>
      </c>
      <c r="G569" s="2">
        <v>3.839</v>
      </c>
      <c r="H569" s="3">
        <v>10.4</v>
      </c>
      <c r="I569" s="2">
        <v>1.5094000000000001</v>
      </c>
      <c r="J569" s="4">
        <f t="shared" si="45"/>
        <v>2.3296000000000001</v>
      </c>
      <c r="K569" s="1">
        <v>1</v>
      </c>
      <c r="L569" s="4">
        <f t="shared" si="46"/>
        <v>2.3296000000000001</v>
      </c>
      <c r="M569" s="1">
        <v>1</v>
      </c>
      <c r="N569" s="4">
        <v>2.3296000000000001</v>
      </c>
      <c r="O569" s="1" t="s">
        <v>1746</v>
      </c>
    </row>
    <row r="570" spans="1:15" x14ac:dyDescent="0.25">
      <c r="A570" s="1">
        <v>569</v>
      </c>
      <c r="B570" s="1" t="s">
        <v>869</v>
      </c>
      <c r="C570" s="10">
        <v>45170</v>
      </c>
      <c r="D570" s="1">
        <v>0</v>
      </c>
      <c r="E570" s="1" t="s">
        <v>213</v>
      </c>
      <c r="F570" s="15">
        <v>24</v>
      </c>
      <c r="G570" s="2">
        <v>3.3405999999999998</v>
      </c>
      <c r="H570" s="3">
        <v>3.3</v>
      </c>
      <c r="I570" s="2">
        <v>2.7606000000000002</v>
      </c>
      <c r="J570" s="4">
        <f t="shared" si="45"/>
        <v>0.57999999999999963</v>
      </c>
      <c r="K570" s="1">
        <v>1</v>
      </c>
      <c r="L570" s="4">
        <f t="shared" si="46"/>
        <v>0.57999999999999963</v>
      </c>
      <c r="M570" s="1">
        <v>1</v>
      </c>
      <c r="N570" s="4">
        <v>0.57999999999999963</v>
      </c>
      <c r="O570" s="1" t="s">
        <v>1746</v>
      </c>
    </row>
    <row r="571" spans="1:15" x14ac:dyDescent="0.25">
      <c r="A571" s="1">
        <v>570</v>
      </c>
      <c r="B571" s="1" t="s">
        <v>99</v>
      </c>
      <c r="C571" s="10">
        <v>45171</v>
      </c>
      <c r="D571" s="1">
        <v>0</v>
      </c>
      <c r="E571" s="1" t="s">
        <v>213</v>
      </c>
      <c r="F571" s="15">
        <v>24</v>
      </c>
      <c r="G571" s="2">
        <v>3.7881999999999998</v>
      </c>
      <c r="H571" s="3">
        <v>10.4</v>
      </c>
      <c r="I571" s="2">
        <v>1.4887999999999999</v>
      </c>
      <c r="J571" s="4">
        <f t="shared" ref="J571:J634" si="47">G571-I571</f>
        <v>2.2993999999999999</v>
      </c>
      <c r="K571" s="1">
        <v>1</v>
      </c>
      <c r="L571" s="4">
        <f t="shared" ref="L571:L634" si="48">(G571-I571-D571)*K571</f>
        <v>2.2993999999999999</v>
      </c>
      <c r="M571" s="1">
        <v>1</v>
      </c>
      <c r="N571" s="4">
        <v>2.2993999999999999</v>
      </c>
      <c r="O571" s="1" t="s">
        <v>1746</v>
      </c>
    </row>
    <row r="572" spans="1:15" x14ac:dyDescent="0.25">
      <c r="A572" s="1">
        <v>571</v>
      </c>
      <c r="B572" s="1" t="s">
        <v>869</v>
      </c>
      <c r="C572" s="10">
        <v>45171</v>
      </c>
      <c r="D572" s="1">
        <v>0</v>
      </c>
      <c r="E572" s="1" t="s">
        <v>213</v>
      </c>
      <c r="F572" s="15">
        <v>24</v>
      </c>
      <c r="G572" s="2">
        <v>3.3178999999999998</v>
      </c>
      <c r="H572" s="3">
        <v>3.3</v>
      </c>
      <c r="I572" s="2">
        <v>2.4112</v>
      </c>
      <c r="J572" s="4">
        <f t="shared" si="47"/>
        <v>0.90669999999999984</v>
      </c>
      <c r="K572" s="1">
        <v>1</v>
      </c>
      <c r="L572" s="4">
        <f t="shared" si="48"/>
        <v>0.90669999999999984</v>
      </c>
      <c r="M572" s="1">
        <v>1</v>
      </c>
      <c r="N572" s="4">
        <v>0.90669999999999984</v>
      </c>
      <c r="O572" s="1" t="s">
        <v>1746</v>
      </c>
    </row>
    <row r="573" spans="1:15" x14ac:dyDescent="0.25">
      <c r="A573" s="1">
        <v>572</v>
      </c>
      <c r="B573" s="1" t="s">
        <v>99</v>
      </c>
      <c r="C573" s="10">
        <v>45172</v>
      </c>
      <c r="D573" s="1">
        <v>0</v>
      </c>
      <c r="E573" s="1" t="s">
        <v>213</v>
      </c>
      <c r="F573" s="15">
        <v>24</v>
      </c>
      <c r="G573" s="2">
        <v>3.7825000000000002</v>
      </c>
      <c r="H573" s="3">
        <v>10.199999999999999</v>
      </c>
      <c r="I573" s="2">
        <v>1.5154000000000001</v>
      </c>
      <c r="J573" s="4">
        <f t="shared" si="47"/>
        <v>2.2671000000000001</v>
      </c>
      <c r="K573" s="1">
        <v>1</v>
      </c>
      <c r="L573" s="4">
        <f t="shared" si="48"/>
        <v>2.2671000000000001</v>
      </c>
      <c r="M573" s="1">
        <v>1</v>
      </c>
      <c r="N573" s="4">
        <v>2.2671000000000001</v>
      </c>
      <c r="O573" s="1" t="s">
        <v>1746</v>
      </c>
    </row>
    <row r="574" spans="1:15" x14ac:dyDescent="0.25">
      <c r="A574" s="1">
        <v>573</v>
      </c>
      <c r="B574" s="1" t="s">
        <v>869</v>
      </c>
      <c r="C574" s="10">
        <v>45172</v>
      </c>
      <c r="D574" s="1">
        <v>0</v>
      </c>
      <c r="E574" s="1" t="s">
        <v>213</v>
      </c>
      <c r="F574" s="15">
        <v>24</v>
      </c>
      <c r="G574" s="2">
        <v>3.3250999999999999</v>
      </c>
      <c r="H574" s="3">
        <v>3.2</v>
      </c>
      <c r="I574" s="2">
        <v>2.3210000000000002</v>
      </c>
      <c r="J574" s="4">
        <f t="shared" si="47"/>
        <v>1.0040999999999998</v>
      </c>
      <c r="K574" s="1">
        <v>1</v>
      </c>
      <c r="L574" s="4">
        <f t="shared" si="48"/>
        <v>1.0040999999999998</v>
      </c>
      <c r="M574" s="1">
        <v>1</v>
      </c>
      <c r="N574" s="4">
        <v>1.0040999999999998</v>
      </c>
      <c r="O574" s="1" t="s">
        <v>1746</v>
      </c>
    </row>
    <row r="575" spans="1:15" x14ac:dyDescent="0.25">
      <c r="A575" s="1">
        <v>574</v>
      </c>
      <c r="B575" s="1" t="s">
        <v>99</v>
      </c>
      <c r="C575" s="10">
        <v>45173</v>
      </c>
      <c r="D575" s="1">
        <v>0</v>
      </c>
      <c r="E575" s="7" t="s">
        <v>213</v>
      </c>
      <c r="F575" s="15">
        <v>24</v>
      </c>
      <c r="G575" s="2">
        <v>3.7805</v>
      </c>
      <c r="H575" s="3">
        <v>10.1</v>
      </c>
      <c r="I575" s="2">
        <v>1.5351999999999999</v>
      </c>
      <c r="J575" s="4">
        <f t="shared" si="47"/>
        <v>2.2453000000000003</v>
      </c>
      <c r="K575" s="1">
        <v>1</v>
      </c>
      <c r="L575" s="4">
        <f t="shared" si="48"/>
        <v>2.2453000000000003</v>
      </c>
      <c r="M575" s="1">
        <v>1</v>
      </c>
      <c r="N575" s="4">
        <v>2.2453000000000003</v>
      </c>
      <c r="O575" s="1" t="s">
        <v>1746</v>
      </c>
    </row>
    <row r="576" spans="1:15" x14ac:dyDescent="0.25">
      <c r="A576" s="1">
        <v>575</v>
      </c>
      <c r="B576" s="1" t="s">
        <v>869</v>
      </c>
      <c r="C576" s="10">
        <v>45173</v>
      </c>
      <c r="D576" s="1">
        <v>0</v>
      </c>
      <c r="E576" s="1" t="s">
        <v>213</v>
      </c>
      <c r="F576" s="15">
        <v>24</v>
      </c>
      <c r="G576" s="2">
        <v>3.3281000000000001</v>
      </c>
      <c r="H576" s="3">
        <v>3.2</v>
      </c>
      <c r="I576" s="2">
        <v>2.5247999999999999</v>
      </c>
      <c r="J576" s="4">
        <f t="shared" si="47"/>
        <v>0.80330000000000013</v>
      </c>
      <c r="K576" s="1">
        <v>1</v>
      </c>
      <c r="L576" s="4">
        <f t="shared" si="48"/>
        <v>0.80330000000000013</v>
      </c>
      <c r="M576" s="1">
        <v>1</v>
      </c>
      <c r="N576" s="4">
        <v>0.80330000000000013</v>
      </c>
      <c r="O576" s="1" t="s">
        <v>1746</v>
      </c>
    </row>
    <row r="577" spans="1:15" x14ac:dyDescent="0.25">
      <c r="A577" s="1">
        <v>576</v>
      </c>
      <c r="B577" s="1" t="s">
        <v>99</v>
      </c>
      <c r="C577" s="10">
        <v>45174</v>
      </c>
      <c r="D577" s="1">
        <v>0</v>
      </c>
      <c r="E577" s="1" t="s">
        <v>213</v>
      </c>
      <c r="F577" s="15">
        <v>24</v>
      </c>
      <c r="G577" s="2">
        <v>3.7545000000000002</v>
      </c>
      <c r="H577" s="3">
        <v>10</v>
      </c>
      <c r="I577" s="2">
        <v>1.5049999999999999</v>
      </c>
      <c r="J577" s="4">
        <f t="shared" si="47"/>
        <v>2.2495000000000003</v>
      </c>
      <c r="K577" s="1">
        <v>1</v>
      </c>
      <c r="L577" s="4">
        <f t="shared" si="48"/>
        <v>2.2495000000000003</v>
      </c>
      <c r="M577" s="1">
        <v>1</v>
      </c>
      <c r="N577" s="4">
        <v>2.2495000000000003</v>
      </c>
      <c r="O577" s="1" t="s">
        <v>1746</v>
      </c>
    </row>
    <row r="578" spans="1:15" x14ac:dyDescent="0.25">
      <c r="A578" s="1">
        <v>577</v>
      </c>
      <c r="B578" s="1" t="s">
        <v>869</v>
      </c>
      <c r="C578" s="10">
        <v>45174</v>
      </c>
      <c r="D578" s="1">
        <v>0</v>
      </c>
      <c r="E578" s="1" t="s">
        <v>213</v>
      </c>
      <c r="F578" s="15">
        <v>24</v>
      </c>
      <c r="G578" s="2">
        <v>3.3056999999999999</v>
      </c>
      <c r="H578" s="3">
        <v>3.1</v>
      </c>
      <c r="I578" s="2">
        <v>2.5049999999999999</v>
      </c>
      <c r="J578" s="4">
        <f t="shared" si="47"/>
        <v>0.80069999999999997</v>
      </c>
      <c r="K578" s="1">
        <v>1</v>
      </c>
      <c r="L578" s="4">
        <f t="shared" si="48"/>
        <v>0.80069999999999997</v>
      </c>
      <c r="M578" s="1">
        <v>1</v>
      </c>
      <c r="N578" s="4">
        <v>0.80069999999999997</v>
      </c>
      <c r="O578" s="1" t="s">
        <v>1746</v>
      </c>
    </row>
    <row r="579" spans="1:15" x14ac:dyDescent="0.25">
      <c r="A579" s="1">
        <v>578</v>
      </c>
      <c r="B579" s="1" t="s">
        <v>99</v>
      </c>
      <c r="C579" s="10">
        <v>45175</v>
      </c>
      <c r="D579" s="1">
        <v>0</v>
      </c>
      <c r="E579" s="1" t="s">
        <v>213</v>
      </c>
      <c r="F579" s="15">
        <v>24</v>
      </c>
      <c r="G579" s="2">
        <v>3.7202000000000002</v>
      </c>
      <c r="H579" s="3">
        <v>9.9</v>
      </c>
      <c r="I579" s="2">
        <v>1.4806999999999999</v>
      </c>
      <c r="J579" s="4">
        <f t="shared" si="47"/>
        <v>2.2395000000000005</v>
      </c>
      <c r="K579" s="1">
        <v>1</v>
      </c>
      <c r="L579" s="4">
        <f t="shared" si="48"/>
        <v>2.2395000000000005</v>
      </c>
      <c r="M579" s="1">
        <v>1</v>
      </c>
      <c r="N579" s="4">
        <v>2.2395000000000005</v>
      </c>
      <c r="O579" s="1" t="s">
        <v>1746</v>
      </c>
    </row>
    <row r="580" spans="1:15" x14ac:dyDescent="0.25">
      <c r="A580" s="1">
        <v>579</v>
      </c>
      <c r="B580" s="1" t="s">
        <v>869</v>
      </c>
      <c r="C580" s="10">
        <v>45175</v>
      </c>
      <c r="D580" s="1">
        <v>0</v>
      </c>
      <c r="E580" s="1" t="s">
        <v>213</v>
      </c>
      <c r="F580" s="15">
        <v>24</v>
      </c>
      <c r="G580" s="2">
        <v>3.2631999999999999</v>
      </c>
      <c r="H580" s="3">
        <v>3</v>
      </c>
      <c r="I580" s="2">
        <v>2.6293000000000002</v>
      </c>
      <c r="J580" s="4">
        <f t="shared" si="47"/>
        <v>0.63389999999999969</v>
      </c>
      <c r="K580" s="1">
        <v>1</v>
      </c>
      <c r="L580" s="4">
        <f t="shared" si="48"/>
        <v>0.63389999999999969</v>
      </c>
      <c r="M580" s="1">
        <v>1</v>
      </c>
      <c r="N580" s="4">
        <v>0.63389999999999969</v>
      </c>
      <c r="O580" s="1" t="s">
        <v>1746</v>
      </c>
    </row>
    <row r="581" spans="1:15" x14ac:dyDescent="0.25">
      <c r="A581" s="1">
        <v>580</v>
      </c>
      <c r="B581" s="1" t="s">
        <v>99</v>
      </c>
      <c r="C581" s="10">
        <v>45176</v>
      </c>
      <c r="D581" s="1">
        <v>0</v>
      </c>
      <c r="E581" s="1" t="s">
        <v>213</v>
      </c>
      <c r="F581" s="15">
        <v>24</v>
      </c>
      <c r="G581" s="2">
        <v>3.706</v>
      </c>
      <c r="H581" s="3">
        <v>9.8000000000000007</v>
      </c>
      <c r="I581" s="2">
        <v>1.4850000000000001</v>
      </c>
      <c r="J581" s="4">
        <f t="shared" si="47"/>
        <v>2.2210000000000001</v>
      </c>
      <c r="K581" s="1">
        <v>1</v>
      </c>
      <c r="L581" s="4">
        <f t="shared" si="48"/>
        <v>2.2210000000000001</v>
      </c>
      <c r="M581" s="1">
        <v>1</v>
      </c>
      <c r="N581" s="4">
        <v>2.2210000000000001</v>
      </c>
      <c r="O581" s="1" t="s">
        <v>1746</v>
      </c>
    </row>
    <row r="582" spans="1:15" x14ac:dyDescent="0.25">
      <c r="A582" s="1">
        <v>581</v>
      </c>
      <c r="B582" s="1" t="s">
        <v>869</v>
      </c>
      <c r="C582" s="10">
        <v>45176</v>
      </c>
      <c r="D582" s="1">
        <v>0</v>
      </c>
      <c r="E582" s="1" t="s">
        <v>213</v>
      </c>
      <c r="F582" s="15">
        <v>24</v>
      </c>
      <c r="G582" s="2">
        <v>3.2631000000000001</v>
      </c>
      <c r="H582" s="3">
        <v>3.1</v>
      </c>
      <c r="I582" s="2">
        <v>2.5150000000000001</v>
      </c>
      <c r="J582" s="4">
        <f t="shared" si="47"/>
        <v>0.74809999999999999</v>
      </c>
      <c r="K582" s="1">
        <v>1</v>
      </c>
      <c r="L582" s="4">
        <f t="shared" si="48"/>
        <v>0.74809999999999999</v>
      </c>
      <c r="M582" s="1">
        <v>1</v>
      </c>
      <c r="N582" s="4">
        <v>0.74809999999999999</v>
      </c>
      <c r="O582" s="1" t="s">
        <v>1746</v>
      </c>
    </row>
    <row r="583" spans="1:15" x14ac:dyDescent="0.25">
      <c r="A583" s="1">
        <v>582</v>
      </c>
      <c r="B583" s="1" t="s">
        <v>99</v>
      </c>
      <c r="C583" s="10">
        <v>45177</v>
      </c>
      <c r="D583" s="1">
        <v>0</v>
      </c>
      <c r="E583" s="1" t="s">
        <v>213</v>
      </c>
      <c r="F583" s="15">
        <v>24</v>
      </c>
      <c r="G583" s="2">
        <v>3.6970000000000001</v>
      </c>
      <c r="H583" s="3">
        <v>9.6999999999999993</v>
      </c>
      <c r="I583" s="2">
        <v>1.4750000000000001</v>
      </c>
      <c r="J583" s="4">
        <f t="shared" si="47"/>
        <v>2.222</v>
      </c>
      <c r="K583" s="1">
        <v>1</v>
      </c>
      <c r="L583" s="4">
        <f t="shared" si="48"/>
        <v>2.222</v>
      </c>
      <c r="M583" s="1">
        <v>1</v>
      </c>
      <c r="N583" s="4">
        <v>2.222</v>
      </c>
      <c r="O583" s="1" t="s">
        <v>1746</v>
      </c>
    </row>
    <row r="584" spans="1:15" x14ac:dyDescent="0.25">
      <c r="A584" s="1">
        <v>583</v>
      </c>
      <c r="B584" s="1" t="s">
        <v>869</v>
      </c>
      <c r="C584" s="10">
        <v>45177</v>
      </c>
      <c r="D584" s="1">
        <v>0</v>
      </c>
      <c r="E584" s="1" t="s">
        <v>213</v>
      </c>
      <c r="F584" s="15">
        <v>24</v>
      </c>
      <c r="G584" s="2">
        <v>3.2618</v>
      </c>
      <c r="H584" s="3">
        <v>3.1</v>
      </c>
      <c r="I584" s="2">
        <v>2.625</v>
      </c>
      <c r="J584" s="4">
        <f t="shared" si="47"/>
        <v>0.63680000000000003</v>
      </c>
      <c r="K584" s="1">
        <v>1</v>
      </c>
      <c r="L584" s="4">
        <f t="shared" si="48"/>
        <v>0.63680000000000003</v>
      </c>
      <c r="M584" s="1">
        <v>1</v>
      </c>
      <c r="N584" s="4">
        <v>0.63680000000000003</v>
      </c>
      <c r="O584" s="1" t="s">
        <v>1746</v>
      </c>
    </row>
    <row r="585" spans="1:15" x14ac:dyDescent="0.25">
      <c r="A585" s="1">
        <v>584</v>
      </c>
      <c r="B585" s="1" t="s">
        <v>99</v>
      </c>
      <c r="C585" s="10">
        <v>45178</v>
      </c>
      <c r="D585" s="1">
        <v>0</v>
      </c>
      <c r="E585" s="1" t="s">
        <v>213</v>
      </c>
      <c r="F585" s="15">
        <v>24</v>
      </c>
      <c r="G585" s="2">
        <v>3.8176999999999999</v>
      </c>
      <c r="H585" s="3">
        <v>12.3</v>
      </c>
      <c r="I585" s="2">
        <v>1.5078</v>
      </c>
      <c r="J585" s="4">
        <f t="shared" si="47"/>
        <v>2.3098999999999998</v>
      </c>
      <c r="K585" s="1">
        <v>1</v>
      </c>
      <c r="L585" s="4">
        <f t="shared" si="48"/>
        <v>2.3098999999999998</v>
      </c>
      <c r="M585" s="1">
        <v>1</v>
      </c>
      <c r="N585" s="4">
        <v>2.3098999999999998</v>
      </c>
      <c r="O585" s="1" t="s">
        <v>1746</v>
      </c>
    </row>
    <row r="586" spans="1:15" x14ac:dyDescent="0.25">
      <c r="A586" s="1">
        <v>585</v>
      </c>
      <c r="B586" s="1" t="s">
        <v>869</v>
      </c>
      <c r="C586" s="10">
        <v>45178</v>
      </c>
      <c r="D586" s="1">
        <v>0</v>
      </c>
      <c r="E586" s="1" t="s">
        <v>213</v>
      </c>
      <c r="F586" s="15">
        <v>24</v>
      </c>
      <c r="G586" s="2">
        <v>3.3262999999999998</v>
      </c>
      <c r="H586" s="3">
        <v>4.3</v>
      </c>
      <c r="I586" s="2">
        <v>2.6421999999999999</v>
      </c>
      <c r="J586" s="4">
        <f t="shared" si="47"/>
        <v>0.68409999999999993</v>
      </c>
      <c r="K586" s="1">
        <v>1</v>
      </c>
      <c r="L586" s="4">
        <f t="shared" si="48"/>
        <v>0.68409999999999993</v>
      </c>
      <c r="M586" s="1">
        <v>1</v>
      </c>
      <c r="N586" s="4">
        <v>0.68409999999999993</v>
      </c>
      <c r="O586" s="1" t="s">
        <v>1746</v>
      </c>
    </row>
    <row r="587" spans="1:15" x14ac:dyDescent="0.25">
      <c r="A587" s="1">
        <v>586</v>
      </c>
      <c r="B587" s="1" t="s">
        <v>99</v>
      </c>
      <c r="C587" s="10">
        <v>45179</v>
      </c>
      <c r="D587" s="1">
        <v>0</v>
      </c>
      <c r="E587" s="1" t="s">
        <v>213</v>
      </c>
      <c r="F587" s="15">
        <v>24</v>
      </c>
      <c r="G587" s="2">
        <v>3.8508</v>
      </c>
      <c r="H587" s="3">
        <v>13.8</v>
      </c>
      <c r="I587" s="2">
        <v>1.5281</v>
      </c>
      <c r="J587" s="4">
        <f t="shared" si="47"/>
        <v>2.3227000000000002</v>
      </c>
      <c r="K587" s="1">
        <v>1</v>
      </c>
      <c r="L587" s="4">
        <f t="shared" si="48"/>
        <v>2.3227000000000002</v>
      </c>
      <c r="M587" s="1">
        <v>1</v>
      </c>
      <c r="N587" s="4">
        <v>2.3227000000000002</v>
      </c>
      <c r="O587" s="1" t="s">
        <v>1746</v>
      </c>
    </row>
    <row r="588" spans="1:15" x14ac:dyDescent="0.25">
      <c r="A588" s="1">
        <v>587</v>
      </c>
      <c r="B588" s="1" t="s">
        <v>869</v>
      </c>
      <c r="C588" s="10">
        <v>45179</v>
      </c>
      <c r="D588" s="1">
        <v>0</v>
      </c>
      <c r="E588" s="1" t="s">
        <v>213</v>
      </c>
      <c r="F588" s="15">
        <v>24</v>
      </c>
      <c r="G588" s="2">
        <v>3.3191999999999999</v>
      </c>
      <c r="H588" s="3">
        <v>4.7</v>
      </c>
      <c r="I588" s="2">
        <v>2.6718999999999999</v>
      </c>
      <c r="J588" s="4">
        <f t="shared" si="47"/>
        <v>0.64729999999999999</v>
      </c>
      <c r="K588" s="1">
        <v>1</v>
      </c>
      <c r="L588" s="4">
        <f t="shared" si="48"/>
        <v>0.64729999999999999</v>
      </c>
      <c r="M588" s="1">
        <v>1</v>
      </c>
      <c r="N588" s="4">
        <v>0.64729999999999999</v>
      </c>
      <c r="O588" s="1" t="s">
        <v>1746</v>
      </c>
    </row>
    <row r="589" spans="1:15" x14ac:dyDescent="0.25">
      <c r="A589" s="1">
        <v>588</v>
      </c>
      <c r="B589" s="1" t="s">
        <v>99</v>
      </c>
      <c r="C589" s="10">
        <v>45180</v>
      </c>
      <c r="D589" s="1">
        <v>0</v>
      </c>
      <c r="E589" s="1" t="s">
        <v>213</v>
      </c>
      <c r="F589" s="15">
        <v>24</v>
      </c>
      <c r="G589" s="2">
        <v>3.8628</v>
      </c>
      <c r="H589" s="3">
        <v>14</v>
      </c>
      <c r="I589" s="2">
        <v>1.5543</v>
      </c>
      <c r="J589" s="4">
        <f t="shared" si="47"/>
        <v>2.3085</v>
      </c>
      <c r="K589" s="1">
        <v>1</v>
      </c>
      <c r="L589" s="4">
        <f t="shared" si="48"/>
        <v>2.3085</v>
      </c>
      <c r="M589" s="1">
        <v>1</v>
      </c>
      <c r="N589" s="4">
        <v>2.3085</v>
      </c>
      <c r="O589" s="1" t="s">
        <v>1746</v>
      </c>
    </row>
    <row r="590" spans="1:15" x14ac:dyDescent="0.25">
      <c r="A590" s="1">
        <v>589</v>
      </c>
      <c r="B590" s="1" t="s">
        <v>869</v>
      </c>
      <c r="C590" s="10">
        <v>45180</v>
      </c>
      <c r="D590" s="1">
        <v>0</v>
      </c>
      <c r="E590" s="1" t="s">
        <v>213</v>
      </c>
      <c r="F590" s="15">
        <v>24</v>
      </c>
      <c r="G590" s="2">
        <v>3.3921000000000001</v>
      </c>
      <c r="H590" s="3">
        <v>4.9000000000000004</v>
      </c>
      <c r="I590" s="2">
        <v>2.6755</v>
      </c>
      <c r="J590" s="4">
        <f t="shared" si="47"/>
        <v>0.71660000000000013</v>
      </c>
      <c r="K590" s="1">
        <v>1</v>
      </c>
      <c r="L590" s="4">
        <f t="shared" si="48"/>
        <v>0.71660000000000013</v>
      </c>
      <c r="M590" s="1">
        <v>1</v>
      </c>
      <c r="N590" s="4">
        <v>0.71660000000000013</v>
      </c>
      <c r="O590" s="1" t="s">
        <v>1746</v>
      </c>
    </row>
    <row r="591" spans="1:15" x14ac:dyDescent="0.25">
      <c r="A591" s="1">
        <v>590</v>
      </c>
      <c r="B591" s="1" t="s">
        <v>99</v>
      </c>
      <c r="C591" s="10">
        <v>45181</v>
      </c>
      <c r="D591" s="1">
        <v>0</v>
      </c>
      <c r="E591" s="1" t="s">
        <v>213</v>
      </c>
      <c r="F591" s="15">
        <v>24</v>
      </c>
      <c r="G591" s="2">
        <v>3.8490000000000002</v>
      </c>
      <c r="H591" s="3">
        <v>14</v>
      </c>
      <c r="I591" s="2">
        <v>1.5164</v>
      </c>
      <c r="J591" s="4">
        <f t="shared" si="47"/>
        <v>2.3326000000000002</v>
      </c>
      <c r="K591" s="1">
        <v>1</v>
      </c>
      <c r="L591" s="4">
        <f t="shared" si="48"/>
        <v>2.3326000000000002</v>
      </c>
      <c r="M591" s="1">
        <v>1</v>
      </c>
      <c r="N591" s="4">
        <v>2.3326000000000002</v>
      </c>
      <c r="O591" s="1" t="s">
        <v>1746</v>
      </c>
    </row>
    <row r="592" spans="1:15" x14ac:dyDescent="0.25">
      <c r="A592" s="1">
        <v>591</v>
      </c>
      <c r="B592" s="1" t="s">
        <v>869</v>
      </c>
      <c r="C592" s="10">
        <v>45181</v>
      </c>
      <c r="D592" s="1">
        <v>0</v>
      </c>
      <c r="E592" s="1" t="s">
        <v>213</v>
      </c>
      <c r="F592" s="15">
        <v>24</v>
      </c>
      <c r="G592" s="2">
        <v>3.3527999999999998</v>
      </c>
      <c r="H592" s="3">
        <v>4.7</v>
      </c>
      <c r="I592" s="2">
        <v>2.6335999999999999</v>
      </c>
      <c r="J592" s="4">
        <f t="shared" si="47"/>
        <v>0.71919999999999984</v>
      </c>
      <c r="K592" s="1">
        <v>1</v>
      </c>
      <c r="L592" s="4">
        <f t="shared" si="48"/>
        <v>0.71919999999999984</v>
      </c>
      <c r="M592" s="1">
        <v>1</v>
      </c>
      <c r="N592" s="4">
        <v>0.71919999999999984</v>
      </c>
      <c r="O592" s="1" t="s">
        <v>1746</v>
      </c>
    </row>
    <row r="593" spans="1:15" x14ac:dyDescent="0.25">
      <c r="A593" s="1">
        <v>592</v>
      </c>
      <c r="B593" s="1" t="s">
        <v>99</v>
      </c>
      <c r="C593" s="10">
        <v>45182</v>
      </c>
      <c r="D593" s="1">
        <v>0</v>
      </c>
      <c r="E593" s="1" t="s">
        <v>213</v>
      </c>
      <c r="F593" s="15">
        <v>24</v>
      </c>
      <c r="G593" s="2">
        <v>3.8157999999999999</v>
      </c>
      <c r="H593" s="3">
        <v>13.9</v>
      </c>
      <c r="I593" s="2">
        <v>1.5076000000000001</v>
      </c>
      <c r="J593" s="4">
        <f t="shared" si="47"/>
        <v>2.3081999999999998</v>
      </c>
      <c r="K593" s="1">
        <v>1</v>
      </c>
      <c r="L593" s="4">
        <f t="shared" si="48"/>
        <v>2.3081999999999998</v>
      </c>
      <c r="M593" s="1">
        <v>1</v>
      </c>
      <c r="N593" s="4">
        <v>2.3081999999999998</v>
      </c>
      <c r="O593" s="1" t="s">
        <v>1746</v>
      </c>
    </row>
    <row r="594" spans="1:15" x14ac:dyDescent="0.25">
      <c r="A594" s="1">
        <v>593</v>
      </c>
      <c r="B594" s="1" t="s">
        <v>869</v>
      </c>
      <c r="C594" s="10">
        <v>45182</v>
      </c>
      <c r="D594" s="1">
        <v>0</v>
      </c>
      <c r="E594" s="1" t="s">
        <v>213</v>
      </c>
      <c r="F594" s="15">
        <v>24</v>
      </c>
      <c r="G594" s="2">
        <v>3.3428</v>
      </c>
      <c r="H594" s="3">
        <v>4.8</v>
      </c>
      <c r="I594" s="2">
        <v>2.6524000000000001</v>
      </c>
      <c r="J594" s="4">
        <f t="shared" si="47"/>
        <v>0.6903999999999999</v>
      </c>
      <c r="K594" s="1">
        <v>1</v>
      </c>
      <c r="L594" s="4">
        <f t="shared" si="48"/>
        <v>0.6903999999999999</v>
      </c>
      <c r="M594" s="1">
        <v>1</v>
      </c>
      <c r="N594" s="4">
        <v>0.6903999999999999</v>
      </c>
      <c r="O594" s="1" t="s">
        <v>1746</v>
      </c>
    </row>
    <row r="595" spans="1:15" x14ac:dyDescent="0.25">
      <c r="A595" s="1">
        <v>594</v>
      </c>
      <c r="B595" s="1" t="s">
        <v>99</v>
      </c>
      <c r="C595" s="10">
        <v>45183</v>
      </c>
      <c r="D595" s="1">
        <v>0</v>
      </c>
      <c r="E595" s="1" t="s">
        <v>2302</v>
      </c>
      <c r="F595" s="15">
        <v>2</v>
      </c>
      <c r="G595" s="2">
        <v>2.5051000000000001</v>
      </c>
      <c r="H595" s="3">
        <v>7.7</v>
      </c>
      <c r="I595" s="2">
        <v>0.14610000000000001</v>
      </c>
      <c r="J595" s="4">
        <f t="shared" si="47"/>
        <v>2.359</v>
      </c>
      <c r="K595" s="1">
        <v>5</v>
      </c>
      <c r="L595" s="4">
        <f t="shared" si="48"/>
        <v>11.795</v>
      </c>
      <c r="M595" s="1">
        <v>16</v>
      </c>
      <c r="N595" s="4">
        <v>41.647300000000001</v>
      </c>
      <c r="O595" s="1" t="s">
        <v>1746</v>
      </c>
    </row>
    <row r="596" spans="1:15" x14ac:dyDescent="0.25">
      <c r="A596" s="1">
        <v>595</v>
      </c>
      <c r="B596" s="1" t="s">
        <v>4350</v>
      </c>
      <c r="C596" s="10">
        <v>45183</v>
      </c>
      <c r="D596" s="1">
        <v>0</v>
      </c>
      <c r="E596" s="1" t="s">
        <v>254</v>
      </c>
      <c r="F596" s="15">
        <v>22</v>
      </c>
      <c r="G596" s="2">
        <v>2.8123</v>
      </c>
      <c r="H596" s="3">
        <v>0.5</v>
      </c>
      <c r="I596" s="2">
        <v>1.6821999999999999</v>
      </c>
      <c r="J596" s="4">
        <f t="shared" si="47"/>
        <v>1.1301000000000001</v>
      </c>
      <c r="K596" s="1">
        <v>1</v>
      </c>
      <c r="L596" s="4">
        <f t="shared" si="48"/>
        <v>1.1301000000000001</v>
      </c>
      <c r="M596" s="1">
        <v>1</v>
      </c>
      <c r="N596" s="4">
        <v>1.1301000000000001</v>
      </c>
      <c r="O596" s="1" t="s">
        <v>1746</v>
      </c>
    </row>
    <row r="597" spans="1:15" x14ac:dyDescent="0.25">
      <c r="A597" s="1">
        <v>596</v>
      </c>
      <c r="B597" s="1" t="s">
        <v>869</v>
      </c>
      <c r="C597" s="10">
        <v>45183</v>
      </c>
      <c r="D597" s="1">
        <v>0</v>
      </c>
      <c r="E597" s="1" t="s">
        <v>213</v>
      </c>
      <c r="F597" s="15">
        <v>24</v>
      </c>
      <c r="G597" s="2">
        <v>2.9037000000000002</v>
      </c>
      <c r="H597" s="3">
        <v>3.5</v>
      </c>
      <c r="I597" s="2">
        <v>2.2717000000000001</v>
      </c>
      <c r="J597" s="4">
        <f t="shared" si="47"/>
        <v>0.63200000000000012</v>
      </c>
      <c r="K597" s="1">
        <v>1</v>
      </c>
      <c r="L597" s="4">
        <f t="shared" si="48"/>
        <v>0.63200000000000012</v>
      </c>
      <c r="M597" s="1">
        <v>1</v>
      </c>
      <c r="N597" s="4">
        <v>0.63200000000000012</v>
      </c>
      <c r="O597" s="1" t="s">
        <v>1746</v>
      </c>
    </row>
    <row r="598" spans="1:15" x14ac:dyDescent="0.25">
      <c r="A598" s="1">
        <v>597</v>
      </c>
      <c r="B598" s="1" t="s">
        <v>1234</v>
      </c>
      <c r="C598" s="10">
        <v>45184</v>
      </c>
      <c r="D598" s="1">
        <v>0</v>
      </c>
      <c r="E598" s="1" t="s">
        <v>213</v>
      </c>
      <c r="F598" s="15">
        <v>24</v>
      </c>
      <c r="G598" s="2">
        <v>2.9007000000000001</v>
      </c>
      <c r="H598" s="3">
        <v>0.5</v>
      </c>
      <c r="I598" s="2">
        <v>1.8844000000000001</v>
      </c>
      <c r="J598" s="4">
        <f t="shared" si="47"/>
        <v>1.0163</v>
      </c>
      <c r="K598" s="1">
        <v>1</v>
      </c>
      <c r="L598" s="4">
        <f t="shared" si="48"/>
        <v>1.0163</v>
      </c>
      <c r="M598" s="1">
        <v>1</v>
      </c>
      <c r="N598" s="4">
        <v>1.0163</v>
      </c>
      <c r="O598" s="1" t="s">
        <v>1746</v>
      </c>
    </row>
    <row r="599" spans="1:15" x14ac:dyDescent="0.25">
      <c r="A599" s="1">
        <v>598</v>
      </c>
      <c r="B599" s="1" t="s">
        <v>869</v>
      </c>
      <c r="C599" s="10">
        <v>45184</v>
      </c>
      <c r="D599" s="1">
        <v>0</v>
      </c>
      <c r="E599" s="1" t="s">
        <v>213</v>
      </c>
      <c r="F599" s="15">
        <v>24</v>
      </c>
      <c r="G599" s="2">
        <v>2.6337000000000002</v>
      </c>
      <c r="H599" s="3">
        <v>3.1</v>
      </c>
      <c r="I599" s="2">
        <v>1.9956</v>
      </c>
      <c r="J599" s="4">
        <f t="shared" si="47"/>
        <v>0.63810000000000011</v>
      </c>
      <c r="K599" s="1">
        <v>1</v>
      </c>
      <c r="L599" s="4">
        <f t="shared" si="48"/>
        <v>0.63810000000000011</v>
      </c>
      <c r="M599" s="1">
        <v>1</v>
      </c>
      <c r="N599" s="4">
        <v>0.63810000000000011</v>
      </c>
      <c r="O599" s="1" t="s">
        <v>1746</v>
      </c>
    </row>
    <row r="600" spans="1:15" x14ac:dyDescent="0.25">
      <c r="A600" s="1">
        <v>599</v>
      </c>
      <c r="B600" s="1" t="s">
        <v>1234</v>
      </c>
      <c r="C600" s="10">
        <v>45185</v>
      </c>
      <c r="D600" s="1">
        <v>0</v>
      </c>
      <c r="E600" s="1" t="s">
        <v>213</v>
      </c>
      <c r="F600" s="15">
        <v>24</v>
      </c>
      <c r="G600" s="2">
        <v>2.82</v>
      </c>
      <c r="H600" s="3">
        <v>0.5</v>
      </c>
      <c r="I600" s="2">
        <v>1.85</v>
      </c>
      <c r="J600" s="4">
        <f t="shared" si="47"/>
        <v>0.96999999999999975</v>
      </c>
      <c r="K600" s="1">
        <v>1</v>
      </c>
      <c r="L600" s="4">
        <f t="shared" si="48"/>
        <v>0.96999999999999975</v>
      </c>
      <c r="M600" s="1">
        <v>1</v>
      </c>
      <c r="N600" s="4">
        <v>0.96999999999999975</v>
      </c>
      <c r="O600" s="1" t="s">
        <v>1746</v>
      </c>
    </row>
    <row r="601" spans="1:15" x14ac:dyDescent="0.25">
      <c r="A601" s="1">
        <v>600</v>
      </c>
      <c r="B601" s="1" t="s">
        <v>869</v>
      </c>
      <c r="C601" s="10">
        <v>45185</v>
      </c>
      <c r="D601" s="1">
        <v>0</v>
      </c>
      <c r="E601" s="1" t="s">
        <v>213</v>
      </c>
      <c r="F601" s="15">
        <v>24</v>
      </c>
      <c r="G601" s="2">
        <v>2.69</v>
      </c>
      <c r="H601" s="3">
        <v>3.2</v>
      </c>
      <c r="I601" s="2">
        <v>2.1</v>
      </c>
      <c r="J601" s="4">
        <f t="shared" si="47"/>
        <v>0.58999999999999986</v>
      </c>
      <c r="K601" s="1">
        <v>1</v>
      </c>
      <c r="L601" s="4">
        <f t="shared" si="48"/>
        <v>0.58999999999999986</v>
      </c>
      <c r="M601" s="1">
        <v>1</v>
      </c>
      <c r="N601" s="4">
        <v>0.58999999999999986</v>
      </c>
      <c r="O601" s="1" t="s">
        <v>1746</v>
      </c>
    </row>
    <row r="602" spans="1:15" x14ac:dyDescent="0.25">
      <c r="A602" s="1">
        <v>601</v>
      </c>
      <c r="B602" s="1" t="s">
        <v>1234</v>
      </c>
      <c r="C602" s="10">
        <v>45186</v>
      </c>
      <c r="D602" s="1">
        <v>0</v>
      </c>
      <c r="E602" s="1" t="s">
        <v>213</v>
      </c>
      <c r="F602" s="15">
        <v>24</v>
      </c>
      <c r="G602" s="2">
        <v>2.85</v>
      </c>
      <c r="H602" s="3">
        <v>0.4</v>
      </c>
      <c r="I602" s="2">
        <v>1.9</v>
      </c>
      <c r="J602" s="4">
        <f t="shared" si="47"/>
        <v>0.95000000000000018</v>
      </c>
      <c r="K602" s="1">
        <v>1</v>
      </c>
      <c r="L602" s="4">
        <f t="shared" si="48"/>
        <v>0.95000000000000018</v>
      </c>
      <c r="M602" s="1">
        <v>1</v>
      </c>
      <c r="N602" s="4">
        <v>0.95000000000000018</v>
      </c>
      <c r="O602" s="1" t="s">
        <v>1746</v>
      </c>
    </row>
    <row r="603" spans="1:15" x14ac:dyDescent="0.25">
      <c r="A603" s="1">
        <v>602</v>
      </c>
      <c r="B603" s="1" t="s">
        <v>869</v>
      </c>
      <c r="C603" s="10">
        <v>45186</v>
      </c>
      <c r="D603" s="1">
        <v>0</v>
      </c>
      <c r="E603" s="1" t="s">
        <v>213</v>
      </c>
      <c r="F603" s="15">
        <v>24</v>
      </c>
      <c r="G603" s="2">
        <v>2.78</v>
      </c>
      <c r="H603" s="3">
        <v>3.3</v>
      </c>
      <c r="I603" s="2">
        <v>2.19</v>
      </c>
      <c r="J603" s="4">
        <f t="shared" si="47"/>
        <v>0.58999999999999986</v>
      </c>
      <c r="K603" s="1">
        <v>1</v>
      </c>
      <c r="L603" s="4">
        <f t="shared" si="48"/>
        <v>0.58999999999999986</v>
      </c>
      <c r="M603" s="1">
        <v>1</v>
      </c>
      <c r="N603" s="4">
        <v>0.58999999999999986</v>
      </c>
      <c r="O603" s="1" t="s">
        <v>1746</v>
      </c>
    </row>
    <row r="604" spans="1:15" x14ac:dyDescent="0.25">
      <c r="A604" s="1">
        <v>603</v>
      </c>
      <c r="B604" s="1" t="s">
        <v>1234</v>
      </c>
      <c r="C604" s="10">
        <v>45187</v>
      </c>
      <c r="D604" s="1">
        <v>0</v>
      </c>
      <c r="E604" s="1" t="s">
        <v>213</v>
      </c>
      <c r="F604" s="15">
        <v>24</v>
      </c>
      <c r="G604" s="2">
        <v>2.82</v>
      </c>
      <c r="H604" s="3">
        <v>0.4</v>
      </c>
      <c r="I604" s="2">
        <v>1.87</v>
      </c>
      <c r="J604" s="4">
        <f t="shared" si="47"/>
        <v>0.94999999999999973</v>
      </c>
      <c r="K604" s="1">
        <v>1</v>
      </c>
      <c r="L604" s="4">
        <f t="shared" si="48"/>
        <v>0.94999999999999973</v>
      </c>
      <c r="M604" s="1">
        <v>1</v>
      </c>
      <c r="N604" s="4">
        <v>0.94999999999999973</v>
      </c>
      <c r="O604" s="1" t="s">
        <v>1746</v>
      </c>
    </row>
    <row r="605" spans="1:15" x14ac:dyDescent="0.25">
      <c r="A605" s="1">
        <v>604</v>
      </c>
      <c r="B605" s="1" t="s">
        <v>869</v>
      </c>
      <c r="C605" s="10">
        <v>45187</v>
      </c>
      <c r="D605" s="1">
        <v>0</v>
      </c>
      <c r="E605" s="1" t="s">
        <v>213</v>
      </c>
      <c r="F605" s="15">
        <v>24</v>
      </c>
      <c r="G605" s="2">
        <v>2.82</v>
      </c>
      <c r="H605" s="3">
        <v>3.7</v>
      </c>
      <c r="I605" s="2">
        <v>2.23</v>
      </c>
      <c r="J605" s="4">
        <f t="shared" si="47"/>
        <v>0.58999999999999986</v>
      </c>
      <c r="K605" s="1">
        <v>1</v>
      </c>
      <c r="L605" s="4">
        <f t="shared" si="48"/>
        <v>0.58999999999999986</v>
      </c>
      <c r="M605" s="1">
        <v>1</v>
      </c>
      <c r="N605" s="4">
        <v>0.58999999999999986</v>
      </c>
      <c r="O605" s="1" t="s">
        <v>1746</v>
      </c>
    </row>
    <row r="606" spans="1:15" x14ac:dyDescent="0.25">
      <c r="A606" s="1">
        <v>605</v>
      </c>
      <c r="B606" s="1" t="s">
        <v>1234</v>
      </c>
      <c r="C606" s="10">
        <v>45188</v>
      </c>
      <c r="D606" s="1">
        <v>0</v>
      </c>
      <c r="E606" s="1" t="s">
        <v>213</v>
      </c>
      <c r="F606" s="15">
        <v>24</v>
      </c>
      <c r="G606" s="2">
        <v>2.76</v>
      </c>
      <c r="H606" s="3">
        <v>0.3</v>
      </c>
      <c r="I606" s="2">
        <v>1.82</v>
      </c>
      <c r="J606" s="4">
        <f t="shared" si="47"/>
        <v>0.93999999999999972</v>
      </c>
      <c r="K606" s="1">
        <v>1</v>
      </c>
      <c r="L606" s="4">
        <f t="shared" si="48"/>
        <v>0.93999999999999972</v>
      </c>
      <c r="M606" s="1">
        <v>1</v>
      </c>
      <c r="N606" s="4">
        <v>0.93999999999999972</v>
      </c>
      <c r="O606" s="1" t="s">
        <v>1746</v>
      </c>
    </row>
    <row r="607" spans="1:15" x14ac:dyDescent="0.25">
      <c r="A607" s="1">
        <v>606</v>
      </c>
      <c r="B607" s="1" t="s">
        <v>869</v>
      </c>
      <c r="C607" s="10">
        <v>45188</v>
      </c>
      <c r="D607" s="1">
        <v>0</v>
      </c>
      <c r="E607" s="1" t="s">
        <v>213</v>
      </c>
      <c r="F607" s="15">
        <v>24</v>
      </c>
      <c r="G607" s="2">
        <v>2.9</v>
      </c>
      <c r="H607" s="3">
        <v>3.8</v>
      </c>
      <c r="I607" s="2">
        <v>2.27</v>
      </c>
      <c r="J607" s="4">
        <f t="shared" si="47"/>
        <v>0.62999999999999989</v>
      </c>
      <c r="K607" s="1">
        <v>1</v>
      </c>
      <c r="L607" s="4">
        <f t="shared" si="48"/>
        <v>0.62999999999999989</v>
      </c>
      <c r="M607" s="1">
        <v>1</v>
      </c>
      <c r="N607" s="4">
        <v>0.62999999999999989</v>
      </c>
      <c r="O607" s="1" t="s">
        <v>1746</v>
      </c>
    </row>
    <row r="608" spans="1:15" x14ac:dyDescent="0.25">
      <c r="A608" s="1">
        <v>607</v>
      </c>
      <c r="B608" s="1" t="s">
        <v>1234</v>
      </c>
      <c r="C608" s="10">
        <v>45189</v>
      </c>
      <c r="D608" s="1">
        <v>0</v>
      </c>
      <c r="E608" s="1" t="s">
        <v>213</v>
      </c>
      <c r="F608" s="15">
        <v>24</v>
      </c>
      <c r="G608" s="2">
        <v>2.79</v>
      </c>
      <c r="H608" s="3">
        <v>0.3</v>
      </c>
      <c r="I608" s="2">
        <v>1.87</v>
      </c>
      <c r="J608" s="4">
        <f t="shared" si="47"/>
        <v>0.91999999999999993</v>
      </c>
      <c r="K608" s="1">
        <v>1</v>
      </c>
      <c r="L608" s="4">
        <f t="shared" si="48"/>
        <v>0.91999999999999993</v>
      </c>
      <c r="M608" s="1">
        <v>1</v>
      </c>
      <c r="N608" s="4">
        <v>0.91999999999999993</v>
      </c>
      <c r="O608" s="1" t="s">
        <v>1746</v>
      </c>
    </row>
    <row r="609" spans="1:15" x14ac:dyDescent="0.25">
      <c r="A609" s="1">
        <v>608</v>
      </c>
      <c r="B609" s="1" t="s">
        <v>869</v>
      </c>
      <c r="C609" s="10">
        <v>45189</v>
      </c>
      <c r="D609" s="1">
        <v>0</v>
      </c>
      <c r="E609" s="1" t="s">
        <v>213</v>
      </c>
      <c r="F609" s="15">
        <v>24</v>
      </c>
      <c r="G609" s="2">
        <v>2.86</v>
      </c>
      <c r="H609" s="3">
        <v>3.7</v>
      </c>
      <c r="I609" s="2">
        <v>2.12</v>
      </c>
      <c r="J609" s="4">
        <f t="shared" si="47"/>
        <v>0.73999999999999977</v>
      </c>
      <c r="K609" s="1">
        <v>1</v>
      </c>
      <c r="L609" s="4">
        <f t="shared" si="48"/>
        <v>0.73999999999999977</v>
      </c>
      <c r="M609" s="1">
        <v>1</v>
      </c>
      <c r="N609" s="4">
        <v>0.73999999999999977</v>
      </c>
      <c r="O609" s="1" t="s">
        <v>1746</v>
      </c>
    </row>
    <row r="610" spans="1:15" x14ac:dyDescent="0.25">
      <c r="A610" s="1">
        <v>609</v>
      </c>
      <c r="B610" s="1" t="s">
        <v>1234</v>
      </c>
      <c r="C610" s="10">
        <v>45190</v>
      </c>
      <c r="D610" s="1">
        <v>0</v>
      </c>
      <c r="E610" s="1" t="s">
        <v>213</v>
      </c>
      <c r="F610" s="15">
        <v>24</v>
      </c>
      <c r="G610" s="2">
        <v>2.83</v>
      </c>
      <c r="H610" s="3">
        <v>0.3</v>
      </c>
      <c r="I610" s="2">
        <v>1.9</v>
      </c>
      <c r="J610" s="4">
        <f t="shared" si="47"/>
        <v>0.93000000000000016</v>
      </c>
      <c r="K610" s="1">
        <v>1</v>
      </c>
      <c r="L610" s="4">
        <f t="shared" si="48"/>
        <v>0.93000000000000016</v>
      </c>
      <c r="M610" s="1">
        <v>1</v>
      </c>
      <c r="N610" s="4">
        <v>0.93000000000000016</v>
      </c>
      <c r="O610" s="1" t="s">
        <v>1746</v>
      </c>
    </row>
    <row r="611" spans="1:15" x14ac:dyDescent="0.25">
      <c r="A611" s="1">
        <v>610</v>
      </c>
      <c r="B611" s="1" t="s">
        <v>869</v>
      </c>
      <c r="C611" s="10">
        <v>45190</v>
      </c>
      <c r="D611" s="1">
        <v>0</v>
      </c>
      <c r="E611" s="1" t="s">
        <v>213</v>
      </c>
      <c r="F611" s="15">
        <v>24</v>
      </c>
      <c r="G611" s="2">
        <v>2.88</v>
      </c>
      <c r="H611" s="3">
        <v>3.7</v>
      </c>
      <c r="I611" s="2">
        <v>2.29</v>
      </c>
      <c r="J611" s="4">
        <f t="shared" si="47"/>
        <v>0.58999999999999986</v>
      </c>
      <c r="K611" s="1">
        <v>1</v>
      </c>
      <c r="L611" s="4">
        <f t="shared" si="48"/>
        <v>0.58999999999999986</v>
      </c>
      <c r="M611" s="1">
        <v>1</v>
      </c>
      <c r="N611" s="4">
        <v>0.58999999999999986</v>
      </c>
      <c r="O611" s="1" t="s">
        <v>1746</v>
      </c>
    </row>
    <row r="612" spans="1:15" x14ac:dyDescent="0.25">
      <c r="A612" s="1">
        <v>611</v>
      </c>
      <c r="B612" s="1" t="s">
        <v>1234</v>
      </c>
      <c r="C612" s="10">
        <v>45191</v>
      </c>
      <c r="D612" s="1">
        <v>0</v>
      </c>
      <c r="E612" s="1" t="s">
        <v>213</v>
      </c>
      <c r="F612" s="15">
        <v>24</v>
      </c>
      <c r="G612" s="2">
        <v>2.82</v>
      </c>
      <c r="H612" s="3">
        <v>0.3</v>
      </c>
      <c r="I612" s="2">
        <v>1.89</v>
      </c>
      <c r="J612" s="4">
        <f t="shared" si="47"/>
        <v>0.92999999999999994</v>
      </c>
      <c r="K612" s="1">
        <v>1</v>
      </c>
      <c r="L612" s="4">
        <f t="shared" si="48"/>
        <v>0.92999999999999994</v>
      </c>
      <c r="M612" s="1">
        <v>1</v>
      </c>
      <c r="N612" s="4">
        <v>0.92999999999999994</v>
      </c>
      <c r="O612" s="1" t="s">
        <v>1746</v>
      </c>
    </row>
    <row r="613" spans="1:15" x14ac:dyDescent="0.25">
      <c r="A613" s="1">
        <v>612</v>
      </c>
      <c r="B613" s="1" t="s">
        <v>869</v>
      </c>
      <c r="C613" s="10">
        <v>45191</v>
      </c>
      <c r="D613" s="1">
        <v>0</v>
      </c>
      <c r="E613" s="1" t="s">
        <v>213</v>
      </c>
      <c r="F613" s="15">
        <v>24</v>
      </c>
      <c r="G613" s="2">
        <v>2.92</v>
      </c>
      <c r="H613" s="3">
        <v>3.9</v>
      </c>
      <c r="I613" s="2">
        <v>2.2999999999999998</v>
      </c>
      <c r="J613" s="4">
        <f t="shared" si="47"/>
        <v>0.62000000000000011</v>
      </c>
      <c r="K613" s="1">
        <v>1</v>
      </c>
      <c r="L613" s="4">
        <f t="shared" si="48"/>
        <v>0.62000000000000011</v>
      </c>
      <c r="M613" s="1">
        <v>1</v>
      </c>
      <c r="N613" s="4">
        <v>0.62000000000000011</v>
      </c>
      <c r="O613" s="1" t="s">
        <v>1746</v>
      </c>
    </row>
    <row r="614" spans="1:15" x14ac:dyDescent="0.25">
      <c r="A614" s="1">
        <v>613</v>
      </c>
      <c r="B614" s="1" t="s">
        <v>1234</v>
      </c>
      <c r="C614" s="10">
        <v>45192</v>
      </c>
      <c r="D614" s="1">
        <v>0</v>
      </c>
      <c r="E614" s="1" t="s">
        <v>213</v>
      </c>
      <c r="F614" s="15">
        <v>24</v>
      </c>
      <c r="G614" s="2">
        <v>2.91</v>
      </c>
      <c r="H614" s="3">
        <v>0.3</v>
      </c>
      <c r="I614" s="2">
        <v>2.04</v>
      </c>
      <c r="J614" s="4">
        <f t="shared" si="47"/>
        <v>0.87000000000000011</v>
      </c>
      <c r="K614" s="1">
        <v>1</v>
      </c>
      <c r="L614" s="4">
        <f t="shared" si="48"/>
        <v>0.87000000000000011</v>
      </c>
      <c r="M614" s="1">
        <v>1</v>
      </c>
      <c r="N614" s="4">
        <v>0.87000000000000011</v>
      </c>
      <c r="O614" s="1" t="s">
        <v>1746</v>
      </c>
    </row>
    <row r="615" spans="1:15" x14ac:dyDescent="0.25">
      <c r="A615" s="1">
        <v>614</v>
      </c>
      <c r="B615" s="1" t="s">
        <v>869</v>
      </c>
      <c r="C615" s="10">
        <v>45192</v>
      </c>
      <c r="D615" s="1">
        <v>0</v>
      </c>
      <c r="E615" s="1" t="s">
        <v>213</v>
      </c>
      <c r="F615" s="15">
        <v>24</v>
      </c>
      <c r="G615" s="2">
        <v>3.41</v>
      </c>
      <c r="H615" s="3">
        <v>4.2</v>
      </c>
      <c r="I615" s="2">
        <v>2.5499999999999998</v>
      </c>
      <c r="J615" s="4">
        <f t="shared" si="47"/>
        <v>0.86000000000000032</v>
      </c>
      <c r="K615" s="1">
        <v>1</v>
      </c>
      <c r="L615" s="4">
        <f t="shared" si="48"/>
        <v>0.86000000000000032</v>
      </c>
      <c r="M615" s="1">
        <v>1</v>
      </c>
      <c r="N615" s="4">
        <v>0.86000000000000032</v>
      </c>
      <c r="O615" s="1" t="s">
        <v>1746</v>
      </c>
    </row>
    <row r="616" spans="1:15" x14ac:dyDescent="0.25">
      <c r="A616" s="1">
        <v>615</v>
      </c>
      <c r="B616" s="1" t="s">
        <v>1234</v>
      </c>
      <c r="C616" s="10">
        <v>45193</v>
      </c>
      <c r="D616" s="1">
        <v>0</v>
      </c>
      <c r="E616" s="1" t="s">
        <v>213</v>
      </c>
      <c r="F616" s="15">
        <v>24</v>
      </c>
      <c r="G616" s="2">
        <v>2.96</v>
      </c>
      <c r="H616" s="3">
        <v>0.3</v>
      </c>
      <c r="I616" s="2">
        <v>2.04</v>
      </c>
      <c r="J616" s="4">
        <f t="shared" si="47"/>
        <v>0.91999999999999993</v>
      </c>
      <c r="K616" s="1">
        <v>1</v>
      </c>
      <c r="L616" s="4">
        <f t="shared" si="48"/>
        <v>0.91999999999999993</v>
      </c>
      <c r="M616" s="1">
        <v>1</v>
      </c>
      <c r="N616" s="4">
        <v>0.91999999999999993</v>
      </c>
      <c r="O616" s="1" t="s">
        <v>1746</v>
      </c>
    </row>
    <row r="617" spans="1:15" x14ac:dyDescent="0.25">
      <c r="A617" s="1">
        <v>616</v>
      </c>
      <c r="B617" s="1" t="s">
        <v>869</v>
      </c>
      <c r="C617" s="10">
        <v>45193</v>
      </c>
      <c r="D617" s="1">
        <v>0</v>
      </c>
      <c r="E617" s="1" t="s">
        <v>213</v>
      </c>
      <c r="F617" s="15">
        <v>24</v>
      </c>
      <c r="G617" s="2">
        <v>3.4</v>
      </c>
      <c r="H617" s="3">
        <v>4.4000000000000004</v>
      </c>
      <c r="I617" s="2">
        <v>2.63</v>
      </c>
      <c r="J617" s="4">
        <f t="shared" si="47"/>
        <v>0.77</v>
      </c>
      <c r="K617" s="1">
        <v>1</v>
      </c>
      <c r="L617" s="4">
        <f t="shared" si="48"/>
        <v>0.77</v>
      </c>
      <c r="M617" s="1">
        <v>1</v>
      </c>
      <c r="N617" s="4">
        <v>0.77</v>
      </c>
      <c r="O617" s="1" t="s">
        <v>1746</v>
      </c>
    </row>
    <row r="618" spans="1:15" x14ac:dyDescent="0.25">
      <c r="A618" s="1">
        <v>617</v>
      </c>
      <c r="B618" s="1" t="s">
        <v>1234</v>
      </c>
      <c r="C618" s="10">
        <v>45194</v>
      </c>
      <c r="D618" s="1">
        <v>0</v>
      </c>
      <c r="E618" s="1" t="s">
        <v>213</v>
      </c>
      <c r="F618" s="15">
        <v>24</v>
      </c>
      <c r="G618" s="2">
        <v>2.9647000000000001</v>
      </c>
      <c r="H618" s="3">
        <v>0.3</v>
      </c>
      <c r="I618" s="2">
        <v>2.1002999999999998</v>
      </c>
      <c r="J618" s="4">
        <f t="shared" si="47"/>
        <v>0.86440000000000028</v>
      </c>
      <c r="K618" s="1">
        <v>1</v>
      </c>
      <c r="L618" s="4">
        <f t="shared" si="48"/>
        <v>0.86440000000000028</v>
      </c>
      <c r="M618" s="1">
        <v>1</v>
      </c>
      <c r="N618" s="4">
        <v>0.86440000000000028</v>
      </c>
      <c r="O618" s="1" t="s">
        <v>1746</v>
      </c>
    </row>
    <row r="619" spans="1:15" x14ac:dyDescent="0.25">
      <c r="A619" s="1">
        <v>618</v>
      </c>
      <c r="B619" s="1" t="s">
        <v>869</v>
      </c>
      <c r="C619" s="10">
        <v>45194</v>
      </c>
      <c r="D619" s="1">
        <v>0</v>
      </c>
      <c r="E619" s="1" t="s">
        <v>213</v>
      </c>
      <c r="F619" s="15">
        <v>24</v>
      </c>
      <c r="G619" s="2">
        <v>3.3658999999999999</v>
      </c>
      <c r="H619" s="3">
        <v>4.2</v>
      </c>
      <c r="I619" s="2">
        <v>2.6097000000000001</v>
      </c>
      <c r="J619" s="4">
        <f t="shared" si="47"/>
        <v>0.75619999999999976</v>
      </c>
      <c r="K619" s="1">
        <v>1</v>
      </c>
      <c r="L619" s="4">
        <f t="shared" si="48"/>
        <v>0.75619999999999976</v>
      </c>
      <c r="M619" s="1">
        <v>1</v>
      </c>
      <c r="N619" s="4">
        <v>0.75619999999999976</v>
      </c>
      <c r="O619" s="1" t="s">
        <v>1746</v>
      </c>
    </row>
    <row r="620" spans="1:15" x14ac:dyDescent="0.25">
      <c r="A620" s="1">
        <v>619</v>
      </c>
      <c r="B620" s="1" t="s">
        <v>1234</v>
      </c>
      <c r="C620" s="10">
        <v>45195</v>
      </c>
      <c r="D620" s="1">
        <v>0</v>
      </c>
      <c r="E620" s="1" t="s">
        <v>213</v>
      </c>
      <c r="F620" s="15">
        <v>24</v>
      </c>
      <c r="G620" s="2">
        <v>2.96</v>
      </c>
      <c r="H620" s="3">
        <v>0.3</v>
      </c>
      <c r="I620" s="2">
        <v>2.06</v>
      </c>
      <c r="J620" s="4">
        <f t="shared" si="47"/>
        <v>0.89999999999999991</v>
      </c>
      <c r="K620" s="1">
        <v>1</v>
      </c>
      <c r="L620" s="4">
        <f t="shared" si="48"/>
        <v>0.89999999999999991</v>
      </c>
      <c r="M620" s="1">
        <v>1</v>
      </c>
      <c r="N620" s="4">
        <v>0.89999999999999991</v>
      </c>
      <c r="O620" s="1" t="s">
        <v>1746</v>
      </c>
    </row>
    <row r="621" spans="1:15" x14ac:dyDescent="0.25">
      <c r="A621" s="1">
        <v>620</v>
      </c>
      <c r="B621" s="1" t="s">
        <v>869</v>
      </c>
      <c r="C621" s="10">
        <v>45195</v>
      </c>
      <c r="D621" s="1">
        <v>0</v>
      </c>
      <c r="E621" s="1" t="s">
        <v>213</v>
      </c>
      <c r="F621" s="15">
        <v>24</v>
      </c>
      <c r="G621" s="2">
        <v>3.38</v>
      </c>
      <c r="H621" s="3">
        <v>4.0999999999999996</v>
      </c>
      <c r="I621" s="2">
        <v>2.61</v>
      </c>
      <c r="J621" s="4">
        <f t="shared" si="47"/>
        <v>0.77</v>
      </c>
      <c r="K621" s="1">
        <v>1</v>
      </c>
      <c r="L621" s="4">
        <f t="shared" si="48"/>
        <v>0.77</v>
      </c>
      <c r="M621" s="1">
        <v>1</v>
      </c>
      <c r="N621" s="4">
        <v>0.77</v>
      </c>
      <c r="O621" s="1" t="s">
        <v>1746</v>
      </c>
    </row>
    <row r="622" spans="1:15" x14ac:dyDescent="0.25">
      <c r="A622" s="1">
        <v>621</v>
      </c>
      <c r="B622" s="1" t="s">
        <v>1234</v>
      </c>
      <c r="C622" s="10">
        <v>45196</v>
      </c>
      <c r="D622" s="1">
        <v>0</v>
      </c>
      <c r="E622" s="1" t="s">
        <v>213</v>
      </c>
      <c r="F622" s="15">
        <v>24</v>
      </c>
      <c r="G622" s="2">
        <v>2.96</v>
      </c>
      <c r="H622" s="3">
        <v>0.3</v>
      </c>
      <c r="I622" s="2">
        <v>2.08</v>
      </c>
      <c r="J622" s="4">
        <f t="shared" si="47"/>
        <v>0.87999999999999989</v>
      </c>
      <c r="K622" s="1">
        <v>1</v>
      </c>
      <c r="L622" s="4">
        <f t="shared" si="48"/>
        <v>0.87999999999999989</v>
      </c>
      <c r="M622" s="1">
        <v>1</v>
      </c>
      <c r="N622" s="4">
        <v>0.87999999999999989</v>
      </c>
      <c r="O622" s="1" t="s">
        <v>1746</v>
      </c>
    </row>
    <row r="623" spans="1:15" x14ac:dyDescent="0.25">
      <c r="A623" s="1">
        <v>622</v>
      </c>
      <c r="B623" s="1" t="s">
        <v>869</v>
      </c>
      <c r="C623" s="10">
        <v>45196</v>
      </c>
      <c r="D623" s="1">
        <v>0</v>
      </c>
      <c r="E623" s="1" t="s">
        <v>213</v>
      </c>
      <c r="F623" s="15">
        <v>24</v>
      </c>
      <c r="G623" s="2">
        <v>3.18</v>
      </c>
      <c r="H623" s="3">
        <v>4.2</v>
      </c>
      <c r="I623" s="2">
        <v>2.62</v>
      </c>
      <c r="J623" s="4">
        <f t="shared" si="47"/>
        <v>0.56000000000000005</v>
      </c>
      <c r="K623" s="1">
        <v>1</v>
      </c>
      <c r="L623" s="4">
        <f t="shared" si="48"/>
        <v>0.56000000000000005</v>
      </c>
      <c r="M623" s="1">
        <v>1</v>
      </c>
      <c r="N623" s="4">
        <v>0.56000000000000005</v>
      </c>
      <c r="O623" s="1" t="s">
        <v>1746</v>
      </c>
    </row>
    <row r="624" spans="1:15" x14ac:dyDescent="0.25">
      <c r="A624" s="1">
        <v>623</v>
      </c>
      <c r="B624" s="1" t="s">
        <v>1234</v>
      </c>
      <c r="C624" s="10">
        <v>45197</v>
      </c>
      <c r="D624" s="1">
        <v>0</v>
      </c>
      <c r="E624" s="1" t="s">
        <v>213</v>
      </c>
      <c r="F624" s="15">
        <v>24</v>
      </c>
      <c r="G624" s="2">
        <v>2.94</v>
      </c>
      <c r="H624" s="3">
        <v>0.4</v>
      </c>
      <c r="I624" s="2">
        <v>2.0299999999999998</v>
      </c>
      <c r="J624" s="4">
        <f t="shared" si="47"/>
        <v>0.91000000000000014</v>
      </c>
      <c r="K624" s="1">
        <v>1</v>
      </c>
      <c r="L624" s="4">
        <f t="shared" si="48"/>
        <v>0.91000000000000014</v>
      </c>
      <c r="M624" s="1">
        <v>1</v>
      </c>
      <c r="N624" s="4">
        <v>0.91000000000000014</v>
      </c>
      <c r="O624" s="1" t="s">
        <v>1746</v>
      </c>
    </row>
    <row r="625" spans="1:15" x14ac:dyDescent="0.25">
      <c r="A625" s="1">
        <v>624</v>
      </c>
      <c r="B625" s="1" t="s">
        <v>869</v>
      </c>
      <c r="C625" s="10">
        <v>45197</v>
      </c>
      <c r="D625" s="1">
        <v>0</v>
      </c>
      <c r="E625" s="1" t="s">
        <v>213</v>
      </c>
      <c r="F625" s="15">
        <v>24</v>
      </c>
      <c r="G625" s="2">
        <v>3.3</v>
      </c>
      <c r="H625" s="3">
        <v>4.2</v>
      </c>
      <c r="I625" s="2">
        <v>2.57</v>
      </c>
      <c r="J625" s="4">
        <f t="shared" si="47"/>
        <v>0.73</v>
      </c>
      <c r="K625" s="1">
        <v>1</v>
      </c>
      <c r="L625" s="4">
        <f t="shared" si="48"/>
        <v>0.73</v>
      </c>
      <c r="M625" s="1">
        <v>1</v>
      </c>
      <c r="N625" s="4">
        <v>0.73</v>
      </c>
      <c r="O625" s="1" t="s">
        <v>1746</v>
      </c>
    </row>
    <row r="626" spans="1:15" x14ac:dyDescent="0.25">
      <c r="A626" s="1">
        <v>625</v>
      </c>
      <c r="B626" s="1" t="s">
        <v>1234</v>
      </c>
      <c r="C626" s="10">
        <v>45198</v>
      </c>
      <c r="D626" s="1">
        <v>0</v>
      </c>
      <c r="E626" s="1" t="s">
        <v>213</v>
      </c>
      <c r="F626" s="15">
        <v>24</v>
      </c>
      <c r="G626" s="2">
        <v>2.96</v>
      </c>
      <c r="H626" s="3">
        <v>0.3</v>
      </c>
      <c r="I626" s="2">
        <v>2.06</v>
      </c>
      <c r="J626" s="4">
        <f t="shared" si="47"/>
        <v>0.89999999999999991</v>
      </c>
      <c r="K626" s="1">
        <v>1</v>
      </c>
      <c r="L626" s="4">
        <f t="shared" si="48"/>
        <v>0.89999999999999991</v>
      </c>
      <c r="M626" s="1">
        <v>1</v>
      </c>
      <c r="N626" s="4">
        <v>0.89999999999999991</v>
      </c>
      <c r="O626" s="1" t="s">
        <v>1746</v>
      </c>
    </row>
    <row r="627" spans="1:15" x14ac:dyDescent="0.25">
      <c r="A627" s="1">
        <v>626</v>
      </c>
      <c r="B627" s="1" t="s">
        <v>869</v>
      </c>
      <c r="C627" s="10">
        <v>45198</v>
      </c>
      <c r="D627" s="1">
        <v>0</v>
      </c>
      <c r="E627" s="1" t="s">
        <v>213</v>
      </c>
      <c r="F627" s="15">
        <v>24</v>
      </c>
      <c r="G627" s="2">
        <v>3.33</v>
      </c>
      <c r="H627" s="3">
        <v>4.0999999999999996</v>
      </c>
      <c r="I627" s="2">
        <v>2.6</v>
      </c>
      <c r="J627" s="4">
        <f t="shared" si="47"/>
        <v>0.73</v>
      </c>
      <c r="K627" s="1">
        <v>1</v>
      </c>
      <c r="L627" s="4">
        <f t="shared" si="48"/>
        <v>0.73</v>
      </c>
      <c r="M627" s="1">
        <v>1</v>
      </c>
      <c r="N627" s="4">
        <v>0.73</v>
      </c>
      <c r="O627" s="1" t="s">
        <v>1746</v>
      </c>
    </row>
    <row r="628" spans="1:15" x14ac:dyDescent="0.25">
      <c r="A628" s="1">
        <v>627</v>
      </c>
      <c r="B628" s="1" t="s">
        <v>1234</v>
      </c>
      <c r="C628" s="10">
        <v>45199</v>
      </c>
      <c r="D628" s="1">
        <v>0</v>
      </c>
      <c r="E628" s="1" t="s">
        <v>213</v>
      </c>
      <c r="F628" s="15">
        <v>24</v>
      </c>
      <c r="G628" s="2">
        <v>2.95</v>
      </c>
      <c r="H628" s="3">
        <v>0.4</v>
      </c>
      <c r="I628" s="2">
        <v>2.04</v>
      </c>
      <c r="J628" s="4">
        <f t="shared" si="47"/>
        <v>0.91000000000000014</v>
      </c>
      <c r="K628" s="1">
        <v>1</v>
      </c>
      <c r="L628" s="4">
        <f t="shared" si="48"/>
        <v>0.91000000000000014</v>
      </c>
      <c r="M628" s="1">
        <v>1</v>
      </c>
      <c r="N628" s="4">
        <v>0.91000000000000014</v>
      </c>
      <c r="O628" s="1" t="s">
        <v>1746</v>
      </c>
    </row>
    <row r="629" spans="1:15" x14ac:dyDescent="0.25">
      <c r="A629" s="1">
        <v>628</v>
      </c>
      <c r="B629" s="1" t="s">
        <v>869</v>
      </c>
      <c r="C629" s="10">
        <v>45199</v>
      </c>
      <c r="D629" s="1">
        <v>0</v>
      </c>
      <c r="E629" s="1" t="s">
        <v>213</v>
      </c>
      <c r="F629" s="15">
        <v>24</v>
      </c>
      <c r="G629" s="2">
        <v>3.28</v>
      </c>
      <c r="H629" s="3">
        <v>4.0999999999999996</v>
      </c>
      <c r="I629" s="2">
        <v>2.54</v>
      </c>
      <c r="J629" s="4">
        <f t="shared" si="47"/>
        <v>0.73999999999999977</v>
      </c>
      <c r="K629" s="1">
        <v>1</v>
      </c>
      <c r="L629" s="4">
        <f t="shared" si="48"/>
        <v>0.73999999999999977</v>
      </c>
      <c r="M629" s="1">
        <v>1</v>
      </c>
      <c r="N629" s="4">
        <v>0.73999999999999977</v>
      </c>
      <c r="O629" s="1" t="s">
        <v>1746</v>
      </c>
    </row>
    <row r="630" spans="1:15" x14ac:dyDescent="0.25">
      <c r="A630" s="1">
        <v>629</v>
      </c>
      <c r="B630" s="1" t="s">
        <v>1234</v>
      </c>
      <c r="C630" s="10">
        <v>45200</v>
      </c>
      <c r="D630" s="1">
        <v>0</v>
      </c>
      <c r="E630" s="1" t="s">
        <v>213</v>
      </c>
      <c r="F630" s="15">
        <v>24</v>
      </c>
      <c r="G630" s="2">
        <v>3</v>
      </c>
      <c r="H630" s="3">
        <v>0.3</v>
      </c>
      <c r="I630" s="2">
        <v>2.0699999999999998</v>
      </c>
      <c r="J630" s="4">
        <f t="shared" si="47"/>
        <v>0.93000000000000016</v>
      </c>
      <c r="K630" s="1">
        <v>1</v>
      </c>
      <c r="L630" s="4">
        <f t="shared" si="48"/>
        <v>0.93000000000000016</v>
      </c>
      <c r="M630" s="1">
        <v>1</v>
      </c>
      <c r="N630" s="4">
        <v>0.93000000000000016</v>
      </c>
      <c r="O630" s="1" t="s">
        <v>1746</v>
      </c>
    </row>
    <row r="631" spans="1:15" x14ac:dyDescent="0.25">
      <c r="A631" s="1">
        <v>630</v>
      </c>
      <c r="B631" s="1" t="s">
        <v>869</v>
      </c>
      <c r="C631" s="10">
        <v>45200</v>
      </c>
      <c r="D631" s="1">
        <v>0</v>
      </c>
      <c r="E631" s="1" t="s">
        <v>213</v>
      </c>
      <c r="F631" s="15">
        <v>24</v>
      </c>
      <c r="G631" s="2">
        <v>3.64</v>
      </c>
      <c r="H631" s="3">
        <v>4</v>
      </c>
      <c r="I631" s="2">
        <v>2.63</v>
      </c>
      <c r="J631" s="4">
        <f t="shared" si="47"/>
        <v>1.0100000000000002</v>
      </c>
      <c r="K631" s="1">
        <v>1</v>
      </c>
      <c r="L631" s="4">
        <f t="shared" si="48"/>
        <v>1.0100000000000002</v>
      </c>
      <c r="M631" s="1">
        <v>1</v>
      </c>
      <c r="N631" s="4">
        <v>1.0100000000000002</v>
      </c>
      <c r="O631" s="1" t="s">
        <v>1746</v>
      </c>
    </row>
    <row r="632" spans="1:15" x14ac:dyDescent="0.25">
      <c r="A632" s="1">
        <v>631</v>
      </c>
      <c r="B632" s="1" t="s">
        <v>1234</v>
      </c>
      <c r="C632" s="10">
        <v>45201</v>
      </c>
      <c r="D632" s="1">
        <v>0</v>
      </c>
      <c r="E632" s="1" t="s">
        <v>213</v>
      </c>
      <c r="F632" s="15">
        <v>24</v>
      </c>
      <c r="G632" s="2">
        <v>2.96</v>
      </c>
      <c r="H632" s="3">
        <v>0.3</v>
      </c>
      <c r="I632" s="2">
        <v>2.0499999999999998</v>
      </c>
      <c r="J632" s="4">
        <f t="shared" si="47"/>
        <v>0.91000000000000014</v>
      </c>
      <c r="K632" s="1">
        <v>1</v>
      </c>
      <c r="L632" s="4">
        <f t="shared" si="48"/>
        <v>0.91000000000000014</v>
      </c>
      <c r="M632" s="1">
        <v>1</v>
      </c>
      <c r="N632" s="4">
        <v>0.91000000000000014</v>
      </c>
      <c r="O632" s="1" t="s">
        <v>1746</v>
      </c>
    </row>
    <row r="633" spans="1:15" x14ac:dyDescent="0.25">
      <c r="A633" s="1">
        <v>632</v>
      </c>
      <c r="B633" s="1" t="s">
        <v>869</v>
      </c>
      <c r="C633" s="10">
        <v>45201</v>
      </c>
      <c r="D633" s="1">
        <v>0</v>
      </c>
      <c r="E633" s="1" t="s">
        <v>213</v>
      </c>
      <c r="F633" s="15">
        <v>24</v>
      </c>
      <c r="G633" s="2">
        <v>3.3</v>
      </c>
      <c r="H633" s="3">
        <v>4.0999999999999996</v>
      </c>
      <c r="I633" s="2">
        <v>2.57</v>
      </c>
      <c r="J633" s="4">
        <f t="shared" si="47"/>
        <v>0.73</v>
      </c>
      <c r="K633" s="1">
        <v>1</v>
      </c>
      <c r="L633" s="4">
        <f t="shared" si="48"/>
        <v>0.73</v>
      </c>
      <c r="M633" s="1">
        <v>1</v>
      </c>
      <c r="N633" s="4">
        <v>0.73</v>
      </c>
      <c r="O633" s="1" t="s">
        <v>1746</v>
      </c>
    </row>
    <row r="634" spans="1:15" x14ac:dyDescent="0.25">
      <c r="A634" s="1">
        <v>633</v>
      </c>
      <c r="B634" s="1" t="s">
        <v>1234</v>
      </c>
      <c r="C634" s="10">
        <v>45202</v>
      </c>
      <c r="D634" s="1">
        <v>0</v>
      </c>
      <c r="E634" s="1" t="s">
        <v>213</v>
      </c>
      <c r="F634" s="15">
        <v>24</v>
      </c>
      <c r="G634" s="2">
        <v>2.97</v>
      </c>
      <c r="H634" s="3">
        <v>0.3</v>
      </c>
      <c r="I634" s="2">
        <v>2.0699999999999998</v>
      </c>
      <c r="J634" s="4">
        <f t="shared" si="47"/>
        <v>0.90000000000000036</v>
      </c>
      <c r="K634" s="1">
        <v>1</v>
      </c>
      <c r="L634" s="4">
        <f t="shared" si="48"/>
        <v>0.90000000000000036</v>
      </c>
      <c r="M634" s="1">
        <v>1</v>
      </c>
      <c r="N634" s="4">
        <v>0.90000000000000036</v>
      </c>
      <c r="O634" s="1" t="s">
        <v>1746</v>
      </c>
    </row>
    <row r="635" spans="1:15" x14ac:dyDescent="0.25">
      <c r="A635" s="1">
        <v>634</v>
      </c>
      <c r="B635" s="1" t="s">
        <v>869</v>
      </c>
      <c r="C635" s="10">
        <v>45202</v>
      </c>
      <c r="D635" s="1">
        <v>0</v>
      </c>
      <c r="E635" s="1" t="s">
        <v>213</v>
      </c>
      <c r="F635" s="15">
        <v>24</v>
      </c>
      <c r="G635" s="2">
        <v>3.32</v>
      </c>
      <c r="H635" s="3">
        <v>4</v>
      </c>
      <c r="I635" s="2">
        <v>2.4900000000000002</v>
      </c>
      <c r="J635" s="4">
        <f t="shared" ref="J635:J698" si="49">G635-I635</f>
        <v>0.82999999999999963</v>
      </c>
      <c r="K635" s="1">
        <v>1</v>
      </c>
      <c r="L635" s="4">
        <f t="shared" ref="L635:L698" si="50">(G635-I635-D635)*K635</f>
        <v>0.82999999999999963</v>
      </c>
      <c r="M635" s="1">
        <v>1</v>
      </c>
      <c r="N635" s="4">
        <v>0.82999999999999963</v>
      </c>
      <c r="O635" s="1" t="s">
        <v>1746</v>
      </c>
    </row>
    <row r="636" spans="1:15" x14ac:dyDescent="0.25">
      <c r="A636" s="1">
        <v>635</v>
      </c>
      <c r="B636" s="1" t="s">
        <v>1234</v>
      </c>
      <c r="C636" s="10">
        <v>45203</v>
      </c>
      <c r="D636" s="1">
        <v>0</v>
      </c>
      <c r="E636" s="1" t="s">
        <v>213</v>
      </c>
      <c r="F636" s="15">
        <v>24</v>
      </c>
      <c r="G636" s="2">
        <v>2.97</v>
      </c>
      <c r="H636" s="3">
        <v>0.3</v>
      </c>
      <c r="I636" s="2">
        <v>2.06</v>
      </c>
      <c r="J636" s="4">
        <f t="shared" si="49"/>
        <v>0.91000000000000014</v>
      </c>
      <c r="K636" s="1">
        <v>1</v>
      </c>
      <c r="L636" s="4">
        <f t="shared" si="50"/>
        <v>0.91000000000000014</v>
      </c>
      <c r="M636" s="1">
        <v>1</v>
      </c>
      <c r="N636" s="4">
        <v>0.91000000000000014</v>
      </c>
      <c r="O636" s="1" t="s">
        <v>1746</v>
      </c>
    </row>
    <row r="637" spans="1:15" x14ac:dyDescent="0.25">
      <c r="A637" s="1">
        <v>636</v>
      </c>
      <c r="B637" s="1" t="s">
        <v>869</v>
      </c>
      <c r="C637" s="10">
        <v>45203</v>
      </c>
      <c r="D637" s="1">
        <v>0</v>
      </c>
      <c r="E637" s="1" t="s">
        <v>213</v>
      </c>
      <c r="F637" s="15">
        <v>24</v>
      </c>
      <c r="G637" s="2">
        <v>3.31</v>
      </c>
      <c r="H637" s="3">
        <v>4.0999999999999996</v>
      </c>
      <c r="I637" s="2">
        <v>2.6</v>
      </c>
      <c r="J637" s="4">
        <f t="shared" si="49"/>
        <v>0.71</v>
      </c>
      <c r="K637" s="1">
        <v>1</v>
      </c>
      <c r="L637" s="4">
        <f t="shared" si="50"/>
        <v>0.71</v>
      </c>
      <c r="M637" s="1">
        <v>1</v>
      </c>
      <c r="N637" s="4">
        <v>0.71</v>
      </c>
      <c r="O637" s="1" t="s">
        <v>1746</v>
      </c>
    </row>
    <row r="638" spans="1:15" x14ac:dyDescent="0.25">
      <c r="A638" s="1">
        <v>637</v>
      </c>
      <c r="B638" s="1" t="s">
        <v>1234</v>
      </c>
      <c r="C638" s="10">
        <v>45204</v>
      </c>
      <c r="D638" s="1">
        <v>0</v>
      </c>
      <c r="E638" s="1" t="s">
        <v>213</v>
      </c>
      <c r="F638" s="15">
        <v>24</v>
      </c>
      <c r="G638" s="2">
        <v>2.96</v>
      </c>
      <c r="H638" s="3">
        <v>0.3</v>
      </c>
      <c r="I638" s="2">
        <v>2.0499999999999998</v>
      </c>
      <c r="J638" s="4">
        <f t="shared" si="49"/>
        <v>0.91000000000000014</v>
      </c>
      <c r="K638" s="1">
        <v>1</v>
      </c>
      <c r="L638" s="4">
        <f t="shared" si="50"/>
        <v>0.91000000000000014</v>
      </c>
      <c r="M638" s="1">
        <v>1</v>
      </c>
      <c r="N638" s="4">
        <v>0.91000000000000014</v>
      </c>
      <c r="O638" s="1" t="s">
        <v>1746</v>
      </c>
    </row>
    <row r="639" spans="1:15" x14ac:dyDescent="0.25">
      <c r="A639" s="1">
        <v>638</v>
      </c>
      <c r="B639" s="1" t="s">
        <v>869</v>
      </c>
      <c r="C639" s="10">
        <v>45204</v>
      </c>
      <c r="D639" s="1">
        <v>0</v>
      </c>
      <c r="E639" s="1" t="s">
        <v>213</v>
      </c>
      <c r="F639" s="15">
        <v>24</v>
      </c>
      <c r="G639" s="2">
        <v>3.3</v>
      </c>
      <c r="H639" s="3">
        <v>3.8</v>
      </c>
      <c r="I639" s="2">
        <v>2.59</v>
      </c>
      <c r="J639" s="4">
        <f t="shared" si="49"/>
        <v>0.71</v>
      </c>
      <c r="K639" s="1">
        <v>1</v>
      </c>
      <c r="L639" s="4">
        <f t="shared" si="50"/>
        <v>0.71</v>
      </c>
      <c r="M639" s="1">
        <v>1</v>
      </c>
      <c r="N639" s="4">
        <v>0.71</v>
      </c>
      <c r="O639" s="1" t="s">
        <v>1746</v>
      </c>
    </row>
    <row r="640" spans="1:15" x14ac:dyDescent="0.25">
      <c r="A640" s="1">
        <v>639</v>
      </c>
      <c r="B640" s="1" t="s">
        <v>1234</v>
      </c>
      <c r="C640" s="10">
        <v>45205</v>
      </c>
      <c r="D640" s="1">
        <v>0</v>
      </c>
      <c r="E640" s="1" t="s">
        <v>213</v>
      </c>
      <c r="F640" s="15">
        <v>24</v>
      </c>
      <c r="G640" s="2">
        <v>2.99</v>
      </c>
      <c r="H640" s="3">
        <v>0.3</v>
      </c>
      <c r="I640" s="2">
        <v>2.08</v>
      </c>
      <c r="J640" s="4">
        <f t="shared" si="49"/>
        <v>0.91000000000000014</v>
      </c>
      <c r="K640" s="1">
        <v>1</v>
      </c>
      <c r="L640" s="4">
        <f t="shared" si="50"/>
        <v>0.91000000000000014</v>
      </c>
      <c r="M640" s="1">
        <v>1</v>
      </c>
      <c r="N640" s="4">
        <v>0.91000000000000014</v>
      </c>
      <c r="O640" s="1" t="s">
        <v>1746</v>
      </c>
    </row>
    <row r="641" spans="1:15" x14ac:dyDescent="0.25">
      <c r="A641" s="1">
        <v>640</v>
      </c>
      <c r="B641" s="1" t="s">
        <v>869</v>
      </c>
      <c r="C641" s="10">
        <v>45205</v>
      </c>
      <c r="D641" s="1">
        <v>0</v>
      </c>
      <c r="E641" s="1" t="s">
        <v>213</v>
      </c>
      <c r="F641" s="15">
        <v>24</v>
      </c>
      <c r="G641" s="2">
        <v>3.32</v>
      </c>
      <c r="H641" s="3">
        <v>4</v>
      </c>
      <c r="I641" s="2">
        <v>2.61</v>
      </c>
      <c r="J641" s="4">
        <f t="shared" si="49"/>
        <v>0.71</v>
      </c>
      <c r="K641" s="1">
        <v>1</v>
      </c>
      <c r="L641" s="4">
        <f t="shared" si="50"/>
        <v>0.71</v>
      </c>
      <c r="M641" s="1">
        <v>1</v>
      </c>
      <c r="N641" s="4">
        <v>0.71</v>
      </c>
      <c r="O641" s="1" t="s">
        <v>1746</v>
      </c>
    </row>
    <row r="642" spans="1:15" x14ac:dyDescent="0.25">
      <c r="A642" s="1">
        <v>641</v>
      </c>
      <c r="B642" s="1" t="s">
        <v>1234</v>
      </c>
      <c r="C642" s="10">
        <v>45206</v>
      </c>
      <c r="D642" s="1">
        <v>0</v>
      </c>
      <c r="E642" s="1" t="s">
        <v>213</v>
      </c>
      <c r="F642" s="15">
        <v>24</v>
      </c>
      <c r="G642" s="2">
        <v>2.97</v>
      </c>
      <c r="H642" s="3">
        <v>0.3</v>
      </c>
      <c r="I642" s="2">
        <v>2.0499999999999998</v>
      </c>
      <c r="J642" s="4">
        <f t="shared" si="49"/>
        <v>0.92000000000000037</v>
      </c>
      <c r="K642" s="1">
        <v>1</v>
      </c>
      <c r="L642" s="4">
        <f t="shared" si="50"/>
        <v>0.92000000000000037</v>
      </c>
      <c r="M642" s="1">
        <v>1</v>
      </c>
      <c r="N642" s="4">
        <v>0.92000000000000037</v>
      </c>
      <c r="O642" s="1" t="s">
        <v>1746</v>
      </c>
    </row>
    <row r="643" spans="1:15" x14ac:dyDescent="0.25">
      <c r="A643" s="1">
        <v>642</v>
      </c>
      <c r="B643" s="1" t="s">
        <v>869</v>
      </c>
      <c r="C643" s="10">
        <v>45206</v>
      </c>
      <c r="D643" s="1">
        <v>0</v>
      </c>
      <c r="E643" s="1" t="s">
        <v>213</v>
      </c>
      <c r="F643" s="15">
        <v>24</v>
      </c>
      <c r="G643" s="2">
        <v>3.3</v>
      </c>
      <c r="H643" s="3">
        <v>3.9</v>
      </c>
      <c r="I643" s="2">
        <v>2.5299999999999998</v>
      </c>
      <c r="J643" s="4">
        <f t="shared" si="49"/>
        <v>0.77</v>
      </c>
      <c r="K643" s="1">
        <v>1</v>
      </c>
      <c r="L643" s="4">
        <f t="shared" si="50"/>
        <v>0.77</v>
      </c>
      <c r="M643" s="1">
        <v>1</v>
      </c>
      <c r="N643" s="4">
        <v>0.77</v>
      </c>
      <c r="O643" s="1" t="s">
        <v>1746</v>
      </c>
    </row>
    <row r="644" spans="1:15" x14ac:dyDescent="0.25">
      <c r="A644" s="1">
        <v>643</v>
      </c>
      <c r="B644" s="1" t="s">
        <v>1234</v>
      </c>
      <c r="C644" s="10">
        <v>45207</v>
      </c>
      <c r="D644" s="1">
        <v>0</v>
      </c>
      <c r="E644" s="1" t="s">
        <v>213</v>
      </c>
      <c r="F644" s="15">
        <v>24</v>
      </c>
      <c r="G644" s="2">
        <v>2.97</v>
      </c>
      <c r="H644" s="3">
        <v>0.3</v>
      </c>
      <c r="I644" s="2">
        <v>2.0499999999999998</v>
      </c>
      <c r="J644" s="4">
        <f t="shared" si="49"/>
        <v>0.92000000000000037</v>
      </c>
      <c r="K644" s="1">
        <v>1</v>
      </c>
      <c r="L644" s="4">
        <f t="shared" si="50"/>
        <v>0.92000000000000037</v>
      </c>
      <c r="M644" s="1">
        <v>1</v>
      </c>
      <c r="N644" s="4">
        <v>0.92000000000000037</v>
      </c>
      <c r="O644" s="1" t="s">
        <v>1746</v>
      </c>
    </row>
    <row r="645" spans="1:15" x14ac:dyDescent="0.25">
      <c r="A645" s="1">
        <v>644</v>
      </c>
      <c r="B645" s="1" t="s">
        <v>869</v>
      </c>
      <c r="C645" s="10">
        <v>45207</v>
      </c>
      <c r="D645" s="1">
        <v>0</v>
      </c>
      <c r="E645" s="1" t="s">
        <v>213</v>
      </c>
      <c r="F645" s="15">
        <v>24</v>
      </c>
      <c r="G645" s="2">
        <v>3.32</v>
      </c>
      <c r="H645" s="3">
        <v>3.9</v>
      </c>
      <c r="I645" s="2">
        <v>2.59</v>
      </c>
      <c r="J645" s="4">
        <f t="shared" si="49"/>
        <v>0.73</v>
      </c>
      <c r="K645" s="1">
        <v>1</v>
      </c>
      <c r="L645" s="4">
        <f t="shared" si="50"/>
        <v>0.73</v>
      </c>
      <c r="M645" s="1">
        <v>1</v>
      </c>
      <c r="N645" s="4">
        <v>0.73</v>
      </c>
      <c r="O645" s="1" t="s">
        <v>1746</v>
      </c>
    </row>
    <row r="646" spans="1:15" x14ac:dyDescent="0.25">
      <c r="A646" s="1">
        <v>645</v>
      </c>
      <c r="B646" s="1" t="s">
        <v>1234</v>
      </c>
      <c r="C646" s="10">
        <v>45208</v>
      </c>
      <c r="D646" s="1">
        <v>0</v>
      </c>
      <c r="E646" s="1" t="s">
        <v>213</v>
      </c>
      <c r="F646" s="15">
        <v>24</v>
      </c>
      <c r="G646" s="2">
        <v>2.98</v>
      </c>
      <c r="H646" s="3">
        <v>0.3</v>
      </c>
      <c r="I646" s="2">
        <v>2.08</v>
      </c>
      <c r="J646" s="4">
        <f t="shared" si="49"/>
        <v>0.89999999999999991</v>
      </c>
      <c r="K646" s="1">
        <v>1</v>
      </c>
      <c r="L646" s="4">
        <f t="shared" si="50"/>
        <v>0.89999999999999991</v>
      </c>
      <c r="M646" s="1">
        <v>1</v>
      </c>
      <c r="N646" s="4">
        <v>0.89999999999999991</v>
      </c>
      <c r="O646" s="1" t="s">
        <v>1746</v>
      </c>
    </row>
    <row r="647" spans="1:15" x14ac:dyDescent="0.25">
      <c r="A647" s="1">
        <v>646</v>
      </c>
      <c r="B647" s="1" t="s">
        <v>869</v>
      </c>
      <c r="C647" s="10">
        <v>45208</v>
      </c>
      <c r="D647" s="1">
        <v>0</v>
      </c>
      <c r="E647" s="1" t="s">
        <v>213</v>
      </c>
      <c r="F647" s="15">
        <v>24</v>
      </c>
      <c r="G647" s="2">
        <v>3.33</v>
      </c>
      <c r="H647" s="3">
        <v>3.4</v>
      </c>
      <c r="I647" s="2">
        <v>2.63</v>
      </c>
      <c r="J647" s="4">
        <f t="shared" si="49"/>
        <v>0.70000000000000018</v>
      </c>
      <c r="K647" s="1">
        <v>1</v>
      </c>
      <c r="L647" s="4">
        <f t="shared" si="50"/>
        <v>0.70000000000000018</v>
      </c>
      <c r="M647" s="1">
        <v>1</v>
      </c>
      <c r="N647" s="4">
        <v>0.70000000000000018</v>
      </c>
      <c r="O647" s="1" t="s">
        <v>1746</v>
      </c>
    </row>
    <row r="648" spans="1:15" x14ac:dyDescent="0.25">
      <c r="A648" s="1">
        <v>647</v>
      </c>
      <c r="B648" s="1" t="s">
        <v>1234</v>
      </c>
      <c r="C648" s="10">
        <v>45209</v>
      </c>
      <c r="D648" s="1">
        <v>0</v>
      </c>
      <c r="E648" s="1" t="s">
        <v>213</v>
      </c>
      <c r="F648" s="15">
        <v>24</v>
      </c>
      <c r="G648" s="2">
        <v>2.95</v>
      </c>
      <c r="H648" s="3">
        <v>0.2</v>
      </c>
      <c r="I648" s="2">
        <v>2.0299999999999998</v>
      </c>
      <c r="J648" s="4">
        <f t="shared" si="49"/>
        <v>0.92000000000000037</v>
      </c>
      <c r="K648" s="1">
        <v>1</v>
      </c>
      <c r="L648" s="4">
        <f t="shared" si="50"/>
        <v>0.92000000000000037</v>
      </c>
      <c r="M648" s="1">
        <v>1</v>
      </c>
      <c r="N648" s="4">
        <v>0.92000000000000037</v>
      </c>
      <c r="O648" s="1" t="s">
        <v>1746</v>
      </c>
    </row>
    <row r="649" spans="1:15" x14ac:dyDescent="0.25">
      <c r="A649" s="1">
        <v>648</v>
      </c>
      <c r="B649" s="1" t="s">
        <v>869</v>
      </c>
      <c r="C649" s="10">
        <v>45209</v>
      </c>
      <c r="D649" s="1">
        <v>0</v>
      </c>
      <c r="E649" s="1" t="s">
        <v>213</v>
      </c>
      <c r="F649" s="15">
        <v>24</v>
      </c>
      <c r="G649" s="2">
        <v>3.32</v>
      </c>
      <c r="H649" s="3">
        <v>3.8</v>
      </c>
      <c r="I649" s="2">
        <v>2.62</v>
      </c>
      <c r="J649" s="4">
        <f t="shared" si="49"/>
        <v>0.69999999999999973</v>
      </c>
      <c r="K649" s="1">
        <v>1</v>
      </c>
      <c r="L649" s="4">
        <f t="shared" si="50"/>
        <v>0.69999999999999973</v>
      </c>
      <c r="M649" s="1">
        <v>1</v>
      </c>
      <c r="N649" s="4">
        <v>0.69999999999999973</v>
      </c>
      <c r="O649" s="1" t="s">
        <v>1746</v>
      </c>
    </row>
    <row r="650" spans="1:15" x14ac:dyDescent="0.25">
      <c r="A650" s="1">
        <v>649</v>
      </c>
      <c r="B650" s="1" t="s">
        <v>1234</v>
      </c>
      <c r="C650" s="10">
        <v>45210</v>
      </c>
      <c r="D650" s="1">
        <v>0</v>
      </c>
      <c r="E650" s="1" t="s">
        <v>213</v>
      </c>
      <c r="F650" s="15">
        <v>24</v>
      </c>
      <c r="G650" s="2">
        <v>2.96</v>
      </c>
      <c r="H650" s="3">
        <v>0.2</v>
      </c>
      <c r="I650" s="2">
        <v>2.04</v>
      </c>
      <c r="J650" s="4">
        <f t="shared" si="49"/>
        <v>0.91999999999999993</v>
      </c>
      <c r="K650" s="1">
        <v>1</v>
      </c>
      <c r="L650" s="4">
        <f t="shared" si="50"/>
        <v>0.91999999999999993</v>
      </c>
      <c r="M650" s="1">
        <v>1</v>
      </c>
      <c r="N650" s="4">
        <v>0.91999999999999993</v>
      </c>
      <c r="O650" s="1" t="s">
        <v>1746</v>
      </c>
    </row>
    <row r="651" spans="1:15" x14ac:dyDescent="0.25">
      <c r="A651" s="1">
        <v>650</v>
      </c>
      <c r="B651" s="1" t="s">
        <v>869</v>
      </c>
      <c r="C651" s="10">
        <v>45210</v>
      </c>
      <c r="D651" s="1">
        <v>0</v>
      </c>
      <c r="E651" s="1" t="s">
        <v>213</v>
      </c>
      <c r="F651" s="15">
        <v>24</v>
      </c>
      <c r="G651" s="2">
        <v>3.29</v>
      </c>
      <c r="H651" s="3">
        <v>3.9</v>
      </c>
      <c r="I651" s="2">
        <v>2.64</v>
      </c>
      <c r="J651" s="4">
        <f t="shared" si="49"/>
        <v>0.64999999999999991</v>
      </c>
      <c r="K651" s="1">
        <v>1</v>
      </c>
      <c r="L651" s="4">
        <f t="shared" si="50"/>
        <v>0.64999999999999991</v>
      </c>
      <c r="M651" s="1">
        <v>1</v>
      </c>
      <c r="N651" s="4">
        <v>0.64999999999999991</v>
      </c>
      <c r="O651" s="1" t="s">
        <v>1746</v>
      </c>
    </row>
    <row r="652" spans="1:15" x14ac:dyDescent="0.25">
      <c r="A652" s="1">
        <v>651</v>
      </c>
      <c r="B652" s="1" t="s">
        <v>1234</v>
      </c>
      <c r="C652" s="10">
        <v>45211</v>
      </c>
      <c r="D652" s="1">
        <v>0</v>
      </c>
      <c r="E652" s="1" t="s">
        <v>213</v>
      </c>
      <c r="F652" s="15">
        <v>24</v>
      </c>
      <c r="G652" s="2">
        <v>2.9948000000000001</v>
      </c>
      <c r="H652" s="3">
        <v>0.2</v>
      </c>
      <c r="I652" s="2">
        <v>2.0844</v>
      </c>
      <c r="J652" s="4">
        <f t="shared" si="49"/>
        <v>0.9104000000000001</v>
      </c>
      <c r="K652" s="1">
        <v>1</v>
      </c>
      <c r="L652" s="4">
        <f t="shared" si="50"/>
        <v>0.9104000000000001</v>
      </c>
      <c r="M652" s="1">
        <v>1</v>
      </c>
      <c r="N652" s="4">
        <v>0.9104000000000001</v>
      </c>
      <c r="O652" s="1" t="s">
        <v>1746</v>
      </c>
    </row>
    <row r="653" spans="1:15" x14ac:dyDescent="0.25">
      <c r="A653" s="1">
        <v>652</v>
      </c>
      <c r="B653" s="1" t="s">
        <v>869</v>
      </c>
      <c r="C653" s="10">
        <v>45211</v>
      </c>
      <c r="D653" s="1">
        <v>0</v>
      </c>
      <c r="E653" s="1" t="s">
        <v>213</v>
      </c>
      <c r="F653" s="15">
        <v>24</v>
      </c>
      <c r="G653" s="2">
        <v>3.2818999999999998</v>
      </c>
      <c r="H653" s="3">
        <v>4</v>
      </c>
      <c r="I653" s="2">
        <v>2.6356000000000002</v>
      </c>
      <c r="J653" s="4">
        <f t="shared" si="49"/>
        <v>0.64629999999999965</v>
      </c>
      <c r="K653" s="1">
        <v>1</v>
      </c>
      <c r="L653" s="4">
        <f t="shared" si="50"/>
        <v>0.64629999999999965</v>
      </c>
      <c r="M653" s="1">
        <v>1</v>
      </c>
      <c r="N653" s="4">
        <v>0.64629999999999965</v>
      </c>
      <c r="O653" s="1" t="s">
        <v>1746</v>
      </c>
    </row>
    <row r="654" spans="1:15" x14ac:dyDescent="0.25">
      <c r="A654" s="1">
        <v>653</v>
      </c>
      <c r="B654" s="1" t="s">
        <v>1234</v>
      </c>
      <c r="C654" s="10">
        <v>45212</v>
      </c>
      <c r="D654" s="1">
        <v>0</v>
      </c>
      <c r="E654" s="1" t="s">
        <v>213</v>
      </c>
      <c r="F654" s="15">
        <v>24</v>
      </c>
      <c r="G654" s="2">
        <v>2.9889000000000001</v>
      </c>
      <c r="H654" s="3">
        <v>0.2</v>
      </c>
      <c r="I654" s="2">
        <v>2.0796000000000001</v>
      </c>
      <c r="J654" s="4">
        <f t="shared" si="49"/>
        <v>0.9093</v>
      </c>
      <c r="K654" s="1">
        <v>1</v>
      </c>
      <c r="L654" s="4">
        <f t="shared" si="50"/>
        <v>0.9093</v>
      </c>
      <c r="M654" s="1">
        <v>1</v>
      </c>
      <c r="N654" s="4">
        <v>0.9093</v>
      </c>
      <c r="O654" s="1" t="s">
        <v>1746</v>
      </c>
    </row>
    <row r="655" spans="1:15" x14ac:dyDescent="0.25">
      <c r="A655" s="1">
        <v>654</v>
      </c>
      <c r="B655" s="1" t="s">
        <v>869</v>
      </c>
      <c r="C655" s="10">
        <v>45212</v>
      </c>
      <c r="D655" s="1">
        <v>0</v>
      </c>
      <c r="E655" s="1" t="s">
        <v>213</v>
      </c>
      <c r="F655" s="15">
        <v>24</v>
      </c>
      <c r="G655" s="2">
        <v>3.2892000000000001</v>
      </c>
      <c r="H655" s="3">
        <v>4</v>
      </c>
      <c r="I655" s="2">
        <v>2.6214</v>
      </c>
      <c r="J655" s="4">
        <f t="shared" si="49"/>
        <v>0.66780000000000017</v>
      </c>
      <c r="K655" s="1">
        <v>1</v>
      </c>
      <c r="L655" s="4">
        <f t="shared" si="50"/>
        <v>0.66780000000000017</v>
      </c>
      <c r="M655" s="1">
        <v>1</v>
      </c>
      <c r="N655" s="4">
        <v>0.66780000000000017</v>
      </c>
      <c r="O655" s="1" t="s">
        <v>1746</v>
      </c>
    </row>
    <row r="656" spans="1:15" x14ac:dyDescent="0.25">
      <c r="A656" s="1">
        <v>655</v>
      </c>
      <c r="B656" s="1" t="s">
        <v>1234</v>
      </c>
      <c r="C656" s="10">
        <v>45213</v>
      </c>
      <c r="D656" s="1">
        <v>0</v>
      </c>
      <c r="E656" s="1" t="s">
        <v>213</v>
      </c>
      <c r="F656" s="15">
        <v>24</v>
      </c>
      <c r="G656" s="2">
        <v>2.9714999999999998</v>
      </c>
      <c r="H656" s="3">
        <v>0.2</v>
      </c>
      <c r="I656" s="2">
        <v>2.0579999999999998</v>
      </c>
      <c r="J656" s="4">
        <f t="shared" si="49"/>
        <v>0.91349999999999998</v>
      </c>
      <c r="K656" s="1">
        <v>1</v>
      </c>
      <c r="L656" s="4">
        <f t="shared" si="50"/>
        <v>0.91349999999999998</v>
      </c>
      <c r="M656" s="1">
        <v>1</v>
      </c>
      <c r="N656" s="4">
        <v>0.91349999999999998</v>
      </c>
      <c r="O656" s="1" t="s">
        <v>1746</v>
      </c>
    </row>
    <row r="657" spans="1:15" x14ac:dyDescent="0.25">
      <c r="A657" s="1">
        <v>656</v>
      </c>
      <c r="B657" s="1" t="s">
        <v>869</v>
      </c>
      <c r="C657" s="10">
        <v>45213</v>
      </c>
      <c r="D657" s="1">
        <v>0</v>
      </c>
      <c r="E657" s="1" t="s">
        <v>213</v>
      </c>
      <c r="F657" s="15">
        <v>24</v>
      </c>
      <c r="G657" s="2">
        <v>3.2593999999999999</v>
      </c>
      <c r="H657" s="3">
        <v>4</v>
      </c>
      <c r="I657" s="2">
        <v>2.492</v>
      </c>
      <c r="J657" s="4">
        <f t="shared" si="49"/>
        <v>0.76739999999999986</v>
      </c>
      <c r="K657" s="1">
        <v>1</v>
      </c>
      <c r="L657" s="4">
        <f t="shared" si="50"/>
        <v>0.76739999999999986</v>
      </c>
      <c r="M657" s="1">
        <v>1</v>
      </c>
      <c r="N657" s="4">
        <v>0.76739999999999986</v>
      </c>
      <c r="O657" s="1" t="s">
        <v>1746</v>
      </c>
    </row>
    <row r="658" spans="1:15" x14ac:dyDescent="0.25">
      <c r="A658" s="1">
        <v>657</v>
      </c>
      <c r="B658" s="1" t="s">
        <v>1234</v>
      </c>
      <c r="C658" s="10">
        <v>45214</v>
      </c>
      <c r="D658" s="1">
        <v>0</v>
      </c>
      <c r="E658" s="1" t="s">
        <v>213</v>
      </c>
      <c r="F658" s="15">
        <v>24</v>
      </c>
      <c r="G658" s="2">
        <v>2.9413999999999998</v>
      </c>
      <c r="H658" s="3">
        <v>0.2</v>
      </c>
      <c r="I658" s="2">
        <v>2.0188000000000001</v>
      </c>
      <c r="J658" s="4">
        <f t="shared" si="49"/>
        <v>0.92259999999999964</v>
      </c>
      <c r="K658" s="1">
        <v>1</v>
      </c>
      <c r="L658" s="4">
        <f t="shared" si="50"/>
        <v>0.92259999999999964</v>
      </c>
      <c r="M658" s="1">
        <v>1</v>
      </c>
      <c r="N658" s="4">
        <v>0.92259999999999964</v>
      </c>
      <c r="O658" s="1" t="s">
        <v>1746</v>
      </c>
    </row>
    <row r="659" spans="1:15" x14ac:dyDescent="0.25">
      <c r="A659" s="1">
        <v>658</v>
      </c>
      <c r="B659" s="1" t="s">
        <v>869</v>
      </c>
      <c r="C659" s="10">
        <v>45214</v>
      </c>
      <c r="D659" s="1">
        <v>0</v>
      </c>
      <c r="E659" s="1" t="s">
        <v>213</v>
      </c>
      <c r="F659" s="15">
        <v>24</v>
      </c>
      <c r="G659" s="2">
        <v>3.2162000000000002</v>
      </c>
      <c r="H659" s="3">
        <v>3.2</v>
      </c>
      <c r="I659" s="2">
        <v>2.4912000000000001</v>
      </c>
      <c r="J659" s="4">
        <f t="shared" si="49"/>
        <v>0.72500000000000009</v>
      </c>
      <c r="K659" s="1">
        <v>1</v>
      </c>
      <c r="L659" s="4">
        <f t="shared" si="50"/>
        <v>0.72500000000000009</v>
      </c>
      <c r="M659" s="1">
        <v>1</v>
      </c>
      <c r="N659" s="4">
        <v>0.72500000000000009</v>
      </c>
      <c r="O659" s="1" t="s">
        <v>1746</v>
      </c>
    </row>
    <row r="660" spans="1:15" x14ac:dyDescent="0.25">
      <c r="A660" s="1">
        <v>659</v>
      </c>
      <c r="B660" s="1" t="s">
        <v>1234</v>
      </c>
      <c r="C660" s="10">
        <v>45215</v>
      </c>
      <c r="D660" s="1">
        <v>0</v>
      </c>
      <c r="E660" s="1" t="s">
        <v>213</v>
      </c>
      <c r="F660" s="15">
        <v>24</v>
      </c>
      <c r="G660" s="2">
        <v>2.1</v>
      </c>
      <c r="H660" s="3">
        <v>0.2</v>
      </c>
      <c r="I660" s="2">
        <v>2.0219</v>
      </c>
      <c r="J660" s="4">
        <f t="shared" si="49"/>
        <v>7.8100000000000058E-2</v>
      </c>
      <c r="K660" s="1">
        <v>1</v>
      </c>
      <c r="L660" s="4">
        <f t="shared" si="50"/>
        <v>7.8100000000000058E-2</v>
      </c>
      <c r="M660" s="1">
        <v>1</v>
      </c>
      <c r="N660" s="4">
        <v>7.8100000000000058E-2</v>
      </c>
      <c r="O660" s="1" t="s">
        <v>1746</v>
      </c>
    </row>
    <row r="661" spans="1:15" x14ac:dyDescent="0.25">
      <c r="A661" s="1">
        <v>660</v>
      </c>
      <c r="B661" s="1" t="s">
        <v>869</v>
      </c>
      <c r="C661" s="10">
        <v>45215</v>
      </c>
      <c r="D661" s="1">
        <v>0</v>
      </c>
      <c r="E661" s="1" t="s">
        <v>213</v>
      </c>
      <c r="F661" s="15">
        <v>24</v>
      </c>
      <c r="G661" s="2">
        <v>3.1158000000000001</v>
      </c>
      <c r="H661" s="3">
        <v>4.3</v>
      </c>
      <c r="I661" s="2">
        <v>2.5081000000000002</v>
      </c>
      <c r="J661" s="4">
        <f t="shared" si="49"/>
        <v>0.60769999999999991</v>
      </c>
      <c r="K661" s="1">
        <v>1</v>
      </c>
      <c r="L661" s="4">
        <f t="shared" si="50"/>
        <v>0.60769999999999991</v>
      </c>
      <c r="M661" s="1">
        <v>1</v>
      </c>
      <c r="N661" s="4">
        <v>0.60769999999999991</v>
      </c>
      <c r="O661" s="1" t="s">
        <v>1746</v>
      </c>
    </row>
    <row r="662" spans="1:15" x14ac:dyDescent="0.25">
      <c r="A662" s="1">
        <v>661</v>
      </c>
      <c r="B662" s="1" t="s">
        <v>1234</v>
      </c>
      <c r="C662" s="10">
        <v>45216</v>
      </c>
      <c r="D662" s="1">
        <v>0</v>
      </c>
      <c r="E662" s="1" t="s">
        <v>213</v>
      </c>
      <c r="F662" s="15">
        <v>24</v>
      </c>
      <c r="G662" s="2">
        <v>2.9422999999999999</v>
      </c>
      <c r="H662" s="3">
        <v>0.2</v>
      </c>
      <c r="I662" s="2">
        <v>2.0152999999999999</v>
      </c>
      <c r="J662" s="4">
        <f t="shared" si="49"/>
        <v>0.92700000000000005</v>
      </c>
      <c r="K662" s="1">
        <v>1</v>
      </c>
      <c r="L662" s="4">
        <f t="shared" si="50"/>
        <v>0.92700000000000005</v>
      </c>
      <c r="M662" s="1">
        <v>1</v>
      </c>
      <c r="N662" s="4">
        <v>0.92700000000000005</v>
      </c>
      <c r="O662" s="1" t="s">
        <v>1746</v>
      </c>
    </row>
    <row r="663" spans="1:15" x14ac:dyDescent="0.25">
      <c r="A663" s="1">
        <v>662</v>
      </c>
      <c r="B663" s="1" t="s">
        <v>869</v>
      </c>
      <c r="C663" s="10">
        <v>45216</v>
      </c>
      <c r="D663" s="1">
        <v>0</v>
      </c>
      <c r="E663" s="1" t="s">
        <v>213</v>
      </c>
      <c r="F663" s="15">
        <v>24</v>
      </c>
      <c r="G663" s="2">
        <v>3.1755</v>
      </c>
      <c r="H663" s="3">
        <v>4.5999999999999996</v>
      </c>
      <c r="I663" s="2">
        <v>2.4746999999999999</v>
      </c>
      <c r="J663" s="4">
        <f t="shared" si="49"/>
        <v>0.70080000000000009</v>
      </c>
      <c r="K663" s="1">
        <v>1</v>
      </c>
      <c r="L663" s="4">
        <f t="shared" si="50"/>
        <v>0.70080000000000009</v>
      </c>
      <c r="M663" s="1">
        <v>1</v>
      </c>
      <c r="N663" s="4">
        <v>0.70080000000000009</v>
      </c>
      <c r="O663" s="1" t="s">
        <v>1746</v>
      </c>
    </row>
    <row r="664" spans="1:15" x14ac:dyDescent="0.25">
      <c r="A664" s="1">
        <v>663</v>
      </c>
      <c r="B664" s="1" t="s">
        <v>1234</v>
      </c>
      <c r="C664" s="10">
        <v>45217</v>
      </c>
      <c r="D664" s="1">
        <v>0</v>
      </c>
      <c r="E664" s="1" t="s">
        <v>213</v>
      </c>
      <c r="F664" s="15">
        <v>24</v>
      </c>
      <c r="G664" s="2">
        <v>2.9548999999999999</v>
      </c>
      <c r="H664" s="3">
        <v>0.2</v>
      </c>
      <c r="I664" s="2">
        <v>2.0308999999999999</v>
      </c>
      <c r="J664" s="4">
        <f t="shared" si="49"/>
        <v>0.92399999999999993</v>
      </c>
      <c r="K664" s="1">
        <v>1</v>
      </c>
      <c r="L664" s="4">
        <f t="shared" si="50"/>
        <v>0.92399999999999993</v>
      </c>
      <c r="M664" s="1">
        <v>1</v>
      </c>
      <c r="N664" s="4">
        <v>0.92399999999999993</v>
      </c>
      <c r="O664" s="1" t="s">
        <v>1746</v>
      </c>
    </row>
    <row r="665" spans="1:15" x14ac:dyDescent="0.25">
      <c r="A665" s="1">
        <v>664</v>
      </c>
      <c r="B665" s="1" t="s">
        <v>869</v>
      </c>
      <c r="C665" s="10">
        <v>45217</v>
      </c>
      <c r="D665" s="1">
        <v>0</v>
      </c>
      <c r="E665" s="1" t="s">
        <v>213</v>
      </c>
      <c r="F665" s="15">
        <v>24</v>
      </c>
      <c r="G665" s="2">
        <v>3.2018</v>
      </c>
      <c r="H665" s="3">
        <v>4.7</v>
      </c>
      <c r="I665" s="2">
        <v>2.4990999999999999</v>
      </c>
      <c r="J665" s="4">
        <f t="shared" si="49"/>
        <v>0.7027000000000001</v>
      </c>
      <c r="K665" s="1">
        <v>1</v>
      </c>
      <c r="L665" s="4">
        <f t="shared" si="50"/>
        <v>0.7027000000000001</v>
      </c>
      <c r="M665" s="1">
        <v>1</v>
      </c>
      <c r="N665" s="4">
        <v>0.7027000000000001</v>
      </c>
      <c r="O665" s="1" t="s">
        <v>1746</v>
      </c>
    </row>
    <row r="666" spans="1:15" x14ac:dyDescent="0.25">
      <c r="A666" s="1">
        <v>665</v>
      </c>
      <c r="B666" s="1" t="s">
        <v>1234</v>
      </c>
      <c r="C666" s="10">
        <v>45218</v>
      </c>
      <c r="D666" s="1">
        <v>0</v>
      </c>
      <c r="E666" s="1" t="s">
        <v>213</v>
      </c>
      <c r="F666" s="15">
        <v>24</v>
      </c>
      <c r="G666" s="2">
        <v>2.9592000000000001</v>
      </c>
      <c r="H666" s="3">
        <v>0.2</v>
      </c>
      <c r="I666" s="2">
        <v>2.0358000000000001</v>
      </c>
      <c r="J666" s="4">
        <f t="shared" si="49"/>
        <v>0.9234</v>
      </c>
      <c r="K666" s="1">
        <v>1</v>
      </c>
      <c r="L666" s="4">
        <f t="shared" si="50"/>
        <v>0.9234</v>
      </c>
      <c r="M666" s="1">
        <v>1</v>
      </c>
      <c r="N666" s="4">
        <v>0.9234</v>
      </c>
      <c r="O666" s="1" t="s">
        <v>1746</v>
      </c>
    </row>
    <row r="667" spans="1:15" x14ac:dyDescent="0.25">
      <c r="A667" s="1">
        <v>666</v>
      </c>
      <c r="B667" s="1" t="s">
        <v>869</v>
      </c>
      <c r="C667" s="10">
        <v>45218</v>
      </c>
      <c r="D667" s="1">
        <v>0</v>
      </c>
      <c r="E667" s="1" t="s">
        <v>213</v>
      </c>
      <c r="F667" s="15">
        <v>24</v>
      </c>
      <c r="G667" s="2">
        <v>3.1934</v>
      </c>
      <c r="H667" s="3">
        <v>4.8</v>
      </c>
      <c r="I667" s="2">
        <v>2.5042</v>
      </c>
      <c r="J667" s="4">
        <f t="shared" si="49"/>
        <v>0.68920000000000003</v>
      </c>
      <c r="K667" s="1">
        <v>1</v>
      </c>
      <c r="L667" s="4">
        <f t="shared" si="50"/>
        <v>0.68920000000000003</v>
      </c>
      <c r="M667" s="1">
        <v>1</v>
      </c>
      <c r="N667" s="4">
        <v>0.68920000000000003</v>
      </c>
      <c r="O667" s="1" t="s">
        <v>1746</v>
      </c>
    </row>
    <row r="668" spans="1:15" x14ac:dyDescent="0.25">
      <c r="A668" s="1">
        <v>667</v>
      </c>
      <c r="B668" s="1" t="s">
        <v>1234</v>
      </c>
      <c r="C668" s="10">
        <v>45219</v>
      </c>
      <c r="D668" s="1">
        <v>0</v>
      </c>
      <c r="E668" s="1" t="s">
        <v>213</v>
      </c>
      <c r="F668" s="15">
        <v>24</v>
      </c>
      <c r="G668" s="2">
        <v>2.9554</v>
      </c>
      <c r="H668" s="3">
        <v>0.2</v>
      </c>
      <c r="I668" s="2">
        <v>2.04</v>
      </c>
      <c r="J668" s="4">
        <f t="shared" si="49"/>
        <v>0.91539999999999999</v>
      </c>
      <c r="K668" s="1">
        <v>1</v>
      </c>
      <c r="L668" s="4">
        <f t="shared" si="50"/>
        <v>0.91539999999999999</v>
      </c>
      <c r="M668" s="1">
        <v>1</v>
      </c>
      <c r="N668" s="4">
        <v>0.91539999999999999</v>
      </c>
      <c r="O668" s="1" t="s">
        <v>1746</v>
      </c>
    </row>
    <row r="669" spans="1:15" x14ac:dyDescent="0.25">
      <c r="A669" s="1">
        <v>668</v>
      </c>
      <c r="B669" s="1" t="s">
        <v>869</v>
      </c>
      <c r="C669" s="10">
        <v>45219</v>
      </c>
      <c r="D669" s="1">
        <v>0</v>
      </c>
      <c r="E669" s="1" t="s">
        <v>213</v>
      </c>
      <c r="F669" s="15">
        <v>24</v>
      </c>
      <c r="G669" s="2">
        <v>3.2105000000000001</v>
      </c>
      <c r="H669" s="3">
        <v>4.0999999999999996</v>
      </c>
      <c r="I669" s="2">
        <v>2.4832000000000001</v>
      </c>
      <c r="J669" s="4">
        <f t="shared" si="49"/>
        <v>0.72730000000000006</v>
      </c>
      <c r="K669" s="1">
        <v>1</v>
      </c>
      <c r="L669" s="4">
        <f t="shared" si="50"/>
        <v>0.72730000000000006</v>
      </c>
      <c r="M669" s="1">
        <v>1</v>
      </c>
      <c r="N669" s="4">
        <v>0.72730000000000006</v>
      </c>
      <c r="O669" s="1" t="s">
        <v>1746</v>
      </c>
    </row>
    <row r="670" spans="1:15" x14ac:dyDescent="0.25">
      <c r="A670" s="1">
        <v>669</v>
      </c>
      <c r="B670" s="1" t="s">
        <v>1234</v>
      </c>
      <c r="C670" s="10">
        <v>45220</v>
      </c>
      <c r="D670" s="1">
        <v>0</v>
      </c>
      <c r="E670" s="1" t="s">
        <v>213</v>
      </c>
      <c r="F670" s="15">
        <v>24</v>
      </c>
      <c r="G670" s="2">
        <v>2.9569999999999999</v>
      </c>
      <c r="H670" s="3">
        <v>0.2</v>
      </c>
      <c r="I670" s="2">
        <v>2.0367999999999999</v>
      </c>
      <c r="J670" s="4">
        <f t="shared" si="49"/>
        <v>0.92019999999999991</v>
      </c>
      <c r="K670" s="1">
        <v>1</v>
      </c>
      <c r="L670" s="4">
        <f t="shared" si="50"/>
        <v>0.92019999999999991</v>
      </c>
      <c r="M670" s="1">
        <v>1</v>
      </c>
      <c r="N670" s="4">
        <v>0.92019999999999991</v>
      </c>
      <c r="O670" s="1" t="s">
        <v>1746</v>
      </c>
    </row>
    <row r="671" spans="1:15" x14ac:dyDescent="0.25">
      <c r="A671" s="1">
        <v>670</v>
      </c>
      <c r="B671" s="1" t="s">
        <v>869</v>
      </c>
      <c r="C671" s="10">
        <v>45220</v>
      </c>
      <c r="D671" s="1">
        <v>0</v>
      </c>
      <c r="E671" s="1" t="s">
        <v>213</v>
      </c>
      <c r="F671" s="15">
        <v>24</v>
      </c>
      <c r="G671" s="2">
        <v>3.2145999999999999</v>
      </c>
      <c r="H671" s="3">
        <v>4.9000000000000004</v>
      </c>
      <c r="I671" s="2">
        <v>2.4931999999999999</v>
      </c>
      <c r="J671" s="4">
        <f t="shared" si="49"/>
        <v>0.72140000000000004</v>
      </c>
      <c r="K671" s="1">
        <v>1</v>
      </c>
      <c r="L671" s="4">
        <f t="shared" si="50"/>
        <v>0.72140000000000004</v>
      </c>
      <c r="M671" s="1">
        <v>1</v>
      </c>
      <c r="N671" s="4">
        <v>0.72140000000000004</v>
      </c>
      <c r="O671" s="1" t="s">
        <v>1746</v>
      </c>
    </row>
    <row r="672" spans="1:15" ht="33" x14ac:dyDescent="0.25">
      <c r="A672" s="1">
        <v>671</v>
      </c>
      <c r="B672" s="1" t="s">
        <v>1234</v>
      </c>
      <c r="C672" s="10">
        <v>45221</v>
      </c>
      <c r="D672" s="1">
        <v>0</v>
      </c>
      <c r="E672" s="11" t="s">
        <v>4614</v>
      </c>
      <c r="F672" s="15">
        <v>19</v>
      </c>
      <c r="G672" s="2">
        <v>2.48</v>
      </c>
      <c r="H672" s="3">
        <v>0.3</v>
      </c>
      <c r="I672" s="2">
        <v>1.84</v>
      </c>
      <c r="J672" s="4">
        <f t="shared" si="49"/>
        <v>0.6399999999999999</v>
      </c>
      <c r="K672" s="1">
        <v>1</v>
      </c>
      <c r="L672" s="4">
        <f t="shared" si="50"/>
        <v>0.6399999999999999</v>
      </c>
      <c r="M672" s="1">
        <v>1</v>
      </c>
      <c r="N672" s="4">
        <v>0.6399999999999999</v>
      </c>
      <c r="O672" s="1" t="s">
        <v>1746</v>
      </c>
    </row>
    <row r="673" spans="1:15" ht="33" x14ac:dyDescent="0.25">
      <c r="A673" s="1">
        <v>672</v>
      </c>
      <c r="B673" s="1" t="s">
        <v>869</v>
      </c>
      <c r="C673" s="10">
        <v>45221</v>
      </c>
      <c r="D673" s="1">
        <v>0</v>
      </c>
      <c r="E673" s="11" t="s">
        <v>4614</v>
      </c>
      <c r="F673" s="15">
        <v>19</v>
      </c>
      <c r="G673" s="2">
        <v>2.35</v>
      </c>
      <c r="H673" s="3">
        <v>2.8</v>
      </c>
      <c r="I673" s="2">
        <v>2.04</v>
      </c>
      <c r="J673" s="4">
        <f t="shared" si="49"/>
        <v>0.31000000000000005</v>
      </c>
      <c r="K673" s="1">
        <v>1</v>
      </c>
      <c r="L673" s="4">
        <f t="shared" si="50"/>
        <v>0.31000000000000005</v>
      </c>
      <c r="M673" s="1">
        <v>1</v>
      </c>
      <c r="N673" s="4">
        <v>0.31000000000000005</v>
      </c>
      <c r="O673" s="1" t="s">
        <v>1746</v>
      </c>
    </row>
    <row r="674" spans="1:15" x14ac:dyDescent="0.25">
      <c r="A674" s="1">
        <v>673</v>
      </c>
      <c r="B674" s="1" t="s">
        <v>1234</v>
      </c>
      <c r="C674" s="10">
        <v>45222</v>
      </c>
      <c r="D674" s="1">
        <v>0</v>
      </c>
      <c r="E674" s="1" t="s">
        <v>213</v>
      </c>
      <c r="F674" s="15">
        <v>24</v>
      </c>
      <c r="G674" s="2">
        <v>3.0123000000000002</v>
      </c>
      <c r="H674" s="3">
        <v>0.2</v>
      </c>
      <c r="I674" s="2">
        <v>2.1985000000000001</v>
      </c>
      <c r="J674" s="4">
        <f t="shared" si="49"/>
        <v>0.81380000000000008</v>
      </c>
      <c r="K674" s="1">
        <v>1</v>
      </c>
      <c r="L674" s="4">
        <f t="shared" si="50"/>
        <v>0.81380000000000008</v>
      </c>
      <c r="M674" s="1">
        <v>1</v>
      </c>
      <c r="N674" s="4">
        <v>0.81380000000000008</v>
      </c>
      <c r="O674" s="1" t="s">
        <v>1746</v>
      </c>
    </row>
    <row r="675" spans="1:15" x14ac:dyDescent="0.25">
      <c r="A675" s="1">
        <v>674</v>
      </c>
      <c r="B675" s="1" t="s">
        <v>869</v>
      </c>
      <c r="C675" s="10">
        <v>45222</v>
      </c>
      <c r="D675" s="1">
        <v>0</v>
      </c>
      <c r="E675" s="1" t="s">
        <v>213</v>
      </c>
      <c r="F675" s="15">
        <v>24</v>
      </c>
      <c r="G675" s="2">
        <v>3.4319000000000002</v>
      </c>
      <c r="H675" s="3">
        <v>4.8</v>
      </c>
      <c r="I675" s="2">
        <v>2.8614999999999999</v>
      </c>
      <c r="J675" s="4">
        <f t="shared" si="49"/>
        <v>0.57040000000000024</v>
      </c>
      <c r="K675" s="1">
        <v>1</v>
      </c>
      <c r="L675" s="4">
        <f t="shared" si="50"/>
        <v>0.57040000000000024</v>
      </c>
      <c r="M675" s="1">
        <v>1</v>
      </c>
      <c r="N675" s="4">
        <v>0.57040000000000024</v>
      </c>
      <c r="O675" s="1" t="s">
        <v>1746</v>
      </c>
    </row>
    <row r="676" spans="1:15" x14ac:dyDescent="0.25">
      <c r="A676" s="1">
        <v>675</v>
      </c>
      <c r="B676" s="1" t="s">
        <v>1234</v>
      </c>
      <c r="C676" s="10">
        <v>45223</v>
      </c>
      <c r="D676" s="1">
        <v>0</v>
      </c>
      <c r="E676" s="1" t="s">
        <v>213</v>
      </c>
      <c r="F676" s="15">
        <v>24</v>
      </c>
      <c r="G676" s="2">
        <v>2.8498999999999999</v>
      </c>
      <c r="H676" s="3">
        <v>0.2</v>
      </c>
      <c r="I676" s="2">
        <v>1.8469</v>
      </c>
      <c r="J676" s="4">
        <f t="shared" si="49"/>
        <v>1.0029999999999999</v>
      </c>
      <c r="K676" s="1">
        <v>1</v>
      </c>
      <c r="L676" s="4">
        <f t="shared" si="50"/>
        <v>1.0029999999999999</v>
      </c>
      <c r="M676" s="1">
        <v>1</v>
      </c>
      <c r="N676" s="4">
        <v>1.0029999999999999</v>
      </c>
      <c r="O676" s="1" t="s">
        <v>1746</v>
      </c>
    </row>
    <row r="677" spans="1:15" x14ac:dyDescent="0.25">
      <c r="A677" s="1">
        <v>676</v>
      </c>
      <c r="B677" s="1" t="s">
        <v>869</v>
      </c>
      <c r="C677" s="10">
        <v>45223</v>
      </c>
      <c r="D677" s="1">
        <v>0</v>
      </c>
      <c r="E677" s="1" t="s">
        <v>213</v>
      </c>
      <c r="F677" s="15">
        <v>24</v>
      </c>
      <c r="G677" s="2">
        <v>3.3414999999999999</v>
      </c>
      <c r="H677" s="3">
        <v>4.7</v>
      </c>
      <c r="I677" s="2">
        <v>2.9131</v>
      </c>
      <c r="J677" s="4">
        <f t="shared" si="49"/>
        <v>0.42839999999999989</v>
      </c>
      <c r="K677" s="1">
        <v>1</v>
      </c>
      <c r="L677" s="4">
        <f t="shared" si="50"/>
        <v>0.42839999999999989</v>
      </c>
      <c r="M677" s="1">
        <v>1</v>
      </c>
      <c r="N677" s="4">
        <v>0.42839999999999989</v>
      </c>
      <c r="O677" s="1" t="s">
        <v>1746</v>
      </c>
    </row>
    <row r="678" spans="1:15" x14ac:dyDescent="0.25">
      <c r="A678" s="1">
        <v>677</v>
      </c>
      <c r="B678" s="1" t="s">
        <v>1234</v>
      </c>
      <c r="C678" s="10">
        <v>45224</v>
      </c>
      <c r="D678" s="1">
        <v>0</v>
      </c>
      <c r="E678" s="1" t="s">
        <v>213</v>
      </c>
      <c r="F678" s="15">
        <v>24</v>
      </c>
      <c r="G678" s="2">
        <v>3.0394000000000001</v>
      </c>
      <c r="H678" s="3">
        <v>0.2</v>
      </c>
      <c r="I678" s="2">
        <v>2.1021999999999998</v>
      </c>
      <c r="J678" s="4">
        <f t="shared" si="49"/>
        <v>0.93720000000000026</v>
      </c>
      <c r="K678" s="1">
        <v>1</v>
      </c>
      <c r="L678" s="4">
        <f t="shared" si="50"/>
        <v>0.93720000000000026</v>
      </c>
      <c r="M678" s="1">
        <v>1</v>
      </c>
      <c r="N678" s="4">
        <v>0.93720000000000026</v>
      </c>
      <c r="O678" s="1" t="s">
        <v>1746</v>
      </c>
    </row>
    <row r="679" spans="1:15" x14ac:dyDescent="0.25">
      <c r="A679" s="1">
        <v>678</v>
      </c>
      <c r="B679" s="1" t="s">
        <v>869</v>
      </c>
      <c r="C679" s="10">
        <v>45224</v>
      </c>
      <c r="D679" s="1">
        <v>0</v>
      </c>
      <c r="E679" s="1" t="s">
        <v>213</v>
      </c>
      <c r="F679" s="15">
        <v>24</v>
      </c>
      <c r="G679" s="2">
        <v>3.1385000000000001</v>
      </c>
      <c r="H679" s="3">
        <v>4.4000000000000004</v>
      </c>
      <c r="I679" s="2">
        <v>2.6278000000000001</v>
      </c>
      <c r="J679" s="4">
        <f t="shared" si="49"/>
        <v>0.51069999999999993</v>
      </c>
      <c r="K679" s="1">
        <v>1</v>
      </c>
      <c r="L679" s="4">
        <f t="shared" si="50"/>
        <v>0.51069999999999993</v>
      </c>
      <c r="M679" s="1">
        <v>1</v>
      </c>
      <c r="N679" s="4">
        <v>0.51069999999999993</v>
      </c>
      <c r="O679" s="1" t="s">
        <v>1746</v>
      </c>
    </row>
    <row r="680" spans="1:15" x14ac:dyDescent="0.25">
      <c r="A680" s="1">
        <v>679</v>
      </c>
      <c r="B680" s="1" t="s">
        <v>1234</v>
      </c>
      <c r="C680" s="10">
        <v>45225</v>
      </c>
      <c r="D680" s="1">
        <v>0</v>
      </c>
      <c r="E680" s="1" t="s">
        <v>213</v>
      </c>
      <c r="F680" s="15">
        <v>24</v>
      </c>
      <c r="G680" s="2">
        <v>3.0903</v>
      </c>
      <c r="H680" s="3">
        <v>0.2</v>
      </c>
      <c r="I680" s="2">
        <v>2.1513</v>
      </c>
      <c r="J680" s="4">
        <f t="shared" si="49"/>
        <v>0.93900000000000006</v>
      </c>
      <c r="K680" s="1">
        <v>1</v>
      </c>
      <c r="L680" s="4">
        <f t="shared" si="50"/>
        <v>0.93900000000000006</v>
      </c>
      <c r="M680" s="1">
        <v>1</v>
      </c>
      <c r="N680" s="4">
        <v>0.93900000000000006</v>
      </c>
      <c r="O680" s="1" t="s">
        <v>1746</v>
      </c>
    </row>
    <row r="681" spans="1:15" x14ac:dyDescent="0.25">
      <c r="A681" s="1">
        <v>680</v>
      </c>
      <c r="B681" s="1" t="s">
        <v>869</v>
      </c>
      <c r="C681" s="10">
        <v>45225</v>
      </c>
      <c r="D681" s="1">
        <v>0</v>
      </c>
      <c r="E681" s="1" t="s">
        <v>213</v>
      </c>
      <c r="F681" s="15">
        <v>24</v>
      </c>
      <c r="G681" s="2">
        <v>3.1467999999999998</v>
      </c>
      <c r="H681" s="3">
        <v>0.2</v>
      </c>
      <c r="I681" s="2">
        <v>2.6587000000000001</v>
      </c>
      <c r="J681" s="4">
        <f t="shared" si="49"/>
        <v>0.48809999999999976</v>
      </c>
      <c r="K681" s="1">
        <v>1</v>
      </c>
      <c r="L681" s="4">
        <f t="shared" si="50"/>
        <v>0.48809999999999976</v>
      </c>
      <c r="M681" s="1">
        <v>1</v>
      </c>
      <c r="N681" s="4">
        <v>0.48809999999999976</v>
      </c>
      <c r="O681" s="1" t="s">
        <v>1746</v>
      </c>
    </row>
    <row r="682" spans="1:15" x14ac:dyDescent="0.25">
      <c r="A682" s="1">
        <v>681</v>
      </c>
      <c r="B682" s="1" t="s">
        <v>1234</v>
      </c>
      <c r="C682" s="10">
        <v>45226</v>
      </c>
      <c r="D682" s="1">
        <v>0</v>
      </c>
      <c r="E682" s="1" t="s">
        <v>2560</v>
      </c>
      <c r="F682" s="15">
        <v>17</v>
      </c>
      <c r="G682" s="2">
        <v>2.1888999999999998</v>
      </c>
      <c r="H682" s="3">
        <v>0.1</v>
      </c>
      <c r="I682" s="2">
        <v>1.5707</v>
      </c>
      <c r="J682" s="4">
        <f t="shared" si="49"/>
        <v>0.61819999999999986</v>
      </c>
      <c r="K682" s="1">
        <v>1</v>
      </c>
      <c r="L682" s="4">
        <f t="shared" si="50"/>
        <v>0.61819999999999986</v>
      </c>
      <c r="M682" s="1">
        <v>1</v>
      </c>
      <c r="N682" s="4">
        <v>0.61819999999999986</v>
      </c>
      <c r="O682" s="1" t="s">
        <v>1746</v>
      </c>
    </row>
    <row r="683" spans="1:15" x14ac:dyDescent="0.25">
      <c r="A683" s="1">
        <v>682</v>
      </c>
      <c r="B683" s="1" t="s">
        <v>869</v>
      </c>
      <c r="C683" s="10">
        <v>45226</v>
      </c>
      <c r="D683" s="1">
        <v>0</v>
      </c>
      <c r="E683" s="1" t="s">
        <v>2560</v>
      </c>
      <c r="F683" s="15">
        <v>17</v>
      </c>
      <c r="G683" s="2">
        <v>2.2288999999999999</v>
      </c>
      <c r="H683" s="3">
        <v>3.1</v>
      </c>
      <c r="I683" s="2">
        <v>1.8893</v>
      </c>
      <c r="J683" s="4">
        <f t="shared" si="49"/>
        <v>0.3395999999999999</v>
      </c>
      <c r="K683" s="1">
        <v>1</v>
      </c>
      <c r="L683" s="4">
        <f t="shared" si="50"/>
        <v>0.3395999999999999</v>
      </c>
      <c r="M683" s="1">
        <v>1</v>
      </c>
      <c r="N683" s="4">
        <v>0.3395999999999999</v>
      </c>
      <c r="O683" s="1" t="s">
        <v>1746</v>
      </c>
    </row>
    <row r="684" spans="1:15" x14ac:dyDescent="0.25">
      <c r="A684" s="1">
        <v>683</v>
      </c>
      <c r="B684" s="1" t="s">
        <v>1234</v>
      </c>
      <c r="C684" s="10">
        <v>45227</v>
      </c>
      <c r="D684" s="1">
        <v>0</v>
      </c>
      <c r="E684" s="1" t="s">
        <v>550</v>
      </c>
      <c r="F684" s="15">
        <v>18.5</v>
      </c>
      <c r="G684" s="2">
        <v>2.72</v>
      </c>
      <c r="H684" s="3">
        <v>0.3</v>
      </c>
      <c r="I684" s="2">
        <v>1.89</v>
      </c>
      <c r="J684" s="4">
        <f t="shared" si="49"/>
        <v>0.83000000000000029</v>
      </c>
      <c r="K684" s="1">
        <v>1</v>
      </c>
      <c r="L684" s="4">
        <f t="shared" si="50"/>
        <v>0.83000000000000029</v>
      </c>
      <c r="M684" s="1">
        <v>1</v>
      </c>
      <c r="N684" s="4">
        <v>0.83000000000000029</v>
      </c>
      <c r="O684" s="1" t="s">
        <v>1746</v>
      </c>
    </row>
    <row r="685" spans="1:15" x14ac:dyDescent="0.25">
      <c r="A685" s="1">
        <v>684</v>
      </c>
      <c r="B685" s="1" t="s">
        <v>869</v>
      </c>
      <c r="C685" s="10">
        <v>45227</v>
      </c>
      <c r="D685" s="1">
        <v>0</v>
      </c>
      <c r="E685" s="1" t="s">
        <v>550</v>
      </c>
      <c r="F685" s="15">
        <v>18.5</v>
      </c>
      <c r="G685" s="2">
        <v>2.19</v>
      </c>
      <c r="H685" s="3">
        <v>2.6</v>
      </c>
      <c r="I685" s="2">
        <v>1.52</v>
      </c>
      <c r="J685" s="4">
        <f t="shared" si="49"/>
        <v>0.66999999999999993</v>
      </c>
      <c r="K685" s="1">
        <v>1</v>
      </c>
      <c r="L685" s="4">
        <f t="shared" si="50"/>
        <v>0.66999999999999993</v>
      </c>
      <c r="M685" s="1">
        <v>1</v>
      </c>
      <c r="N685" s="4">
        <v>0.66999999999999993</v>
      </c>
      <c r="O685" s="1" t="s">
        <v>1746</v>
      </c>
    </row>
    <row r="686" spans="1:15" x14ac:dyDescent="0.25">
      <c r="A686" s="1">
        <v>685</v>
      </c>
      <c r="B686" s="1" t="s">
        <v>1234</v>
      </c>
      <c r="C686" s="10">
        <v>45228</v>
      </c>
      <c r="D686" s="1">
        <v>0</v>
      </c>
      <c r="E686" s="1" t="s">
        <v>213</v>
      </c>
      <c r="F686" s="15">
        <v>24</v>
      </c>
      <c r="G686" s="2">
        <v>3.23</v>
      </c>
      <c r="H686" s="3">
        <v>0.3</v>
      </c>
      <c r="I686" s="2">
        <v>2.2599999999999998</v>
      </c>
      <c r="J686" s="4">
        <f t="shared" si="49"/>
        <v>0.9700000000000002</v>
      </c>
      <c r="K686" s="1">
        <v>1</v>
      </c>
      <c r="L686" s="4">
        <f t="shared" si="50"/>
        <v>0.9700000000000002</v>
      </c>
      <c r="M686" s="1">
        <v>1</v>
      </c>
      <c r="N686" s="4">
        <v>0.9700000000000002</v>
      </c>
      <c r="O686" s="1" t="s">
        <v>1746</v>
      </c>
    </row>
    <row r="687" spans="1:15" x14ac:dyDescent="0.25">
      <c r="A687" s="1">
        <v>686</v>
      </c>
      <c r="B687" s="1" t="s">
        <v>869</v>
      </c>
      <c r="C687" s="10">
        <v>45228</v>
      </c>
      <c r="D687" s="1">
        <v>0</v>
      </c>
      <c r="E687" s="1" t="s">
        <v>213</v>
      </c>
      <c r="F687" s="15">
        <v>24</v>
      </c>
      <c r="G687" s="2">
        <v>3.1</v>
      </c>
      <c r="H687" s="3">
        <v>4.0999999999999996</v>
      </c>
      <c r="I687" s="2">
        <v>2.66</v>
      </c>
      <c r="J687" s="4">
        <f t="shared" si="49"/>
        <v>0.43999999999999995</v>
      </c>
      <c r="K687" s="1">
        <v>1</v>
      </c>
      <c r="L687" s="4">
        <f t="shared" si="50"/>
        <v>0.43999999999999995</v>
      </c>
      <c r="M687" s="1">
        <v>1</v>
      </c>
      <c r="N687" s="4">
        <v>0.43999999999999995</v>
      </c>
      <c r="O687" s="1" t="s">
        <v>1746</v>
      </c>
    </row>
    <row r="688" spans="1:15" x14ac:dyDescent="0.25">
      <c r="A688" s="1">
        <v>687</v>
      </c>
      <c r="B688" s="1" t="s">
        <v>1234</v>
      </c>
      <c r="C688" s="10">
        <v>45229</v>
      </c>
      <c r="D688" s="1">
        <v>0</v>
      </c>
      <c r="E688" s="1" t="s">
        <v>213</v>
      </c>
      <c r="F688" s="15">
        <v>24</v>
      </c>
      <c r="G688" s="2">
        <v>3.14</v>
      </c>
      <c r="H688" s="3">
        <v>0.2</v>
      </c>
      <c r="I688" s="2">
        <v>2.2000000000000002</v>
      </c>
      <c r="J688" s="4">
        <f t="shared" si="49"/>
        <v>0.94</v>
      </c>
      <c r="K688" s="1">
        <v>1</v>
      </c>
      <c r="L688" s="4">
        <f t="shared" si="50"/>
        <v>0.94</v>
      </c>
      <c r="M688" s="1">
        <v>1</v>
      </c>
      <c r="N688" s="4">
        <v>0.94</v>
      </c>
      <c r="O688" s="1" t="s">
        <v>1746</v>
      </c>
    </row>
    <row r="689" spans="1:16" x14ac:dyDescent="0.25">
      <c r="A689" s="46">
        <v>688</v>
      </c>
      <c r="B689" s="46" t="s">
        <v>869</v>
      </c>
      <c r="C689" s="47">
        <v>45229</v>
      </c>
      <c r="D689" s="46">
        <v>0</v>
      </c>
      <c r="E689" s="46" t="s">
        <v>213</v>
      </c>
      <c r="F689" s="24">
        <v>24</v>
      </c>
      <c r="G689" s="4">
        <v>3.19</v>
      </c>
      <c r="H689" s="57">
        <v>4.3</v>
      </c>
      <c r="I689" s="4">
        <v>2.75</v>
      </c>
      <c r="J689" s="4">
        <f t="shared" si="49"/>
        <v>0.43999999999999995</v>
      </c>
      <c r="K689" s="46">
        <v>1</v>
      </c>
      <c r="L689" s="4">
        <f t="shared" si="50"/>
        <v>0.43999999999999995</v>
      </c>
      <c r="M689" s="46">
        <v>1</v>
      </c>
      <c r="N689" s="4">
        <v>0.43999999999999995</v>
      </c>
      <c r="O689" s="46" t="s">
        <v>1746</v>
      </c>
      <c r="P689" s="132" t="s">
        <v>5112</v>
      </c>
    </row>
    <row r="690" spans="1:16" x14ac:dyDescent="0.25">
      <c r="A690" s="1">
        <v>689</v>
      </c>
      <c r="B690" s="1" t="s">
        <v>1234</v>
      </c>
      <c r="C690" s="10">
        <v>45230</v>
      </c>
      <c r="D690" s="1">
        <v>0</v>
      </c>
      <c r="E690" s="1" t="s">
        <v>213</v>
      </c>
      <c r="F690" s="15">
        <v>24</v>
      </c>
      <c r="G690" s="2">
        <v>3.12</v>
      </c>
      <c r="H690" s="3">
        <v>0.2</v>
      </c>
      <c r="I690" s="2">
        <v>2.19</v>
      </c>
      <c r="J690" s="4">
        <f t="shared" si="49"/>
        <v>0.93000000000000016</v>
      </c>
      <c r="K690" s="1">
        <v>1</v>
      </c>
      <c r="L690" s="4">
        <f t="shared" si="50"/>
        <v>0.93000000000000016</v>
      </c>
      <c r="M690" s="1">
        <v>1</v>
      </c>
      <c r="N690" s="4">
        <v>0.93000000000000016</v>
      </c>
      <c r="O690" s="1" t="s">
        <v>1746</v>
      </c>
    </row>
    <row r="691" spans="1:16" x14ac:dyDescent="0.25">
      <c r="A691" s="1">
        <v>690</v>
      </c>
      <c r="B691" s="1" t="s">
        <v>869</v>
      </c>
      <c r="C691" s="10">
        <v>45230</v>
      </c>
      <c r="D691" s="1">
        <v>0</v>
      </c>
      <c r="E691" s="1" t="s">
        <v>213</v>
      </c>
      <c r="F691" s="15">
        <v>24</v>
      </c>
      <c r="G691" s="2">
        <v>3.19</v>
      </c>
      <c r="H691" s="3">
        <v>4.3</v>
      </c>
      <c r="I691" s="2">
        <v>2.77</v>
      </c>
      <c r="J691" s="4">
        <f t="shared" si="49"/>
        <v>0.41999999999999993</v>
      </c>
      <c r="K691" s="1">
        <v>1</v>
      </c>
      <c r="L691" s="4">
        <f t="shared" si="50"/>
        <v>0.41999999999999993</v>
      </c>
      <c r="M691" s="1">
        <v>1</v>
      </c>
      <c r="N691" s="4">
        <v>0.41999999999999993</v>
      </c>
      <c r="O691" s="1" t="s">
        <v>1746</v>
      </c>
    </row>
    <row r="692" spans="1:16" x14ac:dyDescent="0.25">
      <c r="A692" s="1">
        <v>691</v>
      </c>
      <c r="B692" s="1" t="s">
        <v>1234</v>
      </c>
      <c r="C692" s="10">
        <v>45231</v>
      </c>
      <c r="D692" s="1">
        <v>0</v>
      </c>
      <c r="E692" s="1" t="s">
        <v>213</v>
      </c>
      <c r="F692" s="15">
        <v>24</v>
      </c>
      <c r="G692" s="2">
        <v>3.08</v>
      </c>
      <c r="H692" s="3">
        <v>0.1</v>
      </c>
      <c r="I692" s="2">
        <v>2.1800000000000002</v>
      </c>
      <c r="J692" s="4">
        <f t="shared" si="49"/>
        <v>0.89999999999999991</v>
      </c>
      <c r="K692" s="1">
        <v>1</v>
      </c>
      <c r="L692" s="4">
        <f t="shared" si="50"/>
        <v>0.89999999999999991</v>
      </c>
      <c r="M692" s="1">
        <v>1</v>
      </c>
      <c r="N692" s="4">
        <v>0.89999999999999991</v>
      </c>
      <c r="O692" s="1" t="s">
        <v>1746</v>
      </c>
    </row>
    <row r="693" spans="1:16" x14ac:dyDescent="0.25">
      <c r="A693" s="1">
        <v>692</v>
      </c>
      <c r="B693" s="1" t="s">
        <v>869</v>
      </c>
      <c r="C693" s="10">
        <v>45231</v>
      </c>
      <c r="D693" s="1">
        <v>0</v>
      </c>
      <c r="E693" s="1" t="s">
        <v>213</v>
      </c>
      <c r="F693" s="15">
        <v>24</v>
      </c>
      <c r="G693" s="2">
        <v>3.18</v>
      </c>
      <c r="H693" s="3">
        <v>4.2</v>
      </c>
      <c r="I693" s="2">
        <v>2.84</v>
      </c>
      <c r="J693" s="4">
        <f t="shared" si="49"/>
        <v>0.3400000000000003</v>
      </c>
      <c r="K693" s="1">
        <v>1</v>
      </c>
      <c r="L693" s="4">
        <f t="shared" si="50"/>
        <v>0.3400000000000003</v>
      </c>
      <c r="M693" s="1">
        <v>1</v>
      </c>
      <c r="N693" s="4">
        <v>0.3400000000000003</v>
      </c>
      <c r="O693" s="1" t="s">
        <v>1746</v>
      </c>
    </row>
    <row r="694" spans="1:16" x14ac:dyDescent="0.25">
      <c r="A694" s="1">
        <v>693</v>
      </c>
      <c r="B694" s="1" t="s">
        <v>1234</v>
      </c>
      <c r="C694" s="10">
        <v>45232</v>
      </c>
      <c r="D694" s="1">
        <v>0</v>
      </c>
      <c r="E694" s="1" t="s">
        <v>213</v>
      </c>
      <c r="F694" s="15">
        <v>24</v>
      </c>
      <c r="G694" s="2">
        <v>3.05</v>
      </c>
      <c r="H694" s="3">
        <v>0.2</v>
      </c>
      <c r="I694" s="2">
        <v>2.12</v>
      </c>
      <c r="J694" s="4">
        <f t="shared" si="49"/>
        <v>0.92999999999999972</v>
      </c>
      <c r="K694" s="1">
        <v>1</v>
      </c>
      <c r="L694" s="4">
        <f t="shared" si="50"/>
        <v>0.92999999999999972</v>
      </c>
      <c r="M694" s="1">
        <v>1</v>
      </c>
      <c r="N694" s="4">
        <v>0.92999999999999972</v>
      </c>
      <c r="O694" s="1" t="s">
        <v>1746</v>
      </c>
    </row>
    <row r="695" spans="1:16" x14ac:dyDescent="0.25">
      <c r="A695" s="1">
        <v>694</v>
      </c>
      <c r="B695" s="1" t="s">
        <v>869</v>
      </c>
      <c r="C695" s="10">
        <v>45232</v>
      </c>
      <c r="D695" s="1">
        <v>0</v>
      </c>
      <c r="E695" s="1" t="s">
        <v>213</v>
      </c>
      <c r="F695" s="15">
        <v>24</v>
      </c>
      <c r="G695" s="2">
        <v>3.1</v>
      </c>
      <c r="H695" s="3">
        <v>4.2</v>
      </c>
      <c r="I695" s="2">
        <v>2.89</v>
      </c>
      <c r="J695" s="4">
        <f t="shared" si="49"/>
        <v>0.20999999999999996</v>
      </c>
      <c r="K695" s="1">
        <v>1</v>
      </c>
      <c r="L695" s="4">
        <f t="shared" si="50"/>
        <v>0.20999999999999996</v>
      </c>
      <c r="M695" s="1">
        <v>1</v>
      </c>
      <c r="N695" s="4">
        <v>0.20999999999999996</v>
      </c>
      <c r="O695" s="1" t="s">
        <v>1746</v>
      </c>
    </row>
    <row r="696" spans="1:16" x14ac:dyDescent="0.25">
      <c r="A696" s="1">
        <v>695</v>
      </c>
      <c r="B696" s="1" t="s">
        <v>1234</v>
      </c>
      <c r="C696" s="10">
        <v>45233</v>
      </c>
      <c r="D696" s="1">
        <v>0</v>
      </c>
      <c r="E696" s="1" t="s">
        <v>213</v>
      </c>
      <c r="F696" s="15">
        <v>24</v>
      </c>
      <c r="G696" s="2">
        <v>3.04</v>
      </c>
      <c r="H696" s="3">
        <v>0.2</v>
      </c>
      <c r="I696" s="2">
        <v>2.12</v>
      </c>
      <c r="J696" s="4">
        <f t="shared" si="49"/>
        <v>0.91999999999999993</v>
      </c>
      <c r="K696" s="1">
        <v>1</v>
      </c>
      <c r="L696" s="4">
        <f t="shared" si="50"/>
        <v>0.91999999999999993</v>
      </c>
      <c r="M696" s="1">
        <v>1</v>
      </c>
      <c r="N696" s="4">
        <v>0.91999999999999993</v>
      </c>
      <c r="O696" s="1" t="s">
        <v>1746</v>
      </c>
    </row>
    <row r="697" spans="1:16" x14ac:dyDescent="0.25">
      <c r="A697" s="1">
        <v>696</v>
      </c>
      <c r="B697" s="1" t="s">
        <v>869</v>
      </c>
      <c r="C697" s="10">
        <v>45233</v>
      </c>
      <c r="D697" s="1">
        <v>0</v>
      </c>
      <c r="E697" s="1" t="s">
        <v>213</v>
      </c>
      <c r="F697" s="15">
        <v>24</v>
      </c>
      <c r="G697" s="2">
        <v>3.11</v>
      </c>
      <c r="H697" s="3">
        <v>4.0999999999999996</v>
      </c>
      <c r="I697" s="2">
        <v>2.92</v>
      </c>
      <c r="J697" s="4">
        <f t="shared" si="49"/>
        <v>0.18999999999999995</v>
      </c>
      <c r="K697" s="1">
        <v>1</v>
      </c>
      <c r="L697" s="4">
        <f t="shared" si="50"/>
        <v>0.18999999999999995</v>
      </c>
      <c r="M697" s="1">
        <v>1</v>
      </c>
      <c r="N697" s="4">
        <v>0.18999999999999995</v>
      </c>
      <c r="O697" s="1" t="s">
        <v>1746</v>
      </c>
    </row>
    <row r="698" spans="1:16" x14ac:dyDescent="0.25">
      <c r="A698" s="1">
        <v>697</v>
      </c>
      <c r="B698" s="1" t="s">
        <v>1234</v>
      </c>
      <c r="C698" s="10">
        <v>45234</v>
      </c>
      <c r="D698" s="1">
        <v>0</v>
      </c>
      <c r="E698" s="1" t="s">
        <v>213</v>
      </c>
      <c r="F698" s="15">
        <v>24</v>
      </c>
      <c r="G698" s="2">
        <v>3.02</v>
      </c>
      <c r="H698" s="3">
        <v>0.2</v>
      </c>
      <c r="I698" s="2">
        <v>2.09</v>
      </c>
      <c r="J698" s="4">
        <f t="shared" si="49"/>
        <v>0.93000000000000016</v>
      </c>
      <c r="K698" s="1">
        <v>1</v>
      </c>
      <c r="L698" s="4">
        <f t="shared" si="50"/>
        <v>0.93000000000000016</v>
      </c>
      <c r="M698" s="1">
        <v>1</v>
      </c>
      <c r="N698" s="4">
        <v>0.93000000000000016</v>
      </c>
      <c r="O698" s="1" t="s">
        <v>1746</v>
      </c>
    </row>
    <row r="699" spans="1:16" x14ac:dyDescent="0.25">
      <c r="A699" s="1">
        <v>698</v>
      </c>
      <c r="B699" s="1" t="s">
        <v>869</v>
      </c>
      <c r="C699" s="10">
        <v>45234</v>
      </c>
      <c r="D699" s="1">
        <v>0</v>
      </c>
      <c r="E699" s="1" t="s">
        <v>213</v>
      </c>
      <c r="F699" s="15">
        <v>24</v>
      </c>
      <c r="G699" s="2">
        <v>3.06</v>
      </c>
      <c r="H699" s="3">
        <v>4</v>
      </c>
      <c r="I699" s="2">
        <v>2.78</v>
      </c>
      <c r="J699" s="4">
        <f t="shared" ref="J699:J703" si="51">G699-I699</f>
        <v>0.28000000000000025</v>
      </c>
      <c r="K699" s="1">
        <v>1</v>
      </c>
      <c r="L699" s="4">
        <f t="shared" ref="L699:L703" si="52">(G699-I699-D699)*K699</f>
        <v>0.28000000000000025</v>
      </c>
      <c r="M699" s="1">
        <v>1</v>
      </c>
      <c r="N699" s="4">
        <v>0.28000000000000025</v>
      </c>
      <c r="O699" s="1" t="s">
        <v>1746</v>
      </c>
    </row>
    <row r="700" spans="1:16" x14ac:dyDescent="0.25">
      <c r="A700" s="1">
        <v>699</v>
      </c>
      <c r="B700" s="1" t="s">
        <v>1234</v>
      </c>
      <c r="C700" s="10">
        <v>45235</v>
      </c>
      <c r="D700" s="1">
        <v>0</v>
      </c>
      <c r="E700" s="1" t="s">
        <v>213</v>
      </c>
      <c r="F700" s="15">
        <v>24</v>
      </c>
      <c r="G700" s="2">
        <v>2.97</v>
      </c>
      <c r="H700" s="3">
        <v>0.3</v>
      </c>
      <c r="I700" s="2">
        <v>2.0499999999999998</v>
      </c>
      <c r="J700" s="4">
        <f t="shared" si="51"/>
        <v>0.92000000000000037</v>
      </c>
      <c r="K700" s="1">
        <v>1</v>
      </c>
      <c r="L700" s="4">
        <f t="shared" si="52"/>
        <v>0.92000000000000037</v>
      </c>
      <c r="M700" s="1">
        <v>1</v>
      </c>
      <c r="N700" s="4">
        <v>0.92000000000000037</v>
      </c>
      <c r="O700" s="1" t="s">
        <v>1746</v>
      </c>
    </row>
    <row r="701" spans="1:16" x14ac:dyDescent="0.25">
      <c r="A701" s="1">
        <v>700</v>
      </c>
      <c r="B701" s="1" t="s">
        <v>869</v>
      </c>
      <c r="C701" s="10">
        <v>45235</v>
      </c>
      <c r="D701" s="1">
        <v>0</v>
      </c>
      <c r="E701" s="1" t="s">
        <v>213</v>
      </c>
      <c r="F701" s="15">
        <v>24</v>
      </c>
      <c r="G701" s="2">
        <v>3.02</v>
      </c>
      <c r="H701" s="3">
        <v>4</v>
      </c>
      <c r="I701" s="2">
        <v>2.74</v>
      </c>
      <c r="J701" s="4">
        <f t="shared" si="51"/>
        <v>0.2799999999999998</v>
      </c>
      <c r="K701" s="1">
        <v>1</v>
      </c>
      <c r="L701" s="4">
        <f t="shared" si="52"/>
        <v>0.2799999999999998</v>
      </c>
      <c r="M701" s="1">
        <v>1</v>
      </c>
      <c r="N701" s="4">
        <v>0.2799999999999998</v>
      </c>
      <c r="O701" s="1" t="s">
        <v>1746</v>
      </c>
    </row>
    <row r="702" spans="1:16" x14ac:dyDescent="0.25">
      <c r="A702" s="1">
        <v>701</v>
      </c>
      <c r="B702" s="1" t="s">
        <v>1234</v>
      </c>
      <c r="C702" s="10">
        <v>45236</v>
      </c>
      <c r="D702" s="1">
        <v>0</v>
      </c>
      <c r="E702" s="1" t="s">
        <v>4774</v>
      </c>
      <c r="F702" s="15">
        <v>2</v>
      </c>
      <c r="G702" s="2">
        <v>1.57</v>
      </c>
      <c r="H702" s="3">
        <v>1.4</v>
      </c>
      <c r="I702" s="2">
        <v>0.19</v>
      </c>
      <c r="J702" s="4">
        <f t="shared" si="51"/>
        <v>1.3800000000000001</v>
      </c>
      <c r="K702" s="1">
        <v>5</v>
      </c>
      <c r="L702" s="4">
        <f t="shared" si="52"/>
        <v>6.9</v>
      </c>
      <c r="M702" s="1">
        <v>24</v>
      </c>
      <c r="N702" s="4">
        <v>34.412599999999998</v>
      </c>
      <c r="O702" s="1" t="s">
        <v>1746</v>
      </c>
    </row>
    <row r="703" spans="1:16" x14ac:dyDescent="0.25">
      <c r="A703" s="1">
        <v>702</v>
      </c>
      <c r="B703" s="1" t="s">
        <v>869</v>
      </c>
      <c r="C703" s="10">
        <v>45236</v>
      </c>
      <c r="D703" s="1">
        <v>0</v>
      </c>
      <c r="E703" s="1" t="s">
        <v>4773</v>
      </c>
      <c r="F703" s="15">
        <v>2</v>
      </c>
      <c r="G703" s="2">
        <v>0.39</v>
      </c>
      <c r="H703" s="3">
        <v>0.5</v>
      </c>
      <c r="I703" s="2">
        <v>0.37</v>
      </c>
      <c r="J703" s="4">
        <f t="shared" si="51"/>
        <v>2.0000000000000018E-2</v>
      </c>
      <c r="K703" s="1">
        <v>5</v>
      </c>
      <c r="L703" s="4">
        <f t="shared" si="52"/>
        <v>0.10000000000000009</v>
      </c>
      <c r="M703" s="1">
        <v>24</v>
      </c>
      <c r="N703" s="4">
        <v>2.9672999999999998</v>
      </c>
      <c r="O703" s="1" t="s">
        <v>1746</v>
      </c>
    </row>
    <row r="704" spans="1:16" x14ac:dyDescent="0.25">
      <c r="J704" s="16"/>
      <c r="L704" s="16"/>
      <c r="N704" s="16"/>
    </row>
    <row r="705" spans="10:14" x14ac:dyDescent="0.25">
      <c r="J705" s="16"/>
      <c r="L705" s="16"/>
      <c r="N705" s="16"/>
    </row>
    <row r="706" spans="10:14" x14ac:dyDescent="0.25">
      <c r="J706" s="16"/>
      <c r="L706" s="16"/>
      <c r="N706" s="16"/>
    </row>
    <row r="707" spans="10:14" x14ac:dyDescent="0.25">
      <c r="J707" s="16"/>
      <c r="L707" s="16"/>
      <c r="N707" s="16"/>
    </row>
    <row r="708" spans="10:14" x14ac:dyDescent="0.25">
      <c r="J708" s="16"/>
      <c r="L708" s="16"/>
      <c r="N708" s="16"/>
    </row>
    <row r="709" spans="10:14" x14ac:dyDescent="0.25">
      <c r="J709" s="16"/>
      <c r="L709" s="16"/>
      <c r="N709" s="16"/>
    </row>
    <row r="710" spans="10:14" x14ac:dyDescent="0.25">
      <c r="J710" s="16"/>
      <c r="L710" s="16"/>
      <c r="N710" s="16"/>
    </row>
    <row r="711" spans="10:14" x14ac:dyDescent="0.25">
      <c r="J711" s="16"/>
      <c r="L711" s="16"/>
      <c r="N711" s="16"/>
    </row>
    <row r="712" spans="10:14" x14ac:dyDescent="0.25">
      <c r="J712" s="16"/>
      <c r="L712" s="16"/>
      <c r="N712" s="16"/>
    </row>
    <row r="713" spans="10:14" x14ac:dyDescent="0.25">
      <c r="J713" s="16"/>
      <c r="L713" s="16"/>
      <c r="N713" s="16"/>
    </row>
    <row r="714" spans="10:14" x14ac:dyDescent="0.25">
      <c r="J714" s="16"/>
      <c r="L714" s="16"/>
      <c r="N714" s="16"/>
    </row>
    <row r="715" spans="10:14" x14ac:dyDescent="0.25">
      <c r="J715" s="16"/>
      <c r="L715" s="16"/>
      <c r="N715" s="16"/>
    </row>
    <row r="716" spans="10:14" x14ac:dyDescent="0.25">
      <c r="J716" s="16"/>
      <c r="L716" s="16"/>
      <c r="N716" s="16"/>
    </row>
    <row r="717" spans="10:14" x14ac:dyDescent="0.25">
      <c r="J717" s="16"/>
      <c r="L717" s="16"/>
      <c r="N717" s="16"/>
    </row>
    <row r="718" spans="10:14" x14ac:dyDescent="0.25">
      <c r="J718" s="16"/>
      <c r="L718" s="16"/>
      <c r="N718" s="16"/>
    </row>
    <row r="719" spans="10:14" x14ac:dyDescent="0.25">
      <c r="J719" s="16"/>
      <c r="L719" s="16"/>
      <c r="N719" s="16"/>
    </row>
    <row r="720" spans="10:14" x14ac:dyDescent="0.25">
      <c r="J720" s="16"/>
      <c r="L720" s="16"/>
      <c r="N720" s="16"/>
    </row>
    <row r="721" spans="10:14" x14ac:dyDescent="0.25">
      <c r="J721" s="16"/>
      <c r="L721" s="16"/>
      <c r="N721" s="16"/>
    </row>
    <row r="722" spans="10:14" x14ac:dyDescent="0.25">
      <c r="J722" s="16"/>
      <c r="L722" s="16"/>
      <c r="N722" s="16"/>
    </row>
    <row r="723" spans="10:14" x14ac:dyDescent="0.25">
      <c r="J723" s="16"/>
      <c r="L723" s="16"/>
      <c r="N723" s="16"/>
    </row>
    <row r="724" spans="10:14" x14ac:dyDescent="0.25">
      <c r="J724" s="16"/>
      <c r="L724" s="16"/>
      <c r="N724" s="16"/>
    </row>
    <row r="725" spans="10:14" x14ac:dyDescent="0.25">
      <c r="J725" s="16"/>
      <c r="L725" s="16"/>
      <c r="N725" s="16"/>
    </row>
    <row r="726" spans="10:14" x14ac:dyDescent="0.25">
      <c r="J726" s="16"/>
      <c r="L726" s="16"/>
      <c r="N726" s="16"/>
    </row>
    <row r="727" spans="10:14" x14ac:dyDescent="0.25">
      <c r="J727" s="16"/>
      <c r="L727" s="16"/>
      <c r="N727" s="16"/>
    </row>
    <row r="728" spans="10:14" x14ac:dyDescent="0.25">
      <c r="J728" s="16"/>
      <c r="L728" s="16"/>
      <c r="N728" s="16"/>
    </row>
    <row r="729" spans="10:14" x14ac:dyDescent="0.25">
      <c r="J729" s="16"/>
      <c r="L729" s="16"/>
      <c r="N729" s="16"/>
    </row>
    <row r="730" spans="10:14" x14ac:dyDescent="0.25">
      <c r="J730" s="16"/>
      <c r="L730" s="16"/>
      <c r="N730" s="16"/>
    </row>
    <row r="731" spans="10:14" x14ac:dyDescent="0.25">
      <c r="J731" s="16"/>
      <c r="L731" s="16"/>
      <c r="N731" s="16"/>
    </row>
    <row r="732" spans="10:14" x14ac:dyDescent="0.25">
      <c r="J732" s="16"/>
      <c r="L732" s="16"/>
      <c r="N732" s="16"/>
    </row>
    <row r="733" spans="10:14" x14ac:dyDescent="0.25">
      <c r="J733" s="16"/>
      <c r="L733" s="16"/>
      <c r="N733" s="16"/>
    </row>
    <row r="734" spans="10:14" x14ac:dyDescent="0.25">
      <c r="J734" s="16"/>
      <c r="L734" s="16"/>
      <c r="N734" s="16"/>
    </row>
    <row r="735" spans="10:14" x14ac:dyDescent="0.25">
      <c r="J735" s="16"/>
      <c r="L735" s="16"/>
      <c r="N735" s="16"/>
    </row>
    <row r="736" spans="10:14" x14ac:dyDescent="0.25">
      <c r="J736" s="16"/>
      <c r="L736" s="16"/>
      <c r="N736" s="16"/>
    </row>
    <row r="737" spans="10:14" x14ac:dyDescent="0.25">
      <c r="J737" s="16"/>
      <c r="L737" s="16"/>
      <c r="N737" s="16"/>
    </row>
    <row r="738" spans="10:14" x14ac:dyDescent="0.25">
      <c r="J738" s="16"/>
      <c r="L738" s="16"/>
      <c r="N738" s="16"/>
    </row>
    <row r="739" spans="10:14" x14ac:dyDescent="0.25">
      <c r="J739" s="16"/>
      <c r="L739" s="16"/>
      <c r="N739" s="16"/>
    </row>
    <row r="740" spans="10:14" x14ac:dyDescent="0.25">
      <c r="J740" s="16"/>
      <c r="L740" s="16"/>
      <c r="N740" s="16"/>
    </row>
    <row r="741" spans="10:14" x14ac:dyDescent="0.25">
      <c r="J741" s="16"/>
      <c r="L741" s="16"/>
      <c r="N741" s="16"/>
    </row>
    <row r="742" spans="10:14" x14ac:dyDescent="0.25">
      <c r="J742" s="16"/>
      <c r="L742" s="16"/>
      <c r="N742" s="16"/>
    </row>
    <row r="743" spans="10:14" x14ac:dyDescent="0.25">
      <c r="J743" s="16"/>
      <c r="L743" s="16"/>
      <c r="N743" s="16"/>
    </row>
    <row r="744" spans="10:14" x14ac:dyDescent="0.25">
      <c r="J744" s="16"/>
      <c r="L744" s="16"/>
      <c r="N744" s="16"/>
    </row>
    <row r="745" spans="10:14" x14ac:dyDescent="0.25">
      <c r="J745" s="16"/>
      <c r="L745" s="16"/>
      <c r="N745" s="16"/>
    </row>
    <row r="746" spans="10:14" x14ac:dyDescent="0.25">
      <c r="J746" s="16"/>
      <c r="L746" s="16"/>
      <c r="N746" s="16"/>
    </row>
    <row r="747" spans="10:14" x14ac:dyDescent="0.25">
      <c r="J747" s="16"/>
      <c r="L747" s="16"/>
      <c r="N747" s="16"/>
    </row>
    <row r="748" spans="10:14" x14ac:dyDescent="0.25">
      <c r="J748" s="16"/>
      <c r="L748" s="16"/>
      <c r="N748" s="16"/>
    </row>
    <row r="749" spans="10:14" x14ac:dyDescent="0.25">
      <c r="J749" s="16"/>
      <c r="L749" s="16"/>
      <c r="N749" s="16"/>
    </row>
    <row r="750" spans="10:14" x14ac:dyDescent="0.25">
      <c r="J750" s="16"/>
      <c r="L750" s="16"/>
      <c r="N750" s="16"/>
    </row>
    <row r="751" spans="10:14" x14ac:dyDescent="0.25">
      <c r="J751" s="16"/>
      <c r="L751" s="16"/>
      <c r="N751" s="16"/>
    </row>
    <row r="752" spans="10:14" x14ac:dyDescent="0.25">
      <c r="J752" s="16"/>
      <c r="L752" s="16"/>
      <c r="N752" s="16"/>
    </row>
    <row r="753" spans="10:14" x14ac:dyDescent="0.25">
      <c r="J753" s="16"/>
      <c r="L753" s="16"/>
      <c r="N753" s="16"/>
    </row>
    <row r="754" spans="10:14" x14ac:dyDescent="0.25">
      <c r="J754" s="16"/>
      <c r="L754" s="16"/>
      <c r="N754" s="16"/>
    </row>
    <row r="755" spans="10:14" x14ac:dyDescent="0.25">
      <c r="J755" s="16"/>
      <c r="L755" s="16"/>
      <c r="N755" s="16"/>
    </row>
    <row r="756" spans="10:14" x14ac:dyDescent="0.25">
      <c r="J756" s="16"/>
      <c r="L756" s="16"/>
      <c r="N756" s="16"/>
    </row>
    <row r="757" spans="10:14" x14ac:dyDescent="0.25">
      <c r="J757" s="16"/>
      <c r="L757" s="16"/>
      <c r="N757" s="16"/>
    </row>
    <row r="758" spans="10:14" x14ac:dyDescent="0.25">
      <c r="J758" s="16"/>
      <c r="L758" s="16"/>
      <c r="N758" s="16"/>
    </row>
    <row r="759" spans="10:14" x14ac:dyDescent="0.25">
      <c r="J759" s="16"/>
      <c r="L759" s="16"/>
      <c r="N759" s="16"/>
    </row>
    <row r="760" spans="10:14" x14ac:dyDescent="0.25">
      <c r="J760" s="16"/>
      <c r="L760" s="16"/>
      <c r="N760" s="16"/>
    </row>
    <row r="761" spans="10:14" x14ac:dyDescent="0.25">
      <c r="J761" s="16"/>
      <c r="L761" s="16"/>
      <c r="N761" s="16"/>
    </row>
    <row r="762" spans="10:14" x14ac:dyDescent="0.25">
      <c r="J762" s="16"/>
      <c r="L762" s="16"/>
      <c r="N762" s="16"/>
    </row>
    <row r="763" spans="10:14" x14ac:dyDescent="0.25">
      <c r="J763" s="16"/>
      <c r="L763" s="16"/>
      <c r="N763" s="16"/>
    </row>
    <row r="764" spans="10:14" x14ac:dyDescent="0.25">
      <c r="J764" s="16"/>
      <c r="L764" s="16"/>
      <c r="N764" s="16"/>
    </row>
    <row r="765" spans="10:14" x14ac:dyDescent="0.25">
      <c r="J765" s="16"/>
      <c r="L765" s="16"/>
      <c r="N765" s="16"/>
    </row>
    <row r="766" spans="10:14" x14ac:dyDescent="0.25">
      <c r="J766" s="16"/>
      <c r="L766" s="16"/>
      <c r="N766" s="16"/>
    </row>
    <row r="767" spans="10:14" x14ac:dyDescent="0.25">
      <c r="J767" s="16"/>
      <c r="L767" s="16"/>
      <c r="N767" s="16"/>
    </row>
    <row r="768" spans="10:14" x14ac:dyDescent="0.25">
      <c r="J768" s="16"/>
      <c r="L768" s="16"/>
      <c r="N768" s="16"/>
    </row>
    <row r="769" spans="10:14" x14ac:dyDescent="0.25">
      <c r="J769" s="16"/>
      <c r="L769" s="16"/>
      <c r="N769" s="16"/>
    </row>
    <row r="770" spans="10:14" x14ac:dyDescent="0.25">
      <c r="J770" s="16"/>
      <c r="L770" s="16"/>
      <c r="N770" s="16"/>
    </row>
    <row r="771" spans="10:14" x14ac:dyDescent="0.25">
      <c r="J771" s="16"/>
      <c r="L771" s="16"/>
      <c r="N771" s="16"/>
    </row>
    <row r="772" spans="10:14" x14ac:dyDescent="0.25">
      <c r="J772" s="16"/>
      <c r="L772" s="16"/>
      <c r="N772" s="16"/>
    </row>
    <row r="773" spans="10:14" x14ac:dyDescent="0.25">
      <c r="J773" s="16"/>
      <c r="L773" s="16"/>
      <c r="N773" s="16"/>
    </row>
    <row r="774" spans="10:14" x14ac:dyDescent="0.25">
      <c r="J774" s="16"/>
      <c r="L774" s="16"/>
      <c r="N774" s="16"/>
    </row>
    <row r="775" spans="10:14" x14ac:dyDescent="0.25">
      <c r="J775" s="16"/>
      <c r="L775" s="16"/>
      <c r="N775" s="16"/>
    </row>
    <row r="776" spans="10:14" x14ac:dyDescent="0.25">
      <c r="J776" s="16"/>
      <c r="L776" s="16"/>
      <c r="N776" s="16"/>
    </row>
    <row r="777" spans="10:14" x14ac:dyDescent="0.25">
      <c r="J777" s="16"/>
      <c r="L777" s="16"/>
      <c r="N777" s="16"/>
    </row>
    <row r="778" spans="10:14" x14ac:dyDescent="0.25">
      <c r="J778" s="16"/>
      <c r="L778" s="16"/>
      <c r="N778" s="16"/>
    </row>
    <row r="779" spans="10:14" x14ac:dyDescent="0.25">
      <c r="J779" s="16"/>
      <c r="L779" s="16"/>
      <c r="N779" s="16"/>
    </row>
    <row r="780" spans="10:14" x14ac:dyDescent="0.25">
      <c r="J780" s="16"/>
      <c r="L780" s="16"/>
      <c r="N780" s="16"/>
    </row>
    <row r="781" spans="10:14" x14ac:dyDescent="0.25">
      <c r="J781" s="16"/>
      <c r="L781" s="16"/>
      <c r="N781" s="16"/>
    </row>
    <row r="782" spans="10:14" x14ac:dyDescent="0.25">
      <c r="J782" s="16"/>
      <c r="L782" s="16"/>
      <c r="N782" s="16"/>
    </row>
    <row r="783" spans="10:14" x14ac:dyDescent="0.25">
      <c r="J783" s="16"/>
      <c r="L783" s="16"/>
      <c r="N783" s="16"/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P633"/>
  <sheetViews>
    <sheetView zoomScaleNormal="100" workbookViewId="0">
      <pane xSplit="3" ySplit="1" topLeftCell="F579" activePane="bottomRight" state="frozen"/>
      <selection activeCell="F19" sqref="F19"/>
      <selection pane="topRight" activeCell="F19" sqref="F19"/>
      <selection pane="bottomLeft" activeCell="F19" sqref="F19"/>
      <selection pane="bottomRight" activeCell="G594" sqref="G594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4224</v>
      </c>
      <c r="K1" s="11" t="s">
        <v>18</v>
      </c>
      <c r="L1" s="12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224</v>
      </c>
      <c r="C2" s="10">
        <v>44637</v>
      </c>
      <c r="D2" s="22">
        <v>0</v>
      </c>
      <c r="E2" s="17" t="s">
        <v>2265</v>
      </c>
      <c r="F2" s="15">
        <v>2.5</v>
      </c>
      <c r="G2" s="2">
        <v>2.87</v>
      </c>
      <c r="H2" s="3">
        <v>0.3</v>
      </c>
      <c r="I2" s="2">
        <v>1.54</v>
      </c>
      <c r="J2" s="4">
        <f t="shared" ref="J2:J65" si="0">G2-I2</f>
        <v>1.33</v>
      </c>
      <c r="K2" s="1">
        <v>1</v>
      </c>
      <c r="L2" s="4">
        <f>(G2-I2-D2)*K2</f>
        <v>1.33</v>
      </c>
      <c r="M2" s="1">
        <v>1</v>
      </c>
      <c r="N2" s="4">
        <v>1.33</v>
      </c>
      <c r="O2" s="1" t="s">
        <v>1746</v>
      </c>
    </row>
    <row r="3" spans="1:15" x14ac:dyDescent="0.25">
      <c r="A3" s="1">
        <v>2</v>
      </c>
      <c r="B3" s="1" t="s">
        <v>224</v>
      </c>
      <c r="C3" s="10">
        <v>44638</v>
      </c>
      <c r="D3" s="22">
        <v>0</v>
      </c>
      <c r="E3" s="17" t="s">
        <v>254</v>
      </c>
      <c r="F3" s="15">
        <v>22</v>
      </c>
      <c r="G3" s="2">
        <v>3.1</v>
      </c>
      <c r="H3" s="3">
        <v>0.35</v>
      </c>
      <c r="I3" s="2">
        <v>1.31</v>
      </c>
      <c r="J3" s="4">
        <f t="shared" si="0"/>
        <v>1.79</v>
      </c>
      <c r="K3" s="1">
        <v>1</v>
      </c>
      <c r="L3" s="4">
        <f t="shared" ref="L3:L63" si="1">(G3-I3-D3)*K3</f>
        <v>1.79</v>
      </c>
      <c r="M3" s="1">
        <v>1</v>
      </c>
      <c r="N3" s="4">
        <v>1.79</v>
      </c>
      <c r="O3" s="1" t="s">
        <v>1746</v>
      </c>
    </row>
    <row r="4" spans="1:15" x14ac:dyDescent="0.25">
      <c r="A4" s="1">
        <v>3</v>
      </c>
      <c r="B4" s="1" t="s">
        <v>224</v>
      </c>
      <c r="C4" s="10">
        <v>44639</v>
      </c>
      <c r="D4" s="22">
        <v>0</v>
      </c>
      <c r="E4" s="17" t="s">
        <v>231</v>
      </c>
      <c r="F4" s="15">
        <v>16</v>
      </c>
      <c r="G4" s="2">
        <v>3.15</v>
      </c>
      <c r="H4" s="3">
        <v>0.35</v>
      </c>
      <c r="I4" s="2">
        <v>1.06</v>
      </c>
      <c r="J4" s="4">
        <f t="shared" si="0"/>
        <v>2.09</v>
      </c>
      <c r="K4" s="1">
        <v>1</v>
      </c>
      <c r="L4" s="4">
        <f t="shared" si="1"/>
        <v>2.09</v>
      </c>
      <c r="M4" s="1">
        <v>1</v>
      </c>
      <c r="N4" s="4">
        <v>2.09</v>
      </c>
      <c r="O4" s="1" t="s">
        <v>1746</v>
      </c>
    </row>
    <row r="5" spans="1:15" x14ac:dyDescent="0.25">
      <c r="A5" s="1">
        <v>4</v>
      </c>
      <c r="B5" s="1" t="s">
        <v>224</v>
      </c>
      <c r="C5" s="10">
        <v>44640</v>
      </c>
      <c r="D5" s="22">
        <v>0</v>
      </c>
      <c r="E5" s="17" t="s">
        <v>523</v>
      </c>
      <c r="F5" s="15">
        <v>12</v>
      </c>
      <c r="G5" s="2">
        <v>1.9</v>
      </c>
      <c r="H5" s="3">
        <v>0.38</v>
      </c>
      <c r="I5" s="2">
        <v>0.82</v>
      </c>
      <c r="J5" s="4">
        <f t="shared" si="0"/>
        <v>1.08</v>
      </c>
      <c r="K5" s="1">
        <v>1</v>
      </c>
      <c r="L5" s="4">
        <f t="shared" si="1"/>
        <v>1.08</v>
      </c>
      <c r="M5" s="1">
        <v>1</v>
      </c>
      <c r="N5" s="4">
        <v>1.08</v>
      </c>
      <c r="O5" s="1" t="s">
        <v>1746</v>
      </c>
    </row>
    <row r="6" spans="1:15" x14ac:dyDescent="0.25">
      <c r="A6" s="1">
        <v>5</v>
      </c>
      <c r="B6" s="1" t="s">
        <v>224</v>
      </c>
      <c r="C6" s="10">
        <v>44641</v>
      </c>
      <c r="D6" s="22">
        <v>0</v>
      </c>
      <c r="E6" s="17" t="s">
        <v>2266</v>
      </c>
      <c r="F6" s="15">
        <v>21.2</v>
      </c>
      <c r="G6" s="2">
        <v>3.6</v>
      </c>
      <c r="H6" s="3">
        <v>0.34</v>
      </c>
      <c r="I6" s="2">
        <v>1.31</v>
      </c>
      <c r="J6" s="4">
        <f t="shared" si="0"/>
        <v>2.29</v>
      </c>
      <c r="K6" s="1">
        <v>1</v>
      </c>
      <c r="L6" s="4">
        <f t="shared" si="1"/>
        <v>2.29</v>
      </c>
      <c r="M6" s="1">
        <v>1</v>
      </c>
      <c r="N6" s="4">
        <v>2.29</v>
      </c>
      <c r="O6" s="1" t="s">
        <v>1746</v>
      </c>
    </row>
    <row r="7" spans="1:15" x14ac:dyDescent="0.25">
      <c r="A7" s="1">
        <v>6</v>
      </c>
      <c r="B7" s="1" t="s">
        <v>224</v>
      </c>
      <c r="C7" s="10">
        <v>44642</v>
      </c>
      <c r="D7" s="22">
        <v>0</v>
      </c>
      <c r="E7" s="17" t="s">
        <v>278</v>
      </c>
      <c r="F7" s="15">
        <v>3</v>
      </c>
      <c r="G7" s="2">
        <v>0.24</v>
      </c>
      <c r="H7" s="3">
        <v>0.41</v>
      </c>
      <c r="I7" s="2">
        <v>0.08</v>
      </c>
      <c r="J7" s="4">
        <f t="shared" si="0"/>
        <v>0.15999999999999998</v>
      </c>
      <c r="K7" s="1">
        <v>1</v>
      </c>
      <c r="L7" s="4">
        <f t="shared" si="1"/>
        <v>0.15999999999999998</v>
      </c>
      <c r="M7" s="1">
        <v>1</v>
      </c>
      <c r="N7" s="4">
        <v>0.16</v>
      </c>
      <c r="O7" s="1" t="s">
        <v>1746</v>
      </c>
    </row>
    <row r="8" spans="1:15" x14ac:dyDescent="0.25">
      <c r="A8" s="1">
        <v>7</v>
      </c>
      <c r="B8" s="1" t="s">
        <v>603</v>
      </c>
      <c r="C8" s="10">
        <v>44642</v>
      </c>
      <c r="D8" s="22">
        <v>0</v>
      </c>
      <c r="E8" s="17" t="s">
        <v>489</v>
      </c>
      <c r="F8" s="15">
        <v>23</v>
      </c>
      <c r="G8" s="2">
        <v>1.21</v>
      </c>
      <c r="H8" s="3">
        <v>14.3</v>
      </c>
      <c r="I8" s="2">
        <v>0.88</v>
      </c>
      <c r="J8" s="4">
        <f t="shared" si="0"/>
        <v>0.32999999999999996</v>
      </c>
      <c r="K8" s="1">
        <v>1</v>
      </c>
      <c r="L8" s="4">
        <f t="shared" si="1"/>
        <v>0.32999999999999996</v>
      </c>
      <c r="M8" s="1">
        <v>1</v>
      </c>
      <c r="N8" s="4">
        <v>0.33</v>
      </c>
      <c r="O8" s="1" t="s">
        <v>1746</v>
      </c>
    </row>
    <row r="9" spans="1:15" x14ac:dyDescent="0.25">
      <c r="A9" s="1">
        <v>8</v>
      </c>
      <c r="B9" s="1" t="s">
        <v>603</v>
      </c>
      <c r="C9" s="10">
        <v>44643</v>
      </c>
      <c r="D9" s="22">
        <v>0</v>
      </c>
      <c r="E9" s="17" t="s">
        <v>2267</v>
      </c>
      <c r="F9" s="15">
        <v>11.2</v>
      </c>
      <c r="G9" s="2">
        <v>0</v>
      </c>
      <c r="H9" s="3">
        <v>0</v>
      </c>
      <c r="I9" s="2">
        <v>0.49</v>
      </c>
      <c r="J9" s="4">
        <v>0</v>
      </c>
      <c r="K9" s="1">
        <v>0</v>
      </c>
      <c r="L9" s="4">
        <f t="shared" si="1"/>
        <v>0</v>
      </c>
      <c r="M9" s="1">
        <v>0</v>
      </c>
      <c r="N9" s="4">
        <v>0</v>
      </c>
      <c r="O9" s="1" t="s">
        <v>1746</v>
      </c>
    </row>
    <row r="10" spans="1:15" x14ac:dyDescent="0.25">
      <c r="A10" s="1">
        <v>9</v>
      </c>
      <c r="B10" s="1" t="s">
        <v>224</v>
      </c>
      <c r="C10" s="10">
        <v>44643</v>
      </c>
      <c r="D10" s="22">
        <v>0</v>
      </c>
      <c r="E10" s="17" t="s">
        <v>2268</v>
      </c>
      <c r="F10" s="15">
        <v>12.8</v>
      </c>
      <c r="G10" s="2">
        <v>2.92</v>
      </c>
      <c r="H10" s="3">
        <v>0.37</v>
      </c>
      <c r="I10" s="2">
        <v>0.81</v>
      </c>
      <c r="J10" s="4">
        <f t="shared" si="0"/>
        <v>2.11</v>
      </c>
      <c r="K10" s="1">
        <v>1</v>
      </c>
      <c r="L10" s="4">
        <f t="shared" si="1"/>
        <v>2.11</v>
      </c>
      <c r="M10" s="1">
        <v>10</v>
      </c>
      <c r="N10" s="4">
        <f>M10*J10</f>
        <v>21.099999999999998</v>
      </c>
      <c r="O10" s="1" t="s">
        <v>1746</v>
      </c>
    </row>
    <row r="11" spans="1:15" x14ac:dyDescent="0.25">
      <c r="A11" s="1">
        <v>10</v>
      </c>
      <c r="B11" s="1" t="s">
        <v>603</v>
      </c>
      <c r="C11" s="10">
        <v>44644</v>
      </c>
      <c r="D11" s="22">
        <v>0</v>
      </c>
      <c r="E11" s="17" t="s">
        <v>489</v>
      </c>
      <c r="F11" s="15">
        <v>23</v>
      </c>
      <c r="G11" s="2">
        <v>1.68</v>
      </c>
      <c r="H11" s="3">
        <v>7.1</v>
      </c>
      <c r="I11" s="2">
        <v>1.37</v>
      </c>
      <c r="J11" s="4">
        <f t="shared" si="0"/>
        <v>0.30999999999999983</v>
      </c>
      <c r="K11" s="1">
        <v>1</v>
      </c>
      <c r="L11" s="4">
        <f t="shared" si="1"/>
        <v>0.30999999999999983</v>
      </c>
      <c r="M11" s="1">
        <v>1</v>
      </c>
      <c r="N11" s="4">
        <v>0.31</v>
      </c>
      <c r="O11" s="1" t="s">
        <v>1746</v>
      </c>
    </row>
    <row r="12" spans="1:15" x14ac:dyDescent="0.25">
      <c r="A12" s="1">
        <v>11</v>
      </c>
      <c r="B12" s="1" t="s">
        <v>603</v>
      </c>
      <c r="C12" s="10">
        <v>44645</v>
      </c>
      <c r="D12" s="22">
        <v>0</v>
      </c>
      <c r="E12" s="17" t="s">
        <v>213</v>
      </c>
      <c r="F12" s="15">
        <v>24</v>
      </c>
      <c r="G12" s="2">
        <v>1.8</v>
      </c>
      <c r="H12" s="3">
        <v>1.4</v>
      </c>
      <c r="I12" s="2">
        <v>1.45</v>
      </c>
      <c r="J12" s="4">
        <f t="shared" si="0"/>
        <v>0.35000000000000009</v>
      </c>
      <c r="K12" s="1">
        <v>1</v>
      </c>
      <c r="L12" s="4">
        <f t="shared" si="1"/>
        <v>0.35000000000000009</v>
      </c>
      <c r="M12" s="1">
        <v>1</v>
      </c>
      <c r="N12" s="4">
        <v>0.35</v>
      </c>
      <c r="O12" s="1" t="s">
        <v>1746</v>
      </c>
    </row>
    <row r="13" spans="1:15" x14ac:dyDescent="0.25">
      <c r="A13" s="1">
        <v>12</v>
      </c>
      <c r="B13" s="1" t="s">
        <v>603</v>
      </c>
      <c r="C13" s="10">
        <v>44646</v>
      </c>
      <c r="D13" s="22">
        <v>0</v>
      </c>
      <c r="E13" s="17" t="s">
        <v>213</v>
      </c>
      <c r="F13" s="15">
        <v>24</v>
      </c>
      <c r="G13" s="2">
        <v>1.36</v>
      </c>
      <c r="H13" s="3">
        <v>8.5</v>
      </c>
      <c r="I13" s="2">
        <v>1.2</v>
      </c>
      <c r="J13" s="4">
        <f t="shared" si="0"/>
        <v>0.16000000000000014</v>
      </c>
      <c r="K13" s="1">
        <v>5</v>
      </c>
      <c r="L13" s="4">
        <f t="shared" si="1"/>
        <v>0.80000000000000071</v>
      </c>
      <c r="M13" s="1">
        <f>C19-C13</f>
        <v>14</v>
      </c>
      <c r="N13" s="4">
        <v>1.8043</v>
      </c>
      <c r="O13" s="1" t="s">
        <v>1746</v>
      </c>
    </row>
    <row r="14" spans="1:15" x14ac:dyDescent="0.25">
      <c r="A14" s="1">
        <v>13</v>
      </c>
      <c r="B14" s="1" t="s">
        <v>2269</v>
      </c>
      <c r="C14" s="10">
        <v>44652</v>
      </c>
      <c r="D14" s="22">
        <v>0</v>
      </c>
      <c r="E14" s="17" t="s">
        <v>2270</v>
      </c>
      <c r="F14" s="15">
        <v>3.8</v>
      </c>
      <c r="G14" s="2">
        <v>0</v>
      </c>
      <c r="H14" s="3">
        <v>0</v>
      </c>
      <c r="I14" s="2">
        <v>0.43</v>
      </c>
      <c r="J14" s="4">
        <v>0</v>
      </c>
      <c r="K14" s="1">
        <v>0</v>
      </c>
      <c r="L14" s="4">
        <f t="shared" si="1"/>
        <v>0</v>
      </c>
      <c r="M14" s="1">
        <v>0</v>
      </c>
      <c r="N14" s="4">
        <v>0</v>
      </c>
      <c r="O14" s="1" t="s">
        <v>2271</v>
      </c>
    </row>
    <row r="15" spans="1:15" x14ac:dyDescent="0.25">
      <c r="A15" s="1">
        <v>14</v>
      </c>
      <c r="B15" s="1" t="s">
        <v>2269</v>
      </c>
      <c r="C15" s="10">
        <v>44654</v>
      </c>
      <c r="D15" s="22">
        <v>0</v>
      </c>
      <c r="E15" s="17" t="s">
        <v>254</v>
      </c>
      <c r="F15" s="15">
        <v>21.5</v>
      </c>
      <c r="G15" s="2">
        <v>1.5</v>
      </c>
      <c r="H15" s="3">
        <v>2.5</v>
      </c>
      <c r="I15" s="2">
        <v>1.07</v>
      </c>
      <c r="J15" s="4">
        <f t="shared" si="0"/>
        <v>0.42999999999999994</v>
      </c>
      <c r="K15" s="1">
        <v>1</v>
      </c>
      <c r="L15" s="4">
        <f t="shared" si="1"/>
        <v>0.42999999999999994</v>
      </c>
      <c r="M15" s="1">
        <v>1</v>
      </c>
      <c r="N15" s="4">
        <v>0.43</v>
      </c>
      <c r="O15" s="1" t="s">
        <v>1746</v>
      </c>
    </row>
    <row r="16" spans="1:15" x14ac:dyDescent="0.25">
      <c r="A16" s="1">
        <v>15</v>
      </c>
      <c r="B16" s="1" t="s">
        <v>2269</v>
      </c>
      <c r="C16" s="10">
        <v>44655</v>
      </c>
      <c r="D16" s="22">
        <v>0</v>
      </c>
      <c r="E16" s="17" t="s">
        <v>213</v>
      </c>
      <c r="F16" s="15">
        <v>24</v>
      </c>
      <c r="G16" s="2">
        <v>1.63</v>
      </c>
      <c r="H16" s="3">
        <v>3.2</v>
      </c>
      <c r="I16" s="2">
        <v>1.3</v>
      </c>
      <c r="J16" s="4">
        <f t="shared" si="0"/>
        <v>0.32999999999999985</v>
      </c>
      <c r="K16" s="1">
        <v>1</v>
      </c>
      <c r="L16" s="4">
        <f t="shared" si="1"/>
        <v>0.32999999999999985</v>
      </c>
      <c r="M16" s="1">
        <v>1</v>
      </c>
      <c r="N16" s="4">
        <v>0.33</v>
      </c>
      <c r="O16" s="1" t="s">
        <v>1746</v>
      </c>
    </row>
    <row r="17" spans="1:15" x14ac:dyDescent="0.25">
      <c r="A17" s="1">
        <v>16</v>
      </c>
      <c r="B17" s="1" t="s">
        <v>2269</v>
      </c>
      <c r="C17" s="10">
        <v>44656</v>
      </c>
      <c r="D17" s="22">
        <v>0</v>
      </c>
      <c r="E17" s="17" t="s">
        <v>213</v>
      </c>
      <c r="F17" s="15">
        <v>24</v>
      </c>
      <c r="G17" s="2">
        <v>1.86</v>
      </c>
      <c r="H17" s="3">
        <v>2.1</v>
      </c>
      <c r="I17" s="2">
        <v>1.34</v>
      </c>
      <c r="J17" s="4">
        <f t="shared" si="0"/>
        <v>0.52</v>
      </c>
      <c r="K17" s="1">
        <v>1</v>
      </c>
      <c r="L17" s="4">
        <f t="shared" si="1"/>
        <v>0.52</v>
      </c>
      <c r="M17" s="1">
        <v>1</v>
      </c>
      <c r="N17" s="4">
        <v>0.52</v>
      </c>
      <c r="O17" s="1" t="s">
        <v>1746</v>
      </c>
    </row>
    <row r="18" spans="1:15" x14ac:dyDescent="0.25">
      <c r="A18" s="1">
        <v>17</v>
      </c>
      <c r="B18" s="1" t="s">
        <v>2269</v>
      </c>
      <c r="C18" s="10">
        <v>44657</v>
      </c>
      <c r="D18" s="22">
        <v>0</v>
      </c>
      <c r="E18" s="17" t="s">
        <v>213</v>
      </c>
      <c r="F18" s="15">
        <v>24</v>
      </c>
      <c r="G18" s="2">
        <v>2.54</v>
      </c>
      <c r="H18" s="3">
        <v>2.5</v>
      </c>
      <c r="I18" s="2">
        <v>1.35</v>
      </c>
      <c r="J18" s="4">
        <f t="shared" si="0"/>
        <v>1.19</v>
      </c>
      <c r="K18" s="1">
        <v>5</v>
      </c>
      <c r="L18" s="4">
        <f t="shared" si="1"/>
        <v>5.9499999999999993</v>
      </c>
      <c r="M18" s="1">
        <f>C20-C18</f>
        <v>11</v>
      </c>
      <c r="N18" s="4">
        <v>16.186499999999999</v>
      </c>
      <c r="O18" s="1" t="s">
        <v>1746</v>
      </c>
    </row>
    <row r="19" spans="1:15" x14ac:dyDescent="0.25">
      <c r="A19" s="1">
        <v>18</v>
      </c>
      <c r="B19" s="1" t="s">
        <v>603</v>
      </c>
      <c r="C19" s="10">
        <v>44660</v>
      </c>
      <c r="D19" s="22">
        <v>0</v>
      </c>
      <c r="E19" s="17" t="s">
        <v>2272</v>
      </c>
      <c r="F19" s="15">
        <v>5</v>
      </c>
      <c r="G19" s="2">
        <v>0.56999999999999995</v>
      </c>
      <c r="H19" s="3">
        <v>0.32</v>
      </c>
      <c r="I19" s="2">
        <v>0.23</v>
      </c>
      <c r="J19" s="4">
        <f t="shared" si="0"/>
        <v>0.33999999999999997</v>
      </c>
      <c r="K19" s="1">
        <v>3</v>
      </c>
      <c r="L19" s="4">
        <f t="shared" si="1"/>
        <v>1.02</v>
      </c>
      <c r="M19" s="1">
        <f>C21-C19</f>
        <v>9</v>
      </c>
      <c r="N19" s="4">
        <v>1.3299000000000001</v>
      </c>
      <c r="O19" s="1" t="s">
        <v>1746</v>
      </c>
    </row>
    <row r="20" spans="1:15" x14ac:dyDescent="0.25">
      <c r="A20" s="1">
        <v>19</v>
      </c>
      <c r="B20" s="1" t="s">
        <v>2269</v>
      </c>
      <c r="C20" s="10">
        <v>44668</v>
      </c>
      <c r="D20" s="22">
        <v>0</v>
      </c>
      <c r="E20" s="17" t="s">
        <v>2273</v>
      </c>
      <c r="F20" s="15">
        <v>6.8</v>
      </c>
      <c r="G20" s="2">
        <v>0.9</v>
      </c>
      <c r="H20" s="3">
        <v>1.2</v>
      </c>
      <c r="I20" s="2">
        <v>0.72</v>
      </c>
      <c r="J20" s="4">
        <f t="shared" si="0"/>
        <v>0.18000000000000005</v>
      </c>
      <c r="K20" s="1">
        <v>2</v>
      </c>
      <c r="L20" s="4">
        <v>0.18</v>
      </c>
      <c r="M20" s="1">
        <v>2</v>
      </c>
      <c r="N20" s="4">
        <v>2.8959999999999999</v>
      </c>
      <c r="O20" s="1" t="s">
        <v>1746</v>
      </c>
    </row>
    <row r="21" spans="1:15" x14ac:dyDescent="0.25">
      <c r="A21" s="1">
        <v>20</v>
      </c>
      <c r="B21" s="1" t="s">
        <v>603</v>
      </c>
      <c r="C21" s="10">
        <v>44669</v>
      </c>
      <c r="D21" s="22">
        <v>0</v>
      </c>
      <c r="E21" s="17" t="s">
        <v>2274</v>
      </c>
      <c r="F21" s="15">
        <v>16.399999999999999</v>
      </c>
      <c r="G21" s="2">
        <v>1.89</v>
      </c>
      <c r="H21" s="3">
        <v>0.35</v>
      </c>
      <c r="I21" s="2">
        <v>1.65</v>
      </c>
      <c r="J21" s="4">
        <f t="shared" si="0"/>
        <v>0.24</v>
      </c>
      <c r="K21" s="1">
        <v>1</v>
      </c>
      <c r="L21" s="4">
        <f t="shared" si="1"/>
        <v>0.24</v>
      </c>
      <c r="M21" s="1">
        <v>1</v>
      </c>
      <c r="N21" s="4">
        <v>0.24</v>
      </c>
      <c r="O21" s="1" t="s">
        <v>1746</v>
      </c>
    </row>
    <row r="22" spans="1:15" x14ac:dyDescent="0.25">
      <c r="A22" s="1">
        <v>21</v>
      </c>
      <c r="B22" s="1" t="s">
        <v>603</v>
      </c>
      <c r="C22" s="10">
        <v>44670</v>
      </c>
      <c r="D22" s="22">
        <v>0</v>
      </c>
      <c r="E22" s="17" t="s">
        <v>217</v>
      </c>
      <c r="F22" s="15">
        <v>9</v>
      </c>
      <c r="G22" s="2">
        <v>1.45</v>
      </c>
      <c r="H22" s="3">
        <v>0.62</v>
      </c>
      <c r="I22" s="2">
        <v>1.28</v>
      </c>
      <c r="J22" s="4">
        <f t="shared" si="0"/>
        <v>0.16999999999999993</v>
      </c>
      <c r="K22" s="1">
        <v>1</v>
      </c>
      <c r="L22" s="4">
        <f t="shared" si="1"/>
        <v>0.16999999999999993</v>
      </c>
      <c r="M22" s="1">
        <v>1</v>
      </c>
      <c r="N22" s="4">
        <v>0.17</v>
      </c>
      <c r="O22" s="1" t="s">
        <v>1746</v>
      </c>
    </row>
    <row r="23" spans="1:15" x14ac:dyDescent="0.25">
      <c r="A23" s="1">
        <v>22</v>
      </c>
      <c r="B23" s="1" t="s">
        <v>2269</v>
      </c>
      <c r="C23" s="10">
        <v>44670</v>
      </c>
      <c r="D23" s="22">
        <v>0</v>
      </c>
      <c r="E23" s="17" t="s">
        <v>216</v>
      </c>
      <c r="F23" s="15">
        <v>15</v>
      </c>
      <c r="G23" s="2">
        <v>2.0299999999999998</v>
      </c>
      <c r="H23" s="3">
        <v>0.8</v>
      </c>
      <c r="I23" s="2">
        <v>0.81</v>
      </c>
      <c r="J23" s="4">
        <f t="shared" si="0"/>
        <v>1.2199999999999998</v>
      </c>
      <c r="K23" s="1">
        <v>1</v>
      </c>
      <c r="L23" s="4">
        <v>0.61</v>
      </c>
      <c r="M23" s="1">
        <v>1</v>
      </c>
      <c r="N23" s="4">
        <v>1.22</v>
      </c>
      <c r="O23" s="1" t="s">
        <v>1746</v>
      </c>
    </row>
    <row r="24" spans="1:15" x14ac:dyDescent="0.25">
      <c r="A24" s="1">
        <v>23</v>
      </c>
      <c r="B24" s="1" t="s">
        <v>2269</v>
      </c>
      <c r="C24" s="10">
        <v>44671</v>
      </c>
      <c r="D24" s="22">
        <v>0</v>
      </c>
      <c r="E24" s="17" t="s">
        <v>220</v>
      </c>
      <c r="F24" s="15">
        <v>1.5</v>
      </c>
      <c r="G24" s="2">
        <v>0.18</v>
      </c>
      <c r="H24" s="3">
        <v>0.18</v>
      </c>
      <c r="I24" s="2">
        <v>0.09</v>
      </c>
      <c r="J24" s="4">
        <f t="shared" si="0"/>
        <v>0.09</v>
      </c>
      <c r="K24" s="1">
        <v>1</v>
      </c>
      <c r="L24" s="4">
        <v>0.04</v>
      </c>
      <c r="M24" s="1">
        <v>1</v>
      </c>
      <c r="N24" s="4">
        <v>0.09</v>
      </c>
      <c r="O24" s="1" t="s">
        <v>1746</v>
      </c>
    </row>
    <row r="25" spans="1:15" x14ac:dyDescent="0.25">
      <c r="A25" s="1">
        <v>24</v>
      </c>
      <c r="B25" s="1" t="s">
        <v>603</v>
      </c>
      <c r="C25" s="10">
        <v>44671</v>
      </c>
      <c r="D25" s="22">
        <v>0</v>
      </c>
      <c r="E25" s="17" t="s">
        <v>580</v>
      </c>
      <c r="F25" s="15">
        <v>22.5</v>
      </c>
      <c r="G25" s="2">
        <v>2.79</v>
      </c>
      <c r="H25" s="3">
        <v>0.53</v>
      </c>
      <c r="I25" s="2">
        <v>2.37</v>
      </c>
      <c r="J25" s="4">
        <f t="shared" si="0"/>
        <v>0.41999999999999993</v>
      </c>
      <c r="K25" s="1">
        <v>1</v>
      </c>
      <c r="L25" s="4">
        <f t="shared" si="1"/>
        <v>0.41999999999999993</v>
      </c>
      <c r="M25" s="1">
        <v>1</v>
      </c>
      <c r="N25" s="4">
        <v>0.42</v>
      </c>
      <c r="O25" s="1" t="s">
        <v>1746</v>
      </c>
    </row>
    <row r="26" spans="1:15" x14ac:dyDescent="0.25">
      <c r="A26" s="1">
        <v>25</v>
      </c>
      <c r="B26" s="1" t="s">
        <v>603</v>
      </c>
      <c r="C26" s="10">
        <v>44672</v>
      </c>
      <c r="D26" s="22">
        <v>0</v>
      </c>
      <c r="E26" s="17" t="s">
        <v>221</v>
      </c>
      <c r="F26" s="15">
        <v>5</v>
      </c>
      <c r="G26" s="2">
        <v>0.92</v>
      </c>
      <c r="H26" s="3">
        <v>0.31</v>
      </c>
      <c r="I26" s="2">
        <v>0.68</v>
      </c>
      <c r="J26" s="4">
        <f t="shared" si="0"/>
        <v>0.24</v>
      </c>
      <c r="K26" s="1">
        <v>2</v>
      </c>
      <c r="L26" s="4">
        <f t="shared" si="1"/>
        <v>0.48</v>
      </c>
      <c r="M26" s="1">
        <f>C33-C26</f>
        <v>5</v>
      </c>
      <c r="N26" s="4">
        <v>0.59130000000000005</v>
      </c>
      <c r="O26" s="1" t="s">
        <v>1746</v>
      </c>
    </row>
    <row r="27" spans="1:15" x14ac:dyDescent="0.25">
      <c r="A27" s="1">
        <v>26</v>
      </c>
      <c r="B27" s="1" t="s">
        <v>2269</v>
      </c>
      <c r="C27" s="10">
        <v>44672</v>
      </c>
      <c r="D27" s="22">
        <v>0</v>
      </c>
      <c r="E27" s="17" t="s">
        <v>222</v>
      </c>
      <c r="F27" s="15">
        <v>19</v>
      </c>
      <c r="G27" s="2">
        <v>2.2999999999999998</v>
      </c>
      <c r="H27" s="3">
        <v>0.53</v>
      </c>
      <c r="I27" s="2">
        <v>1.03</v>
      </c>
      <c r="J27" s="4">
        <f t="shared" si="0"/>
        <v>1.2699999999999998</v>
      </c>
      <c r="K27" s="1">
        <v>1</v>
      </c>
      <c r="L27" s="4">
        <v>0.63500000000000001</v>
      </c>
      <c r="M27" s="1">
        <v>1</v>
      </c>
      <c r="N27" s="4">
        <v>0.63500000000000001</v>
      </c>
      <c r="O27" s="1" t="s">
        <v>1746</v>
      </c>
    </row>
    <row r="28" spans="1:15" x14ac:dyDescent="0.25">
      <c r="A28" s="1">
        <v>27</v>
      </c>
      <c r="B28" s="1" t="s">
        <v>2269</v>
      </c>
      <c r="C28" s="10">
        <v>44673</v>
      </c>
      <c r="D28" s="22">
        <v>0</v>
      </c>
      <c r="E28" s="17" t="s">
        <v>213</v>
      </c>
      <c r="F28" s="15">
        <v>24</v>
      </c>
      <c r="G28" s="2">
        <v>2.9</v>
      </c>
      <c r="H28" s="3">
        <v>1.3</v>
      </c>
      <c r="I28" s="2">
        <v>1.5</v>
      </c>
      <c r="J28" s="4">
        <f t="shared" si="0"/>
        <v>1.4</v>
      </c>
      <c r="K28" s="1">
        <v>1</v>
      </c>
      <c r="L28" s="4">
        <v>0.7</v>
      </c>
      <c r="M28" s="1">
        <v>1</v>
      </c>
      <c r="N28" s="4">
        <v>0.7</v>
      </c>
      <c r="O28" s="1" t="s">
        <v>1746</v>
      </c>
    </row>
    <row r="29" spans="1:15" x14ac:dyDescent="0.25">
      <c r="A29" s="1">
        <v>28</v>
      </c>
      <c r="B29" s="1" t="s">
        <v>2269</v>
      </c>
      <c r="C29" s="10">
        <v>44674</v>
      </c>
      <c r="D29" s="22">
        <v>0</v>
      </c>
      <c r="E29" s="17" t="s">
        <v>213</v>
      </c>
      <c r="F29" s="15">
        <v>24</v>
      </c>
      <c r="G29" s="2">
        <v>3.04</v>
      </c>
      <c r="H29" s="3">
        <v>0.5</v>
      </c>
      <c r="I29" s="2">
        <v>1.51</v>
      </c>
      <c r="J29" s="4">
        <f t="shared" si="0"/>
        <v>1.53</v>
      </c>
      <c r="K29" s="1">
        <v>1</v>
      </c>
      <c r="L29" s="4">
        <v>0.76500000000000001</v>
      </c>
      <c r="M29" s="1">
        <v>1</v>
      </c>
      <c r="N29" s="4">
        <v>0.76500000000000001</v>
      </c>
      <c r="O29" s="1" t="s">
        <v>1746</v>
      </c>
    </row>
    <row r="30" spans="1:15" x14ac:dyDescent="0.25">
      <c r="A30" s="1">
        <v>29</v>
      </c>
      <c r="B30" s="1" t="s">
        <v>2269</v>
      </c>
      <c r="C30" s="10">
        <v>44675</v>
      </c>
      <c r="D30" s="22">
        <v>0</v>
      </c>
      <c r="E30" s="17" t="s">
        <v>213</v>
      </c>
      <c r="F30" s="15">
        <v>24</v>
      </c>
      <c r="G30" s="2">
        <v>2.94</v>
      </c>
      <c r="H30" s="3">
        <v>0.8</v>
      </c>
      <c r="I30" s="2">
        <v>1.5</v>
      </c>
      <c r="J30" s="4">
        <f t="shared" si="0"/>
        <v>1.44</v>
      </c>
      <c r="K30" s="1">
        <v>1</v>
      </c>
      <c r="L30" s="4">
        <v>0.72</v>
      </c>
      <c r="M30" s="1">
        <v>1</v>
      </c>
      <c r="N30" s="4">
        <v>0.72</v>
      </c>
      <c r="O30" s="1" t="s">
        <v>1746</v>
      </c>
    </row>
    <row r="31" spans="1:15" x14ac:dyDescent="0.25">
      <c r="A31" s="1">
        <v>30</v>
      </c>
      <c r="B31" s="1" t="s">
        <v>2269</v>
      </c>
      <c r="C31" s="10">
        <v>44676</v>
      </c>
      <c r="D31" s="22">
        <v>0</v>
      </c>
      <c r="E31" s="17" t="s">
        <v>213</v>
      </c>
      <c r="F31" s="15">
        <v>24</v>
      </c>
      <c r="G31" s="2">
        <v>3.02</v>
      </c>
      <c r="H31" s="3">
        <v>0.7</v>
      </c>
      <c r="I31" s="2">
        <v>1.46</v>
      </c>
      <c r="J31" s="4">
        <f t="shared" si="0"/>
        <v>1.56</v>
      </c>
      <c r="K31" s="1">
        <v>1</v>
      </c>
      <c r="L31" s="4">
        <v>0.78</v>
      </c>
      <c r="M31" s="1">
        <v>1</v>
      </c>
      <c r="N31" s="4">
        <v>0.78</v>
      </c>
      <c r="O31" s="1" t="s">
        <v>1746</v>
      </c>
    </row>
    <row r="32" spans="1:15" ht="33" x14ac:dyDescent="0.25">
      <c r="A32" s="1">
        <v>31</v>
      </c>
      <c r="B32" s="1" t="s">
        <v>2269</v>
      </c>
      <c r="C32" s="10">
        <v>44677</v>
      </c>
      <c r="D32" s="22">
        <v>0</v>
      </c>
      <c r="E32" s="18" t="s">
        <v>2275</v>
      </c>
      <c r="F32" s="15">
        <v>19</v>
      </c>
      <c r="G32" s="2">
        <v>1.54</v>
      </c>
      <c r="H32" s="3">
        <v>0.6</v>
      </c>
      <c r="I32" s="2">
        <v>1.1200000000000001</v>
      </c>
      <c r="J32" s="4">
        <f t="shared" si="0"/>
        <v>0.41999999999999993</v>
      </c>
      <c r="K32" s="1">
        <v>1</v>
      </c>
      <c r="L32" s="4">
        <v>0.21</v>
      </c>
      <c r="M32" s="1">
        <v>1</v>
      </c>
      <c r="N32" s="4">
        <v>0.21</v>
      </c>
      <c r="O32" s="1" t="s">
        <v>1746</v>
      </c>
    </row>
    <row r="33" spans="1:15" x14ac:dyDescent="0.25">
      <c r="A33" s="1">
        <v>32</v>
      </c>
      <c r="B33" s="1" t="s">
        <v>603</v>
      </c>
      <c r="C33" s="10">
        <v>44677</v>
      </c>
      <c r="D33" s="22">
        <v>0</v>
      </c>
      <c r="E33" s="17" t="s">
        <v>2276</v>
      </c>
      <c r="F33" s="15">
        <v>5</v>
      </c>
      <c r="G33" s="2">
        <v>0.23</v>
      </c>
      <c r="H33" s="3">
        <v>0</v>
      </c>
      <c r="I33" s="2">
        <v>0.18</v>
      </c>
      <c r="J33" s="4">
        <f t="shared" si="0"/>
        <v>5.0000000000000017E-2</v>
      </c>
      <c r="K33" s="1">
        <v>1</v>
      </c>
      <c r="L33" s="4">
        <f t="shared" si="1"/>
        <v>5.0000000000000017E-2</v>
      </c>
      <c r="M33" s="1">
        <v>4</v>
      </c>
      <c r="N33" s="4">
        <f>M33*J33</f>
        <v>0.20000000000000007</v>
      </c>
      <c r="O33" s="1" t="s">
        <v>1746</v>
      </c>
    </row>
    <row r="34" spans="1:15" x14ac:dyDescent="0.25">
      <c r="A34" s="1">
        <v>33</v>
      </c>
      <c r="B34" s="1" t="s">
        <v>2269</v>
      </c>
      <c r="C34" s="10">
        <v>44678</v>
      </c>
      <c r="D34" s="22">
        <v>0</v>
      </c>
      <c r="E34" s="17" t="s">
        <v>2277</v>
      </c>
      <c r="F34" s="15">
        <v>19</v>
      </c>
      <c r="G34" s="2">
        <v>2.2200000000000002</v>
      </c>
      <c r="H34" s="3">
        <v>0.5</v>
      </c>
      <c r="I34" s="2">
        <v>0.13</v>
      </c>
      <c r="J34" s="4">
        <f t="shared" si="0"/>
        <v>2.0900000000000003</v>
      </c>
      <c r="K34" s="1">
        <v>1</v>
      </c>
      <c r="L34" s="4">
        <f t="shared" si="1"/>
        <v>2.0900000000000003</v>
      </c>
      <c r="M34" s="1">
        <v>1</v>
      </c>
      <c r="N34" s="4">
        <v>2.09</v>
      </c>
      <c r="O34" s="1" t="s">
        <v>1746</v>
      </c>
    </row>
    <row r="35" spans="1:15" x14ac:dyDescent="0.25">
      <c r="A35" s="1">
        <v>34</v>
      </c>
      <c r="B35" s="1" t="s">
        <v>2269</v>
      </c>
      <c r="C35" s="10">
        <v>44679</v>
      </c>
      <c r="D35" s="22">
        <v>0</v>
      </c>
      <c r="E35" s="18" t="s">
        <v>2278</v>
      </c>
      <c r="F35" s="15">
        <v>8.5</v>
      </c>
      <c r="G35" s="2">
        <v>1.1599999999999999</v>
      </c>
      <c r="H35" s="3">
        <v>0.3</v>
      </c>
      <c r="I35" s="2">
        <v>0.51</v>
      </c>
      <c r="J35" s="4">
        <f t="shared" si="0"/>
        <v>0.64999999999999991</v>
      </c>
      <c r="K35" s="1">
        <v>1</v>
      </c>
      <c r="L35" s="4">
        <f t="shared" si="1"/>
        <v>0.64999999999999991</v>
      </c>
      <c r="M35" s="1">
        <v>1</v>
      </c>
      <c r="N35" s="4">
        <v>0.65</v>
      </c>
      <c r="O35" s="1" t="s">
        <v>1746</v>
      </c>
    </row>
    <row r="36" spans="1:15" x14ac:dyDescent="0.25">
      <c r="A36" s="1">
        <v>35</v>
      </c>
      <c r="B36" s="1" t="s">
        <v>2269</v>
      </c>
      <c r="C36" s="10">
        <v>44680</v>
      </c>
      <c r="D36" s="22">
        <v>0</v>
      </c>
      <c r="E36" s="17" t="s">
        <v>912</v>
      </c>
      <c r="F36" s="15">
        <v>1.2</v>
      </c>
      <c r="G36" s="2">
        <v>0.16</v>
      </c>
      <c r="H36" s="3">
        <v>0</v>
      </c>
      <c r="I36" s="2">
        <v>7.0000000000000007E-2</v>
      </c>
      <c r="J36" s="4">
        <f t="shared" si="0"/>
        <v>0.09</v>
      </c>
      <c r="K36" s="1">
        <v>1</v>
      </c>
      <c r="L36" s="4">
        <f t="shared" si="1"/>
        <v>0.09</v>
      </c>
      <c r="M36" s="1">
        <v>1</v>
      </c>
      <c r="N36" s="4">
        <v>0.09</v>
      </c>
      <c r="O36" s="1" t="s">
        <v>1746</v>
      </c>
    </row>
    <row r="37" spans="1:15" x14ac:dyDescent="0.25">
      <c r="A37" s="1">
        <v>36</v>
      </c>
      <c r="B37" s="1" t="s">
        <v>224</v>
      </c>
      <c r="C37" s="10">
        <v>44680</v>
      </c>
      <c r="D37" s="22">
        <v>0</v>
      </c>
      <c r="E37" s="17" t="s">
        <v>911</v>
      </c>
      <c r="F37" s="15">
        <v>20.3</v>
      </c>
      <c r="G37" s="2">
        <v>1.92</v>
      </c>
      <c r="H37" s="3">
        <v>1.5</v>
      </c>
      <c r="I37" s="2">
        <v>1.03</v>
      </c>
      <c r="J37" s="4">
        <f t="shared" si="0"/>
        <v>0.8899999999999999</v>
      </c>
      <c r="K37" s="1">
        <v>1</v>
      </c>
      <c r="L37" s="4">
        <f t="shared" si="1"/>
        <v>0.8899999999999999</v>
      </c>
      <c r="M37" s="1">
        <v>1</v>
      </c>
      <c r="N37" s="4">
        <v>0.89</v>
      </c>
      <c r="O37" s="1" t="s">
        <v>1746</v>
      </c>
    </row>
    <row r="38" spans="1:15" x14ac:dyDescent="0.25">
      <c r="A38" s="1">
        <v>37</v>
      </c>
      <c r="B38" s="1" t="s">
        <v>2269</v>
      </c>
      <c r="C38" s="10">
        <v>44681</v>
      </c>
      <c r="D38" s="22">
        <v>0</v>
      </c>
      <c r="E38" s="17" t="s">
        <v>732</v>
      </c>
      <c r="F38" s="15">
        <v>16.5</v>
      </c>
      <c r="G38" s="2">
        <v>3.08</v>
      </c>
      <c r="H38" s="3">
        <v>2</v>
      </c>
      <c r="I38" s="2">
        <v>2.38</v>
      </c>
      <c r="J38" s="4">
        <f t="shared" si="0"/>
        <v>0.70000000000000018</v>
      </c>
      <c r="K38" s="1">
        <v>1</v>
      </c>
      <c r="L38" s="4">
        <f t="shared" si="1"/>
        <v>0.70000000000000018</v>
      </c>
      <c r="M38" s="1">
        <v>1</v>
      </c>
      <c r="N38" s="4">
        <v>0.7</v>
      </c>
      <c r="O38" s="1" t="s">
        <v>1746</v>
      </c>
    </row>
    <row r="39" spans="1:15" x14ac:dyDescent="0.25">
      <c r="A39" s="1">
        <v>38</v>
      </c>
      <c r="B39" s="1" t="s">
        <v>224</v>
      </c>
      <c r="C39" s="10">
        <v>44681</v>
      </c>
      <c r="D39" s="22">
        <v>0</v>
      </c>
      <c r="E39" s="17" t="s">
        <v>766</v>
      </c>
      <c r="F39" s="15">
        <v>7.5</v>
      </c>
      <c r="G39" s="2">
        <v>1.01</v>
      </c>
      <c r="H39" s="3">
        <v>0.9</v>
      </c>
      <c r="I39" s="2">
        <v>0.43</v>
      </c>
      <c r="J39" s="4">
        <f t="shared" si="0"/>
        <v>0.58000000000000007</v>
      </c>
      <c r="K39" s="1">
        <v>1</v>
      </c>
      <c r="L39" s="4">
        <f t="shared" si="1"/>
        <v>0.58000000000000007</v>
      </c>
      <c r="M39" s="1">
        <v>15</v>
      </c>
      <c r="N39" s="4">
        <f>J39*M39</f>
        <v>8.7000000000000011</v>
      </c>
      <c r="O39" s="1" t="s">
        <v>1746</v>
      </c>
    </row>
    <row r="40" spans="1:15" x14ac:dyDescent="0.25">
      <c r="A40" s="1">
        <v>39</v>
      </c>
      <c r="B40" s="1" t="s">
        <v>2269</v>
      </c>
      <c r="C40" s="10">
        <v>44682</v>
      </c>
      <c r="D40" s="22">
        <v>0</v>
      </c>
      <c r="E40" s="17" t="s">
        <v>213</v>
      </c>
      <c r="F40" s="15">
        <v>24</v>
      </c>
      <c r="G40" s="2">
        <v>2.98</v>
      </c>
      <c r="H40" s="3">
        <v>2.14</v>
      </c>
      <c r="I40" s="2">
        <v>1.56</v>
      </c>
      <c r="J40" s="4">
        <f t="shared" si="0"/>
        <v>1.42</v>
      </c>
      <c r="K40" s="1">
        <v>1</v>
      </c>
      <c r="L40" s="4">
        <v>0.71</v>
      </c>
      <c r="M40" s="1">
        <v>1</v>
      </c>
      <c r="N40" s="4">
        <v>0.71</v>
      </c>
      <c r="O40" s="1" t="s">
        <v>1746</v>
      </c>
    </row>
    <row r="41" spans="1:15" x14ac:dyDescent="0.25">
      <c r="A41" s="1">
        <v>40</v>
      </c>
      <c r="B41" s="1" t="s">
        <v>2269</v>
      </c>
      <c r="C41" s="10">
        <v>44683</v>
      </c>
      <c r="D41" s="22">
        <v>0</v>
      </c>
      <c r="E41" s="17" t="s">
        <v>213</v>
      </c>
      <c r="F41" s="15">
        <v>24</v>
      </c>
      <c r="G41" s="2">
        <v>2.9</v>
      </c>
      <c r="H41" s="3">
        <v>2.14</v>
      </c>
      <c r="I41" s="2">
        <v>1.52</v>
      </c>
      <c r="J41" s="4">
        <f t="shared" si="0"/>
        <v>1.38</v>
      </c>
      <c r="K41" s="1">
        <v>1</v>
      </c>
      <c r="L41" s="4">
        <v>0.69</v>
      </c>
      <c r="M41" s="1">
        <v>1</v>
      </c>
      <c r="N41" s="4">
        <v>0.69</v>
      </c>
      <c r="O41" s="1" t="s">
        <v>1746</v>
      </c>
    </row>
    <row r="42" spans="1:15" x14ac:dyDescent="0.25">
      <c r="A42" s="1">
        <v>41</v>
      </c>
      <c r="B42" s="1" t="s">
        <v>2269</v>
      </c>
      <c r="C42" s="10">
        <v>44684</v>
      </c>
      <c r="D42" s="22">
        <v>0</v>
      </c>
      <c r="E42" s="17" t="s">
        <v>213</v>
      </c>
      <c r="F42" s="15">
        <v>24</v>
      </c>
      <c r="G42" s="2">
        <v>2.93</v>
      </c>
      <c r="H42" s="3">
        <v>2.14</v>
      </c>
      <c r="I42" s="2">
        <v>1.54</v>
      </c>
      <c r="J42" s="4">
        <f t="shared" si="0"/>
        <v>1.3900000000000001</v>
      </c>
      <c r="K42" s="1">
        <v>1</v>
      </c>
      <c r="L42" s="4">
        <v>0.69499999999999995</v>
      </c>
      <c r="M42" s="1">
        <v>1</v>
      </c>
      <c r="N42" s="4">
        <v>0.69499999999999995</v>
      </c>
      <c r="O42" s="1" t="s">
        <v>1746</v>
      </c>
    </row>
    <row r="43" spans="1:15" x14ac:dyDescent="0.25">
      <c r="A43" s="1">
        <v>42</v>
      </c>
      <c r="B43" s="1" t="s">
        <v>2269</v>
      </c>
      <c r="C43" s="10">
        <v>44685</v>
      </c>
      <c r="D43" s="22">
        <v>0</v>
      </c>
      <c r="E43" s="17" t="s">
        <v>213</v>
      </c>
      <c r="F43" s="15">
        <v>24</v>
      </c>
      <c r="G43" s="2">
        <v>2.83</v>
      </c>
      <c r="H43" s="3">
        <v>1.7</v>
      </c>
      <c r="I43" s="2">
        <v>1.46</v>
      </c>
      <c r="J43" s="4">
        <f t="shared" si="0"/>
        <v>1.37</v>
      </c>
      <c r="K43" s="1">
        <v>1</v>
      </c>
      <c r="L43" s="4">
        <f>(G43-I43-D43)*K43/2</f>
        <v>0.68500000000000005</v>
      </c>
      <c r="M43" s="1">
        <v>1</v>
      </c>
      <c r="N43" s="4">
        <v>0.68500000000000005</v>
      </c>
      <c r="O43" s="1" t="s">
        <v>1746</v>
      </c>
    </row>
    <row r="44" spans="1:15" x14ac:dyDescent="0.25">
      <c r="A44" s="1">
        <v>43</v>
      </c>
      <c r="B44" s="1" t="s">
        <v>2269</v>
      </c>
      <c r="C44" s="10">
        <v>44686</v>
      </c>
      <c r="D44" s="22">
        <v>0</v>
      </c>
      <c r="E44" s="17" t="s">
        <v>216</v>
      </c>
      <c r="F44" s="15">
        <v>15</v>
      </c>
      <c r="G44" s="2">
        <v>1.74</v>
      </c>
      <c r="H44" s="3">
        <v>0.6</v>
      </c>
      <c r="I44" s="2">
        <v>0.97</v>
      </c>
      <c r="J44" s="4">
        <f t="shared" si="0"/>
        <v>0.77</v>
      </c>
      <c r="K44" s="1">
        <v>1</v>
      </c>
      <c r="L44" s="4">
        <f t="shared" si="1"/>
        <v>0.77</v>
      </c>
      <c r="M44" s="1">
        <v>1</v>
      </c>
      <c r="N44" s="4">
        <v>0.77</v>
      </c>
      <c r="O44" s="1" t="s">
        <v>1746</v>
      </c>
    </row>
    <row r="45" spans="1:15" x14ac:dyDescent="0.25">
      <c r="A45" s="1">
        <v>44</v>
      </c>
      <c r="B45" s="1" t="s">
        <v>2279</v>
      </c>
      <c r="C45" s="10">
        <v>44686</v>
      </c>
      <c r="D45" s="22">
        <v>0</v>
      </c>
      <c r="E45" s="17" t="s">
        <v>2280</v>
      </c>
      <c r="F45" s="15">
        <v>8</v>
      </c>
      <c r="G45" s="2">
        <v>1.55</v>
      </c>
      <c r="H45" s="3">
        <v>0.6</v>
      </c>
      <c r="I45" s="2">
        <v>0.41</v>
      </c>
      <c r="J45" s="4">
        <f t="shared" si="0"/>
        <v>1.1400000000000001</v>
      </c>
      <c r="K45" s="1">
        <v>1</v>
      </c>
      <c r="L45" s="4">
        <f t="shared" si="1"/>
        <v>1.1400000000000001</v>
      </c>
      <c r="M45" s="1">
        <v>1</v>
      </c>
      <c r="N45" s="4">
        <v>1.1399999999999999</v>
      </c>
      <c r="O45" s="1" t="s">
        <v>1746</v>
      </c>
    </row>
    <row r="46" spans="1:15" x14ac:dyDescent="0.25">
      <c r="A46" s="1">
        <v>45</v>
      </c>
      <c r="B46" s="1" t="s">
        <v>2269</v>
      </c>
      <c r="C46" s="10">
        <v>44687</v>
      </c>
      <c r="D46" s="22">
        <v>0</v>
      </c>
      <c r="E46" s="17" t="s">
        <v>1055</v>
      </c>
      <c r="F46" s="15">
        <v>11</v>
      </c>
      <c r="G46" s="2">
        <v>2.15</v>
      </c>
      <c r="H46" s="3">
        <v>0.3</v>
      </c>
      <c r="I46" s="2">
        <v>0.69</v>
      </c>
      <c r="J46" s="4">
        <f t="shared" si="0"/>
        <v>1.46</v>
      </c>
      <c r="K46" s="1">
        <v>1</v>
      </c>
      <c r="L46" s="4">
        <v>0.73</v>
      </c>
      <c r="M46" s="1">
        <v>1</v>
      </c>
      <c r="N46" s="4">
        <v>0.73</v>
      </c>
      <c r="O46" s="1" t="s">
        <v>1746</v>
      </c>
    </row>
    <row r="47" spans="1:15" x14ac:dyDescent="0.25">
      <c r="A47" s="1">
        <v>46</v>
      </c>
      <c r="B47" s="1" t="s">
        <v>219</v>
      </c>
      <c r="C47" s="10">
        <v>44687</v>
      </c>
      <c r="D47" s="22">
        <v>0</v>
      </c>
      <c r="E47" s="17" t="s">
        <v>2281</v>
      </c>
      <c r="F47" s="15">
        <v>10</v>
      </c>
      <c r="G47" s="2">
        <v>2.4300000000000002</v>
      </c>
      <c r="H47" s="3">
        <v>0.25</v>
      </c>
      <c r="I47" s="2">
        <v>0.83</v>
      </c>
      <c r="J47" s="4">
        <f t="shared" si="0"/>
        <v>1.6</v>
      </c>
      <c r="K47" s="1">
        <v>5</v>
      </c>
      <c r="L47" s="4">
        <f t="shared" si="1"/>
        <v>8</v>
      </c>
      <c r="M47" s="1">
        <v>25</v>
      </c>
      <c r="N47" s="4">
        <v>69.578100000000006</v>
      </c>
      <c r="O47" s="1" t="s">
        <v>1746</v>
      </c>
    </row>
    <row r="48" spans="1:15" x14ac:dyDescent="0.25">
      <c r="A48" s="1">
        <v>47</v>
      </c>
      <c r="B48" s="1" t="s">
        <v>2269</v>
      </c>
      <c r="C48" s="10">
        <v>44688</v>
      </c>
      <c r="D48" s="22">
        <v>0</v>
      </c>
      <c r="E48" s="17" t="s">
        <v>213</v>
      </c>
      <c r="F48" s="15">
        <v>24</v>
      </c>
      <c r="G48" s="2">
        <v>2.78</v>
      </c>
      <c r="H48" s="3">
        <v>0.4</v>
      </c>
      <c r="I48" s="2">
        <v>2.2799999999999998</v>
      </c>
      <c r="J48" s="4">
        <f t="shared" si="0"/>
        <v>0.5</v>
      </c>
      <c r="K48" s="1">
        <v>1</v>
      </c>
      <c r="L48" s="4">
        <f t="shared" si="1"/>
        <v>0.5</v>
      </c>
      <c r="M48" s="1">
        <v>1</v>
      </c>
      <c r="N48" s="4">
        <v>0.5</v>
      </c>
      <c r="O48" s="1" t="s">
        <v>1746</v>
      </c>
    </row>
    <row r="49" spans="1:15" x14ac:dyDescent="0.25">
      <c r="A49" s="1">
        <v>48</v>
      </c>
      <c r="B49" s="1" t="s">
        <v>2269</v>
      </c>
      <c r="C49" s="10">
        <v>44689</v>
      </c>
      <c r="D49" s="22">
        <v>0</v>
      </c>
      <c r="E49" s="17" t="s">
        <v>213</v>
      </c>
      <c r="F49" s="15">
        <v>24</v>
      </c>
      <c r="G49" s="2">
        <v>2.87</v>
      </c>
      <c r="H49" s="3">
        <v>1.3</v>
      </c>
      <c r="I49" s="2">
        <v>1.59</v>
      </c>
      <c r="J49" s="4">
        <f t="shared" si="0"/>
        <v>1.28</v>
      </c>
      <c r="K49" s="1">
        <v>1</v>
      </c>
      <c r="L49" s="4">
        <v>0.64</v>
      </c>
      <c r="M49" s="1">
        <v>1</v>
      </c>
      <c r="N49" s="4">
        <v>0.64</v>
      </c>
      <c r="O49" s="1" t="s">
        <v>1746</v>
      </c>
    </row>
    <row r="50" spans="1:15" x14ac:dyDescent="0.25">
      <c r="A50" s="1">
        <v>49</v>
      </c>
      <c r="B50" s="1" t="s">
        <v>2269</v>
      </c>
      <c r="C50" s="10">
        <v>44690</v>
      </c>
      <c r="D50" s="22">
        <v>0</v>
      </c>
      <c r="E50" s="17" t="s">
        <v>776</v>
      </c>
      <c r="F50" s="15">
        <v>13.5</v>
      </c>
      <c r="G50" s="2">
        <v>1.51</v>
      </c>
      <c r="H50" s="3">
        <v>1.3</v>
      </c>
      <c r="I50" s="2">
        <v>0.85</v>
      </c>
      <c r="J50" s="4">
        <f t="shared" si="0"/>
        <v>0.66</v>
      </c>
      <c r="K50" s="1">
        <v>1</v>
      </c>
      <c r="L50" s="4">
        <f t="shared" si="1"/>
        <v>0.66</v>
      </c>
      <c r="M50" s="1">
        <v>1</v>
      </c>
      <c r="N50" s="4">
        <v>0.66</v>
      </c>
      <c r="O50" s="1" t="s">
        <v>1746</v>
      </c>
    </row>
    <row r="51" spans="1:15" x14ac:dyDescent="0.25">
      <c r="A51" s="1">
        <v>50</v>
      </c>
      <c r="B51" s="1" t="s">
        <v>224</v>
      </c>
      <c r="C51" s="10">
        <v>44690</v>
      </c>
      <c r="D51" s="22">
        <v>0</v>
      </c>
      <c r="E51" s="17" t="s">
        <v>2282</v>
      </c>
      <c r="F51" s="15">
        <v>9</v>
      </c>
      <c r="G51" s="2">
        <v>1.42</v>
      </c>
      <c r="H51" s="3">
        <v>0.2</v>
      </c>
      <c r="I51" s="2">
        <v>0.39</v>
      </c>
      <c r="J51" s="4">
        <f t="shared" si="0"/>
        <v>1.0299999999999998</v>
      </c>
      <c r="K51" s="1">
        <v>5</v>
      </c>
      <c r="L51" s="4">
        <f t="shared" si="1"/>
        <v>5.1499999999999986</v>
      </c>
      <c r="M51" s="1">
        <f>C63-C51</f>
        <v>12</v>
      </c>
      <c r="N51" s="4">
        <v>23.06</v>
      </c>
      <c r="O51" s="1" t="s">
        <v>1746</v>
      </c>
    </row>
    <row r="52" spans="1:15" x14ac:dyDescent="0.25">
      <c r="A52" s="1">
        <v>51</v>
      </c>
      <c r="B52" s="1" t="s">
        <v>2269</v>
      </c>
      <c r="C52" s="10">
        <v>44691</v>
      </c>
      <c r="D52" s="22">
        <v>0</v>
      </c>
      <c r="E52" s="17" t="s">
        <v>213</v>
      </c>
      <c r="F52" s="15">
        <v>24</v>
      </c>
      <c r="G52" s="2">
        <v>2.86</v>
      </c>
      <c r="H52" s="3">
        <v>1.6</v>
      </c>
      <c r="I52" s="2">
        <v>1.58</v>
      </c>
      <c r="J52" s="4">
        <f t="shared" si="0"/>
        <v>1.2799999999999998</v>
      </c>
      <c r="K52" s="1">
        <v>1</v>
      </c>
      <c r="L52" s="4">
        <v>0.64</v>
      </c>
      <c r="M52" s="1">
        <v>1</v>
      </c>
      <c r="N52" s="4">
        <v>0.64</v>
      </c>
      <c r="O52" s="1" t="s">
        <v>1746</v>
      </c>
    </row>
    <row r="53" spans="1:15" x14ac:dyDescent="0.25">
      <c r="A53" s="1">
        <v>52</v>
      </c>
      <c r="B53" s="1" t="s">
        <v>2269</v>
      </c>
      <c r="C53" s="10">
        <v>44692</v>
      </c>
      <c r="D53" s="22">
        <v>0</v>
      </c>
      <c r="E53" s="17" t="s">
        <v>213</v>
      </c>
      <c r="F53" s="15">
        <v>24</v>
      </c>
      <c r="G53" s="2">
        <v>2.85</v>
      </c>
      <c r="H53" s="3">
        <v>1.3</v>
      </c>
      <c r="I53" s="2">
        <v>1.58</v>
      </c>
      <c r="J53" s="4">
        <f t="shared" si="0"/>
        <v>1.27</v>
      </c>
      <c r="K53" s="1">
        <v>1</v>
      </c>
      <c r="L53" s="4">
        <v>0.63500000000000001</v>
      </c>
      <c r="M53" s="1">
        <v>1</v>
      </c>
      <c r="N53" s="4">
        <v>0.63500000000000001</v>
      </c>
      <c r="O53" s="1" t="s">
        <v>1746</v>
      </c>
    </row>
    <row r="54" spans="1:15" x14ac:dyDescent="0.25">
      <c r="A54" s="1">
        <v>53</v>
      </c>
      <c r="B54" s="1" t="s">
        <v>2269</v>
      </c>
      <c r="C54" s="10">
        <v>44693</v>
      </c>
      <c r="D54" s="22">
        <v>0</v>
      </c>
      <c r="E54" s="17" t="s">
        <v>213</v>
      </c>
      <c r="F54" s="15">
        <v>24</v>
      </c>
      <c r="G54" s="2">
        <v>2.78</v>
      </c>
      <c r="H54" s="3">
        <v>1.2</v>
      </c>
      <c r="I54" s="2">
        <v>1.57</v>
      </c>
      <c r="J54" s="4">
        <f t="shared" si="0"/>
        <v>1.2099999999999997</v>
      </c>
      <c r="K54" s="1">
        <v>1</v>
      </c>
      <c r="L54" s="4">
        <v>0.60499999999999998</v>
      </c>
      <c r="M54" s="1">
        <v>1</v>
      </c>
      <c r="N54" s="4">
        <v>0.60499999999999998</v>
      </c>
      <c r="O54" s="1" t="s">
        <v>1746</v>
      </c>
    </row>
    <row r="55" spans="1:15" x14ac:dyDescent="0.25">
      <c r="A55" s="1">
        <v>54</v>
      </c>
      <c r="B55" s="1" t="s">
        <v>2269</v>
      </c>
      <c r="C55" s="10">
        <v>44694</v>
      </c>
      <c r="D55" s="22">
        <v>0</v>
      </c>
      <c r="E55" s="17" t="s">
        <v>213</v>
      </c>
      <c r="F55" s="15">
        <v>24</v>
      </c>
      <c r="G55" s="2">
        <v>2.68</v>
      </c>
      <c r="H55" s="3">
        <v>1</v>
      </c>
      <c r="I55" s="2">
        <v>1.49</v>
      </c>
      <c r="J55" s="4">
        <f t="shared" si="0"/>
        <v>1.1900000000000002</v>
      </c>
      <c r="K55" s="1">
        <v>1</v>
      </c>
      <c r="L55" s="4">
        <v>0.59499999999999997</v>
      </c>
      <c r="M55" s="1">
        <v>1</v>
      </c>
      <c r="N55" s="4">
        <v>0.59499999999999997</v>
      </c>
      <c r="O55" s="1" t="s">
        <v>1746</v>
      </c>
    </row>
    <row r="56" spans="1:15" x14ac:dyDescent="0.25">
      <c r="A56" s="1">
        <v>55</v>
      </c>
      <c r="B56" s="1" t="s">
        <v>2269</v>
      </c>
      <c r="C56" s="10">
        <v>44695</v>
      </c>
      <c r="D56" s="22">
        <v>0</v>
      </c>
      <c r="E56" s="17" t="s">
        <v>213</v>
      </c>
      <c r="F56" s="15">
        <v>24</v>
      </c>
      <c r="G56" s="2">
        <v>2.84</v>
      </c>
      <c r="H56" s="3">
        <v>0.9</v>
      </c>
      <c r="I56" s="2">
        <v>1.64</v>
      </c>
      <c r="J56" s="4">
        <f t="shared" si="0"/>
        <v>1.2</v>
      </c>
      <c r="K56" s="1">
        <v>1</v>
      </c>
      <c r="L56" s="4">
        <v>0.6</v>
      </c>
      <c r="M56" s="1">
        <v>1</v>
      </c>
      <c r="N56" s="4">
        <v>0.6</v>
      </c>
      <c r="O56" s="1" t="s">
        <v>1746</v>
      </c>
    </row>
    <row r="57" spans="1:15" x14ac:dyDescent="0.25">
      <c r="A57" s="1">
        <v>56</v>
      </c>
      <c r="B57" s="1" t="s">
        <v>2269</v>
      </c>
      <c r="C57" s="10">
        <v>44696</v>
      </c>
      <c r="D57" s="22">
        <v>0</v>
      </c>
      <c r="E57" s="17" t="s">
        <v>213</v>
      </c>
      <c r="F57" s="15">
        <v>24</v>
      </c>
      <c r="G57" s="2">
        <v>2.81</v>
      </c>
      <c r="H57" s="3">
        <v>0.9</v>
      </c>
      <c r="I57" s="2">
        <v>1.65</v>
      </c>
      <c r="J57" s="4">
        <f t="shared" si="0"/>
        <v>1.1600000000000001</v>
      </c>
      <c r="K57" s="1">
        <v>1</v>
      </c>
      <c r="L57" s="4">
        <v>0.57999999999999996</v>
      </c>
      <c r="M57" s="1">
        <v>1</v>
      </c>
      <c r="N57" s="4">
        <v>0.57999999999999996</v>
      </c>
      <c r="O57" s="1" t="s">
        <v>1746</v>
      </c>
    </row>
    <row r="58" spans="1:15" x14ac:dyDescent="0.25">
      <c r="A58" s="1">
        <v>57</v>
      </c>
      <c r="B58" s="1" t="s">
        <v>2269</v>
      </c>
      <c r="C58" s="10">
        <v>44698</v>
      </c>
      <c r="D58" s="22">
        <v>0</v>
      </c>
      <c r="E58" s="17" t="s">
        <v>489</v>
      </c>
      <c r="F58" s="15">
        <v>23</v>
      </c>
      <c r="G58" s="2">
        <v>2.72</v>
      </c>
      <c r="H58" s="3">
        <v>0.22</v>
      </c>
      <c r="I58" s="2">
        <v>1.51</v>
      </c>
      <c r="J58" s="4">
        <f t="shared" si="0"/>
        <v>1.2100000000000002</v>
      </c>
      <c r="K58" s="1">
        <v>1</v>
      </c>
      <c r="L58" s="4">
        <v>0.60499999999999998</v>
      </c>
      <c r="M58" s="1">
        <v>1</v>
      </c>
      <c r="N58" s="4">
        <v>0.60499999999999998</v>
      </c>
      <c r="O58" s="1" t="s">
        <v>1746</v>
      </c>
    </row>
    <row r="59" spans="1:15" x14ac:dyDescent="0.25">
      <c r="A59" s="1">
        <v>58</v>
      </c>
      <c r="B59" s="1" t="s">
        <v>2269</v>
      </c>
      <c r="C59" s="10">
        <v>44699</v>
      </c>
      <c r="D59" s="22">
        <v>0</v>
      </c>
      <c r="E59" s="17" t="s">
        <v>213</v>
      </c>
      <c r="F59" s="15">
        <v>24</v>
      </c>
      <c r="G59" s="2">
        <v>2.97</v>
      </c>
      <c r="H59" s="3">
        <v>0.6</v>
      </c>
      <c r="I59" s="2">
        <v>1.65</v>
      </c>
      <c r="J59" s="4">
        <f t="shared" si="0"/>
        <v>1.3200000000000003</v>
      </c>
      <c r="K59" s="1">
        <v>1</v>
      </c>
      <c r="L59" s="4">
        <v>0.66</v>
      </c>
      <c r="M59" s="1">
        <v>1</v>
      </c>
      <c r="N59" s="4">
        <v>0.66</v>
      </c>
      <c r="O59" s="1" t="s">
        <v>1746</v>
      </c>
    </row>
    <row r="60" spans="1:15" x14ac:dyDescent="0.25">
      <c r="A60" s="1">
        <v>59</v>
      </c>
      <c r="B60" s="1" t="s">
        <v>2269</v>
      </c>
      <c r="C60" s="10">
        <v>44700</v>
      </c>
      <c r="D60" s="22">
        <v>0</v>
      </c>
      <c r="E60" s="17" t="s">
        <v>213</v>
      </c>
      <c r="F60" s="15">
        <v>24</v>
      </c>
      <c r="G60" s="2">
        <v>2.92</v>
      </c>
      <c r="H60" s="3">
        <v>1.9</v>
      </c>
      <c r="I60" s="2">
        <v>1.6</v>
      </c>
      <c r="J60" s="4">
        <f t="shared" si="0"/>
        <v>1.3199999999999998</v>
      </c>
      <c r="K60" s="1">
        <v>1</v>
      </c>
      <c r="L60" s="4">
        <v>0.66</v>
      </c>
      <c r="M60" s="1">
        <v>1</v>
      </c>
      <c r="N60" s="4">
        <v>0.66</v>
      </c>
      <c r="O60" s="1" t="s">
        <v>1746</v>
      </c>
    </row>
    <row r="61" spans="1:15" x14ac:dyDescent="0.25">
      <c r="A61" s="1">
        <v>60</v>
      </c>
      <c r="B61" s="1" t="s">
        <v>2269</v>
      </c>
      <c r="C61" s="10">
        <v>44701</v>
      </c>
      <c r="D61" s="22">
        <v>0</v>
      </c>
      <c r="E61" s="17" t="s">
        <v>213</v>
      </c>
      <c r="F61" s="15">
        <v>24</v>
      </c>
      <c r="G61" s="2">
        <v>2.9</v>
      </c>
      <c r="H61" s="3">
        <v>1.8</v>
      </c>
      <c r="I61" s="2">
        <v>1.6</v>
      </c>
      <c r="J61" s="4">
        <f t="shared" si="0"/>
        <v>1.2999999999999998</v>
      </c>
      <c r="K61" s="1">
        <v>1</v>
      </c>
      <c r="L61" s="4">
        <v>0.65</v>
      </c>
      <c r="M61" s="1">
        <v>1</v>
      </c>
      <c r="N61" s="4">
        <v>0.65</v>
      </c>
      <c r="O61" s="1" t="s">
        <v>1746</v>
      </c>
    </row>
    <row r="62" spans="1:15" x14ac:dyDescent="0.25">
      <c r="A62" s="1">
        <v>61</v>
      </c>
      <c r="B62" s="1" t="s">
        <v>2269</v>
      </c>
      <c r="C62" s="10">
        <v>44702</v>
      </c>
      <c r="D62" s="22">
        <v>0</v>
      </c>
      <c r="E62" s="17" t="s">
        <v>227</v>
      </c>
      <c r="F62" s="15">
        <v>8.5</v>
      </c>
      <c r="G62" s="2">
        <v>1.1100000000000001</v>
      </c>
      <c r="H62" s="3">
        <v>1.2</v>
      </c>
      <c r="I62" s="2">
        <v>0.56999999999999995</v>
      </c>
      <c r="J62" s="4">
        <f t="shared" si="0"/>
        <v>0.54000000000000015</v>
      </c>
      <c r="K62" s="1">
        <v>1</v>
      </c>
      <c r="L62" s="4">
        <f t="shared" si="1"/>
        <v>0.54000000000000015</v>
      </c>
      <c r="M62" s="1">
        <v>1</v>
      </c>
      <c r="N62" s="4">
        <v>0.54</v>
      </c>
      <c r="O62" s="1" t="s">
        <v>1746</v>
      </c>
    </row>
    <row r="63" spans="1:15" x14ac:dyDescent="0.25">
      <c r="A63" s="1">
        <v>62</v>
      </c>
      <c r="B63" s="1" t="s">
        <v>224</v>
      </c>
      <c r="C63" s="10">
        <v>44702</v>
      </c>
      <c r="D63" s="22">
        <v>0</v>
      </c>
      <c r="E63" s="17" t="s">
        <v>2283</v>
      </c>
      <c r="F63" s="15">
        <v>4.5</v>
      </c>
      <c r="G63" s="2">
        <v>0.52</v>
      </c>
      <c r="H63" s="3">
        <v>0.8</v>
      </c>
      <c r="I63" s="2">
        <v>0.26</v>
      </c>
      <c r="J63" s="4">
        <f t="shared" si="0"/>
        <v>0.26</v>
      </c>
      <c r="K63" s="1">
        <v>5</v>
      </c>
      <c r="L63" s="4">
        <f t="shared" si="1"/>
        <v>1.3</v>
      </c>
      <c r="M63" s="1">
        <v>10</v>
      </c>
      <c r="N63" s="4">
        <v>16.185700000000001</v>
      </c>
      <c r="O63" s="1" t="s">
        <v>1746</v>
      </c>
    </row>
    <row r="64" spans="1:15" x14ac:dyDescent="0.25">
      <c r="A64" s="1">
        <v>63</v>
      </c>
      <c r="B64" s="1" t="s">
        <v>2269</v>
      </c>
      <c r="C64" s="10">
        <v>44703</v>
      </c>
      <c r="D64" s="22">
        <v>0</v>
      </c>
      <c r="E64" s="17" t="s">
        <v>580</v>
      </c>
      <c r="F64" s="15">
        <v>22.5</v>
      </c>
      <c r="G64" s="2">
        <v>2.75</v>
      </c>
      <c r="H64" s="3">
        <v>0.62</v>
      </c>
      <c r="I64" s="2">
        <v>1.53</v>
      </c>
      <c r="J64" s="4">
        <f t="shared" si="0"/>
        <v>1.22</v>
      </c>
      <c r="K64" s="1">
        <v>1</v>
      </c>
      <c r="L64" s="4">
        <v>0.61</v>
      </c>
      <c r="M64" s="1">
        <v>1</v>
      </c>
      <c r="N64" s="4">
        <v>0.61</v>
      </c>
      <c r="O64" s="1" t="s">
        <v>1746</v>
      </c>
    </row>
    <row r="65" spans="1:15" x14ac:dyDescent="0.25">
      <c r="A65" s="1">
        <v>64</v>
      </c>
      <c r="B65" s="1" t="s">
        <v>2269</v>
      </c>
      <c r="C65" s="10">
        <v>44704</v>
      </c>
      <c r="D65" s="22">
        <v>0</v>
      </c>
      <c r="E65" s="17" t="s">
        <v>213</v>
      </c>
      <c r="F65" s="15">
        <v>24</v>
      </c>
      <c r="G65" s="2">
        <v>2.88</v>
      </c>
      <c r="H65" s="3">
        <v>1.4</v>
      </c>
      <c r="I65" s="2">
        <v>1.63</v>
      </c>
      <c r="J65" s="4">
        <f t="shared" si="0"/>
        <v>1.25</v>
      </c>
      <c r="K65" s="1">
        <v>1</v>
      </c>
      <c r="L65" s="4">
        <v>0.625</v>
      </c>
      <c r="M65" s="1">
        <v>1</v>
      </c>
      <c r="N65" s="4">
        <v>0.625</v>
      </c>
      <c r="O65" s="1" t="s">
        <v>1746</v>
      </c>
    </row>
    <row r="66" spans="1:15" x14ac:dyDescent="0.25">
      <c r="A66" s="1">
        <v>65</v>
      </c>
      <c r="B66" s="1" t="s">
        <v>2269</v>
      </c>
      <c r="C66" s="10">
        <v>44705</v>
      </c>
      <c r="D66" s="22">
        <v>0</v>
      </c>
      <c r="E66" s="17" t="s">
        <v>213</v>
      </c>
      <c r="F66" s="15">
        <v>24</v>
      </c>
      <c r="G66" s="2">
        <v>2.91</v>
      </c>
      <c r="H66" s="3">
        <v>1.7</v>
      </c>
      <c r="I66" s="2">
        <v>1.64</v>
      </c>
      <c r="J66" s="4">
        <f t="shared" ref="J66:J129" si="2">G66-I66</f>
        <v>1.2700000000000002</v>
      </c>
      <c r="K66" s="1">
        <v>1</v>
      </c>
      <c r="L66" s="4">
        <v>0.63500000000000001</v>
      </c>
      <c r="M66" s="1">
        <v>1</v>
      </c>
      <c r="N66" s="4">
        <v>0.63500000000000001</v>
      </c>
      <c r="O66" s="1" t="s">
        <v>1746</v>
      </c>
    </row>
    <row r="67" spans="1:15" x14ac:dyDescent="0.25">
      <c r="A67" s="1">
        <v>66</v>
      </c>
      <c r="B67" s="1" t="s">
        <v>2269</v>
      </c>
      <c r="C67" s="10">
        <v>44706</v>
      </c>
      <c r="D67" s="22">
        <v>0</v>
      </c>
      <c r="E67" s="17" t="s">
        <v>213</v>
      </c>
      <c r="F67" s="15">
        <v>24</v>
      </c>
      <c r="G67" s="2">
        <v>2.92</v>
      </c>
      <c r="H67" s="3">
        <v>1.1000000000000001</v>
      </c>
      <c r="I67" s="2">
        <v>1.67</v>
      </c>
      <c r="J67" s="4">
        <f t="shared" si="2"/>
        <v>1.25</v>
      </c>
      <c r="K67" s="1">
        <v>1</v>
      </c>
      <c r="L67" s="4">
        <v>0.625</v>
      </c>
      <c r="M67" s="1">
        <v>1</v>
      </c>
      <c r="N67" s="4">
        <v>0.625</v>
      </c>
      <c r="O67" s="1" t="s">
        <v>1746</v>
      </c>
    </row>
    <row r="68" spans="1:15" x14ac:dyDescent="0.25">
      <c r="A68" s="1">
        <v>67</v>
      </c>
      <c r="B68" s="1" t="s">
        <v>2269</v>
      </c>
      <c r="C68" s="10">
        <v>44707</v>
      </c>
      <c r="D68" s="22">
        <v>0</v>
      </c>
      <c r="E68" s="17" t="s">
        <v>213</v>
      </c>
      <c r="F68" s="15">
        <v>24</v>
      </c>
      <c r="G68" s="2">
        <v>2.93</v>
      </c>
      <c r="H68" s="3">
        <v>1.5</v>
      </c>
      <c r="I68" s="2">
        <v>1.65</v>
      </c>
      <c r="J68" s="4">
        <f t="shared" si="2"/>
        <v>1.2800000000000002</v>
      </c>
      <c r="K68" s="1">
        <v>1</v>
      </c>
      <c r="L68" s="4">
        <v>0.64</v>
      </c>
      <c r="M68" s="1">
        <v>1</v>
      </c>
      <c r="N68" s="4">
        <v>0.64</v>
      </c>
      <c r="O68" s="1" t="s">
        <v>1746</v>
      </c>
    </row>
    <row r="69" spans="1:15" x14ac:dyDescent="0.25">
      <c r="A69" s="1">
        <v>68</v>
      </c>
      <c r="B69" s="1" t="s">
        <v>2269</v>
      </c>
      <c r="C69" s="10">
        <v>44708</v>
      </c>
      <c r="D69" s="22">
        <v>0</v>
      </c>
      <c r="E69" s="17" t="s">
        <v>213</v>
      </c>
      <c r="F69" s="15">
        <v>24</v>
      </c>
      <c r="G69" s="2">
        <v>2.94</v>
      </c>
      <c r="H69" s="3">
        <v>1</v>
      </c>
      <c r="I69" s="2">
        <v>1.67</v>
      </c>
      <c r="J69" s="4">
        <f t="shared" si="2"/>
        <v>1.27</v>
      </c>
      <c r="K69" s="1">
        <v>1</v>
      </c>
      <c r="L69" s="4">
        <v>0.63500000000000001</v>
      </c>
      <c r="M69" s="1">
        <v>1</v>
      </c>
      <c r="N69" s="4">
        <v>0.63500000000000001</v>
      </c>
      <c r="O69" s="1" t="s">
        <v>1746</v>
      </c>
    </row>
    <row r="70" spans="1:15" x14ac:dyDescent="0.25">
      <c r="A70" s="1">
        <v>69</v>
      </c>
      <c r="B70" s="1" t="s">
        <v>2269</v>
      </c>
      <c r="C70" s="10">
        <v>44709</v>
      </c>
      <c r="D70" s="22">
        <v>0</v>
      </c>
      <c r="E70" s="17" t="s">
        <v>213</v>
      </c>
      <c r="F70" s="15">
        <v>24</v>
      </c>
      <c r="G70" s="2">
        <v>2.92</v>
      </c>
      <c r="H70" s="3">
        <v>0.9</v>
      </c>
      <c r="I70" s="2">
        <v>1.66</v>
      </c>
      <c r="J70" s="4">
        <f t="shared" si="2"/>
        <v>1.26</v>
      </c>
      <c r="K70" s="1">
        <v>1</v>
      </c>
      <c r="L70" s="4">
        <v>0.63</v>
      </c>
      <c r="M70" s="1">
        <v>1</v>
      </c>
      <c r="N70" s="4">
        <v>0.63</v>
      </c>
      <c r="O70" s="1" t="s">
        <v>1746</v>
      </c>
    </row>
    <row r="71" spans="1:15" x14ac:dyDescent="0.25">
      <c r="A71" s="1">
        <v>70</v>
      </c>
      <c r="B71" s="1" t="s">
        <v>2269</v>
      </c>
      <c r="C71" s="10">
        <v>44710</v>
      </c>
      <c r="D71" s="22">
        <v>0</v>
      </c>
      <c r="E71" s="17" t="s">
        <v>213</v>
      </c>
      <c r="F71" s="15">
        <v>24</v>
      </c>
      <c r="G71" s="2">
        <v>2.91</v>
      </c>
      <c r="H71" s="3">
        <v>0.9</v>
      </c>
      <c r="I71" s="2">
        <v>1.77</v>
      </c>
      <c r="J71" s="4">
        <f t="shared" si="2"/>
        <v>1.1400000000000001</v>
      </c>
      <c r="K71" s="1">
        <v>1</v>
      </c>
      <c r="L71" s="4">
        <v>0.56999999999999995</v>
      </c>
      <c r="M71" s="1">
        <v>1</v>
      </c>
      <c r="N71" s="4">
        <v>0.56999999999999995</v>
      </c>
      <c r="O71" s="1" t="s">
        <v>1746</v>
      </c>
    </row>
    <row r="72" spans="1:15" x14ac:dyDescent="0.25">
      <c r="A72" s="1">
        <v>71</v>
      </c>
      <c r="B72" s="1" t="s">
        <v>2269</v>
      </c>
      <c r="C72" s="10">
        <v>44711</v>
      </c>
      <c r="D72" s="22">
        <v>0</v>
      </c>
      <c r="E72" s="17" t="s">
        <v>2284</v>
      </c>
      <c r="F72" s="15">
        <v>7.3</v>
      </c>
      <c r="G72" s="2">
        <v>3.18</v>
      </c>
      <c r="H72" s="3">
        <v>0.3</v>
      </c>
      <c r="I72" s="2">
        <v>1.43</v>
      </c>
      <c r="J72" s="4">
        <f t="shared" si="2"/>
        <v>1.7500000000000002</v>
      </c>
      <c r="K72" s="1">
        <v>1</v>
      </c>
      <c r="L72" s="4">
        <f t="shared" ref="L72:L135" si="3">(G72-I72-D72)*K72</f>
        <v>1.7500000000000002</v>
      </c>
      <c r="M72" s="1">
        <v>1</v>
      </c>
      <c r="N72" s="4">
        <v>1.75</v>
      </c>
      <c r="O72" s="1" t="s">
        <v>1746</v>
      </c>
    </row>
    <row r="73" spans="1:15" x14ac:dyDescent="0.25">
      <c r="A73" s="1">
        <v>72</v>
      </c>
      <c r="B73" s="1" t="s">
        <v>2279</v>
      </c>
      <c r="C73" s="10">
        <v>44711</v>
      </c>
      <c r="D73" s="22">
        <v>0</v>
      </c>
      <c r="E73" s="17" t="s">
        <v>2285</v>
      </c>
      <c r="F73" s="15">
        <v>2</v>
      </c>
      <c r="G73" s="2">
        <v>0.19</v>
      </c>
      <c r="H73" s="3">
        <v>0.18</v>
      </c>
      <c r="I73" s="2">
        <v>0.15</v>
      </c>
      <c r="J73" s="4">
        <f t="shared" si="2"/>
        <v>4.0000000000000008E-2</v>
      </c>
      <c r="K73" s="1">
        <v>1</v>
      </c>
      <c r="L73" s="4">
        <f t="shared" si="3"/>
        <v>4.0000000000000008E-2</v>
      </c>
      <c r="M73" s="1">
        <v>1</v>
      </c>
      <c r="N73" s="4">
        <v>0.04</v>
      </c>
      <c r="O73" s="1" t="s">
        <v>1746</v>
      </c>
    </row>
    <row r="74" spans="1:15" x14ac:dyDescent="0.25">
      <c r="A74" s="1">
        <v>73</v>
      </c>
      <c r="B74" s="1" t="s">
        <v>2269</v>
      </c>
      <c r="C74" s="10">
        <v>44712</v>
      </c>
      <c r="D74" s="22">
        <v>0</v>
      </c>
      <c r="E74" s="17" t="s">
        <v>2286</v>
      </c>
      <c r="F74" s="15">
        <v>1</v>
      </c>
      <c r="G74" s="2">
        <v>0.37</v>
      </c>
      <c r="H74" s="3">
        <v>1.2</v>
      </c>
      <c r="I74" s="2">
        <v>7.0000000000000007E-2</v>
      </c>
      <c r="J74" s="4">
        <f t="shared" si="2"/>
        <v>0.3</v>
      </c>
      <c r="K74" s="1">
        <v>1</v>
      </c>
      <c r="L74" s="4">
        <f t="shared" si="3"/>
        <v>0.3</v>
      </c>
      <c r="M74" s="1">
        <v>1</v>
      </c>
      <c r="N74" s="4">
        <v>0.3</v>
      </c>
      <c r="O74" s="1" t="s">
        <v>1746</v>
      </c>
    </row>
    <row r="75" spans="1:15" x14ac:dyDescent="0.25">
      <c r="A75" s="1">
        <v>74</v>
      </c>
      <c r="B75" s="1" t="s">
        <v>2279</v>
      </c>
      <c r="C75" s="10">
        <v>44712</v>
      </c>
      <c r="D75" s="22">
        <v>0</v>
      </c>
      <c r="E75" s="17" t="s">
        <v>2287</v>
      </c>
      <c r="F75" s="15">
        <v>17.5</v>
      </c>
      <c r="G75" s="2">
        <v>2.14</v>
      </c>
      <c r="H75" s="3">
        <v>0.8</v>
      </c>
      <c r="I75" s="2">
        <v>1.1000000000000001</v>
      </c>
      <c r="J75" s="4">
        <f t="shared" si="2"/>
        <v>1.04</v>
      </c>
      <c r="K75" s="1">
        <v>1</v>
      </c>
      <c r="L75" s="4">
        <f t="shared" si="3"/>
        <v>1.04</v>
      </c>
      <c r="M75" s="1">
        <v>1</v>
      </c>
      <c r="N75" s="4">
        <v>1.04</v>
      </c>
      <c r="O75" s="1" t="s">
        <v>1746</v>
      </c>
    </row>
    <row r="76" spans="1:15" x14ac:dyDescent="0.25">
      <c r="A76" s="1">
        <v>75</v>
      </c>
      <c r="B76" s="1" t="s">
        <v>219</v>
      </c>
      <c r="C76" s="10">
        <v>44713</v>
      </c>
      <c r="D76" s="22">
        <v>0</v>
      </c>
      <c r="E76" s="17" t="s">
        <v>213</v>
      </c>
      <c r="F76" s="15">
        <v>24</v>
      </c>
      <c r="G76" s="2">
        <v>1.81</v>
      </c>
      <c r="H76" s="3">
        <v>0.9</v>
      </c>
      <c r="I76" s="2">
        <v>1.45</v>
      </c>
      <c r="J76" s="4">
        <f t="shared" si="2"/>
        <v>0.3600000000000001</v>
      </c>
      <c r="K76" s="1">
        <v>1</v>
      </c>
      <c r="L76" s="4">
        <f t="shared" si="3"/>
        <v>0.3600000000000001</v>
      </c>
      <c r="M76" s="1">
        <v>1</v>
      </c>
      <c r="N76" s="4">
        <v>0.36</v>
      </c>
      <c r="O76" s="1" t="s">
        <v>1746</v>
      </c>
    </row>
    <row r="77" spans="1:15" x14ac:dyDescent="0.25">
      <c r="A77" s="1">
        <v>76</v>
      </c>
      <c r="B77" s="1" t="s">
        <v>219</v>
      </c>
      <c r="C77" s="10">
        <v>44714</v>
      </c>
      <c r="D77" s="22">
        <v>0</v>
      </c>
      <c r="E77" s="17" t="s">
        <v>213</v>
      </c>
      <c r="F77" s="15">
        <v>24</v>
      </c>
      <c r="G77" s="2">
        <v>1.83</v>
      </c>
      <c r="H77" s="3">
        <v>0.8</v>
      </c>
      <c r="I77" s="2">
        <v>1.45</v>
      </c>
      <c r="J77" s="4">
        <f t="shared" si="2"/>
        <v>0.38000000000000012</v>
      </c>
      <c r="K77" s="1">
        <v>1</v>
      </c>
      <c r="L77" s="4">
        <f t="shared" si="3"/>
        <v>0.38000000000000012</v>
      </c>
      <c r="M77" s="1">
        <v>1</v>
      </c>
      <c r="N77" s="4">
        <v>0.38</v>
      </c>
      <c r="O77" s="1" t="s">
        <v>1746</v>
      </c>
    </row>
    <row r="78" spans="1:15" x14ac:dyDescent="0.25">
      <c r="A78" s="1">
        <v>77</v>
      </c>
      <c r="B78" s="1" t="s">
        <v>219</v>
      </c>
      <c r="C78" s="10">
        <v>44715</v>
      </c>
      <c r="D78" s="22">
        <v>0</v>
      </c>
      <c r="E78" s="17" t="s">
        <v>213</v>
      </c>
      <c r="F78" s="15">
        <v>24</v>
      </c>
      <c r="G78" s="2">
        <v>1.83</v>
      </c>
      <c r="H78" s="3">
        <v>0.7</v>
      </c>
      <c r="I78" s="2">
        <v>1.45</v>
      </c>
      <c r="J78" s="4">
        <f t="shared" si="2"/>
        <v>0.38000000000000012</v>
      </c>
      <c r="K78" s="1">
        <v>1</v>
      </c>
      <c r="L78" s="4">
        <f t="shared" si="3"/>
        <v>0.38000000000000012</v>
      </c>
      <c r="M78" s="1">
        <v>1</v>
      </c>
      <c r="N78" s="4">
        <v>0.38</v>
      </c>
      <c r="O78" s="1" t="s">
        <v>1746</v>
      </c>
    </row>
    <row r="79" spans="1:15" x14ac:dyDescent="0.25">
      <c r="A79" s="1">
        <v>78</v>
      </c>
      <c r="B79" s="1" t="s">
        <v>219</v>
      </c>
      <c r="C79" s="10">
        <v>44716</v>
      </c>
      <c r="D79" s="22">
        <v>0</v>
      </c>
      <c r="E79" s="17" t="s">
        <v>213</v>
      </c>
      <c r="F79" s="15">
        <v>24</v>
      </c>
      <c r="G79" s="2">
        <v>1.85</v>
      </c>
      <c r="H79" s="3">
        <v>0.8</v>
      </c>
      <c r="I79" s="2">
        <v>1.47</v>
      </c>
      <c r="J79" s="4">
        <f t="shared" si="2"/>
        <v>0.38000000000000012</v>
      </c>
      <c r="K79" s="1">
        <v>1</v>
      </c>
      <c r="L79" s="4">
        <f t="shared" si="3"/>
        <v>0.38000000000000012</v>
      </c>
      <c r="M79" s="1">
        <v>1</v>
      </c>
      <c r="N79" s="4">
        <v>0.38</v>
      </c>
      <c r="O79" s="1" t="s">
        <v>1746</v>
      </c>
    </row>
    <row r="80" spans="1:15" x14ac:dyDescent="0.25">
      <c r="A80" s="1">
        <v>79</v>
      </c>
      <c r="B80" s="1" t="s">
        <v>219</v>
      </c>
      <c r="C80" s="10">
        <v>44717</v>
      </c>
      <c r="D80" s="22">
        <v>0</v>
      </c>
      <c r="E80" s="17" t="s">
        <v>213</v>
      </c>
      <c r="F80" s="15">
        <v>24</v>
      </c>
      <c r="G80" s="2">
        <v>1.84</v>
      </c>
      <c r="H80" s="3">
        <v>0.7</v>
      </c>
      <c r="I80" s="2">
        <v>1.44</v>
      </c>
      <c r="J80" s="4">
        <f t="shared" si="2"/>
        <v>0.40000000000000013</v>
      </c>
      <c r="K80" s="1">
        <v>1</v>
      </c>
      <c r="L80" s="4">
        <f t="shared" si="3"/>
        <v>0.40000000000000013</v>
      </c>
      <c r="M80" s="1">
        <v>1</v>
      </c>
      <c r="N80" s="4">
        <v>0.4</v>
      </c>
      <c r="O80" s="1" t="s">
        <v>1746</v>
      </c>
    </row>
    <row r="81" spans="1:15" x14ac:dyDescent="0.25">
      <c r="A81" s="1">
        <v>80</v>
      </c>
      <c r="B81" s="1" t="s">
        <v>219</v>
      </c>
      <c r="C81" s="10">
        <v>44718</v>
      </c>
      <c r="D81" s="22">
        <v>0</v>
      </c>
      <c r="E81" s="17" t="s">
        <v>213</v>
      </c>
      <c r="F81" s="15">
        <v>24</v>
      </c>
      <c r="G81" s="2">
        <v>1.74</v>
      </c>
      <c r="H81" s="3">
        <v>0.7</v>
      </c>
      <c r="I81" s="2">
        <v>1.44</v>
      </c>
      <c r="J81" s="4">
        <f t="shared" si="2"/>
        <v>0.30000000000000004</v>
      </c>
      <c r="K81" s="1">
        <v>1</v>
      </c>
      <c r="L81" s="4">
        <f t="shared" si="3"/>
        <v>0.30000000000000004</v>
      </c>
      <c r="M81" s="1">
        <v>1</v>
      </c>
      <c r="N81" s="4">
        <v>0.3</v>
      </c>
      <c r="O81" s="1" t="s">
        <v>1746</v>
      </c>
    </row>
    <row r="82" spans="1:15" x14ac:dyDescent="0.25">
      <c r="A82" s="1">
        <v>81</v>
      </c>
      <c r="B82" s="1" t="s">
        <v>219</v>
      </c>
      <c r="C82" s="10">
        <v>44719</v>
      </c>
      <c r="D82" s="22">
        <v>0</v>
      </c>
      <c r="E82" s="17" t="s">
        <v>213</v>
      </c>
      <c r="F82" s="15">
        <v>24</v>
      </c>
      <c r="G82" s="2">
        <v>1.75</v>
      </c>
      <c r="H82" s="3">
        <v>0.7</v>
      </c>
      <c r="I82" s="2">
        <v>1.42</v>
      </c>
      <c r="J82" s="4">
        <f t="shared" si="2"/>
        <v>0.33000000000000007</v>
      </c>
      <c r="K82" s="1">
        <v>1</v>
      </c>
      <c r="L82" s="4">
        <f t="shared" si="3"/>
        <v>0.33000000000000007</v>
      </c>
      <c r="M82" s="1">
        <v>1</v>
      </c>
      <c r="N82" s="4">
        <v>0.33</v>
      </c>
      <c r="O82" s="1" t="s">
        <v>1746</v>
      </c>
    </row>
    <row r="83" spans="1:15" x14ac:dyDescent="0.25">
      <c r="A83" s="1">
        <v>82</v>
      </c>
      <c r="B83" s="1" t="s">
        <v>603</v>
      </c>
      <c r="C83" s="10">
        <v>44720</v>
      </c>
      <c r="D83" s="22">
        <v>0</v>
      </c>
      <c r="E83" s="17" t="s">
        <v>2288</v>
      </c>
      <c r="F83" s="15">
        <v>5.7</v>
      </c>
      <c r="G83" s="2">
        <v>0.63</v>
      </c>
      <c r="H83" s="3">
        <v>0.32</v>
      </c>
      <c r="I83" s="2">
        <v>0.56000000000000005</v>
      </c>
      <c r="J83" s="4">
        <f t="shared" si="2"/>
        <v>6.9999999999999951E-2</v>
      </c>
      <c r="K83" s="1">
        <v>5</v>
      </c>
      <c r="L83" s="4">
        <f t="shared" si="3"/>
        <v>0.34999999999999976</v>
      </c>
      <c r="M83" s="1">
        <v>22</v>
      </c>
      <c r="N83" s="4">
        <v>2.7650000000000001</v>
      </c>
      <c r="O83" s="1" t="s">
        <v>1746</v>
      </c>
    </row>
    <row r="84" spans="1:15" x14ac:dyDescent="0.25">
      <c r="A84" s="1">
        <v>83</v>
      </c>
      <c r="B84" s="1" t="s">
        <v>219</v>
      </c>
      <c r="C84" s="10">
        <v>44720</v>
      </c>
      <c r="D84" s="22">
        <v>0</v>
      </c>
      <c r="E84" s="17" t="s">
        <v>2289</v>
      </c>
      <c r="F84" s="15">
        <v>1.3</v>
      </c>
      <c r="G84" s="2">
        <v>0.19</v>
      </c>
      <c r="H84" s="3">
        <v>0.25</v>
      </c>
      <c r="I84" s="2">
        <v>7.0000000000000007E-2</v>
      </c>
      <c r="J84" s="4">
        <f t="shared" si="2"/>
        <v>0.12</v>
      </c>
      <c r="K84" s="1">
        <v>5</v>
      </c>
      <c r="L84" s="4">
        <f t="shared" si="3"/>
        <v>0.6</v>
      </c>
      <c r="M84" s="1">
        <v>22</v>
      </c>
      <c r="N84" s="4">
        <v>93.562700000000007</v>
      </c>
      <c r="O84" s="1" t="s">
        <v>1746</v>
      </c>
    </row>
    <row r="85" spans="1:15" x14ac:dyDescent="0.25">
      <c r="A85" s="1">
        <v>84</v>
      </c>
      <c r="B85" s="1" t="s">
        <v>2290</v>
      </c>
      <c r="C85" s="10">
        <v>44735</v>
      </c>
      <c r="D85" s="22">
        <v>0</v>
      </c>
      <c r="E85" s="17" t="s">
        <v>2291</v>
      </c>
      <c r="F85" s="15">
        <v>6.2</v>
      </c>
      <c r="G85" s="2">
        <v>0.91</v>
      </c>
      <c r="H85" s="3">
        <v>0.3</v>
      </c>
      <c r="I85" s="2">
        <v>0.31</v>
      </c>
      <c r="J85" s="4">
        <f t="shared" si="2"/>
        <v>0.60000000000000009</v>
      </c>
      <c r="K85" s="1">
        <v>4</v>
      </c>
      <c r="L85" s="4">
        <f t="shared" si="3"/>
        <v>2.4000000000000004</v>
      </c>
      <c r="M85" s="1">
        <f>C86-C85</f>
        <v>4</v>
      </c>
      <c r="N85" s="4">
        <v>5.9474</v>
      </c>
      <c r="O85" s="1" t="s">
        <v>1746</v>
      </c>
    </row>
    <row r="86" spans="1:15" x14ac:dyDescent="0.25">
      <c r="A86" s="1">
        <v>85</v>
      </c>
      <c r="B86" s="1" t="s">
        <v>2290</v>
      </c>
      <c r="C86" s="10">
        <v>44739</v>
      </c>
      <c r="D86" s="22">
        <v>0</v>
      </c>
      <c r="E86" s="17" t="s">
        <v>2292</v>
      </c>
      <c r="F86" s="15">
        <v>11.2</v>
      </c>
      <c r="G86" s="2">
        <v>1.05</v>
      </c>
      <c r="H86" s="3">
        <v>0.2</v>
      </c>
      <c r="I86" s="2">
        <v>0.65</v>
      </c>
      <c r="J86" s="4">
        <f t="shared" si="2"/>
        <v>0.4</v>
      </c>
      <c r="K86" s="1">
        <v>3</v>
      </c>
      <c r="L86" s="4">
        <f t="shared" si="3"/>
        <v>1.2000000000000002</v>
      </c>
      <c r="M86" s="1">
        <v>3</v>
      </c>
      <c r="N86" s="4">
        <v>3.1364000000000001</v>
      </c>
      <c r="O86" s="1" t="s">
        <v>1746</v>
      </c>
    </row>
    <row r="87" spans="1:15" x14ac:dyDescent="0.25">
      <c r="A87" s="1">
        <v>86</v>
      </c>
      <c r="B87" s="1" t="s">
        <v>603</v>
      </c>
      <c r="C87" s="10">
        <v>44763</v>
      </c>
      <c r="D87" s="22">
        <v>0</v>
      </c>
      <c r="E87" s="17" t="s">
        <v>1663</v>
      </c>
      <c r="F87" s="15">
        <v>7</v>
      </c>
      <c r="G87" s="2">
        <v>1.18</v>
      </c>
      <c r="H87" s="3">
        <v>0.3</v>
      </c>
      <c r="I87" s="2">
        <v>1.05</v>
      </c>
      <c r="J87" s="4">
        <f t="shared" si="2"/>
        <v>0.12999999999999989</v>
      </c>
      <c r="K87" s="1">
        <v>1</v>
      </c>
      <c r="L87" s="4">
        <f t="shared" si="3"/>
        <v>0.12999999999999989</v>
      </c>
      <c r="M87" s="1">
        <v>1</v>
      </c>
      <c r="N87" s="4">
        <v>0.13</v>
      </c>
      <c r="O87" s="1" t="s">
        <v>2293</v>
      </c>
    </row>
    <row r="88" spans="1:15" x14ac:dyDescent="0.25">
      <c r="A88" s="1">
        <v>87</v>
      </c>
      <c r="B88" s="1" t="s">
        <v>603</v>
      </c>
      <c r="C88" s="10">
        <v>44765</v>
      </c>
      <c r="D88" s="22">
        <v>0</v>
      </c>
      <c r="E88" s="17" t="s">
        <v>213</v>
      </c>
      <c r="F88" s="15">
        <v>24</v>
      </c>
      <c r="G88" s="2">
        <v>4.21</v>
      </c>
      <c r="H88" s="3">
        <v>0.3</v>
      </c>
      <c r="I88" s="2">
        <v>4.21</v>
      </c>
      <c r="J88" s="4">
        <f t="shared" si="2"/>
        <v>0</v>
      </c>
      <c r="K88" s="1">
        <v>0</v>
      </c>
      <c r="L88" s="4">
        <f t="shared" si="3"/>
        <v>0</v>
      </c>
      <c r="M88" s="1">
        <v>0</v>
      </c>
      <c r="N88" s="4">
        <v>0</v>
      </c>
      <c r="O88" s="1" t="s">
        <v>1746</v>
      </c>
    </row>
    <row r="89" spans="1:15" x14ac:dyDescent="0.25">
      <c r="A89" s="1">
        <v>88</v>
      </c>
      <c r="B89" s="1" t="s">
        <v>2269</v>
      </c>
      <c r="C89" s="10">
        <v>44766</v>
      </c>
      <c r="D89" s="22">
        <v>0</v>
      </c>
      <c r="E89" s="17" t="s">
        <v>213</v>
      </c>
      <c r="F89" s="15">
        <v>24</v>
      </c>
      <c r="G89" s="2">
        <v>1.66</v>
      </c>
      <c r="H89" s="3">
        <v>0.5</v>
      </c>
      <c r="I89" s="2">
        <v>1.18</v>
      </c>
      <c r="J89" s="4">
        <f t="shared" si="2"/>
        <v>0.48</v>
      </c>
      <c r="K89" s="1">
        <v>5</v>
      </c>
      <c r="L89" s="4">
        <f t="shared" si="3"/>
        <v>2.4</v>
      </c>
      <c r="M89" s="1">
        <v>7</v>
      </c>
      <c r="N89" s="4">
        <v>4.1813000000000002</v>
      </c>
      <c r="O89" s="1" t="s">
        <v>1746</v>
      </c>
    </row>
    <row r="90" spans="1:15" x14ac:dyDescent="0.25">
      <c r="A90" s="1">
        <v>89</v>
      </c>
      <c r="B90" s="1" t="s">
        <v>2279</v>
      </c>
      <c r="C90" s="10">
        <v>44767</v>
      </c>
      <c r="D90" s="22">
        <v>1</v>
      </c>
      <c r="E90" s="17" t="s">
        <v>213</v>
      </c>
      <c r="F90" s="15">
        <v>24</v>
      </c>
      <c r="G90" s="2">
        <v>3.36</v>
      </c>
      <c r="H90" s="3">
        <v>0.3</v>
      </c>
      <c r="I90" s="2">
        <v>1.18</v>
      </c>
      <c r="J90" s="4">
        <f t="shared" si="2"/>
        <v>2.1799999999999997</v>
      </c>
      <c r="K90" s="1">
        <v>2</v>
      </c>
      <c r="L90" s="4">
        <f t="shared" si="3"/>
        <v>2.3599999999999994</v>
      </c>
      <c r="M90" s="1">
        <v>6</v>
      </c>
      <c r="N90" s="4">
        <v>10.9139</v>
      </c>
      <c r="O90" s="1" t="s">
        <v>1746</v>
      </c>
    </row>
    <row r="91" spans="1:15" x14ac:dyDescent="0.25">
      <c r="A91" s="1">
        <v>90</v>
      </c>
      <c r="B91" s="1" t="s">
        <v>219</v>
      </c>
      <c r="C91" s="10">
        <v>44768</v>
      </c>
      <c r="D91" s="22">
        <v>1</v>
      </c>
      <c r="E91" s="17" t="s">
        <v>213</v>
      </c>
      <c r="F91" s="15">
        <v>24</v>
      </c>
      <c r="G91" s="2">
        <v>4.0599999999999996</v>
      </c>
      <c r="H91" s="3">
        <v>0</v>
      </c>
      <c r="I91" s="2">
        <v>1.08</v>
      </c>
      <c r="J91" s="4">
        <f t="shared" si="2"/>
        <v>2.9799999999999995</v>
      </c>
      <c r="K91" s="1">
        <v>1</v>
      </c>
      <c r="L91" s="4">
        <f t="shared" si="3"/>
        <v>1.9799999999999995</v>
      </c>
      <c r="M91" s="1">
        <v>5</v>
      </c>
      <c r="N91" s="4">
        <v>11.2067</v>
      </c>
      <c r="O91" s="1" t="s">
        <v>1746</v>
      </c>
    </row>
    <row r="92" spans="1:15" x14ac:dyDescent="0.25">
      <c r="A92" s="1">
        <v>91</v>
      </c>
      <c r="B92" s="1" t="s">
        <v>204</v>
      </c>
      <c r="C92" s="10">
        <v>44769</v>
      </c>
      <c r="D92" s="22">
        <v>2.5</v>
      </c>
      <c r="E92" s="17" t="s">
        <v>213</v>
      </c>
      <c r="F92" s="15">
        <v>24</v>
      </c>
      <c r="G92" s="2">
        <v>4.7300000000000004</v>
      </c>
      <c r="H92" s="3">
        <v>0.3</v>
      </c>
      <c r="I92" s="2">
        <v>0.79</v>
      </c>
      <c r="J92" s="4">
        <f t="shared" si="2"/>
        <v>3.9400000000000004</v>
      </c>
      <c r="K92" s="1">
        <v>1</v>
      </c>
      <c r="L92" s="4">
        <f t="shared" si="3"/>
        <v>1.4400000000000004</v>
      </c>
      <c r="M92" s="1">
        <v>4</v>
      </c>
      <c r="N92" s="4">
        <v>8.6881000000000004</v>
      </c>
      <c r="O92" s="1" t="s">
        <v>1746</v>
      </c>
    </row>
    <row r="93" spans="1:15" x14ac:dyDescent="0.25">
      <c r="A93" s="1">
        <v>92</v>
      </c>
      <c r="B93" s="1" t="s">
        <v>196</v>
      </c>
      <c r="C93" s="10">
        <v>44770</v>
      </c>
      <c r="D93" s="22">
        <v>1</v>
      </c>
      <c r="E93" s="17" t="s">
        <v>213</v>
      </c>
      <c r="F93" s="15">
        <v>24</v>
      </c>
      <c r="G93" s="2">
        <v>3.44</v>
      </c>
      <c r="H93" s="3">
        <v>0.9</v>
      </c>
      <c r="I93" s="2">
        <v>1.03</v>
      </c>
      <c r="J93" s="4">
        <f t="shared" si="2"/>
        <v>2.41</v>
      </c>
      <c r="K93" s="1">
        <v>1</v>
      </c>
      <c r="L93" s="4">
        <f t="shared" si="3"/>
        <v>1.4100000000000001</v>
      </c>
      <c r="M93" s="1">
        <v>3</v>
      </c>
      <c r="N93" s="4">
        <v>2.4735</v>
      </c>
      <c r="O93" s="1" t="s">
        <v>1746</v>
      </c>
    </row>
    <row r="94" spans="1:15" x14ac:dyDescent="0.25">
      <c r="A94" s="1">
        <v>93</v>
      </c>
      <c r="B94" s="1" t="s">
        <v>224</v>
      </c>
      <c r="C94" s="10">
        <v>44771</v>
      </c>
      <c r="D94" s="22">
        <v>1</v>
      </c>
      <c r="E94" s="17" t="s">
        <v>213</v>
      </c>
      <c r="F94" s="15">
        <v>24</v>
      </c>
      <c r="G94" s="2">
        <v>2.94</v>
      </c>
      <c r="H94" s="3">
        <v>0.3</v>
      </c>
      <c r="I94" s="2">
        <v>1.1100000000000001</v>
      </c>
      <c r="J94" s="4">
        <f t="shared" si="2"/>
        <v>1.8299999999999998</v>
      </c>
      <c r="K94" s="1">
        <v>1</v>
      </c>
      <c r="L94" s="4">
        <f t="shared" si="3"/>
        <v>0.82999999999999985</v>
      </c>
      <c r="M94" s="1">
        <v>1</v>
      </c>
      <c r="N94" s="4">
        <v>0.83</v>
      </c>
      <c r="O94" s="1" t="s">
        <v>1746</v>
      </c>
    </row>
    <row r="95" spans="1:15" x14ac:dyDescent="0.25">
      <c r="A95" s="1">
        <v>94</v>
      </c>
      <c r="B95" s="1" t="s">
        <v>2290</v>
      </c>
      <c r="C95" s="10">
        <v>44772</v>
      </c>
      <c r="D95" s="22">
        <v>0.8</v>
      </c>
      <c r="E95" s="17" t="s">
        <v>213</v>
      </c>
      <c r="F95" s="15">
        <v>24</v>
      </c>
      <c r="G95" s="2">
        <v>2.1</v>
      </c>
      <c r="H95" s="3">
        <v>1.2</v>
      </c>
      <c r="I95" s="2">
        <v>0.98</v>
      </c>
      <c r="J95" s="4">
        <f t="shared" si="2"/>
        <v>1.1200000000000001</v>
      </c>
      <c r="K95" s="1">
        <v>1</v>
      </c>
      <c r="L95" s="4">
        <f t="shared" si="3"/>
        <v>0.32000000000000006</v>
      </c>
      <c r="M95" s="1">
        <v>1</v>
      </c>
      <c r="N95" s="4">
        <v>0.32</v>
      </c>
      <c r="O95" s="1" t="s">
        <v>1746</v>
      </c>
    </row>
    <row r="96" spans="1:15" x14ac:dyDescent="0.25">
      <c r="A96" s="1">
        <v>95</v>
      </c>
      <c r="B96" s="1" t="s">
        <v>603</v>
      </c>
      <c r="C96" s="10">
        <v>44773</v>
      </c>
      <c r="D96" s="22">
        <v>0</v>
      </c>
      <c r="E96" s="17" t="s">
        <v>2294</v>
      </c>
      <c r="F96" s="15">
        <v>11.5</v>
      </c>
      <c r="G96" s="2">
        <v>0.8</v>
      </c>
      <c r="H96" s="3">
        <v>0.87</v>
      </c>
      <c r="I96" s="2">
        <v>0.53</v>
      </c>
      <c r="J96" s="4">
        <f t="shared" si="2"/>
        <v>0.27</v>
      </c>
      <c r="K96" s="1">
        <v>1</v>
      </c>
      <c r="L96" s="4">
        <f t="shared" si="3"/>
        <v>0.27</v>
      </c>
      <c r="M96" s="1">
        <v>1</v>
      </c>
      <c r="N96" s="4">
        <v>0.27</v>
      </c>
      <c r="O96" s="1" t="s">
        <v>1746</v>
      </c>
    </row>
    <row r="97" spans="1:15" x14ac:dyDescent="0.25">
      <c r="A97" s="1">
        <v>96</v>
      </c>
      <c r="B97" s="1" t="s">
        <v>603</v>
      </c>
      <c r="C97" s="10">
        <v>44774</v>
      </c>
      <c r="D97" s="22">
        <v>0</v>
      </c>
      <c r="E97" s="17" t="s">
        <v>466</v>
      </c>
      <c r="F97" s="15">
        <v>23.5</v>
      </c>
      <c r="G97" s="2">
        <v>3.97</v>
      </c>
      <c r="H97" s="3">
        <v>1.1000000000000001</v>
      </c>
      <c r="I97" s="2">
        <v>3.97</v>
      </c>
      <c r="J97" s="4">
        <f t="shared" si="2"/>
        <v>0</v>
      </c>
      <c r="K97" s="1">
        <v>0</v>
      </c>
      <c r="L97" s="4">
        <f t="shared" si="3"/>
        <v>0</v>
      </c>
      <c r="M97" s="1">
        <v>0</v>
      </c>
      <c r="N97" s="4">
        <v>0</v>
      </c>
      <c r="O97" s="1" t="s">
        <v>1746</v>
      </c>
    </row>
    <row r="98" spans="1:15" x14ac:dyDescent="0.25">
      <c r="A98" s="1">
        <v>97</v>
      </c>
      <c r="B98" s="1" t="s">
        <v>603</v>
      </c>
      <c r="C98" s="10">
        <v>44775</v>
      </c>
      <c r="D98" s="22">
        <v>0</v>
      </c>
      <c r="E98" s="17" t="s">
        <v>213</v>
      </c>
      <c r="F98" s="15">
        <v>24</v>
      </c>
      <c r="G98" s="2">
        <v>4.91</v>
      </c>
      <c r="H98" s="3">
        <v>0.8</v>
      </c>
      <c r="I98" s="2">
        <v>4.67</v>
      </c>
      <c r="J98" s="4">
        <f t="shared" si="2"/>
        <v>0.24000000000000021</v>
      </c>
      <c r="K98" s="1">
        <v>1</v>
      </c>
      <c r="L98" s="4">
        <f t="shared" si="3"/>
        <v>0.24000000000000021</v>
      </c>
      <c r="M98" s="1">
        <v>1</v>
      </c>
      <c r="N98" s="4">
        <v>0.24</v>
      </c>
      <c r="O98" s="1" t="s">
        <v>1746</v>
      </c>
    </row>
    <row r="99" spans="1:15" x14ac:dyDescent="0.25">
      <c r="A99" s="1">
        <v>98</v>
      </c>
      <c r="B99" s="1" t="s">
        <v>603</v>
      </c>
      <c r="C99" s="10">
        <v>44776</v>
      </c>
      <c r="D99" s="22">
        <v>0</v>
      </c>
      <c r="E99" s="17" t="s">
        <v>213</v>
      </c>
      <c r="F99" s="15">
        <v>24</v>
      </c>
      <c r="G99" s="2">
        <v>4.6900000000000004</v>
      </c>
      <c r="H99" s="3">
        <v>1.1000000000000001</v>
      </c>
      <c r="I99" s="2">
        <v>4.5999999999999996</v>
      </c>
      <c r="J99" s="4">
        <f t="shared" si="2"/>
        <v>9.0000000000000746E-2</v>
      </c>
      <c r="K99" s="1">
        <v>1</v>
      </c>
      <c r="L99" s="4">
        <f t="shared" si="3"/>
        <v>9.0000000000000746E-2</v>
      </c>
      <c r="M99" s="1">
        <v>1</v>
      </c>
      <c r="N99" s="4">
        <v>9.0000000000000704E-2</v>
      </c>
      <c r="O99" s="1" t="s">
        <v>1746</v>
      </c>
    </row>
    <row r="100" spans="1:15" x14ac:dyDescent="0.25">
      <c r="A100" s="1">
        <v>99</v>
      </c>
      <c r="B100" s="1" t="s">
        <v>603</v>
      </c>
      <c r="C100" s="10">
        <v>44777</v>
      </c>
      <c r="D100" s="22">
        <v>0</v>
      </c>
      <c r="E100" s="17" t="s">
        <v>213</v>
      </c>
      <c r="F100" s="15">
        <v>24</v>
      </c>
      <c r="G100" s="2">
        <v>4.76</v>
      </c>
      <c r="H100" s="3">
        <v>0.8</v>
      </c>
      <c r="I100" s="2">
        <v>4.76</v>
      </c>
      <c r="J100" s="4">
        <f t="shared" si="2"/>
        <v>0</v>
      </c>
      <c r="K100" s="1">
        <v>0</v>
      </c>
      <c r="L100" s="4">
        <f t="shared" si="3"/>
        <v>0</v>
      </c>
      <c r="M100" s="1">
        <v>0</v>
      </c>
      <c r="N100" s="4">
        <v>0</v>
      </c>
      <c r="O100" s="1" t="s">
        <v>1746</v>
      </c>
    </row>
    <row r="101" spans="1:15" x14ac:dyDescent="0.25">
      <c r="A101" s="1">
        <v>100</v>
      </c>
      <c r="B101" s="1" t="s">
        <v>603</v>
      </c>
      <c r="C101" s="10">
        <v>44778</v>
      </c>
      <c r="D101" s="22">
        <v>0</v>
      </c>
      <c r="E101" s="17" t="s">
        <v>213</v>
      </c>
      <c r="F101" s="15">
        <v>24</v>
      </c>
      <c r="G101" s="2">
        <v>4.87</v>
      </c>
      <c r="H101" s="3">
        <v>0.6</v>
      </c>
      <c r="I101" s="2">
        <v>4.76</v>
      </c>
      <c r="J101" s="4">
        <f t="shared" si="2"/>
        <v>0.11000000000000032</v>
      </c>
      <c r="K101" s="1">
        <v>1</v>
      </c>
      <c r="L101" s="4">
        <f t="shared" si="3"/>
        <v>0.11000000000000032</v>
      </c>
      <c r="M101" s="1">
        <v>1</v>
      </c>
      <c r="N101" s="4">
        <v>0.11</v>
      </c>
      <c r="O101" s="1" t="s">
        <v>1746</v>
      </c>
    </row>
    <row r="102" spans="1:15" x14ac:dyDescent="0.25">
      <c r="A102" s="1">
        <v>101</v>
      </c>
      <c r="B102" s="1" t="s">
        <v>603</v>
      </c>
      <c r="C102" s="10">
        <v>44779</v>
      </c>
      <c r="D102" s="22">
        <v>0</v>
      </c>
      <c r="E102" s="17" t="s">
        <v>213</v>
      </c>
      <c r="F102" s="15">
        <v>24</v>
      </c>
      <c r="G102" s="2">
        <v>4.9000000000000004</v>
      </c>
      <c r="H102" s="3">
        <v>0.7</v>
      </c>
      <c r="I102" s="2">
        <v>4.28</v>
      </c>
      <c r="J102" s="4">
        <f t="shared" si="2"/>
        <v>0.62000000000000011</v>
      </c>
      <c r="K102" s="1">
        <v>1</v>
      </c>
      <c r="L102" s="4">
        <f t="shared" si="3"/>
        <v>0.62000000000000011</v>
      </c>
      <c r="M102" s="1">
        <v>1</v>
      </c>
      <c r="N102" s="4">
        <v>0.62</v>
      </c>
      <c r="O102" s="1" t="s">
        <v>1746</v>
      </c>
    </row>
    <row r="103" spans="1:15" x14ac:dyDescent="0.25">
      <c r="A103" s="1">
        <v>102</v>
      </c>
      <c r="B103" s="1" t="s">
        <v>603</v>
      </c>
      <c r="C103" s="10">
        <v>44780</v>
      </c>
      <c r="D103" s="22">
        <v>0</v>
      </c>
      <c r="E103" s="17" t="s">
        <v>489</v>
      </c>
      <c r="F103" s="15">
        <v>23</v>
      </c>
      <c r="G103" s="2">
        <v>4.7300000000000004</v>
      </c>
      <c r="H103" s="3">
        <v>0.4</v>
      </c>
      <c r="I103" s="2">
        <v>4.6399999999999997</v>
      </c>
      <c r="J103" s="4">
        <f t="shared" si="2"/>
        <v>9.0000000000000746E-2</v>
      </c>
      <c r="K103" s="1">
        <v>1</v>
      </c>
      <c r="L103" s="4">
        <f t="shared" si="3"/>
        <v>9.0000000000000746E-2</v>
      </c>
      <c r="M103" s="1">
        <v>1</v>
      </c>
      <c r="N103" s="4">
        <v>9.0000000000000704E-2</v>
      </c>
      <c r="O103" s="1" t="s">
        <v>1746</v>
      </c>
    </row>
    <row r="104" spans="1:15" x14ac:dyDescent="0.25">
      <c r="A104" s="1">
        <v>103</v>
      </c>
      <c r="B104" s="1" t="s">
        <v>603</v>
      </c>
      <c r="C104" s="10">
        <v>44781</v>
      </c>
      <c r="D104" s="22">
        <v>0</v>
      </c>
      <c r="E104" s="17" t="s">
        <v>213</v>
      </c>
      <c r="F104" s="15">
        <v>24</v>
      </c>
      <c r="G104" s="2">
        <v>5.13</v>
      </c>
      <c r="H104" s="3">
        <v>0.8</v>
      </c>
      <c r="I104" s="2">
        <v>5.13</v>
      </c>
      <c r="J104" s="4">
        <f t="shared" si="2"/>
        <v>0</v>
      </c>
      <c r="K104" s="1">
        <v>0</v>
      </c>
      <c r="L104" s="4">
        <f t="shared" si="3"/>
        <v>0</v>
      </c>
      <c r="M104" s="1">
        <v>0</v>
      </c>
      <c r="N104" s="4">
        <v>0</v>
      </c>
      <c r="O104" s="1" t="s">
        <v>1746</v>
      </c>
    </row>
    <row r="105" spans="1:15" x14ac:dyDescent="0.25">
      <c r="A105" s="1">
        <v>104</v>
      </c>
      <c r="B105" s="1" t="s">
        <v>603</v>
      </c>
      <c r="C105" s="10">
        <v>44782</v>
      </c>
      <c r="D105" s="22">
        <v>0</v>
      </c>
      <c r="E105" s="17" t="s">
        <v>213</v>
      </c>
      <c r="F105" s="15">
        <v>24</v>
      </c>
      <c r="G105" s="2">
        <v>4.34</v>
      </c>
      <c r="H105" s="3">
        <v>0.4</v>
      </c>
      <c r="I105" s="2">
        <v>2.79</v>
      </c>
      <c r="J105" s="4">
        <f t="shared" si="2"/>
        <v>1.5499999999999998</v>
      </c>
      <c r="K105" s="1">
        <v>1</v>
      </c>
      <c r="L105" s="4">
        <f t="shared" si="3"/>
        <v>1.5499999999999998</v>
      </c>
      <c r="M105" s="1">
        <v>1</v>
      </c>
      <c r="N105" s="4">
        <v>1.55</v>
      </c>
      <c r="O105" s="1" t="s">
        <v>1746</v>
      </c>
    </row>
    <row r="106" spans="1:15" x14ac:dyDescent="0.25">
      <c r="A106" s="1">
        <v>105</v>
      </c>
      <c r="B106" s="1" t="s">
        <v>603</v>
      </c>
      <c r="C106" s="10">
        <v>44783</v>
      </c>
      <c r="D106" s="22">
        <v>0</v>
      </c>
      <c r="E106" s="17" t="s">
        <v>213</v>
      </c>
      <c r="F106" s="15">
        <v>24</v>
      </c>
      <c r="G106" s="2">
        <v>3.71</v>
      </c>
      <c r="H106" s="3">
        <v>1.1000000000000001</v>
      </c>
      <c r="I106" s="2">
        <v>1.82</v>
      </c>
      <c r="J106" s="4">
        <f t="shared" si="2"/>
        <v>1.89</v>
      </c>
      <c r="K106" s="1">
        <v>1</v>
      </c>
      <c r="L106" s="4">
        <f t="shared" si="3"/>
        <v>1.89</v>
      </c>
      <c r="M106" s="1">
        <v>1</v>
      </c>
      <c r="N106" s="4">
        <v>1.89</v>
      </c>
      <c r="O106" s="1" t="s">
        <v>1746</v>
      </c>
    </row>
    <row r="107" spans="1:15" x14ac:dyDescent="0.25">
      <c r="A107" s="1">
        <v>106</v>
      </c>
      <c r="B107" s="1" t="s">
        <v>603</v>
      </c>
      <c r="C107" s="10">
        <v>44784</v>
      </c>
      <c r="D107" s="22">
        <v>0</v>
      </c>
      <c r="E107" s="17" t="s">
        <v>213</v>
      </c>
      <c r="F107" s="15">
        <v>24</v>
      </c>
      <c r="G107" s="2">
        <v>2.11</v>
      </c>
      <c r="H107" s="3">
        <v>0.7</v>
      </c>
      <c r="I107" s="2">
        <v>1.1399999999999999</v>
      </c>
      <c r="J107" s="4">
        <f t="shared" si="2"/>
        <v>0.97</v>
      </c>
      <c r="K107" s="1">
        <v>1</v>
      </c>
      <c r="L107" s="4">
        <f t="shared" si="3"/>
        <v>0.97</v>
      </c>
      <c r="M107" s="1">
        <v>1</v>
      </c>
      <c r="N107" s="4">
        <v>0.97</v>
      </c>
      <c r="O107" s="1" t="s">
        <v>1746</v>
      </c>
    </row>
    <row r="108" spans="1:15" x14ac:dyDescent="0.25">
      <c r="A108" s="1">
        <v>107</v>
      </c>
      <c r="B108" s="1" t="s">
        <v>603</v>
      </c>
      <c r="C108" s="10">
        <v>44785</v>
      </c>
      <c r="D108" s="22">
        <v>0</v>
      </c>
      <c r="E108" s="17" t="s">
        <v>213</v>
      </c>
      <c r="F108" s="15">
        <v>24</v>
      </c>
      <c r="G108" s="2">
        <v>2.12</v>
      </c>
      <c r="H108" s="3">
        <v>0.8</v>
      </c>
      <c r="I108" s="2">
        <v>0.84</v>
      </c>
      <c r="J108" s="4">
        <f t="shared" si="2"/>
        <v>1.2800000000000002</v>
      </c>
      <c r="K108" s="1">
        <v>1</v>
      </c>
      <c r="L108" s="4">
        <f t="shared" si="3"/>
        <v>1.2800000000000002</v>
      </c>
      <c r="M108" s="1">
        <v>1</v>
      </c>
      <c r="N108" s="4">
        <v>1.28</v>
      </c>
      <c r="O108" s="1" t="s">
        <v>1746</v>
      </c>
    </row>
    <row r="109" spans="1:15" x14ac:dyDescent="0.25">
      <c r="A109" s="1">
        <v>108</v>
      </c>
      <c r="B109" s="1" t="s">
        <v>603</v>
      </c>
      <c r="C109" s="10">
        <v>44786</v>
      </c>
      <c r="D109" s="22">
        <v>0</v>
      </c>
      <c r="E109" s="17" t="s">
        <v>776</v>
      </c>
      <c r="F109" s="15">
        <v>13.5</v>
      </c>
      <c r="G109" s="2">
        <v>1.31</v>
      </c>
      <c r="H109" s="3">
        <v>0.6</v>
      </c>
      <c r="I109" s="2">
        <v>1.07</v>
      </c>
      <c r="J109" s="4">
        <f t="shared" si="2"/>
        <v>0.24</v>
      </c>
      <c r="K109" s="1">
        <v>1</v>
      </c>
      <c r="L109" s="4">
        <f t="shared" si="3"/>
        <v>0.24</v>
      </c>
      <c r="M109" s="1">
        <v>1</v>
      </c>
      <c r="N109" s="4">
        <v>0.24</v>
      </c>
      <c r="O109" s="1" t="s">
        <v>1746</v>
      </c>
    </row>
    <row r="110" spans="1:15" x14ac:dyDescent="0.25">
      <c r="A110" s="1">
        <v>109</v>
      </c>
      <c r="B110" s="1" t="s">
        <v>603</v>
      </c>
      <c r="C110" s="10">
        <v>44787</v>
      </c>
      <c r="D110" s="22">
        <v>0</v>
      </c>
      <c r="E110" s="17" t="s">
        <v>233</v>
      </c>
      <c r="F110" s="15">
        <v>6</v>
      </c>
      <c r="G110" s="2">
        <v>1.5</v>
      </c>
      <c r="H110" s="3">
        <v>0.6</v>
      </c>
      <c r="I110" s="2">
        <v>1.3</v>
      </c>
      <c r="J110" s="4">
        <f t="shared" si="2"/>
        <v>0.19999999999999996</v>
      </c>
      <c r="K110" s="1">
        <v>1</v>
      </c>
      <c r="L110" s="4">
        <f t="shared" si="3"/>
        <v>0.19999999999999996</v>
      </c>
      <c r="M110" s="1">
        <v>17</v>
      </c>
      <c r="N110" s="4">
        <v>0.2094</v>
      </c>
      <c r="O110" s="1" t="s">
        <v>1746</v>
      </c>
    </row>
    <row r="111" spans="1:15" x14ac:dyDescent="0.25">
      <c r="A111" s="1">
        <v>110</v>
      </c>
      <c r="B111" s="1" t="s">
        <v>603</v>
      </c>
      <c r="C111" s="10">
        <v>44806</v>
      </c>
      <c r="D111" s="22">
        <v>0</v>
      </c>
      <c r="E111" s="17" t="s">
        <v>2295</v>
      </c>
      <c r="F111" s="15">
        <v>5.3</v>
      </c>
      <c r="G111" s="2">
        <v>1.1299999999999999</v>
      </c>
      <c r="H111" s="3">
        <v>0.12</v>
      </c>
      <c r="I111" s="2">
        <v>1.04</v>
      </c>
      <c r="J111" s="4">
        <f t="shared" si="2"/>
        <v>8.9999999999999858E-2</v>
      </c>
      <c r="K111" s="1">
        <v>5</v>
      </c>
      <c r="L111" s="4">
        <f t="shared" si="3"/>
        <v>0.44999999999999929</v>
      </c>
      <c r="M111" s="1">
        <f>C112-C111</f>
        <v>23</v>
      </c>
      <c r="N111" s="4">
        <v>4.0670000000000002</v>
      </c>
      <c r="O111" s="1" t="s">
        <v>1746</v>
      </c>
    </row>
    <row r="112" spans="1:15" x14ac:dyDescent="0.25">
      <c r="A112" s="1">
        <v>111</v>
      </c>
      <c r="B112" s="1" t="s">
        <v>603</v>
      </c>
      <c r="C112" s="10">
        <v>44829</v>
      </c>
      <c r="D112" s="22">
        <v>0</v>
      </c>
      <c r="E112" s="17" t="s">
        <v>2296</v>
      </c>
      <c r="F112" s="15">
        <v>6.8</v>
      </c>
      <c r="G112" s="2">
        <v>1.45</v>
      </c>
      <c r="H112" s="3">
        <v>0.5</v>
      </c>
      <c r="I112" s="2">
        <v>0.56000000000000005</v>
      </c>
      <c r="J112" s="4">
        <f t="shared" si="2"/>
        <v>0.8899999999999999</v>
      </c>
      <c r="K112" s="1">
        <v>1</v>
      </c>
      <c r="L112" s="4">
        <f t="shared" si="3"/>
        <v>0.8899999999999999</v>
      </c>
      <c r="M112" s="1">
        <v>1</v>
      </c>
      <c r="N112" s="4">
        <v>0.89</v>
      </c>
      <c r="O112" s="1" t="s">
        <v>1746</v>
      </c>
    </row>
    <row r="113" spans="1:15" x14ac:dyDescent="0.25">
      <c r="A113" s="1">
        <v>112</v>
      </c>
      <c r="B113" s="1" t="s">
        <v>196</v>
      </c>
      <c r="C113" s="10">
        <v>44854</v>
      </c>
      <c r="D113" s="22">
        <v>0</v>
      </c>
      <c r="E113" s="17" t="s">
        <v>2297</v>
      </c>
      <c r="F113" s="15">
        <v>22.2</v>
      </c>
      <c r="G113" s="2">
        <v>2.38</v>
      </c>
      <c r="H113" s="3">
        <v>0.2</v>
      </c>
      <c r="I113" s="2">
        <v>1.28</v>
      </c>
      <c r="J113" s="4">
        <f t="shared" si="2"/>
        <v>1.0999999999999999</v>
      </c>
      <c r="K113" s="1">
        <v>2</v>
      </c>
      <c r="L113" s="4">
        <f t="shared" si="3"/>
        <v>2.1999999999999997</v>
      </c>
      <c r="M113" s="1">
        <v>4</v>
      </c>
      <c r="N113" s="4">
        <v>2.5893000000000002</v>
      </c>
      <c r="O113" s="1" t="s">
        <v>1746</v>
      </c>
    </row>
    <row r="114" spans="1:15" x14ac:dyDescent="0.25">
      <c r="A114" s="1">
        <v>113</v>
      </c>
      <c r="B114" s="1" t="s">
        <v>204</v>
      </c>
      <c r="C114" s="10">
        <v>44856</v>
      </c>
      <c r="D114" s="22">
        <v>0</v>
      </c>
      <c r="E114" s="17" t="s">
        <v>2298</v>
      </c>
      <c r="F114" s="15">
        <v>11.1</v>
      </c>
      <c r="G114" s="2">
        <v>0.16</v>
      </c>
      <c r="H114" s="3">
        <v>0.6</v>
      </c>
      <c r="I114" s="2">
        <v>0.8</v>
      </c>
      <c r="J114" s="4">
        <f t="shared" si="2"/>
        <v>-0.64</v>
      </c>
      <c r="K114" s="1">
        <v>0</v>
      </c>
      <c r="L114" s="4">
        <f t="shared" si="3"/>
        <v>0</v>
      </c>
      <c r="M114" s="1">
        <v>0</v>
      </c>
      <c r="N114" s="4">
        <v>0</v>
      </c>
      <c r="O114" s="1" t="s">
        <v>1746</v>
      </c>
    </row>
    <row r="115" spans="1:15" x14ac:dyDescent="0.25">
      <c r="A115" s="1">
        <v>114</v>
      </c>
      <c r="B115" s="1" t="s">
        <v>204</v>
      </c>
      <c r="C115" s="10">
        <v>44857</v>
      </c>
      <c r="D115" s="22">
        <v>0</v>
      </c>
      <c r="E115" s="17" t="s">
        <v>2299</v>
      </c>
      <c r="F115" s="15">
        <v>7.7</v>
      </c>
      <c r="G115" s="2">
        <v>0.05</v>
      </c>
      <c r="H115" s="3">
        <v>0</v>
      </c>
      <c r="I115" s="2">
        <v>0.84</v>
      </c>
      <c r="J115" s="4">
        <f t="shared" si="2"/>
        <v>-0.78999999999999992</v>
      </c>
      <c r="K115" s="1">
        <v>0</v>
      </c>
      <c r="L115" s="4">
        <f t="shared" si="3"/>
        <v>0</v>
      </c>
      <c r="M115" s="1">
        <v>0</v>
      </c>
      <c r="N115" s="4">
        <v>0</v>
      </c>
      <c r="O115" s="1" t="s">
        <v>1746</v>
      </c>
    </row>
    <row r="116" spans="1:15" x14ac:dyDescent="0.25">
      <c r="A116" s="1">
        <v>115</v>
      </c>
      <c r="B116" s="1" t="s">
        <v>196</v>
      </c>
      <c r="C116" s="10">
        <v>44858</v>
      </c>
      <c r="D116" s="22">
        <v>0</v>
      </c>
      <c r="E116" s="17" t="s">
        <v>911</v>
      </c>
      <c r="F116" s="15">
        <v>22.8</v>
      </c>
      <c r="G116" s="2">
        <v>2.76</v>
      </c>
      <c r="H116" s="3">
        <v>0.1</v>
      </c>
      <c r="I116" s="2">
        <v>2.21</v>
      </c>
      <c r="J116" s="4">
        <f t="shared" si="2"/>
        <v>0.54999999999999982</v>
      </c>
      <c r="K116" s="1">
        <v>1</v>
      </c>
      <c r="L116" s="4">
        <f t="shared" si="3"/>
        <v>0.54999999999999982</v>
      </c>
      <c r="M116" s="1">
        <v>1</v>
      </c>
      <c r="N116" s="4">
        <v>0.55000000000000004</v>
      </c>
      <c r="O116" s="1" t="s">
        <v>1746</v>
      </c>
    </row>
    <row r="117" spans="1:15" x14ac:dyDescent="0.25">
      <c r="A117" s="1">
        <v>116</v>
      </c>
      <c r="B117" s="1" t="s">
        <v>196</v>
      </c>
      <c r="C117" s="10">
        <v>44859</v>
      </c>
      <c r="D117" s="22">
        <v>0</v>
      </c>
      <c r="E117" s="17" t="s">
        <v>213</v>
      </c>
      <c r="F117" s="15">
        <v>24</v>
      </c>
      <c r="G117" s="2">
        <v>3.13</v>
      </c>
      <c r="H117" s="3">
        <v>0.6</v>
      </c>
      <c r="I117" s="2">
        <v>1.38</v>
      </c>
      <c r="J117" s="4">
        <f t="shared" si="2"/>
        <v>1.75</v>
      </c>
      <c r="K117" s="1">
        <v>1</v>
      </c>
      <c r="L117" s="4">
        <f t="shared" si="3"/>
        <v>1.75</v>
      </c>
      <c r="M117" s="1">
        <v>1</v>
      </c>
      <c r="N117" s="4">
        <v>1.75</v>
      </c>
      <c r="O117" s="1" t="s">
        <v>1746</v>
      </c>
    </row>
    <row r="118" spans="1:15" x14ac:dyDescent="0.25">
      <c r="A118" s="1">
        <v>117</v>
      </c>
      <c r="B118" s="1" t="s">
        <v>196</v>
      </c>
      <c r="C118" s="10">
        <v>44860</v>
      </c>
      <c r="D118" s="22">
        <v>0</v>
      </c>
      <c r="E118" s="17" t="s">
        <v>213</v>
      </c>
      <c r="F118" s="15">
        <v>24</v>
      </c>
      <c r="G118" s="2">
        <v>2.94</v>
      </c>
      <c r="H118" s="3">
        <v>1.3</v>
      </c>
      <c r="I118" s="2">
        <v>1.39</v>
      </c>
      <c r="J118" s="4">
        <f t="shared" si="2"/>
        <v>1.55</v>
      </c>
      <c r="K118" s="1">
        <v>1</v>
      </c>
      <c r="L118" s="4">
        <f t="shared" si="3"/>
        <v>1.55</v>
      </c>
      <c r="M118" s="1">
        <v>1</v>
      </c>
      <c r="N118" s="4">
        <v>1.55</v>
      </c>
      <c r="O118" s="1" t="s">
        <v>1746</v>
      </c>
    </row>
    <row r="119" spans="1:15" x14ac:dyDescent="0.25">
      <c r="A119" s="1">
        <v>118</v>
      </c>
      <c r="B119" s="1" t="s">
        <v>196</v>
      </c>
      <c r="C119" s="10">
        <v>44861</v>
      </c>
      <c r="D119" s="22">
        <v>0</v>
      </c>
      <c r="E119" s="17" t="s">
        <v>213</v>
      </c>
      <c r="F119" s="15">
        <v>24</v>
      </c>
      <c r="G119" s="2">
        <v>3.06</v>
      </c>
      <c r="H119" s="3">
        <v>0.2</v>
      </c>
      <c r="I119" s="2">
        <v>1.53</v>
      </c>
      <c r="J119" s="4">
        <f t="shared" si="2"/>
        <v>1.53</v>
      </c>
      <c r="K119" s="1">
        <v>1</v>
      </c>
      <c r="L119" s="4">
        <f t="shared" si="3"/>
        <v>1.53</v>
      </c>
      <c r="M119" s="1">
        <v>1</v>
      </c>
      <c r="N119" s="4">
        <v>1.53</v>
      </c>
      <c r="O119" s="1" t="s">
        <v>1746</v>
      </c>
    </row>
    <row r="120" spans="1:15" x14ac:dyDescent="0.25">
      <c r="A120" s="1">
        <v>119</v>
      </c>
      <c r="B120" s="1" t="s">
        <v>196</v>
      </c>
      <c r="C120" s="10">
        <v>44862</v>
      </c>
      <c r="D120" s="22">
        <v>0</v>
      </c>
      <c r="E120" s="17" t="s">
        <v>213</v>
      </c>
      <c r="F120" s="15">
        <v>24</v>
      </c>
      <c r="G120" s="2">
        <v>3.17</v>
      </c>
      <c r="H120" s="3">
        <v>1</v>
      </c>
      <c r="I120" s="2">
        <v>1.58</v>
      </c>
      <c r="J120" s="4">
        <f t="shared" si="2"/>
        <v>1.5899999999999999</v>
      </c>
      <c r="K120" s="1">
        <v>1</v>
      </c>
      <c r="L120" s="4">
        <f t="shared" si="3"/>
        <v>1.5899999999999999</v>
      </c>
      <c r="M120" s="1">
        <v>1</v>
      </c>
      <c r="N120" s="4">
        <v>1.59</v>
      </c>
      <c r="O120" s="1" t="s">
        <v>1746</v>
      </c>
    </row>
    <row r="121" spans="1:15" x14ac:dyDescent="0.25">
      <c r="A121" s="1">
        <v>120</v>
      </c>
      <c r="B121" s="1" t="s">
        <v>196</v>
      </c>
      <c r="C121" s="10">
        <v>44863</v>
      </c>
      <c r="D121" s="22">
        <v>0</v>
      </c>
      <c r="E121" s="17" t="s">
        <v>213</v>
      </c>
      <c r="F121" s="15">
        <v>24</v>
      </c>
      <c r="G121" s="2">
        <v>3.49</v>
      </c>
      <c r="H121" s="3">
        <v>1.4</v>
      </c>
      <c r="I121" s="2">
        <v>1.56</v>
      </c>
      <c r="J121" s="4">
        <f t="shared" si="2"/>
        <v>1.9300000000000002</v>
      </c>
      <c r="K121" s="1">
        <v>1</v>
      </c>
      <c r="L121" s="4">
        <f t="shared" si="3"/>
        <v>1.9300000000000002</v>
      </c>
      <c r="M121" s="1">
        <v>1</v>
      </c>
      <c r="N121" s="4">
        <v>1.93</v>
      </c>
      <c r="O121" s="1" t="s">
        <v>1746</v>
      </c>
    </row>
    <row r="122" spans="1:15" x14ac:dyDescent="0.25">
      <c r="A122" s="1">
        <v>121</v>
      </c>
      <c r="B122" s="1" t="s">
        <v>196</v>
      </c>
      <c r="C122" s="10">
        <v>44864</v>
      </c>
      <c r="D122" s="22">
        <v>0</v>
      </c>
      <c r="E122" s="17" t="s">
        <v>213</v>
      </c>
      <c r="F122" s="15">
        <v>24</v>
      </c>
      <c r="G122" s="2">
        <v>2.96</v>
      </c>
      <c r="H122" s="3">
        <v>1.9</v>
      </c>
      <c r="I122" s="2">
        <v>1.61</v>
      </c>
      <c r="J122" s="4">
        <f t="shared" si="2"/>
        <v>1.3499999999999999</v>
      </c>
      <c r="K122" s="1">
        <v>1</v>
      </c>
      <c r="L122" s="4">
        <f t="shared" si="3"/>
        <v>1.3499999999999999</v>
      </c>
      <c r="M122" s="1">
        <v>1</v>
      </c>
      <c r="N122" s="4">
        <v>1.35</v>
      </c>
      <c r="O122" s="1" t="s">
        <v>1746</v>
      </c>
    </row>
    <row r="123" spans="1:15" x14ac:dyDescent="0.25">
      <c r="A123" s="1">
        <v>122</v>
      </c>
      <c r="B123" s="1" t="s">
        <v>196</v>
      </c>
      <c r="C123" s="10">
        <v>44865</v>
      </c>
      <c r="D123" s="22">
        <v>0</v>
      </c>
      <c r="E123" s="17" t="s">
        <v>213</v>
      </c>
      <c r="F123" s="15">
        <v>24</v>
      </c>
      <c r="G123" s="2">
        <v>2.72</v>
      </c>
      <c r="H123" s="3">
        <v>3.2</v>
      </c>
      <c r="I123" s="2">
        <v>1.57</v>
      </c>
      <c r="J123" s="4">
        <f t="shared" si="2"/>
        <v>1.1500000000000001</v>
      </c>
      <c r="K123" s="1">
        <v>1</v>
      </c>
      <c r="L123" s="4">
        <f t="shared" si="3"/>
        <v>1.1500000000000001</v>
      </c>
      <c r="M123" s="1">
        <v>1</v>
      </c>
      <c r="N123" s="4">
        <v>1.1499999999999999</v>
      </c>
      <c r="O123" s="1" t="s">
        <v>1746</v>
      </c>
    </row>
    <row r="124" spans="1:15" x14ac:dyDescent="0.25">
      <c r="A124" s="1">
        <v>123</v>
      </c>
      <c r="B124" s="1" t="s">
        <v>196</v>
      </c>
      <c r="C124" s="10">
        <v>44866</v>
      </c>
      <c r="D124" s="22">
        <v>0</v>
      </c>
      <c r="E124" s="17" t="s">
        <v>213</v>
      </c>
      <c r="F124" s="15">
        <v>24</v>
      </c>
      <c r="G124" s="2">
        <v>2.34</v>
      </c>
      <c r="H124" s="3">
        <v>0.3</v>
      </c>
      <c r="I124" s="2">
        <v>1.5509999999999999</v>
      </c>
      <c r="J124" s="4">
        <f t="shared" si="2"/>
        <v>0.78899999999999992</v>
      </c>
      <c r="K124" s="1">
        <v>1</v>
      </c>
      <c r="L124" s="4">
        <f t="shared" si="3"/>
        <v>0.78899999999999992</v>
      </c>
      <c r="M124" s="1">
        <v>1</v>
      </c>
      <c r="N124" s="4">
        <v>0.78900000000000003</v>
      </c>
      <c r="O124" s="1" t="s">
        <v>1746</v>
      </c>
    </row>
    <row r="125" spans="1:15" x14ac:dyDescent="0.25">
      <c r="A125" s="1">
        <v>124</v>
      </c>
      <c r="B125" s="1" t="s">
        <v>196</v>
      </c>
      <c r="C125" s="10">
        <v>44867</v>
      </c>
      <c r="D125" s="22">
        <v>0</v>
      </c>
      <c r="E125" s="17" t="s">
        <v>213</v>
      </c>
      <c r="F125" s="15">
        <v>24</v>
      </c>
      <c r="G125" s="2">
        <v>2.29</v>
      </c>
      <c r="H125" s="3">
        <v>5.0999999999999996</v>
      </c>
      <c r="I125" s="2">
        <v>1.58</v>
      </c>
      <c r="J125" s="4">
        <f t="shared" si="2"/>
        <v>0.71</v>
      </c>
      <c r="K125" s="1">
        <v>1</v>
      </c>
      <c r="L125" s="4">
        <f t="shared" si="3"/>
        <v>0.71</v>
      </c>
      <c r="M125" s="1">
        <v>1</v>
      </c>
      <c r="N125" s="4">
        <v>0.71</v>
      </c>
      <c r="O125" s="1" t="s">
        <v>1746</v>
      </c>
    </row>
    <row r="126" spans="1:15" x14ac:dyDescent="0.25">
      <c r="A126" s="1">
        <v>125</v>
      </c>
      <c r="B126" s="1" t="s">
        <v>196</v>
      </c>
      <c r="C126" s="10">
        <v>44868</v>
      </c>
      <c r="D126" s="22">
        <v>0</v>
      </c>
      <c r="E126" s="17" t="s">
        <v>213</v>
      </c>
      <c r="F126" s="15">
        <v>24</v>
      </c>
      <c r="G126" s="2">
        <v>2.14</v>
      </c>
      <c r="H126" s="3">
        <v>5.8</v>
      </c>
      <c r="I126" s="2">
        <v>1.51</v>
      </c>
      <c r="J126" s="4">
        <f t="shared" si="2"/>
        <v>0.63000000000000012</v>
      </c>
      <c r="K126" s="1">
        <v>1</v>
      </c>
      <c r="L126" s="4">
        <f t="shared" si="3"/>
        <v>0.63000000000000012</v>
      </c>
      <c r="M126" s="1">
        <v>1</v>
      </c>
      <c r="N126" s="4">
        <v>0.63</v>
      </c>
      <c r="O126" s="1" t="s">
        <v>1746</v>
      </c>
    </row>
    <row r="127" spans="1:15" x14ac:dyDescent="0.25">
      <c r="A127" s="1">
        <v>126</v>
      </c>
      <c r="B127" s="1" t="s">
        <v>196</v>
      </c>
      <c r="C127" s="10">
        <v>44869</v>
      </c>
      <c r="D127" s="22">
        <v>0</v>
      </c>
      <c r="E127" s="17" t="s">
        <v>213</v>
      </c>
      <c r="F127" s="15">
        <v>24</v>
      </c>
      <c r="G127" s="2">
        <v>2</v>
      </c>
      <c r="H127" s="3">
        <v>1.2</v>
      </c>
      <c r="I127" s="2">
        <v>1.48</v>
      </c>
      <c r="J127" s="4">
        <f t="shared" si="2"/>
        <v>0.52</v>
      </c>
      <c r="K127" s="1">
        <v>1</v>
      </c>
      <c r="L127" s="4">
        <f t="shared" si="3"/>
        <v>0.52</v>
      </c>
      <c r="M127" s="1">
        <v>1</v>
      </c>
      <c r="N127" s="4">
        <v>0.52</v>
      </c>
      <c r="O127" s="1" t="s">
        <v>1746</v>
      </c>
    </row>
    <row r="128" spans="1:15" x14ac:dyDescent="0.25">
      <c r="A128" s="1">
        <v>127</v>
      </c>
      <c r="B128" s="1" t="s">
        <v>196</v>
      </c>
      <c r="C128" s="10">
        <v>44870</v>
      </c>
      <c r="D128" s="22">
        <v>0</v>
      </c>
      <c r="E128" s="17" t="s">
        <v>213</v>
      </c>
      <c r="F128" s="15">
        <v>24</v>
      </c>
      <c r="G128" s="2">
        <v>1.86</v>
      </c>
      <c r="H128" s="3">
        <v>6</v>
      </c>
      <c r="I128" s="2">
        <v>1.42</v>
      </c>
      <c r="J128" s="4">
        <f t="shared" si="2"/>
        <v>0.44000000000000017</v>
      </c>
      <c r="K128" s="1">
        <v>1</v>
      </c>
      <c r="L128" s="4">
        <f t="shared" si="3"/>
        <v>0.44000000000000017</v>
      </c>
      <c r="M128" s="1">
        <v>1</v>
      </c>
      <c r="N128" s="4">
        <v>0.44</v>
      </c>
      <c r="O128" s="1" t="s">
        <v>1746</v>
      </c>
    </row>
    <row r="129" spans="1:15" x14ac:dyDescent="0.25">
      <c r="A129" s="1">
        <v>128</v>
      </c>
      <c r="B129" s="1" t="s">
        <v>196</v>
      </c>
      <c r="C129" s="10">
        <v>44871</v>
      </c>
      <c r="D129" s="22">
        <v>0</v>
      </c>
      <c r="E129" s="17" t="s">
        <v>213</v>
      </c>
      <c r="F129" s="15">
        <v>24</v>
      </c>
      <c r="G129" s="2">
        <v>1.81</v>
      </c>
      <c r="H129" s="3">
        <v>6.1</v>
      </c>
      <c r="I129" s="2">
        <v>1.44</v>
      </c>
      <c r="J129" s="4">
        <f t="shared" si="2"/>
        <v>0.37000000000000011</v>
      </c>
      <c r="K129" s="1">
        <v>1</v>
      </c>
      <c r="L129" s="4">
        <f t="shared" si="3"/>
        <v>0.37000000000000011</v>
      </c>
      <c r="M129" s="1">
        <v>1</v>
      </c>
      <c r="N129" s="4">
        <v>0.37</v>
      </c>
      <c r="O129" s="1" t="s">
        <v>1746</v>
      </c>
    </row>
    <row r="130" spans="1:15" x14ac:dyDescent="0.25">
      <c r="A130" s="1">
        <v>129</v>
      </c>
      <c r="B130" s="1" t="s">
        <v>196</v>
      </c>
      <c r="C130" s="10">
        <v>44872</v>
      </c>
      <c r="D130" s="22">
        <v>0</v>
      </c>
      <c r="E130" s="17" t="s">
        <v>213</v>
      </c>
      <c r="F130" s="15">
        <v>24</v>
      </c>
      <c r="G130" s="2">
        <v>1.76</v>
      </c>
      <c r="H130" s="3">
        <v>1.4</v>
      </c>
      <c r="I130" s="2">
        <v>1.39</v>
      </c>
      <c r="J130" s="4">
        <f t="shared" ref="J130:J187" si="4">G130-I130</f>
        <v>0.37000000000000011</v>
      </c>
      <c r="K130" s="1">
        <v>1</v>
      </c>
      <c r="L130" s="4">
        <f t="shared" si="3"/>
        <v>0.37000000000000011</v>
      </c>
      <c r="M130" s="1">
        <v>1</v>
      </c>
      <c r="N130" s="4">
        <v>0.37</v>
      </c>
      <c r="O130" s="1" t="s">
        <v>1746</v>
      </c>
    </row>
    <row r="131" spans="1:15" x14ac:dyDescent="0.25">
      <c r="A131" s="1">
        <v>130</v>
      </c>
      <c r="B131" s="1" t="s">
        <v>196</v>
      </c>
      <c r="C131" s="10">
        <v>44873</v>
      </c>
      <c r="D131" s="22">
        <v>0</v>
      </c>
      <c r="E131" s="17" t="s">
        <v>213</v>
      </c>
      <c r="F131" s="15">
        <v>24</v>
      </c>
      <c r="G131" s="2">
        <v>1.84</v>
      </c>
      <c r="H131" s="3">
        <v>1.2</v>
      </c>
      <c r="I131" s="2">
        <v>1.43</v>
      </c>
      <c r="J131" s="4">
        <f t="shared" si="4"/>
        <v>0.41000000000000014</v>
      </c>
      <c r="K131" s="1">
        <v>1</v>
      </c>
      <c r="L131" s="4">
        <f t="shared" si="3"/>
        <v>0.41000000000000014</v>
      </c>
      <c r="M131" s="1">
        <v>1</v>
      </c>
      <c r="N131" s="4">
        <v>0.41</v>
      </c>
      <c r="O131" s="1" t="s">
        <v>1746</v>
      </c>
    </row>
    <row r="132" spans="1:15" x14ac:dyDescent="0.25">
      <c r="A132" s="1">
        <v>131</v>
      </c>
      <c r="B132" s="1" t="s">
        <v>196</v>
      </c>
      <c r="C132" s="10">
        <v>44874</v>
      </c>
      <c r="D132" s="22">
        <v>0</v>
      </c>
      <c r="E132" s="17" t="s">
        <v>213</v>
      </c>
      <c r="F132" s="15">
        <v>24</v>
      </c>
      <c r="G132" s="2">
        <v>1.92</v>
      </c>
      <c r="H132" s="3">
        <v>1.7</v>
      </c>
      <c r="I132" s="2">
        <v>1.43</v>
      </c>
      <c r="J132" s="4">
        <f t="shared" si="4"/>
        <v>0.49</v>
      </c>
      <c r="K132" s="1">
        <v>1</v>
      </c>
      <c r="L132" s="4">
        <f t="shared" si="3"/>
        <v>0.49</v>
      </c>
      <c r="M132" s="1">
        <v>1</v>
      </c>
      <c r="N132" s="4">
        <v>0.49</v>
      </c>
      <c r="O132" s="1" t="s">
        <v>1746</v>
      </c>
    </row>
    <row r="133" spans="1:15" x14ac:dyDescent="0.25">
      <c r="A133" s="1">
        <v>132</v>
      </c>
      <c r="B133" s="1" t="s">
        <v>196</v>
      </c>
      <c r="C133" s="10">
        <v>44875</v>
      </c>
      <c r="D133" s="22">
        <v>0</v>
      </c>
      <c r="E133" s="17" t="s">
        <v>213</v>
      </c>
      <c r="F133" s="15">
        <v>24</v>
      </c>
      <c r="G133" s="2">
        <v>2.1800000000000002</v>
      </c>
      <c r="H133" s="3">
        <v>1.6</v>
      </c>
      <c r="I133" s="2">
        <v>1.46</v>
      </c>
      <c r="J133" s="4">
        <f t="shared" si="4"/>
        <v>0.7200000000000002</v>
      </c>
      <c r="K133" s="1">
        <v>1</v>
      </c>
      <c r="L133" s="4">
        <f t="shared" si="3"/>
        <v>0.7200000000000002</v>
      </c>
      <c r="M133" s="1">
        <v>1</v>
      </c>
      <c r="N133" s="4">
        <v>0.72</v>
      </c>
      <c r="O133" s="1" t="s">
        <v>1746</v>
      </c>
    </row>
    <row r="134" spans="1:15" x14ac:dyDescent="0.25">
      <c r="A134" s="1">
        <v>133</v>
      </c>
      <c r="B134" s="1" t="s">
        <v>196</v>
      </c>
      <c r="C134" s="10">
        <v>44876</v>
      </c>
      <c r="D134" s="22">
        <v>0</v>
      </c>
      <c r="E134" s="17" t="s">
        <v>213</v>
      </c>
      <c r="F134" s="15">
        <v>24</v>
      </c>
      <c r="G134" s="2">
        <v>2.5</v>
      </c>
      <c r="H134" s="3">
        <v>2.5</v>
      </c>
      <c r="I134" s="2">
        <v>1.49</v>
      </c>
      <c r="J134" s="4">
        <f t="shared" si="4"/>
        <v>1.01</v>
      </c>
      <c r="K134" s="1">
        <v>1</v>
      </c>
      <c r="L134" s="4">
        <f t="shared" si="3"/>
        <v>1.01</v>
      </c>
      <c r="M134" s="1">
        <v>1</v>
      </c>
      <c r="N134" s="4">
        <v>1.01</v>
      </c>
      <c r="O134" s="1" t="s">
        <v>1746</v>
      </c>
    </row>
    <row r="135" spans="1:15" x14ac:dyDescent="0.25">
      <c r="A135" s="1">
        <v>134</v>
      </c>
      <c r="B135" s="1" t="s">
        <v>196</v>
      </c>
      <c r="C135" s="10">
        <v>44877</v>
      </c>
      <c r="D135" s="22">
        <v>0</v>
      </c>
      <c r="E135" s="17" t="s">
        <v>213</v>
      </c>
      <c r="F135" s="15">
        <v>24</v>
      </c>
      <c r="G135" s="2">
        <v>2.7414999999999998</v>
      </c>
      <c r="H135" s="3">
        <v>1.8</v>
      </c>
      <c r="I135" s="2">
        <v>1.5536000000000001</v>
      </c>
      <c r="J135" s="4">
        <f t="shared" si="4"/>
        <v>1.1878999999999997</v>
      </c>
      <c r="K135" s="1">
        <v>1</v>
      </c>
      <c r="L135" s="4">
        <f t="shared" si="3"/>
        <v>1.1878999999999997</v>
      </c>
      <c r="M135" s="1">
        <v>1</v>
      </c>
      <c r="N135" s="4">
        <v>1.1878999999999997</v>
      </c>
      <c r="O135" s="1" t="s">
        <v>1746</v>
      </c>
    </row>
    <row r="136" spans="1:15" x14ac:dyDescent="0.25">
      <c r="A136" s="1">
        <v>135</v>
      </c>
      <c r="B136" s="1" t="s">
        <v>196</v>
      </c>
      <c r="C136" s="10">
        <v>44878</v>
      </c>
      <c r="D136" s="22">
        <v>0</v>
      </c>
      <c r="E136" s="17" t="s">
        <v>213</v>
      </c>
      <c r="F136" s="15">
        <v>24</v>
      </c>
      <c r="G136" s="2">
        <v>2.8552</v>
      </c>
      <c r="H136" s="3">
        <v>2.1</v>
      </c>
      <c r="I136" s="2">
        <v>1.5589</v>
      </c>
      <c r="J136" s="4">
        <f t="shared" si="4"/>
        <v>1.2963</v>
      </c>
      <c r="K136" s="1">
        <v>1</v>
      </c>
      <c r="L136" s="4">
        <f t="shared" ref="L136:L187" si="5">(G136-I136-D136)*K136</f>
        <v>1.2963</v>
      </c>
      <c r="M136" s="1">
        <v>1</v>
      </c>
      <c r="N136" s="4">
        <v>1.2963</v>
      </c>
      <c r="O136" s="1" t="s">
        <v>1746</v>
      </c>
    </row>
    <row r="137" spans="1:15" x14ac:dyDescent="0.25">
      <c r="A137" s="1">
        <v>136</v>
      </c>
      <c r="B137" s="1" t="s">
        <v>196</v>
      </c>
      <c r="C137" s="10">
        <v>44879</v>
      </c>
      <c r="D137" s="22">
        <v>0</v>
      </c>
      <c r="E137" s="17" t="s">
        <v>213</v>
      </c>
      <c r="F137" s="15">
        <v>24</v>
      </c>
      <c r="G137" s="2">
        <v>2.9165000000000001</v>
      </c>
      <c r="H137" s="3">
        <v>1.1000000000000001</v>
      </c>
      <c r="I137" s="2">
        <v>1.5054000000000001</v>
      </c>
      <c r="J137" s="4">
        <f t="shared" si="4"/>
        <v>1.4111</v>
      </c>
      <c r="K137" s="1">
        <v>1</v>
      </c>
      <c r="L137" s="4">
        <f t="shared" si="5"/>
        <v>1.4111</v>
      </c>
      <c r="M137" s="1">
        <v>1</v>
      </c>
      <c r="N137" s="4">
        <v>1.4111</v>
      </c>
      <c r="O137" s="1" t="s">
        <v>1746</v>
      </c>
    </row>
    <row r="138" spans="1:15" x14ac:dyDescent="0.25">
      <c r="A138" s="1">
        <v>137</v>
      </c>
      <c r="B138" s="1" t="s">
        <v>196</v>
      </c>
      <c r="C138" s="10">
        <v>44880</v>
      </c>
      <c r="D138" s="22">
        <v>0</v>
      </c>
      <c r="E138" s="17" t="s">
        <v>213</v>
      </c>
      <c r="F138" s="15">
        <v>24</v>
      </c>
      <c r="G138" s="2">
        <v>2.99</v>
      </c>
      <c r="H138" s="3">
        <v>1.5</v>
      </c>
      <c r="I138" s="2">
        <v>1.55</v>
      </c>
      <c r="J138" s="4">
        <f t="shared" si="4"/>
        <v>1.4400000000000002</v>
      </c>
      <c r="K138" s="1">
        <v>1</v>
      </c>
      <c r="L138" s="4">
        <f t="shared" si="5"/>
        <v>1.4400000000000002</v>
      </c>
      <c r="M138" s="1">
        <v>1</v>
      </c>
      <c r="N138" s="4">
        <v>1.4400000000000002</v>
      </c>
      <c r="O138" s="1" t="s">
        <v>1746</v>
      </c>
    </row>
    <row r="139" spans="1:15" x14ac:dyDescent="0.25">
      <c r="A139" s="1">
        <v>138</v>
      </c>
      <c r="B139" s="1" t="s">
        <v>196</v>
      </c>
      <c r="C139" s="10">
        <v>44881</v>
      </c>
      <c r="D139" s="22">
        <v>0</v>
      </c>
      <c r="E139" s="17" t="s">
        <v>213</v>
      </c>
      <c r="F139" s="15">
        <v>24</v>
      </c>
      <c r="G139" s="2">
        <v>3.09</v>
      </c>
      <c r="H139" s="3">
        <v>1.1000000000000001</v>
      </c>
      <c r="I139" s="2">
        <v>1.52</v>
      </c>
      <c r="J139" s="4">
        <f t="shared" si="4"/>
        <v>1.5699999999999998</v>
      </c>
      <c r="K139" s="1">
        <v>1</v>
      </c>
      <c r="L139" s="4">
        <f t="shared" si="5"/>
        <v>1.5699999999999998</v>
      </c>
      <c r="M139" s="1">
        <v>1</v>
      </c>
      <c r="N139" s="4">
        <v>1.5699999999999998</v>
      </c>
      <c r="O139" s="1" t="s">
        <v>1746</v>
      </c>
    </row>
    <row r="140" spans="1:15" x14ac:dyDescent="0.25">
      <c r="A140" s="1">
        <v>139</v>
      </c>
      <c r="B140" s="1" t="s">
        <v>196</v>
      </c>
      <c r="C140" s="10">
        <v>44882</v>
      </c>
      <c r="D140" s="22">
        <v>0</v>
      </c>
      <c r="E140" s="17" t="s">
        <v>213</v>
      </c>
      <c r="F140" s="15">
        <v>24</v>
      </c>
      <c r="G140" s="2">
        <v>2.9819</v>
      </c>
      <c r="H140" s="3">
        <v>1.7</v>
      </c>
      <c r="I140" s="2">
        <v>1.4602999999999999</v>
      </c>
      <c r="J140" s="4">
        <f t="shared" si="4"/>
        <v>1.5216000000000001</v>
      </c>
      <c r="K140" s="1">
        <v>1</v>
      </c>
      <c r="L140" s="4">
        <f t="shared" si="5"/>
        <v>1.5216000000000001</v>
      </c>
      <c r="M140" s="1">
        <v>1</v>
      </c>
      <c r="N140" s="4">
        <v>1.5216000000000001</v>
      </c>
      <c r="O140" s="1" t="s">
        <v>1746</v>
      </c>
    </row>
    <row r="141" spans="1:15" x14ac:dyDescent="0.25">
      <c r="A141" s="1">
        <v>140</v>
      </c>
      <c r="B141" s="1" t="s">
        <v>196</v>
      </c>
      <c r="C141" s="10">
        <v>44883</v>
      </c>
      <c r="D141" s="22">
        <v>0</v>
      </c>
      <c r="E141" s="17" t="s">
        <v>213</v>
      </c>
      <c r="F141" s="15">
        <v>24</v>
      </c>
      <c r="G141" s="2">
        <v>2.7825000000000002</v>
      </c>
      <c r="H141" s="3">
        <v>0.8</v>
      </c>
      <c r="I141" s="2">
        <v>1.5138</v>
      </c>
      <c r="J141" s="4">
        <f t="shared" si="4"/>
        <v>1.2687000000000002</v>
      </c>
      <c r="K141" s="1">
        <v>1</v>
      </c>
      <c r="L141" s="4">
        <f t="shared" si="5"/>
        <v>1.2687000000000002</v>
      </c>
      <c r="M141" s="1">
        <v>1</v>
      </c>
      <c r="N141" s="4">
        <v>1.2687000000000002</v>
      </c>
      <c r="O141" s="1" t="s">
        <v>1746</v>
      </c>
    </row>
    <row r="142" spans="1:15" x14ac:dyDescent="0.25">
      <c r="A142" s="1">
        <v>141</v>
      </c>
      <c r="B142" s="1" t="s">
        <v>196</v>
      </c>
      <c r="C142" s="10">
        <v>44884</v>
      </c>
      <c r="D142" s="22">
        <v>0</v>
      </c>
      <c r="E142" s="17" t="s">
        <v>213</v>
      </c>
      <c r="F142" s="15">
        <v>24</v>
      </c>
      <c r="G142" s="2">
        <v>3.2988</v>
      </c>
      <c r="H142" s="3">
        <v>1.4</v>
      </c>
      <c r="I142" s="2">
        <v>1.5098</v>
      </c>
      <c r="J142" s="4">
        <f t="shared" si="4"/>
        <v>1.7889999999999999</v>
      </c>
      <c r="K142" s="1">
        <v>1</v>
      </c>
      <c r="L142" s="4">
        <f t="shared" si="5"/>
        <v>1.7889999999999999</v>
      </c>
      <c r="M142" s="1">
        <v>1</v>
      </c>
      <c r="N142" s="4">
        <v>1.7889999999999999</v>
      </c>
      <c r="O142" s="1" t="s">
        <v>1746</v>
      </c>
    </row>
    <row r="143" spans="1:15" x14ac:dyDescent="0.25">
      <c r="A143" s="1">
        <v>142</v>
      </c>
      <c r="B143" s="1" t="s">
        <v>196</v>
      </c>
      <c r="C143" s="10">
        <v>44885</v>
      </c>
      <c r="D143" s="22">
        <v>0</v>
      </c>
      <c r="E143" s="17" t="s">
        <v>213</v>
      </c>
      <c r="F143" s="15">
        <v>24</v>
      </c>
      <c r="G143" s="2">
        <v>3.3323</v>
      </c>
      <c r="H143" s="3">
        <v>1.4</v>
      </c>
      <c r="I143" s="2">
        <v>1.4893000000000001</v>
      </c>
      <c r="J143" s="4">
        <f t="shared" si="4"/>
        <v>1.843</v>
      </c>
      <c r="K143" s="1">
        <v>1</v>
      </c>
      <c r="L143" s="4">
        <f t="shared" si="5"/>
        <v>1.843</v>
      </c>
      <c r="M143" s="1">
        <v>1</v>
      </c>
      <c r="N143" s="4">
        <v>1.843</v>
      </c>
      <c r="O143" s="1" t="s">
        <v>1746</v>
      </c>
    </row>
    <row r="144" spans="1:15" x14ac:dyDescent="0.25">
      <c r="A144" s="1">
        <v>143</v>
      </c>
      <c r="B144" s="1" t="s">
        <v>196</v>
      </c>
      <c r="C144" s="10">
        <v>44886</v>
      </c>
      <c r="D144" s="22">
        <v>0</v>
      </c>
      <c r="E144" s="17" t="s">
        <v>213</v>
      </c>
      <c r="F144" s="15">
        <v>24</v>
      </c>
      <c r="G144" s="2">
        <v>3.37</v>
      </c>
      <c r="H144" s="3">
        <v>1.7</v>
      </c>
      <c r="I144" s="2">
        <v>1.49</v>
      </c>
      <c r="J144" s="4">
        <f t="shared" si="4"/>
        <v>1.8800000000000001</v>
      </c>
      <c r="K144" s="1">
        <v>1</v>
      </c>
      <c r="L144" s="4">
        <f t="shared" si="5"/>
        <v>1.8800000000000001</v>
      </c>
      <c r="M144" s="1">
        <v>1</v>
      </c>
      <c r="N144" s="4">
        <v>1.8800000000000001</v>
      </c>
      <c r="O144" s="1" t="s">
        <v>1746</v>
      </c>
    </row>
    <row r="145" spans="1:15" x14ac:dyDescent="0.25">
      <c r="A145" s="1">
        <v>144</v>
      </c>
      <c r="B145" s="1" t="s">
        <v>196</v>
      </c>
      <c r="C145" s="10">
        <v>44887</v>
      </c>
      <c r="D145" s="22">
        <v>0</v>
      </c>
      <c r="E145" s="17" t="s">
        <v>213</v>
      </c>
      <c r="F145" s="15">
        <v>24</v>
      </c>
      <c r="G145" s="2">
        <v>3.41</v>
      </c>
      <c r="H145" s="3">
        <v>1.3</v>
      </c>
      <c r="I145" s="2">
        <v>1.46</v>
      </c>
      <c r="J145" s="4">
        <f t="shared" si="4"/>
        <v>1.9500000000000002</v>
      </c>
      <c r="K145" s="1">
        <v>1</v>
      </c>
      <c r="L145" s="4">
        <f t="shared" si="5"/>
        <v>1.9500000000000002</v>
      </c>
      <c r="M145" s="1">
        <v>1</v>
      </c>
      <c r="N145" s="4">
        <v>1.9500000000000002</v>
      </c>
      <c r="O145" s="1" t="s">
        <v>1746</v>
      </c>
    </row>
    <row r="146" spans="1:15" x14ac:dyDescent="0.25">
      <c r="A146" s="1">
        <v>145</v>
      </c>
      <c r="B146" s="1" t="s">
        <v>196</v>
      </c>
      <c r="C146" s="10">
        <v>44888</v>
      </c>
      <c r="D146" s="22">
        <v>0</v>
      </c>
      <c r="E146" s="17" t="s">
        <v>2300</v>
      </c>
      <c r="F146" s="15">
        <v>23.7</v>
      </c>
      <c r="G146" s="2">
        <v>3.4655999999999998</v>
      </c>
      <c r="H146" s="3">
        <v>1.5</v>
      </c>
      <c r="I146" s="2">
        <v>1.4478</v>
      </c>
      <c r="J146" s="4">
        <f t="shared" si="4"/>
        <v>2.0177999999999998</v>
      </c>
      <c r="K146" s="1">
        <v>1</v>
      </c>
      <c r="L146" s="4">
        <f t="shared" si="5"/>
        <v>2.0177999999999998</v>
      </c>
      <c r="M146" s="1">
        <v>1</v>
      </c>
      <c r="N146" s="4">
        <v>2.0177999999999998</v>
      </c>
      <c r="O146" s="1" t="s">
        <v>1746</v>
      </c>
    </row>
    <row r="147" spans="1:15" x14ac:dyDescent="0.25">
      <c r="A147" s="1">
        <v>146</v>
      </c>
      <c r="B147" s="1" t="s">
        <v>196</v>
      </c>
      <c r="C147" s="10">
        <v>44889</v>
      </c>
      <c r="D147" s="22">
        <v>0</v>
      </c>
      <c r="E147" s="17" t="s">
        <v>2301</v>
      </c>
      <c r="F147" s="15">
        <v>9</v>
      </c>
      <c r="G147" s="2">
        <v>1.44</v>
      </c>
      <c r="H147" s="3">
        <v>0.6</v>
      </c>
      <c r="I147" s="2">
        <v>0.65</v>
      </c>
      <c r="J147" s="4">
        <f t="shared" si="4"/>
        <v>0.78999999999999992</v>
      </c>
      <c r="K147" s="1">
        <v>1</v>
      </c>
      <c r="L147" s="4">
        <f t="shared" si="5"/>
        <v>0.78999999999999992</v>
      </c>
      <c r="M147" s="1">
        <v>1</v>
      </c>
      <c r="N147" s="4">
        <v>0.78999999999999992</v>
      </c>
      <c r="O147" s="1" t="s">
        <v>1746</v>
      </c>
    </row>
    <row r="148" spans="1:15" x14ac:dyDescent="0.25">
      <c r="A148" s="1">
        <v>147</v>
      </c>
      <c r="B148" s="1" t="s">
        <v>196</v>
      </c>
      <c r="C148" s="10">
        <v>44890</v>
      </c>
      <c r="D148" s="22">
        <v>0</v>
      </c>
      <c r="E148" s="17" t="s">
        <v>213</v>
      </c>
      <c r="F148" s="15">
        <v>24</v>
      </c>
      <c r="G148" s="2">
        <v>3.6410999999999998</v>
      </c>
      <c r="H148" s="3">
        <v>1</v>
      </c>
      <c r="I148" s="2">
        <v>1.53</v>
      </c>
      <c r="J148" s="4">
        <f t="shared" si="4"/>
        <v>2.1110999999999995</v>
      </c>
      <c r="K148" s="1">
        <v>1</v>
      </c>
      <c r="L148" s="4">
        <f t="shared" si="5"/>
        <v>2.1110999999999995</v>
      </c>
      <c r="M148" s="1">
        <v>1</v>
      </c>
      <c r="N148" s="4">
        <v>2.1110999999999995</v>
      </c>
      <c r="O148" s="1" t="s">
        <v>1746</v>
      </c>
    </row>
    <row r="149" spans="1:15" x14ac:dyDescent="0.25">
      <c r="A149" s="1">
        <v>148</v>
      </c>
      <c r="B149" s="1" t="s">
        <v>196</v>
      </c>
      <c r="C149" s="10">
        <v>44891</v>
      </c>
      <c r="D149" s="22">
        <v>0</v>
      </c>
      <c r="E149" s="17" t="s">
        <v>213</v>
      </c>
      <c r="F149" s="15">
        <v>24</v>
      </c>
      <c r="G149" s="2">
        <v>3.63</v>
      </c>
      <c r="H149" s="3">
        <v>1.4</v>
      </c>
      <c r="I149" s="2">
        <v>1.53</v>
      </c>
      <c r="J149" s="4">
        <f t="shared" si="4"/>
        <v>2.0999999999999996</v>
      </c>
      <c r="K149" s="1">
        <v>1</v>
      </c>
      <c r="L149" s="4">
        <f t="shared" si="5"/>
        <v>2.0999999999999996</v>
      </c>
      <c r="M149" s="1">
        <v>1</v>
      </c>
      <c r="N149" s="4">
        <v>2.0999999999999996</v>
      </c>
      <c r="O149" s="1" t="s">
        <v>1746</v>
      </c>
    </row>
    <row r="150" spans="1:15" x14ac:dyDescent="0.25">
      <c r="A150" s="1">
        <v>149</v>
      </c>
      <c r="B150" s="1" t="s">
        <v>196</v>
      </c>
      <c r="C150" s="10">
        <v>44892</v>
      </c>
      <c r="D150" s="22">
        <v>0</v>
      </c>
      <c r="E150" s="17" t="s">
        <v>213</v>
      </c>
      <c r="F150" s="15">
        <v>24</v>
      </c>
      <c r="G150" s="2">
        <v>2.0464000000000002</v>
      </c>
      <c r="H150" s="3">
        <v>3</v>
      </c>
      <c r="I150" s="2">
        <v>1.3123</v>
      </c>
      <c r="J150" s="4">
        <f t="shared" si="4"/>
        <v>0.7341000000000002</v>
      </c>
      <c r="K150" s="1">
        <v>1</v>
      </c>
      <c r="L150" s="4">
        <f t="shared" si="5"/>
        <v>0.7341000000000002</v>
      </c>
      <c r="M150" s="1">
        <v>1</v>
      </c>
      <c r="N150" s="4">
        <v>0.7341000000000002</v>
      </c>
      <c r="O150" s="1" t="s">
        <v>1746</v>
      </c>
    </row>
    <row r="151" spans="1:15" x14ac:dyDescent="0.25">
      <c r="A151" s="1">
        <v>150</v>
      </c>
      <c r="B151" s="1" t="s">
        <v>196</v>
      </c>
      <c r="C151" s="10">
        <v>44893</v>
      </c>
      <c r="D151" s="22">
        <v>0</v>
      </c>
      <c r="E151" s="17" t="s">
        <v>213</v>
      </c>
      <c r="F151" s="15">
        <v>24</v>
      </c>
      <c r="G151" s="2">
        <v>1.54</v>
      </c>
      <c r="H151" s="3">
        <v>0.6</v>
      </c>
      <c r="I151" s="2">
        <v>1.21</v>
      </c>
      <c r="J151" s="4">
        <f t="shared" si="4"/>
        <v>0.33000000000000007</v>
      </c>
      <c r="K151" s="1">
        <v>1</v>
      </c>
      <c r="L151" s="4">
        <f t="shared" si="5"/>
        <v>0.33000000000000007</v>
      </c>
      <c r="M151" s="1">
        <v>1</v>
      </c>
      <c r="N151" s="4">
        <v>0.33000000000000007</v>
      </c>
      <c r="O151" s="1" t="s">
        <v>1746</v>
      </c>
    </row>
    <row r="152" spans="1:15" x14ac:dyDescent="0.25">
      <c r="A152" s="1">
        <v>151</v>
      </c>
      <c r="B152" s="1" t="s">
        <v>196</v>
      </c>
      <c r="C152" s="10">
        <v>44894</v>
      </c>
      <c r="D152" s="22">
        <v>0</v>
      </c>
      <c r="E152" s="17" t="s">
        <v>213</v>
      </c>
      <c r="F152" s="15">
        <v>24</v>
      </c>
      <c r="G152" s="2">
        <v>1.53</v>
      </c>
      <c r="H152" s="3">
        <v>0.8</v>
      </c>
      <c r="I152" s="2">
        <v>1.23</v>
      </c>
      <c r="J152" s="4">
        <f t="shared" si="4"/>
        <v>0.30000000000000004</v>
      </c>
      <c r="K152" s="1">
        <v>1</v>
      </c>
      <c r="L152" s="4">
        <f t="shared" si="5"/>
        <v>0.30000000000000004</v>
      </c>
      <c r="M152" s="1">
        <v>1</v>
      </c>
      <c r="N152" s="4">
        <v>0.30000000000000004</v>
      </c>
      <c r="O152" s="1" t="s">
        <v>1746</v>
      </c>
    </row>
    <row r="153" spans="1:15" x14ac:dyDescent="0.25">
      <c r="A153" s="1">
        <v>152</v>
      </c>
      <c r="B153" s="1" t="s">
        <v>196</v>
      </c>
      <c r="C153" s="10">
        <v>44895</v>
      </c>
      <c r="D153" s="22">
        <v>0</v>
      </c>
      <c r="E153" s="17" t="s">
        <v>213</v>
      </c>
      <c r="F153" s="15">
        <v>24</v>
      </c>
      <c r="G153" s="2">
        <v>1.54</v>
      </c>
      <c r="H153" s="3">
        <v>0.8</v>
      </c>
      <c r="I153" s="2">
        <v>1.18</v>
      </c>
      <c r="J153" s="4">
        <f t="shared" si="4"/>
        <v>0.3600000000000001</v>
      </c>
      <c r="K153" s="1">
        <v>1</v>
      </c>
      <c r="L153" s="4">
        <f t="shared" si="5"/>
        <v>0.3600000000000001</v>
      </c>
      <c r="M153" s="1">
        <v>1</v>
      </c>
      <c r="N153" s="4">
        <v>0.3600000000000001</v>
      </c>
      <c r="O153" s="1" t="s">
        <v>1746</v>
      </c>
    </row>
    <row r="154" spans="1:15" x14ac:dyDescent="0.25">
      <c r="A154" s="1">
        <v>153</v>
      </c>
      <c r="B154" s="1" t="s">
        <v>196</v>
      </c>
      <c r="C154" s="10">
        <v>44896</v>
      </c>
      <c r="D154" s="22">
        <v>0</v>
      </c>
      <c r="E154" s="17" t="s">
        <v>213</v>
      </c>
      <c r="F154" s="15">
        <v>24</v>
      </c>
      <c r="G154" s="2">
        <v>1.55</v>
      </c>
      <c r="H154" s="3">
        <v>1.2</v>
      </c>
      <c r="I154" s="2">
        <v>1.23</v>
      </c>
      <c r="J154" s="4">
        <f t="shared" si="4"/>
        <v>0.32000000000000006</v>
      </c>
      <c r="K154" s="1">
        <v>1</v>
      </c>
      <c r="L154" s="4">
        <f t="shared" si="5"/>
        <v>0.32000000000000006</v>
      </c>
      <c r="M154" s="1">
        <v>1</v>
      </c>
      <c r="N154" s="4">
        <v>0.32000000000000006</v>
      </c>
      <c r="O154" s="1" t="s">
        <v>1746</v>
      </c>
    </row>
    <row r="155" spans="1:15" x14ac:dyDescent="0.25">
      <c r="A155" s="1">
        <v>154</v>
      </c>
      <c r="B155" s="1" t="s">
        <v>196</v>
      </c>
      <c r="C155" s="10">
        <v>44897</v>
      </c>
      <c r="D155" s="22">
        <v>0</v>
      </c>
      <c r="E155" s="17" t="s">
        <v>213</v>
      </c>
      <c r="F155" s="15">
        <v>24</v>
      </c>
      <c r="G155" s="2">
        <v>1.5159</v>
      </c>
      <c r="H155" s="3">
        <v>1</v>
      </c>
      <c r="I155" s="2">
        <v>1.22</v>
      </c>
      <c r="J155" s="4">
        <f t="shared" si="4"/>
        <v>0.29590000000000005</v>
      </c>
      <c r="K155" s="1">
        <v>1</v>
      </c>
      <c r="L155" s="4">
        <f t="shared" si="5"/>
        <v>0.29590000000000005</v>
      </c>
      <c r="M155" s="1">
        <v>1</v>
      </c>
      <c r="N155" s="4">
        <v>0.29590000000000005</v>
      </c>
      <c r="O155" s="1" t="s">
        <v>1746</v>
      </c>
    </row>
    <row r="156" spans="1:15" x14ac:dyDescent="0.25">
      <c r="A156" s="1">
        <v>155</v>
      </c>
      <c r="B156" s="1" t="s">
        <v>196</v>
      </c>
      <c r="C156" s="10">
        <v>44898</v>
      </c>
      <c r="D156" s="22">
        <v>0</v>
      </c>
      <c r="E156" s="17" t="s">
        <v>213</v>
      </c>
      <c r="F156" s="15">
        <v>24</v>
      </c>
      <c r="G156" s="2">
        <v>1.48</v>
      </c>
      <c r="H156" s="3">
        <v>0.6</v>
      </c>
      <c r="I156" s="2">
        <v>1.22</v>
      </c>
      <c r="J156" s="4">
        <f t="shared" si="4"/>
        <v>0.26</v>
      </c>
      <c r="K156" s="1">
        <v>1</v>
      </c>
      <c r="L156" s="4">
        <f t="shared" si="5"/>
        <v>0.26</v>
      </c>
      <c r="M156" s="1">
        <v>1</v>
      </c>
      <c r="N156" s="4">
        <v>0.26</v>
      </c>
      <c r="O156" s="1" t="s">
        <v>1746</v>
      </c>
    </row>
    <row r="157" spans="1:15" x14ac:dyDescent="0.25">
      <c r="A157" s="1">
        <v>156</v>
      </c>
      <c r="B157" s="1" t="s">
        <v>196</v>
      </c>
      <c r="C157" s="10">
        <v>44899</v>
      </c>
      <c r="D157" s="22">
        <v>0</v>
      </c>
      <c r="E157" s="17" t="s">
        <v>213</v>
      </c>
      <c r="F157" s="15">
        <v>24</v>
      </c>
      <c r="G157" s="2">
        <v>1.44</v>
      </c>
      <c r="H157" s="3">
        <v>0.6</v>
      </c>
      <c r="I157" s="2">
        <v>1.21</v>
      </c>
      <c r="J157" s="4">
        <f t="shared" si="4"/>
        <v>0.22999999999999998</v>
      </c>
      <c r="K157" s="1">
        <v>1</v>
      </c>
      <c r="L157" s="4">
        <f t="shared" si="5"/>
        <v>0.22999999999999998</v>
      </c>
      <c r="M157" s="1">
        <v>1</v>
      </c>
      <c r="N157" s="4">
        <v>0.22999999999999998</v>
      </c>
      <c r="O157" s="1" t="s">
        <v>1746</v>
      </c>
    </row>
    <row r="158" spans="1:15" x14ac:dyDescent="0.25">
      <c r="A158" s="1">
        <v>157</v>
      </c>
      <c r="B158" s="1" t="s">
        <v>196</v>
      </c>
      <c r="C158" s="10">
        <v>44900</v>
      </c>
      <c r="D158" s="22">
        <v>0</v>
      </c>
      <c r="E158" s="17" t="s">
        <v>213</v>
      </c>
      <c r="F158" s="15">
        <v>24</v>
      </c>
      <c r="G158" s="2">
        <v>1.43</v>
      </c>
      <c r="H158" s="3">
        <v>1</v>
      </c>
      <c r="I158" s="2">
        <v>1.21</v>
      </c>
      <c r="J158" s="4">
        <f t="shared" si="4"/>
        <v>0.21999999999999997</v>
      </c>
      <c r="K158" s="1">
        <v>1</v>
      </c>
      <c r="L158" s="4">
        <f t="shared" si="5"/>
        <v>0.21999999999999997</v>
      </c>
      <c r="M158" s="1">
        <v>1</v>
      </c>
      <c r="N158" s="4">
        <v>0.21999999999999997</v>
      </c>
      <c r="O158" s="1" t="s">
        <v>1746</v>
      </c>
    </row>
    <row r="159" spans="1:15" x14ac:dyDescent="0.25">
      <c r="A159" s="1">
        <v>158</v>
      </c>
      <c r="B159" s="1" t="s">
        <v>196</v>
      </c>
      <c r="C159" s="10">
        <v>44901</v>
      </c>
      <c r="D159" s="22">
        <v>0</v>
      </c>
      <c r="E159" s="17" t="s">
        <v>213</v>
      </c>
      <c r="F159" s="15">
        <v>24</v>
      </c>
      <c r="G159" s="2">
        <v>1.41</v>
      </c>
      <c r="H159" s="3">
        <v>1</v>
      </c>
      <c r="I159" s="2">
        <v>1.2</v>
      </c>
      <c r="J159" s="4">
        <f t="shared" si="4"/>
        <v>0.20999999999999996</v>
      </c>
      <c r="K159" s="1">
        <v>1</v>
      </c>
      <c r="L159" s="4">
        <f t="shared" si="5"/>
        <v>0.20999999999999996</v>
      </c>
      <c r="M159" s="1">
        <v>1</v>
      </c>
      <c r="N159" s="4">
        <v>0.20999999999999996</v>
      </c>
      <c r="O159" s="1" t="s">
        <v>1746</v>
      </c>
    </row>
    <row r="160" spans="1:15" x14ac:dyDescent="0.25">
      <c r="A160" s="1">
        <v>159</v>
      </c>
      <c r="B160" s="1" t="s">
        <v>196</v>
      </c>
      <c r="C160" s="10">
        <v>44902</v>
      </c>
      <c r="D160" s="22">
        <v>0</v>
      </c>
      <c r="E160" s="17" t="s">
        <v>213</v>
      </c>
      <c r="F160" s="15">
        <v>24</v>
      </c>
      <c r="G160" s="2">
        <v>1.4</v>
      </c>
      <c r="H160" s="3">
        <v>1.2</v>
      </c>
      <c r="I160" s="2">
        <v>1</v>
      </c>
      <c r="J160" s="4">
        <f t="shared" si="4"/>
        <v>0.39999999999999991</v>
      </c>
      <c r="K160" s="1">
        <v>1</v>
      </c>
      <c r="L160" s="4">
        <f t="shared" si="5"/>
        <v>0.39999999999999991</v>
      </c>
      <c r="M160" s="1">
        <v>1</v>
      </c>
      <c r="N160" s="4">
        <v>0.39999999999999991</v>
      </c>
      <c r="O160" s="1" t="s">
        <v>1746</v>
      </c>
    </row>
    <row r="161" spans="1:15" x14ac:dyDescent="0.25">
      <c r="A161" s="1">
        <v>160</v>
      </c>
      <c r="B161" s="1" t="s">
        <v>196</v>
      </c>
      <c r="C161" s="10">
        <v>44903</v>
      </c>
      <c r="D161" s="22">
        <v>0</v>
      </c>
      <c r="E161" s="17" t="s">
        <v>213</v>
      </c>
      <c r="F161" s="15">
        <v>24</v>
      </c>
      <c r="G161" s="2">
        <v>1.35</v>
      </c>
      <c r="H161" s="3">
        <v>1.3</v>
      </c>
      <c r="I161" s="2">
        <v>1.2</v>
      </c>
      <c r="J161" s="4">
        <f t="shared" si="4"/>
        <v>0.15000000000000013</v>
      </c>
      <c r="K161" s="1">
        <v>1</v>
      </c>
      <c r="L161" s="4">
        <f t="shared" si="5"/>
        <v>0.15000000000000013</v>
      </c>
      <c r="M161" s="1">
        <v>1</v>
      </c>
      <c r="N161" s="4">
        <v>0.15000000000000013</v>
      </c>
      <c r="O161" s="1" t="s">
        <v>1746</v>
      </c>
    </row>
    <row r="162" spans="1:15" x14ac:dyDescent="0.25">
      <c r="A162" s="1">
        <v>161</v>
      </c>
      <c r="B162" s="1" t="s">
        <v>196</v>
      </c>
      <c r="C162" s="10">
        <v>44904</v>
      </c>
      <c r="D162" s="22">
        <v>0</v>
      </c>
      <c r="E162" s="17" t="s">
        <v>213</v>
      </c>
      <c r="F162" s="15">
        <v>24</v>
      </c>
      <c r="G162" s="2">
        <v>1.39</v>
      </c>
      <c r="H162" s="3">
        <v>1.1000000000000001</v>
      </c>
      <c r="I162" s="2">
        <v>1.08</v>
      </c>
      <c r="J162" s="4">
        <f t="shared" si="4"/>
        <v>0.30999999999999983</v>
      </c>
      <c r="K162" s="1">
        <v>1</v>
      </c>
      <c r="L162" s="4">
        <f t="shared" si="5"/>
        <v>0.30999999999999983</v>
      </c>
      <c r="M162" s="1">
        <v>1</v>
      </c>
      <c r="N162" s="4">
        <v>0.30999999999999983</v>
      </c>
      <c r="O162" s="1" t="s">
        <v>1746</v>
      </c>
    </row>
    <row r="163" spans="1:15" x14ac:dyDescent="0.25">
      <c r="A163" s="1">
        <v>162</v>
      </c>
      <c r="B163" s="1" t="s">
        <v>196</v>
      </c>
      <c r="C163" s="10">
        <v>44905</v>
      </c>
      <c r="D163" s="22">
        <v>0</v>
      </c>
      <c r="E163" s="17" t="s">
        <v>213</v>
      </c>
      <c r="F163" s="15">
        <v>24</v>
      </c>
      <c r="G163" s="2">
        <v>1.27</v>
      </c>
      <c r="H163" s="3">
        <v>0.9</v>
      </c>
      <c r="I163" s="2">
        <v>1.1200000000000001</v>
      </c>
      <c r="J163" s="4">
        <f t="shared" si="4"/>
        <v>0.14999999999999991</v>
      </c>
      <c r="K163" s="1">
        <v>1</v>
      </c>
      <c r="L163" s="4">
        <f t="shared" si="5"/>
        <v>0.14999999999999991</v>
      </c>
      <c r="M163" s="1">
        <v>1</v>
      </c>
      <c r="N163" s="4">
        <v>0.14999999999999991</v>
      </c>
      <c r="O163" s="1" t="s">
        <v>1746</v>
      </c>
    </row>
    <row r="164" spans="1:15" x14ac:dyDescent="0.25">
      <c r="A164" s="1">
        <v>163</v>
      </c>
      <c r="B164" s="1" t="s">
        <v>196</v>
      </c>
      <c r="C164" s="10">
        <v>44906</v>
      </c>
      <c r="D164" s="22">
        <v>0</v>
      </c>
      <c r="E164" s="17" t="s">
        <v>213</v>
      </c>
      <c r="F164" s="15">
        <v>24</v>
      </c>
      <c r="G164" s="2">
        <v>0.79</v>
      </c>
      <c r="H164" s="3">
        <v>0.3</v>
      </c>
      <c r="I164" s="2">
        <v>0.52</v>
      </c>
      <c r="J164" s="4">
        <f t="shared" si="4"/>
        <v>0.27</v>
      </c>
      <c r="K164" s="1">
        <v>5</v>
      </c>
      <c r="L164" s="4">
        <f t="shared" si="5"/>
        <v>1.35</v>
      </c>
      <c r="M164" s="1">
        <f>C166-C164</f>
        <v>9</v>
      </c>
      <c r="N164" s="4">
        <v>1.4488000000000001</v>
      </c>
      <c r="O164" s="1" t="s">
        <v>1746</v>
      </c>
    </row>
    <row r="165" spans="1:15" x14ac:dyDescent="0.25">
      <c r="A165" s="1">
        <v>164</v>
      </c>
      <c r="B165" s="1" t="s">
        <v>432</v>
      </c>
      <c r="C165" s="10">
        <v>44915</v>
      </c>
      <c r="D165" s="22">
        <v>0</v>
      </c>
      <c r="E165" s="17" t="s">
        <v>2302</v>
      </c>
      <c r="F165" s="15">
        <v>2</v>
      </c>
      <c r="G165" s="2">
        <v>2.27</v>
      </c>
      <c r="H165" s="3">
        <v>0.5</v>
      </c>
      <c r="I165" s="2">
        <v>0.31</v>
      </c>
      <c r="J165" s="4">
        <f t="shared" si="4"/>
        <v>1.96</v>
      </c>
      <c r="K165" s="1">
        <v>1</v>
      </c>
      <c r="L165" s="4">
        <f t="shared" si="5"/>
        <v>1.96</v>
      </c>
      <c r="M165" s="1">
        <v>1</v>
      </c>
      <c r="N165" s="4">
        <v>1.96</v>
      </c>
      <c r="O165" s="1" t="s">
        <v>1746</v>
      </c>
    </row>
    <row r="166" spans="1:15" x14ac:dyDescent="0.25">
      <c r="A166" s="1">
        <v>165</v>
      </c>
      <c r="B166" s="1" t="s">
        <v>196</v>
      </c>
      <c r="C166" s="10">
        <v>44915</v>
      </c>
      <c r="D166" s="22">
        <v>0</v>
      </c>
      <c r="E166" s="17" t="s">
        <v>254</v>
      </c>
      <c r="F166" s="15">
        <v>22</v>
      </c>
      <c r="G166" s="2">
        <v>3.6484000000000001</v>
      </c>
      <c r="H166" s="3">
        <v>1.9</v>
      </c>
      <c r="I166" s="2">
        <v>3.2</v>
      </c>
      <c r="J166" s="4">
        <f t="shared" si="4"/>
        <v>0.44839999999999991</v>
      </c>
      <c r="K166" s="1">
        <v>1</v>
      </c>
      <c r="L166" s="4">
        <f t="shared" si="5"/>
        <v>0.44839999999999991</v>
      </c>
      <c r="M166" s="1">
        <v>1</v>
      </c>
      <c r="N166" s="4">
        <v>0.44839999999999991</v>
      </c>
      <c r="O166" s="1" t="s">
        <v>1746</v>
      </c>
    </row>
    <row r="167" spans="1:15" x14ac:dyDescent="0.25">
      <c r="A167" s="1">
        <v>166</v>
      </c>
      <c r="B167" s="1" t="s">
        <v>432</v>
      </c>
      <c r="C167" s="10">
        <v>44916</v>
      </c>
      <c r="D167" s="22">
        <v>0</v>
      </c>
      <c r="E167" s="17" t="s">
        <v>254</v>
      </c>
      <c r="F167" s="15">
        <v>22</v>
      </c>
      <c r="G167" s="2">
        <v>2.4022999999999999</v>
      </c>
      <c r="H167" s="3">
        <v>0.5</v>
      </c>
      <c r="I167" s="2">
        <v>2.08</v>
      </c>
      <c r="J167" s="4">
        <f t="shared" si="4"/>
        <v>0.32229999999999981</v>
      </c>
      <c r="K167" s="1">
        <v>1</v>
      </c>
      <c r="L167" s="4">
        <f t="shared" si="5"/>
        <v>0.32229999999999981</v>
      </c>
      <c r="M167" s="1">
        <v>1</v>
      </c>
      <c r="N167" s="4">
        <v>0.32229999999999981</v>
      </c>
      <c r="O167" s="1" t="s">
        <v>1746</v>
      </c>
    </row>
    <row r="168" spans="1:15" x14ac:dyDescent="0.25">
      <c r="A168" s="1">
        <v>167</v>
      </c>
      <c r="B168" s="1" t="s">
        <v>196</v>
      </c>
      <c r="C168" s="10">
        <v>44916</v>
      </c>
      <c r="D168" s="22">
        <v>0</v>
      </c>
      <c r="E168" s="17" t="s">
        <v>213</v>
      </c>
      <c r="F168" s="15">
        <v>24</v>
      </c>
      <c r="G168" s="2">
        <v>3.3391999999999999</v>
      </c>
      <c r="H168" s="3">
        <v>2.2000000000000002</v>
      </c>
      <c r="I168" s="2">
        <v>2.8</v>
      </c>
      <c r="J168" s="4">
        <f t="shared" si="4"/>
        <v>0.53920000000000012</v>
      </c>
      <c r="K168" s="1">
        <v>1</v>
      </c>
      <c r="L168" s="4">
        <f t="shared" si="5"/>
        <v>0.53920000000000012</v>
      </c>
      <c r="M168" s="26">
        <v>1</v>
      </c>
      <c r="N168" s="4">
        <v>0.53920000000000012</v>
      </c>
      <c r="O168" s="1" t="s">
        <v>1746</v>
      </c>
    </row>
    <row r="169" spans="1:15" x14ac:dyDescent="0.25">
      <c r="A169" s="1">
        <v>168</v>
      </c>
      <c r="B169" s="1" t="s">
        <v>404</v>
      </c>
      <c r="C169" s="10">
        <v>44917</v>
      </c>
      <c r="D169" s="22">
        <v>0</v>
      </c>
      <c r="E169" s="17" t="s">
        <v>227</v>
      </c>
      <c r="F169" s="15">
        <v>8.5</v>
      </c>
      <c r="G169" s="2">
        <v>1.3573</v>
      </c>
      <c r="H169" s="3">
        <v>0.6</v>
      </c>
      <c r="I169" s="2">
        <v>0.92</v>
      </c>
      <c r="J169" s="4">
        <f t="shared" si="4"/>
        <v>0.43729999999999991</v>
      </c>
      <c r="K169" s="1">
        <v>5</v>
      </c>
      <c r="L169" s="4">
        <f t="shared" si="5"/>
        <v>2.1864999999999997</v>
      </c>
      <c r="M169" s="1">
        <v>9</v>
      </c>
      <c r="N169" s="4">
        <v>2.9790000000000001</v>
      </c>
      <c r="O169" s="1" t="s">
        <v>1746</v>
      </c>
    </row>
    <row r="170" spans="1:15" x14ac:dyDescent="0.25">
      <c r="A170" s="1">
        <v>169</v>
      </c>
      <c r="B170" s="1" t="s">
        <v>432</v>
      </c>
      <c r="C170" s="10">
        <v>44917</v>
      </c>
      <c r="D170" s="22">
        <v>0</v>
      </c>
      <c r="E170" s="17" t="s">
        <v>552</v>
      </c>
      <c r="F170" s="15">
        <v>15.5</v>
      </c>
      <c r="G170" s="2">
        <v>2.0884</v>
      </c>
      <c r="H170" s="3">
        <v>0.5</v>
      </c>
      <c r="I170" s="2">
        <v>1.74</v>
      </c>
      <c r="J170" s="4">
        <f t="shared" si="4"/>
        <v>0.34840000000000004</v>
      </c>
      <c r="K170" s="1">
        <v>1</v>
      </c>
      <c r="L170" s="4">
        <f t="shared" si="5"/>
        <v>0.34840000000000004</v>
      </c>
      <c r="M170" s="1">
        <v>1</v>
      </c>
      <c r="N170" s="4">
        <v>0.34840000000000004</v>
      </c>
      <c r="O170" s="1" t="s">
        <v>1746</v>
      </c>
    </row>
    <row r="171" spans="1:15" x14ac:dyDescent="0.25">
      <c r="A171" s="1">
        <v>170</v>
      </c>
      <c r="B171" s="1" t="s">
        <v>196</v>
      </c>
      <c r="C171" s="10">
        <v>44917</v>
      </c>
      <c r="D171" s="22">
        <v>0</v>
      </c>
      <c r="E171" s="17" t="s">
        <v>213</v>
      </c>
      <c r="F171" s="15">
        <v>24</v>
      </c>
      <c r="G171" s="2">
        <v>2.5796000000000001</v>
      </c>
      <c r="H171" s="3">
        <v>8.9</v>
      </c>
      <c r="I171" s="2">
        <v>2.13</v>
      </c>
      <c r="J171" s="4">
        <f t="shared" si="4"/>
        <v>0.44960000000000022</v>
      </c>
      <c r="K171" s="1">
        <v>1</v>
      </c>
      <c r="L171" s="4">
        <f t="shared" si="5"/>
        <v>0.44960000000000022</v>
      </c>
      <c r="M171" s="1">
        <v>1</v>
      </c>
      <c r="N171" s="4">
        <v>0.44960000000000022</v>
      </c>
      <c r="O171" s="1" t="s">
        <v>1746</v>
      </c>
    </row>
    <row r="172" spans="1:15" x14ac:dyDescent="0.25">
      <c r="A172" s="1">
        <v>171</v>
      </c>
      <c r="B172" s="1" t="s">
        <v>432</v>
      </c>
      <c r="C172" s="10">
        <v>44918</v>
      </c>
      <c r="D172" s="22">
        <v>0</v>
      </c>
      <c r="E172" s="17" t="s">
        <v>1054</v>
      </c>
      <c r="F172" s="15">
        <v>13</v>
      </c>
      <c r="G172" s="2">
        <v>1.1040000000000001</v>
      </c>
      <c r="H172" s="3">
        <v>0.6</v>
      </c>
      <c r="I172" s="2">
        <v>0.92</v>
      </c>
      <c r="J172" s="4">
        <f t="shared" si="4"/>
        <v>0.18400000000000005</v>
      </c>
      <c r="K172" s="1">
        <v>2</v>
      </c>
      <c r="L172" s="4">
        <f t="shared" si="5"/>
        <v>0.3680000000000001</v>
      </c>
      <c r="M172" s="1">
        <f>C176-C172</f>
        <v>3</v>
      </c>
      <c r="N172" s="4">
        <v>0.41760000000000003</v>
      </c>
      <c r="O172" s="1" t="s">
        <v>1746</v>
      </c>
    </row>
    <row r="173" spans="1:15" x14ac:dyDescent="0.25">
      <c r="A173" s="1">
        <v>172</v>
      </c>
      <c r="B173" s="1" t="s">
        <v>196</v>
      </c>
      <c r="C173" s="10">
        <v>44918</v>
      </c>
      <c r="D173" s="22">
        <v>0</v>
      </c>
      <c r="E173" s="17" t="s">
        <v>213</v>
      </c>
      <c r="F173" s="15">
        <v>24</v>
      </c>
      <c r="G173" s="2">
        <v>1.9993000000000001</v>
      </c>
      <c r="H173" s="3">
        <v>5.0999999999999996</v>
      </c>
      <c r="I173" s="2">
        <v>1.42</v>
      </c>
      <c r="J173" s="4">
        <f t="shared" si="4"/>
        <v>0.57930000000000015</v>
      </c>
      <c r="K173" s="1">
        <v>1</v>
      </c>
      <c r="L173" s="4">
        <f t="shared" si="5"/>
        <v>0.57930000000000015</v>
      </c>
      <c r="M173" s="1">
        <v>1</v>
      </c>
      <c r="N173" s="4">
        <v>0.57930000000000015</v>
      </c>
      <c r="O173" s="1" t="s">
        <v>1746</v>
      </c>
    </row>
    <row r="174" spans="1:15" x14ac:dyDescent="0.25">
      <c r="A174" s="1">
        <v>173</v>
      </c>
      <c r="B174" s="1" t="s">
        <v>196</v>
      </c>
      <c r="C174" s="10">
        <v>44919</v>
      </c>
      <c r="D174" s="22">
        <v>0</v>
      </c>
      <c r="E174" s="17" t="s">
        <v>217</v>
      </c>
      <c r="F174" s="15">
        <v>9</v>
      </c>
      <c r="G174" s="2">
        <v>0.74750000000000005</v>
      </c>
      <c r="H174" s="3">
        <v>4</v>
      </c>
      <c r="I174" s="2">
        <v>0.57999999999999996</v>
      </c>
      <c r="J174" s="4">
        <f t="shared" si="4"/>
        <v>0.16750000000000009</v>
      </c>
      <c r="K174" s="1">
        <v>1</v>
      </c>
      <c r="L174" s="4">
        <f t="shared" si="5"/>
        <v>0.16750000000000009</v>
      </c>
      <c r="M174" s="1">
        <v>1</v>
      </c>
      <c r="N174" s="4">
        <v>0.16750000000000009</v>
      </c>
      <c r="O174" s="1" t="s">
        <v>1746</v>
      </c>
    </row>
    <row r="175" spans="1:15" x14ac:dyDescent="0.25">
      <c r="A175" s="1">
        <v>174</v>
      </c>
      <c r="B175" s="1" t="s">
        <v>196</v>
      </c>
      <c r="C175" s="10">
        <v>44920</v>
      </c>
      <c r="D175" s="22">
        <v>0</v>
      </c>
      <c r="E175" s="17" t="s">
        <v>550</v>
      </c>
      <c r="F175" s="15">
        <v>18.5</v>
      </c>
      <c r="G175" s="2">
        <v>4.2888000000000002</v>
      </c>
      <c r="H175" s="3">
        <v>3.5</v>
      </c>
      <c r="I175" s="2">
        <v>3.77</v>
      </c>
      <c r="J175" s="4">
        <f t="shared" si="4"/>
        <v>0.51880000000000015</v>
      </c>
      <c r="K175" s="1">
        <v>1</v>
      </c>
      <c r="L175" s="4">
        <f t="shared" si="5"/>
        <v>0.51880000000000015</v>
      </c>
      <c r="M175" s="1">
        <v>1</v>
      </c>
      <c r="N175" s="4">
        <v>0.51880000000000015</v>
      </c>
      <c r="O175" s="1" t="s">
        <v>1746</v>
      </c>
    </row>
    <row r="176" spans="1:15" x14ac:dyDescent="0.25">
      <c r="A176" s="1">
        <v>175</v>
      </c>
      <c r="B176" s="1" t="s">
        <v>219</v>
      </c>
      <c r="C176" s="10">
        <v>44921</v>
      </c>
      <c r="D176" s="22">
        <v>0</v>
      </c>
      <c r="E176" s="17" t="s">
        <v>213</v>
      </c>
      <c r="F176" s="15">
        <v>24</v>
      </c>
      <c r="G176" s="2">
        <v>3.3759999999999999</v>
      </c>
      <c r="H176" s="3">
        <v>1.3</v>
      </c>
      <c r="I176" s="2">
        <v>2.65</v>
      </c>
      <c r="J176" s="4">
        <f t="shared" si="4"/>
        <v>0.72599999999999998</v>
      </c>
      <c r="K176" s="1">
        <v>1</v>
      </c>
      <c r="L176" s="4">
        <f t="shared" si="5"/>
        <v>0.72599999999999998</v>
      </c>
      <c r="M176" s="1">
        <v>1</v>
      </c>
      <c r="N176" s="4">
        <v>0.72599999999999998</v>
      </c>
      <c r="O176" s="1" t="s">
        <v>1746</v>
      </c>
    </row>
    <row r="177" spans="1:15" x14ac:dyDescent="0.25">
      <c r="A177" s="1">
        <v>176</v>
      </c>
      <c r="B177" s="1" t="s">
        <v>196</v>
      </c>
      <c r="C177" s="10">
        <v>44921</v>
      </c>
      <c r="D177" s="22">
        <v>0</v>
      </c>
      <c r="E177" s="17" t="s">
        <v>213</v>
      </c>
      <c r="F177" s="15">
        <v>24</v>
      </c>
      <c r="G177" s="2">
        <v>3.3816000000000002</v>
      </c>
      <c r="H177" s="3">
        <v>9.1</v>
      </c>
      <c r="I177" s="2">
        <v>2.65</v>
      </c>
      <c r="J177" s="4">
        <f t="shared" si="4"/>
        <v>0.73160000000000025</v>
      </c>
      <c r="K177" s="1">
        <v>1</v>
      </c>
      <c r="L177" s="4">
        <f t="shared" si="5"/>
        <v>0.73160000000000025</v>
      </c>
      <c r="M177" s="1">
        <v>1</v>
      </c>
      <c r="N177" s="4">
        <v>0.73160000000000025</v>
      </c>
      <c r="O177" s="1" t="s">
        <v>1746</v>
      </c>
    </row>
    <row r="178" spans="1:15" x14ac:dyDescent="0.25">
      <c r="A178" s="1">
        <v>177</v>
      </c>
      <c r="B178" s="1" t="s">
        <v>219</v>
      </c>
      <c r="C178" s="10">
        <v>44922</v>
      </c>
      <c r="D178" s="22">
        <v>0</v>
      </c>
      <c r="E178" s="17" t="s">
        <v>213</v>
      </c>
      <c r="F178" s="15">
        <v>24</v>
      </c>
      <c r="G178" s="2">
        <v>3.0360999999999998</v>
      </c>
      <c r="H178" s="3">
        <v>1</v>
      </c>
      <c r="I178" s="2">
        <v>2.57</v>
      </c>
      <c r="J178" s="4">
        <f t="shared" si="4"/>
        <v>0.46609999999999996</v>
      </c>
      <c r="K178" s="1">
        <v>1</v>
      </c>
      <c r="L178" s="4">
        <f t="shared" si="5"/>
        <v>0.46609999999999996</v>
      </c>
      <c r="M178" s="1">
        <v>1</v>
      </c>
      <c r="N178" s="4">
        <v>0.46609999999999996</v>
      </c>
      <c r="O178" s="1" t="s">
        <v>1746</v>
      </c>
    </row>
    <row r="179" spans="1:15" x14ac:dyDescent="0.25">
      <c r="A179" s="1">
        <v>178</v>
      </c>
      <c r="B179" s="1" t="s">
        <v>196</v>
      </c>
      <c r="C179" s="10">
        <v>44922</v>
      </c>
      <c r="D179" s="22">
        <v>0</v>
      </c>
      <c r="E179" s="17" t="s">
        <v>213</v>
      </c>
      <c r="F179" s="15">
        <v>24</v>
      </c>
      <c r="G179" s="2">
        <v>3.5434999999999999</v>
      </c>
      <c r="H179" s="3">
        <v>10.6</v>
      </c>
      <c r="I179" s="2">
        <v>2.57</v>
      </c>
      <c r="J179" s="4">
        <f t="shared" si="4"/>
        <v>0.97350000000000003</v>
      </c>
      <c r="K179" s="1">
        <v>1</v>
      </c>
      <c r="L179" s="4">
        <f t="shared" si="5"/>
        <v>0.97350000000000003</v>
      </c>
      <c r="M179" s="1">
        <v>1</v>
      </c>
      <c r="N179" s="4">
        <v>0.97350000000000003</v>
      </c>
      <c r="O179" s="1" t="s">
        <v>1746</v>
      </c>
    </row>
    <row r="180" spans="1:15" x14ac:dyDescent="0.25">
      <c r="A180" s="1">
        <v>179</v>
      </c>
      <c r="B180" s="1" t="s">
        <v>219</v>
      </c>
      <c r="C180" s="10">
        <v>44923</v>
      </c>
      <c r="D180" s="22">
        <v>0</v>
      </c>
      <c r="E180" s="17" t="s">
        <v>213</v>
      </c>
      <c r="F180" s="15">
        <v>24</v>
      </c>
      <c r="G180" s="2">
        <v>3.59</v>
      </c>
      <c r="H180" s="3">
        <v>2</v>
      </c>
      <c r="I180" s="2">
        <v>2.96</v>
      </c>
      <c r="J180" s="4">
        <f t="shared" si="4"/>
        <v>0.62999999999999989</v>
      </c>
      <c r="K180" s="1">
        <v>1</v>
      </c>
      <c r="L180" s="4">
        <f t="shared" si="5"/>
        <v>0.62999999999999989</v>
      </c>
      <c r="M180" s="1">
        <v>1</v>
      </c>
      <c r="N180" s="4">
        <v>0.62999999999999989</v>
      </c>
      <c r="O180" s="1" t="s">
        <v>1746</v>
      </c>
    </row>
    <row r="181" spans="1:15" x14ac:dyDescent="0.25">
      <c r="A181" s="1">
        <v>180</v>
      </c>
      <c r="B181" s="1" t="s">
        <v>196</v>
      </c>
      <c r="C181" s="10">
        <v>44923</v>
      </c>
      <c r="D181" s="22">
        <v>0</v>
      </c>
      <c r="E181" s="17" t="s">
        <v>213</v>
      </c>
      <c r="F181" s="15">
        <v>24</v>
      </c>
      <c r="G181" s="2">
        <v>2.84</v>
      </c>
      <c r="H181" s="3">
        <v>10.5</v>
      </c>
      <c r="I181" s="2">
        <v>1.92</v>
      </c>
      <c r="J181" s="4">
        <f t="shared" si="4"/>
        <v>0.91999999999999993</v>
      </c>
      <c r="K181" s="1">
        <v>1</v>
      </c>
      <c r="L181" s="4">
        <f t="shared" si="5"/>
        <v>0.91999999999999993</v>
      </c>
      <c r="M181" s="1">
        <v>1</v>
      </c>
      <c r="N181" s="4">
        <v>0.91999999999999993</v>
      </c>
      <c r="O181" s="1" t="s">
        <v>1746</v>
      </c>
    </row>
    <row r="182" spans="1:15" x14ac:dyDescent="0.25">
      <c r="A182" s="1">
        <v>181</v>
      </c>
      <c r="B182" s="1" t="s">
        <v>196</v>
      </c>
      <c r="C182" s="10">
        <v>44924</v>
      </c>
      <c r="D182" s="22">
        <v>0</v>
      </c>
      <c r="E182" s="17" t="s">
        <v>213</v>
      </c>
      <c r="F182" s="15">
        <v>24</v>
      </c>
      <c r="G182" s="2">
        <v>3.3355999999999999</v>
      </c>
      <c r="H182" s="3">
        <v>2</v>
      </c>
      <c r="I182" s="2">
        <v>2.78</v>
      </c>
      <c r="J182" s="4">
        <f t="shared" si="4"/>
        <v>0.55560000000000009</v>
      </c>
      <c r="K182" s="1">
        <v>1</v>
      </c>
      <c r="L182" s="4">
        <f t="shared" si="5"/>
        <v>0.55560000000000009</v>
      </c>
      <c r="M182" s="1">
        <v>1</v>
      </c>
      <c r="N182" s="4">
        <v>0.55560000000000009</v>
      </c>
      <c r="O182" s="1" t="s">
        <v>1746</v>
      </c>
    </row>
    <row r="183" spans="1:15" x14ac:dyDescent="0.25">
      <c r="A183" s="1">
        <v>182</v>
      </c>
      <c r="B183" s="1" t="s">
        <v>219</v>
      </c>
      <c r="C183" s="10">
        <v>44924</v>
      </c>
      <c r="D183" s="22">
        <v>0</v>
      </c>
      <c r="E183" s="17" t="s">
        <v>213</v>
      </c>
      <c r="F183" s="15">
        <v>24</v>
      </c>
      <c r="G183" s="2">
        <v>2.6305999999999998</v>
      </c>
      <c r="H183" s="3">
        <v>5.6</v>
      </c>
      <c r="I183" s="2">
        <v>1.87</v>
      </c>
      <c r="J183" s="4">
        <f t="shared" si="4"/>
        <v>0.76059999999999972</v>
      </c>
      <c r="K183" s="1">
        <v>1</v>
      </c>
      <c r="L183" s="4">
        <f t="shared" si="5"/>
        <v>0.76059999999999972</v>
      </c>
      <c r="M183" s="1">
        <v>1</v>
      </c>
      <c r="N183" s="4">
        <v>0.76059999999999972</v>
      </c>
      <c r="O183" s="1" t="s">
        <v>1746</v>
      </c>
    </row>
    <row r="184" spans="1:15" x14ac:dyDescent="0.25">
      <c r="A184" s="1">
        <v>183</v>
      </c>
      <c r="B184" s="1" t="s">
        <v>196</v>
      </c>
      <c r="C184" s="10">
        <v>44925</v>
      </c>
      <c r="D184" s="22">
        <v>0</v>
      </c>
      <c r="E184" s="17" t="s">
        <v>213</v>
      </c>
      <c r="F184" s="15">
        <v>24</v>
      </c>
      <c r="G184" s="2">
        <v>2.5499999999999998</v>
      </c>
      <c r="H184" s="3">
        <v>3.05</v>
      </c>
      <c r="I184" s="2">
        <v>2.4500000000000002</v>
      </c>
      <c r="J184" s="4">
        <f t="shared" si="4"/>
        <v>9.9999999999999645E-2</v>
      </c>
      <c r="K184" s="1">
        <v>1</v>
      </c>
      <c r="L184" s="4">
        <f t="shared" si="5"/>
        <v>9.9999999999999645E-2</v>
      </c>
      <c r="M184" s="1">
        <v>1</v>
      </c>
      <c r="N184" s="4">
        <v>9.9999999999999645E-2</v>
      </c>
      <c r="O184" s="1" t="s">
        <v>1746</v>
      </c>
    </row>
    <row r="185" spans="1:15" x14ac:dyDescent="0.25">
      <c r="A185" s="1">
        <v>184</v>
      </c>
      <c r="B185" s="1" t="s">
        <v>219</v>
      </c>
      <c r="C185" s="10">
        <v>44925</v>
      </c>
      <c r="D185" s="22">
        <v>0</v>
      </c>
      <c r="E185" s="17" t="s">
        <v>213</v>
      </c>
      <c r="F185" s="15">
        <v>24</v>
      </c>
      <c r="G185" s="2">
        <v>3.5</v>
      </c>
      <c r="H185" s="3">
        <v>2.9</v>
      </c>
      <c r="I185" s="2">
        <v>2.02</v>
      </c>
      <c r="J185" s="4">
        <f t="shared" si="4"/>
        <v>1.48</v>
      </c>
      <c r="K185" s="1">
        <v>1</v>
      </c>
      <c r="L185" s="4">
        <f t="shared" si="5"/>
        <v>1.48</v>
      </c>
      <c r="M185" s="1">
        <v>1</v>
      </c>
      <c r="N185" s="4">
        <v>1.48</v>
      </c>
      <c r="O185" s="1" t="s">
        <v>1746</v>
      </c>
    </row>
    <row r="186" spans="1:15" x14ac:dyDescent="0.25">
      <c r="A186" s="1">
        <v>185</v>
      </c>
      <c r="B186" s="1" t="s">
        <v>196</v>
      </c>
      <c r="C186" s="10">
        <v>44926</v>
      </c>
      <c r="D186" s="22">
        <v>0</v>
      </c>
      <c r="E186" s="17" t="s">
        <v>213</v>
      </c>
      <c r="F186" s="15">
        <v>24</v>
      </c>
      <c r="G186" s="2">
        <v>2.89</v>
      </c>
      <c r="H186" s="3">
        <v>0.8</v>
      </c>
      <c r="I186" s="2">
        <v>2.14</v>
      </c>
      <c r="J186" s="4">
        <f t="shared" si="4"/>
        <v>0.75</v>
      </c>
      <c r="K186" s="1">
        <v>1</v>
      </c>
      <c r="L186" s="4">
        <f t="shared" si="5"/>
        <v>0.75</v>
      </c>
      <c r="M186" s="1">
        <v>1</v>
      </c>
      <c r="N186" s="4">
        <v>0.75</v>
      </c>
      <c r="O186" s="1" t="s">
        <v>1746</v>
      </c>
    </row>
    <row r="187" spans="1:15" x14ac:dyDescent="0.25">
      <c r="A187" s="1">
        <v>186</v>
      </c>
      <c r="B187" s="1" t="s">
        <v>219</v>
      </c>
      <c r="C187" s="10">
        <v>44926</v>
      </c>
      <c r="D187" s="22">
        <v>0</v>
      </c>
      <c r="E187" s="17" t="s">
        <v>213</v>
      </c>
      <c r="F187" s="15">
        <v>24</v>
      </c>
      <c r="G187" s="2">
        <v>3.77</v>
      </c>
      <c r="H187" s="3">
        <v>9.1</v>
      </c>
      <c r="I187" s="2">
        <v>2.5</v>
      </c>
      <c r="J187" s="4">
        <f t="shared" si="4"/>
        <v>1.27</v>
      </c>
      <c r="K187" s="1">
        <v>1</v>
      </c>
      <c r="L187" s="4">
        <f t="shared" si="5"/>
        <v>1.27</v>
      </c>
      <c r="M187" s="1">
        <v>1</v>
      </c>
      <c r="N187" s="4">
        <v>1.27</v>
      </c>
      <c r="O187" s="1" t="s">
        <v>1746</v>
      </c>
    </row>
    <row r="188" spans="1:15" x14ac:dyDescent="0.25">
      <c r="A188" s="1">
        <v>187</v>
      </c>
      <c r="B188" s="1" t="s">
        <v>196</v>
      </c>
      <c r="C188" s="10">
        <v>44927</v>
      </c>
      <c r="D188" s="22">
        <v>0</v>
      </c>
      <c r="E188" s="17" t="s">
        <v>213</v>
      </c>
      <c r="F188" s="15">
        <v>24</v>
      </c>
      <c r="G188" s="2">
        <v>4.33</v>
      </c>
      <c r="H188" s="3">
        <v>5.4</v>
      </c>
      <c r="I188" s="2">
        <v>2.65</v>
      </c>
      <c r="J188" s="4">
        <f t="shared" ref="J188:J189" si="6">G188-I188</f>
        <v>1.6800000000000002</v>
      </c>
      <c r="K188" s="1">
        <v>1</v>
      </c>
      <c r="L188" s="4">
        <f>(G188-I188-D188)*K188</f>
        <v>1.6800000000000002</v>
      </c>
      <c r="M188" s="1">
        <v>1</v>
      </c>
      <c r="N188" s="4">
        <v>1.68</v>
      </c>
      <c r="O188" s="1" t="s">
        <v>1746</v>
      </c>
    </row>
    <row r="189" spans="1:15" x14ac:dyDescent="0.25">
      <c r="A189" s="1">
        <v>188</v>
      </c>
      <c r="B189" s="1" t="s">
        <v>219</v>
      </c>
      <c r="C189" s="10">
        <v>44927</v>
      </c>
      <c r="D189" s="22">
        <v>0</v>
      </c>
      <c r="E189" s="17" t="s">
        <v>213</v>
      </c>
      <c r="F189" s="15">
        <v>24</v>
      </c>
      <c r="G189" s="2">
        <v>2.67</v>
      </c>
      <c r="H189" s="3">
        <v>0.7</v>
      </c>
      <c r="I189" s="2">
        <v>2</v>
      </c>
      <c r="J189" s="4">
        <f t="shared" si="6"/>
        <v>0.66999999999999993</v>
      </c>
      <c r="K189" s="1">
        <v>1</v>
      </c>
      <c r="L189" s="4">
        <f t="shared" ref="L189" si="7">(G189-I189-D189)*K189</f>
        <v>0.66999999999999993</v>
      </c>
      <c r="M189" s="1">
        <v>1</v>
      </c>
      <c r="N189" s="4">
        <v>0.67</v>
      </c>
      <c r="O189" s="1" t="s">
        <v>1746</v>
      </c>
    </row>
    <row r="190" spans="1:15" x14ac:dyDescent="0.25">
      <c r="A190" s="1">
        <v>189</v>
      </c>
      <c r="B190" s="1" t="s">
        <v>196</v>
      </c>
      <c r="C190" s="10">
        <v>44928</v>
      </c>
      <c r="D190" s="22">
        <v>0</v>
      </c>
      <c r="E190" s="17" t="s">
        <v>213</v>
      </c>
      <c r="F190" s="15">
        <v>24</v>
      </c>
      <c r="G190" s="2">
        <v>4.1144999999999996</v>
      </c>
      <c r="H190" s="3">
        <v>8.6</v>
      </c>
      <c r="I190" s="2">
        <v>2.78</v>
      </c>
      <c r="J190" s="4">
        <f t="shared" ref="J190:J198" si="8">G190-I190</f>
        <v>1.3344999999999998</v>
      </c>
      <c r="K190" s="1">
        <v>1</v>
      </c>
      <c r="L190" s="4">
        <f t="shared" ref="L190:L198" si="9">(G190-I190-D190)*K190</f>
        <v>1.3344999999999998</v>
      </c>
      <c r="M190" s="1">
        <v>1</v>
      </c>
      <c r="N190" s="4">
        <v>1.3345</v>
      </c>
      <c r="O190" s="1" t="s">
        <v>1746</v>
      </c>
    </row>
    <row r="191" spans="1:15" x14ac:dyDescent="0.25">
      <c r="A191" s="1">
        <v>190</v>
      </c>
      <c r="B191" s="1" t="s">
        <v>219</v>
      </c>
      <c r="C191" s="10">
        <v>44928</v>
      </c>
      <c r="D191" s="22">
        <v>0</v>
      </c>
      <c r="E191" s="17" t="s">
        <v>213</v>
      </c>
      <c r="F191" s="15">
        <v>24</v>
      </c>
      <c r="G191" s="2">
        <v>2.5611999999999999</v>
      </c>
      <c r="H191" s="3">
        <v>1.3</v>
      </c>
      <c r="I191" s="2">
        <v>2.0099999999999998</v>
      </c>
      <c r="J191" s="4">
        <f t="shared" si="8"/>
        <v>0.55120000000000013</v>
      </c>
      <c r="K191" s="1">
        <v>1</v>
      </c>
      <c r="L191" s="4">
        <f t="shared" si="9"/>
        <v>0.55120000000000013</v>
      </c>
      <c r="M191" s="1">
        <v>1</v>
      </c>
      <c r="N191" s="4">
        <v>0.55120000000000002</v>
      </c>
      <c r="O191" s="1" t="s">
        <v>1746</v>
      </c>
    </row>
    <row r="192" spans="1:15" x14ac:dyDescent="0.25">
      <c r="A192" s="1">
        <v>191</v>
      </c>
      <c r="B192" s="1" t="s">
        <v>196</v>
      </c>
      <c r="C192" s="10">
        <v>44929</v>
      </c>
      <c r="D192" s="22">
        <v>0</v>
      </c>
      <c r="E192" s="17" t="s">
        <v>213</v>
      </c>
      <c r="F192" s="15">
        <v>24</v>
      </c>
      <c r="G192" s="2">
        <v>3.9531000000000001</v>
      </c>
      <c r="H192" s="3">
        <v>7.4</v>
      </c>
      <c r="I192" s="2">
        <v>2.87</v>
      </c>
      <c r="J192" s="4">
        <f t="shared" si="8"/>
        <v>1.0831</v>
      </c>
      <c r="K192" s="1">
        <v>1</v>
      </c>
      <c r="L192" s="4">
        <f t="shared" si="9"/>
        <v>1.0831</v>
      </c>
      <c r="M192" s="1">
        <v>1</v>
      </c>
      <c r="N192" s="4">
        <v>1.0831</v>
      </c>
      <c r="O192" s="1" t="s">
        <v>1746</v>
      </c>
    </row>
    <row r="193" spans="1:15" x14ac:dyDescent="0.25">
      <c r="A193" s="1">
        <v>192</v>
      </c>
      <c r="B193" s="1" t="s">
        <v>219</v>
      </c>
      <c r="C193" s="10">
        <v>44929</v>
      </c>
      <c r="D193" s="22">
        <v>0</v>
      </c>
      <c r="E193" s="17" t="s">
        <v>213</v>
      </c>
      <c r="F193" s="15">
        <v>24</v>
      </c>
      <c r="G193" s="2">
        <v>2.4009</v>
      </c>
      <c r="H193" s="3">
        <v>1.2</v>
      </c>
      <c r="I193" s="2">
        <v>1.79</v>
      </c>
      <c r="J193" s="4">
        <f t="shared" si="8"/>
        <v>0.6109</v>
      </c>
      <c r="K193" s="1">
        <v>1</v>
      </c>
      <c r="L193" s="4">
        <f t="shared" si="9"/>
        <v>0.6109</v>
      </c>
      <c r="M193" s="1">
        <v>1</v>
      </c>
      <c r="N193" s="4">
        <v>0.6109</v>
      </c>
      <c r="O193" s="1" t="s">
        <v>1746</v>
      </c>
    </row>
    <row r="194" spans="1:15" x14ac:dyDescent="0.25">
      <c r="A194" s="1">
        <v>193</v>
      </c>
      <c r="B194" s="1" t="s">
        <v>196</v>
      </c>
      <c r="C194" s="10">
        <v>44930</v>
      </c>
      <c r="D194" s="22">
        <v>0</v>
      </c>
      <c r="E194" s="17" t="s">
        <v>213</v>
      </c>
      <c r="F194" s="15">
        <v>24</v>
      </c>
      <c r="G194" s="2">
        <v>4.0342000000000002</v>
      </c>
      <c r="H194" s="3">
        <v>8.6</v>
      </c>
      <c r="I194" s="2">
        <v>2.71</v>
      </c>
      <c r="J194" s="4">
        <f t="shared" si="8"/>
        <v>1.3242000000000003</v>
      </c>
      <c r="K194" s="1">
        <v>1</v>
      </c>
      <c r="L194" s="4">
        <f t="shared" si="9"/>
        <v>1.3242000000000003</v>
      </c>
      <c r="M194" s="1">
        <v>1</v>
      </c>
      <c r="N194" s="4">
        <v>1.3242</v>
      </c>
      <c r="O194" s="1" t="s">
        <v>1746</v>
      </c>
    </row>
    <row r="195" spans="1:15" x14ac:dyDescent="0.25">
      <c r="A195" s="1">
        <v>194</v>
      </c>
      <c r="B195" s="1" t="s">
        <v>219</v>
      </c>
      <c r="C195" s="10">
        <v>44930</v>
      </c>
      <c r="D195" s="22">
        <v>0</v>
      </c>
      <c r="E195" s="17" t="s">
        <v>213</v>
      </c>
      <c r="F195" s="15">
        <v>24</v>
      </c>
      <c r="G195" s="2">
        <v>2.3071000000000002</v>
      </c>
      <c r="H195" s="3">
        <v>1.8</v>
      </c>
      <c r="I195" s="2">
        <v>1.78</v>
      </c>
      <c r="J195" s="4">
        <f t="shared" si="8"/>
        <v>0.52710000000000012</v>
      </c>
      <c r="K195" s="1">
        <v>1</v>
      </c>
      <c r="L195" s="4">
        <f t="shared" si="9"/>
        <v>0.52710000000000012</v>
      </c>
      <c r="M195" s="1">
        <v>1</v>
      </c>
      <c r="N195" s="4">
        <v>0.52710000000000001</v>
      </c>
      <c r="O195" s="1" t="s">
        <v>1746</v>
      </c>
    </row>
    <row r="196" spans="1:15" x14ac:dyDescent="0.25">
      <c r="A196" s="1">
        <v>195</v>
      </c>
      <c r="B196" s="1" t="s">
        <v>196</v>
      </c>
      <c r="C196" s="10">
        <v>44931</v>
      </c>
      <c r="D196" s="22">
        <v>0</v>
      </c>
      <c r="E196" s="17" t="s">
        <v>213</v>
      </c>
      <c r="F196" s="15">
        <v>24</v>
      </c>
      <c r="G196" s="2">
        <v>4.1455000000000002</v>
      </c>
      <c r="H196" s="3">
        <v>8.8000000000000007</v>
      </c>
      <c r="I196" s="2">
        <v>2.84</v>
      </c>
      <c r="J196" s="4">
        <f t="shared" si="8"/>
        <v>1.3055000000000003</v>
      </c>
      <c r="K196" s="1">
        <v>1</v>
      </c>
      <c r="L196" s="4">
        <f t="shared" si="9"/>
        <v>1.3055000000000003</v>
      </c>
      <c r="M196" s="1">
        <v>1</v>
      </c>
      <c r="N196" s="4">
        <v>1.3055000000000001</v>
      </c>
      <c r="O196" s="1" t="s">
        <v>1746</v>
      </c>
    </row>
    <row r="197" spans="1:15" x14ac:dyDescent="0.25">
      <c r="A197" s="1">
        <v>196</v>
      </c>
      <c r="B197" s="1" t="s">
        <v>219</v>
      </c>
      <c r="C197" s="10">
        <v>44931</v>
      </c>
      <c r="D197" s="22">
        <v>0</v>
      </c>
      <c r="E197" s="17" t="s">
        <v>213</v>
      </c>
      <c r="F197" s="15">
        <v>24</v>
      </c>
      <c r="G197" s="2">
        <v>2.3389000000000002</v>
      </c>
      <c r="H197" s="3">
        <v>1.6</v>
      </c>
      <c r="I197" s="2">
        <v>1.75</v>
      </c>
      <c r="J197" s="4">
        <f t="shared" si="8"/>
        <v>0.5889000000000002</v>
      </c>
      <c r="K197" s="1">
        <v>1</v>
      </c>
      <c r="L197" s="4">
        <f t="shared" si="9"/>
        <v>0.5889000000000002</v>
      </c>
      <c r="M197" s="1">
        <v>1</v>
      </c>
      <c r="N197" s="4">
        <v>0.58889999999999998</v>
      </c>
      <c r="O197" s="1" t="s">
        <v>1746</v>
      </c>
    </row>
    <row r="198" spans="1:15" x14ac:dyDescent="0.25">
      <c r="A198" s="1">
        <v>197</v>
      </c>
      <c r="B198" s="1" t="s">
        <v>196</v>
      </c>
      <c r="C198" s="10">
        <v>44932</v>
      </c>
      <c r="D198" s="22">
        <v>0</v>
      </c>
      <c r="E198" s="17" t="s">
        <v>213</v>
      </c>
      <c r="F198" s="15">
        <v>24</v>
      </c>
      <c r="G198" s="2">
        <v>4.2295999999999996</v>
      </c>
      <c r="H198" s="3">
        <v>10.6</v>
      </c>
      <c r="I198" s="2">
        <v>2.96</v>
      </c>
      <c r="J198" s="4">
        <f t="shared" si="8"/>
        <v>1.2695999999999996</v>
      </c>
      <c r="K198" s="1">
        <v>1</v>
      </c>
      <c r="L198" s="4">
        <f t="shared" si="9"/>
        <v>1.2695999999999996</v>
      </c>
      <c r="M198" s="1">
        <v>1</v>
      </c>
      <c r="N198" s="4">
        <v>1.2696000000000001</v>
      </c>
      <c r="O198" s="1" t="s">
        <v>1746</v>
      </c>
    </row>
    <row r="199" spans="1:15" x14ac:dyDescent="0.25">
      <c r="A199" s="1">
        <v>198</v>
      </c>
      <c r="B199" s="1" t="s">
        <v>219</v>
      </c>
      <c r="C199" s="10">
        <v>44932</v>
      </c>
      <c r="D199" s="22">
        <v>0</v>
      </c>
      <c r="E199" s="17" t="s">
        <v>213</v>
      </c>
      <c r="F199" s="15">
        <v>24</v>
      </c>
      <c r="G199" s="2">
        <v>2.355</v>
      </c>
      <c r="H199" s="3">
        <v>2.7</v>
      </c>
      <c r="I199" s="2">
        <v>1.81</v>
      </c>
      <c r="J199" s="4">
        <f t="shared" ref="J199:J211" si="10">G199-I199</f>
        <v>0.54499999999999993</v>
      </c>
      <c r="K199" s="1">
        <v>1</v>
      </c>
      <c r="L199" s="4">
        <f t="shared" ref="L199:L211" si="11">(G199-I199-D199)*K199</f>
        <v>0.54499999999999993</v>
      </c>
      <c r="M199" s="1">
        <v>1</v>
      </c>
      <c r="N199" s="4">
        <v>0.54500000000000004</v>
      </c>
      <c r="O199" s="1" t="s">
        <v>1746</v>
      </c>
    </row>
    <row r="200" spans="1:15" x14ac:dyDescent="0.25">
      <c r="A200" s="1">
        <v>199</v>
      </c>
      <c r="B200" s="1" t="s">
        <v>219</v>
      </c>
      <c r="C200" s="10">
        <v>44933</v>
      </c>
      <c r="D200" s="22">
        <v>0</v>
      </c>
      <c r="E200" s="17" t="s">
        <v>213</v>
      </c>
      <c r="F200" s="15">
        <v>24</v>
      </c>
      <c r="G200" s="2">
        <v>2.3466999999999998</v>
      </c>
      <c r="H200" s="3">
        <v>1.7</v>
      </c>
      <c r="I200" s="2">
        <v>1.83</v>
      </c>
      <c r="J200" s="4">
        <f t="shared" si="10"/>
        <v>0.51669999999999972</v>
      </c>
      <c r="K200" s="1">
        <v>1</v>
      </c>
      <c r="L200" s="4">
        <f t="shared" si="11"/>
        <v>0.51669999999999972</v>
      </c>
      <c r="M200" s="1">
        <v>1</v>
      </c>
      <c r="N200" s="4">
        <v>0.51670000000000005</v>
      </c>
      <c r="O200" s="1" t="s">
        <v>1746</v>
      </c>
    </row>
    <row r="201" spans="1:15" x14ac:dyDescent="0.25">
      <c r="A201" s="1">
        <v>200</v>
      </c>
      <c r="B201" s="1" t="s">
        <v>196</v>
      </c>
      <c r="C201" s="10">
        <v>44933</v>
      </c>
      <c r="D201" s="22">
        <v>0</v>
      </c>
      <c r="E201" s="17" t="s">
        <v>213</v>
      </c>
      <c r="F201" s="15">
        <v>24</v>
      </c>
      <c r="G201" s="2">
        <v>4.28</v>
      </c>
      <c r="H201" s="3">
        <v>9</v>
      </c>
      <c r="I201" s="2">
        <v>2.99</v>
      </c>
      <c r="J201" s="4">
        <f t="shared" si="10"/>
        <v>1.29</v>
      </c>
      <c r="K201" s="1">
        <v>1</v>
      </c>
      <c r="L201" s="4">
        <f t="shared" si="11"/>
        <v>1.29</v>
      </c>
      <c r="M201" s="1">
        <v>1</v>
      </c>
      <c r="N201" s="4">
        <v>1.29</v>
      </c>
      <c r="O201" s="1" t="s">
        <v>1746</v>
      </c>
    </row>
    <row r="202" spans="1:15" x14ac:dyDescent="0.25">
      <c r="A202" s="1">
        <v>201</v>
      </c>
      <c r="B202" s="1" t="s">
        <v>196</v>
      </c>
      <c r="C202" s="10">
        <v>44934</v>
      </c>
      <c r="D202" s="22">
        <v>0</v>
      </c>
      <c r="E202" s="17" t="s">
        <v>213</v>
      </c>
      <c r="F202" s="15">
        <v>24</v>
      </c>
      <c r="G202" s="2">
        <v>4.3273999999999999</v>
      </c>
      <c r="H202" s="3">
        <v>8.9</v>
      </c>
      <c r="I202" s="2">
        <v>2.83</v>
      </c>
      <c r="J202" s="4">
        <f t="shared" si="10"/>
        <v>1.4973999999999998</v>
      </c>
      <c r="K202" s="1">
        <v>1</v>
      </c>
      <c r="L202" s="4">
        <f t="shared" si="11"/>
        <v>1.4973999999999998</v>
      </c>
      <c r="M202" s="1">
        <v>1</v>
      </c>
      <c r="N202" s="4">
        <v>1.4974000000000001</v>
      </c>
      <c r="O202" s="1" t="s">
        <v>1746</v>
      </c>
    </row>
    <row r="203" spans="1:15" x14ac:dyDescent="0.25">
      <c r="A203" s="1">
        <v>202</v>
      </c>
      <c r="B203" s="1" t="s">
        <v>219</v>
      </c>
      <c r="C203" s="10">
        <v>44934</v>
      </c>
      <c r="D203" s="22">
        <v>0</v>
      </c>
      <c r="E203" s="17" t="s">
        <v>213</v>
      </c>
      <c r="F203" s="15">
        <v>24</v>
      </c>
      <c r="G203" s="2">
        <v>2.2298</v>
      </c>
      <c r="H203" s="3">
        <v>1.6</v>
      </c>
      <c r="I203" s="2">
        <v>1.83</v>
      </c>
      <c r="J203" s="4">
        <f t="shared" si="10"/>
        <v>0.39979999999999993</v>
      </c>
      <c r="K203" s="1">
        <v>1</v>
      </c>
      <c r="L203" s="4">
        <f t="shared" si="11"/>
        <v>0.39979999999999993</v>
      </c>
      <c r="M203" s="1">
        <v>1</v>
      </c>
      <c r="N203" s="4">
        <v>0.39979999999999999</v>
      </c>
      <c r="O203" s="1" t="s">
        <v>1746</v>
      </c>
    </row>
    <row r="204" spans="1:15" x14ac:dyDescent="0.25">
      <c r="A204" s="1">
        <v>203</v>
      </c>
      <c r="B204" s="1" t="s">
        <v>196</v>
      </c>
      <c r="C204" s="10">
        <v>44935</v>
      </c>
      <c r="D204" s="22">
        <v>0</v>
      </c>
      <c r="E204" s="17" t="s">
        <v>213</v>
      </c>
      <c r="F204" s="15">
        <v>24</v>
      </c>
      <c r="G204" s="2">
        <v>4.5526999999999997</v>
      </c>
      <c r="H204" s="3">
        <v>8.9</v>
      </c>
      <c r="I204" s="2">
        <v>2.83</v>
      </c>
      <c r="J204" s="4">
        <f t="shared" si="10"/>
        <v>1.7226999999999997</v>
      </c>
      <c r="K204" s="1">
        <v>1</v>
      </c>
      <c r="L204" s="4">
        <f t="shared" si="11"/>
        <v>1.7226999999999997</v>
      </c>
      <c r="M204" s="1">
        <v>1</v>
      </c>
      <c r="N204" s="4">
        <v>1.7226999999999999</v>
      </c>
      <c r="O204" s="1" t="s">
        <v>1746</v>
      </c>
    </row>
    <row r="205" spans="1:15" x14ac:dyDescent="0.25">
      <c r="A205" s="1">
        <v>204</v>
      </c>
      <c r="B205" s="1" t="s">
        <v>219</v>
      </c>
      <c r="C205" s="10">
        <v>44935</v>
      </c>
      <c r="D205" s="22">
        <v>0</v>
      </c>
      <c r="E205" s="17" t="s">
        <v>213</v>
      </c>
      <c r="F205" s="15">
        <v>24</v>
      </c>
      <c r="G205" s="2">
        <v>2.4199000000000002</v>
      </c>
      <c r="H205" s="3">
        <v>1.8</v>
      </c>
      <c r="I205" s="2">
        <v>1.91</v>
      </c>
      <c r="J205" s="4">
        <f t="shared" si="10"/>
        <v>0.50990000000000024</v>
      </c>
      <c r="K205" s="1">
        <v>1</v>
      </c>
      <c r="L205" s="4">
        <f t="shared" si="11"/>
        <v>0.50990000000000024</v>
      </c>
      <c r="M205" s="1">
        <v>1</v>
      </c>
      <c r="N205" s="4">
        <v>0.50990000000000002</v>
      </c>
      <c r="O205" s="1" t="s">
        <v>1746</v>
      </c>
    </row>
    <row r="206" spans="1:15" x14ac:dyDescent="0.25">
      <c r="A206" s="1">
        <v>205</v>
      </c>
      <c r="B206" s="1" t="s">
        <v>196</v>
      </c>
      <c r="C206" s="10">
        <v>44936</v>
      </c>
      <c r="D206" s="22">
        <v>0</v>
      </c>
      <c r="E206" s="17" t="s">
        <v>213</v>
      </c>
      <c r="F206" s="15">
        <v>24</v>
      </c>
      <c r="G206" s="2">
        <v>4.6086</v>
      </c>
      <c r="H206" s="3">
        <v>3.8</v>
      </c>
      <c r="I206" s="2">
        <v>3.25</v>
      </c>
      <c r="J206" s="4">
        <f t="shared" si="10"/>
        <v>1.3586</v>
      </c>
      <c r="K206" s="1">
        <v>1</v>
      </c>
      <c r="L206" s="4">
        <f t="shared" si="11"/>
        <v>1.3586</v>
      </c>
      <c r="M206" s="1">
        <v>1</v>
      </c>
      <c r="N206" s="4">
        <v>1.3586</v>
      </c>
      <c r="O206" s="1" t="s">
        <v>1746</v>
      </c>
    </row>
    <row r="207" spans="1:15" x14ac:dyDescent="0.25">
      <c r="A207" s="1">
        <v>206</v>
      </c>
      <c r="B207" s="1" t="s">
        <v>219</v>
      </c>
      <c r="C207" s="10">
        <v>44936</v>
      </c>
      <c r="D207" s="22">
        <v>0</v>
      </c>
      <c r="E207" s="17" t="s">
        <v>213</v>
      </c>
      <c r="F207" s="15">
        <v>24</v>
      </c>
      <c r="G207" s="2">
        <v>2.5205000000000002</v>
      </c>
      <c r="H207" s="3">
        <v>3.2</v>
      </c>
      <c r="I207" s="2">
        <v>1.92</v>
      </c>
      <c r="J207" s="4">
        <f t="shared" si="10"/>
        <v>0.60050000000000026</v>
      </c>
      <c r="K207" s="1">
        <v>1</v>
      </c>
      <c r="L207" s="4">
        <f t="shared" si="11"/>
        <v>0.60050000000000026</v>
      </c>
      <c r="M207" s="1">
        <v>1</v>
      </c>
      <c r="N207" s="4">
        <v>0.60050000000000003</v>
      </c>
      <c r="O207" s="1" t="s">
        <v>1746</v>
      </c>
    </row>
    <row r="208" spans="1:15" x14ac:dyDescent="0.25">
      <c r="A208" s="1">
        <v>207</v>
      </c>
      <c r="B208" s="1" t="s">
        <v>196</v>
      </c>
      <c r="C208" s="10">
        <v>44937</v>
      </c>
      <c r="D208" s="22">
        <v>0</v>
      </c>
      <c r="E208" s="17" t="s">
        <v>213</v>
      </c>
      <c r="F208" s="15">
        <v>24</v>
      </c>
      <c r="G208" s="2">
        <v>4.5529999999999999</v>
      </c>
      <c r="H208" s="3">
        <v>4.2</v>
      </c>
      <c r="I208" s="2">
        <v>3.21</v>
      </c>
      <c r="J208" s="4">
        <f t="shared" si="10"/>
        <v>1.343</v>
      </c>
      <c r="K208" s="1">
        <v>1</v>
      </c>
      <c r="L208" s="4">
        <f t="shared" si="11"/>
        <v>1.343</v>
      </c>
      <c r="M208" s="1">
        <v>1</v>
      </c>
      <c r="N208" s="4">
        <v>1.343</v>
      </c>
      <c r="O208" s="1" t="s">
        <v>1746</v>
      </c>
    </row>
    <row r="209" spans="1:15" x14ac:dyDescent="0.25">
      <c r="A209" s="1">
        <v>208</v>
      </c>
      <c r="B209" s="1" t="s">
        <v>219</v>
      </c>
      <c r="C209" s="10">
        <v>44937</v>
      </c>
      <c r="D209" s="22">
        <v>0</v>
      </c>
      <c r="E209" s="17" t="s">
        <v>213</v>
      </c>
      <c r="F209" s="15">
        <v>24</v>
      </c>
      <c r="G209" s="2">
        <v>2.5430000000000001</v>
      </c>
      <c r="H209" s="3">
        <v>3.3</v>
      </c>
      <c r="I209" s="2">
        <v>1.91</v>
      </c>
      <c r="J209" s="4">
        <f t="shared" si="10"/>
        <v>0.63300000000000023</v>
      </c>
      <c r="K209" s="1">
        <v>1</v>
      </c>
      <c r="L209" s="4">
        <f t="shared" si="11"/>
        <v>0.63300000000000023</v>
      </c>
      <c r="M209" s="1">
        <v>1</v>
      </c>
      <c r="N209" s="4">
        <v>0.63300000000000001</v>
      </c>
      <c r="O209" s="1" t="s">
        <v>1746</v>
      </c>
    </row>
    <row r="210" spans="1:15" x14ac:dyDescent="0.25">
      <c r="A210" s="1">
        <v>209</v>
      </c>
      <c r="B210" s="1" t="s">
        <v>196</v>
      </c>
      <c r="C210" s="10">
        <v>44938</v>
      </c>
      <c r="D210" s="22">
        <v>0</v>
      </c>
      <c r="E210" s="17" t="s">
        <v>213</v>
      </c>
      <c r="F210" s="15">
        <v>24</v>
      </c>
      <c r="G210" s="2">
        <v>4.4192</v>
      </c>
      <c r="H210" s="3">
        <v>3.5</v>
      </c>
      <c r="I210" s="2">
        <v>3.2349000000000001</v>
      </c>
      <c r="J210" s="4">
        <f t="shared" si="10"/>
        <v>1.1842999999999999</v>
      </c>
      <c r="K210" s="1">
        <v>1</v>
      </c>
      <c r="L210" s="4">
        <f t="shared" si="11"/>
        <v>1.1842999999999999</v>
      </c>
      <c r="M210" s="1">
        <v>1</v>
      </c>
      <c r="N210" s="4">
        <v>1.1842999999999999</v>
      </c>
      <c r="O210" s="1" t="s">
        <v>1746</v>
      </c>
    </row>
    <row r="211" spans="1:15" x14ac:dyDescent="0.25">
      <c r="A211" s="1">
        <v>210</v>
      </c>
      <c r="B211" s="1" t="s">
        <v>219</v>
      </c>
      <c r="C211" s="10">
        <v>44938</v>
      </c>
      <c r="D211" s="22">
        <v>0</v>
      </c>
      <c r="E211" s="17" t="s">
        <v>213</v>
      </c>
      <c r="F211" s="15">
        <v>24</v>
      </c>
      <c r="G211" s="2">
        <v>2.6606000000000001</v>
      </c>
      <c r="H211" s="3">
        <v>3.1</v>
      </c>
      <c r="I211" s="2">
        <v>1.9000999999999999</v>
      </c>
      <c r="J211" s="4">
        <f t="shared" si="10"/>
        <v>0.76050000000000018</v>
      </c>
      <c r="K211" s="1">
        <v>1</v>
      </c>
      <c r="L211" s="4">
        <f t="shared" si="11"/>
        <v>0.76050000000000018</v>
      </c>
      <c r="M211" s="1">
        <v>1</v>
      </c>
      <c r="N211" s="4">
        <v>0.76049999999999995</v>
      </c>
      <c r="O211" s="1" t="s">
        <v>1746</v>
      </c>
    </row>
    <row r="212" spans="1:15" x14ac:dyDescent="0.25">
      <c r="A212" s="1">
        <v>211</v>
      </c>
      <c r="B212" s="1" t="s">
        <v>196</v>
      </c>
      <c r="C212" s="10">
        <v>44939</v>
      </c>
      <c r="D212" s="22">
        <v>0</v>
      </c>
      <c r="E212" s="17" t="s">
        <v>213</v>
      </c>
      <c r="F212" s="15">
        <v>24</v>
      </c>
      <c r="G212" s="2">
        <v>4.4705000000000004</v>
      </c>
      <c r="H212" s="3">
        <v>5.5</v>
      </c>
      <c r="I212" s="2">
        <v>3.11</v>
      </c>
      <c r="J212" s="4">
        <f t="shared" ref="J212:J235" si="12">G212-I212</f>
        <v>1.3605000000000005</v>
      </c>
      <c r="K212" s="1">
        <v>1</v>
      </c>
      <c r="L212" s="4">
        <f t="shared" ref="L212:L235" si="13">(G212-I212-D212)*K212</f>
        <v>1.3605000000000005</v>
      </c>
      <c r="M212" s="1">
        <v>1</v>
      </c>
      <c r="N212" s="4">
        <v>1.3605</v>
      </c>
      <c r="O212" s="1" t="s">
        <v>1746</v>
      </c>
    </row>
    <row r="213" spans="1:15" x14ac:dyDescent="0.25">
      <c r="A213" s="1">
        <v>212</v>
      </c>
      <c r="B213" s="1" t="s">
        <v>219</v>
      </c>
      <c r="C213" s="10">
        <v>44939</v>
      </c>
      <c r="D213" s="22">
        <v>0</v>
      </c>
      <c r="E213" s="17" t="s">
        <v>213</v>
      </c>
      <c r="F213" s="15">
        <v>24</v>
      </c>
      <c r="G213" s="2">
        <v>2.6703999999999999</v>
      </c>
      <c r="H213" s="3">
        <v>4.3</v>
      </c>
      <c r="I213" s="2">
        <v>2.0099999999999998</v>
      </c>
      <c r="J213" s="4">
        <f t="shared" si="12"/>
        <v>0.6604000000000001</v>
      </c>
      <c r="K213" s="1">
        <v>1</v>
      </c>
      <c r="L213" s="4">
        <f t="shared" si="13"/>
        <v>0.6604000000000001</v>
      </c>
      <c r="M213" s="1">
        <v>1</v>
      </c>
      <c r="N213" s="4">
        <v>0.66039999999999999</v>
      </c>
      <c r="O213" s="1" t="s">
        <v>1746</v>
      </c>
    </row>
    <row r="214" spans="1:15" x14ac:dyDescent="0.25">
      <c r="A214" s="1">
        <v>213</v>
      </c>
      <c r="B214" s="1" t="s">
        <v>196</v>
      </c>
      <c r="C214" s="10">
        <v>44940</v>
      </c>
      <c r="D214" s="22">
        <v>0</v>
      </c>
      <c r="E214" s="17" t="s">
        <v>213</v>
      </c>
      <c r="F214" s="15">
        <v>24</v>
      </c>
      <c r="G214" s="2">
        <v>4.4718999999999998</v>
      </c>
      <c r="H214" s="3">
        <v>6.3</v>
      </c>
      <c r="I214" s="2">
        <v>3.0070999999999999</v>
      </c>
      <c r="J214" s="4">
        <f t="shared" si="12"/>
        <v>1.4647999999999999</v>
      </c>
      <c r="K214" s="1">
        <v>1</v>
      </c>
      <c r="L214" s="4">
        <f t="shared" si="13"/>
        <v>1.4647999999999999</v>
      </c>
      <c r="M214" s="1">
        <v>1</v>
      </c>
      <c r="N214" s="4">
        <v>1.4648000000000001</v>
      </c>
      <c r="O214" s="1" t="s">
        <v>1746</v>
      </c>
    </row>
    <row r="215" spans="1:15" x14ac:dyDescent="0.25">
      <c r="A215" s="1">
        <v>214</v>
      </c>
      <c r="B215" s="1" t="s">
        <v>219</v>
      </c>
      <c r="C215" s="10">
        <v>44940</v>
      </c>
      <c r="D215" s="22">
        <v>0</v>
      </c>
      <c r="E215" s="17" t="s">
        <v>213</v>
      </c>
      <c r="F215" s="15">
        <v>24</v>
      </c>
      <c r="G215" s="2">
        <v>2.8105000000000002</v>
      </c>
      <c r="H215" s="3">
        <v>5.2</v>
      </c>
      <c r="I215" s="2">
        <v>2.0322</v>
      </c>
      <c r="J215" s="4">
        <f t="shared" si="12"/>
        <v>0.77830000000000021</v>
      </c>
      <c r="K215" s="1">
        <v>1</v>
      </c>
      <c r="L215" s="4">
        <f t="shared" si="13"/>
        <v>0.77830000000000021</v>
      </c>
      <c r="M215" s="1">
        <v>1</v>
      </c>
      <c r="N215" s="4">
        <v>0.77829999999999999</v>
      </c>
      <c r="O215" s="1" t="s">
        <v>1746</v>
      </c>
    </row>
    <row r="216" spans="1:15" x14ac:dyDescent="0.25">
      <c r="A216" s="1">
        <v>215</v>
      </c>
      <c r="B216" s="1" t="s">
        <v>196</v>
      </c>
      <c r="C216" s="10">
        <v>44941</v>
      </c>
      <c r="D216" s="22">
        <v>0</v>
      </c>
      <c r="E216" s="17" t="s">
        <v>213</v>
      </c>
      <c r="F216" s="15">
        <v>24</v>
      </c>
      <c r="G216" s="2">
        <v>4.3364000000000003</v>
      </c>
      <c r="H216" s="3">
        <v>6.5</v>
      </c>
      <c r="I216" s="2">
        <v>2.944</v>
      </c>
      <c r="J216" s="4">
        <f t="shared" si="12"/>
        <v>1.3924000000000003</v>
      </c>
      <c r="K216" s="1">
        <v>1</v>
      </c>
      <c r="L216" s="4">
        <f t="shared" si="13"/>
        <v>1.3924000000000003</v>
      </c>
      <c r="M216" s="1">
        <v>1</v>
      </c>
      <c r="N216" s="4">
        <v>1.3924000000000001</v>
      </c>
      <c r="O216" s="1" t="s">
        <v>1746</v>
      </c>
    </row>
    <row r="217" spans="1:15" x14ac:dyDescent="0.25">
      <c r="A217" s="1">
        <v>216</v>
      </c>
      <c r="B217" s="1" t="s">
        <v>219</v>
      </c>
      <c r="C217" s="10">
        <v>44941</v>
      </c>
      <c r="D217" s="22">
        <v>0</v>
      </c>
      <c r="E217" s="17" t="s">
        <v>213</v>
      </c>
      <c r="F217" s="15">
        <v>24</v>
      </c>
      <c r="G217" s="2">
        <v>2.8047</v>
      </c>
      <c r="H217" s="3">
        <v>5.5</v>
      </c>
      <c r="I217" s="2">
        <v>1.9986999999999999</v>
      </c>
      <c r="J217" s="4">
        <f t="shared" si="12"/>
        <v>0.80600000000000005</v>
      </c>
      <c r="K217" s="1">
        <v>1</v>
      </c>
      <c r="L217" s="4">
        <f t="shared" si="13"/>
        <v>0.80600000000000005</v>
      </c>
      <c r="M217" s="1">
        <v>1</v>
      </c>
      <c r="N217" s="4">
        <v>0.80600000000000005</v>
      </c>
      <c r="O217" s="1" t="s">
        <v>1746</v>
      </c>
    </row>
    <row r="218" spans="1:15" x14ac:dyDescent="0.25">
      <c r="A218" s="1">
        <v>217</v>
      </c>
      <c r="B218" s="1" t="s">
        <v>196</v>
      </c>
      <c r="C218" s="10">
        <v>44942</v>
      </c>
      <c r="D218" s="22">
        <v>0</v>
      </c>
      <c r="E218" s="17" t="s">
        <v>213</v>
      </c>
      <c r="F218" s="15">
        <v>24</v>
      </c>
      <c r="G218" s="2">
        <v>3.9348000000000001</v>
      </c>
      <c r="H218" s="3">
        <v>6.7</v>
      </c>
      <c r="I218" s="2">
        <v>2.6836000000000002</v>
      </c>
      <c r="J218" s="4">
        <f t="shared" si="12"/>
        <v>1.2511999999999999</v>
      </c>
      <c r="K218" s="1">
        <v>1</v>
      </c>
      <c r="L218" s="4">
        <f t="shared" si="13"/>
        <v>1.2511999999999999</v>
      </c>
      <c r="M218" s="1">
        <v>1</v>
      </c>
      <c r="N218" s="4">
        <v>1.2512000000000001</v>
      </c>
      <c r="O218" s="1" t="s">
        <v>1746</v>
      </c>
    </row>
    <row r="219" spans="1:15" x14ac:dyDescent="0.25">
      <c r="A219" s="1">
        <v>218</v>
      </c>
      <c r="B219" s="1" t="s">
        <v>219</v>
      </c>
      <c r="C219" s="10">
        <v>44942</v>
      </c>
      <c r="D219" s="22">
        <v>0</v>
      </c>
      <c r="E219" s="17" t="s">
        <v>213</v>
      </c>
      <c r="F219" s="15">
        <v>24</v>
      </c>
      <c r="G219" s="2">
        <v>2.7261000000000002</v>
      </c>
      <c r="H219" s="3">
        <v>6.1</v>
      </c>
      <c r="I219" s="2">
        <v>1.7889999999999999</v>
      </c>
      <c r="J219" s="4">
        <f t="shared" si="12"/>
        <v>0.93710000000000027</v>
      </c>
      <c r="K219" s="1">
        <v>1</v>
      </c>
      <c r="L219" s="4">
        <f t="shared" si="13"/>
        <v>0.93710000000000027</v>
      </c>
      <c r="M219" s="1">
        <v>1</v>
      </c>
      <c r="N219" s="4">
        <v>0.93710000000000004</v>
      </c>
      <c r="O219" s="1" t="s">
        <v>1746</v>
      </c>
    </row>
    <row r="220" spans="1:15" x14ac:dyDescent="0.25">
      <c r="A220" s="1">
        <v>219</v>
      </c>
      <c r="B220" s="1" t="s">
        <v>219</v>
      </c>
      <c r="C220" s="10">
        <v>44943</v>
      </c>
      <c r="D220" s="22">
        <v>0</v>
      </c>
      <c r="E220" s="17" t="s">
        <v>213</v>
      </c>
      <c r="F220" s="15">
        <v>24</v>
      </c>
      <c r="G220" s="2">
        <v>2.7383000000000002</v>
      </c>
      <c r="H220" s="3">
        <v>4.5</v>
      </c>
      <c r="I220" s="2">
        <v>1.7844</v>
      </c>
      <c r="J220" s="4">
        <f t="shared" si="12"/>
        <v>0.95390000000000019</v>
      </c>
      <c r="K220" s="1">
        <v>1</v>
      </c>
      <c r="L220" s="4">
        <f t="shared" si="13"/>
        <v>0.95390000000000019</v>
      </c>
      <c r="M220" s="1">
        <v>1</v>
      </c>
      <c r="N220" s="4">
        <v>0.95389999999999997</v>
      </c>
      <c r="O220" s="1" t="s">
        <v>1746</v>
      </c>
    </row>
    <row r="221" spans="1:15" x14ac:dyDescent="0.25">
      <c r="A221" s="1">
        <v>220</v>
      </c>
      <c r="B221" s="1" t="s">
        <v>196</v>
      </c>
      <c r="C221" s="10">
        <v>44943</v>
      </c>
      <c r="D221" s="22">
        <v>0</v>
      </c>
      <c r="E221" s="17" t="s">
        <v>213</v>
      </c>
      <c r="F221" s="15">
        <v>24</v>
      </c>
      <c r="G221" s="2">
        <v>3.9275000000000002</v>
      </c>
      <c r="H221" s="3">
        <v>5.3</v>
      </c>
      <c r="I221" s="2">
        <v>2.6766000000000001</v>
      </c>
      <c r="J221" s="4">
        <f t="shared" si="12"/>
        <v>1.2509000000000001</v>
      </c>
      <c r="K221" s="1">
        <v>1</v>
      </c>
      <c r="L221" s="4">
        <f t="shared" si="13"/>
        <v>1.2509000000000001</v>
      </c>
      <c r="M221" s="1">
        <v>1</v>
      </c>
      <c r="N221" s="4">
        <v>1.2508999999999999</v>
      </c>
      <c r="O221" s="1" t="s">
        <v>1746</v>
      </c>
    </row>
    <row r="222" spans="1:15" x14ac:dyDescent="0.25">
      <c r="A222" s="1">
        <v>221</v>
      </c>
      <c r="B222" s="1" t="s">
        <v>219</v>
      </c>
      <c r="C222" s="10">
        <v>44944</v>
      </c>
      <c r="D222" s="22">
        <v>0</v>
      </c>
      <c r="E222" s="17" t="s">
        <v>213</v>
      </c>
      <c r="F222" s="15">
        <v>24</v>
      </c>
      <c r="G222" s="2">
        <v>2.7915000000000001</v>
      </c>
      <c r="H222" s="3">
        <v>3.1</v>
      </c>
      <c r="I222" s="2">
        <v>1.837</v>
      </c>
      <c r="J222" s="4">
        <f t="shared" si="12"/>
        <v>0.95450000000000013</v>
      </c>
      <c r="K222" s="1">
        <v>1</v>
      </c>
      <c r="L222" s="4">
        <f t="shared" si="13"/>
        <v>0.95450000000000013</v>
      </c>
      <c r="M222" s="1">
        <v>1</v>
      </c>
      <c r="N222" s="4">
        <v>0.95450000000000002</v>
      </c>
      <c r="O222" s="1" t="s">
        <v>1746</v>
      </c>
    </row>
    <row r="223" spans="1:15" x14ac:dyDescent="0.25">
      <c r="A223" s="1">
        <v>222</v>
      </c>
      <c r="B223" s="1" t="s">
        <v>196</v>
      </c>
      <c r="C223" s="10">
        <v>44944</v>
      </c>
      <c r="D223" s="22">
        <v>0</v>
      </c>
      <c r="E223" s="17" t="s">
        <v>213</v>
      </c>
      <c r="F223" s="15">
        <v>24</v>
      </c>
      <c r="G223" s="2">
        <v>3.8601000000000001</v>
      </c>
      <c r="H223" s="3">
        <v>4</v>
      </c>
      <c r="I223" s="2">
        <v>2.7555999999999998</v>
      </c>
      <c r="J223" s="4">
        <f t="shared" si="12"/>
        <v>1.1045000000000003</v>
      </c>
      <c r="K223" s="1">
        <v>1</v>
      </c>
      <c r="L223" s="4">
        <f t="shared" si="13"/>
        <v>1.1045000000000003</v>
      </c>
      <c r="M223" s="1">
        <v>1</v>
      </c>
      <c r="N223" s="4">
        <v>1.1045</v>
      </c>
      <c r="O223" s="1" t="s">
        <v>1746</v>
      </c>
    </row>
    <row r="224" spans="1:15" x14ac:dyDescent="0.25">
      <c r="A224" s="1">
        <v>223</v>
      </c>
      <c r="B224" s="1" t="s">
        <v>219</v>
      </c>
      <c r="C224" s="10">
        <v>44945</v>
      </c>
      <c r="D224" s="22">
        <v>0</v>
      </c>
      <c r="E224" s="17" t="s">
        <v>213</v>
      </c>
      <c r="F224" s="15">
        <v>24</v>
      </c>
      <c r="G224" s="2">
        <v>2.8462000000000001</v>
      </c>
      <c r="H224" s="3">
        <v>4.2</v>
      </c>
      <c r="I224" s="2">
        <v>1.8894</v>
      </c>
      <c r="J224" s="4">
        <f t="shared" si="12"/>
        <v>0.95680000000000009</v>
      </c>
      <c r="K224" s="1">
        <v>1</v>
      </c>
      <c r="L224" s="4">
        <f t="shared" si="13"/>
        <v>0.95680000000000009</v>
      </c>
      <c r="M224" s="1">
        <v>1</v>
      </c>
      <c r="N224" s="4">
        <v>0.95679999999999998</v>
      </c>
      <c r="O224" s="1" t="s">
        <v>1746</v>
      </c>
    </row>
    <row r="225" spans="1:15" x14ac:dyDescent="0.25">
      <c r="A225" s="1">
        <v>224</v>
      </c>
      <c r="B225" s="1" t="s">
        <v>196</v>
      </c>
      <c r="C225" s="10">
        <v>44945</v>
      </c>
      <c r="D225" s="22">
        <v>0</v>
      </c>
      <c r="E225" s="17" t="s">
        <v>213</v>
      </c>
      <c r="F225" s="15">
        <v>24</v>
      </c>
      <c r="G225" s="2">
        <v>4.1186999999999996</v>
      </c>
      <c r="H225" s="3">
        <v>5.3</v>
      </c>
      <c r="I225" s="2">
        <v>2.8340999999999998</v>
      </c>
      <c r="J225" s="4">
        <f t="shared" si="12"/>
        <v>1.2845999999999997</v>
      </c>
      <c r="K225" s="1">
        <v>1</v>
      </c>
      <c r="L225" s="4">
        <f t="shared" si="13"/>
        <v>1.2845999999999997</v>
      </c>
      <c r="M225" s="1">
        <v>1</v>
      </c>
      <c r="N225" s="4">
        <v>1.2846</v>
      </c>
      <c r="O225" s="1" t="s">
        <v>1746</v>
      </c>
    </row>
    <row r="226" spans="1:15" x14ac:dyDescent="0.25">
      <c r="A226" s="1">
        <v>225</v>
      </c>
      <c r="B226" s="1" t="s">
        <v>219</v>
      </c>
      <c r="C226" s="10">
        <v>44946</v>
      </c>
      <c r="D226" s="22">
        <v>0</v>
      </c>
      <c r="E226" s="17" t="s">
        <v>213</v>
      </c>
      <c r="F226" s="15">
        <v>24</v>
      </c>
      <c r="G226" s="2">
        <v>2.7368000000000001</v>
      </c>
      <c r="H226" s="3">
        <v>3.9</v>
      </c>
      <c r="I226" s="2">
        <v>1.8645</v>
      </c>
      <c r="J226" s="4">
        <f t="shared" si="12"/>
        <v>0.87230000000000008</v>
      </c>
      <c r="K226" s="1">
        <v>1</v>
      </c>
      <c r="L226" s="4">
        <f t="shared" si="13"/>
        <v>0.87230000000000008</v>
      </c>
      <c r="M226" s="1">
        <v>1</v>
      </c>
      <c r="N226" s="4">
        <v>0.87229999999999996</v>
      </c>
      <c r="O226" s="1" t="s">
        <v>1746</v>
      </c>
    </row>
    <row r="227" spans="1:15" x14ac:dyDescent="0.25">
      <c r="A227" s="1">
        <v>226</v>
      </c>
      <c r="B227" s="1" t="s">
        <v>196</v>
      </c>
      <c r="C227" s="10">
        <v>44946</v>
      </c>
      <c r="D227" s="22">
        <v>0</v>
      </c>
      <c r="E227" s="17" t="s">
        <v>213</v>
      </c>
      <c r="F227" s="15">
        <v>24</v>
      </c>
      <c r="G227" s="2">
        <v>4.0705999999999998</v>
      </c>
      <c r="H227" s="3">
        <v>5</v>
      </c>
      <c r="I227" s="2">
        <v>2.7968000000000002</v>
      </c>
      <c r="J227" s="4">
        <f t="shared" si="12"/>
        <v>1.2737999999999996</v>
      </c>
      <c r="K227" s="1">
        <v>1</v>
      </c>
      <c r="L227" s="4">
        <f t="shared" si="13"/>
        <v>1.2737999999999996</v>
      </c>
      <c r="M227" s="1">
        <v>1</v>
      </c>
      <c r="N227" s="4">
        <v>1.2738</v>
      </c>
      <c r="O227" s="1" t="s">
        <v>1746</v>
      </c>
    </row>
    <row r="228" spans="1:15" x14ac:dyDescent="0.25">
      <c r="A228" s="1">
        <v>227</v>
      </c>
      <c r="B228" s="1" t="s">
        <v>219</v>
      </c>
      <c r="C228" s="10">
        <v>44947</v>
      </c>
      <c r="D228" s="22">
        <v>0</v>
      </c>
      <c r="E228" s="17" t="s">
        <v>213</v>
      </c>
      <c r="F228" s="15">
        <v>24</v>
      </c>
      <c r="G228" s="2">
        <v>2.69</v>
      </c>
      <c r="H228" s="3">
        <v>3.3</v>
      </c>
      <c r="I228" s="2">
        <v>1.8346</v>
      </c>
      <c r="J228" s="4">
        <f t="shared" si="12"/>
        <v>0.85539999999999994</v>
      </c>
      <c r="K228" s="1">
        <v>1</v>
      </c>
      <c r="L228" s="4">
        <f t="shared" si="13"/>
        <v>0.85539999999999994</v>
      </c>
      <c r="M228" s="1">
        <v>1</v>
      </c>
      <c r="N228" s="4">
        <v>0.85540000000000005</v>
      </c>
      <c r="O228" s="1" t="s">
        <v>1746</v>
      </c>
    </row>
    <row r="229" spans="1:15" x14ac:dyDescent="0.25">
      <c r="A229" s="1">
        <v>228</v>
      </c>
      <c r="B229" s="1" t="s">
        <v>196</v>
      </c>
      <c r="C229" s="10">
        <v>44947</v>
      </c>
      <c r="D229" s="22">
        <v>0</v>
      </c>
      <c r="E229" s="17" t="s">
        <v>213</v>
      </c>
      <c r="F229" s="15">
        <v>24</v>
      </c>
      <c r="G229" s="2">
        <v>4.01</v>
      </c>
      <c r="H229" s="3">
        <v>5.0999999999999996</v>
      </c>
      <c r="I229" s="2">
        <v>2.7519</v>
      </c>
      <c r="J229" s="4">
        <f t="shared" si="12"/>
        <v>1.2580999999999998</v>
      </c>
      <c r="K229" s="1">
        <v>1</v>
      </c>
      <c r="L229" s="4">
        <f t="shared" si="13"/>
        <v>1.2580999999999998</v>
      </c>
      <c r="M229" s="1">
        <v>1</v>
      </c>
      <c r="N229" s="4">
        <v>1.2581</v>
      </c>
      <c r="O229" s="1" t="s">
        <v>1746</v>
      </c>
    </row>
    <row r="230" spans="1:15" x14ac:dyDescent="0.25">
      <c r="A230" s="1">
        <v>229</v>
      </c>
      <c r="B230" s="1" t="s">
        <v>219</v>
      </c>
      <c r="C230" s="10">
        <v>44948</v>
      </c>
      <c r="D230" s="22">
        <v>0</v>
      </c>
      <c r="E230" s="17" t="s">
        <v>213</v>
      </c>
      <c r="F230" s="15">
        <v>24</v>
      </c>
      <c r="G230" s="2">
        <v>2.7235999999999998</v>
      </c>
      <c r="H230" s="3">
        <v>3.4</v>
      </c>
      <c r="I230" s="2">
        <v>2.0596999999999999</v>
      </c>
      <c r="J230" s="4">
        <f t="shared" si="12"/>
        <v>0.66389999999999993</v>
      </c>
      <c r="K230" s="1">
        <v>1</v>
      </c>
      <c r="L230" s="4">
        <f t="shared" si="13"/>
        <v>0.66389999999999993</v>
      </c>
      <c r="M230" s="1">
        <v>1</v>
      </c>
      <c r="N230" s="4">
        <v>0.66390000000000005</v>
      </c>
      <c r="O230" s="1" t="s">
        <v>1746</v>
      </c>
    </row>
    <row r="231" spans="1:15" x14ac:dyDescent="0.25">
      <c r="A231" s="1">
        <v>230</v>
      </c>
      <c r="B231" s="1" t="s">
        <v>196</v>
      </c>
      <c r="C231" s="10">
        <v>44948</v>
      </c>
      <c r="D231" s="22">
        <v>0</v>
      </c>
      <c r="E231" s="1" t="s">
        <v>213</v>
      </c>
      <c r="F231" s="15">
        <v>24</v>
      </c>
      <c r="G231" s="2">
        <v>4.6620999999999997</v>
      </c>
      <c r="H231" s="3">
        <v>4.9000000000000004</v>
      </c>
      <c r="I231" s="2">
        <v>3.0895999999999999</v>
      </c>
      <c r="J231" s="4">
        <f t="shared" si="12"/>
        <v>1.5724999999999998</v>
      </c>
      <c r="K231" s="1">
        <v>1</v>
      </c>
      <c r="L231" s="4">
        <f t="shared" si="13"/>
        <v>1.5724999999999998</v>
      </c>
      <c r="M231" s="1">
        <v>1</v>
      </c>
      <c r="N231" s="4">
        <v>1.5725</v>
      </c>
      <c r="O231" s="1" t="s">
        <v>1746</v>
      </c>
    </row>
    <row r="232" spans="1:15" x14ac:dyDescent="0.25">
      <c r="A232" s="1">
        <v>231</v>
      </c>
      <c r="B232" s="1" t="s">
        <v>219</v>
      </c>
      <c r="C232" s="10">
        <v>44949</v>
      </c>
      <c r="D232" s="22">
        <v>0</v>
      </c>
      <c r="E232" s="17" t="s">
        <v>213</v>
      </c>
      <c r="F232" s="15">
        <v>24</v>
      </c>
      <c r="G232" s="2">
        <v>2.7837000000000001</v>
      </c>
      <c r="H232" s="3">
        <v>3.3</v>
      </c>
      <c r="I232" s="2">
        <v>2.1924000000000001</v>
      </c>
      <c r="J232" s="4">
        <f t="shared" si="12"/>
        <v>0.59129999999999994</v>
      </c>
      <c r="K232" s="1">
        <v>1</v>
      </c>
      <c r="L232" s="4">
        <f t="shared" si="13"/>
        <v>0.59129999999999994</v>
      </c>
      <c r="M232" s="1">
        <v>1</v>
      </c>
      <c r="N232" s="4">
        <v>0.59130000000000005</v>
      </c>
      <c r="O232" s="1" t="s">
        <v>1746</v>
      </c>
    </row>
    <row r="233" spans="1:15" x14ac:dyDescent="0.25">
      <c r="A233" s="1">
        <v>232</v>
      </c>
      <c r="B233" s="1" t="s">
        <v>196</v>
      </c>
      <c r="C233" s="10">
        <v>44949</v>
      </c>
      <c r="D233" s="22">
        <v>0</v>
      </c>
      <c r="E233" s="1" t="s">
        <v>213</v>
      </c>
      <c r="F233" s="15">
        <v>24</v>
      </c>
      <c r="G233" s="2">
        <v>4.8784000000000001</v>
      </c>
      <c r="H233" s="3">
        <v>4.0999999999999996</v>
      </c>
      <c r="I233" s="2">
        <v>3.2886000000000002</v>
      </c>
      <c r="J233" s="4">
        <f t="shared" si="12"/>
        <v>1.5897999999999999</v>
      </c>
      <c r="K233" s="1">
        <v>1</v>
      </c>
      <c r="L233" s="4">
        <f t="shared" si="13"/>
        <v>1.5897999999999999</v>
      </c>
      <c r="M233" s="1">
        <v>1</v>
      </c>
      <c r="N233" s="4">
        <v>1.5898000000000001</v>
      </c>
      <c r="O233" s="1" t="s">
        <v>1746</v>
      </c>
    </row>
    <row r="234" spans="1:15" x14ac:dyDescent="0.25">
      <c r="A234" s="1">
        <v>233</v>
      </c>
      <c r="B234" s="1" t="s">
        <v>219</v>
      </c>
      <c r="C234" s="10">
        <v>44950</v>
      </c>
      <c r="D234" s="22">
        <v>0</v>
      </c>
      <c r="E234" s="1" t="s">
        <v>213</v>
      </c>
      <c r="F234" s="15">
        <v>24</v>
      </c>
      <c r="G234" s="2">
        <v>2.7441</v>
      </c>
      <c r="H234" s="3">
        <v>3.4</v>
      </c>
      <c r="I234" s="2">
        <v>2.149</v>
      </c>
      <c r="J234" s="4">
        <f t="shared" si="12"/>
        <v>0.59509999999999996</v>
      </c>
      <c r="K234" s="1">
        <v>1</v>
      </c>
      <c r="L234" s="4">
        <f t="shared" si="13"/>
        <v>0.59509999999999996</v>
      </c>
      <c r="M234" s="1">
        <v>1</v>
      </c>
      <c r="N234" s="4">
        <v>0.59509999999999996</v>
      </c>
      <c r="O234" s="1" t="s">
        <v>1746</v>
      </c>
    </row>
    <row r="235" spans="1:15" x14ac:dyDescent="0.25">
      <c r="A235" s="1">
        <v>234</v>
      </c>
      <c r="B235" s="1" t="s">
        <v>196</v>
      </c>
      <c r="C235" s="10">
        <v>44950</v>
      </c>
      <c r="D235" s="22">
        <v>0</v>
      </c>
      <c r="E235" s="1" t="s">
        <v>213</v>
      </c>
      <c r="F235" s="15">
        <v>24</v>
      </c>
      <c r="G235" s="2">
        <v>4.8596000000000004</v>
      </c>
      <c r="H235" s="3">
        <v>3.6</v>
      </c>
      <c r="I235" s="2">
        <v>3.2237</v>
      </c>
      <c r="J235" s="4">
        <f t="shared" si="12"/>
        <v>1.6359000000000004</v>
      </c>
      <c r="K235" s="1">
        <v>1</v>
      </c>
      <c r="L235" s="4">
        <f t="shared" si="13"/>
        <v>1.6359000000000004</v>
      </c>
      <c r="M235" s="1">
        <v>1</v>
      </c>
      <c r="N235" s="4">
        <v>1.6358999999999999</v>
      </c>
      <c r="O235" s="1" t="s">
        <v>1746</v>
      </c>
    </row>
    <row r="236" spans="1:15" x14ac:dyDescent="0.25">
      <c r="A236" s="1">
        <v>235</v>
      </c>
      <c r="B236" s="1" t="s">
        <v>219</v>
      </c>
      <c r="C236" s="10">
        <v>44951</v>
      </c>
      <c r="D236" s="22">
        <v>0</v>
      </c>
      <c r="E236" s="1" t="s">
        <v>213</v>
      </c>
      <c r="F236" s="15">
        <v>24</v>
      </c>
      <c r="G236" s="2">
        <v>2.6240000000000001</v>
      </c>
      <c r="H236" s="3">
        <v>3.6</v>
      </c>
      <c r="I236" s="2">
        <v>2.0539000000000001</v>
      </c>
      <c r="J236" s="4">
        <f t="shared" ref="J236:J259" si="14">G236-I236</f>
        <v>0.57010000000000005</v>
      </c>
      <c r="K236" s="1">
        <v>1</v>
      </c>
      <c r="L236" s="4">
        <f t="shared" ref="L236:L259" si="15">(G236-I236-D236)*K236</f>
        <v>0.57010000000000005</v>
      </c>
      <c r="M236" s="1">
        <v>1</v>
      </c>
      <c r="N236" s="4">
        <v>0.57010000000000005</v>
      </c>
      <c r="O236" s="1" t="s">
        <v>1746</v>
      </c>
    </row>
    <row r="237" spans="1:15" x14ac:dyDescent="0.25">
      <c r="A237" s="1">
        <v>236</v>
      </c>
      <c r="B237" s="1" t="s">
        <v>196</v>
      </c>
      <c r="C237" s="10">
        <v>44951</v>
      </c>
      <c r="D237" s="22">
        <v>0</v>
      </c>
      <c r="E237" s="1" t="s">
        <v>213</v>
      </c>
      <c r="F237" s="15">
        <v>24</v>
      </c>
      <c r="G237" s="2">
        <v>4.8170999999999999</v>
      </c>
      <c r="H237" s="3">
        <v>3.7</v>
      </c>
      <c r="I237" s="2">
        <v>3.0809000000000002</v>
      </c>
      <c r="J237" s="4">
        <f t="shared" si="14"/>
        <v>1.7361999999999997</v>
      </c>
      <c r="K237" s="1">
        <v>1</v>
      </c>
      <c r="L237" s="4">
        <f t="shared" si="15"/>
        <v>1.7361999999999997</v>
      </c>
      <c r="M237" s="1">
        <v>1</v>
      </c>
      <c r="N237" s="4">
        <v>1.7362</v>
      </c>
      <c r="O237" s="1" t="s">
        <v>1746</v>
      </c>
    </row>
    <row r="238" spans="1:15" x14ac:dyDescent="0.25">
      <c r="A238" s="1">
        <v>237</v>
      </c>
      <c r="B238" s="1" t="s">
        <v>219</v>
      </c>
      <c r="C238" s="10">
        <v>44952</v>
      </c>
      <c r="D238" s="22">
        <v>0</v>
      </c>
      <c r="E238" s="1" t="s">
        <v>213</v>
      </c>
      <c r="F238" s="15">
        <v>24</v>
      </c>
      <c r="G238" s="2">
        <v>2.4775</v>
      </c>
      <c r="H238" s="3">
        <v>3.6</v>
      </c>
      <c r="I238" s="2">
        <v>2.0104000000000002</v>
      </c>
      <c r="J238" s="4">
        <f t="shared" si="14"/>
        <v>0.46709999999999985</v>
      </c>
      <c r="K238" s="1">
        <v>1</v>
      </c>
      <c r="L238" s="4">
        <f t="shared" si="15"/>
        <v>0.46709999999999985</v>
      </c>
      <c r="M238" s="1">
        <v>1</v>
      </c>
      <c r="N238" s="4">
        <v>0.46710000000000002</v>
      </c>
      <c r="O238" s="1" t="s">
        <v>1746</v>
      </c>
    </row>
    <row r="239" spans="1:15" x14ac:dyDescent="0.25">
      <c r="A239" s="1">
        <v>238</v>
      </c>
      <c r="B239" s="1" t="s">
        <v>196</v>
      </c>
      <c r="C239" s="10">
        <v>44952</v>
      </c>
      <c r="D239" s="22">
        <v>0</v>
      </c>
      <c r="E239" s="1" t="s">
        <v>213</v>
      </c>
      <c r="F239" s="15">
        <v>24</v>
      </c>
      <c r="G239" s="2">
        <v>4.7195</v>
      </c>
      <c r="H239" s="3">
        <v>3.4</v>
      </c>
      <c r="I239" s="2">
        <v>3.0156000000000001</v>
      </c>
      <c r="J239" s="4">
        <f t="shared" si="14"/>
        <v>1.7039</v>
      </c>
      <c r="K239" s="1">
        <v>1</v>
      </c>
      <c r="L239" s="4">
        <f t="shared" si="15"/>
        <v>1.7039</v>
      </c>
      <c r="M239" s="1">
        <v>1</v>
      </c>
      <c r="N239" s="4">
        <v>1.7039</v>
      </c>
      <c r="O239" s="1" t="s">
        <v>1746</v>
      </c>
    </row>
    <row r="240" spans="1:15" x14ac:dyDescent="0.25">
      <c r="A240" s="1">
        <v>239</v>
      </c>
      <c r="B240" s="1" t="s">
        <v>219</v>
      </c>
      <c r="C240" s="10">
        <v>44953</v>
      </c>
      <c r="D240" s="22">
        <v>0</v>
      </c>
      <c r="E240" s="1" t="s">
        <v>213</v>
      </c>
      <c r="F240" s="15">
        <v>24</v>
      </c>
      <c r="G240" s="2">
        <v>2.79</v>
      </c>
      <c r="H240" s="3">
        <v>3.7</v>
      </c>
      <c r="I240" s="2">
        <v>2.2999999999999998</v>
      </c>
      <c r="J240" s="4">
        <f t="shared" si="14"/>
        <v>0.49000000000000021</v>
      </c>
      <c r="K240" s="1">
        <v>1</v>
      </c>
      <c r="L240" s="4">
        <f t="shared" si="15"/>
        <v>0.49000000000000021</v>
      </c>
      <c r="M240" s="1">
        <v>1</v>
      </c>
      <c r="N240" s="4">
        <v>0.49</v>
      </c>
      <c r="O240" s="1" t="s">
        <v>1746</v>
      </c>
    </row>
    <row r="241" spans="1:15" x14ac:dyDescent="0.25">
      <c r="A241" s="1">
        <v>240</v>
      </c>
      <c r="B241" s="1" t="s">
        <v>196</v>
      </c>
      <c r="C241" s="10">
        <v>44953</v>
      </c>
      <c r="D241" s="22">
        <v>0</v>
      </c>
      <c r="E241" s="1" t="s">
        <v>213</v>
      </c>
      <c r="F241" s="15">
        <v>24</v>
      </c>
      <c r="G241" s="2">
        <v>5.39</v>
      </c>
      <c r="H241" s="3">
        <v>3.5</v>
      </c>
      <c r="I241" s="2">
        <v>2.08</v>
      </c>
      <c r="J241" s="4">
        <f t="shared" si="14"/>
        <v>3.3099999999999996</v>
      </c>
      <c r="K241" s="1">
        <v>1</v>
      </c>
      <c r="L241" s="4">
        <f t="shared" si="15"/>
        <v>3.3099999999999996</v>
      </c>
      <c r="M241" s="1">
        <v>1</v>
      </c>
      <c r="N241" s="4">
        <v>3.31</v>
      </c>
      <c r="O241" s="1" t="s">
        <v>1746</v>
      </c>
    </row>
    <row r="242" spans="1:15" x14ac:dyDescent="0.25">
      <c r="A242" s="1">
        <v>241</v>
      </c>
      <c r="B242" s="1" t="s">
        <v>219</v>
      </c>
      <c r="C242" s="10">
        <v>44954</v>
      </c>
      <c r="D242" s="22">
        <v>0</v>
      </c>
      <c r="E242" s="1" t="s">
        <v>213</v>
      </c>
      <c r="F242" s="15">
        <v>24</v>
      </c>
      <c r="G242" s="2">
        <v>1.78</v>
      </c>
      <c r="H242" s="3">
        <v>4.8</v>
      </c>
      <c r="I242" s="2">
        <v>0.98</v>
      </c>
      <c r="J242" s="4">
        <f t="shared" si="14"/>
        <v>0.8</v>
      </c>
      <c r="K242" s="1">
        <v>1</v>
      </c>
      <c r="L242" s="4">
        <f t="shared" si="15"/>
        <v>0.8</v>
      </c>
      <c r="M242" s="1">
        <v>1</v>
      </c>
      <c r="N242" s="4">
        <v>0.8</v>
      </c>
      <c r="O242" s="1" t="s">
        <v>1746</v>
      </c>
    </row>
    <row r="243" spans="1:15" x14ac:dyDescent="0.25">
      <c r="A243" s="1">
        <v>242</v>
      </c>
      <c r="B243" s="1" t="s">
        <v>196</v>
      </c>
      <c r="C243" s="10">
        <v>44954</v>
      </c>
      <c r="D243" s="22">
        <v>0</v>
      </c>
      <c r="E243" s="1" t="s">
        <v>220</v>
      </c>
      <c r="F243" s="15">
        <v>1.5</v>
      </c>
      <c r="G243" s="2">
        <v>4.01</v>
      </c>
      <c r="H243" s="3">
        <v>0.55000000000000004</v>
      </c>
      <c r="I243" s="2">
        <v>0.21</v>
      </c>
      <c r="J243" s="4">
        <f t="shared" si="14"/>
        <v>3.8</v>
      </c>
      <c r="K243" s="1">
        <v>1</v>
      </c>
      <c r="L243" s="4">
        <f t="shared" si="15"/>
        <v>3.8</v>
      </c>
      <c r="M243" s="1">
        <v>1</v>
      </c>
      <c r="N243" s="4">
        <v>3.8</v>
      </c>
      <c r="O243" s="1" t="s">
        <v>1746</v>
      </c>
    </row>
    <row r="244" spans="1:15" x14ac:dyDescent="0.25">
      <c r="A244" s="1">
        <v>243</v>
      </c>
      <c r="B244" s="1" t="s">
        <v>219</v>
      </c>
      <c r="C244" s="10">
        <v>44955</v>
      </c>
      <c r="D244" s="22">
        <v>0</v>
      </c>
      <c r="E244" s="1" t="s">
        <v>221</v>
      </c>
      <c r="F244" s="15">
        <v>5</v>
      </c>
      <c r="G244" s="2">
        <v>0.3604</v>
      </c>
      <c r="H244" s="3">
        <v>1.41</v>
      </c>
      <c r="I244" s="2">
        <v>0.27</v>
      </c>
      <c r="J244" s="4">
        <f t="shared" si="14"/>
        <v>9.039999999999998E-2</v>
      </c>
      <c r="K244" s="1">
        <v>1</v>
      </c>
      <c r="L244" s="4">
        <f t="shared" si="15"/>
        <v>9.039999999999998E-2</v>
      </c>
      <c r="M244" s="1">
        <v>1</v>
      </c>
      <c r="N244" s="4">
        <v>9.0399999999999994E-2</v>
      </c>
      <c r="O244" s="1" t="s">
        <v>1746</v>
      </c>
    </row>
    <row r="245" spans="1:15" x14ac:dyDescent="0.25">
      <c r="A245" s="1">
        <v>244</v>
      </c>
      <c r="B245" s="1" t="s">
        <v>196</v>
      </c>
      <c r="C245" s="10">
        <v>44955</v>
      </c>
      <c r="D245" s="22">
        <v>0</v>
      </c>
      <c r="E245" s="1" t="s">
        <v>222</v>
      </c>
      <c r="F245" s="15">
        <v>19</v>
      </c>
      <c r="G245" s="2">
        <v>1.7831999999999999</v>
      </c>
      <c r="H245" s="3">
        <v>9.8000000000000007</v>
      </c>
      <c r="I245" s="2">
        <v>0.73</v>
      </c>
      <c r="J245" s="4">
        <f t="shared" si="14"/>
        <v>1.0531999999999999</v>
      </c>
      <c r="K245" s="1">
        <v>1</v>
      </c>
      <c r="L245" s="4">
        <f t="shared" si="15"/>
        <v>1.0531999999999999</v>
      </c>
      <c r="M245" s="1">
        <v>1</v>
      </c>
      <c r="N245" s="4">
        <v>1.0531999999999999</v>
      </c>
      <c r="O245" s="1" t="s">
        <v>1746</v>
      </c>
    </row>
    <row r="246" spans="1:15" x14ac:dyDescent="0.25">
      <c r="A246" s="1">
        <v>245</v>
      </c>
      <c r="B246" s="1" t="s">
        <v>196</v>
      </c>
      <c r="C246" s="10">
        <v>44956</v>
      </c>
      <c r="D246" s="22">
        <v>0</v>
      </c>
      <c r="E246" s="1" t="s">
        <v>213</v>
      </c>
      <c r="F246" s="15">
        <v>24</v>
      </c>
      <c r="G246" s="2">
        <v>3.04</v>
      </c>
      <c r="H246" s="3">
        <v>10</v>
      </c>
      <c r="I246" s="2">
        <v>1.36</v>
      </c>
      <c r="J246" s="4">
        <f t="shared" si="14"/>
        <v>1.68</v>
      </c>
      <c r="K246" s="1">
        <v>1</v>
      </c>
      <c r="L246" s="4">
        <f t="shared" si="15"/>
        <v>1.68</v>
      </c>
      <c r="M246" s="1">
        <v>1</v>
      </c>
      <c r="N246" s="4">
        <v>1.68</v>
      </c>
      <c r="O246" s="1" t="s">
        <v>1746</v>
      </c>
    </row>
    <row r="247" spans="1:15" x14ac:dyDescent="0.25">
      <c r="A247" s="1">
        <v>246</v>
      </c>
      <c r="B247" s="1" t="s">
        <v>196</v>
      </c>
      <c r="C247" s="10">
        <v>44957</v>
      </c>
      <c r="D247" s="22">
        <v>0</v>
      </c>
      <c r="E247" s="1" t="s">
        <v>213</v>
      </c>
      <c r="F247" s="15">
        <v>24</v>
      </c>
      <c r="G247" s="2">
        <v>2.85</v>
      </c>
      <c r="H247" s="3">
        <v>9.9</v>
      </c>
      <c r="I247" s="2">
        <v>1.29</v>
      </c>
      <c r="J247" s="4">
        <f t="shared" si="14"/>
        <v>1.56</v>
      </c>
      <c r="K247" s="1">
        <v>1</v>
      </c>
      <c r="L247" s="4">
        <f t="shared" si="15"/>
        <v>1.56</v>
      </c>
      <c r="M247" s="1">
        <v>1</v>
      </c>
      <c r="N247" s="4">
        <v>1.56</v>
      </c>
      <c r="O247" s="1" t="s">
        <v>1746</v>
      </c>
    </row>
    <row r="248" spans="1:15" x14ac:dyDescent="0.25">
      <c r="A248" s="1">
        <v>247</v>
      </c>
      <c r="B248" s="1" t="s">
        <v>196</v>
      </c>
      <c r="C248" s="10">
        <v>44958</v>
      </c>
      <c r="D248" s="22">
        <v>0</v>
      </c>
      <c r="E248" s="1" t="s">
        <v>213</v>
      </c>
      <c r="F248" s="15">
        <v>24</v>
      </c>
      <c r="G248" s="2">
        <v>2.85</v>
      </c>
      <c r="H248" s="3">
        <v>9.6</v>
      </c>
      <c r="I248" s="2">
        <v>1.27</v>
      </c>
      <c r="J248" s="4">
        <f t="shared" si="14"/>
        <v>1.58</v>
      </c>
      <c r="K248" s="1">
        <v>1</v>
      </c>
      <c r="L248" s="4">
        <f t="shared" si="15"/>
        <v>1.58</v>
      </c>
      <c r="M248" s="1">
        <v>1</v>
      </c>
      <c r="N248" s="4">
        <v>1.58</v>
      </c>
      <c r="O248" s="1" t="s">
        <v>1746</v>
      </c>
    </row>
    <row r="249" spans="1:15" x14ac:dyDescent="0.25">
      <c r="A249" s="1">
        <v>248</v>
      </c>
      <c r="B249" s="1" t="s">
        <v>196</v>
      </c>
      <c r="C249" s="10">
        <v>44959</v>
      </c>
      <c r="D249" s="22">
        <v>0</v>
      </c>
      <c r="E249" s="1" t="s">
        <v>213</v>
      </c>
      <c r="F249" s="15">
        <v>24</v>
      </c>
      <c r="G249" s="2">
        <v>2.83</v>
      </c>
      <c r="H249" s="3">
        <v>9.1</v>
      </c>
      <c r="I249" s="2">
        <v>1.28</v>
      </c>
      <c r="J249" s="4">
        <f t="shared" si="14"/>
        <v>1.55</v>
      </c>
      <c r="K249" s="1">
        <v>1</v>
      </c>
      <c r="L249" s="4">
        <f t="shared" si="15"/>
        <v>1.55</v>
      </c>
      <c r="M249" s="1">
        <v>1</v>
      </c>
      <c r="N249" s="4">
        <v>1.55</v>
      </c>
      <c r="O249" s="1" t="s">
        <v>1746</v>
      </c>
    </row>
    <row r="250" spans="1:15" x14ac:dyDescent="0.25">
      <c r="A250" s="1">
        <v>249</v>
      </c>
      <c r="B250" s="1" t="s">
        <v>196</v>
      </c>
      <c r="C250" s="10">
        <v>44960</v>
      </c>
      <c r="D250" s="22">
        <v>0</v>
      </c>
      <c r="E250" s="1" t="s">
        <v>213</v>
      </c>
      <c r="F250" s="15">
        <v>24</v>
      </c>
      <c r="G250" s="2">
        <v>2.82</v>
      </c>
      <c r="H250" s="3">
        <v>9.4</v>
      </c>
      <c r="I250" s="2">
        <v>1.3</v>
      </c>
      <c r="J250" s="4">
        <f t="shared" si="14"/>
        <v>1.5199999999999998</v>
      </c>
      <c r="K250" s="1">
        <v>1</v>
      </c>
      <c r="L250" s="4">
        <f t="shared" si="15"/>
        <v>1.5199999999999998</v>
      </c>
      <c r="M250" s="1">
        <v>1</v>
      </c>
      <c r="N250" s="4">
        <v>1.52</v>
      </c>
      <c r="O250" s="1" t="s">
        <v>1746</v>
      </c>
    </row>
    <row r="251" spans="1:15" x14ac:dyDescent="0.25">
      <c r="A251" s="1">
        <v>250</v>
      </c>
      <c r="B251" s="1" t="s">
        <v>196</v>
      </c>
      <c r="C251" s="10">
        <v>44961</v>
      </c>
      <c r="D251" s="22">
        <v>0</v>
      </c>
      <c r="E251" s="1" t="s">
        <v>213</v>
      </c>
      <c r="F251" s="15">
        <v>24</v>
      </c>
      <c r="G251" s="2">
        <v>2.8</v>
      </c>
      <c r="H251" s="3">
        <v>9.5</v>
      </c>
      <c r="I251" s="2">
        <v>1.35</v>
      </c>
      <c r="J251" s="4">
        <f t="shared" si="14"/>
        <v>1.4499999999999997</v>
      </c>
      <c r="K251" s="1">
        <v>1</v>
      </c>
      <c r="L251" s="4">
        <f t="shared" si="15"/>
        <v>1.4499999999999997</v>
      </c>
      <c r="M251" s="1">
        <v>1</v>
      </c>
      <c r="N251" s="4">
        <v>1.45</v>
      </c>
      <c r="O251" s="1" t="s">
        <v>1746</v>
      </c>
    </row>
    <row r="252" spans="1:15" x14ac:dyDescent="0.25">
      <c r="A252" s="1">
        <v>251</v>
      </c>
      <c r="B252" s="1" t="s">
        <v>196</v>
      </c>
      <c r="C252" s="10">
        <v>44962</v>
      </c>
      <c r="D252" s="22">
        <v>0</v>
      </c>
      <c r="E252" s="1" t="s">
        <v>213</v>
      </c>
      <c r="F252" s="15">
        <v>24</v>
      </c>
      <c r="G252" s="2">
        <v>2.6699000000000002</v>
      </c>
      <c r="H252" s="3">
        <v>10.5</v>
      </c>
      <c r="I252" s="2">
        <v>1.3133999999999999</v>
      </c>
      <c r="J252" s="4">
        <f t="shared" si="14"/>
        <v>1.3565000000000003</v>
      </c>
      <c r="K252" s="1">
        <v>1</v>
      </c>
      <c r="L252" s="4">
        <f t="shared" si="15"/>
        <v>1.3565000000000003</v>
      </c>
      <c r="M252" s="1">
        <v>1</v>
      </c>
      <c r="N252" s="4">
        <v>1.3565</v>
      </c>
      <c r="O252" s="1" t="s">
        <v>1746</v>
      </c>
    </row>
    <row r="253" spans="1:15" x14ac:dyDescent="0.25">
      <c r="A253" s="1">
        <v>252</v>
      </c>
      <c r="B253" s="1" t="s">
        <v>196</v>
      </c>
      <c r="C253" s="10">
        <v>44963</v>
      </c>
      <c r="D253" s="22">
        <v>0</v>
      </c>
      <c r="E253" s="1" t="s">
        <v>213</v>
      </c>
      <c r="F253" s="15">
        <v>24</v>
      </c>
      <c r="G253" s="2">
        <v>2.5099999999999998</v>
      </c>
      <c r="H253" s="3">
        <v>11.2</v>
      </c>
      <c r="I253" s="2">
        <v>1.32</v>
      </c>
      <c r="J253" s="4">
        <f t="shared" si="14"/>
        <v>1.1899999999999997</v>
      </c>
      <c r="K253" s="1">
        <v>1</v>
      </c>
      <c r="L253" s="4">
        <f t="shared" si="15"/>
        <v>1.1899999999999997</v>
      </c>
      <c r="M253" s="1">
        <v>1</v>
      </c>
      <c r="N253" s="4">
        <v>1.19</v>
      </c>
      <c r="O253" s="1" t="s">
        <v>1746</v>
      </c>
    </row>
    <row r="254" spans="1:15" x14ac:dyDescent="0.25">
      <c r="A254" s="1">
        <v>253</v>
      </c>
      <c r="B254" s="1" t="s">
        <v>196</v>
      </c>
      <c r="C254" s="10">
        <v>44964</v>
      </c>
      <c r="D254" s="22">
        <v>0</v>
      </c>
      <c r="E254" s="1" t="s">
        <v>213</v>
      </c>
      <c r="F254" s="15">
        <v>24</v>
      </c>
      <c r="G254" s="2">
        <v>2.25</v>
      </c>
      <c r="H254" s="3">
        <v>13.7</v>
      </c>
      <c r="I254" s="2">
        <v>1.3</v>
      </c>
      <c r="J254" s="4">
        <f t="shared" si="14"/>
        <v>0.95</v>
      </c>
      <c r="K254" s="1">
        <v>1</v>
      </c>
      <c r="L254" s="4">
        <f t="shared" si="15"/>
        <v>0.95</v>
      </c>
      <c r="M254" s="1">
        <v>1</v>
      </c>
      <c r="N254" s="4">
        <v>0.95</v>
      </c>
      <c r="O254" s="1" t="s">
        <v>1746</v>
      </c>
    </row>
    <row r="255" spans="1:15" x14ac:dyDescent="0.25">
      <c r="A255" s="1">
        <v>254</v>
      </c>
      <c r="B255" s="1" t="s">
        <v>196</v>
      </c>
      <c r="C255" s="10">
        <v>44965</v>
      </c>
      <c r="D255" s="22">
        <v>0</v>
      </c>
      <c r="E255" s="1" t="s">
        <v>213</v>
      </c>
      <c r="F255" s="15">
        <v>24</v>
      </c>
      <c r="G255" s="2">
        <v>2.15</v>
      </c>
      <c r="H255" s="3">
        <v>14.8</v>
      </c>
      <c r="I255" s="2">
        <v>1.31</v>
      </c>
      <c r="J255" s="4">
        <f t="shared" si="14"/>
        <v>0.83999999999999986</v>
      </c>
      <c r="K255" s="1">
        <v>1</v>
      </c>
      <c r="L255" s="4">
        <f t="shared" si="15"/>
        <v>0.83999999999999986</v>
      </c>
      <c r="M255" s="1">
        <v>1</v>
      </c>
      <c r="N255" s="4">
        <v>0.84</v>
      </c>
      <c r="O255" s="1" t="s">
        <v>1746</v>
      </c>
    </row>
    <row r="256" spans="1:15" x14ac:dyDescent="0.25">
      <c r="A256" s="1">
        <v>255</v>
      </c>
      <c r="B256" s="1" t="s">
        <v>196</v>
      </c>
      <c r="C256" s="10">
        <v>44966</v>
      </c>
      <c r="D256" s="22">
        <v>0</v>
      </c>
      <c r="E256" s="1" t="s">
        <v>213</v>
      </c>
      <c r="F256" s="15">
        <v>24</v>
      </c>
      <c r="G256" s="2">
        <v>1.96</v>
      </c>
      <c r="H256" s="3">
        <v>15.7</v>
      </c>
      <c r="I256" s="2">
        <v>1.26</v>
      </c>
      <c r="J256" s="4">
        <f t="shared" si="14"/>
        <v>0.7</v>
      </c>
      <c r="K256" s="1">
        <v>1</v>
      </c>
      <c r="L256" s="4">
        <f t="shared" si="15"/>
        <v>0.7</v>
      </c>
      <c r="M256" s="1">
        <v>1</v>
      </c>
      <c r="N256" s="4">
        <v>0.7</v>
      </c>
      <c r="O256" s="1" t="s">
        <v>1746</v>
      </c>
    </row>
    <row r="257" spans="1:15" x14ac:dyDescent="0.25">
      <c r="A257" s="1">
        <v>256</v>
      </c>
      <c r="B257" s="1" t="s">
        <v>196</v>
      </c>
      <c r="C257" s="10">
        <v>44967</v>
      </c>
      <c r="D257" s="22">
        <v>0</v>
      </c>
      <c r="E257" s="1" t="s">
        <v>213</v>
      </c>
      <c r="F257" s="15">
        <v>24</v>
      </c>
      <c r="G257" s="2">
        <v>1.71</v>
      </c>
      <c r="H257" s="3">
        <v>15.6</v>
      </c>
      <c r="I257" s="2">
        <v>1.24</v>
      </c>
      <c r="J257" s="4">
        <f t="shared" si="14"/>
        <v>0.47</v>
      </c>
      <c r="K257" s="1">
        <v>1</v>
      </c>
      <c r="L257" s="4">
        <f t="shared" si="15"/>
        <v>0.47</v>
      </c>
      <c r="M257" s="1">
        <v>1</v>
      </c>
      <c r="N257" s="4">
        <v>0.47</v>
      </c>
      <c r="O257" s="1" t="s">
        <v>1746</v>
      </c>
    </row>
    <row r="258" spans="1:15" x14ac:dyDescent="0.25">
      <c r="A258" s="1">
        <v>257</v>
      </c>
      <c r="B258" s="1" t="s">
        <v>196</v>
      </c>
      <c r="C258" s="10">
        <v>44968</v>
      </c>
      <c r="D258" s="22">
        <v>0</v>
      </c>
      <c r="E258" s="1" t="s">
        <v>213</v>
      </c>
      <c r="F258" s="15">
        <v>24</v>
      </c>
      <c r="G258" s="2">
        <v>1.73</v>
      </c>
      <c r="H258" s="3">
        <v>7.2</v>
      </c>
      <c r="I258" s="2">
        <v>1.27</v>
      </c>
      <c r="J258" s="4">
        <f t="shared" si="14"/>
        <v>0.45999999999999996</v>
      </c>
      <c r="K258" s="1">
        <v>1</v>
      </c>
      <c r="L258" s="4">
        <f t="shared" si="15"/>
        <v>0.45999999999999996</v>
      </c>
      <c r="M258" s="1">
        <v>1</v>
      </c>
      <c r="N258" s="4">
        <v>0.46</v>
      </c>
      <c r="O258" s="1" t="s">
        <v>1746</v>
      </c>
    </row>
    <row r="259" spans="1:15" x14ac:dyDescent="0.25">
      <c r="A259" s="1">
        <v>258</v>
      </c>
      <c r="B259" s="1" t="s">
        <v>196</v>
      </c>
      <c r="C259" s="10">
        <v>44969</v>
      </c>
      <c r="D259" s="22">
        <v>0</v>
      </c>
      <c r="E259" s="1" t="s">
        <v>213</v>
      </c>
      <c r="F259" s="15">
        <v>24</v>
      </c>
      <c r="G259" s="2">
        <v>1.3667</v>
      </c>
      <c r="H259" s="3">
        <v>7.1</v>
      </c>
      <c r="I259" s="2">
        <v>1.19</v>
      </c>
      <c r="J259" s="4">
        <f t="shared" si="14"/>
        <v>0.17670000000000008</v>
      </c>
      <c r="K259" s="1">
        <v>1</v>
      </c>
      <c r="L259" s="4">
        <f t="shared" si="15"/>
        <v>0.17670000000000008</v>
      </c>
      <c r="M259" s="1">
        <v>1</v>
      </c>
      <c r="N259" s="4">
        <v>0.1767</v>
      </c>
      <c r="O259" s="1" t="s">
        <v>1746</v>
      </c>
    </row>
    <row r="260" spans="1:15" x14ac:dyDescent="0.25">
      <c r="A260" s="1">
        <v>259</v>
      </c>
      <c r="B260" s="1" t="s">
        <v>219</v>
      </c>
      <c r="C260" s="10">
        <v>44970</v>
      </c>
      <c r="D260" s="22">
        <v>0</v>
      </c>
      <c r="E260" s="1" t="s">
        <v>223</v>
      </c>
      <c r="F260" s="15">
        <v>17</v>
      </c>
      <c r="G260" s="2">
        <v>1.3</v>
      </c>
      <c r="H260" s="3">
        <v>2.8</v>
      </c>
      <c r="I260" s="2">
        <v>1.01</v>
      </c>
      <c r="J260" s="4">
        <f t="shared" ref="J260:J277" si="16">G260-I260</f>
        <v>0.29000000000000004</v>
      </c>
      <c r="K260" s="1">
        <v>1</v>
      </c>
      <c r="L260" s="4">
        <f t="shared" ref="L260:L277" si="17">(G260-I260-D260)*K260</f>
        <v>0.29000000000000004</v>
      </c>
      <c r="M260" s="1">
        <v>1</v>
      </c>
      <c r="N260" s="4">
        <v>0.28999999999999998</v>
      </c>
      <c r="O260" s="1" t="s">
        <v>1746</v>
      </c>
    </row>
    <row r="261" spans="1:15" x14ac:dyDescent="0.25">
      <c r="A261" s="1">
        <v>260</v>
      </c>
      <c r="B261" s="1" t="s">
        <v>196</v>
      </c>
      <c r="C261" s="10">
        <v>44970</v>
      </c>
      <c r="D261" s="22">
        <v>0</v>
      </c>
      <c r="E261" s="1" t="s">
        <v>216</v>
      </c>
      <c r="F261" s="15">
        <v>15</v>
      </c>
      <c r="G261" s="2">
        <v>1.36</v>
      </c>
      <c r="H261" s="3">
        <v>1.8</v>
      </c>
      <c r="I261" s="2">
        <v>0.93</v>
      </c>
      <c r="J261" s="4">
        <f t="shared" si="16"/>
        <v>0.43000000000000005</v>
      </c>
      <c r="K261" s="1">
        <v>1</v>
      </c>
      <c r="L261" s="4">
        <f t="shared" si="17"/>
        <v>0.43000000000000005</v>
      </c>
      <c r="M261" s="1">
        <v>1</v>
      </c>
      <c r="N261" s="4">
        <v>0.43</v>
      </c>
      <c r="O261" s="1" t="s">
        <v>1746</v>
      </c>
    </row>
    <row r="262" spans="1:15" x14ac:dyDescent="0.25">
      <c r="A262" s="1">
        <v>261</v>
      </c>
      <c r="B262" s="1" t="s">
        <v>224</v>
      </c>
      <c r="C262" s="10">
        <v>44970</v>
      </c>
      <c r="D262" s="22">
        <v>0</v>
      </c>
      <c r="E262" s="1" t="s">
        <v>225</v>
      </c>
      <c r="F262" s="15">
        <v>5</v>
      </c>
      <c r="G262" s="2">
        <v>1.2355</v>
      </c>
      <c r="H262" s="3">
        <v>2.2000000000000002</v>
      </c>
      <c r="I262" s="2">
        <v>0.56999999999999995</v>
      </c>
      <c r="J262" s="4">
        <f t="shared" si="16"/>
        <v>0.66550000000000009</v>
      </c>
      <c r="K262" s="1">
        <v>5</v>
      </c>
      <c r="L262" s="4">
        <f t="shared" si="17"/>
        <v>3.3275000000000006</v>
      </c>
      <c r="M262" s="1">
        <f>C270-C262</f>
        <v>6</v>
      </c>
      <c r="N262" s="4">
        <v>9.2284000000000006</v>
      </c>
      <c r="O262" s="1" t="s">
        <v>1746</v>
      </c>
    </row>
    <row r="263" spans="1:15" x14ac:dyDescent="0.25">
      <c r="A263" s="1">
        <v>262</v>
      </c>
      <c r="B263" s="1" t="s">
        <v>219</v>
      </c>
      <c r="C263" s="10">
        <v>44971</v>
      </c>
      <c r="D263" s="22">
        <v>0</v>
      </c>
      <c r="E263" s="1" t="s">
        <v>213</v>
      </c>
      <c r="F263" s="15">
        <v>24</v>
      </c>
      <c r="G263" s="2">
        <v>1.91</v>
      </c>
      <c r="H263" s="3">
        <v>1.4</v>
      </c>
      <c r="I263" s="2">
        <v>1.52</v>
      </c>
      <c r="J263" s="4">
        <f t="shared" si="16"/>
        <v>0.3899999999999999</v>
      </c>
      <c r="K263" s="1">
        <v>1</v>
      </c>
      <c r="L263" s="4">
        <f t="shared" si="17"/>
        <v>0.3899999999999999</v>
      </c>
      <c r="M263" s="1">
        <v>1</v>
      </c>
      <c r="N263" s="4">
        <v>0.39</v>
      </c>
      <c r="O263" s="1" t="s">
        <v>1746</v>
      </c>
    </row>
    <row r="264" spans="1:15" x14ac:dyDescent="0.25">
      <c r="A264" s="1">
        <v>263</v>
      </c>
      <c r="B264" s="1" t="s">
        <v>196</v>
      </c>
      <c r="C264" s="10">
        <v>44971</v>
      </c>
      <c r="D264" s="22">
        <v>0</v>
      </c>
      <c r="E264" s="1" t="s">
        <v>213</v>
      </c>
      <c r="F264" s="15">
        <v>24</v>
      </c>
      <c r="G264" s="2">
        <v>1.96</v>
      </c>
      <c r="H264" s="3">
        <v>4.0999999999999996</v>
      </c>
      <c r="I264" s="2">
        <v>1.67</v>
      </c>
      <c r="J264" s="4">
        <f t="shared" si="16"/>
        <v>0.29000000000000004</v>
      </c>
      <c r="K264" s="1">
        <v>1</v>
      </c>
      <c r="L264" s="4">
        <f t="shared" si="17"/>
        <v>0.29000000000000004</v>
      </c>
      <c r="M264" s="1">
        <v>1</v>
      </c>
      <c r="N264" s="4">
        <v>0.28999999999999998</v>
      </c>
      <c r="O264" s="1" t="s">
        <v>1746</v>
      </c>
    </row>
    <row r="265" spans="1:15" x14ac:dyDescent="0.25">
      <c r="A265" s="1">
        <v>264</v>
      </c>
      <c r="B265" s="1" t="s">
        <v>219</v>
      </c>
      <c r="C265" s="10">
        <v>44972</v>
      </c>
      <c r="D265" s="22">
        <v>0</v>
      </c>
      <c r="E265" s="1" t="s">
        <v>213</v>
      </c>
      <c r="F265" s="15">
        <v>24</v>
      </c>
      <c r="G265" s="2">
        <v>2.37</v>
      </c>
      <c r="H265" s="3">
        <v>5.3</v>
      </c>
      <c r="I265" s="2">
        <v>1.52</v>
      </c>
      <c r="J265" s="4">
        <f t="shared" si="16"/>
        <v>0.85000000000000009</v>
      </c>
      <c r="K265" s="1">
        <v>1</v>
      </c>
      <c r="L265" s="4">
        <f t="shared" si="17"/>
        <v>0.85000000000000009</v>
      </c>
      <c r="M265" s="1">
        <v>1</v>
      </c>
      <c r="N265" s="4">
        <v>0.85</v>
      </c>
      <c r="O265" s="1" t="s">
        <v>1746</v>
      </c>
    </row>
    <row r="266" spans="1:15" x14ac:dyDescent="0.25">
      <c r="A266" s="1">
        <v>265</v>
      </c>
      <c r="B266" s="1" t="s">
        <v>196</v>
      </c>
      <c r="C266" s="10">
        <v>44972</v>
      </c>
      <c r="D266" s="22">
        <v>0</v>
      </c>
      <c r="E266" s="1" t="s">
        <v>213</v>
      </c>
      <c r="F266" s="15">
        <v>24</v>
      </c>
      <c r="G266" s="2">
        <v>1.34</v>
      </c>
      <c r="H266" s="3">
        <v>11.2</v>
      </c>
      <c r="I266" s="2">
        <v>1.08</v>
      </c>
      <c r="J266" s="4">
        <f t="shared" si="16"/>
        <v>0.26</v>
      </c>
      <c r="K266" s="1">
        <v>1</v>
      </c>
      <c r="L266" s="4">
        <f t="shared" si="17"/>
        <v>0.26</v>
      </c>
      <c r="M266" s="1">
        <v>1</v>
      </c>
      <c r="N266" s="4">
        <v>0.26</v>
      </c>
      <c r="O266" s="1" t="s">
        <v>1746</v>
      </c>
    </row>
    <row r="267" spans="1:15" x14ac:dyDescent="0.25">
      <c r="A267" s="1">
        <v>266</v>
      </c>
      <c r="B267" s="1" t="s">
        <v>219</v>
      </c>
      <c r="C267" s="10">
        <v>44973</v>
      </c>
      <c r="D267" s="22">
        <v>0</v>
      </c>
      <c r="E267" s="1" t="s">
        <v>226</v>
      </c>
      <c r="F267" s="15">
        <v>11</v>
      </c>
      <c r="G267" s="2">
        <v>0.78</v>
      </c>
      <c r="H267" s="3">
        <v>6.4</v>
      </c>
      <c r="I267" s="2">
        <v>0.56000000000000005</v>
      </c>
      <c r="J267" s="4">
        <f t="shared" si="16"/>
        <v>0.21999999999999997</v>
      </c>
      <c r="K267" s="1">
        <v>5</v>
      </c>
      <c r="L267" s="4">
        <f t="shared" si="17"/>
        <v>1.0999999999999999</v>
      </c>
      <c r="M267" s="1">
        <v>12</v>
      </c>
      <c r="N267" s="4">
        <v>2.7818999999999998</v>
      </c>
      <c r="O267" s="1" t="s">
        <v>1746</v>
      </c>
    </row>
    <row r="268" spans="1:15" x14ac:dyDescent="0.25">
      <c r="A268" s="1">
        <v>267</v>
      </c>
      <c r="B268" s="1" t="s">
        <v>196</v>
      </c>
      <c r="C268" s="10">
        <v>44973</v>
      </c>
      <c r="D268" s="22">
        <v>0</v>
      </c>
      <c r="E268" s="1" t="s">
        <v>213</v>
      </c>
      <c r="F268" s="15">
        <v>24</v>
      </c>
      <c r="G268" s="2">
        <v>2.63</v>
      </c>
      <c r="H268" s="3">
        <v>14.2</v>
      </c>
      <c r="I268" s="2">
        <v>2.4</v>
      </c>
      <c r="J268" s="4">
        <f t="shared" si="16"/>
        <v>0.22999999999999998</v>
      </c>
      <c r="K268" s="1">
        <v>1</v>
      </c>
      <c r="L268" s="4">
        <f t="shared" si="17"/>
        <v>0.22999999999999998</v>
      </c>
      <c r="M268" s="1">
        <v>1</v>
      </c>
      <c r="N268" s="4">
        <v>0.23</v>
      </c>
      <c r="O268" s="1" t="s">
        <v>1746</v>
      </c>
    </row>
    <row r="269" spans="1:15" x14ac:dyDescent="0.25">
      <c r="A269" s="1">
        <v>268</v>
      </c>
      <c r="B269" s="1" t="s">
        <v>196</v>
      </c>
      <c r="C269" s="10">
        <v>44974</v>
      </c>
      <c r="D269" s="22">
        <v>0</v>
      </c>
      <c r="E269" s="1" t="s">
        <v>227</v>
      </c>
      <c r="F269" s="15">
        <v>8.5</v>
      </c>
      <c r="G269" s="2">
        <v>0.9</v>
      </c>
      <c r="H269" s="3">
        <v>6.1</v>
      </c>
      <c r="I269" s="2">
        <v>0.68</v>
      </c>
      <c r="J269" s="4">
        <f t="shared" si="16"/>
        <v>0.21999999999999997</v>
      </c>
      <c r="K269" s="1">
        <v>5</v>
      </c>
      <c r="L269" s="4">
        <f t="shared" si="17"/>
        <v>1.0999999999999999</v>
      </c>
      <c r="M269" s="1">
        <v>6</v>
      </c>
      <c r="N269" s="4">
        <v>1.4142999999999999</v>
      </c>
      <c r="O269" s="1" t="s">
        <v>1746</v>
      </c>
    </row>
    <row r="270" spans="1:15" x14ac:dyDescent="0.25">
      <c r="A270" s="1">
        <v>269</v>
      </c>
      <c r="B270" s="1" t="s">
        <v>224</v>
      </c>
      <c r="C270" s="10">
        <v>44976</v>
      </c>
      <c r="D270" s="22">
        <v>0</v>
      </c>
      <c r="E270" s="1" t="s">
        <v>228</v>
      </c>
      <c r="F270" s="15">
        <v>14</v>
      </c>
      <c r="G270" s="2">
        <v>1.8569</v>
      </c>
      <c r="H270" s="3">
        <v>4.0999999999999996</v>
      </c>
      <c r="I270" s="2">
        <v>0.87290000000000001</v>
      </c>
      <c r="J270" s="4">
        <f t="shared" si="16"/>
        <v>0.98399999999999999</v>
      </c>
      <c r="K270" s="1">
        <v>1</v>
      </c>
      <c r="L270" s="4">
        <f t="shared" si="17"/>
        <v>0.98399999999999999</v>
      </c>
      <c r="M270" s="1">
        <v>1</v>
      </c>
      <c r="N270" s="4">
        <v>0.98399999999999999</v>
      </c>
      <c r="O270" s="1" t="s">
        <v>1746</v>
      </c>
    </row>
    <row r="271" spans="1:15" x14ac:dyDescent="0.25">
      <c r="A271" s="1">
        <v>270</v>
      </c>
      <c r="B271" s="1" t="s">
        <v>224</v>
      </c>
      <c r="C271" s="10">
        <v>44977</v>
      </c>
      <c r="D271" s="22">
        <v>0</v>
      </c>
      <c r="E271" s="1" t="s">
        <v>228</v>
      </c>
      <c r="F271" s="15">
        <v>14</v>
      </c>
      <c r="G271" s="2">
        <v>2.5299999999999998</v>
      </c>
      <c r="H271" s="3">
        <v>3.3</v>
      </c>
      <c r="I271" s="2">
        <v>1.1399999999999999</v>
      </c>
      <c r="J271" s="4">
        <f t="shared" si="16"/>
        <v>1.39</v>
      </c>
      <c r="K271" s="1">
        <v>1</v>
      </c>
      <c r="L271" s="4">
        <f t="shared" si="17"/>
        <v>1.39</v>
      </c>
      <c r="M271" s="1">
        <v>1</v>
      </c>
      <c r="N271" s="4">
        <v>1.39</v>
      </c>
      <c r="O271" s="1" t="s">
        <v>1746</v>
      </c>
    </row>
    <row r="272" spans="1:15" x14ac:dyDescent="0.25">
      <c r="A272" s="1">
        <v>271</v>
      </c>
      <c r="B272" s="1" t="s">
        <v>224</v>
      </c>
      <c r="C272" s="10">
        <v>44978</v>
      </c>
      <c r="D272" s="22">
        <v>0</v>
      </c>
      <c r="E272" s="1" t="s">
        <v>213</v>
      </c>
      <c r="F272" s="15">
        <v>24</v>
      </c>
      <c r="G272" s="2">
        <v>2.27</v>
      </c>
      <c r="H272" s="3">
        <v>3.3</v>
      </c>
      <c r="I272" s="2">
        <v>0.83</v>
      </c>
      <c r="J272" s="4">
        <f t="shared" si="16"/>
        <v>1.44</v>
      </c>
      <c r="K272" s="1">
        <v>1</v>
      </c>
      <c r="L272" s="4">
        <f t="shared" si="17"/>
        <v>1.44</v>
      </c>
      <c r="M272" s="1">
        <v>1</v>
      </c>
      <c r="N272" s="4">
        <v>1.44</v>
      </c>
      <c r="O272" s="1" t="s">
        <v>1746</v>
      </c>
    </row>
    <row r="273" spans="1:15" x14ac:dyDescent="0.25">
      <c r="A273" s="1">
        <v>272</v>
      </c>
      <c r="B273" s="1" t="s">
        <v>224</v>
      </c>
      <c r="C273" s="10">
        <v>44979</v>
      </c>
      <c r="D273" s="22">
        <v>0</v>
      </c>
      <c r="E273" s="1" t="s">
        <v>213</v>
      </c>
      <c r="F273" s="15">
        <v>24</v>
      </c>
      <c r="G273" s="2">
        <v>2.23</v>
      </c>
      <c r="H273" s="3">
        <v>2.2000000000000002</v>
      </c>
      <c r="I273" s="2">
        <v>1.44</v>
      </c>
      <c r="J273" s="4">
        <f t="shared" si="16"/>
        <v>0.79</v>
      </c>
      <c r="K273" s="1">
        <v>1</v>
      </c>
      <c r="L273" s="4">
        <f t="shared" si="17"/>
        <v>0.79</v>
      </c>
      <c r="M273" s="1">
        <v>1</v>
      </c>
      <c r="N273" s="4">
        <v>0.79</v>
      </c>
      <c r="O273" s="1" t="s">
        <v>1746</v>
      </c>
    </row>
    <row r="274" spans="1:15" x14ac:dyDescent="0.25">
      <c r="A274" s="1">
        <v>273</v>
      </c>
      <c r="B274" s="1" t="s">
        <v>224</v>
      </c>
      <c r="C274" s="10">
        <v>44980</v>
      </c>
      <c r="D274" s="22">
        <v>0</v>
      </c>
      <c r="E274" s="1" t="s">
        <v>213</v>
      </c>
      <c r="F274" s="15">
        <v>24</v>
      </c>
      <c r="G274" s="2">
        <v>2.4500000000000002</v>
      </c>
      <c r="H274" s="3">
        <v>2.1</v>
      </c>
      <c r="I274" s="2">
        <v>1.33</v>
      </c>
      <c r="J274" s="4">
        <f t="shared" si="16"/>
        <v>1.1200000000000001</v>
      </c>
      <c r="K274" s="1">
        <v>1</v>
      </c>
      <c r="L274" s="4">
        <f t="shared" si="17"/>
        <v>1.1200000000000001</v>
      </c>
      <c r="M274" s="1">
        <v>1</v>
      </c>
      <c r="N274" s="4">
        <v>1.1200000000000001</v>
      </c>
      <c r="O274" s="1" t="s">
        <v>1746</v>
      </c>
    </row>
    <row r="275" spans="1:15" x14ac:dyDescent="0.25">
      <c r="A275" s="1">
        <v>274</v>
      </c>
      <c r="B275" s="1" t="s">
        <v>224</v>
      </c>
      <c r="C275" s="10">
        <v>44981</v>
      </c>
      <c r="D275" s="22">
        <v>0</v>
      </c>
      <c r="E275" s="17" t="s">
        <v>213</v>
      </c>
      <c r="F275" s="15">
        <v>24</v>
      </c>
      <c r="G275" s="2">
        <v>2.56</v>
      </c>
      <c r="H275" s="3">
        <v>2</v>
      </c>
      <c r="I275" s="2">
        <v>1.33</v>
      </c>
      <c r="J275" s="4">
        <f t="shared" si="16"/>
        <v>1.23</v>
      </c>
      <c r="K275" s="1">
        <v>1</v>
      </c>
      <c r="L275" s="4">
        <f t="shared" si="17"/>
        <v>1.23</v>
      </c>
      <c r="M275" s="1">
        <v>1</v>
      </c>
      <c r="N275" s="4">
        <v>1.23</v>
      </c>
      <c r="O275" s="1" t="s">
        <v>1746</v>
      </c>
    </row>
    <row r="276" spans="1:15" x14ac:dyDescent="0.25">
      <c r="A276" s="1">
        <v>275</v>
      </c>
      <c r="B276" s="1" t="s">
        <v>224</v>
      </c>
      <c r="C276" s="10">
        <v>44982</v>
      </c>
      <c r="D276" s="22">
        <v>0</v>
      </c>
      <c r="E276" s="17" t="s">
        <v>213</v>
      </c>
      <c r="F276" s="15">
        <v>24</v>
      </c>
      <c r="G276" s="2">
        <v>2</v>
      </c>
      <c r="H276" s="3">
        <v>1</v>
      </c>
      <c r="I276" s="2">
        <v>1.27</v>
      </c>
      <c r="J276" s="4">
        <f t="shared" si="16"/>
        <v>0.73</v>
      </c>
      <c r="K276" s="1">
        <v>1</v>
      </c>
      <c r="L276" s="4">
        <f t="shared" si="17"/>
        <v>0.73</v>
      </c>
      <c r="M276" s="1">
        <v>1</v>
      </c>
      <c r="N276" s="4">
        <v>0.73</v>
      </c>
      <c r="O276" s="1" t="s">
        <v>1746</v>
      </c>
    </row>
    <row r="277" spans="1:15" x14ac:dyDescent="0.25">
      <c r="A277" s="1">
        <v>276</v>
      </c>
      <c r="B277" s="1" t="s">
        <v>224</v>
      </c>
      <c r="C277" s="10">
        <v>44983</v>
      </c>
      <c r="D277" s="22">
        <v>0</v>
      </c>
      <c r="E277" s="17" t="s">
        <v>213</v>
      </c>
      <c r="F277" s="15">
        <v>24</v>
      </c>
      <c r="G277" s="2">
        <v>1.96</v>
      </c>
      <c r="H277" s="3">
        <v>1.8</v>
      </c>
      <c r="I277" s="2">
        <v>1.2955000000000001</v>
      </c>
      <c r="J277" s="4">
        <f t="shared" si="16"/>
        <v>0.66449999999999987</v>
      </c>
      <c r="K277" s="1">
        <v>1</v>
      </c>
      <c r="L277" s="4">
        <f t="shared" si="17"/>
        <v>0.66449999999999987</v>
      </c>
      <c r="M277" s="1">
        <v>1</v>
      </c>
      <c r="N277" s="4">
        <v>0.66449999999999998</v>
      </c>
      <c r="O277" s="1" t="s">
        <v>1746</v>
      </c>
    </row>
    <row r="278" spans="1:15" x14ac:dyDescent="0.25">
      <c r="A278" s="1">
        <v>277</v>
      </c>
      <c r="B278" s="1" t="s">
        <v>224</v>
      </c>
      <c r="C278" s="10">
        <v>44984</v>
      </c>
      <c r="D278" s="22">
        <v>0</v>
      </c>
      <c r="E278" s="1" t="s">
        <v>213</v>
      </c>
      <c r="F278" s="15">
        <v>24</v>
      </c>
      <c r="G278" s="2">
        <v>1.9762</v>
      </c>
      <c r="H278" s="3">
        <v>1.5</v>
      </c>
      <c r="I278" s="2">
        <v>1.3545</v>
      </c>
      <c r="J278" s="4">
        <f t="shared" ref="J278:J338" si="18">G278-I278</f>
        <v>0.62169999999999992</v>
      </c>
      <c r="K278" s="1">
        <v>1</v>
      </c>
      <c r="L278" s="4">
        <f t="shared" ref="L278:L338" si="19">(G278-I278-D278)*K278</f>
        <v>0.62169999999999992</v>
      </c>
      <c r="M278" s="1">
        <v>1</v>
      </c>
      <c r="N278" s="4">
        <v>0.62170000000000003</v>
      </c>
      <c r="O278" s="1" t="s">
        <v>1746</v>
      </c>
    </row>
    <row r="279" spans="1:15" x14ac:dyDescent="0.25">
      <c r="A279" s="1">
        <v>278</v>
      </c>
      <c r="B279" s="1" t="s">
        <v>224</v>
      </c>
      <c r="C279" s="10">
        <v>44985</v>
      </c>
      <c r="D279" s="22">
        <v>0</v>
      </c>
      <c r="E279" s="1" t="s">
        <v>229</v>
      </c>
      <c r="F279" s="15">
        <v>13.5</v>
      </c>
      <c r="G279" s="2">
        <v>1.1243000000000001</v>
      </c>
      <c r="H279" s="3">
        <v>2</v>
      </c>
      <c r="I279" s="2">
        <v>0.75929999999999997</v>
      </c>
      <c r="J279" s="4">
        <f t="shared" si="18"/>
        <v>0.3650000000000001</v>
      </c>
      <c r="K279" s="1">
        <v>1</v>
      </c>
      <c r="L279" s="4">
        <f t="shared" si="19"/>
        <v>0.3650000000000001</v>
      </c>
      <c r="M279" s="1">
        <v>1</v>
      </c>
      <c r="N279" s="4">
        <v>0.36499999999999999</v>
      </c>
      <c r="O279" s="1" t="s">
        <v>1746</v>
      </c>
    </row>
    <row r="280" spans="1:15" x14ac:dyDescent="0.25">
      <c r="A280" s="1">
        <v>279</v>
      </c>
      <c r="B280" s="1" t="s">
        <v>204</v>
      </c>
      <c r="C280" s="10">
        <v>44985</v>
      </c>
      <c r="D280" s="22">
        <v>0</v>
      </c>
      <c r="E280" s="1" t="s">
        <v>230</v>
      </c>
      <c r="F280" s="15">
        <v>10.5</v>
      </c>
      <c r="G280" s="2">
        <v>0.84840000000000004</v>
      </c>
      <c r="H280" s="3">
        <v>0.5</v>
      </c>
      <c r="I280" s="2">
        <v>0.315</v>
      </c>
      <c r="J280" s="4">
        <f t="shared" si="18"/>
        <v>0.5334000000000001</v>
      </c>
      <c r="K280" s="1">
        <v>1</v>
      </c>
      <c r="L280" s="4">
        <f t="shared" si="19"/>
        <v>0.5334000000000001</v>
      </c>
      <c r="M280" s="1">
        <v>1</v>
      </c>
      <c r="N280" s="4">
        <v>0.53339999999999999</v>
      </c>
      <c r="O280" s="1" t="s">
        <v>1746</v>
      </c>
    </row>
    <row r="281" spans="1:15" x14ac:dyDescent="0.25">
      <c r="A281" s="1">
        <v>280</v>
      </c>
      <c r="B281" s="1" t="s">
        <v>204</v>
      </c>
      <c r="C281" s="10">
        <v>44986</v>
      </c>
      <c r="D281" s="22">
        <v>0</v>
      </c>
      <c r="E281" s="1" t="s">
        <v>213</v>
      </c>
      <c r="F281" s="15">
        <v>24</v>
      </c>
      <c r="G281" s="2">
        <v>2.4018000000000002</v>
      </c>
      <c r="H281" s="3">
        <v>31.1</v>
      </c>
      <c r="I281" s="2">
        <v>0.77300000000000002</v>
      </c>
      <c r="J281" s="4">
        <f t="shared" si="18"/>
        <v>1.6288</v>
      </c>
      <c r="K281" s="1">
        <v>1</v>
      </c>
      <c r="L281" s="4">
        <f t="shared" si="19"/>
        <v>1.6288</v>
      </c>
      <c r="M281" s="1">
        <v>1</v>
      </c>
      <c r="N281" s="4">
        <v>1.6288</v>
      </c>
      <c r="O281" s="1" t="s">
        <v>1746</v>
      </c>
    </row>
    <row r="282" spans="1:15" x14ac:dyDescent="0.25">
      <c r="A282" s="1">
        <v>281</v>
      </c>
      <c r="B282" s="1" t="s">
        <v>224</v>
      </c>
      <c r="C282" s="10">
        <v>44987</v>
      </c>
      <c r="D282" s="22">
        <v>0</v>
      </c>
      <c r="E282" s="1" t="s">
        <v>231</v>
      </c>
      <c r="F282" s="15">
        <v>16</v>
      </c>
      <c r="G282" s="2">
        <v>1.3078000000000001</v>
      </c>
      <c r="H282" s="3">
        <v>1</v>
      </c>
      <c r="I282" s="2">
        <v>0.89439999999999997</v>
      </c>
      <c r="J282" s="4">
        <f t="shared" si="18"/>
        <v>0.4134000000000001</v>
      </c>
      <c r="K282" s="1">
        <v>1</v>
      </c>
      <c r="L282" s="4">
        <f t="shared" si="19"/>
        <v>0.4134000000000001</v>
      </c>
      <c r="M282" s="1">
        <v>1</v>
      </c>
      <c r="N282" s="4">
        <v>0.4134000000000001</v>
      </c>
      <c r="O282" s="1" t="s">
        <v>1746</v>
      </c>
    </row>
    <row r="283" spans="1:15" x14ac:dyDescent="0.25">
      <c r="A283" s="1">
        <v>282</v>
      </c>
      <c r="B283" s="1" t="s">
        <v>204</v>
      </c>
      <c r="C283" s="10">
        <v>44987</v>
      </c>
      <c r="D283" s="22">
        <v>0</v>
      </c>
      <c r="E283" s="1" t="s">
        <v>232</v>
      </c>
      <c r="F283" s="15">
        <v>7.5</v>
      </c>
      <c r="G283" s="2">
        <v>0.56440000000000001</v>
      </c>
      <c r="H283" s="3">
        <v>10</v>
      </c>
      <c r="I283" s="2">
        <v>0.27350000000000002</v>
      </c>
      <c r="J283" s="4">
        <f t="shared" si="18"/>
        <v>0.29089999999999999</v>
      </c>
      <c r="K283" s="1">
        <v>1</v>
      </c>
      <c r="L283" s="4">
        <f t="shared" si="19"/>
        <v>0.29089999999999999</v>
      </c>
      <c r="M283" s="1">
        <v>1</v>
      </c>
      <c r="N283" s="4">
        <v>0.29089999999999999</v>
      </c>
      <c r="O283" s="1" t="s">
        <v>1746</v>
      </c>
    </row>
    <row r="284" spans="1:15" x14ac:dyDescent="0.25">
      <c r="A284" s="1">
        <v>283</v>
      </c>
      <c r="B284" s="1" t="s">
        <v>224</v>
      </c>
      <c r="C284" s="10">
        <v>44988</v>
      </c>
      <c r="D284" s="22">
        <v>0</v>
      </c>
      <c r="E284" s="1" t="s">
        <v>233</v>
      </c>
      <c r="F284" s="15">
        <v>6</v>
      </c>
      <c r="G284" s="2">
        <v>0.50019999999999998</v>
      </c>
      <c r="H284" s="3">
        <v>0</v>
      </c>
      <c r="I284" s="2">
        <v>0.33929999999999999</v>
      </c>
      <c r="J284" s="4">
        <f t="shared" si="18"/>
        <v>0.16089999999999999</v>
      </c>
      <c r="K284" s="1">
        <v>5</v>
      </c>
      <c r="L284" s="4">
        <f t="shared" si="19"/>
        <v>0.80449999999999999</v>
      </c>
      <c r="M284" s="1">
        <v>20</v>
      </c>
      <c r="N284" s="4">
        <v>3.74</v>
      </c>
      <c r="O284" s="1" t="s">
        <v>1746</v>
      </c>
    </row>
    <row r="285" spans="1:15" x14ac:dyDescent="0.25">
      <c r="A285" s="1">
        <v>284</v>
      </c>
      <c r="B285" s="1" t="s">
        <v>204</v>
      </c>
      <c r="C285" s="10">
        <v>44988</v>
      </c>
      <c r="D285" s="22">
        <v>0</v>
      </c>
      <c r="E285" s="1" t="s">
        <v>231</v>
      </c>
      <c r="F285" s="15">
        <v>16</v>
      </c>
      <c r="G285" s="2">
        <v>2.1880000000000002</v>
      </c>
      <c r="H285" s="3">
        <v>10.1</v>
      </c>
      <c r="I285" s="2">
        <v>0.56110000000000004</v>
      </c>
      <c r="J285" s="4">
        <f t="shared" si="18"/>
        <v>1.6269</v>
      </c>
      <c r="K285" s="1">
        <v>1</v>
      </c>
      <c r="L285" s="4">
        <f t="shared" si="19"/>
        <v>1.6269</v>
      </c>
      <c r="M285" s="1">
        <v>1</v>
      </c>
      <c r="N285" s="4">
        <v>1.6269</v>
      </c>
      <c r="O285" s="1" t="s">
        <v>1746</v>
      </c>
    </row>
    <row r="286" spans="1:15" x14ac:dyDescent="0.25">
      <c r="A286" s="1">
        <v>285</v>
      </c>
      <c r="B286" s="1" t="s">
        <v>204</v>
      </c>
      <c r="C286" s="10">
        <v>44989</v>
      </c>
      <c r="D286" s="22">
        <v>0</v>
      </c>
      <c r="E286" s="1" t="s">
        <v>213</v>
      </c>
      <c r="F286" s="15">
        <v>24</v>
      </c>
      <c r="G286" s="2">
        <v>2.7787999999999999</v>
      </c>
      <c r="H286" s="3">
        <v>18.2</v>
      </c>
      <c r="I286" s="2">
        <v>0.91890000000000005</v>
      </c>
      <c r="J286" s="4">
        <f t="shared" si="18"/>
        <v>1.8598999999999999</v>
      </c>
      <c r="K286" s="1">
        <v>1</v>
      </c>
      <c r="L286" s="4">
        <f t="shared" si="19"/>
        <v>1.8598999999999999</v>
      </c>
      <c r="M286" s="1">
        <v>1</v>
      </c>
      <c r="N286" s="4">
        <v>1.8598999999999999</v>
      </c>
      <c r="O286" s="1" t="s">
        <v>1746</v>
      </c>
    </row>
    <row r="287" spans="1:15" x14ac:dyDescent="0.25">
      <c r="A287" s="1">
        <v>286</v>
      </c>
      <c r="B287" s="1" t="s">
        <v>204</v>
      </c>
      <c r="C287" s="10">
        <v>44990</v>
      </c>
      <c r="D287" s="22">
        <v>0</v>
      </c>
      <c r="E287" s="1" t="s">
        <v>213</v>
      </c>
      <c r="F287" s="15">
        <v>24</v>
      </c>
      <c r="G287" s="2">
        <v>2.9489999999999998</v>
      </c>
      <c r="H287" s="3">
        <v>23.5</v>
      </c>
      <c r="I287" s="2">
        <v>0.91969999999999996</v>
      </c>
      <c r="J287" s="4">
        <f t="shared" si="18"/>
        <v>2.0293000000000001</v>
      </c>
      <c r="K287" s="1">
        <v>1</v>
      </c>
      <c r="L287" s="4">
        <f t="shared" si="19"/>
        <v>2.0293000000000001</v>
      </c>
      <c r="M287" s="1">
        <v>1</v>
      </c>
      <c r="N287" s="4">
        <v>2.0293000000000001</v>
      </c>
      <c r="O287" s="1" t="s">
        <v>1746</v>
      </c>
    </row>
    <row r="288" spans="1:15" x14ac:dyDescent="0.25">
      <c r="A288" s="1">
        <v>287</v>
      </c>
      <c r="B288" s="1" t="s">
        <v>204</v>
      </c>
      <c r="C288" s="10">
        <v>44991</v>
      </c>
      <c r="D288" s="22">
        <v>0</v>
      </c>
      <c r="E288" s="1" t="s">
        <v>213</v>
      </c>
      <c r="F288" s="15">
        <v>24</v>
      </c>
      <c r="G288" s="2">
        <v>2.7332000000000001</v>
      </c>
      <c r="H288" s="3">
        <v>25.2</v>
      </c>
      <c r="I288" s="2">
        <v>0.97670000000000001</v>
      </c>
      <c r="J288" s="4">
        <f t="shared" si="18"/>
        <v>1.7565</v>
      </c>
      <c r="K288" s="1">
        <v>1</v>
      </c>
      <c r="L288" s="4">
        <f t="shared" si="19"/>
        <v>1.7565</v>
      </c>
      <c r="M288" s="1">
        <v>1</v>
      </c>
      <c r="N288" s="4">
        <v>1.7565</v>
      </c>
      <c r="O288" s="1" t="s">
        <v>1746</v>
      </c>
    </row>
    <row r="289" spans="1:15" x14ac:dyDescent="0.25">
      <c r="A289" s="1">
        <v>288</v>
      </c>
      <c r="B289" s="1" t="s">
        <v>204</v>
      </c>
      <c r="C289" s="10">
        <v>44992</v>
      </c>
      <c r="D289" s="22">
        <v>0</v>
      </c>
      <c r="E289" s="1" t="s">
        <v>213</v>
      </c>
      <c r="F289" s="15">
        <v>24</v>
      </c>
      <c r="G289" s="2">
        <v>2.7524999999999999</v>
      </c>
      <c r="H289" s="3">
        <v>25.5</v>
      </c>
      <c r="I289" s="2">
        <v>0.99870000000000003</v>
      </c>
      <c r="J289" s="4">
        <f t="shared" si="18"/>
        <v>1.7538</v>
      </c>
      <c r="K289" s="1">
        <v>1</v>
      </c>
      <c r="L289" s="4">
        <f t="shared" si="19"/>
        <v>1.7538</v>
      </c>
      <c r="M289" s="1">
        <v>1</v>
      </c>
      <c r="N289" s="4">
        <v>1.7538</v>
      </c>
      <c r="O289" s="1" t="s">
        <v>1746</v>
      </c>
    </row>
    <row r="290" spans="1:15" x14ac:dyDescent="0.25">
      <c r="A290" s="1">
        <v>289</v>
      </c>
      <c r="B290" s="1" t="s">
        <v>204</v>
      </c>
      <c r="C290" s="10">
        <v>44993</v>
      </c>
      <c r="D290" s="22">
        <v>0</v>
      </c>
      <c r="E290" s="1" t="s">
        <v>213</v>
      </c>
      <c r="F290" s="15">
        <v>24</v>
      </c>
      <c r="G290" s="2">
        <v>2.9274</v>
      </c>
      <c r="H290" s="3">
        <v>21.2</v>
      </c>
      <c r="I290" s="2">
        <v>1.0122</v>
      </c>
      <c r="J290" s="4">
        <f t="shared" si="18"/>
        <v>1.9152</v>
      </c>
      <c r="K290" s="1">
        <v>1</v>
      </c>
      <c r="L290" s="4">
        <f t="shared" si="19"/>
        <v>1.9152</v>
      </c>
      <c r="M290" s="1">
        <v>1</v>
      </c>
      <c r="N290" s="4">
        <v>1.9152</v>
      </c>
      <c r="O290" s="1" t="s">
        <v>1746</v>
      </c>
    </row>
    <row r="291" spans="1:15" x14ac:dyDescent="0.25">
      <c r="A291" s="1">
        <v>290</v>
      </c>
      <c r="B291" s="1" t="s">
        <v>204</v>
      </c>
      <c r="C291" s="10">
        <v>44994</v>
      </c>
      <c r="D291" s="22">
        <v>0</v>
      </c>
      <c r="E291" s="1" t="s">
        <v>213</v>
      </c>
      <c r="F291" s="15">
        <v>24</v>
      </c>
      <c r="G291" s="2">
        <v>3.1947000000000001</v>
      </c>
      <c r="H291" s="3">
        <v>24.1</v>
      </c>
      <c r="I291" s="2">
        <v>1.0542</v>
      </c>
      <c r="J291" s="4">
        <f t="shared" si="18"/>
        <v>2.1405000000000003</v>
      </c>
      <c r="K291" s="1">
        <v>1</v>
      </c>
      <c r="L291" s="4">
        <f t="shared" si="19"/>
        <v>2.1405000000000003</v>
      </c>
      <c r="M291" s="1">
        <v>1</v>
      </c>
      <c r="N291" s="4">
        <v>2.1405000000000003</v>
      </c>
      <c r="O291" s="1" t="s">
        <v>1746</v>
      </c>
    </row>
    <row r="292" spans="1:15" x14ac:dyDescent="0.25">
      <c r="A292" s="1">
        <v>291</v>
      </c>
      <c r="B292" s="1" t="s">
        <v>204</v>
      </c>
      <c r="C292" s="10">
        <v>44995</v>
      </c>
      <c r="D292" s="22">
        <v>0</v>
      </c>
      <c r="E292" s="1" t="s">
        <v>218</v>
      </c>
      <c r="F292" s="15">
        <v>24</v>
      </c>
      <c r="G292" s="2">
        <v>4.2805999999999997</v>
      </c>
      <c r="H292" s="3">
        <v>28.9</v>
      </c>
      <c r="I292" s="2">
        <v>1.0633999999999999</v>
      </c>
      <c r="J292" s="4">
        <f t="shared" si="18"/>
        <v>3.2172000000000001</v>
      </c>
      <c r="K292" s="1">
        <v>1</v>
      </c>
      <c r="L292" s="4">
        <f t="shared" si="19"/>
        <v>3.2172000000000001</v>
      </c>
      <c r="M292" s="1">
        <v>1</v>
      </c>
      <c r="N292" s="4">
        <v>3.2172000000000001</v>
      </c>
      <c r="O292" s="1" t="s">
        <v>1746</v>
      </c>
    </row>
    <row r="293" spans="1:15" x14ac:dyDescent="0.25">
      <c r="A293" s="1">
        <v>292</v>
      </c>
      <c r="B293" s="1" t="s">
        <v>204</v>
      </c>
      <c r="C293" s="10">
        <v>44996</v>
      </c>
      <c r="D293" s="22">
        <v>0</v>
      </c>
      <c r="E293" s="1" t="s">
        <v>411</v>
      </c>
      <c r="F293" s="15">
        <v>16</v>
      </c>
      <c r="G293" s="2">
        <v>2.0865999999999998</v>
      </c>
      <c r="H293" s="3">
        <v>13.3</v>
      </c>
      <c r="I293" s="2">
        <v>0.68820000000000003</v>
      </c>
      <c r="J293" s="4">
        <f t="shared" si="18"/>
        <v>1.3983999999999996</v>
      </c>
      <c r="K293" s="1">
        <v>1</v>
      </c>
      <c r="L293" s="4">
        <f t="shared" si="19"/>
        <v>1.3983999999999996</v>
      </c>
      <c r="M293" s="1">
        <v>1</v>
      </c>
      <c r="N293" s="4">
        <v>1.3983999999999996</v>
      </c>
      <c r="O293" s="1" t="s">
        <v>1746</v>
      </c>
    </row>
    <row r="294" spans="1:15" x14ac:dyDescent="0.25">
      <c r="A294" s="1">
        <v>293</v>
      </c>
      <c r="B294" s="1" t="s">
        <v>204</v>
      </c>
      <c r="C294" s="10">
        <v>44997</v>
      </c>
      <c r="D294" s="22">
        <v>0</v>
      </c>
      <c r="E294" s="1" t="s">
        <v>415</v>
      </c>
      <c r="F294" s="15">
        <v>9</v>
      </c>
      <c r="G294" s="2">
        <v>2.0609999999999999</v>
      </c>
      <c r="H294" s="3">
        <v>8.1</v>
      </c>
      <c r="I294" s="2">
        <v>0.39960000000000001</v>
      </c>
      <c r="J294" s="4">
        <f t="shared" si="18"/>
        <v>1.6614</v>
      </c>
      <c r="K294" s="1">
        <v>1</v>
      </c>
      <c r="L294" s="4">
        <f t="shared" si="19"/>
        <v>1.6614</v>
      </c>
      <c r="M294" s="1">
        <v>1</v>
      </c>
      <c r="N294" s="4">
        <v>1.6614</v>
      </c>
      <c r="O294" s="1" t="s">
        <v>1746</v>
      </c>
    </row>
    <row r="295" spans="1:15" x14ac:dyDescent="0.25">
      <c r="A295" s="1">
        <v>294</v>
      </c>
      <c r="B295" s="1" t="s">
        <v>204</v>
      </c>
      <c r="C295" s="10">
        <v>44998</v>
      </c>
      <c r="D295" s="22">
        <v>0</v>
      </c>
      <c r="E295" s="1" t="s">
        <v>213</v>
      </c>
      <c r="F295" s="15">
        <v>24</v>
      </c>
      <c r="G295" s="2">
        <v>3.66</v>
      </c>
      <c r="H295" s="3">
        <v>12.2</v>
      </c>
      <c r="I295" s="2">
        <v>0.98</v>
      </c>
      <c r="J295" s="4">
        <f t="shared" si="18"/>
        <v>2.68</v>
      </c>
      <c r="K295" s="1">
        <v>1</v>
      </c>
      <c r="L295" s="4">
        <f t="shared" si="19"/>
        <v>2.68</v>
      </c>
      <c r="M295" s="1">
        <v>1</v>
      </c>
      <c r="N295" s="4">
        <v>2.68</v>
      </c>
      <c r="O295" s="1" t="s">
        <v>1746</v>
      </c>
    </row>
    <row r="296" spans="1:15" x14ac:dyDescent="0.25">
      <c r="A296" s="1">
        <v>295</v>
      </c>
      <c r="B296" s="1" t="s">
        <v>204</v>
      </c>
      <c r="C296" s="10">
        <v>44999</v>
      </c>
      <c r="D296" s="22">
        <v>0</v>
      </c>
      <c r="E296" s="1" t="s">
        <v>213</v>
      </c>
      <c r="F296" s="15">
        <v>24</v>
      </c>
      <c r="G296" s="2">
        <v>3.66</v>
      </c>
      <c r="H296" s="3">
        <v>12.2</v>
      </c>
      <c r="I296" s="2">
        <v>0.96</v>
      </c>
      <c r="J296" s="4">
        <f t="shared" si="18"/>
        <v>2.7</v>
      </c>
      <c r="K296" s="1">
        <v>1</v>
      </c>
      <c r="L296" s="4">
        <f t="shared" si="19"/>
        <v>2.7</v>
      </c>
      <c r="M296" s="1">
        <v>1</v>
      </c>
      <c r="N296" s="4">
        <v>2.7</v>
      </c>
      <c r="O296" s="1" t="s">
        <v>1746</v>
      </c>
    </row>
    <row r="297" spans="1:15" x14ac:dyDescent="0.25">
      <c r="A297" s="1">
        <v>296</v>
      </c>
      <c r="B297" s="1" t="s">
        <v>204</v>
      </c>
      <c r="C297" s="10">
        <v>45000</v>
      </c>
      <c r="D297" s="22">
        <v>0</v>
      </c>
      <c r="E297" s="1" t="s">
        <v>422</v>
      </c>
      <c r="F297" s="15">
        <v>13</v>
      </c>
      <c r="G297" s="2">
        <v>0.56999999999999995</v>
      </c>
      <c r="H297" s="3">
        <v>19.82</v>
      </c>
      <c r="I297" s="2">
        <v>0.47</v>
      </c>
      <c r="J297" s="4">
        <f t="shared" si="18"/>
        <v>9.9999999999999978E-2</v>
      </c>
      <c r="K297" s="1">
        <v>1</v>
      </c>
      <c r="L297" s="4">
        <f t="shared" si="19"/>
        <v>9.9999999999999978E-2</v>
      </c>
      <c r="M297" s="1">
        <v>1</v>
      </c>
      <c r="N297" s="4">
        <v>9.9999999999999978E-2</v>
      </c>
      <c r="O297" s="1" t="s">
        <v>1746</v>
      </c>
    </row>
    <row r="298" spans="1:15" x14ac:dyDescent="0.25">
      <c r="A298" s="1">
        <v>297</v>
      </c>
      <c r="B298" s="1" t="s">
        <v>204</v>
      </c>
      <c r="C298" s="10">
        <v>45001</v>
      </c>
      <c r="D298" s="22">
        <v>0</v>
      </c>
      <c r="E298" s="1" t="s">
        <v>428</v>
      </c>
      <c r="F298" s="15">
        <v>24</v>
      </c>
      <c r="G298" s="2">
        <v>3.61</v>
      </c>
      <c r="H298" s="3">
        <v>8.41</v>
      </c>
      <c r="I298" s="2">
        <v>0.93</v>
      </c>
      <c r="J298" s="4">
        <v>2.68</v>
      </c>
      <c r="K298" s="1">
        <v>1</v>
      </c>
      <c r="L298" s="4">
        <f t="shared" si="19"/>
        <v>2.6799999999999997</v>
      </c>
      <c r="M298" s="1">
        <v>1</v>
      </c>
      <c r="N298" s="4">
        <v>2.6799999999999997</v>
      </c>
      <c r="O298" s="1" t="s">
        <v>1746</v>
      </c>
    </row>
    <row r="299" spans="1:15" x14ac:dyDescent="0.25">
      <c r="A299" s="1">
        <v>298</v>
      </c>
      <c r="B299" s="1" t="s">
        <v>204</v>
      </c>
      <c r="C299" s="10">
        <v>45002</v>
      </c>
      <c r="D299" s="22">
        <v>0</v>
      </c>
      <c r="E299" s="1" t="s">
        <v>428</v>
      </c>
      <c r="F299" s="15">
        <v>24</v>
      </c>
      <c r="G299" s="2">
        <v>3.2</v>
      </c>
      <c r="H299" s="3">
        <v>19.7</v>
      </c>
      <c r="I299" s="2">
        <v>1.01</v>
      </c>
      <c r="J299" s="4">
        <f t="shared" si="18"/>
        <v>2.1900000000000004</v>
      </c>
      <c r="K299" s="1">
        <v>1</v>
      </c>
      <c r="L299" s="4">
        <f t="shared" si="19"/>
        <v>2.1900000000000004</v>
      </c>
      <c r="M299" s="1">
        <v>1</v>
      </c>
      <c r="N299" s="4">
        <v>2.1900000000000004</v>
      </c>
      <c r="O299" s="1" t="s">
        <v>1746</v>
      </c>
    </row>
    <row r="300" spans="1:15" x14ac:dyDescent="0.25">
      <c r="A300" s="1">
        <v>299</v>
      </c>
      <c r="B300" s="1" t="s">
        <v>204</v>
      </c>
      <c r="C300" s="10">
        <v>45003</v>
      </c>
      <c r="D300" s="22">
        <v>0</v>
      </c>
      <c r="E300" s="1" t="s">
        <v>428</v>
      </c>
      <c r="F300" s="15">
        <v>24</v>
      </c>
      <c r="G300" s="2">
        <v>3.25</v>
      </c>
      <c r="H300" s="3">
        <v>17.5</v>
      </c>
      <c r="I300" s="2">
        <v>1.08</v>
      </c>
      <c r="J300" s="4">
        <f t="shared" si="18"/>
        <v>2.17</v>
      </c>
      <c r="K300" s="1">
        <v>1</v>
      </c>
      <c r="L300" s="4">
        <f t="shared" si="19"/>
        <v>2.17</v>
      </c>
      <c r="M300" s="1">
        <v>1</v>
      </c>
      <c r="N300" s="4">
        <v>2.17</v>
      </c>
      <c r="O300" s="1" t="s">
        <v>1746</v>
      </c>
    </row>
    <row r="301" spans="1:15" x14ac:dyDescent="0.25">
      <c r="A301" s="1">
        <v>300</v>
      </c>
      <c r="B301" s="1" t="s">
        <v>204</v>
      </c>
      <c r="C301" s="10">
        <v>45004</v>
      </c>
      <c r="D301" s="22">
        <v>0</v>
      </c>
      <c r="E301" s="1" t="s">
        <v>428</v>
      </c>
      <c r="F301" s="15">
        <v>24</v>
      </c>
      <c r="G301" s="2">
        <v>3.5</v>
      </c>
      <c r="H301" s="3">
        <v>14.9</v>
      </c>
      <c r="I301" s="2">
        <v>1.0900000000000001</v>
      </c>
      <c r="J301" s="4">
        <f t="shared" si="18"/>
        <v>2.41</v>
      </c>
      <c r="K301" s="1">
        <v>1</v>
      </c>
      <c r="L301" s="4">
        <f t="shared" si="19"/>
        <v>2.41</v>
      </c>
      <c r="M301" s="1">
        <v>1</v>
      </c>
      <c r="N301" s="4">
        <v>2.41</v>
      </c>
      <c r="O301" s="1" t="s">
        <v>1746</v>
      </c>
    </row>
    <row r="302" spans="1:15" ht="33" x14ac:dyDescent="0.25">
      <c r="A302" s="1">
        <v>301</v>
      </c>
      <c r="B302" s="1" t="s">
        <v>204</v>
      </c>
      <c r="C302" s="10">
        <v>45005</v>
      </c>
      <c r="D302" s="22">
        <v>0</v>
      </c>
      <c r="E302" s="18" t="s">
        <v>439</v>
      </c>
      <c r="F302" s="15">
        <v>20</v>
      </c>
      <c r="G302" s="2">
        <v>3.05</v>
      </c>
      <c r="H302" s="3">
        <v>7.9</v>
      </c>
      <c r="I302" s="2">
        <v>0.91</v>
      </c>
      <c r="J302" s="4">
        <f t="shared" si="18"/>
        <v>2.1399999999999997</v>
      </c>
      <c r="K302" s="1">
        <v>1</v>
      </c>
      <c r="L302" s="4">
        <f t="shared" si="19"/>
        <v>2.1399999999999997</v>
      </c>
      <c r="M302" s="1">
        <v>1</v>
      </c>
      <c r="N302" s="4">
        <v>2.1399999999999997</v>
      </c>
      <c r="O302" s="1" t="s">
        <v>1746</v>
      </c>
    </row>
    <row r="303" spans="1:15" x14ac:dyDescent="0.25">
      <c r="A303" s="1">
        <v>302</v>
      </c>
      <c r="B303" s="1" t="s">
        <v>442</v>
      </c>
      <c r="C303" s="10">
        <v>45006</v>
      </c>
      <c r="D303" s="22">
        <v>0</v>
      </c>
      <c r="E303" s="1" t="s">
        <v>213</v>
      </c>
      <c r="F303" s="15">
        <v>24</v>
      </c>
      <c r="G303" s="2">
        <v>4.0380000000000003</v>
      </c>
      <c r="H303" s="3">
        <v>5.3</v>
      </c>
      <c r="I303" s="2">
        <v>1.4809000000000001</v>
      </c>
      <c r="J303" s="4">
        <f t="shared" si="18"/>
        <v>2.5571000000000002</v>
      </c>
      <c r="K303" s="1">
        <v>1</v>
      </c>
      <c r="L303" s="4">
        <f t="shared" si="19"/>
        <v>2.5571000000000002</v>
      </c>
      <c r="M303" s="1">
        <v>1</v>
      </c>
      <c r="N303" s="4">
        <v>2.5571000000000002</v>
      </c>
      <c r="O303" s="1" t="s">
        <v>1746</v>
      </c>
    </row>
    <row r="304" spans="1:15" x14ac:dyDescent="0.25">
      <c r="A304" s="1">
        <v>303</v>
      </c>
      <c r="B304" s="1" t="s">
        <v>196</v>
      </c>
      <c r="C304" s="10">
        <v>45006</v>
      </c>
      <c r="D304" s="22">
        <v>0</v>
      </c>
      <c r="E304" s="1" t="s">
        <v>443</v>
      </c>
      <c r="F304" s="15">
        <v>12.5</v>
      </c>
      <c r="G304" s="2">
        <v>0.70479999999999998</v>
      </c>
      <c r="H304" s="3">
        <v>4.2</v>
      </c>
      <c r="I304" s="2">
        <v>0.49230000000000002</v>
      </c>
      <c r="J304" s="4">
        <f t="shared" si="18"/>
        <v>0.21249999999999997</v>
      </c>
      <c r="K304" s="1">
        <v>1</v>
      </c>
      <c r="L304" s="4">
        <f t="shared" si="19"/>
        <v>0.21249999999999997</v>
      </c>
      <c r="M304" s="1">
        <v>1</v>
      </c>
      <c r="N304" s="4">
        <v>0.21249999999999997</v>
      </c>
      <c r="O304" s="1" t="s">
        <v>1746</v>
      </c>
    </row>
    <row r="305" spans="1:15" x14ac:dyDescent="0.25">
      <c r="A305" s="1">
        <v>304</v>
      </c>
      <c r="B305" s="1" t="s">
        <v>376</v>
      </c>
      <c r="C305" s="10">
        <v>45007</v>
      </c>
      <c r="D305" s="22">
        <v>0</v>
      </c>
      <c r="E305" s="1" t="s">
        <v>213</v>
      </c>
      <c r="F305" s="15">
        <v>24</v>
      </c>
      <c r="G305" s="2">
        <v>3.63</v>
      </c>
      <c r="H305" s="3">
        <v>8.9</v>
      </c>
      <c r="I305" s="2">
        <v>2.39</v>
      </c>
      <c r="J305" s="4">
        <f t="shared" si="18"/>
        <v>1.2399999999999998</v>
      </c>
      <c r="K305" s="1">
        <v>1</v>
      </c>
      <c r="L305" s="4">
        <f t="shared" si="19"/>
        <v>1.2399999999999998</v>
      </c>
      <c r="M305" s="1">
        <v>1</v>
      </c>
      <c r="N305" s="4">
        <v>1.2399999999999998</v>
      </c>
      <c r="O305" s="1" t="s">
        <v>1746</v>
      </c>
    </row>
    <row r="306" spans="1:15" x14ac:dyDescent="0.25">
      <c r="A306" s="1">
        <v>305</v>
      </c>
      <c r="B306" s="1" t="s">
        <v>196</v>
      </c>
      <c r="C306" s="10">
        <v>45007</v>
      </c>
      <c r="D306" s="22">
        <v>0</v>
      </c>
      <c r="E306" s="1" t="s">
        <v>213</v>
      </c>
      <c r="F306" s="15">
        <v>24</v>
      </c>
      <c r="G306" s="2">
        <v>1.76</v>
      </c>
      <c r="H306" s="3">
        <v>28.7</v>
      </c>
      <c r="I306" s="2">
        <v>1.4</v>
      </c>
      <c r="J306" s="4">
        <f t="shared" si="18"/>
        <v>0.3600000000000001</v>
      </c>
      <c r="K306" s="1">
        <v>1</v>
      </c>
      <c r="L306" s="4">
        <f t="shared" si="19"/>
        <v>0.3600000000000001</v>
      </c>
      <c r="M306" s="1">
        <v>1</v>
      </c>
      <c r="N306" s="4">
        <v>0.3600000000000001</v>
      </c>
      <c r="O306" s="1" t="s">
        <v>1746</v>
      </c>
    </row>
    <row r="307" spans="1:15" x14ac:dyDescent="0.25">
      <c r="A307" s="1">
        <v>306</v>
      </c>
      <c r="B307" s="1" t="s">
        <v>432</v>
      </c>
      <c r="C307" s="10">
        <v>45008</v>
      </c>
      <c r="D307" s="22">
        <v>0</v>
      </c>
      <c r="E307" s="1" t="s">
        <v>459</v>
      </c>
      <c r="F307" s="15">
        <v>3</v>
      </c>
      <c r="G307" s="2">
        <v>0.4</v>
      </c>
      <c r="H307" s="3">
        <v>0</v>
      </c>
      <c r="I307" s="2">
        <v>0.2</v>
      </c>
      <c r="J307" s="4">
        <f t="shared" si="18"/>
        <v>0.2</v>
      </c>
      <c r="K307" s="1">
        <v>5</v>
      </c>
      <c r="L307" s="4">
        <f t="shared" si="19"/>
        <v>1</v>
      </c>
      <c r="M307" s="1">
        <v>8</v>
      </c>
      <c r="N307" s="4">
        <v>1.4919</v>
      </c>
      <c r="O307" s="1" t="s">
        <v>1746</v>
      </c>
    </row>
    <row r="308" spans="1:15" x14ac:dyDescent="0.25">
      <c r="A308" s="1">
        <v>307</v>
      </c>
      <c r="B308" s="1" t="s">
        <v>204</v>
      </c>
      <c r="C308" s="10">
        <v>45008</v>
      </c>
      <c r="D308" s="22">
        <v>0</v>
      </c>
      <c r="E308" s="1" t="s">
        <v>213</v>
      </c>
      <c r="F308" s="15">
        <v>24</v>
      </c>
      <c r="G308" s="2">
        <v>3.86</v>
      </c>
      <c r="H308" s="3">
        <v>7.5</v>
      </c>
      <c r="I308" s="2">
        <v>2.4300000000000002</v>
      </c>
      <c r="J308" s="4">
        <f t="shared" si="18"/>
        <v>1.4299999999999997</v>
      </c>
      <c r="K308" s="1">
        <v>1</v>
      </c>
      <c r="L308" s="4">
        <f t="shared" si="19"/>
        <v>1.4299999999999997</v>
      </c>
      <c r="M308" s="1">
        <v>1</v>
      </c>
      <c r="N308" s="4">
        <v>1.4299999999999997</v>
      </c>
      <c r="O308" s="1" t="s">
        <v>1746</v>
      </c>
    </row>
    <row r="309" spans="1:15" x14ac:dyDescent="0.25">
      <c r="A309" s="1">
        <v>308</v>
      </c>
      <c r="B309" s="1" t="s">
        <v>196</v>
      </c>
      <c r="C309" s="10">
        <v>45008</v>
      </c>
      <c r="D309" s="22">
        <v>0</v>
      </c>
      <c r="E309" s="1" t="s">
        <v>213</v>
      </c>
      <c r="F309" s="15">
        <v>24</v>
      </c>
      <c r="G309" s="2">
        <v>1.69</v>
      </c>
      <c r="H309" s="3">
        <v>23.3</v>
      </c>
      <c r="I309" s="2">
        <v>1.33</v>
      </c>
      <c r="J309" s="4">
        <f t="shared" si="18"/>
        <v>0.35999999999999988</v>
      </c>
      <c r="K309" s="1">
        <v>1</v>
      </c>
      <c r="L309" s="4">
        <f t="shared" si="19"/>
        <v>0.35999999999999988</v>
      </c>
      <c r="M309" s="1">
        <v>1</v>
      </c>
      <c r="N309" s="4">
        <v>0.35999999999999988</v>
      </c>
      <c r="O309" s="1" t="s">
        <v>1746</v>
      </c>
    </row>
    <row r="310" spans="1:15" x14ac:dyDescent="0.25">
      <c r="A310" s="1">
        <v>309</v>
      </c>
      <c r="B310" s="1" t="s">
        <v>224</v>
      </c>
      <c r="C310" s="10">
        <v>45008</v>
      </c>
      <c r="D310" s="22">
        <v>0</v>
      </c>
      <c r="E310" s="1" t="s">
        <v>4225</v>
      </c>
      <c r="F310" s="15">
        <v>5</v>
      </c>
      <c r="G310" s="2">
        <v>0.51</v>
      </c>
      <c r="H310" s="3">
        <v>1.3</v>
      </c>
      <c r="I310" s="2">
        <v>0.31</v>
      </c>
      <c r="J310" s="4">
        <f t="shared" si="18"/>
        <v>0.2</v>
      </c>
      <c r="K310" s="1">
        <v>3</v>
      </c>
      <c r="L310" s="4">
        <f t="shared" si="19"/>
        <v>0.60000000000000009</v>
      </c>
      <c r="M310" s="1">
        <v>3</v>
      </c>
      <c r="N310" s="4">
        <v>0.7</v>
      </c>
      <c r="O310" s="1" t="s">
        <v>1746</v>
      </c>
    </row>
    <row r="311" spans="1:15" x14ac:dyDescent="0.25">
      <c r="A311" s="1">
        <v>310</v>
      </c>
      <c r="B311" s="1" t="s">
        <v>204</v>
      </c>
      <c r="C311" s="10">
        <v>45009</v>
      </c>
      <c r="D311" s="22">
        <v>0</v>
      </c>
      <c r="E311" s="1" t="s">
        <v>213</v>
      </c>
      <c r="F311" s="15">
        <v>24</v>
      </c>
      <c r="G311" s="2">
        <v>4.1500000000000004</v>
      </c>
      <c r="H311" s="3">
        <v>9.3000000000000007</v>
      </c>
      <c r="I311" s="2">
        <v>2.79</v>
      </c>
      <c r="J311" s="4">
        <f t="shared" si="18"/>
        <v>1.3600000000000003</v>
      </c>
      <c r="K311" s="1">
        <v>1</v>
      </c>
      <c r="L311" s="4">
        <f t="shared" si="19"/>
        <v>1.3600000000000003</v>
      </c>
      <c r="M311" s="1">
        <v>1</v>
      </c>
      <c r="N311" s="4">
        <v>1.3600000000000003</v>
      </c>
      <c r="O311" s="1" t="s">
        <v>1746</v>
      </c>
    </row>
    <row r="312" spans="1:15" x14ac:dyDescent="0.25">
      <c r="A312" s="1">
        <v>311</v>
      </c>
      <c r="B312" s="1" t="s">
        <v>196</v>
      </c>
      <c r="C312" s="10">
        <v>45009</v>
      </c>
      <c r="D312" s="22">
        <v>0</v>
      </c>
      <c r="E312" s="1" t="s">
        <v>213</v>
      </c>
      <c r="F312" s="15">
        <v>24</v>
      </c>
      <c r="G312" s="2">
        <v>1.83</v>
      </c>
      <c r="H312" s="3">
        <v>20.2</v>
      </c>
      <c r="I312" s="2">
        <v>1.3</v>
      </c>
      <c r="J312" s="4">
        <f t="shared" si="18"/>
        <v>0.53</v>
      </c>
      <c r="K312" s="1">
        <v>1</v>
      </c>
      <c r="L312" s="4">
        <f t="shared" si="19"/>
        <v>0.53</v>
      </c>
      <c r="M312" s="1">
        <v>1</v>
      </c>
      <c r="N312" s="4">
        <v>0.53</v>
      </c>
      <c r="O312" s="1" t="s">
        <v>1746</v>
      </c>
    </row>
    <row r="313" spans="1:15" x14ac:dyDescent="0.25">
      <c r="A313" s="1">
        <v>312</v>
      </c>
      <c r="B313" s="1" t="s">
        <v>204</v>
      </c>
      <c r="C313" s="10">
        <v>45010</v>
      </c>
      <c r="D313" s="22">
        <v>0</v>
      </c>
      <c r="E313" s="1" t="s">
        <v>213</v>
      </c>
      <c r="F313" s="15">
        <v>24</v>
      </c>
      <c r="G313" s="2">
        <v>3.95</v>
      </c>
      <c r="H313" s="3">
        <v>10.5</v>
      </c>
      <c r="I313" s="2">
        <v>2.85</v>
      </c>
      <c r="J313" s="4">
        <f t="shared" si="18"/>
        <v>1.1000000000000001</v>
      </c>
      <c r="K313" s="1">
        <v>1</v>
      </c>
      <c r="L313" s="4">
        <f t="shared" si="19"/>
        <v>1.1000000000000001</v>
      </c>
      <c r="M313" s="1">
        <v>1</v>
      </c>
      <c r="N313" s="4">
        <v>1.1000000000000001</v>
      </c>
      <c r="O313" s="1" t="s">
        <v>1746</v>
      </c>
    </row>
    <row r="314" spans="1:15" x14ac:dyDescent="0.25">
      <c r="A314" s="1">
        <v>313</v>
      </c>
      <c r="B314" s="1" t="s">
        <v>196</v>
      </c>
      <c r="C314" s="10">
        <v>45010</v>
      </c>
      <c r="D314" s="22">
        <v>0</v>
      </c>
      <c r="E314" s="1" t="s">
        <v>213</v>
      </c>
      <c r="F314" s="15">
        <v>24</v>
      </c>
      <c r="G314" s="2">
        <v>1.87</v>
      </c>
      <c r="H314" s="3">
        <v>19.2</v>
      </c>
      <c r="I314" s="2">
        <v>1.3</v>
      </c>
      <c r="J314" s="4">
        <f t="shared" si="18"/>
        <v>0.57000000000000006</v>
      </c>
      <c r="K314" s="1">
        <v>1</v>
      </c>
      <c r="L314" s="4">
        <f t="shared" si="19"/>
        <v>0.57000000000000006</v>
      </c>
      <c r="M314" s="1">
        <v>1</v>
      </c>
      <c r="N314" s="4">
        <v>0.57000000000000006</v>
      </c>
      <c r="O314" s="1" t="s">
        <v>1746</v>
      </c>
    </row>
    <row r="315" spans="1:15" x14ac:dyDescent="0.25">
      <c r="A315" s="1">
        <v>314</v>
      </c>
      <c r="B315" s="1" t="s">
        <v>204</v>
      </c>
      <c r="C315" s="10">
        <v>45011</v>
      </c>
      <c r="D315" s="22">
        <v>0</v>
      </c>
      <c r="E315" s="1" t="s">
        <v>213</v>
      </c>
      <c r="F315" s="15">
        <v>24</v>
      </c>
      <c r="G315" s="2">
        <v>3.82</v>
      </c>
      <c r="H315" s="3">
        <v>6.1</v>
      </c>
      <c r="I315" s="2">
        <v>2.72</v>
      </c>
      <c r="J315" s="4">
        <f t="shared" si="18"/>
        <v>1.0999999999999996</v>
      </c>
      <c r="K315" s="1">
        <v>1</v>
      </c>
      <c r="L315" s="4">
        <f t="shared" si="19"/>
        <v>1.0999999999999996</v>
      </c>
      <c r="M315" s="1">
        <v>1</v>
      </c>
      <c r="N315" s="4">
        <v>1.0999999999999996</v>
      </c>
      <c r="O315" s="1" t="s">
        <v>1746</v>
      </c>
    </row>
    <row r="316" spans="1:15" x14ac:dyDescent="0.25">
      <c r="A316" s="1">
        <v>315</v>
      </c>
      <c r="B316" s="1" t="s">
        <v>196</v>
      </c>
      <c r="C316" s="10">
        <v>45011</v>
      </c>
      <c r="D316" s="22">
        <v>0</v>
      </c>
      <c r="E316" s="1" t="s">
        <v>213</v>
      </c>
      <c r="F316" s="15">
        <v>24</v>
      </c>
      <c r="G316" s="2">
        <v>1.99</v>
      </c>
      <c r="H316" s="3">
        <v>17.399999999999999</v>
      </c>
      <c r="I316" s="2">
        <v>1.36</v>
      </c>
      <c r="J316" s="4">
        <f t="shared" si="18"/>
        <v>0.62999999999999989</v>
      </c>
      <c r="K316" s="1">
        <v>1</v>
      </c>
      <c r="L316" s="4">
        <f t="shared" si="19"/>
        <v>0.62999999999999989</v>
      </c>
      <c r="M316" s="1">
        <v>1</v>
      </c>
      <c r="N316" s="4">
        <v>0.62999999999999989</v>
      </c>
      <c r="O316" s="1" t="s">
        <v>1746</v>
      </c>
    </row>
    <row r="317" spans="1:15" x14ac:dyDescent="0.25">
      <c r="A317" s="1">
        <v>316</v>
      </c>
      <c r="B317" s="1" t="s">
        <v>204</v>
      </c>
      <c r="C317" s="10">
        <v>45012</v>
      </c>
      <c r="D317" s="22">
        <v>0</v>
      </c>
      <c r="E317" s="1" t="s">
        <v>213</v>
      </c>
      <c r="F317" s="15">
        <v>24</v>
      </c>
      <c r="G317" s="2">
        <v>4.45</v>
      </c>
      <c r="H317" s="3">
        <v>4.5</v>
      </c>
      <c r="I317" s="2">
        <v>3.18</v>
      </c>
      <c r="J317" s="4">
        <f t="shared" si="18"/>
        <v>1.27</v>
      </c>
      <c r="K317" s="1">
        <v>1</v>
      </c>
      <c r="L317" s="4">
        <f t="shared" si="19"/>
        <v>1.27</v>
      </c>
      <c r="M317" s="1">
        <v>1</v>
      </c>
      <c r="N317" s="4">
        <v>1.27</v>
      </c>
      <c r="O317" s="1" t="s">
        <v>1746</v>
      </c>
    </row>
    <row r="318" spans="1:15" x14ac:dyDescent="0.25">
      <c r="A318" s="1">
        <v>317</v>
      </c>
      <c r="B318" s="1" t="s">
        <v>196</v>
      </c>
      <c r="C318" s="10">
        <v>45012</v>
      </c>
      <c r="D318" s="22">
        <v>0</v>
      </c>
      <c r="E318" s="1" t="s">
        <v>213</v>
      </c>
      <c r="F318" s="15">
        <v>24</v>
      </c>
      <c r="G318" s="2">
        <v>1.44</v>
      </c>
      <c r="H318" s="3">
        <v>20.9</v>
      </c>
      <c r="I318" s="2">
        <v>1.01</v>
      </c>
      <c r="J318" s="4">
        <f t="shared" si="18"/>
        <v>0.42999999999999994</v>
      </c>
      <c r="K318" s="1">
        <v>1</v>
      </c>
      <c r="L318" s="4">
        <f t="shared" si="19"/>
        <v>0.42999999999999994</v>
      </c>
      <c r="M318" s="1">
        <v>1</v>
      </c>
      <c r="N318" s="4">
        <v>0.42999999999999994</v>
      </c>
      <c r="O318" s="1" t="s">
        <v>1746</v>
      </c>
    </row>
    <row r="319" spans="1:15" x14ac:dyDescent="0.25">
      <c r="A319" s="1">
        <v>318</v>
      </c>
      <c r="B319" s="1" t="s">
        <v>204</v>
      </c>
      <c r="C319" s="10">
        <v>45013</v>
      </c>
      <c r="D319" s="22">
        <v>0</v>
      </c>
      <c r="E319" s="1" t="s">
        <v>213</v>
      </c>
      <c r="F319" s="15">
        <v>24</v>
      </c>
      <c r="G319" s="2">
        <v>4.37</v>
      </c>
      <c r="H319" s="3">
        <v>5.2</v>
      </c>
      <c r="I319" s="2">
        <v>3.52</v>
      </c>
      <c r="J319" s="4">
        <f t="shared" si="18"/>
        <v>0.85000000000000009</v>
      </c>
      <c r="K319" s="1">
        <v>1</v>
      </c>
      <c r="L319" s="4">
        <f t="shared" si="19"/>
        <v>0.85000000000000009</v>
      </c>
      <c r="M319" s="1">
        <v>1</v>
      </c>
      <c r="N319" s="4">
        <v>0.85000000000000009</v>
      </c>
      <c r="O319" s="1" t="s">
        <v>1746</v>
      </c>
    </row>
    <row r="320" spans="1:15" x14ac:dyDescent="0.25">
      <c r="A320" s="1">
        <v>319</v>
      </c>
      <c r="B320" s="1" t="s">
        <v>196</v>
      </c>
      <c r="C320" s="10">
        <v>45013</v>
      </c>
      <c r="D320" s="22">
        <v>0</v>
      </c>
      <c r="E320" s="1" t="s">
        <v>213</v>
      </c>
      <c r="F320" s="15">
        <v>24</v>
      </c>
      <c r="G320" s="2">
        <v>1.38</v>
      </c>
      <c r="H320" s="3">
        <v>20.399999999999999</v>
      </c>
      <c r="I320" s="2">
        <v>0.7</v>
      </c>
      <c r="J320" s="4">
        <f t="shared" si="18"/>
        <v>0.67999999999999994</v>
      </c>
      <c r="K320" s="1">
        <v>1</v>
      </c>
      <c r="L320" s="4">
        <f t="shared" si="19"/>
        <v>0.67999999999999994</v>
      </c>
      <c r="M320" s="1">
        <v>1</v>
      </c>
      <c r="N320" s="4">
        <v>0.67999999999999994</v>
      </c>
      <c r="O320" s="1" t="s">
        <v>1746</v>
      </c>
    </row>
    <row r="321" spans="1:15" x14ac:dyDescent="0.25">
      <c r="A321" s="1">
        <v>320</v>
      </c>
      <c r="B321" s="1" t="s">
        <v>204</v>
      </c>
      <c r="C321" s="10">
        <v>45014</v>
      </c>
      <c r="D321" s="22">
        <v>0</v>
      </c>
      <c r="E321" s="1" t="s">
        <v>213</v>
      </c>
      <c r="F321" s="15">
        <v>24</v>
      </c>
      <c r="G321" s="2">
        <v>4.2637999999999998</v>
      </c>
      <c r="H321" s="3">
        <v>4.2</v>
      </c>
      <c r="I321" s="2">
        <v>3.44</v>
      </c>
      <c r="J321" s="4">
        <f t="shared" si="18"/>
        <v>0.82379999999999987</v>
      </c>
      <c r="K321" s="1">
        <v>1</v>
      </c>
      <c r="L321" s="4">
        <f t="shared" si="19"/>
        <v>0.82379999999999987</v>
      </c>
      <c r="M321" s="1">
        <v>1</v>
      </c>
      <c r="N321" s="4">
        <v>0.82379999999999987</v>
      </c>
      <c r="O321" s="1" t="s">
        <v>1746</v>
      </c>
    </row>
    <row r="322" spans="1:15" x14ac:dyDescent="0.25">
      <c r="A322" s="1">
        <v>321</v>
      </c>
      <c r="B322" s="1" t="s">
        <v>196</v>
      </c>
      <c r="C322" s="10">
        <v>45014</v>
      </c>
      <c r="D322" s="22">
        <v>0</v>
      </c>
      <c r="E322" s="1" t="s">
        <v>213</v>
      </c>
      <c r="F322" s="15">
        <v>24</v>
      </c>
      <c r="G322" s="2">
        <v>1.33</v>
      </c>
      <c r="H322" s="3">
        <v>17.100000000000001</v>
      </c>
      <c r="I322" s="2">
        <v>0.69</v>
      </c>
      <c r="J322" s="4">
        <f t="shared" si="18"/>
        <v>0.64000000000000012</v>
      </c>
      <c r="K322" s="1">
        <v>1</v>
      </c>
      <c r="L322" s="4">
        <f t="shared" si="19"/>
        <v>0.64000000000000012</v>
      </c>
      <c r="M322" s="1">
        <v>1</v>
      </c>
      <c r="N322" s="4">
        <v>0.64000000000000012</v>
      </c>
      <c r="O322" s="1" t="s">
        <v>1746</v>
      </c>
    </row>
    <row r="323" spans="1:15" x14ac:dyDescent="0.25">
      <c r="A323" s="1">
        <v>322</v>
      </c>
      <c r="B323" s="1" t="s">
        <v>485</v>
      </c>
      <c r="C323" s="10">
        <v>45015</v>
      </c>
      <c r="D323" s="22">
        <v>0</v>
      </c>
      <c r="E323" s="1" t="s">
        <v>486</v>
      </c>
      <c r="F323" s="15">
        <v>2</v>
      </c>
      <c r="G323" s="2">
        <v>0.25</v>
      </c>
      <c r="H323" s="3">
        <v>0.3</v>
      </c>
      <c r="I323" s="2">
        <v>9.7999999999999997E-3</v>
      </c>
      <c r="J323" s="4">
        <f t="shared" si="18"/>
        <v>0.2402</v>
      </c>
      <c r="K323" s="1">
        <v>1</v>
      </c>
      <c r="L323" s="4">
        <f t="shared" si="19"/>
        <v>0.2402</v>
      </c>
      <c r="M323" s="1">
        <v>1</v>
      </c>
      <c r="N323" s="4">
        <v>0.2402</v>
      </c>
      <c r="O323" s="1" t="s">
        <v>1746</v>
      </c>
    </row>
    <row r="324" spans="1:15" x14ac:dyDescent="0.25">
      <c r="A324" s="1">
        <v>323</v>
      </c>
      <c r="B324" s="1" t="s">
        <v>204</v>
      </c>
      <c r="C324" s="10">
        <v>45015</v>
      </c>
      <c r="D324" s="22">
        <v>0</v>
      </c>
      <c r="E324" s="1" t="s">
        <v>213</v>
      </c>
      <c r="F324" s="15">
        <v>24</v>
      </c>
      <c r="G324" s="2">
        <v>3.86</v>
      </c>
      <c r="H324" s="3">
        <v>4.3</v>
      </c>
      <c r="I324" s="2">
        <v>3.36</v>
      </c>
      <c r="J324" s="4">
        <f t="shared" si="18"/>
        <v>0.5</v>
      </c>
      <c r="K324" s="1">
        <v>1</v>
      </c>
      <c r="L324" s="4">
        <f t="shared" si="19"/>
        <v>0.5</v>
      </c>
      <c r="M324" s="1">
        <v>1</v>
      </c>
      <c r="N324" s="4">
        <v>0.5</v>
      </c>
      <c r="O324" s="1" t="s">
        <v>1746</v>
      </c>
    </row>
    <row r="325" spans="1:15" ht="33" x14ac:dyDescent="0.25">
      <c r="A325" s="1">
        <v>324</v>
      </c>
      <c r="B325" s="1" t="s">
        <v>196</v>
      </c>
      <c r="C325" s="10">
        <v>45015</v>
      </c>
      <c r="D325" s="22">
        <v>0</v>
      </c>
      <c r="E325" s="11" t="s">
        <v>487</v>
      </c>
      <c r="F325" s="15">
        <v>21.5</v>
      </c>
      <c r="G325" s="2">
        <v>1.02</v>
      </c>
      <c r="H325" s="3">
        <v>17.2</v>
      </c>
      <c r="I325" s="2">
        <v>0.7</v>
      </c>
      <c r="J325" s="4">
        <f t="shared" si="18"/>
        <v>0.32000000000000006</v>
      </c>
      <c r="K325" s="1">
        <v>1</v>
      </c>
      <c r="L325" s="4">
        <f t="shared" si="19"/>
        <v>0.32000000000000006</v>
      </c>
      <c r="M325" s="1">
        <v>1</v>
      </c>
      <c r="N325" s="4">
        <v>0.32000000000000006</v>
      </c>
      <c r="O325" s="1" t="s">
        <v>1746</v>
      </c>
    </row>
    <row r="326" spans="1:15" x14ac:dyDescent="0.25">
      <c r="A326" s="1">
        <v>325</v>
      </c>
      <c r="B326" s="1" t="s">
        <v>204</v>
      </c>
      <c r="C326" s="10">
        <v>45016</v>
      </c>
      <c r="D326" s="22">
        <v>0</v>
      </c>
      <c r="E326" s="1" t="s">
        <v>213</v>
      </c>
      <c r="F326" s="15">
        <v>24</v>
      </c>
      <c r="G326" s="2">
        <v>4.07</v>
      </c>
      <c r="H326" s="3">
        <v>4</v>
      </c>
      <c r="I326" s="2">
        <v>3.58</v>
      </c>
      <c r="J326" s="4">
        <f t="shared" si="18"/>
        <v>0.49000000000000021</v>
      </c>
      <c r="K326" s="1">
        <v>1</v>
      </c>
      <c r="L326" s="4">
        <f t="shared" si="19"/>
        <v>0.49000000000000021</v>
      </c>
      <c r="M326" s="1">
        <v>1</v>
      </c>
      <c r="N326" s="4">
        <v>0.49000000000000021</v>
      </c>
      <c r="O326" s="1" t="s">
        <v>1746</v>
      </c>
    </row>
    <row r="327" spans="1:15" x14ac:dyDescent="0.25">
      <c r="A327" s="1">
        <v>326</v>
      </c>
      <c r="B327" s="1" t="s">
        <v>196</v>
      </c>
      <c r="C327" s="10">
        <v>45016</v>
      </c>
      <c r="D327" s="22">
        <v>0</v>
      </c>
      <c r="E327" s="1" t="s">
        <v>213</v>
      </c>
      <c r="F327" s="15">
        <v>24</v>
      </c>
      <c r="G327" s="2">
        <v>1.1399999999999999</v>
      </c>
      <c r="H327" s="3">
        <v>16.3</v>
      </c>
      <c r="I327" s="2">
        <v>0.81</v>
      </c>
      <c r="J327" s="4">
        <f t="shared" si="18"/>
        <v>0.32999999999999985</v>
      </c>
      <c r="K327" s="1">
        <v>1</v>
      </c>
      <c r="L327" s="4">
        <f t="shared" si="19"/>
        <v>0.32999999999999985</v>
      </c>
      <c r="M327" s="1">
        <v>1</v>
      </c>
      <c r="N327" s="4">
        <v>0.32999999999999985</v>
      </c>
      <c r="O327" s="1" t="s">
        <v>1746</v>
      </c>
    </row>
    <row r="328" spans="1:15" x14ac:dyDescent="0.25">
      <c r="A328" s="1">
        <v>327</v>
      </c>
      <c r="B328" s="1" t="s">
        <v>204</v>
      </c>
      <c r="C328" s="10">
        <v>45017</v>
      </c>
      <c r="D328" s="22">
        <v>0</v>
      </c>
      <c r="E328" s="1" t="s">
        <v>213</v>
      </c>
      <c r="F328" s="15">
        <v>24</v>
      </c>
      <c r="G328" s="2">
        <v>4.05</v>
      </c>
      <c r="H328" s="3">
        <v>3.5</v>
      </c>
      <c r="I328" s="2">
        <v>3.46</v>
      </c>
      <c r="J328" s="4">
        <f t="shared" si="18"/>
        <v>0.58999999999999986</v>
      </c>
      <c r="K328" s="1">
        <v>1</v>
      </c>
      <c r="L328" s="4">
        <f t="shared" si="19"/>
        <v>0.58999999999999986</v>
      </c>
      <c r="M328" s="1">
        <v>1</v>
      </c>
      <c r="N328" s="4">
        <v>0.58999999999999986</v>
      </c>
      <c r="O328" s="1" t="s">
        <v>1746</v>
      </c>
    </row>
    <row r="329" spans="1:15" x14ac:dyDescent="0.25">
      <c r="A329" s="1">
        <v>328</v>
      </c>
      <c r="B329" s="1" t="s">
        <v>196</v>
      </c>
      <c r="C329" s="10">
        <v>45017</v>
      </c>
      <c r="D329" s="22">
        <v>0</v>
      </c>
      <c r="E329" s="1" t="s">
        <v>213</v>
      </c>
      <c r="F329" s="15">
        <v>24</v>
      </c>
      <c r="G329" s="2">
        <v>0.86</v>
      </c>
      <c r="H329" s="3">
        <v>15.3</v>
      </c>
      <c r="I329" s="2">
        <v>0.51</v>
      </c>
      <c r="J329" s="4">
        <f t="shared" si="18"/>
        <v>0.35</v>
      </c>
      <c r="K329" s="1">
        <v>1</v>
      </c>
      <c r="L329" s="4">
        <f t="shared" si="19"/>
        <v>0.35</v>
      </c>
      <c r="M329" s="1">
        <v>1</v>
      </c>
      <c r="N329" s="4">
        <v>0.35</v>
      </c>
      <c r="O329" s="1" t="s">
        <v>1746</v>
      </c>
    </row>
    <row r="330" spans="1:15" x14ac:dyDescent="0.25">
      <c r="A330" s="1">
        <v>329</v>
      </c>
      <c r="B330" s="1" t="s">
        <v>204</v>
      </c>
      <c r="C330" s="10">
        <v>45018</v>
      </c>
      <c r="D330" s="22">
        <v>0</v>
      </c>
      <c r="E330" s="1" t="s">
        <v>213</v>
      </c>
      <c r="F330" s="15">
        <v>24</v>
      </c>
      <c r="G330" s="2">
        <v>4.24</v>
      </c>
      <c r="H330" s="3">
        <v>3.6</v>
      </c>
      <c r="I330" s="2">
        <v>3.1</v>
      </c>
      <c r="J330" s="4">
        <f t="shared" si="18"/>
        <v>1.1400000000000001</v>
      </c>
      <c r="K330" s="1">
        <v>1</v>
      </c>
      <c r="L330" s="4">
        <f t="shared" si="19"/>
        <v>1.1400000000000001</v>
      </c>
      <c r="M330" s="1">
        <v>1</v>
      </c>
      <c r="N330" s="4">
        <v>1.1400000000000001</v>
      </c>
      <c r="O330" s="1" t="s">
        <v>1746</v>
      </c>
    </row>
    <row r="331" spans="1:15" x14ac:dyDescent="0.25">
      <c r="A331" s="1">
        <v>330</v>
      </c>
      <c r="B331" s="1" t="s">
        <v>196</v>
      </c>
      <c r="C331" s="10">
        <v>45018</v>
      </c>
      <c r="D331" s="22">
        <v>0</v>
      </c>
      <c r="E331" s="1" t="s">
        <v>213</v>
      </c>
      <c r="F331" s="15">
        <v>24</v>
      </c>
      <c r="G331" s="2">
        <v>1.07</v>
      </c>
      <c r="H331" s="3">
        <v>11.1</v>
      </c>
      <c r="I331" s="2">
        <v>0.87</v>
      </c>
      <c r="J331" s="4">
        <f t="shared" si="18"/>
        <v>0.20000000000000007</v>
      </c>
      <c r="K331" s="1">
        <v>1</v>
      </c>
      <c r="L331" s="4">
        <f t="shared" si="19"/>
        <v>0.20000000000000007</v>
      </c>
      <c r="M331" s="1">
        <v>1</v>
      </c>
      <c r="N331" s="4">
        <v>0.20000000000000007</v>
      </c>
      <c r="O331" s="1" t="s">
        <v>1746</v>
      </c>
    </row>
    <row r="332" spans="1:15" x14ac:dyDescent="0.25">
      <c r="A332" s="1">
        <v>331</v>
      </c>
      <c r="B332" s="1" t="s">
        <v>224</v>
      </c>
      <c r="C332" s="10">
        <v>45018</v>
      </c>
      <c r="D332" s="22">
        <v>0</v>
      </c>
      <c r="E332" s="1" t="s">
        <v>213</v>
      </c>
      <c r="F332" s="15">
        <v>24</v>
      </c>
      <c r="G332" s="2">
        <v>0.68</v>
      </c>
      <c r="H332" s="3">
        <v>3</v>
      </c>
      <c r="I332" s="2">
        <v>0.43</v>
      </c>
      <c r="J332" s="4">
        <f t="shared" si="18"/>
        <v>0.25000000000000006</v>
      </c>
      <c r="K332" s="1">
        <v>1</v>
      </c>
      <c r="L332" s="4">
        <f t="shared" si="19"/>
        <v>0.25000000000000006</v>
      </c>
      <c r="M332" s="1">
        <v>1</v>
      </c>
      <c r="N332" s="4">
        <v>0.25000000000000006</v>
      </c>
      <c r="O332" s="1" t="s">
        <v>1746</v>
      </c>
    </row>
    <row r="333" spans="1:15" x14ac:dyDescent="0.25">
      <c r="A333" s="1">
        <v>332</v>
      </c>
      <c r="B333" s="1" t="s">
        <v>204</v>
      </c>
      <c r="C333" s="10">
        <v>45019</v>
      </c>
      <c r="D333" s="22">
        <v>0</v>
      </c>
      <c r="E333" s="1" t="s">
        <v>213</v>
      </c>
      <c r="F333" s="15">
        <v>24</v>
      </c>
      <c r="G333" s="2">
        <v>4.2</v>
      </c>
      <c r="H333" s="3">
        <v>4.2</v>
      </c>
      <c r="I333" s="2">
        <v>3.17</v>
      </c>
      <c r="J333" s="4">
        <f t="shared" si="18"/>
        <v>1.0300000000000002</v>
      </c>
      <c r="K333" s="1">
        <v>1</v>
      </c>
      <c r="L333" s="4">
        <f t="shared" si="19"/>
        <v>1.0300000000000002</v>
      </c>
      <c r="M333" s="1">
        <v>1</v>
      </c>
      <c r="N333" s="4">
        <v>1.0300000000000002</v>
      </c>
      <c r="O333" s="1" t="s">
        <v>1746</v>
      </c>
    </row>
    <row r="334" spans="1:15" x14ac:dyDescent="0.25">
      <c r="A334" s="1">
        <v>333</v>
      </c>
      <c r="B334" s="1" t="s">
        <v>196</v>
      </c>
      <c r="C334" s="10">
        <v>45019</v>
      </c>
      <c r="D334" s="22">
        <v>0</v>
      </c>
      <c r="E334" s="1" t="s">
        <v>213</v>
      </c>
      <c r="F334" s="15">
        <v>24</v>
      </c>
      <c r="G334" s="2">
        <v>1.1299999999999999</v>
      </c>
      <c r="H334" s="3">
        <v>11.7</v>
      </c>
      <c r="I334" s="2">
        <v>0.9</v>
      </c>
      <c r="J334" s="4">
        <f t="shared" si="18"/>
        <v>0.22999999999999987</v>
      </c>
      <c r="K334" s="1">
        <v>1</v>
      </c>
      <c r="L334" s="4">
        <f t="shared" si="19"/>
        <v>0.22999999999999987</v>
      </c>
      <c r="M334" s="1">
        <v>1</v>
      </c>
      <c r="N334" s="4">
        <v>0.22999999999999987</v>
      </c>
      <c r="O334" s="1" t="s">
        <v>1746</v>
      </c>
    </row>
    <row r="335" spans="1:15" x14ac:dyDescent="0.25">
      <c r="A335" s="1">
        <v>334</v>
      </c>
      <c r="B335" s="1" t="s">
        <v>224</v>
      </c>
      <c r="C335" s="10">
        <v>45019</v>
      </c>
      <c r="D335" s="22">
        <v>0</v>
      </c>
      <c r="E335" s="1" t="s">
        <v>213</v>
      </c>
      <c r="F335" s="15">
        <v>24</v>
      </c>
      <c r="G335" s="2">
        <v>0.79</v>
      </c>
      <c r="H335" s="3">
        <v>3.6</v>
      </c>
      <c r="I335" s="2">
        <v>0.45</v>
      </c>
      <c r="J335" s="4">
        <f t="shared" si="18"/>
        <v>0.34</v>
      </c>
      <c r="K335" s="1">
        <v>1</v>
      </c>
      <c r="L335" s="4">
        <f t="shared" si="19"/>
        <v>0.34</v>
      </c>
      <c r="M335" s="1">
        <v>1</v>
      </c>
      <c r="N335" s="4">
        <v>0.34</v>
      </c>
      <c r="O335" s="1" t="s">
        <v>1746</v>
      </c>
    </row>
    <row r="336" spans="1:15" x14ac:dyDescent="0.25">
      <c r="A336" s="1">
        <v>335</v>
      </c>
      <c r="B336" s="1" t="s">
        <v>204</v>
      </c>
      <c r="C336" s="10">
        <v>45020</v>
      </c>
      <c r="D336" s="22">
        <v>0</v>
      </c>
      <c r="E336" s="1" t="s">
        <v>213</v>
      </c>
      <c r="F336" s="15">
        <v>24</v>
      </c>
      <c r="G336" s="2">
        <v>4.32</v>
      </c>
      <c r="H336" s="3">
        <v>4</v>
      </c>
      <c r="I336" s="2">
        <v>3.25</v>
      </c>
      <c r="J336" s="4">
        <f t="shared" si="18"/>
        <v>1.0700000000000003</v>
      </c>
      <c r="K336" s="1">
        <v>1</v>
      </c>
      <c r="L336" s="4">
        <f t="shared" si="19"/>
        <v>1.0700000000000003</v>
      </c>
      <c r="M336" s="1">
        <v>1</v>
      </c>
      <c r="N336" s="4">
        <v>1.0700000000000003</v>
      </c>
      <c r="O336" s="1" t="s">
        <v>1746</v>
      </c>
    </row>
    <row r="337" spans="1:15" x14ac:dyDescent="0.25">
      <c r="A337" s="1">
        <v>336</v>
      </c>
      <c r="B337" s="1" t="s">
        <v>196</v>
      </c>
      <c r="C337" s="10">
        <v>45020</v>
      </c>
      <c r="D337" s="22">
        <v>0</v>
      </c>
      <c r="E337" s="1" t="s">
        <v>213</v>
      </c>
      <c r="F337" s="15">
        <v>24</v>
      </c>
      <c r="G337" s="2">
        <v>1.1100000000000001</v>
      </c>
      <c r="H337" s="3">
        <v>11.5</v>
      </c>
      <c r="I337" s="2">
        <v>0.87</v>
      </c>
      <c r="J337" s="4">
        <f t="shared" si="18"/>
        <v>0.2400000000000001</v>
      </c>
      <c r="K337" s="1">
        <v>1</v>
      </c>
      <c r="L337" s="4">
        <f t="shared" si="19"/>
        <v>0.2400000000000001</v>
      </c>
      <c r="M337" s="1">
        <v>1</v>
      </c>
      <c r="N337" s="4">
        <v>0.2400000000000001</v>
      </c>
      <c r="O337" s="1" t="s">
        <v>1746</v>
      </c>
    </row>
    <row r="338" spans="1:15" x14ac:dyDescent="0.25">
      <c r="A338" s="1">
        <v>337</v>
      </c>
      <c r="B338" s="1" t="s">
        <v>224</v>
      </c>
      <c r="C338" s="10">
        <v>45020</v>
      </c>
      <c r="D338" s="22">
        <v>0</v>
      </c>
      <c r="E338" s="1" t="s">
        <v>213</v>
      </c>
      <c r="F338" s="15">
        <v>24</v>
      </c>
      <c r="G338" s="2">
        <v>0.82</v>
      </c>
      <c r="H338" s="3">
        <v>3.8</v>
      </c>
      <c r="I338" s="2">
        <v>0.44</v>
      </c>
      <c r="J338" s="4">
        <f t="shared" si="18"/>
        <v>0.37999999999999995</v>
      </c>
      <c r="K338" s="1">
        <v>1</v>
      </c>
      <c r="L338" s="4">
        <f t="shared" si="19"/>
        <v>0.37999999999999995</v>
      </c>
      <c r="M338" s="1">
        <v>1</v>
      </c>
      <c r="N338" s="4">
        <v>0.37999999999999995</v>
      </c>
      <c r="O338" s="1" t="s">
        <v>1746</v>
      </c>
    </row>
    <row r="339" spans="1:15" x14ac:dyDescent="0.25">
      <c r="A339" s="1">
        <v>338</v>
      </c>
      <c r="B339" s="1" t="s">
        <v>204</v>
      </c>
      <c r="C339" s="10">
        <v>45021</v>
      </c>
      <c r="D339" s="22">
        <v>0</v>
      </c>
      <c r="E339" s="1" t="s">
        <v>213</v>
      </c>
      <c r="F339" s="15">
        <v>24</v>
      </c>
      <c r="G339" s="2">
        <v>4.3099999999999996</v>
      </c>
      <c r="H339" s="3">
        <v>5.7</v>
      </c>
      <c r="I339" s="2">
        <v>3.32</v>
      </c>
      <c r="J339" s="4">
        <f t="shared" ref="J339:J348" si="20">G339-I339</f>
        <v>0.98999999999999977</v>
      </c>
      <c r="K339" s="1">
        <v>1</v>
      </c>
      <c r="L339" s="4">
        <f t="shared" ref="L339:L348" si="21">(G339-I339-D339)*K339</f>
        <v>0.98999999999999977</v>
      </c>
      <c r="M339" s="1">
        <v>1</v>
      </c>
      <c r="N339" s="4">
        <v>0.98999999999999977</v>
      </c>
      <c r="O339" s="1" t="s">
        <v>1746</v>
      </c>
    </row>
    <row r="340" spans="1:15" x14ac:dyDescent="0.25">
      <c r="A340" s="1">
        <v>339</v>
      </c>
      <c r="B340" s="1" t="s">
        <v>196</v>
      </c>
      <c r="C340" s="10">
        <v>45021</v>
      </c>
      <c r="D340" s="22">
        <v>0</v>
      </c>
      <c r="E340" s="1" t="s">
        <v>213</v>
      </c>
      <c r="F340" s="15">
        <v>24</v>
      </c>
      <c r="G340" s="2">
        <v>1.08</v>
      </c>
      <c r="H340" s="3">
        <v>9</v>
      </c>
      <c r="I340" s="2">
        <v>0.83</v>
      </c>
      <c r="J340" s="4">
        <f t="shared" si="20"/>
        <v>0.25000000000000011</v>
      </c>
      <c r="K340" s="1">
        <v>1</v>
      </c>
      <c r="L340" s="4">
        <f t="shared" si="21"/>
        <v>0.25000000000000011</v>
      </c>
      <c r="M340" s="1">
        <v>1</v>
      </c>
      <c r="N340" s="4">
        <v>0.25000000000000011</v>
      </c>
      <c r="O340" s="1" t="s">
        <v>1746</v>
      </c>
    </row>
    <row r="341" spans="1:15" x14ac:dyDescent="0.25">
      <c r="A341" s="1">
        <v>340</v>
      </c>
      <c r="B341" s="1" t="s">
        <v>224</v>
      </c>
      <c r="C341" s="10">
        <v>45021</v>
      </c>
      <c r="D341" s="22">
        <v>0</v>
      </c>
      <c r="E341" s="1" t="s">
        <v>213</v>
      </c>
      <c r="F341" s="15">
        <v>24</v>
      </c>
      <c r="G341" s="2">
        <v>0.9</v>
      </c>
      <c r="H341" s="3">
        <v>2.2999999999999998</v>
      </c>
      <c r="I341" s="2">
        <v>0.55000000000000004</v>
      </c>
      <c r="J341" s="4">
        <f t="shared" si="20"/>
        <v>0.35</v>
      </c>
      <c r="K341" s="1">
        <v>1</v>
      </c>
      <c r="L341" s="4">
        <f t="shared" si="21"/>
        <v>0.35</v>
      </c>
      <c r="M341" s="1">
        <v>1</v>
      </c>
      <c r="N341" s="4">
        <v>0.35</v>
      </c>
      <c r="O341" s="1" t="s">
        <v>1746</v>
      </c>
    </row>
    <row r="342" spans="1:15" x14ac:dyDescent="0.25">
      <c r="A342" s="1">
        <v>341</v>
      </c>
      <c r="B342" s="1" t="s">
        <v>204</v>
      </c>
      <c r="C342" s="10">
        <v>45022</v>
      </c>
      <c r="D342" s="22">
        <v>0</v>
      </c>
      <c r="E342" s="1" t="s">
        <v>213</v>
      </c>
      <c r="F342" s="15">
        <v>24</v>
      </c>
      <c r="G342" s="2">
        <v>3.07</v>
      </c>
      <c r="H342" s="3">
        <v>9.1</v>
      </c>
      <c r="I342" s="2">
        <v>3.07</v>
      </c>
      <c r="J342" s="4">
        <f t="shared" si="20"/>
        <v>0</v>
      </c>
      <c r="K342" s="1">
        <v>1</v>
      </c>
      <c r="L342" s="4">
        <f t="shared" si="21"/>
        <v>0</v>
      </c>
      <c r="M342" s="1">
        <v>1</v>
      </c>
      <c r="N342" s="4">
        <v>0</v>
      </c>
      <c r="O342" s="1" t="s">
        <v>1746</v>
      </c>
    </row>
    <row r="343" spans="1:15" x14ac:dyDescent="0.25">
      <c r="A343" s="1">
        <v>342</v>
      </c>
      <c r="B343" s="1" t="s">
        <v>196</v>
      </c>
      <c r="C343" s="10">
        <v>45022</v>
      </c>
      <c r="D343" s="22">
        <v>0</v>
      </c>
      <c r="E343" s="1" t="s">
        <v>213</v>
      </c>
      <c r="F343" s="15">
        <v>24</v>
      </c>
      <c r="G343" s="2">
        <v>0.75</v>
      </c>
      <c r="H343" s="3">
        <v>6.4</v>
      </c>
      <c r="I343" s="2">
        <v>0.64</v>
      </c>
      <c r="J343" s="4">
        <f t="shared" si="20"/>
        <v>0.10999999999999999</v>
      </c>
      <c r="K343" s="1">
        <v>1</v>
      </c>
      <c r="L343" s="4">
        <f t="shared" si="21"/>
        <v>0.10999999999999999</v>
      </c>
      <c r="M343" s="1">
        <v>1</v>
      </c>
      <c r="N343" s="4">
        <v>0.10999999999999999</v>
      </c>
      <c r="O343" s="1" t="s">
        <v>1746</v>
      </c>
    </row>
    <row r="344" spans="1:15" x14ac:dyDescent="0.25">
      <c r="A344" s="1">
        <v>343</v>
      </c>
      <c r="B344" s="1" t="s">
        <v>224</v>
      </c>
      <c r="C344" s="10">
        <v>45022</v>
      </c>
      <c r="D344" s="22">
        <v>0</v>
      </c>
      <c r="E344" s="1" t="s">
        <v>213</v>
      </c>
      <c r="F344" s="15">
        <v>24</v>
      </c>
      <c r="G344" s="2">
        <v>0.93</v>
      </c>
      <c r="H344" s="3">
        <v>2.6</v>
      </c>
      <c r="I344" s="2">
        <v>0.59</v>
      </c>
      <c r="J344" s="4">
        <f t="shared" si="20"/>
        <v>0.34000000000000008</v>
      </c>
      <c r="K344" s="1">
        <v>1</v>
      </c>
      <c r="L344" s="4">
        <f t="shared" si="21"/>
        <v>0.34000000000000008</v>
      </c>
      <c r="M344" s="1">
        <v>1</v>
      </c>
      <c r="N344" s="4">
        <v>0.34000000000000008</v>
      </c>
      <c r="O344" s="1" t="s">
        <v>1746</v>
      </c>
    </row>
    <row r="345" spans="1:15" x14ac:dyDescent="0.25">
      <c r="A345" s="1">
        <v>344</v>
      </c>
      <c r="B345" s="1" t="s">
        <v>204</v>
      </c>
      <c r="C345" s="10">
        <v>45023</v>
      </c>
      <c r="D345" s="22">
        <v>0</v>
      </c>
      <c r="E345" s="1" t="s">
        <v>213</v>
      </c>
      <c r="F345" s="15">
        <v>24</v>
      </c>
      <c r="G345" s="2">
        <v>4.16</v>
      </c>
      <c r="H345" s="3">
        <v>5</v>
      </c>
      <c r="I345" s="2">
        <v>2.88</v>
      </c>
      <c r="J345" s="4">
        <f t="shared" si="20"/>
        <v>1.2800000000000002</v>
      </c>
      <c r="K345" s="1">
        <v>1</v>
      </c>
      <c r="L345" s="4">
        <f t="shared" si="21"/>
        <v>1.2800000000000002</v>
      </c>
      <c r="M345" s="1">
        <v>1</v>
      </c>
      <c r="N345" s="4">
        <v>1.2800000000000002</v>
      </c>
      <c r="O345" s="1" t="s">
        <v>1746</v>
      </c>
    </row>
    <row r="346" spans="1:15" x14ac:dyDescent="0.25">
      <c r="A346" s="1">
        <v>345</v>
      </c>
      <c r="B346" s="1" t="s">
        <v>196</v>
      </c>
      <c r="C346" s="10">
        <v>45023</v>
      </c>
      <c r="D346" s="22">
        <v>0</v>
      </c>
      <c r="E346" s="1" t="s">
        <v>213</v>
      </c>
      <c r="F346" s="15">
        <v>24</v>
      </c>
      <c r="G346" s="2">
        <v>0.82</v>
      </c>
      <c r="H346" s="3">
        <v>3.2</v>
      </c>
      <c r="I346" s="2">
        <v>0.61</v>
      </c>
      <c r="J346" s="4">
        <f t="shared" si="20"/>
        <v>0.20999999999999996</v>
      </c>
      <c r="K346" s="1">
        <v>1</v>
      </c>
      <c r="L346" s="4">
        <f t="shared" si="21"/>
        <v>0.20999999999999996</v>
      </c>
      <c r="M346" s="1">
        <v>1</v>
      </c>
      <c r="N346" s="4">
        <v>0.20999999999999996</v>
      </c>
      <c r="O346" s="1" t="s">
        <v>1746</v>
      </c>
    </row>
    <row r="347" spans="1:15" x14ac:dyDescent="0.25">
      <c r="A347" s="1">
        <v>346</v>
      </c>
      <c r="B347" s="1" t="s">
        <v>224</v>
      </c>
      <c r="C347" s="10">
        <v>45023</v>
      </c>
      <c r="D347" s="22">
        <v>0</v>
      </c>
      <c r="E347" s="1" t="s">
        <v>213</v>
      </c>
      <c r="F347" s="15">
        <v>24</v>
      </c>
      <c r="G347" s="2">
        <v>0.73</v>
      </c>
      <c r="H347" s="3">
        <v>1.8</v>
      </c>
      <c r="I347" s="2">
        <v>0.62</v>
      </c>
      <c r="J347" s="4">
        <f t="shared" si="20"/>
        <v>0.10999999999999999</v>
      </c>
      <c r="K347" s="1">
        <v>1</v>
      </c>
      <c r="L347" s="4">
        <f t="shared" si="21"/>
        <v>0.10999999999999999</v>
      </c>
      <c r="M347" s="1">
        <v>1</v>
      </c>
      <c r="N347" s="4">
        <v>0.10999999999999999</v>
      </c>
      <c r="O347" s="1" t="s">
        <v>1746</v>
      </c>
    </row>
    <row r="348" spans="1:15" x14ac:dyDescent="0.25">
      <c r="A348" s="1">
        <v>347</v>
      </c>
      <c r="B348" s="1" t="s">
        <v>204</v>
      </c>
      <c r="C348" s="10">
        <v>45024</v>
      </c>
      <c r="D348" s="22">
        <v>0</v>
      </c>
      <c r="E348" s="1" t="s">
        <v>213</v>
      </c>
      <c r="F348" s="15">
        <v>24</v>
      </c>
      <c r="G348" s="2">
        <v>3.67</v>
      </c>
      <c r="H348" s="3">
        <v>5</v>
      </c>
      <c r="I348" s="2">
        <v>2.74</v>
      </c>
      <c r="J348" s="4">
        <f t="shared" si="20"/>
        <v>0.92999999999999972</v>
      </c>
      <c r="K348" s="1">
        <v>1</v>
      </c>
      <c r="L348" s="4">
        <f t="shared" si="21"/>
        <v>0.92999999999999972</v>
      </c>
      <c r="M348" s="1">
        <v>1</v>
      </c>
      <c r="N348" s="4">
        <v>0.92999999999999972</v>
      </c>
      <c r="O348" s="1" t="s">
        <v>1746</v>
      </c>
    </row>
    <row r="349" spans="1:15" x14ac:dyDescent="0.25">
      <c r="A349" s="1">
        <v>348</v>
      </c>
      <c r="B349" s="1" t="s">
        <v>196</v>
      </c>
      <c r="C349" s="10">
        <v>45024</v>
      </c>
      <c r="D349" s="22">
        <v>0</v>
      </c>
      <c r="E349" s="1" t="s">
        <v>213</v>
      </c>
      <c r="F349" s="15">
        <v>24</v>
      </c>
      <c r="G349" s="2">
        <v>1.22</v>
      </c>
      <c r="H349" s="3">
        <v>3.8</v>
      </c>
      <c r="I349" s="2">
        <v>0.8</v>
      </c>
      <c r="J349" s="4">
        <f t="shared" ref="J349:J377" si="22">G349-I349</f>
        <v>0.41999999999999993</v>
      </c>
      <c r="K349" s="1">
        <v>1</v>
      </c>
      <c r="L349" s="4">
        <f t="shared" ref="L349:L377" si="23">(G349-I349-D349)*K349</f>
        <v>0.41999999999999993</v>
      </c>
      <c r="M349" s="1">
        <v>1</v>
      </c>
      <c r="N349" s="4">
        <v>0.41999999999999993</v>
      </c>
      <c r="O349" s="1" t="s">
        <v>1746</v>
      </c>
    </row>
    <row r="350" spans="1:15" x14ac:dyDescent="0.25">
      <c r="A350" s="1">
        <v>349</v>
      </c>
      <c r="B350" s="1" t="s">
        <v>224</v>
      </c>
      <c r="C350" s="10">
        <v>45024</v>
      </c>
      <c r="D350" s="22">
        <v>0</v>
      </c>
      <c r="E350" s="1" t="s">
        <v>213</v>
      </c>
      <c r="F350" s="15">
        <v>24</v>
      </c>
      <c r="G350" s="2">
        <v>0.7</v>
      </c>
      <c r="H350" s="3">
        <v>1.1000000000000001</v>
      </c>
      <c r="I350" s="2">
        <v>0.59</v>
      </c>
      <c r="J350" s="4">
        <f t="shared" si="22"/>
        <v>0.10999999999999999</v>
      </c>
      <c r="K350" s="1">
        <v>1</v>
      </c>
      <c r="L350" s="4">
        <f t="shared" si="23"/>
        <v>0.10999999999999999</v>
      </c>
      <c r="M350" s="1">
        <v>1</v>
      </c>
      <c r="N350" s="4">
        <v>0.10999999999999999</v>
      </c>
      <c r="O350" s="1" t="s">
        <v>1746</v>
      </c>
    </row>
    <row r="351" spans="1:15" x14ac:dyDescent="0.25">
      <c r="A351" s="1">
        <v>350</v>
      </c>
      <c r="B351" s="1" t="s">
        <v>204</v>
      </c>
      <c r="C351" s="10">
        <v>45025</v>
      </c>
      <c r="D351" s="22">
        <v>0</v>
      </c>
      <c r="E351" s="1" t="s">
        <v>213</v>
      </c>
      <c r="F351" s="15">
        <v>24</v>
      </c>
      <c r="G351" s="2">
        <v>3.65</v>
      </c>
      <c r="H351" s="3">
        <v>8</v>
      </c>
      <c r="I351" s="2">
        <v>2.9</v>
      </c>
      <c r="J351" s="4">
        <f t="shared" si="22"/>
        <v>0.75</v>
      </c>
      <c r="K351" s="1">
        <v>1</v>
      </c>
      <c r="L351" s="4">
        <f t="shared" si="23"/>
        <v>0.75</v>
      </c>
      <c r="M351" s="1">
        <v>1</v>
      </c>
      <c r="N351" s="4">
        <v>0.75</v>
      </c>
      <c r="O351" s="1" t="s">
        <v>1746</v>
      </c>
    </row>
    <row r="352" spans="1:15" x14ac:dyDescent="0.25">
      <c r="A352" s="1">
        <v>351</v>
      </c>
      <c r="B352" s="1" t="s">
        <v>196</v>
      </c>
      <c r="C352" s="10">
        <v>45025</v>
      </c>
      <c r="D352" s="22">
        <v>0</v>
      </c>
      <c r="E352" s="1" t="s">
        <v>213</v>
      </c>
      <c r="F352" s="15">
        <v>24</v>
      </c>
      <c r="G352" s="2">
        <v>1.21</v>
      </c>
      <c r="H352" s="3">
        <v>5.8</v>
      </c>
      <c r="I352" s="2">
        <v>0.8</v>
      </c>
      <c r="J352" s="4">
        <f t="shared" si="22"/>
        <v>0.40999999999999992</v>
      </c>
      <c r="K352" s="1">
        <v>1</v>
      </c>
      <c r="L352" s="4">
        <f t="shared" si="23"/>
        <v>0.40999999999999992</v>
      </c>
      <c r="M352" s="1">
        <v>1</v>
      </c>
      <c r="N352" s="4">
        <v>0.40999999999999992</v>
      </c>
      <c r="O352" s="1" t="s">
        <v>1746</v>
      </c>
    </row>
    <row r="353" spans="1:15" x14ac:dyDescent="0.25">
      <c r="A353" s="1">
        <v>352</v>
      </c>
      <c r="B353" s="1" t="s">
        <v>224</v>
      </c>
      <c r="C353" s="10">
        <v>45025</v>
      </c>
      <c r="D353" s="22">
        <v>0</v>
      </c>
      <c r="E353" s="1" t="s">
        <v>213</v>
      </c>
      <c r="F353" s="15">
        <v>24</v>
      </c>
      <c r="G353" s="2">
        <v>0.7</v>
      </c>
      <c r="H353" s="3">
        <v>1.7</v>
      </c>
      <c r="I353" s="2">
        <v>0.6</v>
      </c>
      <c r="J353" s="4">
        <f t="shared" si="22"/>
        <v>9.9999999999999978E-2</v>
      </c>
      <c r="K353" s="1">
        <v>1</v>
      </c>
      <c r="L353" s="4">
        <f t="shared" si="23"/>
        <v>9.9999999999999978E-2</v>
      </c>
      <c r="M353" s="1">
        <v>1</v>
      </c>
      <c r="N353" s="4">
        <v>9.9999999999999978E-2</v>
      </c>
      <c r="O353" s="1" t="s">
        <v>1746</v>
      </c>
    </row>
    <row r="354" spans="1:15" x14ac:dyDescent="0.25">
      <c r="A354" s="1">
        <v>353</v>
      </c>
      <c r="B354" s="1" t="s">
        <v>204</v>
      </c>
      <c r="C354" s="10">
        <v>45026</v>
      </c>
      <c r="D354" s="22">
        <v>0</v>
      </c>
      <c r="E354" s="1" t="s">
        <v>213</v>
      </c>
      <c r="F354" s="15">
        <v>24</v>
      </c>
      <c r="G354" s="2">
        <v>3.74</v>
      </c>
      <c r="H354" s="3">
        <v>8.3000000000000007</v>
      </c>
      <c r="I354" s="2">
        <v>2.73</v>
      </c>
      <c r="J354" s="4">
        <f t="shared" si="22"/>
        <v>1.0100000000000002</v>
      </c>
      <c r="K354" s="1">
        <v>1</v>
      </c>
      <c r="L354" s="4">
        <f t="shared" si="23"/>
        <v>1.0100000000000002</v>
      </c>
      <c r="M354" s="1">
        <v>1</v>
      </c>
      <c r="N354" s="4">
        <v>1.0100000000000002</v>
      </c>
      <c r="O354" s="1" t="s">
        <v>1746</v>
      </c>
    </row>
    <row r="355" spans="1:15" x14ac:dyDescent="0.25">
      <c r="A355" s="1">
        <v>354</v>
      </c>
      <c r="B355" s="1" t="s">
        <v>196</v>
      </c>
      <c r="C355" s="10">
        <v>45026</v>
      </c>
      <c r="D355" s="22">
        <v>0</v>
      </c>
      <c r="E355" s="1" t="s">
        <v>213</v>
      </c>
      <c r="F355" s="15">
        <v>24</v>
      </c>
      <c r="G355" s="2">
        <v>1.31</v>
      </c>
      <c r="H355" s="3">
        <v>6.1</v>
      </c>
      <c r="I355" s="2">
        <v>1.05</v>
      </c>
      <c r="J355" s="4">
        <f t="shared" si="22"/>
        <v>0.26</v>
      </c>
      <c r="K355" s="1">
        <v>1</v>
      </c>
      <c r="L355" s="4">
        <f t="shared" si="23"/>
        <v>0.26</v>
      </c>
      <c r="M355" s="1">
        <v>1</v>
      </c>
      <c r="N355" s="4">
        <v>0.26</v>
      </c>
      <c r="O355" s="1" t="s">
        <v>1746</v>
      </c>
    </row>
    <row r="356" spans="1:15" x14ac:dyDescent="0.25">
      <c r="A356" s="1">
        <v>355</v>
      </c>
      <c r="B356" s="1" t="s">
        <v>224</v>
      </c>
      <c r="C356" s="10">
        <v>45026</v>
      </c>
      <c r="D356" s="22">
        <v>0</v>
      </c>
      <c r="E356" s="1" t="s">
        <v>213</v>
      </c>
      <c r="F356" s="15">
        <v>24</v>
      </c>
      <c r="G356" s="2">
        <v>0.68</v>
      </c>
      <c r="H356" s="3">
        <v>2</v>
      </c>
      <c r="I356" s="2">
        <v>0.56999999999999995</v>
      </c>
      <c r="J356" s="4">
        <f t="shared" si="22"/>
        <v>0.1100000000000001</v>
      </c>
      <c r="K356" s="1">
        <v>1</v>
      </c>
      <c r="L356" s="4">
        <f t="shared" si="23"/>
        <v>0.1100000000000001</v>
      </c>
      <c r="M356" s="1">
        <v>1</v>
      </c>
      <c r="N356" s="4">
        <v>0.1100000000000001</v>
      </c>
      <c r="O356" s="1" t="s">
        <v>1746</v>
      </c>
    </row>
    <row r="357" spans="1:15" x14ac:dyDescent="0.25">
      <c r="A357" s="1">
        <v>356</v>
      </c>
      <c r="B357" s="1" t="s">
        <v>204</v>
      </c>
      <c r="C357" s="10">
        <v>45027</v>
      </c>
      <c r="D357" s="22">
        <v>0</v>
      </c>
      <c r="E357" s="1" t="s">
        <v>213</v>
      </c>
      <c r="F357" s="15">
        <v>24</v>
      </c>
      <c r="G357" s="2">
        <v>3.63</v>
      </c>
      <c r="H357" s="3">
        <v>8.6</v>
      </c>
      <c r="I357" s="2">
        <v>2.65</v>
      </c>
      <c r="J357" s="4">
        <f t="shared" si="22"/>
        <v>0.98</v>
      </c>
      <c r="K357" s="1">
        <v>1</v>
      </c>
      <c r="L357" s="4">
        <f t="shared" si="23"/>
        <v>0.98</v>
      </c>
      <c r="M357" s="1">
        <v>1</v>
      </c>
      <c r="N357" s="4">
        <v>0.98</v>
      </c>
      <c r="O357" s="1" t="s">
        <v>1746</v>
      </c>
    </row>
    <row r="358" spans="1:15" x14ac:dyDescent="0.25">
      <c r="A358" s="1">
        <v>357</v>
      </c>
      <c r="B358" s="1" t="s">
        <v>196</v>
      </c>
      <c r="C358" s="10">
        <v>45027</v>
      </c>
      <c r="D358" s="22">
        <v>0</v>
      </c>
      <c r="E358" s="1" t="s">
        <v>213</v>
      </c>
      <c r="F358" s="15">
        <v>24</v>
      </c>
      <c r="G358" s="2">
        <v>1.45</v>
      </c>
      <c r="H358" s="3">
        <v>6.2</v>
      </c>
      <c r="I358" s="2">
        <v>1.1399999999999999</v>
      </c>
      <c r="J358" s="4">
        <f t="shared" si="22"/>
        <v>0.31000000000000005</v>
      </c>
      <c r="K358" s="1">
        <v>1</v>
      </c>
      <c r="L358" s="4">
        <f t="shared" si="23"/>
        <v>0.31000000000000005</v>
      </c>
      <c r="M358" s="1">
        <v>1</v>
      </c>
      <c r="N358" s="4">
        <v>0.31000000000000005</v>
      </c>
      <c r="O358" s="1" t="s">
        <v>1746</v>
      </c>
    </row>
    <row r="359" spans="1:15" x14ac:dyDescent="0.25">
      <c r="A359" s="1">
        <v>358</v>
      </c>
      <c r="B359" s="1" t="s">
        <v>224</v>
      </c>
      <c r="C359" s="10">
        <v>45027</v>
      </c>
      <c r="D359" s="22">
        <v>0</v>
      </c>
      <c r="E359" s="1" t="s">
        <v>213</v>
      </c>
      <c r="F359" s="15">
        <v>24</v>
      </c>
      <c r="G359" s="2">
        <v>0.67</v>
      </c>
      <c r="H359" s="3">
        <v>2</v>
      </c>
      <c r="I359" s="2">
        <v>0.55000000000000004</v>
      </c>
      <c r="J359" s="4">
        <f t="shared" si="22"/>
        <v>0.12</v>
      </c>
      <c r="K359" s="1">
        <v>1</v>
      </c>
      <c r="L359" s="4">
        <f t="shared" si="23"/>
        <v>0.12</v>
      </c>
      <c r="M359" s="1">
        <v>1</v>
      </c>
      <c r="N359" s="4">
        <v>0.12</v>
      </c>
      <c r="O359" s="1" t="s">
        <v>1746</v>
      </c>
    </row>
    <row r="360" spans="1:15" x14ac:dyDescent="0.25">
      <c r="A360" s="1">
        <v>359</v>
      </c>
      <c r="B360" s="1" t="s">
        <v>204</v>
      </c>
      <c r="C360" s="10">
        <v>45028</v>
      </c>
      <c r="D360" s="22">
        <v>0</v>
      </c>
      <c r="E360" s="1" t="s">
        <v>213</v>
      </c>
      <c r="F360" s="15">
        <v>24</v>
      </c>
      <c r="G360" s="2">
        <v>3.85</v>
      </c>
      <c r="H360" s="3">
        <v>8.8000000000000007</v>
      </c>
      <c r="I360" s="2">
        <v>2.86</v>
      </c>
      <c r="J360" s="4">
        <f t="shared" si="22"/>
        <v>0.99000000000000021</v>
      </c>
      <c r="K360" s="1">
        <v>1</v>
      </c>
      <c r="L360" s="4">
        <f t="shared" si="23"/>
        <v>0.99000000000000021</v>
      </c>
      <c r="M360" s="1">
        <v>1</v>
      </c>
      <c r="N360" s="4">
        <v>0.99000000000000021</v>
      </c>
      <c r="O360" s="1" t="s">
        <v>1746</v>
      </c>
    </row>
    <row r="361" spans="1:15" x14ac:dyDescent="0.25">
      <c r="A361" s="1">
        <v>360</v>
      </c>
      <c r="B361" s="1" t="s">
        <v>196</v>
      </c>
      <c r="C361" s="10">
        <v>45028</v>
      </c>
      <c r="D361" s="22">
        <v>0</v>
      </c>
      <c r="E361" s="1" t="s">
        <v>213</v>
      </c>
      <c r="F361" s="15">
        <v>24</v>
      </c>
      <c r="G361" s="2">
        <v>1.61</v>
      </c>
      <c r="H361" s="3">
        <v>6.4</v>
      </c>
      <c r="I361" s="2">
        <v>1.31</v>
      </c>
      <c r="J361" s="4">
        <f t="shared" si="22"/>
        <v>0.30000000000000004</v>
      </c>
      <c r="K361" s="1">
        <v>1</v>
      </c>
      <c r="L361" s="4">
        <f t="shared" si="23"/>
        <v>0.30000000000000004</v>
      </c>
      <c r="M361" s="1">
        <v>1</v>
      </c>
      <c r="N361" s="4">
        <v>0.30000000000000004</v>
      </c>
      <c r="O361" s="1" t="s">
        <v>1746</v>
      </c>
    </row>
    <row r="362" spans="1:15" x14ac:dyDescent="0.25">
      <c r="A362" s="1">
        <v>361</v>
      </c>
      <c r="B362" s="1" t="s">
        <v>224</v>
      </c>
      <c r="C362" s="10">
        <v>45028</v>
      </c>
      <c r="D362" s="22">
        <v>0</v>
      </c>
      <c r="E362" s="1" t="s">
        <v>213</v>
      </c>
      <c r="F362" s="15">
        <v>24</v>
      </c>
      <c r="G362" s="2">
        <v>0.72</v>
      </c>
      <c r="H362" s="3">
        <v>1.9</v>
      </c>
      <c r="I362" s="2">
        <v>0.6</v>
      </c>
      <c r="J362" s="4">
        <f t="shared" si="22"/>
        <v>0.12</v>
      </c>
      <c r="K362" s="1">
        <v>1</v>
      </c>
      <c r="L362" s="4">
        <f t="shared" si="23"/>
        <v>0.12</v>
      </c>
      <c r="M362" s="1">
        <v>1</v>
      </c>
      <c r="N362" s="4">
        <v>0.12</v>
      </c>
      <c r="O362" s="1" t="s">
        <v>1746</v>
      </c>
    </row>
    <row r="363" spans="1:15" x14ac:dyDescent="0.25">
      <c r="A363" s="1">
        <v>362</v>
      </c>
      <c r="B363" s="1" t="s">
        <v>204</v>
      </c>
      <c r="C363" s="10">
        <v>45029</v>
      </c>
      <c r="D363" s="22">
        <v>0</v>
      </c>
      <c r="E363" s="1" t="s">
        <v>548</v>
      </c>
      <c r="F363" s="15">
        <v>17.5</v>
      </c>
      <c r="G363" s="2">
        <v>2.81</v>
      </c>
      <c r="H363" s="3">
        <v>6.9</v>
      </c>
      <c r="I363" s="2">
        <v>2.09</v>
      </c>
      <c r="J363" s="4">
        <f t="shared" si="22"/>
        <v>0.7200000000000002</v>
      </c>
      <c r="K363" s="1">
        <v>1</v>
      </c>
      <c r="L363" s="4">
        <f t="shared" si="23"/>
        <v>0.7200000000000002</v>
      </c>
      <c r="M363" s="1">
        <v>1</v>
      </c>
      <c r="N363" s="4">
        <v>0.7200000000000002</v>
      </c>
      <c r="O363" s="1" t="s">
        <v>1746</v>
      </c>
    </row>
    <row r="364" spans="1:15" x14ac:dyDescent="0.25">
      <c r="A364" s="1">
        <v>363</v>
      </c>
      <c r="B364" s="1" t="s">
        <v>196</v>
      </c>
      <c r="C364" s="10">
        <v>45029</v>
      </c>
      <c r="D364" s="22">
        <v>0</v>
      </c>
      <c r="E364" s="1" t="s">
        <v>548</v>
      </c>
      <c r="F364" s="15">
        <v>17.5</v>
      </c>
      <c r="G364" s="2">
        <v>1.17</v>
      </c>
      <c r="H364" s="3">
        <v>4.9000000000000004</v>
      </c>
      <c r="I364" s="2">
        <v>0.96</v>
      </c>
      <c r="J364" s="4">
        <f t="shared" si="22"/>
        <v>0.20999999999999996</v>
      </c>
      <c r="K364" s="1">
        <v>1</v>
      </c>
      <c r="L364" s="4">
        <f t="shared" si="23"/>
        <v>0.20999999999999996</v>
      </c>
      <c r="M364" s="1">
        <v>1</v>
      </c>
      <c r="N364" s="4">
        <v>0.20999999999999996</v>
      </c>
      <c r="O364" s="1" t="s">
        <v>1746</v>
      </c>
    </row>
    <row r="365" spans="1:15" x14ac:dyDescent="0.25">
      <c r="A365" s="1">
        <v>364</v>
      </c>
      <c r="B365" s="1" t="s">
        <v>224</v>
      </c>
      <c r="C365" s="10">
        <v>45029</v>
      </c>
      <c r="D365" s="22">
        <v>0</v>
      </c>
      <c r="E365" s="1" t="s">
        <v>548</v>
      </c>
      <c r="F365" s="15">
        <v>17.5</v>
      </c>
      <c r="G365" s="2">
        <v>0.44</v>
      </c>
      <c r="H365" s="3">
        <v>1</v>
      </c>
      <c r="I365" s="2">
        <v>0.32</v>
      </c>
      <c r="J365" s="4">
        <f t="shared" si="22"/>
        <v>0.12</v>
      </c>
      <c r="K365" s="1">
        <v>1</v>
      </c>
      <c r="L365" s="4">
        <f t="shared" si="23"/>
        <v>0.12</v>
      </c>
      <c r="M365" s="1">
        <v>1</v>
      </c>
      <c r="N365" s="4">
        <v>0.12</v>
      </c>
      <c r="O365" s="1" t="s">
        <v>1746</v>
      </c>
    </row>
    <row r="366" spans="1:15" x14ac:dyDescent="0.25">
      <c r="A366" s="1">
        <v>365</v>
      </c>
      <c r="B366" s="1" t="s">
        <v>204</v>
      </c>
      <c r="C366" s="10">
        <v>45030</v>
      </c>
      <c r="D366" s="22">
        <v>0</v>
      </c>
      <c r="E366" s="1" t="s">
        <v>551</v>
      </c>
      <c r="F366" s="15">
        <v>20.5</v>
      </c>
      <c r="G366" s="2">
        <v>3.3121</v>
      </c>
      <c r="H366" s="3">
        <v>7.6</v>
      </c>
      <c r="I366" s="2">
        <v>2.2801</v>
      </c>
      <c r="J366" s="4">
        <f t="shared" si="22"/>
        <v>1.032</v>
      </c>
      <c r="K366" s="1">
        <v>1</v>
      </c>
      <c r="L366" s="4">
        <f t="shared" si="23"/>
        <v>1.032</v>
      </c>
      <c r="M366" s="1">
        <v>1</v>
      </c>
      <c r="N366" s="4">
        <v>1.032</v>
      </c>
      <c r="O366" s="1" t="s">
        <v>1746</v>
      </c>
    </row>
    <row r="367" spans="1:15" x14ac:dyDescent="0.25">
      <c r="A367" s="1">
        <v>366</v>
      </c>
      <c r="B367" s="1" t="s">
        <v>196</v>
      </c>
      <c r="C367" s="10">
        <v>45030</v>
      </c>
      <c r="D367" s="22">
        <v>0</v>
      </c>
      <c r="E367" s="1" t="s">
        <v>222</v>
      </c>
      <c r="F367" s="15">
        <v>19</v>
      </c>
      <c r="G367" s="2">
        <v>1.7532000000000001</v>
      </c>
      <c r="H367" s="3">
        <v>5.5</v>
      </c>
      <c r="I367" s="2">
        <v>0.62329999999999997</v>
      </c>
      <c r="J367" s="4">
        <f t="shared" si="22"/>
        <v>1.1299000000000001</v>
      </c>
      <c r="K367" s="1">
        <v>1</v>
      </c>
      <c r="L367" s="4">
        <f t="shared" si="23"/>
        <v>1.1299000000000001</v>
      </c>
      <c r="M367" s="1">
        <v>1</v>
      </c>
      <c r="N367" s="4">
        <v>1.1299000000000001</v>
      </c>
      <c r="O367" s="1" t="s">
        <v>1746</v>
      </c>
    </row>
    <row r="368" spans="1:15" x14ac:dyDescent="0.25">
      <c r="A368" s="1">
        <v>367</v>
      </c>
      <c r="B368" s="1" t="s">
        <v>224</v>
      </c>
      <c r="C368" s="10">
        <v>45030</v>
      </c>
      <c r="D368" s="22">
        <v>0</v>
      </c>
      <c r="E368" s="1" t="s">
        <v>223</v>
      </c>
      <c r="F368" s="15">
        <v>17</v>
      </c>
      <c r="G368" s="2">
        <v>1.0095000000000001</v>
      </c>
      <c r="H368" s="3">
        <v>3.1</v>
      </c>
      <c r="I368" s="2">
        <v>0.5897</v>
      </c>
      <c r="J368" s="4">
        <f t="shared" si="22"/>
        <v>0.41980000000000006</v>
      </c>
      <c r="K368" s="1">
        <v>1</v>
      </c>
      <c r="L368" s="4">
        <f t="shared" si="23"/>
        <v>0.41980000000000006</v>
      </c>
      <c r="M368" s="1">
        <v>1</v>
      </c>
      <c r="N368" s="4">
        <v>0.41980000000000006</v>
      </c>
      <c r="O368" s="1" t="s">
        <v>1746</v>
      </c>
    </row>
    <row r="369" spans="1:15" x14ac:dyDescent="0.25">
      <c r="A369" s="1">
        <v>368</v>
      </c>
      <c r="B369" s="1" t="s">
        <v>204</v>
      </c>
      <c r="C369" s="10">
        <v>45031</v>
      </c>
      <c r="D369" s="22">
        <v>0</v>
      </c>
      <c r="E369" s="1" t="s">
        <v>213</v>
      </c>
      <c r="F369" s="15">
        <v>24</v>
      </c>
      <c r="G369" s="2">
        <v>4.1002999999999998</v>
      </c>
      <c r="H369" s="3">
        <v>7.3</v>
      </c>
      <c r="I369" s="2">
        <v>2.6048</v>
      </c>
      <c r="J369" s="4">
        <f t="shared" si="22"/>
        <v>1.4954999999999998</v>
      </c>
      <c r="K369" s="1">
        <v>1</v>
      </c>
      <c r="L369" s="4">
        <f t="shared" si="23"/>
        <v>1.4954999999999998</v>
      </c>
      <c r="M369" s="1">
        <v>1</v>
      </c>
      <c r="N369" s="4">
        <v>1.4954999999999998</v>
      </c>
      <c r="O369" s="1" t="s">
        <v>1746</v>
      </c>
    </row>
    <row r="370" spans="1:15" x14ac:dyDescent="0.25">
      <c r="A370" s="1">
        <v>369</v>
      </c>
      <c r="B370" s="1" t="s">
        <v>196</v>
      </c>
      <c r="C370" s="10">
        <v>45031</v>
      </c>
      <c r="D370" s="22">
        <v>0</v>
      </c>
      <c r="E370" s="1" t="s">
        <v>213</v>
      </c>
      <c r="F370" s="15">
        <v>24</v>
      </c>
      <c r="G370" s="2">
        <v>1.5387999999999999</v>
      </c>
      <c r="H370" s="3">
        <v>5.5</v>
      </c>
      <c r="I370" s="2">
        <v>0.90959999999999996</v>
      </c>
      <c r="J370" s="4">
        <f t="shared" si="22"/>
        <v>0.62919999999999998</v>
      </c>
      <c r="K370" s="1">
        <v>1</v>
      </c>
      <c r="L370" s="4">
        <f t="shared" si="23"/>
        <v>0.62919999999999998</v>
      </c>
      <c r="M370" s="1">
        <v>1</v>
      </c>
      <c r="N370" s="4">
        <v>0.62919999999999998</v>
      </c>
      <c r="O370" s="1" t="s">
        <v>1746</v>
      </c>
    </row>
    <row r="371" spans="1:15" x14ac:dyDescent="0.25">
      <c r="A371" s="1">
        <v>370</v>
      </c>
      <c r="B371" s="1" t="s">
        <v>224</v>
      </c>
      <c r="C371" s="10">
        <v>45031</v>
      </c>
      <c r="D371" s="22">
        <v>0</v>
      </c>
      <c r="E371" s="1" t="s">
        <v>213</v>
      </c>
      <c r="F371" s="15">
        <v>24</v>
      </c>
      <c r="G371" s="2">
        <v>0.8407</v>
      </c>
      <c r="H371" s="3">
        <v>1.4</v>
      </c>
      <c r="I371" s="2">
        <v>0.62019999999999997</v>
      </c>
      <c r="J371" s="4">
        <f t="shared" si="22"/>
        <v>0.22050000000000003</v>
      </c>
      <c r="K371" s="1">
        <v>1</v>
      </c>
      <c r="L371" s="4">
        <f t="shared" si="23"/>
        <v>0.22050000000000003</v>
      </c>
      <c r="M371" s="1">
        <v>1</v>
      </c>
      <c r="N371" s="4">
        <v>0.22050000000000003</v>
      </c>
      <c r="O371" s="1" t="s">
        <v>1746</v>
      </c>
    </row>
    <row r="372" spans="1:15" x14ac:dyDescent="0.25">
      <c r="A372" s="1">
        <v>371</v>
      </c>
      <c r="B372" s="1" t="s">
        <v>204</v>
      </c>
      <c r="C372" s="10">
        <v>45032</v>
      </c>
      <c r="D372" s="22">
        <v>0</v>
      </c>
      <c r="E372" s="1" t="s">
        <v>213</v>
      </c>
      <c r="F372" s="15">
        <v>24</v>
      </c>
      <c r="G372" s="2">
        <v>3.9876999999999998</v>
      </c>
      <c r="H372" s="3">
        <v>7.7</v>
      </c>
      <c r="I372" s="2">
        <v>2.7322000000000002</v>
      </c>
      <c r="J372" s="4">
        <f t="shared" si="22"/>
        <v>1.2554999999999996</v>
      </c>
      <c r="K372" s="1">
        <v>1</v>
      </c>
      <c r="L372" s="4">
        <f t="shared" si="23"/>
        <v>1.2554999999999996</v>
      </c>
      <c r="M372" s="1">
        <v>1</v>
      </c>
      <c r="N372" s="4">
        <v>1.2554999999999996</v>
      </c>
      <c r="O372" s="1" t="s">
        <v>1746</v>
      </c>
    </row>
    <row r="373" spans="1:15" x14ac:dyDescent="0.25">
      <c r="A373" s="1">
        <v>372</v>
      </c>
      <c r="B373" s="1" t="s">
        <v>196</v>
      </c>
      <c r="C373" s="10">
        <v>45032</v>
      </c>
      <c r="D373" s="22">
        <v>0</v>
      </c>
      <c r="E373" s="1" t="s">
        <v>213</v>
      </c>
      <c r="F373" s="15">
        <v>24</v>
      </c>
      <c r="G373" s="2">
        <v>1.4851000000000001</v>
      </c>
      <c r="H373" s="3">
        <v>5.9</v>
      </c>
      <c r="I373" s="2">
        <v>0.95409999999999995</v>
      </c>
      <c r="J373" s="4">
        <f t="shared" si="22"/>
        <v>0.53100000000000014</v>
      </c>
      <c r="K373" s="1">
        <v>1</v>
      </c>
      <c r="L373" s="4">
        <f t="shared" si="23"/>
        <v>0.53100000000000014</v>
      </c>
      <c r="M373" s="1">
        <v>1</v>
      </c>
      <c r="N373" s="4">
        <v>0.53100000000000014</v>
      </c>
      <c r="O373" s="1" t="s">
        <v>1746</v>
      </c>
    </row>
    <row r="374" spans="1:15" x14ac:dyDescent="0.25">
      <c r="A374" s="1">
        <v>373</v>
      </c>
      <c r="B374" s="1" t="s">
        <v>224</v>
      </c>
      <c r="C374" s="10">
        <v>45032</v>
      </c>
      <c r="D374" s="22">
        <v>0</v>
      </c>
      <c r="E374" s="1" t="s">
        <v>213</v>
      </c>
      <c r="F374" s="15">
        <v>24</v>
      </c>
      <c r="G374" s="2">
        <v>0.88719999999999999</v>
      </c>
      <c r="H374" s="3">
        <v>1.9</v>
      </c>
      <c r="I374" s="2">
        <v>0.65049999999999997</v>
      </c>
      <c r="J374" s="4">
        <f t="shared" si="22"/>
        <v>0.23670000000000002</v>
      </c>
      <c r="K374" s="1">
        <v>1</v>
      </c>
      <c r="L374" s="4">
        <f t="shared" si="23"/>
        <v>0.23670000000000002</v>
      </c>
      <c r="M374" s="1">
        <v>1</v>
      </c>
      <c r="N374" s="4">
        <v>0.23670000000000002</v>
      </c>
      <c r="O374" s="1" t="s">
        <v>1746</v>
      </c>
    </row>
    <row r="375" spans="1:15" x14ac:dyDescent="0.25">
      <c r="A375" s="1">
        <v>374</v>
      </c>
      <c r="B375" s="1" t="s">
        <v>204</v>
      </c>
      <c r="C375" s="10">
        <v>45033</v>
      </c>
      <c r="D375" s="22">
        <v>0</v>
      </c>
      <c r="E375" s="1" t="s">
        <v>213</v>
      </c>
      <c r="F375" s="15">
        <v>24</v>
      </c>
      <c r="G375" s="2">
        <v>4.1199000000000003</v>
      </c>
      <c r="H375" s="3">
        <v>7.2</v>
      </c>
      <c r="I375" s="2">
        <v>2.8067000000000002</v>
      </c>
      <c r="J375" s="4">
        <f t="shared" si="22"/>
        <v>1.3132000000000001</v>
      </c>
      <c r="K375" s="1">
        <v>1</v>
      </c>
      <c r="L375" s="4">
        <f t="shared" si="23"/>
        <v>1.3132000000000001</v>
      </c>
      <c r="M375" s="1">
        <v>1</v>
      </c>
      <c r="N375" s="4">
        <v>1.3132000000000001</v>
      </c>
      <c r="O375" s="1" t="s">
        <v>1746</v>
      </c>
    </row>
    <row r="376" spans="1:15" x14ac:dyDescent="0.25">
      <c r="A376" s="1">
        <v>375</v>
      </c>
      <c r="B376" s="1" t="s">
        <v>196</v>
      </c>
      <c r="C376" s="10">
        <v>45033</v>
      </c>
      <c r="D376" s="22">
        <v>0</v>
      </c>
      <c r="E376" s="1" t="s">
        <v>213</v>
      </c>
      <c r="F376" s="15">
        <v>24</v>
      </c>
      <c r="G376" s="2">
        <v>1.5044</v>
      </c>
      <c r="H376" s="3">
        <v>5.4</v>
      </c>
      <c r="I376" s="2">
        <v>0.98009999999999997</v>
      </c>
      <c r="J376" s="4">
        <f t="shared" si="22"/>
        <v>0.52429999999999999</v>
      </c>
      <c r="K376" s="1">
        <v>1</v>
      </c>
      <c r="L376" s="4">
        <f t="shared" si="23"/>
        <v>0.52429999999999999</v>
      </c>
      <c r="M376" s="1">
        <v>1</v>
      </c>
      <c r="N376" s="4">
        <v>0.52429999999999999</v>
      </c>
      <c r="O376" s="1" t="s">
        <v>1746</v>
      </c>
    </row>
    <row r="377" spans="1:15" x14ac:dyDescent="0.25">
      <c r="A377" s="1">
        <v>376</v>
      </c>
      <c r="B377" s="1" t="s">
        <v>224</v>
      </c>
      <c r="C377" s="10">
        <v>45033</v>
      </c>
      <c r="D377" s="22">
        <v>0</v>
      </c>
      <c r="E377" s="1" t="s">
        <v>213</v>
      </c>
      <c r="F377" s="15">
        <v>24</v>
      </c>
      <c r="G377" s="2">
        <v>0.86890000000000001</v>
      </c>
      <c r="H377" s="3">
        <v>2</v>
      </c>
      <c r="I377" s="2">
        <v>0.66820000000000002</v>
      </c>
      <c r="J377" s="4">
        <f t="shared" si="22"/>
        <v>0.20069999999999999</v>
      </c>
      <c r="K377" s="1">
        <v>1</v>
      </c>
      <c r="L377" s="4">
        <f t="shared" si="23"/>
        <v>0.20069999999999999</v>
      </c>
      <c r="M377" s="1">
        <v>1</v>
      </c>
      <c r="N377" s="4">
        <v>0.20069999999999999</v>
      </c>
      <c r="O377" s="1" t="s">
        <v>1746</v>
      </c>
    </row>
    <row r="378" spans="1:15" x14ac:dyDescent="0.25">
      <c r="A378" s="1">
        <v>377</v>
      </c>
      <c r="B378" s="1" t="s">
        <v>204</v>
      </c>
      <c r="C378" s="10">
        <v>45034</v>
      </c>
      <c r="D378" s="22">
        <v>0</v>
      </c>
      <c r="E378" s="1" t="s">
        <v>213</v>
      </c>
      <c r="F378" s="15">
        <v>24</v>
      </c>
      <c r="G378" s="2">
        <v>3.7494000000000001</v>
      </c>
      <c r="H378" s="3">
        <v>8.1</v>
      </c>
      <c r="I378" s="2">
        <v>2.6164000000000001</v>
      </c>
      <c r="J378" s="4">
        <f t="shared" ref="J378:J392" si="24">G378-I378</f>
        <v>1.133</v>
      </c>
      <c r="K378" s="1">
        <v>1</v>
      </c>
      <c r="L378" s="4">
        <f t="shared" ref="L378:L392" si="25">(G378-I378-D378)*K378</f>
        <v>1.133</v>
      </c>
      <c r="M378" s="1">
        <v>1</v>
      </c>
      <c r="N378" s="4">
        <v>1.133</v>
      </c>
      <c r="O378" s="1" t="s">
        <v>1746</v>
      </c>
    </row>
    <row r="379" spans="1:15" x14ac:dyDescent="0.25">
      <c r="A379" s="1">
        <v>378</v>
      </c>
      <c r="B379" s="1" t="s">
        <v>196</v>
      </c>
      <c r="C379" s="10">
        <v>45034</v>
      </c>
      <c r="D379" s="22">
        <v>0</v>
      </c>
      <c r="E379" s="1" t="s">
        <v>213</v>
      </c>
      <c r="F379" s="15">
        <v>24</v>
      </c>
      <c r="G379" s="2">
        <v>1.4784999999999999</v>
      </c>
      <c r="H379" s="3">
        <v>5.5</v>
      </c>
      <c r="I379" s="2">
        <v>0.91359999999999997</v>
      </c>
      <c r="J379" s="4">
        <f t="shared" si="24"/>
        <v>0.56489999999999996</v>
      </c>
      <c r="K379" s="1">
        <v>1</v>
      </c>
      <c r="L379" s="4">
        <f t="shared" si="25"/>
        <v>0.56489999999999996</v>
      </c>
      <c r="M379" s="1">
        <v>1</v>
      </c>
      <c r="N379" s="4">
        <v>0.56489999999999996</v>
      </c>
      <c r="O379" s="1" t="s">
        <v>1746</v>
      </c>
    </row>
    <row r="380" spans="1:15" x14ac:dyDescent="0.25">
      <c r="A380" s="1">
        <v>379</v>
      </c>
      <c r="B380" s="1" t="s">
        <v>224</v>
      </c>
      <c r="C380" s="10">
        <v>45034</v>
      </c>
      <c r="D380" s="22">
        <v>0</v>
      </c>
      <c r="E380" s="1" t="s">
        <v>213</v>
      </c>
      <c r="F380" s="15">
        <v>24</v>
      </c>
      <c r="G380" s="2">
        <v>0.87170000000000003</v>
      </c>
      <c r="H380" s="3">
        <v>1.8</v>
      </c>
      <c r="I380" s="2">
        <v>0.623</v>
      </c>
      <c r="J380" s="4">
        <f t="shared" si="24"/>
        <v>0.24870000000000003</v>
      </c>
      <c r="K380" s="1">
        <v>1</v>
      </c>
      <c r="L380" s="4">
        <f t="shared" si="25"/>
        <v>0.24870000000000003</v>
      </c>
      <c r="M380" s="1">
        <v>1</v>
      </c>
      <c r="N380" s="4">
        <v>0.24870000000000003</v>
      </c>
      <c r="O380" s="1" t="s">
        <v>1746</v>
      </c>
    </row>
    <row r="381" spans="1:15" x14ac:dyDescent="0.25">
      <c r="A381" s="1">
        <v>380</v>
      </c>
      <c r="B381" s="1" t="s">
        <v>204</v>
      </c>
      <c r="C381" s="10">
        <v>45035</v>
      </c>
      <c r="D381" s="22">
        <v>0</v>
      </c>
      <c r="E381" s="1" t="s">
        <v>213</v>
      </c>
      <c r="F381" s="15">
        <v>24</v>
      </c>
      <c r="G381" s="2">
        <v>4.6844000000000001</v>
      </c>
      <c r="H381" s="3">
        <v>8.6</v>
      </c>
      <c r="I381" s="2">
        <v>3.1137999999999999</v>
      </c>
      <c r="J381" s="4">
        <f t="shared" si="24"/>
        <v>1.5706000000000002</v>
      </c>
      <c r="K381" s="1">
        <v>1</v>
      </c>
      <c r="L381" s="4">
        <f t="shared" si="25"/>
        <v>1.5706000000000002</v>
      </c>
      <c r="M381" s="1">
        <v>1</v>
      </c>
      <c r="N381" s="4">
        <v>1.5706000000000002</v>
      </c>
      <c r="O381" s="1" t="s">
        <v>1746</v>
      </c>
    </row>
    <row r="382" spans="1:15" x14ac:dyDescent="0.25">
      <c r="A382" s="1">
        <v>381</v>
      </c>
      <c r="B382" s="1" t="s">
        <v>196</v>
      </c>
      <c r="C382" s="10">
        <v>45035</v>
      </c>
      <c r="D382" s="22">
        <v>0</v>
      </c>
      <c r="E382" s="1" t="s">
        <v>213</v>
      </c>
      <c r="F382" s="15">
        <v>24</v>
      </c>
      <c r="G382" s="2">
        <v>1.3088</v>
      </c>
      <c r="H382" s="3">
        <v>4.4000000000000004</v>
      </c>
      <c r="I382" s="2">
        <v>1.0872999999999999</v>
      </c>
      <c r="J382" s="4">
        <f t="shared" si="24"/>
        <v>0.22150000000000003</v>
      </c>
      <c r="K382" s="1">
        <v>1</v>
      </c>
      <c r="L382" s="4">
        <f t="shared" si="25"/>
        <v>0.22150000000000003</v>
      </c>
      <c r="M382" s="1">
        <v>1</v>
      </c>
      <c r="N382" s="4">
        <v>0.22150000000000003</v>
      </c>
      <c r="O382" s="1" t="s">
        <v>1746</v>
      </c>
    </row>
    <row r="383" spans="1:15" x14ac:dyDescent="0.25">
      <c r="A383" s="1">
        <v>382</v>
      </c>
      <c r="B383" s="1" t="s">
        <v>224</v>
      </c>
      <c r="C383" s="10">
        <v>45035</v>
      </c>
      <c r="D383" s="22">
        <v>0</v>
      </c>
      <c r="E383" s="1" t="s">
        <v>213</v>
      </c>
      <c r="F383" s="15">
        <v>24</v>
      </c>
      <c r="G383" s="2">
        <v>0.83560000000000001</v>
      </c>
      <c r="H383" s="3">
        <v>1.3</v>
      </c>
      <c r="I383" s="2">
        <v>0.73</v>
      </c>
      <c r="J383" s="4">
        <f t="shared" si="24"/>
        <v>0.10560000000000003</v>
      </c>
      <c r="K383" s="1">
        <v>1</v>
      </c>
      <c r="L383" s="4">
        <f t="shared" si="25"/>
        <v>0.10560000000000003</v>
      </c>
      <c r="M383" s="1">
        <v>1</v>
      </c>
      <c r="N383" s="4">
        <v>0.10560000000000003</v>
      </c>
      <c r="O383" s="1" t="s">
        <v>1746</v>
      </c>
    </row>
    <row r="384" spans="1:15" x14ac:dyDescent="0.25">
      <c r="A384" s="1">
        <v>383</v>
      </c>
      <c r="B384" s="1" t="s">
        <v>204</v>
      </c>
      <c r="C384" s="10">
        <v>45036</v>
      </c>
      <c r="D384" s="22">
        <v>0</v>
      </c>
      <c r="E384" s="1" t="s">
        <v>213</v>
      </c>
      <c r="F384" s="15">
        <v>24</v>
      </c>
      <c r="G384" s="2">
        <v>4.8795000000000002</v>
      </c>
      <c r="H384" s="3">
        <v>7.4</v>
      </c>
      <c r="I384" s="2">
        <v>3.2835999999999999</v>
      </c>
      <c r="J384" s="4">
        <f t="shared" si="24"/>
        <v>1.5959000000000003</v>
      </c>
      <c r="K384" s="1">
        <v>1</v>
      </c>
      <c r="L384" s="4">
        <f t="shared" si="25"/>
        <v>1.5959000000000003</v>
      </c>
      <c r="M384" s="1">
        <v>1</v>
      </c>
      <c r="N384" s="4">
        <v>1.5959000000000003</v>
      </c>
      <c r="O384" s="1" t="s">
        <v>1746</v>
      </c>
    </row>
    <row r="385" spans="1:15" x14ac:dyDescent="0.25">
      <c r="A385" s="1">
        <v>384</v>
      </c>
      <c r="B385" s="1" t="s">
        <v>196</v>
      </c>
      <c r="C385" s="10">
        <v>45036</v>
      </c>
      <c r="D385" s="22">
        <v>0</v>
      </c>
      <c r="E385" s="1" t="s">
        <v>213</v>
      </c>
      <c r="F385" s="15">
        <v>24</v>
      </c>
      <c r="G385" s="2">
        <v>1.3284</v>
      </c>
      <c r="H385" s="3">
        <v>4.2</v>
      </c>
      <c r="I385" s="2">
        <v>1.1466000000000001</v>
      </c>
      <c r="J385" s="4">
        <f t="shared" si="24"/>
        <v>0.18179999999999996</v>
      </c>
      <c r="K385" s="1">
        <v>1</v>
      </c>
      <c r="L385" s="4">
        <f t="shared" si="25"/>
        <v>0.18179999999999996</v>
      </c>
      <c r="M385" s="1">
        <v>1</v>
      </c>
      <c r="N385" s="4">
        <v>0.18179999999999996</v>
      </c>
      <c r="O385" s="1" t="s">
        <v>1746</v>
      </c>
    </row>
    <row r="386" spans="1:15" x14ac:dyDescent="0.25">
      <c r="A386" s="1">
        <v>385</v>
      </c>
      <c r="B386" s="1" t="s">
        <v>224</v>
      </c>
      <c r="C386" s="10">
        <v>45036</v>
      </c>
      <c r="D386" s="22">
        <v>0</v>
      </c>
      <c r="E386" s="1" t="s">
        <v>213</v>
      </c>
      <c r="F386" s="15">
        <v>24</v>
      </c>
      <c r="G386" s="2">
        <v>0.84340000000000004</v>
      </c>
      <c r="H386" s="3">
        <v>1.7</v>
      </c>
      <c r="I386" s="2">
        <v>0.78180000000000005</v>
      </c>
      <c r="J386" s="4">
        <f t="shared" si="24"/>
        <v>6.1599999999999988E-2</v>
      </c>
      <c r="K386" s="1">
        <v>1</v>
      </c>
      <c r="L386" s="4">
        <f t="shared" si="25"/>
        <v>6.1599999999999988E-2</v>
      </c>
      <c r="M386" s="1">
        <v>1</v>
      </c>
      <c r="N386" s="4">
        <v>6.1599999999999988E-2</v>
      </c>
      <c r="O386" s="1" t="s">
        <v>1746</v>
      </c>
    </row>
    <row r="387" spans="1:15" x14ac:dyDescent="0.25">
      <c r="A387" s="1">
        <v>386</v>
      </c>
      <c r="B387" s="1" t="s">
        <v>204</v>
      </c>
      <c r="C387" s="10">
        <v>45037</v>
      </c>
      <c r="D387" s="22">
        <v>0</v>
      </c>
      <c r="E387" s="1" t="s">
        <v>587</v>
      </c>
      <c r="F387" s="15">
        <v>4.5</v>
      </c>
      <c r="G387" s="2">
        <v>1.2357</v>
      </c>
      <c r="H387" s="3">
        <v>1.4</v>
      </c>
      <c r="I387" s="2">
        <v>0.9365</v>
      </c>
      <c r="J387" s="4">
        <f t="shared" si="24"/>
        <v>0.29920000000000002</v>
      </c>
      <c r="K387" s="1">
        <v>1</v>
      </c>
      <c r="L387" s="4">
        <f t="shared" si="25"/>
        <v>0.29920000000000002</v>
      </c>
      <c r="M387" s="1">
        <v>1</v>
      </c>
      <c r="N387" s="4">
        <v>0.29920000000000002</v>
      </c>
      <c r="O387" s="1" t="s">
        <v>1746</v>
      </c>
    </row>
    <row r="388" spans="1:15" x14ac:dyDescent="0.25">
      <c r="A388" s="1">
        <v>387</v>
      </c>
      <c r="B388" s="1" t="s">
        <v>196</v>
      </c>
      <c r="C388" s="10">
        <v>45037</v>
      </c>
      <c r="D388" s="22">
        <v>0</v>
      </c>
      <c r="E388" s="1" t="s">
        <v>588</v>
      </c>
      <c r="F388" s="15">
        <v>3.5</v>
      </c>
      <c r="G388" s="2">
        <v>0.36099999999999999</v>
      </c>
      <c r="H388" s="3">
        <v>0.8</v>
      </c>
      <c r="I388" s="2">
        <v>0.32700000000000001</v>
      </c>
      <c r="J388" s="4">
        <f t="shared" si="24"/>
        <v>3.3999999999999975E-2</v>
      </c>
      <c r="K388" s="1">
        <v>1</v>
      </c>
      <c r="L388" s="4">
        <f t="shared" si="25"/>
        <v>3.3999999999999975E-2</v>
      </c>
      <c r="M388" s="1">
        <v>1</v>
      </c>
      <c r="N388" s="4">
        <v>3.3999999999999975E-2</v>
      </c>
      <c r="O388" s="1" t="s">
        <v>1746</v>
      </c>
    </row>
    <row r="389" spans="1:15" x14ac:dyDescent="0.25">
      <c r="A389" s="1">
        <v>388</v>
      </c>
      <c r="B389" s="1" t="s">
        <v>224</v>
      </c>
      <c r="C389" s="10">
        <v>45037</v>
      </c>
      <c r="D389" s="22">
        <v>0</v>
      </c>
      <c r="E389" s="1" t="s">
        <v>589</v>
      </c>
      <c r="F389" s="15">
        <v>2.5</v>
      </c>
      <c r="G389" s="2">
        <v>0.24079999999999999</v>
      </c>
      <c r="H389" s="3">
        <v>0.3</v>
      </c>
      <c r="I389" s="2">
        <v>0.22289999999999999</v>
      </c>
      <c r="J389" s="4">
        <f t="shared" si="24"/>
        <v>1.7899999999999999E-2</v>
      </c>
      <c r="K389" s="1">
        <v>1</v>
      </c>
      <c r="L389" s="4">
        <f t="shared" si="25"/>
        <v>1.7899999999999999E-2</v>
      </c>
      <c r="M389" s="1">
        <v>1</v>
      </c>
      <c r="N389" s="4">
        <v>1.7899999999999999E-2</v>
      </c>
      <c r="O389" s="1" t="s">
        <v>1746</v>
      </c>
    </row>
    <row r="390" spans="1:15" x14ac:dyDescent="0.25">
      <c r="A390" s="1">
        <v>389</v>
      </c>
      <c r="B390" s="1" t="s">
        <v>204</v>
      </c>
      <c r="C390" s="10">
        <v>45038</v>
      </c>
      <c r="D390" s="22">
        <v>0</v>
      </c>
      <c r="E390" s="1" t="s">
        <v>231</v>
      </c>
      <c r="F390" s="15">
        <v>16</v>
      </c>
      <c r="G390" s="2">
        <v>2.1800000000000002</v>
      </c>
      <c r="H390" s="3">
        <v>4.5999999999999996</v>
      </c>
      <c r="I390" s="2">
        <v>1.9710000000000001</v>
      </c>
      <c r="J390" s="4">
        <f t="shared" si="24"/>
        <v>0.20900000000000007</v>
      </c>
      <c r="K390" s="1">
        <v>1</v>
      </c>
      <c r="L390" s="4">
        <f t="shared" si="25"/>
        <v>0.20900000000000007</v>
      </c>
      <c r="M390" s="1">
        <v>1</v>
      </c>
      <c r="N390" s="4">
        <v>0.20900000000000007</v>
      </c>
      <c r="O390" s="1" t="s">
        <v>1746</v>
      </c>
    </row>
    <row r="391" spans="1:15" x14ac:dyDescent="0.25">
      <c r="A391" s="1">
        <v>390</v>
      </c>
      <c r="B391" s="1" t="s">
        <v>196</v>
      </c>
      <c r="C391" s="10">
        <v>45038</v>
      </c>
      <c r="D391" s="22">
        <v>0</v>
      </c>
      <c r="E391" s="1" t="s">
        <v>598</v>
      </c>
      <c r="F391" s="15">
        <v>12</v>
      </c>
      <c r="G391" s="2">
        <v>1.1718999999999999</v>
      </c>
      <c r="H391" s="3">
        <v>1.9</v>
      </c>
      <c r="I391" s="2">
        <v>0.68820000000000003</v>
      </c>
      <c r="J391" s="4">
        <f t="shared" si="24"/>
        <v>0.48369999999999991</v>
      </c>
      <c r="K391" s="1">
        <v>1</v>
      </c>
      <c r="L391" s="4">
        <f t="shared" si="25"/>
        <v>0.48369999999999991</v>
      </c>
      <c r="M391" s="1">
        <v>1</v>
      </c>
      <c r="N391" s="4">
        <v>0.48369999999999991</v>
      </c>
      <c r="O391" s="1" t="s">
        <v>1746</v>
      </c>
    </row>
    <row r="392" spans="1:15" x14ac:dyDescent="0.25">
      <c r="A392" s="1">
        <v>391</v>
      </c>
      <c r="B392" s="1" t="s">
        <v>224</v>
      </c>
      <c r="C392" s="10">
        <v>45038</v>
      </c>
      <c r="D392" s="22">
        <v>0</v>
      </c>
      <c r="E392" s="1" t="s">
        <v>230</v>
      </c>
      <c r="F392" s="15">
        <v>10.5</v>
      </c>
      <c r="G392" s="2">
        <v>0.96860000000000002</v>
      </c>
      <c r="H392" s="3">
        <v>1.7</v>
      </c>
      <c r="I392" s="2">
        <v>0.46920000000000001</v>
      </c>
      <c r="J392" s="4">
        <f t="shared" si="24"/>
        <v>0.49940000000000001</v>
      </c>
      <c r="K392" s="1">
        <v>1</v>
      </c>
      <c r="L392" s="4">
        <f t="shared" si="25"/>
        <v>0.49940000000000001</v>
      </c>
      <c r="M392" s="1">
        <v>1</v>
      </c>
      <c r="N392" s="4">
        <v>0.49940000000000001</v>
      </c>
      <c r="O392" s="1" t="s">
        <v>1746</v>
      </c>
    </row>
    <row r="393" spans="1:15" x14ac:dyDescent="0.25">
      <c r="A393" s="1">
        <v>392</v>
      </c>
      <c r="B393" s="1" t="s">
        <v>601</v>
      </c>
      <c r="C393" s="10">
        <v>45039</v>
      </c>
      <c r="D393" s="22">
        <v>0</v>
      </c>
      <c r="E393" s="1" t="s">
        <v>602</v>
      </c>
      <c r="F393" s="15">
        <v>12</v>
      </c>
      <c r="G393" s="2">
        <v>0.16309999999999999</v>
      </c>
      <c r="H393" s="3">
        <v>6</v>
      </c>
      <c r="I393" s="2">
        <v>8.4900000000000003E-2</v>
      </c>
      <c r="J393" s="4">
        <f t="shared" ref="J393:J410" si="26">G393-I393</f>
        <v>7.8199999999999992E-2</v>
      </c>
      <c r="K393" s="1">
        <v>5</v>
      </c>
      <c r="L393" s="4">
        <f t="shared" ref="L393:L410" si="27">(G393-I393-D393)*K393</f>
        <v>0.39099999999999996</v>
      </c>
      <c r="M393" s="1">
        <v>8</v>
      </c>
      <c r="N393" s="4">
        <v>1.1000000000000001</v>
      </c>
      <c r="O393" s="1" t="s">
        <v>1746</v>
      </c>
    </row>
    <row r="394" spans="1:15" x14ac:dyDescent="0.25">
      <c r="A394" s="1">
        <v>393</v>
      </c>
      <c r="B394" s="1" t="s">
        <v>204</v>
      </c>
      <c r="C394" s="10">
        <v>45039</v>
      </c>
      <c r="D394" s="22">
        <v>0</v>
      </c>
      <c r="E394" s="1" t="s">
        <v>213</v>
      </c>
      <c r="F394" s="15">
        <v>24</v>
      </c>
      <c r="G394" s="2">
        <v>3.3001</v>
      </c>
      <c r="H394" s="3">
        <v>3.5</v>
      </c>
      <c r="I394" s="2">
        <v>3.1135999999999999</v>
      </c>
      <c r="J394" s="4">
        <f t="shared" si="26"/>
        <v>0.18650000000000011</v>
      </c>
      <c r="K394" s="1">
        <v>1</v>
      </c>
      <c r="L394" s="4">
        <f t="shared" si="27"/>
        <v>0.18650000000000011</v>
      </c>
      <c r="M394" s="1">
        <v>1</v>
      </c>
      <c r="N394" s="4">
        <v>0.18650000000000011</v>
      </c>
      <c r="O394" s="1" t="s">
        <v>1746</v>
      </c>
    </row>
    <row r="395" spans="1:15" x14ac:dyDescent="0.25">
      <c r="A395" s="1">
        <v>394</v>
      </c>
      <c r="B395" s="1" t="s">
        <v>196</v>
      </c>
      <c r="C395" s="10">
        <v>45039</v>
      </c>
      <c r="D395" s="22">
        <v>0</v>
      </c>
      <c r="E395" s="1" t="s">
        <v>229</v>
      </c>
      <c r="F395" s="15">
        <v>13.5</v>
      </c>
      <c r="G395" s="2">
        <v>1.1063000000000001</v>
      </c>
      <c r="H395" s="3">
        <v>4</v>
      </c>
      <c r="I395" s="2">
        <v>0.66930000000000001</v>
      </c>
      <c r="J395" s="4">
        <f t="shared" si="26"/>
        <v>0.43700000000000006</v>
      </c>
      <c r="K395" s="1">
        <v>5</v>
      </c>
      <c r="L395" s="4">
        <f t="shared" si="27"/>
        <v>2.1850000000000005</v>
      </c>
      <c r="M395" s="1">
        <v>8</v>
      </c>
      <c r="N395" s="4">
        <v>3.01</v>
      </c>
      <c r="O395" s="1" t="s">
        <v>1746</v>
      </c>
    </row>
    <row r="396" spans="1:15" x14ac:dyDescent="0.25">
      <c r="A396" s="1">
        <v>395</v>
      </c>
      <c r="B396" s="1" t="s">
        <v>224</v>
      </c>
      <c r="C396" s="10">
        <v>45039</v>
      </c>
      <c r="D396" s="22">
        <v>0</v>
      </c>
      <c r="E396" s="1" t="s">
        <v>229</v>
      </c>
      <c r="F396" s="15">
        <v>13.5</v>
      </c>
      <c r="G396" s="2">
        <v>0.60060000000000002</v>
      </c>
      <c r="H396" s="3">
        <v>0.5</v>
      </c>
      <c r="I396" s="2">
        <v>0.4556</v>
      </c>
      <c r="J396" s="4">
        <f t="shared" si="26"/>
        <v>0.14500000000000002</v>
      </c>
      <c r="K396" s="1">
        <v>5</v>
      </c>
      <c r="L396" s="4">
        <f t="shared" si="27"/>
        <v>0.72500000000000009</v>
      </c>
      <c r="M396" s="1">
        <v>8</v>
      </c>
      <c r="N396" s="4">
        <v>3.02</v>
      </c>
      <c r="O396" s="1" t="s">
        <v>1746</v>
      </c>
    </row>
    <row r="397" spans="1:15" x14ac:dyDescent="0.25">
      <c r="A397" s="1">
        <v>396</v>
      </c>
      <c r="B397" s="1" t="s">
        <v>608</v>
      </c>
      <c r="C397" s="10">
        <v>45040</v>
      </c>
      <c r="D397" s="22">
        <v>0</v>
      </c>
      <c r="E397" s="1" t="s">
        <v>610</v>
      </c>
      <c r="F397" s="15">
        <v>7</v>
      </c>
      <c r="G397" s="2">
        <v>0.47360000000000002</v>
      </c>
      <c r="H397" s="3">
        <v>1.5</v>
      </c>
      <c r="I397" s="2">
        <v>0.2041</v>
      </c>
      <c r="J397" s="4">
        <f t="shared" si="26"/>
        <v>0.26950000000000002</v>
      </c>
      <c r="K397" s="1">
        <v>1</v>
      </c>
      <c r="L397" s="4">
        <f t="shared" si="27"/>
        <v>0.26950000000000002</v>
      </c>
      <c r="M397" s="1">
        <v>1</v>
      </c>
      <c r="N397" s="4">
        <v>0.26950000000000002</v>
      </c>
      <c r="O397" s="1" t="s">
        <v>1746</v>
      </c>
    </row>
    <row r="398" spans="1:15" x14ac:dyDescent="0.25">
      <c r="A398" s="1">
        <v>397</v>
      </c>
      <c r="B398" s="1" t="s">
        <v>609</v>
      </c>
      <c r="C398" s="10">
        <v>45040</v>
      </c>
      <c r="D398" s="22">
        <v>0</v>
      </c>
      <c r="E398" s="1" t="s">
        <v>218</v>
      </c>
      <c r="F398" s="15">
        <v>24</v>
      </c>
      <c r="G398" s="2">
        <v>3.7909000000000002</v>
      </c>
      <c r="H398" s="3">
        <v>6.4</v>
      </c>
      <c r="I398" s="2">
        <v>3.3662999999999998</v>
      </c>
      <c r="J398" s="4">
        <f t="shared" si="26"/>
        <v>0.42460000000000031</v>
      </c>
      <c r="K398" s="1">
        <v>1</v>
      </c>
      <c r="L398" s="4">
        <f t="shared" si="27"/>
        <v>0.42460000000000031</v>
      </c>
      <c r="M398" s="1">
        <v>1</v>
      </c>
      <c r="N398" s="4">
        <v>0.42460000000000031</v>
      </c>
      <c r="O398" s="1" t="s">
        <v>1746</v>
      </c>
    </row>
    <row r="399" spans="1:15" x14ac:dyDescent="0.25">
      <c r="A399" s="1">
        <v>398</v>
      </c>
      <c r="B399" s="1" t="s">
        <v>432</v>
      </c>
      <c r="C399" s="10">
        <v>45041</v>
      </c>
      <c r="D399" s="22">
        <v>0</v>
      </c>
      <c r="E399" s="1" t="s">
        <v>616</v>
      </c>
      <c r="F399" s="15">
        <v>23</v>
      </c>
      <c r="G399" s="2">
        <v>0.85250000000000004</v>
      </c>
      <c r="H399" s="3">
        <v>1.9</v>
      </c>
      <c r="I399" s="2">
        <v>0.61019999999999996</v>
      </c>
      <c r="J399" s="4">
        <f t="shared" si="26"/>
        <v>0.24230000000000007</v>
      </c>
      <c r="K399" s="1">
        <v>1</v>
      </c>
      <c r="L399" s="4">
        <f t="shared" si="27"/>
        <v>0.24230000000000007</v>
      </c>
      <c r="M399" s="1">
        <v>1</v>
      </c>
      <c r="N399" s="4">
        <v>0.24230000000000007</v>
      </c>
      <c r="O399" s="1" t="s">
        <v>1746</v>
      </c>
    </row>
    <row r="400" spans="1:15" x14ac:dyDescent="0.25">
      <c r="A400" s="1">
        <v>399</v>
      </c>
      <c r="B400" s="1" t="s">
        <v>376</v>
      </c>
      <c r="C400" s="10">
        <v>45041</v>
      </c>
      <c r="D400" s="22">
        <v>0</v>
      </c>
      <c r="E400" s="1" t="s">
        <v>218</v>
      </c>
      <c r="F400" s="15">
        <v>24</v>
      </c>
      <c r="G400" s="2">
        <v>4.2424999999999997</v>
      </c>
      <c r="H400" s="3">
        <v>6.8</v>
      </c>
      <c r="I400" s="2">
        <v>2.9794999999999998</v>
      </c>
      <c r="J400" s="4">
        <f t="shared" si="26"/>
        <v>1.2629999999999999</v>
      </c>
      <c r="K400" s="1">
        <v>1</v>
      </c>
      <c r="L400" s="4">
        <f t="shared" si="27"/>
        <v>1.2629999999999999</v>
      </c>
      <c r="M400" s="1">
        <v>1</v>
      </c>
      <c r="N400" s="4">
        <v>1.2629999999999999</v>
      </c>
      <c r="O400" s="1" t="s">
        <v>1746</v>
      </c>
    </row>
    <row r="401" spans="1:15" x14ac:dyDescent="0.25">
      <c r="A401" s="1">
        <v>400</v>
      </c>
      <c r="B401" s="1" t="s">
        <v>432</v>
      </c>
      <c r="C401" s="10">
        <v>45042</v>
      </c>
      <c r="D401" s="22">
        <v>0</v>
      </c>
      <c r="E401" s="1" t="s">
        <v>218</v>
      </c>
      <c r="F401" s="15">
        <v>24</v>
      </c>
      <c r="G401" s="2">
        <v>1.1201000000000001</v>
      </c>
      <c r="H401" s="3">
        <v>1.6</v>
      </c>
      <c r="I401" s="2">
        <v>0.77400000000000002</v>
      </c>
      <c r="J401" s="4">
        <f t="shared" si="26"/>
        <v>0.34610000000000007</v>
      </c>
      <c r="K401" s="1">
        <v>1</v>
      </c>
      <c r="L401" s="4">
        <f t="shared" si="27"/>
        <v>0.34610000000000007</v>
      </c>
      <c r="M401" s="1">
        <v>1</v>
      </c>
      <c r="N401" s="4">
        <v>0.34610000000000007</v>
      </c>
      <c r="O401" s="1" t="s">
        <v>1746</v>
      </c>
    </row>
    <row r="402" spans="1:15" x14ac:dyDescent="0.25">
      <c r="A402" s="1">
        <v>401</v>
      </c>
      <c r="B402" s="1" t="s">
        <v>376</v>
      </c>
      <c r="C402" s="10">
        <v>45042</v>
      </c>
      <c r="D402" s="22">
        <v>0</v>
      </c>
      <c r="E402" s="1" t="s">
        <v>218</v>
      </c>
      <c r="F402" s="15">
        <v>24</v>
      </c>
      <c r="G402" s="2">
        <v>3.7433999999999998</v>
      </c>
      <c r="H402" s="3">
        <v>6.5</v>
      </c>
      <c r="I402" s="2">
        <v>2.6027999999999998</v>
      </c>
      <c r="J402" s="4">
        <f t="shared" si="26"/>
        <v>1.1406000000000001</v>
      </c>
      <c r="K402" s="1">
        <v>1</v>
      </c>
      <c r="L402" s="4">
        <f t="shared" si="27"/>
        <v>1.1406000000000001</v>
      </c>
      <c r="M402" s="1">
        <v>1</v>
      </c>
      <c r="N402" s="4">
        <v>1.1406000000000001</v>
      </c>
      <c r="O402" s="1" t="s">
        <v>1746</v>
      </c>
    </row>
    <row r="403" spans="1:15" ht="33" x14ac:dyDescent="0.25">
      <c r="A403" s="1">
        <v>402</v>
      </c>
      <c r="B403" s="1" t="s">
        <v>432</v>
      </c>
      <c r="C403" s="10">
        <v>45043</v>
      </c>
      <c r="D403" s="22">
        <v>0</v>
      </c>
      <c r="E403" s="11" t="s">
        <v>626</v>
      </c>
      <c r="F403" s="15">
        <v>22.5</v>
      </c>
      <c r="G403" s="2">
        <v>1.0205</v>
      </c>
      <c r="H403" s="3">
        <v>3.7</v>
      </c>
      <c r="I403" s="2">
        <v>0.71150000000000002</v>
      </c>
      <c r="J403" s="4">
        <f t="shared" si="26"/>
        <v>0.30899999999999994</v>
      </c>
      <c r="K403" s="1">
        <v>1</v>
      </c>
      <c r="L403" s="4">
        <f t="shared" si="27"/>
        <v>0.30899999999999994</v>
      </c>
      <c r="M403" s="1">
        <v>1</v>
      </c>
      <c r="N403" s="4">
        <v>0.30899999999999994</v>
      </c>
      <c r="O403" s="1" t="s">
        <v>1746</v>
      </c>
    </row>
    <row r="404" spans="1:15" x14ac:dyDescent="0.25">
      <c r="A404" s="1">
        <v>403</v>
      </c>
      <c r="B404" s="1" t="s">
        <v>376</v>
      </c>
      <c r="C404" s="10">
        <v>45043</v>
      </c>
      <c r="D404" s="22">
        <v>0</v>
      </c>
      <c r="E404" s="1" t="s">
        <v>213</v>
      </c>
      <c r="F404" s="15">
        <v>24</v>
      </c>
      <c r="G404" s="2">
        <v>3.7551999999999999</v>
      </c>
      <c r="H404" s="3">
        <v>8</v>
      </c>
      <c r="I404" s="2">
        <v>2.6419000000000001</v>
      </c>
      <c r="J404" s="4">
        <f t="shared" si="26"/>
        <v>1.1132999999999997</v>
      </c>
      <c r="K404" s="1">
        <v>1</v>
      </c>
      <c r="L404" s="4">
        <f t="shared" si="27"/>
        <v>1.1132999999999997</v>
      </c>
      <c r="M404" s="1">
        <v>1</v>
      </c>
      <c r="N404" s="4">
        <v>1.1132999999999997</v>
      </c>
      <c r="O404" s="1" t="s">
        <v>1746</v>
      </c>
    </row>
    <row r="405" spans="1:15" x14ac:dyDescent="0.25">
      <c r="A405" s="1">
        <v>404</v>
      </c>
      <c r="B405" s="1" t="s">
        <v>432</v>
      </c>
      <c r="C405" s="10">
        <v>45044</v>
      </c>
      <c r="D405" s="22">
        <v>0</v>
      </c>
      <c r="E405" s="1" t="s">
        <v>213</v>
      </c>
      <c r="F405" s="15">
        <v>24</v>
      </c>
      <c r="G405" s="2">
        <v>0.9819</v>
      </c>
      <c r="H405" s="3">
        <v>2.6</v>
      </c>
      <c r="I405" s="2">
        <v>0.77170000000000005</v>
      </c>
      <c r="J405" s="4">
        <f t="shared" si="26"/>
        <v>0.21019999999999994</v>
      </c>
      <c r="K405" s="1">
        <v>1</v>
      </c>
      <c r="L405" s="4">
        <f t="shared" si="27"/>
        <v>0.21019999999999994</v>
      </c>
      <c r="M405" s="1">
        <v>1</v>
      </c>
      <c r="N405" s="4">
        <v>0.21019999999999994</v>
      </c>
      <c r="O405" s="1" t="s">
        <v>1746</v>
      </c>
    </row>
    <row r="406" spans="1:15" x14ac:dyDescent="0.25">
      <c r="A406" s="1">
        <v>405</v>
      </c>
      <c r="B406" s="1" t="s">
        <v>376</v>
      </c>
      <c r="C406" s="10">
        <v>45044</v>
      </c>
      <c r="D406" s="22">
        <v>0</v>
      </c>
      <c r="E406" s="1" t="s">
        <v>213</v>
      </c>
      <c r="F406" s="15">
        <v>24</v>
      </c>
      <c r="G406" s="2">
        <v>3.8668</v>
      </c>
      <c r="H406" s="3">
        <v>6.9</v>
      </c>
      <c r="I406" s="2">
        <v>2.5912999999999999</v>
      </c>
      <c r="J406" s="4">
        <f t="shared" si="26"/>
        <v>1.2755000000000001</v>
      </c>
      <c r="K406" s="1">
        <v>1</v>
      </c>
      <c r="L406" s="4">
        <f t="shared" si="27"/>
        <v>1.2755000000000001</v>
      </c>
      <c r="M406" s="1">
        <v>1</v>
      </c>
      <c r="N406" s="4">
        <v>1.2755000000000001</v>
      </c>
      <c r="O406" s="1" t="s">
        <v>1746</v>
      </c>
    </row>
    <row r="407" spans="1:15" x14ac:dyDescent="0.25">
      <c r="A407" s="1">
        <v>406</v>
      </c>
      <c r="B407" s="1" t="s">
        <v>432</v>
      </c>
      <c r="C407" s="10">
        <v>45045</v>
      </c>
      <c r="D407" s="22">
        <v>0</v>
      </c>
      <c r="E407" s="1" t="s">
        <v>213</v>
      </c>
      <c r="F407" s="15">
        <v>24</v>
      </c>
      <c r="G407" s="2">
        <v>0.86719999999999997</v>
      </c>
      <c r="H407" s="3">
        <v>1.64</v>
      </c>
      <c r="I407" s="2">
        <v>0.67</v>
      </c>
      <c r="J407" s="4">
        <f t="shared" si="26"/>
        <v>0.19719999999999993</v>
      </c>
      <c r="K407" s="1">
        <v>1</v>
      </c>
      <c r="L407" s="4">
        <f t="shared" si="27"/>
        <v>0.19719999999999993</v>
      </c>
      <c r="M407" s="1">
        <v>1</v>
      </c>
      <c r="N407" s="4">
        <v>0.19719999999999993</v>
      </c>
      <c r="O407" s="1" t="s">
        <v>1746</v>
      </c>
    </row>
    <row r="408" spans="1:15" x14ac:dyDescent="0.25">
      <c r="A408" s="1">
        <v>407</v>
      </c>
      <c r="B408" s="1" t="s">
        <v>376</v>
      </c>
      <c r="C408" s="10">
        <v>45045</v>
      </c>
      <c r="D408" s="22">
        <v>0</v>
      </c>
      <c r="E408" s="1" t="s">
        <v>213</v>
      </c>
      <c r="F408" s="15">
        <v>24</v>
      </c>
      <c r="G408" s="2">
        <v>4.0674000000000001</v>
      </c>
      <c r="H408" s="3">
        <v>8.5</v>
      </c>
      <c r="I408" s="2">
        <v>2.6</v>
      </c>
      <c r="J408" s="4">
        <f t="shared" si="26"/>
        <v>1.4674</v>
      </c>
      <c r="K408" s="1">
        <v>1</v>
      </c>
      <c r="L408" s="4">
        <f t="shared" si="27"/>
        <v>1.4674</v>
      </c>
      <c r="M408" s="1">
        <v>1</v>
      </c>
      <c r="N408" s="4">
        <v>1.4674</v>
      </c>
      <c r="O408" s="1" t="s">
        <v>1746</v>
      </c>
    </row>
    <row r="409" spans="1:15" x14ac:dyDescent="0.25">
      <c r="A409" s="1">
        <v>408</v>
      </c>
      <c r="B409" s="1" t="s">
        <v>432</v>
      </c>
      <c r="C409" s="10">
        <v>45046</v>
      </c>
      <c r="D409" s="22">
        <v>0</v>
      </c>
      <c r="E409" s="1" t="s">
        <v>213</v>
      </c>
      <c r="F409" s="15">
        <v>24</v>
      </c>
      <c r="G409" s="2">
        <v>0.72</v>
      </c>
      <c r="H409" s="3">
        <v>1.3</v>
      </c>
      <c r="I409" s="2">
        <v>0.51</v>
      </c>
      <c r="J409" s="4">
        <f t="shared" si="26"/>
        <v>0.20999999999999996</v>
      </c>
      <c r="K409" s="1">
        <v>1</v>
      </c>
      <c r="L409" s="4">
        <f t="shared" si="27"/>
        <v>0.20999999999999996</v>
      </c>
      <c r="M409" s="1">
        <v>1</v>
      </c>
      <c r="N409" s="4">
        <v>0.20999999999999996</v>
      </c>
      <c r="O409" s="1" t="s">
        <v>1746</v>
      </c>
    </row>
    <row r="410" spans="1:15" x14ac:dyDescent="0.25">
      <c r="A410" s="1">
        <v>409</v>
      </c>
      <c r="B410" s="1" t="s">
        <v>376</v>
      </c>
      <c r="C410" s="10">
        <v>45046</v>
      </c>
      <c r="D410" s="22">
        <v>0</v>
      </c>
      <c r="E410" s="1" t="s">
        <v>213</v>
      </c>
      <c r="F410" s="15">
        <v>24</v>
      </c>
      <c r="G410" s="2">
        <v>4.6399999999999997</v>
      </c>
      <c r="H410" s="3">
        <v>9.5</v>
      </c>
      <c r="I410" s="2">
        <v>3.5</v>
      </c>
      <c r="J410" s="4">
        <f t="shared" si="26"/>
        <v>1.1399999999999997</v>
      </c>
      <c r="K410" s="1">
        <v>1</v>
      </c>
      <c r="L410" s="4">
        <f t="shared" si="27"/>
        <v>1.1399999999999997</v>
      </c>
      <c r="M410" s="1">
        <v>1</v>
      </c>
      <c r="N410" s="4">
        <v>1.1399999999999997</v>
      </c>
      <c r="O410" s="1" t="s">
        <v>1746</v>
      </c>
    </row>
    <row r="411" spans="1:15" x14ac:dyDescent="0.25">
      <c r="A411" s="1">
        <v>410</v>
      </c>
      <c r="B411" s="1" t="s">
        <v>432</v>
      </c>
      <c r="C411" s="10">
        <v>45047</v>
      </c>
      <c r="D411" s="22">
        <v>0</v>
      </c>
      <c r="E411" s="1" t="s">
        <v>213</v>
      </c>
      <c r="F411" s="15">
        <v>24</v>
      </c>
      <c r="G411" s="2">
        <v>0.65</v>
      </c>
      <c r="H411" s="3">
        <v>1.5</v>
      </c>
      <c r="I411" s="2">
        <v>0.51</v>
      </c>
      <c r="J411" s="4">
        <f t="shared" ref="J411:J427" si="28">G411-I411</f>
        <v>0.14000000000000001</v>
      </c>
      <c r="K411" s="1">
        <v>1</v>
      </c>
      <c r="L411" s="4">
        <f t="shared" ref="L411:L427" si="29">(G411-I411-D411)*K411</f>
        <v>0.14000000000000001</v>
      </c>
      <c r="M411" s="1">
        <v>1</v>
      </c>
      <c r="N411" s="4">
        <v>0.14000000000000001</v>
      </c>
      <c r="O411" s="1" t="s">
        <v>1746</v>
      </c>
    </row>
    <row r="412" spans="1:15" x14ac:dyDescent="0.25">
      <c r="A412" s="1">
        <v>411</v>
      </c>
      <c r="B412" s="1" t="s">
        <v>376</v>
      </c>
      <c r="C412" s="10">
        <v>45047</v>
      </c>
      <c r="D412" s="22">
        <v>0</v>
      </c>
      <c r="E412" s="1" t="s">
        <v>213</v>
      </c>
      <c r="F412" s="15">
        <v>24</v>
      </c>
      <c r="G412" s="2">
        <v>5.23</v>
      </c>
      <c r="H412" s="3">
        <v>10</v>
      </c>
      <c r="I412" s="2">
        <v>4.41</v>
      </c>
      <c r="J412" s="4">
        <f t="shared" si="28"/>
        <v>0.82000000000000028</v>
      </c>
      <c r="K412" s="1">
        <v>1</v>
      </c>
      <c r="L412" s="4">
        <f t="shared" si="29"/>
        <v>0.82000000000000028</v>
      </c>
      <c r="M412" s="1">
        <v>1</v>
      </c>
      <c r="N412" s="4">
        <v>0.82000000000000028</v>
      </c>
      <c r="O412" s="1" t="s">
        <v>1746</v>
      </c>
    </row>
    <row r="413" spans="1:15" x14ac:dyDescent="0.25">
      <c r="A413" s="1">
        <v>412</v>
      </c>
      <c r="B413" s="1" t="s">
        <v>432</v>
      </c>
      <c r="C413" s="10">
        <v>45048</v>
      </c>
      <c r="D413" s="22">
        <v>0</v>
      </c>
      <c r="E413" s="1" t="s">
        <v>213</v>
      </c>
      <c r="F413" s="15">
        <v>24</v>
      </c>
      <c r="G413" s="2">
        <v>0.77</v>
      </c>
      <c r="H413" s="3">
        <v>1.9</v>
      </c>
      <c r="I413" s="2">
        <v>0.62</v>
      </c>
      <c r="J413" s="4">
        <f t="shared" si="28"/>
        <v>0.15000000000000002</v>
      </c>
      <c r="K413" s="1">
        <v>1</v>
      </c>
      <c r="L413" s="4">
        <f t="shared" si="29"/>
        <v>0.15000000000000002</v>
      </c>
      <c r="M413" s="1">
        <v>1</v>
      </c>
      <c r="N413" s="4">
        <v>0.15000000000000002</v>
      </c>
      <c r="O413" s="1" t="s">
        <v>1746</v>
      </c>
    </row>
    <row r="414" spans="1:15" x14ac:dyDescent="0.25">
      <c r="A414" s="1">
        <v>413</v>
      </c>
      <c r="B414" s="1" t="s">
        <v>376</v>
      </c>
      <c r="C414" s="10">
        <v>45048</v>
      </c>
      <c r="D414" s="22">
        <v>0</v>
      </c>
      <c r="E414" s="1" t="s">
        <v>213</v>
      </c>
      <c r="F414" s="15">
        <v>24</v>
      </c>
      <c r="G414" s="2">
        <v>5.42</v>
      </c>
      <c r="H414" s="3">
        <v>9.6</v>
      </c>
      <c r="I414" s="2">
        <v>3.93</v>
      </c>
      <c r="J414" s="4">
        <f t="shared" si="28"/>
        <v>1.4899999999999998</v>
      </c>
      <c r="K414" s="1">
        <v>1</v>
      </c>
      <c r="L414" s="4">
        <f t="shared" si="29"/>
        <v>1.4899999999999998</v>
      </c>
      <c r="M414" s="1">
        <v>1</v>
      </c>
      <c r="N414" s="4">
        <v>1.4899999999999998</v>
      </c>
      <c r="O414" s="1" t="s">
        <v>1746</v>
      </c>
    </row>
    <row r="415" spans="1:15" x14ac:dyDescent="0.25">
      <c r="A415" s="1">
        <v>414</v>
      </c>
      <c r="B415" s="1" t="s">
        <v>432</v>
      </c>
      <c r="C415" s="10">
        <v>45049</v>
      </c>
      <c r="D415" s="22">
        <v>0</v>
      </c>
      <c r="E415" s="1" t="s">
        <v>213</v>
      </c>
      <c r="F415" s="15">
        <v>24</v>
      </c>
      <c r="G415" s="2">
        <v>0.76</v>
      </c>
      <c r="H415" s="3">
        <v>1.8</v>
      </c>
      <c r="I415" s="2">
        <v>0.6</v>
      </c>
      <c r="J415" s="4">
        <f t="shared" si="28"/>
        <v>0.16000000000000003</v>
      </c>
      <c r="K415" s="1">
        <v>1</v>
      </c>
      <c r="L415" s="4">
        <f t="shared" si="29"/>
        <v>0.16000000000000003</v>
      </c>
      <c r="M415" s="1">
        <v>1</v>
      </c>
      <c r="N415" s="4">
        <v>0.16000000000000003</v>
      </c>
      <c r="O415" s="1" t="s">
        <v>1746</v>
      </c>
    </row>
    <row r="416" spans="1:15" x14ac:dyDescent="0.25">
      <c r="A416" s="1">
        <v>415</v>
      </c>
      <c r="B416" s="1" t="s">
        <v>376</v>
      </c>
      <c r="C416" s="10">
        <v>45049</v>
      </c>
      <c r="D416" s="22">
        <v>0</v>
      </c>
      <c r="E416" s="1" t="s">
        <v>213</v>
      </c>
      <c r="F416" s="15">
        <v>24</v>
      </c>
      <c r="G416" s="2">
        <v>5.55</v>
      </c>
      <c r="H416" s="3">
        <v>9.3000000000000007</v>
      </c>
      <c r="I416" s="2">
        <v>4.1399999999999997</v>
      </c>
      <c r="J416" s="4">
        <f t="shared" si="28"/>
        <v>1.4100000000000001</v>
      </c>
      <c r="K416" s="1">
        <v>1</v>
      </c>
      <c r="L416" s="4">
        <f t="shared" si="29"/>
        <v>1.4100000000000001</v>
      </c>
      <c r="M416" s="1">
        <v>1</v>
      </c>
      <c r="N416" s="4">
        <v>1.4100000000000001</v>
      </c>
      <c r="O416" s="1" t="s">
        <v>1746</v>
      </c>
    </row>
    <row r="417" spans="1:15" x14ac:dyDescent="0.25">
      <c r="A417" s="1">
        <v>416</v>
      </c>
      <c r="B417" s="1" t="s">
        <v>432</v>
      </c>
      <c r="C417" s="10">
        <v>45050</v>
      </c>
      <c r="D417" s="22">
        <v>0</v>
      </c>
      <c r="E417" s="1" t="s">
        <v>213</v>
      </c>
      <c r="F417" s="15">
        <v>24</v>
      </c>
      <c r="G417" s="2">
        <v>0.71</v>
      </c>
      <c r="H417" s="3">
        <v>1.7</v>
      </c>
      <c r="I417" s="2">
        <v>0.6</v>
      </c>
      <c r="J417" s="4">
        <f t="shared" si="28"/>
        <v>0.10999999999999999</v>
      </c>
      <c r="K417" s="1">
        <v>1</v>
      </c>
      <c r="L417" s="4">
        <f t="shared" si="29"/>
        <v>0.10999999999999999</v>
      </c>
      <c r="M417" s="1">
        <v>1</v>
      </c>
      <c r="N417" s="4">
        <v>0.10999999999999999</v>
      </c>
      <c r="O417" s="1" t="s">
        <v>1746</v>
      </c>
    </row>
    <row r="418" spans="1:15" x14ac:dyDescent="0.25">
      <c r="A418" s="1">
        <v>417</v>
      </c>
      <c r="B418" s="1" t="s">
        <v>376</v>
      </c>
      <c r="C418" s="10">
        <v>45050</v>
      </c>
      <c r="D418" s="22">
        <v>0</v>
      </c>
      <c r="E418" s="1" t="s">
        <v>213</v>
      </c>
      <c r="F418" s="15">
        <v>24</v>
      </c>
      <c r="G418" s="2">
        <v>5.33</v>
      </c>
      <c r="H418" s="3">
        <v>9.5</v>
      </c>
      <c r="I418" s="2">
        <v>4.66</v>
      </c>
      <c r="J418" s="4">
        <f t="shared" si="28"/>
        <v>0.66999999999999993</v>
      </c>
      <c r="K418" s="1">
        <v>1</v>
      </c>
      <c r="L418" s="4">
        <f t="shared" si="29"/>
        <v>0.66999999999999993</v>
      </c>
      <c r="M418" s="1">
        <v>1</v>
      </c>
      <c r="N418" s="4">
        <v>0.66999999999999993</v>
      </c>
      <c r="O418" s="1" t="s">
        <v>1746</v>
      </c>
    </row>
    <row r="419" spans="1:15" x14ac:dyDescent="0.25">
      <c r="A419" s="1">
        <v>418</v>
      </c>
      <c r="B419" s="1" t="s">
        <v>601</v>
      </c>
      <c r="C419" s="10">
        <v>45051</v>
      </c>
      <c r="D419" s="22">
        <v>0</v>
      </c>
      <c r="E419" s="1" t="s">
        <v>4855</v>
      </c>
      <c r="F419" s="15">
        <v>5</v>
      </c>
      <c r="G419" s="2">
        <v>0.42</v>
      </c>
      <c r="H419" s="3">
        <v>1</v>
      </c>
      <c r="I419" s="2">
        <v>0.28000000000000003</v>
      </c>
      <c r="J419" s="4">
        <f t="shared" si="28"/>
        <v>0.13999999999999996</v>
      </c>
      <c r="K419" s="1">
        <v>5</v>
      </c>
      <c r="L419" s="4">
        <f t="shared" si="29"/>
        <v>0.69999999999999973</v>
      </c>
      <c r="M419" s="1">
        <v>27</v>
      </c>
      <c r="N419" s="4">
        <f>5.0666/26*27</f>
        <v>5.2614692307692303</v>
      </c>
      <c r="O419" s="1" t="s">
        <v>1746</v>
      </c>
    </row>
    <row r="420" spans="1:15" ht="33" x14ac:dyDescent="0.25">
      <c r="A420" s="1">
        <v>419</v>
      </c>
      <c r="B420" s="1" t="s">
        <v>432</v>
      </c>
      <c r="C420" s="10">
        <v>45051</v>
      </c>
      <c r="D420" s="22">
        <v>0</v>
      </c>
      <c r="E420" s="11" t="s">
        <v>4226</v>
      </c>
      <c r="F420" s="15">
        <v>19</v>
      </c>
      <c r="G420" s="2">
        <v>0.56999999999999995</v>
      </c>
      <c r="H420" s="3">
        <v>1.3</v>
      </c>
      <c r="I420" s="2">
        <v>0.44</v>
      </c>
      <c r="J420" s="4">
        <f t="shared" si="28"/>
        <v>0.12999999999999995</v>
      </c>
      <c r="K420" s="1">
        <v>1</v>
      </c>
      <c r="L420" s="4">
        <f t="shared" si="29"/>
        <v>0.12999999999999995</v>
      </c>
      <c r="M420" s="1">
        <v>1</v>
      </c>
      <c r="N420" s="4">
        <v>0.12999999999999995</v>
      </c>
      <c r="O420" s="1" t="s">
        <v>1746</v>
      </c>
    </row>
    <row r="421" spans="1:15" x14ac:dyDescent="0.25">
      <c r="A421" s="1">
        <v>420</v>
      </c>
      <c r="B421" s="1" t="s">
        <v>376</v>
      </c>
      <c r="C421" s="10">
        <v>45051</v>
      </c>
      <c r="D421" s="22">
        <v>0</v>
      </c>
      <c r="E421" s="1" t="s">
        <v>213</v>
      </c>
      <c r="F421" s="15">
        <v>24</v>
      </c>
      <c r="G421" s="2">
        <v>4.7300000000000004</v>
      </c>
      <c r="H421" s="3">
        <v>7.9</v>
      </c>
      <c r="I421" s="2">
        <v>4.6100000000000003</v>
      </c>
      <c r="J421" s="4">
        <f t="shared" si="28"/>
        <v>0.12000000000000011</v>
      </c>
      <c r="K421" s="1">
        <v>1</v>
      </c>
      <c r="L421" s="4">
        <f t="shared" si="29"/>
        <v>0.12000000000000011</v>
      </c>
      <c r="M421" s="1">
        <v>1</v>
      </c>
      <c r="N421" s="4">
        <v>0.12000000000000011</v>
      </c>
      <c r="O421" s="1" t="s">
        <v>1746</v>
      </c>
    </row>
    <row r="422" spans="1:15" x14ac:dyDescent="0.25">
      <c r="A422" s="1">
        <v>421</v>
      </c>
      <c r="B422" s="1" t="s">
        <v>432</v>
      </c>
      <c r="C422" s="10">
        <v>45052</v>
      </c>
      <c r="D422" s="22">
        <v>0</v>
      </c>
      <c r="E422" s="1" t="s">
        <v>213</v>
      </c>
      <c r="F422" s="15">
        <v>24</v>
      </c>
      <c r="G422" s="2">
        <v>0.62</v>
      </c>
      <c r="H422" s="3">
        <v>1.29</v>
      </c>
      <c r="I422" s="2">
        <v>0.5</v>
      </c>
      <c r="J422" s="4">
        <f t="shared" si="28"/>
        <v>0.12</v>
      </c>
      <c r="K422" s="1">
        <v>1</v>
      </c>
      <c r="L422" s="4">
        <f t="shared" si="29"/>
        <v>0.12</v>
      </c>
      <c r="M422" s="1">
        <v>1</v>
      </c>
      <c r="N422" s="4">
        <v>0.12</v>
      </c>
      <c r="O422" s="1" t="s">
        <v>1746</v>
      </c>
    </row>
    <row r="423" spans="1:15" x14ac:dyDescent="0.25">
      <c r="A423" s="1">
        <v>422</v>
      </c>
      <c r="B423" s="1" t="s">
        <v>376</v>
      </c>
      <c r="C423" s="10">
        <v>45052</v>
      </c>
      <c r="D423" s="22">
        <v>0</v>
      </c>
      <c r="E423" s="1" t="s">
        <v>213</v>
      </c>
      <c r="F423" s="15">
        <v>24</v>
      </c>
      <c r="G423" s="2">
        <v>5.43</v>
      </c>
      <c r="H423" s="3">
        <v>9.1999999999999993</v>
      </c>
      <c r="I423" s="2">
        <v>4.5</v>
      </c>
      <c r="J423" s="4">
        <f t="shared" si="28"/>
        <v>0.92999999999999972</v>
      </c>
      <c r="K423" s="1">
        <v>1</v>
      </c>
      <c r="L423" s="4">
        <f t="shared" si="29"/>
        <v>0.92999999999999972</v>
      </c>
      <c r="M423" s="1">
        <v>1</v>
      </c>
      <c r="N423" s="4">
        <v>0.92999999999999972</v>
      </c>
      <c r="O423" s="1" t="s">
        <v>1746</v>
      </c>
    </row>
    <row r="424" spans="1:15" x14ac:dyDescent="0.25">
      <c r="A424" s="1">
        <v>423</v>
      </c>
      <c r="B424" s="1" t="s">
        <v>432</v>
      </c>
      <c r="C424" s="10">
        <v>45053</v>
      </c>
      <c r="D424" s="22">
        <v>0</v>
      </c>
      <c r="E424" s="1" t="s">
        <v>213</v>
      </c>
      <c r="F424" s="15">
        <v>24</v>
      </c>
      <c r="G424" s="2">
        <v>0.71</v>
      </c>
      <c r="H424" s="3">
        <v>1.5</v>
      </c>
      <c r="I424" s="2">
        <v>0.6</v>
      </c>
      <c r="J424" s="4">
        <f t="shared" si="28"/>
        <v>0.10999999999999999</v>
      </c>
      <c r="K424" s="1">
        <v>1</v>
      </c>
      <c r="L424" s="4">
        <f t="shared" si="29"/>
        <v>0.10999999999999999</v>
      </c>
      <c r="M424" s="1">
        <v>1</v>
      </c>
      <c r="N424" s="4">
        <v>0.10999999999999999</v>
      </c>
      <c r="O424" s="1" t="s">
        <v>1746</v>
      </c>
    </row>
    <row r="425" spans="1:15" x14ac:dyDescent="0.25">
      <c r="A425" s="1">
        <v>424</v>
      </c>
      <c r="B425" s="1" t="s">
        <v>376</v>
      </c>
      <c r="C425" s="10">
        <v>45053</v>
      </c>
      <c r="D425" s="22">
        <v>0</v>
      </c>
      <c r="E425" s="1" t="s">
        <v>213</v>
      </c>
      <c r="F425" s="15">
        <v>24</v>
      </c>
      <c r="G425" s="2">
        <v>5.14</v>
      </c>
      <c r="H425" s="3">
        <v>9.3000000000000007</v>
      </c>
      <c r="I425" s="2">
        <v>4.18</v>
      </c>
      <c r="J425" s="4">
        <f t="shared" si="28"/>
        <v>0.96</v>
      </c>
      <c r="K425" s="1">
        <v>1</v>
      </c>
      <c r="L425" s="4">
        <f t="shared" si="29"/>
        <v>0.96</v>
      </c>
      <c r="M425" s="1">
        <v>1</v>
      </c>
      <c r="N425" s="4">
        <v>0.96</v>
      </c>
      <c r="O425" s="1" t="s">
        <v>1746</v>
      </c>
    </row>
    <row r="426" spans="1:15" x14ac:dyDescent="0.25">
      <c r="A426" s="1">
        <v>425</v>
      </c>
      <c r="B426" s="1" t="s">
        <v>432</v>
      </c>
      <c r="C426" s="10">
        <v>45054</v>
      </c>
      <c r="D426" s="22">
        <v>0</v>
      </c>
      <c r="E426" s="1" t="s">
        <v>213</v>
      </c>
      <c r="F426" s="15">
        <v>24</v>
      </c>
      <c r="G426" s="2">
        <v>0.61</v>
      </c>
      <c r="H426" s="3">
        <v>0.8</v>
      </c>
      <c r="I426" s="2">
        <v>0.49</v>
      </c>
      <c r="J426" s="4">
        <f t="shared" si="28"/>
        <v>0.12</v>
      </c>
      <c r="K426" s="1">
        <v>1</v>
      </c>
      <c r="L426" s="4">
        <f t="shared" si="29"/>
        <v>0.12</v>
      </c>
      <c r="M426" s="1">
        <v>1</v>
      </c>
      <c r="N426" s="4">
        <v>0.12</v>
      </c>
      <c r="O426" s="1" t="s">
        <v>1746</v>
      </c>
    </row>
    <row r="427" spans="1:15" x14ac:dyDescent="0.25">
      <c r="A427" s="1">
        <v>426</v>
      </c>
      <c r="B427" s="1" t="s">
        <v>376</v>
      </c>
      <c r="C427" s="10">
        <v>45054</v>
      </c>
      <c r="D427" s="22">
        <v>0</v>
      </c>
      <c r="E427" s="1" t="s">
        <v>213</v>
      </c>
      <c r="F427" s="15">
        <v>24</v>
      </c>
      <c r="G427" s="2">
        <v>5.2</v>
      </c>
      <c r="H427" s="3">
        <v>9.3000000000000007</v>
      </c>
      <c r="I427" s="2">
        <v>4.0999999999999996</v>
      </c>
      <c r="J427" s="4">
        <f t="shared" si="28"/>
        <v>1.1000000000000005</v>
      </c>
      <c r="K427" s="1">
        <v>1</v>
      </c>
      <c r="L427" s="4">
        <f t="shared" si="29"/>
        <v>1.1000000000000005</v>
      </c>
      <c r="M427" s="1">
        <v>1</v>
      </c>
      <c r="N427" s="4">
        <v>1.1000000000000005</v>
      </c>
      <c r="O427" s="1" t="s">
        <v>1746</v>
      </c>
    </row>
    <row r="428" spans="1:15" x14ac:dyDescent="0.25">
      <c r="A428" s="1">
        <v>427</v>
      </c>
      <c r="B428" s="1" t="s">
        <v>432</v>
      </c>
      <c r="C428" s="10">
        <v>45055</v>
      </c>
      <c r="D428" s="22">
        <v>0</v>
      </c>
      <c r="E428" s="1" t="s">
        <v>213</v>
      </c>
      <c r="F428" s="15">
        <v>24</v>
      </c>
      <c r="G428" s="2">
        <v>0.61</v>
      </c>
      <c r="H428" s="3">
        <v>0.8</v>
      </c>
      <c r="I428" s="2">
        <v>0.4</v>
      </c>
      <c r="J428" s="4">
        <f t="shared" ref="J428:J446" si="30">G428-I428</f>
        <v>0.20999999999999996</v>
      </c>
      <c r="K428" s="1">
        <v>1</v>
      </c>
      <c r="L428" s="4">
        <f t="shared" ref="L428:L446" si="31">(G428-I428-D428)*K428</f>
        <v>0.20999999999999996</v>
      </c>
      <c r="M428" s="1">
        <v>1</v>
      </c>
      <c r="N428" s="4">
        <v>0.20999999999999996</v>
      </c>
      <c r="O428" s="1" t="s">
        <v>1746</v>
      </c>
    </row>
    <row r="429" spans="1:15" x14ac:dyDescent="0.25">
      <c r="A429" s="1">
        <v>428</v>
      </c>
      <c r="B429" s="1" t="s">
        <v>376</v>
      </c>
      <c r="C429" s="10">
        <v>45055</v>
      </c>
      <c r="D429" s="22">
        <v>0</v>
      </c>
      <c r="E429" s="1" t="s">
        <v>213</v>
      </c>
      <c r="F429" s="15">
        <v>24</v>
      </c>
      <c r="G429" s="2">
        <v>5.37</v>
      </c>
      <c r="H429" s="3">
        <v>9.1999999999999993</v>
      </c>
      <c r="I429" s="2">
        <v>4.2</v>
      </c>
      <c r="J429" s="4">
        <f t="shared" si="30"/>
        <v>1.17</v>
      </c>
      <c r="K429" s="1">
        <v>1</v>
      </c>
      <c r="L429" s="4">
        <f t="shared" si="31"/>
        <v>1.17</v>
      </c>
      <c r="M429" s="1">
        <v>1</v>
      </c>
      <c r="N429" s="4">
        <v>1.17</v>
      </c>
      <c r="O429" s="1" t="s">
        <v>1746</v>
      </c>
    </row>
    <row r="430" spans="1:15" x14ac:dyDescent="0.25">
      <c r="A430" s="1">
        <v>429</v>
      </c>
      <c r="B430" s="1" t="s">
        <v>432</v>
      </c>
      <c r="C430" s="10">
        <v>45056</v>
      </c>
      <c r="D430" s="22">
        <v>0</v>
      </c>
      <c r="E430" s="1" t="s">
        <v>421</v>
      </c>
      <c r="F430" s="15">
        <v>4.5</v>
      </c>
      <c r="G430" s="2">
        <v>0.3</v>
      </c>
      <c r="H430" s="3">
        <v>0.1</v>
      </c>
      <c r="I430" s="2">
        <v>0.1</v>
      </c>
      <c r="J430" s="4">
        <f t="shared" si="30"/>
        <v>0.19999999999999998</v>
      </c>
      <c r="K430" s="1">
        <v>1</v>
      </c>
      <c r="L430" s="4">
        <f t="shared" si="31"/>
        <v>0.19999999999999998</v>
      </c>
      <c r="M430" s="1">
        <v>22</v>
      </c>
      <c r="N430" s="4">
        <v>0.2</v>
      </c>
      <c r="O430" s="1" t="s">
        <v>1746</v>
      </c>
    </row>
    <row r="431" spans="1:15" x14ac:dyDescent="0.25">
      <c r="A431" s="1">
        <v>430</v>
      </c>
      <c r="B431" s="1" t="s">
        <v>376</v>
      </c>
      <c r="C431" s="10">
        <v>45056</v>
      </c>
      <c r="D431" s="22">
        <v>0</v>
      </c>
      <c r="E431" s="1" t="s">
        <v>213</v>
      </c>
      <c r="F431" s="15">
        <v>24</v>
      </c>
      <c r="G431" s="2">
        <v>5.72</v>
      </c>
      <c r="H431" s="3">
        <v>5.5</v>
      </c>
      <c r="I431" s="2">
        <v>4.22</v>
      </c>
      <c r="J431" s="4">
        <f t="shared" si="30"/>
        <v>1.5</v>
      </c>
      <c r="K431" s="1">
        <v>1</v>
      </c>
      <c r="L431" s="4">
        <f t="shared" si="31"/>
        <v>1.5</v>
      </c>
      <c r="M431" s="1">
        <v>1</v>
      </c>
      <c r="N431" s="4">
        <v>1.5</v>
      </c>
      <c r="O431" s="1" t="s">
        <v>1746</v>
      </c>
    </row>
    <row r="432" spans="1:15" ht="33" x14ac:dyDescent="0.25">
      <c r="A432" s="1">
        <v>431</v>
      </c>
      <c r="B432" s="1" t="s">
        <v>196</v>
      </c>
      <c r="C432" s="10">
        <v>45056</v>
      </c>
      <c r="D432" s="22">
        <v>0</v>
      </c>
      <c r="E432" s="11" t="s">
        <v>4856</v>
      </c>
      <c r="F432" s="15">
        <v>13</v>
      </c>
      <c r="G432" s="2">
        <v>1.1599999999999999</v>
      </c>
      <c r="H432" s="3">
        <v>7.4</v>
      </c>
      <c r="I432" s="2">
        <v>0.96</v>
      </c>
      <c r="J432" s="4">
        <f t="shared" si="30"/>
        <v>0.19999999999999996</v>
      </c>
      <c r="K432" s="1">
        <v>1</v>
      </c>
      <c r="L432" s="4">
        <f t="shared" si="31"/>
        <v>0.19999999999999996</v>
      </c>
      <c r="M432" s="1">
        <v>1</v>
      </c>
      <c r="N432" s="4">
        <v>0.19999999999999996</v>
      </c>
      <c r="O432" s="1" t="s">
        <v>1746</v>
      </c>
    </row>
    <row r="433" spans="1:15" x14ac:dyDescent="0.25">
      <c r="A433" s="1">
        <v>432</v>
      </c>
      <c r="B433" s="1" t="s">
        <v>376</v>
      </c>
      <c r="C433" s="10">
        <v>45057</v>
      </c>
      <c r="D433" s="22">
        <v>0</v>
      </c>
      <c r="E433" s="1" t="s">
        <v>213</v>
      </c>
      <c r="F433" s="15">
        <v>24</v>
      </c>
      <c r="G433" s="2">
        <v>5.85</v>
      </c>
      <c r="H433" s="3">
        <v>0.7</v>
      </c>
      <c r="I433" s="2">
        <v>4.8099999999999996</v>
      </c>
      <c r="J433" s="4">
        <f t="shared" si="30"/>
        <v>1.04</v>
      </c>
      <c r="K433" s="1">
        <v>1</v>
      </c>
      <c r="L433" s="4">
        <f t="shared" si="31"/>
        <v>1.04</v>
      </c>
      <c r="M433" s="1">
        <v>1</v>
      </c>
      <c r="N433" s="4">
        <v>1.04</v>
      </c>
      <c r="O433" s="1" t="s">
        <v>1746</v>
      </c>
    </row>
    <row r="434" spans="1:15" x14ac:dyDescent="0.25">
      <c r="A434" s="1">
        <v>433</v>
      </c>
      <c r="B434" s="1" t="s">
        <v>196</v>
      </c>
      <c r="C434" s="10">
        <v>45057</v>
      </c>
      <c r="D434" s="22">
        <v>0</v>
      </c>
      <c r="E434" s="1" t="s">
        <v>213</v>
      </c>
      <c r="F434" s="15">
        <v>24</v>
      </c>
      <c r="G434" s="2">
        <v>1.48</v>
      </c>
      <c r="H434" s="3">
        <v>9</v>
      </c>
      <c r="I434" s="2">
        <v>0.89</v>
      </c>
      <c r="J434" s="4">
        <f t="shared" si="30"/>
        <v>0.59</v>
      </c>
      <c r="K434" s="1">
        <v>1</v>
      </c>
      <c r="L434" s="4">
        <f t="shared" si="31"/>
        <v>0.59</v>
      </c>
      <c r="M434" s="1">
        <v>1</v>
      </c>
      <c r="N434" s="4">
        <v>0.59</v>
      </c>
      <c r="O434" s="1" t="s">
        <v>1746</v>
      </c>
    </row>
    <row r="435" spans="1:15" x14ac:dyDescent="0.25">
      <c r="A435" s="1">
        <v>434</v>
      </c>
      <c r="B435" s="1" t="s">
        <v>376</v>
      </c>
      <c r="C435" s="10">
        <v>45058</v>
      </c>
      <c r="D435" s="22">
        <v>0</v>
      </c>
      <c r="E435" s="1" t="s">
        <v>213</v>
      </c>
      <c r="F435" s="15">
        <v>24</v>
      </c>
      <c r="G435" s="2">
        <v>5.05</v>
      </c>
      <c r="H435" s="3">
        <v>7.6</v>
      </c>
      <c r="I435" s="2">
        <v>3.89</v>
      </c>
      <c r="J435" s="4">
        <f t="shared" si="30"/>
        <v>1.1599999999999997</v>
      </c>
      <c r="K435" s="1">
        <v>1</v>
      </c>
      <c r="L435" s="4">
        <f t="shared" si="31"/>
        <v>1.1599999999999997</v>
      </c>
      <c r="M435" s="1">
        <v>1</v>
      </c>
      <c r="N435" s="4">
        <v>1.1599999999999997</v>
      </c>
      <c r="O435" s="1" t="s">
        <v>1746</v>
      </c>
    </row>
    <row r="436" spans="1:15" x14ac:dyDescent="0.25">
      <c r="A436" s="1">
        <v>435</v>
      </c>
      <c r="B436" s="1" t="s">
        <v>196</v>
      </c>
      <c r="C436" s="10">
        <v>45058</v>
      </c>
      <c r="D436" s="22">
        <v>0</v>
      </c>
      <c r="E436" s="1" t="s">
        <v>697</v>
      </c>
      <c r="F436" s="15">
        <v>3</v>
      </c>
      <c r="G436" s="2">
        <v>0.33</v>
      </c>
      <c r="H436" s="3">
        <v>1.1000000000000001</v>
      </c>
      <c r="I436" s="2">
        <v>0.12</v>
      </c>
      <c r="J436" s="4">
        <f t="shared" si="30"/>
        <v>0.21000000000000002</v>
      </c>
      <c r="K436" s="1">
        <v>1</v>
      </c>
      <c r="L436" s="4">
        <f t="shared" si="31"/>
        <v>0.21000000000000002</v>
      </c>
      <c r="M436" s="1">
        <v>1</v>
      </c>
      <c r="N436" s="4">
        <v>0.21000000000000002</v>
      </c>
      <c r="O436" s="1" t="s">
        <v>1746</v>
      </c>
    </row>
    <row r="437" spans="1:15" x14ac:dyDescent="0.25">
      <c r="A437" s="1">
        <v>436</v>
      </c>
      <c r="B437" s="1" t="s">
        <v>224</v>
      </c>
      <c r="C437" s="10">
        <v>45058</v>
      </c>
      <c r="D437" s="22">
        <v>0</v>
      </c>
      <c r="E437" s="1" t="s">
        <v>542</v>
      </c>
      <c r="F437" s="15">
        <v>21</v>
      </c>
      <c r="G437" s="2">
        <v>2</v>
      </c>
      <c r="H437" s="3">
        <v>4.5999999999999996</v>
      </c>
      <c r="I437" s="2">
        <v>1.8</v>
      </c>
      <c r="J437" s="4">
        <f t="shared" si="30"/>
        <v>0.19999999999999996</v>
      </c>
      <c r="K437" s="1">
        <v>1</v>
      </c>
      <c r="L437" s="4">
        <f t="shared" si="31"/>
        <v>0.19999999999999996</v>
      </c>
      <c r="M437" s="1">
        <v>1</v>
      </c>
      <c r="N437" s="4">
        <v>0.19999999999999996</v>
      </c>
      <c r="O437" s="1" t="s">
        <v>1746</v>
      </c>
    </row>
    <row r="438" spans="1:15" x14ac:dyDescent="0.25">
      <c r="A438" s="1">
        <v>437</v>
      </c>
      <c r="B438" s="1" t="s">
        <v>376</v>
      </c>
      <c r="C438" s="10">
        <v>45059</v>
      </c>
      <c r="D438" s="22">
        <v>0</v>
      </c>
      <c r="E438" s="1" t="s">
        <v>213</v>
      </c>
      <c r="F438" s="15">
        <v>24</v>
      </c>
      <c r="G438" s="2">
        <v>5.15</v>
      </c>
      <c r="H438" s="3">
        <v>8.3000000000000007</v>
      </c>
      <c r="I438" s="2">
        <v>3.98</v>
      </c>
      <c r="J438" s="4">
        <f t="shared" si="30"/>
        <v>1.1700000000000004</v>
      </c>
      <c r="K438" s="1">
        <v>1</v>
      </c>
      <c r="L438" s="4">
        <f t="shared" si="31"/>
        <v>1.1700000000000004</v>
      </c>
      <c r="M438" s="1">
        <v>1</v>
      </c>
      <c r="N438" s="4">
        <v>1.1700000000000004</v>
      </c>
      <c r="O438" s="1" t="s">
        <v>1746</v>
      </c>
    </row>
    <row r="439" spans="1:15" x14ac:dyDescent="0.25">
      <c r="A439" s="1">
        <v>438</v>
      </c>
      <c r="B439" s="1" t="s">
        <v>196</v>
      </c>
      <c r="C439" s="10">
        <v>45059</v>
      </c>
      <c r="D439" s="22">
        <v>0</v>
      </c>
      <c r="E439" s="1" t="s">
        <v>223</v>
      </c>
      <c r="F439" s="15">
        <v>17</v>
      </c>
      <c r="G439" s="2">
        <v>0.86</v>
      </c>
      <c r="H439" s="3">
        <v>2.7</v>
      </c>
      <c r="I439" s="2">
        <v>0.66</v>
      </c>
      <c r="J439" s="4">
        <f t="shared" si="30"/>
        <v>0.19999999999999996</v>
      </c>
      <c r="K439" s="1">
        <v>1</v>
      </c>
      <c r="L439" s="4">
        <f t="shared" si="31"/>
        <v>0.19999999999999996</v>
      </c>
      <c r="M439" s="1">
        <v>1</v>
      </c>
      <c r="N439" s="4">
        <v>0.19999999999999996</v>
      </c>
      <c r="O439" s="1" t="s">
        <v>1746</v>
      </c>
    </row>
    <row r="440" spans="1:15" x14ac:dyDescent="0.25">
      <c r="A440" s="1">
        <v>439</v>
      </c>
      <c r="B440" s="1" t="s">
        <v>224</v>
      </c>
      <c r="C440" s="10">
        <v>45059</v>
      </c>
      <c r="D440" s="22">
        <v>0</v>
      </c>
      <c r="E440" s="1" t="s">
        <v>458</v>
      </c>
      <c r="F440" s="15">
        <v>7</v>
      </c>
      <c r="G440" s="2">
        <v>0.95</v>
      </c>
      <c r="H440" s="3">
        <v>4.4000000000000004</v>
      </c>
      <c r="I440" s="2">
        <v>0.28000000000000003</v>
      </c>
      <c r="J440" s="4">
        <f t="shared" si="30"/>
        <v>0.66999999999999993</v>
      </c>
      <c r="K440" s="1">
        <v>5</v>
      </c>
      <c r="L440" s="4">
        <f t="shared" si="31"/>
        <v>3.3499999999999996</v>
      </c>
      <c r="M440" s="1">
        <v>19</v>
      </c>
      <c r="N440" s="4">
        <f>13.0083/18*19</f>
        <v>13.730983333333334</v>
      </c>
      <c r="O440" s="1" t="s">
        <v>1746</v>
      </c>
    </row>
    <row r="441" spans="1:15" x14ac:dyDescent="0.25">
      <c r="A441" s="1">
        <v>440</v>
      </c>
      <c r="B441" s="1" t="s">
        <v>376</v>
      </c>
      <c r="C441" s="10">
        <v>45060</v>
      </c>
      <c r="D441" s="22">
        <v>0</v>
      </c>
      <c r="E441" s="1" t="s">
        <v>213</v>
      </c>
      <c r="F441" s="15">
        <v>24</v>
      </c>
      <c r="G441" s="2">
        <v>5.14</v>
      </c>
      <c r="H441" s="3">
        <v>8</v>
      </c>
      <c r="I441" s="2">
        <v>4.54</v>
      </c>
      <c r="J441" s="4">
        <f t="shared" si="30"/>
        <v>0.59999999999999964</v>
      </c>
      <c r="K441" s="1">
        <v>1</v>
      </c>
      <c r="L441" s="4">
        <f t="shared" si="31"/>
        <v>0.59999999999999964</v>
      </c>
      <c r="M441" s="1">
        <v>1</v>
      </c>
      <c r="N441" s="4">
        <v>0.59999999999999964</v>
      </c>
      <c r="O441" s="1" t="s">
        <v>1746</v>
      </c>
    </row>
    <row r="442" spans="1:15" x14ac:dyDescent="0.25">
      <c r="A442" s="1">
        <v>441</v>
      </c>
      <c r="B442" s="1" t="s">
        <v>196</v>
      </c>
      <c r="C442" s="10">
        <v>45060</v>
      </c>
      <c r="D442" s="22">
        <v>0</v>
      </c>
      <c r="E442" s="1" t="s">
        <v>213</v>
      </c>
      <c r="F442" s="15">
        <v>24</v>
      </c>
      <c r="G442" s="2">
        <v>1.21</v>
      </c>
      <c r="H442" s="3">
        <v>2.6</v>
      </c>
      <c r="I442" s="2">
        <v>1.1399999999999999</v>
      </c>
      <c r="J442" s="4">
        <f t="shared" si="30"/>
        <v>7.0000000000000062E-2</v>
      </c>
      <c r="K442" s="1">
        <v>1</v>
      </c>
      <c r="L442" s="4">
        <f t="shared" si="31"/>
        <v>7.0000000000000062E-2</v>
      </c>
      <c r="M442" s="1">
        <v>1</v>
      </c>
      <c r="N442" s="4">
        <v>7.0000000000000062E-2</v>
      </c>
      <c r="O442" s="1" t="s">
        <v>1746</v>
      </c>
    </row>
    <row r="443" spans="1:15" x14ac:dyDescent="0.25">
      <c r="A443" s="1">
        <v>442</v>
      </c>
      <c r="B443" s="1" t="s">
        <v>376</v>
      </c>
      <c r="C443" s="10">
        <v>45061</v>
      </c>
      <c r="D443" s="22">
        <v>0</v>
      </c>
      <c r="E443" s="1" t="s">
        <v>213</v>
      </c>
      <c r="F443" s="15">
        <v>24</v>
      </c>
      <c r="G443" s="2">
        <v>4.96</v>
      </c>
      <c r="H443" s="3">
        <v>8.5</v>
      </c>
      <c r="I443" s="2">
        <v>4.1900000000000004</v>
      </c>
      <c r="J443" s="4">
        <f t="shared" si="30"/>
        <v>0.76999999999999957</v>
      </c>
      <c r="K443" s="1">
        <v>1</v>
      </c>
      <c r="L443" s="4">
        <f t="shared" si="31"/>
        <v>0.76999999999999957</v>
      </c>
      <c r="M443" s="1">
        <v>1</v>
      </c>
      <c r="N443" s="4">
        <v>0.76999999999999957</v>
      </c>
      <c r="O443" s="1" t="s">
        <v>1746</v>
      </c>
    </row>
    <row r="444" spans="1:15" x14ac:dyDescent="0.25">
      <c r="A444" s="1">
        <v>443</v>
      </c>
      <c r="B444" s="1" t="s">
        <v>196</v>
      </c>
      <c r="C444" s="10">
        <v>45061</v>
      </c>
      <c r="D444" s="22">
        <v>0</v>
      </c>
      <c r="E444" s="1" t="s">
        <v>213</v>
      </c>
      <c r="F444" s="15">
        <v>24</v>
      </c>
      <c r="G444" s="2">
        <v>2.21</v>
      </c>
      <c r="H444" s="3">
        <v>3.2</v>
      </c>
      <c r="I444" s="2">
        <v>1.84</v>
      </c>
      <c r="J444" s="4">
        <f t="shared" si="30"/>
        <v>0.36999999999999988</v>
      </c>
      <c r="K444" s="1">
        <v>1</v>
      </c>
      <c r="L444" s="4">
        <f t="shared" si="31"/>
        <v>0.36999999999999988</v>
      </c>
      <c r="M444" s="1">
        <v>1</v>
      </c>
      <c r="N444" s="4">
        <v>0.36999999999999988</v>
      </c>
      <c r="O444" s="1" t="s">
        <v>1746</v>
      </c>
    </row>
    <row r="445" spans="1:15" x14ac:dyDescent="0.25">
      <c r="A445" s="1">
        <v>444</v>
      </c>
      <c r="B445" s="1" t="s">
        <v>376</v>
      </c>
      <c r="C445" s="10">
        <v>45062</v>
      </c>
      <c r="D445" s="22">
        <v>0</v>
      </c>
      <c r="E445" s="1" t="s">
        <v>213</v>
      </c>
      <c r="F445" s="15">
        <v>24</v>
      </c>
      <c r="G445" s="2">
        <v>4.96</v>
      </c>
      <c r="H445" s="3">
        <v>8.5</v>
      </c>
      <c r="I445" s="2">
        <v>4.22</v>
      </c>
      <c r="J445" s="4">
        <f t="shared" si="30"/>
        <v>0.74000000000000021</v>
      </c>
      <c r="K445" s="1">
        <v>1</v>
      </c>
      <c r="L445" s="4">
        <f t="shared" si="31"/>
        <v>0.74000000000000021</v>
      </c>
      <c r="M445" s="1">
        <v>1</v>
      </c>
      <c r="N445" s="4">
        <v>0.74000000000000021</v>
      </c>
      <c r="O445" s="1" t="s">
        <v>1746</v>
      </c>
    </row>
    <row r="446" spans="1:15" x14ac:dyDescent="0.25">
      <c r="A446" s="1">
        <v>445</v>
      </c>
      <c r="B446" s="1" t="s">
        <v>196</v>
      </c>
      <c r="C446" s="10">
        <v>45062</v>
      </c>
      <c r="D446" s="22">
        <v>0</v>
      </c>
      <c r="E446" s="1" t="s">
        <v>213</v>
      </c>
      <c r="F446" s="15">
        <v>24</v>
      </c>
      <c r="G446" s="2">
        <v>2.2799999999999998</v>
      </c>
      <c r="H446" s="3">
        <v>3.2</v>
      </c>
      <c r="I446" s="2">
        <v>1.97</v>
      </c>
      <c r="J446" s="4">
        <f t="shared" si="30"/>
        <v>0.30999999999999983</v>
      </c>
      <c r="K446" s="1">
        <v>1</v>
      </c>
      <c r="L446" s="4">
        <f t="shared" si="31"/>
        <v>0.30999999999999983</v>
      </c>
      <c r="M446" s="1">
        <v>1</v>
      </c>
      <c r="N446" s="4">
        <v>0.30999999999999983</v>
      </c>
      <c r="O446" s="1" t="s">
        <v>1746</v>
      </c>
    </row>
    <row r="447" spans="1:15" x14ac:dyDescent="0.25">
      <c r="A447" s="1">
        <v>446</v>
      </c>
      <c r="B447" s="1" t="s">
        <v>376</v>
      </c>
      <c r="C447" s="10">
        <v>45063</v>
      </c>
      <c r="D447" s="22">
        <v>0</v>
      </c>
      <c r="E447" s="1" t="s">
        <v>213</v>
      </c>
      <c r="F447" s="15">
        <v>24</v>
      </c>
      <c r="G447" s="2">
        <v>4.96</v>
      </c>
      <c r="H447" s="3">
        <v>8.5</v>
      </c>
      <c r="I447" s="2">
        <v>4.22</v>
      </c>
      <c r="J447" s="4">
        <f t="shared" ref="J447:J510" si="32">G447-I447</f>
        <v>0.74000000000000021</v>
      </c>
      <c r="K447" s="1">
        <v>1</v>
      </c>
      <c r="L447" s="4">
        <f t="shared" ref="L447:L484" si="33">(G447-I447-D447)*K447</f>
        <v>0.74000000000000021</v>
      </c>
      <c r="M447" s="1">
        <v>1</v>
      </c>
      <c r="N447" s="4">
        <v>0.74000000000000021</v>
      </c>
      <c r="O447" s="1" t="s">
        <v>1746</v>
      </c>
    </row>
    <row r="448" spans="1:15" x14ac:dyDescent="0.25">
      <c r="A448" s="1">
        <v>447</v>
      </c>
      <c r="B448" s="1" t="s">
        <v>196</v>
      </c>
      <c r="C448" s="10">
        <v>45063</v>
      </c>
      <c r="D448" s="22">
        <v>0</v>
      </c>
      <c r="E448" s="1" t="s">
        <v>213</v>
      </c>
      <c r="F448" s="15">
        <v>24</v>
      </c>
      <c r="G448" s="2">
        <v>2.2799999999999998</v>
      </c>
      <c r="H448" s="3">
        <v>3.2</v>
      </c>
      <c r="I448" s="2">
        <v>1.97</v>
      </c>
      <c r="J448" s="4">
        <f t="shared" si="32"/>
        <v>0.30999999999999983</v>
      </c>
      <c r="K448" s="1">
        <v>1</v>
      </c>
      <c r="L448" s="4">
        <f t="shared" si="33"/>
        <v>0.30999999999999983</v>
      </c>
      <c r="M448" s="1">
        <v>1</v>
      </c>
      <c r="N448" s="4">
        <v>0.30999999999999983</v>
      </c>
      <c r="O448" s="1" t="s">
        <v>1746</v>
      </c>
    </row>
    <row r="449" spans="1:15" x14ac:dyDescent="0.25">
      <c r="A449" s="1">
        <v>448</v>
      </c>
      <c r="B449" s="1" t="s">
        <v>731</v>
      </c>
      <c r="C449" s="10">
        <v>45064</v>
      </c>
      <c r="D449" s="22">
        <v>0</v>
      </c>
      <c r="E449" s="1" t="s">
        <v>732</v>
      </c>
      <c r="F449" s="15">
        <v>16.5</v>
      </c>
      <c r="G449" s="2">
        <v>0.41</v>
      </c>
      <c r="H449" s="3">
        <v>1.4</v>
      </c>
      <c r="I449" s="2">
        <v>0.23</v>
      </c>
      <c r="J449" s="4">
        <f t="shared" si="32"/>
        <v>0.17999999999999997</v>
      </c>
      <c r="K449" s="1">
        <v>1</v>
      </c>
      <c r="L449" s="4">
        <f t="shared" si="33"/>
        <v>0.17999999999999997</v>
      </c>
      <c r="M449" s="1">
        <v>1</v>
      </c>
      <c r="N449" s="4">
        <v>0.17999999999999997</v>
      </c>
      <c r="O449" s="1" t="s">
        <v>1746</v>
      </c>
    </row>
    <row r="450" spans="1:15" x14ac:dyDescent="0.25">
      <c r="A450" s="1">
        <v>449</v>
      </c>
      <c r="B450" s="1" t="s">
        <v>376</v>
      </c>
      <c r="C450" s="10">
        <v>45064</v>
      </c>
      <c r="D450" s="22">
        <v>0</v>
      </c>
      <c r="E450" s="1" t="s">
        <v>213</v>
      </c>
      <c r="F450" s="15">
        <v>24</v>
      </c>
      <c r="G450" s="2">
        <v>5.19</v>
      </c>
      <c r="H450" s="3">
        <v>9</v>
      </c>
      <c r="I450" s="2">
        <v>4.3499999999999996</v>
      </c>
      <c r="J450" s="4">
        <f t="shared" si="32"/>
        <v>0.84000000000000075</v>
      </c>
      <c r="K450" s="1">
        <v>1</v>
      </c>
      <c r="L450" s="4">
        <f t="shared" si="33"/>
        <v>0.84000000000000075</v>
      </c>
      <c r="M450" s="1">
        <v>1</v>
      </c>
      <c r="N450" s="4">
        <v>0.84000000000000075</v>
      </c>
      <c r="O450" s="1" t="s">
        <v>1746</v>
      </c>
    </row>
    <row r="451" spans="1:15" x14ac:dyDescent="0.25">
      <c r="A451" s="1">
        <v>450</v>
      </c>
      <c r="B451" s="1" t="s">
        <v>196</v>
      </c>
      <c r="C451" s="10">
        <v>45064</v>
      </c>
      <c r="D451" s="22">
        <v>0</v>
      </c>
      <c r="E451" s="1" t="s">
        <v>213</v>
      </c>
      <c r="F451" s="15">
        <v>24</v>
      </c>
      <c r="G451" s="2">
        <v>2.29</v>
      </c>
      <c r="H451" s="3">
        <v>5</v>
      </c>
      <c r="I451" s="2">
        <v>1.68</v>
      </c>
      <c r="J451" s="4">
        <f t="shared" si="32"/>
        <v>0.6100000000000001</v>
      </c>
      <c r="K451" s="1">
        <v>1</v>
      </c>
      <c r="L451" s="4">
        <f t="shared" si="33"/>
        <v>0.6100000000000001</v>
      </c>
      <c r="M451" s="1">
        <v>1</v>
      </c>
      <c r="N451" s="4">
        <v>0.6100000000000001</v>
      </c>
      <c r="O451" s="1" t="s">
        <v>1746</v>
      </c>
    </row>
    <row r="452" spans="1:15" x14ac:dyDescent="0.25">
      <c r="A452" s="1">
        <v>451</v>
      </c>
      <c r="B452" s="1" t="s">
        <v>404</v>
      </c>
      <c r="C452" s="10">
        <v>45065</v>
      </c>
      <c r="D452" s="22">
        <v>0</v>
      </c>
      <c r="E452" s="1" t="s">
        <v>740</v>
      </c>
      <c r="F452" s="15">
        <v>9</v>
      </c>
      <c r="G452" s="2">
        <v>0.67</v>
      </c>
      <c r="H452" s="3">
        <v>1.4</v>
      </c>
      <c r="I452" s="2">
        <v>0.31</v>
      </c>
      <c r="J452" s="4">
        <f t="shared" si="32"/>
        <v>0.36000000000000004</v>
      </c>
      <c r="K452" s="1">
        <v>5</v>
      </c>
      <c r="L452" s="4">
        <f t="shared" si="33"/>
        <v>1.8000000000000003</v>
      </c>
      <c r="M452" s="1">
        <v>13</v>
      </c>
      <c r="N452" s="4">
        <f>7.0876/12*13</f>
        <v>7.678233333333333</v>
      </c>
      <c r="O452" s="1" t="s">
        <v>1746</v>
      </c>
    </row>
    <row r="453" spans="1:15" x14ac:dyDescent="0.25">
      <c r="A453" s="1">
        <v>452</v>
      </c>
      <c r="B453" s="1" t="s">
        <v>376</v>
      </c>
      <c r="C453" s="10">
        <v>45065</v>
      </c>
      <c r="D453" s="22">
        <v>0</v>
      </c>
      <c r="E453" s="1" t="s">
        <v>213</v>
      </c>
      <c r="F453" s="15">
        <v>24</v>
      </c>
      <c r="G453" s="2">
        <v>4.92</v>
      </c>
      <c r="H453" s="3">
        <v>6.6</v>
      </c>
      <c r="I453" s="2">
        <v>3.94</v>
      </c>
      <c r="J453" s="4">
        <f t="shared" si="32"/>
        <v>0.98</v>
      </c>
      <c r="K453" s="1">
        <v>1</v>
      </c>
      <c r="L453" s="4">
        <f t="shared" si="33"/>
        <v>0.98</v>
      </c>
      <c r="M453" s="1">
        <v>1</v>
      </c>
      <c r="N453" s="4">
        <v>0.98</v>
      </c>
      <c r="O453" s="1" t="s">
        <v>1746</v>
      </c>
    </row>
    <row r="454" spans="1:15" x14ac:dyDescent="0.25">
      <c r="A454" s="1">
        <v>453</v>
      </c>
      <c r="B454" s="1" t="s">
        <v>196</v>
      </c>
      <c r="C454" s="10">
        <v>45065</v>
      </c>
      <c r="D454" s="22">
        <v>0</v>
      </c>
      <c r="E454" s="1" t="s">
        <v>253</v>
      </c>
      <c r="F454" s="15">
        <v>15.5</v>
      </c>
      <c r="G454" s="2">
        <v>1.79</v>
      </c>
      <c r="H454" s="3">
        <v>3.6</v>
      </c>
      <c r="I454" s="2">
        <v>0.97</v>
      </c>
      <c r="J454" s="4">
        <f t="shared" si="32"/>
        <v>0.82000000000000006</v>
      </c>
      <c r="K454" s="1">
        <v>1</v>
      </c>
      <c r="L454" s="4">
        <f t="shared" si="33"/>
        <v>0.82000000000000006</v>
      </c>
      <c r="M454" s="1">
        <v>1</v>
      </c>
      <c r="N454" s="4">
        <v>0.82000000000000006</v>
      </c>
      <c r="O454" s="1" t="s">
        <v>1746</v>
      </c>
    </row>
    <row r="455" spans="1:15" x14ac:dyDescent="0.25">
      <c r="A455" s="1">
        <v>454</v>
      </c>
      <c r="B455" s="1" t="s">
        <v>739</v>
      </c>
      <c r="C455" s="10">
        <v>45065</v>
      </c>
      <c r="D455" s="22">
        <v>0</v>
      </c>
      <c r="E455" s="1" t="s">
        <v>740</v>
      </c>
      <c r="F455" s="15">
        <v>9</v>
      </c>
      <c r="G455" s="2">
        <v>1.96</v>
      </c>
      <c r="H455" s="3">
        <v>2.2000000000000002</v>
      </c>
      <c r="I455" s="2">
        <v>0.54</v>
      </c>
      <c r="J455" s="4">
        <f t="shared" si="32"/>
        <v>1.42</v>
      </c>
      <c r="K455" s="1">
        <v>5</v>
      </c>
      <c r="L455" s="4">
        <f t="shared" si="33"/>
        <v>7.1</v>
      </c>
      <c r="M455" s="1">
        <v>13</v>
      </c>
      <c r="N455" s="4">
        <f>28.4016/12*13</f>
        <v>30.7684</v>
      </c>
      <c r="O455" s="1" t="s">
        <v>1746</v>
      </c>
    </row>
    <row r="456" spans="1:15" x14ac:dyDescent="0.25">
      <c r="A456" s="1">
        <v>455</v>
      </c>
      <c r="B456" s="1" t="s">
        <v>376</v>
      </c>
      <c r="C456" s="10">
        <v>45066</v>
      </c>
      <c r="D456" s="22">
        <v>0</v>
      </c>
      <c r="E456" s="1" t="s">
        <v>213</v>
      </c>
      <c r="F456" s="15">
        <v>24</v>
      </c>
      <c r="G456" s="2">
        <v>4.38</v>
      </c>
      <c r="H456" s="3">
        <v>6.1</v>
      </c>
      <c r="I456" s="2">
        <v>3.6</v>
      </c>
      <c r="J456" s="4">
        <f t="shared" si="32"/>
        <v>0.7799999999999998</v>
      </c>
      <c r="K456" s="1">
        <v>1</v>
      </c>
      <c r="L456" s="4">
        <f t="shared" si="33"/>
        <v>0.7799999999999998</v>
      </c>
      <c r="M456" s="1">
        <v>1</v>
      </c>
      <c r="N456" s="4">
        <v>0.7799999999999998</v>
      </c>
      <c r="O456" s="1" t="s">
        <v>1746</v>
      </c>
    </row>
    <row r="457" spans="1:15" x14ac:dyDescent="0.25">
      <c r="A457" s="1">
        <v>456</v>
      </c>
      <c r="B457" s="1" t="s">
        <v>196</v>
      </c>
      <c r="C457" s="10">
        <v>45066</v>
      </c>
      <c r="D457" s="22">
        <v>0</v>
      </c>
      <c r="E457" s="1" t="s">
        <v>213</v>
      </c>
      <c r="F457" s="15">
        <v>24</v>
      </c>
      <c r="G457" s="2">
        <v>2.81</v>
      </c>
      <c r="H457" s="3">
        <v>5.6</v>
      </c>
      <c r="I457" s="2">
        <v>1.9</v>
      </c>
      <c r="J457" s="4">
        <f t="shared" si="32"/>
        <v>0.91000000000000014</v>
      </c>
      <c r="K457" s="1">
        <v>1</v>
      </c>
      <c r="L457" s="4">
        <f t="shared" si="33"/>
        <v>0.91000000000000014</v>
      </c>
      <c r="M457" s="1">
        <v>1</v>
      </c>
      <c r="N457" s="4">
        <v>0.91000000000000014</v>
      </c>
      <c r="O457" s="1" t="s">
        <v>1746</v>
      </c>
    </row>
    <row r="458" spans="1:15" x14ac:dyDescent="0.25">
      <c r="A458" s="1">
        <v>457</v>
      </c>
      <c r="B458" s="1" t="s">
        <v>376</v>
      </c>
      <c r="C458" s="10">
        <v>45067</v>
      </c>
      <c r="D458" s="22">
        <v>0</v>
      </c>
      <c r="E458" s="1" t="s">
        <v>213</v>
      </c>
      <c r="F458" s="15">
        <v>24</v>
      </c>
      <c r="G458" s="2">
        <v>4.3</v>
      </c>
      <c r="H458" s="3">
        <v>6.5</v>
      </c>
      <c r="I458" s="2">
        <v>3.57</v>
      </c>
      <c r="J458" s="4">
        <f t="shared" si="32"/>
        <v>0.73</v>
      </c>
      <c r="K458" s="1">
        <v>1</v>
      </c>
      <c r="L458" s="4">
        <f t="shared" si="33"/>
        <v>0.73</v>
      </c>
      <c r="M458" s="1">
        <v>1</v>
      </c>
      <c r="N458" s="4">
        <v>0.73</v>
      </c>
      <c r="O458" s="1" t="s">
        <v>1746</v>
      </c>
    </row>
    <row r="459" spans="1:15" x14ac:dyDescent="0.25">
      <c r="A459" s="1">
        <v>458</v>
      </c>
      <c r="B459" s="1" t="s">
        <v>196</v>
      </c>
      <c r="C459" s="10">
        <v>45067</v>
      </c>
      <c r="D459" s="22">
        <v>0</v>
      </c>
      <c r="E459" s="1" t="s">
        <v>213</v>
      </c>
      <c r="F459" s="15">
        <v>24</v>
      </c>
      <c r="G459" s="2">
        <v>2.82</v>
      </c>
      <c r="H459" s="3">
        <v>6.1</v>
      </c>
      <c r="I459" s="2">
        <v>1.77</v>
      </c>
      <c r="J459" s="4">
        <f t="shared" si="32"/>
        <v>1.0499999999999998</v>
      </c>
      <c r="K459" s="1">
        <v>1</v>
      </c>
      <c r="L459" s="4">
        <f t="shared" si="33"/>
        <v>1.0499999999999998</v>
      </c>
      <c r="M459" s="1">
        <v>1</v>
      </c>
      <c r="N459" s="4">
        <v>1.0499999999999998</v>
      </c>
      <c r="O459" s="1" t="s">
        <v>1746</v>
      </c>
    </row>
    <row r="460" spans="1:15" x14ac:dyDescent="0.25">
      <c r="A460" s="1">
        <v>459</v>
      </c>
      <c r="B460" s="1" t="s">
        <v>376</v>
      </c>
      <c r="C460" s="10">
        <v>45068</v>
      </c>
      <c r="D460" s="22">
        <v>0</v>
      </c>
      <c r="E460" s="1" t="s">
        <v>213</v>
      </c>
      <c r="F460" s="15">
        <v>24</v>
      </c>
      <c r="G460" s="2">
        <v>4.3099999999999996</v>
      </c>
      <c r="H460" s="3">
        <v>6.3</v>
      </c>
      <c r="I460" s="2">
        <v>3.67</v>
      </c>
      <c r="J460" s="4">
        <f t="shared" si="32"/>
        <v>0.63999999999999968</v>
      </c>
      <c r="K460" s="1">
        <v>1</v>
      </c>
      <c r="L460" s="4">
        <f t="shared" si="33"/>
        <v>0.63999999999999968</v>
      </c>
      <c r="M460" s="1">
        <v>1</v>
      </c>
      <c r="N460" s="4">
        <v>0.63999999999999968</v>
      </c>
      <c r="O460" s="1" t="s">
        <v>1746</v>
      </c>
    </row>
    <row r="461" spans="1:15" x14ac:dyDescent="0.25">
      <c r="A461" s="1">
        <v>460</v>
      </c>
      <c r="B461" s="1" t="s">
        <v>196</v>
      </c>
      <c r="C461" s="10">
        <v>45068</v>
      </c>
      <c r="D461" s="22">
        <v>0</v>
      </c>
      <c r="E461" s="1" t="s">
        <v>213</v>
      </c>
      <c r="F461" s="15">
        <v>24</v>
      </c>
      <c r="G461" s="2">
        <v>2.84</v>
      </c>
      <c r="H461" s="3">
        <v>5.9</v>
      </c>
      <c r="I461" s="2">
        <v>1.82</v>
      </c>
      <c r="J461" s="4">
        <f t="shared" si="32"/>
        <v>1.0199999999999998</v>
      </c>
      <c r="K461" s="1">
        <v>1</v>
      </c>
      <c r="L461" s="4">
        <f t="shared" si="33"/>
        <v>1.0199999999999998</v>
      </c>
      <c r="M461" s="1">
        <v>1</v>
      </c>
      <c r="N461" s="4">
        <v>1.0199999999999998</v>
      </c>
      <c r="O461" s="1" t="s">
        <v>1746</v>
      </c>
    </row>
    <row r="462" spans="1:15" x14ac:dyDescent="0.25">
      <c r="A462" s="1">
        <v>461</v>
      </c>
      <c r="B462" s="1" t="s">
        <v>376</v>
      </c>
      <c r="C462" s="10">
        <v>45069</v>
      </c>
      <c r="D462" s="22">
        <v>0</v>
      </c>
      <c r="E462" s="1" t="s">
        <v>213</v>
      </c>
      <c r="F462" s="15">
        <v>24</v>
      </c>
      <c r="G462" s="2">
        <v>4.01</v>
      </c>
      <c r="H462" s="3">
        <v>6.3</v>
      </c>
      <c r="I462" s="2">
        <v>3.12</v>
      </c>
      <c r="J462" s="4">
        <f t="shared" si="32"/>
        <v>0.88999999999999968</v>
      </c>
      <c r="K462" s="1">
        <v>1</v>
      </c>
      <c r="L462" s="4">
        <f t="shared" si="33"/>
        <v>0.88999999999999968</v>
      </c>
      <c r="M462" s="1">
        <v>1</v>
      </c>
      <c r="N462" s="4">
        <v>0.88999999999999968</v>
      </c>
      <c r="O462" s="1" t="s">
        <v>1746</v>
      </c>
    </row>
    <row r="463" spans="1:15" x14ac:dyDescent="0.25">
      <c r="A463" s="1">
        <v>462</v>
      </c>
      <c r="B463" s="1" t="s">
        <v>196</v>
      </c>
      <c r="C463" s="10">
        <v>45069</v>
      </c>
      <c r="D463" s="22">
        <v>0</v>
      </c>
      <c r="E463" s="1" t="s">
        <v>213</v>
      </c>
      <c r="F463" s="15">
        <v>24</v>
      </c>
      <c r="G463" s="2">
        <v>2.86</v>
      </c>
      <c r="H463" s="3">
        <v>5.9</v>
      </c>
      <c r="I463" s="2">
        <v>1.83</v>
      </c>
      <c r="J463" s="4">
        <f t="shared" si="32"/>
        <v>1.0299999999999998</v>
      </c>
      <c r="K463" s="1">
        <v>1</v>
      </c>
      <c r="L463" s="4">
        <f t="shared" si="33"/>
        <v>1.0299999999999998</v>
      </c>
      <c r="M463" s="1">
        <v>1</v>
      </c>
      <c r="N463" s="4">
        <v>1.0299999999999998</v>
      </c>
      <c r="O463" s="1" t="s">
        <v>1746</v>
      </c>
    </row>
    <row r="464" spans="1:15" x14ac:dyDescent="0.25">
      <c r="A464" s="1">
        <v>463</v>
      </c>
      <c r="B464" s="1" t="s">
        <v>376</v>
      </c>
      <c r="C464" s="10">
        <v>45070</v>
      </c>
      <c r="D464" s="22">
        <v>0</v>
      </c>
      <c r="E464" s="1" t="s">
        <v>213</v>
      </c>
      <c r="F464" s="15">
        <v>24</v>
      </c>
      <c r="G464" s="2">
        <v>3.83</v>
      </c>
      <c r="H464" s="3">
        <v>6.2</v>
      </c>
      <c r="I464" s="2">
        <v>2.91</v>
      </c>
      <c r="J464" s="4">
        <f t="shared" si="32"/>
        <v>0.91999999999999993</v>
      </c>
      <c r="K464" s="1">
        <v>1</v>
      </c>
      <c r="L464" s="4">
        <f t="shared" si="33"/>
        <v>0.91999999999999993</v>
      </c>
      <c r="M464" s="1">
        <v>1</v>
      </c>
      <c r="N464" s="4">
        <v>0.91999999999999993</v>
      </c>
      <c r="O464" s="1" t="s">
        <v>1746</v>
      </c>
    </row>
    <row r="465" spans="1:15" x14ac:dyDescent="0.25">
      <c r="A465" s="1">
        <v>464</v>
      </c>
      <c r="B465" s="1" t="s">
        <v>196</v>
      </c>
      <c r="C465" s="10">
        <v>45070</v>
      </c>
      <c r="D465" s="22">
        <v>0</v>
      </c>
      <c r="E465" s="1" t="s">
        <v>213</v>
      </c>
      <c r="F465" s="15">
        <v>24</v>
      </c>
      <c r="G465" s="2">
        <v>2.87</v>
      </c>
      <c r="H465" s="3">
        <v>5.8</v>
      </c>
      <c r="I465" s="2">
        <v>1.76</v>
      </c>
      <c r="J465" s="4">
        <f t="shared" si="32"/>
        <v>1.1100000000000001</v>
      </c>
      <c r="K465" s="1">
        <v>1</v>
      </c>
      <c r="L465" s="4">
        <f t="shared" si="33"/>
        <v>1.1100000000000001</v>
      </c>
      <c r="M465" s="1">
        <v>1</v>
      </c>
      <c r="N465" s="4">
        <v>1.1100000000000001</v>
      </c>
      <c r="O465" s="1" t="s">
        <v>1746</v>
      </c>
    </row>
    <row r="466" spans="1:15" x14ac:dyDescent="0.25">
      <c r="A466" s="1">
        <v>465</v>
      </c>
      <c r="B466" s="1" t="s">
        <v>376</v>
      </c>
      <c r="C466" s="10">
        <v>45071</v>
      </c>
      <c r="D466" s="22">
        <v>0</v>
      </c>
      <c r="E466" s="1" t="s">
        <v>213</v>
      </c>
      <c r="F466" s="15">
        <v>24</v>
      </c>
      <c r="G466" s="2">
        <v>4.12</v>
      </c>
      <c r="H466" s="3">
        <v>6</v>
      </c>
      <c r="I466" s="2">
        <v>3.49</v>
      </c>
      <c r="J466" s="4">
        <f t="shared" si="32"/>
        <v>0.62999999999999989</v>
      </c>
      <c r="K466" s="1">
        <v>1</v>
      </c>
      <c r="L466" s="4">
        <f t="shared" si="33"/>
        <v>0.62999999999999989</v>
      </c>
      <c r="M466" s="1">
        <v>1</v>
      </c>
      <c r="N466" s="4">
        <v>0.62999999999999989</v>
      </c>
      <c r="O466" s="1" t="s">
        <v>1746</v>
      </c>
    </row>
    <row r="467" spans="1:15" x14ac:dyDescent="0.25">
      <c r="A467" s="1">
        <v>466</v>
      </c>
      <c r="B467" s="1" t="s">
        <v>196</v>
      </c>
      <c r="C467" s="10">
        <v>45071</v>
      </c>
      <c r="D467" s="22">
        <v>0</v>
      </c>
      <c r="E467" s="1" t="s">
        <v>213</v>
      </c>
      <c r="F467" s="15">
        <v>24</v>
      </c>
      <c r="G467" s="2">
        <v>2.87</v>
      </c>
      <c r="H467" s="3">
        <v>5.7</v>
      </c>
      <c r="I467" s="2">
        <v>1.74</v>
      </c>
      <c r="J467" s="4">
        <f t="shared" si="32"/>
        <v>1.1300000000000001</v>
      </c>
      <c r="K467" s="1">
        <v>1</v>
      </c>
      <c r="L467" s="4">
        <f t="shared" si="33"/>
        <v>1.1300000000000001</v>
      </c>
      <c r="M467" s="1">
        <v>1</v>
      </c>
      <c r="N467" s="4">
        <v>1.1300000000000001</v>
      </c>
      <c r="O467" s="1" t="s">
        <v>1746</v>
      </c>
    </row>
    <row r="468" spans="1:15" x14ac:dyDescent="0.25">
      <c r="A468" s="1">
        <v>467</v>
      </c>
      <c r="B468" s="1" t="s">
        <v>376</v>
      </c>
      <c r="C468" s="10">
        <v>45072</v>
      </c>
      <c r="D468" s="22">
        <v>0</v>
      </c>
      <c r="E468" s="1" t="s">
        <v>213</v>
      </c>
      <c r="F468" s="15">
        <v>24</v>
      </c>
      <c r="G468" s="2">
        <v>4.68</v>
      </c>
      <c r="H468" s="3">
        <v>6</v>
      </c>
      <c r="I468" s="2">
        <v>3.99</v>
      </c>
      <c r="J468" s="4">
        <f t="shared" si="32"/>
        <v>0.6899999999999995</v>
      </c>
      <c r="K468" s="1">
        <v>1</v>
      </c>
      <c r="L468" s="4">
        <f t="shared" si="33"/>
        <v>0.6899999999999995</v>
      </c>
      <c r="M468" s="1">
        <v>1</v>
      </c>
      <c r="N468" s="4">
        <v>0.6899999999999995</v>
      </c>
      <c r="O468" s="1" t="s">
        <v>1746</v>
      </c>
    </row>
    <row r="469" spans="1:15" ht="33" x14ac:dyDescent="0.25">
      <c r="A469" s="1">
        <v>468</v>
      </c>
      <c r="B469" s="1" t="s">
        <v>196</v>
      </c>
      <c r="C469" s="10">
        <v>45072</v>
      </c>
      <c r="D469" s="22">
        <v>0</v>
      </c>
      <c r="E469" s="11" t="s">
        <v>4858</v>
      </c>
      <c r="F469" s="15">
        <v>16</v>
      </c>
      <c r="G469" s="2">
        <v>1.23</v>
      </c>
      <c r="H469" s="3">
        <v>5.5</v>
      </c>
      <c r="I469" s="2">
        <v>0.49</v>
      </c>
      <c r="J469" s="4">
        <f t="shared" si="32"/>
        <v>0.74</v>
      </c>
      <c r="K469" s="1">
        <v>1</v>
      </c>
      <c r="L469" s="4">
        <f t="shared" si="33"/>
        <v>0.74</v>
      </c>
      <c r="M469" s="1">
        <v>1</v>
      </c>
      <c r="N469" s="4">
        <v>0.74</v>
      </c>
      <c r="O469" s="1" t="s">
        <v>1746</v>
      </c>
    </row>
    <row r="470" spans="1:15" x14ac:dyDescent="0.25">
      <c r="A470" s="1">
        <v>469</v>
      </c>
      <c r="B470" s="1" t="s">
        <v>774</v>
      </c>
      <c r="C470" s="10">
        <v>45072</v>
      </c>
      <c r="D470" s="22">
        <v>0</v>
      </c>
      <c r="E470" s="1" t="s">
        <v>4857</v>
      </c>
      <c r="F470" s="15">
        <v>8</v>
      </c>
      <c r="G470" s="2">
        <v>0.25</v>
      </c>
      <c r="H470" s="3">
        <v>0.2</v>
      </c>
      <c r="I470" s="2">
        <v>0.24</v>
      </c>
      <c r="J470" s="4">
        <f t="shared" si="32"/>
        <v>1.0000000000000009E-2</v>
      </c>
      <c r="K470" s="1">
        <v>5</v>
      </c>
      <c r="L470" s="4">
        <f t="shared" si="33"/>
        <v>5.0000000000000044E-2</v>
      </c>
      <c r="M470" s="1">
        <v>6</v>
      </c>
      <c r="N470" s="4">
        <f>1.1371/5*6</f>
        <v>1.3645200000000002</v>
      </c>
      <c r="O470" s="1" t="s">
        <v>1746</v>
      </c>
    </row>
    <row r="471" spans="1:15" x14ac:dyDescent="0.25">
      <c r="A471" s="1">
        <v>470</v>
      </c>
      <c r="B471" s="1" t="s">
        <v>376</v>
      </c>
      <c r="C471" s="10">
        <v>45073</v>
      </c>
      <c r="D471" s="22">
        <v>0</v>
      </c>
      <c r="E471" s="1" t="s">
        <v>213</v>
      </c>
      <c r="F471" s="15">
        <v>24</v>
      </c>
      <c r="G471" s="2">
        <v>4.09</v>
      </c>
      <c r="H471" s="3">
        <v>6.5</v>
      </c>
      <c r="I471" s="2">
        <v>3.45</v>
      </c>
      <c r="J471" s="4">
        <f t="shared" si="32"/>
        <v>0.63999999999999968</v>
      </c>
      <c r="K471" s="1">
        <v>1</v>
      </c>
      <c r="L471" s="4">
        <f t="shared" si="33"/>
        <v>0.63999999999999968</v>
      </c>
      <c r="M471" s="1">
        <v>1</v>
      </c>
      <c r="N471" s="4">
        <v>0.63999999999999968</v>
      </c>
      <c r="O471" s="1" t="s">
        <v>1746</v>
      </c>
    </row>
    <row r="472" spans="1:15" x14ac:dyDescent="0.25">
      <c r="A472" s="1">
        <v>471</v>
      </c>
      <c r="B472" s="1" t="s">
        <v>196</v>
      </c>
      <c r="C472" s="10">
        <v>45073</v>
      </c>
      <c r="D472" s="22">
        <v>0</v>
      </c>
      <c r="E472" s="1" t="s">
        <v>213</v>
      </c>
      <c r="F472" s="15">
        <v>24</v>
      </c>
      <c r="G472" s="2">
        <v>2.84</v>
      </c>
      <c r="H472" s="3">
        <v>6</v>
      </c>
      <c r="I472" s="2">
        <v>1.37</v>
      </c>
      <c r="J472" s="4">
        <f t="shared" si="32"/>
        <v>1.4699999999999998</v>
      </c>
      <c r="K472" s="1">
        <v>1</v>
      </c>
      <c r="L472" s="4">
        <f t="shared" si="33"/>
        <v>1.4699999999999998</v>
      </c>
      <c r="M472" s="1">
        <v>1</v>
      </c>
      <c r="N472" s="4">
        <v>1.4699999999999998</v>
      </c>
      <c r="O472" s="1" t="s">
        <v>1746</v>
      </c>
    </row>
    <row r="473" spans="1:15" x14ac:dyDescent="0.25">
      <c r="A473" s="1">
        <v>472</v>
      </c>
      <c r="B473" s="1" t="s">
        <v>376</v>
      </c>
      <c r="C473" s="10">
        <v>45074</v>
      </c>
      <c r="D473" s="22">
        <v>0</v>
      </c>
      <c r="E473" s="1" t="s">
        <v>213</v>
      </c>
      <c r="F473" s="15">
        <v>24</v>
      </c>
      <c r="G473" s="2">
        <v>4.2</v>
      </c>
      <c r="H473" s="3">
        <v>6.5</v>
      </c>
      <c r="I473" s="2">
        <v>3.55</v>
      </c>
      <c r="J473" s="4">
        <f t="shared" si="32"/>
        <v>0.65000000000000036</v>
      </c>
      <c r="K473" s="1">
        <v>1</v>
      </c>
      <c r="L473" s="4">
        <f t="shared" si="33"/>
        <v>0.65000000000000036</v>
      </c>
      <c r="M473" s="1">
        <v>1</v>
      </c>
      <c r="N473" s="4">
        <v>0.65000000000000036</v>
      </c>
      <c r="O473" s="1" t="s">
        <v>1746</v>
      </c>
    </row>
    <row r="474" spans="1:15" x14ac:dyDescent="0.25">
      <c r="A474" s="1">
        <v>473</v>
      </c>
      <c r="B474" s="1" t="s">
        <v>196</v>
      </c>
      <c r="C474" s="10">
        <v>45074</v>
      </c>
      <c r="D474" s="22">
        <v>0</v>
      </c>
      <c r="E474" s="1" t="s">
        <v>213</v>
      </c>
      <c r="F474" s="15">
        <v>24</v>
      </c>
      <c r="G474" s="2">
        <v>2.8</v>
      </c>
      <c r="H474" s="3">
        <v>6.1</v>
      </c>
      <c r="I474" s="2">
        <v>1.59</v>
      </c>
      <c r="J474" s="4">
        <f t="shared" si="32"/>
        <v>1.2099999999999997</v>
      </c>
      <c r="K474" s="1">
        <v>1</v>
      </c>
      <c r="L474" s="4">
        <f t="shared" si="33"/>
        <v>1.2099999999999997</v>
      </c>
      <c r="M474" s="1">
        <v>1</v>
      </c>
      <c r="N474" s="4">
        <v>1.2099999999999997</v>
      </c>
      <c r="O474" s="1" t="s">
        <v>1746</v>
      </c>
    </row>
    <row r="475" spans="1:15" x14ac:dyDescent="0.25">
      <c r="A475" s="1">
        <v>474</v>
      </c>
      <c r="B475" s="1" t="s">
        <v>376</v>
      </c>
      <c r="C475" s="10">
        <v>45075</v>
      </c>
      <c r="D475" s="22">
        <v>0</v>
      </c>
      <c r="E475" s="1" t="s">
        <v>213</v>
      </c>
      <c r="F475" s="15">
        <v>24</v>
      </c>
      <c r="G475" s="2">
        <v>4.2491000000000003</v>
      </c>
      <c r="H475" s="3">
        <v>6.3</v>
      </c>
      <c r="I475" s="2">
        <v>3.2503000000000002</v>
      </c>
      <c r="J475" s="4">
        <f t="shared" si="32"/>
        <v>0.99880000000000013</v>
      </c>
      <c r="K475" s="1">
        <v>1</v>
      </c>
      <c r="L475" s="4">
        <f t="shared" si="33"/>
        <v>0.99880000000000013</v>
      </c>
      <c r="M475" s="1">
        <v>1</v>
      </c>
      <c r="N475" s="4">
        <v>0.99880000000000013</v>
      </c>
      <c r="O475" s="1" t="s">
        <v>1746</v>
      </c>
    </row>
    <row r="476" spans="1:15" x14ac:dyDescent="0.25">
      <c r="A476" s="1">
        <v>475</v>
      </c>
      <c r="B476" s="1" t="s">
        <v>196</v>
      </c>
      <c r="C476" s="10">
        <v>45075</v>
      </c>
      <c r="D476" s="22">
        <v>0</v>
      </c>
      <c r="E476" s="1" t="s">
        <v>213</v>
      </c>
      <c r="F476" s="15">
        <v>24</v>
      </c>
      <c r="G476" s="2">
        <v>2.7648999999999999</v>
      </c>
      <c r="H476" s="3">
        <v>6.2</v>
      </c>
      <c r="I476" s="2">
        <v>2.0472999999999999</v>
      </c>
      <c r="J476" s="4">
        <f t="shared" si="32"/>
        <v>0.71760000000000002</v>
      </c>
      <c r="K476" s="1">
        <v>1</v>
      </c>
      <c r="L476" s="4">
        <f t="shared" si="33"/>
        <v>0.71760000000000002</v>
      </c>
      <c r="M476" s="1">
        <v>1</v>
      </c>
      <c r="N476" s="4">
        <v>0.71760000000000002</v>
      </c>
      <c r="O476" s="1" t="s">
        <v>1746</v>
      </c>
    </row>
    <row r="477" spans="1:15" x14ac:dyDescent="0.25">
      <c r="A477" s="1">
        <v>476</v>
      </c>
      <c r="B477" s="1" t="s">
        <v>376</v>
      </c>
      <c r="C477" s="10">
        <v>45076</v>
      </c>
      <c r="D477" s="22">
        <v>0</v>
      </c>
      <c r="E477" s="1" t="s">
        <v>213</v>
      </c>
      <c r="F477" s="15">
        <v>24</v>
      </c>
      <c r="G477" s="2">
        <v>4.3708999999999998</v>
      </c>
      <c r="H477" s="3">
        <v>7.4</v>
      </c>
      <c r="I477" s="2">
        <v>3.3418000000000001</v>
      </c>
      <c r="J477" s="4">
        <f t="shared" si="32"/>
        <v>1.0290999999999997</v>
      </c>
      <c r="K477" s="1">
        <v>1</v>
      </c>
      <c r="L477" s="4">
        <f t="shared" si="33"/>
        <v>1.0290999999999997</v>
      </c>
      <c r="M477" s="1">
        <v>1</v>
      </c>
      <c r="N477" s="4">
        <v>1.0290999999999997</v>
      </c>
      <c r="O477" s="1" t="s">
        <v>1746</v>
      </c>
    </row>
    <row r="478" spans="1:15" x14ac:dyDescent="0.25">
      <c r="A478" s="1">
        <v>477</v>
      </c>
      <c r="B478" s="1" t="s">
        <v>196</v>
      </c>
      <c r="C478" s="10">
        <v>45076</v>
      </c>
      <c r="D478" s="22">
        <v>0</v>
      </c>
      <c r="E478" s="1" t="s">
        <v>213</v>
      </c>
      <c r="F478" s="15">
        <v>24</v>
      </c>
      <c r="G478" s="2">
        <v>2.7334000000000001</v>
      </c>
      <c r="H478" s="3">
        <v>7.1</v>
      </c>
      <c r="I478" s="2">
        <v>2.2635000000000001</v>
      </c>
      <c r="J478" s="4">
        <f t="shared" si="32"/>
        <v>0.46989999999999998</v>
      </c>
      <c r="K478" s="1">
        <v>1</v>
      </c>
      <c r="L478" s="4">
        <f t="shared" si="33"/>
        <v>0.46989999999999998</v>
      </c>
      <c r="M478" s="1">
        <v>1</v>
      </c>
      <c r="N478" s="4">
        <v>0.46989999999999998</v>
      </c>
      <c r="O478" s="1" t="s">
        <v>1746</v>
      </c>
    </row>
    <row r="479" spans="1:15" x14ac:dyDescent="0.25">
      <c r="A479" s="1">
        <v>478</v>
      </c>
      <c r="B479" s="1" t="s">
        <v>376</v>
      </c>
      <c r="C479" s="10">
        <v>45077</v>
      </c>
      <c r="D479" s="22">
        <v>0</v>
      </c>
      <c r="E479" s="1" t="s">
        <v>213</v>
      </c>
      <c r="F479" s="15">
        <v>24</v>
      </c>
      <c r="G479" s="2">
        <v>4.5324</v>
      </c>
      <c r="H479" s="3">
        <v>6.9</v>
      </c>
      <c r="I479" s="2">
        <v>3.4571999999999998</v>
      </c>
      <c r="J479" s="4">
        <f t="shared" si="32"/>
        <v>1.0752000000000002</v>
      </c>
      <c r="K479" s="1">
        <v>1</v>
      </c>
      <c r="L479" s="4">
        <f t="shared" si="33"/>
        <v>1.0752000000000002</v>
      </c>
      <c r="M479" s="1">
        <v>1</v>
      </c>
      <c r="N479" s="4">
        <v>1.0752000000000002</v>
      </c>
      <c r="O479" s="1" t="s">
        <v>1746</v>
      </c>
    </row>
    <row r="480" spans="1:15" x14ac:dyDescent="0.25">
      <c r="A480" s="1">
        <v>479</v>
      </c>
      <c r="B480" s="1" t="s">
        <v>196</v>
      </c>
      <c r="C480" s="10">
        <v>45077</v>
      </c>
      <c r="D480" s="22">
        <v>0</v>
      </c>
      <c r="E480" s="1" t="s">
        <v>213</v>
      </c>
      <c r="F480" s="15">
        <v>24</v>
      </c>
      <c r="G480" s="2">
        <v>2.8673999999999999</v>
      </c>
      <c r="H480" s="3">
        <v>7.2</v>
      </c>
      <c r="I480" s="2">
        <v>2.4262000000000001</v>
      </c>
      <c r="J480" s="4">
        <f t="shared" si="32"/>
        <v>0.44119999999999981</v>
      </c>
      <c r="K480" s="1">
        <v>1</v>
      </c>
      <c r="L480" s="4">
        <f t="shared" si="33"/>
        <v>0.44119999999999981</v>
      </c>
      <c r="M480" s="1">
        <v>1</v>
      </c>
      <c r="N480" s="4">
        <v>0.44119999999999981</v>
      </c>
      <c r="O480" s="1" t="s">
        <v>1746</v>
      </c>
    </row>
    <row r="481" spans="1:15" x14ac:dyDescent="0.25">
      <c r="A481" s="1">
        <v>480</v>
      </c>
      <c r="B481" s="1" t="s">
        <v>376</v>
      </c>
      <c r="C481" s="10">
        <v>45078</v>
      </c>
      <c r="D481" s="22">
        <v>0</v>
      </c>
      <c r="E481" s="1" t="s">
        <v>213</v>
      </c>
      <c r="F481" s="15">
        <v>24</v>
      </c>
      <c r="G481" s="2">
        <v>4.7230999999999996</v>
      </c>
      <c r="H481" s="3">
        <v>6.8</v>
      </c>
      <c r="I481" s="2">
        <v>3.8201000000000001</v>
      </c>
      <c r="J481" s="4">
        <f t="shared" si="32"/>
        <v>0.90299999999999958</v>
      </c>
      <c r="K481" s="1">
        <v>1</v>
      </c>
      <c r="L481" s="4">
        <f t="shared" si="33"/>
        <v>0.90299999999999958</v>
      </c>
      <c r="M481" s="1">
        <v>1</v>
      </c>
      <c r="N481" s="4">
        <v>0.90299999999999958</v>
      </c>
      <c r="O481" s="1" t="s">
        <v>1746</v>
      </c>
    </row>
    <row r="482" spans="1:15" x14ac:dyDescent="0.25">
      <c r="A482" s="1">
        <v>481</v>
      </c>
      <c r="B482" s="1" t="s">
        <v>196</v>
      </c>
      <c r="C482" s="10">
        <v>45078</v>
      </c>
      <c r="D482" s="22">
        <v>0</v>
      </c>
      <c r="E482" s="1" t="s">
        <v>213</v>
      </c>
      <c r="F482" s="15">
        <v>24</v>
      </c>
      <c r="G482" s="2">
        <v>2.8479000000000001</v>
      </c>
      <c r="H482" s="3">
        <v>6.2</v>
      </c>
      <c r="I482" s="2">
        <v>2.6126999999999998</v>
      </c>
      <c r="J482" s="4">
        <f t="shared" si="32"/>
        <v>0.2352000000000003</v>
      </c>
      <c r="K482" s="1">
        <v>1</v>
      </c>
      <c r="L482" s="4">
        <f t="shared" si="33"/>
        <v>0.2352000000000003</v>
      </c>
      <c r="M482" s="1">
        <v>1</v>
      </c>
      <c r="N482" s="4">
        <v>0.2352000000000003</v>
      </c>
      <c r="O482" s="1" t="s">
        <v>1746</v>
      </c>
    </row>
    <row r="483" spans="1:15" x14ac:dyDescent="0.25">
      <c r="A483" s="1">
        <v>482</v>
      </c>
      <c r="B483" s="1" t="s">
        <v>376</v>
      </c>
      <c r="C483" s="10">
        <v>45079</v>
      </c>
      <c r="D483" s="22">
        <v>0</v>
      </c>
      <c r="E483" s="1" t="s">
        <v>213</v>
      </c>
      <c r="F483" s="15">
        <v>24</v>
      </c>
      <c r="G483" s="2">
        <v>4.7209000000000003</v>
      </c>
      <c r="H483" s="3">
        <v>7.6</v>
      </c>
      <c r="I483" s="2">
        <v>3.8007</v>
      </c>
      <c r="J483" s="4">
        <f t="shared" si="32"/>
        <v>0.92020000000000035</v>
      </c>
      <c r="K483" s="1">
        <v>1</v>
      </c>
      <c r="L483" s="4">
        <f t="shared" si="33"/>
        <v>0.92020000000000035</v>
      </c>
      <c r="M483" s="1">
        <v>1</v>
      </c>
      <c r="N483" s="4">
        <v>0.92020000000000035</v>
      </c>
      <c r="O483" s="1" t="s">
        <v>1746</v>
      </c>
    </row>
    <row r="484" spans="1:15" x14ac:dyDescent="0.25">
      <c r="A484" s="1">
        <v>483</v>
      </c>
      <c r="B484" s="1" t="s">
        <v>196</v>
      </c>
      <c r="C484" s="10">
        <v>45079</v>
      </c>
      <c r="D484" s="22">
        <v>0</v>
      </c>
      <c r="E484" s="1" t="s">
        <v>213</v>
      </c>
      <c r="F484" s="15">
        <v>24</v>
      </c>
      <c r="G484" s="2">
        <v>2.8752</v>
      </c>
      <c r="H484" s="3">
        <v>6.6</v>
      </c>
      <c r="I484" s="2">
        <v>2.5945</v>
      </c>
      <c r="J484" s="4">
        <f t="shared" si="32"/>
        <v>0.28069999999999995</v>
      </c>
      <c r="K484" s="1">
        <v>1</v>
      </c>
      <c r="L484" s="4">
        <f t="shared" si="33"/>
        <v>0.28069999999999995</v>
      </c>
      <c r="M484" s="1">
        <v>1</v>
      </c>
      <c r="N484" s="4">
        <v>0.28069999999999995</v>
      </c>
      <c r="O484" s="1" t="s">
        <v>1746</v>
      </c>
    </row>
    <row r="485" spans="1:15" x14ac:dyDescent="0.25">
      <c r="A485" s="1">
        <v>484</v>
      </c>
      <c r="B485" s="1" t="s">
        <v>826</v>
      </c>
      <c r="C485" s="10">
        <v>45080</v>
      </c>
      <c r="D485" s="22">
        <v>0</v>
      </c>
      <c r="E485" s="1" t="s">
        <v>542</v>
      </c>
      <c r="F485" s="15">
        <v>21</v>
      </c>
      <c r="G485" s="2">
        <v>0.96240000000000003</v>
      </c>
      <c r="H485" s="3">
        <v>3</v>
      </c>
      <c r="I485" s="2">
        <v>0.84009999999999996</v>
      </c>
      <c r="J485" s="4">
        <f t="shared" si="32"/>
        <v>0.12230000000000008</v>
      </c>
      <c r="K485" s="1">
        <v>1</v>
      </c>
      <c r="L485" s="4">
        <f t="shared" ref="L485:L548" si="34">(G485-I485-D485)*K485</f>
        <v>0.12230000000000008</v>
      </c>
      <c r="M485" s="1">
        <v>1</v>
      </c>
      <c r="N485" s="4">
        <v>0.12230000000000008</v>
      </c>
      <c r="O485" s="1" t="s">
        <v>1746</v>
      </c>
    </row>
    <row r="486" spans="1:15" x14ac:dyDescent="0.25">
      <c r="A486" s="1">
        <v>485</v>
      </c>
      <c r="B486" s="1" t="s">
        <v>376</v>
      </c>
      <c r="C486" s="10">
        <v>45080</v>
      </c>
      <c r="D486" s="22">
        <v>0</v>
      </c>
      <c r="E486" s="1" t="s">
        <v>213</v>
      </c>
      <c r="F486" s="15">
        <v>24</v>
      </c>
      <c r="G486" s="2">
        <v>3.2418999999999998</v>
      </c>
      <c r="H486" s="3">
        <v>5.9</v>
      </c>
      <c r="I486" s="2">
        <v>3.0177999999999998</v>
      </c>
      <c r="J486" s="4">
        <f t="shared" si="32"/>
        <v>0.22409999999999997</v>
      </c>
      <c r="K486" s="1">
        <v>1</v>
      </c>
      <c r="L486" s="4">
        <f t="shared" si="34"/>
        <v>0.22409999999999997</v>
      </c>
      <c r="M486" s="1">
        <v>1</v>
      </c>
      <c r="N486" s="4">
        <v>0.22409999999999997</v>
      </c>
      <c r="O486" s="1" t="s">
        <v>1746</v>
      </c>
    </row>
    <row r="487" spans="1:15" x14ac:dyDescent="0.25">
      <c r="A487" s="1">
        <v>486</v>
      </c>
      <c r="B487" s="1" t="s">
        <v>196</v>
      </c>
      <c r="C487" s="10">
        <v>45080</v>
      </c>
      <c r="D487" s="22">
        <v>0</v>
      </c>
      <c r="E487" s="1" t="s">
        <v>213</v>
      </c>
      <c r="F487" s="15">
        <v>24</v>
      </c>
      <c r="G487" s="2">
        <v>2.7822</v>
      </c>
      <c r="H487" s="3">
        <v>5.5</v>
      </c>
      <c r="I487" s="2">
        <v>2.0215000000000001</v>
      </c>
      <c r="J487" s="4">
        <f t="shared" si="32"/>
        <v>0.76069999999999993</v>
      </c>
      <c r="K487" s="1">
        <v>1</v>
      </c>
      <c r="L487" s="4">
        <f t="shared" si="34"/>
        <v>0.76069999999999993</v>
      </c>
      <c r="M487" s="1">
        <v>1</v>
      </c>
      <c r="N487" s="4">
        <v>0.76069999999999993</v>
      </c>
      <c r="O487" s="1" t="s">
        <v>1746</v>
      </c>
    </row>
    <row r="488" spans="1:15" x14ac:dyDescent="0.25">
      <c r="A488" s="1">
        <v>487</v>
      </c>
      <c r="B488" s="1" t="s">
        <v>432</v>
      </c>
      <c r="C488" s="10">
        <v>45081</v>
      </c>
      <c r="D488" s="22">
        <v>0</v>
      </c>
      <c r="E488" s="1" t="s">
        <v>839</v>
      </c>
      <c r="F488" s="15">
        <v>7.5</v>
      </c>
      <c r="G488" s="2">
        <v>0.25330000000000003</v>
      </c>
      <c r="H488" s="3">
        <v>0.4</v>
      </c>
      <c r="I488" s="2">
        <v>0.21870000000000001</v>
      </c>
      <c r="J488" s="4">
        <f t="shared" si="32"/>
        <v>3.460000000000002E-2</v>
      </c>
      <c r="K488" s="1">
        <v>1</v>
      </c>
      <c r="L488" s="4">
        <f t="shared" si="34"/>
        <v>3.460000000000002E-2</v>
      </c>
      <c r="M488" s="1">
        <v>26</v>
      </c>
      <c r="N488" s="4">
        <v>3.460000000000002E-2</v>
      </c>
      <c r="O488" s="1" t="s">
        <v>1746</v>
      </c>
    </row>
    <row r="489" spans="1:15" x14ac:dyDescent="0.25">
      <c r="A489" s="1">
        <v>488</v>
      </c>
      <c r="B489" s="1" t="s">
        <v>376</v>
      </c>
      <c r="C489" s="10">
        <v>45081</v>
      </c>
      <c r="D489" s="22">
        <v>0</v>
      </c>
      <c r="E489" s="1" t="s">
        <v>213</v>
      </c>
      <c r="F489" s="15">
        <v>24</v>
      </c>
      <c r="G489" s="2">
        <v>3.8954</v>
      </c>
      <c r="H489" s="3">
        <v>6.8</v>
      </c>
      <c r="I489" s="2">
        <v>3.0920999999999998</v>
      </c>
      <c r="J489" s="4">
        <f t="shared" si="32"/>
        <v>0.80330000000000013</v>
      </c>
      <c r="K489" s="1">
        <v>1</v>
      </c>
      <c r="L489" s="4">
        <f t="shared" si="34"/>
        <v>0.80330000000000013</v>
      </c>
      <c r="M489" s="1">
        <v>1</v>
      </c>
      <c r="N489" s="4">
        <v>0.80330000000000013</v>
      </c>
      <c r="O489" s="1" t="s">
        <v>1746</v>
      </c>
    </row>
    <row r="490" spans="1:15" x14ac:dyDescent="0.25">
      <c r="A490" s="1">
        <v>489</v>
      </c>
      <c r="B490" s="1" t="s">
        <v>196</v>
      </c>
      <c r="C490" s="10">
        <v>45081</v>
      </c>
      <c r="D490" s="22">
        <v>0</v>
      </c>
      <c r="E490" s="1" t="s">
        <v>213</v>
      </c>
      <c r="F490" s="15">
        <v>24</v>
      </c>
      <c r="G490" s="2">
        <v>2.4841000000000002</v>
      </c>
      <c r="H490" s="3">
        <v>7.8</v>
      </c>
      <c r="I490" s="2">
        <v>2.0108000000000001</v>
      </c>
      <c r="J490" s="4">
        <f t="shared" si="32"/>
        <v>0.47330000000000005</v>
      </c>
      <c r="K490" s="1">
        <v>1</v>
      </c>
      <c r="L490" s="4">
        <f t="shared" si="34"/>
        <v>0.47330000000000005</v>
      </c>
      <c r="M490" s="1">
        <v>1</v>
      </c>
      <c r="N490" s="4">
        <v>0.47330000000000005</v>
      </c>
      <c r="O490" s="1" t="s">
        <v>1746</v>
      </c>
    </row>
    <row r="491" spans="1:15" x14ac:dyDescent="0.25">
      <c r="A491" s="1">
        <v>490</v>
      </c>
      <c r="B491" s="1" t="s">
        <v>376</v>
      </c>
      <c r="C491" s="10">
        <v>45082</v>
      </c>
      <c r="D491" s="22">
        <v>0</v>
      </c>
      <c r="E491" s="1" t="s">
        <v>213</v>
      </c>
      <c r="F491" s="15">
        <v>24</v>
      </c>
      <c r="G491" s="2">
        <v>4.6703999999999999</v>
      </c>
      <c r="H491" s="3">
        <v>6.8</v>
      </c>
      <c r="I491" s="2">
        <v>3.0026999999999999</v>
      </c>
      <c r="J491" s="4">
        <f t="shared" si="32"/>
        <v>1.6677</v>
      </c>
      <c r="K491" s="1">
        <v>1</v>
      </c>
      <c r="L491" s="4">
        <f t="shared" si="34"/>
        <v>1.6677</v>
      </c>
      <c r="M491" s="1">
        <v>1</v>
      </c>
      <c r="N491" s="4">
        <v>1.6677</v>
      </c>
      <c r="O491" s="1" t="s">
        <v>1746</v>
      </c>
    </row>
    <row r="492" spans="1:15" x14ac:dyDescent="0.25">
      <c r="A492" s="1">
        <v>491</v>
      </c>
      <c r="B492" s="1" t="s">
        <v>196</v>
      </c>
      <c r="C492" s="10">
        <v>45082</v>
      </c>
      <c r="D492" s="22">
        <v>0</v>
      </c>
      <c r="E492" s="1" t="s">
        <v>213</v>
      </c>
      <c r="F492" s="15">
        <v>24</v>
      </c>
      <c r="G492" s="2">
        <v>2.4163000000000001</v>
      </c>
      <c r="H492" s="3">
        <v>7.8</v>
      </c>
      <c r="I492" s="2">
        <v>1.8696999999999999</v>
      </c>
      <c r="J492" s="4">
        <f t="shared" si="32"/>
        <v>0.5466000000000002</v>
      </c>
      <c r="K492" s="1">
        <v>1</v>
      </c>
      <c r="L492" s="4">
        <f t="shared" si="34"/>
        <v>0.5466000000000002</v>
      </c>
      <c r="M492" s="1">
        <v>1</v>
      </c>
      <c r="N492" s="4">
        <v>0.5466000000000002</v>
      </c>
      <c r="O492" s="1" t="s">
        <v>1746</v>
      </c>
    </row>
    <row r="493" spans="1:15" x14ac:dyDescent="0.25">
      <c r="A493" s="1">
        <v>492</v>
      </c>
      <c r="B493" s="1" t="s">
        <v>376</v>
      </c>
      <c r="C493" s="10">
        <v>45083</v>
      </c>
      <c r="D493" s="22">
        <v>0</v>
      </c>
      <c r="E493" s="1" t="s">
        <v>213</v>
      </c>
      <c r="F493" s="15">
        <v>24</v>
      </c>
      <c r="G493" s="2">
        <v>4.5929000000000002</v>
      </c>
      <c r="H493" s="3">
        <v>6.3</v>
      </c>
      <c r="I493" s="2">
        <v>2.8340999999999998</v>
      </c>
      <c r="J493" s="4">
        <f t="shared" si="32"/>
        <v>1.7588000000000004</v>
      </c>
      <c r="K493" s="1">
        <v>1</v>
      </c>
      <c r="L493" s="4">
        <f t="shared" si="34"/>
        <v>1.7588000000000004</v>
      </c>
      <c r="M493" s="1">
        <v>1</v>
      </c>
      <c r="N493" s="4">
        <v>1.7588000000000004</v>
      </c>
      <c r="O493" s="1" t="s">
        <v>1746</v>
      </c>
    </row>
    <row r="494" spans="1:15" x14ac:dyDescent="0.25">
      <c r="A494" s="1">
        <v>493</v>
      </c>
      <c r="B494" s="1" t="s">
        <v>196</v>
      </c>
      <c r="C494" s="10">
        <v>45083</v>
      </c>
      <c r="D494" s="22">
        <v>0</v>
      </c>
      <c r="E494" s="1" t="s">
        <v>213</v>
      </c>
      <c r="F494" s="15">
        <v>24</v>
      </c>
      <c r="G494" s="2">
        <v>2.3450000000000002</v>
      </c>
      <c r="H494" s="3">
        <v>6.4</v>
      </c>
      <c r="I494" s="2">
        <v>1.8703000000000001</v>
      </c>
      <c r="J494" s="4">
        <f t="shared" si="32"/>
        <v>0.47470000000000012</v>
      </c>
      <c r="K494" s="1">
        <v>1</v>
      </c>
      <c r="L494" s="4">
        <f t="shared" si="34"/>
        <v>0.47470000000000012</v>
      </c>
      <c r="M494" s="1">
        <v>1</v>
      </c>
      <c r="N494" s="4">
        <v>0.47470000000000012</v>
      </c>
      <c r="O494" s="1" t="s">
        <v>1746</v>
      </c>
    </row>
    <row r="495" spans="1:15" x14ac:dyDescent="0.25">
      <c r="A495" s="1">
        <v>494</v>
      </c>
      <c r="B495" s="1" t="s">
        <v>376</v>
      </c>
      <c r="C495" s="10">
        <v>45084</v>
      </c>
      <c r="D495" s="22">
        <v>0</v>
      </c>
      <c r="E495" s="1" t="s">
        <v>213</v>
      </c>
      <c r="F495" s="15">
        <v>24</v>
      </c>
      <c r="G495" s="2">
        <v>4.4823000000000004</v>
      </c>
      <c r="H495" s="3">
        <v>6.8</v>
      </c>
      <c r="I495" s="2">
        <v>2.7431000000000001</v>
      </c>
      <c r="J495" s="4">
        <f t="shared" si="32"/>
        <v>1.7392000000000003</v>
      </c>
      <c r="K495" s="1">
        <v>1</v>
      </c>
      <c r="L495" s="4">
        <f t="shared" si="34"/>
        <v>1.7392000000000003</v>
      </c>
      <c r="M495" s="1">
        <v>1</v>
      </c>
      <c r="N495" s="4">
        <v>1.7392000000000003</v>
      </c>
      <c r="O495" s="1" t="s">
        <v>1746</v>
      </c>
    </row>
    <row r="496" spans="1:15" x14ac:dyDescent="0.25">
      <c r="A496" s="1">
        <v>495</v>
      </c>
      <c r="B496" s="1" t="s">
        <v>196</v>
      </c>
      <c r="C496" s="10">
        <v>45084</v>
      </c>
      <c r="D496" s="22">
        <v>0</v>
      </c>
      <c r="E496" s="1" t="s">
        <v>213</v>
      </c>
      <c r="F496" s="15">
        <v>24</v>
      </c>
      <c r="G496" s="2">
        <v>2.3542000000000001</v>
      </c>
      <c r="H496" s="3">
        <v>6.3</v>
      </c>
      <c r="I496" s="2">
        <v>1.7330000000000001</v>
      </c>
      <c r="J496" s="4">
        <f t="shared" si="32"/>
        <v>0.62119999999999997</v>
      </c>
      <c r="K496" s="1">
        <v>1</v>
      </c>
      <c r="L496" s="4">
        <f t="shared" si="34"/>
        <v>0.62119999999999997</v>
      </c>
      <c r="M496" s="1">
        <v>1</v>
      </c>
      <c r="N496" s="4">
        <v>0.62119999999999997</v>
      </c>
      <c r="O496" s="1" t="s">
        <v>1746</v>
      </c>
    </row>
    <row r="497" spans="1:15" x14ac:dyDescent="0.25">
      <c r="A497" s="1">
        <v>496</v>
      </c>
      <c r="B497" s="1" t="s">
        <v>376</v>
      </c>
      <c r="C497" s="10">
        <v>45085</v>
      </c>
      <c r="D497" s="22">
        <v>0</v>
      </c>
      <c r="E497" s="1" t="s">
        <v>213</v>
      </c>
      <c r="F497" s="15">
        <v>24</v>
      </c>
      <c r="G497" s="2">
        <v>4.4184999999999999</v>
      </c>
      <c r="H497" s="3">
        <v>6.1</v>
      </c>
      <c r="I497" s="2">
        <v>2.6137000000000001</v>
      </c>
      <c r="J497" s="4">
        <f t="shared" si="32"/>
        <v>1.8047999999999997</v>
      </c>
      <c r="K497" s="1">
        <v>1</v>
      </c>
      <c r="L497" s="4">
        <f t="shared" si="34"/>
        <v>1.8047999999999997</v>
      </c>
      <c r="M497" s="1">
        <v>1</v>
      </c>
      <c r="N497" s="4">
        <v>1.8047999999999997</v>
      </c>
      <c r="O497" s="1" t="s">
        <v>1746</v>
      </c>
    </row>
    <row r="498" spans="1:15" x14ac:dyDescent="0.25">
      <c r="A498" s="1">
        <v>497</v>
      </c>
      <c r="B498" s="1" t="s">
        <v>196</v>
      </c>
      <c r="C498" s="10">
        <v>45085</v>
      </c>
      <c r="D498" s="22">
        <v>0</v>
      </c>
      <c r="E498" s="1" t="s">
        <v>213</v>
      </c>
      <c r="F498" s="15">
        <v>24</v>
      </c>
      <c r="G498" s="2">
        <v>2.3894000000000002</v>
      </c>
      <c r="H498" s="3">
        <v>5.9</v>
      </c>
      <c r="I498" s="2">
        <v>1.7056</v>
      </c>
      <c r="J498" s="4">
        <f t="shared" si="32"/>
        <v>0.68380000000000019</v>
      </c>
      <c r="K498" s="1">
        <v>1</v>
      </c>
      <c r="L498" s="4">
        <f t="shared" si="34"/>
        <v>0.68380000000000019</v>
      </c>
      <c r="M498" s="1">
        <v>1</v>
      </c>
      <c r="N498" s="4">
        <v>0.68380000000000019</v>
      </c>
      <c r="O498" s="1" t="s">
        <v>1746</v>
      </c>
    </row>
    <row r="499" spans="1:15" x14ac:dyDescent="0.25">
      <c r="A499" s="1">
        <v>498</v>
      </c>
      <c r="B499" s="1" t="s">
        <v>376</v>
      </c>
      <c r="C499" s="10">
        <v>45086</v>
      </c>
      <c r="D499" s="22">
        <v>0</v>
      </c>
      <c r="E499" s="1" t="s">
        <v>213</v>
      </c>
      <c r="F499" s="15">
        <v>24</v>
      </c>
      <c r="G499" s="2">
        <v>4.3707000000000003</v>
      </c>
      <c r="H499" s="3">
        <v>7.5</v>
      </c>
      <c r="I499" s="2">
        <v>2.5341</v>
      </c>
      <c r="J499" s="4">
        <f t="shared" si="32"/>
        <v>1.8366000000000002</v>
      </c>
      <c r="K499" s="1">
        <v>1</v>
      </c>
      <c r="L499" s="4">
        <f t="shared" si="34"/>
        <v>1.8366000000000002</v>
      </c>
      <c r="M499" s="1">
        <v>1</v>
      </c>
      <c r="N499" s="4">
        <v>1.8366000000000002</v>
      </c>
      <c r="O499" s="1" t="s">
        <v>1746</v>
      </c>
    </row>
    <row r="500" spans="1:15" x14ac:dyDescent="0.25">
      <c r="A500" s="1">
        <v>499</v>
      </c>
      <c r="B500" s="1" t="s">
        <v>196</v>
      </c>
      <c r="C500" s="10">
        <v>45086</v>
      </c>
      <c r="D500" s="22">
        <v>0</v>
      </c>
      <c r="E500" s="1" t="s">
        <v>213</v>
      </c>
      <c r="F500" s="15">
        <v>24</v>
      </c>
      <c r="G500" s="2">
        <v>2.3472</v>
      </c>
      <c r="H500" s="3">
        <v>7.1</v>
      </c>
      <c r="I500" s="2">
        <v>1.7354000000000001</v>
      </c>
      <c r="J500" s="4">
        <f t="shared" si="32"/>
        <v>0.6117999999999999</v>
      </c>
      <c r="K500" s="1">
        <v>1</v>
      </c>
      <c r="L500" s="4">
        <f t="shared" si="34"/>
        <v>0.6117999999999999</v>
      </c>
      <c r="M500" s="1">
        <v>1</v>
      </c>
      <c r="N500" s="4">
        <v>0.6117999999999999</v>
      </c>
      <c r="O500" s="1" t="s">
        <v>1746</v>
      </c>
    </row>
    <row r="501" spans="1:15" x14ac:dyDescent="0.25">
      <c r="A501" s="1">
        <v>500</v>
      </c>
      <c r="B501" s="1" t="s">
        <v>376</v>
      </c>
      <c r="C501" s="10">
        <v>45087</v>
      </c>
      <c r="D501" s="22">
        <v>0</v>
      </c>
      <c r="E501" s="1" t="s">
        <v>213</v>
      </c>
      <c r="F501" s="15">
        <v>24</v>
      </c>
      <c r="G501" s="2">
        <v>4.3116000000000003</v>
      </c>
      <c r="H501" s="3">
        <v>7.2</v>
      </c>
      <c r="I501" s="2">
        <v>2.6214</v>
      </c>
      <c r="J501" s="4">
        <f t="shared" si="32"/>
        <v>1.6902000000000004</v>
      </c>
      <c r="K501" s="1">
        <v>1</v>
      </c>
      <c r="L501" s="4">
        <f t="shared" si="34"/>
        <v>1.6902000000000004</v>
      </c>
      <c r="M501" s="1">
        <v>1</v>
      </c>
      <c r="N501" s="4">
        <v>1.6902000000000004</v>
      </c>
      <c r="O501" s="1" t="s">
        <v>1746</v>
      </c>
    </row>
    <row r="502" spans="1:15" ht="33" x14ac:dyDescent="0.25">
      <c r="A502" s="1">
        <v>501</v>
      </c>
      <c r="B502" s="1" t="s">
        <v>196</v>
      </c>
      <c r="C502" s="10">
        <v>45087</v>
      </c>
      <c r="D502" s="22">
        <v>0</v>
      </c>
      <c r="E502" s="11" t="s">
        <v>4862</v>
      </c>
      <c r="F502" s="15">
        <v>22.5</v>
      </c>
      <c r="G502" s="2">
        <v>2.4643999999999999</v>
      </c>
      <c r="H502" s="3">
        <v>6.7</v>
      </c>
      <c r="I502" s="2">
        <v>2.0360999999999998</v>
      </c>
      <c r="J502" s="4">
        <f t="shared" si="32"/>
        <v>0.42830000000000013</v>
      </c>
      <c r="K502" s="1">
        <v>1</v>
      </c>
      <c r="L502" s="4">
        <f t="shared" si="34"/>
        <v>0.42830000000000013</v>
      </c>
      <c r="M502" s="1">
        <v>1</v>
      </c>
      <c r="N502" s="4">
        <v>0.42830000000000013</v>
      </c>
      <c r="O502" s="1" t="s">
        <v>1746</v>
      </c>
    </row>
    <row r="503" spans="1:15" x14ac:dyDescent="0.25">
      <c r="A503" s="1">
        <v>502</v>
      </c>
      <c r="B503" s="1" t="s">
        <v>376</v>
      </c>
      <c r="C503" s="10">
        <v>45088</v>
      </c>
      <c r="D503" s="22">
        <v>0</v>
      </c>
      <c r="E503" s="1" t="s">
        <v>213</v>
      </c>
      <c r="F503" s="15">
        <v>24</v>
      </c>
      <c r="G503" s="2">
        <v>4.2356999999999996</v>
      </c>
      <c r="H503" s="3">
        <v>7.1</v>
      </c>
      <c r="I503" s="2">
        <v>2.6472000000000002</v>
      </c>
      <c r="J503" s="4">
        <f t="shared" si="32"/>
        <v>1.5884999999999994</v>
      </c>
      <c r="K503" s="1">
        <v>1</v>
      </c>
      <c r="L503" s="4">
        <f t="shared" si="34"/>
        <v>1.5884999999999994</v>
      </c>
      <c r="M503" s="1">
        <v>1</v>
      </c>
      <c r="N503" s="4">
        <v>1.5884999999999994</v>
      </c>
      <c r="O503" s="1" t="s">
        <v>1746</v>
      </c>
    </row>
    <row r="504" spans="1:15" x14ac:dyDescent="0.25">
      <c r="A504" s="1">
        <v>503</v>
      </c>
      <c r="B504" s="1" t="s">
        <v>196</v>
      </c>
      <c r="C504" s="10">
        <v>45088</v>
      </c>
      <c r="D504" s="22">
        <v>0</v>
      </c>
      <c r="E504" s="1" t="s">
        <v>213</v>
      </c>
      <c r="F504" s="15">
        <v>24</v>
      </c>
      <c r="G504" s="2">
        <v>2.7073</v>
      </c>
      <c r="H504" s="3">
        <v>5.9</v>
      </c>
      <c r="I504" s="2">
        <v>2.4464000000000001</v>
      </c>
      <c r="J504" s="4">
        <f t="shared" si="32"/>
        <v>0.26089999999999991</v>
      </c>
      <c r="K504" s="1">
        <v>1</v>
      </c>
      <c r="L504" s="4">
        <f t="shared" si="34"/>
        <v>0.26089999999999991</v>
      </c>
      <c r="M504" s="1">
        <v>1</v>
      </c>
      <c r="N504" s="4">
        <v>0.26089999999999991</v>
      </c>
      <c r="O504" s="1" t="s">
        <v>1746</v>
      </c>
    </row>
    <row r="505" spans="1:15" x14ac:dyDescent="0.25">
      <c r="A505" s="1">
        <v>504</v>
      </c>
      <c r="B505" s="1" t="s">
        <v>376</v>
      </c>
      <c r="C505" s="10">
        <v>45089</v>
      </c>
      <c r="D505" s="22">
        <v>0</v>
      </c>
      <c r="E505" s="1" t="s">
        <v>213</v>
      </c>
      <c r="F505" s="15">
        <v>24</v>
      </c>
      <c r="G505" s="2">
        <v>4.2956000000000003</v>
      </c>
      <c r="H505" s="3">
        <v>6.6</v>
      </c>
      <c r="I505" s="2">
        <v>2.7524000000000002</v>
      </c>
      <c r="J505" s="4">
        <f t="shared" si="32"/>
        <v>1.5432000000000001</v>
      </c>
      <c r="K505" s="1">
        <v>1</v>
      </c>
      <c r="L505" s="4">
        <f t="shared" si="34"/>
        <v>1.5432000000000001</v>
      </c>
      <c r="M505" s="1">
        <v>1</v>
      </c>
      <c r="N505" s="4">
        <v>1.5432000000000001</v>
      </c>
      <c r="O505" s="1" t="s">
        <v>1746</v>
      </c>
    </row>
    <row r="506" spans="1:15" x14ac:dyDescent="0.25">
      <c r="A506" s="1">
        <v>505</v>
      </c>
      <c r="B506" s="1" t="s">
        <v>196</v>
      </c>
      <c r="C506" s="10">
        <v>45089</v>
      </c>
      <c r="D506" s="22">
        <v>0</v>
      </c>
      <c r="E506" s="1" t="s">
        <v>213</v>
      </c>
      <c r="F506" s="15">
        <v>24</v>
      </c>
      <c r="G506" s="2">
        <v>2.6415999999999999</v>
      </c>
      <c r="H506" s="3">
        <v>4.9000000000000004</v>
      </c>
      <c r="I506" s="2">
        <v>2.3370000000000002</v>
      </c>
      <c r="J506" s="4">
        <f t="shared" si="32"/>
        <v>0.30459999999999976</v>
      </c>
      <c r="K506" s="1">
        <v>1</v>
      </c>
      <c r="L506" s="4">
        <f t="shared" si="34"/>
        <v>0.30459999999999976</v>
      </c>
      <c r="M506" s="1">
        <v>1</v>
      </c>
      <c r="N506" s="4">
        <v>0.30459999999999976</v>
      </c>
      <c r="O506" s="1" t="s">
        <v>1746</v>
      </c>
    </row>
    <row r="507" spans="1:15" x14ac:dyDescent="0.25">
      <c r="A507" s="1">
        <v>506</v>
      </c>
      <c r="B507" s="1" t="s">
        <v>376</v>
      </c>
      <c r="C507" s="10">
        <v>45090</v>
      </c>
      <c r="D507" s="22">
        <v>0</v>
      </c>
      <c r="E507" s="1" t="s">
        <v>213</v>
      </c>
      <c r="F507" s="15">
        <v>24</v>
      </c>
      <c r="G507" s="2">
        <v>4.3499999999999996</v>
      </c>
      <c r="H507" s="3">
        <v>7.5</v>
      </c>
      <c r="I507" s="2">
        <v>2.65</v>
      </c>
      <c r="J507" s="4">
        <f t="shared" si="32"/>
        <v>1.6999999999999997</v>
      </c>
      <c r="K507" s="1">
        <v>1</v>
      </c>
      <c r="L507" s="4">
        <f t="shared" si="34"/>
        <v>1.6999999999999997</v>
      </c>
      <c r="M507" s="1">
        <v>1</v>
      </c>
      <c r="N507" s="4">
        <v>1.6999999999999997</v>
      </c>
      <c r="O507" s="1" t="s">
        <v>1746</v>
      </c>
    </row>
    <row r="508" spans="1:15" x14ac:dyDescent="0.25">
      <c r="A508" s="1">
        <v>507</v>
      </c>
      <c r="B508" s="1" t="s">
        <v>196</v>
      </c>
      <c r="C508" s="10">
        <v>45090</v>
      </c>
      <c r="D508" s="22">
        <v>0</v>
      </c>
      <c r="E508" s="1" t="s">
        <v>213</v>
      </c>
      <c r="F508" s="15">
        <v>24</v>
      </c>
      <c r="G508" s="2">
        <v>2.63</v>
      </c>
      <c r="H508" s="3">
        <v>4.9000000000000004</v>
      </c>
      <c r="I508" s="2">
        <v>2.4500000000000002</v>
      </c>
      <c r="J508" s="4">
        <f t="shared" si="32"/>
        <v>0.17999999999999972</v>
      </c>
      <c r="K508" s="1">
        <v>1</v>
      </c>
      <c r="L508" s="4">
        <f t="shared" si="34"/>
        <v>0.17999999999999972</v>
      </c>
      <c r="M508" s="1">
        <v>1</v>
      </c>
      <c r="N508" s="4">
        <v>0.17999999999999972</v>
      </c>
      <c r="O508" s="1" t="s">
        <v>1746</v>
      </c>
    </row>
    <row r="509" spans="1:15" x14ac:dyDescent="0.25">
      <c r="A509" s="1">
        <v>508</v>
      </c>
      <c r="B509" s="1" t="s">
        <v>376</v>
      </c>
      <c r="C509" s="10">
        <v>45091</v>
      </c>
      <c r="D509" s="22">
        <v>0</v>
      </c>
      <c r="E509" s="1" t="s">
        <v>213</v>
      </c>
      <c r="F509" s="15">
        <v>24</v>
      </c>
      <c r="G509" s="2">
        <v>4.29</v>
      </c>
      <c r="H509" s="3">
        <v>7.4</v>
      </c>
      <c r="I509" s="2">
        <v>2.61</v>
      </c>
      <c r="J509" s="4">
        <f t="shared" si="32"/>
        <v>1.6800000000000002</v>
      </c>
      <c r="K509" s="1">
        <v>1</v>
      </c>
      <c r="L509" s="4">
        <f t="shared" si="34"/>
        <v>1.6800000000000002</v>
      </c>
      <c r="M509" s="1">
        <v>1</v>
      </c>
      <c r="N509" s="4">
        <v>1.6800000000000002</v>
      </c>
      <c r="O509" s="1" t="s">
        <v>1746</v>
      </c>
    </row>
    <row r="510" spans="1:15" x14ac:dyDescent="0.25">
      <c r="A510" s="1">
        <v>509</v>
      </c>
      <c r="B510" s="1" t="s">
        <v>196</v>
      </c>
      <c r="C510" s="10">
        <v>45091</v>
      </c>
      <c r="D510" s="22">
        <v>0</v>
      </c>
      <c r="E510" s="1" t="s">
        <v>213</v>
      </c>
      <c r="F510" s="15">
        <v>24</v>
      </c>
      <c r="G510" s="2">
        <v>2.61</v>
      </c>
      <c r="H510" s="3">
        <v>5.2</v>
      </c>
      <c r="I510" s="2">
        <v>2.1</v>
      </c>
      <c r="J510" s="4">
        <f t="shared" si="32"/>
        <v>0.50999999999999979</v>
      </c>
      <c r="K510" s="1">
        <v>1</v>
      </c>
      <c r="L510" s="4">
        <f t="shared" si="34"/>
        <v>0.50999999999999979</v>
      </c>
      <c r="M510" s="1">
        <v>1</v>
      </c>
      <c r="N510" s="4">
        <v>0.50999999999999979</v>
      </c>
      <c r="O510" s="1" t="s">
        <v>1746</v>
      </c>
    </row>
    <row r="511" spans="1:15" x14ac:dyDescent="0.25">
      <c r="A511" s="1">
        <v>510</v>
      </c>
      <c r="B511" s="1" t="s">
        <v>376</v>
      </c>
      <c r="C511" s="10">
        <v>45092</v>
      </c>
      <c r="D511" s="22">
        <v>0</v>
      </c>
      <c r="E511" s="1" t="s">
        <v>213</v>
      </c>
      <c r="F511" s="15">
        <v>24</v>
      </c>
      <c r="G511" s="2">
        <v>4.28</v>
      </c>
      <c r="H511" s="3">
        <v>7</v>
      </c>
      <c r="I511" s="2">
        <v>2.61</v>
      </c>
      <c r="J511" s="4">
        <f t="shared" ref="J511:J573" si="35">G511-I511</f>
        <v>1.6700000000000004</v>
      </c>
      <c r="K511" s="1">
        <v>1</v>
      </c>
      <c r="L511" s="4">
        <f t="shared" si="34"/>
        <v>1.6700000000000004</v>
      </c>
      <c r="M511" s="1">
        <v>1</v>
      </c>
      <c r="N511" s="4">
        <v>1.6700000000000004</v>
      </c>
      <c r="O511" s="1" t="s">
        <v>1746</v>
      </c>
    </row>
    <row r="512" spans="1:15" x14ac:dyDescent="0.25">
      <c r="A512" s="1">
        <v>511</v>
      </c>
      <c r="B512" s="1" t="s">
        <v>196</v>
      </c>
      <c r="C512" s="10">
        <v>45092</v>
      </c>
      <c r="D512" s="22">
        <v>0</v>
      </c>
      <c r="E512" s="1" t="s">
        <v>213</v>
      </c>
      <c r="F512" s="15">
        <v>24</v>
      </c>
      <c r="G512" s="2">
        <v>2.67</v>
      </c>
      <c r="H512" s="3">
        <v>5</v>
      </c>
      <c r="I512" s="2">
        <v>2.0099999999999998</v>
      </c>
      <c r="J512" s="4">
        <f t="shared" si="35"/>
        <v>0.66000000000000014</v>
      </c>
      <c r="K512" s="1">
        <v>1</v>
      </c>
      <c r="L512" s="4">
        <f t="shared" si="34"/>
        <v>0.66000000000000014</v>
      </c>
      <c r="M512" s="1">
        <v>1</v>
      </c>
      <c r="N512" s="4">
        <v>0.66000000000000014</v>
      </c>
      <c r="O512" s="1" t="s">
        <v>1746</v>
      </c>
    </row>
    <row r="513" spans="1:15" x14ac:dyDescent="0.25">
      <c r="A513" s="1">
        <v>512</v>
      </c>
      <c r="B513" s="1" t="s">
        <v>376</v>
      </c>
      <c r="C513" s="10">
        <v>45093</v>
      </c>
      <c r="D513" s="22">
        <v>0</v>
      </c>
      <c r="E513" s="1" t="s">
        <v>213</v>
      </c>
      <c r="F513" s="15">
        <v>24</v>
      </c>
      <c r="G513" s="2">
        <v>4.2613000000000003</v>
      </c>
      <c r="H513" s="3">
        <v>6.9</v>
      </c>
      <c r="I513" s="2">
        <v>2.0568</v>
      </c>
      <c r="J513" s="4">
        <f t="shared" si="35"/>
        <v>2.2045000000000003</v>
      </c>
      <c r="K513" s="1">
        <v>1</v>
      </c>
      <c r="L513" s="4">
        <f t="shared" si="34"/>
        <v>2.2045000000000003</v>
      </c>
      <c r="M513" s="1">
        <v>1</v>
      </c>
      <c r="N513" s="4">
        <v>2.2045000000000003</v>
      </c>
      <c r="O513" s="1" t="s">
        <v>1746</v>
      </c>
    </row>
    <row r="514" spans="1:15" x14ac:dyDescent="0.25">
      <c r="A514" s="1">
        <v>513</v>
      </c>
      <c r="B514" s="1" t="s">
        <v>196</v>
      </c>
      <c r="C514" s="10">
        <v>45093</v>
      </c>
      <c r="D514" s="22">
        <v>0</v>
      </c>
      <c r="E514" s="1" t="s">
        <v>213</v>
      </c>
      <c r="F514" s="15">
        <v>24</v>
      </c>
      <c r="G514" s="2">
        <v>2.6941000000000002</v>
      </c>
      <c r="H514" s="3">
        <v>5.0999999999999996</v>
      </c>
      <c r="I514" s="2">
        <v>2.0891999999999999</v>
      </c>
      <c r="J514" s="4">
        <f t="shared" si="35"/>
        <v>0.60490000000000022</v>
      </c>
      <c r="K514" s="1">
        <v>1</v>
      </c>
      <c r="L514" s="4">
        <f t="shared" si="34"/>
        <v>0.60490000000000022</v>
      </c>
      <c r="M514" s="1">
        <v>1</v>
      </c>
      <c r="N514" s="4">
        <v>0.60490000000000022</v>
      </c>
      <c r="O514" s="1" t="s">
        <v>1746</v>
      </c>
    </row>
    <row r="515" spans="1:15" x14ac:dyDescent="0.25">
      <c r="A515" s="1">
        <v>514</v>
      </c>
      <c r="B515" s="1" t="s">
        <v>376</v>
      </c>
      <c r="C515" s="10">
        <v>45094</v>
      </c>
      <c r="D515" s="22">
        <v>0</v>
      </c>
      <c r="E515" s="1" t="s">
        <v>213</v>
      </c>
      <c r="F515" s="15">
        <v>24</v>
      </c>
      <c r="G515" s="2">
        <v>4.29</v>
      </c>
      <c r="H515" s="3">
        <v>7</v>
      </c>
      <c r="I515" s="2">
        <v>2.2000000000000002</v>
      </c>
      <c r="J515" s="4">
        <f t="shared" si="35"/>
        <v>2.09</v>
      </c>
      <c r="K515" s="1">
        <v>1</v>
      </c>
      <c r="L515" s="4">
        <f t="shared" si="34"/>
        <v>2.09</v>
      </c>
      <c r="M515" s="1">
        <v>1</v>
      </c>
      <c r="N515" s="4">
        <v>2.09</v>
      </c>
      <c r="O515" s="1" t="s">
        <v>1746</v>
      </c>
    </row>
    <row r="516" spans="1:15" x14ac:dyDescent="0.25">
      <c r="A516" s="1">
        <v>515</v>
      </c>
      <c r="B516" s="1" t="s">
        <v>196</v>
      </c>
      <c r="C516" s="10">
        <v>45094</v>
      </c>
      <c r="D516" s="22">
        <v>0</v>
      </c>
      <c r="E516" s="1" t="s">
        <v>213</v>
      </c>
      <c r="F516" s="15">
        <v>24</v>
      </c>
      <c r="G516" s="2">
        <v>2.7</v>
      </c>
      <c r="H516" s="3">
        <v>5.4</v>
      </c>
      <c r="I516" s="2">
        <v>2.39</v>
      </c>
      <c r="J516" s="4">
        <f t="shared" si="35"/>
        <v>0.31000000000000005</v>
      </c>
      <c r="K516" s="1">
        <v>1</v>
      </c>
      <c r="L516" s="4">
        <f t="shared" si="34"/>
        <v>0.31000000000000005</v>
      </c>
      <c r="M516" s="1">
        <v>1</v>
      </c>
      <c r="N516" s="4">
        <v>0.31000000000000005</v>
      </c>
      <c r="O516" s="1" t="s">
        <v>1746</v>
      </c>
    </row>
    <row r="517" spans="1:15" x14ac:dyDescent="0.25">
      <c r="A517" s="1">
        <v>516</v>
      </c>
      <c r="B517" s="1" t="s">
        <v>376</v>
      </c>
      <c r="C517" s="10">
        <v>45095</v>
      </c>
      <c r="D517" s="22">
        <v>0</v>
      </c>
      <c r="E517" s="1" t="s">
        <v>213</v>
      </c>
      <c r="F517" s="15">
        <v>24</v>
      </c>
      <c r="G517" s="2">
        <v>4.29</v>
      </c>
      <c r="H517" s="3">
        <v>6.9</v>
      </c>
      <c r="I517" s="2">
        <v>2.4500000000000002</v>
      </c>
      <c r="J517" s="4">
        <f t="shared" si="35"/>
        <v>1.8399999999999999</v>
      </c>
      <c r="K517" s="1">
        <v>1</v>
      </c>
      <c r="L517" s="4">
        <f t="shared" si="34"/>
        <v>1.8399999999999999</v>
      </c>
      <c r="M517" s="1">
        <v>1</v>
      </c>
      <c r="N517" s="4">
        <v>1.8399999999999999</v>
      </c>
      <c r="O517" s="1" t="s">
        <v>1746</v>
      </c>
    </row>
    <row r="518" spans="1:15" x14ac:dyDescent="0.25">
      <c r="A518" s="1">
        <v>517</v>
      </c>
      <c r="B518" s="1" t="s">
        <v>196</v>
      </c>
      <c r="C518" s="10">
        <v>45095</v>
      </c>
      <c r="D518" s="22">
        <v>0</v>
      </c>
      <c r="E518" s="1" t="s">
        <v>213</v>
      </c>
      <c r="F518" s="15">
        <v>24</v>
      </c>
      <c r="G518" s="2">
        <v>2.6196000000000002</v>
      </c>
      <c r="H518" s="3">
        <v>5.4</v>
      </c>
      <c r="I518" s="2">
        <v>2.25</v>
      </c>
      <c r="J518" s="4">
        <f t="shared" si="35"/>
        <v>0.36960000000000015</v>
      </c>
      <c r="K518" s="1">
        <v>1</v>
      </c>
      <c r="L518" s="4">
        <f t="shared" si="34"/>
        <v>0.36960000000000015</v>
      </c>
      <c r="M518" s="1">
        <v>1</v>
      </c>
      <c r="N518" s="4">
        <v>0.36960000000000015</v>
      </c>
      <c r="O518" s="1" t="s">
        <v>1746</v>
      </c>
    </row>
    <row r="519" spans="1:15" x14ac:dyDescent="0.25">
      <c r="A519" s="1">
        <v>518</v>
      </c>
      <c r="B519" s="1" t="s">
        <v>376</v>
      </c>
      <c r="C519" s="10">
        <v>45096</v>
      </c>
      <c r="D519" s="22">
        <v>0</v>
      </c>
      <c r="E519" s="1" t="s">
        <v>213</v>
      </c>
      <c r="F519" s="15">
        <v>24</v>
      </c>
      <c r="G519" s="2">
        <v>4.17</v>
      </c>
      <c r="H519" s="3">
        <v>6</v>
      </c>
      <c r="I519" s="2">
        <v>2.4700000000000002</v>
      </c>
      <c r="J519" s="4">
        <f t="shared" si="35"/>
        <v>1.6999999999999997</v>
      </c>
      <c r="K519" s="1">
        <v>1</v>
      </c>
      <c r="L519" s="4">
        <f t="shared" si="34"/>
        <v>1.6999999999999997</v>
      </c>
      <c r="M519" s="1">
        <v>1</v>
      </c>
      <c r="N519" s="4">
        <v>1.6999999999999997</v>
      </c>
      <c r="O519" s="1" t="s">
        <v>1746</v>
      </c>
    </row>
    <row r="520" spans="1:15" x14ac:dyDescent="0.25">
      <c r="A520" s="1">
        <v>519</v>
      </c>
      <c r="B520" s="1" t="s">
        <v>196</v>
      </c>
      <c r="C520" s="10">
        <v>45096</v>
      </c>
      <c r="D520" s="22">
        <v>0</v>
      </c>
      <c r="E520" s="1" t="s">
        <v>213</v>
      </c>
      <c r="F520" s="15">
        <v>24</v>
      </c>
      <c r="G520" s="2">
        <v>2.66</v>
      </c>
      <c r="H520" s="3">
        <v>4.7</v>
      </c>
      <c r="I520" s="2">
        <v>2.2599999999999998</v>
      </c>
      <c r="J520" s="4">
        <f t="shared" si="35"/>
        <v>0.40000000000000036</v>
      </c>
      <c r="K520" s="1">
        <v>1</v>
      </c>
      <c r="L520" s="4">
        <f t="shared" si="34"/>
        <v>0.40000000000000036</v>
      </c>
      <c r="M520" s="1">
        <v>1</v>
      </c>
      <c r="N520" s="4">
        <v>0.40000000000000036</v>
      </c>
      <c r="O520" s="1" t="s">
        <v>1746</v>
      </c>
    </row>
    <row r="521" spans="1:15" x14ac:dyDescent="0.25">
      <c r="A521" s="1">
        <v>520</v>
      </c>
      <c r="B521" s="1" t="s">
        <v>376</v>
      </c>
      <c r="C521" s="10">
        <v>45097</v>
      </c>
      <c r="D521" s="22">
        <v>0</v>
      </c>
      <c r="E521" s="1" t="s">
        <v>213</v>
      </c>
      <c r="F521" s="15">
        <v>24</v>
      </c>
      <c r="G521" s="2">
        <v>4.2300000000000004</v>
      </c>
      <c r="H521" s="3">
        <v>6.7</v>
      </c>
      <c r="I521" s="2">
        <v>2.39</v>
      </c>
      <c r="J521" s="4">
        <f t="shared" si="35"/>
        <v>1.8400000000000003</v>
      </c>
      <c r="K521" s="1">
        <v>1</v>
      </c>
      <c r="L521" s="4">
        <f t="shared" si="34"/>
        <v>1.8400000000000003</v>
      </c>
      <c r="M521" s="1">
        <v>1</v>
      </c>
      <c r="N521" s="4">
        <v>1.8400000000000003</v>
      </c>
      <c r="O521" s="1" t="s">
        <v>1746</v>
      </c>
    </row>
    <row r="522" spans="1:15" x14ac:dyDescent="0.25">
      <c r="A522" s="1">
        <v>521</v>
      </c>
      <c r="B522" s="1" t="s">
        <v>196</v>
      </c>
      <c r="C522" s="10">
        <v>45097</v>
      </c>
      <c r="D522" s="22">
        <v>0</v>
      </c>
      <c r="E522" s="1" t="s">
        <v>213</v>
      </c>
      <c r="F522" s="15">
        <v>24</v>
      </c>
      <c r="G522" s="2">
        <v>2.68</v>
      </c>
      <c r="H522" s="3">
        <v>5.3</v>
      </c>
      <c r="I522" s="2">
        <v>2.12</v>
      </c>
      <c r="J522" s="4">
        <f t="shared" si="35"/>
        <v>0.56000000000000005</v>
      </c>
      <c r="K522" s="1">
        <v>1</v>
      </c>
      <c r="L522" s="4">
        <f t="shared" si="34"/>
        <v>0.56000000000000005</v>
      </c>
      <c r="M522" s="1">
        <v>1</v>
      </c>
      <c r="N522" s="4">
        <v>0.56000000000000005</v>
      </c>
      <c r="O522" s="1" t="s">
        <v>1746</v>
      </c>
    </row>
    <row r="523" spans="1:15" x14ac:dyDescent="0.25">
      <c r="A523" s="1">
        <v>522</v>
      </c>
      <c r="B523" s="1" t="s">
        <v>376</v>
      </c>
      <c r="C523" s="10">
        <v>45098</v>
      </c>
      <c r="D523" s="22">
        <v>0</v>
      </c>
      <c r="E523" s="1" t="s">
        <v>213</v>
      </c>
      <c r="F523" s="15">
        <v>24</v>
      </c>
      <c r="G523" s="2">
        <v>4.2</v>
      </c>
      <c r="H523" s="3">
        <v>6.7</v>
      </c>
      <c r="I523" s="2">
        <v>2.34</v>
      </c>
      <c r="J523" s="4">
        <f t="shared" si="35"/>
        <v>1.8600000000000003</v>
      </c>
      <c r="K523" s="1">
        <v>1</v>
      </c>
      <c r="L523" s="4">
        <f t="shared" si="34"/>
        <v>1.8600000000000003</v>
      </c>
      <c r="M523" s="1">
        <v>1</v>
      </c>
      <c r="N523" s="4">
        <v>1.8600000000000003</v>
      </c>
      <c r="O523" s="1" t="s">
        <v>1746</v>
      </c>
    </row>
    <row r="524" spans="1:15" x14ac:dyDescent="0.25">
      <c r="A524" s="1">
        <v>523</v>
      </c>
      <c r="B524" s="1" t="s">
        <v>196</v>
      </c>
      <c r="C524" s="10">
        <v>45098</v>
      </c>
      <c r="D524" s="22">
        <v>0</v>
      </c>
      <c r="E524" s="1" t="s">
        <v>213</v>
      </c>
      <c r="F524" s="15">
        <v>24</v>
      </c>
      <c r="G524" s="2">
        <v>2.7</v>
      </c>
      <c r="H524" s="3">
        <v>5.0999999999999996</v>
      </c>
      <c r="I524" s="2">
        <v>2.06</v>
      </c>
      <c r="J524" s="4">
        <f t="shared" si="35"/>
        <v>0.64000000000000012</v>
      </c>
      <c r="K524" s="1">
        <v>1</v>
      </c>
      <c r="L524" s="4">
        <f t="shared" si="34"/>
        <v>0.64000000000000012</v>
      </c>
      <c r="M524" s="1">
        <v>1</v>
      </c>
      <c r="N524" s="4">
        <v>0.64000000000000012</v>
      </c>
      <c r="O524" s="1" t="s">
        <v>1746</v>
      </c>
    </row>
    <row r="525" spans="1:15" x14ac:dyDescent="0.25">
      <c r="A525" s="1">
        <v>524</v>
      </c>
      <c r="B525" s="1" t="s">
        <v>376</v>
      </c>
      <c r="C525" s="10">
        <v>45099</v>
      </c>
      <c r="D525" s="22">
        <v>0</v>
      </c>
      <c r="E525" s="1" t="s">
        <v>213</v>
      </c>
      <c r="F525" s="15">
        <v>24</v>
      </c>
      <c r="G525" s="2">
        <v>4.26</v>
      </c>
      <c r="H525" s="3">
        <v>6.9</v>
      </c>
      <c r="I525" s="2">
        <v>2.4700000000000002</v>
      </c>
      <c r="J525" s="4">
        <f t="shared" si="35"/>
        <v>1.7899999999999996</v>
      </c>
      <c r="K525" s="1">
        <v>1</v>
      </c>
      <c r="L525" s="4">
        <f t="shared" si="34"/>
        <v>1.7899999999999996</v>
      </c>
      <c r="M525" s="1">
        <v>1</v>
      </c>
      <c r="N525" s="4">
        <v>1.7899999999999996</v>
      </c>
      <c r="O525" s="1" t="s">
        <v>1746</v>
      </c>
    </row>
    <row r="526" spans="1:15" x14ac:dyDescent="0.25">
      <c r="A526" s="1">
        <v>525</v>
      </c>
      <c r="B526" s="1" t="s">
        <v>196</v>
      </c>
      <c r="C526" s="10">
        <v>45099</v>
      </c>
      <c r="D526" s="22">
        <v>0</v>
      </c>
      <c r="E526" s="1" t="s">
        <v>213</v>
      </c>
      <c r="F526" s="15">
        <v>24</v>
      </c>
      <c r="G526" s="2">
        <v>2.74</v>
      </c>
      <c r="H526" s="3">
        <v>4.5999999999999996</v>
      </c>
      <c r="I526" s="2">
        <v>2.29</v>
      </c>
      <c r="J526" s="4">
        <f t="shared" si="35"/>
        <v>0.45000000000000018</v>
      </c>
      <c r="K526" s="1">
        <v>1</v>
      </c>
      <c r="L526" s="4">
        <f t="shared" si="34"/>
        <v>0.45000000000000018</v>
      </c>
      <c r="M526" s="1">
        <v>1</v>
      </c>
      <c r="N526" s="4">
        <v>0.45000000000000018</v>
      </c>
      <c r="O526" s="1" t="s">
        <v>1746</v>
      </c>
    </row>
    <row r="527" spans="1:15" x14ac:dyDescent="0.25">
      <c r="A527" s="1">
        <v>526</v>
      </c>
      <c r="B527" s="1" t="s">
        <v>376</v>
      </c>
      <c r="C527" s="10">
        <v>45100</v>
      </c>
      <c r="D527" s="22">
        <v>0</v>
      </c>
      <c r="E527" s="1" t="s">
        <v>213</v>
      </c>
      <c r="F527" s="15">
        <v>24</v>
      </c>
      <c r="G527" s="2">
        <v>4.25</v>
      </c>
      <c r="H527" s="3">
        <v>7.2</v>
      </c>
      <c r="I527" s="2">
        <v>2.4300000000000002</v>
      </c>
      <c r="J527" s="4">
        <f t="shared" si="35"/>
        <v>1.8199999999999998</v>
      </c>
      <c r="K527" s="1">
        <v>1</v>
      </c>
      <c r="L527" s="4">
        <f t="shared" si="34"/>
        <v>1.8199999999999998</v>
      </c>
      <c r="M527" s="1">
        <v>1</v>
      </c>
      <c r="N527" s="4">
        <v>1.8199999999999998</v>
      </c>
      <c r="O527" s="1" t="s">
        <v>1746</v>
      </c>
    </row>
    <row r="528" spans="1:15" x14ac:dyDescent="0.25">
      <c r="A528" s="1">
        <v>527</v>
      </c>
      <c r="B528" s="1" t="s">
        <v>196</v>
      </c>
      <c r="C528" s="10">
        <v>45100</v>
      </c>
      <c r="D528" s="22">
        <v>0</v>
      </c>
      <c r="E528" s="1" t="s">
        <v>213</v>
      </c>
      <c r="F528" s="15">
        <v>24</v>
      </c>
      <c r="G528" s="2">
        <v>2.71</v>
      </c>
      <c r="H528" s="3">
        <v>5</v>
      </c>
      <c r="I528" s="2">
        <v>2.2999999999999998</v>
      </c>
      <c r="J528" s="4">
        <f t="shared" si="35"/>
        <v>0.41000000000000014</v>
      </c>
      <c r="K528" s="1">
        <v>1</v>
      </c>
      <c r="L528" s="4">
        <f t="shared" si="34"/>
        <v>0.41000000000000014</v>
      </c>
      <c r="M528" s="1">
        <v>1</v>
      </c>
      <c r="N528" s="4">
        <v>0.41000000000000014</v>
      </c>
      <c r="O528" s="1" t="s">
        <v>1746</v>
      </c>
    </row>
    <row r="529" spans="1:15" x14ac:dyDescent="0.25">
      <c r="A529" s="1">
        <v>528</v>
      </c>
      <c r="B529" s="1" t="s">
        <v>376</v>
      </c>
      <c r="C529" s="10">
        <v>45101</v>
      </c>
      <c r="D529" s="22">
        <v>0</v>
      </c>
      <c r="E529" s="1" t="s">
        <v>213</v>
      </c>
      <c r="F529" s="15">
        <v>24</v>
      </c>
      <c r="G529" s="2">
        <v>2.5299999999999998</v>
      </c>
      <c r="H529" s="3">
        <v>5.6</v>
      </c>
      <c r="I529" s="2">
        <v>0.88</v>
      </c>
      <c r="J529" s="4">
        <f t="shared" si="35"/>
        <v>1.65</v>
      </c>
      <c r="K529" s="1">
        <v>1</v>
      </c>
      <c r="L529" s="4">
        <f t="shared" si="34"/>
        <v>1.65</v>
      </c>
      <c r="M529" s="1">
        <v>1</v>
      </c>
      <c r="N529" s="4">
        <v>1.65</v>
      </c>
      <c r="O529" s="1" t="s">
        <v>1746</v>
      </c>
    </row>
    <row r="530" spans="1:15" x14ac:dyDescent="0.25">
      <c r="A530" s="1">
        <v>529</v>
      </c>
      <c r="B530" s="1" t="s">
        <v>196</v>
      </c>
      <c r="C530" s="10">
        <v>45101</v>
      </c>
      <c r="D530" s="22">
        <v>0</v>
      </c>
      <c r="E530" s="1" t="s">
        <v>4227</v>
      </c>
      <c r="F530" s="15">
        <v>5.5</v>
      </c>
      <c r="G530" s="2">
        <v>1.57</v>
      </c>
      <c r="H530" s="3">
        <v>0.3</v>
      </c>
      <c r="I530" s="2">
        <v>0.34</v>
      </c>
      <c r="J530" s="4">
        <f t="shared" si="35"/>
        <v>1.23</v>
      </c>
      <c r="K530" s="1">
        <v>5</v>
      </c>
      <c r="L530" s="4">
        <f t="shared" si="34"/>
        <v>6.15</v>
      </c>
      <c r="M530" s="1">
        <v>6</v>
      </c>
      <c r="N530" s="4">
        <v>6.4702000000000002</v>
      </c>
      <c r="O530" s="1" t="s">
        <v>1746</v>
      </c>
    </row>
    <row r="531" spans="1:15" x14ac:dyDescent="0.25">
      <c r="A531" s="1">
        <v>530</v>
      </c>
      <c r="B531" s="1" t="s">
        <v>376</v>
      </c>
      <c r="C531" s="10">
        <v>45102</v>
      </c>
      <c r="D531" s="22">
        <v>0</v>
      </c>
      <c r="E531" s="1" t="s">
        <v>213</v>
      </c>
      <c r="F531" s="15">
        <v>24</v>
      </c>
      <c r="G531" s="2">
        <v>1.57</v>
      </c>
      <c r="H531" s="3">
        <v>1.1000000000000001</v>
      </c>
      <c r="I531" s="2">
        <v>1.03</v>
      </c>
      <c r="J531" s="4">
        <f t="shared" si="35"/>
        <v>0.54</v>
      </c>
      <c r="K531" s="1">
        <v>1</v>
      </c>
      <c r="L531" s="4">
        <f t="shared" si="34"/>
        <v>0.54</v>
      </c>
      <c r="M531" s="1">
        <v>1</v>
      </c>
      <c r="N531" s="4">
        <v>0.54</v>
      </c>
      <c r="O531" s="1" t="s">
        <v>1746</v>
      </c>
    </row>
    <row r="532" spans="1:15" x14ac:dyDescent="0.25">
      <c r="A532" s="1">
        <v>531</v>
      </c>
      <c r="B532" s="1" t="s">
        <v>996</v>
      </c>
      <c r="C532" s="10">
        <v>45103</v>
      </c>
      <c r="D532" s="22">
        <v>0</v>
      </c>
      <c r="E532" s="1" t="s">
        <v>534</v>
      </c>
      <c r="F532" s="15">
        <v>3</v>
      </c>
      <c r="G532" s="2">
        <v>0.32</v>
      </c>
      <c r="H532" s="3">
        <v>0.2</v>
      </c>
      <c r="I532" s="2">
        <v>0.31</v>
      </c>
      <c r="J532" s="4">
        <f t="shared" si="35"/>
        <v>1.0000000000000009E-2</v>
      </c>
      <c r="K532" s="1">
        <v>4</v>
      </c>
      <c r="L532" s="4">
        <f t="shared" si="34"/>
        <v>4.0000000000000036E-2</v>
      </c>
      <c r="M532" s="1">
        <v>4</v>
      </c>
      <c r="N532" s="4">
        <v>1.9074</v>
      </c>
      <c r="O532" s="1" t="s">
        <v>1746</v>
      </c>
    </row>
    <row r="533" spans="1:15" x14ac:dyDescent="0.25">
      <c r="A533" s="1">
        <v>532</v>
      </c>
      <c r="B533" s="1" t="s">
        <v>376</v>
      </c>
      <c r="C533" s="10">
        <v>45103</v>
      </c>
      <c r="D533" s="22">
        <v>0</v>
      </c>
      <c r="E533" s="1" t="s">
        <v>464</v>
      </c>
      <c r="F533" s="15">
        <v>8</v>
      </c>
      <c r="G533" s="2">
        <v>0.95</v>
      </c>
      <c r="H533" s="3">
        <v>4.5999999999999996</v>
      </c>
      <c r="I533" s="2">
        <v>0.34</v>
      </c>
      <c r="J533" s="4">
        <f t="shared" si="35"/>
        <v>0.60999999999999988</v>
      </c>
      <c r="K533" s="1">
        <v>4</v>
      </c>
      <c r="L533" s="4">
        <f t="shared" si="34"/>
        <v>2.4399999999999995</v>
      </c>
      <c r="M533" s="1">
        <v>4</v>
      </c>
      <c r="N533" s="4">
        <v>13.849500000000001</v>
      </c>
      <c r="O533" s="1" t="s">
        <v>1746</v>
      </c>
    </row>
    <row r="534" spans="1:15" ht="33" x14ac:dyDescent="0.25">
      <c r="A534" s="1">
        <v>533</v>
      </c>
      <c r="B534" s="1" t="s">
        <v>432</v>
      </c>
      <c r="C534" s="10">
        <v>45104</v>
      </c>
      <c r="D534" s="22">
        <v>0</v>
      </c>
      <c r="E534" s="11" t="s">
        <v>1002</v>
      </c>
      <c r="F534" s="15">
        <v>14</v>
      </c>
      <c r="G534" s="2">
        <v>0.7</v>
      </c>
      <c r="H534" s="3">
        <v>1.6</v>
      </c>
      <c r="I534" s="2">
        <v>0.64</v>
      </c>
      <c r="J534" s="4">
        <f t="shared" si="35"/>
        <v>5.9999999999999942E-2</v>
      </c>
      <c r="K534" s="1">
        <v>3</v>
      </c>
      <c r="L534" s="4">
        <f t="shared" si="34"/>
        <v>0.17999999999999983</v>
      </c>
      <c r="M534" s="1">
        <v>3</v>
      </c>
      <c r="N534" s="4">
        <v>0.65800000000000003</v>
      </c>
      <c r="O534" s="1" t="s">
        <v>1746</v>
      </c>
    </row>
    <row r="535" spans="1:15" ht="33" x14ac:dyDescent="0.25">
      <c r="A535" s="1">
        <v>534</v>
      </c>
      <c r="B535" s="1" t="s">
        <v>432</v>
      </c>
      <c r="C535" s="10">
        <v>45105</v>
      </c>
      <c r="D535" s="22">
        <v>0</v>
      </c>
      <c r="E535" s="11" t="s">
        <v>4228</v>
      </c>
      <c r="F535" s="15">
        <v>20</v>
      </c>
      <c r="G535" s="2">
        <v>1.1353</v>
      </c>
      <c r="H535" s="3">
        <v>1.7</v>
      </c>
      <c r="I535" s="2">
        <v>1.0829</v>
      </c>
      <c r="J535" s="4">
        <f t="shared" si="35"/>
        <v>5.2400000000000002E-2</v>
      </c>
      <c r="K535" s="1">
        <v>1</v>
      </c>
      <c r="L535" s="4">
        <f t="shared" si="34"/>
        <v>5.2400000000000002E-2</v>
      </c>
      <c r="M535" s="1">
        <v>1</v>
      </c>
      <c r="N535" s="4">
        <v>5.2400000000000002E-2</v>
      </c>
      <c r="O535" s="1" t="s">
        <v>1746</v>
      </c>
    </row>
    <row r="536" spans="1:15" x14ac:dyDescent="0.25">
      <c r="A536" s="1">
        <v>535</v>
      </c>
      <c r="B536" s="1" t="s">
        <v>1007</v>
      </c>
      <c r="C536" s="10">
        <v>45105</v>
      </c>
      <c r="D536" s="22">
        <v>0</v>
      </c>
      <c r="E536" s="11" t="s">
        <v>1009</v>
      </c>
      <c r="F536" s="15">
        <v>4</v>
      </c>
      <c r="G536" s="2">
        <v>0.8669</v>
      </c>
      <c r="H536" s="3">
        <v>0.4</v>
      </c>
      <c r="I536" s="2">
        <v>0.21659999999999999</v>
      </c>
      <c r="J536" s="4">
        <f t="shared" si="35"/>
        <v>0.65029999999999999</v>
      </c>
      <c r="K536" s="1">
        <v>1</v>
      </c>
      <c r="L536" s="4">
        <f t="shared" si="34"/>
        <v>0.65029999999999999</v>
      </c>
      <c r="M536" s="1" t="s">
        <v>1746</v>
      </c>
      <c r="N536" s="4" t="s">
        <v>1746</v>
      </c>
      <c r="O536" s="1" t="s">
        <v>1746</v>
      </c>
    </row>
    <row r="537" spans="1:15" x14ac:dyDescent="0.25">
      <c r="A537" s="1">
        <v>536</v>
      </c>
      <c r="B537" s="1" t="s">
        <v>432</v>
      </c>
      <c r="C537" s="10">
        <v>45106</v>
      </c>
      <c r="D537" s="22">
        <v>0</v>
      </c>
      <c r="E537" s="1" t="s">
        <v>213</v>
      </c>
      <c r="F537" s="15">
        <v>24</v>
      </c>
      <c r="G537" s="2">
        <v>1.5185999999999999</v>
      </c>
      <c r="H537" s="3">
        <v>2.7</v>
      </c>
      <c r="I537" s="2">
        <v>1.2210000000000001</v>
      </c>
      <c r="J537" s="4">
        <f t="shared" si="35"/>
        <v>0.29759999999999986</v>
      </c>
      <c r="K537" s="1">
        <v>1</v>
      </c>
      <c r="L537" s="4">
        <f t="shared" si="34"/>
        <v>0.29759999999999986</v>
      </c>
      <c r="M537" s="1">
        <v>1</v>
      </c>
      <c r="N537" s="4">
        <v>0.29759999999999986</v>
      </c>
      <c r="O537" s="1" t="s">
        <v>1746</v>
      </c>
    </row>
    <row r="538" spans="1:15" x14ac:dyDescent="0.25">
      <c r="A538" s="1">
        <v>537</v>
      </c>
      <c r="B538" s="1" t="s">
        <v>432</v>
      </c>
      <c r="C538" s="10">
        <v>45107</v>
      </c>
      <c r="D538" s="22">
        <v>0</v>
      </c>
      <c r="E538" s="1" t="s">
        <v>213</v>
      </c>
      <c r="F538" s="15">
        <v>24</v>
      </c>
      <c r="G538" s="2">
        <v>1.89</v>
      </c>
      <c r="H538" s="3">
        <v>4.3</v>
      </c>
      <c r="I538" s="2">
        <v>1.5</v>
      </c>
      <c r="J538" s="4">
        <f t="shared" si="35"/>
        <v>0.3899999999999999</v>
      </c>
      <c r="K538" s="1">
        <v>1</v>
      </c>
      <c r="L538" s="4">
        <f t="shared" si="34"/>
        <v>0.3899999999999999</v>
      </c>
      <c r="M538" s="1">
        <v>1</v>
      </c>
      <c r="N538" s="4">
        <v>0.3899999999999999</v>
      </c>
      <c r="O538" s="1" t="s">
        <v>1746</v>
      </c>
    </row>
    <row r="539" spans="1:15" x14ac:dyDescent="0.25">
      <c r="A539" s="1">
        <v>538</v>
      </c>
      <c r="B539" s="1" t="s">
        <v>432</v>
      </c>
      <c r="C539" s="10">
        <v>45117</v>
      </c>
      <c r="D539" s="22">
        <v>0</v>
      </c>
      <c r="E539" s="1" t="s">
        <v>699</v>
      </c>
      <c r="F539" s="15">
        <v>21.5</v>
      </c>
      <c r="G539" s="2">
        <v>0.85</v>
      </c>
      <c r="H539" s="3">
        <v>0</v>
      </c>
      <c r="I539" s="2">
        <v>0.76</v>
      </c>
      <c r="J539" s="4">
        <f t="shared" si="35"/>
        <v>8.9999999999999969E-2</v>
      </c>
      <c r="K539" s="1">
        <v>1</v>
      </c>
      <c r="L539" s="4">
        <f t="shared" si="34"/>
        <v>8.9999999999999969E-2</v>
      </c>
      <c r="M539" s="1">
        <v>1</v>
      </c>
      <c r="N539" s="4">
        <v>8.9999999999999969E-2</v>
      </c>
      <c r="O539" s="1" t="s">
        <v>1746</v>
      </c>
    </row>
    <row r="540" spans="1:15" x14ac:dyDescent="0.25">
      <c r="A540" s="1">
        <v>539</v>
      </c>
      <c r="B540" s="1" t="s">
        <v>432</v>
      </c>
      <c r="C540" s="10">
        <v>45118</v>
      </c>
      <c r="D540" s="22">
        <v>0</v>
      </c>
      <c r="E540" s="1" t="s">
        <v>213</v>
      </c>
      <c r="F540" s="15">
        <v>24</v>
      </c>
      <c r="G540" s="2">
        <v>1.0004999999999999</v>
      </c>
      <c r="H540" s="3">
        <v>0.1</v>
      </c>
      <c r="I540" s="2">
        <v>0.87780000000000002</v>
      </c>
      <c r="J540" s="4">
        <f t="shared" si="35"/>
        <v>0.12269999999999992</v>
      </c>
      <c r="K540" s="1">
        <v>1</v>
      </c>
      <c r="L540" s="4">
        <f t="shared" si="34"/>
        <v>0.12269999999999992</v>
      </c>
      <c r="M540" s="1">
        <v>1</v>
      </c>
      <c r="N540" s="4">
        <v>0.12269999999999992</v>
      </c>
      <c r="O540" s="1" t="s">
        <v>1746</v>
      </c>
    </row>
    <row r="541" spans="1:15" x14ac:dyDescent="0.25">
      <c r="A541" s="1">
        <v>540</v>
      </c>
      <c r="B541" s="1" t="s">
        <v>432</v>
      </c>
      <c r="C541" s="10">
        <v>45119</v>
      </c>
      <c r="D541" s="22">
        <v>0</v>
      </c>
      <c r="E541" s="1" t="s">
        <v>213</v>
      </c>
      <c r="F541" s="15">
        <v>24</v>
      </c>
      <c r="G541" s="2">
        <v>0.91600000000000004</v>
      </c>
      <c r="H541" s="3">
        <v>0</v>
      </c>
      <c r="I541" s="2">
        <v>0.8256</v>
      </c>
      <c r="J541" s="4">
        <f t="shared" si="35"/>
        <v>9.0400000000000036E-2</v>
      </c>
      <c r="K541" s="1">
        <v>1</v>
      </c>
      <c r="L541" s="4">
        <f t="shared" si="34"/>
        <v>9.0400000000000036E-2</v>
      </c>
      <c r="M541" s="1">
        <v>1</v>
      </c>
      <c r="N541" s="4">
        <v>9.0400000000000036E-2</v>
      </c>
      <c r="O541" s="1" t="s">
        <v>1746</v>
      </c>
    </row>
    <row r="542" spans="1:15" x14ac:dyDescent="0.25">
      <c r="A542" s="1">
        <v>541</v>
      </c>
      <c r="B542" s="1" t="s">
        <v>432</v>
      </c>
      <c r="C542" s="10">
        <v>45120</v>
      </c>
      <c r="D542" s="22">
        <v>0</v>
      </c>
      <c r="E542" s="1" t="s">
        <v>213</v>
      </c>
      <c r="F542" s="15">
        <v>24</v>
      </c>
      <c r="G542" s="2">
        <v>1.0737000000000001</v>
      </c>
      <c r="H542" s="3">
        <v>0</v>
      </c>
      <c r="I542" s="2">
        <v>0.91930000000000001</v>
      </c>
      <c r="J542" s="4">
        <f t="shared" si="35"/>
        <v>0.15440000000000009</v>
      </c>
      <c r="K542" s="1">
        <v>1</v>
      </c>
      <c r="L542" s="4">
        <f t="shared" si="34"/>
        <v>0.15440000000000009</v>
      </c>
      <c r="M542" s="1">
        <v>1</v>
      </c>
      <c r="N542" s="4">
        <v>0.15440000000000009</v>
      </c>
      <c r="O542" s="1" t="s">
        <v>1746</v>
      </c>
    </row>
    <row r="543" spans="1:15" x14ac:dyDescent="0.25">
      <c r="A543" s="1">
        <v>542</v>
      </c>
      <c r="B543" s="1" t="s">
        <v>432</v>
      </c>
      <c r="C543" s="10">
        <v>45121</v>
      </c>
      <c r="D543" s="22">
        <v>0</v>
      </c>
      <c r="E543" s="1" t="s">
        <v>213</v>
      </c>
      <c r="F543" s="15">
        <v>24</v>
      </c>
      <c r="G543" s="2">
        <v>1.07</v>
      </c>
      <c r="H543" s="3">
        <v>0</v>
      </c>
      <c r="I543" s="2">
        <v>0.91</v>
      </c>
      <c r="J543" s="4">
        <f t="shared" si="35"/>
        <v>0.16000000000000003</v>
      </c>
      <c r="K543" s="1">
        <v>1</v>
      </c>
      <c r="L543" s="4">
        <f t="shared" si="34"/>
        <v>0.16000000000000003</v>
      </c>
      <c r="M543" s="1">
        <v>1</v>
      </c>
      <c r="N543" s="4">
        <v>0.16000000000000003</v>
      </c>
      <c r="O543" s="1" t="s">
        <v>1746</v>
      </c>
    </row>
    <row r="544" spans="1:15" ht="49.5" x14ac:dyDescent="0.25">
      <c r="A544" s="1">
        <v>543</v>
      </c>
      <c r="B544" s="1" t="s">
        <v>432</v>
      </c>
      <c r="C544" s="10">
        <v>45122</v>
      </c>
      <c r="D544" s="22">
        <v>0</v>
      </c>
      <c r="E544" s="11" t="s">
        <v>4229</v>
      </c>
      <c r="F544" s="15">
        <v>22</v>
      </c>
      <c r="G544" s="2">
        <v>2.23</v>
      </c>
      <c r="H544" s="3">
        <v>2.8</v>
      </c>
      <c r="I544" s="2">
        <v>2.08</v>
      </c>
      <c r="J544" s="4">
        <f t="shared" si="35"/>
        <v>0.14999999999999991</v>
      </c>
      <c r="K544" s="1">
        <v>1</v>
      </c>
      <c r="L544" s="4">
        <f t="shared" si="34"/>
        <v>0.14999999999999991</v>
      </c>
      <c r="M544" s="1">
        <v>1</v>
      </c>
      <c r="N544" s="4">
        <v>0.14999999999999991</v>
      </c>
      <c r="O544" s="1" t="s">
        <v>1746</v>
      </c>
    </row>
    <row r="545" spans="1:15" x14ac:dyDescent="0.25">
      <c r="A545" s="1">
        <v>544</v>
      </c>
      <c r="B545" s="1" t="s">
        <v>432</v>
      </c>
      <c r="C545" s="10">
        <v>45123</v>
      </c>
      <c r="D545" s="22">
        <v>0</v>
      </c>
      <c r="E545" s="1" t="s">
        <v>213</v>
      </c>
      <c r="F545" s="15">
        <v>24</v>
      </c>
      <c r="G545" s="2">
        <v>2.5785999999999998</v>
      </c>
      <c r="H545" s="3">
        <v>2.8</v>
      </c>
      <c r="I545" s="2">
        <v>2.38</v>
      </c>
      <c r="J545" s="4">
        <f t="shared" si="35"/>
        <v>0.19859999999999989</v>
      </c>
      <c r="K545" s="1">
        <v>1</v>
      </c>
      <c r="L545" s="4">
        <f t="shared" si="34"/>
        <v>0.19859999999999989</v>
      </c>
      <c r="M545" s="1">
        <v>1</v>
      </c>
      <c r="N545" s="4">
        <v>0.19859999999999989</v>
      </c>
      <c r="O545" s="1" t="s">
        <v>1746</v>
      </c>
    </row>
    <row r="546" spans="1:15" x14ac:dyDescent="0.25">
      <c r="A546" s="1">
        <v>545</v>
      </c>
      <c r="B546" s="1" t="s">
        <v>432</v>
      </c>
      <c r="C546" s="10">
        <v>45124</v>
      </c>
      <c r="D546" s="22">
        <v>0</v>
      </c>
      <c r="E546" s="1" t="s">
        <v>213</v>
      </c>
      <c r="F546" s="15">
        <v>24</v>
      </c>
      <c r="G546" s="2">
        <v>2.6444999999999999</v>
      </c>
      <c r="H546" s="3">
        <v>4.4000000000000004</v>
      </c>
      <c r="I546" s="2">
        <v>2.44</v>
      </c>
      <c r="J546" s="4">
        <f t="shared" si="35"/>
        <v>0.2044999999999999</v>
      </c>
      <c r="K546" s="1">
        <v>1</v>
      </c>
      <c r="L546" s="4">
        <f t="shared" si="34"/>
        <v>0.2044999999999999</v>
      </c>
      <c r="M546" s="1">
        <v>1</v>
      </c>
      <c r="N546" s="4">
        <v>0.2044999999999999</v>
      </c>
      <c r="O546" s="1" t="s">
        <v>1746</v>
      </c>
    </row>
    <row r="547" spans="1:15" x14ac:dyDescent="0.25">
      <c r="A547" s="1">
        <v>546</v>
      </c>
      <c r="B547" s="1" t="s">
        <v>432</v>
      </c>
      <c r="C547" s="10">
        <v>45125</v>
      </c>
      <c r="D547" s="22">
        <v>0</v>
      </c>
      <c r="E547" s="1" t="s">
        <v>213</v>
      </c>
      <c r="F547" s="15">
        <v>24</v>
      </c>
      <c r="G547" s="2">
        <v>1.8203</v>
      </c>
      <c r="H547" s="3">
        <v>2.2000000000000002</v>
      </c>
      <c r="I547" s="2">
        <v>1.6547000000000001</v>
      </c>
      <c r="J547" s="4">
        <f t="shared" si="35"/>
        <v>0.16559999999999997</v>
      </c>
      <c r="K547" s="1">
        <v>1</v>
      </c>
      <c r="L547" s="4">
        <f t="shared" si="34"/>
        <v>0.16559999999999997</v>
      </c>
      <c r="M547" s="1">
        <v>1</v>
      </c>
      <c r="N547" s="4">
        <v>0.16559999999999997</v>
      </c>
      <c r="O547" s="1" t="s">
        <v>1746</v>
      </c>
    </row>
    <row r="548" spans="1:15" x14ac:dyDescent="0.25">
      <c r="A548" s="1">
        <v>547</v>
      </c>
      <c r="B548" s="1" t="s">
        <v>1126</v>
      </c>
      <c r="C548" s="10">
        <v>45125</v>
      </c>
      <c r="D548" s="22">
        <v>0</v>
      </c>
      <c r="E548" s="1" t="s">
        <v>4863</v>
      </c>
      <c r="F548" s="15">
        <v>10</v>
      </c>
      <c r="G548" s="2">
        <v>0.45</v>
      </c>
      <c r="H548" s="3">
        <v>0.2</v>
      </c>
      <c r="I548" s="2">
        <v>0.24</v>
      </c>
      <c r="J548" s="4">
        <f t="shared" si="35"/>
        <v>0.21000000000000002</v>
      </c>
      <c r="K548" s="1">
        <v>1</v>
      </c>
      <c r="L548" s="4">
        <f t="shared" si="34"/>
        <v>0.21000000000000002</v>
      </c>
      <c r="M548" s="1">
        <v>1</v>
      </c>
      <c r="N548" s="4">
        <v>0.21000000000000002</v>
      </c>
      <c r="O548" s="1" t="s">
        <v>1746</v>
      </c>
    </row>
    <row r="549" spans="1:15" x14ac:dyDescent="0.25">
      <c r="A549" s="1">
        <v>548</v>
      </c>
      <c r="B549" s="1" t="s">
        <v>601</v>
      </c>
      <c r="C549" s="10">
        <v>45126</v>
      </c>
      <c r="D549" s="22">
        <v>0</v>
      </c>
      <c r="E549" s="1" t="s">
        <v>4230</v>
      </c>
      <c r="F549" s="15">
        <v>8</v>
      </c>
      <c r="G549" s="2">
        <v>0.45</v>
      </c>
      <c r="H549" s="3">
        <v>0.1</v>
      </c>
      <c r="I549" s="2">
        <v>0.26</v>
      </c>
      <c r="J549" s="4">
        <f t="shared" si="35"/>
        <v>0.19</v>
      </c>
      <c r="K549" s="1">
        <v>1</v>
      </c>
      <c r="L549" s="4">
        <f t="shared" ref="L549:L611" si="36">(G549-I549-D549)*K549</f>
        <v>0.19</v>
      </c>
      <c r="M549" s="1">
        <v>12</v>
      </c>
      <c r="N549" s="4">
        <v>0.19</v>
      </c>
      <c r="O549" s="1" t="s">
        <v>1746</v>
      </c>
    </row>
    <row r="550" spans="1:15" x14ac:dyDescent="0.25">
      <c r="A550" s="1">
        <v>549</v>
      </c>
      <c r="B550" s="1" t="s">
        <v>432</v>
      </c>
      <c r="C550" s="10">
        <v>45126</v>
      </c>
      <c r="D550" s="22">
        <v>0</v>
      </c>
      <c r="E550" s="1" t="s">
        <v>4231</v>
      </c>
      <c r="F550" s="15">
        <v>1</v>
      </c>
      <c r="G550" s="2">
        <v>6.9800000000000001E-2</v>
      </c>
      <c r="H550" s="3">
        <v>0.1</v>
      </c>
      <c r="I550" s="2">
        <v>4.8000000000000001E-2</v>
      </c>
      <c r="J550" s="4">
        <f t="shared" si="35"/>
        <v>2.18E-2</v>
      </c>
      <c r="K550" s="1">
        <v>1</v>
      </c>
      <c r="L550" s="4">
        <f t="shared" si="36"/>
        <v>2.18E-2</v>
      </c>
      <c r="M550" s="1">
        <v>2</v>
      </c>
      <c r="N550" s="4">
        <v>2.18E-2</v>
      </c>
      <c r="O550" s="1" t="s">
        <v>1746</v>
      </c>
    </row>
    <row r="551" spans="1:15" x14ac:dyDescent="0.25">
      <c r="A551" s="1">
        <v>550</v>
      </c>
      <c r="B551" s="1" t="s">
        <v>432</v>
      </c>
      <c r="C551" s="10">
        <v>45128</v>
      </c>
      <c r="D551" s="22">
        <v>0</v>
      </c>
      <c r="E551" s="1" t="s">
        <v>1155</v>
      </c>
      <c r="F551" s="15">
        <v>19</v>
      </c>
      <c r="G551" s="2">
        <v>2.1675</v>
      </c>
      <c r="H551" s="3">
        <v>3</v>
      </c>
      <c r="I551" s="2">
        <v>1.99</v>
      </c>
      <c r="J551" s="4">
        <f t="shared" si="35"/>
        <v>0.17749999999999999</v>
      </c>
      <c r="K551" s="1">
        <v>1</v>
      </c>
      <c r="L551" s="4">
        <f t="shared" si="36"/>
        <v>0.17749999999999999</v>
      </c>
      <c r="M551" s="1">
        <v>1</v>
      </c>
      <c r="N551" s="4">
        <v>0.17749999999999999</v>
      </c>
      <c r="O551" s="1" t="s">
        <v>1746</v>
      </c>
    </row>
    <row r="552" spans="1:15" x14ac:dyDescent="0.25">
      <c r="A552" s="1">
        <v>551</v>
      </c>
      <c r="B552" s="1" t="s">
        <v>432</v>
      </c>
      <c r="C552" s="10">
        <v>45129</v>
      </c>
      <c r="D552" s="22">
        <v>0</v>
      </c>
      <c r="E552" s="1" t="s">
        <v>213</v>
      </c>
      <c r="F552" s="15">
        <v>24</v>
      </c>
      <c r="G552" s="2">
        <v>2.8672</v>
      </c>
      <c r="H552" s="3">
        <v>3.9</v>
      </c>
      <c r="I552" s="2">
        <v>2.69</v>
      </c>
      <c r="J552" s="4">
        <f t="shared" si="35"/>
        <v>0.17720000000000002</v>
      </c>
      <c r="K552" s="1">
        <v>1</v>
      </c>
      <c r="L552" s="4">
        <f t="shared" si="36"/>
        <v>0.17720000000000002</v>
      </c>
      <c r="M552" s="1">
        <v>1</v>
      </c>
      <c r="N552" s="4">
        <v>0.17720000000000002</v>
      </c>
      <c r="O552" s="1" t="s">
        <v>1746</v>
      </c>
    </row>
    <row r="553" spans="1:15" x14ac:dyDescent="0.25">
      <c r="A553" s="1">
        <v>552</v>
      </c>
      <c r="B553" s="1" t="s">
        <v>432</v>
      </c>
      <c r="C553" s="10">
        <v>45130</v>
      </c>
      <c r="D553" s="22">
        <v>0</v>
      </c>
      <c r="E553" s="1" t="s">
        <v>213</v>
      </c>
      <c r="F553" s="15">
        <v>24</v>
      </c>
      <c r="G553" s="2">
        <v>2.8231999999999999</v>
      </c>
      <c r="H553" s="3">
        <v>3.9</v>
      </c>
      <c r="I553" s="2">
        <v>2.62</v>
      </c>
      <c r="J553" s="4">
        <f t="shared" si="35"/>
        <v>0.20319999999999983</v>
      </c>
      <c r="K553" s="1">
        <v>1</v>
      </c>
      <c r="L553" s="4">
        <f t="shared" si="36"/>
        <v>0.20319999999999983</v>
      </c>
      <c r="M553" s="1">
        <v>1</v>
      </c>
      <c r="N553" s="4">
        <v>0.20319999999999983</v>
      </c>
      <c r="O553" s="1" t="s">
        <v>1746</v>
      </c>
    </row>
    <row r="554" spans="1:15" ht="33" x14ac:dyDescent="0.25">
      <c r="A554" s="1">
        <v>553</v>
      </c>
      <c r="B554" s="1" t="s">
        <v>432</v>
      </c>
      <c r="C554" s="10">
        <v>45131</v>
      </c>
      <c r="D554" s="22">
        <v>0</v>
      </c>
      <c r="E554" s="11" t="s">
        <v>4864</v>
      </c>
      <c r="F554" s="15">
        <v>19</v>
      </c>
      <c r="G554" s="2">
        <v>1.1328</v>
      </c>
      <c r="H554" s="3">
        <v>1.1000000000000001</v>
      </c>
      <c r="I554" s="2">
        <v>1.1000000000000001</v>
      </c>
      <c r="J554" s="4">
        <f t="shared" si="35"/>
        <v>3.279999999999994E-2</v>
      </c>
      <c r="K554" s="1">
        <v>1</v>
      </c>
      <c r="L554" s="4">
        <f t="shared" si="36"/>
        <v>3.279999999999994E-2</v>
      </c>
      <c r="M554" s="1">
        <v>1</v>
      </c>
      <c r="N554" s="4">
        <v>3.279999999999994E-2</v>
      </c>
      <c r="O554" s="1" t="s">
        <v>1746</v>
      </c>
    </row>
    <row r="555" spans="1:15" ht="33" x14ac:dyDescent="0.25">
      <c r="A555" s="1">
        <v>554</v>
      </c>
      <c r="B555" s="1" t="s">
        <v>432</v>
      </c>
      <c r="C555" s="10">
        <v>45132</v>
      </c>
      <c r="D555" s="22">
        <v>0</v>
      </c>
      <c r="E555" s="11" t="s">
        <v>4232</v>
      </c>
      <c r="F555" s="15">
        <v>20</v>
      </c>
      <c r="G555" s="2">
        <v>1.8212999999999999</v>
      </c>
      <c r="H555" s="3">
        <v>2.2000000000000002</v>
      </c>
      <c r="I555" s="2">
        <v>1.65</v>
      </c>
      <c r="J555" s="4">
        <f t="shared" si="35"/>
        <v>0.17130000000000001</v>
      </c>
      <c r="K555" s="1">
        <v>1</v>
      </c>
      <c r="L555" s="4">
        <f t="shared" si="36"/>
        <v>0.17130000000000001</v>
      </c>
      <c r="M555" s="1">
        <v>1</v>
      </c>
      <c r="N555" s="4">
        <v>0.17130000000000001</v>
      </c>
      <c r="O555" s="1" t="s">
        <v>1746</v>
      </c>
    </row>
    <row r="556" spans="1:15" x14ac:dyDescent="0.25">
      <c r="A556" s="1">
        <v>555</v>
      </c>
      <c r="B556" s="1" t="s">
        <v>432</v>
      </c>
      <c r="C556" s="10">
        <v>45133</v>
      </c>
      <c r="D556" s="22">
        <v>0</v>
      </c>
      <c r="E556" s="1" t="s">
        <v>213</v>
      </c>
      <c r="F556" s="15">
        <v>24</v>
      </c>
      <c r="G556" s="2">
        <v>2.4893999999999998</v>
      </c>
      <c r="H556" s="3">
        <v>2.1</v>
      </c>
      <c r="I556" s="2">
        <v>2.0425</v>
      </c>
      <c r="J556" s="4">
        <f t="shared" si="35"/>
        <v>0.44689999999999985</v>
      </c>
      <c r="K556" s="1">
        <v>1</v>
      </c>
      <c r="L556" s="4">
        <f t="shared" si="36"/>
        <v>0.44689999999999985</v>
      </c>
      <c r="M556" s="1">
        <v>1</v>
      </c>
      <c r="N556" s="4">
        <v>0.44689999999999985</v>
      </c>
      <c r="O556" s="1" t="s">
        <v>1746</v>
      </c>
    </row>
    <row r="557" spans="1:15" x14ac:dyDescent="0.25">
      <c r="A557" s="1">
        <v>556</v>
      </c>
      <c r="B557" s="1" t="s">
        <v>432</v>
      </c>
      <c r="C557" s="10">
        <v>45134</v>
      </c>
      <c r="D557" s="22">
        <v>0</v>
      </c>
      <c r="E557" s="1" t="s">
        <v>213</v>
      </c>
      <c r="F557" s="15">
        <v>24</v>
      </c>
      <c r="G557" s="2">
        <v>2.7642000000000002</v>
      </c>
      <c r="H557" s="3">
        <v>3.7</v>
      </c>
      <c r="I557" s="2">
        <v>2.7</v>
      </c>
      <c r="J557" s="4">
        <f t="shared" si="35"/>
        <v>6.4200000000000035E-2</v>
      </c>
      <c r="K557" s="1">
        <v>1</v>
      </c>
      <c r="L557" s="4">
        <f t="shared" si="36"/>
        <v>6.4200000000000035E-2</v>
      </c>
      <c r="M557" s="1">
        <v>1</v>
      </c>
      <c r="N557" s="4">
        <v>6.4200000000000035E-2</v>
      </c>
      <c r="O557" s="1" t="s">
        <v>1746</v>
      </c>
    </row>
    <row r="558" spans="1:15" ht="33" x14ac:dyDescent="0.25">
      <c r="A558" s="1">
        <v>557</v>
      </c>
      <c r="B558" s="1" t="s">
        <v>432</v>
      </c>
      <c r="C558" s="10">
        <v>45135</v>
      </c>
      <c r="D558" s="22">
        <v>0</v>
      </c>
      <c r="E558" s="11" t="s">
        <v>1265</v>
      </c>
      <c r="F558" s="15">
        <v>19</v>
      </c>
      <c r="G558" s="2">
        <v>3.8569</v>
      </c>
      <c r="H558" s="3">
        <v>4.9000000000000004</v>
      </c>
      <c r="I558" s="2">
        <v>3.1785999999999999</v>
      </c>
      <c r="J558" s="4">
        <f t="shared" si="35"/>
        <v>0.67830000000000013</v>
      </c>
      <c r="K558" s="1">
        <v>1</v>
      </c>
      <c r="L558" s="4">
        <f t="shared" si="36"/>
        <v>0.67830000000000013</v>
      </c>
      <c r="M558" s="1">
        <v>1</v>
      </c>
      <c r="N558" s="4">
        <v>0.67830000000000013</v>
      </c>
      <c r="O558" s="1" t="s">
        <v>1746</v>
      </c>
    </row>
    <row r="559" spans="1:15" x14ac:dyDescent="0.25">
      <c r="A559" s="1">
        <v>558</v>
      </c>
      <c r="B559" s="1" t="s">
        <v>432</v>
      </c>
      <c r="C559" s="10">
        <v>45136</v>
      </c>
      <c r="D559" s="22">
        <v>0</v>
      </c>
      <c r="E559" s="1" t="s">
        <v>213</v>
      </c>
      <c r="F559" s="15">
        <v>24</v>
      </c>
      <c r="G559" s="2">
        <v>1.5435000000000001</v>
      </c>
      <c r="H559" s="3">
        <v>3.7</v>
      </c>
      <c r="I559" s="2">
        <v>1.54</v>
      </c>
      <c r="J559" s="4">
        <f t="shared" si="35"/>
        <v>3.5000000000000586E-3</v>
      </c>
      <c r="K559" s="1">
        <v>1</v>
      </c>
      <c r="L559" s="4">
        <f t="shared" si="36"/>
        <v>3.5000000000000586E-3</v>
      </c>
      <c r="M559" s="1">
        <v>1</v>
      </c>
      <c r="N559" s="4">
        <v>3.5000000000000586E-3</v>
      </c>
      <c r="O559" s="1" t="s">
        <v>1746</v>
      </c>
    </row>
    <row r="560" spans="1:15" x14ac:dyDescent="0.25">
      <c r="A560" s="1">
        <v>559</v>
      </c>
      <c r="B560" s="1" t="s">
        <v>432</v>
      </c>
      <c r="C560" s="10">
        <v>45137</v>
      </c>
      <c r="D560" s="22">
        <v>0</v>
      </c>
      <c r="E560" s="1" t="s">
        <v>213</v>
      </c>
      <c r="F560" s="15">
        <v>24</v>
      </c>
      <c r="G560" s="2">
        <v>3.8033999999999999</v>
      </c>
      <c r="H560" s="3">
        <v>3.7</v>
      </c>
      <c r="I560" s="2">
        <v>3.7987000000000002</v>
      </c>
      <c r="J560" s="4">
        <f t="shared" si="35"/>
        <v>4.6999999999997044E-3</v>
      </c>
      <c r="K560" s="1">
        <v>1</v>
      </c>
      <c r="L560" s="4">
        <f t="shared" si="36"/>
        <v>4.6999999999997044E-3</v>
      </c>
      <c r="M560" s="1">
        <v>1</v>
      </c>
      <c r="N560" s="4">
        <v>4.6999999999997044E-3</v>
      </c>
      <c r="O560" s="1" t="s">
        <v>1746</v>
      </c>
    </row>
    <row r="561" spans="1:15" x14ac:dyDescent="0.25">
      <c r="A561" s="1">
        <v>560</v>
      </c>
      <c r="B561" s="1" t="s">
        <v>432</v>
      </c>
      <c r="C561" s="10">
        <v>45138</v>
      </c>
      <c r="D561" s="22">
        <v>0</v>
      </c>
      <c r="E561" s="1" t="s">
        <v>213</v>
      </c>
      <c r="F561" s="15">
        <v>24</v>
      </c>
      <c r="G561" s="2">
        <v>2.7061000000000002</v>
      </c>
      <c r="H561" s="3">
        <v>3.7</v>
      </c>
      <c r="I561" s="2">
        <v>2.5099999999999998</v>
      </c>
      <c r="J561" s="4">
        <f t="shared" si="35"/>
        <v>0.19610000000000039</v>
      </c>
      <c r="K561" s="1">
        <v>1</v>
      </c>
      <c r="L561" s="4">
        <f t="shared" si="36"/>
        <v>0.19610000000000039</v>
      </c>
      <c r="M561" s="1">
        <v>1</v>
      </c>
      <c r="N561" s="4">
        <v>0.19610000000000039</v>
      </c>
      <c r="O561" s="1" t="s">
        <v>1746</v>
      </c>
    </row>
    <row r="562" spans="1:15" x14ac:dyDescent="0.25">
      <c r="A562" s="1">
        <v>561</v>
      </c>
      <c r="B562" s="1" t="s">
        <v>432</v>
      </c>
      <c r="C562" s="10">
        <v>45139</v>
      </c>
      <c r="D562" s="22">
        <v>0</v>
      </c>
      <c r="E562" s="1" t="s">
        <v>213</v>
      </c>
      <c r="F562" s="15">
        <v>24</v>
      </c>
      <c r="G562" s="2">
        <v>2.76</v>
      </c>
      <c r="H562" s="3">
        <v>3.7</v>
      </c>
      <c r="I562" s="2">
        <v>2.56</v>
      </c>
      <c r="J562" s="4">
        <f t="shared" si="35"/>
        <v>0.19999999999999973</v>
      </c>
      <c r="K562" s="1">
        <v>1</v>
      </c>
      <c r="L562" s="4">
        <f t="shared" si="36"/>
        <v>0.19999999999999973</v>
      </c>
      <c r="M562" s="1">
        <v>1</v>
      </c>
      <c r="N562" s="4">
        <v>0.19999999999999973</v>
      </c>
      <c r="O562" s="1" t="s">
        <v>1746</v>
      </c>
    </row>
    <row r="563" spans="1:15" x14ac:dyDescent="0.25">
      <c r="A563" s="1">
        <v>562</v>
      </c>
      <c r="B563" s="1" t="s">
        <v>432</v>
      </c>
      <c r="C563" s="10">
        <v>45140</v>
      </c>
      <c r="D563" s="22">
        <v>0</v>
      </c>
      <c r="E563" s="1" t="s">
        <v>213</v>
      </c>
      <c r="F563" s="15">
        <v>24</v>
      </c>
      <c r="G563" s="2">
        <v>2.76</v>
      </c>
      <c r="H563" s="3">
        <v>3.6</v>
      </c>
      <c r="I563" s="2">
        <v>2.56</v>
      </c>
      <c r="J563" s="4">
        <f t="shared" si="35"/>
        <v>0.19999999999999973</v>
      </c>
      <c r="K563" s="1">
        <v>1</v>
      </c>
      <c r="L563" s="4">
        <f t="shared" si="36"/>
        <v>0.19999999999999973</v>
      </c>
      <c r="M563" s="1">
        <v>1</v>
      </c>
      <c r="N563" s="4">
        <v>0.19999999999999973</v>
      </c>
      <c r="O563" s="1" t="s">
        <v>1746</v>
      </c>
    </row>
    <row r="564" spans="1:15" x14ac:dyDescent="0.25">
      <c r="A564" s="1">
        <v>563</v>
      </c>
      <c r="B564" s="1" t="s">
        <v>432</v>
      </c>
      <c r="C564" s="10">
        <v>45141</v>
      </c>
      <c r="D564" s="22">
        <v>0</v>
      </c>
      <c r="E564" s="1" t="s">
        <v>213</v>
      </c>
      <c r="F564" s="15">
        <v>24</v>
      </c>
      <c r="G564" s="2">
        <v>2.76</v>
      </c>
      <c r="H564" s="3">
        <v>3.7</v>
      </c>
      <c r="I564" s="2">
        <v>2.56</v>
      </c>
      <c r="J564" s="4">
        <f t="shared" si="35"/>
        <v>0.19999999999999973</v>
      </c>
      <c r="K564" s="1">
        <v>1</v>
      </c>
      <c r="L564" s="4">
        <f t="shared" si="36"/>
        <v>0.19999999999999973</v>
      </c>
      <c r="M564" s="1">
        <v>1</v>
      </c>
      <c r="N564" s="4">
        <v>0.19999999999999973</v>
      </c>
      <c r="O564" s="1" t="s">
        <v>1746</v>
      </c>
    </row>
    <row r="565" spans="1:15" x14ac:dyDescent="0.25">
      <c r="A565" s="1">
        <v>564</v>
      </c>
      <c r="B565" s="1" t="s">
        <v>432</v>
      </c>
      <c r="C565" s="10">
        <v>45142</v>
      </c>
      <c r="D565" s="22">
        <v>0</v>
      </c>
      <c r="E565" s="1" t="s">
        <v>213</v>
      </c>
      <c r="F565" s="15">
        <v>24</v>
      </c>
      <c r="G565" s="2">
        <v>2.72</v>
      </c>
      <c r="H565" s="3">
        <v>3.7</v>
      </c>
      <c r="I565" s="2">
        <v>2.61</v>
      </c>
      <c r="J565" s="4">
        <f t="shared" si="35"/>
        <v>0.11000000000000032</v>
      </c>
      <c r="K565" s="1">
        <v>1</v>
      </c>
      <c r="L565" s="4">
        <f t="shared" si="36"/>
        <v>0.11000000000000032</v>
      </c>
      <c r="M565" s="1">
        <v>1</v>
      </c>
      <c r="N565" s="4">
        <v>0.11000000000000032</v>
      </c>
      <c r="O565" s="1" t="s">
        <v>1746</v>
      </c>
    </row>
    <row r="566" spans="1:15" x14ac:dyDescent="0.25">
      <c r="A566" s="1">
        <v>565</v>
      </c>
      <c r="B566" s="1" t="s">
        <v>432</v>
      </c>
      <c r="C566" s="10">
        <v>45143</v>
      </c>
      <c r="D566" s="22">
        <v>0</v>
      </c>
      <c r="E566" s="1" t="s">
        <v>213</v>
      </c>
      <c r="F566" s="15">
        <v>24</v>
      </c>
      <c r="G566" s="2">
        <v>2.73</v>
      </c>
      <c r="H566" s="3">
        <v>3.6</v>
      </c>
      <c r="I566" s="2">
        <v>2.65</v>
      </c>
      <c r="J566" s="4">
        <f t="shared" si="35"/>
        <v>8.0000000000000071E-2</v>
      </c>
      <c r="K566" s="1">
        <v>1</v>
      </c>
      <c r="L566" s="4">
        <f t="shared" si="36"/>
        <v>8.0000000000000071E-2</v>
      </c>
      <c r="M566" s="1">
        <v>1</v>
      </c>
      <c r="N566" s="4">
        <v>8.0000000000000071E-2</v>
      </c>
      <c r="O566" s="1" t="s">
        <v>1746</v>
      </c>
    </row>
    <row r="567" spans="1:15" x14ac:dyDescent="0.25">
      <c r="A567" s="1">
        <v>566</v>
      </c>
      <c r="B567" s="1" t="s">
        <v>432</v>
      </c>
      <c r="C567" s="10">
        <v>45144</v>
      </c>
      <c r="D567" s="22">
        <v>0</v>
      </c>
      <c r="E567" s="1" t="s">
        <v>213</v>
      </c>
      <c r="F567" s="15">
        <v>24</v>
      </c>
      <c r="G567" s="2">
        <v>2.74</v>
      </c>
      <c r="H567" s="3">
        <v>3.6</v>
      </c>
      <c r="I567" s="2">
        <v>2.54</v>
      </c>
      <c r="J567" s="4">
        <f t="shared" si="35"/>
        <v>0.20000000000000018</v>
      </c>
      <c r="K567" s="1">
        <v>1</v>
      </c>
      <c r="L567" s="4">
        <f t="shared" si="36"/>
        <v>0.20000000000000018</v>
      </c>
      <c r="M567" s="1">
        <v>1</v>
      </c>
      <c r="N567" s="4">
        <v>0.20000000000000018</v>
      </c>
      <c r="O567" s="1" t="s">
        <v>1746</v>
      </c>
    </row>
    <row r="568" spans="1:15" x14ac:dyDescent="0.25">
      <c r="A568" s="1">
        <v>567</v>
      </c>
      <c r="B568" s="1" t="s">
        <v>432</v>
      </c>
      <c r="C568" s="10">
        <v>45145</v>
      </c>
      <c r="D568" s="22">
        <v>0</v>
      </c>
      <c r="E568" s="1" t="s">
        <v>4233</v>
      </c>
      <c r="F568" s="15">
        <v>8</v>
      </c>
      <c r="G568" s="2">
        <v>1</v>
      </c>
      <c r="H568" s="3">
        <v>1.3</v>
      </c>
      <c r="I568" s="2">
        <v>0.8</v>
      </c>
      <c r="J568" s="4">
        <f t="shared" si="35"/>
        <v>0.19999999999999996</v>
      </c>
      <c r="K568" s="1">
        <v>1</v>
      </c>
      <c r="L568" s="4">
        <f t="shared" si="36"/>
        <v>0.19999999999999996</v>
      </c>
      <c r="M568" s="1">
        <v>2</v>
      </c>
      <c r="N568" s="4">
        <v>0.2</v>
      </c>
      <c r="O568" s="1" t="s">
        <v>1746</v>
      </c>
    </row>
    <row r="569" spans="1:15" x14ac:dyDescent="0.25">
      <c r="A569" s="1">
        <v>568</v>
      </c>
      <c r="B569" s="1" t="s">
        <v>432</v>
      </c>
      <c r="C569" s="10">
        <v>45147</v>
      </c>
      <c r="D569" s="22">
        <v>0</v>
      </c>
      <c r="E569" s="1" t="s">
        <v>1392</v>
      </c>
      <c r="F569" s="15">
        <v>18</v>
      </c>
      <c r="G569" s="2">
        <v>2.2480000000000002</v>
      </c>
      <c r="H569" s="3">
        <v>1.8</v>
      </c>
      <c r="I569" s="2">
        <v>2.0565000000000002</v>
      </c>
      <c r="J569" s="4">
        <f t="shared" si="35"/>
        <v>0.1915</v>
      </c>
      <c r="K569" s="1">
        <v>1</v>
      </c>
      <c r="L569" s="4">
        <f t="shared" si="36"/>
        <v>0.1915</v>
      </c>
      <c r="M569" s="1">
        <v>1</v>
      </c>
      <c r="N569" s="4">
        <v>0.1915</v>
      </c>
      <c r="O569" s="1" t="s">
        <v>1746</v>
      </c>
    </row>
    <row r="570" spans="1:15" x14ac:dyDescent="0.25">
      <c r="A570" s="1">
        <v>569</v>
      </c>
      <c r="B570" s="1" t="s">
        <v>432</v>
      </c>
      <c r="C570" s="10">
        <v>45148</v>
      </c>
      <c r="D570" s="22">
        <v>0</v>
      </c>
      <c r="E570" s="1" t="s">
        <v>227</v>
      </c>
      <c r="F570" s="15">
        <v>8.5</v>
      </c>
      <c r="G570" s="2">
        <v>0.8</v>
      </c>
      <c r="H570" s="3">
        <v>0.4</v>
      </c>
      <c r="I570" s="2">
        <v>0.68</v>
      </c>
      <c r="J570" s="4">
        <f t="shared" si="35"/>
        <v>0.12</v>
      </c>
      <c r="K570" s="1">
        <v>1</v>
      </c>
      <c r="L570" s="4">
        <f t="shared" si="36"/>
        <v>0.12</v>
      </c>
      <c r="M570" s="1">
        <v>21</v>
      </c>
      <c r="N570" s="4">
        <v>0.12</v>
      </c>
      <c r="O570" s="1" t="s">
        <v>1746</v>
      </c>
    </row>
    <row r="571" spans="1:15" x14ac:dyDescent="0.25">
      <c r="A571" s="1">
        <v>570</v>
      </c>
      <c r="B571" s="1" t="s">
        <v>432</v>
      </c>
      <c r="C571" s="10">
        <v>45168</v>
      </c>
      <c r="D571" s="22">
        <v>0</v>
      </c>
      <c r="E571" s="1" t="s">
        <v>1611</v>
      </c>
      <c r="F571" s="15">
        <v>8</v>
      </c>
      <c r="G571" s="2">
        <v>1.33</v>
      </c>
      <c r="H571" s="3">
        <v>0.1</v>
      </c>
      <c r="I571" s="2">
        <v>1.0900000000000001</v>
      </c>
      <c r="J571" s="4">
        <f t="shared" si="35"/>
        <v>0.24</v>
      </c>
      <c r="K571" s="1">
        <v>1</v>
      </c>
      <c r="L571" s="4">
        <f t="shared" si="36"/>
        <v>0.24</v>
      </c>
      <c r="M571" s="1">
        <v>1</v>
      </c>
      <c r="N571" s="4">
        <v>0.24</v>
      </c>
      <c r="O571" s="1" t="s">
        <v>1746</v>
      </c>
    </row>
    <row r="572" spans="1:15" x14ac:dyDescent="0.25">
      <c r="A572" s="1">
        <v>572</v>
      </c>
      <c r="B572" s="1" t="s">
        <v>432</v>
      </c>
      <c r="C572" s="10">
        <v>45179</v>
      </c>
      <c r="D572" s="22">
        <v>0</v>
      </c>
      <c r="E572" s="1" t="s">
        <v>3024</v>
      </c>
      <c r="F572" s="15">
        <v>5.5</v>
      </c>
      <c r="G572" s="2">
        <v>0.60060000000000002</v>
      </c>
      <c r="H572" s="3">
        <v>0.9</v>
      </c>
      <c r="I572" s="2">
        <v>0.50349999999999995</v>
      </c>
      <c r="J572" s="4">
        <f t="shared" si="35"/>
        <v>9.7100000000000075E-2</v>
      </c>
      <c r="K572" s="1">
        <v>1</v>
      </c>
      <c r="L572" s="4">
        <f t="shared" si="36"/>
        <v>9.7100000000000075E-2</v>
      </c>
      <c r="M572" s="1">
        <v>1</v>
      </c>
      <c r="N572" s="4">
        <v>9.7100000000000075E-2</v>
      </c>
      <c r="O572" s="1" t="s">
        <v>1746</v>
      </c>
    </row>
    <row r="573" spans="1:15" x14ac:dyDescent="0.25">
      <c r="A573" s="1">
        <v>573</v>
      </c>
      <c r="B573" s="1" t="s">
        <v>432</v>
      </c>
      <c r="C573" s="10">
        <v>45183</v>
      </c>
      <c r="D573" s="22">
        <v>0</v>
      </c>
      <c r="E573" s="1" t="s">
        <v>248</v>
      </c>
      <c r="F573" s="15">
        <v>18</v>
      </c>
      <c r="G573" s="2">
        <v>1.605</v>
      </c>
      <c r="H573" s="3">
        <v>2.5</v>
      </c>
      <c r="I573" s="2">
        <v>1.6</v>
      </c>
      <c r="J573" s="4">
        <f t="shared" si="35"/>
        <v>4.9999999999998934E-3</v>
      </c>
      <c r="K573" s="1">
        <v>1</v>
      </c>
      <c r="L573" s="4">
        <f t="shared" si="36"/>
        <v>4.9999999999998934E-3</v>
      </c>
      <c r="M573" s="1">
        <v>1</v>
      </c>
      <c r="N573" s="4">
        <v>4.9999999999998934E-3</v>
      </c>
      <c r="O573" s="1" t="s">
        <v>1746</v>
      </c>
    </row>
    <row r="574" spans="1:15" x14ac:dyDescent="0.25">
      <c r="A574" s="1">
        <v>574</v>
      </c>
      <c r="B574" s="1" t="s">
        <v>204</v>
      </c>
      <c r="C574" s="10">
        <v>45183</v>
      </c>
      <c r="D574" s="22">
        <v>0</v>
      </c>
      <c r="E574" s="1" t="s">
        <v>4157</v>
      </c>
      <c r="F574" s="15">
        <v>4</v>
      </c>
      <c r="G574" s="2">
        <v>2.9115000000000002</v>
      </c>
      <c r="H574" s="3">
        <v>1.1000000000000001</v>
      </c>
      <c r="I574" s="2">
        <v>0.63980000000000004</v>
      </c>
      <c r="J574" s="4">
        <f t="shared" ref="J574:J633" si="37">G574-I574</f>
        <v>2.2717000000000001</v>
      </c>
      <c r="K574" s="1">
        <v>5</v>
      </c>
      <c r="L574" s="4">
        <f t="shared" si="36"/>
        <v>11.358499999999999</v>
      </c>
      <c r="M574" s="1">
        <v>16</v>
      </c>
      <c r="N574" s="4">
        <v>49.164400000000001</v>
      </c>
      <c r="O574" s="1" t="s">
        <v>1746</v>
      </c>
    </row>
    <row r="575" spans="1:15" x14ac:dyDescent="0.25">
      <c r="A575" s="1">
        <v>575</v>
      </c>
      <c r="B575" s="1" t="s">
        <v>432</v>
      </c>
      <c r="C575" s="10">
        <v>45184</v>
      </c>
      <c r="D575" s="22">
        <v>0</v>
      </c>
      <c r="E575" s="1" t="s">
        <v>213</v>
      </c>
      <c r="F575" s="15">
        <v>24</v>
      </c>
      <c r="G575" s="2">
        <v>2.0209999999999999</v>
      </c>
      <c r="H575" s="3">
        <v>3</v>
      </c>
      <c r="I575" s="2">
        <v>1.0045999999999999</v>
      </c>
      <c r="J575" s="4">
        <f t="shared" si="37"/>
        <v>1.0164</v>
      </c>
      <c r="K575" s="1">
        <v>1</v>
      </c>
      <c r="L575" s="4">
        <f t="shared" si="36"/>
        <v>1.0164</v>
      </c>
      <c r="M575" s="1">
        <v>1</v>
      </c>
      <c r="N575" s="4">
        <v>1.0164</v>
      </c>
      <c r="O575" s="1" t="s">
        <v>1746</v>
      </c>
    </row>
    <row r="576" spans="1:15" x14ac:dyDescent="0.25">
      <c r="A576" s="1">
        <v>576</v>
      </c>
      <c r="B576" s="1" t="s">
        <v>432</v>
      </c>
      <c r="C576" s="10">
        <v>45185</v>
      </c>
      <c r="D576" s="22">
        <v>0</v>
      </c>
      <c r="E576" s="1" t="s">
        <v>213</v>
      </c>
      <c r="F576" s="15">
        <v>24</v>
      </c>
      <c r="G576" s="2">
        <v>2.0299999999999998</v>
      </c>
      <c r="H576" s="3">
        <v>2.6</v>
      </c>
      <c r="I576" s="2">
        <v>1.86</v>
      </c>
      <c r="J576" s="4">
        <f t="shared" si="37"/>
        <v>0.16999999999999971</v>
      </c>
      <c r="K576" s="1">
        <v>1</v>
      </c>
      <c r="L576" s="4">
        <f t="shared" si="36"/>
        <v>0.16999999999999971</v>
      </c>
      <c r="M576" s="1">
        <v>1</v>
      </c>
      <c r="N576" s="4">
        <v>0.16999999999999971</v>
      </c>
      <c r="O576" s="1" t="s">
        <v>1746</v>
      </c>
    </row>
    <row r="577" spans="1:16" x14ac:dyDescent="0.25">
      <c r="A577" s="1">
        <v>577</v>
      </c>
      <c r="B577" s="1" t="s">
        <v>432</v>
      </c>
      <c r="C577" s="10">
        <v>45186</v>
      </c>
      <c r="D577" s="22">
        <v>0</v>
      </c>
      <c r="E577" s="1" t="s">
        <v>213</v>
      </c>
      <c r="F577" s="15">
        <v>24</v>
      </c>
      <c r="G577" s="2">
        <v>2.1800000000000002</v>
      </c>
      <c r="H577" s="3">
        <v>3</v>
      </c>
      <c r="I577" s="2">
        <v>1.98</v>
      </c>
      <c r="J577" s="4">
        <f t="shared" si="37"/>
        <v>0.20000000000000018</v>
      </c>
      <c r="K577" s="1">
        <v>1</v>
      </c>
      <c r="L577" s="4">
        <f t="shared" si="36"/>
        <v>0.20000000000000018</v>
      </c>
      <c r="M577" s="1">
        <v>1</v>
      </c>
      <c r="N577" s="4">
        <v>0.20000000000000018</v>
      </c>
      <c r="O577" s="1" t="s">
        <v>1746</v>
      </c>
    </row>
    <row r="578" spans="1:16" x14ac:dyDescent="0.25">
      <c r="A578" s="1">
        <v>578</v>
      </c>
      <c r="B578" s="1" t="s">
        <v>432</v>
      </c>
      <c r="C578" s="10">
        <v>45187</v>
      </c>
      <c r="D578" s="22">
        <v>0</v>
      </c>
      <c r="E578" s="1" t="s">
        <v>697</v>
      </c>
      <c r="F578" s="15">
        <v>3</v>
      </c>
      <c r="G578" s="2">
        <v>0.2</v>
      </c>
      <c r="H578" s="3">
        <v>0.1</v>
      </c>
      <c r="I578" s="2">
        <v>0.1</v>
      </c>
      <c r="J578" s="4">
        <f t="shared" si="37"/>
        <v>0.1</v>
      </c>
      <c r="K578" s="1">
        <v>5</v>
      </c>
      <c r="L578" s="4">
        <f t="shared" si="36"/>
        <v>0.5</v>
      </c>
      <c r="M578" s="1">
        <v>12</v>
      </c>
      <c r="N578" s="4">
        <v>2.6147</v>
      </c>
      <c r="O578" s="1" t="s">
        <v>1746</v>
      </c>
    </row>
    <row r="579" spans="1:16" x14ac:dyDescent="0.25">
      <c r="A579" s="1">
        <v>579</v>
      </c>
      <c r="B579" s="1" t="s">
        <v>4615</v>
      </c>
      <c r="C579" s="10">
        <v>45221</v>
      </c>
      <c r="D579" s="22">
        <v>0</v>
      </c>
      <c r="E579" s="1" t="s">
        <v>4617</v>
      </c>
      <c r="F579" s="15">
        <v>2</v>
      </c>
      <c r="G579" s="2">
        <v>1.61</v>
      </c>
      <c r="H579" s="3">
        <v>0.3</v>
      </c>
      <c r="I579" s="2">
        <v>0.53</v>
      </c>
      <c r="J579" s="4">
        <f t="shared" si="37"/>
        <v>1.08</v>
      </c>
      <c r="K579" s="1">
        <v>1</v>
      </c>
      <c r="L579" s="4">
        <f t="shared" si="36"/>
        <v>1.08</v>
      </c>
      <c r="M579" s="1">
        <v>2</v>
      </c>
      <c r="N579" s="4">
        <v>2.9889999999999999</v>
      </c>
      <c r="O579" s="1" t="s">
        <v>1746</v>
      </c>
    </row>
    <row r="580" spans="1:16" x14ac:dyDescent="0.25">
      <c r="A580" s="1">
        <v>580</v>
      </c>
      <c r="B580" s="1" t="s">
        <v>4616</v>
      </c>
      <c r="C580" s="10">
        <v>45221</v>
      </c>
      <c r="D580" s="22">
        <v>0</v>
      </c>
      <c r="E580" s="1" t="s">
        <v>4618</v>
      </c>
      <c r="F580" s="15">
        <v>1.5</v>
      </c>
      <c r="G580" s="2">
        <v>1.33</v>
      </c>
      <c r="H580" s="3">
        <v>0.1</v>
      </c>
      <c r="I580" s="2">
        <v>0.35</v>
      </c>
      <c r="J580" s="4">
        <f t="shared" si="37"/>
        <v>0.98000000000000009</v>
      </c>
      <c r="K580" s="1">
        <v>5</v>
      </c>
      <c r="L580" s="4">
        <f t="shared" si="36"/>
        <v>4.9000000000000004</v>
      </c>
      <c r="M580" s="1">
        <v>9</v>
      </c>
      <c r="N580" s="4">
        <v>15.515499999999999</v>
      </c>
      <c r="O580" s="1" t="s">
        <v>1746</v>
      </c>
    </row>
    <row r="581" spans="1:16" x14ac:dyDescent="0.25">
      <c r="A581" s="1">
        <v>581</v>
      </c>
      <c r="B581" s="1" t="s">
        <v>739</v>
      </c>
      <c r="C581" s="10">
        <v>45223</v>
      </c>
      <c r="D581" s="22">
        <v>0</v>
      </c>
      <c r="E581" s="1" t="s">
        <v>4650</v>
      </c>
      <c r="F581" s="15">
        <v>8</v>
      </c>
      <c r="G581" s="2">
        <v>1.6123000000000001</v>
      </c>
      <c r="H581" s="3">
        <v>1</v>
      </c>
      <c r="I581" s="2">
        <v>1.1155999999999999</v>
      </c>
      <c r="J581" s="4">
        <f t="shared" si="37"/>
        <v>0.49670000000000014</v>
      </c>
      <c r="K581" s="1">
        <v>5</v>
      </c>
      <c r="L581" s="4">
        <f t="shared" si="36"/>
        <v>2.4835000000000007</v>
      </c>
      <c r="M581" s="1">
        <v>7</v>
      </c>
      <c r="N581" s="4">
        <v>13.0388</v>
      </c>
      <c r="O581" s="1" t="s">
        <v>1746</v>
      </c>
    </row>
    <row r="582" spans="1:16" x14ac:dyDescent="0.25">
      <c r="A582" s="1">
        <v>582</v>
      </c>
      <c r="B582" s="1" t="s">
        <v>432</v>
      </c>
      <c r="C582" s="10">
        <v>45254</v>
      </c>
      <c r="D582" s="22">
        <v>0</v>
      </c>
      <c r="E582" s="1" t="s">
        <v>4993</v>
      </c>
      <c r="F582" s="15">
        <v>3</v>
      </c>
      <c r="G582" s="2">
        <v>0.1343</v>
      </c>
      <c r="H582" s="3">
        <v>0</v>
      </c>
      <c r="I582" s="2">
        <v>0.1004</v>
      </c>
      <c r="J582" s="4">
        <f t="shared" si="37"/>
        <v>3.39E-2</v>
      </c>
      <c r="K582" s="1">
        <v>1</v>
      </c>
      <c r="L582" s="4">
        <f t="shared" si="36"/>
        <v>3.39E-2</v>
      </c>
      <c r="M582" s="1">
        <v>6</v>
      </c>
      <c r="N582" s="4">
        <v>3.39E-2</v>
      </c>
      <c r="O582" s="1" t="s">
        <v>5336</v>
      </c>
    </row>
    <row r="583" spans="1:16" x14ac:dyDescent="0.25">
      <c r="A583" s="46">
        <v>583</v>
      </c>
      <c r="B583" s="46" t="s">
        <v>5015</v>
      </c>
      <c r="C583" s="47">
        <v>45258</v>
      </c>
      <c r="D583" s="49">
        <v>0</v>
      </c>
      <c r="E583" s="46" t="s">
        <v>3000</v>
      </c>
      <c r="F583" s="24">
        <v>5</v>
      </c>
      <c r="G583" s="4">
        <v>0.15210000000000001</v>
      </c>
      <c r="H583" s="57">
        <v>0.2</v>
      </c>
      <c r="I583" s="4">
        <v>0.13</v>
      </c>
      <c r="J583" s="4">
        <f t="shared" si="37"/>
        <v>2.2100000000000009E-2</v>
      </c>
      <c r="K583" s="46">
        <v>2</v>
      </c>
      <c r="L583" s="4">
        <f t="shared" si="36"/>
        <v>4.4200000000000017E-2</v>
      </c>
      <c r="M583" s="46">
        <v>2</v>
      </c>
      <c r="N583" s="4">
        <v>0.62270000000000003</v>
      </c>
      <c r="O583" s="46" t="s">
        <v>5336</v>
      </c>
      <c r="P583" s="132" t="s">
        <v>5112</v>
      </c>
    </row>
    <row r="584" spans="1:16" x14ac:dyDescent="0.25">
      <c r="A584" s="1">
        <v>584</v>
      </c>
      <c r="B584" s="1" t="s">
        <v>404</v>
      </c>
      <c r="C584" s="10">
        <v>45261</v>
      </c>
      <c r="D584" s="22">
        <v>0</v>
      </c>
      <c r="E584" s="1" t="s">
        <v>5062</v>
      </c>
      <c r="F584" s="15">
        <v>5</v>
      </c>
      <c r="G584" s="2">
        <v>0.19570000000000001</v>
      </c>
      <c r="H584" s="3">
        <v>0.2</v>
      </c>
      <c r="I584" s="2">
        <v>0.15</v>
      </c>
      <c r="J584" s="4">
        <f t="shared" si="37"/>
        <v>4.5700000000000018E-2</v>
      </c>
      <c r="K584" s="1">
        <v>3</v>
      </c>
      <c r="L584" s="4">
        <f t="shared" si="36"/>
        <v>0.13710000000000006</v>
      </c>
      <c r="M584" s="1">
        <v>3</v>
      </c>
      <c r="N584" s="4">
        <v>0.92069999999999996</v>
      </c>
      <c r="O584" s="1" t="s">
        <v>1746</v>
      </c>
    </row>
    <row r="585" spans="1:16" x14ac:dyDescent="0.25">
      <c r="A585" s="1">
        <v>585</v>
      </c>
      <c r="B585" s="1" t="s">
        <v>404</v>
      </c>
      <c r="C585" s="10">
        <v>45264</v>
      </c>
      <c r="D585" s="22">
        <v>0</v>
      </c>
      <c r="E585" s="1" t="s">
        <v>5110</v>
      </c>
      <c r="F585" s="15">
        <v>8</v>
      </c>
      <c r="G585" s="2">
        <v>0.92</v>
      </c>
      <c r="H585" s="3">
        <v>0.5</v>
      </c>
      <c r="I585" s="2">
        <v>0.9</v>
      </c>
      <c r="J585" s="4">
        <f t="shared" si="37"/>
        <v>2.0000000000000018E-2</v>
      </c>
      <c r="K585" s="1">
        <v>3</v>
      </c>
      <c r="L585" s="4">
        <f t="shared" si="36"/>
        <v>6.0000000000000053E-2</v>
      </c>
      <c r="M585" s="1">
        <v>3</v>
      </c>
      <c r="N585" s="4">
        <v>1.1365000000000001</v>
      </c>
      <c r="O585" s="1" t="s">
        <v>5336</v>
      </c>
    </row>
    <row r="586" spans="1:16" x14ac:dyDescent="0.25">
      <c r="A586" s="1">
        <v>586</v>
      </c>
      <c r="B586" s="1" t="s">
        <v>404</v>
      </c>
      <c r="C586" s="10">
        <v>45267</v>
      </c>
      <c r="D586" s="22">
        <v>0</v>
      </c>
      <c r="E586" s="1" t="s">
        <v>2738</v>
      </c>
      <c r="F586" s="15">
        <v>7</v>
      </c>
      <c r="G586" s="2">
        <v>0.92</v>
      </c>
      <c r="H586" s="3">
        <v>0.5</v>
      </c>
      <c r="I586" s="2">
        <v>0.9</v>
      </c>
      <c r="J586" s="4">
        <f t="shared" si="37"/>
        <v>2.0000000000000018E-2</v>
      </c>
      <c r="K586" s="1">
        <v>1</v>
      </c>
      <c r="L586" s="4">
        <f t="shared" si="36"/>
        <v>2.0000000000000018E-2</v>
      </c>
      <c r="M586" s="1">
        <v>3</v>
      </c>
      <c r="N586" s="4">
        <v>0.96660000000000001</v>
      </c>
      <c r="O586" s="1" t="s">
        <v>1746</v>
      </c>
    </row>
    <row r="587" spans="1:16" x14ac:dyDescent="0.25">
      <c r="A587" s="1">
        <v>587</v>
      </c>
      <c r="B587" s="1" t="s">
        <v>404</v>
      </c>
      <c r="C587" s="10">
        <v>45270</v>
      </c>
      <c r="D587" s="22">
        <v>0</v>
      </c>
      <c r="E587" s="1" t="s">
        <v>5196</v>
      </c>
      <c r="F587" s="15">
        <v>8</v>
      </c>
      <c r="G587" s="2">
        <v>1.06</v>
      </c>
      <c r="H587" s="3">
        <v>0</v>
      </c>
      <c r="I587" s="2">
        <v>0.86999999999999988</v>
      </c>
      <c r="J587" s="4">
        <f t="shared" si="37"/>
        <v>0.19000000000000017</v>
      </c>
      <c r="K587" s="1">
        <v>4</v>
      </c>
      <c r="L587" s="4">
        <f t="shared" si="36"/>
        <v>0.76000000000000068</v>
      </c>
      <c r="M587" s="1">
        <v>4</v>
      </c>
      <c r="N587" s="4">
        <v>1.1167</v>
      </c>
      <c r="O587" s="1" t="s">
        <v>5336</v>
      </c>
    </row>
    <row r="588" spans="1:16" x14ac:dyDescent="0.25">
      <c r="A588" s="1">
        <v>588</v>
      </c>
      <c r="B588" s="1" t="s">
        <v>404</v>
      </c>
      <c r="C588" s="10">
        <v>45274</v>
      </c>
      <c r="D588" s="22">
        <v>0</v>
      </c>
      <c r="E588" s="1" t="s">
        <v>5225</v>
      </c>
      <c r="F588" s="15">
        <v>7</v>
      </c>
      <c r="G588" s="2">
        <v>0.88</v>
      </c>
      <c r="H588" s="3">
        <v>0.6</v>
      </c>
      <c r="I588" s="2">
        <v>0.68</v>
      </c>
      <c r="J588" s="4">
        <f t="shared" si="37"/>
        <v>0.19999999999999996</v>
      </c>
      <c r="K588" s="1">
        <v>1</v>
      </c>
      <c r="L588" s="4">
        <f t="shared" si="36"/>
        <v>0.19999999999999996</v>
      </c>
      <c r="M588" s="1">
        <v>3</v>
      </c>
      <c r="N588" s="4">
        <v>0.2</v>
      </c>
      <c r="O588" s="1" t="s">
        <v>1746</v>
      </c>
    </row>
    <row r="589" spans="1:16" x14ac:dyDescent="0.25">
      <c r="A589" s="1">
        <v>589</v>
      </c>
      <c r="B589" s="1" t="s">
        <v>404</v>
      </c>
      <c r="C589" s="10">
        <v>45277</v>
      </c>
      <c r="D589" s="22">
        <v>0</v>
      </c>
      <c r="E589" s="1" t="s">
        <v>3939</v>
      </c>
      <c r="F589" s="15">
        <v>6</v>
      </c>
      <c r="G589" s="2">
        <v>0.82</v>
      </c>
      <c r="H589" s="3">
        <v>0.4</v>
      </c>
      <c r="I589" s="2">
        <v>0.8</v>
      </c>
      <c r="J589" s="4">
        <f t="shared" si="37"/>
        <v>1.9999999999999907E-2</v>
      </c>
      <c r="K589" s="1">
        <v>3</v>
      </c>
      <c r="L589" s="4">
        <f t="shared" si="36"/>
        <v>5.999999999999972E-2</v>
      </c>
      <c r="M589" s="1">
        <v>3</v>
      </c>
      <c r="N589" s="4">
        <v>1.1275999999999999</v>
      </c>
      <c r="O589" s="1" t="s">
        <v>5336</v>
      </c>
    </row>
    <row r="590" spans="1:16" x14ac:dyDescent="0.25">
      <c r="A590" s="1">
        <v>590</v>
      </c>
      <c r="B590" s="1" t="s">
        <v>404</v>
      </c>
      <c r="C590" s="10">
        <v>45280</v>
      </c>
      <c r="D590" s="22">
        <v>0</v>
      </c>
      <c r="E590" s="1" t="s">
        <v>5288</v>
      </c>
      <c r="F590" s="15">
        <v>6.2</v>
      </c>
      <c r="G590" s="2">
        <v>0.91</v>
      </c>
      <c r="H590" s="3">
        <v>0.4</v>
      </c>
      <c r="I590" s="2">
        <v>0.81</v>
      </c>
      <c r="J590" s="4">
        <f t="shared" si="37"/>
        <v>9.9999999999999978E-2</v>
      </c>
      <c r="K590" s="1">
        <v>3</v>
      </c>
      <c r="L590" s="4">
        <f t="shared" si="36"/>
        <v>0.29999999999999993</v>
      </c>
      <c r="M590" s="1">
        <v>3</v>
      </c>
      <c r="N590" s="4">
        <v>1.1533</v>
      </c>
      <c r="O590" s="1" t="s">
        <v>1746</v>
      </c>
    </row>
    <row r="591" spans="1:16" x14ac:dyDescent="0.25">
      <c r="A591" s="1">
        <v>591</v>
      </c>
      <c r="B591" s="1" t="s">
        <v>404</v>
      </c>
      <c r="C591" s="10">
        <v>45283</v>
      </c>
      <c r="D591" s="22">
        <v>0</v>
      </c>
      <c r="E591" s="1" t="s">
        <v>552</v>
      </c>
      <c r="F591" s="15">
        <v>15.5</v>
      </c>
      <c r="G591" s="2">
        <v>1.23</v>
      </c>
      <c r="H591" s="3">
        <v>0.6</v>
      </c>
      <c r="I591" s="2">
        <v>1.1299999999999999</v>
      </c>
      <c r="J591" s="4">
        <f t="shared" si="37"/>
        <v>0.10000000000000009</v>
      </c>
      <c r="K591" s="1">
        <v>1</v>
      </c>
      <c r="L591" s="4">
        <f t="shared" si="36"/>
        <v>0.10000000000000009</v>
      </c>
      <c r="M591" s="1">
        <v>1</v>
      </c>
      <c r="N591" s="4">
        <v>0.10000000000000009</v>
      </c>
      <c r="O591" s="1" t="s">
        <v>5336</v>
      </c>
    </row>
    <row r="592" spans="1:16" x14ac:dyDescent="0.25">
      <c r="A592" s="1">
        <v>592</v>
      </c>
      <c r="B592" s="1" t="s">
        <v>404</v>
      </c>
      <c r="C592" s="10">
        <v>45284</v>
      </c>
      <c r="D592" s="22">
        <v>0</v>
      </c>
      <c r="E592" s="1" t="s">
        <v>278</v>
      </c>
      <c r="F592" s="15">
        <v>1</v>
      </c>
      <c r="G592" s="2">
        <v>0.91</v>
      </c>
      <c r="H592" s="3">
        <v>0.3</v>
      </c>
      <c r="I592" s="2">
        <v>0.14000000000000001</v>
      </c>
      <c r="J592" s="4">
        <f t="shared" si="37"/>
        <v>0.77</v>
      </c>
      <c r="K592" s="1">
        <v>2</v>
      </c>
      <c r="L592" s="4">
        <f t="shared" si="36"/>
        <v>1.54</v>
      </c>
      <c r="M592" s="1">
        <v>3</v>
      </c>
      <c r="N592" s="4">
        <v>1.6664000000000001</v>
      </c>
      <c r="O592" s="1" t="s">
        <v>1746</v>
      </c>
    </row>
    <row r="593" spans="1:15" x14ac:dyDescent="0.25">
      <c r="A593" s="1">
        <v>593</v>
      </c>
      <c r="B593" s="1" t="s">
        <v>404</v>
      </c>
      <c r="C593" s="10">
        <v>45287</v>
      </c>
      <c r="D593" s="22">
        <v>0</v>
      </c>
      <c r="E593" s="1" t="s">
        <v>490</v>
      </c>
      <c r="F593" s="15">
        <v>6</v>
      </c>
      <c r="G593" s="2">
        <v>0.97489999999999999</v>
      </c>
      <c r="H593" s="3">
        <v>0.4</v>
      </c>
      <c r="I593" s="2">
        <v>0.9</v>
      </c>
      <c r="J593" s="4">
        <f t="shared" si="37"/>
        <v>7.4899999999999967E-2</v>
      </c>
      <c r="K593" s="1">
        <v>4</v>
      </c>
      <c r="L593" s="4">
        <f t="shared" si="36"/>
        <v>0.29959999999999987</v>
      </c>
      <c r="M593" s="1">
        <v>4</v>
      </c>
      <c r="N593" s="4">
        <v>1.9419999999999999</v>
      </c>
      <c r="O593" s="1" t="s">
        <v>5336</v>
      </c>
    </row>
    <row r="594" spans="1:15" x14ac:dyDescent="0.25">
      <c r="A594" s="1">
        <v>594</v>
      </c>
      <c r="B594" s="1"/>
      <c r="C594" s="1"/>
      <c r="D594" s="22"/>
      <c r="E594" s="1"/>
      <c r="F594" s="15"/>
      <c r="G594" s="2"/>
      <c r="H594" s="3"/>
      <c r="I594" s="2"/>
      <c r="J594" s="4">
        <f t="shared" si="37"/>
        <v>0</v>
      </c>
      <c r="K594" s="1">
        <v>1</v>
      </c>
      <c r="L594" s="4">
        <f t="shared" si="36"/>
        <v>0</v>
      </c>
      <c r="M594" s="1"/>
      <c r="N594" s="4"/>
      <c r="O594" s="1"/>
    </row>
    <row r="595" spans="1:15" x14ac:dyDescent="0.25">
      <c r="A595" s="1">
        <v>595</v>
      </c>
      <c r="B595" s="1"/>
      <c r="C595" s="1"/>
      <c r="D595" s="22"/>
      <c r="E595" s="1"/>
      <c r="F595" s="15"/>
      <c r="G595" s="2"/>
      <c r="H595" s="3"/>
      <c r="I595" s="2"/>
      <c r="J595" s="4">
        <f t="shared" si="37"/>
        <v>0</v>
      </c>
      <c r="K595" s="1">
        <v>1</v>
      </c>
      <c r="L595" s="4">
        <f t="shared" si="36"/>
        <v>0</v>
      </c>
      <c r="M595" s="1"/>
      <c r="N595" s="4"/>
      <c r="O595" s="1"/>
    </row>
    <row r="596" spans="1:15" x14ac:dyDescent="0.25">
      <c r="A596" s="1">
        <v>596</v>
      </c>
      <c r="B596" s="1"/>
      <c r="C596" s="1"/>
      <c r="D596" s="22"/>
      <c r="E596" s="1"/>
      <c r="F596" s="15"/>
      <c r="G596" s="2"/>
      <c r="H596" s="3"/>
      <c r="I596" s="2"/>
      <c r="J596" s="4">
        <f t="shared" si="37"/>
        <v>0</v>
      </c>
      <c r="K596" s="1">
        <v>1</v>
      </c>
      <c r="L596" s="4">
        <f t="shared" si="36"/>
        <v>0</v>
      </c>
      <c r="M596" s="1"/>
      <c r="N596" s="4"/>
      <c r="O596" s="1"/>
    </row>
    <row r="597" spans="1:15" x14ac:dyDescent="0.25">
      <c r="A597" s="1">
        <v>597</v>
      </c>
      <c r="B597" s="1"/>
      <c r="C597" s="1"/>
      <c r="D597" s="22"/>
      <c r="E597" s="1"/>
      <c r="F597" s="15"/>
      <c r="G597" s="2"/>
      <c r="H597" s="3"/>
      <c r="I597" s="2"/>
      <c r="J597" s="4">
        <f t="shared" si="37"/>
        <v>0</v>
      </c>
      <c r="K597" s="1">
        <v>1</v>
      </c>
      <c r="L597" s="4">
        <f t="shared" si="36"/>
        <v>0</v>
      </c>
      <c r="M597" s="1"/>
      <c r="N597" s="4"/>
      <c r="O597" s="1"/>
    </row>
    <row r="598" spans="1:15" x14ac:dyDescent="0.25">
      <c r="A598" s="1">
        <v>598</v>
      </c>
      <c r="B598" s="1"/>
      <c r="C598" s="1"/>
      <c r="D598" s="22"/>
      <c r="E598" s="1"/>
      <c r="F598" s="15"/>
      <c r="G598" s="2"/>
      <c r="H598" s="3"/>
      <c r="I598" s="2"/>
      <c r="J598" s="4">
        <f t="shared" si="37"/>
        <v>0</v>
      </c>
      <c r="K598" s="1">
        <v>1</v>
      </c>
      <c r="L598" s="4">
        <f t="shared" si="36"/>
        <v>0</v>
      </c>
      <c r="M598" s="1"/>
      <c r="N598" s="4"/>
      <c r="O598" s="1"/>
    </row>
    <row r="599" spans="1:15" x14ac:dyDescent="0.25">
      <c r="A599" s="1">
        <v>599</v>
      </c>
      <c r="B599" s="1"/>
      <c r="C599" s="1"/>
      <c r="D599" s="22"/>
      <c r="E599" s="1"/>
      <c r="F599" s="15"/>
      <c r="G599" s="2"/>
      <c r="H599" s="3"/>
      <c r="I599" s="2"/>
      <c r="J599" s="4">
        <f t="shared" si="37"/>
        <v>0</v>
      </c>
      <c r="K599" s="1">
        <v>1</v>
      </c>
      <c r="L599" s="4">
        <f t="shared" si="36"/>
        <v>0</v>
      </c>
      <c r="M599" s="1"/>
      <c r="N599" s="4"/>
      <c r="O599" s="1"/>
    </row>
    <row r="600" spans="1:15" x14ac:dyDescent="0.25">
      <c r="A600" s="1">
        <v>600</v>
      </c>
      <c r="B600" s="1"/>
      <c r="C600" s="1"/>
      <c r="D600" s="22"/>
      <c r="E600" s="1"/>
      <c r="F600" s="15"/>
      <c r="G600" s="2"/>
      <c r="H600" s="3"/>
      <c r="I600" s="2"/>
      <c r="J600" s="4">
        <f t="shared" si="37"/>
        <v>0</v>
      </c>
      <c r="K600" s="1">
        <v>1</v>
      </c>
      <c r="L600" s="4">
        <f t="shared" si="36"/>
        <v>0</v>
      </c>
      <c r="M600" s="1"/>
      <c r="N600" s="4"/>
      <c r="O600" s="1"/>
    </row>
    <row r="601" spans="1:15" x14ac:dyDescent="0.25">
      <c r="A601" s="1">
        <v>601</v>
      </c>
      <c r="B601" s="1"/>
      <c r="C601" s="1"/>
      <c r="D601" s="22"/>
      <c r="E601" s="1"/>
      <c r="F601" s="15"/>
      <c r="G601" s="2"/>
      <c r="H601" s="3"/>
      <c r="I601" s="2"/>
      <c r="J601" s="4">
        <f t="shared" si="37"/>
        <v>0</v>
      </c>
      <c r="K601" s="1">
        <v>1</v>
      </c>
      <c r="L601" s="4">
        <f t="shared" si="36"/>
        <v>0</v>
      </c>
      <c r="M601" s="1"/>
      <c r="N601" s="4"/>
      <c r="O601" s="1"/>
    </row>
    <row r="602" spans="1:15" x14ac:dyDescent="0.25">
      <c r="A602" s="1">
        <v>602</v>
      </c>
      <c r="B602" s="1"/>
      <c r="C602" s="1"/>
      <c r="D602" s="22"/>
      <c r="E602" s="1"/>
      <c r="F602" s="15"/>
      <c r="G602" s="2"/>
      <c r="H602" s="3"/>
      <c r="I602" s="2"/>
      <c r="J602" s="4">
        <f t="shared" si="37"/>
        <v>0</v>
      </c>
      <c r="K602" s="1">
        <v>1</v>
      </c>
      <c r="L602" s="4">
        <f t="shared" si="36"/>
        <v>0</v>
      </c>
      <c r="M602" s="1"/>
      <c r="N602" s="4"/>
      <c r="O602" s="1"/>
    </row>
    <row r="603" spans="1:15" x14ac:dyDescent="0.25">
      <c r="A603" s="1">
        <v>603</v>
      </c>
      <c r="B603" s="1"/>
      <c r="C603" s="1"/>
      <c r="D603" s="22"/>
      <c r="E603" s="1"/>
      <c r="F603" s="15"/>
      <c r="G603" s="2"/>
      <c r="H603" s="3"/>
      <c r="I603" s="2"/>
      <c r="J603" s="4">
        <f t="shared" si="37"/>
        <v>0</v>
      </c>
      <c r="K603" s="1">
        <v>1</v>
      </c>
      <c r="L603" s="4">
        <f t="shared" si="36"/>
        <v>0</v>
      </c>
      <c r="M603" s="1"/>
      <c r="N603" s="4"/>
      <c r="O603" s="1"/>
    </row>
    <row r="604" spans="1:15" x14ac:dyDescent="0.25">
      <c r="A604" s="1">
        <v>604</v>
      </c>
      <c r="B604" s="1"/>
      <c r="C604" s="1"/>
      <c r="D604" s="22"/>
      <c r="E604" s="1"/>
      <c r="F604" s="15"/>
      <c r="G604" s="2"/>
      <c r="H604" s="3"/>
      <c r="I604" s="2"/>
      <c r="J604" s="4">
        <f t="shared" si="37"/>
        <v>0</v>
      </c>
      <c r="K604" s="1">
        <v>1</v>
      </c>
      <c r="L604" s="4">
        <f t="shared" si="36"/>
        <v>0</v>
      </c>
      <c r="M604" s="1"/>
      <c r="N604" s="4"/>
      <c r="O604" s="1"/>
    </row>
    <row r="605" spans="1:15" x14ac:dyDescent="0.25">
      <c r="A605" s="1">
        <v>605</v>
      </c>
      <c r="B605" s="1"/>
      <c r="C605" s="1"/>
      <c r="D605" s="22"/>
      <c r="E605" s="1"/>
      <c r="F605" s="15"/>
      <c r="G605" s="2"/>
      <c r="H605" s="3"/>
      <c r="I605" s="2"/>
      <c r="J605" s="4">
        <f t="shared" si="37"/>
        <v>0</v>
      </c>
      <c r="K605" s="1">
        <v>1</v>
      </c>
      <c r="L605" s="4">
        <f t="shared" si="36"/>
        <v>0</v>
      </c>
      <c r="M605" s="1"/>
      <c r="N605" s="4"/>
      <c r="O605" s="1"/>
    </row>
    <row r="606" spans="1:15" x14ac:dyDescent="0.25">
      <c r="A606" s="1">
        <v>606</v>
      </c>
      <c r="B606" s="1"/>
      <c r="C606" s="1"/>
      <c r="D606" s="22"/>
      <c r="E606" s="1"/>
      <c r="F606" s="15"/>
      <c r="G606" s="2"/>
      <c r="H606" s="3"/>
      <c r="I606" s="2"/>
      <c r="J606" s="4">
        <f t="shared" si="37"/>
        <v>0</v>
      </c>
      <c r="K606" s="1">
        <v>1</v>
      </c>
      <c r="L606" s="4">
        <f t="shared" si="36"/>
        <v>0</v>
      </c>
      <c r="M606" s="1"/>
      <c r="N606" s="4"/>
      <c r="O606" s="1"/>
    </row>
    <row r="607" spans="1:15" x14ac:dyDescent="0.25">
      <c r="A607" s="1">
        <v>607</v>
      </c>
      <c r="B607" s="1"/>
      <c r="C607" s="1"/>
      <c r="D607" s="22"/>
      <c r="E607" s="1"/>
      <c r="F607" s="15"/>
      <c r="G607" s="2"/>
      <c r="H607" s="3"/>
      <c r="I607" s="2"/>
      <c r="J607" s="4">
        <f t="shared" si="37"/>
        <v>0</v>
      </c>
      <c r="K607" s="1">
        <v>1</v>
      </c>
      <c r="L607" s="4">
        <f t="shared" si="36"/>
        <v>0</v>
      </c>
      <c r="M607" s="1"/>
      <c r="N607" s="4"/>
      <c r="O607" s="1"/>
    </row>
    <row r="608" spans="1:15" x14ac:dyDescent="0.25">
      <c r="A608" s="1">
        <v>608</v>
      </c>
      <c r="B608" s="1"/>
      <c r="C608" s="1"/>
      <c r="D608" s="22"/>
      <c r="E608" s="1"/>
      <c r="F608" s="15"/>
      <c r="G608" s="2"/>
      <c r="H608" s="3"/>
      <c r="I608" s="2"/>
      <c r="J608" s="4">
        <f t="shared" si="37"/>
        <v>0</v>
      </c>
      <c r="K608" s="1">
        <v>1</v>
      </c>
      <c r="L608" s="4">
        <f t="shared" si="36"/>
        <v>0</v>
      </c>
      <c r="M608" s="1"/>
      <c r="N608" s="4"/>
      <c r="O608" s="1"/>
    </row>
    <row r="609" spans="1:15" x14ac:dyDescent="0.25">
      <c r="A609" s="1">
        <v>609</v>
      </c>
      <c r="B609" s="1"/>
      <c r="C609" s="1"/>
      <c r="D609" s="22"/>
      <c r="E609" s="1"/>
      <c r="F609" s="15"/>
      <c r="G609" s="2"/>
      <c r="H609" s="3"/>
      <c r="I609" s="2"/>
      <c r="J609" s="4">
        <f t="shared" si="37"/>
        <v>0</v>
      </c>
      <c r="K609" s="1">
        <v>1</v>
      </c>
      <c r="L609" s="4">
        <f t="shared" si="36"/>
        <v>0</v>
      </c>
      <c r="M609" s="1"/>
      <c r="N609" s="4"/>
      <c r="O609" s="1"/>
    </row>
    <row r="610" spans="1:15" x14ac:dyDescent="0.25">
      <c r="A610" s="1">
        <v>610</v>
      </c>
      <c r="B610" s="1"/>
      <c r="C610" s="1"/>
      <c r="D610" s="22"/>
      <c r="E610" s="1"/>
      <c r="F610" s="15"/>
      <c r="G610" s="2"/>
      <c r="H610" s="3"/>
      <c r="I610" s="2"/>
      <c r="J610" s="4">
        <f t="shared" si="37"/>
        <v>0</v>
      </c>
      <c r="K610" s="1">
        <v>1</v>
      </c>
      <c r="L610" s="4">
        <f t="shared" si="36"/>
        <v>0</v>
      </c>
      <c r="M610" s="1"/>
      <c r="N610" s="4"/>
      <c r="O610" s="1"/>
    </row>
    <row r="611" spans="1:15" x14ac:dyDescent="0.25">
      <c r="A611" s="1">
        <v>611</v>
      </c>
      <c r="B611" s="1"/>
      <c r="C611" s="1"/>
      <c r="D611" s="22"/>
      <c r="E611" s="1"/>
      <c r="F611" s="15"/>
      <c r="G611" s="2"/>
      <c r="H611" s="3"/>
      <c r="I611" s="2"/>
      <c r="J611" s="4">
        <f t="shared" si="37"/>
        <v>0</v>
      </c>
      <c r="K611" s="1">
        <v>1</v>
      </c>
      <c r="L611" s="4">
        <f t="shared" si="36"/>
        <v>0</v>
      </c>
      <c r="M611" s="1"/>
      <c r="N611" s="4"/>
      <c r="O611" s="1"/>
    </row>
    <row r="612" spans="1:15" x14ac:dyDescent="0.25">
      <c r="A612" s="1">
        <v>612</v>
      </c>
      <c r="B612" s="1"/>
      <c r="C612" s="1"/>
      <c r="D612" s="22"/>
      <c r="E612" s="1"/>
      <c r="F612" s="15"/>
      <c r="G612" s="2"/>
      <c r="H612" s="3"/>
      <c r="I612" s="2"/>
      <c r="J612" s="4">
        <f t="shared" si="37"/>
        <v>0</v>
      </c>
      <c r="K612" s="1">
        <v>1</v>
      </c>
      <c r="L612" s="4">
        <f t="shared" ref="L612:L633" si="38">(G612-I612-D612)*K612</f>
        <v>0</v>
      </c>
      <c r="M612" s="1"/>
      <c r="N612" s="4"/>
      <c r="O612" s="1"/>
    </row>
    <row r="613" spans="1:15" x14ac:dyDescent="0.25">
      <c r="A613" s="1">
        <v>613</v>
      </c>
      <c r="B613" s="1"/>
      <c r="C613" s="1"/>
      <c r="D613" s="22"/>
      <c r="E613" s="1"/>
      <c r="F613" s="15"/>
      <c r="G613" s="2"/>
      <c r="H613" s="3"/>
      <c r="I613" s="2"/>
      <c r="J613" s="4">
        <f t="shared" si="37"/>
        <v>0</v>
      </c>
      <c r="K613" s="1">
        <v>1</v>
      </c>
      <c r="L613" s="4">
        <f t="shared" si="38"/>
        <v>0</v>
      </c>
      <c r="M613" s="1"/>
      <c r="N613" s="4"/>
      <c r="O613" s="1"/>
    </row>
    <row r="614" spans="1:15" x14ac:dyDescent="0.25">
      <c r="A614" s="1">
        <v>614</v>
      </c>
      <c r="B614" s="1"/>
      <c r="C614" s="1"/>
      <c r="D614" s="22"/>
      <c r="E614" s="1"/>
      <c r="F614" s="15"/>
      <c r="G614" s="2"/>
      <c r="H614" s="3"/>
      <c r="I614" s="2"/>
      <c r="J614" s="4">
        <f t="shared" si="37"/>
        <v>0</v>
      </c>
      <c r="K614" s="1">
        <v>1</v>
      </c>
      <c r="L614" s="4">
        <f t="shared" si="38"/>
        <v>0</v>
      </c>
      <c r="M614" s="1"/>
      <c r="N614" s="4"/>
      <c r="O614" s="1"/>
    </row>
    <row r="615" spans="1:15" x14ac:dyDescent="0.25">
      <c r="A615" s="1">
        <v>615</v>
      </c>
      <c r="B615" s="1"/>
      <c r="C615" s="1"/>
      <c r="D615" s="22"/>
      <c r="E615" s="1"/>
      <c r="F615" s="15"/>
      <c r="G615" s="2"/>
      <c r="H615" s="3"/>
      <c r="I615" s="2"/>
      <c r="J615" s="4">
        <f t="shared" si="37"/>
        <v>0</v>
      </c>
      <c r="K615" s="1">
        <v>1</v>
      </c>
      <c r="L615" s="4">
        <f t="shared" si="38"/>
        <v>0</v>
      </c>
      <c r="M615" s="1"/>
      <c r="N615" s="4"/>
      <c r="O615" s="1"/>
    </row>
    <row r="616" spans="1:15" x14ac:dyDescent="0.25">
      <c r="A616" s="1">
        <v>616</v>
      </c>
      <c r="B616" s="1"/>
      <c r="C616" s="1"/>
      <c r="D616" s="22"/>
      <c r="E616" s="1"/>
      <c r="F616" s="15"/>
      <c r="G616" s="2"/>
      <c r="H616" s="3"/>
      <c r="I616" s="2"/>
      <c r="J616" s="4">
        <f t="shared" si="37"/>
        <v>0</v>
      </c>
      <c r="K616" s="1">
        <v>1</v>
      </c>
      <c r="L616" s="4">
        <f t="shared" si="38"/>
        <v>0</v>
      </c>
      <c r="M616" s="1"/>
      <c r="N616" s="4"/>
      <c r="O616" s="1"/>
    </row>
    <row r="617" spans="1:15" x14ac:dyDescent="0.25">
      <c r="A617" s="1">
        <v>617</v>
      </c>
      <c r="B617" s="1"/>
      <c r="C617" s="1"/>
      <c r="D617" s="22"/>
      <c r="E617" s="1"/>
      <c r="F617" s="15"/>
      <c r="G617" s="2"/>
      <c r="H617" s="3"/>
      <c r="I617" s="2"/>
      <c r="J617" s="4">
        <f t="shared" si="37"/>
        <v>0</v>
      </c>
      <c r="K617" s="1">
        <v>1</v>
      </c>
      <c r="L617" s="4">
        <f t="shared" si="38"/>
        <v>0</v>
      </c>
      <c r="M617" s="1"/>
      <c r="N617" s="4"/>
      <c r="O617" s="1"/>
    </row>
    <row r="618" spans="1:15" x14ac:dyDescent="0.25">
      <c r="A618" s="1">
        <v>618</v>
      </c>
      <c r="B618" s="1"/>
      <c r="C618" s="1"/>
      <c r="D618" s="22"/>
      <c r="E618" s="1"/>
      <c r="F618" s="15"/>
      <c r="G618" s="2"/>
      <c r="H618" s="3"/>
      <c r="I618" s="2"/>
      <c r="J618" s="4">
        <f t="shared" si="37"/>
        <v>0</v>
      </c>
      <c r="K618" s="1">
        <v>1</v>
      </c>
      <c r="L618" s="4">
        <f t="shared" si="38"/>
        <v>0</v>
      </c>
      <c r="M618" s="1"/>
      <c r="N618" s="4"/>
      <c r="O618" s="1"/>
    </row>
    <row r="619" spans="1:15" x14ac:dyDescent="0.25">
      <c r="A619" s="1">
        <v>619</v>
      </c>
      <c r="B619" s="1"/>
      <c r="C619" s="1"/>
      <c r="D619" s="22"/>
      <c r="E619" s="1"/>
      <c r="F619" s="15"/>
      <c r="G619" s="2"/>
      <c r="H619" s="3"/>
      <c r="I619" s="2"/>
      <c r="J619" s="4">
        <f t="shared" si="37"/>
        <v>0</v>
      </c>
      <c r="K619" s="1">
        <v>1</v>
      </c>
      <c r="L619" s="4">
        <f t="shared" si="38"/>
        <v>0</v>
      </c>
      <c r="M619" s="1"/>
      <c r="N619" s="4"/>
      <c r="O619" s="1"/>
    </row>
    <row r="620" spans="1:15" x14ac:dyDescent="0.25">
      <c r="A620" s="1">
        <v>620</v>
      </c>
      <c r="B620" s="1"/>
      <c r="C620" s="1"/>
      <c r="D620" s="22"/>
      <c r="E620" s="1"/>
      <c r="F620" s="15"/>
      <c r="G620" s="2"/>
      <c r="H620" s="3"/>
      <c r="I620" s="2"/>
      <c r="J620" s="4">
        <f t="shared" si="37"/>
        <v>0</v>
      </c>
      <c r="K620" s="1">
        <v>1</v>
      </c>
      <c r="L620" s="4">
        <f t="shared" si="38"/>
        <v>0</v>
      </c>
      <c r="M620" s="1"/>
      <c r="N620" s="4"/>
      <c r="O620" s="1"/>
    </row>
    <row r="621" spans="1:15" x14ac:dyDescent="0.25">
      <c r="A621" s="1">
        <v>621</v>
      </c>
      <c r="B621" s="1"/>
      <c r="C621" s="1"/>
      <c r="D621" s="22"/>
      <c r="E621" s="1"/>
      <c r="F621" s="15"/>
      <c r="G621" s="2"/>
      <c r="H621" s="3"/>
      <c r="I621" s="2"/>
      <c r="J621" s="4">
        <f t="shared" si="37"/>
        <v>0</v>
      </c>
      <c r="K621" s="1">
        <v>1</v>
      </c>
      <c r="L621" s="4">
        <f t="shared" si="38"/>
        <v>0</v>
      </c>
      <c r="M621" s="1"/>
      <c r="N621" s="4"/>
      <c r="O621" s="1"/>
    </row>
    <row r="622" spans="1:15" x14ac:dyDescent="0.25">
      <c r="A622" s="1">
        <v>622</v>
      </c>
      <c r="B622" s="1"/>
      <c r="C622" s="1"/>
      <c r="D622" s="22"/>
      <c r="E622" s="1"/>
      <c r="F622" s="15"/>
      <c r="G622" s="2"/>
      <c r="H622" s="3"/>
      <c r="I622" s="2"/>
      <c r="J622" s="4">
        <f t="shared" si="37"/>
        <v>0</v>
      </c>
      <c r="K622" s="1">
        <v>1</v>
      </c>
      <c r="L622" s="4">
        <f t="shared" si="38"/>
        <v>0</v>
      </c>
      <c r="M622" s="1"/>
      <c r="N622" s="4"/>
      <c r="O622" s="1"/>
    </row>
    <row r="623" spans="1:15" x14ac:dyDescent="0.25">
      <c r="A623" s="1">
        <v>623</v>
      </c>
      <c r="B623" s="1"/>
      <c r="C623" s="1"/>
      <c r="D623" s="22"/>
      <c r="E623" s="1"/>
      <c r="F623" s="15"/>
      <c r="G623" s="2"/>
      <c r="H623" s="3"/>
      <c r="I623" s="2"/>
      <c r="J623" s="4">
        <f t="shared" si="37"/>
        <v>0</v>
      </c>
      <c r="K623" s="1">
        <v>1</v>
      </c>
      <c r="L623" s="4">
        <f t="shared" si="38"/>
        <v>0</v>
      </c>
      <c r="M623" s="1"/>
      <c r="N623" s="4"/>
      <c r="O623" s="1"/>
    </row>
    <row r="624" spans="1:15" x14ac:dyDescent="0.25">
      <c r="A624" s="1">
        <v>624</v>
      </c>
      <c r="B624" s="1"/>
      <c r="C624" s="1"/>
      <c r="D624" s="22"/>
      <c r="E624" s="1"/>
      <c r="F624" s="15"/>
      <c r="G624" s="2"/>
      <c r="H624" s="3"/>
      <c r="I624" s="2"/>
      <c r="J624" s="4">
        <f t="shared" si="37"/>
        <v>0</v>
      </c>
      <c r="K624" s="1">
        <v>1</v>
      </c>
      <c r="L624" s="4">
        <f t="shared" si="38"/>
        <v>0</v>
      </c>
      <c r="M624" s="1"/>
      <c r="N624" s="4"/>
      <c r="O624" s="1"/>
    </row>
    <row r="625" spans="1:15" x14ac:dyDescent="0.25">
      <c r="A625" s="1">
        <v>625</v>
      </c>
      <c r="B625" s="1"/>
      <c r="C625" s="1"/>
      <c r="D625" s="22"/>
      <c r="E625" s="1"/>
      <c r="F625" s="15"/>
      <c r="G625" s="2"/>
      <c r="H625" s="3"/>
      <c r="I625" s="2"/>
      <c r="J625" s="4">
        <f t="shared" si="37"/>
        <v>0</v>
      </c>
      <c r="K625" s="1">
        <v>1</v>
      </c>
      <c r="L625" s="4">
        <f t="shared" si="38"/>
        <v>0</v>
      </c>
      <c r="M625" s="1"/>
      <c r="N625" s="4"/>
      <c r="O625" s="1"/>
    </row>
    <row r="626" spans="1:15" x14ac:dyDescent="0.25">
      <c r="A626" s="1">
        <v>626</v>
      </c>
      <c r="B626" s="1"/>
      <c r="C626" s="1"/>
      <c r="D626" s="22"/>
      <c r="E626" s="1"/>
      <c r="F626" s="15"/>
      <c r="G626" s="2"/>
      <c r="H626" s="3"/>
      <c r="I626" s="2"/>
      <c r="J626" s="4">
        <f t="shared" si="37"/>
        <v>0</v>
      </c>
      <c r="K626" s="1">
        <v>1</v>
      </c>
      <c r="L626" s="4">
        <f t="shared" si="38"/>
        <v>0</v>
      </c>
      <c r="M626" s="1"/>
      <c r="N626" s="4"/>
      <c r="O626" s="1"/>
    </row>
    <row r="627" spans="1:15" x14ac:dyDescent="0.25">
      <c r="A627" s="1">
        <v>627</v>
      </c>
      <c r="B627" s="1"/>
      <c r="C627" s="1"/>
      <c r="D627" s="22"/>
      <c r="E627" s="1"/>
      <c r="F627" s="15"/>
      <c r="G627" s="2"/>
      <c r="H627" s="3"/>
      <c r="I627" s="2"/>
      <c r="J627" s="4">
        <f t="shared" si="37"/>
        <v>0</v>
      </c>
      <c r="K627" s="1">
        <v>1</v>
      </c>
      <c r="L627" s="4">
        <f t="shared" si="38"/>
        <v>0</v>
      </c>
      <c r="M627" s="1"/>
      <c r="N627" s="4"/>
      <c r="O627" s="1"/>
    </row>
    <row r="628" spans="1:15" x14ac:dyDescent="0.25">
      <c r="A628" s="1">
        <v>628</v>
      </c>
      <c r="B628" s="1"/>
      <c r="C628" s="1"/>
      <c r="D628" s="22"/>
      <c r="E628" s="1"/>
      <c r="F628" s="15"/>
      <c r="G628" s="2"/>
      <c r="H628" s="3"/>
      <c r="I628" s="2"/>
      <c r="J628" s="4">
        <f t="shared" si="37"/>
        <v>0</v>
      </c>
      <c r="K628" s="1">
        <v>1</v>
      </c>
      <c r="L628" s="4">
        <f t="shared" si="38"/>
        <v>0</v>
      </c>
      <c r="M628" s="1"/>
      <c r="N628" s="4"/>
      <c r="O628" s="1"/>
    </row>
    <row r="629" spans="1:15" x14ac:dyDescent="0.25">
      <c r="A629" s="1">
        <v>629</v>
      </c>
      <c r="B629" s="1"/>
      <c r="C629" s="1"/>
      <c r="D629" s="22"/>
      <c r="E629" s="1"/>
      <c r="F629" s="15"/>
      <c r="G629" s="2"/>
      <c r="H629" s="3"/>
      <c r="I629" s="2"/>
      <c r="J629" s="4">
        <f t="shared" si="37"/>
        <v>0</v>
      </c>
      <c r="K629" s="1">
        <v>1</v>
      </c>
      <c r="L629" s="4">
        <f t="shared" si="38"/>
        <v>0</v>
      </c>
      <c r="M629" s="1"/>
      <c r="N629" s="4"/>
      <c r="O629" s="1"/>
    </row>
    <row r="630" spans="1:15" x14ac:dyDescent="0.25">
      <c r="A630" s="1">
        <v>630</v>
      </c>
      <c r="B630" s="1"/>
      <c r="C630" s="1"/>
      <c r="D630" s="22"/>
      <c r="E630" s="1"/>
      <c r="F630" s="15"/>
      <c r="G630" s="2"/>
      <c r="H630" s="3"/>
      <c r="I630" s="2"/>
      <c r="J630" s="4">
        <f t="shared" si="37"/>
        <v>0</v>
      </c>
      <c r="K630" s="1">
        <v>1</v>
      </c>
      <c r="L630" s="4">
        <f t="shared" si="38"/>
        <v>0</v>
      </c>
      <c r="M630" s="1"/>
      <c r="N630" s="4"/>
      <c r="O630" s="1"/>
    </row>
    <row r="631" spans="1:15" x14ac:dyDescent="0.25">
      <c r="A631" s="1">
        <v>631</v>
      </c>
      <c r="B631" s="1"/>
      <c r="C631" s="1"/>
      <c r="D631" s="22"/>
      <c r="E631" s="1"/>
      <c r="F631" s="15"/>
      <c r="G631" s="2"/>
      <c r="H631" s="3"/>
      <c r="I631" s="2"/>
      <c r="J631" s="4">
        <f t="shared" si="37"/>
        <v>0</v>
      </c>
      <c r="K631" s="1">
        <v>1</v>
      </c>
      <c r="L631" s="4">
        <f t="shared" si="38"/>
        <v>0</v>
      </c>
      <c r="M631" s="1"/>
      <c r="N631" s="4"/>
      <c r="O631" s="1"/>
    </row>
    <row r="632" spans="1:15" x14ac:dyDescent="0.25">
      <c r="A632" s="1">
        <v>632</v>
      </c>
      <c r="B632" s="1"/>
      <c r="C632" s="1"/>
      <c r="D632" s="22"/>
      <c r="E632" s="1"/>
      <c r="F632" s="15"/>
      <c r="G632" s="2"/>
      <c r="H632" s="3"/>
      <c r="I632" s="2"/>
      <c r="J632" s="4">
        <f t="shared" si="37"/>
        <v>0</v>
      </c>
      <c r="K632" s="1">
        <v>1</v>
      </c>
      <c r="L632" s="4">
        <f t="shared" si="38"/>
        <v>0</v>
      </c>
      <c r="M632" s="1"/>
      <c r="N632" s="4"/>
      <c r="O632" s="1"/>
    </row>
    <row r="633" spans="1:15" x14ac:dyDescent="0.25">
      <c r="A633" s="1">
        <v>633</v>
      </c>
      <c r="B633" s="1"/>
      <c r="C633" s="1"/>
      <c r="D633" s="22"/>
      <c r="E633" s="1"/>
      <c r="F633" s="15"/>
      <c r="G633" s="2"/>
      <c r="H633" s="3"/>
      <c r="I633" s="2"/>
      <c r="J633" s="4">
        <f t="shared" si="37"/>
        <v>0</v>
      </c>
      <c r="K633" s="1">
        <v>1</v>
      </c>
      <c r="L633" s="4">
        <f t="shared" si="38"/>
        <v>0</v>
      </c>
      <c r="M633" s="1"/>
      <c r="N633" s="4"/>
      <c r="O633" s="1"/>
    </row>
  </sheetData>
  <phoneticPr fontId="7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1ECE2-0BD3-43F3-B0C1-D4D9EE43B0B0}">
  <sheetPr codeName="Sheet7"/>
  <dimension ref="A1:O270"/>
  <sheetViews>
    <sheetView zoomScale="85" zoomScaleNormal="85" workbookViewId="0">
      <pane xSplit="3" ySplit="1" topLeftCell="D262" activePane="bottomRight" state="frozen"/>
      <selection activeCell="F19" sqref="F19"/>
      <selection pane="topRight" activeCell="F19" sqref="F19"/>
      <selection pane="bottomLeft" activeCell="F19" sqref="F19"/>
      <selection pane="bottomRight" activeCell="L277" sqref="L277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47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3188</v>
      </c>
      <c r="K1" s="11" t="s">
        <v>18</v>
      </c>
      <c r="L1" s="8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2303</v>
      </c>
      <c r="C2" s="10">
        <v>44555</v>
      </c>
      <c r="D2" s="22">
        <v>0</v>
      </c>
      <c r="E2" s="1" t="s">
        <v>3917</v>
      </c>
      <c r="F2" s="15">
        <v>14</v>
      </c>
      <c r="G2" s="2">
        <v>3.1255000000000002</v>
      </c>
      <c r="H2" s="3">
        <v>5.86</v>
      </c>
      <c r="I2" s="2">
        <v>1.4558</v>
      </c>
      <c r="J2" s="2">
        <f t="shared" ref="J2:J8" si="0">G2-I2</f>
        <v>1.6697000000000002</v>
      </c>
      <c r="K2" s="1">
        <v>1</v>
      </c>
      <c r="L2" s="2">
        <v>1.6697000000000002</v>
      </c>
      <c r="M2" s="1" t="s">
        <v>1746</v>
      </c>
      <c r="N2" s="2" t="s">
        <v>1746</v>
      </c>
      <c r="O2" s="1" t="s">
        <v>1746</v>
      </c>
    </row>
    <row r="3" spans="1:15" x14ac:dyDescent="0.25">
      <c r="A3" s="1">
        <v>2</v>
      </c>
      <c r="B3" s="1" t="s">
        <v>2303</v>
      </c>
      <c r="C3" s="10">
        <v>44556</v>
      </c>
      <c r="D3" s="22">
        <v>0</v>
      </c>
      <c r="E3" s="17" t="s">
        <v>3908</v>
      </c>
      <c r="F3" s="15">
        <v>24</v>
      </c>
      <c r="G3" s="2">
        <v>5.5365000000000002</v>
      </c>
      <c r="H3" s="3">
        <v>5.78</v>
      </c>
      <c r="I3" s="2">
        <v>3.1553</v>
      </c>
      <c r="J3" s="2">
        <f t="shared" si="0"/>
        <v>2.3812000000000002</v>
      </c>
      <c r="K3" s="1">
        <v>1</v>
      </c>
      <c r="L3" s="2">
        <v>2.3812000000000002</v>
      </c>
      <c r="M3" s="1" t="s">
        <v>1746</v>
      </c>
      <c r="N3" s="2" t="s">
        <v>1746</v>
      </c>
      <c r="O3" s="1" t="s">
        <v>1746</v>
      </c>
    </row>
    <row r="4" spans="1:15" x14ac:dyDescent="0.25">
      <c r="A4" s="1">
        <v>3</v>
      </c>
      <c r="B4" s="1" t="s">
        <v>2303</v>
      </c>
      <c r="C4" s="10">
        <v>44557</v>
      </c>
      <c r="D4" s="22">
        <v>0</v>
      </c>
      <c r="E4" s="17" t="s">
        <v>3908</v>
      </c>
      <c r="F4" s="15">
        <v>24</v>
      </c>
      <c r="G4" s="2">
        <v>5.4168000000000003</v>
      </c>
      <c r="H4" s="3">
        <v>4.7</v>
      </c>
      <c r="I4" s="2">
        <v>3.1863000000000001</v>
      </c>
      <c r="J4" s="2">
        <f t="shared" si="0"/>
        <v>2.2305000000000001</v>
      </c>
      <c r="K4" s="1">
        <v>1</v>
      </c>
      <c r="L4" s="2">
        <v>2.2305000000000001</v>
      </c>
      <c r="M4" s="1" t="s">
        <v>1746</v>
      </c>
      <c r="N4" s="2" t="s">
        <v>1746</v>
      </c>
      <c r="O4" s="1" t="s">
        <v>1746</v>
      </c>
    </row>
    <row r="5" spans="1:15" x14ac:dyDescent="0.25">
      <c r="A5" s="1">
        <v>4</v>
      </c>
      <c r="B5" s="1" t="s">
        <v>2303</v>
      </c>
      <c r="C5" s="10">
        <v>44558</v>
      </c>
      <c r="D5" s="22">
        <v>0</v>
      </c>
      <c r="E5" s="17" t="s">
        <v>3908</v>
      </c>
      <c r="F5" s="15">
        <v>24</v>
      </c>
      <c r="G5" s="2">
        <v>5.6299000000000001</v>
      </c>
      <c r="H5" s="3">
        <v>3.62</v>
      </c>
      <c r="I5" s="2">
        <v>3.1735000000000002</v>
      </c>
      <c r="J5" s="2">
        <f t="shared" si="0"/>
        <v>2.4563999999999999</v>
      </c>
      <c r="K5" s="1">
        <v>1</v>
      </c>
      <c r="L5" s="2">
        <v>2.4563999999999999</v>
      </c>
      <c r="M5" s="1" t="s">
        <v>1746</v>
      </c>
      <c r="N5" s="2" t="s">
        <v>1746</v>
      </c>
      <c r="O5" s="1" t="s">
        <v>1746</v>
      </c>
    </row>
    <row r="6" spans="1:15" x14ac:dyDescent="0.25">
      <c r="A6" s="1">
        <v>5</v>
      </c>
      <c r="B6" s="1" t="s">
        <v>2303</v>
      </c>
      <c r="C6" s="10">
        <v>44559</v>
      </c>
      <c r="D6" s="22">
        <v>0</v>
      </c>
      <c r="E6" s="17" t="s">
        <v>3908</v>
      </c>
      <c r="F6" s="15">
        <v>24</v>
      </c>
      <c r="G6" s="2">
        <v>5.6913</v>
      </c>
      <c r="H6" s="3">
        <v>0.09</v>
      </c>
      <c r="I6" s="2">
        <v>3.1627000000000001</v>
      </c>
      <c r="J6" s="2">
        <f t="shared" si="0"/>
        <v>2.5286</v>
      </c>
      <c r="K6" s="1">
        <v>1</v>
      </c>
      <c r="L6" s="2">
        <v>2.5286</v>
      </c>
      <c r="M6" s="1" t="s">
        <v>1746</v>
      </c>
      <c r="N6" s="2" t="s">
        <v>1746</v>
      </c>
      <c r="O6" s="1" t="s">
        <v>1746</v>
      </c>
    </row>
    <row r="7" spans="1:15" x14ac:dyDescent="0.25">
      <c r="A7" s="1">
        <v>6</v>
      </c>
      <c r="B7" s="1" t="s">
        <v>2303</v>
      </c>
      <c r="C7" s="10">
        <v>44560</v>
      </c>
      <c r="D7" s="22">
        <v>0</v>
      </c>
      <c r="E7" s="17" t="s">
        <v>3908</v>
      </c>
      <c r="F7" s="15">
        <v>24</v>
      </c>
      <c r="G7" s="2">
        <v>5.6810999999999998</v>
      </c>
      <c r="H7" s="3">
        <v>0.01</v>
      </c>
      <c r="I7" s="2">
        <v>3.1533000000000002</v>
      </c>
      <c r="J7" s="2">
        <f t="shared" si="0"/>
        <v>2.5277999999999996</v>
      </c>
      <c r="K7" s="1">
        <v>1</v>
      </c>
      <c r="L7" s="2">
        <v>2.5277999999999996</v>
      </c>
      <c r="M7" s="1" t="s">
        <v>1746</v>
      </c>
      <c r="N7" s="2" t="s">
        <v>1746</v>
      </c>
      <c r="O7" s="1" t="s">
        <v>1746</v>
      </c>
    </row>
    <row r="8" spans="1:15" x14ac:dyDescent="0.25">
      <c r="A8" s="1">
        <v>7</v>
      </c>
      <c r="B8" s="1" t="s">
        <v>2303</v>
      </c>
      <c r="C8" s="10">
        <v>44561</v>
      </c>
      <c r="D8" s="22">
        <v>0</v>
      </c>
      <c r="E8" s="17" t="s">
        <v>3908</v>
      </c>
      <c r="F8" s="15">
        <v>24</v>
      </c>
      <c r="G8" s="2">
        <v>5.6436999999999999</v>
      </c>
      <c r="H8" s="3">
        <v>0.01</v>
      </c>
      <c r="I8" s="2">
        <v>3.1671999999999998</v>
      </c>
      <c r="J8" s="2">
        <f t="shared" si="0"/>
        <v>2.4765000000000001</v>
      </c>
      <c r="K8" s="1">
        <v>1</v>
      </c>
      <c r="L8" s="2">
        <v>2.4765000000000001</v>
      </c>
      <c r="M8" s="1" t="s">
        <v>1746</v>
      </c>
      <c r="N8" s="2" t="s">
        <v>1746</v>
      </c>
      <c r="O8" s="1" t="s">
        <v>1746</v>
      </c>
    </row>
    <row r="9" spans="1:15" x14ac:dyDescent="0.25">
      <c r="A9" s="1">
        <v>8</v>
      </c>
      <c r="B9" s="1" t="s">
        <v>2303</v>
      </c>
      <c r="C9" s="10">
        <v>44562</v>
      </c>
      <c r="D9" s="22">
        <v>0</v>
      </c>
      <c r="E9" s="17" t="s">
        <v>3916</v>
      </c>
      <c r="F9" s="15">
        <v>5</v>
      </c>
      <c r="G9" s="2">
        <v>1.1755</v>
      </c>
      <c r="H9" s="3">
        <v>0</v>
      </c>
      <c r="I9" s="2">
        <v>0.65620000000000001</v>
      </c>
      <c r="J9" s="2">
        <f t="shared" ref="J9:J72" si="1">G9-I9</f>
        <v>0.51929999999999998</v>
      </c>
      <c r="K9" s="1">
        <v>1</v>
      </c>
      <c r="L9" s="2">
        <f>(G9-I9-D9)*K9</f>
        <v>0.51929999999999998</v>
      </c>
      <c r="M9" s="1">
        <v>2</v>
      </c>
      <c r="N9" s="2">
        <v>3.9037000000000002</v>
      </c>
      <c r="O9" s="1" t="s">
        <v>1746</v>
      </c>
    </row>
    <row r="10" spans="1:15" x14ac:dyDescent="0.25">
      <c r="A10" s="1">
        <v>9</v>
      </c>
      <c r="B10" s="1" t="s">
        <v>2304</v>
      </c>
      <c r="C10" s="10">
        <v>44562</v>
      </c>
      <c r="D10" s="22">
        <v>0</v>
      </c>
      <c r="E10" s="17" t="s">
        <v>3915</v>
      </c>
      <c r="F10" s="15">
        <v>4</v>
      </c>
      <c r="G10" s="2">
        <v>0.4531</v>
      </c>
      <c r="H10" s="3">
        <v>0.01</v>
      </c>
      <c r="I10" s="2">
        <v>0.43290000000000001</v>
      </c>
      <c r="J10" s="2">
        <f t="shared" si="1"/>
        <v>2.0199999999999996E-2</v>
      </c>
      <c r="K10" s="1">
        <v>1</v>
      </c>
      <c r="L10" s="2">
        <f t="shared" ref="L10:L73" si="2">(G10-I10-D10)*K10</f>
        <v>2.0199999999999996E-2</v>
      </c>
      <c r="M10" s="1">
        <v>4</v>
      </c>
      <c r="N10" s="2">
        <v>0.497</v>
      </c>
      <c r="O10" s="1" t="s">
        <v>1746</v>
      </c>
    </row>
    <row r="11" spans="1:15" x14ac:dyDescent="0.25">
      <c r="A11" s="1">
        <v>10</v>
      </c>
      <c r="B11" s="1" t="s">
        <v>2305</v>
      </c>
      <c r="C11" s="10">
        <v>44562</v>
      </c>
      <c r="D11" s="22">
        <v>0</v>
      </c>
      <c r="E11" s="17" t="s">
        <v>3913</v>
      </c>
      <c r="F11" s="15">
        <v>5.5</v>
      </c>
      <c r="G11" s="2">
        <v>0.96519999999999995</v>
      </c>
      <c r="H11" s="3">
        <v>0.15</v>
      </c>
      <c r="I11" s="2">
        <v>0.72260000000000002</v>
      </c>
      <c r="J11" s="2">
        <f t="shared" si="1"/>
        <v>0.24259999999999993</v>
      </c>
      <c r="K11" s="1">
        <v>1</v>
      </c>
      <c r="L11" s="2">
        <f t="shared" si="2"/>
        <v>0.24259999999999993</v>
      </c>
      <c r="M11" s="1">
        <v>2</v>
      </c>
      <c r="N11" s="2">
        <v>3.0186999999999999</v>
      </c>
      <c r="O11" s="1" t="s">
        <v>1746</v>
      </c>
    </row>
    <row r="12" spans="1:15" x14ac:dyDescent="0.25">
      <c r="A12" s="1">
        <v>11</v>
      </c>
      <c r="B12" s="1" t="s">
        <v>966</v>
      </c>
      <c r="C12" s="10">
        <v>44562</v>
      </c>
      <c r="D12" s="22">
        <v>0</v>
      </c>
      <c r="E12" s="17" t="s">
        <v>3912</v>
      </c>
      <c r="F12" s="15">
        <v>9.5</v>
      </c>
      <c r="G12" s="2">
        <v>1.8258000000000001</v>
      </c>
      <c r="H12" s="3">
        <v>0.59</v>
      </c>
      <c r="I12" s="2">
        <v>1.3234999999999999</v>
      </c>
      <c r="J12" s="2">
        <f t="shared" si="1"/>
        <v>0.50230000000000019</v>
      </c>
      <c r="K12" s="1">
        <v>1</v>
      </c>
      <c r="L12" s="2">
        <f t="shared" si="2"/>
        <v>0.50230000000000019</v>
      </c>
      <c r="M12" s="1">
        <v>1</v>
      </c>
      <c r="N12" s="2">
        <v>0.50229999999999997</v>
      </c>
      <c r="O12" s="1" t="s">
        <v>1746</v>
      </c>
    </row>
    <row r="13" spans="1:15" x14ac:dyDescent="0.25">
      <c r="A13" s="1">
        <v>12</v>
      </c>
      <c r="B13" s="1" t="s">
        <v>966</v>
      </c>
      <c r="C13" s="10">
        <v>44563</v>
      </c>
      <c r="D13" s="22">
        <v>0</v>
      </c>
      <c r="E13" s="17" t="s">
        <v>3908</v>
      </c>
      <c r="F13" s="15">
        <v>24</v>
      </c>
      <c r="G13" s="2">
        <v>5.1319999999999997</v>
      </c>
      <c r="H13" s="3">
        <v>1.69</v>
      </c>
      <c r="I13" s="2">
        <v>2.0125999999999999</v>
      </c>
      <c r="J13" s="2">
        <f t="shared" si="1"/>
        <v>3.1193999999999997</v>
      </c>
      <c r="K13" s="1">
        <v>1</v>
      </c>
      <c r="L13" s="2">
        <f t="shared" si="2"/>
        <v>3.1193999999999997</v>
      </c>
      <c r="M13" s="1">
        <v>1</v>
      </c>
      <c r="N13" s="2">
        <v>3.1194000000000002</v>
      </c>
      <c r="O13" s="1" t="s">
        <v>1746</v>
      </c>
    </row>
    <row r="14" spans="1:15" x14ac:dyDescent="0.25">
      <c r="A14" s="1">
        <v>13</v>
      </c>
      <c r="B14" s="1" t="s">
        <v>966</v>
      </c>
      <c r="C14" s="10">
        <v>44564</v>
      </c>
      <c r="D14" s="22">
        <v>0</v>
      </c>
      <c r="E14" s="17" t="s">
        <v>3911</v>
      </c>
      <c r="F14" s="15">
        <v>1</v>
      </c>
      <c r="G14" s="2">
        <v>0.21340000000000001</v>
      </c>
      <c r="H14" s="3">
        <v>0.06</v>
      </c>
      <c r="I14" s="2">
        <v>8.3799999999999999E-2</v>
      </c>
      <c r="J14" s="2">
        <f t="shared" si="1"/>
        <v>0.12959999999999999</v>
      </c>
      <c r="K14" s="1">
        <v>1</v>
      </c>
      <c r="L14" s="2">
        <f t="shared" si="2"/>
        <v>0.12959999999999999</v>
      </c>
      <c r="M14" s="1">
        <v>15</v>
      </c>
      <c r="N14" s="2">
        <f>M14*J14</f>
        <v>1.944</v>
      </c>
      <c r="O14" s="1" t="s">
        <v>1746</v>
      </c>
    </row>
    <row r="15" spans="1:15" x14ac:dyDescent="0.25">
      <c r="A15" s="1">
        <v>14</v>
      </c>
      <c r="B15" s="1" t="s">
        <v>2305</v>
      </c>
      <c r="C15" s="10">
        <v>44564</v>
      </c>
      <c r="D15" s="22">
        <v>0</v>
      </c>
      <c r="E15" s="17" t="s">
        <v>3910</v>
      </c>
      <c r="F15" s="15">
        <v>5.5</v>
      </c>
      <c r="G15" s="2">
        <v>0.72670000000000001</v>
      </c>
      <c r="H15" s="3">
        <v>0.61</v>
      </c>
      <c r="I15" s="2">
        <v>0.59309999999999996</v>
      </c>
      <c r="J15" s="2">
        <f t="shared" si="1"/>
        <v>0.13360000000000005</v>
      </c>
      <c r="K15" s="1">
        <v>1</v>
      </c>
      <c r="L15" s="2">
        <f t="shared" si="2"/>
        <v>0.13360000000000005</v>
      </c>
      <c r="M15" s="1">
        <v>14</v>
      </c>
      <c r="N15" s="2">
        <v>21.459800000000001</v>
      </c>
      <c r="O15" s="1" t="s">
        <v>1746</v>
      </c>
    </row>
    <row r="16" spans="1:15" x14ac:dyDescent="0.25">
      <c r="A16" s="1">
        <v>15</v>
      </c>
      <c r="B16" s="1" t="s">
        <v>2303</v>
      </c>
      <c r="C16" s="10">
        <v>44564</v>
      </c>
      <c r="D16" s="22">
        <v>0</v>
      </c>
      <c r="E16" s="17" t="s">
        <v>3909</v>
      </c>
      <c r="F16" s="15">
        <v>17</v>
      </c>
      <c r="G16" s="2">
        <v>4.1082999999999998</v>
      </c>
      <c r="H16" s="3">
        <v>1.6</v>
      </c>
      <c r="I16" s="2">
        <v>3.2835999999999999</v>
      </c>
      <c r="J16" s="2">
        <f t="shared" si="1"/>
        <v>0.82469999999999999</v>
      </c>
      <c r="K16" s="1">
        <v>1</v>
      </c>
      <c r="L16" s="2">
        <f t="shared" si="2"/>
        <v>0.82469999999999999</v>
      </c>
      <c r="M16" s="1">
        <v>1</v>
      </c>
      <c r="N16" s="2">
        <v>0.82469999999999999</v>
      </c>
      <c r="O16" s="1" t="s">
        <v>1746</v>
      </c>
    </row>
    <row r="17" spans="1:15" x14ac:dyDescent="0.25">
      <c r="A17" s="1">
        <v>16</v>
      </c>
      <c r="B17" s="1" t="s">
        <v>2303</v>
      </c>
      <c r="C17" s="10">
        <v>44565</v>
      </c>
      <c r="D17" s="22">
        <v>0</v>
      </c>
      <c r="E17" s="17" t="s">
        <v>3908</v>
      </c>
      <c r="F17" s="15">
        <v>24</v>
      </c>
      <c r="G17" s="2">
        <v>5.7302999999999997</v>
      </c>
      <c r="H17" s="3">
        <v>1.6</v>
      </c>
      <c r="I17" s="2">
        <v>3.1652999999999998</v>
      </c>
      <c r="J17" s="2">
        <f t="shared" si="1"/>
        <v>2.5649999999999999</v>
      </c>
      <c r="K17" s="1">
        <v>1</v>
      </c>
      <c r="L17" s="2">
        <f t="shared" si="2"/>
        <v>2.5649999999999999</v>
      </c>
      <c r="M17" s="1">
        <v>1</v>
      </c>
      <c r="N17" s="2">
        <v>2.5649999999999999</v>
      </c>
      <c r="O17" s="1" t="s">
        <v>1746</v>
      </c>
    </row>
    <row r="18" spans="1:15" x14ac:dyDescent="0.25">
      <c r="A18" s="1">
        <v>17</v>
      </c>
      <c r="B18" s="1" t="s">
        <v>2303</v>
      </c>
      <c r="C18" s="10">
        <v>44566</v>
      </c>
      <c r="D18" s="22">
        <v>0</v>
      </c>
      <c r="E18" s="17" t="s">
        <v>3907</v>
      </c>
      <c r="F18" s="15">
        <v>4</v>
      </c>
      <c r="G18" s="2">
        <v>0.95499999999999996</v>
      </c>
      <c r="H18" s="3">
        <v>0.2</v>
      </c>
      <c r="I18" s="2">
        <v>0.52210000000000001</v>
      </c>
      <c r="J18" s="2">
        <f t="shared" si="1"/>
        <v>0.43289999999999995</v>
      </c>
      <c r="K18" s="1">
        <v>1</v>
      </c>
      <c r="L18" s="2">
        <f t="shared" si="2"/>
        <v>0.43289999999999995</v>
      </c>
      <c r="M18" s="1">
        <v>15</v>
      </c>
      <c r="N18" s="2">
        <v>48.672400000000003</v>
      </c>
      <c r="O18" s="1" t="s">
        <v>1746</v>
      </c>
    </row>
    <row r="19" spans="1:15" x14ac:dyDescent="0.25">
      <c r="A19" s="1">
        <v>18</v>
      </c>
      <c r="B19" s="1" t="s">
        <v>2304</v>
      </c>
      <c r="C19" s="10">
        <v>44566</v>
      </c>
      <c r="D19" s="22">
        <v>0</v>
      </c>
      <c r="E19" s="17" t="s">
        <v>1686</v>
      </c>
      <c r="F19" s="15">
        <v>20</v>
      </c>
      <c r="G19" s="2">
        <v>2.2995000000000001</v>
      </c>
      <c r="H19" s="3">
        <v>5.4</v>
      </c>
      <c r="I19" s="2">
        <v>1.2164999999999999</v>
      </c>
      <c r="J19" s="2">
        <f t="shared" si="1"/>
        <v>1.0830000000000002</v>
      </c>
      <c r="K19" s="1">
        <v>1</v>
      </c>
      <c r="L19" s="2">
        <f t="shared" si="2"/>
        <v>1.0830000000000002</v>
      </c>
      <c r="M19" s="1">
        <v>1</v>
      </c>
      <c r="N19" s="2">
        <v>1.083</v>
      </c>
      <c r="O19" s="1" t="s">
        <v>1746</v>
      </c>
    </row>
    <row r="20" spans="1:15" x14ac:dyDescent="0.25">
      <c r="A20" s="1">
        <v>19</v>
      </c>
      <c r="B20" s="1" t="s">
        <v>2304</v>
      </c>
      <c r="C20" s="10">
        <v>44567</v>
      </c>
      <c r="D20" s="22">
        <v>0</v>
      </c>
      <c r="E20" s="17" t="s">
        <v>213</v>
      </c>
      <c r="F20" s="15">
        <v>24</v>
      </c>
      <c r="G20" s="2">
        <v>3.5472000000000001</v>
      </c>
      <c r="H20" s="3">
        <v>7.4</v>
      </c>
      <c r="I20" s="2">
        <v>2.3269000000000002</v>
      </c>
      <c r="J20" s="2">
        <f t="shared" si="1"/>
        <v>1.2202999999999999</v>
      </c>
      <c r="K20" s="1">
        <v>1</v>
      </c>
      <c r="L20" s="2">
        <f t="shared" si="2"/>
        <v>1.2202999999999999</v>
      </c>
      <c r="M20" s="1">
        <v>1</v>
      </c>
      <c r="N20" s="2">
        <v>1.2202999999999999</v>
      </c>
      <c r="O20" s="1" t="s">
        <v>1746</v>
      </c>
    </row>
    <row r="21" spans="1:15" x14ac:dyDescent="0.25">
      <c r="A21" s="1">
        <v>20</v>
      </c>
      <c r="B21" s="1" t="s">
        <v>2304</v>
      </c>
      <c r="C21" s="10">
        <v>44568</v>
      </c>
      <c r="D21" s="22">
        <v>0</v>
      </c>
      <c r="E21" s="17" t="s">
        <v>213</v>
      </c>
      <c r="F21" s="15">
        <v>24</v>
      </c>
      <c r="G21" s="2">
        <v>3.8593000000000002</v>
      </c>
      <c r="H21" s="3">
        <v>8.1999999999999993</v>
      </c>
      <c r="I21" s="2">
        <v>2.3622000000000001</v>
      </c>
      <c r="J21" s="2">
        <f t="shared" si="1"/>
        <v>1.4971000000000001</v>
      </c>
      <c r="K21" s="1">
        <v>1</v>
      </c>
      <c r="L21" s="2">
        <f t="shared" si="2"/>
        <v>1.4971000000000001</v>
      </c>
      <c r="M21" s="1">
        <v>1</v>
      </c>
      <c r="N21" s="2">
        <v>1.4971000000000001</v>
      </c>
      <c r="O21" s="1" t="s">
        <v>1746</v>
      </c>
    </row>
    <row r="22" spans="1:15" x14ac:dyDescent="0.25">
      <c r="A22" s="1">
        <v>21</v>
      </c>
      <c r="B22" s="1" t="s">
        <v>2304</v>
      </c>
      <c r="C22" s="10">
        <v>44569</v>
      </c>
      <c r="D22" s="22">
        <v>0</v>
      </c>
      <c r="E22" s="17" t="s">
        <v>213</v>
      </c>
      <c r="F22" s="15">
        <v>24</v>
      </c>
      <c r="G22" s="2">
        <v>3.3397000000000001</v>
      </c>
      <c r="H22" s="3">
        <v>7.6</v>
      </c>
      <c r="I22" s="2">
        <v>2.0560999999999998</v>
      </c>
      <c r="J22" s="2">
        <f t="shared" si="1"/>
        <v>1.2836000000000003</v>
      </c>
      <c r="K22" s="1">
        <v>1</v>
      </c>
      <c r="L22" s="2">
        <f t="shared" si="2"/>
        <v>1.2836000000000003</v>
      </c>
      <c r="M22" s="1">
        <v>1</v>
      </c>
      <c r="N22" s="2">
        <v>1.2836000000000001</v>
      </c>
      <c r="O22" s="1" t="s">
        <v>1746</v>
      </c>
    </row>
    <row r="23" spans="1:15" x14ac:dyDescent="0.25">
      <c r="A23" s="1">
        <v>22</v>
      </c>
      <c r="B23" s="1" t="s">
        <v>2304</v>
      </c>
      <c r="C23" s="10">
        <v>44570</v>
      </c>
      <c r="D23" s="22">
        <v>0</v>
      </c>
      <c r="E23" s="17" t="s">
        <v>213</v>
      </c>
      <c r="F23" s="15">
        <v>24</v>
      </c>
      <c r="G23" s="2">
        <v>3.9565000000000001</v>
      </c>
      <c r="H23" s="3">
        <v>8.2899999999999991</v>
      </c>
      <c r="I23" s="2">
        <v>2.3045</v>
      </c>
      <c r="J23" s="2">
        <f t="shared" si="1"/>
        <v>1.6520000000000001</v>
      </c>
      <c r="K23" s="1">
        <v>1</v>
      </c>
      <c r="L23" s="2">
        <f t="shared" si="2"/>
        <v>1.6520000000000001</v>
      </c>
      <c r="M23" s="1">
        <v>1</v>
      </c>
      <c r="N23" s="2">
        <v>1.6519999999999999</v>
      </c>
      <c r="O23" s="1" t="s">
        <v>1746</v>
      </c>
    </row>
    <row r="24" spans="1:15" x14ac:dyDescent="0.25">
      <c r="A24" s="1">
        <v>23</v>
      </c>
      <c r="B24" s="1" t="s">
        <v>2304</v>
      </c>
      <c r="C24" s="10">
        <v>44571</v>
      </c>
      <c r="D24" s="22">
        <v>0</v>
      </c>
      <c r="E24" s="17" t="s">
        <v>213</v>
      </c>
      <c r="F24" s="15">
        <v>24</v>
      </c>
      <c r="G24" s="2">
        <v>4.1082000000000001</v>
      </c>
      <c r="H24" s="3">
        <v>8.49</v>
      </c>
      <c r="I24" s="2">
        <v>3.2877000000000001</v>
      </c>
      <c r="J24" s="2">
        <f t="shared" si="1"/>
        <v>0.82050000000000001</v>
      </c>
      <c r="K24" s="1">
        <v>1</v>
      </c>
      <c r="L24" s="2">
        <f t="shared" si="2"/>
        <v>0.82050000000000001</v>
      </c>
      <c r="M24" s="1">
        <v>1</v>
      </c>
      <c r="N24" s="2">
        <v>0.82050000000000001</v>
      </c>
      <c r="O24" s="1" t="s">
        <v>1746</v>
      </c>
    </row>
    <row r="25" spans="1:15" x14ac:dyDescent="0.25">
      <c r="A25" s="1">
        <v>24</v>
      </c>
      <c r="B25" s="1" t="s">
        <v>2304</v>
      </c>
      <c r="C25" s="10">
        <v>44572</v>
      </c>
      <c r="D25" s="22">
        <v>0</v>
      </c>
      <c r="E25" s="17" t="s">
        <v>213</v>
      </c>
      <c r="F25" s="15">
        <v>24</v>
      </c>
      <c r="G25" s="2">
        <v>3.8344999999999998</v>
      </c>
      <c r="H25" s="3">
        <v>7.53</v>
      </c>
      <c r="I25" s="2">
        <v>2.2412999999999998</v>
      </c>
      <c r="J25" s="2">
        <f t="shared" si="1"/>
        <v>1.5931999999999999</v>
      </c>
      <c r="K25" s="1">
        <v>1</v>
      </c>
      <c r="L25" s="2">
        <f t="shared" si="2"/>
        <v>1.5931999999999999</v>
      </c>
      <c r="M25" s="1">
        <v>1</v>
      </c>
      <c r="N25" s="2">
        <v>1.5931999999999999</v>
      </c>
      <c r="O25" s="1" t="s">
        <v>1746</v>
      </c>
    </row>
    <row r="26" spans="1:15" x14ac:dyDescent="0.25">
      <c r="A26" s="1">
        <v>25</v>
      </c>
      <c r="B26" s="1" t="s">
        <v>2304</v>
      </c>
      <c r="C26" s="10">
        <v>44573</v>
      </c>
      <c r="D26" s="22">
        <v>0</v>
      </c>
      <c r="E26" s="17" t="s">
        <v>252</v>
      </c>
      <c r="F26" s="15">
        <v>12</v>
      </c>
      <c r="G26" s="2">
        <v>2.3452000000000002</v>
      </c>
      <c r="H26" s="3">
        <v>4.87</v>
      </c>
      <c r="I26" s="2">
        <v>1.2566999999999999</v>
      </c>
      <c r="J26" s="2">
        <f t="shared" si="1"/>
        <v>1.0885000000000002</v>
      </c>
      <c r="K26" s="1">
        <v>1</v>
      </c>
      <c r="L26" s="2">
        <f t="shared" si="2"/>
        <v>1.0885000000000002</v>
      </c>
      <c r="M26" s="1">
        <v>1</v>
      </c>
      <c r="N26" s="2">
        <v>1.0885</v>
      </c>
      <c r="O26" s="1" t="s">
        <v>1746</v>
      </c>
    </row>
    <row r="27" spans="1:15" x14ac:dyDescent="0.25">
      <c r="A27" s="1">
        <v>26</v>
      </c>
      <c r="B27" s="1" t="s">
        <v>2304</v>
      </c>
      <c r="C27" s="10">
        <v>44574</v>
      </c>
      <c r="D27" s="22">
        <v>0</v>
      </c>
      <c r="E27" s="17" t="s">
        <v>213</v>
      </c>
      <c r="F27" s="15">
        <v>24</v>
      </c>
      <c r="G27" s="2">
        <v>2.9883000000000002</v>
      </c>
      <c r="H27" s="3">
        <v>2.39</v>
      </c>
      <c r="I27" s="2">
        <v>1.8492999999999999</v>
      </c>
      <c r="J27" s="2">
        <f t="shared" si="1"/>
        <v>1.1390000000000002</v>
      </c>
      <c r="K27" s="1">
        <v>1</v>
      </c>
      <c r="L27" s="2">
        <f t="shared" si="2"/>
        <v>1.1390000000000002</v>
      </c>
      <c r="M27" s="1">
        <v>1</v>
      </c>
      <c r="N27" s="2">
        <v>1.139</v>
      </c>
      <c r="O27" s="1" t="s">
        <v>1746</v>
      </c>
    </row>
    <row r="28" spans="1:15" x14ac:dyDescent="0.25">
      <c r="A28" s="1">
        <v>27</v>
      </c>
      <c r="B28" s="1" t="s">
        <v>2304</v>
      </c>
      <c r="C28" s="10">
        <v>44575</v>
      </c>
      <c r="D28" s="22">
        <v>0</v>
      </c>
      <c r="E28" s="17" t="s">
        <v>213</v>
      </c>
      <c r="F28" s="15">
        <v>24</v>
      </c>
      <c r="G28" s="2">
        <v>1.9166000000000001</v>
      </c>
      <c r="H28" s="3">
        <v>4.13</v>
      </c>
      <c r="I28" s="2">
        <v>1.39</v>
      </c>
      <c r="J28" s="2">
        <f t="shared" si="1"/>
        <v>0.52660000000000018</v>
      </c>
      <c r="K28" s="1">
        <v>1</v>
      </c>
      <c r="L28" s="2">
        <f t="shared" si="2"/>
        <v>0.52660000000000018</v>
      </c>
      <c r="M28" s="1">
        <v>1</v>
      </c>
      <c r="N28" s="2">
        <v>0.52659999999999996</v>
      </c>
      <c r="O28" s="1" t="s">
        <v>1746</v>
      </c>
    </row>
    <row r="29" spans="1:15" x14ac:dyDescent="0.25">
      <c r="A29" s="1">
        <v>28</v>
      </c>
      <c r="B29" s="1" t="s">
        <v>2304</v>
      </c>
      <c r="C29" s="10">
        <v>44576</v>
      </c>
      <c r="D29" s="22">
        <v>0</v>
      </c>
      <c r="E29" s="17" t="s">
        <v>213</v>
      </c>
      <c r="F29" s="15">
        <v>24</v>
      </c>
      <c r="G29" s="2">
        <v>4.4184000000000001</v>
      </c>
      <c r="H29" s="3">
        <v>11.25</v>
      </c>
      <c r="I29" s="2">
        <v>3.4403000000000001</v>
      </c>
      <c r="J29" s="2">
        <f t="shared" si="1"/>
        <v>0.97809999999999997</v>
      </c>
      <c r="K29" s="1">
        <v>1</v>
      </c>
      <c r="L29" s="2">
        <f t="shared" si="2"/>
        <v>0.97809999999999997</v>
      </c>
      <c r="M29" s="1">
        <v>1</v>
      </c>
      <c r="N29" s="2">
        <v>0.97809999999999997</v>
      </c>
      <c r="O29" s="1" t="s">
        <v>1746</v>
      </c>
    </row>
    <row r="30" spans="1:15" x14ac:dyDescent="0.25">
      <c r="A30" s="1">
        <v>29</v>
      </c>
      <c r="B30" s="1" t="s">
        <v>2304</v>
      </c>
      <c r="C30" s="10">
        <v>44577</v>
      </c>
      <c r="D30" s="22">
        <v>0</v>
      </c>
      <c r="E30" s="17" t="s">
        <v>213</v>
      </c>
      <c r="F30" s="15">
        <v>24</v>
      </c>
      <c r="G30" s="2">
        <v>3.9350999999999998</v>
      </c>
      <c r="H30" s="3">
        <v>12.53</v>
      </c>
      <c r="I30" s="2">
        <v>3.4211</v>
      </c>
      <c r="J30" s="2">
        <f t="shared" si="1"/>
        <v>0.51399999999999979</v>
      </c>
      <c r="K30" s="1">
        <v>1</v>
      </c>
      <c r="L30" s="2">
        <f t="shared" si="2"/>
        <v>0.51399999999999979</v>
      </c>
      <c r="M30" s="1">
        <v>1</v>
      </c>
      <c r="N30" s="2">
        <v>0.51400000000000001</v>
      </c>
      <c r="O30" s="1" t="s">
        <v>1746</v>
      </c>
    </row>
    <row r="31" spans="1:15" x14ac:dyDescent="0.25">
      <c r="A31" s="1">
        <v>30</v>
      </c>
      <c r="B31" s="1" t="s">
        <v>2304</v>
      </c>
      <c r="C31" s="10">
        <v>44578</v>
      </c>
      <c r="D31" s="22">
        <v>0</v>
      </c>
      <c r="E31" s="17" t="s">
        <v>722</v>
      </c>
      <c r="F31" s="15">
        <v>10</v>
      </c>
      <c r="G31" s="2">
        <v>1.1794</v>
      </c>
      <c r="H31" s="3">
        <v>3.25</v>
      </c>
      <c r="I31" s="2">
        <v>0.52310000000000001</v>
      </c>
      <c r="J31" s="2">
        <f t="shared" si="1"/>
        <v>0.65629999999999999</v>
      </c>
      <c r="K31" s="1">
        <v>1</v>
      </c>
      <c r="L31" s="2">
        <f t="shared" si="2"/>
        <v>0.65629999999999999</v>
      </c>
      <c r="M31" s="1">
        <v>1</v>
      </c>
      <c r="N31" s="2">
        <v>0.65629999999999999</v>
      </c>
      <c r="O31" s="1" t="s">
        <v>1746</v>
      </c>
    </row>
    <row r="32" spans="1:15" x14ac:dyDescent="0.25">
      <c r="A32" s="1">
        <v>31</v>
      </c>
      <c r="B32" s="1" t="s">
        <v>2305</v>
      </c>
      <c r="C32" s="10">
        <v>44578</v>
      </c>
      <c r="D32" s="22">
        <v>0</v>
      </c>
      <c r="E32" s="17" t="s">
        <v>228</v>
      </c>
      <c r="F32" s="15">
        <v>14</v>
      </c>
      <c r="G32" s="2">
        <v>2.7069999999999999</v>
      </c>
      <c r="H32" s="3">
        <v>1.89</v>
      </c>
      <c r="I32" s="2">
        <v>1.579</v>
      </c>
      <c r="J32" s="2">
        <f t="shared" si="1"/>
        <v>1.1279999999999999</v>
      </c>
      <c r="K32" s="1">
        <v>1</v>
      </c>
      <c r="L32" s="2">
        <f t="shared" si="2"/>
        <v>1.1279999999999999</v>
      </c>
      <c r="M32" s="1">
        <v>1</v>
      </c>
      <c r="N32" s="2">
        <v>1.1279999999999999</v>
      </c>
      <c r="O32" s="1" t="s">
        <v>1746</v>
      </c>
    </row>
    <row r="33" spans="1:15" x14ac:dyDescent="0.25">
      <c r="A33" s="1">
        <v>32</v>
      </c>
      <c r="B33" s="1" t="s">
        <v>2305</v>
      </c>
      <c r="C33" s="10">
        <v>44579</v>
      </c>
      <c r="D33" s="22">
        <v>0</v>
      </c>
      <c r="E33" s="17" t="s">
        <v>278</v>
      </c>
      <c r="F33" s="15">
        <v>1</v>
      </c>
      <c r="G33" s="2">
        <v>0.34010000000000001</v>
      </c>
      <c r="H33" s="3">
        <v>0.26</v>
      </c>
      <c r="I33" s="2">
        <v>0.31269999999999998</v>
      </c>
      <c r="J33" s="2">
        <f t="shared" si="1"/>
        <v>2.7400000000000035E-2</v>
      </c>
      <c r="K33" s="1">
        <v>1</v>
      </c>
      <c r="L33" s="2">
        <f t="shared" si="2"/>
        <v>2.7400000000000035E-2</v>
      </c>
      <c r="M33" s="1">
        <v>2</v>
      </c>
      <c r="N33" s="2">
        <v>2.8839000000000001</v>
      </c>
      <c r="O33" s="1" t="s">
        <v>1746</v>
      </c>
    </row>
    <row r="34" spans="1:15" x14ac:dyDescent="0.25">
      <c r="A34" s="1">
        <v>33</v>
      </c>
      <c r="B34" s="1" t="s">
        <v>2304</v>
      </c>
      <c r="C34" s="10">
        <v>44579</v>
      </c>
      <c r="D34" s="22">
        <v>0</v>
      </c>
      <c r="E34" s="17" t="s">
        <v>489</v>
      </c>
      <c r="F34" s="15">
        <v>23</v>
      </c>
      <c r="G34" s="2">
        <v>3.69</v>
      </c>
      <c r="H34" s="3">
        <v>9.25</v>
      </c>
      <c r="I34" s="2">
        <v>1.3771</v>
      </c>
      <c r="J34" s="2">
        <f t="shared" si="1"/>
        <v>2.3129</v>
      </c>
      <c r="K34" s="1">
        <v>1</v>
      </c>
      <c r="L34" s="2">
        <f t="shared" si="2"/>
        <v>2.3129</v>
      </c>
      <c r="M34" s="1">
        <v>1</v>
      </c>
      <c r="N34" s="2">
        <v>2.3129</v>
      </c>
      <c r="O34" s="1" t="s">
        <v>1746</v>
      </c>
    </row>
    <row r="35" spans="1:15" x14ac:dyDescent="0.25">
      <c r="A35" s="1">
        <v>34</v>
      </c>
      <c r="B35" s="1" t="s">
        <v>2304</v>
      </c>
      <c r="C35" s="10">
        <v>44580</v>
      </c>
      <c r="D35" s="22">
        <v>0</v>
      </c>
      <c r="E35" s="17" t="s">
        <v>213</v>
      </c>
      <c r="F35" s="15">
        <v>24</v>
      </c>
      <c r="G35" s="2">
        <v>4.4027000000000003</v>
      </c>
      <c r="H35" s="3">
        <v>9.61</v>
      </c>
      <c r="I35" s="2">
        <v>3.3715000000000002</v>
      </c>
      <c r="J35" s="2">
        <f t="shared" si="1"/>
        <v>1.0312000000000001</v>
      </c>
      <c r="K35" s="1">
        <v>1</v>
      </c>
      <c r="L35" s="2">
        <f t="shared" si="2"/>
        <v>1.0312000000000001</v>
      </c>
      <c r="M35" s="1">
        <v>15</v>
      </c>
      <c r="N35" s="2">
        <f>M35*J35</f>
        <v>15.468000000000002</v>
      </c>
      <c r="O35" s="1" t="s">
        <v>1746</v>
      </c>
    </row>
    <row r="36" spans="1:15" x14ac:dyDescent="0.25">
      <c r="A36" s="1">
        <v>35</v>
      </c>
      <c r="B36" s="1" t="s">
        <v>2305</v>
      </c>
      <c r="C36" s="10">
        <v>44581</v>
      </c>
      <c r="D36" s="22">
        <v>0</v>
      </c>
      <c r="E36" s="17" t="s">
        <v>1483</v>
      </c>
      <c r="F36" s="15">
        <v>7.5</v>
      </c>
      <c r="G36" s="2">
        <v>1.3031999999999999</v>
      </c>
      <c r="H36" s="3">
        <v>1.05</v>
      </c>
      <c r="I36" s="2">
        <v>1.0234000000000001</v>
      </c>
      <c r="J36" s="2">
        <f t="shared" si="1"/>
        <v>0.27979999999999983</v>
      </c>
      <c r="K36" s="1">
        <v>1</v>
      </c>
      <c r="L36" s="2">
        <f t="shared" si="2"/>
        <v>0.27979999999999983</v>
      </c>
      <c r="M36" s="1">
        <v>2</v>
      </c>
      <c r="N36" s="2">
        <v>2.5949</v>
      </c>
      <c r="O36" s="1" t="s">
        <v>1746</v>
      </c>
    </row>
    <row r="37" spans="1:15" x14ac:dyDescent="0.25">
      <c r="A37" s="1">
        <v>36</v>
      </c>
      <c r="B37" s="1" t="s">
        <v>2303</v>
      </c>
      <c r="C37" s="10">
        <v>44581</v>
      </c>
      <c r="D37" s="22">
        <v>0</v>
      </c>
      <c r="E37" s="17" t="s">
        <v>552</v>
      </c>
      <c r="F37" s="15">
        <v>15.5</v>
      </c>
      <c r="G37" s="2">
        <v>4.1520999999999999</v>
      </c>
      <c r="H37" s="3">
        <v>0.32</v>
      </c>
      <c r="I37" s="2">
        <v>3.4258999999999999</v>
      </c>
      <c r="J37" s="2">
        <f t="shared" si="1"/>
        <v>0.72619999999999996</v>
      </c>
      <c r="K37" s="1">
        <v>1</v>
      </c>
      <c r="L37" s="2">
        <f t="shared" si="2"/>
        <v>0.72619999999999996</v>
      </c>
      <c r="M37" s="1">
        <v>1</v>
      </c>
      <c r="N37" s="2">
        <v>0.72619999999999996</v>
      </c>
      <c r="O37" s="1" t="s">
        <v>1746</v>
      </c>
    </row>
    <row r="38" spans="1:15" x14ac:dyDescent="0.25">
      <c r="A38" s="1">
        <v>37</v>
      </c>
      <c r="B38" s="1" t="s">
        <v>2303</v>
      </c>
      <c r="C38" s="10">
        <v>44582</v>
      </c>
      <c r="D38" s="22">
        <v>0</v>
      </c>
      <c r="E38" s="17" t="s">
        <v>213</v>
      </c>
      <c r="F38" s="15">
        <v>24</v>
      </c>
      <c r="G38" s="2">
        <v>5.7163000000000004</v>
      </c>
      <c r="H38" s="3">
        <v>1.1000000000000001</v>
      </c>
      <c r="I38" s="2">
        <v>3.5367999999999999</v>
      </c>
      <c r="J38" s="2">
        <f t="shared" si="1"/>
        <v>2.1795000000000004</v>
      </c>
      <c r="K38" s="1">
        <v>1</v>
      </c>
      <c r="L38" s="2">
        <f t="shared" si="2"/>
        <v>2.1795000000000004</v>
      </c>
      <c r="M38" s="1">
        <v>1</v>
      </c>
      <c r="N38" s="2">
        <v>2.1795</v>
      </c>
      <c r="O38" s="1" t="s">
        <v>1746</v>
      </c>
    </row>
    <row r="39" spans="1:15" ht="28.5" customHeight="1" x14ac:dyDescent="0.25">
      <c r="A39" s="1">
        <v>38</v>
      </c>
      <c r="B39" s="1" t="s">
        <v>2303</v>
      </c>
      <c r="C39" s="10">
        <v>44583</v>
      </c>
      <c r="D39" s="22">
        <v>0</v>
      </c>
      <c r="E39" s="18" t="s">
        <v>2306</v>
      </c>
      <c r="F39" s="15">
        <v>18</v>
      </c>
      <c r="G39" s="2">
        <v>6.2938000000000001</v>
      </c>
      <c r="H39" s="3">
        <v>0.91</v>
      </c>
      <c r="I39" s="2">
        <v>4.3776999999999999</v>
      </c>
      <c r="J39" s="2">
        <f t="shared" si="1"/>
        <v>1.9161000000000001</v>
      </c>
      <c r="K39" s="1">
        <v>1</v>
      </c>
      <c r="L39" s="2">
        <f t="shared" si="2"/>
        <v>1.9161000000000001</v>
      </c>
      <c r="M39" s="1">
        <v>1</v>
      </c>
      <c r="N39" s="2">
        <v>1.9160999999999999</v>
      </c>
      <c r="O39" s="1" t="s">
        <v>1746</v>
      </c>
    </row>
    <row r="40" spans="1:15" x14ac:dyDescent="0.25">
      <c r="A40" s="1">
        <v>39</v>
      </c>
      <c r="B40" s="1" t="s">
        <v>2305</v>
      </c>
      <c r="C40" s="10">
        <v>44583</v>
      </c>
      <c r="D40" s="22">
        <v>0</v>
      </c>
      <c r="E40" s="17" t="s">
        <v>2307</v>
      </c>
      <c r="F40" s="15">
        <v>6</v>
      </c>
      <c r="G40" s="2">
        <v>1.0637000000000001</v>
      </c>
      <c r="H40" s="3">
        <v>0.84</v>
      </c>
      <c r="I40" s="2">
        <v>0.93589999999999995</v>
      </c>
      <c r="J40" s="2">
        <f t="shared" si="1"/>
        <v>0.12780000000000014</v>
      </c>
      <c r="K40" s="1">
        <v>1</v>
      </c>
      <c r="L40" s="2">
        <f t="shared" si="2"/>
        <v>0.12780000000000014</v>
      </c>
      <c r="M40" s="1">
        <v>15</v>
      </c>
      <c r="N40" s="2">
        <f>M40*J40</f>
        <v>1.917000000000002</v>
      </c>
      <c r="O40" s="1" t="s">
        <v>1746</v>
      </c>
    </row>
    <row r="41" spans="1:15" x14ac:dyDescent="0.25">
      <c r="A41" s="1">
        <v>40</v>
      </c>
      <c r="B41" s="1" t="s">
        <v>2303</v>
      </c>
      <c r="C41" s="10">
        <v>44584</v>
      </c>
      <c r="D41" s="22">
        <v>0</v>
      </c>
      <c r="E41" s="17" t="s">
        <v>213</v>
      </c>
      <c r="F41" s="15">
        <v>24</v>
      </c>
      <c r="G41" s="2">
        <v>5.7453000000000003</v>
      </c>
      <c r="H41" s="3">
        <v>1.1000000000000001</v>
      </c>
      <c r="I41" s="2">
        <v>3.4100999999999999</v>
      </c>
      <c r="J41" s="2">
        <f t="shared" si="1"/>
        <v>2.3352000000000004</v>
      </c>
      <c r="K41" s="1">
        <v>1</v>
      </c>
      <c r="L41" s="2">
        <f t="shared" si="2"/>
        <v>2.3352000000000004</v>
      </c>
      <c r="M41" s="1">
        <v>1</v>
      </c>
      <c r="N41" s="2">
        <v>2.3351999999999999</v>
      </c>
      <c r="O41" s="1" t="s">
        <v>1746</v>
      </c>
    </row>
    <row r="42" spans="1:15" ht="33" x14ac:dyDescent="0.25">
      <c r="A42" s="1">
        <v>41</v>
      </c>
      <c r="B42" s="1" t="s">
        <v>2303</v>
      </c>
      <c r="C42" s="10">
        <v>44585</v>
      </c>
      <c r="D42" s="22">
        <v>0</v>
      </c>
      <c r="E42" s="18" t="s">
        <v>2308</v>
      </c>
      <c r="F42" s="15">
        <v>17.5</v>
      </c>
      <c r="G42" s="2">
        <v>4.4606000000000003</v>
      </c>
      <c r="H42" s="3">
        <v>0.1</v>
      </c>
      <c r="I42" s="2">
        <v>1.4120999999999999</v>
      </c>
      <c r="J42" s="2">
        <f t="shared" si="1"/>
        <v>3.0485000000000007</v>
      </c>
      <c r="K42" s="1">
        <v>1</v>
      </c>
      <c r="L42" s="2">
        <f t="shared" si="2"/>
        <v>3.0485000000000007</v>
      </c>
      <c r="M42" s="1">
        <v>1</v>
      </c>
      <c r="N42" s="2">
        <v>3.0485000000000002</v>
      </c>
      <c r="O42" s="1" t="s">
        <v>1746</v>
      </c>
    </row>
    <row r="43" spans="1:15" x14ac:dyDescent="0.25">
      <c r="A43" s="1">
        <v>42</v>
      </c>
      <c r="B43" s="1" t="s">
        <v>2309</v>
      </c>
      <c r="C43" s="10">
        <v>44585</v>
      </c>
      <c r="D43" s="22">
        <v>0</v>
      </c>
      <c r="E43" s="17" t="s">
        <v>2310</v>
      </c>
      <c r="F43" s="15">
        <v>6.5</v>
      </c>
      <c r="G43" s="2">
        <v>1.7662</v>
      </c>
      <c r="H43" s="3">
        <v>0.78</v>
      </c>
      <c r="I43" s="2">
        <v>0.4526</v>
      </c>
      <c r="J43" s="2">
        <f t="shared" si="1"/>
        <v>1.3136000000000001</v>
      </c>
      <c r="K43" s="1">
        <v>1</v>
      </c>
      <c r="L43" s="2">
        <f t="shared" si="2"/>
        <v>1.3136000000000001</v>
      </c>
      <c r="M43" s="1">
        <v>15</v>
      </c>
      <c r="N43" s="2">
        <f>M43*J43</f>
        <v>19.704000000000001</v>
      </c>
      <c r="O43" s="1" t="s">
        <v>1746</v>
      </c>
    </row>
    <row r="44" spans="1:15" x14ac:dyDescent="0.25">
      <c r="A44" s="1">
        <v>43</v>
      </c>
      <c r="B44" s="1" t="s">
        <v>2303</v>
      </c>
      <c r="C44" s="10">
        <v>44586</v>
      </c>
      <c r="D44" s="22">
        <v>0</v>
      </c>
      <c r="E44" s="17" t="s">
        <v>2311</v>
      </c>
      <c r="F44" s="15">
        <v>0.5</v>
      </c>
      <c r="G44" s="2">
        <v>0.3367</v>
      </c>
      <c r="H44" s="3">
        <v>0.9</v>
      </c>
      <c r="I44" s="2">
        <v>0.16869999999999999</v>
      </c>
      <c r="J44" s="2">
        <f t="shared" si="1"/>
        <v>0.16800000000000001</v>
      </c>
      <c r="K44" s="1">
        <v>1</v>
      </c>
      <c r="L44" s="2">
        <f t="shared" si="2"/>
        <v>0.16800000000000001</v>
      </c>
      <c r="M44" s="1">
        <f>C53-C44</f>
        <v>6</v>
      </c>
      <c r="N44" s="2">
        <v>19.091899999999999</v>
      </c>
      <c r="O44" s="1" t="s">
        <v>1746</v>
      </c>
    </row>
    <row r="45" spans="1:15" x14ac:dyDescent="0.25">
      <c r="A45" s="1">
        <v>44</v>
      </c>
      <c r="B45" s="1" t="s">
        <v>2312</v>
      </c>
      <c r="C45" s="10">
        <v>44586</v>
      </c>
      <c r="D45" s="22">
        <v>0</v>
      </c>
      <c r="E45" s="17" t="s">
        <v>466</v>
      </c>
      <c r="F45" s="15">
        <v>23.5</v>
      </c>
      <c r="G45" s="2">
        <v>2.3283999999999998</v>
      </c>
      <c r="H45" s="3">
        <v>0.69</v>
      </c>
      <c r="I45" s="2">
        <v>1.2158</v>
      </c>
      <c r="J45" s="2">
        <f t="shared" si="1"/>
        <v>1.1125999999999998</v>
      </c>
      <c r="K45" s="1">
        <v>1</v>
      </c>
      <c r="L45" s="2">
        <f t="shared" si="2"/>
        <v>1.1125999999999998</v>
      </c>
      <c r="M45" s="1">
        <v>1</v>
      </c>
      <c r="N45" s="2">
        <v>1.1126</v>
      </c>
      <c r="O45" s="1" t="s">
        <v>1746</v>
      </c>
    </row>
    <row r="46" spans="1:15" x14ac:dyDescent="0.25">
      <c r="A46" s="1">
        <v>45</v>
      </c>
      <c r="B46" s="1" t="s">
        <v>2312</v>
      </c>
      <c r="C46" s="10">
        <v>44587</v>
      </c>
      <c r="D46" s="22">
        <v>0</v>
      </c>
      <c r="E46" s="17" t="s">
        <v>213</v>
      </c>
      <c r="F46" s="15">
        <v>24</v>
      </c>
      <c r="G46" s="2">
        <v>2.6583000000000001</v>
      </c>
      <c r="H46" s="3">
        <v>0.66</v>
      </c>
      <c r="I46" s="2">
        <v>1.5077</v>
      </c>
      <c r="J46" s="2">
        <f t="shared" si="1"/>
        <v>1.1506000000000001</v>
      </c>
      <c r="K46" s="1">
        <v>1</v>
      </c>
      <c r="L46" s="2">
        <f t="shared" si="2"/>
        <v>1.1506000000000001</v>
      </c>
      <c r="M46" s="1">
        <v>1</v>
      </c>
      <c r="N46" s="2">
        <v>1.1506000000000001</v>
      </c>
      <c r="O46" s="1" t="s">
        <v>1746</v>
      </c>
    </row>
    <row r="47" spans="1:15" x14ac:dyDescent="0.25">
      <c r="A47" s="1">
        <v>46</v>
      </c>
      <c r="B47" s="1" t="s">
        <v>2312</v>
      </c>
      <c r="C47" s="10">
        <v>44588</v>
      </c>
      <c r="D47" s="22">
        <v>0</v>
      </c>
      <c r="E47" s="17" t="s">
        <v>213</v>
      </c>
      <c r="F47" s="15">
        <v>24</v>
      </c>
      <c r="G47" s="2">
        <v>2.6798000000000002</v>
      </c>
      <c r="H47" s="3">
        <v>0.91</v>
      </c>
      <c r="I47" s="2">
        <v>1.6875</v>
      </c>
      <c r="J47" s="2">
        <f t="shared" si="1"/>
        <v>0.99230000000000018</v>
      </c>
      <c r="K47" s="1">
        <v>1</v>
      </c>
      <c r="L47" s="2">
        <f t="shared" si="2"/>
        <v>0.99230000000000018</v>
      </c>
      <c r="M47" s="1">
        <v>1</v>
      </c>
      <c r="N47" s="2">
        <v>0.99229999999999996</v>
      </c>
      <c r="O47" s="1" t="s">
        <v>1746</v>
      </c>
    </row>
    <row r="48" spans="1:15" x14ac:dyDescent="0.25">
      <c r="A48" s="1">
        <v>47</v>
      </c>
      <c r="B48" s="1" t="s">
        <v>2312</v>
      </c>
      <c r="C48" s="10">
        <v>44589</v>
      </c>
      <c r="D48" s="22">
        <v>0</v>
      </c>
      <c r="E48" s="17" t="s">
        <v>213</v>
      </c>
      <c r="F48" s="15">
        <v>24</v>
      </c>
      <c r="G48" s="2">
        <v>2.5154000000000001</v>
      </c>
      <c r="H48" s="3">
        <v>0.15</v>
      </c>
      <c r="I48" s="2">
        <v>2.4493</v>
      </c>
      <c r="J48" s="2">
        <f t="shared" si="1"/>
        <v>6.6100000000000048E-2</v>
      </c>
      <c r="K48" s="1">
        <v>1</v>
      </c>
      <c r="L48" s="2">
        <f t="shared" si="2"/>
        <v>6.6100000000000048E-2</v>
      </c>
      <c r="M48" s="1">
        <v>1</v>
      </c>
      <c r="N48" s="2">
        <v>6.6100000000000006E-2</v>
      </c>
      <c r="O48" s="1" t="s">
        <v>1746</v>
      </c>
    </row>
    <row r="49" spans="1:15" x14ac:dyDescent="0.25">
      <c r="A49" s="1">
        <v>48</v>
      </c>
      <c r="B49" s="1" t="s">
        <v>2312</v>
      </c>
      <c r="C49" s="10">
        <v>44590</v>
      </c>
      <c r="D49" s="22">
        <v>0</v>
      </c>
      <c r="E49" s="17" t="s">
        <v>278</v>
      </c>
      <c r="F49" s="15">
        <v>1</v>
      </c>
      <c r="G49" s="2">
        <v>0.2157</v>
      </c>
      <c r="H49" s="3">
        <v>0.14000000000000001</v>
      </c>
      <c r="I49" s="2">
        <v>0.20030000000000001</v>
      </c>
      <c r="J49" s="2">
        <f t="shared" si="1"/>
        <v>1.5399999999999997E-2</v>
      </c>
      <c r="K49" s="1">
        <v>1</v>
      </c>
      <c r="L49" s="2">
        <f t="shared" si="2"/>
        <v>1.5399999999999997E-2</v>
      </c>
      <c r="M49" s="1">
        <v>1</v>
      </c>
      <c r="N49" s="2">
        <v>1.54E-2</v>
      </c>
      <c r="O49" s="1" t="s">
        <v>1746</v>
      </c>
    </row>
    <row r="50" spans="1:15" x14ac:dyDescent="0.25">
      <c r="A50" s="1">
        <v>49</v>
      </c>
      <c r="B50" s="1" t="s">
        <v>2313</v>
      </c>
      <c r="C50" s="10">
        <v>44590</v>
      </c>
      <c r="D50" s="22">
        <v>0</v>
      </c>
      <c r="E50" s="17" t="s">
        <v>489</v>
      </c>
      <c r="F50" s="15">
        <v>23</v>
      </c>
      <c r="G50" s="2">
        <v>2.4796999999999998</v>
      </c>
      <c r="H50" s="3">
        <v>10.44</v>
      </c>
      <c r="I50" s="2">
        <v>2.0326</v>
      </c>
      <c r="J50" s="2">
        <f t="shared" si="1"/>
        <v>0.44709999999999983</v>
      </c>
      <c r="K50" s="1">
        <v>1</v>
      </c>
      <c r="L50" s="2">
        <f t="shared" si="2"/>
        <v>0.44709999999999983</v>
      </c>
      <c r="M50" s="1">
        <v>1</v>
      </c>
      <c r="N50" s="2">
        <v>0.4471</v>
      </c>
      <c r="O50" s="1" t="s">
        <v>1746</v>
      </c>
    </row>
    <row r="51" spans="1:15" x14ac:dyDescent="0.25">
      <c r="A51" s="1">
        <v>50</v>
      </c>
      <c r="B51" s="1" t="s">
        <v>2313</v>
      </c>
      <c r="C51" s="10">
        <v>44591</v>
      </c>
      <c r="D51" s="22">
        <v>0</v>
      </c>
      <c r="E51" s="17" t="s">
        <v>213</v>
      </c>
      <c r="F51" s="15">
        <v>24</v>
      </c>
      <c r="G51" s="2">
        <v>2.8748</v>
      </c>
      <c r="H51" s="3">
        <v>15.9</v>
      </c>
      <c r="I51" s="2">
        <v>2.6646000000000001</v>
      </c>
      <c r="J51" s="2">
        <f t="shared" si="1"/>
        <v>0.21019999999999994</v>
      </c>
      <c r="K51" s="1">
        <v>1</v>
      </c>
      <c r="L51" s="2">
        <f t="shared" si="2"/>
        <v>0.21019999999999994</v>
      </c>
      <c r="M51" s="1">
        <v>1</v>
      </c>
      <c r="N51" s="2">
        <v>0.2102</v>
      </c>
      <c r="O51" s="1" t="s">
        <v>1746</v>
      </c>
    </row>
    <row r="52" spans="1:15" x14ac:dyDescent="0.25">
      <c r="A52" s="1">
        <v>51</v>
      </c>
      <c r="B52" s="1" t="s">
        <v>2313</v>
      </c>
      <c r="C52" s="10">
        <v>44592</v>
      </c>
      <c r="D52" s="22">
        <v>0</v>
      </c>
      <c r="E52" s="17" t="s">
        <v>464</v>
      </c>
      <c r="F52" s="15">
        <v>8</v>
      </c>
      <c r="G52" s="2">
        <v>1.0584</v>
      </c>
      <c r="H52" s="3">
        <v>7.7</v>
      </c>
      <c r="I52" s="2">
        <v>0.97709999999999997</v>
      </c>
      <c r="J52" s="2">
        <f t="shared" si="1"/>
        <v>8.1300000000000039E-2</v>
      </c>
      <c r="K52" s="1">
        <v>1</v>
      </c>
      <c r="L52" s="2">
        <f t="shared" si="2"/>
        <v>8.1300000000000039E-2</v>
      </c>
      <c r="M52" s="1">
        <f>C64-C52</f>
        <v>9</v>
      </c>
      <c r="N52" s="2">
        <v>1.0448</v>
      </c>
      <c r="O52" s="1" t="s">
        <v>1746</v>
      </c>
    </row>
    <row r="53" spans="1:15" x14ac:dyDescent="0.25">
      <c r="A53" s="1">
        <v>52</v>
      </c>
      <c r="B53" s="1" t="s">
        <v>2303</v>
      </c>
      <c r="C53" s="10">
        <v>44592</v>
      </c>
      <c r="D53" s="22">
        <v>0</v>
      </c>
      <c r="E53" s="17" t="s">
        <v>231</v>
      </c>
      <c r="F53" s="15">
        <v>16</v>
      </c>
      <c r="G53" s="2">
        <v>2.7151000000000001</v>
      </c>
      <c r="H53" s="3">
        <v>16</v>
      </c>
      <c r="I53" s="2">
        <v>1.6738999999999999</v>
      </c>
      <c r="J53" s="2">
        <f t="shared" si="1"/>
        <v>1.0412000000000001</v>
      </c>
      <c r="K53" s="1">
        <v>1</v>
      </c>
      <c r="L53" s="2">
        <f t="shared" si="2"/>
        <v>1.0412000000000001</v>
      </c>
      <c r="M53" s="1">
        <v>1</v>
      </c>
      <c r="N53" s="2">
        <v>1.0411999999999999</v>
      </c>
      <c r="O53" s="1" t="s">
        <v>1746</v>
      </c>
    </row>
    <row r="54" spans="1:15" x14ac:dyDescent="0.25">
      <c r="A54" s="1">
        <v>53</v>
      </c>
      <c r="B54" s="1" t="s">
        <v>2303</v>
      </c>
      <c r="C54" s="10">
        <v>44593</v>
      </c>
      <c r="D54" s="22">
        <v>0</v>
      </c>
      <c r="E54" s="17" t="s">
        <v>2314</v>
      </c>
      <c r="F54" s="15">
        <v>4</v>
      </c>
      <c r="G54" s="2">
        <v>0.76829999999999998</v>
      </c>
      <c r="H54" s="3">
        <v>3.6</v>
      </c>
      <c r="I54" s="2">
        <v>0.53720000000000001</v>
      </c>
      <c r="J54" s="2">
        <f t="shared" si="1"/>
        <v>0.23109999999999997</v>
      </c>
      <c r="K54" s="1">
        <v>1</v>
      </c>
      <c r="L54" s="2">
        <f t="shared" si="2"/>
        <v>0.23109999999999997</v>
      </c>
      <c r="M54" s="1">
        <v>15</v>
      </c>
      <c r="N54" s="2">
        <f>M54*J54</f>
        <v>3.4664999999999995</v>
      </c>
      <c r="O54" s="1" t="s">
        <v>1746</v>
      </c>
    </row>
    <row r="55" spans="1:15" x14ac:dyDescent="0.25">
      <c r="A55" s="1">
        <v>54</v>
      </c>
      <c r="B55" s="1" t="s">
        <v>2312</v>
      </c>
      <c r="C55" s="10">
        <v>44593</v>
      </c>
      <c r="D55" s="22">
        <v>0</v>
      </c>
      <c r="E55" s="17" t="s">
        <v>1686</v>
      </c>
      <c r="F55" s="15">
        <v>20</v>
      </c>
      <c r="G55" s="2">
        <v>2.8506999999999998</v>
      </c>
      <c r="H55" s="3">
        <v>3.62</v>
      </c>
      <c r="I55" s="2">
        <v>2.4335</v>
      </c>
      <c r="J55" s="2">
        <f t="shared" si="1"/>
        <v>0.41719999999999979</v>
      </c>
      <c r="K55" s="1">
        <v>1</v>
      </c>
      <c r="L55" s="2">
        <f t="shared" si="2"/>
        <v>0.41719999999999979</v>
      </c>
      <c r="M55" s="1">
        <v>1</v>
      </c>
      <c r="N55" s="2">
        <f t="shared" ref="N55:N58" si="3">L55</f>
        <v>0.41719999999999979</v>
      </c>
      <c r="O55" s="1" t="s">
        <v>1746</v>
      </c>
    </row>
    <row r="56" spans="1:15" x14ac:dyDescent="0.25">
      <c r="A56" s="1">
        <v>55</v>
      </c>
      <c r="B56" s="1" t="s">
        <v>2312</v>
      </c>
      <c r="C56" s="10">
        <v>44594</v>
      </c>
      <c r="D56" s="22">
        <v>0</v>
      </c>
      <c r="E56" s="17" t="s">
        <v>213</v>
      </c>
      <c r="F56" s="15">
        <v>24</v>
      </c>
      <c r="G56" s="2">
        <v>4.8048999999999999</v>
      </c>
      <c r="H56" s="3">
        <v>1.54</v>
      </c>
      <c r="I56" s="2">
        <v>2.9472</v>
      </c>
      <c r="J56" s="2">
        <f t="shared" si="1"/>
        <v>1.8576999999999999</v>
      </c>
      <c r="K56" s="1">
        <v>1</v>
      </c>
      <c r="L56" s="2">
        <f t="shared" si="2"/>
        <v>1.8576999999999999</v>
      </c>
      <c r="M56" s="1">
        <v>1</v>
      </c>
      <c r="N56" s="2">
        <f t="shared" si="3"/>
        <v>1.8576999999999999</v>
      </c>
      <c r="O56" s="1" t="s">
        <v>1746</v>
      </c>
    </row>
    <row r="57" spans="1:15" x14ac:dyDescent="0.25">
      <c r="A57" s="1">
        <v>56</v>
      </c>
      <c r="B57" s="1" t="s">
        <v>2312</v>
      </c>
      <c r="C57" s="10">
        <v>44595</v>
      </c>
      <c r="D57" s="22">
        <v>0</v>
      </c>
      <c r="E57" s="17" t="s">
        <v>213</v>
      </c>
      <c r="F57" s="15">
        <v>24</v>
      </c>
      <c r="G57" s="2">
        <v>4.28</v>
      </c>
      <c r="H57" s="3">
        <v>2.33</v>
      </c>
      <c r="I57" s="2">
        <v>2.58</v>
      </c>
      <c r="J57" s="2">
        <f t="shared" si="1"/>
        <v>1.7000000000000002</v>
      </c>
      <c r="K57" s="1">
        <v>1</v>
      </c>
      <c r="L57" s="2">
        <f t="shared" si="2"/>
        <v>1.7000000000000002</v>
      </c>
      <c r="M57" s="1">
        <v>1</v>
      </c>
      <c r="N57" s="2">
        <f t="shared" si="3"/>
        <v>1.7000000000000002</v>
      </c>
      <c r="O57" s="1" t="s">
        <v>1746</v>
      </c>
    </row>
    <row r="58" spans="1:15" x14ac:dyDescent="0.25">
      <c r="A58" s="1">
        <v>57</v>
      </c>
      <c r="B58" s="1" t="s">
        <v>2312</v>
      </c>
      <c r="C58" s="10">
        <v>44596</v>
      </c>
      <c r="D58" s="22">
        <v>0</v>
      </c>
      <c r="E58" s="17" t="s">
        <v>213</v>
      </c>
      <c r="F58" s="15">
        <v>24</v>
      </c>
      <c r="G58" s="2">
        <v>4.1100000000000003</v>
      </c>
      <c r="H58" s="3">
        <v>2.59</v>
      </c>
      <c r="I58" s="2">
        <v>2.57</v>
      </c>
      <c r="J58" s="2">
        <f t="shared" si="1"/>
        <v>1.5400000000000005</v>
      </c>
      <c r="K58" s="1">
        <v>1</v>
      </c>
      <c r="L58" s="2">
        <f t="shared" si="2"/>
        <v>1.5400000000000005</v>
      </c>
      <c r="M58" s="1">
        <v>1</v>
      </c>
      <c r="N58" s="2">
        <f t="shared" si="3"/>
        <v>1.5400000000000005</v>
      </c>
      <c r="O58" s="1" t="s">
        <v>1746</v>
      </c>
    </row>
    <row r="59" spans="1:15" x14ac:dyDescent="0.25">
      <c r="A59" s="1">
        <v>58</v>
      </c>
      <c r="B59" s="1" t="s">
        <v>2312</v>
      </c>
      <c r="C59" s="10">
        <v>44597</v>
      </c>
      <c r="D59" s="22">
        <v>0</v>
      </c>
      <c r="E59" s="17" t="s">
        <v>213</v>
      </c>
      <c r="F59" s="15">
        <v>24</v>
      </c>
      <c r="G59" s="2">
        <v>3.2</v>
      </c>
      <c r="H59" s="3">
        <v>3.44</v>
      </c>
      <c r="I59" s="2">
        <v>2.56</v>
      </c>
      <c r="J59" s="2">
        <f t="shared" si="1"/>
        <v>0.64000000000000012</v>
      </c>
      <c r="K59" s="1">
        <v>1</v>
      </c>
      <c r="L59" s="2">
        <f t="shared" si="2"/>
        <v>0.64000000000000012</v>
      </c>
      <c r="M59" s="1">
        <v>1</v>
      </c>
      <c r="N59" s="2">
        <v>0.64</v>
      </c>
      <c r="O59" s="1" t="s">
        <v>1746</v>
      </c>
    </row>
    <row r="60" spans="1:15" x14ac:dyDescent="0.25">
      <c r="A60" s="1">
        <v>59</v>
      </c>
      <c r="B60" s="1" t="s">
        <v>2312</v>
      </c>
      <c r="C60" s="10">
        <v>44598</v>
      </c>
      <c r="D60" s="22">
        <v>0</v>
      </c>
      <c r="E60" s="17" t="s">
        <v>213</v>
      </c>
      <c r="F60" s="15">
        <v>24</v>
      </c>
      <c r="G60" s="2">
        <v>3.56</v>
      </c>
      <c r="H60" s="3">
        <v>5.23</v>
      </c>
      <c r="I60" s="2">
        <v>2.9</v>
      </c>
      <c r="J60" s="2">
        <f t="shared" si="1"/>
        <v>0.66000000000000014</v>
      </c>
      <c r="K60" s="1">
        <v>1</v>
      </c>
      <c r="L60" s="2">
        <f t="shared" si="2"/>
        <v>0.66000000000000014</v>
      </c>
      <c r="M60" s="1">
        <v>1</v>
      </c>
      <c r="N60" s="2">
        <v>0.66</v>
      </c>
      <c r="O60" s="1" t="s">
        <v>1746</v>
      </c>
    </row>
    <row r="61" spans="1:15" x14ac:dyDescent="0.25">
      <c r="A61" s="1">
        <v>60</v>
      </c>
      <c r="B61" s="1" t="s">
        <v>2312</v>
      </c>
      <c r="C61" s="10">
        <v>44599</v>
      </c>
      <c r="D61" s="22">
        <v>0</v>
      </c>
      <c r="E61" s="17" t="s">
        <v>213</v>
      </c>
      <c r="F61" s="15">
        <v>24</v>
      </c>
      <c r="G61" s="2">
        <v>3.95</v>
      </c>
      <c r="H61" s="3">
        <v>3.79</v>
      </c>
      <c r="I61" s="2">
        <v>2.74</v>
      </c>
      <c r="J61" s="2">
        <f t="shared" si="1"/>
        <v>1.21</v>
      </c>
      <c r="K61" s="1">
        <v>1</v>
      </c>
      <c r="L61" s="2">
        <f t="shared" si="2"/>
        <v>1.21</v>
      </c>
      <c r="M61" s="1">
        <v>1</v>
      </c>
      <c r="N61" s="2">
        <v>1.21</v>
      </c>
      <c r="O61" s="1" t="s">
        <v>1746</v>
      </c>
    </row>
    <row r="62" spans="1:15" x14ac:dyDescent="0.25">
      <c r="A62" s="1">
        <v>61</v>
      </c>
      <c r="B62" s="1" t="s">
        <v>2312</v>
      </c>
      <c r="C62" s="10">
        <v>44600</v>
      </c>
      <c r="D62" s="22">
        <v>0</v>
      </c>
      <c r="E62" s="17" t="s">
        <v>213</v>
      </c>
      <c r="F62" s="15">
        <v>24</v>
      </c>
      <c r="G62" s="2">
        <v>3.56</v>
      </c>
      <c r="H62" s="3">
        <v>4.8099999999999996</v>
      </c>
      <c r="I62" s="2">
        <v>2.4500000000000002</v>
      </c>
      <c r="J62" s="2">
        <f t="shared" si="1"/>
        <v>1.1099999999999999</v>
      </c>
      <c r="K62" s="1">
        <v>1</v>
      </c>
      <c r="L62" s="2">
        <f t="shared" si="2"/>
        <v>1.1099999999999999</v>
      </c>
      <c r="M62" s="1">
        <v>1</v>
      </c>
      <c r="N62" s="2">
        <v>1.1100000000000001</v>
      </c>
      <c r="O62" s="1" t="s">
        <v>1746</v>
      </c>
    </row>
    <row r="63" spans="1:15" x14ac:dyDescent="0.25">
      <c r="A63" s="1">
        <v>62</v>
      </c>
      <c r="B63" s="1" t="s">
        <v>2312</v>
      </c>
      <c r="C63" s="10">
        <v>44601</v>
      </c>
      <c r="D63" s="22">
        <v>0</v>
      </c>
      <c r="E63" s="17" t="s">
        <v>233</v>
      </c>
      <c r="F63" s="15">
        <v>6</v>
      </c>
      <c r="G63" s="2">
        <v>1.32</v>
      </c>
      <c r="H63" s="3">
        <v>1.4</v>
      </c>
      <c r="I63" s="2">
        <v>0.69</v>
      </c>
      <c r="J63" s="2">
        <f t="shared" si="1"/>
        <v>0.63000000000000012</v>
      </c>
      <c r="K63" s="1">
        <v>1</v>
      </c>
      <c r="L63" s="2">
        <f t="shared" si="2"/>
        <v>0.63000000000000012</v>
      </c>
      <c r="M63" s="1">
        <v>2</v>
      </c>
      <c r="N63" s="2">
        <v>0.30930000000000002</v>
      </c>
      <c r="O63" s="1" t="s">
        <v>1746</v>
      </c>
    </row>
    <row r="64" spans="1:15" x14ac:dyDescent="0.25">
      <c r="A64" s="1">
        <v>63</v>
      </c>
      <c r="B64" s="1" t="s">
        <v>2313</v>
      </c>
      <c r="C64" s="10">
        <v>44601</v>
      </c>
      <c r="D64" s="22">
        <v>0</v>
      </c>
      <c r="E64" s="17" t="s">
        <v>552</v>
      </c>
      <c r="F64" s="15">
        <v>15.5</v>
      </c>
      <c r="G64" s="2">
        <v>1.54</v>
      </c>
      <c r="H64" s="3">
        <v>21.33</v>
      </c>
      <c r="I64" s="2">
        <v>0.97</v>
      </c>
      <c r="J64" s="2">
        <f t="shared" si="1"/>
        <v>0.57000000000000006</v>
      </c>
      <c r="K64" s="1">
        <v>1</v>
      </c>
      <c r="L64" s="2">
        <f t="shared" si="2"/>
        <v>0.57000000000000006</v>
      </c>
      <c r="M64" s="1">
        <v>1</v>
      </c>
      <c r="N64" s="2">
        <v>0.56999999999999995</v>
      </c>
      <c r="O64" s="1" t="s">
        <v>1746</v>
      </c>
    </row>
    <row r="65" spans="1:15" x14ac:dyDescent="0.25">
      <c r="A65" s="1">
        <v>64</v>
      </c>
      <c r="B65" s="1" t="s">
        <v>2313</v>
      </c>
      <c r="C65" s="10">
        <v>44602</v>
      </c>
      <c r="D65" s="22">
        <v>0</v>
      </c>
      <c r="E65" s="17" t="s">
        <v>213</v>
      </c>
      <c r="F65" s="15">
        <v>24</v>
      </c>
      <c r="G65" s="2">
        <v>2.44</v>
      </c>
      <c r="H65" s="3">
        <v>40.65</v>
      </c>
      <c r="I65" s="2">
        <v>1.92</v>
      </c>
      <c r="J65" s="2">
        <f t="shared" si="1"/>
        <v>0.52</v>
      </c>
      <c r="K65" s="1">
        <v>1</v>
      </c>
      <c r="L65" s="2">
        <f t="shared" si="2"/>
        <v>0.52</v>
      </c>
      <c r="M65" s="1">
        <v>1</v>
      </c>
      <c r="N65" s="2">
        <v>0.52</v>
      </c>
      <c r="O65" s="1" t="s">
        <v>1746</v>
      </c>
    </row>
    <row r="66" spans="1:15" x14ac:dyDescent="0.25">
      <c r="A66" s="1">
        <v>65</v>
      </c>
      <c r="B66" s="1" t="s">
        <v>2313</v>
      </c>
      <c r="C66" s="10">
        <v>44603</v>
      </c>
      <c r="D66" s="22">
        <v>0</v>
      </c>
      <c r="E66" s="17" t="s">
        <v>2315</v>
      </c>
      <c r="F66" s="15">
        <v>6.3</v>
      </c>
      <c r="G66" s="2">
        <v>0.82</v>
      </c>
      <c r="H66" s="3">
        <v>8.14</v>
      </c>
      <c r="I66" s="2">
        <v>0.4</v>
      </c>
      <c r="J66" s="2">
        <f t="shared" si="1"/>
        <v>0.41999999999999993</v>
      </c>
      <c r="K66" s="1">
        <v>1</v>
      </c>
      <c r="L66" s="2">
        <f t="shared" si="2"/>
        <v>0.41999999999999993</v>
      </c>
      <c r="M66" s="1">
        <f>C110-C66</f>
        <v>42</v>
      </c>
      <c r="N66" s="2">
        <v>5.6718999999999999</v>
      </c>
      <c r="O66" s="1" t="s">
        <v>1746</v>
      </c>
    </row>
    <row r="67" spans="1:15" x14ac:dyDescent="0.25">
      <c r="A67" s="1">
        <v>66</v>
      </c>
      <c r="B67" s="1" t="s">
        <v>2312</v>
      </c>
      <c r="C67" s="10">
        <v>44603</v>
      </c>
      <c r="D67" s="22">
        <v>0</v>
      </c>
      <c r="E67" s="17" t="s">
        <v>400</v>
      </c>
      <c r="F67" s="15">
        <v>17.7</v>
      </c>
      <c r="G67" s="2">
        <v>1.81</v>
      </c>
      <c r="H67" s="3">
        <v>9.5399999999999991</v>
      </c>
      <c r="I67" s="2">
        <v>1.42</v>
      </c>
      <c r="J67" s="2">
        <f t="shared" si="1"/>
        <v>0.39000000000000012</v>
      </c>
      <c r="K67" s="1">
        <v>1</v>
      </c>
      <c r="L67" s="2">
        <f t="shared" si="2"/>
        <v>0.39000000000000012</v>
      </c>
      <c r="M67" s="1">
        <v>1</v>
      </c>
      <c r="N67" s="2">
        <v>0.39</v>
      </c>
      <c r="O67" s="1" t="s">
        <v>1746</v>
      </c>
    </row>
    <row r="68" spans="1:15" x14ac:dyDescent="0.25">
      <c r="A68" s="1">
        <v>67</v>
      </c>
      <c r="B68" s="1" t="s">
        <v>2312</v>
      </c>
      <c r="C68" s="10">
        <v>44604</v>
      </c>
      <c r="D68" s="22">
        <v>0</v>
      </c>
      <c r="E68" s="17" t="s">
        <v>213</v>
      </c>
      <c r="F68" s="15">
        <v>24</v>
      </c>
      <c r="G68" s="2">
        <v>3.33</v>
      </c>
      <c r="H68" s="3">
        <v>9.8800000000000008</v>
      </c>
      <c r="I68" s="2">
        <v>2.23</v>
      </c>
      <c r="J68" s="2">
        <f t="shared" si="1"/>
        <v>1.1000000000000001</v>
      </c>
      <c r="K68" s="1">
        <v>1</v>
      </c>
      <c r="L68" s="2">
        <f t="shared" si="2"/>
        <v>1.1000000000000001</v>
      </c>
      <c r="M68" s="1">
        <v>1</v>
      </c>
      <c r="N68" s="2">
        <v>1.1000000000000001</v>
      </c>
      <c r="O68" s="1" t="s">
        <v>1746</v>
      </c>
    </row>
    <row r="69" spans="1:15" x14ac:dyDescent="0.25">
      <c r="A69" s="1">
        <v>68</v>
      </c>
      <c r="B69" s="1" t="s">
        <v>2312</v>
      </c>
      <c r="C69" s="10">
        <v>44605</v>
      </c>
      <c r="D69" s="22">
        <v>0</v>
      </c>
      <c r="E69" s="17" t="s">
        <v>213</v>
      </c>
      <c r="F69" s="15">
        <v>24</v>
      </c>
      <c r="G69" s="2">
        <v>3.32</v>
      </c>
      <c r="H69" s="3">
        <v>9.75</v>
      </c>
      <c r="I69" s="2">
        <v>2.21</v>
      </c>
      <c r="J69" s="2">
        <f t="shared" si="1"/>
        <v>1.1099999999999999</v>
      </c>
      <c r="K69" s="1">
        <v>1</v>
      </c>
      <c r="L69" s="2">
        <f t="shared" si="2"/>
        <v>1.1099999999999999</v>
      </c>
      <c r="M69" s="1">
        <v>1</v>
      </c>
      <c r="N69" s="2">
        <v>1.1100000000000001</v>
      </c>
      <c r="O69" s="1" t="s">
        <v>1746</v>
      </c>
    </row>
    <row r="70" spans="1:15" x14ac:dyDescent="0.25">
      <c r="A70" s="1">
        <v>69</v>
      </c>
      <c r="B70" s="1" t="s">
        <v>2312</v>
      </c>
      <c r="C70" s="10">
        <v>44606</v>
      </c>
      <c r="D70" s="22">
        <v>0</v>
      </c>
      <c r="E70" s="17" t="s">
        <v>213</v>
      </c>
      <c r="F70" s="15">
        <v>24</v>
      </c>
      <c r="G70" s="2">
        <v>3.29</v>
      </c>
      <c r="H70" s="3">
        <v>8.74</v>
      </c>
      <c r="I70" s="2">
        <v>2.2000000000000002</v>
      </c>
      <c r="J70" s="2">
        <f t="shared" si="1"/>
        <v>1.0899999999999999</v>
      </c>
      <c r="K70" s="1">
        <v>1</v>
      </c>
      <c r="L70" s="2">
        <f t="shared" si="2"/>
        <v>1.0899999999999999</v>
      </c>
      <c r="M70" s="1">
        <v>1</v>
      </c>
      <c r="N70" s="2">
        <v>1.0900000000000001</v>
      </c>
      <c r="O70" s="1" t="s">
        <v>1746</v>
      </c>
    </row>
    <row r="71" spans="1:15" x14ac:dyDescent="0.25">
      <c r="A71" s="1">
        <v>70</v>
      </c>
      <c r="B71" s="1" t="s">
        <v>2312</v>
      </c>
      <c r="C71" s="10">
        <v>44607</v>
      </c>
      <c r="D71" s="22">
        <v>0</v>
      </c>
      <c r="E71" s="17" t="s">
        <v>213</v>
      </c>
      <c r="F71" s="15">
        <v>24</v>
      </c>
      <c r="G71" s="2">
        <v>3.02</v>
      </c>
      <c r="H71" s="3">
        <v>8.69</v>
      </c>
      <c r="I71" s="2">
        <v>2.15</v>
      </c>
      <c r="J71" s="2">
        <f t="shared" si="1"/>
        <v>0.87000000000000011</v>
      </c>
      <c r="K71" s="1">
        <v>1</v>
      </c>
      <c r="L71" s="2">
        <f t="shared" si="2"/>
        <v>0.87000000000000011</v>
      </c>
      <c r="M71" s="1">
        <v>1</v>
      </c>
      <c r="N71" s="2">
        <v>0.87</v>
      </c>
      <c r="O71" s="1" t="s">
        <v>1746</v>
      </c>
    </row>
    <row r="72" spans="1:15" x14ac:dyDescent="0.25">
      <c r="A72" s="1">
        <v>71</v>
      </c>
      <c r="B72" s="1" t="s">
        <v>2312</v>
      </c>
      <c r="C72" s="10">
        <v>44608</v>
      </c>
      <c r="D72" s="22">
        <v>0</v>
      </c>
      <c r="E72" s="17" t="s">
        <v>213</v>
      </c>
      <c r="F72" s="15">
        <v>24</v>
      </c>
      <c r="G72" s="2">
        <v>3.35</v>
      </c>
      <c r="H72" s="3">
        <v>8.4600000000000009</v>
      </c>
      <c r="I72" s="2">
        <v>2.2000000000000002</v>
      </c>
      <c r="J72" s="2">
        <f t="shared" si="1"/>
        <v>1.1499999999999999</v>
      </c>
      <c r="K72" s="1">
        <v>1</v>
      </c>
      <c r="L72" s="2">
        <f t="shared" si="2"/>
        <v>1.1499999999999999</v>
      </c>
      <c r="M72" s="1">
        <v>1</v>
      </c>
      <c r="N72" s="2">
        <v>1.1499999999999999</v>
      </c>
      <c r="O72" s="1" t="s">
        <v>1746</v>
      </c>
    </row>
    <row r="73" spans="1:15" x14ac:dyDescent="0.25">
      <c r="A73" s="1">
        <v>72</v>
      </c>
      <c r="B73" s="1" t="s">
        <v>2312</v>
      </c>
      <c r="C73" s="10">
        <v>44609</v>
      </c>
      <c r="D73" s="22">
        <v>0</v>
      </c>
      <c r="E73" s="17" t="s">
        <v>213</v>
      </c>
      <c r="F73" s="15">
        <v>24</v>
      </c>
      <c r="G73" s="2">
        <v>3.21</v>
      </c>
      <c r="H73" s="3">
        <v>8.73</v>
      </c>
      <c r="I73" s="2">
        <v>1.94</v>
      </c>
      <c r="J73" s="2">
        <f t="shared" ref="J73:J136" si="4">G73-I73</f>
        <v>1.27</v>
      </c>
      <c r="K73" s="1">
        <v>1</v>
      </c>
      <c r="L73" s="2">
        <f t="shared" si="2"/>
        <v>1.27</v>
      </c>
      <c r="M73" s="1">
        <v>1</v>
      </c>
      <c r="N73" s="2">
        <v>1.27</v>
      </c>
      <c r="O73" s="1" t="s">
        <v>1746</v>
      </c>
    </row>
    <row r="74" spans="1:15" x14ac:dyDescent="0.25">
      <c r="A74" s="1">
        <v>73</v>
      </c>
      <c r="B74" s="1" t="s">
        <v>2312</v>
      </c>
      <c r="C74" s="10">
        <v>44610</v>
      </c>
      <c r="D74" s="22">
        <v>0</v>
      </c>
      <c r="E74" s="17" t="s">
        <v>213</v>
      </c>
      <c r="F74" s="15">
        <v>24</v>
      </c>
      <c r="G74" s="2">
        <v>3.03</v>
      </c>
      <c r="H74" s="3">
        <v>9.06</v>
      </c>
      <c r="I74" s="2">
        <v>1.82</v>
      </c>
      <c r="J74" s="2">
        <f t="shared" si="4"/>
        <v>1.2099999999999997</v>
      </c>
      <c r="K74" s="1">
        <v>1</v>
      </c>
      <c r="L74" s="2">
        <f t="shared" ref="L74:L137" si="5">(G74-I74-D74)*K74</f>
        <v>1.2099999999999997</v>
      </c>
      <c r="M74" s="1">
        <v>1</v>
      </c>
      <c r="N74" s="2">
        <v>1.21</v>
      </c>
      <c r="O74" s="1" t="s">
        <v>1746</v>
      </c>
    </row>
    <row r="75" spans="1:15" x14ac:dyDescent="0.25">
      <c r="A75" s="1">
        <v>74</v>
      </c>
      <c r="B75" s="1" t="s">
        <v>2312</v>
      </c>
      <c r="C75" s="10">
        <v>44611</v>
      </c>
      <c r="D75" s="22">
        <v>0</v>
      </c>
      <c r="E75" s="17" t="s">
        <v>213</v>
      </c>
      <c r="F75" s="15">
        <v>24</v>
      </c>
      <c r="G75" s="2">
        <v>3.51</v>
      </c>
      <c r="H75" s="3">
        <v>8.41</v>
      </c>
      <c r="I75" s="2">
        <v>2.1</v>
      </c>
      <c r="J75" s="2">
        <f t="shared" si="4"/>
        <v>1.4099999999999997</v>
      </c>
      <c r="K75" s="1">
        <v>1</v>
      </c>
      <c r="L75" s="2">
        <f t="shared" si="5"/>
        <v>1.4099999999999997</v>
      </c>
      <c r="M75" s="1">
        <v>1</v>
      </c>
      <c r="N75" s="2">
        <v>1.41</v>
      </c>
      <c r="O75" s="1" t="s">
        <v>1746</v>
      </c>
    </row>
    <row r="76" spans="1:15" x14ac:dyDescent="0.25">
      <c r="A76" s="1">
        <v>75</v>
      </c>
      <c r="B76" s="1" t="s">
        <v>2312</v>
      </c>
      <c r="C76" s="10">
        <v>44612</v>
      </c>
      <c r="D76" s="22">
        <v>0</v>
      </c>
      <c r="E76" s="17" t="s">
        <v>213</v>
      </c>
      <c r="F76" s="15">
        <v>24</v>
      </c>
      <c r="G76" s="2">
        <v>3.88</v>
      </c>
      <c r="H76" s="3">
        <v>6.95</v>
      </c>
      <c r="I76" s="2">
        <v>2.63</v>
      </c>
      <c r="J76" s="2">
        <f t="shared" si="4"/>
        <v>1.25</v>
      </c>
      <c r="K76" s="1">
        <v>1</v>
      </c>
      <c r="L76" s="2">
        <f t="shared" si="5"/>
        <v>1.25</v>
      </c>
      <c r="M76" s="1">
        <v>1</v>
      </c>
      <c r="N76" s="2">
        <v>1.25</v>
      </c>
      <c r="O76" s="1" t="s">
        <v>1746</v>
      </c>
    </row>
    <row r="77" spans="1:15" x14ac:dyDescent="0.25">
      <c r="A77" s="1">
        <v>76</v>
      </c>
      <c r="B77" s="1" t="s">
        <v>2312</v>
      </c>
      <c r="C77" s="10">
        <v>44613</v>
      </c>
      <c r="D77" s="22">
        <v>0</v>
      </c>
      <c r="E77" s="17" t="s">
        <v>213</v>
      </c>
      <c r="F77" s="15">
        <v>24</v>
      </c>
      <c r="G77" s="2">
        <v>3.9</v>
      </c>
      <c r="H77" s="3">
        <v>6.72</v>
      </c>
      <c r="I77" s="2">
        <v>2.4300000000000002</v>
      </c>
      <c r="J77" s="2">
        <f t="shared" si="4"/>
        <v>1.4699999999999998</v>
      </c>
      <c r="K77" s="1">
        <v>1</v>
      </c>
      <c r="L77" s="2">
        <f t="shared" si="5"/>
        <v>1.4699999999999998</v>
      </c>
      <c r="M77" s="1">
        <v>1</v>
      </c>
      <c r="N77" s="2">
        <v>1.47</v>
      </c>
      <c r="O77" s="1" t="s">
        <v>1746</v>
      </c>
    </row>
    <row r="78" spans="1:15" x14ac:dyDescent="0.25">
      <c r="A78" s="1">
        <v>77</v>
      </c>
      <c r="B78" s="1" t="s">
        <v>2312</v>
      </c>
      <c r="C78" s="10">
        <v>44614</v>
      </c>
      <c r="D78" s="22">
        <v>0</v>
      </c>
      <c r="E78" s="17" t="s">
        <v>213</v>
      </c>
      <c r="F78" s="15">
        <v>24</v>
      </c>
      <c r="G78" s="2">
        <v>3.88</v>
      </c>
      <c r="H78" s="3">
        <v>6.47</v>
      </c>
      <c r="I78" s="2">
        <v>2.2200000000000002</v>
      </c>
      <c r="J78" s="2">
        <f t="shared" si="4"/>
        <v>1.6599999999999997</v>
      </c>
      <c r="K78" s="1">
        <v>1</v>
      </c>
      <c r="L78" s="2">
        <f t="shared" si="5"/>
        <v>1.6599999999999997</v>
      </c>
      <c r="M78" s="1">
        <v>1</v>
      </c>
      <c r="N78" s="2">
        <v>1.66</v>
      </c>
      <c r="O78" s="1" t="s">
        <v>1746</v>
      </c>
    </row>
    <row r="79" spans="1:15" x14ac:dyDescent="0.25">
      <c r="A79" s="1">
        <v>78</v>
      </c>
      <c r="B79" s="1" t="s">
        <v>2312</v>
      </c>
      <c r="C79" s="10">
        <v>44615</v>
      </c>
      <c r="D79" s="22">
        <v>0</v>
      </c>
      <c r="E79" s="17" t="s">
        <v>213</v>
      </c>
      <c r="F79" s="15">
        <v>24</v>
      </c>
      <c r="G79" s="2">
        <v>3.9</v>
      </c>
      <c r="H79" s="3">
        <v>6.26</v>
      </c>
      <c r="I79" s="2">
        <v>2.2000000000000002</v>
      </c>
      <c r="J79" s="2">
        <f t="shared" si="4"/>
        <v>1.6999999999999997</v>
      </c>
      <c r="K79" s="1">
        <v>1</v>
      </c>
      <c r="L79" s="2">
        <f t="shared" si="5"/>
        <v>1.6999999999999997</v>
      </c>
      <c r="M79" s="1">
        <v>1</v>
      </c>
      <c r="N79" s="2">
        <v>1.7</v>
      </c>
      <c r="O79" s="1" t="s">
        <v>1746</v>
      </c>
    </row>
    <row r="80" spans="1:15" x14ac:dyDescent="0.25">
      <c r="A80" s="1">
        <v>79</v>
      </c>
      <c r="B80" s="1" t="s">
        <v>2312</v>
      </c>
      <c r="C80" s="10">
        <v>44616</v>
      </c>
      <c r="D80" s="22">
        <v>0</v>
      </c>
      <c r="E80" s="17" t="s">
        <v>213</v>
      </c>
      <c r="F80" s="15">
        <v>24</v>
      </c>
      <c r="G80" s="2">
        <v>3.9</v>
      </c>
      <c r="H80" s="3">
        <v>6.1</v>
      </c>
      <c r="I80" s="2">
        <v>2.16</v>
      </c>
      <c r="J80" s="2">
        <f t="shared" si="4"/>
        <v>1.7399999999999998</v>
      </c>
      <c r="K80" s="1">
        <v>1</v>
      </c>
      <c r="L80" s="2">
        <f t="shared" si="5"/>
        <v>1.7399999999999998</v>
      </c>
      <c r="M80" s="1">
        <v>1</v>
      </c>
      <c r="N80" s="2">
        <v>1.74</v>
      </c>
      <c r="O80" s="1" t="s">
        <v>1746</v>
      </c>
    </row>
    <row r="81" spans="1:15" x14ac:dyDescent="0.25">
      <c r="A81" s="1">
        <v>80</v>
      </c>
      <c r="B81" s="1" t="s">
        <v>2312</v>
      </c>
      <c r="C81" s="10">
        <v>44617</v>
      </c>
      <c r="D81" s="22">
        <v>0</v>
      </c>
      <c r="E81" s="17" t="s">
        <v>213</v>
      </c>
      <c r="F81" s="15">
        <v>24</v>
      </c>
      <c r="G81" s="2">
        <v>4.08</v>
      </c>
      <c r="H81" s="3">
        <v>5.17</v>
      </c>
      <c r="I81" s="2">
        <v>1.84</v>
      </c>
      <c r="J81" s="2">
        <f t="shared" si="4"/>
        <v>2.2400000000000002</v>
      </c>
      <c r="K81" s="1">
        <v>1</v>
      </c>
      <c r="L81" s="2">
        <f t="shared" si="5"/>
        <v>2.2400000000000002</v>
      </c>
      <c r="M81" s="1">
        <v>1</v>
      </c>
      <c r="N81" s="2">
        <v>2.2400000000000002</v>
      </c>
      <c r="O81" s="1" t="s">
        <v>1746</v>
      </c>
    </row>
    <row r="82" spans="1:15" x14ac:dyDescent="0.25">
      <c r="A82" s="1">
        <v>81</v>
      </c>
      <c r="B82" s="1" t="s">
        <v>2312</v>
      </c>
      <c r="C82" s="10">
        <v>44618</v>
      </c>
      <c r="D82" s="22">
        <v>0</v>
      </c>
      <c r="E82" s="17" t="s">
        <v>213</v>
      </c>
      <c r="F82" s="15">
        <v>24</v>
      </c>
      <c r="G82" s="2">
        <v>4.1100000000000003</v>
      </c>
      <c r="H82" s="3">
        <v>4.79</v>
      </c>
      <c r="I82" s="2">
        <v>2.19</v>
      </c>
      <c r="J82" s="2">
        <f t="shared" si="4"/>
        <v>1.9200000000000004</v>
      </c>
      <c r="K82" s="1">
        <v>1</v>
      </c>
      <c r="L82" s="2">
        <f t="shared" si="5"/>
        <v>1.9200000000000004</v>
      </c>
      <c r="M82" s="1">
        <v>1</v>
      </c>
      <c r="N82" s="2">
        <v>1.92</v>
      </c>
      <c r="O82" s="1" t="s">
        <v>1746</v>
      </c>
    </row>
    <row r="83" spans="1:15" x14ac:dyDescent="0.25">
      <c r="A83" s="1">
        <v>82</v>
      </c>
      <c r="B83" s="1" t="s">
        <v>2312</v>
      </c>
      <c r="C83" s="10">
        <v>44619</v>
      </c>
      <c r="D83" s="22">
        <v>0</v>
      </c>
      <c r="E83" s="17" t="s">
        <v>213</v>
      </c>
      <c r="F83" s="15">
        <v>24</v>
      </c>
      <c r="G83" s="2">
        <v>4.17</v>
      </c>
      <c r="H83" s="3">
        <v>4.37</v>
      </c>
      <c r="I83" s="2">
        <v>2.21</v>
      </c>
      <c r="J83" s="2">
        <f t="shared" si="4"/>
        <v>1.96</v>
      </c>
      <c r="K83" s="1">
        <v>1</v>
      </c>
      <c r="L83" s="2">
        <f t="shared" si="5"/>
        <v>1.96</v>
      </c>
      <c r="M83" s="1">
        <v>1</v>
      </c>
      <c r="N83" s="2">
        <v>1.96</v>
      </c>
      <c r="O83" s="1" t="s">
        <v>1746</v>
      </c>
    </row>
    <row r="84" spans="1:15" x14ac:dyDescent="0.25">
      <c r="A84" s="1">
        <v>83</v>
      </c>
      <c r="B84" s="1" t="s">
        <v>2312</v>
      </c>
      <c r="C84" s="10">
        <v>44620</v>
      </c>
      <c r="D84" s="22">
        <v>0</v>
      </c>
      <c r="E84" s="17" t="s">
        <v>213</v>
      </c>
      <c r="F84" s="15">
        <v>24</v>
      </c>
      <c r="G84" s="2">
        <v>4.22</v>
      </c>
      <c r="H84" s="3">
        <v>4</v>
      </c>
      <c r="I84" s="2">
        <v>2.1800000000000002</v>
      </c>
      <c r="J84" s="2">
        <f t="shared" si="4"/>
        <v>2.0399999999999996</v>
      </c>
      <c r="K84" s="1">
        <v>1</v>
      </c>
      <c r="L84" s="2">
        <f t="shared" si="5"/>
        <v>2.0399999999999996</v>
      </c>
      <c r="M84" s="1">
        <v>1</v>
      </c>
      <c r="N84" s="2">
        <v>2.04</v>
      </c>
      <c r="O84" s="1" t="s">
        <v>1746</v>
      </c>
    </row>
    <row r="85" spans="1:15" x14ac:dyDescent="0.25">
      <c r="A85" s="1">
        <v>84</v>
      </c>
      <c r="B85" s="1" t="s">
        <v>2312</v>
      </c>
      <c r="C85" s="10">
        <v>44621</v>
      </c>
      <c r="D85" s="22">
        <v>0</v>
      </c>
      <c r="E85" s="17" t="s">
        <v>213</v>
      </c>
      <c r="F85" s="15">
        <v>24</v>
      </c>
      <c r="G85" s="2">
        <v>4.28</v>
      </c>
      <c r="H85" s="3">
        <v>3.58</v>
      </c>
      <c r="I85" s="2">
        <v>2.1800000000000002</v>
      </c>
      <c r="J85" s="2">
        <f t="shared" si="4"/>
        <v>2.1</v>
      </c>
      <c r="K85" s="1">
        <v>1</v>
      </c>
      <c r="L85" s="2">
        <f t="shared" si="5"/>
        <v>2.1</v>
      </c>
      <c r="M85" s="1">
        <v>1</v>
      </c>
      <c r="N85" s="2">
        <v>2.1</v>
      </c>
      <c r="O85" s="1" t="s">
        <v>1746</v>
      </c>
    </row>
    <row r="86" spans="1:15" x14ac:dyDescent="0.25">
      <c r="A86" s="1">
        <v>85</v>
      </c>
      <c r="B86" s="1" t="s">
        <v>2312</v>
      </c>
      <c r="C86" s="10">
        <v>44622</v>
      </c>
      <c r="D86" s="22">
        <v>0</v>
      </c>
      <c r="E86" s="17" t="s">
        <v>213</v>
      </c>
      <c r="F86" s="15">
        <v>24</v>
      </c>
      <c r="G86" s="2">
        <v>4.3600000000000003</v>
      </c>
      <c r="H86" s="3">
        <v>3.25</v>
      </c>
      <c r="I86" s="2">
        <v>2.2000000000000002</v>
      </c>
      <c r="J86" s="2">
        <f t="shared" si="4"/>
        <v>2.16</v>
      </c>
      <c r="K86" s="1">
        <v>1</v>
      </c>
      <c r="L86" s="2">
        <f t="shared" si="5"/>
        <v>2.16</v>
      </c>
      <c r="M86" s="1">
        <v>1</v>
      </c>
      <c r="N86" s="2">
        <v>2.16</v>
      </c>
      <c r="O86" s="1" t="s">
        <v>1746</v>
      </c>
    </row>
    <row r="87" spans="1:15" x14ac:dyDescent="0.25">
      <c r="A87" s="1">
        <v>86</v>
      </c>
      <c r="B87" s="1" t="s">
        <v>2312</v>
      </c>
      <c r="C87" s="10">
        <v>44623</v>
      </c>
      <c r="D87" s="22">
        <v>0</v>
      </c>
      <c r="E87" s="17" t="s">
        <v>213</v>
      </c>
      <c r="F87" s="15">
        <v>21.5</v>
      </c>
      <c r="G87" s="2">
        <v>3.75</v>
      </c>
      <c r="H87" s="3">
        <v>3.68</v>
      </c>
      <c r="I87" s="2">
        <v>1.93</v>
      </c>
      <c r="J87" s="2">
        <f t="shared" si="4"/>
        <v>1.82</v>
      </c>
      <c r="K87" s="1">
        <v>1</v>
      </c>
      <c r="L87" s="2">
        <f t="shared" si="5"/>
        <v>1.82</v>
      </c>
      <c r="M87" s="1">
        <v>1</v>
      </c>
      <c r="N87" s="2">
        <v>1.82</v>
      </c>
      <c r="O87" s="1" t="s">
        <v>1746</v>
      </c>
    </row>
    <row r="88" spans="1:15" x14ac:dyDescent="0.25">
      <c r="A88" s="1">
        <v>87</v>
      </c>
      <c r="B88" s="1" t="s">
        <v>2312</v>
      </c>
      <c r="C88" s="10">
        <v>44624</v>
      </c>
      <c r="D88" s="22">
        <v>0</v>
      </c>
      <c r="E88" s="17" t="s">
        <v>213</v>
      </c>
      <c r="F88" s="15">
        <v>24</v>
      </c>
      <c r="G88" s="2">
        <v>4.4800000000000004</v>
      </c>
      <c r="H88" s="3">
        <v>2.92</v>
      </c>
      <c r="I88" s="2">
        <v>2.09</v>
      </c>
      <c r="J88" s="2">
        <f t="shared" si="4"/>
        <v>2.3900000000000006</v>
      </c>
      <c r="K88" s="1">
        <v>1</v>
      </c>
      <c r="L88" s="2">
        <f t="shared" si="5"/>
        <v>2.3900000000000006</v>
      </c>
      <c r="M88" s="1">
        <v>1</v>
      </c>
      <c r="N88" s="2">
        <v>2.39</v>
      </c>
      <c r="O88" s="1" t="s">
        <v>1746</v>
      </c>
    </row>
    <row r="89" spans="1:15" x14ac:dyDescent="0.25">
      <c r="A89" s="1">
        <v>88</v>
      </c>
      <c r="B89" s="1" t="s">
        <v>2312</v>
      </c>
      <c r="C89" s="10">
        <v>44625</v>
      </c>
      <c r="D89" s="22">
        <v>0</v>
      </c>
      <c r="E89" s="17" t="s">
        <v>213</v>
      </c>
      <c r="F89" s="15">
        <v>24</v>
      </c>
      <c r="G89" s="2">
        <v>4.38</v>
      </c>
      <c r="H89" s="3">
        <v>2.95</v>
      </c>
      <c r="I89" s="2">
        <v>2.0299999999999998</v>
      </c>
      <c r="J89" s="2">
        <f t="shared" si="4"/>
        <v>2.35</v>
      </c>
      <c r="K89" s="1">
        <v>1</v>
      </c>
      <c r="L89" s="2">
        <f t="shared" si="5"/>
        <v>2.35</v>
      </c>
      <c r="M89" s="1">
        <v>1</v>
      </c>
      <c r="N89" s="2">
        <v>2.35</v>
      </c>
      <c r="O89" s="1" t="s">
        <v>1746</v>
      </c>
    </row>
    <row r="90" spans="1:15" x14ac:dyDescent="0.25">
      <c r="A90" s="1">
        <v>89</v>
      </c>
      <c r="B90" s="1" t="s">
        <v>2312</v>
      </c>
      <c r="C90" s="10">
        <v>44626</v>
      </c>
      <c r="D90" s="22">
        <v>0</v>
      </c>
      <c r="E90" s="17" t="s">
        <v>213</v>
      </c>
      <c r="F90" s="15">
        <v>24</v>
      </c>
      <c r="G90" s="2">
        <v>3.87</v>
      </c>
      <c r="H90" s="3">
        <v>2.85</v>
      </c>
      <c r="I90" s="2">
        <v>1.87</v>
      </c>
      <c r="J90" s="2">
        <f t="shared" si="4"/>
        <v>2</v>
      </c>
      <c r="K90" s="1">
        <v>1</v>
      </c>
      <c r="L90" s="2">
        <f t="shared" si="5"/>
        <v>2</v>
      </c>
      <c r="M90" s="1">
        <v>1</v>
      </c>
      <c r="N90" s="2">
        <v>2</v>
      </c>
      <c r="O90" s="1" t="s">
        <v>1746</v>
      </c>
    </row>
    <row r="91" spans="1:15" x14ac:dyDescent="0.25">
      <c r="A91" s="1">
        <v>90</v>
      </c>
      <c r="B91" s="1" t="s">
        <v>2312</v>
      </c>
      <c r="C91" s="10">
        <v>44627</v>
      </c>
      <c r="D91" s="22">
        <v>0</v>
      </c>
      <c r="E91" s="17" t="s">
        <v>213</v>
      </c>
      <c r="F91" s="15">
        <v>24</v>
      </c>
      <c r="G91" s="2">
        <v>4.7699999999999996</v>
      </c>
      <c r="H91" s="3">
        <v>1.65</v>
      </c>
      <c r="I91" s="2">
        <v>2.19</v>
      </c>
      <c r="J91" s="2">
        <f t="shared" si="4"/>
        <v>2.5799999999999996</v>
      </c>
      <c r="K91" s="1">
        <v>1</v>
      </c>
      <c r="L91" s="2">
        <f t="shared" si="5"/>
        <v>2.5799999999999996</v>
      </c>
      <c r="M91" s="1">
        <v>1</v>
      </c>
      <c r="N91" s="2">
        <v>2.58</v>
      </c>
      <c r="O91" s="1" t="s">
        <v>1746</v>
      </c>
    </row>
    <row r="92" spans="1:15" x14ac:dyDescent="0.25">
      <c r="A92" s="1">
        <v>91</v>
      </c>
      <c r="B92" s="1" t="s">
        <v>2312</v>
      </c>
      <c r="C92" s="10">
        <v>44628</v>
      </c>
      <c r="D92" s="22">
        <v>0</v>
      </c>
      <c r="E92" s="17" t="s">
        <v>213</v>
      </c>
      <c r="F92" s="15">
        <v>24</v>
      </c>
      <c r="G92" s="2">
        <v>4.7</v>
      </c>
      <c r="H92" s="3">
        <v>1.61</v>
      </c>
      <c r="I92" s="2">
        <v>2.11</v>
      </c>
      <c r="J92" s="2">
        <f t="shared" si="4"/>
        <v>2.5900000000000003</v>
      </c>
      <c r="K92" s="1">
        <v>1</v>
      </c>
      <c r="L92" s="2">
        <f t="shared" si="5"/>
        <v>2.5900000000000003</v>
      </c>
      <c r="M92" s="1">
        <v>1</v>
      </c>
      <c r="N92" s="2">
        <v>2.59</v>
      </c>
      <c r="O92" s="1" t="s">
        <v>1746</v>
      </c>
    </row>
    <row r="93" spans="1:15" x14ac:dyDescent="0.25">
      <c r="A93" s="1">
        <v>92</v>
      </c>
      <c r="B93" s="1" t="s">
        <v>2312</v>
      </c>
      <c r="C93" s="10">
        <v>44629</v>
      </c>
      <c r="D93" s="22">
        <v>0</v>
      </c>
      <c r="E93" s="17" t="s">
        <v>213</v>
      </c>
      <c r="F93" s="15">
        <v>24</v>
      </c>
      <c r="G93" s="2">
        <v>4.71</v>
      </c>
      <c r="H93" s="3">
        <v>1.46</v>
      </c>
      <c r="I93" s="2">
        <v>2.17</v>
      </c>
      <c r="J93" s="2">
        <f t="shared" si="4"/>
        <v>2.54</v>
      </c>
      <c r="K93" s="1">
        <v>1</v>
      </c>
      <c r="L93" s="2">
        <f t="shared" si="5"/>
        <v>2.54</v>
      </c>
      <c r="M93" s="1">
        <v>1</v>
      </c>
      <c r="N93" s="2">
        <v>2.54</v>
      </c>
      <c r="O93" s="1" t="s">
        <v>1746</v>
      </c>
    </row>
    <row r="94" spans="1:15" x14ac:dyDescent="0.25">
      <c r="A94" s="1">
        <v>93</v>
      </c>
      <c r="B94" s="1" t="s">
        <v>2312</v>
      </c>
      <c r="C94" s="10">
        <v>44630</v>
      </c>
      <c r="D94" s="22">
        <v>0</v>
      </c>
      <c r="E94" s="17" t="s">
        <v>213</v>
      </c>
      <c r="F94" s="15">
        <v>24</v>
      </c>
      <c r="G94" s="2">
        <v>4.67</v>
      </c>
      <c r="H94" s="3">
        <v>1.3</v>
      </c>
      <c r="I94" s="2">
        <v>2.14</v>
      </c>
      <c r="J94" s="2">
        <f t="shared" si="4"/>
        <v>2.5299999999999998</v>
      </c>
      <c r="K94" s="1">
        <v>1</v>
      </c>
      <c r="L94" s="2">
        <f t="shared" si="5"/>
        <v>2.5299999999999998</v>
      </c>
      <c r="M94" s="1">
        <v>1</v>
      </c>
      <c r="N94" s="2">
        <v>2.5299999999999998</v>
      </c>
      <c r="O94" s="1" t="s">
        <v>1746</v>
      </c>
    </row>
    <row r="95" spans="1:15" x14ac:dyDescent="0.25">
      <c r="A95" s="1">
        <v>94</v>
      </c>
      <c r="B95" s="1" t="s">
        <v>2312</v>
      </c>
      <c r="C95" s="10">
        <v>44631</v>
      </c>
      <c r="D95" s="22">
        <v>0</v>
      </c>
      <c r="E95" s="17" t="s">
        <v>213</v>
      </c>
      <c r="F95" s="15">
        <v>24</v>
      </c>
      <c r="G95" s="2">
        <v>4.75</v>
      </c>
      <c r="H95" s="3">
        <v>0.82</v>
      </c>
      <c r="I95" s="2">
        <v>2.1800000000000002</v>
      </c>
      <c r="J95" s="2">
        <f t="shared" si="4"/>
        <v>2.57</v>
      </c>
      <c r="K95" s="1">
        <v>1</v>
      </c>
      <c r="L95" s="2">
        <f t="shared" si="5"/>
        <v>2.57</v>
      </c>
      <c r="M95" s="1">
        <v>1</v>
      </c>
      <c r="N95" s="2">
        <v>2.57</v>
      </c>
      <c r="O95" s="1" t="s">
        <v>1746</v>
      </c>
    </row>
    <row r="96" spans="1:15" x14ac:dyDescent="0.25">
      <c r="A96" s="1">
        <v>95</v>
      </c>
      <c r="B96" s="1" t="s">
        <v>2312</v>
      </c>
      <c r="C96" s="10">
        <v>44632</v>
      </c>
      <c r="D96" s="22">
        <v>0</v>
      </c>
      <c r="E96" s="17" t="s">
        <v>213</v>
      </c>
      <c r="F96" s="15">
        <v>24</v>
      </c>
      <c r="G96" s="2">
        <v>4.7300000000000004</v>
      </c>
      <c r="H96" s="3">
        <v>0.61</v>
      </c>
      <c r="I96" s="2">
        <v>2.11</v>
      </c>
      <c r="J96" s="2">
        <f t="shared" si="4"/>
        <v>2.6200000000000006</v>
      </c>
      <c r="K96" s="1">
        <v>1</v>
      </c>
      <c r="L96" s="2">
        <f t="shared" si="5"/>
        <v>2.6200000000000006</v>
      </c>
      <c r="M96" s="1">
        <v>1</v>
      </c>
      <c r="N96" s="2">
        <v>2.62</v>
      </c>
      <c r="O96" s="1" t="s">
        <v>1746</v>
      </c>
    </row>
    <row r="97" spans="1:15" x14ac:dyDescent="0.25">
      <c r="A97" s="1">
        <v>96</v>
      </c>
      <c r="B97" s="1" t="s">
        <v>2312</v>
      </c>
      <c r="C97" s="10">
        <v>44633</v>
      </c>
      <c r="D97" s="22">
        <v>0</v>
      </c>
      <c r="E97" s="17" t="s">
        <v>213</v>
      </c>
      <c r="F97" s="15">
        <v>24</v>
      </c>
      <c r="G97" s="2">
        <v>4.71</v>
      </c>
      <c r="H97" s="3">
        <v>0.59</v>
      </c>
      <c r="I97" s="2">
        <v>2.1800000000000002</v>
      </c>
      <c r="J97" s="2">
        <f t="shared" si="4"/>
        <v>2.5299999999999998</v>
      </c>
      <c r="K97" s="1">
        <v>1</v>
      </c>
      <c r="L97" s="2">
        <f t="shared" si="5"/>
        <v>2.5299999999999998</v>
      </c>
      <c r="M97" s="1">
        <v>1</v>
      </c>
      <c r="N97" s="2">
        <v>2.5299999999999998</v>
      </c>
      <c r="O97" s="1" t="s">
        <v>1746</v>
      </c>
    </row>
    <row r="98" spans="1:15" x14ac:dyDescent="0.25">
      <c r="A98" s="1">
        <v>97</v>
      </c>
      <c r="B98" s="1" t="s">
        <v>2312</v>
      </c>
      <c r="C98" s="10">
        <v>44634</v>
      </c>
      <c r="D98" s="22">
        <v>0</v>
      </c>
      <c r="E98" s="17" t="s">
        <v>213</v>
      </c>
      <c r="F98" s="15">
        <v>24</v>
      </c>
      <c r="G98" s="2">
        <v>4.6900000000000004</v>
      </c>
      <c r="H98" s="3">
        <v>0.69</v>
      </c>
      <c r="I98" s="2">
        <v>2.14</v>
      </c>
      <c r="J98" s="2">
        <f t="shared" si="4"/>
        <v>2.5500000000000003</v>
      </c>
      <c r="K98" s="1">
        <v>1</v>
      </c>
      <c r="L98" s="2">
        <f t="shared" si="5"/>
        <v>2.5500000000000003</v>
      </c>
      <c r="M98" s="1">
        <v>1</v>
      </c>
      <c r="N98" s="2">
        <v>2.5499999999999998</v>
      </c>
      <c r="O98" s="1" t="s">
        <v>1746</v>
      </c>
    </row>
    <row r="99" spans="1:15" x14ac:dyDescent="0.25">
      <c r="A99" s="1">
        <v>98</v>
      </c>
      <c r="B99" s="1" t="s">
        <v>2312</v>
      </c>
      <c r="C99" s="10">
        <v>44635</v>
      </c>
      <c r="D99" s="22">
        <v>0</v>
      </c>
      <c r="E99" s="17" t="s">
        <v>213</v>
      </c>
      <c r="F99" s="15">
        <v>24</v>
      </c>
      <c r="G99" s="2">
        <v>4.66</v>
      </c>
      <c r="H99" s="3">
        <v>0.7</v>
      </c>
      <c r="I99" s="2">
        <v>2.1800000000000002</v>
      </c>
      <c r="J99" s="2">
        <f t="shared" si="4"/>
        <v>2.48</v>
      </c>
      <c r="K99" s="1">
        <v>1</v>
      </c>
      <c r="L99" s="2">
        <f t="shared" si="5"/>
        <v>2.48</v>
      </c>
      <c r="M99" s="1">
        <v>1</v>
      </c>
      <c r="N99" s="2">
        <v>2.48</v>
      </c>
      <c r="O99" s="1" t="s">
        <v>1746</v>
      </c>
    </row>
    <row r="100" spans="1:15" x14ac:dyDescent="0.25">
      <c r="A100" s="1">
        <v>99</v>
      </c>
      <c r="B100" s="1" t="s">
        <v>2312</v>
      </c>
      <c r="C100" s="10">
        <v>44636</v>
      </c>
      <c r="D100" s="22">
        <v>0</v>
      </c>
      <c r="E100" s="17" t="s">
        <v>213</v>
      </c>
      <c r="F100" s="15">
        <v>24</v>
      </c>
      <c r="G100" s="2">
        <v>4.5</v>
      </c>
      <c r="H100" s="3">
        <v>0.9</v>
      </c>
      <c r="I100" s="2">
        <v>1.96</v>
      </c>
      <c r="J100" s="2">
        <f t="shared" si="4"/>
        <v>2.54</v>
      </c>
      <c r="K100" s="1">
        <v>1</v>
      </c>
      <c r="L100" s="2">
        <f t="shared" si="5"/>
        <v>2.54</v>
      </c>
      <c r="M100" s="1">
        <v>1</v>
      </c>
      <c r="N100" s="2">
        <v>2.54</v>
      </c>
      <c r="O100" s="1" t="s">
        <v>1746</v>
      </c>
    </row>
    <row r="101" spans="1:15" x14ac:dyDescent="0.25">
      <c r="A101" s="1">
        <v>100</v>
      </c>
      <c r="B101" s="1" t="s">
        <v>2312</v>
      </c>
      <c r="C101" s="10">
        <v>44637</v>
      </c>
      <c r="D101" s="22">
        <v>0</v>
      </c>
      <c r="E101" s="17" t="s">
        <v>213</v>
      </c>
      <c r="F101" s="15">
        <v>24</v>
      </c>
      <c r="G101" s="2">
        <v>4.32</v>
      </c>
      <c r="H101" s="3">
        <v>1.23</v>
      </c>
      <c r="I101" s="2">
        <v>1.9</v>
      </c>
      <c r="J101" s="2">
        <f t="shared" si="4"/>
        <v>2.4200000000000004</v>
      </c>
      <c r="K101" s="1">
        <v>1</v>
      </c>
      <c r="L101" s="2">
        <f t="shared" si="5"/>
        <v>2.4200000000000004</v>
      </c>
      <c r="M101" s="1">
        <v>1</v>
      </c>
      <c r="N101" s="2">
        <v>2.42</v>
      </c>
      <c r="O101" s="1" t="s">
        <v>1746</v>
      </c>
    </row>
    <row r="102" spans="1:15" x14ac:dyDescent="0.25">
      <c r="A102" s="1">
        <v>101</v>
      </c>
      <c r="B102" s="1" t="s">
        <v>2312</v>
      </c>
      <c r="C102" s="10">
        <v>44638</v>
      </c>
      <c r="D102" s="22">
        <v>0</v>
      </c>
      <c r="E102" s="17" t="s">
        <v>213</v>
      </c>
      <c r="F102" s="15">
        <v>24</v>
      </c>
      <c r="G102" s="2">
        <v>4.2699999999999996</v>
      </c>
      <c r="H102" s="3">
        <v>1.32</v>
      </c>
      <c r="I102" s="2">
        <v>1.93</v>
      </c>
      <c r="J102" s="2">
        <f t="shared" si="4"/>
        <v>2.34</v>
      </c>
      <c r="K102" s="1">
        <v>1</v>
      </c>
      <c r="L102" s="2">
        <f t="shared" si="5"/>
        <v>2.34</v>
      </c>
      <c r="M102" s="1">
        <v>1</v>
      </c>
      <c r="N102" s="2">
        <v>2.34</v>
      </c>
      <c r="O102" s="1" t="s">
        <v>1746</v>
      </c>
    </row>
    <row r="103" spans="1:15" x14ac:dyDescent="0.25">
      <c r="A103" s="1">
        <v>102</v>
      </c>
      <c r="B103" s="1" t="s">
        <v>2312</v>
      </c>
      <c r="C103" s="10">
        <v>44639</v>
      </c>
      <c r="D103" s="22">
        <v>0</v>
      </c>
      <c r="E103" s="17" t="s">
        <v>213</v>
      </c>
      <c r="F103" s="15">
        <v>24</v>
      </c>
      <c r="G103" s="2">
        <v>4.25</v>
      </c>
      <c r="H103" s="3">
        <v>1.29</v>
      </c>
      <c r="I103" s="2">
        <v>1.84</v>
      </c>
      <c r="J103" s="2">
        <f t="shared" si="4"/>
        <v>2.41</v>
      </c>
      <c r="K103" s="1">
        <v>1</v>
      </c>
      <c r="L103" s="2">
        <f t="shared" si="5"/>
        <v>2.41</v>
      </c>
      <c r="M103" s="1">
        <v>1</v>
      </c>
      <c r="N103" s="2">
        <v>2.41</v>
      </c>
      <c r="O103" s="1" t="s">
        <v>1746</v>
      </c>
    </row>
    <row r="104" spans="1:15" x14ac:dyDescent="0.25">
      <c r="A104" s="1">
        <v>103</v>
      </c>
      <c r="B104" s="1" t="s">
        <v>2312</v>
      </c>
      <c r="C104" s="10">
        <v>44640</v>
      </c>
      <c r="D104" s="22">
        <v>0</v>
      </c>
      <c r="E104" s="17" t="s">
        <v>213</v>
      </c>
      <c r="F104" s="15">
        <v>24</v>
      </c>
      <c r="G104" s="2">
        <v>4.24</v>
      </c>
      <c r="H104" s="3">
        <v>1.45</v>
      </c>
      <c r="I104" s="2">
        <v>1.93</v>
      </c>
      <c r="J104" s="2">
        <f t="shared" si="4"/>
        <v>2.3100000000000005</v>
      </c>
      <c r="K104" s="1">
        <v>1</v>
      </c>
      <c r="L104" s="2">
        <f t="shared" si="5"/>
        <v>2.3100000000000005</v>
      </c>
      <c r="M104" s="1">
        <v>1</v>
      </c>
      <c r="N104" s="2">
        <v>2.31</v>
      </c>
      <c r="O104" s="1" t="s">
        <v>1746</v>
      </c>
    </row>
    <row r="105" spans="1:15" x14ac:dyDescent="0.25">
      <c r="A105" s="1">
        <v>104</v>
      </c>
      <c r="B105" s="1" t="s">
        <v>2312</v>
      </c>
      <c r="C105" s="10">
        <v>44641</v>
      </c>
      <c r="D105" s="22">
        <v>0</v>
      </c>
      <c r="E105" s="17" t="s">
        <v>213</v>
      </c>
      <c r="F105" s="15">
        <v>24</v>
      </c>
      <c r="G105" s="2">
        <v>4.32</v>
      </c>
      <c r="H105" s="3">
        <v>1.26</v>
      </c>
      <c r="I105" s="2">
        <v>1.98</v>
      </c>
      <c r="J105" s="2">
        <f t="shared" si="4"/>
        <v>2.3400000000000003</v>
      </c>
      <c r="K105" s="1">
        <v>1</v>
      </c>
      <c r="L105" s="2">
        <f t="shared" si="5"/>
        <v>2.3400000000000003</v>
      </c>
      <c r="M105" s="1">
        <v>1</v>
      </c>
      <c r="N105" s="2">
        <v>2.34</v>
      </c>
      <c r="O105" s="1" t="s">
        <v>1746</v>
      </c>
    </row>
    <row r="106" spans="1:15" x14ac:dyDescent="0.25">
      <c r="A106" s="1">
        <v>105</v>
      </c>
      <c r="B106" s="1" t="s">
        <v>2312</v>
      </c>
      <c r="C106" s="10">
        <v>44642</v>
      </c>
      <c r="D106" s="22">
        <v>0</v>
      </c>
      <c r="E106" s="17" t="s">
        <v>213</v>
      </c>
      <c r="F106" s="15">
        <v>24</v>
      </c>
      <c r="G106" s="2">
        <v>4.54</v>
      </c>
      <c r="H106" s="3">
        <v>0.62</v>
      </c>
      <c r="I106" s="2">
        <v>2.12</v>
      </c>
      <c r="J106" s="2">
        <f t="shared" si="4"/>
        <v>2.42</v>
      </c>
      <c r="K106" s="1">
        <v>1</v>
      </c>
      <c r="L106" s="2">
        <f t="shared" si="5"/>
        <v>2.42</v>
      </c>
      <c r="M106" s="1">
        <v>1</v>
      </c>
      <c r="N106" s="2">
        <v>2.42</v>
      </c>
      <c r="O106" s="1" t="s">
        <v>1746</v>
      </c>
    </row>
    <row r="107" spans="1:15" x14ac:dyDescent="0.25">
      <c r="A107" s="1">
        <v>106</v>
      </c>
      <c r="B107" s="1" t="s">
        <v>2312</v>
      </c>
      <c r="C107" s="10">
        <v>44643</v>
      </c>
      <c r="D107" s="22">
        <v>0</v>
      </c>
      <c r="E107" s="17" t="s">
        <v>213</v>
      </c>
      <c r="F107" s="15">
        <v>24</v>
      </c>
      <c r="G107" s="2">
        <v>4.5199999999999996</v>
      </c>
      <c r="H107" s="3">
        <v>0.59</v>
      </c>
      <c r="I107" s="2">
        <v>2.09</v>
      </c>
      <c r="J107" s="2">
        <f t="shared" si="4"/>
        <v>2.4299999999999997</v>
      </c>
      <c r="K107" s="1">
        <v>1</v>
      </c>
      <c r="L107" s="2">
        <f t="shared" si="5"/>
        <v>2.4299999999999997</v>
      </c>
      <c r="M107" s="1">
        <v>1</v>
      </c>
      <c r="N107" s="2">
        <v>2.4300000000000002</v>
      </c>
      <c r="O107" s="1" t="s">
        <v>1746</v>
      </c>
    </row>
    <row r="108" spans="1:15" x14ac:dyDescent="0.25">
      <c r="A108" s="1">
        <v>107</v>
      </c>
      <c r="B108" s="1" t="s">
        <v>2312</v>
      </c>
      <c r="C108" s="10">
        <v>44644</v>
      </c>
      <c r="D108" s="22">
        <v>0</v>
      </c>
      <c r="E108" s="17" t="s">
        <v>213</v>
      </c>
      <c r="F108" s="15">
        <v>24</v>
      </c>
      <c r="G108" s="2">
        <v>4.47</v>
      </c>
      <c r="H108" s="3">
        <v>0.68</v>
      </c>
      <c r="I108" s="2">
        <v>2.02</v>
      </c>
      <c r="J108" s="2">
        <f t="shared" si="4"/>
        <v>2.4499999999999997</v>
      </c>
      <c r="K108" s="1">
        <v>1</v>
      </c>
      <c r="L108" s="2">
        <f t="shared" si="5"/>
        <v>2.4499999999999997</v>
      </c>
      <c r="M108" s="1">
        <v>1</v>
      </c>
      <c r="N108" s="2">
        <v>2.4500000000000002</v>
      </c>
      <c r="O108" s="1" t="s">
        <v>1746</v>
      </c>
    </row>
    <row r="109" spans="1:15" x14ac:dyDescent="0.25">
      <c r="A109" s="1">
        <v>108</v>
      </c>
      <c r="B109" s="1" t="s">
        <v>2312</v>
      </c>
      <c r="C109" s="10">
        <v>44645</v>
      </c>
      <c r="D109" s="22">
        <v>0</v>
      </c>
      <c r="E109" s="17" t="s">
        <v>2316</v>
      </c>
      <c r="F109" s="15">
        <v>6.7</v>
      </c>
      <c r="G109" s="2">
        <v>1.53</v>
      </c>
      <c r="H109" s="3">
        <v>1.1200000000000001</v>
      </c>
      <c r="I109" s="2">
        <v>0.65</v>
      </c>
      <c r="J109" s="2">
        <f t="shared" si="4"/>
        <v>0.88</v>
      </c>
      <c r="K109" s="1">
        <v>1</v>
      </c>
      <c r="L109" s="2">
        <f t="shared" si="5"/>
        <v>0.88</v>
      </c>
      <c r="M109" s="1">
        <v>15</v>
      </c>
      <c r="N109" s="2">
        <f>M109*J109</f>
        <v>13.2</v>
      </c>
      <c r="O109" s="1" t="s">
        <v>1746</v>
      </c>
    </row>
    <row r="110" spans="1:15" x14ac:dyDescent="0.25">
      <c r="A110" s="1">
        <v>109</v>
      </c>
      <c r="B110" s="1" t="s">
        <v>2313</v>
      </c>
      <c r="C110" s="10">
        <v>44645</v>
      </c>
      <c r="D110" s="22">
        <v>0</v>
      </c>
      <c r="E110" s="17" t="s">
        <v>248</v>
      </c>
      <c r="F110" s="15">
        <v>18</v>
      </c>
      <c r="G110" s="2">
        <v>2.61</v>
      </c>
      <c r="H110" s="3">
        <v>18.920000000000002</v>
      </c>
      <c r="I110" s="2">
        <v>1.41</v>
      </c>
      <c r="J110" s="2">
        <f t="shared" si="4"/>
        <v>1.2</v>
      </c>
      <c r="K110" s="1">
        <v>1</v>
      </c>
      <c r="L110" s="2">
        <f t="shared" si="5"/>
        <v>1.2</v>
      </c>
      <c r="M110" s="1">
        <v>1</v>
      </c>
      <c r="N110" s="2">
        <v>1.2</v>
      </c>
      <c r="O110" s="1" t="s">
        <v>1746</v>
      </c>
    </row>
    <row r="111" spans="1:15" x14ac:dyDescent="0.25">
      <c r="A111" s="1">
        <v>110</v>
      </c>
      <c r="B111" s="1" t="s">
        <v>2313</v>
      </c>
      <c r="C111" s="10">
        <v>44646</v>
      </c>
      <c r="D111" s="22">
        <v>0</v>
      </c>
      <c r="E111" s="17" t="s">
        <v>213</v>
      </c>
      <c r="F111" s="15">
        <v>24</v>
      </c>
      <c r="G111" s="2">
        <v>4.53</v>
      </c>
      <c r="H111" s="3">
        <v>24.18</v>
      </c>
      <c r="I111" s="2">
        <v>1.95</v>
      </c>
      <c r="J111" s="2">
        <f t="shared" si="4"/>
        <v>2.58</v>
      </c>
      <c r="K111" s="1">
        <v>1</v>
      </c>
      <c r="L111" s="2">
        <f t="shared" si="5"/>
        <v>2.58</v>
      </c>
      <c r="M111" s="1">
        <v>1</v>
      </c>
      <c r="N111" s="2">
        <v>2.58</v>
      </c>
      <c r="O111" s="1" t="s">
        <v>1746</v>
      </c>
    </row>
    <row r="112" spans="1:15" x14ac:dyDescent="0.25">
      <c r="A112" s="1">
        <v>111</v>
      </c>
      <c r="B112" s="1" t="s">
        <v>2313</v>
      </c>
      <c r="C112" s="10">
        <v>44647</v>
      </c>
      <c r="D112" s="22">
        <v>0</v>
      </c>
      <c r="E112" s="17" t="s">
        <v>213</v>
      </c>
      <c r="F112" s="15">
        <v>24</v>
      </c>
      <c r="G112" s="2">
        <v>4.42</v>
      </c>
      <c r="H112" s="3">
        <v>21.97</v>
      </c>
      <c r="I112" s="2">
        <v>1.94</v>
      </c>
      <c r="J112" s="2">
        <f t="shared" si="4"/>
        <v>2.48</v>
      </c>
      <c r="K112" s="1">
        <v>1</v>
      </c>
      <c r="L112" s="2">
        <f t="shared" si="5"/>
        <v>2.48</v>
      </c>
      <c r="M112" s="1">
        <v>1</v>
      </c>
      <c r="N112" s="2">
        <v>2.48</v>
      </c>
      <c r="O112" s="1" t="s">
        <v>1746</v>
      </c>
    </row>
    <row r="113" spans="1:15" x14ac:dyDescent="0.25">
      <c r="A113" s="1">
        <v>112</v>
      </c>
      <c r="B113" s="1" t="s">
        <v>2313</v>
      </c>
      <c r="C113" s="10">
        <v>44648</v>
      </c>
      <c r="D113" s="22">
        <v>0</v>
      </c>
      <c r="E113" s="17" t="s">
        <v>213</v>
      </c>
      <c r="F113" s="15">
        <v>24</v>
      </c>
      <c r="G113" s="2">
        <v>4.3099999999999996</v>
      </c>
      <c r="H113" s="3">
        <v>17.059999999999999</v>
      </c>
      <c r="I113" s="2">
        <v>1.92</v>
      </c>
      <c r="J113" s="2">
        <f t="shared" si="4"/>
        <v>2.3899999999999997</v>
      </c>
      <c r="K113" s="1">
        <v>1</v>
      </c>
      <c r="L113" s="2">
        <f t="shared" si="5"/>
        <v>2.3899999999999997</v>
      </c>
      <c r="M113" s="1">
        <v>1</v>
      </c>
      <c r="N113" s="2">
        <v>2.39</v>
      </c>
      <c r="O113" s="1" t="s">
        <v>1746</v>
      </c>
    </row>
    <row r="114" spans="1:15" x14ac:dyDescent="0.25">
      <c r="A114" s="1">
        <v>113</v>
      </c>
      <c r="B114" s="1" t="s">
        <v>2313</v>
      </c>
      <c r="C114" s="10">
        <v>44649</v>
      </c>
      <c r="D114" s="22">
        <v>0</v>
      </c>
      <c r="E114" s="17" t="s">
        <v>213</v>
      </c>
      <c r="F114" s="15">
        <v>24</v>
      </c>
      <c r="G114" s="2">
        <v>4.42</v>
      </c>
      <c r="H114" s="3">
        <v>14.57</v>
      </c>
      <c r="I114" s="2">
        <v>1.91</v>
      </c>
      <c r="J114" s="2">
        <f t="shared" si="4"/>
        <v>2.5099999999999998</v>
      </c>
      <c r="K114" s="1">
        <v>1</v>
      </c>
      <c r="L114" s="2">
        <f t="shared" si="5"/>
        <v>2.5099999999999998</v>
      </c>
      <c r="M114" s="1">
        <v>1</v>
      </c>
      <c r="N114" s="2">
        <v>2.5099999999999998</v>
      </c>
      <c r="O114" s="1" t="s">
        <v>1746</v>
      </c>
    </row>
    <row r="115" spans="1:15" x14ac:dyDescent="0.25">
      <c r="A115" s="1">
        <v>114</v>
      </c>
      <c r="B115" s="1" t="s">
        <v>2313</v>
      </c>
      <c r="C115" s="10">
        <v>44650</v>
      </c>
      <c r="D115" s="22">
        <v>0</v>
      </c>
      <c r="E115" s="17" t="s">
        <v>213</v>
      </c>
      <c r="F115" s="15">
        <v>24</v>
      </c>
      <c r="G115" s="2">
        <v>4.38</v>
      </c>
      <c r="H115" s="3">
        <v>13.4</v>
      </c>
      <c r="I115" s="2">
        <v>1.92</v>
      </c>
      <c r="J115" s="2">
        <f t="shared" si="4"/>
        <v>2.46</v>
      </c>
      <c r="K115" s="1">
        <v>1</v>
      </c>
      <c r="L115" s="2">
        <f t="shared" si="5"/>
        <v>2.46</v>
      </c>
      <c r="M115" s="1">
        <v>1</v>
      </c>
      <c r="N115" s="2">
        <v>2.46</v>
      </c>
      <c r="O115" s="1" t="s">
        <v>1746</v>
      </c>
    </row>
    <row r="116" spans="1:15" x14ac:dyDescent="0.25">
      <c r="A116" s="1">
        <v>115</v>
      </c>
      <c r="B116" s="1" t="s">
        <v>2313</v>
      </c>
      <c r="C116" s="10">
        <v>44651</v>
      </c>
      <c r="D116" s="22">
        <v>0</v>
      </c>
      <c r="E116" s="17" t="s">
        <v>213</v>
      </c>
      <c r="F116" s="15">
        <v>24</v>
      </c>
      <c r="G116" s="2">
        <v>4.18</v>
      </c>
      <c r="H116" s="3">
        <v>11.07</v>
      </c>
      <c r="I116" s="2">
        <v>1.94</v>
      </c>
      <c r="J116" s="2">
        <f t="shared" si="4"/>
        <v>2.2399999999999998</v>
      </c>
      <c r="K116" s="1">
        <v>1</v>
      </c>
      <c r="L116" s="2">
        <f t="shared" si="5"/>
        <v>2.2399999999999998</v>
      </c>
      <c r="M116" s="1">
        <v>1</v>
      </c>
      <c r="N116" s="2">
        <v>2.2400000000000002</v>
      </c>
      <c r="O116" s="1" t="s">
        <v>1746</v>
      </c>
    </row>
    <row r="117" spans="1:15" x14ac:dyDescent="0.25">
      <c r="A117" s="1">
        <v>116</v>
      </c>
      <c r="B117" s="1" t="s">
        <v>2313</v>
      </c>
      <c r="C117" s="10">
        <v>44652</v>
      </c>
      <c r="D117" s="22">
        <v>0</v>
      </c>
      <c r="E117" s="17" t="s">
        <v>213</v>
      </c>
      <c r="F117" s="15">
        <v>24</v>
      </c>
      <c r="G117" s="2">
        <v>4.7</v>
      </c>
      <c r="H117" s="3">
        <v>7.4</v>
      </c>
      <c r="I117" s="2">
        <v>1.92</v>
      </c>
      <c r="J117" s="2">
        <f t="shared" si="4"/>
        <v>2.7800000000000002</v>
      </c>
      <c r="K117" s="1">
        <v>1</v>
      </c>
      <c r="L117" s="2">
        <f t="shared" si="5"/>
        <v>2.7800000000000002</v>
      </c>
      <c r="M117" s="1">
        <v>1</v>
      </c>
      <c r="N117" s="2">
        <v>2.78</v>
      </c>
      <c r="O117" s="1" t="s">
        <v>1746</v>
      </c>
    </row>
    <row r="118" spans="1:15" x14ac:dyDescent="0.25">
      <c r="A118" s="1">
        <v>117</v>
      </c>
      <c r="B118" s="1" t="s">
        <v>2313</v>
      </c>
      <c r="C118" s="10">
        <v>44653</v>
      </c>
      <c r="D118" s="22">
        <v>0</v>
      </c>
      <c r="E118" s="17" t="s">
        <v>213</v>
      </c>
      <c r="F118" s="15">
        <v>24</v>
      </c>
      <c r="G118" s="2">
        <v>4.34</v>
      </c>
      <c r="H118" s="3">
        <v>1.1599999999999999</v>
      </c>
      <c r="I118" s="2">
        <v>1.96</v>
      </c>
      <c r="J118" s="2">
        <f t="shared" si="4"/>
        <v>2.38</v>
      </c>
      <c r="K118" s="1">
        <v>1</v>
      </c>
      <c r="L118" s="2">
        <f t="shared" si="5"/>
        <v>2.38</v>
      </c>
      <c r="M118" s="1">
        <v>1</v>
      </c>
      <c r="N118" s="2">
        <v>2.38</v>
      </c>
      <c r="O118" s="1" t="s">
        <v>1746</v>
      </c>
    </row>
    <row r="119" spans="1:15" x14ac:dyDescent="0.25">
      <c r="A119" s="1">
        <v>118</v>
      </c>
      <c r="B119" s="1" t="s">
        <v>2313</v>
      </c>
      <c r="C119" s="10">
        <v>44654</v>
      </c>
      <c r="D119" s="22">
        <v>0</v>
      </c>
      <c r="E119" s="17" t="s">
        <v>213</v>
      </c>
      <c r="F119" s="15">
        <v>24</v>
      </c>
      <c r="G119" s="2">
        <v>4.54</v>
      </c>
      <c r="H119" s="3">
        <v>0.59</v>
      </c>
      <c r="I119" s="2">
        <v>1.94</v>
      </c>
      <c r="J119" s="2">
        <f t="shared" si="4"/>
        <v>2.6</v>
      </c>
      <c r="K119" s="1">
        <v>1</v>
      </c>
      <c r="L119" s="2">
        <f t="shared" si="5"/>
        <v>2.6</v>
      </c>
      <c r="M119" s="1">
        <v>1</v>
      </c>
      <c r="N119" s="2">
        <v>2.6</v>
      </c>
      <c r="O119" s="1" t="s">
        <v>1746</v>
      </c>
    </row>
    <row r="120" spans="1:15" x14ac:dyDescent="0.25">
      <c r="A120" s="1">
        <v>119</v>
      </c>
      <c r="B120" s="1" t="s">
        <v>2313</v>
      </c>
      <c r="C120" s="10">
        <v>44655</v>
      </c>
      <c r="D120" s="22">
        <v>0</v>
      </c>
      <c r="E120" s="17" t="s">
        <v>213</v>
      </c>
      <c r="F120" s="15">
        <v>24</v>
      </c>
      <c r="G120" s="2">
        <v>4.49</v>
      </c>
      <c r="H120" s="3">
        <v>0.99</v>
      </c>
      <c r="I120" s="2">
        <v>1.93</v>
      </c>
      <c r="J120" s="2">
        <f t="shared" si="4"/>
        <v>2.5600000000000005</v>
      </c>
      <c r="K120" s="1">
        <v>1</v>
      </c>
      <c r="L120" s="2">
        <f t="shared" si="5"/>
        <v>2.5600000000000005</v>
      </c>
      <c r="M120" s="1">
        <v>1</v>
      </c>
      <c r="N120" s="2">
        <v>2.56</v>
      </c>
      <c r="O120" s="1" t="s">
        <v>1746</v>
      </c>
    </row>
    <row r="121" spans="1:15" x14ac:dyDescent="0.25">
      <c r="A121" s="1">
        <v>120</v>
      </c>
      <c r="B121" s="1" t="s">
        <v>2313</v>
      </c>
      <c r="C121" s="10">
        <v>44656</v>
      </c>
      <c r="D121" s="22">
        <v>0</v>
      </c>
      <c r="E121" s="17" t="s">
        <v>213</v>
      </c>
      <c r="F121" s="15">
        <v>24</v>
      </c>
      <c r="G121" s="2">
        <v>3.96</v>
      </c>
      <c r="H121" s="3">
        <v>5.08</v>
      </c>
      <c r="I121" s="2">
        <v>1.93</v>
      </c>
      <c r="J121" s="2">
        <f t="shared" si="4"/>
        <v>2.0300000000000002</v>
      </c>
      <c r="K121" s="1">
        <v>1</v>
      </c>
      <c r="L121" s="2">
        <f t="shared" si="5"/>
        <v>2.0300000000000002</v>
      </c>
      <c r="M121" s="1">
        <v>1</v>
      </c>
      <c r="N121" s="2">
        <v>2.0299999999999998</v>
      </c>
      <c r="O121" s="1" t="s">
        <v>1746</v>
      </c>
    </row>
    <row r="122" spans="1:15" x14ac:dyDescent="0.25">
      <c r="A122" s="1">
        <v>121</v>
      </c>
      <c r="B122" s="1" t="s">
        <v>2313</v>
      </c>
      <c r="C122" s="10">
        <v>44657</v>
      </c>
      <c r="D122" s="22">
        <v>0</v>
      </c>
      <c r="E122" s="17" t="s">
        <v>213</v>
      </c>
      <c r="F122" s="15">
        <v>24</v>
      </c>
      <c r="G122" s="2">
        <v>3.95</v>
      </c>
      <c r="H122" s="3">
        <v>4.93</v>
      </c>
      <c r="I122" s="2">
        <v>1.93</v>
      </c>
      <c r="J122" s="2">
        <f t="shared" si="4"/>
        <v>2.0200000000000005</v>
      </c>
      <c r="K122" s="1">
        <v>1</v>
      </c>
      <c r="L122" s="2">
        <f t="shared" si="5"/>
        <v>2.0200000000000005</v>
      </c>
      <c r="M122" s="1">
        <v>1</v>
      </c>
      <c r="N122" s="2">
        <v>2.02</v>
      </c>
      <c r="O122" s="1" t="s">
        <v>1746</v>
      </c>
    </row>
    <row r="123" spans="1:15" x14ac:dyDescent="0.25">
      <c r="A123" s="1">
        <v>122</v>
      </c>
      <c r="B123" s="1" t="s">
        <v>2313</v>
      </c>
      <c r="C123" s="10">
        <v>44658</v>
      </c>
      <c r="D123" s="22">
        <v>0</v>
      </c>
      <c r="E123" s="17" t="s">
        <v>213</v>
      </c>
      <c r="F123" s="15">
        <v>24</v>
      </c>
      <c r="G123" s="2">
        <v>3.82</v>
      </c>
      <c r="H123" s="3">
        <v>6.18</v>
      </c>
      <c r="I123" s="2">
        <v>1.9</v>
      </c>
      <c r="J123" s="2">
        <f t="shared" si="4"/>
        <v>1.92</v>
      </c>
      <c r="K123" s="1">
        <v>1</v>
      </c>
      <c r="L123" s="2">
        <f t="shared" si="5"/>
        <v>1.92</v>
      </c>
      <c r="M123" s="1">
        <v>1</v>
      </c>
      <c r="N123" s="2">
        <v>1.92</v>
      </c>
      <c r="O123" s="1" t="s">
        <v>1746</v>
      </c>
    </row>
    <row r="124" spans="1:15" x14ac:dyDescent="0.25">
      <c r="A124" s="1">
        <v>123</v>
      </c>
      <c r="B124" s="1" t="s">
        <v>2313</v>
      </c>
      <c r="C124" s="10">
        <v>44659</v>
      </c>
      <c r="D124" s="22">
        <v>0</v>
      </c>
      <c r="E124" s="17" t="s">
        <v>213</v>
      </c>
      <c r="F124" s="15">
        <v>24</v>
      </c>
      <c r="G124" s="2">
        <v>3.87</v>
      </c>
      <c r="H124" s="3">
        <v>4.8</v>
      </c>
      <c r="I124" s="2">
        <v>1.9</v>
      </c>
      <c r="J124" s="2">
        <f t="shared" si="4"/>
        <v>1.9700000000000002</v>
      </c>
      <c r="K124" s="1">
        <v>1</v>
      </c>
      <c r="L124" s="2">
        <f t="shared" si="5"/>
        <v>1.9700000000000002</v>
      </c>
      <c r="M124" s="1">
        <v>1</v>
      </c>
      <c r="N124" s="2">
        <v>1.97</v>
      </c>
      <c r="O124" s="1" t="s">
        <v>1746</v>
      </c>
    </row>
    <row r="125" spans="1:15" ht="15" customHeight="1" x14ac:dyDescent="0.25">
      <c r="A125" s="1">
        <v>124</v>
      </c>
      <c r="B125" s="1" t="s">
        <v>2313</v>
      </c>
      <c r="C125" s="10">
        <v>44660</v>
      </c>
      <c r="D125" s="22">
        <v>0</v>
      </c>
      <c r="E125" s="18" t="s">
        <v>2317</v>
      </c>
      <c r="F125" s="15">
        <v>14</v>
      </c>
      <c r="G125" s="2">
        <v>3.01</v>
      </c>
      <c r="H125" s="3">
        <v>5.23</v>
      </c>
      <c r="I125" s="2">
        <v>0.84</v>
      </c>
      <c r="J125" s="2">
        <f t="shared" si="4"/>
        <v>2.17</v>
      </c>
      <c r="K125" s="1">
        <v>1</v>
      </c>
      <c r="L125" s="2">
        <f t="shared" si="5"/>
        <v>2.17</v>
      </c>
      <c r="M125" s="1">
        <v>1</v>
      </c>
      <c r="N125" s="2">
        <v>2.17</v>
      </c>
      <c r="O125" s="1" t="s">
        <v>1746</v>
      </c>
    </row>
    <row r="126" spans="1:15" x14ac:dyDescent="0.25">
      <c r="A126" s="1">
        <v>125</v>
      </c>
      <c r="B126" s="1" t="s">
        <v>2313</v>
      </c>
      <c r="C126" s="10">
        <v>44661</v>
      </c>
      <c r="D126" s="22">
        <v>0</v>
      </c>
      <c r="E126" s="17" t="s">
        <v>213</v>
      </c>
      <c r="F126" s="15">
        <v>24</v>
      </c>
      <c r="G126" s="2">
        <v>3.89</v>
      </c>
      <c r="H126" s="3">
        <v>3.27</v>
      </c>
      <c r="I126" s="2">
        <v>1.42</v>
      </c>
      <c r="J126" s="2">
        <f t="shared" si="4"/>
        <v>2.4700000000000002</v>
      </c>
      <c r="K126" s="1">
        <v>1</v>
      </c>
      <c r="L126" s="2">
        <f t="shared" si="5"/>
        <v>2.4700000000000002</v>
      </c>
      <c r="M126" s="1">
        <v>1</v>
      </c>
      <c r="N126" s="2">
        <v>2.4700000000000002</v>
      </c>
      <c r="O126" s="1" t="s">
        <v>1746</v>
      </c>
    </row>
    <row r="127" spans="1:15" x14ac:dyDescent="0.25">
      <c r="A127" s="1">
        <v>126</v>
      </c>
      <c r="B127" s="1" t="s">
        <v>2313</v>
      </c>
      <c r="C127" s="10">
        <v>44662</v>
      </c>
      <c r="D127" s="22">
        <v>0</v>
      </c>
      <c r="E127" s="17" t="s">
        <v>213</v>
      </c>
      <c r="F127" s="15">
        <v>24</v>
      </c>
      <c r="G127" s="2">
        <v>3.94</v>
      </c>
      <c r="H127" s="3">
        <v>3.19</v>
      </c>
      <c r="I127" s="2">
        <v>1.43</v>
      </c>
      <c r="J127" s="2">
        <f t="shared" si="4"/>
        <v>2.5099999999999998</v>
      </c>
      <c r="K127" s="1">
        <v>1</v>
      </c>
      <c r="L127" s="2">
        <f t="shared" si="5"/>
        <v>2.5099999999999998</v>
      </c>
      <c r="M127" s="1">
        <v>1</v>
      </c>
      <c r="N127" s="2">
        <v>2.5099999999999998</v>
      </c>
      <c r="O127" s="1" t="s">
        <v>1746</v>
      </c>
    </row>
    <row r="128" spans="1:15" x14ac:dyDescent="0.25">
      <c r="A128" s="1">
        <v>127</v>
      </c>
      <c r="B128" s="1" t="s">
        <v>2313</v>
      </c>
      <c r="C128" s="10">
        <v>44663</v>
      </c>
      <c r="D128" s="22">
        <v>0</v>
      </c>
      <c r="E128" s="17" t="s">
        <v>213</v>
      </c>
      <c r="F128" s="15">
        <v>24</v>
      </c>
      <c r="G128" s="2">
        <v>4.0199999999999996</v>
      </c>
      <c r="H128" s="3">
        <v>2.16</v>
      </c>
      <c r="I128" s="2">
        <v>1.46</v>
      </c>
      <c r="J128" s="2">
        <f t="shared" si="4"/>
        <v>2.5599999999999996</v>
      </c>
      <c r="K128" s="1">
        <v>5</v>
      </c>
      <c r="L128" s="2">
        <f t="shared" si="5"/>
        <v>12.799999999999997</v>
      </c>
      <c r="M128" s="1">
        <f>C129-C128</f>
        <v>13</v>
      </c>
      <c r="N128" s="2">
        <v>24.988199999999999</v>
      </c>
      <c r="O128" s="1" t="s">
        <v>1746</v>
      </c>
    </row>
    <row r="129" spans="1:15" x14ac:dyDescent="0.25">
      <c r="A129" s="1">
        <v>128</v>
      </c>
      <c r="B129" s="1" t="s">
        <v>2313</v>
      </c>
      <c r="C129" s="10">
        <v>44676</v>
      </c>
      <c r="D129" s="22">
        <v>0</v>
      </c>
      <c r="E129" s="17" t="s">
        <v>228</v>
      </c>
      <c r="F129" s="15">
        <v>14</v>
      </c>
      <c r="G129" s="2">
        <v>4.09</v>
      </c>
      <c r="H129" s="3">
        <v>11.79</v>
      </c>
      <c r="I129" s="2">
        <v>1.87</v>
      </c>
      <c r="J129" s="2">
        <f t="shared" si="4"/>
        <v>2.2199999999999998</v>
      </c>
      <c r="K129" s="1">
        <v>1</v>
      </c>
      <c r="L129" s="2">
        <f t="shared" si="5"/>
        <v>2.2199999999999998</v>
      </c>
      <c r="M129" s="1">
        <v>1</v>
      </c>
      <c r="N129" s="2">
        <v>2.2200000000000002</v>
      </c>
      <c r="O129" s="1" t="s">
        <v>1746</v>
      </c>
    </row>
    <row r="130" spans="1:15" x14ac:dyDescent="0.25">
      <c r="A130" s="1">
        <v>129</v>
      </c>
      <c r="B130" s="1" t="s">
        <v>2313</v>
      </c>
      <c r="C130" s="10">
        <v>44677</v>
      </c>
      <c r="D130" s="22">
        <v>0</v>
      </c>
      <c r="E130" s="17" t="s">
        <v>213</v>
      </c>
      <c r="F130" s="15">
        <v>24</v>
      </c>
      <c r="G130" s="2">
        <v>7.93</v>
      </c>
      <c r="H130" s="3">
        <v>16</v>
      </c>
      <c r="I130" s="2">
        <v>4.41</v>
      </c>
      <c r="J130" s="2">
        <f t="shared" si="4"/>
        <v>3.5199999999999996</v>
      </c>
      <c r="K130" s="1">
        <v>1</v>
      </c>
      <c r="L130" s="2">
        <f t="shared" si="5"/>
        <v>3.5199999999999996</v>
      </c>
      <c r="M130" s="1">
        <v>1</v>
      </c>
      <c r="N130" s="2">
        <v>3.52</v>
      </c>
      <c r="O130" s="1" t="s">
        <v>1746</v>
      </c>
    </row>
    <row r="131" spans="1:15" x14ac:dyDescent="0.25">
      <c r="A131" s="1">
        <v>130</v>
      </c>
      <c r="B131" s="1" t="s">
        <v>2313</v>
      </c>
      <c r="C131" s="10">
        <v>44678</v>
      </c>
      <c r="D131" s="22">
        <v>0</v>
      </c>
      <c r="E131" s="17" t="s">
        <v>213</v>
      </c>
      <c r="F131" s="15">
        <v>24</v>
      </c>
      <c r="G131" s="2">
        <v>7.32</v>
      </c>
      <c r="H131" s="3">
        <v>15.53</v>
      </c>
      <c r="I131" s="2">
        <v>4.45</v>
      </c>
      <c r="J131" s="2">
        <f t="shared" si="4"/>
        <v>2.87</v>
      </c>
      <c r="K131" s="1">
        <v>1</v>
      </c>
      <c r="L131" s="2">
        <f t="shared" si="5"/>
        <v>2.87</v>
      </c>
      <c r="M131" s="1">
        <v>1</v>
      </c>
      <c r="N131" s="2">
        <v>2.87</v>
      </c>
      <c r="O131" s="1" t="s">
        <v>1746</v>
      </c>
    </row>
    <row r="132" spans="1:15" x14ac:dyDescent="0.25">
      <c r="A132" s="1">
        <v>131</v>
      </c>
      <c r="B132" s="1" t="s">
        <v>2313</v>
      </c>
      <c r="C132" s="10">
        <v>44679</v>
      </c>
      <c r="D132" s="22">
        <v>0</v>
      </c>
      <c r="E132" s="17" t="s">
        <v>213</v>
      </c>
      <c r="F132" s="15">
        <v>24</v>
      </c>
      <c r="G132" s="2">
        <v>7.09</v>
      </c>
      <c r="H132" s="3">
        <v>16.43</v>
      </c>
      <c r="I132" s="2">
        <v>4.51</v>
      </c>
      <c r="J132" s="2">
        <f t="shared" si="4"/>
        <v>2.58</v>
      </c>
      <c r="K132" s="1">
        <v>1</v>
      </c>
      <c r="L132" s="2">
        <f t="shared" si="5"/>
        <v>2.58</v>
      </c>
      <c r="M132" s="1">
        <v>1</v>
      </c>
      <c r="N132" s="2">
        <v>2.58</v>
      </c>
      <c r="O132" s="1" t="s">
        <v>1746</v>
      </c>
    </row>
    <row r="133" spans="1:15" x14ac:dyDescent="0.25">
      <c r="A133" s="1">
        <v>132</v>
      </c>
      <c r="B133" s="1" t="s">
        <v>2313</v>
      </c>
      <c r="C133" s="10">
        <v>44680</v>
      </c>
      <c r="D133" s="22">
        <v>0</v>
      </c>
      <c r="E133" s="17" t="s">
        <v>213</v>
      </c>
      <c r="F133" s="15">
        <v>24</v>
      </c>
      <c r="G133" s="2">
        <v>7.02</v>
      </c>
      <c r="H133" s="3">
        <v>15.43</v>
      </c>
      <c r="I133" s="2">
        <v>4.4800000000000004</v>
      </c>
      <c r="J133" s="2">
        <f t="shared" si="4"/>
        <v>2.5399999999999991</v>
      </c>
      <c r="K133" s="1">
        <v>1</v>
      </c>
      <c r="L133" s="2">
        <f t="shared" si="5"/>
        <v>2.5399999999999991</v>
      </c>
      <c r="M133" s="1">
        <v>1</v>
      </c>
      <c r="N133" s="2">
        <v>2.54</v>
      </c>
      <c r="O133" s="1" t="s">
        <v>1746</v>
      </c>
    </row>
    <row r="134" spans="1:15" x14ac:dyDescent="0.25">
      <c r="A134" s="1">
        <v>133</v>
      </c>
      <c r="B134" s="1" t="s">
        <v>2313</v>
      </c>
      <c r="C134" s="10">
        <v>44681</v>
      </c>
      <c r="D134" s="22">
        <v>0</v>
      </c>
      <c r="E134" s="17" t="s">
        <v>213</v>
      </c>
      <c r="F134" s="15">
        <v>24</v>
      </c>
      <c r="G134" s="2">
        <v>7.22</v>
      </c>
      <c r="H134" s="3">
        <v>14.89</v>
      </c>
      <c r="I134" s="2">
        <v>4.5999999999999996</v>
      </c>
      <c r="J134" s="2">
        <f t="shared" si="4"/>
        <v>2.62</v>
      </c>
      <c r="K134" s="1">
        <v>1</v>
      </c>
      <c r="L134" s="2">
        <f t="shared" si="5"/>
        <v>2.62</v>
      </c>
      <c r="M134" s="1">
        <v>1</v>
      </c>
      <c r="N134" s="2">
        <v>2.62</v>
      </c>
      <c r="O134" s="1" t="s">
        <v>1746</v>
      </c>
    </row>
    <row r="135" spans="1:15" x14ac:dyDescent="0.25">
      <c r="A135" s="1">
        <v>134</v>
      </c>
      <c r="B135" s="1" t="s">
        <v>2313</v>
      </c>
      <c r="C135" s="10">
        <v>44682</v>
      </c>
      <c r="D135" s="22">
        <v>0</v>
      </c>
      <c r="E135" s="17" t="s">
        <v>213</v>
      </c>
      <c r="F135" s="15">
        <v>24</v>
      </c>
      <c r="G135" s="2">
        <v>7.05</v>
      </c>
      <c r="H135" s="3">
        <v>14.55</v>
      </c>
      <c r="I135" s="2">
        <v>4.62</v>
      </c>
      <c r="J135" s="2">
        <f t="shared" si="4"/>
        <v>2.4299999999999997</v>
      </c>
      <c r="K135" s="1">
        <v>1</v>
      </c>
      <c r="L135" s="2">
        <f t="shared" si="5"/>
        <v>2.4299999999999997</v>
      </c>
      <c r="M135" s="1">
        <v>1</v>
      </c>
      <c r="N135" s="2">
        <v>2.4300000000000002</v>
      </c>
      <c r="O135" s="1" t="s">
        <v>1746</v>
      </c>
    </row>
    <row r="136" spans="1:15" x14ac:dyDescent="0.25">
      <c r="A136" s="1">
        <v>135</v>
      </c>
      <c r="B136" s="1" t="s">
        <v>2313</v>
      </c>
      <c r="C136" s="10">
        <v>44683</v>
      </c>
      <c r="D136" s="22">
        <v>0</v>
      </c>
      <c r="E136" s="17" t="s">
        <v>2318</v>
      </c>
      <c r="F136" s="15">
        <v>1.5</v>
      </c>
      <c r="G136" s="2">
        <v>0.62</v>
      </c>
      <c r="H136" s="3">
        <v>0.98</v>
      </c>
      <c r="I136" s="2">
        <v>0.28999999999999998</v>
      </c>
      <c r="J136" s="2">
        <f t="shared" si="4"/>
        <v>0.33</v>
      </c>
      <c r="K136" s="1">
        <v>5</v>
      </c>
      <c r="L136" s="2">
        <f t="shared" si="5"/>
        <v>1.6500000000000001</v>
      </c>
      <c r="M136" s="1">
        <f>C143-C136</f>
        <v>6</v>
      </c>
      <c r="N136" s="2">
        <v>20.152799999999999</v>
      </c>
      <c r="O136" s="1" t="s">
        <v>1746</v>
      </c>
    </row>
    <row r="137" spans="1:15" x14ac:dyDescent="0.25">
      <c r="A137" s="1">
        <v>136</v>
      </c>
      <c r="B137" s="1" t="s">
        <v>2312</v>
      </c>
      <c r="C137" s="10">
        <v>44683</v>
      </c>
      <c r="D137" s="22">
        <v>0.8</v>
      </c>
      <c r="E137" s="17" t="s">
        <v>876</v>
      </c>
      <c r="F137" s="15">
        <v>22.5</v>
      </c>
      <c r="G137" s="2">
        <v>8.4</v>
      </c>
      <c r="H137" s="3">
        <v>13.16</v>
      </c>
      <c r="I137" s="2">
        <v>4.07</v>
      </c>
      <c r="J137" s="2">
        <f t="shared" ref="J137:J200" si="6">G137-I137</f>
        <v>4.33</v>
      </c>
      <c r="K137" s="1">
        <v>1</v>
      </c>
      <c r="L137" s="2">
        <f t="shared" si="5"/>
        <v>3.5300000000000002</v>
      </c>
      <c r="M137" s="1">
        <v>1</v>
      </c>
      <c r="N137" s="2">
        <v>3.53</v>
      </c>
      <c r="O137" s="1" t="s">
        <v>1746</v>
      </c>
    </row>
    <row r="138" spans="1:15" x14ac:dyDescent="0.25">
      <c r="A138" s="1">
        <v>137</v>
      </c>
      <c r="B138" s="1" t="s">
        <v>2312</v>
      </c>
      <c r="C138" s="10">
        <v>44684</v>
      </c>
      <c r="D138" s="22">
        <v>0.8</v>
      </c>
      <c r="E138" s="17" t="s">
        <v>213</v>
      </c>
      <c r="F138" s="15">
        <v>24</v>
      </c>
      <c r="G138" s="2">
        <v>8.74</v>
      </c>
      <c r="H138" s="3">
        <v>11.98</v>
      </c>
      <c r="I138" s="2">
        <v>4.54</v>
      </c>
      <c r="J138" s="2">
        <f t="shared" si="6"/>
        <v>4.2</v>
      </c>
      <c r="K138" s="1">
        <v>1</v>
      </c>
      <c r="L138" s="2">
        <f t="shared" ref="L138:L201" si="7">(G138-I138-D138)*K138</f>
        <v>3.4000000000000004</v>
      </c>
      <c r="M138" s="1">
        <v>1</v>
      </c>
      <c r="N138" s="2">
        <v>3.4</v>
      </c>
      <c r="O138" s="1" t="s">
        <v>1746</v>
      </c>
    </row>
    <row r="139" spans="1:15" x14ac:dyDescent="0.25">
      <c r="A139" s="1">
        <v>138</v>
      </c>
      <c r="B139" s="1" t="s">
        <v>2312</v>
      </c>
      <c r="C139" s="10">
        <v>44685</v>
      </c>
      <c r="D139" s="22">
        <v>0.8</v>
      </c>
      <c r="E139" s="17" t="s">
        <v>213</v>
      </c>
      <c r="F139" s="15">
        <v>24</v>
      </c>
      <c r="G139" s="2">
        <v>8.09</v>
      </c>
      <c r="H139" s="3">
        <v>11.05</v>
      </c>
      <c r="I139" s="2">
        <v>4.51</v>
      </c>
      <c r="J139" s="2">
        <f t="shared" si="6"/>
        <v>3.58</v>
      </c>
      <c r="K139" s="1">
        <v>1</v>
      </c>
      <c r="L139" s="2">
        <f t="shared" si="7"/>
        <v>2.7800000000000002</v>
      </c>
      <c r="M139" s="1">
        <v>1</v>
      </c>
      <c r="N139" s="2">
        <v>2.78</v>
      </c>
      <c r="O139" s="1" t="s">
        <v>1746</v>
      </c>
    </row>
    <row r="140" spans="1:15" x14ac:dyDescent="0.25">
      <c r="A140" s="1">
        <v>139</v>
      </c>
      <c r="B140" s="1" t="s">
        <v>2312</v>
      </c>
      <c r="C140" s="10">
        <v>44686</v>
      </c>
      <c r="D140" s="22">
        <v>0.8</v>
      </c>
      <c r="E140" s="17" t="s">
        <v>213</v>
      </c>
      <c r="F140" s="15">
        <v>24</v>
      </c>
      <c r="G140" s="2">
        <v>7.54</v>
      </c>
      <c r="H140" s="3">
        <v>10.46</v>
      </c>
      <c r="I140" s="2">
        <v>4.1399999999999997</v>
      </c>
      <c r="J140" s="2">
        <f t="shared" si="6"/>
        <v>3.4000000000000004</v>
      </c>
      <c r="K140" s="1">
        <v>1</v>
      </c>
      <c r="L140" s="2">
        <f t="shared" si="7"/>
        <v>2.6000000000000005</v>
      </c>
      <c r="M140" s="1">
        <v>1</v>
      </c>
      <c r="N140" s="2">
        <v>2.6</v>
      </c>
      <c r="O140" s="1" t="s">
        <v>1746</v>
      </c>
    </row>
    <row r="141" spans="1:15" x14ac:dyDescent="0.25">
      <c r="A141" s="1">
        <v>140</v>
      </c>
      <c r="B141" s="1" t="s">
        <v>2312</v>
      </c>
      <c r="C141" s="10">
        <v>44687</v>
      </c>
      <c r="D141" s="22">
        <v>0.8</v>
      </c>
      <c r="E141" s="17" t="s">
        <v>213</v>
      </c>
      <c r="F141" s="15">
        <v>24</v>
      </c>
      <c r="G141" s="2">
        <v>7.16</v>
      </c>
      <c r="H141" s="3">
        <v>10.08</v>
      </c>
      <c r="I141" s="2">
        <v>4.09</v>
      </c>
      <c r="J141" s="2">
        <f t="shared" si="6"/>
        <v>3.0700000000000003</v>
      </c>
      <c r="K141" s="1">
        <v>1</v>
      </c>
      <c r="L141" s="2">
        <f t="shared" si="7"/>
        <v>2.2700000000000005</v>
      </c>
      <c r="M141" s="1">
        <v>1</v>
      </c>
      <c r="N141" s="2">
        <v>2.27</v>
      </c>
      <c r="O141" s="1" t="s">
        <v>1746</v>
      </c>
    </row>
    <row r="142" spans="1:15" x14ac:dyDescent="0.25">
      <c r="A142" s="1">
        <v>141</v>
      </c>
      <c r="B142" s="1" t="s">
        <v>2312</v>
      </c>
      <c r="C142" s="10">
        <v>44688</v>
      </c>
      <c r="D142" s="22">
        <v>0.8</v>
      </c>
      <c r="E142" s="17" t="s">
        <v>213</v>
      </c>
      <c r="F142" s="15">
        <v>24</v>
      </c>
      <c r="G142" s="2">
        <v>7.38</v>
      </c>
      <c r="H142" s="3">
        <v>10.36</v>
      </c>
      <c r="I142" s="2">
        <v>4.47</v>
      </c>
      <c r="J142" s="2">
        <f t="shared" si="6"/>
        <v>2.91</v>
      </c>
      <c r="K142" s="1">
        <v>1</v>
      </c>
      <c r="L142" s="2">
        <f t="shared" si="7"/>
        <v>2.1100000000000003</v>
      </c>
      <c r="M142" s="1">
        <v>1</v>
      </c>
      <c r="N142" s="2">
        <v>2.11</v>
      </c>
      <c r="O142" s="1" t="s">
        <v>1746</v>
      </c>
    </row>
    <row r="143" spans="1:15" x14ac:dyDescent="0.25">
      <c r="A143" s="1">
        <v>142</v>
      </c>
      <c r="B143" s="1" t="s">
        <v>2313</v>
      </c>
      <c r="C143" s="10">
        <v>44689</v>
      </c>
      <c r="D143" s="22">
        <v>0</v>
      </c>
      <c r="E143" s="17" t="s">
        <v>699</v>
      </c>
      <c r="F143" s="15">
        <v>21.5</v>
      </c>
      <c r="G143" s="2">
        <v>5.65</v>
      </c>
      <c r="H143" s="3">
        <v>11.38</v>
      </c>
      <c r="I143" s="2">
        <v>3.77</v>
      </c>
      <c r="J143" s="2">
        <f t="shared" si="6"/>
        <v>1.8800000000000003</v>
      </c>
      <c r="K143" s="1">
        <v>1</v>
      </c>
      <c r="L143" s="2">
        <f t="shared" si="7"/>
        <v>1.8800000000000003</v>
      </c>
      <c r="M143" s="1">
        <v>1</v>
      </c>
      <c r="N143" s="2">
        <v>1.88</v>
      </c>
      <c r="O143" s="1" t="s">
        <v>1746</v>
      </c>
    </row>
    <row r="144" spans="1:15" x14ac:dyDescent="0.25">
      <c r="A144" s="1">
        <v>143</v>
      </c>
      <c r="B144" s="1" t="s">
        <v>2312</v>
      </c>
      <c r="C144" s="10">
        <v>44689</v>
      </c>
      <c r="D144" s="22">
        <v>0</v>
      </c>
      <c r="E144" s="17" t="s">
        <v>460</v>
      </c>
      <c r="F144" s="15">
        <v>2.5</v>
      </c>
      <c r="G144" s="2">
        <v>0.74</v>
      </c>
      <c r="H144" s="3">
        <v>1.2</v>
      </c>
      <c r="I144" s="2">
        <v>0.5</v>
      </c>
      <c r="J144" s="2">
        <f t="shared" si="6"/>
        <v>0.24</v>
      </c>
      <c r="K144" s="1">
        <v>5</v>
      </c>
      <c r="L144" s="2">
        <f t="shared" si="7"/>
        <v>1.2</v>
      </c>
      <c r="M144" s="1">
        <v>23</v>
      </c>
      <c r="N144" s="2">
        <v>94.661600000000007</v>
      </c>
      <c r="O144" s="1" t="s">
        <v>1746</v>
      </c>
    </row>
    <row r="145" spans="1:15" x14ac:dyDescent="0.25">
      <c r="A145" s="1">
        <v>144</v>
      </c>
      <c r="B145" s="1" t="s">
        <v>2303</v>
      </c>
      <c r="C145" s="10">
        <v>44690</v>
      </c>
      <c r="D145" s="22">
        <v>0</v>
      </c>
      <c r="E145" s="17" t="s">
        <v>244</v>
      </c>
      <c r="F145" s="15">
        <v>20.3</v>
      </c>
      <c r="G145" s="2">
        <v>5.79</v>
      </c>
      <c r="H145" s="3">
        <v>13.61</v>
      </c>
      <c r="I145" s="2">
        <v>3.64</v>
      </c>
      <c r="J145" s="2">
        <f t="shared" si="6"/>
        <v>2.15</v>
      </c>
      <c r="K145" s="1">
        <v>1</v>
      </c>
      <c r="L145" s="2">
        <f t="shared" si="7"/>
        <v>2.15</v>
      </c>
      <c r="M145" s="1">
        <v>1</v>
      </c>
      <c r="N145" s="2">
        <v>2.15</v>
      </c>
      <c r="O145" s="1" t="s">
        <v>1746</v>
      </c>
    </row>
    <row r="146" spans="1:15" x14ac:dyDescent="0.25">
      <c r="A146" s="1">
        <v>145</v>
      </c>
      <c r="B146" s="1" t="s">
        <v>2313</v>
      </c>
      <c r="C146" s="10">
        <v>44690</v>
      </c>
      <c r="D146" s="22">
        <v>0</v>
      </c>
      <c r="E146" s="17" t="s">
        <v>245</v>
      </c>
      <c r="F146" s="15">
        <v>3.7</v>
      </c>
      <c r="G146" s="2">
        <v>1.1299999999999999</v>
      </c>
      <c r="H146" s="3">
        <v>2.1800000000000002</v>
      </c>
      <c r="I146" s="2">
        <v>0.75</v>
      </c>
      <c r="J146" s="2">
        <f t="shared" si="6"/>
        <v>0.37999999999999989</v>
      </c>
      <c r="K146" s="1">
        <v>2</v>
      </c>
      <c r="L146" s="2">
        <f t="shared" si="7"/>
        <v>0.75999999999999979</v>
      </c>
      <c r="M146" s="1">
        <f>C149-C146</f>
        <v>2</v>
      </c>
      <c r="N146" s="2">
        <v>7.7018000000000004</v>
      </c>
      <c r="O146" s="1" t="s">
        <v>1746</v>
      </c>
    </row>
    <row r="147" spans="1:15" x14ac:dyDescent="0.25">
      <c r="A147" s="1">
        <v>146</v>
      </c>
      <c r="B147" s="1" t="s">
        <v>2303</v>
      </c>
      <c r="C147" s="10">
        <v>44691</v>
      </c>
      <c r="D147" s="22">
        <v>0</v>
      </c>
      <c r="E147" s="17" t="s">
        <v>213</v>
      </c>
      <c r="F147" s="15">
        <v>24</v>
      </c>
      <c r="G147" s="2">
        <v>6.67</v>
      </c>
      <c r="H147" s="3">
        <v>11.29</v>
      </c>
      <c r="I147" s="2">
        <v>4.51</v>
      </c>
      <c r="J147" s="2">
        <f t="shared" si="6"/>
        <v>2.16</v>
      </c>
      <c r="K147" s="1">
        <v>1</v>
      </c>
      <c r="L147" s="2">
        <f t="shared" si="7"/>
        <v>2.16</v>
      </c>
      <c r="M147" s="1">
        <v>1</v>
      </c>
      <c r="N147" s="2">
        <v>2.16</v>
      </c>
      <c r="O147" s="1" t="s">
        <v>1746</v>
      </c>
    </row>
    <row r="148" spans="1:15" ht="33" x14ac:dyDescent="0.25">
      <c r="A148" s="1">
        <v>147</v>
      </c>
      <c r="B148" s="1" t="s">
        <v>2303</v>
      </c>
      <c r="C148" s="10">
        <v>44692</v>
      </c>
      <c r="D148" s="22">
        <v>0</v>
      </c>
      <c r="E148" s="18" t="s">
        <v>2319</v>
      </c>
      <c r="F148" s="15">
        <v>18.5</v>
      </c>
      <c r="G148" s="2">
        <v>4.55</v>
      </c>
      <c r="H148" s="3">
        <v>8.73</v>
      </c>
      <c r="I148" s="2">
        <v>2.91</v>
      </c>
      <c r="J148" s="2">
        <f t="shared" si="6"/>
        <v>1.6399999999999997</v>
      </c>
      <c r="K148" s="1">
        <v>1</v>
      </c>
      <c r="L148" s="2">
        <f t="shared" si="7"/>
        <v>1.6399999999999997</v>
      </c>
      <c r="M148" s="1">
        <v>1</v>
      </c>
      <c r="N148" s="2">
        <v>1.64</v>
      </c>
      <c r="O148" s="1" t="s">
        <v>1746</v>
      </c>
    </row>
    <row r="149" spans="1:15" x14ac:dyDescent="0.25">
      <c r="A149" s="1">
        <v>148</v>
      </c>
      <c r="B149" s="1" t="s">
        <v>2313</v>
      </c>
      <c r="C149" s="10">
        <v>44692</v>
      </c>
      <c r="D149" s="22">
        <v>0</v>
      </c>
      <c r="E149" s="17" t="s">
        <v>892</v>
      </c>
      <c r="F149" s="15">
        <v>5.5</v>
      </c>
      <c r="G149" s="2">
        <v>1.77</v>
      </c>
      <c r="H149" s="3">
        <v>2.9</v>
      </c>
      <c r="I149" s="2">
        <v>0.92</v>
      </c>
      <c r="J149" s="2">
        <f t="shared" si="6"/>
        <v>0.85</v>
      </c>
      <c r="K149" s="1">
        <v>5</v>
      </c>
      <c r="L149" s="2">
        <f t="shared" si="7"/>
        <v>4.25</v>
      </c>
      <c r="M149" s="1">
        <v>20</v>
      </c>
      <c r="N149" s="2">
        <v>72.424000000000007</v>
      </c>
      <c r="O149" s="1" t="s">
        <v>1746</v>
      </c>
    </row>
    <row r="150" spans="1:15" x14ac:dyDescent="0.25">
      <c r="A150" s="1">
        <v>149</v>
      </c>
      <c r="B150" s="1" t="s">
        <v>2303</v>
      </c>
      <c r="C150" s="10">
        <v>44693</v>
      </c>
      <c r="D150" s="22">
        <v>0</v>
      </c>
      <c r="E150" s="17" t="s">
        <v>213</v>
      </c>
      <c r="F150" s="15">
        <v>24</v>
      </c>
      <c r="G150" s="2">
        <v>6.7</v>
      </c>
      <c r="H150" s="3">
        <v>7.15</v>
      </c>
      <c r="I150" s="2">
        <v>4.4800000000000004</v>
      </c>
      <c r="J150" s="2">
        <f t="shared" si="6"/>
        <v>2.2199999999999998</v>
      </c>
      <c r="K150" s="1">
        <v>1</v>
      </c>
      <c r="L150" s="2">
        <f t="shared" si="7"/>
        <v>2.2199999999999998</v>
      </c>
      <c r="M150" s="1">
        <v>1</v>
      </c>
      <c r="N150" s="2">
        <v>2.2200000000000002</v>
      </c>
      <c r="O150" s="1" t="s">
        <v>1746</v>
      </c>
    </row>
    <row r="151" spans="1:15" x14ac:dyDescent="0.25">
      <c r="A151" s="1">
        <v>150</v>
      </c>
      <c r="B151" s="1" t="s">
        <v>2303</v>
      </c>
      <c r="C151" s="10">
        <v>44694</v>
      </c>
      <c r="D151" s="22">
        <v>0</v>
      </c>
      <c r="E151" s="17" t="s">
        <v>213</v>
      </c>
      <c r="F151" s="15">
        <v>24</v>
      </c>
      <c r="G151" s="2">
        <v>6.8</v>
      </c>
      <c r="H151" s="3">
        <v>5.92</v>
      </c>
      <c r="I151" s="2">
        <v>4.55</v>
      </c>
      <c r="J151" s="2">
        <f t="shared" si="6"/>
        <v>2.25</v>
      </c>
      <c r="K151" s="1">
        <v>1</v>
      </c>
      <c r="L151" s="2">
        <f t="shared" si="7"/>
        <v>2.25</v>
      </c>
      <c r="M151" s="1">
        <v>1</v>
      </c>
      <c r="N151" s="2">
        <v>2.25</v>
      </c>
      <c r="O151" s="1" t="s">
        <v>1746</v>
      </c>
    </row>
    <row r="152" spans="1:15" x14ac:dyDescent="0.25">
      <c r="A152" s="1">
        <v>151</v>
      </c>
      <c r="B152" s="1" t="s">
        <v>2303</v>
      </c>
      <c r="C152" s="10">
        <v>44695</v>
      </c>
      <c r="D152" s="22">
        <v>0</v>
      </c>
      <c r="E152" s="17" t="s">
        <v>213</v>
      </c>
      <c r="F152" s="15">
        <v>24</v>
      </c>
      <c r="G152" s="2">
        <v>6.85</v>
      </c>
      <c r="H152" s="3">
        <v>5.71</v>
      </c>
      <c r="I152" s="2">
        <v>4.68</v>
      </c>
      <c r="J152" s="2">
        <f t="shared" si="6"/>
        <v>2.17</v>
      </c>
      <c r="K152" s="1">
        <v>1</v>
      </c>
      <c r="L152" s="2">
        <f t="shared" si="7"/>
        <v>2.17</v>
      </c>
      <c r="M152" s="1">
        <v>1</v>
      </c>
      <c r="N152" s="2">
        <v>2.17</v>
      </c>
      <c r="O152" s="1" t="s">
        <v>1746</v>
      </c>
    </row>
    <row r="153" spans="1:15" x14ac:dyDescent="0.25">
      <c r="A153" s="1">
        <v>152</v>
      </c>
      <c r="B153" s="1" t="s">
        <v>2303</v>
      </c>
      <c r="C153" s="10">
        <v>44696</v>
      </c>
      <c r="D153" s="22">
        <v>0</v>
      </c>
      <c r="E153" s="17" t="s">
        <v>213</v>
      </c>
      <c r="F153" s="15">
        <v>24</v>
      </c>
      <c r="G153" s="2">
        <v>6.76</v>
      </c>
      <c r="H153" s="3">
        <v>5.97</v>
      </c>
      <c r="I153" s="2">
        <v>4.6500000000000004</v>
      </c>
      <c r="J153" s="2">
        <f t="shared" si="6"/>
        <v>2.1099999999999994</v>
      </c>
      <c r="K153" s="1">
        <v>1</v>
      </c>
      <c r="L153" s="2">
        <f t="shared" si="7"/>
        <v>2.1099999999999994</v>
      </c>
      <c r="M153" s="1">
        <v>1</v>
      </c>
      <c r="N153" s="2">
        <v>2.11</v>
      </c>
      <c r="O153" s="1" t="s">
        <v>1746</v>
      </c>
    </row>
    <row r="154" spans="1:15" x14ac:dyDescent="0.25">
      <c r="A154" s="1">
        <v>153</v>
      </c>
      <c r="B154" s="1" t="s">
        <v>2303</v>
      </c>
      <c r="C154" s="10">
        <v>44697</v>
      </c>
      <c r="D154" s="22">
        <v>0</v>
      </c>
      <c r="E154" s="17" t="s">
        <v>213</v>
      </c>
      <c r="F154" s="15">
        <v>24</v>
      </c>
      <c r="G154" s="2">
        <v>6.77</v>
      </c>
      <c r="H154" s="3">
        <v>5.84</v>
      </c>
      <c r="I154" s="2">
        <v>4.63</v>
      </c>
      <c r="J154" s="2">
        <f t="shared" si="6"/>
        <v>2.1399999999999997</v>
      </c>
      <c r="K154" s="1">
        <v>1</v>
      </c>
      <c r="L154" s="2">
        <f t="shared" si="7"/>
        <v>2.1399999999999997</v>
      </c>
      <c r="M154" s="1">
        <v>1</v>
      </c>
      <c r="N154" s="2">
        <v>2.14</v>
      </c>
      <c r="O154" s="1" t="s">
        <v>1746</v>
      </c>
    </row>
    <row r="155" spans="1:15" x14ac:dyDescent="0.25">
      <c r="A155" s="1">
        <v>154</v>
      </c>
      <c r="B155" s="1" t="s">
        <v>2303</v>
      </c>
      <c r="C155" s="10">
        <v>44698</v>
      </c>
      <c r="D155" s="22">
        <v>0</v>
      </c>
      <c r="E155" s="17" t="s">
        <v>213</v>
      </c>
      <c r="F155" s="15">
        <v>24</v>
      </c>
      <c r="G155" s="2">
        <v>6.64</v>
      </c>
      <c r="H155" s="3">
        <v>6.35</v>
      </c>
      <c r="I155" s="2">
        <v>4.71</v>
      </c>
      <c r="J155" s="2">
        <f t="shared" si="6"/>
        <v>1.9299999999999997</v>
      </c>
      <c r="K155" s="1">
        <v>1</v>
      </c>
      <c r="L155" s="2">
        <f t="shared" si="7"/>
        <v>1.9299999999999997</v>
      </c>
      <c r="M155" s="1">
        <v>1</v>
      </c>
      <c r="N155" s="2">
        <v>1.93</v>
      </c>
      <c r="O155" s="1" t="s">
        <v>1746</v>
      </c>
    </row>
    <row r="156" spans="1:15" x14ac:dyDescent="0.25">
      <c r="A156" s="1">
        <v>155</v>
      </c>
      <c r="B156" s="1" t="s">
        <v>2303</v>
      </c>
      <c r="C156" s="10">
        <v>44699</v>
      </c>
      <c r="D156" s="22">
        <v>0</v>
      </c>
      <c r="E156" s="17" t="s">
        <v>213</v>
      </c>
      <c r="F156" s="15">
        <v>24</v>
      </c>
      <c r="G156" s="2">
        <v>6.49</v>
      </c>
      <c r="H156" s="3">
        <v>9.85</v>
      </c>
      <c r="I156" s="2">
        <v>4.57</v>
      </c>
      <c r="J156" s="2">
        <f t="shared" si="6"/>
        <v>1.92</v>
      </c>
      <c r="K156" s="1">
        <v>1</v>
      </c>
      <c r="L156" s="2">
        <f t="shared" si="7"/>
        <v>1.92</v>
      </c>
      <c r="M156" s="1">
        <v>1</v>
      </c>
      <c r="N156" s="2">
        <v>1.92</v>
      </c>
      <c r="O156" s="1" t="s">
        <v>1746</v>
      </c>
    </row>
    <row r="157" spans="1:15" x14ac:dyDescent="0.25">
      <c r="A157" s="1">
        <v>156</v>
      </c>
      <c r="B157" s="1" t="s">
        <v>2303</v>
      </c>
      <c r="C157" s="10">
        <v>44700</v>
      </c>
      <c r="D157" s="22">
        <v>0</v>
      </c>
      <c r="E157" s="17" t="s">
        <v>213</v>
      </c>
      <c r="F157" s="15">
        <v>24</v>
      </c>
      <c r="G157" s="2">
        <v>6.36</v>
      </c>
      <c r="H157" s="3">
        <v>6.33</v>
      </c>
      <c r="I157" s="2">
        <v>4.58</v>
      </c>
      <c r="J157" s="2">
        <f t="shared" si="6"/>
        <v>1.7800000000000002</v>
      </c>
      <c r="K157" s="1">
        <v>1</v>
      </c>
      <c r="L157" s="2">
        <f t="shared" si="7"/>
        <v>1.7800000000000002</v>
      </c>
      <c r="M157" s="1">
        <v>1</v>
      </c>
      <c r="N157" s="2">
        <v>1.78</v>
      </c>
      <c r="O157" s="1" t="s">
        <v>1746</v>
      </c>
    </row>
    <row r="158" spans="1:15" x14ac:dyDescent="0.25">
      <c r="A158" s="1">
        <v>157</v>
      </c>
      <c r="B158" s="1" t="s">
        <v>2303</v>
      </c>
      <c r="C158" s="10">
        <v>44701</v>
      </c>
      <c r="D158" s="22">
        <v>0</v>
      </c>
      <c r="E158" s="17" t="s">
        <v>213</v>
      </c>
      <c r="F158" s="15">
        <v>24</v>
      </c>
      <c r="G158" s="2">
        <v>6.44</v>
      </c>
      <c r="H158" s="3">
        <v>6.61</v>
      </c>
      <c r="I158" s="2">
        <v>4.6500000000000004</v>
      </c>
      <c r="J158" s="2">
        <f t="shared" si="6"/>
        <v>1.79</v>
      </c>
      <c r="K158" s="1">
        <v>1</v>
      </c>
      <c r="L158" s="2">
        <f t="shared" si="7"/>
        <v>1.79</v>
      </c>
      <c r="M158" s="1">
        <v>1</v>
      </c>
      <c r="N158" s="2">
        <v>1.79</v>
      </c>
      <c r="O158" s="1" t="s">
        <v>1746</v>
      </c>
    </row>
    <row r="159" spans="1:15" x14ac:dyDescent="0.25">
      <c r="A159" s="1">
        <v>158</v>
      </c>
      <c r="B159" s="1" t="s">
        <v>2303</v>
      </c>
      <c r="C159" s="10">
        <v>44702</v>
      </c>
      <c r="D159" s="22">
        <v>0</v>
      </c>
      <c r="E159" s="17" t="s">
        <v>213</v>
      </c>
      <c r="F159" s="15">
        <v>24</v>
      </c>
      <c r="G159" s="2">
        <v>6.41</v>
      </c>
      <c r="H159" s="3">
        <v>6.43</v>
      </c>
      <c r="I159" s="2">
        <v>4.6900000000000004</v>
      </c>
      <c r="J159" s="2">
        <f t="shared" si="6"/>
        <v>1.7199999999999998</v>
      </c>
      <c r="K159" s="1">
        <v>1</v>
      </c>
      <c r="L159" s="2">
        <f t="shared" si="7"/>
        <v>1.7199999999999998</v>
      </c>
      <c r="M159" s="1">
        <v>1</v>
      </c>
      <c r="N159" s="2">
        <v>1.72</v>
      </c>
      <c r="O159" s="1" t="s">
        <v>1746</v>
      </c>
    </row>
    <row r="160" spans="1:15" x14ac:dyDescent="0.25">
      <c r="A160" s="1">
        <v>159</v>
      </c>
      <c r="B160" s="1" t="s">
        <v>2303</v>
      </c>
      <c r="C160" s="10">
        <v>44703</v>
      </c>
      <c r="D160" s="22">
        <v>0</v>
      </c>
      <c r="E160" s="17" t="s">
        <v>213</v>
      </c>
      <c r="F160" s="15">
        <v>24</v>
      </c>
      <c r="G160" s="2">
        <v>6.37</v>
      </c>
      <c r="H160" s="3">
        <v>6.34</v>
      </c>
      <c r="I160" s="2">
        <v>4.6900000000000004</v>
      </c>
      <c r="J160" s="2">
        <f t="shared" si="6"/>
        <v>1.6799999999999997</v>
      </c>
      <c r="K160" s="1">
        <v>1</v>
      </c>
      <c r="L160" s="2">
        <f t="shared" si="7"/>
        <v>1.6799999999999997</v>
      </c>
      <c r="M160" s="1">
        <v>1</v>
      </c>
      <c r="N160" s="2">
        <v>1.68</v>
      </c>
      <c r="O160" s="1" t="s">
        <v>1746</v>
      </c>
    </row>
    <row r="161" spans="1:15" x14ac:dyDescent="0.25">
      <c r="A161" s="1">
        <v>160</v>
      </c>
      <c r="B161" s="1" t="s">
        <v>2303</v>
      </c>
      <c r="C161" s="10">
        <v>44704</v>
      </c>
      <c r="D161" s="22">
        <v>0</v>
      </c>
      <c r="E161" s="17" t="s">
        <v>213</v>
      </c>
      <c r="F161" s="15">
        <v>24</v>
      </c>
      <c r="G161" s="2">
        <v>6.31</v>
      </c>
      <c r="H161" s="3">
        <v>7.54</v>
      </c>
      <c r="I161" s="2">
        <v>4.66</v>
      </c>
      <c r="J161" s="2">
        <f t="shared" si="6"/>
        <v>1.6499999999999995</v>
      </c>
      <c r="K161" s="1">
        <v>1</v>
      </c>
      <c r="L161" s="2">
        <f t="shared" si="7"/>
        <v>1.6499999999999995</v>
      </c>
      <c r="M161" s="1">
        <v>1</v>
      </c>
      <c r="N161" s="2">
        <v>1.65</v>
      </c>
      <c r="O161" s="1" t="s">
        <v>1746</v>
      </c>
    </row>
    <row r="162" spans="1:15" x14ac:dyDescent="0.25">
      <c r="A162" s="1">
        <v>161</v>
      </c>
      <c r="B162" s="1" t="s">
        <v>2303</v>
      </c>
      <c r="C162" s="10">
        <v>44705</v>
      </c>
      <c r="D162" s="22">
        <v>0</v>
      </c>
      <c r="E162" s="17" t="s">
        <v>213</v>
      </c>
      <c r="F162" s="15">
        <v>24</v>
      </c>
      <c r="G162" s="2">
        <v>6.31</v>
      </c>
      <c r="H162" s="3">
        <v>7.73</v>
      </c>
      <c r="I162" s="2">
        <v>4.6900000000000004</v>
      </c>
      <c r="J162" s="2">
        <f t="shared" si="6"/>
        <v>1.6199999999999992</v>
      </c>
      <c r="K162" s="1">
        <v>1</v>
      </c>
      <c r="L162" s="2">
        <f t="shared" si="7"/>
        <v>1.6199999999999992</v>
      </c>
      <c r="M162" s="1">
        <v>1</v>
      </c>
      <c r="N162" s="2">
        <v>1.62</v>
      </c>
      <c r="O162" s="1" t="s">
        <v>1746</v>
      </c>
    </row>
    <row r="163" spans="1:15" x14ac:dyDescent="0.25">
      <c r="A163" s="1">
        <v>162</v>
      </c>
      <c r="B163" s="1" t="s">
        <v>2303</v>
      </c>
      <c r="C163" s="10">
        <v>44706</v>
      </c>
      <c r="D163" s="22">
        <v>0</v>
      </c>
      <c r="E163" s="17" t="s">
        <v>213</v>
      </c>
      <c r="F163" s="15">
        <v>24</v>
      </c>
      <c r="G163" s="2">
        <v>6.2</v>
      </c>
      <c r="H163" s="3">
        <v>7.73</v>
      </c>
      <c r="I163" s="2">
        <v>4.5599999999999996</v>
      </c>
      <c r="J163" s="2">
        <f t="shared" si="6"/>
        <v>1.6400000000000006</v>
      </c>
      <c r="K163" s="1">
        <v>1</v>
      </c>
      <c r="L163" s="2">
        <f t="shared" si="7"/>
        <v>1.6400000000000006</v>
      </c>
      <c r="M163" s="1">
        <v>1</v>
      </c>
      <c r="N163" s="2">
        <v>1.64</v>
      </c>
      <c r="O163" s="1" t="s">
        <v>1746</v>
      </c>
    </row>
    <row r="164" spans="1:15" x14ac:dyDescent="0.25">
      <c r="A164" s="1">
        <v>163</v>
      </c>
      <c r="B164" s="1" t="s">
        <v>2303</v>
      </c>
      <c r="C164" s="10">
        <v>44707</v>
      </c>
      <c r="D164" s="22">
        <v>0</v>
      </c>
      <c r="E164" s="17" t="s">
        <v>213</v>
      </c>
      <c r="F164" s="15">
        <v>24</v>
      </c>
      <c r="G164" s="2">
        <v>6.26</v>
      </c>
      <c r="H164" s="3">
        <v>8.24</v>
      </c>
      <c r="I164" s="2">
        <v>4.7300000000000004</v>
      </c>
      <c r="J164" s="2">
        <f t="shared" si="6"/>
        <v>1.5299999999999994</v>
      </c>
      <c r="K164" s="1">
        <v>1</v>
      </c>
      <c r="L164" s="2">
        <f t="shared" si="7"/>
        <v>1.5299999999999994</v>
      </c>
      <c r="M164" s="1">
        <v>1</v>
      </c>
      <c r="N164" s="2">
        <v>1.53</v>
      </c>
      <c r="O164" s="1" t="s">
        <v>1746</v>
      </c>
    </row>
    <row r="165" spans="1:15" x14ac:dyDescent="0.25">
      <c r="A165" s="1">
        <v>164</v>
      </c>
      <c r="B165" s="1" t="s">
        <v>2303</v>
      </c>
      <c r="C165" s="10">
        <v>44708</v>
      </c>
      <c r="D165" s="22">
        <v>0</v>
      </c>
      <c r="E165" s="17" t="s">
        <v>213</v>
      </c>
      <c r="F165" s="15">
        <v>24</v>
      </c>
      <c r="G165" s="2">
        <v>6.29</v>
      </c>
      <c r="H165" s="3">
        <v>8.49</v>
      </c>
      <c r="I165" s="2">
        <v>4.76</v>
      </c>
      <c r="J165" s="2">
        <f t="shared" si="6"/>
        <v>1.5300000000000002</v>
      </c>
      <c r="K165" s="1">
        <v>1</v>
      </c>
      <c r="L165" s="2">
        <f t="shared" si="7"/>
        <v>1.5300000000000002</v>
      </c>
      <c r="M165" s="1">
        <v>1</v>
      </c>
      <c r="N165" s="2">
        <v>1.53</v>
      </c>
      <c r="O165" s="1" t="s">
        <v>1746</v>
      </c>
    </row>
    <row r="166" spans="1:15" x14ac:dyDescent="0.25">
      <c r="A166" s="1">
        <v>165</v>
      </c>
      <c r="B166" s="1" t="s">
        <v>2303</v>
      </c>
      <c r="C166" s="10">
        <v>44709</v>
      </c>
      <c r="D166" s="22">
        <v>0</v>
      </c>
      <c r="E166" s="17" t="s">
        <v>213</v>
      </c>
      <c r="F166" s="15">
        <v>24</v>
      </c>
      <c r="G166" s="2">
        <v>6.24</v>
      </c>
      <c r="H166" s="3">
        <v>8.4</v>
      </c>
      <c r="I166" s="2">
        <v>4.7300000000000004</v>
      </c>
      <c r="J166" s="2">
        <f t="shared" si="6"/>
        <v>1.5099999999999998</v>
      </c>
      <c r="K166" s="1">
        <v>1</v>
      </c>
      <c r="L166" s="2">
        <f t="shared" si="7"/>
        <v>1.5099999999999998</v>
      </c>
      <c r="M166" s="1">
        <v>1</v>
      </c>
      <c r="N166" s="2">
        <v>1.51</v>
      </c>
      <c r="O166" s="1" t="s">
        <v>1746</v>
      </c>
    </row>
    <row r="167" spans="1:15" x14ac:dyDescent="0.25">
      <c r="A167" s="1">
        <v>166</v>
      </c>
      <c r="B167" s="1" t="s">
        <v>2303</v>
      </c>
      <c r="C167" s="10">
        <v>44710</v>
      </c>
      <c r="D167" s="22">
        <v>0</v>
      </c>
      <c r="E167" s="17" t="s">
        <v>213</v>
      </c>
      <c r="F167" s="15">
        <v>24</v>
      </c>
      <c r="G167" s="2">
        <v>6.2</v>
      </c>
      <c r="H167" s="3">
        <v>8.2899999999999991</v>
      </c>
      <c r="I167" s="2">
        <v>4.74</v>
      </c>
      <c r="J167" s="2">
        <f t="shared" si="6"/>
        <v>1.46</v>
      </c>
      <c r="K167" s="1">
        <v>1</v>
      </c>
      <c r="L167" s="2">
        <f t="shared" si="7"/>
        <v>1.46</v>
      </c>
      <c r="M167" s="1">
        <v>1</v>
      </c>
      <c r="N167" s="2">
        <v>1.46</v>
      </c>
      <c r="O167" s="1" t="s">
        <v>1746</v>
      </c>
    </row>
    <row r="168" spans="1:15" x14ac:dyDescent="0.25">
      <c r="A168" s="1">
        <v>167</v>
      </c>
      <c r="B168" s="1" t="s">
        <v>2303</v>
      </c>
      <c r="C168" s="10">
        <v>44711</v>
      </c>
      <c r="D168" s="22">
        <v>0</v>
      </c>
      <c r="E168" s="17" t="s">
        <v>213</v>
      </c>
      <c r="F168" s="15">
        <v>24</v>
      </c>
      <c r="G168" s="2">
        <v>6.2</v>
      </c>
      <c r="H168" s="3">
        <v>7.59</v>
      </c>
      <c r="I168" s="2">
        <v>4.7300000000000004</v>
      </c>
      <c r="J168" s="2">
        <f t="shared" si="6"/>
        <v>1.4699999999999998</v>
      </c>
      <c r="K168" s="1">
        <v>1</v>
      </c>
      <c r="L168" s="2">
        <f t="shared" si="7"/>
        <v>1.4699999999999998</v>
      </c>
      <c r="M168" s="1">
        <v>1</v>
      </c>
      <c r="N168" s="2">
        <v>1.47</v>
      </c>
      <c r="O168" s="1" t="s">
        <v>1746</v>
      </c>
    </row>
    <row r="169" spans="1:15" x14ac:dyDescent="0.25">
      <c r="A169" s="1">
        <v>168</v>
      </c>
      <c r="B169" s="1" t="s">
        <v>2303</v>
      </c>
      <c r="C169" s="10">
        <v>44712</v>
      </c>
      <c r="D169" s="22">
        <v>0</v>
      </c>
      <c r="E169" s="17" t="s">
        <v>213</v>
      </c>
      <c r="F169" s="15">
        <v>24</v>
      </c>
      <c r="G169" s="2">
        <v>6.17</v>
      </c>
      <c r="H169" s="3">
        <v>7.39</v>
      </c>
      <c r="I169" s="2">
        <v>4.66</v>
      </c>
      <c r="J169" s="2">
        <f t="shared" si="6"/>
        <v>1.5099999999999998</v>
      </c>
      <c r="K169" s="1">
        <v>1</v>
      </c>
      <c r="L169" s="2">
        <f t="shared" si="7"/>
        <v>1.5099999999999998</v>
      </c>
      <c r="M169" s="1">
        <v>1</v>
      </c>
      <c r="N169" s="2">
        <v>1.51</v>
      </c>
      <c r="O169" s="1" t="s">
        <v>1746</v>
      </c>
    </row>
    <row r="170" spans="1:15" x14ac:dyDescent="0.25">
      <c r="A170" s="1">
        <v>169</v>
      </c>
      <c r="B170" s="1" t="s">
        <v>2303</v>
      </c>
      <c r="C170" s="10">
        <v>44713</v>
      </c>
      <c r="D170" s="22">
        <v>0</v>
      </c>
      <c r="E170" s="17" t="s">
        <v>213</v>
      </c>
      <c r="F170" s="15">
        <v>24</v>
      </c>
      <c r="G170" s="2">
        <v>6.15</v>
      </c>
      <c r="H170" s="3">
        <v>7.99</v>
      </c>
      <c r="I170" s="2">
        <v>4.6399999999999997</v>
      </c>
      <c r="J170" s="2">
        <f t="shared" si="6"/>
        <v>1.5100000000000007</v>
      </c>
      <c r="K170" s="1">
        <v>1</v>
      </c>
      <c r="L170" s="2">
        <f t="shared" si="7"/>
        <v>1.5100000000000007</v>
      </c>
      <c r="M170" s="1">
        <v>1</v>
      </c>
      <c r="N170" s="2">
        <v>1.51</v>
      </c>
      <c r="O170" s="1" t="s">
        <v>1746</v>
      </c>
    </row>
    <row r="171" spans="1:15" x14ac:dyDescent="0.25">
      <c r="A171" s="1">
        <v>170</v>
      </c>
      <c r="B171" s="1" t="s">
        <v>2303</v>
      </c>
      <c r="C171" s="10">
        <v>44714</v>
      </c>
      <c r="D171" s="22">
        <v>0</v>
      </c>
      <c r="E171" s="17" t="s">
        <v>213</v>
      </c>
      <c r="F171" s="15">
        <v>24</v>
      </c>
      <c r="G171" s="2">
        <v>6.07</v>
      </c>
      <c r="H171" s="3">
        <v>8.9</v>
      </c>
      <c r="I171" s="2">
        <v>4.6399999999999997</v>
      </c>
      <c r="J171" s="2">
        <f t="shared" si="6"/>
        <v>1.4300000000000006</v>
      </c>
      <c r="K171" s="1">
        <v>1</v>
      </c>
      <c r="L171" s="2">
        <f t="shared" si="7"/>
        <v>1.4300000000000006</v>
      </c>
      <c r="M171" s="1">
        <v>1</v>
      </c>
      <c r="N171" s="2">
        <v>1.43</v>
      </c>
      <c r="O171" s="1" t="s">
        <v>1746</v>
      </c>
    </row>
    <row r="172" spans="1:15" x14ac:dyDescent="0.25">
      <c r="A172" s="1">
        <v>171</v>
      </c>
      <c r="B172" s="1" t="s">
        <v>2303</v>
      </c>
      <c r="C172" s="10">
        <v>44715</v>
      </c>
      <c r="D172" s="22">
        <v>0</v>
      </c>
      <c r="E172" s="17" t="s">
        <v>213</v>
      </c>
      <c r="F172" s="15">
        <v>24</v>
      </c>
      <c r="G172" s="2">
        <v>6.07</v>
      </c>
      <c r="H172" s="3">
        <v>8.8000000000000007</v>
      </c>
      <c r="I172" s="2">
        <v>4.6399999999999997</v>
      </c>
      <c r="J172" s="2">
        <f t="shared" si="6"/>
        <v>1.4300000000000006</v>
      </c>
      <c r="K172" s="1">
        <v>1</v>
      </c>
      <c r="L172" s="2">
        <f t="shared" si="7"/>
        <v>1.4300000000000006</v>
      </c>
      <c r="M172" s="1">
        <v>1</v>
      </c>
      <c r="N172" s="2">
        <v>1.43</v>
      </c>
      <c r="O172" s="1" t="s">
        <v>1746</v>
      </c>
    </row>
    <row r="173" spans="1:15" x14ac:dyDescent="0.25">
      <c r="A173" s="1">
        <v>172</v>
      </c>
      <c r="B173" s="1" t="s">
        <v>2303</v>
      </c>
      <c r="C173" s="10">
        <v>44716</v>
      </c>
      <c r="D173" s="22">
        <v>0</v>
      </c>
      <c r="E173" s="17" t="s">
        <v>213</v>
      </c>
      <c r="F173" s="15">
        <v>24</v>
      </c>
      <c r="G173" s="2">
        <v>6.09</v>
      </c>
      <c r="H173" s="3">
        <v>9</v>
      </c>
      <c r="I173" s="2">
        <v>4.72</v>
      </c>
      <c r="J173" s="2">
        <f t="shared" si="6"/>
        <v>1.37</v>
      </c>
      <c r="K173" s="1">
        <v>1</v>
      </c>
      <c r="L173" s="2">
        <f t="shared" si="7"/>
        <v>1.37</v>
      </c>
      <c r="M173" s="1">
        <v>1</v>
      </c>
      <c r="N173" s="2">
        <v>1.37</v>
      </c>
      <c r="O173" s="1" t="s">
        <v>1746</v>
      </c>
    </row>
    <row r="174" spans="1:15" x14ac:dyDescent="0.25">
      <c r="A174" s="1">
        <v>173</v>
      </c>
      <c r="B174" s="1" t="s">
        <v>2303</v>
      </c>
      <c r="C174" s="10">
        <v>44717</v>
      </c>
      <c r="D174" s="22">
        <v>0</v>
      </c>
      <c r="E174" s="17" t="s">
        <v>213</v>
      </c>
      <c r="F174" s="15">
        <v>24</v>
      </c>
      <c r="G174" s="2">
        <v>5.9</v>
      </c>
      <c r="H174" s="3">
        <v>8.8000000000000007</v>
      </c>
      <c r="I174" s="2">
        <v>4.4800000000000004</v>
      </c>
      <c r="J174" s="2">
        <f t="shared" si="6"/>
        <v>1.42</v>
      </c>
      <c r="K174" s="1">
        <v>1</v>
      </c>
      <c r="L174" s="2">
        <f t="shared" si="7"/>
        <v>1.42</v>
      </c>
      <c r="M174" s="1">
        <v>1</v>
      </c>
      <c r="N174" s="2">
        <v>1.42</v>
      </c>
      <c r="O174" s="1" t="s">
        <v>1746</v>
      </c>
    </row>
    <row r="175" spans="1:15" x14ac:dyDescent="0.25">
      <c r="A175" s="1">
        <v>174</v>
      </c>
      <c r="B175" s="1" t="s">
        <v>2303</v>
      </c>
      <c r="C175" s="10">
        <v>44718</v>
      </c>
      <c r="D175" s="22">
        <v>0</v>
      </c>
      <c r="E175" s="17" t="s">
        <v>213</v>
      </c>
      <c r="F175" s="15">
        <v>24</v>
      </c>
      <c r="G175" s="2">
        <v>6.07</v>
      </c>
      <c r="H175" s="3">
        <v>6</v>
      </c>
      <c r="I175" s="2">
        <v>4.6399999999999997</v>
      </c>
      <c r="J175" s="2">
        <f t="shared" si="6"/>
        <v>1.4300000000000006</v>
      </c>
      <c r="K175" s="1">
        <v>1</v>
      </c>
      <c r="L175" s="2">
        <f t="shared" si="7"/>
        <v>1.4300000000000006</v>
      </c>
      <c r="M175" s="26">
        <v>1</v>
      </c>
      <c r="N175" s="2">
        <v>1.43</v>
      </c>
      <c r="O175" s="1" t="s">
        <v>1746</v>
      </c>
    </row>
    <row r="176" spans="1:15" x14ac:dyDescent="0.25">
      <c r="A176" s="1">
        <v>175</v>
      </c>
      <c r="B176" s="1" t="s">
        <v>2303</v>
      </c>
      <c r="C176" s="10">
        <v>44719</v>
      </c>
      <c r="D176" s="22">
        <v>0</v>
      </c>
      <c r="E176" s="17" t="s">
        <v>213</v>
      </c>
      <c r="F176" s="15">
        <v>24</v>
      </c>
      <c r="G176" s="2">
        <v>6.09</v>
      </c>
      <c r="H176" s="3">
        <v>7.4</v>
      </c>
      <c r="I176" s="2">
        <v>4.63</v>
      </c>
      <c r="J176" s="2">
        <f t="shared" si="6"/>
        <v>1.46</v>
      </c>
      <c r="K176" s="1">
        <v>1</v>
      </c>
      <c r="L176" s="2">
        <f t="shared" si="7"/>
        <v>1.46</v>
      </c>
      <c r="M176" s="1">
        <v>1</v>
      </c>
      <c r="N176" s="2">
        <v>1.46</v>
      </c>
      <c r="O176" s="1" t="s">
        <v>1746</v>
      </c>
    </row>
    <row r="177" spans="1:15" x14ac:dyDescent="0.25">
      <c r="A177" s="1">
        <v>176</v>
      </c>
      <c r="B177" s="1" t="s">
        <v>2303</v>
      </c>
      <c r="C177" s="10">
        <v>44720</v>
      </c>
      <c r="D177" s="22">
        <v>0</v>
      </c>
      <c r="E177" s="17" t="s">
        <v>213</v>
      </c>
      <c r="F177" s="15">
        <v>24</v>
      </c>
      <c r="G177" s="2">
        <v>6.13</v>
      </c>
      <c r="H177" s="3">
        <v>7.3</v>
      </c>
      <c r="I177" s="2">
        <v>4.68</v>
      </c>
      <c r="J177" s="2">
        <f t="shared" si="6"/>
        <v>1.4500000000000002</v>
      </c>
      <c r="K177" s="1">
        <v>1</v>
      </c>
      <c r="L177" s="2">
        <f t="shared" si="7"/>
        <v>1.4500000000000002</v>
      </c>
      <c r="M177" s="1">
        <v>1</v>
      </c>
      <c r="N177" s="2">
        <v>1.45</v>
      </c>
      <c r="O177" s="1" t="s">
        <v>1746</v>
      </c>
    </row>
    <row r="178" spans="1:15" x14ac:dyDescent="0.25">
      <c r="A178" s="1">
        <v>177</v>
      </c>
      <c r="B178" s="1" t="s">
        <v>2303</v>
      </c>
      <c r="C178" s="10">
        <v>44721</v>
      </c>
      <c r="D178" s="22">
        <v>0</v>
      </c>
      <c r="E178" s="17" t="s">
        <v>213</v>
      </c>
      <c r="F178" s="15">
        <v>24</v>
      </c>
      <c r="G178" s="2">
        <v>6.2</v>
      </c>
      <c r="H178" s="3">
        <v>6.9</v>
      </c>
      <c r="I178" s="2">
        <v>4.72</v>
      </c>
      <c r="J178" s="2">
        <f t="shared" si="6"/>
        <v>1.4800000000000004</v>
      </c>
      <c r="K178" s="1">
        <v>1</v>
      </c>
      <c r="L178" s="2">
        <f t="shared" si="7"/>
        <v>1.4800000000000004</v>
      </c>
      <c r="M178" s="1">
        <v>1</v>
      </c>
      <c r="N178" s="2">
        <v>1.48</v>
      </c>
      <c r="O178" s="1" t="s">
        <v>1746</v>
      </c>
    </row>
    <row r="179" spans="1:15" x14ac:dyDescent="0.25">
      <c r="A179" s="1">
        <v>178</v>
      </c>
      <c r="B179" s="1" t="s">
        <v>2303</v>
      </c>
      <c r="C179" s="10">
        <v>44722</v>
      </c>
      <c r="D179" s="22">
        <v>0</v>
      </c>
      <c r="E179" s="17" t="s">
        <v>213</v>
      </c>
      <c r="F179" s="15">
        <v>24</v>
      </c>
      <c r="G179" s="2">
        <v>6.19</v>
      </c>
      <c r="H179" s="3">
        <v>6.7</v>
      </c>
      <c r="I179" s="2">
        <v>4.71</v>
      </c>
      <c r="J179" s="2">
        <f t="shared" si="6"/>
        <v>1.4800000000000004</v>
      </c>
      <c r="K179" s="1">
        <v>1</v>
      </c>
      <c r="L179" s="2">
        <f t="shared" si="7"/>
        <v>1.4800000000000004</v>
      </c>
      <c r="M179" s="1">
        <v>1</v>
      </c>
      <c r="N179" s="2">
        <v>1.48</v>
      </c>
      <c r="O179" s="1" t="s">
        <v>1746</v>
      </c>
    </row>
    <row r="180" spans="1:15" x14ac:dyDescent="0.25">
      <c r="A180" s="1">
        <v>179</v>
      </c>
      <c r="B180" s="1" t="s">
        <v>2303</v>
      </c>
      <c r="C180" s="10">
        <v>44723</v>
      </c>
      <c r="D180" s="22">
        <v>0</v>
      </c>
      <c r="E180" s="17" t="s">
        <v>213</v>
      </c>
      <c r="F180" s="15">
        <v>24</v>
      </c>
      <c r="G180" s="2">
        <v>6.22</v>
      </c>
      <c r="H180" s="3">
        <v>6.6</v>
      </c>
      <c r="I180" s="2">
        <v>4.75</v>
      </c>
      <c r="J180" s="2">
        <f t="shared" si="6"/>
        <v>1.4699999999999998</v>
      </c>
      <c r="K180" s="1">
        <v>1</v>
      </c>
      <c r="L180" s="2">
        <f t="shared" si="7"/>
        <v>1.4699999999999998</v>
      </c>
      <c r="M180" s="1">
        <v>1</v>
      </c>
      <c r="N180" s="2">
        <v>1.47</v>
      </c>
      <c r="O180" s="1" t="s">
        <v>1746</v>
      </c>
    </row>
    <row r="181" spans="1:15" x14ac:dyDescent="0.25">
      <c r="A181" s="1">
        <v>180</v>
      </c>
      <c r="B181" s="1" t="s">
        <v>2303</v>
      </c>
      <c r="C181" s="10">
        <v>44724</v>
      </c>
      <c r="D181" s="22">
        <v>0</v>
      </c>
      <c r="E181" s="17" t="s">
        <v>213</v>
      </c>
      <c r="F181" s="15">
        <v>24</v>
      </c>
      <c r="G181" s="2">
        <v>6.21</v>
      </c>
      <c r="H181" s="3">
        <v>6.4</v>
      </c>
      <c r="I181" s="2">
        <v>4.7300000000000004</v>
      </c>
      <c r="J181" s="2">
        <f t="shared" si="6"/>
        <v>1.4799999999999995</v>
      </c>
      <c r="K181" s="1">
        <v>1</v>
      </c>
      <c r="L181" s="2">
        <f t="shared" si="7"/>
        <v>1.4799999999999995</v>
      </c>
      <c r="M181" s="1">
        <v>1</v>
      </c>
      <c r="N181" s="2">
        <v>1.48</v>
      </c>
      <c r="O181" s="1" t="s">
        <v>1746</v>
      </c>
    </row>
    <row r="182" spans="1:15" x14ac:dyDescent="0.25">
      <c r="A182" s="1">
        <v>181</v>
      </c>
      <c r="B182" s="1" t="s">
        <v>2303</v>
      </c>
      <c r="C182" s="10">
        <v>44725</v>
      </c>
      <c r="D182" s="22">
        <v>0</v>
      </c>
      <c r="E182" s="17" t="s">
        <v>213</v>
      </c>
      <c r="F182" s="15">
        <v>24</v>
      </c>
      <c r="G182" s="2">
        <v>6.16</v>
      </c>
      <c r="H182" s="3">
        <v>6.3</v>
      </c>
      <c r="I182" s="2">
        <v>4.71</v>
      </c>
      <c r="J182" s="2">
        <f t="shared" si="6"/>
        <v>1.4500000000000002</v>
      </c>
      <c r="K182" s="1">
        <v>1</v>
      </c>
      <c r="L182" s="2">
        <f t="shared" si="7"/>
        <v>1.4500000000000002</v>
      </c>
      <c r="M182" s="1">
        <v>1</v>
      </c>
      <c r="N182" s="2">
        <v>1.45</v>
      </c>
      <c r="O182" s="1" t="s">
        <v>1746</v>
      </c>
    </row>
    <row r="183" spans="1:15" x14ac:dyDescent="0.25">
      <c r="A183" s="1">
        <v>182</v>
      </c>
      <c r="B183" s="1" t="s">
        <v>2303</v>
      </c>
      <c r="C183" s="10">
        <v>44726</v>
      </c>
      <c r="D183" s="22">
        <v>0</v>
      </c>
      <c r="E183" s="17" t="s">
        <v>213</v>
      </c>
      <c r="F183" s="15">
        <v>24</v>
      </c>
      <c r="G183" s="2">
        <v>6.11</v>
      </c>
      <c r="H183" s="3">
        <v>6.9</v>
      </c>
      <c r="I183" s="2">
        <v>4.68</v>
      </c>
      <c r="J183" s="2">
        <f t="shared" si="6"/>
        <v>1.4300000000000006</v>
      </c>
      <c r="K183" s="1">
        <v>1</v>
      </c>
      <c r="L183" s="2">
        <f t="shared" si="7"/>
        <v>1.4300000000000006</v>
      </c>
      <c r="M183" s="1">
        <v>1</v>
      </c>
      <c r="N183" s="2">
        <v>1.43</v>
      </c>
      <c r="O183" s="1" t="s">
        <v>1746</v>
      </c>
    </row>
    <row r="184" spans="1:15" x14ac:dyDescent="0.25">
      <c r="A184" s="1">
        <v>183</v>
      </c>
      <c r="B184" s="1" t="s">
        <v>2303</v>
      </c>
      <c r="C184" s="10">
        <v>44727</v>
      </c>
      <c r="D184" s="22">
        <v>0</v>
      </c>
      <c r="E184" s="17" t="s">
        <v>213</v>
      </c>
      <c r="F184" s="15">
        <v>24</v>
      </c>
      <c r="G184" s="2">
        <v>6.13</v>
      </c>
      <c r="H184" s="3">
        <v>6.9</v>
      </c>
      <c r="I184" s="2">
        <v>4.6900000000000004</v>
      </c>
      <c r="J184" s="2">
        <f t="shared" si="6"/>
        <v>1.4399999999999995</v>
      </c>
      <c r="K184" s="1">
        <v>1</v>
      </c>
      <c r="L184" s="2">
        <f t="shared" si="7"/>
        <v>1.4399999999999995</v>
      </c>
      <c r="M184" s="1">
        <v>1</v>
      </c>
      <c r="N184" s="2">
        <v>1.44</v>
      </c>
      <c r="O184" s="1" t="s">
        <v>1746</v>
      </c>
    </row>
    <row r="185" spans="1:15" x14ac:dyDescent="0.25">
      <c r="A185" s="1">
        <v>184</v>
      </c>
      <c r="B185" s="1" t="s">
        <v>2303</v>
      </c>
      <c r="C185" s="10">
        <v>44728</v>
      </c>
      <c r="D185" s="22">
        <v>0</v>
      </c>
      <c r="E185" s="17" t="s">
        <v>213</v>
      </c>
      <c r="F185" s="15">
        <v>24</v>
      </c>
      <c r="G185" s="2">
        <v>6.11</v>
      </c>
      <c r="H185" s="3">
        <v>6.9</v>
      </c>
      <c r="I185" s="2">
        <v>4.71</v>
      </c>
      <c r="J185" s="2">
        <f t="shared" si="6"/>
        <v>1.4000000000000004</v>
      </c>
      <c r="K185" s="1">
        <v>1</v>
      </c>
      <c r="L185" s="2">
        <f t="shared" si="7"/>
        <v>1.4000000000000004</v>
      </c>
      <c r="M185" s="1">
        <v>1</v>
      </c>
      <c r="N185" s="2">
        <v>1.4</v>
      </c>
      <c r="O185" s="1" t="s">
        <v>1746</v>
      </c>
    </row>
    <row r="186" spans="1:15" x14ac:dyDescent="0.25">
      <c r="A186" s="1">
        <v>185</v>
      </c>
      <c r="B186" s="1" t="s">
        <v>2303</v>
      </c>
      <c r="C186" s="10">
        <v>44729</v>
      </c>
      <c r="D186" s="22">
        <v>0</v>
      </c>
      <c r="E186" s="17" t="s">
        <v>213</v>
      </c>
      <c r="F186" s="15">
        <v>24</v>
      </c>
      <c r="G186" s="2">
        <v>6.09</v>
      </c>
      <c r="H186" s="3">
        <v>6.8</v>
      </c>
      <c r="I186" s="2">
        <v>4.7</v>
      </c>
      <c r="J186" s="2">
        <f t="shared" si="6"/>
        <v>1.3899999999999997</v>
      </c>
      <c r="K186" s="1">
        <v>1</v>
      </c>
      <c r="L186" s="2">
        <f t="shared" si="7"/>
        <v>1.3899999999999997</v>
      </c>
      <c r="M186" s="1">
        <v>1</v>
      </c>
      <c r="N186" s="2">
        <v>1.39</v>
      </c>
      <c r="O186" s="1" t="s">
        <v>1746</v>
      </c>
    </row>
    <row r="187" spans="1:15" x14ac:dyDescent="0.25">
      <c r="A187" s="1">
        <v>186</v>
      </c>
      <c r="B187" s="1" t="s">
        <v>2303</v>
      </c>
      <c r="C187" s="10">
        <v>44730</v>
      </c>
      <c r="D187" s="22">
        <v>0</v>
      </c>
      <c r="E187" s="17" t="s">
        <v>213</v>
      </c>
      <c r="F187" s="15">
        <v>24</v>
      </c>
      <c r="G187" s="2">
        <v>6.13</v>
      </c>
      <c r="H187" s="3">
        <v>6.8</v>
      </c>
      <c r="I187" s="2">
        <v>4.71</v>
      </c>
      <c r="J187" s="2">
        <f t="shared" si="6"/>
        <v>1.42</v>
      </c>
      <c r="K187" s="1">
        <v>1</v>
      </c>
      <c r="L187" s="2">
        <f t="shared" si="7"/>
        <v>1.42</v>
      </c>
      <c r="M187" s="1">
        <v>1</v>
      </c>
      <c r="N187" s="2">
        <v>1.42</v>
      </c>
      <c r="O187" s="1" t="s">
        <v>1746</v>
      </c>
    </row>
    <row r="188" spans="1:15" x14ac:dyDescent="0.25">
      <c r="A188" s="1">
        <v>187</v>
      </c>
      <c r="B188" s="1" t="s">
        <v>2303</v>
      </c>
      <c r="C188" s="10">
        <v>44731</v>
      </c>
      <c r="D188" s="22">
        <v>0</v>
      </c>
      <c r="E188" s="17" t="s">
        <v>213</v>
      </c>
      <c r="F188" s="15">
        <v>24</v>
      </c>
      <c r="G188" s="2">
        <v>6.06</v>
      </c>
      <c r="H188" s="3">
        <v>6.8</v>
      </c>
      <c r="I188" s="2">
        <v>4.5999999999999996</v>
      </c>
      <c r="J188" s="2">
        <f t="shared" si="6"/>
        <v>1.46</v>
      </c>
      <c r="K188" s="1">
        <v>1</v>
      </c>
      <c r="L188" s="2">
        <f t="shared" si="7"/>
        <v>1.46</v>
      </c>
      <c r="M188" s="1">
        <v>1</v>
      </c>
      <c r="N188" s="2">
        <v>1.46</v>
      </c>
      <c r="O188" s="1" t="s">
        <v>1746</v>
      </c>
    </row>
    <row r="189" spans="1:15" x14ac:dyDescent="0.25">
      <c r="A189" s="1">
        <v>188</v>
      </c>
      <c r="B189" s="1" t="s">
        <v>2303</v>
      </c>
      <c r="C189" s="10">
        <v>44732</v>
      </c>
      <c r="D189" s="22">
        <v>0</v>
      </c>
      <c r="E189" s="17" t="s">
        <v>213</v>
      </c>
      <c r="F189" s="15">
        <v>24</v>
      </c>
      <c r="G189" s="2">
        <v>6.05</v>
      </c>
      <c r="H189" s="3">
        <v>6.8</v>
      </c>
      <c r="I189" s="2">
        <v>4.67</v>
      </c>
      <c r="J189" s="2">
        <f t="shared" si="6"/>
        <v>1.38</v>
      </c>
      <c r="K189" s="1">
        <v>1</v>
      </c>
      <c r="L189" s="2">
        <f t="shared" si="7"/>
        <v>1.38</v>
      </c>
      <c r="M189" s="1">
        <v>1</v>
      </c>
      <c r="N189" s="2">
        <v>1.38</v>
      </c>
      <c r="O189" s="1" t="s">
        <v>1746</v>
      </c>
    </row>
    <row r="190" spans="1:15" x14ac:dyDescent="0.25">
      <c r="A190" s="1">
        <v>189</v>
      </c>
      <c r="B190" s="1" t="s">
        <v>2303</v>
      </c>
      <c r="C190" s="10">
        <v>44733</v>
      </c>
      <c r="D190" s="22">
        <v>0</v>
      </c>
      <c r="E190" s="17" t="s">
        <v>213</v>
      </c>
      <c r="F190" s="15">
        <v>24</v>
      </c>
      <c r="G190" s="2">
        <v>6.09</v>
      </c>
      <c r="H190" s="3">
        <v>6.8</v>
      </c>
      <c r="I190" s="2">
        <v>4.68</v>
      </c>
      <c r="J190" s="2">
        <f t="shared" si="6"/>
        <v>1.4100000000000001</v>
      </c>
      <c r="K190" s="1">
        <v>1</v>
      </c>
      <c r="L190" s="2">
        <f t="shared" si="7"/>
        <v>1.4100000000000001</v>
      </c>
      <c r="M190" s="1">
        <v>1</v>
      </c>
      <c r="N190" s="2">
        <v>1.41</v>
      </c>
      <c r="O190" s="1" t="s">
        <v>1746</v>
      </c>
    </row>
    <row r="191" spans="1:15" ht="15" customHeight="1" x14ac:dyDescent="0.25">
      <c r="A191" s="1">
        <v>190</v>
      </c>
      <c r="B191" s="1" t="s">
        <v>2303</v>
      </c>
      <c r="C191" s="10">
        <v>44734</v>
      </c>
      <c r="D191" s="22">
        <v>0</v>
      </c>
      <c r="E191" s="18" t="s">
        <v>2320</v>
      </c>
      <c r="F191" s="15">
        <v>23</v>
      </c>
      <c r="G191" s="2">
        <v>5.89</v>
      </c>
      <c r="H191" s="3">
        <v>6.3</v>
      </c>
      <c r="I191" s="2">
        <v>4.38</v>
      </c>
      <c r="J191" s="2">
        <f t="shared" si="6"/>
        <v>1.5099999999999998</v>
      </c>
      <c r="K191" s="1">
        <v>1</v>
      </c>
      <c r="L191" s="2">
        <f t="shared" si="7"/>
        <v>1.5099999999999998</v>
      </c>
      <c r="M191" s="1">
        <v>1</v>
      </c>
      <c r="N191" s="2">
        <v>1.51</v>
      </c>
      <c r="O191" s="1" t="s">
        <v>1746</v>
      </c>
    </row>
    <row r="192" spans="1:15" x14ac:dyDescent="0.25">
      <c r="A192" s="1">
        <v>191</v>
      </c>
      <c r="B192" s="1" t="s">
        <v>2303</v>
      </c>
      <c r="C192" s="10">
        <v>44735</v>
      </c>
      <c r="D192" s="22">
        <v>0</v>
      </c>
      <c r="E192" s="17" t="s">
        <v>213</v>
      </c>
      <c r="F192" s="15">
        <v>24</v>
      </c>
      <c r="G192" s="2">
        <v>6.19</v>
      </c>
      <c r="H192" s="3">
        <v>6.5</v>
      </c>
      <c r="I192" s="2">
        <v>4.74</v>
      </c>
      <c r="J192" s="2">
        <f t="shared" si="6"/>
        <v>1.4500000000000002</v>
      </c>
      <c r="K192" s="1">
        <v>1</v>
      </c>
      <c r="L192" s="2">
        <f t="shared" si="7"/>
        <v>1.4500000000000002</v>
      </c>
      <c r="M192" s="1">
        <v>1</v>
      </c>
      <c r="N192" s="2">
        <v>1.45</v>
      </c>
      <c r="O192" s="1" t="s">
        <v>1746</v>
      </c>
    </row>
    <row r="193" spans="1:15" x14ac:dyDescent="0.25">
      <c r="A193" s="1">
        <v>192</v>
      </c>
      <c r="B193" s="1" t="s">
        <v>2303</v>
      </c>
      <c r="C193" s="10">
        <v>44736</v>
      </c>
      <c r="D193" s="22">
        <v>0</v>
      </c>
      <c r="E193" s="17" t="s">
        <v>213</v>
      </c>
      <c r="F193" s="15">
        <v>24</v>
      </c>
      <c r="G193" s="2">
        <v>6.15</v>
      </c>
      <c r="H193" s="3">
        <v>6.5</v>
      </c>
      <c r="I193" s="2">
        <v>4.71</v>
      </c>
      <c r="J193" s="2">
        <f t="shared" si="6"/>
        <v>1.4400000000000004</v>
      </c>
      <c r="K193" s="1">
        <v>1</v>
      </c>
      <c r="L193" s="2">
        <f t="shared" si="7"/>
        <v>1.4400000000000004</v>
      </c>
      <c r="M193" s="1">
        <v>1</v>
      </c>
      <c r="N193" s="2">
        <v>1.44</v>
      </c>
      <c r="O193" s="1" t="s">
        <v>1746</v>
      </c>
    </row>
    <row r="194" spans="1:15" x14ac:dyDescent="0.25">
      <c r="A194" s="1">
        <v>193</v>
      </c>
      <c r="B194" s="1" t="s">
        <v>2303</v>
      </c>
      <c r="C194" s="10">
        <v>44737</v>
      </c>
      <c r="D194" s="22">
        <v>0</v>
      </c>
      <c r="E194" s="17" t="s">
        <v>213</v>
      </c>
      <c r="F194" s="15">
        <v>24</v>
      </c>
      <c r="G194" s="2">
        <v>6.1</v>
      </c>
      <c r="H194" s="3">
        <v>6.6</v>
      </c>
      <c r="I194" s="2">
        <v>4.6399999999999997</v>
      </c>
      <c r="J194" s="2">
        <f t="shared" si="6"/>
        <v>1.46</v>
      </c>
      <c r="K194" s="1">
        <v>1</v>
      </c>
      <c r="L194" s="2">
        <f t="shared" si="7"/>
        <v>1.46</v>
      </c>
      <c r="M194" s="1">
        <v>1</v>
      </c>
      <c r="N194" s="2">
        <v>1.46</v>
      </c>
      <c r="O194" s="1" t="s">
        <v>1746</v>
      </c>
    </row>
    <row r="195" spans="1:15" x14ac:dyDescent="0.25">
      <c r="A195" s="1">
        <v>194</v>
      </c>
      <c r="B195" s="1" t="s">
        <v>2303</v>
      </c>
      <c r="C195" s="10">
        <v>44738</v>
      </c>
      <c r="D195" s="22">
        <v>0</v>
      </c>
      <c r="E195" s="17" t="s">
        <v>213</v>
      </c>
      <c r="F195" s="15">
        <v>24</v>
      </c>
      <c r="G195" s="2">
        <v>6.16</v>
      </c>
      <c r="H195" s="3">
        <v>6.5</v>
      </c>
      <c r="I195" s="2">
        <v>4.76</v>
      </c>
      <c r="J195" s="2">
        <f t="shared" si="6"/>
        <v>1.4000000000000004</v>
      </c>
      <c r="K195" s="1">
        <v>1</v>
      </c>
      <c r="L195" s="2">
        <f t="shared" si="7"/>
        <v>1.4000000000000004</v>
      </c>
      <c r="M195" s="1">
        <v>1</v>
      </c>
      <c r="N195" s="2">
        <v>1.4</v>
      </c>
      <c r="O195" s="1" t="s">
        <v>1746</v>
      </c>
    </row>
    <row r="196" spans="1:15" x14ac:dyDescent="0.25">
      <c r="A196" s="1">
        <v>195</v>
      </c>
      <c r="B196" s="1" t="s">
        <v>2303</v>
      </c>
      <c r="C196" s="10">
        <v>44739</v>
      </c>
      <c r="D196" s="22">
        <v>0</v>
      </c>
      <c r="E196" s="17" t="s">
        <v>213</v>
      </c>
      <c r="F196" s="15">
        <v>24</v>
      </c>
      <c r="G196" s="2">
        <v>6.12</v>
      </c>
      <c r="H196" s="3">
        <v>6.5</v>
      </c>
      <c r="I196" s="2">
        <v>4.66</v>
      </c>
      <c r="J196" s="2">
        <f t="shared" si="6"/>
        <v>1.46</v>
      </c>
      <c r="K196" s="1">
        <v>1</v>
      </c>
      <c r="L196" s="2">
        <f t="shared" si="7"/>
        <v>1.46</v>
      </c>
      <c r="M196" s="1">
        <v>1</v>
      </c>
      <c r="N196" s="2">
        <v>1.46</v>
      </c>
      <c r="O196" s="1" t="s">
        <v>1746</v>
      </c>
    </row>
    <row r="197" spans="1:15" ht="33" x14ac:dyDescent="0.25">
      <c r="A197" s="1">
        <v>196</v>
      </c>
      <c r="B197" s="1" t="s">
        <v>2303</v>
      </c>
      <c r="C197" s="10">
        <v>44740</v>
      </c>
      <c r="D197" s="22">
        <v>0</v>
      </c>
      <c r="E197" s="18" t="s">
        <v>2321</v>
      </c>
      <c r="F197" s="15">
        <v>22</v>
      </c>
      <c r="G197" s="2">
        <v>5.81</v>
      </c>
      <c r="H197" s="3">
        <v>6</v>
      </c>
      <c r="I197" s="2">
        <v>4.34</v>
      </c>
      <c r="J197" s="2">
        <f t="shared" si="6"/>
        <v>1.4699999999999998</v>
      </c>
      <c r="K197" s="1">
        <v>1</v>
      </c>
      <c r="L197" s="2">
        <f t="shared" si="7"/>
        <v>1.4699999999999998</v>
      </c>
      <c r="M197" s="1">
        <v>1</v>
      </c>
      <c r="N197" s="2">
        <v>1.47</v>
      </c>
      <c r="O197" s="1" t="s">
        <v>1746</v>
      </c>
    </row>
    <row r="198" spans="1:15" x14ac:dyDescent="0.25">
      <c r="A198" s="1">
        <v>197</v>
      </c>
      <c r="B198" s="1" t="s">
        <v>2303</v>
      </c>
      <c r="C198" s="10">
        <v>44741</v>
      </c>
      <c r="D198" s="22">
        <v>0</v>
      </c>
      <c r="E198" s="17" t="s">
        <v>213</v>
      </c>
      <c r="F198" s="15">
        <v>24</v>
      </c>
      <c r="G198" s="2">
        <v>6.1</v>
      </c>
      <c r="H198" s="3">
        <v>6.2</v>
      </c>
      <c r="I198" s="2">
        <v>4.6399999999999997</v>
      </c>
      <c r="J198" s="2">
        <f t="shared" si="6"/>
        <v>1.46</v>
      </c>
      <c r="K198" s="1">
        <v>1</v>
      </c>
      <c r="L198" s="2">
        <f t="shared" si="7"/>
        <v>1.46</v>
      </c>
      <c r="M198" s="1">
        <v>1</v>
      </c>
      <c r="N198" s="2">
        <v>1.46</v>
      </c>
      <c r="O198" s="1" t="s">
        <v>1746</v>
      </c>
    </row>
    <row r="199" spans="1:15" x14ac:dyDescent="0.25">
      <c r="A199" s="1">
        <v>198</v>
      </c>
      <c r="B199" s="1" t="s">
        <v>2303</v>
      </c>
      <c r="C199" s="10">
        <v>44742</v>
      </c>
      <c r="D199" s="22">
        <v>0</v>
      </c>
      <c r="E199" s="17" t="s">
        <v>213</v>
      </c>
      <c r="F199" s="15">
        <v>24</v>
      </c>
      <c r="G199" s="2">
        <v>6.1</v>
      </c>
      <c r="H199" s="3">
        <v>6.22</v>
      </c>
      <c r="I199" s="2">
        <v>4.66</v>
      </c>
      <c r="J199" s="2">
        <f t="shared" si="6"/>
        <v>1.4399999999999995</v>
      </c>
      <c r="K199" s="1">
        <v>1</v>
      </c>
      <c r="L199" s="2">
        <f t="shared" si="7"/>
        <v>1.4399999999999995</v>
      </c>
      <c r="M199" s="1">
        <v>1</v>
      </c>
      <c r="N199" s="2">
        <v>1.44</v>
      </c>
      <c r="O199" s="1" t="s">
        <v>1746</v>
      </c>
    </row>
    <row r="200" spans="1:15" x14ac:dyDescent="0.25">
      <c r="A200" s="1">
        <v>199</v>
      </c>
      <c r="B200" s="1" t="s">
        <v>2303</v>
      </c>
      <c r="C200" s="10">
        <v>44743</v>
      </c>
      <c r="D200" s="22">
        <v>0</v>
      </c>
      <c r="E200" s="17" t="s">
        <v>213</v>
      </c>
      <c r="F200" s="15">
        <v>24</v>
      </c>
      <c r="G200" s="2">
        <v>6.19</v>
      </c>
      <c r="H200" s="3">
        <v>5.85</v>
      </c>
      <c r="I200" s="2">
        <v>4.66</v>
      </c>
      <c r="J200" s="2">
        <f t="shared" si="6"/>
        <v>1.5300000000000002</v>
      </c>
      <c r="K200" s="1">
        <v>1</v>
      </c>
      <c r="L200" s="2">
        <f t="shared" si="7"/>
        <v>1.5300000000000002</v>
      </c>
      <c r="M200" s="1">
        <v>1</v>
      </c>
      <c r="N200" s="2">
        <v>1.53</v>
      </c>
      <c r="O200" s="1" t="s">
        <v>1746</v>
      </c>
    </row>
    <row r="201" spans="1:15" x14ac:dyDescent="0.25">
      <c r="A201" s="1">
        <v>200</v>
      </c>
      <c r="B201" s="1" t="s">
        <v>2303</v>
      </c>
      <c r="C201" s="10">
        <v>44744</v>
      </c>
      <c r="D201" s="22">
        <v>0</v>
      </c>
      <c r="E201" s="17" t="s">
        <v>213</v>
      </c>
      <c r="F201" s="15">
        <v>24</v>
      </c>
      <c r="G201" s="2">
        <v>6.19</v>
      </c>
      <c r="H201" s="3">
        <v>6.85</v>
      </c>
      <c r="I201" s="2">
        <v>4.7300000000000004</v>
      </c>
      <c r="J201" s="2">
        <f t="shared" ref="J201:J264" si="8">G201-I201</f>
        <v>1.46</v>
      </c>
      <c r="K201" s="1">
        <v>1</v>
      </c>
      <c r="L201" s="2">
        <f t="shared" si="7"/>
        <v>1.46</v>
      </c>
      <c r="M201" s="1">
        <v>1</v>
      </c>
      <c r="N201" s="2">
        <v>1.46</v>
      </c>
      <c r="O201" s="1" t="s">
        <v>1746</v>
      </c>
    </row>
    <row r="202" spans="1:15" x14ac:dyDescent="0.25">
      <c r="A202" s="1">
        <v>201</v>
      </c>
      <c r="B202" s="1" t="s">
        <v>2303</v>
      </c>
      <c r="C202" s="10">
        <v>44745</v>
      </c>
      <c r="D202" s="22">
        <v>0</v>
      </c>
      <c r="E202" s="17" t="s">
        <v>213</v>
      </c>
      <c r="F202" s="15">
        <v>24</v>
      </c>
      <c r="G202" s="2">
        <v>6.2</v>
      </c>
      <c r="H202" s="3">
        <v>6.2</v>
      </c>
      <c r="I202" s="2">
        <v>4.7</v>
      </c>
      <c r="J202" s="2">
        <f t="shared" si="8"/>
        <v>1.5</v>
      </c>
      <c r="K202" s="1">
        <v>1</v>
      </c>
      <c r="L202" s="2">
        <f t="shared" ref="L202:L265" si="9">(G202-I202-D202)*K202</f>
        <v>1.5</v>
      </c>
      <c r="M202" s="1">
        <v>1</v>
      </c>
      <c r="N202" s="2">
        <v>1.5</v>
      </c>
      <c r="O202" s="1" t="s">
        <v>1746</v>
      </c>
    </row>
    <row r="203" spans="1:15" x14ac:dyDescent="0.25">
      <c r="A203" s="1">
        <v>202</v>
      </c>
      <c r="B203" s="1" t="s">
        <v>2303</v>
      </c>
      <c r="C203" s="10">
        <v>44746</v>
      </c>
      <c r="D203" s="22">
        <v>0</v>
      </c>
      <c r="E203" s="17" t="s">
        <v>213</v>
      </c>
      <c r="F203" s="15">
        <v>24</v>
      </c>
      <c r="G203" s="2">
        <v>6.16</v>
      </c>
      <c r="H203" s="3">
        <v>6.09</v>
      </c>
      <c r="I203" s="2">
        <v>4.6100000000000003</v>
      </c>
      <c r="J203" s="2">
        <f t="shared" si="8"/>
        <v>1.5499999999999998</v>
      </c>
      <c r="K203" s="1">
        <v>1</v>
      </c>
      <c r="L203" s="2">
        <f t="shared" si="9"/>
        <v>1.5499999999999998</v>
      </c>
      <c r="M203" s="1">
        <v>1</v>
      </c>
      <c r="N203" s="2">
        <v>1.55</v>
      </c>
      <c r="O203" s="1" t="s">
        <v>1746</v>
      </c>
    </row>
    <row r="204" spans="1:15" x14ac:dyDescent="0.25">
      <c r="A204" s="1">
        <v>203</v>
      </c>
      <c r="B204" s="1" t="s">
        <v>2303</v>
      </c>
      <c r="C204" s="10">
        <v>44747</v>
      </c>
      <c r="D204" s="22">
        <v>0</v>
      </c>
      <c r="E204" s="17" t="s">
        <v>2322</v>
      </c>
      <c r="F204" s="15">
        <v>8</v>
      </c>
      <c r="G204" s="2">
        <v>2.2999999999999998</v>
      </c>
      <c r="H204" s="3">
        <v>2.1800000000000002</v>
      </c>
      <c r="I204" s="2">
        <v>1.52</v>
      </c>
      <c r="J204" s="2">
        <f t="shared" si="8"/>
        <v>0.7799999999999998</v>
      </c>
      <c r="K204" s="1">
        <v>5</v>
      </c>
      <c r="L204" s="2">
        <f t="shared" si="9"/>
        <v>3.899999999999999</v>
      </c>
      <c r="M204" s="1">
        <f>C225-C204</f>
        <v>18</v>
      </c>
      <c r="N204" s="2">
        <v>53.603400000000001</v>
      </c>
      <c r="O204" s="1" t="s">
        <v>1746</v>
      </c>
    </row>
    <row r="205" spans="1:15" x14ac:dyDescent="0.25">
      <c r="A205" s="1">
        <v>204</v>
      </c>
      <c r="B205" s="1" t="s">
        <v>2305</v>
      </c>
      <c r="C205" s="10">
        <v>44747</v>
      </c>
      <c r="D205" s="22">
        <v>0</v>
      </c>
      <c r="E205" s="17" t="s">
        <v>2323</v>
      </c>
      <c r="F205" s="15">
        <v>16</v>
      </c>
      <c r="G205" s="2">
        <v>3.9</v>
      </c>
      <c r="H205" s="3">
        <v>7.29</v>
      </c>
      <c r="I205" s="2">
        <v>2.67</v>
      </c>
      <c r="J205" s="2">
        <f t="shared" si="8"/>
        <v>1.23</v>
      </c>
      <c r="K205" s="1">
        <v>1</v>
      </c>
      <c r="L205" s="2">
        <f t="shared" si="9"/>
        <v>1.23</v>
      </c>
      <c r="M205" s="1">
        <v>1</v>
      </c>
      <c r="N205" s="2">
        <v>1.23</v>
      </c>
      <c r="O205" s="1" t="s">
        <v>1746</v>
      </c>
    </row>
    <row r="206" spans="1:15" x14ac:dyDescent="0.25">
      <c r="A206" s="1">
        <v>205</v>
      </c>
      <c r="B206" s="1" t="s">
        <v>2305</v>
      </c>
      <c r="C206" s="10">
        <v>44748</v>
      </c>
      <c r="D206" s="22">
        <v>0</v>
      </c>
      <c r="E206" s="17" t="s">
        <v>213</v>
      </c>
      <c r="F206" s="15">
        <v>24</v>
      </c>
      <c r="G206" s="2">
        <v>6.71</v>
      </c>
      <c r="H206" s="3">
        <v>5.6</v>
      </c>
      <c r="I206" s="2">
        <v>4.59</v>
      </c>
      <c r="J206" s="2">
        <f t="shared" si="8"/>
        <v>2.12</v>
      </c>
      <c r="K206" s="1">
        <v>1</v>
      </c>
      <c r="L206" s="2">
        <f t="shared" si="9"/>
        <v>2.12</v>
      </c>
      <c r="M206" s="1">
        <v>1</v>
      </c>
      <c r="N206" s="2">
        <v>2.12</v>
      </c>
      <c r="O206" s="1" t="s">
        <v>1746</v>
      </c>
    </row>
    <row r="207" spans="1:15" x14ac:dyDescent="0.25">
      <c r="A207" s="1">
        <v>206</v>
      </c>
      <c r="B207" s="1" t="s">
        <v>2305</v>
      </c>
      <c r="C207" s="10">
        <v>44749</v>
      </c>
      <c r="D207" s="22">
        <v>0</v>
      </c>
      <c r="E207" s="17" t="s">
        <v>213</v>
      </c>
      <c r="F207" s="15">
        <v>24</v>
      </c>
      <c r="G207" s="2">
        <v>6.43</v>
      </c>
      <c r="H207" s="3">
        <v>4.8499999999999996</v>
      </c>
      <c r="I207" s="2">
        <v>4.6500000000000004</v>
      </c>
      <c r="J207" s="2">
        <f t="shared" si="8"/>
        <v>1.7799999999999994</v>
      </c>
      <c r="K207" s="1">
        <v>1</v>
      </c>
      <c r="L207" s="2">
        <f t="shared" si="9"/>
        <v>1.7799999999999994</v>
      </c>
      <c r="M207" s="1">
        <v>1</v>
      </c>
      <c r="N207" s="2">
        <v>1.78</v>
      </c>
      <c r="O207" s="1" t="s">
        <v>1746</v>
      </c>
    </row>
    <row r="208" spans="1:15" x14ac:dyDescent="0.25">
      <c r="A208" s="1">
        <v>207</v>
      </c>
      <c r="B208" s="1" t="s">
        <v>2305</v>
      </c>
      <c r="C208" s="10">
        <v>44750</v>
      </c>
      <c r="D208" s="22">
        <v>0</v>
      </c>
      <c r="E208" s="17" t="s">
        <v>213</v>
      </c>
      <c r="F208" s="15">
        <v>24</v>
      </c>
      <c r="G208" s="2">
        <v>6.29</v>
      </c>
      <c r="H208" s="3">
        <v>4.3499999999999996</v>
      </c>
      <c r="I208" s="2">
        <v>4.6399999999999997</v>
      </c>
      <c r="J208" s="2">
        <f t="shared" si="8"/>
        <v>1.6500000000000004</v>
      </c>
      <c r="K208" s="1">
        <v>1</v>
      </c>
      <c r="L208" s="2">
        <f t="shared" si="9"/>
        <v>1.6500000000000004</v>
      </c>
      <c r="M208" s="1">
        <v>1</v>
      </c>
      <c r="N208" s="2">
        <v>1.65</v>
      </c>
      <c r="O208" s="1" t="s">
        <v>1746</v>
      </c>
    </row>
    <row r="209" spans="1:15" x14ac:dyDescent="0.25">
      <c r="A209" s="1">
        <v>208</v>
      </c>
      <c r="B209" s="1" t="s">
        <v>2305</v>
      </c>
      <c r="C209" s="10">
        <v>44751</v>
      </c>
      <c r="D209" s="22">
        <v>0</v>
      </c>
      <c r="E209" s="17" t="s">
        <v>213</v>
      </c>
      <c r="F209" s="15">
        <v>24</v>
      </c>
      <c r="G209" s="2">
        <v>6.17</v>
      </c>
      <c r="H209" s="3">
        <v>4.1500000000000004</v>
      </c>
      <c r="I209" s="2">
        <v>4.66</v>
      </c>
      <c r="J209" s="2">
        <f t="shared" si="8"/>
        <v>1.5099999999999998</v>
      </c>
      <c r="K209" s="1">
        <v>1</v>
      </c>
      <c r="L209" s="2">
        <f t="shared" si="9"/>
        <v>1.5099999999999998</v>
      </c>
      <c r="M209" s="1">
        <v>1</v>
      </c>
      <c r="N209" s="2">
        <v>1.51</v>
      </c>
      <c r="O209" s="1" t="s">
        <v>1746</v>
      </c>
    </row>
    <row r="210" spans="1:15" ht="33" x14ac:dyDescent="0.25">
      <c r="A210" s="1">
        <v>209</v>
      </c>
      <c r="B210" s="1" t="s">
        <v>2305</v>
      </c>
      <c r="C210" s="10">
        <v>44752</v>
      </c>
      <c r="D210" s="22">
        <v>0</v>
      </c>
      <c r="E210" s="18" t="s">
        <v>2324</v>
      </c>
      <c r="F210" s="15">
        <v>19.3</v>
      </c>
      <c r="G210" s="2">
        <v>5.0599999999999996</v>
      </c>
      <c r="H210" s="3">
        <v>3.48</v>
      </c>
      <c r="I210" s="2">
        <v>3.68</v>
      </c>
      <c r="J210" s="2">
        <f t="shared" si="8"/>
        <v>1.3799999999999994</v>
      </c>
      <c r="K210" s="1">
        <v>1</v>
      </c>
      <c r="L210" s="2">
        <f t="shared" si="9"/>
        <v>1.3799999999999994</v>
      </c>
      <c r="M210" s="1">
        <v>1</v>
      </c>
      <c r="N210" s="2">
        <v>1.38</v>
      </c>
      <c r="O210" s="1" t="s">
        <v>1746</v>
      </c>
    </row>
    <row r="211" spans="1:15" ht="33" x14ac:dyDescent="0.25">
      <c r="A211" s="1">
        <v>210</v>
      </c>
      <c r="B211" s="1" t="s">
        <v>2305</v>
      </c>
      <c r="C211" s="10">
        <v>44753</v>
      </c>
      <c r="D211" s="22">
        <v>0</v>
      </c>
      <c r="E211" s="17" t="s">
        <v>213</v>
      </c>
      <c r="F211" s="15">
        <v>20</v>
      </c>
      <c r="G211" s="2">
        <v>5.05</v>
      </c>
      <c r="H211" s="3">
        <v>3.14</v>
      </c>
      <c r="I211" s="2">
        <v>3.74</v>
      </c>
      <c r="J211" s="2">
        <f t="shared" si="8"/>
        <v>1.3099999999999996</v>
      </c>
      <c r="K211" s="1">
        <v>1</v>
      </c>
      <c r="L211" s="2">
        <f t="shared" si="9"/>
        <v>1.3099999999999996</v>
      </c>
      <c r="M211" s="1">
        <v>1</v>
      </c>
      <c r="N211" s="2">
        <v>1.31</v>
      </c>
      <c r="O211" s="11" t="s">
        <v>2325</v>
      </c>
    </row>
    <row r="212" spans="1:15" x14ac:dyDescent="0.25">
      <c r="A212" s="1">
        <v>211</v>
      </c>
      <c r="B212" s="1" t="s">
        <v>2305</v>
      </c>
      <c r="C212" s="10">
        <v>44754</v>
      </c>
      <c r="D212" s="22">
        <v>1</v>
      </c>
      <c r="E212" s="17" t="s">
        <v>213</v>
      </c>
      <c r="F212" s="15">
        <v>20</v>
      </c>
      <c r="G212" s="2">
        <v>5.27</v>
      </c>
      <c r="H212" s="3">
        <v>3.8</v>
      </c>
      <c r="I212" s="2">
        <v>2.6</v>
      </c>
      <c r="J212" s="2">
        <f t="shared" si="8"/>
        <v>2.6699999999999995</v>
      </c>
      <c r="K212" s="1">
        <v>1</v>
      </c>
      <c r="L212" s="2">
        <f t="shared" si="9"/>
        <v>1.6699999999999995</v>
      </c>
      <c r="M212" s="1">
        <v>1</v>
      </c>
      <c r="N212" s="2">
        <v>1.67</v>
      </c>
      <c r="O212" s="11" t="s">
        <v>1746</v>
      </c>
    </row>
    <row r="213" spans="1:15" x14ac:dyDescent="0.25">
      <c r="A213" s="1">
        <v>212</v>
      </c>
      <c r="B213" s="1" t="s">
        <v>2305</v>
      </c>
      <c r="C213" s="10">
        <v>44755</v>
      </c>
      <c r="D213" s="22">
        <v>1</v>
      </c>
      <c r="E213" s="17" t="s">
        <v>213</v>
      </c>
      <c r="F213" s="15">
        <v>24</v>
      </c>
      <c r="G213" s="2">
        <v>5.86</v>
      </c>
      <c r="H213" s="3">
        <v>3.48</v>
      </c>
      <c r="I213" s="2">
        <v>3.27</v>
      </c>
      <c r="J213" s="2">
        <f t="shared" si="8"/>
        <v>2.5900000000000003</v>
      </c>
      <c r="K213" s="1">
        <v>1</v>
      </c>
      <c r="L213" s="2">
        <f t="shared" si="9"/>
        <v>1.5900000000000003</v>
      </c>
      <c r="M213" s="1">
        <v>1</v>
      </c>
      <c r="N213" s="2">
        <v>1.59</v>
      </c>
      <c r="O213" s="11" t="s">
        <v>1746</v>
      </c>
    </row>
    <row r="214" spans="1:15" x14ac:dyDescent="0.25">
      <c r="A214" s="1">
        <v>213</v>
      </c>
      <c r="B214" s="1" t="s">
        <v>2305</v>
      </c>
      <c r="C214" s="10">
        <v>44756</v>
      </c>
      <c r="D214" s="22">
        <v>3</v>
      </c>
      <c r="E214" s="17" t="s">
        <v>213</v>
      </c>
      <c r="F214" s="15">
        <v>24</v>
      </c>
      <c r="G214" s="2">
        <v>6.04</v>
      </c>
      <c r="H214" s="3">
        <v>3.56</v>
      </c>
      <c r="I214" s="2">
        <v>1.87</v>
      </c>
      <c r="J214" s="2">
        <f t="shared" si="8"/>
        <v>4.17</v>
      </c>
      <c r="K214" s="1">
        <v>1</v>
      </c>
      <c r="L214" s="2">
        <f t="shared" si="9"/>
        <v>1.17</v>
      </c>
      <c r="M214" s="1">
        <v>1</v>
      </c>
      <c r="N214" s="2">
        <v>1.17</v>
      </c>
      <c r="O214" s="11" t="s">
        <v>1746</v>
      </c>
    </row>
    <row r="215" spans="1:15" ht="33" x14ac:dyDescent="0.25">
      <c r="A215" s="1">
        <v>214</v>
      </c>
      <c r="B215" s="1" t="s">
        <v>2305</v>
      </c>
      <c r="C215" s="10">
        <v>44757</v>
      </c>
      <c r="D215" s="22">
        <v>2</v>
      </c>
      <c r="E215" s="18" t="s">
        <v>2326</v>
      </c>
      <c r="F215" s="15">
        <v>23</v>
      </c>
      <c r="G215" s="2">
        <v>5.82</v>
      </c>
      <c r="H215" s="3">
        <v>3.5</v>
      </c>
      <c r="I215" s="2">
        <v>2.36</v>
      </c>
      <c r="J215" s="2">
        <f t="shared" si="8"/>
        <v>3.4600000000000004</v>
      </c>
      <c r="K215" s="1">
        <v>1</v>
      </c>
      <c r="L215" s="2">
        <f t="shared" si="9"/>
        <v>1.4600000000000004</v>
      </c>
      <c r="M215" s="1">
        <v>1</v>
      </c>
      <c r="N215" s="2">
        <v>1.46</v>
      </c>
      <c r="O215" s="11" t="s">
        <v>1746</v>
      </c>
    </row>
    <row r="216" spans="1:15" x14ac:dyDescent="0.25">
      <c r="A216" s="1">
        <v>215</v>
      </c>
      <c r="B216" s="1" t="s">
        <v>2305</v>
      </c>
      <c r="C216" s="10">
        <v>44758</v>
      </c>
      <c r="D216" s="22">
        <v>0</v>
      </c>
      <c r="E216" s="17" t="s">
        <v>213</v>
      </c>
      <c r="F216" s="15">
        <v>24</v>
      </c>
      <c r="G216" s="2">
        <v>6.02</v>
      </c>
      <c r="H216" s="3">
        <v>3.6</v>
      </c>
      <c r="I216" s="2">
        <v>4.9400000000000004</v>
      </c>
      <c r="J216" s="2">
        <f t="shared" si="8"/>
        <v>1.0799999999999992</v>
      </c>
      <c r="K216" s="1">
        <v>1</v>
      </c>
      <c r="L216" s="2">
        <f t="shared" si="9"/>
        <v>1.0799999999999992</v>
      </c>
      <c r="M216" s="1">
        <v>1</v>
      </c>
      <c r="N216" s="2">
        <v>1.08</v>
      </c>
      <c r="O216" s="11" t="s">
        <v>1746</v>
      </c>
    </row>
    <row r="217" spans="1:15" x14ac:dyDescent="0.25">
      <c r="A217" s="1">
        <v>216</v>
      </c>
      <c r="B217" s="1" t="s">
        <v>2305</v>
      </c>
      <c r="C217" s="10">
        <v>44759</v>
      </c>
      <c r="D217" s="22">
        <v>0</v>
      </c>
      <c r="E217" s="17" t="s">
        <v>423</v>
      </c>
      <c r="F217" s="15">
        <v>11</v>
      </c>
      <c r="G217" s="2">
        <v>3.39</v>
      </c>
      <c r="H217" s="3">
        <v>2.2000000000000002</v>
      </c>
      <c r="I217" s="2">
        <v>1.74</v>
      </c>
      <c r="J217" s="2">
        <f t="shared" si="8"/>
        <v>1.6500000000000001</v>
      </c>
      <c r="K217" s="1">
        <v>1</v>
      </c>
      <c r="L217" s="2">
        <f t="shared" si="9"/>
        <v>1.6500000000000001</v>
      </c>
      <c r="M217" s="1">
        <v>1</v>
      </c>
      <c r="N217" s="2">
        <v>1.65</v>
      </c>
      <c r="O217" s="11" t="s">
        <v>1746</v>
      </c>
    </row>
    <row r="218" spans="1:15" x14ac:dyDescent="0.25">
      <c r="A218" s="1">
        <v>217</v>
      </c>
      <c r="B218" s="1" t="s">
        <v>2327</v>
      </c>
      <c r="C218" s="10">
        <v>44759</v>
      </c>
      <c r="D218" s="22">
        <v>0</v>
      </c>
      <c r="E218" s="17" t="s">
        <v>1663</v>
      </c>
      <c r="F218" s="15">
        <v>7</v>
      </c>
      <c r="G218" s="2">
        <v>2.17</v>
      </c>
      <c r="H218" s="3">
        <v>1.9</v>
      </c>
      <c r="I218" s="2">
        <v>1.48</v>
      </c>
      <c r="J218" s="2">
        <f t="shared" si="8"/>
        <v>0.69</v>
      </c>
      <c r="K218" s="1">
        <v>5</v>
      </c>
      <c r="L218" s="2">
        <f t="shared" si="9"/>
        <v>3.4499999999999997</v>
      </c>
      <c r="M218" s="1">
        <f>C229-C218</f>
        <v>10</v>
      </c>
      <c r="N218" s="2">
        <v>16.922499999999999</v>
      </c>
      <c r="O218" s="11" t="s">
        <v>1746</v>
      </c>
    </row>
    <row r="219" spans="1:15" ht="33" x14ac:dyDescent="0.25">
      <c r="A219" s="1">
        <v>218</v>
      </c>
      <c r="B219" s="1" t="s">
        <v>2304</v>
      </c>
      <c r="C219" s="10">
        <v>44759</v>
      </c>
      <c r="D219" s="22">
        <v>0</v>
      </c>
      <c r="E219" s="17" t="s">
        <v>233</v>
      </c>
      <c r="F219" s="15">
        <v>6</v>
      </c>
      <c r="G219" s="2">
        <v>1.58</v>
      </c>
      <c r="H219" s="3">
        <v>0.3</v>
      </c>
      <c r="I219" s="2">
        <v>1.26</v>
      </c>
      <c r="J219" s="2">
        <f t="shared" si="8"/>
        <v>0.32000000000000006</v>
      </c>
      <c r="K219" s="1">
        <v>5</v>
      </c>
      <c r="L219" s="2">
        <f t="shared" si="9"/>
        <v>1.6000000000000003</v>
      </c>
      <c r="M219" s="1">
        <v>14</v>
      </c>
      <c r="N219" s="2">
        <v>32.0351</v>
      </c>
      <c r="O219" s="11" t="s">
        <v>2328</v>
      </c>
    </row>
    <row r="220" spans="1:15" ht="33" x14ac:dyDescent="0.25">
      <c r="A220" s="1">
        <v>219</v>
      </c>
      <c r="B220" s="1" t="s">
        <v>2305</v>
      </c>
      <c r="C220" s="10">
        <v>44760</v>
      </c>
      <c r="D220" s="22">
        <v>0</v>
      </c>
      <c r="E220" s="17" t="s">
        <v>213</v>
      </c>
      <c r="F220" s="15">
        <v>24</v>
      </c>
      <c r="G220" s="2">
        <v>6.19</v>
      </c>
      <c r="H220" s="3">
        <v>3.4</v>
      </c>
      <c r="I220" s="2">
        <v>4.9800000000000004</v>
      </c>
      <c r="J220" s="2">
        <f t="shared" si="8"/>
        <v>1.21</v>
      </c>
      <c r="K220" s="1">
        <v>1</v>
      </c>
      <c r="L220" s="2">
        <f t="shared" si="9"/>
        <v>1.21</v>
      </c>
      <c r="M220" s="1">
        <v>1</v>
      </c>
      <c r="N220" s="2">
        <v>1.21</v>
      </c>
      <c r="O220" s="11" t="s">
        <v>2328</v>
      </c>
    </row>
    <row r="221" spans="1:15" ht="33" x14ac:dyDescent="0.25">
      <c r="A221" s="1">
        <v>220</v>
      </c>
      <c r="B221" s="1" t="s">
        <v>2305</v>
      </c>
      <c r="C221" s="10">
        <v>44761</v>
      </c>
      <c r="D221" s="22">
        <v>0</v>
      </c>
      <c r="E221" s="17" t="s">
        <v>213</v>
      </c>
      <c r="F221" s="15">
        <v>24</v>
      </c>
      <c r="G221" s="2">
        <v>6.21</v>
      </c>
      <c r="H221" s="3">
        <v>3.3</v>
      </c>
      <c r="I221" s="2">
        <v>4.51</v>
      </c>
      <c r="J221" s="2">
        <f t="shared" si="8"/>
        <v>1.7000000000000002</v>
      </c>
      <c r="K221" s="1">
        <v>1</v>
      </c>
      <c r="L221" s="2">
        <f t="shared" si="9"/>
        <v>1.7000000000000002</v>
      </c>
      <c r="M221" s="1">
        <v>1</v>
      </c>
      <c r="N221" s="2">
        <v>1.7</v>
      </c>
      <c r="O221" s="11" t="s">
        <v>2328</v>
      </c>
    </row>
    <row r="222" spans="1:15" ht="33" x14ac:dyDescent="0.25">
      <c r="A222" s="1">
        <v>221</v>
      </c>
      <c r="B222" s="1" t="s">
        <v>2305</v>
      </c>
      <c r="C222" s="10">
        <v>44762</v>
      </c>
      <c r="D222" s="22">
        <v>0</v>
      </c>
      <c r="E222" s="17" t="s">
        <v>213</v>
      </c>
      <c r="F222" s="15">
        <v>24</v>
      </c>
      <c r="G222" s="2">
        <v>6.18</v>
      </c>
      <c r="H222" s="3">
        <v>3.2</v>
      </c>
      <c r="I222" s="2">
        <v>4.6399999999999997</v>
      </c>
      <c r="J222" s="2">
        <f t="shared" si="8"/>
        <v>1.54</v>
      </c>
      <c r="K222" s="1">
        <v>1</v>
      </c>
      <c r="L222" s="2">
        <f t="shared" si="9"/>
        <v>1.54</v>
      </c>
      <c r="M222" s="1">
        <v>1</v>
      </c>
      <c r="N222" s="2">
        <v>1.54</v>
      </c>
      <c r="O222" s="11" t="s">
        <v>2328</v>
      </c>
    </row>
    <row r="223" spans="1:15" ht="16.5" customHeight="1" x14ac:dyDescent="0.25">
      <c r="A223" s="1">
        <v>222</v>
      </c>
      <c r="B223" s="1" t="s">
        <v>2305</v>
      </c>
      <c r="C223" s="10">
        <v>44763</v>
      </c>
      <c r="D223" s="22">
        <v>0</v>
      </c>
      <c r="E223" s="17" t="s">
        <v>213</v>
      </c>
      <c r="F223" s="15">
        <v>24</v>
      </c>
      <c r="G223" s="2">
        <v>6.09</v>
      </c>
      <c r="H223" s="3">
        <v>3.3</v>
      </c>
      <c r="I223" s="2">
        <v>4.55</v>
      </c>
      <c r="J223" s="2">
        <f t="shared" si="8"/>
        <v>1.54</v>
      </c>
      <c r="K223" s="1">
        <v>1</v>
      </c>
      <c r="L223" s="2">
        <f t="shared" si="9"/>
        <v>1.54</v>
      </c>
      <c r="M223" s="1">
        <v>1</v>
      </c>
      <c r="N223" s="2">
        <v>1.54</v>
      </c>
      <c r="O223" s="11" t="s">
        <v>2329</v>
      </c>
    </row>
    <row r="224" spans="1:15" x14ac:dyDescent="0.25">
      <c r="A224" s="1">
        <v>223</v>
      </c>
      <c r="B224" s="1" t="s">
        <v>2305</v>
      </c>
      <c r="C224" s="10">
        <v>44764</v>
      </c>
      <c r="D224" s="22">
        <v>0</v>
      </c>
      <c r="E224" s="17" t="s">
        <v>213</v>
      </c>
      <c r="F224" s="15">
        <v>24</v>
      </c>
      <c r="G224" s="2">
        <v>6.27</v>
      </c>
      <c r="H224" s="3">
        <v>3.1</v>
      </c>
      <c r="I224" s="2">
        <v>4.6100000000000003</v>
      </c>
      <c r="J224" s="2">
        <f t="shared" si="8"/>
        <v>1.6599999999999993</v>
      </c>
      <c r="K224" s="1">
        <v>2</v>
      </c>
      <c r="L224" s="2">
        <f t="shared" si="9"/>
        <v>3.3199999999999985</v>
      </c>
      <c r="M224" s="1">
        <f>C227-C224</f>
        <v>3</v>
      </c>
      <c r="N224" s="2">
        <v>3.6294</v>
      </c>
      <c r="O224" s="11" t="s">
        <v>1746</v>
      </c>
    </row>
    <row r="225" spans="1:15" x14ac:dyDescent="0.25">
      <c r="A225" s="1">
        <v>224</v>
      </c>
      <c r="B225" s="1" t="s">
        <v>2303</v>
      </c>
      <c r="C225" s="10">
        <v>44765</v>
      </c>
      <c r="D225" s="22">
        <v>0</v>
      </c>
      <c r="E225" s="17" t="s">
        <v>213</v>
      </c>
      <c r="F225" s="15">
        <v>24</v>
      </c>
      <c r="G225" s="2">
        <v>6.2</v>
      </c>
      <c r="H225" s="3">
        <v>4.88</v>
      </c>
      <c r="I225" s="2">
        <v>4.57</v>
      </c>
      <c r="J225" s="2">
        <f t="shared" si="8"/>
        <v>1.63</v>
      </c>
      <c r="K225" s="1">
        <v>5</v>
      </c>
      <c r="L225" s="2">
        <f>(G225-I225-D225)*K225-1.02</f>
        <v>7.129999999999999</v>
      </c>
      <c r="M225" s="1">
        <f>C230-C225</f>
        <v>5</v>
      </c>
      <c r="N225" s="2">
        <v>9.6489999999999991</v>
      </c>
      <c r="O225" s="1" t="s">
        <v>1746</v>
      </c>
    </row>
    <row r="226" spans="1:15" x14ac:dyDescent="0.25">
      <c r="A226" s="1">
        <v>225</v>
      </c>
      <c r="B226" s="1" t="s">
        <v>2313</v>
      </c>
      <c r="C226" s="10">
        <v>44766</v>
      </c>
      <c r="D226" s="22">
        <v>0</v>
      </c>
      <c r="E226" s="17" t="s">
        <v>213</v>
      </c>
      <c r="F226" s="15">
        <v>24</v>
      </c>
      <c r="G226" s="2">
        <v>6.03</v>
      </c>
      <c r="H226" s="3">
        <v>6.7</v>
      </c>
      <c r="I226" s="2">
        <v>4.6500000000000004</v>
      </c>
      <c r="J226" s="2">
        <f t="shared" si="8"/>
        <v>1.38</v>
      </c>
      <c r="K226" s="1">
        <v>2</v>
      </c>
      <c r="L226" s="2">
        <f t="shared" si="9"/>
        <v>2.76</v>
      </c>
      <c r="M226" s="1">
        <v>7</v>
      </c>
      <c r="N226" s="2">
        <f>16.1151-1.02</f>
        <v>15.095100000000002</v>
      </c>
      <c r="O226" s="1" t="s">
        <v>1746</v>
      </c>
    </row>
    <row r="227" spans="1:15" x14ac:dyDescent="0.25">
      <c r="A227" s="1">
        <v>226</v>
      </c>
      <c r="B227" s="1" t="s">
        <v>2305</v>
      </c>
      <c r="C227" s="10">
        <v>44767</v>
      </c>
      <c r="D227" s="22">
        <v>0</v>
      </c>
      <c r="E227" s="17" t="s">
        <v>213</v>
      </c>
      <c r="F227" s="15">
        <v>24</v>
      </c>
      <c r="G227" s="2">
        <v>6.21</v>
      </c>
      <c r="H227" s="3">
        <v>4</v>
      </c>
      <c r="I227" s="2">
        <v>4.67</v>
      </c>
      <c r="J227" s="2">
        <f t="shared" si="8"/>
        <v>1.54</v>
      </c>
      <c r="K227" s="1">
        <v>2</v>
      </c>
      <c r="L227" s="2">
        <f t="shared" si="9"/>
        <v>3.08</v>
      </c>
      <c r="M227" s="1">
        <v>6</v>
      </c>
      <c r="N227" s="2">
        <v>9.2601999999999993</v>
      </c>
      <c r="O227" s="1" t="s">
        <v>1746</v>
      </c>
    </row>
    <row r="228" spans="1:15" x14ac:dyDescent="0.25">
      <c r="A228" s="1">
        <v>227</v>
      </c>
      <c r="B228" s="1" t="s">
        <v>2312</v>
      </c>
      <c r="C228" s="10">
        <v>44768</v>
      </c>
      <c r="D228" s="22">
        <v>0</v>
      </c>
      <c r="E228" s="17" t="s">
        <v>213</v>
      </c>
      <c r="F228" s="15">
        <v>24</v>
      </c>
      <c r="G228" s="2">
        <v>5.33</v>
      </c>
      <c r="H228" s="3">
        <v>2.7</v>
      </c>
      <c r="I228" s="2">
        <v>4.59</v>
      </c>
      <c r="J228" s="2">
        <f t="shared" si="8"/>
        <v>0.74000000000000021</v>
      </c>
      <c r="K228" s="1">
        <v>5</v>
      </c>
      <c r="L228" s="2">
        <f t="shared" si="9"/>
        <v>3.7000000000000011</v>
      </c>
      <c r="M228" s="1">
        <v>5</v>
      </c>
      <c r="N228" s="2">
        <v>8.6847999999999992</v>
      </c>
      <c r="O228" s="1" t="s">
        <v>1746</v>
      </c>
    </row>
    <row r="229" spans="1:15" x14ac:dyDescent="0.25">
      <c r="A229" s="1">
        <v>228</v>
      </c>
      <c r="B229" s="1" t="s">
        <v>2327</v>
      </c>
      <c r="C229" s="10">
        <v>44769</v>
      </c>
      <c r="D229" s="22">
        <v>0</v>
      </c>
      <c r="E229" s="17" t="s">
        <v>213</v>
      </c>
      <c r="F229" s="15">
        <v>24</v>
      </c>
      <c r="G229" s="2">
        <v>4.74</v>
      </c>
      <c r="H229" s="3">
        <v>1.2</v>
      </c>
      <c r="I229" s="2">
        <v>4.29</v>
      </c>
      <c r="J229" s="2">
        <f t="shared" si="8"/>
        <v>0.45000000000000018</v>
      </c>
      <c r="K229" s="1">
        <v>4</v>
      </c>
      <c r="L229" s="2">
        <f t="shared" si="9"/>
        <v>1.8000000000000007</v>
      </c>
      <c r="M229" s="1">
        <v>4</v>
      </c>
      <c r="N229" s="2">
        <v>3.8555000000000001</v>
      </c>
      <c r="O229" s="1" t="s">
        <v>1746</v>
      </c>
    </row>
    <row r="230" spans="1:15" x14ac:dyDescent="0.25">
      <c r="A230" s="1">
        <v>229</v>
      </c>
      <c r="B230" s="1" t="s">
        <v>2303</v>
      </c>
      <c r="C230" s="10">
        <v>44770</v>
      </c>
      <c r="D230" s="22">
        <v>0</v>
      </c>
      <c r="E230" s="17" t="s">
        <v>476</v>
      </c>
      <c r="F230" s="15">
        <v>23</v>
      </c>
      <c r="G230" s="2">
        <v>5.84</v>
      </c>
      <c r="H230" s="3">
        <v>3.99</v>
      </c>
      <c r="I230" s="2">
        <v>4.5599999999999996</v>
      </c>
      <c r="J230" s="2">
        <f t="shared" si="8"/>
        <v>1.2800000000000002</v>
      </c>
      <c r="K230" s="1">
        <v>1</v>
      </c>
      <c r="L230" s="2">
        <f t="shared" si="9"/>
        <v>1.2800000000000002</v>
      </c>
      <c r="M230" s="1">
        <v>3</v>
      </c>
      <c r="N230" s="2">
        <v>1.3141</v>
      </c>
      <c r="O230" s="1" t="s">
        <v>1746</v>
      </c>
    </row>
    <row r="231" spans="1:15" x14ac:dyDescent="0.25">
      <c r="A231" s="1">
        <v>230</v>
      </c>
      <c r="B231" s="1" t="s">
        <v>2304</v>
      </c>
      <c r="C231" s="10">
        <v>44771</v>
      </c>
      <c r="D231" s="22">
        <v>0</v>
      </c>
      <c r="E231" s="17" t="s">
        <v>2330</v>
      </c>
      <c r="F231" s="15">
        <v>22.3</v>
      </c>
      <c r="G231" s="2">
        <v>2.9</v>
      </c>
      <c r="H231" s="3">
        <v>0.3</v>
      </c>
      <c r="I231" s="2">
        <v>2.1</v>
      </c>
      <c r="J231" s="2">
        <f t="shared" si="8"/>
        <v>0.79999999999999982</v>
      </c>
      <c r="K231" s="1">
        <v>1</v>
      </c>
      <c r="L231" s="2">
        <f t="shared" si="9"/>
        <v>0.79999999999999982</v>
      </c>
      <c r="M231" s="1">
        <v>1</v>
      </c>
      <c r="N231" s="2">
        <v>0.8</v>
      </c>
      <c r="O231" s="1" t="s">
        <v>1746</v>
      </c>
    </row>
    <row r="232" spans="1:15" x14ac:dyDescent="0.25">
      <c r="A232" s="1">
        <v>231</v>
      </c>
      <c r="B232" s="1" t="s">
        <v>966</v>
      </c>
      <c r="C232" s="10">
        <v>44772</v>
      </c>
      <c r="D232" s="22">
        <v>1.4</v>
      </c>
      <c r="E232" s="17" t="s">
        <v>466</v>
      </c>
      <c r="F232" s="15">
        <v>23.5</v>
      </c>
      <c r="G232" s="2">
        <v>2.66</v>
      </c>
      <c r="H232" s="3">
        <v>0.46</v>
      </c>
      <c r="I232" s="2">
        <v>0.94</v>
      </c>
      <c r="J232" s="2">
        <f t="shared" si="8"/>
        <v>1.7200000000000002</v>
      </c>
      <c r="K232" s="1">
        <v>1</v>
      </c>
      <c r="L232" s="2">
        <f t="shared" si="9"/>
        <v>0.32000000000000028</v>
      </c>
      <c r="M232" s="1">
        <v>1</v>
      </c>
      <c r="N232" s="2">
        <v>0.32</v>
      </c>
      <c r="O232" s="1" t="s">
        <v>1746</v>
      </c>
    </row>
    <row r="233" spans="1:15" x14ac:dyDescent="0.25">
      <c r="A233" s="1">
        <v>232</v>
      </c>
      <c r="B233" s="1" t="s">
        <v>2309</v>
      </c>
      <c r="C233" s="10">
        <v>44773</v>
      </c>
      <c r="D233" s="22">
        <v>0</v>
      </c>
      <c r="E233" s="17" t="s">
        <v>466</v>
      </c>
      <c r="F233" s="15">
        <v>23.5</v>
      </c>
      <c r="G233" s="2">
        <v>3.77</v>
      </c>
      <c r="H233" s="3">
        <v>0.13</v>
      </c>
      <c r="I233" s="2">
        <v>2.5099999999999998</v>
      </c>
      <c r="J233" s="2">
        <f t="shared" si="8"/>
        <v>1.2600000000000002</v>
      </c>
      <c r="K233" s="1">
        <v>1</v>
      </c>
      <c r="L233" s="2">
        <f t="shared" si="9"/>
        <v>1.2600000000000002</v>
      </c>
      <c r="M233" s="1">
        <v>1</v>
      </c>
      <c r="N233" s="2">
        <v>1.26</v>
      </c>
      <c r="O233" s="1" t="s">
        <v>1746</v>
      </c>
    </row>
    <row r="234" spans="1:15" x14ac:dyDescent="0.25">
      <c r="A234" s="1">
        <v>233</v>
      </c>
      <c r="B234" s="1" t="s">
        <v>2305</v>
      </c>
      <c r="C234" s="10">
        <v>44774</v>
      </c>
      <c r="D234" s="22">
        <v>0</v>
      </c>
      <c r="E234" s="17" t="s">
        <v>580</v>
      </c>
      <c r="F234" s="15">
        <v>22.5</v>
      </c>
      <c r="G234" s="2">
        <v>5.19</v>
      </c>
      <c r="H234" s="3">
        <v>3.9</v>
      </c>
      <c r="I234" s="2">
        <v>4.1900000000000004</v>
      </c>
      <c r="J234" s="2">
        <f t="shared" si="8"/>
        <v>1</v>
      </c>
      <c r="K234" s="1">
        <v>1</v>
      </c>
      <c r="L234" s="2">
        <f t="shared" si="9"/>
        <v>1</v>
      </c>
      <c r="M234" s="1">
        <v>1</v>
      </c>
      <c r="N234" s="2">
        <v>1</v>
      </c>
      <c r="O234" s="1" t="s">
        <v>1746</v>
      </c>
    </row>
    <row r="235" spans="1:15" x14ac:dyDescent="0.25">
      <c r="A235" s="1">
        <v>234</v>
      </c>
      <c r="B235" s="1" t="s">
        <v>2305</v>
      </c>
      <c r="C235" s="10">
        <v>44775</v>
      </c>
      <c r="D235" s="22">
        <v>0</v>
      </c>
      <c r="E235" s="17" t="s">
        <v>213</v>
      </c>
      <c r="F235" s="15">
        <v>24</v>
      </c>
      <c r="G235" s="2">
        <v>5.14</v>
      </c>
      <c r="H235" s="3">
        <v>2.2999999999999998</v>
      </c>
      <c r="I235" s="2">
        <v>4.1500000000000004</v>
      </c>
      <c r="J235" s="2">
        <f t="shared" si="8"/>
        <v>0.98999999999999932</v>
      </c>
      <c r="K235" s="1">
        <v>5</v>
      </c>
      <c r="L235" s="2">
        <f t="shared" si="9"/>
        <v>4.9499999999999966</v>
      </c>
      <c r="M235" s="1">
        <f>C236-C235</f>
        <v>9</v>
      </c>
      <c r="N235" s="2">
        <v>18.6038</v>
      </c>
      <c r="O235" s="1" t="s">
        <v>1746</v>
      </c>
    </row>
    <row r="236" spans="1:15" x14ac:dyDescent="0.25">
      <c r="A236" s="1">
        <v>235</v>
      </c>
      <c r="B236" s="1" t="s">
        <v>2305</v>
      </c>
      <c r="C236" s="10">
        <v>44784</v>
      </c>
      <c r="D236" s="22">
        <v>0</v>
      </c>
      <c r="E236" s="17" t="s">
        <v>552</v>
      </c>
      <c r="F236" s="15">
        <v>17.5</v>
      </c>
      <c r="G236" s="2">
        <v>3.91</v>
      </c>
      <c r="H236" s="3">
        <v>1.42</v>
      </c>
      <c r="I236" s="2">
        <v>3.18</v>
      </c>
      <c r="J236" s="2">
        <f t="shared" si="8"/>
        <v>0.73</v>
      </c>
      <c r="K236" s="1">
        <v>1</v>
      </c>
      <c r="L236" s="2">
        <f t="shared" si="9"/>
        <v>0.73</v>
      </c>
      <c r="M236" s="1">
        <v>1</v>
      </c>
      <c r="N236" s="2">
        <v>0.73</v>
      </c>
      <c r="O236" s="1" t="s">
        <v>1746</v>
      </c>
    </row>
    <row r="237" spans="1:15" x14ac:dyDescent="0.25">
      <c r="A237" s="1">
        <v>236</v>
      </c>
      <c r="B237" s="1" t="s">
        <v>2305</v>
      </c>
      <c r="C237" s="10">
        <v>44785</v>
      </c>
      <c r="D237" s="22">
        <v>1.5</v>
      </c>
      <c r="E237" s="17" t="s">
        <v>902</v>
      </c>
      <c r="F237" s="15">
        <v>6.5</v>
      </c>
      <c r="G237" s="2">
        <v>4.17</v>
      </c>
      <c r="H237" s="3">
        <v>0.67</v>
      </c>
      <c r="I237" s="2">
        <v>0.99</v>
      </c>
      <c r="J237" s="2">
        <f t="shared" si="8"/>
        <v>3.1799999999999997</v>
      </c>
      <c r="K237" s="1">
        <v>4</v>
      </c>
      <c r="L237" s="2">
        <f t="shared" si="9"/>
        <v>6.7199999999999989</v>
      </c>
      <c r="M237" s="1">
        <v>19</v>
      </c>
      <c r="N237" s="2">
        <v>7.9579000000000004</v>
      </c>
      <c r="O237" s="1" t="s">
        <v>1746</v>
      </c>
    </row>
    <row r="238" spans="1:15" x14ac:dyDescent="0.25">
      <c r="A238" s="1">
        <v>237</v>
      </c>
      <c r="B238" s="1" t="s">
        <v>2305</v>
      </c>
      <c r="C238" s="10">
        <v>44801</v>
      </c>
      <c r="D238" s="22">
        <v>0</v>
      </c>
      <c r="E238" s="17" t="s">
        <v>2331</v>
      </c>
      <c r="F238" s="15">
        <v>10.7</v>
      </c>
      <c r="G238" s="2">
        <v>3.21</v>
      </c>
      <c r="H238" s="3">
        <v>2.5</v>
      </c>
      <c r="I238" s="2">
        <v>2.19</v>
      </c>
      <c r="J238" s="2">
        <f t="shared" si="8"/>
        <v>1.02</v>
      </c>
      <c r="K238" s="1">
        <v>1</v>
      </c>
      <c r="L238" s="2">
        <f t="shared" si="9"/>
        <v>1.02</v>
      </c>
      <c r="M238" s="1">
        <v>1</v>
      </c>
      <c r="N238" s="2">
        <v>1.02</v>
      </c>
      <c r="O238" s="1" t="s">
        <v>1746</v>
      </c>
    </row>
    <row r="239" spans="1:15" x14ac:dyDescent="0.25">
      <c r="A239" s="1">
        <v>238</v>
      </c>
      <c r="B239" s="1" t="s">
        <v>2305</v>
      </c>
      <c r="C239" s="10">
        <v>44802</v>
      </c>
      <c r="D239" s="22">
        <v>0</v>
      </c>
      <c r="E239" s="17" t="s">
        <v>2332</v>
      </c>
      <c r="F239" s="15">
        <v>3.9</v>
      </c>
      <c r="G239" s="2">
        <v>1.21</v>
      </c>
      <c r="H239" s="3">
        <v>0.9</v>
      </c>
      <c r="I239" s="2">
        <v>0.84</v>
      </c>
      <c r="J239" s="2">
        <f t="shared" si="8"/>
        <v>0.37</v>
      </c>
      <c r="K239" s="1">
        <v>1</v>
      </c>
      <c r="L239" s="2">
        <f t="shared" si="9"/>
        <v>0.37</v>
      </c>
      <c r="M239" s="1">
        <v>1</v>
      </c>
      <c r="N239" s="2">
        <v>0.37</v>
      </c>
      <c r="O239" s="1" t="s">
        <v>1746</v>
      </c>
    </row>
    <row r="240" spans="1:15" x14ac:dyDescent="0.25">
      <c r="A240" s="1">
        <v>239</v>
      </c>
      <c r="B240" s="1" t="s">
        <v>2305</v>
      </c>
      <c r="C240" s="10">
        <v>44809</v>
      </c>
      <c r="D240" s="22">
        <v>0</v>
      </c>
      <c r="E240" s="17" t="s">
        <v>489</v>
      </c>
      <c r="F240" s="15">
        <v>23</v>
      </c>
      <c r="G240" s="2">
        <v>5.33</v>
      </c>
      <c r="H240" s="3">
        <v>3</v>
      </c>
      <c r="I240" s="2">
        <v>4.8</v>
      </c>
      <c r="J240" s="2">
        <f t="shared" si="8"/>
        <v>0.53000000000000025</v>
      </c>
      <c r="K240" s="1">
        <v>1</v>
      </c>
      <c r="L240" s="2">
        <f t="shared" si="9"/>
        <v>0.53000000000000025</v>
      </c>
      <c r="M240" s="1">
        <v>1</v>
      </c>
      <c r="N240" s="2">
        <v>0.53</v>
      </c>
      <c r="O240" s="1" t="s">
        <v>1746</v>
      </c>
    </row>
    <row r="241" spans="1:15" x14ac:dyDescent="0.25">
      <c r="A241" s="1">
        <v>240</v>
      </c>
      <c r="B241" s="1" t="s">
        <v>2305</v>
      </c>
      <c r="C241" s="10">
        <v>44810</v>
      </c>
      <c r="D241" s="22">
        <v>0</v>
      </c>
      <c r="E241" s="17" t="s">
        <v>902</v>
      </c>
      <c r="F241" s="15">
        <v>6.5</v>
      </c>
      <c r="G241" s="2">
        <v>1.68</v>
      </c>
      <c r="H241" s="3">
        <v>0.9</v>
      </c>
      <c r="I241" s="2">
        <v>1.4</v>
      </c>
      <c r="J241" s="2">
        <f t="shared" si="8"/>
        <v>0.28000000000000003</v>
      </c>
      <c r="K241" s="1">
        <v>5</v>
      </c>
      <c r="L241" s="2">
        <f t="shared" si="9"/>
        <v>1.4000000000000001</v>
      </c>
      <c r="M241" s="1">
        <f>C244-C241</f>
        <v>15</v>
      </c>
      <c r="N241" s="2">
        <v>32.150300000000001</v>
      </c>
      <c r="O241" s="1" t="s">
        <v>1746</v>
      </c>
    </row>
    <row r="242" spans="1:15" x14ac:dyDescent="0.25">
      <c r="A242" s="1">
        <v>241</v>
      </c>
      <c r="B242" s="1" t="s">
        <v>966</v>
      </c>
      <c r="C242" s="10">
        <v>44817</v>
      </c>
      <c r="D242" s="22">
        <v>0</v>
      </c>
      <c r="E242" s="17" t="s">
        <v>552</v>
      </c>
      <c r="F242" s="15">
        <v>15.5</v>
      </c>
      <c r="G242" s="2">
        <v>3.49</v>
      </c>
      <c r="H242" s="3">
        <v>0.7</v>
      </c>
      <c r="I242" s="2">
        <v>3.04</v>
      </c>
      <c r="J242" s="2">
        <f t="shared" si="8"/>
        <v>0.45000000000000018</v>
      </c>
      <c r="K242" s="1">
        <v>1</v>
      </c>
      <c r="L242" s="2">
        <f t="shared" si="9"/>
        <v>0.45000000000000018</v>
      </c>
      <c r="M242" s="1">
        <v>1</v>
      </c>
      <c r="N242" s="2">
        <v>0.45</v>
      </c>
      <c r="O242" s="1" t="s">
        <v>1746</v>
      </c>
    </row>
    <row r="243" spans="1:15" x14ac:dyDescent="0.25">
      <c r="A243" s="1">
        <v>242</v>
      </c>
      <c r="B243" s="1" t="s">
        <v>966</v>
      </c>
      <c r="C243" s="10">
        <v>44818</v>
      </c>
      <c r="D243" s="22">
        <v>0</v>
      </c>
      <c r="E243" s="17" t="s">
        <v>278</v>
      </c>
      <c r="F243" s="15">
        <v>1</v>
      </c>
      <c r="G243" s="2">
        <v>0.28999999999999998</v>
      </c>
      <c r="H243" s="3">
        <v>0.1</v>
      </c>
      <c r="I243" s="2">
        <v>0.22</v>
      </c>
      <c r="J243" s="2">
        <f t="shared" si="8"/>
        <v>6.9999999999999979E-2</v>
      </c>
      <c r="K243" s="1">
        <v>5</v>
      </c>
      <c r="L243" s="2">
        <f t="shared" si="9"/>
        <v>0.34999999999999987</v>
      </c>
      <c r="M243" s="1">
        <v>16</v>
      </c>
      <c r="N243" s="2">
        <v>41.641199999999998</v>
      </c>
      <c r="O243" s="1" t="s">
        <v>1746</v>
      </c>
    </row>
    <row r="244" spans="1:15" x14ac:dyDescent="0.25">
      <c r="A244" s="1">
        <v>243</v>
      </c>
      <c r="B244" s="1" t="s">
        <v>2305</v>
      </c>
      <c r="C244" s="10">
        <v>44825</v>
      </c>
      <c r="D244" s="22">
        <v>0</v>
      </c>
      <c r="E244" s="17" t="s">
        <v>2333</v>
      </c>
      <c r="F244" s="15">
        <v>6.5</v>
      </c>
      <c r="G244" s="2">
        <v>1.45</v>
      </c>
      <c r="H244" s="3">
        <v>0.8</v>
      </c>
      <c r="I244" s="2">
        <v>1.3</v>
      </c>
      <c r="J244" s="2">
        <f t="shared" si="8"/>
        <v>0.14999999999999991</v>
      </c>
      <c r="K244" s="1">
        <v>5</v>
      </c>
      <c r="L244" s="2">
        <f t="shared" si="9"/>
        <v>0.74999999999999956</v>
      </c>
      <c r="M244" s="1">
        <f>C245-C244</f>
        <v>6</v>
      </c>
      <c r="N244" s="2">
        <v>12.319000000000001</v>
      </c>
      <c r="O244" s="1" t="s">
        <v>1746</v>
      </c>
    </row>
    <row r="245" spans="1:15" x14ac:dyDescent="0.25">
      <c r="A245" s="1">
        <v>244</v>
      </c>
      <c r="B245" s="1" t="s">
        <v>2305</v>
      </c>
      <c r="C245" s="10">
        <v>44831</v>
      </c>
      <c r="D245" s="22">
        <v>0</v>
      </c>
      <c r="E245" s="17" t="s">
        <v>2334</v>
      </c>
      <c r="F245" s="15">
        <v>6.8</v>
      </c>
      <c r="G245" s="2">
        <v>1.58</v>
      </c>
      <c r="H245" s="3">
        <v>0.8</v>
      </c>
      <c r="I245" s="2">
        <v>1.38</v>
      </c>
      <c r="J245" s="2">
        <f t="shared" si="8"/>
        <v>0.20000000000000018</v>
      </c>
      <c r="K245" s="1">
        <v>1</v>
      </c>
      <c r="L245" s="2">
        <f t="shared" si="9"/>
        <v>0.20000000000000018</v>
      </c>
      <c r="M245" s="1">
        <v>1</v>
      </c>
      <c r="N245" s="2">
        <v>0.2</v>
      </c>
      <c r="O245" s="1" t="s">
        <v>1746</v>
      </c>
    </row>
    <row r="246" spans="1:15" x14ac:dyDescent="0.25">
      <c r="A246" s="1">
        <v>245</v>
      </c>
      <c r="B246" s="1" t="s">
        <v>2305</v>
      </c>
      <c r="C246" s="10">
        <v>44835</v>
      </c>
      <c r="D246" s="22">
        <v>0</v>
      </c>
      <c r="E246" s="17" t="s">
        <v>2335</v>
      </c>
      <c r="F246" s="15">
        <v>8.9</v>
      </c>
      <c r="G246" s="2">
        <v>1.53</v>
      </c>
      <c r="H246" s="3">
        <v>0.5</v>
      </c>
      <c r="I246" s="2">
        <v>1.33</v>
      </c>
      <c r="J246" s="2">
        <f t="shared" si="8"/>
        <v>0.19999999999999996</v>
      </c>
      <c r="K246" s="1">
        <v>2</v>
      </c>
      <c r="L246" s="2">
        <f t="shared" si="9"/>
        <v>0.39999999999999991</v>
      </c>
      <c r="M246" s="1">
        <f>C247-C246</f>
        <v>2</v>
      </c>
      <c r="N246" s="2">
        <v>3.9559000000000002</v>
      </c>
      <c r="O246" s="1" t="s">
        <v>1746</v>
      </c>
    </row>
    <row r="247" spans="1:15" x14ac:dyDescent="0.25">
      <c r="A247" s="1">
        <v>246</v>
      </c>
      <c r="B247" s="1" t="s">
        <v>2305</v>
      </c>
      <c r="C247" s="10">
        <v>44837</v>
      </c>
      <c r="D247" s="22">
        <v>0</v>
      </c>
      <c r="E247" s="17" t="s">
        <v>2336</v>
      </c>
      <c r="F247" s="15">
        <v>21.6</v>
      </c>
      <c r="G247" s="2">
        <v>4.8190999999999997</v>
      </c>
      <c r="H247" s="3">
        <v>1.9</v>
      </c>
      <c r="I247" s="2">
        <v>4.72</v>
      </c>
      <c r="J247" s="2">
        <f t="shared" si="8"/>
        <v>9.9099999999999966E-2</v>
      </c>
      <c r="K247" s="1">
        <v>4</v>
      </c>
      <c r="L247" s="2">
        <f t="shared" si="9"/>
        <v>0.39639999999999986</v>
      </c>
      <c r="M247" s="1">
        <f>C248-C247</f>
        <v>4</v>
      </c>
      <c r="N247" s="2">
        <v>7.1905000000000001</v>
      </c>
      <c r="O247" s="1" t="s">
        <v>1746</v>
      </c>
    </row>
    <row r="248" spans="1:15" x14ac:dyDescent="0.25">
      <c r="A248" s="1">
        <v>247</v>
      </c>
      <c r="B248" s="1" t="s">
        <v>2305</v>
      </c>
      <c r="C248" s="10">
        <v>44841</v>
      </c>
      <c r="D248" s="22">
        <v>0</v>
      </c>
      <c r="E248" s="17" t="s">
        <v>443</v>
      </c>
      <c r="F248" s="15">
        <v>12.5</v>
      </c>
      <c r="G248" s="2">
        <v>3.41</v>
      </c>
      <c r="H248" s="3">
        <v>1.27</v>
      </c>
      <c r="I248" s="2">
        <v>2.71</v>
      </c>
      <c r="J248" s="2">
        <f t="shared" si="8"/>
        <v>0.70000000000000018</v>
      </c>
      <c r="K248" s="1">
        <v>3</v>
      </c>
      <c r="L248" s="2">
        <f t="shared" si="9"/>
        <v>2.1000000000000005</v>
      </c>
      <c r="M248" s="1">
        <f>C249-C248</f>
        <v>3</v>
      </c>
      <c r="N248" s="2">
        <v>5.2378999999999998</v>
      </c>
      <c r="O248" s="1" t="s">
        <v>1746</v>
      </c>
    </row>
    <row r="249" spans="1:15" x14ac:dyDescent="0.25">
      <c r="A249" s="1">
        <v>248</v>
      </c>
      <c r="B249" s="1" t="s">
        <v>2305</v>
      </c>
      <c r="C249" s="10">
        <v>44844</v>
      </c>
      <c r="D249" s="22">
        <v>0</v>
      </c>
      <c r="E249" s="17" t="s">
        <v>230</v>
      </c>
      <c r="F249" s="15">
        <v>10.5</v>
      </c>
      <c r="G249" s="2">
        <v>3.09</v>
      </c>
      <c r="H249" s="3">
        <v>1.1000000000000001</v>
      </c>
      <c r="I249" s="2">
        <v>2.17</v>
      </c>
      <c r="J249" s="2">
        <f t="shared" si="8"/>
        <v>0.91999999999999993</v>
      </c>
      <c r="K249" s="1">
        <v>1</v>
      </c>
      <c r="L249" s="2">
        <f t="shared" si="9"/>
        <v>0.91999999999999993</v>
      </c>
      <c r="M249" s="1">
        <v>1</v>
      </c>
      <c r="N249" s="2">
        <v>0.92</v>
      </c>
      <c r="O249" s="1" t="s">
        <v>1746</v>
      </c>
    </row>
    <row r="250" spans="1:15" x14ac:dyDescent="0.25">
      <c r="A250" s="1">
        <v>249</v>
      </c>
      <c r="B250" s="1" t="s">
        <v>2305</v>
      </c>
      <c r="C250" s="10">
        <v>44845</v>
      </c>
      <c r="D250" s="22">
        <v>0</v>
      </c>
      <c r="E250" s="17" t="s">
        <v>2302</v>
      </c>
      <c r="F250" s="15">
        <v>2</v>
      </c>
      <c r="G250" s="2">
        <v>0.72</v>
      </c>
      <c r="H250" s="3">
        <v>1</v>
      </c>
      <c r="I250" s="2">
        <v>0.44</v>
      </c>
      <c r="J250" s="2">
        <f t="shared" si="8"/>
        <v>0.27999999999999997</v>
      </c>
      <c r="K250" s="1">
        <v>1</v>
      </c>
      <c r="L250" s="2">
        <f t="shared" si="9"/>
        <v>0.27999999999999997</v>
      </c>
      <c r="M250" s="1">
        <v>1</v>
      </c>
      <c r="N250" s="2">
        <v>0.28000000000000003</v>
      </c>
      <c r="O250" s="1" t="s">
        <v>1746</v>
      </c>
    </row>
    <row r="251" spans="1:15" x14ac:dyDescent="0.25">
      <c r="A251" s="1">
        <v>250</v>
      </c>
      <c r="B251" s="1" t="s">
        <v>2305</v>
      </c>
      <c r="C251" s="10">
        <v>44846</v>
      </c>
      <c r="D251" s="22">
        <v>0</v>
      </c>
      <c r="E251" s="17" t="s">
        <v>580</v>
      </c>
      <c r="F251" s="15">
        <v>22.5</v>
      </c>
      <c r="G251" s="2">
        <v>4.83</v>
      </c>
      <c r="H251" s="3">
        <v>2.1</v>
      </c>
      <c r="I251" s="2">
        <v>4.71</v>
      </c>
      <c r="J251" s="2">
        <f t="shared" si="8"/>
        <v>0.12000000000000011</v>
      </c>
      <c r="K251" s="1">
        <v>1</v>
      </c>
      <c r="L251" s="2">
        <f t="shared" si="9"/>
        <v>0.12000000000000011</v>
      </c>
      <c r="M251" s="1">
        <v>1</v>
      </c>
      <c r="N251" s="2">
        <v>0.12</v>
      </c>
      <c r="O251" s="1" t="s">
        <v>1746</v>
      </c>
    </row>
    <row r="252" spans="1:15" x14ac:dyDescent="0.25">
      <c r="A252" s="1">
        <v>251</v>
      </c>
      <c r="B252" s="1" t="s">
        <v>2305</v>
      </c>
      <c r="C252" s="10">
        <v>44847</v>
      </c>
      <c r="D252" s="22">
        <v>0</v>
      </c>
      <c r="E252" s="17" t="s">
        <v>278</v>
      </c>
      <c r="F252" s="15">
        <v>1</v>
      </c>
      <c r="G252" s="2">
        <v>1.87</v>
      </c>
      <c r="H252" s="3">
        <v>0.1</v>
      </c>
      <c r="I252" s="2">
        <v>0.21</v>
      </c>
      <c r="J252" s="2">
        <f t="shared" si="8"/>
        <v>1.6600000000000001</v>
      </c>
      <c r="K252" s="1">
        <v>4</v>
      </c>
      <c r="L252" s="2">
        <f t="shared" si="9"/>
        <v>6.6400000000000006</v>
      </c>
      <c r="M252" s="1">
        <f>C253-C252</f>
        <v>4</v>
      </c>
      <c r="N252" s="2">
        <v>8.8277000000000001</v>
      </c>
      <c r="O252" s="1" t="s">
        <v>1746</v>
      </c>
    </row>
    <row r="253" spans="1:15" x14ac:dyDescent="0.25">
      <c r="A253" s="1">
        <v>252</v>
      </c>
      <c r="B253" s="1" t="s">
        <v>2305</v>
      </c>
      <c r="C253" s="10">
        <v>44851</v>
      </c>
      <c r="D253" s="22">
        <v>0</v>
      </c>
      <c r="E253" s="17" t="s">
        <v>254</v>
      </c>
      <c r="F253" s="15">
        <v>22</v>
      </c>
      <c r="G253" s="2">
        <v>4.3099999999999996</v>
      </c>
      <c r="H253" s="3">
        <v>2</v>
      </c>
      <c r="I253" s="2">
        <v>4.29</v>
      </c>
      <c r="J253" s="2">
        <f t="shared" si="8"/>
        <v>1.9999999999999574E-2</v>
      </c>
      <c r="K253" s="1">
        <v>1</v>
      </c>
      <c r="L253" s="2">
        <f t="shared" si="9"/>
        <v>1.9999999999999574E-2</v>
      </c>
      <c r="M253" s="1">
        <v>1</v>
      </c>
      <c r="N253" s="2">
        <v>1.9999999999999601E-2</v>
      </c>
      <c r="O253" s="1" t="s">
        <v>1746</v>
      </c>
    </row>
    <row r="254" spans="1:15" x14ac:dyDescent="0.25">
      <c r="A254" s="1">
        <v>253</v>
      </c>
      <c r="B254" s="1" t="s">
        <v>2305</v>
      </c>
      <c r="C254" s="10">
        <v>44852</v>
      </c>
      <c r="D254" s="22">
        <v>0</v>
      </c>
      <c r="E254" s="17" t="s">
        <v>912</v>
      </c>
      <c r="F254" s="15">
        <v>1.2</v>
      </c>
      <c r="G254" s="2">
        <v>2.6960999999999999</v>
      </c>
      <c r="H254" s="3">
        <v>2</v>
      </c>
      <c r="I254" s="2">
        <v>0.2019</v>
      </c>
      <c r="J254" s="2">
        <f t="shared" si="8"/>
        <v>2.4941999999999998</v>
      </c>
      <c r="K254" s="1">
        <v>3</v>
      </c>
      <c r="L254" s="2">
        <f t="shared" si="9"/>
        <v>7.4825999999999997</v>
      </c>
      <c r="M254" s="1">
        <f>C255-C254</f>
        <v>4</v>
      </c>
      <c r="N254" s="2">
        <v>8.8071999999999999</v>
      </c>
      <c r="O254" s="1" t="s">
        <v>1746</v>
      </c>
    </row>
    <row r="255" spans="1:15" x14ac:dyDescent="0.25">
      <c r="A255" s="1">
        <v>254</v>
      </c>
      <c r="B255" s="1" t="s">
        <v>2305</v>
      </c>
      <c r="C255" s="10">
        <v>44856</v>
      </c>
      <c r="D255" s="22">
        <v>0</v>
      </c>
      <c r="E255" s="17" t="s">
        <v>2337</v>
      </c>
      <c r="F255" s="15">
        <v>20.5</v>
      </c>
      <c r="G255" s="2">
        <v>4.13</v>
      </c>
      <c r="H255" s="3">
        <v>2</v>
      </c>
      <c r="I255" s="2">
        <v>3.6</v>
      </c>
      <c r="J255" s="2">
        <f t="shared" si="8"/>
        <v>0.5299999999999998</v>
      </c>
      <c r="K255" s="1">
        <v>4</v>
      </c>
      <c r="L255" s="2">
        <f t="shared" si="9"/>
        <v>2.1199999999999992</v>
      </c>
      <c r="M255" s="1">
        <f>C257-C255</f>
        <v>4</v>
      </c>
      <c r="N255" s="2">
        <v>7.5092999999999996</v>
      </c>
      <c r="O255" s="1" t="s">
        <v>1746</v>
      </c>
    </row>
    <row r="256" spans="1:15" x14ac:dyDescent="0.25">
      <c r="A256" s="1">
        <v>255</v>
      </c>
      <c r="B256" s="1" t="s">
        <v>2309</v>
      </c>
      <c r="C256" s="10">
        <v>44857</v>
      </c>
      <c r="D256" s="22">
        <v>0</v>
      </c>
      <c r="E256" s="17" t="s">
        <v>2338</v>
      </c>
      <c r="F256" s="15">
        <v>11.5</v>
      </c>
      <c r="G256" s="2">
        <v>2.69</v>
      </c>
      <c r="H256" s="3">
        <v>0</v>
      </c>
      <c r="I256" s="2">
        <v>1.76</v>
      </c>
      <c r="J256" s="2">
        <f t="shared" si="8"/>
        <v>0.92999999999999994</v>
      </c>
      <c r="K256" s="1">
        <v>5</v>
      </c>
      <c r="L256" s="2">
        <f t="shared" si="9"/>
        <v>4.6499999999999995</v>
      </c>
      <c r="M256" s="1">
        <v>8</v>
      </c>
      <c r="N256" s="2">
        <v>20.603899999999999</v>
      </c>
      <c r="O256" s="1" t="s">
        <v>1746</v>
      </c>
    </row>
    <row r="257" spans="1:15" x14ac:dyDescent="0.25">
      <c r="A257" s="1">
        <v>256</v>
      </c>
      <c r="B257" s="1" t="s">
        <v>2305</v>
      </c>
      <c r="C257" s="10">
        <v>44860</v>
      </c>
      <c r="D257" s="22">
        <v>0</v>
      </c>
      <c r="E257" s="17" t="s">
        <v>2297</v>
      </c>
      <c r="F257" s="15">
        <v>22.2</v>
      </c>
      <c r="G257" s="2">
        <v>4.38</v>
      </c>
      <c r="H257" s="3">
        <v>1.5</v>
      </c>
      <c r="I257" s="2">
        <v>3.24</v>
      </c>
      <c r="J257" s="2">
        <f t="shared" si="8"/>
        <v>1.1399999999999997</v>
      </c>
      <c r="K257" s="1">
        <v>1</v>
      </c>
      <c r="L257" s="2">
        <f t="shared" si="9"/>
        <v>1.1399999999999997</v>
      </c>
      <c r="M257" s="1">
        <v>1</v>
      </c>
      <c r="N257" s="2">
        <v>1.1399999999999999</v>
      </c>
      <c r="O257" s="1" t="s">
        <v>1746</v>
      </c>
    </row>
    <row r="258" spans="1:15" x14ac:dyDescent="0.25">
      <c r="A258" s="1">
        <v>257</v>
      </c>
      <c r="B258" s="1" t="s">
        <v>2305</v>
      </c>
      <c r="C258" s="10">
        <v>44861</v>
      </c>
      <c r="D258" s="22">
        <v>0</v>
      </c>
      <c r="E258" s="17" t="s">
        <v>2289</v>
      </c>
      <c r="F258" s="15">
        <v>1.3</v>
      </c>
      <c r="G258" s="2">
        <v>2.4700000000000002</v>
      </c>
      <c r="H258" s="3">
        <v>0.5</v>
      </c>
      <c r="I258" s="2">
        <v>0.23</v>
      </c>
      <c r="J258" s="2">
        <f t="shared" si="8"/>
        <v>2.2400000000000002</v>
      </c>
      <c r="K258" s="1">
        <v>2</v>
      </c>
      <c r="L258" s="2">
        <f t="shared" si="9"/>
        <v>4.4800000000000004</v>
      </c>
      <c r="M258" s="1">
        <v>4</v>
      </c>
      <c r="N258" s="2">
        <v>5.8605999999999998</v>
      </c>
      <c r="O258" s="1" t="s">
        <v>1746</v>
      </c>
    </row>
    <row r="259" spans="1:15" x14ac:dyDescent="0.25">
      <c r="A259" s="1">
        <v>258</v>
      </c>
      <c r="B259" s="1" t="s">
        <v>2305</v>
      </c>
      <c r="C259" s="10">
        <v>44864</v>
      </c>
      <c r="D259" s="22">
        <v>0</v>
      </c>
      <c r="E259" s="17" t="s">
        <v>2339</v>
      </c>
      <c r="F259" s="15">
        <v>9.1999999999999993</v>
      </c>
      <c r="G259" s="2">
        <v>1.8</v>
      </c>
      <c r="H259" s="3">
        <v>1.1000000000000001</v>
      </c>
      <c r="I259" s="2">
        <v>1.37</v>
      </c>
      <c r="J259" s="2">
        <f t="shared" si="8"/>
        <v>0.42999999999999994</v>
      </c>
      <c r="K259" s="1">
        <v>1</v>
      </c>
      <c r="L259" s="2">
        <f t="shared" si="9"/>
        <v>0.42999999999999994</v>
      </c>
      <c r="M259" s="1">
        <v>1</v>
      </c>
      <c r="N259" s="2">
        <v>0.43</v>
      </c>
      <c r="O259" s="1" t="s">
        <v>1746</v>
      </c>
    </row>
    <row r="260" spans="1:15" x14ac:dyDescent="0.25">
      <c r="A260" s="1">
        <v>259</v>
      </c>
      <c r="B260" s="1" t="s">
        <v>2305</v>
      </c>
      <c r="C260" s="10">
        <v>44867</v>
      </c>
      <c r="D260" s="22">
        <v>0</v>
      </c>
      <c r="E260" s="17" t="s">
        <v>2340</v>
      </c>
      <c r="F260" s="15">
        <v>21.3</v>
      </c>
      <c r="G260" s="2">
        <v>4.2</v>
      </c>
      <c r="H260" s="3">
        <v>2.5</v>
      </c>
      <c r="I260" s="2">
        <v>3.96</v>
      </c>
      <c r="J260" s="2">
        <f t="shared" si="8"/>
        <v>0.24000000000000021</v>
      </c>
      <c r="K260" s="1">
        <v>1</v>
      </c>
      <c r="L260" s="2">
        <f t="shared" si="9"/>
        <v>0.24000000000000021</v>
      </c>
      <c r="M260" s="1">
        <v>1</v>
      </c>
      <c r="N260" s="2">
        <v>0.24</v>
      </c>
      <c r="O260" s="1" t="s">
        <v>1746</v>
      </c>
    </row>
    <row r="261" spans="1:15" x14ac:dyDescent="0.25">
      <c r="A261" s="1">
        <v>260</v>
      </c>
      <c r="B261" s="1" t="s">
        <v>2305</v>
      </c>
      <c r="C261" s="10">
        <v>44868</v>
      </c>
      <c r="D261" s="22">
        <v>0</v>
      </c>
      <c r="E261" s="17" t="s">
        <v>2341</v>
      </c>
      <c r="F261" s="15">
        <v>1.6</v>
      </c>
      <c r="G261" s="2">
        <v>0.28000000000000003</v>
      </c>
      <c r="H261" s="3">
        <v>0.3</v>
      </c>
      <c r="I261" s="2">
        <v>0.18</v>
      </c>
      <c r="J261" s="2">
        <f t="shared" si="8"/>
        <v>0.10000000000000003</v>
      </c>
      <c r="K261" s="1">
        <v>3</v>
      </c>
      <c r="L261" s="2">
        <f t="shared" si="9"/>
        <v>0.3000000000000001</v>
      </c>
      <c r="M261" s="1">
        <v>3</v>
      </c>
      <c r="N261" s="2">
        <v>5.4150999999999998</v>
      </c>
      <c r="O261" s="1" t="s">
        <v>1746</v>
      </c>
    </row>
    <row r="262" spans="1:15" x14ac:dyDescent="0.25">
      <c r="A262" s="1">
        <v>261</v>
      </c>
      <c r="B262" s="1" t="s">
        <v>2327</v>
      </c>
      <c r="C262" s="10">
        <v>44868</v>
      </c>
      <c r="D262" s="22">
        <v>0</v>
      </c>
      <c r="E262" s="17" t="s">
        <v>2342</v>
      </c>
      <c r="F262" s="15">
        <v>5.9</v>
      </c>
      <c r="G262" s="2">
        <v>1.2</v>
      </c>
      <c r="H262" s="3">
        <v>0.7</v>
      </c>
      <c r="I262" s="2">
        <v>1.1200000000000001</v>
      </c>
      <c r="J262" s="2">
        <f t="shared" si="8"/>
        <v>7.9999999999999849E-2</v>
      </c>
      <c r="K262" s="1">
        <v>1</v>
      </c>
      <c r="L262" s="2">
        <f t="shared" si="9"/>
        <v>7.9999999999999849E-2</v>
      </c>
      <c r="M262" s="1">
        <v>1</v>
      </c>
      <c r="N262" s="2">
        <v>7.9999999999999793E-2</v>
      </c>
      <c r="O262" s="1" t="s">
        <v>1746</v>
      </c>
    </row>
    <row r="263" spans="1:15" x14ac:dyDescent="0.25">
      <c r="A263" s="1">
        <v>262</v>
      </c>
      <c r="B263" s="1" t="s">
        <v>2327</v>
      </c>
      <c r="C263" s="10">
        <v>44869</v>
      </c>
      <c r="D263" s="22">
        <v>0</v>
      </c>
      <c r="E263" s="17" t="s">
        <v>2343</v>
      </c>
      <c r="F263" s="15">
        <v>8.9</v>
      </c>
      <c r="G263" s="2">
        <v>1.89</v>
      </c>
      <c r="H263" s="3">
        <v>0.6</v>
      </c>
      <c r="I263" s="2">
        <v>1.62</v>
      </c>
      <c r="J263" s="2">
        <f t="shared" si="8"/>
        <v>0.2699999999999998</v>
      </c>
      <c r="K263" s="1">
        <v>5</v>
      </c>
      <c r="L263" s="2">
        <f t="shared" si="9"/>
        <v>1.349999999999999</v>
      </c>
      <c r="M263" s="1">
        <v>26</v>
      </c>
      <c r="N263" s="2">
        <v>51.261299999999999</v>
      </c>
      <c r="O263" s="1" t="s">
        <v>1746</v>
      </c>
    </row>
    <row r="264" spans="1:15" x14ac:dyDescent="0.25">
      <c r="A264" s="1">
        <v>263</v>
      </c>
      <c r="B264" s="1" t="s">
        <v>2305</v>
      </c>
      <c r="C264" s="10">
        <v>44871</v>
      </c>
      <c r="D264" s="22">
        <v>0</v>
      </c>
      <c r="E264" s="17" t="s">
        <v>2344</v>
      </c>
      <c r="F264" s="15">
        <v>18.7</v>
      </c>
      <c r="G264" s="2">
        <v>3.74</v>
      </c>
      <c r="H264" s="3">
        <v>2.1</v>
      </c>
      <c r="I264" s="2">
        <v>3.3</v>
      </c>
      <c r="J264" s="2">
        <f t="shared" si="8"/>
        <v>0.44000000000000039</v>
      </c>
      <c r="K264" s="1">
        <v>1</v>
      </c>
      <c r="L264" s="2">
        <f t="shared" si="9"/>
        <v>0.44000000000000039</v>
      </c>
      <c r="M264" s="1">
        <v>1</v>
      </c>
      <c r="N264" s="2">
        <v>0.44</v>
      </c>
      <c r="O264" s="1" t="s">
        <v>1746</v>
      </c>
    </row>
    <row r="265" spans="1:15" x14ac:dyDescent="0.25">
      <c r="A265" s="1">
        <v>264</v>
      </c>
      <c r="B265" s="1" t="s">
        <v>2305</v>
      </c>
      <c r="C265" s="10">
        <v>44872</v>
      </c>
      <c r="D265" s="22">
        <v>0</v>
      </c>
      <c r="E265" s="17" t="s">
        <v>278</v>
      </c>
      <c r="F265" s="15">
        <v>1</v>
      </c>
      <c r="G265" s="2">
        <v>2.5560999999999998</v>
      </c>
      <c r="H265" s="3">
        <v>0.1</v>
      </c>
      <c r="I265" s="2">
        <v>0.14000000000000001</v>
      </c>
      <c r="J265" s="2">
        <f t="shared" ref="J265:J270" si="10">G265-I265</f>
        <v>2.4160999999999997</v>
      </c>
      <c r="K265" s="1">
        <v>2</v>
      </c>
      <c r="L265" s="2">
        <f t="shared" si="9"/>
        <v>4.8321999999999994</v>
      </c>
      <c r="M265" s="1">
        <v>3</v>
      </c>
      <c r="N265" s="2">
        <v>5.6890000000000001</v>
      </c>
      <c r="O265" s="1" t="s">
        <v>1746</v>
      </c>
    </row>
    <row r="266" spans="1:15" x14ac:dyDescent="0.25">
      <c r="A266" s="1">
        <v>265</v>
      </c>
      <c r="B266" s="1" t="s">
        <v>2305</v>
      </c>
      <c r="C266" s="10">
        <v>44875</v>
      </c>
      <c r="D266" s="22">
        <v>0</v>
      </c>
      <c r="E266" s="17" t="s">
        <v>2345</v>
      </c>
      <c r="F266" s="15">
        <v>5.5</v>
      </c>
      <c r="G266" s="2">
        <v>2.4927000000000001</v>
      </c>
      <c r="H266" s="3">
        <v>0.9</v>
      </c>
      <c r="I266" s="2">
        <v>0.94</v>
      </c>
      <c r="J266" s="2">
        <f t="shared" si="10"/>
        <v>1.5527000000000002</v>
      </c>
      <c r="K266" s="1">
        <v>2</v>
      </c>
      <c r="L266" s="2">
        <f t="shared" ref="L266:L270" si="11">(G266-I266-D266)*K266</f>
        <v>3.1054000000000004</v>
      </c>
      <c r="M266" s="1">
        <v>2</v>
      </c>
      <c r="N266" s="2">
        <v>3.4487000000000001</v>
      </c>
      <c r="O266" s="1" t="s">
        <v>1746</v>
      </c>
    </row>
    <row r="267" spans="1:15" x14ac:dyDescent="0.25">
      <c r="A267" s="1">
        <v>266</v>
      </c>
      <c r="B267" s="1" t="s">
        <v>2305</v>
      </c>
      <c r="C267" s="10">
        <v>44877</v>
      </c>
      <c r="D267" s="22">
        <v>0</v>
      </c>
      <c r="E267" s="17" t="s">
        <v>2346</v>
      </c>
      <c r="F267" s="15">
        <v>5.5</v>
      </c>
      <c r="G267" s="2">
        <v>2.39</v>
      </c>
      <c r="H267" s="3">
        <v>0.6</v>
      </c>
      <c r="I267" s="2">
        <v>0.82430000000000003</v>
      </c>
      <c r="J267" s="2">
        <f t="shared" si="10"/>
        <v>1.5657000000000001</v>
      </c>
      <c r="K267" s="1">
        <v>3</v>
      </c>
      <c r="L267" s="2">
        <f t="shared" si="11"/>
        <v>4.6971000000000007</v>
      </c>
      <c r="M267" s="1">
        <f>C269-C267</f>
        <v>3</v>
      </c>
      <c r="N267" s="2">
        <v>5.2207999999999997</v>
      </c>
      <c r="O267" s="1" t="s">
        <v>1746</v>
      </c>
    </row>
    <row r="268" spans="1:15" x14ac:dyDescent="0.25">
      <c r="A268" s="1">
        <v>267</v>
      </c>
      <c r="B268" s="1" t="s">
        <v>2347</v>
      </c>
      <c r="C268" s="10">
        <v>44879</v>
      </c>
      <c r="D268" s="22">
        <v>0</v>
      </c>
      <c r="E268" s="17" t="s">
        <v>2348</v>
      </c>
      <c r="F268" s="15">
        <v>5.0999999999999996</v>
      </c>
      <c r="G268" s="2">
        <v>1.04</v>
      </c>
      <c r="H268" s="3">
        <v>0.3</v>
      </c>
      <c r="I268" s="2">
        <v>0.88</v>
      </c>
      <c r="J268" s="2">
        <f t="shared" si="10"/>
        <v>0.16000000000000003</v>
      </c>
      <c r="K268" s="1">
        <v>5</v>
      </c>
      <c r="L268" s="2">
        <f t="shared" si="11"/>
        <v>0.80000000000000016</v>
      </c>
      <c r="M268" s="1">
        <v>16</v>
      </c>
      <c r="N268" s="2">
        <v>46.059199999999997</v>
      </c>
      <c r="O268" s="1" t="s">
        <v>1746</v>
      </c>
    </row>
    <row r="269" spans="1:15" x14ac:dyDescent="0.25">
      <c r="A269" s="1">
        <v>268</v>
      </c>
      <c r="B269" s="1" t="s">
        <v>2305</v>
      </c>
      <c r="C269" s="10">
        <v>44880</v>
      </c>
      <c r="D269" s="22">
        <v>0</v>
      </c>
      <c r="E269" s="17" t="s">
        <v>2349</v>
      </c>
      <c r="F269" s="15">
        <v>5.6</v>
      </c>
      <c r="G269" s="2">
        <v>1.21</v>
      </c>
      <c r="H269" s="3">
        <v>0.8</v>
      </c>
      <c r="I269" s="2">
        <v>1.02</v>
      </c>
      <c r="J269" s="2">
        <f t="shared" si="10"/>
        <v>0.18999999999999995</v>
      </c>
      <c r="K269" s="1">
        <v>5</v>
      </c>
      <c r="L269" s="2">
        <f t="shared" si="11"/>
        <v>0.94999999999999973</v>
      </c>
      <c r="M269" s="1">
        <v>15</v>
      </c>
      <c r="N269" s="2">
        <v>22.877400000000002</v>
      </c>
      <c r="O269" s="1" t="s">
        <v>1746</v>
      </c>
    </row>
    <row r="270" spans="1:15" x14ac:dyDescent="0.25">
      <c r="A270" s="1">
        <v>269</v>
      </c>
      <c r="B270" s="1" t="s">
        <v>2350</v>
      </c>
      <c r="C270" s="10">
        <v>44893</v>
      </c>
      <c r="D270" s="22">
        <v>0</v>
      </c>
      <c r="E270" s="17" t="s">
        <v>2351</v>
      </c>
      <c r="F270" s="15">
        <v>8</v>
      </c>
      <c r="G270" s="2">
        <v>1.29</v>
      </c>
      <c r="H270" s="3">
        <v>0.1</v>
      </c>
      <c r="I270" s="2">
        <v>1.23</v>
      </c>
      <c r="J270" s="2">
        <f t="shared" si="10"/>
        <v>6.0000000000000053E-2</v>
      </c>
      <c r="K270" s="1">
        <v>1</v>
      </c>
      <c r="L270" s="2">
        <f t="shared" si="11"/>
        <v>6.0000000000000053E-2</v>
      </c>
      <c r="M270" s="1">
        <v>1</v>
      </c>
      <c r="N270" s="2">
        <v>6.0000000000000053E-2</v>
      </c>
      <c r="O270" s="1" t="s">
        <v>1746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246B-C701-4756-B97E-55D38F8DC9F9}">
  <sheetPr codeName="Sheet8"/>
  <dimension ref="A1:O394"/>
  <sheetViews>
    <sheetView zoomScale="85" zoomScaleNormal="85" workbookViewId="0">
      <pane xSplit="3" ySplit="1" topLeftCell="D383" activePane="bottomRight" state="frozen"/>
      <selection activeCell="F19" sqref="F19"/>
      <selection pane="topRight" activeCell="F19" sqref="F19"/>
      <selection pane="bottomLeft" activeCell="F19" sqref="F19"/>
      <selection pane="bottomRight" activeCell="L393" sqref="L393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9.7265625" style="5" customWidth="1"/>
    <col min="14" max="14" width="15.6328125" style="16" customWidth="1"/>
    <col min="15" max="15" width="4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72" t="s">
        <v>209</v>
      </c>
      <c r="H1" s="9" t="s">
        <v>17</v>
      </c>
      <c r="I1" s="72" t="s">
        <v>14</v>
      </c>
      <c r="J1" s="72" t="s">
        <v>3188</v>
      </c>
      <c r="K1" s="11" t="s">
        <v>18</v>
      </c>
      <c r="L1" s="6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1912</v>
      </c>
      <c r="C2" s="10">
        <v>44265</v>
      </c>
      <c r="D2" s="22">
        <v>0.8</v>
      </c>
      <c r="E2" s="17" t="s">
        <v>213</v>
      </c>
      <c r="F2" s="15">
        <v>21.5</v>
      </c>
      <c r="G2" s="3">
        <v>6.6386000000000003</v>
      </c>
      <c r="H2" s="2">
        <v>20</v>
      </c>
      <c r="I2" s="2">
        <v>2.3860000000000001</v>
      </c>
      <c r="J2" s="2">
        <v>4.2526000000000002</v>
      </c>
      <c r="K2" s="1">
        <v>1</v>
      </c>
      <c r="L2" s="2">
        <v>3.4526000000000003</v>
      </c>
      <c r="M2" s="2" t="s">
        <v>1746</v>
      </c>
      <c r="N2" s="2" t="s">
        <v>1746</v>
      </c>
      <c r="O2" s="1" t="s">
        <v>1746</v>
      </c>
    </row>
    <row r="3" spans="1:15" x14ac:dyDescent="0.25">
      <c r="A3" s="1">
        <v>2</v>
      </c>
      <c r="B3" s="1" t="s">
        <v>1912</v>
      </c>
      <c r="C3" s="10">
        <v>44266</v>
      </c>
      <c r="D3" s="22">
        <v>0.8</v>
      </c>
      <c r="E3" s="17" t="s">
        <v>213</v>
      </c>
      <c r="F3" s="15">
        <v>24</v>
      </c>
      <c r="G3" s="3">
        <v>6.7626999999999997</v>
      </c>
      <c r="H3" s="2">
        <v>17.5</v>
      </c>
      <c r="I3" s="2">
        <v>3.38</v>
      </c>
      <c r="J3" s="2">
        <v>3.3826999999999998</v>
      </c>
      <c r="K3" s="1">
        <v>1</v>
      </c>
      <c r="L3" s="2">
        <v>2.5827</v>
      </c>
      <c r="M3" s="2" t="s">
        <v>1746</v>
      </c>
      <c r="N3" s="2" t="s">
        <v>1746</v>
      </c>
      <c r="O3" s="1" t="s">
        <v>1746</v>
      </c>
    </row>
    <row r="4" spans="1:15" x14ac:dyDescent="0.25">
      <c r="A4" s="1">
        <v>3</v>
      </c>
      <c r="B4" s="1" t="s">
        <v>1912</v>
      </c>
      <c r="C4" s="10">
        <v>44267</v>
      </c>
      <c r="D4" s="22">
        <v>0.8</v>
      </c>
      <c r="E4" s="17" t="s">
        <v>213</v>
      </c>
      <c r="F4" s="15">
        <v>24</v>
      </c>
      <c r="G4" s="3">
        <v>7.0631000000000004</v>
      </c>
      <c r="H4" s="2">
        <v>17</v>
      </c>
      <c r="I4" s="2">
        <v>3.2749999999999999</v>
      </c>
      <c r="J4" s="2">
        <v>3.7881000000000005</v>
      </c>
      <c r="K4" s="1">
        <v>1</v>
      </c>
      <c r="L4" s="2">
        <v>2.9881000000000002</v>
      </c>
      <c r="M4" s="2" t="s">
        <v>1746</v>
      </c>
      <c r="N4" s="2" t="s">
        <v>1746</v>
      </c>
      <c r="O4" s="1" t="s">
        <v>1746</v>
      </c>
    </row>
    <row r="5" spans="1:15" x14ac:dyDescent="0.25">
      <c r="A5" s="1">
        <v>4</v>
      </c>
      <c r="B5" s="1" t="s">
        <v>1912</v>
      </c>
      <c r="C5" s="10">
        <v>44268</v>
      </c>
      <c r="D5" s="22">
        <v>0.8</v>
      </c>
      <c r="E5" s="17" t="s">
        <v>213</v>
      </c>
      <c r="F5" s="15">
        <v>18</v>
      </c>
      <c r="G5" s="3">
        <v>4.9779999999999998</v>
      </c>
      <c r="H5" s="2">
        <v>11.59</v>
      </c>
      <c r="I5" s="2">
        <v>2.8007</v>
      </c>
      <c r="J5" s="2">
        <v>2.1772999999999998</v>
      </c>
      <c r="K5" s="1">
        <v>1</v>
      </c>
      <c r="L5" s="2">
        <v>1.3772999999999997</v>
      </c>
      <c r="M5" s="2" t="s">
        <v>1746</v>
      </c>
      <c r="N5" s="2" t="s">
        <v>1746</v>
      </c>
      <c r="O5" s="1" t="s">
        <v>1746</v>
      </c>
    </row>
    <row r="6" spans="1:15" x14ac:dyDescent="0.25">
      <c r="A6" s="1">
        <v>5</v>
      </c>
      <c r="B6" s="1" t="s">
        <v>1912</v>
      </c>
      <c r="C6" s="10">
        <v>44269</v>
      </c>
      <c r="D6" s="22">
        <v>0.8</v>
      </c>
      <c r="E6" s="17" t="s">
        <v>213</v>
      </c>
      <c r="F6" s="15">
        <v>24</v>
      </c>
      <c r="G6" s="3">
        <v>7.2403000000000004</v>
      </c>
      <c r="H6" s="2">
        <v>16</v>
      </c>
      <c r="I6" s="2">
        <v>3.6597</v>
      </c>
      <c r="J6" s="2">
        <v>3.5806000000000004</v>
      </c>
      <c r="K6" s="1">
        <v>1</v>
      </c>
      <c r="L6" s="2">
        <v>2.7806000000000006</v>
      </c>
      <c r="M6" s="2" t="s">
        <v>1746</v>
      </c>
      <c r="N6" s="2" t="s">
        <v>1746</v>
      </c>
      <c r="O6" s="1" t="s">
        <v>1746</v>
      </c>
    </row>
    <row r="7" spans="1:15" x14ac:dyDescent="0.25">
      <c r="A7" s="1">
        <v>6</v>
      </c>
      <c r="B7" s="1" t="s">
        <v>1912</v>
      </c>
      <c r="C7" s="10">
        <v>44270</v>
      </c>
      <c r="D7" s="22">
        <v>0.8</v>
      </c>
      <c r="E7" s="17" t="s">
        <v>213</v>
      </c>
      <c r="F7" s="15">
        <v>24</v>
      </c>
      <c r="G7" s="3">
        <v>7.1886000000000001</v>
      </c>
      <c r="H7" s="2">
        <v>16</v>
      </c>
      <c r="I7" s="2">
        <v>3.5381</v>
      </c>
      <c r="J7" s="2">
        <v>3.6505000000000001</v>
      </c>
      <c r="K7" s="1">
        <v>1</v>
      </c>
      <c r="L7" s="2">
        <v>2.8505000000000003</v>
      </c>
      <c r="M7" s="2" t="s">
        <v>1746</v>
      </c>
      <c r="N7" s="2" t="s">
        <v>1746</v>
      </c>
      <c r="O7" s="1" t="s">
        <v>1746</v>
      </c>
    </row>
    <row r="8" spans="1:15" x14ac:dyDescent="0.25">
      <c r="A8" s="1">
        <v>7</v>
      </c>
      <c r="B8" s="1" t="s">
        <v>1912</v>
      </c>
      <c r="C8" s="10">
        <v>44271</v>
      </c>
      <c r="D8" s="22">
        <v>0.8</v>
      </c>
      <c r="E8" s="17" t="s">
        <v>213</v>
      </c>
      <c r="F8" s="15">
        <v>24</v>
      </c>
      <c r="G8" s="3">
        <v>7.1609999999999996</v>
      </c>
      <c r="H8" s="2">
        <v>16</v>
      </c>
      <c r="I8" s="2">
        <v>3.5137</v>
      </c>
      <c r="J8" s="2">
        <v>3.6472999999999995</v>
      </c>
      <c r="K8" s="1">
        <v>1</v>
      </c>
      <c r="L8" s="2">
        <v>2.8472999999999997</v>
      </c>
      <c r="M8" s="2" t="s">
        <v>1746</v>
      </c>
      <c r="N8" s="2" t="s">
        <v>1746</v>
      </c>
      <c r="O8" s="1" t="s">
        <v>1746</v>
      </c>
    </row>
    <row r="9" spans="1:15" x14ac:dyDescent="0.25">
      <c r="A9" s="1">
        <v>8</v>
      </c>
      <c r="B9" s="1" t="s">
        <v>1912</v>
      </c>
      <c r="C9" s="10">
        <v>44272</v>
      </c>
      <c r="D9" s="22">
        <v>0.8</v>
      </c>
      <c r="E9" s="17" t="s">
        <v>213</v>
      </c>
      <c r="F9" s="15">
        <v>20</v>
      </c>
      <c r="G9" s="3">
        <v>4.5275999999999996</v>
      </c>
      <c r="H9" s="2">
        <v>16</v>
      </c>
      <c r="I9" s="2">
        <v>2.9746999999999999</v>
      </c>
      <c r="J9" s="2">
        <v>1.5528999999999997</v>
      </c>
      <c r="K9" s="1">
        <v>1</v>
      </c>
      <c r="L9" s="2">
        <v>0.75289999999999968</v>
      </c>
      <c r="M9" s="2" t="s">
        <v>1746</v>
      </c>
      <c r="N9" s="2" t="s">
        <v>1746</v>
      </c>
      <c r="O9" s="1" t="s">
        <v>3918</v>
      </c>
    </row>
    <row r="10" spans="1:15" x14ac:dyDescent="0.25">
      <c r="A10" s="1">
        <v>9</v>
      </c>
      <c r="B10" s="1" t="s">
        <v>1912</v>
      </c>
      <c r="C10" s="10">
        <v>44273</v>
      </c>
      <c r="D10" s="22">
        <v>0.8</v>
      </c>
      <c r="E10" s="17" t="s">
        <v>213</v>
      </c>
      <c r="F10" s="15">
        <v>18</v>
      </c>
      <c r="G10" s="3">
        <v>2.3624999999999998</v>
      </c>
      <c r="H10" s="2">
        <v>0.38</v>
      </c>
      <c r="I10" s="2">
        <v>2.4687000000000001</v>
      </c>
      <c r="J10" s="2">
        <v>-0.10620000000000029</v>
      </c>
      <c r="K10" s="1">
        <v>1</v>
      </c>
      <c r="L10" s="2">
        <v>0</v>
      </c>
      <c r="M10" s="2" t="s">
        <v>1746</v>
      </c>
      <c r="N10" s="2" t="s">
        <v>1746</v>
      </c>
      <c r="O10" s="1" t="s">
        <v>1746</v>
      </c>
    </row>
    <row r="11" spans="1:15" x14ac:dyDescent="0.25">
      <c r="A11" s="1">
        <v>10</v>
      </c>
      <c r="B11" s="1" t="s">
        <v>1912</v>
      </c>
      <c r="C11" s="10">
        <v>44274</v>
      </c>
      <c r="D11" s="22">
        <v>0.8</v>
      </c>
      <c r="E11" s="17" t="s">
        <v>213</v>
      </c>
      <c r="F11" s="15">
        <v>12</v>
      </c>
      <c r="G11" s="3">
        <v>3.0249000000000001</v>
      </c>
      <c r="H11" s="2">
        <v>0.8</v>
      </c>
      <c r="I11" s="2">
        <v>1.7588999999999999</v>
      </c>
      <c r="J11" s="2">
        <v>1.2660000000000002</v>
      </c>
      <c r="K11" s="1">
        <v>1</v>
      </c>
      <c r="L11" s="2">
        <v>0.46600000000000019</v>
      </c>
      <c r="M11" s="2" t="s">
        <v>1746</v>
      </c>
      <c r="N11" s="2" t="s">
        <v>1746</v>
      </c>
      <c r="O11" s="1" t="s">
        <v>1746</v>
      </c>
    </row>
    <row r="12" spans="1:15" x14ac:dyDescent="0.25">
      <c r="A12" s="1">
        <v>11</v>
      </c>
      <c r="B12" s="1" t="s">
        <v>1912</v>
      </c>
      <c r="C12" s="10">
        <v>44275</v>
      </c>
      <c r="D12" s="22">
        <v>0.8</v>
      </c>
      <c r="E12" s="17" t="s">
        <v>213</v>
      </c>
      <c r="F12" s="15">
        <v>22</v>
      </c>
      <c r="G12" s="3">
        <v>7.9489000000000001</v>
      </c>
      <c r="H12" s="2">
        <v>12.9</v>
      </c>
      <c r="I12" s="2">
        <v>3.5922000000000001</v>
      </c>
      <c r="J12" s="2">
        <v>4.3567</v>
      </c>
      <c r="K12" s="1">
        <v>1</v>
      </c>
      <c r="L12" s="2">
        <v>3.5567000000000002</v>
      </c>
      <c r="M12" s="2" t="s">
        <v>1746</v>
      </c>
      <c r="N12" s="2" t="s">
        <v>1746</v>
      </c>
      <c r="O12" s="1" t="s">
        <v>1746</v>
      </c>
    </row>
    <row r="13" spans="1:15" x14ac:dyDescent="0.25">
      <c r="A13" s="1">
        <v>12</v>
      </c>
      <c r="B13" s="1" t="s">
        <v>1912</v>
      </c>
      <c r="C13" s="10">
        <v>44276</v>
      </c>
      <c r="D13" s="22">
        <v>0.8</v>
      </c>
      <c r="E13" s="17" t="s">
        <v>213</v>
      </c>
      <c r="F13" s="15">
        <v>24</v>
      </c>
      <c r="G13" s="3">
        <v>7.2294</v>
      </c>
      <c r="H13" s="2">
        <v>14.6</v>
      </c>
      <c r="I13" s="2">
        <v>3.7130999999999998</v>
      </c>
      <c r="J13" s="2">
        <v>3.5163000000000002</v>
      </c>
      <c r="K13" s="1">
        <v>1</v>
      </c>
      <c r="L13" s="2">
        <v>2.7163000000000004</v>
      </c>
      <c r="M13" s="2" t="s">
        <v>1746</v>
      </c>
      <c r="N13" s="2" t="s">
        <v>1746</v>
      </c>
      <c r="O13" s="1" t="s">
        <v>1746</v>
      </c>
    </row>
    <row r="14" spans="1:15" x14ac:dyDescent="0.25">
      <c r="A14" s="1">
        <v>13</v>
      </c>
      <c r="B14" s="1" t="s">
        <v>1912</v>
      </c>
      <c r="C14" s="10">
        <v>44277</v>
      </c>
      <c r="D14" s="22">
        <v>0.8</v>
      </c>
      <c r="E14" s="17" t="s">
        <v>213</v>
      </c>
      <c r="F14" s="15">
        <v>24</v>
      </c>
      <c r="G14" s="3">
        <v>7.1359000000000004</v>
      </c>
      <c r="H14" s="2">
        <v>14</v>
      </c>
      <c r="I14" s="2">
        <v>3.867</v>
      </c>
      <c r="J14" s="2">
        <v>3.2689000000000004</v>
      </c>
      <c r="K14" s="1">
        <v>1</v>
      </c>
      <c r="L14" s="2">
        <v>2.4689000000000005</v>
      </c>
      <c r="M14" s="2" t="s">
        <v>1746</v>
      </c>
      <c r="N14" s="2" t="s">
        <v>1746</v>
      </c>
      <c r="O14" s="1" t="s">
        <v>1746</v>
      </c>
    </row>
    <row r="15" spans="1:15" x14ac:dyDescent="0.25">
      <c r="A15" s="1">
        <v>14</v>
      </c>
      <c r="B15" s="1" t="s">
        <v>1912</v>
      </c>
      <c r="C15" s="10">
        <v>44278</v>
      </c>
      <c r="D15" s="22">
        <v>0.8</v>
      </c>
      <c r="E15" s="17" t="s">
        <v>213</v>
      </c>
      <c r="F15" s="15">
        <v>22</v>
      </c>
      <c r="G15" s="3">
        <v>6.4897</v>
      </c>
      <c r="H15" s="2">
        <v>14.2</v>
      </c>
      <c r="I15" s="2">
        <v>3.2847</v>
      </c>
      <c r="J15" s="2">
        <v>3.2050000000000001</v>
      </c>
      <c r="K15" s="1">
        <v>1</v>
      </c>
      <c r="L15" s="2">
        <v>2.4050000000000002</v>
      </c>
      <c r="M15" s="2" t="s">
        <v>1746</v>
      </c>
      <c r="N15" s="2" t="s">
        <v>1746</v>
      </c>
      <c r="O15" s="1" t="s">
        <v>3919</v>
      </c>
    </row>
    <row r="16" spans="1:15" x14ac:dyDescent="0.25">
      <c r="A16" s="1">
        <v>15</v>
      </c>
      <c r="B16" s="1" t="s">
        <v>1912</v>
      </c>
      <c r="C16" s="10">
        <v>44279</v>
      </c>
      <c r="D16" s="22">
        <v>0.8</v>
      </c>
      <c r="E16" s="17" t="s">
        <v>213</v>
      </c>
      <c r="F16" s="15">
        <v>13</v>
      </c>
      <c r="G16" s="3">
        <v>6.0651000000000002</v>
      </c>
      <c r="H16" s="2">
        <v>16.100000000000001</v>
      </c>
      <c r="I16" s="2">
        <v>2.5872999999999999</v>
      </c>
      <c r="J16" s="2">
        <v>3.4778000000000002</v>
      </c>
      <c r="K16" s="1">
        <v>1</v>
      </c>
      <c r="L16" s="2">
        <v>2.6778000000000004</v>
      </c>
      <c r="M16" s="2" t="s">
        <v>1746</v>
      </c>
      <c r="N16" s="2" t="s">
        <v>1746</v>
      </c>
      <c r="O16" s="1" t="s">
        <v>3920</v>
      </c>
    </row>
    <row r="17" spans="1:15" x14ac:dyDescent="0.25">
      <c r="A17" s="1">
        <v>16</v>
      </c>
      <c r="B17" s="1" t="s">
        <v>1912</v>
      </c>
      <c r="C17" s="10">
        <v>44280</v>
      </c>
      <c r="D17" s="22">
        <v>0.8</v>
      </c>
      <c r="E17" s="17" t="s">
        <v>213</v>
      </c>
      <c r="F17" s="15">
        <v>24</v>
      </c>
      <c r="G17" s="3">
        <v>7.2305999999999999</v>
      </c>
      <c r="H17" s="2">
        <v>14.3</v>
      </c>
      <c r="I17" s="2">
        <v>3.8513000000000002</v>
      </c>
      <c r="J17" s="2">
        <v>3.3792999999999997</v>
      </c>
      <c r="K17" s="1">
        <v>1</v>
      </c>
      <c r="L17" s="2">
        <v>2.5792999999999999</v>
      </c>
      <c r="M17" s="2" t="s">
        <v>1746</v>
      </c>
      <c r="N17" s="2" t="s">
        <v>1746</v>
      </c>
      <c r="O17" s="1" t="s">
        <v>1746</v>
      </c>
    </row>
    <row r="18" spans="1:15" x14ac:dyDescent="0.25">
      <c r="A18" s="1">
        <v>17</v>
      </c>
      <c r="B18" s="1" t="s">
        <v>1912</v>
      </c>
      <c r="C18" s="10">
        <v>44281</v>
      </c>
      <c r="D18" s="22">
        <v>0.8</v>
      </c>
      <c r="E18" s="17" t="s">
        <v>213</v>
      </c>
      <c r="F18" s="15">
        <v>24</v>
      </c>
      <c r="G18" s="3">
        <v>5.4656000000000002</v>
      </c>
      <c r="H18" s="2">
        <v>11.7</v>
      </c>
      <c r="I18" s="2">
        <v>3.4405000000000001</v>
      </c>
      <c r="J18" s="2">
        <v>2.0251000000000001</v>
      </c>
      <c r="K18" s="1">
        <v>1</v>
      </c>
      <c r="L18" s="2">
        <v>1.2251000000000001</v>
      </c>
      <c r="M18" s="2" t="s">
        <v>1746</v>
      </c>
      <c r="N18" s="2" t="s">
        <v>1746</v>
      </c>
      <c r="O18" s="1" t="s">
        <v>1746</v>
      </c>
    </row>
    <row r="19" spans="1:15" x14ac:dyDescent="0.25">
      <c r="A19" s="1">
        <v>18</v>
      </c>
      <c r="B19" s="1" t="s">
        <v>1912</v>
      </c>
      <c r="C19" s="10">
        <v>44282</v>
      </c>
      <c r="D19" s="22">
        <v>0.8</v>
      </c>
      <c r="E19" s="17" t="s">
        <v>213</v>
      </c>
      <c r="F19" s="15">
        <v>22</v>
      </c>
      <c r="G19" s="3">
        <v>6.9539999999999997</v>
      </c>
      <c r="H19" s="2">
        <v>14.7</v>
      </c>
      <c r="I19" s="2">
        <v>2.9060999999999999</v>
      </c>
      <c r="J19" s="2">
        <v>4.0479000000000003</v>
      </c>
      <c r="K19" s="1">
        <v>1</v>
      </c>
      <c r="L19" s="2">
        <v>3.2479000000000005</v>
      </c>
      <c r="M19" s="2" t="s">
        <v>1746</v>
      </c>
      <c r="N19" s="2" t="s">
        <v>1746</v>
      </c>
      <c r="O19" s="1" t="s">
        <v>3921</v>
      </c>
    </row>
    <row r="20" spans="1:15" x14ac:dyDescent="0.25">
      <c r="A20" s="1">
        <v>19</v>
      </c>
      <c r="B20" s="1" t="s">
        <v>1912</v>
      </c>
      <c r="C20" s="10">
        <v>44283</v>
      </c>
      <c r="D20" s="22">
        <v>0.8</v>
      </c>
      <c r="E20" s="17" t="s">
        <v>213</v>
      </c>
      <c r="F20" s="15">
        <v>24</v>
      </c>
      <c r="G20" s="3">
        <v>7.0170000000000003</v>
      </c>
      <c r="H20" s="2">
        <v>14.5</v>
      </c>
      <c r="I20" s="2">
        <v>3.2536</v>
      </c>
      <c r="J20" s="2">
        <v>3.7634000000000003</v>
      </c>
      <c r="K20" s="1">
        <v>1</v>
      </c>
      <c r="L20" s="2">
        <v>2.9634</v>
      </c>
      <c r="M20" s="2" t="s">
        <v>1746</v>
      </c>
      <c r="N20" s="2" t="s">
        <v>1746</v>
      </c>
      <c r="O20" s="1" t="s">
        <v>1746</v>
      </c>
    </row>
    <row r="21" spans="1:15" x14ac:dyDescent="0.25">
      <c r="A21" s="1">
        <v>20</v>
      </c>
      <c r="B21" s="1" t="s">
        <v>1912</v>
      </c>
      <c r="C21" s="10">
        <v>44284</v>
      </c>
      <c r="D21" s="22">
        <v>0.8</v>
      </c>
      <c r="E21" s="17" t="s">
        <v>213</v>
      </c>
      <c r="F21" s="15">
        <v>24</v>
      </c>
      <c r="G21" s="3">
        <v>6.9958999999999998</v>
      </c>
      <c r="H21" s="2">
        <v>14.2</v>
      </c>
      <c r="I21" s="2">
        <v>3.1156000000000001</v>
      </c>
      <c r="J21" s="2">
        <v>3.8802999999999996</v>
      </c>
      <c r="K21" s="1">
        <v>1</v>
      </c>
      <c r="L21" s="2">
        <v>3.0802999999999994</v>
      </c>
      <c r="M21" s="2" t="s">
        <v>1746</v>
      </c>
      <c r="N21" s="2" t="s">
        <v>1746</v>
      </c>
      <c r="O21" s="1" t="s">
        <v>1746</v>
      </c>
    </row>
    <row r="22" spans="1:15" x14ac:dyDescent="0.25">
      <c r="A22" s="1">
        <v>21</v>
      </c>
      <c r="B22" s="1" t="s">
        <v>1912</v>
      </c>
      <c r="C22" s="10">
        <v>44285</v>
      </c>
      <c r="D22" s="22">
        <v>0.8</v>
      </c>
      <c r="E22" s="17" t="s">
        <v>213</v>
      </c>
      <c r="F22" s="15">
        <v>24</v>
      </c>
      <c r="G22" s="3">
        <v>6.9945000000000004</v>
      </c>
      <c r="H22" s="2">
        <v>14.1</v>
      </c>
      <c r="I22" s="2">
        <v>3.0112000000000001</v>
      </c>
      <c r="J22" s="2">
        <v>3.9833000000000003</v>
      </c>
      <c r="K22" s="1">
        <v>1</v>
      </c>
      <c r="L22" s="2">
        <v>3.1833</v>
      </c>
      <c r="M22" s="2" t="s">
        <v>1746</v>
      </c>
      <c r="N22" s="2" t="s">
        <v>1746</v>
      </c>
      <c r="O22" s="1" t="s">
        <v>1746</v>
      </c>
    </row>
    <row r="23" spans="1:15" x14ac:dyDescent="0.25">
      <c r="A23" s="1">
        <v>22</v>
      </c>
      <c r="B23" s="1" t="s">
        <v>1912</v>
      </c>
      <c r="C23" s="10">
        <v>44286</v>
      </c>
      <c r="D23" s="22">
        <v>0.8</v>
      </c>
      <c r="E23" s="17" t="s">
        <v>213</v>
      </c>
      <c r="F23" s="15">
        <v>24</v>
      </c>
      <c r="G23" s="3">
        <v>6.9488000000000003</v>
      </c>
      <c r="H23" s="2">
        <v>13.7</v>
      </c>
      <c r="I23" s="2">
        <v>2.4064000000000001</v>
      </c>
      <c r="J23" s="2">
        <v>4.5424000000000007</v>
      </c>
      <c r="K23" s="1">
        <v>1</v>
      </c>
      <c r="L23" s="2">
        <v>3.7424000000000008</v>
      </c>
      <c r="M23" s="2" t="s">
        <v>1746</v>
      </c>
      <c r="N23" s="2" t="s">
        <v>1746</v>
      </c>
      <c r="O23" s="1" t="s">
        <v>1746</v>
      </c>
    </row>
    <row r="24" spans="1:15" x14ac:dyDescent="0.25">
      <c r="A24" s="1">
        <v>23</v>
      </c>
      <c r="B24" s="1" t="s">
        <v>1912</v>
      </c>
      <c r="C24" s="10">
        <v>44287</v>
      </c>
      <c r="D24" s="22">
        <v>0.8</v>
      </c>
      <c r="E24" s="17" t="s">
        <v>213</v>
      </c>
      <c r="F24" s="15">
        <v>24</v>
      </c>
      <c r="G24" s="3">
        <v>7.1261000000000001</v>
      </c>
      <c r="H24" s="2">
        <v>13.9</v>
      </c>
      <c r="I24" s="2">
        <v>2.7740999999999998</v>
      </c>
      <c r="J24" s="2">
        <v>4.3520000000000003</v>
      </c>
      <c r="K24" s="1">
        <v>1</v>
      </c>
      <c r="L24" s="2">
        <v>3.5520000000000005</v>
      </c>
      <c r="M24" s="2" t="s">
        <v>1746</v>
      </c>
      <c r="N24" s="2" t="s">
        <v>1746</v>
      </c>
      <c r="O24" s="1" t="s">
        <v>1746</v>
      </c>
    </row>
    <row r="25" spans="1:15" x14ac:dyDescent="0.25">
      <c r="A25" s="1">
        <v>24</v>
      </c>
      <c r="B25" s="1" t="s">
        <v>1912</v>
      </c>
      <c r="C25" s="10">
        <v>44288</v>
      </c>
      <c r="D25" s="22">
        <v>0.8</v>
      </c>
      <c r="E25" s="17" t="s">
        <v>213</v>
      </c>
      <c r="F25" s="15">
        <v>24</v>
      </c>
      <c r="G25" s="3">
        <v>7.1279000000000003</v>
      </c>
      <c r="H25" s="2">
        <v>13.3</v>
      </c>
      <c r="I25" s="2">
        <v>2.9270999999999998</v>
      </c>
      <c r="J25" s="2">
        <v>4.200800000000001</v>
      </c>
      <c r="K25" s="1">
        <v>1</v>
      </c>
      <c r="L25" s="2">
        <v>3.4008000000000012</v>
      </c>
      <c r="M25" s="2" t="s">
        <v>1746</v>
      </c>
      <c r="N25" s="2" t="s">
        <v>1746</v>
      </c>
      <c r="O25" s="1" t="s">
        <v>1746</v>
      </c>
    </row>
    <row r="26" spans="1:15" x14ac:dyDescent="0.25">
      <c r="A26" s="1">
        <v>25</v>
      </c>
      <c r="B26" s="1" t="s">
        <v>1912</v>
      </c>
      <c r="C26" s="10">
        <v>44289</v>
      </c>
      <c r="D26" s="22">
        <v>0.8</v>
      </c>
      <c r="E26" s="17" t="s">
        <v>213</v>
      </c>
      <c r="F26" s="15">
        <v>24</v>
      </c>
      <c r="G26" s="3">
        <v>7.0650000000000004</v>
      </c>
      <c r="H26" s="2">
        <v>12.8</v>
      </c>
      <c r="I26" s="2">
        <v>2.8005</v>
      </c>
      <c r="J26" s="2">
        <v>4.2645</v>
      </c>
      <c r="K26" s="1">
        <v>1</v>
      </c>
      <c r="L26" s="2">
        <v>3.4645000000000001</v>
      </c>
      <c r="M26" s="2" t="s">
        <v>1746</v>
      </c>
      <c r="N26" s="2" t="s">
        <v>1746</v>
      </c>
      <c r="O26" s="1" t="s">
        <v>1746</v>
      </c>
    </row>
    <row r="27" spans="1:15" x14ac:dyDescent="0.25">
      <c r="A27" s="1">
        <v>26</v>
      </c>
      <c r="B27" s="1" t="s">
        <v>1912</v>
      </c>
      <c r="C27" s="10">
        <v>44290</v>
      </c>
      <c r="D27" s="22">
        <v>0.8</v>
      </c>
      <c r="E27" s="17" t="s">
        <v>213</v>
      </c>
      <c r="F27" s="15">
        <v>24</v>
      </c>
      <c r="G27" s="3">
        <v>7.2596999999999996</v>
      </c>
      <c r="H27" s="2">
        <v>11.5</v>
      </c>
      <c r="I27" s="2">
        <v>3.0497000000000001</v>
      </c>
      <c r="J27" s="2">
        <v>4.2099999999999991</v>
      </c>
      <c r="K27" s="1">
        <v>1</v>
      </c>
      <c r="L27" s="2">
        <v>3.4099999999999993</v>
      </c>
      <c r="M27" s="2" t="s">
        <v>1746</v>
      </c>
      <c r="N27" s="2" t="s">
        <v>1746</v>
      </c>
      <c r="O27" s="1" t="s">
        <v>1746</v>
      </c>
    </row>
    <row r="28" spans="1:15" x14ac:dyDescent="0.25">
      <c r="A28" s="1">
        <v>27</v>
      </c>
      <c r="B28" s="1" t="s">
        <v>1912</v>
      </c>
      <c r="C28" s="10">
        <v>44291</v>
      </c>
      <c r="D28" s="22">
        <v>0.8</v>
      </c>
      <c r="E28" s="17" t="s">
        <v>213</v>
      </c>
      <c r="F28" s="15">
        <v>24</v>
      </c>
      <c r="G28" s="3">
        <v>7.1235999999999997</v>
      </c>
      <c r="H28" s="2">
        <v>12.5</v>
      </c>
      <c r="I28" s="2">
        <v>2.8157000000000001</v>
      </c>
      <c r="J28" s="2">
        <v>4.3079000000000001</v>
      </c>
      <c r="K28" s="1">
        <v>1</v>
      </c>
      <c r="L28" s="2">
        <v>3.5079000000000002</v>
      </c>
      <c r="M28" s="2" t="s">
        <v>1746</v>
      </c>
      <c r="N28" s="2" t="s">
        <v>1746</v>
      </c>
      <c r="O28" s="1" t="s">
        <v>1746</v>
      </c>
    </row>
    <row r="29" spans="1:15" x14ac:dyDescent="0.25">
      <c r="A29" s="1">
        <v>28</v>
      </c>
      <c r="B29" s="1" t="s">
        <v>1912</v>
      </c>
      <c r="C29" s="10">
        <v>44292</v>
      </c>
      <c r="D29" s="22">
        <v>0.8</v>
      </c>
      <c r="E29" s="17" t="s">
        <v>213</v>
      </c>
      <c r="F29" s="15">
        <v>24</v>
      </c>
      <c r="G29" s="3">
        <v>7.1096000000000004</v>
      </c>
      <c r="H29" s="2">
        <v>12.4</v>
      </c>
      <c r="I29" s="2">
        <v>2.7706</v>
      </c>
      <c r="J29" s="2">
        <v>4.3390000000000004</v>
      </c>
      <c r="K29" s="1">
        <v>1</v>
      </c>
      <c r="L29" s="2">
        <v>3.5390000000000006</v>
      </c>
      <c r="M29" s="2" t="s">
        <v>1746</v>
      </c>
      <c r="N29" s="2" t="s">
        <v>1746</v>
      </c>
      <c r="O29" s="1" t="s">
        <v>1746</v>
      </c>
    </row>
    <row r="30" spans="1:15" x14ac:dyDescent="0.25">
      <c r="A30" s="1">
        <v>29</v>
      </c>
      <c r="B30" s="1" t="s">
        <v>1912</v>
      </c>
      <c r="C30" s="10">
        <v>44293</v>
      </c>
      <c r="D30" s="22">
        <v>0.8</v>
      </c>
      <c r="E30" s="17" t="s">
        <v>213</v>
      </c>
      <c r="F30" s="15">
        <v>24</v>
      </c>
      <c r="G30" s="3">
        <v>6.7159000000000004</v>
      </c>
      <c r="H30" s="2">
        <v>12.5</v>
      </c>
      <c r="I30" s="2">
        <v>2.2265000000000001</v>
      </c>
      <c r="J30" s="2">
        <v>4.4893999999999998</v>
      </c>
      <c r="K30" s="1">
        <v>1</v>
      </c>
      <c r="L30" s="2">
        <v>3.6894</v>
      </c>
      <c r="M30" s="2" t="s">
        <v>1746</v>
      </c>
      <c r="N30" s="2" t="s">
        <v>1746</v>
      </c>
      <c r="O30" s="1" t="s">
        <v>1746</v>
      </c>
    </row>
    <row r="31" spans="1:15" x14ac:dyDescent="0.25">
      <c r="A31" s="1">
        <v>30</v>
      </c>
      <c r="B31" s="1" t="s">
        <v>1912</v>
      </c>
      <c r="C31" s="10">
        <v>44294</v>
      </c>
      <c r="D31" s="22">
        <v>0.8</v>
      </c>
      <c r="E31" s="17" t="s">
        <v>213</v>
      </c>
      <c r="F31" s="15">
        <v>24</v>
      </c>
      <c r="G31" s="3">
        <v>3.6293000000000002</v>
      </c>
      <c r="H31" s="2">
        <v>8</v>
      </c>
      <c r="I31" s="2">
        <v>1.3922000000000001</v>
      </c>
      <c r="J31" s="2">
        <v>2.2370999999999999</v>
      </c>
      <c r="K31" s="1">
        <v>1</v>
      </c>
      <c r="L31" s="2">
        <v>1.4370999999999998</v>
      </c>
      <c r="M31" s="2" t="s">
        <v>1746</v>
      </c>
      <c r="N31" s="2" t="s">
        <v>1746</v>
      </c>
      <c r="O31" s="1" t="s">
        <v>1746</v>
      </c>
    </row>
    <row r="32" spans="1:15" x14ac:dyDescent="0.25">
      <c r="A32" s="1">
        <v>31</v>
      </c>
      <c r="B32" s="1" t="s">
        <v>1912</v>
      </c>
      <c r="C32" s="10">
        <v>44295</v>
      </c>
      <c r="D32" s="22">
        <v>0.8</v>
      </c>
      <c r="E32" s="17" t="s">
        <v>213</v>
      </c>
      <c r="F32" s="15">
        <v>24</v>
      </c>
      <c r="G32" s="3">
        <v>7.7709000000000001</v>
      </c>
      <c r="H32" s="2">
        <v>10.8</v>
      </c>
      <c r="I32" s="2">
        <v>3.3860999999999999</v>
      </c>
      <c r="J32" s="2">
        <v>4.3848000000000003</v>
      </c>
      <c r="K32" s="1">
        <v>1</v>
      </c>
      <c r="L32" s="2">
        <v>3.5848000000000004</v>
      </c>
      <c r="M32" s="2" t="s">
        <v>1746</v>
      </c>
      <c r="N32" s="2" t="s">
        <v>1746</v>
      </c>
      <c r="O32" s="1" t="s">
        <v>1746</v>
      </c>
    </row>
    <row r="33" spans="1:15" x14ac:dyDescent="0.25">
      <c r="A33" s="1">
        <v>32</v>
      </c>
      <c r="B33" s="1" t="s">
        <v>1912</v>
      </c>
      <c r="C33" s="10">
        <v>44296</v>
      </c>
      <c r="D33" s="22">
        <v>0.8</v>
      </c>
      <c r="E33" s="17" t="s">
        <v>213</v>
      </c>
      <c r="F33" s="15">
        <v>24</v>
      </c>
      <c r="G33" s="3">
        <v>7.6128999999999998</v>
      </c>
      <c r="H33" s="2">
        <v>11</v>
      </c>
      <c r="I33" s="2">
        <v>3.0333999999999999</v>
      </c>
      <c r="J33" s="2">
        <v>4.5794999999999995</v>
      </c>
      <c r="K33" s="1">
        <v>1</v>
      </c>
      <c r="L33" s="2">
        <v>3.7794999999999996</v>
      </c>
      <c r="M33" s="2" t="s">
        <v>1746</v>
      </c>
      <c r="N33" s="2" t="s">
        <v>1746</v>
      </c>
      <c r="O33" s="1" t="s">
        <v>1746</v>
      </c>
    </row>
    <row r="34" spans="1:15" x14ac:dyDescent="0.25">
      <c r="A34" s="1">
        <v>33</v>
      </c>
      <c r="B34" s="1" t="s">
        <v>1912</v>
      </c>
      <c r="C34" s="10">
        <v>44297</v>
      </c>
      <c r="D34" s="22">
        <v>0.8</v>
      </c>
      <c r="E34" s="17" t="s">
        <v>213</v>
      </c>
      <c r="F34" s="15">
        <v>24</v>
      </c>
      <c r="G34" s="3">
        <v>7.5899000000000001</v>
      </c>
      <c r="H34" s="2">
        <v>10.3</v>
      </c>
      <c r="I34" s="2">
        <v>2.9296000000000002</v>
      </c>
      <c r="J34" s="2">
        <v>4.6602999999999994</v>
      </c>
      <c r="K34" s="1">
        <v>1</v>
      </c>
      <c r="L34" s="2">
        <v>3.8602999999999996</v>
      </c>
      <c r="M34" s="2" t="s">
        <v>1746</v>
      </c>
      <c r="N34" s="2" t="s">
        <v>1746</v>
      </c>
      <c r="O34" s="1" t="s">
        <v>1746</v>
      </c>
    </row>
    <row r="35" spans="1:15" x14ac:dyDescent="0.25">
      <c r="A35" s="1">
        <v>34</v>
      </c>
      <c r="B35" s="1" t="s">
        <v>1912</v>
      </c>
      <c r="C35" s="10">
        <v>44298</v>
      </c>
      <c r="D35" s="22">
        <v>0.8</v>
      </c>
      <c r="E35" s="17" t="s">
        <v>213</v>
      </c>
      <c r="F35" s="15">
        <v>24</v>
      </c>
      <c r="G35" s="3">
        <v>7.4950999999999999</v>
      </c>
      <c r="H35" s="2">
        <v>9.6</v>
      </c>
      <c r="I35" s="2">
        <v>3.0430000000000001</v>
      </c>
      <c r="J35" s="2">
        <v>4.4520999999999997</v>
      </c>
      <c r="K35" s="1">
        <v>1</v>
      </c>
      <c r="L35" s="2">
        <v>3.6520999999999999</v>
      </c>
      <c r="M35" s="2" t="s">
        <v>1746</v>
      </c>
      <c r="N35" s="2" t="s">
        <v>1746</v>
      </c>
      <c r="O35" s="1" t="s">
        <v>1746</v>
      </c>
    </row>
    <row r="36" spans="1:15" x14ac:dyDescent="0.25">
      <c r="A36" s="1">
        <v>35</v>
      </c>
      <c r="B36" s="1" t="s">
        <v>1912</v>
      </c>
      <c r="C36" s="10">
        <v>44299</v>
      </c>
      <c r="D36" s="22">
        <v>0.8</v>
      </c>
      <c r="E36" s="17" t="s">
        <v>213</v>
      </c>
      <c r="F36" s="15">
        <v>24</v>
      </c>
      <c r="G36" s="3">
        <v>5.9579000000000004</v>
      </c>
      <c r="H36" s="2">
        <v>7.7</v>
      </c>
      <c r="I36" s="2">
        <v>3.1509999999999998</v>
      </c>
      <c r="J36" s="2">
        <v>2.8069000000000006</v>
      </c>
      <c r="K36" s="1">
        <v>1</v>
      </c>
      <c r="L36" s="2">
        <v>2.0069000000000008</v>
      </c>
      <c r="M36" s="2" t="s">
        <v>1746</v>
      </c>
      <c r="N36" s="2" t="s">
        <v>1746</v>
      </c>
      <c r="O36" s="1" t="s">
        <v>1746</v>
      </c>
    </row>
    <row r="37" spans="1:15" x14ac:dyDescent="0.25">
      <c r="A37" s="1">
        <v>36</v>
      </c>
      <c r="B37" s="1" t="s">
        <v>1912</v>
      </c>
      <c r="C37" s="10">
        <v>44300</v>
      </c>
      <c r="D37" s="22">
        <v>0.8</v>
      </c>
      <c r="E37" s="17" t="s">
        <v>213</v>
      </c>
      <c r="F37" s="15">
        <v>24</v>
      </c>
      <c r="G37" s="3">
        <v>7.1737000000000002</v>
      </c>
      <c r="H37" s="2">
        <v>11.3</v>
      </c>
      <c r="I37" s="2">
        <v>2.3199999999999998</v>
      </c>
      <c r="J37" s="2">
        <v>4.8536999999999999</v>
      </c>
      <c r="K37" s="1">
        <v>1</v>
      </c>
      <c r="L37" s="2">
        <v>4.0537000000000001</v>
      </c>
      <c r="M37" s="2" t="s">
        <v>1746</v>
      </c>
      <c r="N37" s="2" t="s">
        <v>1746</v>
      </c>
      <c r="O37" s="1" t="s">
        <v>1746</v>
      </c>
    </row>
    <row r="38" spans="1:15" x14ac:dyDescent="0.25">
      <c r="A38" s="1">
        <v>37</v>
      </c>
      <c r="B38" s="1" t="s">
        <v>1912</v>
      </c>
      <c r="C38" s="10">
        <v>44301</v>
      </c>
      <c r="D38" s="22">
        <v>0.8</v>
      </c>
      <c r="E38" s="17" t="s">
        <v>213</v>
      </c>
      <c r="F38" s="15">
        <v>24</v>
      </c>
      <c r="G38" s="3">
        <v>7.3498000000000001</v>
      </c>
      <c r="H38" s="2">
        <v>11.3</v>
      </c>
      <c r="I38" s="2">
        <v>2.3490000000000002</v>
      </c>
      <c r="J38" s="2">
        <v>5.0007999999999999</v>
      </c>
      <c r="K38" s="1">
        <v>1</v>
      </c>
      <c r="L38" s="2">
        <v>4.2008000000000001</v>
      </c>
      <c r="M38" s="2" t="s">
        <v>1746</v>
      </c>
      <c r="N38" s="2" t="s">
        <v>1746</v>
      </c>
      <c r="O38" s="1" t="s">
        <v>1746</v>
      </c>
    </row>
    <row r="39" spans="1:15" x14ac:dyDescent="0.25">
      <c r="A39" s="1">
        <v>38</v>
      </c>
      <c r="B39" s="1" t="s">
        <v>1912</v>
      </c>
      <c r="C39" s="10">
        <v>44302</v>
      </c>
      <c r="D39" s="22">
        <v>0.8</v>
      </c>
      <c r="E39" s="17" t="s">
        <v>213</v>
      </c>
      <c r="F39" s="15">
        <v>24</v>
      </c>
      <c r="G39" s="3">
        <v>7.4816000000000003</v>
      </c>
      <c r="H39" s="2">
        <v>10.6</v>
      </c>
      <c r="I39" s="2">
        <v>2.4420000000000002</v>
      </c>
      <c r="J39" s="2">
        <v>5.0396000000000001</v>
      </c>
      <c r="K39" s="1">
        <v>1</v>
      </c>
      <c r="L39" s="2">
        <v>4.2396000000000003</v>
      </c>
      <c r="M39" s="2" t="s">
        <v>1746</v>
      </c>
      <c r="N39" s="2" t="s">
        <v>1746</v>
      </c>
      <c r="O39" s="1" t="s">
        <v>1746</v>
      </c>
    </row>
    <row r="40" spans="1:15" x14ac:dyDescent="0.25">
      <c r="A40" s="1">
        <v>39</v>
      </c>
      <c r="B40" s="1" t="s">
        <v>1912</v>
      </c>
      <c r="C40" s="10">
        <v>44303</v>
      </c>
      <c r="D40" s="22">
        <v>0.8</v>
      </c>
      <c r="E40" s="17" t="s">
        <v>213</v>
      </c>
      <c r="F40" s="15">
        <v>24</v>
      </c>
      <c r="G40" s="3">
        <v>5.4116</v>
      </c>
      <c r="H40" s="2">
        <v>10.6</v>
      </c>
      <c r="I40" s="2">
        <v>2.4420000000000002</v>
      </c>
      <c r="J40" s="2">
        <v>2.9695999999999998</v>
      </c>
      <c r="K40" s="1">
        <v>1</v>
      </c>
      <c r="L40" s="2">
        <v>2.1696</v>
      </c>
      <c r="M40" s="2" t="s">
        <v>1746</v>
      </c>
      <c r="N40" s="2" t="s">
        <v>1746</v>
      </c>
      <c r="O40" s="1" t="s">
        <v>3922</v>
      </c>
    </row>
    <row r="41" spans="1:15" x14ac:dyDescent="0.25">
      <c r="A41" s="1">
        <v>40</v>
      </c>
      <c r="B41" s="1" t="s">
        <v>1906</v>
      </c>
      <c r="C41" s="10">
        <v>44315</v>
      </c>
      <c r="D41" s="22">
        <v>1.1499999999999999</v>
      </c>
      <c r="E41" s="17" t="s">
        <v>254</v>
      </c>
      <c r="F41" s="15">
        <v>22</v>
      </c>
      <c r="G41" s="3">
        <v>6.8167999999999997</v>
      </c>
      <c r="H41" s="2">
        <v>1.3</v>
      </c>
      <c r="I41" s="2">
        <v>2.5674999999999999</v>
      </c>
      <c r="J41" s="2">
        <v>4.2492999999999999</v>
      </c>
      <c r="K41" s="1">
        <v>1</v>
      </c>
      <c r="L41" s="2">
        <v>3.0992999999999999</v>
      </c>
      <c r="M41" s="2" t="s">
        <v>1746</v>
      </c>
      <c r="N41" s="2" t="s">
        <v>1746</v>
      </c>
      <c r="O41" s="1" t="s">
        <v>1746</v>
      </c>
    </row>
    <row r="42" spans="1:15" x14ac:dyDescent="0.25">
      <c r="A42" s="1">
        <v>41</v>
      </c>
      <c r="B42" s="1" t="s">
        <v>1906</v>
      </c>
      <c r="C42" s="10">
        <v>44316</v>
      </c>
      <c r="D42" s="22">
        <v>1.44</v>
      </c>
      <c r="E42" s="17" t="s">
        <v>213</v>
      </c>
      <c r="F42" s="15">
        <v>24</v>
      </c>
      <c r="G42" s="3">
        <v>7.5500999999999996</v>
      </c>
      <c r="H42" s="2">
        <v>0.2</v>
      </c>
      <c r="I42" s="2">
        <v>2.9517000000000002</v>
      </c>
      <c r="J42" s="2">
        <v>4.5983999999999998</v>
      </c>
      <c r="K42" s="1">
        <v>1</v>
      </c>
      <c r="L42" s="2">
        <v>3.1583999999999999</v>
      </c>
      <c r="M42" s="2" t="s">
        <v>1746</v>
      </c>
      <c r="N42" s="2" t="s">
        <v>1746</v>
      </c>
      <c r="O42" s="1" t="s">
        <v>1746</v>
      </c>
    </row>
    <row r="43" spans="1:15" x14ac:dyDescent="0.25">
      <c r="A43" s="1">
        <v>42</v>
      </c>
      <c r="B43" s="1" t="s">
        <v>1906</v>
      </c>
      <c r="C43" s="10">
        <v>44317</v>
      </c>
      <c r="D43" s="22">
        <v>2.1</v>
      </c>
      <c r="E43" s="17" t="s">
        <v>3923</v>
      </c>
      <c r="F43" s="15">
        <v>15</v>
      </c>
      <c r="G43" s="3">
        <v>5.8851000000000004</v>
      </c>
      <c r="H43" s="2">
        <v>1</v>
      </c>
      <c r="I43" s="2">
        <v>2</v>
      </c>
      <c r="J43" s="2">
        <v>3.8851000000000004</v>
      </c>
      <c r="K43" s="1">
        <v>1</v>
      </c>
      <c r="L43" s="2">
        <v>1.7851000000000004</v>
      </c>
      <c r="M43" s="2" t="s">
        <v>1746</v>
      </c>
      <c r="N43" s="2" t="s">
        <v>1746</v>
      </c>
      <c r="O43" s="1" t="s">
        <v>1746</v>
      </c>
    </row>
    <row r="44" spans="1:15" x14ac:dyDescent="0.25">
      <c r="A44" s="1">
        <v>43</v>
      </c>
      <c r="B44" s="1" t="s">
        <v>1912</v>
      </c>
      <c r="C44" s="10">
        <v>44317</v>
      </c>
      <c r="D44" s="22">
        <v>0.8</v>
      </c>
      <c r="E44" s="17" t="s">
        <v>2301</v>
      </c>
      <c r="F44" s="15">
        <v>9</v>
      </c>
      <c r="G44" s="3">
        <v>4.9425999999999997</v>
      </c>
      <c r="H44" s="2">
        <v>3</v>
      </c>
      <c r="I44" s="2">
        <v>1.1157999999999999</v>
      </c>
      <c r="J44" s="2">
        <v>3.8267999999999995</v>
      </c>
      <c r="K44" s="1">
        <v>1</v>
      </c>
      <c r="L44" s="2">
        <v>3.0267999999999997</v>
      </c>
      <c r="M44" s="2" t="s">
        <v>1746</v>
      </c>
      <c r="N44" s="2" t="s">
        <v>1746</v>
      </c>
      <c r="O44" s="1" t="s">
        <v>1746</v>
      </c>
    </row>
    <row r="45" spans="1:15" x14ac:dyDescent="0.25">
      <c r="A45" s="1">
        <v>44</v>
      </c>
      <c r="B45" s="1" t="s">
        <v>1912</v>
      </c>
      <c r="C45" s="10">
        <v>44318</v>
      </c>
      <c r="D45" s="22">
        <v>0.8</v>
      </c>
      <c r="E45" s="17" t="s">
        <v>213</v>
      </c>
      <c r="F45" s="15">
        <v>8.8000000000000007</v>
      </c>
      <c r="G45" s="3">
        <v>2.9155000000000002</v>
      </c>
      <c r="H45" s="2">
        <v>0</v>
      </c>
      <c r="I45" s="2">
        <v>1.1491</v>
      </c>
      <c r="J45" s="2">
        <v>1.7664000000000002</v>
      </c>
      <c r="K45" s="1">
        <v>1</v>
      </c>
      <c r="L45" s="2">
        <v>0.96640000000000015</v>
      </c>
      <c r="M45" s="2" t="s">
        <v>1746</v>
      </c>
      <c r="N45" s="2" t="s">
        <v>1746</v>
      </c>
      <c r="O45" s="1" t="s">
        <v>1746</v>
      </c>
    </row>
    <row r="46" spans="1:15" x14ac:dyDescent="0.25">
      <c r="A46" s="1">
        <v>45</v>
      </c>
      <c r="B46" s="1" t="s">
        <v>1906</v>
      </c>
      <c r="C46" s="10">
        <v>44318</v>
      </c>
      <c r="D46" s="22">
        <v>1.77</v>
      </c>
      <c r="E46" s="17" t="s">
        <v>216</v>
      </c>
      <c r="F46" s="15">
        <v>15</v>
      </c>
      <c r="G46" s="3">
        <v>5.7168000000000001</v>
      </c>
      <c r="H46" s="2">
        <v>2.77</v>
      </c>
      <c r="I46" s="2">
        <v>1.8052999999999999</v>
      </c>
      <c r="J46" s="2">
        <v>3.9115000000000002</v>
      </c>
      <c r="K46" s="1">
        <v>1</v>
      </c>
      <c r="L46" s="2">
        <v>2.1415000000000002</v>
      </c>
      <c r="M46" s="2" t="s">
        <v>1746</v>
      </c>
      <c r="N46" s="2" t="s">
        <v>1746</v>
      </c>
      <c r="O46" s="1" t="s">
        <v>1746</v>
      </c>
    </row>
    <row r="47" spans="1:15" x14ac:dyDescent="0.25">
      <c r="A47" s="1">
        <v>46</v>
      </c>
      <c r="B47" s="1" t="s">
        <v>1906</v>
      </c>
      <c r="C47" s="10">
        <v>44319</v>
      </c>
      <c r="D47" s="22">
        <v>1.77</v>
      </c>
      <c r="E47" s="17" t="s">
        <v>213</v>
      </c>
      <c r="F47" s="15">
        <v>24</v>
      </c>
      <c r="G47" s="3">
        <v>7.5659000000000001</v>
      </c>
      <c r="H47" s="2">
        <v>0</v>
      </c>
      <c r="I47" s="2">
        <v>2.9359999999999999</v>
      </c>
      <c r="J47" s="2">
        <v>4.6299000000000001</v>
      </c>
      <c r="K47" s="1">
        <v>1</v>
      </c>
      <c r="L47" s="2">
        <v>2.8599000000000001</v>
      </c>
      <c r="M47" s="2" t="s">
        <v>1746</v>
      </c>
      <c r="N47" s="2" t="s">
        <v>1746</v>
      </c>
      <c r="O47" s="1" t="s">
        <v>1746</v>
      </c>
    </row>
    <row r="48" spans="1:15" x14ac:dyDescent="0.25">
      <c r="A48" s="1">
        <v>47</v>
      </c>
      <c r="B48" s="1" t="s">
        <v>1906</v>
      </c>
      <c r="C48" s="10">
        <v>44320</v>
      </c>
      <c r="D48" s="22">
        <v>1.77</v>
      </c>
      <c r="E48" s="17" t="s">
        <v>213</v>
      </c>
      <c r="F48" s="15">
        <v>24</v>
      </c>
      <c r="G48" s="3">
        <v>7.5659000000000001</v>
      </c>
      <c r="H48" s="2">
        <v>0</v>
      </c>
      <c r="I48" s="2">
        <v>2.9462999999999999</v>
      </c>
      <c r="J48" s="2">
        <v>4.6196000000000002</v>
      </c>
      <c r="K48" s="1">
        <v>1</v>
      </c>
      <c r="L48" s="2">
        <v>2.8496000000000001</v>
      </c>
      <c r="M48" s="2" t="s">
        <v>1746</v>
      </c>
      <c r="N48" s="2" t="s">
        <v>1746</v>
      </c>
      <c r="O48" s="1" t="s">
        <v>1746</v>
      </c>
    </row>
    <row r="49" spans="1:15" x14ac:dyDescent="0.25">
      <c r="A49" s="1">
        <v>48</v>
      </c>
      <c r="B49" s="1" t="s">
        <v>1906</v>
      </c>
      <c r="C49" s="10">
        <v>44321</v>
      </c>
      <c r="D49" s="22">
        <v>1.77</v>
      </c>
      <c r="E49" s="17" t="s">
        <v>213</v>
      </c>
      <c r="F49" s="15">
        <v>24</v>
      </c>
      <c r="G49" s="3">
        <v>7.6441999999999997</v>
      </c>
      <c r="H49" s="2">
        <v>0</v>
      </c>
      <c r="I49" s="2">
        <v>2.7652000000000001</v>
      </c>
      <c r="J49" s="2">
        <v>4.8789999999999996</v>
      </c>
      <c r="K49" s="1">
        <v>1</v>
      </c>
      <c r="L49" s="2">
        <v>3.1089999999999995</v>
      </c>
      <c r="M49" s="2" t="s">
        <v>1746</v>
      </c>
      <c r="N49" s="2" t="s">
        <v>1746</v>
      </c>
      <c r="O49" s="1" t="s">
        <v>1746</v>
      </c>
    </row>
    <row r="50" spans="1:15" x14ac:dyDescent="0.25">
      <c r="A50" s="1">
        <v>49</v>
      </c>
      <c r="B50" s="1" t="s">
        <v>1906</v>
      </c>
      <c r="C50" s="10">
        <v>44322</v>
      </c>
      <c r="D50" s="22">
        <v>1.77</v>
      </c>
      <c r="E50" s="17" t="s">
        <v>213</v>
      </c>
      <c r="F50" s="15">
        <v>24</v>
      </c>
      <c r="G50" s="3">
        <v>7.6441999999999997</v>
      </c>
      <c r="H50" s="2">
        <v>0</v>
      </c>
      <c r="I50" s="2">
        <v>2.8881999999999999</v>
      </c>
      <c r="J50" s="2">
        <v>4.7560000000000002</v>
      </c>
      <c r="K50" s="1">
        <v>1</v>
      </c>
      <c r="L50" s="2">
        <v>2.9860000000000002</v>
      </c>
      <c r="M50" s="2" t="s">
        <v>1746</v>
      </c>
      <c r="N50" s="2" t="s">
        <v>1746</v>
      </c>
      <c r="O50" s="1" t="s">
        <v>1746</v>
      </c>
    </row>
    <row r="51" spans="1:15" x14ac:dyDescent="0.25">
      <c r="A51" s="1">
        <v>50</v>
      </c>
      <c r="B51" s="1" t="s">
        <v>1906</v>
      </c>
      <c r="C51" s="10">
        <v>44323</v>
      </c>
      <c r="D51" s="22">
        <v>1.77</v>
      </c>
      <c r="E51" s="17" t="s">
        <v>213</v>
      </c>
      <c r="F51" s="15">
        <v>24</v>
      </c>
      <c r="G51" s="3">
        <v>7.5849000000000002</v>
      </c>
      <c r="H51" s="2">
        <v>0.26</v>
      </c>
      <c r="I51" s="2">
        <v>2.8229000000000002</v>
      </c>
      <c r="J51" s="2">
        <v>4.7620000000000005</v>
      </c>
      <c r="K51" s="1">
        <v>1</v>
      </c>
      <c r="L51" s="2">
        <v>2.9920000000000004</v>
      </c>
      <c r="M51" s="2" t="s">
        <v>1746</v>
      </c>
      <c r="N51" s="2" t="s">
        <v>1746</v>
      </c>
      <c r="O51" s="1" t="s">
        <v>1746</v>
      </c>
    </row>
    <row r="52" spans="1:15" x14ac:dyDescent="0.25">
      <c r="A52" s="1">
        <v>51</v>
      </c>
      <c r="B52" s="1" t="s">
        <v>1906</v>
      </c>
      <c r="C52" s="10">
        <v>44324</v>
      </c>
      <c r="D52" s="22">
        <v>1.77</v>
      </c>
      <c r="E52" s="17" t="s">
        <v>213</v>
      </c>
      <c r="F52" s="15">
        <v>24</v>
      </c>
      <c r="G52" s="3">
        <v>7.5712000000000002</v>
      </c>
      <c r="H52" s="2">
        <v>0.26</v>
      </c>
      <c r="I52" s="2">
        <v>2.8929</v>
      </c>
      <c r="J52" s="2">
        <v>4.6783000000000001</v>
      </c>
      <c r="K52" s="1">
        <v>1</v>
      </c>
      <c r="L52" s="2">
        <v>2.9083000000000001</v>
      </c>
      <c r="M52" s="2" t="s">
        <v>1746</v>
      </c>
      <c r="N52" s="2" t="s">
        <v>1746</v>
      </c>
      <c r="O52" s="1" t="s">
        <v>1746</v>
      </c>
    </row>
    <row r="53" spans="1:15" x14ac:dyDescent="0.25">
      <c r="A53" s="1">
        <v>52</v>
      </c>
      <c r="B53" s="1" t="s">
        <v>1906</v>
      </c>
      <c r="C53" s="10">
        <v>44325</v>
      </c>
      <c r="D53" s="22">
        <v>1.77</v>
      </c>
      <c r="E53" s="17" t="s">
        <v>213</v>
      </c>
      <c r="F53" s="15">
        <v>24</v>
      </c>
      <c r="G53" s="3">
        <v>7.5049999999999999</v>
      </c>
      <c r="H53" s="2">
        <v>0.16</v>
      </c>
      <c r="I53" s="2">
        <v>2.9257</v>
      </c>
      <c r="J53" s="2">
        <v>4.5792999999999999</v>
      </c>
      <c r="K53" s="1">
        <v>1</v>
      </c>
      <c r="L53" s="2">
        <v>2.8092999999999999</v>
      </c>
      <c r="M53" s="2" t="s">
        <v>1746</v>
      </c>
      <c r="N53" s="2" t="s">
        <v>1746</v>
      </c>
      <c r="O53" s="1" t="s">
        <v>1746</v>
      </c>
    </row>
    <row r="54" spans="1:15" x14ac:dyDescent="0.25">
      <c r="A54" s="1">
        <v>53</v>
      </c>
      <c r="B54" s="1" t="s">
        <v>1906</v>
      </c>
      <c r="C54" s="10">
        <v>44326</v>
      </c>
      <c r="D54" s="22">
        <v>1.77</v>
      </c>
      <c r="E54" s="17" t="s">
        <v>213</v>
      </c>
      <c r="F54" s="15">
        <v>24</v>
      </c>
      <c r="G54" s="3">
        <v>7.5288000000000004</v>
      </c>
      <c r="H54" s="2">
        <v>0.17</v>
      </c>
      <c r="I54" s="2">
        <v>2.948</v>
      </c>
      <c r="J54" s="2">
        <v>4.5808</v>
      </c>
      <c r="K54" s="1">
        <v>1</v>
      </c>
      <c r="L54" s="2">
        <v>2.8108</v>
      </c>
      <c r="M54" s="2" t="s">
        <v>1746</v>
      </c>
      <c r="N54" s="2" t="s">
        <v>1746</v>
      </c>
      <c r="O54" s="1" t="s">
        <v>1746</v>
      </c>
    </row>
    <row r="55" spans="1:15" x14ac:dyDescent="0.25">
      <c r="A55" s="1">
        <v>54</v>
      </c>
      <c r="B55" s="1" t="s">
        <v>1906</v>
      </c>
      <c r="C55" s="10">
        <v>44327</v>
      </c>
      <c r="D55" s="22">
        <v>1.77</v>
      </c>
      <c r="E55" s="17" t="s">
        <v>213</v>
      </c>
      <c r="F55" s="15">
        <v>24</v>
      </c>
      <c r="G55" s="3">
        <v>7.5190999999999999</v>
      </c>
      <c r="H55" s="2">
        <v>0.17</v>
      </c>
      <c r="I55" s="2">
        <v>2.8801999999999999</v>
      </c>
      <c r="J55" s="2">
        <v>4.6388999999999996</v>
      </c>
      <c r="K55" s="1">
        <v>1</v>
      </c>
      <c r="L55" s="2">
        <v>2.8688999999999996</v>
      </c>
      <c r="M55" s="2" t="s">
        <v>1746</v>
      </c>
      <c r="N55" s="2" t="s">
        <v>1746</v>
      </c>
      <c r="O55" s="1" t="s">
        <v>1746</v>
      </c>
    </row>
    <row r="56" spans="1:15" x14ac:dyDescent="0.25">
      <c r="A56" s="1">
        <v>55</v>
      </c>
      <c r="B56" s="1" t="s">
        <v>1906</v>
      </c>
      <c r="C56" s="10">
        <v>44328</v>
      </c>
      <c r="D56" s="22">
        <v>1.77</v>
      </c>
      <c r="E56" s="17" t="s">
        <v>213</v>
      </c>
      <c r="F56" s="15">
        <v>24</v>
      </c>
      <c r="G56" s="3">
        <v>7.5133999999999999</v>
      </c>
      <c r="H56" s="2">
        <v>0.1</v>
      </c>
      <c r="I56" s="2">
        <v>2.9419</v>
      </c>
      <c r="J56" s="2">
        <v>4.5715000000000003</v>
      </c>
      <c r="K56" s="1">
        <v>1</v>
      </c>
      <c r="L56" s="2">
        <v>2.8015000000000003</v>
      </c>
      <c r="M56" s="2" t="s">
        <v>1746</v>
      </c>
      <c r="N56" s="2" t="s">
        <v>1746</v>
      </c>
      <c r="O56" s="1" t="s">
        <v>1746</v>
      </c>
    </row>
    <row r="57" spans="1:15" x14ac:dyDescent="0.25">
      <c r="A57" s="1">
        <v>56</v>
      </c>
      <c r="B57" s="1" t="s">
        <v>1906</v>
      </c>
      <c r="C57" s="10">
        <v>44329</v>
      </c>
      <c r="D57" s="22">
        <v>1.77</v>
      </c>
      <c r="E57" s="17" t="s">
        <v>213</v>
      </c>
      <c r="F57" s="15">
        <v>20</v>
      </c>
      <c r="G57" s="3">
        <v>6.3287000000000004</v>
      </c>
      <c r="H57" s="2">
        <v>0.16</v>
      </c>
      <c r="I57" s="2">
        <v>2.3721999999999999</v>
      </c>
      <c r="J57" s="2">
        <v>3.9565000000000006</v>
      </c>
      <c r="K57" s="1">
        <v>1</v>
      </c>
      <c r="L57" s="2">
        <v>2.1865000000000006</v>
      </c>
      <c r="M57" s="2" t="s">
        <v>1746</v>
      </c>
      <c r="N57" s="2" t="s">
        <v>1746</v>
      </c>
      <c r="O57" s="1" t="s">
        <v>1746</v>
      </c>
    </row>
    <row r="58" spans="1:15" x14ac:dyDescent="0.25">
      <c r="A58" s="1">
        <v>57</v>
      </c>
      <c r="B58" s="1" t="s">
        <v>1906</v>
      </c>
      <c r="C58" s="10">
        <v>44330</v>
      </c>
      <c r="D58" s="22">
        <v>1.77</v>
      </c>
      <c r="E58" s="17" t="s">
        <v>213</v>
      </c>
      <c r="F58" s="15">
        <v>24</v>
      </c>
      <c r="G58" s="3">
        <v>7.5133999999999999</v>
      </c>
      <c r="H58" s="2">
        <v>0.3</v>
      </c>
      <c r="I58" s="2">
        <v>2.8725000000000001</v>
      </c>
      <c r="J58" s="2">
        <v>4.6409000000000002</v>
      </c>
      <c r="K58" s="1">
        <v>1</v>
      </c>
      <c r="L58" s="2">
        <v>2.8709000000000002</v>
      </c>
      <c r="M58" s="2" t="s">
        <v>1746</v>
      </c>
      <c r="N58" s="2" t="s">
        <v>1746</v>
      </c>
      <c r="O58" s="1" t="s">
        <v>1746</v>
      </c>
    </row>
    <row r="59" spans="1:15" x14ac:dyDescent="0.25">
      <c r="A59" s="1">
        <v>58</v>
      </c>
      <c r="B59" s="1" t="s">
        <v>1906</v>
      </c>
      <c r="C59" s="10">
        <v>44331</v>
      </c>
      <c r="D59" s="22">
        <v>1.77</v>
      </c>
      <c r="E59" s="17" t="s">
        <v>213</v>
      </c>
      <c r="F59" s="15">
        <v>24</v>
      </c>
      <c r="G59" s="3">
        <v>7.5515999999999996</v>
      </c>
      <c r="H59" s="2">
        <v>0.11</v>
      </c>
      <c r="I59" s="2">
        <v>2.9285000000000001</v>
      </c>
      <c r="J59" s="2">
        <v>4.6230999999999991</v>
      </c>
      <c r="K59" s="1">
        <v>1</v>
      </c>
      <c r="L59" s="2">
        <v>2.8530999999999991</v>
      </c>
      <c r="M59" s="2" t="s">
        <v>1746</v>
      </c>
      <c r="N59" s="2" t="s">
        <v>1746</v>
      </c>
      <c r="O59" s="1" t="s">
        <v>1746</v>
      </c>
    </row>
    <row r="60" spans="1:15" x14ac:dyDescent="0.25">
      <c r="A60" s="1">
        <v>59</v>
      </c>
      <c r="B60" s="1" t="s">
        <v>1906</v>
      </c>
      <c r="C60" s="10">
        <v>44332</v>
      </c>
      <c r="D60" s="22">
        <v>1.77</v>
      </c>
      <c r="E60" s="17" t="s">
        <v>213</v>
      </c>
      <c r="F60" s="15">
        <v>24</v>
      </c>
      <c r="G60" s="3">
        <v>7.5479000000000003</v>
      </c>
      <c r="H60" s="2">
        <v>0.05</v>
      </c>
      <c r="I60" s="2">
        <v>3.0318999999999998</v>
      </c>
      <c r="J60" s="2">
        <v>4.516</v>
      </c>
      <c r="K60" s="1">
        <v>1</v>
      </c>
      <c r="L60" s="2">
        <v>2.746</v>
      </c>
      <c r="M60" s="2" t="s">
        <v>1746</v>
      </c>
      <c r="N60" s="2" t="s">
        <v>1746</v>
      </c>
      <c r="O60" s="1" t="s">
        <v>1746</v>
      </c>
    </row>
    <row r="61" spans="1:15" x14ac:dyDescent="0.25">
      <c r="A61" s="1">
        <v>60</v>
      </c>
      <c r="B61" s="1" t="s">
        <v>1906</v>
      </c>
      <c r="C61" s="10">
        <v>44333</v>
      </c>
      <c r="D61" s="22">
        <v>1.77</v>
      </c>
      <c r="E61" s="17" t="s">
        <v>233</v>
      </c>
      <c r="F61" s="15">
        <v>6</v>
      </c>
      <c r="G61" s="3">
        <v>2.9762</v>
      </c>
      <c r="H61" s="2">
        <v>0.01</v>
      </c>
      <c r="I61" s="2">
        <v>0.82709999999999995</v>
      </c>
      <c r="J61" s="2">
        <v>2.1490999999999998</v>
      </c>
      <c r="K61" s="1">
        <v>1</v>
      </c>
      <c r="L61" s="2">
        <v>0.37909999999999977</v>
      </c>
      <c r="M61" s="2" t="s">
        <v>1746</v>
      </c>
      <c r="N61" s="2" t="s">
        <v>1746</v>
      </c>
      <c r="O61" s="1" t="s">
        <v>1746</v>
      </c>
    </row>
    <row r="62" spans="1:15" x14ac:dyDescent="0.25">
      <c r="A62" s="1">
        <v>61</v>
      </c>
      <c r="B62" s="1" t="s">
        <v>1906</v>
      </c>
      <c r="C62" s="10">
        <v>44380</v>
      </c>
      <c r="D62" s="22">
        <v>0.8</v>
      </c>
      <c r="E62" s="17" t="s">
        <v>213</v>
      </c>
      <c r="F62" s="15">
        <v>24</v>
      </c>
      <c r="G62" s="3">
        <v>4.7530999999999999</v>
      </c>
      <c r="H62" s="2">
        <v>4.3</v>
      </c>
      <c r="I62" s="2">
        <v>2.82</v>
      </c>
      <c r="J62" s="2">
        <v>1.9331</v>
      </c>
      <c r="K62" s="1">
        <v>1</v>
      </c>
      <c r="L62" s="2">
        <v>1.1331</v>
      </c>
      <c r="M62" s="2" t="s">
        <v>1746</v>
      </c>
      <c r="N62" s="2" t="s">
        <v>1746</v>
      </c>
      <c r="O62" s="1" t="s">
        <v>1746</v>
      </c>
    </row>
    <row r="63" spans="1:15" x14ac:dyDescent="0.25">
      <c r="A63" s="1">
        <v>62</v>
      </c>
      <c r="B63" s="1" t="s">
        <v>1906</v>
      </c>
      <c r="C63" s="10">
        <v>44381</v>
      </c>
      <c r="D63" s="22">
        <v>0.8</v>
      </c>
      <c r="E63" s="17" t="s">
        <v>213</v>
      </c>
      <c r="F63" s="15">
        <v>24</v>
      </c>
      <c r="G63" s="3">
        <v>4.6520999999999999</v>
      </c>
      <c r="H63" s="2">
        <v>3.17</v>
      </c>
      <c r="I63" s="2">
        <v>2.83</v>
      </c>
      <c r="J63" s="2">
        <v>1.8220999999999998</v>
      </c>
      <c r="K63" s="1">
        <v>1</v>
      </c>
      <c r="L63" s="2">
        <v>1.0220999999999998</v>
      </c>
      <c r="M63" s="2" t="s">
        <v>1746</v>
      </c>
      <c r="N63" s="2" t="s">
        <v>1746</v>
      </c>
      <c r="O63" s="1" t="s">
        <v>1746</v>
      </c>
    </row>
    <row r="64" spans="1:15" x14ac:dyDescent="0.25">
      <c r="A64" s="1">
        <v>63</v>
      </c>
      <c r="B64" s="1" t="s">
        <v>1906</v>
      </c>
      <c r="C64" s="10">
        <v>44382</v>
      </c>
      <c r="D64" s="22">
        <v>0.8</v>
      </c>
      <c r="E64" s="17" t="s">
        <v>213</v>
      </c>
      <c r="F64" s="15">
        <v>24</v>
      </c>
      <c r="G64" s="3">
        <v>5.1936999999999998</v>
      </c>
      <c r="H64" s="2">
        <v>2.85</v>
      </c>
      <c r="I64" s="2">
        <v>2.86</v>
      </c>
      <c r="J64" s="2">
        <v>2.3336999999999999</v>
      </c>
      <c r="K64" s="1">
        <v>1</v>
      </c>
      <c r="L64" s="2">
        <v>1.5336999999999998</v>
      </c>
      <c r="M64" s="2" t="s">
        <v>1746</v>
      </c>
      <c r="N64" s="2" t="s">
        <v>1746</v>
      </c>
      <c r="O64" s="1" t="s">
        <v>1746</v>
      </c>
    </row>
    <row r="65" spans="1:15" x14ac:dyDescent="0.25">
      <c r="A65" s="1">
        <v>64</v>
      </c>
      <c r="B65" s="1" t="s">
        <v>1906</v>
      </c>
      <c r="C65" s="10">
        <v>44383</v>
      </c>
      <c r="D65" s="22">
        <v>0.8</v>
      </c>
      <c r="E65" s="17" t="s">
        <v>213</v>
      </c>
      <c r="F65" s="15">
        <v>24</v>
      </c>
      <c r="G65" s="3">
        <v>5.2195</v>
      </c>
      <c r="H65" s="2">
        <v>3.98</v>
      </c>
      <c r="I65" s="2">
        <v>2.855</v>
      </c>
      <c r="J65" s="2">
        <v>2.3645</v>
      </c>
      <c r="K65" s="1">
        <v>1</v>
      </c>
      <c r="L65" s="2">
        <v>1.5645</v>
      </c>
      <c r="M65" s="2" t="s">
        <v>1746</v>
      </c>
      <c r="N65" s="2" t="s">
        <v>1746</v>
      </c>
      <c r="O65" s="1" t="s">
        <v>1746</v>
      </c>
    </row>
    <row r="66" spans="1:15" x14ac:dyDescent="0.25">
      <c r="A66" s="1">
        <v>65</v>
      </c>
      <c r="B66" s="1" t="s">
        <v>1906</v>
      </c>
      <c r="C66" s="10">
        <v>44384</v>
      </c>
      <c r="D66" s="22">
        <v>0.8</v>
      </c>
      <c r="E66" s="17" t="s">
        <v>213</v>
      </c>
      <c r="F66" s="15">
        <v>24</v>
      </c>
      <c r="G66" s="3">
        <v>4.5282999999999998</v>
      </c>
      <c r="H66" s="2">
        <v>4.59</v>
      </c>
      <c r="I66" s="2">
        <v>2.7149999999999999</v>
      </c>
      <c r="J66" s="2">
        <v>1.8132999999999999</v>
      </c>
      <c r="K66" s="1">
        <v>1</v>
      </c>
      <c r="L66" s="2">
        <v>1.0132999999999999</v>
      </c>
      <c r="M66" s="2" t="s">
        <v>1746</v>
      </c>
      <c r="N66" s="2" t="s">
        <v>1746</v>
      </c>
      <c r="O66" s="1" t="s">
        <v>1746</v>
      </c>
    </row>
    <row r="67" spans="1:15" x14ac:dyDescent="0.25">
      <c r="A67" s="1">
        <v>66</v>
      </c>
      <c r="B67" s="1" t="s">
        <v>1906</v>
      </c>
      <c r="C67" s="10">
        <v>44385</v>
      </c>
      <c r="D67" s="22">
        <v>0.8</v>
      </c>
      <c r="E67" s="17" t="s">
        <v>213</v>
      </c>
      <c r="F67" s="15">
        <v>24</v>
      </c>
      <c r="G67" s="3">
        <v>4.4980000000000002</v>
      </c>
      <c r="H67" s="2">
        <v>4.75</v>
      </c>
      <c r="I67" s="2">
        <v>2.6949999999999998</v>
      </c>
      <c r="J67" s="2">
        <v>1.8030000000000004</v>
      </c>
      <c r="K67" s="1">
        <v>1</v>
      </c>
      <c r="L67" s="2">
        <v>1.0030000000000003</v>
      </c>
      <c r="M67" s="2" t="s">
        <v>1746</v>
      </c>
      <c r="N67" s="2" t="s">
        <v>1746</v>
      </c>
      <c r="O67" s="1" t="s">
        <v>1746</v>
      </c>
    </row>
    <row r="68" spans="1:15" x14ac:dyDescent="0.25">
      <c r="A68" s="1">
        <v>67</v>
      </c>
      <c r="B68" s="1" t="s">
        <v>1906</v>
      </c>
      <c r="C68" s="10">
        <v>44386</v>
      </c>
      <c r="D68" s="22">
        <v>0.8</v>
      </c>
      <c r="E68" s="17" t="s">
        <v>213</v>
      </c>
      <c r="F68" s="15">
        <v>24</v>
      </c>
      <c r="G68" s="3">
        <v>4.7462999999999997</v>
      </c>
      <c r="H68" s="2">
        <v>4.3899999999999997</v>
      </c>
      <c r="I68" s="2">
        <v>2.6842000000000001</v>
      </c>
      <c r="J68" s="2">
        <v>2.0620999999999996</v>
      </c>
      <c r="K68" s="1">
        <v>1</v>
      </c>
      <c r="L68" s="2">
        <v>1.2620999999999996</v>
      </c>
      <c r="M68" s="2" t="s">
        <v>1746</v>
      </c>
      <c r="N68" s="2" t="s">
        <v>1746</v>
      </c>
      <c r="O68" s="1" t="s">
        <v>1746</v>
      </c>
    </row>
    <row r="69" spans="1:15" x14ac:dyDescent="0.25">
      <c r="A69" s="1">
        <v>68</v>
      </c>
      <c r="B69" s="1" t="s">
        <v>1906</v>
      </c>
      <c r="C69" s="10">
        <v>44387</v>
      </c>
      <c r="D69" s="22">
        <v>0.8</v>
      </c>
      <c r="E69" s="17" t="s">
        <v>213</v>
      </c>
      <c r="F69" s="15">
        <v>24</v>
      </c>
      <c r="G69" s="3">
        <v>5.2142999999999997</v>
      </c>
      <c r="H69" s="2">
        <v>3.3</v>
      </c>
      <c r="I69" s="2">
        <v>2.75</v>
      </c>
      <c r="J69" s="2">
        <v>2.4642999999999997</v>
      </c>
      <c r="K69" s="1">
        <v>1</v>
      </c>
      <c r="L69" s="2">
        <v>1.6642999999999997</v>
      </c>
      <c r="M69" s="2" t="s">
        <v>1746</v>
      </c>
      <c r="N69" s="2" t="s">
        <v>1746</v>
      </c>
      <c r="O69" s="1" t="s">
        <v>1746</v>
      </c>
    </row>
    <row r="70" spans="1:15" x14ac:dyDescent="0.25">
      <c r="A70" s="1">
        <v>69</v>
      </c>
      <c r="B70" s="1" t="s">
        <v>1906</v>
      </c>
      <c r="C70" s="10">
        <v>44388</v>
      </c>
      <c r="D70" s="22">
        <v>0.8</v>
      </c>
      <c r="E70" s="17" t="s">
        <v>213</v>
      </c>
      <c r="F70" s="15">
        <v>24</v>
      </c>
      <c r="G70" s="3">
        <v>5.2507000000000001</v>
      </c>
      <c r="H70" s="2">
        <v>2.95</v>
      </c>
      <c r="I70" s="2">
        <v>2.76</v>
      </c>
      <c r="J70" s="2">
        <v>2.4907000000000004</v>
      </c>
      <c r="K70" s="1">
        <v>1</v>
      </c>
      <c r="L70" s="2">
        <v>1.6907000000000003</v>
      </c>
      <c r="M70" s="2" t="s">
        <v>1746</v>
      </c>
      <c r="N70" s="2" t="s">
        <v>1746</v>
      </c>
      <c r="O70" s="1" t="s">
        <v>1746</v>
      </c>
    </row>
    <row r="71" spans="1:15" x14ac:dyDescent="0.25">
      <c r="A71" s="1">
        <v>70</v>
      </c>
      <c r="B71" s="1" t="s">
        <v>1906</v>
      </c>
      <c r="C71" s="10">
        <v>44389</v>
      </c>
      <c r="D71" s="22">
        <v>0.8</v>
      </c>
      <c r="E71" s="17" t="s">
        <v>213</v>
      </c>
      <c r="F71" s="15">
        <v>24</v>
      </c>
      <c r="G71" s="3">
        <v>5.4389000000000003</v>
      </c>
      <c r="H71" s="2">
        <v>2.99</v>
      </c>
      <c r="I71" s="2">
        <v>2.81</v>
      </c>
      <c r="J71" s="2">
        <v>2.6289000000000002</v>
      </c>
      <c r="K71" s="1">
        <v>1</v>
      </c>
      <c r="L71" s="2">
        <v>1.8289000000000002</v>
      </c>
      <c r="M71" s="2" t="s">
        <v>1746</v>
      </c>
      <c r="N71" s="2" t="s">
        <v>1746</v>
      </c>
      <c r="O71" s="1" t="s">
        <v>1746</v>
      </c>
    </row>
    <row r="72" spans="1:15" x14ac:dyDescent="0.25">
      <c r="A72" s="1">
        <v>71</v>
      </c>
      <c r="B72" s="1" t="s">
        <v>1906</v>
      </c>
      <c r="C72" s="10">
        <v>44390</v>
      </c>
      <c r="D72" s="22">
        <v>0.8</v>
      </c>
      <c r="E72" s="17" t="s">
        <v>213</v>
      </c>
      <c r="F72" s="15">
        <v>24</v>
      </c>
      <c r="G72" s="3">
        <v>5.3842999999999996</v>
      </c>
      <c r="H72" s="2">
        <v>3.63</v>
      </c>
      <c r="I72" s="2">
        <v>2.8050000000000002</v>
      </c>
      <c r="J72" s="2">
        <v>2.5792999999999995</v>
      </c>
      <c r="K72" s="1">
        <v>1</v>
      </c>
      <c r="L72" s="2">
        <v>1.7792999999999994</v>
      </c>
      <c r="M72" s="2" t="s">
        <v>1746</v>
      </c>
      <c r="N72" s="2" t="s">
        <v>1746</v>
      </c>
      <c r="O72" s="1" t="s">
        <v>1746</v>
      </c>
    </row>
    <row r="73" spans="1:15" x14ac:dyDescent="0.25">
      <c r="A73" s="1">
        <v>72</v>
      </c>
      <c r="B73" s="1" t="s">
        <v>1906</v>
      </c>
      <c r="C73" s="10">
        <v>44391</v>
      </c>
      <c r="D73" s="22">
        <v>0.8</v>
      </c>
      <c r="E73" s="17" t="s">
        <v>213</v>
      </c>
      <c r="F73" s="15">
        <v>24</v>
      </c>
      <c r="G73" s="3">
        <v>5.5350999999999999</v>
      </c>
      <c r="H73" s="2">
        <v>3.86</v>
      </c>
      <c r="I73" s="2">
        <v>2.85</v>
      </c>
      <c r="J73" s="2">
        <v>2.6850999999999998</v>
      </c>
      <c r="K73" s="1">
        <v>1</v>
      </c>
      <c r="L73" s="2">
        <v>1.8850999999999998</v>
      </c>
      <c r="M73" s="2" t="s">
        <v>1746</v>
      </c>
      <c r="N73" s="2" t="s">
        <v>1746</v>
      </c>
      <c r="O73" s="1" t="s">
        <v>1746</v>
      </c>
    </row>
    <row r="74" spans="1:15" x14ac:dyDescent="0.25">
      <c r="A74" s="1">
        <v>73</v>
      </c>
      <c r="B74" s="1" t="s">
        <v>1906</v>
      </c>
      <c r="C74" s="10">
        <v>44392</v>
      </c>
      <c r="D74" s="22">
        <v>0.8</v>
      </c>
      <c r="E74" s="17" t="s">
        <v>213</v>
      </c>
      <c r="F74" s="15">
        <v>24</v>
      </c>
      <c r="G74" s="3">
        <v>5.5846</v>
      </c>
      <c r="H74" s="2">
        <v>4.3600000000000003</v>
      </c>
      <c r="I74" s="2">
        <v>2.86</v>
      </c>
      <c r="J74" s="2">
        <v>2.7246000000000001</v>
      </c>
      <c r="K74" s="1">
        <v>1</v>
      </c>
      <c r="L74" s="2">
        <v>1.9246000000000001</v>
      </c>
      <c r="M74" s="2" t="s">
        <v>1746</v>
      </c>
      <c r="N74" s="2" t="s">
        <v>1746</v>
      </c>
      <c r="O74" s="1" t="s">
        <v>1746</v>
      </c>
    </row>
    <row r="75" spans="1:15" x14ac:dyDescent="0.25">
      <c r="A75" s="1">
        <v>74</v>
      </c>
      <c r="B75" s="1" t="s">
        <v>1906</v>
      </c>
      <c r="C75" s="10">
        <v>44393</v>
      </c>
      <c r="D75" s="22">
        <v>0.8</v>
      </c>
      <c r="E75" s="17" t="s">
        <v>213</v>
      </c>
      <c r="F75" s="15">
        <v>24</v>
      </c>
      <c r="G75" s="3">
        <v>5.7012</v>
      </c>
      <c r="H75" s="2">
        <v>4.01</v>
      </c>
      <c r="I75" s="2">
        <v>2.8849999999999998</v>
      </c>
      <c r="J75" s="2">
        <v>2.8162000000000003</v>
      </c>
      <c r="K75" s="1">
        <v>1</v>
      </c>
      <c r="L75" s="2">
        <v>2.0162000000000004</v>
      </c>
      <c r="M75" s="2" t="s">
        <v>1746</v>
      </c>
      <c r="N75" s="2" t="s">
        <v>1746</v>
      </c>
      <c r="O75" s="1" t="s">
        <v>1746</v>
      </c>
    </row>
    <row r="76" spans="1:15" x14ac:dyDescent="0.25">
      <c r="A76" s="1">
        <v>75</v>
      </c>
      <c r="B76" s="1" t="s">
        <v>1906</v>
      </c>
      <c r="C76" s="10">
        <v>44394</v>
      </c>
      <c r="D76" s="22">
        <v>0.8</v>
      </c>
      <c r="E76" s="17" t="s">
        <v>213</v>
      </c>
      <c r="F76" s="15">
        <v>24</v>
      </c>
      <c r="G76" s="3">
        <v>5.6443000000000003</v>
      </c>
      <c r="H76" s="2">
        <v>4.2699999999999996</v>
      </c>
      <c r="I76" s="2">
        <v>2.8769999999999998</v>
      </c>
      <c r="J76" s="2">
        <v>2.7673000000000005</v>
      </c>
      <c r="K76" s="1">
        <v>1</v>
      </c>
      <c r="L76" s="2">
        <v>1.9673000000000005</v>
      </c>
      <c r="M76" s="2" t="s">
        <v>1746</v>
      </c>
      <c r="N76" s="2" t="s">
        <v>1746</v>
      </c>
      <c r="O76" s="1" t="s">
        <v>1746</v>
      </c>
    </row>
    <row r="77" spans="1:15" x14ac:dyDescent="0.25">
      <c r="A77" s="1">
        <v>76</v>
      </c>
      <c r="B77" s="1" t="s">
        <v>1906</v>
      </c>
      <c r="C77" s="10">
        <v>44395</v>
      </c>
      <c r="D77" s="22">
        <v>0.8</v>
      </c>
      <c r="E77" s="17" t="s">
        <v>213</v>
      </c>
      <c r="F77" s="15">
        <v>24</v>
      </c>
      <c r="G77" s="3">
        <v>5.5472999999999999</v>
      </c>
      <c r="H77" s="2">
        <v>4.79</v>
      </c>
      <c r="I77" s="2">
        <v>2.87</v>
      </c>
      <c r="J77" s="2">
        <v>2.6772999999999998</v>
      </c>
      <c r="K77" s="1">
        <v>1</v>
      </c>
      <c r="L77" s="2">
        <v>1.8772999999999997</v>
      </c>
      <c r="M77" s="2" t="s">
        <v>1746</v>
      </c>
      <c r="N77" s="2" t="s">
        <v>1746</v>
      </c>
      <c r="O77" s="1" t="s">
        <v>1746</v>
      </c>
    </row>
    <row r="78" spans="1:15" x14ac:dyDescent="0.25">
      <c r="A78" s="1">
        <v>77</v>
      </c>
      <c r="B78" s="1" t="s">
        <v>1906</v>
      </c>
      <c r="C78" s="10">
        <v>44396</v>
      </c>
      <c r="D78" s="22">
        <v>0.8</v>
      </c>
      <c r="E78" s="17" t="s">
        <v>213</v>
      </c>
      <c r="F78" s="15">
        <v>24</v>
      </c>
      <c r="G78" s="3">
        <v>5.9988999999999999</v>
      </c>
      <c r="H78" s="2">
        <v>2.69</v>
      </c>
      <c r="I78" s="2">
        <v>2.8980000000000001</v>
      </c>
      <c r="J78" s="2">
        <v>3.1008999999999998</v>
      </c>
      <c r="K78" s="1">
        <v>1</v>
      </c>
      <c r="L78" s="2">
        <v>2.3008999999999995</v>
      </c>
      <c r="M78" s="2" t="s">
        <v>1746</v>
      </c>
      <c r="N78" s="2" t="s">
        <v>1746</v>
      </c>
      <c r="O78" s="1" t="s">
        <v>1746</v>
      </c>
    </row>
    <row r="79" spans="1:15" x14ac:dyDescent="0.25">
      <c r="A79" s="1">
        <v>78</v>
      </c>
      <c r="B79" s="1" t="s">
        <v>1906</v>
      </c>
      <c r="C79" s="10">
        <v>44397</v>
      </c>
      <c r="D79" s="22">
        <v>0.8</v>
      </c>
      <c r="E79" s="17" t="s">
        <v>2364</v>
      </c>
      <c r="F79" s="15">
        <v>7.5</v>
      </c>
      <c r="G79" s="3">
        <v>2.4529000000000001</v>
      </c>
      <c r="H79" s="2">
        <v>2.1800000000000002</v>
      </c>
      <c r="I79" s="2">
        <v>0.90500000000000003</v>
      </c>
      <c r="J79" s="2">
        <v>1.5479000000000001</v>
      </c>
      <c r="K79" s="1">
        <v>1</v>
      </c>
      <c r="L79" s="2">
        <v>0.74790000000000001</v>
      </c>
      <c r="M79" s="2" t="s">
        <v>1746</v>
      </c>
      <c r="N79" s="2" t="s">
        <v>1746</v>
      </c>
      <c r="O79" s="1" t="s">
        <v>1746</v>
      </c>
    </row>
    <row r="80" spans="1:15" x14ac:dyDescent="0.25">
      <c r="A80" s="1">
        <v>79</v>
      </c>
      <c r="B80" s="1" t="s">
        <v>1800</v>
      </c>
      <c r="C80" s="10">
        <v>44399</v>
      </c>
      <c r="D80" s="22">
        <v>0</v>
      </c>
      <c r="E80" s="17" t="s">
        <v>552</v>
      </c>
      <c r="F80" s="15">
        <v>15.5</v>
      </c>
      <c r="G80" s="3">
        <v>1.1761999999999999</v>
      </c>
      <c r="H80" s="2">
        <v>0.8</v>
      </c>
      <c r="I80" s="2">
        <v>1.4</v>
      </c>
      <c r="J80" s="2">
        <v>-0.2238</v>
      </c>
      <c r="K80" s="1">
        <v>0</v>
      </c>
      <c r="L80" s="2">
        <v>-0.2238</v>
      </c>
      <c r="M80" s="2" t="s">
        <v>1746</v>
      </c>
      <c r="N80" s="2" t="s">
        <v>1746</v>
      </c>
      <c r="O80" s="1" t="s">
        <v>1746</v>
      </c>
    </row>
    <row r="81" spans="1:15" x14ac:dyDescent="0.25">
      <c r="A81" s="1">
        <v>80</v>
      </c>
      <c r="B81" s="1" t="s">
        <v>1800</v>
      </c>
      <c r="C81" s="10">
        <v>44400</v>
      </c>
      <c r="D81" s="22">
        <v>0.8</v>
      </c>
      <c r="E81" s="17" t="s">
        <v>213</v>
      </c>
      <c r="F81" s="15">
        <v>24</v>
      </c>
      <c r="G81" s="3">
        <v>3.2749999999999999</v>
      </c>
      <c r="H81" s="2">
        <v>1.43</v>
      </c>
      <c r="I81" s="2">
        <v>2.35</v>
      </c>
      <c r="J81" s="2">
        <v>0.92499999999999982</v>
      </c>
      <c r="K81" s="1">
        <v>1</v>
      </c>
      <c r="L81" s="2">
        <v>0.12499999999999978</v>
      </c>
      <c r="M81" s="2" t="s">
        <v>1746</v>
      </c>
      <c r="N81" s="2" t="s">
        <v>1746</v>
      </c>
      <c r="O81" s="1" t="s">
        <v>1746</v>
      </c>
    </row>
    <row r="82" spans="1:15" x14ac:dyDescent="0.25">
      <c r="A82" s="1">
        <v>81</v>
      </c>
      <c r="B82" s="1" t="s">
        <v>1800</v>
      </c>
      <c r="C82" s="10">
        <v>44401</v>
      </c>
      <c r="D82" s="22">
        <v>0.8</v>
      </c>
      <c r="E82" s="17" t="s">
        <v>902</v>
      </c>
      <c r="F82" s="15">
        <v>6.5</v>
      </c>
      <c r="G82" s="3">
        <v>2.8660000000000001</v>
      </c>
      <c r="H82" s="2">
        <v>1.1499999999999999</v>
      </c>
      <c r="I82" s="2">
        <v>0.62290000000000001</v>
      </c>
      <c r="J82" s="2">
        <v>2.2431000000000001</v>
      </c>
      <c r="K82" s="1">
        <v>3</v>
      </c>
      <c r="L82" s="2">
        <v>1.4431</v>
      </c>
      <c r="M82" s="2" t="s">
        <v>1746</v>
      </c>
      <c r="N82" s="2" t="s">
        <v>1746</v>
      </c>
      <c r="O82" s="1" t="s">
        <v>1746</v>
      </c>
    </row>
    <row r="83" spans="1:15" x14ac:dyDescent="0.25">
      <c r="A83" s="1">
        <v>82</v>
      </c>
      <c r="B83" s="1" t="s">
        <v>1878</v>
      </c>
      <c r="C83" s="10">
        <v>44401</v>
      </c>
      <c r="D83" s="22">
        <v>0</v>
      </c>
      <c r="E83" s="17" t="s">
        <v>2361</v>
      </c>
      <c r="F83" s="15">
        <v>17.5</v>
      </c>
      <c r="G83" s="3">
        <v>4.1203000000000003</v>
      </c>
      <c r="H83" s="2">
        <v>5.53</v>
      </c>
      <c r="I83" s="2">
        <v>1.76</v>
      </c>
      <c r="J83" s="2">
        <v>2.3603000000000005</v>
      </c>
      <c r="K83" s="1">
        <v>2</v>
      </c>
      <c r="L83" s="2">
        <v>2.3603000000000005</v>
      </c>
      <c r="M83" s="2" t="s">
        <v>1746</v>
      </c>
      <c r="N83" s="2" t="s">
        <v>1746</v>
      </c>
      <c r="O83" s="1" t="s">
        <v>1746</v>
      </c>
    </row>
    <row r="84" spans="1:15" x14ac:dyDescent="0.25">
      <c r="A84" s="1">
        <v>83</v>
      </c>
      <c r="B84" s="1" t="s">
        <v>1878</v>
      </c>
      <c r="C84" s="10">
        <v>44402</v>
      </c>
      <c r="D84" s="22">
        <v>0</v>
      </c>
      <c r="E84" s="17" t="s">
        <v>278</v>
      </c>
      <c r="F84" s="15">
        <v>1</v>
      </c>
      <c r="G84" s="3">
        <v>0.313</v>
      </c>
      <c r="H84" s="2">
        <v>0.2</v>
      </c>
      <c r="I84" s="2">
        <v>0.15</v>
      </c>
      <c r="J84" s="2">
        <v>0.16300000000000001</v>
      </c>
      <c r="K84" s="1">
        <v>1</v>
      </c>
      <c r="L84" s="2">
        <v>0.16300000000000001</v>
      </c>
      <c r="M84" s="2" t="s">
        <v>1746</v>
      </c>
      <c r="N84" s="2" t="s">
        <v>1746</v>
      </c>
      <c r="O84" s="1" t="s">
        <v>1746</v>
      </c>
    </row>
    <row r="85" spans="1:15" x14ac:dyDescent="0.25">
      <c r="A85" s="1">
        <v>84</v>
      </c>
      <c r="B85" s="1" t="s">
        <v>2352</v>
      </c>
      <c r="C85" s="10">
        <v>44402</v>
      </c>
      <c r="D85" s="22">
        <v>0</v>
      </c>
      <c r="E85" s="17" t="s">
        <v>489</v>
      </c>
      <c r="F85" s="15">
        <v>23</v>
      </c>
      <c r="G85" s="3">
        <v>4.3525999999999998</v>
      </c>
      <c r="H85" s="2">
        <v>39.33</v>
      </c>
      <c r="I85" s="2">
        <v>2.395</v>
      </c>
      <c r="J85" s="2">
        <v>1.9575999999999998</v>
      </c>
      <c r="K85" s="1">
        <v>1</v>
      </c>
      <c r="L85" s="2">
        <v>1.9575999999999998</v>
      </c>
      <c r="M85" s="2" t="s">
        <v>1746</v>
      </c>
      <c r="N85" s="2" t="s">
        <v>1746</v>
      </c>
      <c r="O85" s="1" t="s">
        <v>1746</v>
      </c>
    </row>
    <row r="86" spans="1:15" x14ac:dyDescent="0.25">
      <c r="A86" s="1">
        <v>85</v>
      </c>
      <c r="B86" s="1" t="s">
        <v>2352</v>
      </c>
      <c r="C86" s="10">
        <v>44403</v>
      </c>
      <c r="D86" s="22">
        <v>0</v>
      </c>
      <c r="E86" s="17" t="s">
        <v>213</v>
      </c>
      <c r="F86" s="15">
        <v>24</v>
      </c>
      <c r="G86" s="3">
        <v>4.8754</v>
      </c>
      <c r="H86" s="2">
        <v>38.409999999999997</v>
      </c>
      <c r="I86" s="2">
        <v>2.5049999999999999</v>
      </c>
      <c r="J86" s="2">
        <v>2.3704000000000001</v>
      </c>
      <c r="K86" s="1">
        <v>1</v>
      </c>
      <c r="L86" s="2">
        <v>2.3704000000000001</v>
      </c>
      <c r="M86" s="2" t="s">
        <v>1746</v>
      </c>
      <c r="N86" s="2" t="s">
        <v>1746</v>
      </c>
      <c r="O86" s="1" t="s">
        <v>1746</v>
      </c>
    </row>
    <row r="87" spans="1:15" x14ac:dyDescent="0.25">
      <c r="A87" s="1">
        <v>86</v>
      </c>
      <c r="B87" s="1" t="s">
        <v>2352</v>
      </c>
      <c r="C87" s="10">
        <v>44404</v>
      </c>
      <c r="D87" s="22">
        <v>0</v>
      </c>
      <c r="E87" s="17" t="s">
        <v>213</v>
      </c>
      <c r="F87" s="15">
        <v>24</v>
      </c>
      <c r="G87" s="3">
        <v>4.7595000000000001</v>
      </c>
      <c r="H87" s="2">
        <v>36.72</v>
      </c>
      <c r="I87" s="2">
        <v>2.5099999999999998</v>
      </c>
      <c r="J87" s="2">
        <v>2.2495000000000003</v>
      </c>
      <c r="K87" s="1">
        <v>1</v>
      </c>
      <c r="L87" s="2">
        <v>2.2495000000000003</v>
      </c>
      <c r="M87" s="2" t="s">
        <v>1746</v>
      </c>
      <c r="N87" s="2" t="s">
        <v>1746</v>
      </c>
      <c r="O87" s="1" t="s">
        <v>1746</v>
      </c>
    </row>
    <row r="88" spans="1:15" x14ac:dyDescent="0.25">
      <c r="A88" s="1">
        <v>87</v>
      </c>
      <c r="B88" s="1" t="s">
        <v>2352</v>
      </c>
      <c r="C88" s="10">
        <v>44405</v>
      </c>
      <c r="D88" s="22">
        <v>0</v>
      </c>
      <c r="E88" s="17" t="s">
        <v>213</v>
      </c>
      <c r="F88" s="15">
        <v>24</v>
      </c>
      <c r="G88" s="3">
        <v>5.0842999999999998</v>
      </c>
      <c r="H88" s="2">
        <v>34.89</v>
      </c>
      <c r="I88" s="2">
        <v>2.5449999999999999</v>
      </c>
      <c r="J88" s="2">
        <v>2.5392999999999999</v>
      </c>
      <c r="K88" s="1">
        <v>1</v>
      </c>
      <c r="L88" s="2">
        <v>2.5392999999999999</v>
      </c>
      <c r="M88" s="2" t="s">
        <v>1746</v>
      </c>
      <c r="N88" s="2" t="s">
        <v>1746</v>
      </c>
      <c r="O88" s="1" t="s">
        <v>1746</v>
      </c>
    </row>
    <row r="89" spans="1:15" x14ac:dyDescent="0.25">
      <c r="A89" s="1">
        <v>88</v>
      </c>
      <c r="B89" s="1" t="s">
        <v>2352</v>
      </c>
      <c r="C89" s="10">
        <v>44406</v>
      </c>
      <c r="D89" s="22">
        <v>0</v>
      </c>
      <c r="E89" s="17" t="s">
        <v>220</v>
      </c>
      <c r="F89" s="15">
        <v>1.5</v>
      </c>
      <c r="G89" s="3">
        <v>0.65580000000000005</v>
      </c>
      <c r="H89" s="2">
        <v>4.24</v>
      </c>
      <c r="I89" s="2">
        <v>0.1575</v>
      </c>
      <c r="J89" s="2">
        <v>0.49830000000000008</v>
      </c>
      <c r="K89" s="1">
        <v>1</v>
      </c>
      <c r="L89" s="2">
        <v>0.49830000000000008</v>
      </c>
      <c r="M89" s="2" t="s">
        <v>1746</v>
      </c>
      <c r="N89" s="2" t="s">
        <v>1746</v>
      </c>
      <c r="O89" s="1" t="s">
        <v>1746</v>
      </c>
    </row>
    <row r="90" spans="1:15" x14ac:dyDescent="0.25">
      <c r="A90" s="1">
        <v>89</v>
      </c>
      <c r="B90" s="1" t="s">
        <v>2352</v>
      </c>
      <c r="C90" s="10">
        <v>44407</v>
      </c>
      <c r="D90" s="22">
        <v>0</v>
      </c>
      <c r="E90" s="17" t="s">
        <v>422</v>
      </c>
      <c r="F90" s="15">
        <v>13</v>
      </c>
      <c r="G90" s="3">
        <v>2.7601</v>
      </c>
      <c r="H90" s="2">
        <v>24.14</v>
      </c>
      <c r="I90" s="2">
        <v>1.365</v>
      </c>
      <c r="J90" s="2">
        <v>1.3951</v>
      </c>
      <c r="K90" s="1">
        <v>1</v>
      </c>
      <c r="L90" s="2">
        <v>1.3951</v>
      </c>
      <c r="M90" s="2" t="s">
        <v>1746</v>
      </c>
      <c r="N90" s="2" t="s">
        <v>1746</v>
      </c>
      <c r="O90" s="1" t="s">
        <v>1746</v>
      </c>
    </row>
    <row r="91" spans="1:15" x14ac:dyDescent="0.25">
      <c r="A91" s="1">
        <v>90</v>
      </c>
      <c r="B91" s="1" t="s">
        <v>2352</v>
      </c>
      <c r="C91" s="10">
        <v>44408</v>
      </c>
      <c r="D91" s="22">
        <v>0</v>
      </c>
      <c r="E91" s="17" t="s">
        <v>213</v>
      </c>
      <c r="F91" s="15">
        <v>24</v>
      </c>
      <c r="G91" s="3">
        <v>5.1570999999999998</v>
      </c>
      <c r="H91" s="2">
        <v>43.19</v>
      </c>
      <c r="I91" s="2">
        <v>2.5249999999999999</v>
      </c>
      <c r="J91" s="2">
        <v>2.6320999999999999</v>
      </c>
      <c r="K91" s="1">
        <v>1</v>
      </c>
      <c r="L91" s="2">
        <v>2.6320999999999999</v>
      </c>
      <c r="M91" s="2" t="s">
        <v>1746</v>
      </c>
      <c r="N91" s="2" t="s">
        <v>1746</v>
      </c>
      <c r="O91" s="1" t="s">
        <v>1746</v>
      </c>
    </row>
    <row r="92" spans="1:15" x14ac:dyDescent="0.25">
      <c r="A92" s="1">
        <v>91</v>
      </c>
      <c r="B92" s="1" t="s">
        <v>2352</v>
      </c>
      <c r="C92" s="10">
        <v>44409</v>
      </c>
      <c r="D92" s="22">
        <v>0</v>
      </c>
      <c r="E92" s="17" t="s">
        <v>213</v>
      </c>
      <c r="F92" s="15">
        <v>24</v>
      </c>
      <c r="G92" s="3">
        <v>5.0743999999999998</v>
      </c>
      <c r="H92" s="2">
        <v>42.25</v>
      </c>
      <c r="I92" s="2">
        <v>2.5299999999999998</v>
      </c>
      <c r="J92" s="2">
        <v>2.5444</v>
      </c>
      <c r="K92" s="1">
        <v>1</v>
      </c>
      <c r="L92" s="2">
        <v>2.5444</v>
      </c>
      <c r="M92" s="2" t="s">
        <v>1746</v>
      </c>
      <c r="N92" s="2" t="s">
        <v>1746</v>
      </c>
      <c r="O92" s="1" t="s">
        <v>1746</v>
      </c>
    </row>
    <row r="93" spans="1:15" x14ac:dyDescent="0.25">
      <c r="A93" s="1">
        <v>92</v>
      </c>
      <c r="B93" s="1" t="s">
        <v>2352</v>
      </c>
      <c r="C93" s="10">
        <v>44410</v>
      </c>
      <c r="D93" s="22">
        <v>0</v>
      </c>
      <c r="E93" s="17" t="s">
        <v>213</v>
      </c>
      <c r="F93" s="15">
        <v>24</v>
      </c>
      <c r="G93" s="3">
        <v>5.0766</v>
      </c>
      <c r="H93" s="2">
        <v>43.51</v>
      </c>
      <c r="I93" s="2">
        <v>2.528</v>
      </c>
      <c r="J93" s="2">
        <v>2.5486</v>
      </c>
      <c r="K93" s="1">
        <v>1</v>
      </c>
      <c r="L93" s="2">
        <v>2.5486</v>
      </c>
      <c r="M93" s="2" t="s">
        <v>1746</v>
      </c>
      <c r="N93" s="2" t="s">
        <v>1746</v>
      </c>
      <c r="O93" s="1" t="s">
        <v>1746</v>
      </c>
    </row>
    <row r="94" spans="1:15" x14ac:dyDescent="0.25">
      <c r="A94" s="1">
        <v>93</v>
      </c>
      <c r="B94" s="1" t="s">
        <v>2352</v>
      </c>
      <c r="C94" s="10">
        <v>44411</v>
      </c>
      <c r="D94" s="22">
        <v>0</v>
      </c>
      <c r="E94" s="17" t="s">
        <v>213</v>
      </c>
      <c r="F94" s="15">
        <v>24</v>
      </c>
      <c r="G94" s="3">
        <v>5.2423000000000002</v>
      </c>
      <c r="H94" s="2">
        <v>44.87</v>
      </c>
      <c r="I94" s="2">
        <v>2.54</v>
      </c>
      <c r="J94" s="2">
        <v>2.7023000000000001</v>
      </c>
      <c r="K94" s="1">
        <v>1</v>
      </c>
      <c r="L94" s="2">
        <v>2.7023000000000001</v>
      </c>
      <c r="M94" s="2" t="s">
        <v>1746</v>
      </c>
      <c r="N94" s="2" t="s">
        <v>1746</v>
      </c>
      <c r="O94" s="1" t="s">
        <v>1746</v>
      </c>
    </row>
    <row r="95" spans="1:15" x14ac:dyDescent="0.25">
      <c r="A95" s="1">
        <v>94</v>
      </c>
      <c r="B95" s="1" t="s">
        <v>2352</v>
      </c>
      <c r="C95" s="10">
        <v>44412</v>
      </c>
      <c r="D95" s="22">
        <v>0</v>
      </c>
      <c r="E95" s="17" t="s">
        <v>213</v>
      </c>
      <c r="F95" s="15">
        <v>24</v>
      </c>
      <c r="G95" s="3">
        <v>6.2398999999999996</v>
      </c>
      <c r="H95" s="2">
        <v>42.43</v>
      </c>
      <c r="I95" s="2">
        <v>2.5550000000000002</v>
      </c>
      <c r="J95" s="2">
        <v>3.6848999999999994</v>
      </c>
      <c r="K95" s="1">
        <v>1</v>
      </c>
      <c r="L95" s="2">
        <v>3.6848999999999994</v>
      </c>
      <c r="M95" s="2" t="s">
        <v>1746</v>
      </c>
      <c r="N95" s="2" t="s">
        <v>1746</v>
      </c>
      <c r="O95" s="1" t="s">
        <v>1746</v>
      </c>
    </row>
    <row r="96" spans="1:15" x14ac:dyDescent="0.25">
      <c r="A96" s="1">
        <v>95</v>
      </c>
      <c r="B96" s="1" t="s">
        <v>2352</v>
      </c>
      <c r="C96" s="10">
        <v>44413</v>
      </c>
      <c r="D96" s="22">
        <v>0</v>
      </c>
      <c r="E96" s="17" t="s">
        <v>213</v>
      </c>
      <c r="F96" s="15">
        <v>23</v>
      </c>
      <c r="G96" s="3">
        <v>5.0983999999999998</v>
      </c>
      <c r="H96" s="2">
        <v>42.48</v>
      </c>
      <c r="I96" s="2">
        <v>2.5150000000000001</v>
      </c>
      <c r="J96" s="2">
        <v>2.5833999999999997</v>
      </c>
      <c r="K96" s="1">
        <v>1</v>
      </c>
      <c r="L96" s="2">
        <v>2.5833999999999997</v>
      </c>
      <c r="M96" s="2" t="s">
        <v>1746</v>
      </c>
      <c r="N96" s="2" t="s">
        <v>1746</v>
      </c>
      <c r="O96" s="1" t="s">
        <v>1746</v>
      </c>
    </row>
    <row r="97" spans="1:15" x14ac:dyDescent="0.25">
      <c r="A97" s="1">
        <v>96</v>
      </c>
      <c r="B97" s="1" t="s">
        <v>2352</v>
      </c>
      <c r="C97" s="10">
        <v>44414</v>
      </c>
      <c r="D97" s="22">
        <v>0</v>
      </c>
      <c r="E97" s="17" t="s">
        <v>213</v>
      </c>
      <c r="F97" s="15">
        <v>20.5</v>
      </c>
      <c r="G97" s="3">
        <v>5.0423999999999998</v>
      </c>
      <c r="H97" s="2">
        <v>37.08</v>
      </c>
      <c r="I97" s="2">
        <v>2.81</v>
      </c>
      <c r="J97" s="2">
        <v>2.2323999999999997</v>
      </c>
      <c r="K97" s="1">
        <v>1</v>
      </c>
      <c r="L97" s="2">
        <v>2.2323999999999997</v>
      </c>
      <c r="M97" s="2" t="s">
        <v>1746</v>
      </c>
      <c r="N97" s="2" t="s">
        <v>1746</v>
      </c>
      <c r="O97" s="1" t="s">
        <v>3924</v>
      </c>
    </row>
    <row r="98" spans="1:15" x14ac:dyDescent="0.25">
      <c r="A98" s="1">
        <v>97</v>
      </c>
      <c r="B98" s="1" t="s">
        <v>1878</v>
      </c>
      <c r="C98" s="10">
        <v>44414</v>
      </c>
      <c r="D98" s="22">
        <v>0</v>
      </c>
      <c r="E98" s="17" t="s">
        <v>3925</v>
      </c>
      <c r="F98" s="15">
        <v>3.5</v>
      </c>
      <c r="G98" s="3">
        <v>4.3178999999999998</v>
      </c>
      <c r="H98" s="2">
        <v>1.5</v>
      </c>
      <c r="I98" s="2">
        <v>0.37</v>
      </c>
      <c r="J98" s="2">
        <v>3.9478999999999997</v>
      </c>
      <c r="K98" s="1">
        <v>1</v>
      </c>
      <c r="L98" s="2">
        <v>3.9478999999999997</v>
      </c>
      <c r="M98" s="2" t="s">
        <v>1746</v>
      </c>
      <c r="N98" s="2" t="s">
        <v>1746</v>
      </c>
      <c r="O98" s="1" t="s">
        <v>1746</v>
      </c>
    </row>
    <row r="99" spans="1:15" x14ac:dyDescent="0.25">
      <c r="A99" s="1">
        <v>98</v>
      </c>
      <c r="B99" s="1" t="s">
        <v>2352</v>
      </c>
      <c r="C99" s="10">
        <v>44415</v>
      </c>
      <c r="D99" s="22">
        <v>0</v>
      </c>
      <c r="E99" s="17" t="s">
        <v>213</v>
      </c>
      <c r="F99" s="15">
        <v>24</v>
      </c>
      <c r="G99" s="3">
        <v>5.3502999999999998</v>
      </c>
      <c r="H99" s="2">
        <v>41.34</v>
      </c>
      <c r="I99" s="2">
        <v>2.5379999999999998</v>
      </c>
      <c r="J99" s="2">
        <v>2.8123</v>
      </c>
      <c r="K99" s="1">
        <v>1</v>
      </c>
      <c r="L99" s="2">
        <v>2.8123</v>
      </c>
      <c r="M99" s="2" t="s">
        <v>1746</v>
      </c>
      <c r="N99" s="2" t="s">
        <v>1746</v>
      </c>
      <c r="O99" s="1" t="s">
        <v>1746</v>
      </c>
    </row>
    <row r="100" spans="1:15" x14ac:dyDescent="0.25">
      <c r="A100" s="1">
        <v>99</v>
      </c>
      <c r="B100" s="1" t="s">
        <v>2352</v>
      </c>
      <c r="C100" s="10">
        <v>44416</v>
      </c>
      <c r="D100" s="22">
        <v>0</v>
      </c>
      <c r="E100" s="17" t="s">
        <v>213</v>
      </c>
      <c r="F100" s="15">
        <v>24</v>
      </c>
      <c r="G100" s="3">
        <v>5.3108000000000004</v>
      </c>
      <c r="H100" s="2">
        <v>50.27</v>
      </c>
      <c r="I100" s="2">
        <v>2.4500000000000002</v>
      </c>
      <c r="J100" s="2">
        <v>2.8608000000000002</v>
      </c>
      <c r="K100" s="1">
        <v>1</v>
      </c>
      <c r="L100" s="2">
        <v>2.8608000000000002</v>
      </c>
      <c r="M100" s="2" t="s">
        <v>1746</v>
      </c>
      <c r="N100" s="2" t="s">
        <v>1746</v>
      </c>
      <c r="O100" s="1" t="s">
        <v>1746</v>
      </c>
    </row>
    <row r="101" spans="1:15" x14ac:dyDescent="0.25">
      <c r="A101" s="1">
        <v>100</v>
      </c>
      <c r="B101" s="1" t="s">
        <v>2352</v>
      </c>
      <c r="C101" s="10">
        <v>44417</v>
      </c>
      <c r="D101" s="22">
        <v>0</v>
      </c>
      <c r="E101" s="17" t="s">
        <v>213</v>
      </c>
      <c r="F101" s="15">
        <v>24</v>
      </c>
      <c r="G101" s="3">
        <v>5.2477999999999998</v>
      </c>
      <c r="H101" s="2">
        <v>61.18</v>
      </c>
      <c r="I101" s="2">
        <v>2.448</v>
      </c>
      <c r="J101" s="2">
        <v>2.7997999999999998</v>
      </c>
      <c r="K101" s="1">
        <v>1</v>
      </c>
      <c r="L101" s="2">
        <v>2.7997999999999998</v>
      </c>
      <c r="M101" s="2" t="s">
        <v>1746</v>
      </c>
      <c r="N101" s="2" t="s">
        <v>1746</v>
      </c>
      <c r="O101" s="1" t="s">
        <v>1746</v>
      </c>
    </row>
    <row r="102" spans="1:15" x14ac:dyDescent="0.25">
      <c r="A102" s="1">
        <v>101</v>
      </c>
      <c r="B102" s="1" t="s">
        <v>2352</v>
      </c>
      <c r="C102" s="10">
        <v>44418</v>
      </c>
      <c r="D102" s="22">
        <v>0</v>
      </c>
      <c r="E102" s="17" t="s">
        <v>3923</v>
      </c>
      <c r="F102" s="15">
        <v>15</v>
      </c>
      <c r="G102" s="3">
        <v>3.5021</v>
      </c>
      <c r="H102" s="2">
        <v>43.51</v>
      </c>
      <c r="I102" s="2">
        <v>1.52</v>
      </c>
      <c r="J102" s="2">
        <v>1.9821</v>
      </c>
      <c r="K102" s="1">
        <v>1</v>
      </c>
      <c r="L102" s="2">
        <v>1.9821</v>
      </c>
      <c r="M102" s="2" t="s">
        <v>1746</v>
      </c>
      <c r="N102" s="2" t="s">
        <v>1746</v>
      </c>
      <c r="O102" s="1" t="s">
        <v>1746</v>
      </c>
    </row>
    <row r="103" spans="1:15" x14ac:dyDescent="0.25">
      <c r="A103" s="1">
        <v>102</v>
      </c>
      <c r="B103" s="1" t="s">
        <v>1878</v>
      </c>
      <c r="C103" s="10">
        <v>44448</v>
      </c>
      <c r="D103" s="22">
        <v>0</v>
      </c>
      <c r="E103" s="17" t="s">
        <v>923</v>
      </c>
      <c r="F103" s="15">
        <v>16.3</v>
      </c>
      <c r="G103" s="3">
        <v>3.6701000000000001</v>
      </c>
      <c r="H103" s="2">
        <v>61.33</v>
      </c>
      <c r="I103" s="2">
        <v>2.1156999999999999</v>
      </c>
      <c r="J103" s="2">
        <v>1.5544000000000002</v>
      </c>
      <c r="K103" s="1">
        <v>1</v>
      </c>
      <c r="L103" s="2">
        <v>1.5544000000000002</v>
      </c>
      <c r="M103" s="2" t="s">
        <v>1746</v>
      </c>
      <c r="N103" s="2" t="s">
        <v>1746</v>
      </c>
      <c r="O103" s="1" t="s">
        <v>1746</v>
      </c>
    </row>
    <row r="104" spans="1:15" x14ac:dyDescent="0.25">
      <c r="A104" s="1">
        <v>103</v>
      </c>
      <c r="B104" s="1" t="s">
        <v>1878</v>
      </c>
      <c r="C104" s="10">
        <v>44449</v>
      </c>
      <c r="D104" s="22">
        <v>0</v>
      </c>
      <c r="E104" s="17" t="s">
        <v>213</v>
      </c>
      <c r="F104" s="15">
        <v>24</v>
      </c>
      <c r="G104" s="3">
        <v>5.7153999999999998</v>
      </c>
      <c r="H104" s="2">
        <v>77.52</v>
      </c>
      <c r="I104" s="2">
        <v>3.2172000000000001</v>
      </c>
      <c r="J104" s="2">
        <v>2.4981999999999998</v>
      </c>
      <c r="K104" s="1">
        <v>1</v>
      </c>
      <c r="L104" s="2">
        <v>2.4981999999999998</v>
      </c>
      <c r="M104" s="2" t="s">
        <v>1746</v>
      </c>
      <c r="N104" s="2" t="s">
        <v>1746</v>
      </c>
      <c r="O104" s="1" t="s">
        <v>1746</v>
      </c>
    </row>
    <row r="105" spans="1:15" x14ac:dyDescent="0.25">
      <c r="A105" s="1">
        <v>104</v>
      </c>
      <c r="B105" s="1" t="s">
        <v>1878</v>
      </c>
      <c r="C105" s="10">
        <v>44450</v>
      </c>
      <c r="D105" s="22">
        <v>0</v>
      </c>
      <c r="E105" s="17" t="s">
        <v>213</v>
      </c>
      <c r="F105" s="15">
        <v>24</v>
      </c>
      <c r="G105" s="3">
        <v>5.6641000000000004</v>
      </c>
      <c r="H105" s="2">
        <v>71</v>
      </c>
      <c r="I105" s="2">
        <v>3.2595999999999998</v>
      </c>
      <c r="J105" s="2">
        <v>2.4045000000000005</v>
      </c>
      <c r="K105" s="1">
        <v>1</v>
      </c>
      <c r="L105" s="2">
        <v>2.4045000000000005</v>
      </c>
      <c r="M105" s="2" t="s">
        <v>1746</v>
      </c>
      <c r="N105" s="2" t="s">
        <v>1746</v>
      </c>
      <c r="O105" s="1" t="s">
        <v>1746</v>
      </c>
    </row>
    <row r="106" spans="1:15" x14ac:dyDescent="0.25">
      <c r="A106" s="1">
        <v>105</v>
      </c>
      <c r="B106" s="1" t="s">
        <v>1878</v>
      </c>
      <c r="C106" s="10">
        <v>44451</v>
      </c>
      <c r="D106" s="22">
        <v>0</v>
      </c>
      <c r="E106" s="17" t="s">
        <v>213</v>
      </c>
      <c r="F106" s="15">
        <v>24</v>
      </c>
      <c r="G106" s="3">
        <v>5.5296000000000003</v>
      </c>
      <c r="H106" s="2">
        <v>70.05</v>
      </c>
      <c r="I106" s="2">
        <v>3.1833</v>
      </c>
      <c r="J106" s="2">
        <v>2.3463000000000003</v>
      </c>
      <c r="K106" s="1">
        <v>1</v>
      </c>
      <c r="L106" s="2">
        <v>2.3463000000000003</v>
      </c>
      <c r="M106" s="2" t="s">
        <v>1746</v>
      </c>
      <c r="N106" s="2" t="s">
        <v>1746</v>
      </c>
      <c r="O106" s="1" t="s">
        <v>1746</v>
      </c>
    </row>
    <row r="107" spans="1:15" x14ac:dyDescent="0.25">
      <c r="A107" s="1">
        <v>106</v>
      </c>
      <c r="B107" s="1" t="s">
        <v>1878</v>
      </c>
      <c r="C107" s="10">
        <v>44452</v>
      </c>
      <c r="D107" s="22">
        <v>0</v>
      </c>
      <c r="E107" s="17" t="s">
        <v>213</v>
      </c>
      <c r="F107" s="15">
        <v>22</v>
      </c>
      <c r="G107" s="3">
        <v>4.4978999999999996</v>
      </c>
      <c r="H107" s="2">
        <v>61.49</v>
      </c>
      <c r="I107" s="2">
        <v>2.863</v>
      </c>
      <c r="J107" s="2">
        <v>1.6348999999999996</v>
      </c>
      <c r="K107" s="1">
        <v>1</v>
      </c>
      <c r="L107" s="2">
        <v>1.6348999999999996</v>
      </c>
      <c r="M107" s="2" t="s">
        <v>1746</v>
      </c>
      <c r="N107" s="2" t="s">
        <v>1746</v>
      </c>
      <c r="O107" s="1" t="s">
        <v>3926</v>
      </c>
    </row>
    <row r="108" spans="1:15" x14ac:dyDescent="0.25">
      <c r="A108" s="1">
        <v>107</v>
      </c>
      <c r="B108" s="1" t="s">
        <v>1878</v>
      </c>
      <c r="C108" s="10">
        <v>44453</v>
      </c>
      <c r="D108" s="22">
        <v>0</v>
      </c>
      <c r="E108" s="17" t="s">
        <v>2302</v>
      </c>
      <c r="F108" s="15">
        <v>2</v>
      </c>
      <c r="G108" s="3">
        <v>0.66180000000000005</v>
      </c>
      <c r="H108" s="2">
        <v>8.92</v>
      </c>
      <c r="I108" s="2">
        <v>0.28260000000000002</v>
      </c>
      <c r="J108" s="2">
        <v>0.37920000000000004</v>
      </c>
      <c r="K108" s="1">
        <v>1</v>
      </c>
      <c r="L108" s="2">
        <v>0.37920000000000004</v>
      </c>
      <c r="M108" s="2" t="s">
        <v>1746</v>
      </c>
      <c r="N108" s="2" t="s">
        <v>1746</v>
      </c>
      <c r="O108" s="1" t="s">
        <v>3927</v>
      </c>
    </row>
    <row r="109" spans="1:15" x14ac:dyDescent="0.25">
      <c r="A109" s="1">
        <v>108</v>
      </c>
      <c r="B109" s="1" t="s">
        <v>2360</v>
      </c>
      <c r="C109" s="10">
        <v>44454</v>
      </c>
      <c r="D109" s="22">
        <v>0</v>
      </c>
      <c r="E109" s="17" t="s">
        <v>3928</v>
      </c>
      <c r="F109" s="15">
        <v>13.9</v>
      </c>
      <c r="G109" s="3">
        <v>3.5169999999999999</v>
      </c>
      <c r="H109" s="2">
        <v>3.61</v>
      </c>
      <c r="I109" s="2">
        <v>2.0455000000000001</v>
      </c>
      <c r="J109" s="2">
        <v>1.4714999999999998</v>
      </c>
      <c r="K109" s="1">
        <v>1</v>
      </c>
      <c r="L109" s="2">
        <v>1.4714999999999998</v>
      </c>
      <c r="M109" s="2" t="s">
        <v>1746</v>
      </c>
      <c r="N109" s="2" t="s">
        <v>1746</v>
      </c>
      <c r="O109" s="1" t="s">
        <v>1746</v>
      </c>
    </row>
    <row r="110" spans="1:15" x14ac:dyDescent="0.25">
      <c r="A110" s="1">
        <v>109</v>
      </c>
      <c r="B110" s="1" t="s">
        <v>2360</v>
      </c>
      <c r="C110" s="10">
        <v>44455</v>
      </c>
      <c r="D110" s="22">
        <v>0</v>
      </c>
      <c r="E110" s="17" t="s">
        <v>3929</v>
      </c>
      <c r="F110" s="15">
        <v>4</v>
      </c>
      <c r="G110" s="3">
        <v>1.6419999999999999</v>
      </c>
      <c r="H110" s="2">
        <v>1.5</v>
      </c>
      <c r="I110" s="2">
        <v>0.6966</v>
      </c>
      <c r="J110" s="2">
        <v>0.94539999999999991</v>
      </c>
      <c r="K110" s="1">
        <v>1</v>
      </c>
      <c r="L110" s="2">
        <v>0.94539999999999991</v>
      </c>
      <c r="M110" s="2" t="s">
        <v>1746</v>
      </c>
      <c r="N110" s="2" t="s">
        <v>1746</v>
      </c>
      <c r="O110" s="1" t="s">
        <v>1746</v>
      </c>
    </row>
    <row r="111" spans="1:15" x14ac:dyDescent="0.25">
      <c r="A111" s="1">
        <v>110</v>
      </c>
      <c r="B111" s="1" t="s">
        <v>1878</v>
      </c>
      <c r="C111" s="10">
        <v>44455</v>
      </c>
      <c r="D111" s="22">
        <v>0</v>
      </c>
      <c r="E111" s="17" t="s">
        <v>3930</v>
      </c>
      <c r="F111" s="15">
        <v>20</v>
      </c>
      <c r="G111" s="3">
        <v>3.5969000000000002</v>
      </c>
      <c r="H111" s="2">
        <v>58.03</v>
      </c>
      <c r="I111" s="2">
        <v>2.7206999999999999</v>
      </c>
      <c r="J111" s="2">
        <v>0.87620000000000031</v>
      </c>
      <c r="K111" s="1">
        <v>1</v>
      </c>
      <c r="L111" s="2">
        <v>0.87620000000000031</v>
      </c>
      <c r="M111" s="2" t="s">
        <v>1746</v>
      </c>
      <c r="N111" s="2" t="s">
        <v>1746</v>
      </c>
      <c r="O111" s="1" t="s">
        <v>1746</v>
      </c>
    </row>
    <row r="112" spans="1:15" x14ac:dyDescent="0.25">
      <c r="A112" s="1">
        <v>111</v>
      </c>
      <c r="B112" s="1" t="s">
        <v>1878</v>
      </c>
      <c r="C112" s="10">
        <v>44456</v>
      </c>
      <c r="D112" s="22">
        <v>0</v>
      </c>
      <c r="E112" s="17" t="s">
        <v>213</v>
      </c>
      <c r="F112" s="15">
        <v>24</v>
      </c>
      <c r="G112" s="3">
        <v>5.7873999999999999</v>
      </c>
      <c r="H112" s="2">
        <v>73.61</v>
      </c>
      <c r="I112" s="2">
        <v>3.2399</v>
      </c>
      <c r="J112" s="2">
        <v>2.5474999999999999</v>
      </c>
      <c r="K112" s="1">
        <v>1</v>
      </c>
      <c r="L112" s="2">
        <v>2.5474999999999999</v>
      </c>
      <c r="M112" s="2" t="s">
        <v>1746</v>
      </c>
      <c r="N112" s="2" t="s">
        <v>1746</v>
      </c>
      <c r="O112" s="1" t="s">
        <v>1746</v>
      </c>
    </row>
    <row r="113" spans="1:15" x14ac:dyDescent="0.25">
      <c r="A113" s="1">
        <v>112</v>
      </c>
      <c r="B113" s="1" t="s">
        <v>1878</v>
      </c>
      <c r="C113" s="10">
        <v>44457</v>
      </c>
      <c r="D113" s="22">
        <v>0</v>
      </c>
      <c r="E113" s="17" t="s">
        <v>421</v>
      </c>
      <c r="F113" s="15">
        <v>4.5</v>
      </c>
      <c r="G113" s="3">
        <v>1.3656999999999999</v>
      </c>
      <c r="H113" s="2">
        <v>16.62</v>
      </c>
      <c r="I113" s="2">
        <v>0.65569999999999995</v>
      </c>
      <c r="J113" s="2">
        <v>0.71</v>
      </c>
      <c r="K113" s="1">
        <v>1</v>
      </c>
      <c r="L113" s="2">
        <v>0.71</v>
      </c>
      <c r="M113" s="2" t="s">
        <v>1746</v>
      </c>
      <c r="N113" s="2" t="s">
        <v>1746</v>
      </c>
      <c r="O113" s="1" t="s">
        <v>1746</v>
      </c>
    </row>
    <row r="114" spans="1:15" x14ac:dyDescent="0.25">
      <c r="A114" s="1">
        <v>113</v>
      </c>
      <c r="B114" s="1" t="s">
        <v>2360</v>
      </c>
      <c r="C114" s="10">
        <v>44457</v>
      </c>
      <c r="D114" s="22">
        <v>0</v>
      </c>
      <c r="E114" s="17" t="s">
        <v>243</v>
      </c>
      <c r="F114" s="15">
        <v>19.5</v>
      </c>
      <c r="G114" s="3">
        <v>5.0377999999999998</v>
      </c>
      <c r="H114" s="2">
        <v>4.6399999999999997</v>
      </c>
      <c r="I114" s="2">
        <v>2.9420999999999999</v>
      </c>
      <c r="J114" s="2">
        <v>2.0956999999999999</v>
      </c>
      <c r="K114" s="1">
        <v>1</v>
      </c>
      <c r="L114" s="2">
        <v>2.0956999999999999</v>
      </c>
      <c r="M114" s="2" t="s">
        <v>1746</v>
      </c>
      <c r="N114" s="2" t="s">
        <v>1746</v>
      </c>
      <c r="O114" s="1" t="s">
        <v>1746</v>
      </c>
    </row>
    <row r="115" spans="1:15" x14ac:dyDescent="0.25">
      <c r="A115" s="1">
        <v>114</v>
      </c>
      <c r="B115" s="1" t="s">
        <v>2360</v>
      </c>
      <c r="C115" s="10">
        <v>44458</v>
      </c>
      <c r="D115" s="22">
        <v>0</v>
      </c>
      <c r="E115" s="17" t="s">
        <v>3931</v>
      </c>
      <c r="F115" s="15">
        <v>1</v>
      </c>
      <c r="G115" s="3">
        <v>0.67200000000000004</v>
      </c>
      <c r="H115" s="2">
        <v>0.6</v>
      </c>
      <c r="I115" s="2">
        <v>0.22189999999999999</v>
      </c>
      <c r="J115" s="2">
        <v>0.45010000000000006</v>
      </c>
      <c r="K115" s="1">
        <v>1</v>
      </c>
      <c r="L115" s="2">
        <v>0.45010000000000006</v>
      </c>
      <c r="M115" s="2" t="s">
        <v>1746</v>
      </c>
      <c r="N115" s="2" t="s">
        <v>1746</v>
      </c>
      <c r="O115" s="1" t="s">
        <v>1746</v>
      </c>
    </row>
    <row r="116" spans="1:15" x14ac:dyDescent="0.25">
      <c r="A116" s="1">
        <v>115</v>
      </c>
      <c r="B116" s="1" t="s">
        <v>1878</v>
      </c>
      <c r="C116" s="10">
        <v>44458</v>
      </c>
      <c r="D116" s="22">
        <v>0</v>
      </c>
      <c r="E116" s="17" t="s">
        <v>3932</v>
      </c>
      <c r="F116" s="15">
        <v>23</v>
      </c>
      <c r="G116" s="3">
        <v>3.9823</v>
      </c>
      <c r="H116" s="2">
        <v>55.98</v>
      </c>
      <c r="I116" s="2">
        <v>3.2161</v>
      </c>
      <c r="J116" s="2">
        <v>0.76619999999999999</v>
      </c>
      <c r="K116" s="1">
        <v>1</v>
      </c>
      <c r="L116" s="2">
        <v>0.76619999999999999</v>
      </c>
      <c r="M116" s="2" t="s">
        <v>1746</v>
      </c>
      <c r="N116" s="2" t="s">
        <v>1746</v>
      </c>
      <c r="O116" s="1" t="s">
        <v>1746</v>
      </c>
    </row>
    <row r="117" spans="1:15" x14ac:dyDescent="0.25">
      <c r="A117" s="1">
        <v>116</v>
      </c>
      <c r="B117" s="1" t="s">
        <v>1878</v>
      </c>
      <c r="C117" s="10">
        <v>44459</v>
      </c>
      <c r="D117" s="22">
        <v>0</v>
      </c>
      <c r="E117" s="17" t="s">
        <v>3933</v>
      </c>
      <c r="F117" s="15">
        <v>0.8</v>
      </c>
      <c r="G117" s="3">
        <v>0.50839999999999996</v>
      </c>
      <c r="H117" s="2">
        <v>6.28</v>
      </c>
      <c r="I117" s="2">
        <v>0.15210000000000001</v>
      </c>
      <c r="J117" s="2">
        <v>0.35629999999999995</v>
      </c>
      <c r="K117" s="1">
        <v>1</v>
      </c>
      <c r="L117" s="2">
        <v>0.35629999999999995</v>
      </c>
      <c r="M117" s="2" t="s">
        <v>1746</v>
      </c>
      <c r="N117" s="2" t="s">
        <v>1746</v>
      </c>
      <c r="O117" s="1" t="s">
        <v>1746</v>
      </c>
    </row>
    <row r="118" spans="1:15" x14ac:dyDescent="0.25">
      <c r="A118" s="1">
        <v>117</v>
      </c>
      <c r="B118" s="1" t="s">
        <v>2360</v>
      </c>
      <c r="C118" s="10">
        <v>44459</v>
      </c>
      <c r="D118" s="22">
        <v>0</v>
      </c>
      <c r="E118" s="17" t="s">
        <v>3934</v>
      </c>
      <c r="F118" s="15">
        <v>6.2</v>
      </c>
      <c r="G118" s="3">
        <v>1.516</v>
      </c>
      <c r="H118" s="2">
        <v>1.57</v>
      </c>
      <c r="I118" s="2">
        <v>0.93089999999999995</v>
      </c>
      <c r="J118" s="2">
        <v>0.58510000000000006</v>
      </c>
      <c r="K118" s="1">
        <v>1</v>
      </c>
      <c r="L118" s="2">
        <v>0.58510000000000006</v>
      </c>
      <c r="M118" s="2" t="s">
        <v>1746</v>
      </c>
      <c r="N118" s="2" t="s">
        <v>1746</v>
      </c>
      <c r="O118" s="1" t="s">
        <v>1746</v>
      </c>
    </row>
    <row r="119" spans="1:15" x14ac:dyDescent="0.25">
      <c r="A119" s="1">
        <v>118</v>
      </c>
      <c r="B119" s="1" t="s">
        <v>1878</v>
      </c>
      <c r="C119" s="10">
        <v>44459</v>
      </c>
      <c r="D119" s="22">
        <v>0</v>
      </c>
      <c r="E119" s="17" t="s">
        <v>223</v>
      </c>
      <c r="F119" s="15">
        <v>17</v>
      </c>
      <c r="G119" s="3">
        <v>3.5272999999999999</v>
      </c>
      <c r="H119" s="2">
        <v>42.86</v>
      </c>
      <c r="I119" s="2">
        <v>2.5015999999999998</v>
      </c>
      <c r="J119" s="2">
        <v>1.0257000000000001</v>
      </c>
      <c r="K119" s="1">
        <v>1</v>
      </c>
      <c r="L119" s="2">
        <v>1.0257000000000001</v>
      </c>
      <c r="M119" s="2" t="s">
        <v>1746</v>
      </c>
      <c r="N119" s="2" t="s">
        <v>1746</v>
      </c>
      <c r="O119" s="1" t="s">
        <v>1746</v>
      </c>
    </row>
    <row r="120" spans="1:15" x14ac:dyDescent="0.25">
      <c r="A120" s="1">
        <v>119</v>
      </c>
      <c r="B120" s="1" t="s">
        <v>1878</v>
      </c>
      <c r="C120" s="10">
        <v>44460</v>
      </c>
      <c r="D120" s="22">
        <v>0</v>
      </c>
      <c r="E120" s="17" t="s">
        <v>213</v>
      </c>
      <c r="F120" s="15">
        <v>24</v>
      </c>
      <c r="G120" s="3">
        <v>6.4221000000000004</v>
      </c>
      <c r="H120" s="2">
        <v>69.7</v>
      </c>
      <c r="I120" s="2">
        <v>3.5013999999999998</v>
      </c>
      <c r="J120" s="2">
        <v>2.9207000000000005</v>
      </c>
      <c r="K120" s="1">
        <v>1</v>
      </c>
      <c r="L120" s="2">
        <v>2.9207000000000005</v>
      </c>
      <c r="M120" s="2" t="s">
        <v>1746</v>
      </c>
      <c r="N120" s="2" t="s">
        <v>1746</v>
      </c>
      <c r="O120" s="1" t="s">
        <v>1746</v>
      </c>
    </row>
    <row r="121" spans="1:15" x14ac:dyDescent="0.25">
      <c r="A121" s="1">
        <v>120</v>
      </c>
      <c r="B121" s="1" t="s">
        <v>1878</v>
      </c>
      <c r="C121" s="10">
        <v>44461</v>
      </c>
      <c r="D121" s="22">
        <v>0</v>
      </c>
      <c r="E121" s="17" t="s">
        <v>213</v>
      </c>
      <c r="F121" s="15">
        <v>24</v>
      </c>
      <c r="G121" s="3">
        <v>6.4745999999999997</v>
      </c>
      <c r="H121" s="2">
        <v>63.16</v>
      </c>
      <c r="I121" s="2">
        <v>3.4687999999999999</v>
      </c>
      <c r="J121" s="2">
        <v>3.0057999999999998</v>
      </c>
      <c r="K121" s="1">
        <v>1</v>
      </c>
      <c r="L121" s="2">
        <v>3.0057999999999998</v>
      </c>
      <c r="M121" s="2" t="s">
        <v>1746</v>
      </c>
      <c r="N121" s="2" t="s">
        <v>1746</v>
      </c>
      <c r="O121" s="1" t="s">
        <v>1746</v>
      </c>
    </row>
    <row r="122" spans="1:15" x14ac:dyDescent="0.25">
      <c r="A122" s="1">
        <v>121</v>
      </c>
      <c r="B122" s="1" t="s">
        <v>1878</v>
      </c>
      <c r="C122" s="10">
        <v>44462</v>
      </c>
      <c r="D122" s="22">
        <v>0</v>
      </c>
      <c r="E122" s="17" t="s">
        <v>213</v>
      </c>
      <c r="F122" s="15">
        <v>24</v>
      </c>
      <c r="G122" s="3">
        <v>6.4486999999999997</v>
      </c>
      <c r="H122" s="2">
        <v>59.39</v>
      </c>
      <c r="I122" s="2">
        <v>3.4318</v>
      </c>
      <c r="J122" s="2">
        <v>3.0168999999999997</v>
      </c>
      <c r="K122" s="1">
        <v>1</v>
      </c>
      <c r="L122" s="2">
        <v>3.0168999999999997</v>
      </c>
      <c r="M122" s="2" t="s">
        <v>1746</v>
      </c>
      <c r="N122" s="2" t="s">
        <v>1746</v>
      </c>
      <c r="O122" s="1" t="s">
        <v>1746</v>
      </c>
    </row>
    <row r="123" spans="1:15" x14ac:dyDescent="0.25">
      <c r="A123" s="1">
        <v>122</v>
      </c>
      <c r="B123" s="1" t="s">
        <v>1878</v>
      </c>
      <c r="C123" s="10">
        <v>44463</v>
      </c>
      <c r="D123" s="22">
        <v>0</v>
      </c>
      <c r="E123" s="17" t="s">
        <v>213</v>
      </c>
      <c r="F123" s="15">
        <v>24</v>
      </c>
      <c r="G123" s="3">
        <v>6.5849000000000002</v>
      </c>
      <c r="H123" s="2">
        <v>55.84</v>
      </c>
      <c r="I123" s="2">
        <v>3.4287999999999998</v>
      </c>
      <c r="J123" s="2">
        <v>3.1561000000000003</v>
      </c>
      <c r="K123" s="1">
        <v>1</v>
      </c>
      <c r="L123" s="2">
        <v>3.1561000000000003</v>
      </c>
      <c r="M123" s="2" t="s">
        <v>1746</v>
      </c>
      <c r="N123" s="2" t="s">
        <v>1746</v>
      </c>
      <c r="O123" s="1" t="s">
        <v>1746</v>
      </c>
    </row>
    <row r="124" spans="1:15" x14ac:dyDescent="0.25">
      <c r="A124" s="1">
        <v>123</v>
      </c>
      <c r="B124" s="1" t="s">
        <v>1878</v>
      </c>
      <c r="C124" s="10">
        <v>44464</v>
      </c>
      <c r="D124" s="22">
        <v>0</v>
      </c>
      <c r="E124" s="17" t="s">
        <v>213</v>
      </c>
      <c r="F124" s="15">
        <v>24</v>
      </c>
      <c r="G124" s="3">
        <v>6.6252000000000004</v>
      </c>
      <c r="H124" s="2">
        <v>53.87</v>
      </c>
      <c r="I124" s="2">
        <v>3.4451000000000001</v>
      </c>
      <c r="J124" s="2">
        <v>3.1801000000000004</v>
      </c>
      <c r="K124" s="1">
        <v>1</v>
      </c>
      <c r="L124" s="2">
        <v>3.1801000000000004</v>
      </c>
      <c r="M124" s="2" t="s">
        <v>1746</v>
      </c>
      <c r="N124" s="2" t="s">
        <v>1746</v>
      </c>
      <c r="O124" s="1" t="s">
        <v>1746</v>
      </c>
    </row>
    <row r="125" spans="1:15" x14ac:dyDescent="0.25">
      <c r="A125" s="1">
        <v>124</v>
      </c>
      <c r="B125" s="1" t="s">
        <v>1878</v>
      </c>
      <c r="C125" s="10">
        <v>44465</v>
      </c>
      <c r="D125" s="22">
        <v>0</v>
      </c>
      <c r="E125" s="17" t="s">
        <v>213</v>
      </c>
      <c r="F125" s="15">
        <v>18</v>
      </c>
      <c r="G125" s="3">
        <v>5.5534999999999997</v>
      </c>
      <c r="H125" s="2">
        <v>51.44</v>
      </c>
      <c r="I125" s="2">
        <v>2.7374999999999998</v>
      </c>
      <c r="J125" s="2">
        <v>2.8159999999999998</v>
      </c>
      <c r="K125" s="1">
        <v>1</v>
      </c>
      <c r="L125" s="2">
        <v>2.8159999999999998</v>
      </c>
      <c r="M125" s="2" t="s">
        <v>1746</v>
      </c>
      <c r="N125" s="2" t="s">
        <v>1746</v>
      </c>
      <c r="O125" s="1" t="s">
        <v>3935</v>
      </c>
    </row>
    <row r="126" spans="1:15" x14ac:dyDescent="0.25">
      <c r="A126" s="1">
        <v>125</v>
      </c>
      <c r="B126" s="1" t="s">
        <v>1878</v>
      </c>
      <c r="C126" s="10">
        <v>44466</v>
      </c>
      <c r="D126" s="22">
        <v>0</v>
      </c>
      <c r="E126" s="17" t="s">
        <v>213</v>
      </c>
      <c r="F126" s="15">
        <v>24</v>
      </c>
      <c r="G126" s="3">
        <v>6.2625000000000002</v>
      </c>
      <c r="H126" s="2">
        <v>59.19</v>
      </c>
      <c r="I126" s="2">
        <v>3.4319999999999999</v>
      </c>
      <c r="J126" s="2">
        <v>2.8305000000000002</v>
      </c>
      <c r="K126" s="1">
        <v>1</v>
      </c>
      <c r="L126" s="2">
        <v>2.8305000000000002</v>
      </c>
      <c r="M126" s="2" t="s">
        <v>1746</v>
      </c>
      <c r="N126" s="2" t="s">
        <v>1746</v>
      </c>
      <c r="O126" s="1" t="s">
        <v>1746</v>
      </c>
    </row>
    <row r="127" spans="1:15" x14ac:dyDescent="0.25">
      <c r="A127" s="1">
        <v>126</v>
      </c>
      <c r="B127" s="1" t="s">
        <v>1878</v>
      </c>
      <c r="C127" s="10">
        <v>44467</v>
      </c>
      <c r="D127" s="22">
        <v>0</v>
      </c>
      <c r="E127" s="17" t="s">
        <v>278</v>
      </c>
      <c r="F127" s="15">
        <v>1</v>
      </c>
      <c r="G127" s="3">
        <v>0.59240000000000004</v>
      </c>
      <c r="H127" s="2">
        <v>5.24</v>
      </c>
      <c r="I127" s="2">
        <v>0.2107</v>
      </c>
      <c r="J127" s="2">
        <v>0.38170000000000004</v>
      </c>
      <c r="K127" s="1">
        <v>1</v>
      </c>
      <c r="L127" s="2">
        <v>0.38170000000000004</v>
      </c>
      <c r="M127" s="2" t="s">
        <v>1746</v>
      </c>
      <c r="N127" s="2" t="s">
        <v>1746</v>
      </c>
      <c r="O127" s="1" t="s">
        <v>1746</v>
      </c>
    </row>
    <row r="128" spans="1:15" x14ac:dyDescent="0.25">
      <c r="A128" s="1">
        <v>127</v>
      </c>
      <c r="B128" s="1" t="s">
        <v>1800</v>
      </c>
      <c r="C128" s="10">
        <v>44467</v>
      </c>
      <c r="D128" s="22">
        <v>0</v>
      </c>
      <c r="E128" s="17" t="s">
        <v>1686</v>
      </c>
      <c r="F128" s="15">
        <v>20</v>
      </c>
      <c r="G128" s="3">
        <v>5.6406999999999998</v>
      </c>
      <c r="H128" s="2">
        <v>50.88</v>
      </c>
      <c r="I128" s="2">
        <v>2.8237000000000001</v>
      </c>
      <c r="J128" s="2">
        <v>2.8169999999999997</v>
      </c>
      <c r="K128" s="1">
        <v>1</v>
      </c>
      <c r="L128" s="2">
        <v>2.8169999999999997</v>
      </c>
      <c r="M128" s="2" t="s">
        <v>1746</v>
      </c>
      <c r="N128" s="2" t="s">
        <v>1746</v>
      </c>
      <c r="O128" s="1" t="s">
        <v>1746</v>
      </c>
    </row>
    <row r="129" spans="1:15" x14ac:dyDescent="0.25">
      <c r="A129" s="1">
        <v>128</v>
      </c>
      <c r="B129" s="1" t="s">
        <v>1800</v>
      </c>
      <c r="C129" s="10">
        <v>44468</v>
      </c>
      <c r="D129" s="22">
        <v>0</v>
      </c>
      <c r="E129" s="17" t="s">
        <v>213</v>
      </c>
      <c r="F129" s="15">
        <v>22.5</v>
      </c>
      <c r="G129" s="3">
        <v>5.9865000000000004</v>
      </c>
      <c r="H129" s="2">
        <v>46.88</v>
      </c>
      <c r="I129" s="2">
        <v>3.2911000000000001</v>
      </c>
      <c r="J129" s="2">
        <v>2.6954000000000002</v>
      </c>
      <c r="K129" s="1">
        <v>1</v>
      </c>
      <c r="L129" s="2">
        <v>2.6954000000000002</v>
      </c>
      <c r="M129" s="2" t="s">
        <v>1746</v>
      </c>
      <c r="N129" s="2" t="s">
        <v>1746</v>
      </c>
      <c r="O129" s="1" t="s">
        <v>3936</v>
      </c>
    </row>
    <row r="130" spans="1:15" x14ac:dyDescent="0.25">
      <c r="A130" s="1">
        <v>129</v>
      </c>
      <c r="B130" s="1" t="s">
        <v>1800</v>
      </c>
      <c r="C130" s="10">
        <v>44469</v>
      </c>
      <c r="D130" s="22">
        <v>0</v>
      </c>
      <c r="E130" s="17" t="s">
        <v>213</v>
      </c>
      <c r="F130" s="15">
        <v>24</v>
      </c>
      <c r="G130" s="3">
        <v>6.2557</v>
      </c>
      <c r="H130" s="2">
        <v>43.18</v>
      </c>
      <c r="I130" s="2">
        <v>3.4695999999999998</v>
      </c>
      <c r="J130" s="2">
        <v>2.7861000000000002</v>
      </c>
      <c r="K130" s="1">
        <v>1</v>
      </c>
      <c r="L130" s="2">
        <v>2.7861000000000002</v>
      </c>
      <c r="M130" s="2" t="s">
        <v>1746</v>
      </c>
      <c r="N130" s="2" t="s">
        <v>1746</v>
      </c>
      <c r="O130" s="1" t="s">
        <v>1746</v>
      </c>
    </row>
    <row r="131" spans="1:15" x14ac:dyDescent="0.25">
      <c r="A131" s="1">
        <v>130</v>
      </c>
      <c r="B131" s="1" t="s">
        <v>1800</v>
      </c>
      <c r="C131" s="10">
        <v>44470</v>
      </c>
      <c r="D131" s="22">
        <v>0</v>
      </c>
      <c r="E131" s="17" t="s">
        <v>213</v>
      </c>
      <c r="F131" s="15">
        <v>24</v>
      </c>
      <c r="G131" s="3">
        <v>6.1131000000000002</v>
      </c>
      <c r="H131" s="2">
        <v>39.81</v>
      </c>
      <c r="I131" s="2">
        <v>3.3755000000000002</v>
      </c>
      <c r="J131" s="2">
        <v>2.7376</v>
      </c>
      <c r="K131" s="1">
        <v>1</v>
      </c>
      <c r="L131" s="2">
        <v>2.7376</v>
      </c>
      <c r="M131" s="2" t="s">
        <v>1746</v>
      </c>
      <c r="N131" s="2" t="s">
        <v>1746</v>
      </c>
      <c r="O131" s="1" t="s">
        <v>1746</v>
      </c>
    </row>
    <row r="132" spans="1:15" x14ac:dyDescent="0.25">
      <c r="A132" s="1">
        <v>131</v>
      </c>
      <c r="B132" s="1" t="s">
        <v>1800</v>
      </c>
      <c r="C132" s="10">
        <v>44471</v>
      </c>
      <c r="D132" s="22">
        <v>0</v>
      </c>
      <c r="E132" s="17" t="s">
        <v>213</v>
      </c>
      <c r="F132" s="15">
        <v>24</v>
      </c>
      <c r="G132" s="3">
        <v>6.0505000000000004</v>
      </c>
      <c r="H132" s="2">
        <v>37.909999999999997</v>
      </c>
      <c r="I132" s="2">
        <v>3.3451</v>
      </c>
      <c r="J132" s="2">
        <v>2.7054000000000005</v>
      </c>
      <c r="K132" s="1">
        <v>1</v>
      </c>
      <c r="L132" s="2">
        <v>2.7054000000000005</v>
      </c>
      <c r="M132" s="2" t="s">
        <v>1746</v>
      </c>
      <c r="N132" s="2" t="s">
        <v>1746</v>
      </c>
      <c r="O132" s="1" t="s">
        <v>1746</v>
      </c>
    </row>
    <row r="133" spans="1:15" x14ac:dyDescent="0.25">
      <c r="A133" s="1">
        <v>132</v>
      </c>
      <c r="B133" s="1" t="s">
        <v>1800</v>
      </c>
      <c r="C133" s="10">
        <v>44472</v>
      </c>
      <c r="D133" s="22">
        <v>0</v>
      </c>
      <c r="E133" s="17" t="s">
        <v>213</v>
      </c>
      <c r="F133" s="15">
        <v>24</v>
      </c>
      <c r="G133" s="3">
        <v>5.8358999999999996</v>
      </c>
      <c r="H133" s="2">
        <v>36.630000000000003</v>
      </c>
      <c r="I133" s="2">
        <v>3.2684000000000002</v>
      </c>
      <c r="J133" s="2">
        <v>2.5674999999999994</v>
      </c>
      <c r="K133" s="1">
        <v>1</v>
      </c>
      <c r="L133" s="2">
        <v>2.5674999999999994</v>
      </c>
      <c r="M133" s="2" t="s">
        <v>1746</v>
      </c>
      <c r="N133" s="2" t="s">
        <v>1746</v>
      </c>
      <c r="O133" s="1" t="s">
        <v>1746</v>
      </c>
    </row>
    <row r="134" spans="1:15" x14ac:dyDescent="0.25">
      <c r="A134" s="1">
        <v>133</v>
      </c>
      <c r="B134" s="1" t="s">
        <v>1800</v>
      </c>
      <c r="C134" s="10">
        <v>44473</v>
      </c>
      <c r="D134" s="22">
        <v>0</v>
      </c>
      <c r="E134" s="17" t="s">
        <v>213</v>
      </c>
      <c r="F134" s="15">
        <v>24</v>
      </c>
      <c r="G134" s="3">
        <v>5.9611999999999998</v>
      </c>
      <c r="H134" s="2">
        <v>35.659999999999997</v>
      </c>
      <c r="I134" s="2">
        <v>3.4287999999999998</v>
      </c>
      <c r="J134" s="2">
        <v>2.5324</v>
      </c>
      <c r="K134" s="1">
        <v>1</v>
      </c>
      <c r="L134" s="2">
        <v>2.5324</v>
      </c>
      <c r="M134" s="2" t="s">
        <v>1746</v>
      </c>
      <c r="N134" s="2" t="s">
        <v>1746</v>
      </c>
      <c r="O134" s="1" t="s">
        <v>1746</v>
      </c>
    </row>
    <row r="135" spans="1:15" x14ac:dyDescent="0.25">
      <c r="A135" s="1">
        <v>134</v>
      </c>
      <c r="B135" s="1" t="s">
        <v>1800</v>
      </c>
      <c r="C135" s="10">
        <v>44474</v>
      </c>
      <c r="D135" s="22">
        <v>0</v>
      </c>
      <c r="E135" s="17" t="s">
        <v>213</v>
      </c>
      <c r="F135" s="15">
        <v>24</v>
      </c>
      <c r="G135" s="3">
        <v>5.9230999999999998</v>
      </c>
      <c r="H135" s="2">
        <v>34.909999999999997</v>
      </c>
      <c r="I135" s="2">
        <v>3.3593000000000002</v>
      </c>
      <c r="J135" s="2">
        <v>2.5637999999999996</v>
      </c>
      <c r="K135" s="1">
        <v>1</v>
      </c>
      <c r="L135" s="2">
        <v>2.5637999999999996</v>
      </c>
      <c r="M135" s="2" t="s">
        <v>1746</v>
      </c>
      <c r="N135" s="2" t="s">
        <v>1746</v>
      </c>
      <c r="O135" s="1" t="s">
        <v>1746</v>
      </c>
    </row>
    <row r="136" spans="1:15" x14ac:dyDescent="0.25">
      <c r="A136" s="1">
        <v>135</v>
      </c>
      <c r="B136" s="1" t="s">
        <v>1800</v>
      </c>
      <c r="C136" s="10">
        <v>44475</v>
      </c>
      <c r="D136" s="22">
        <v>0</v>
      </c>
      <c r="E136" s="17" t="s">
        <v>213</v>
      </c>
      <c r="F136" s="15">
        <v>24</v>
      </c>
      <c r="G136" s="3">
        <v>5.9991000000000003</v>
      </c>
      <c r="H136" s="2">
        <v>34.03</v>
      </c>
      <c r="I136" s="2">
        <v>3.3839000000000001</v>
      </c>
      <c r="J136" s="2">
        <v>2.6152000000000002</v>
      </c>
      <c r="K136" s="1">
        <v>1</v>
      </c>
      <c r="L136" s="2">
        <v>2.6152000000000002</v>
      </c>
      <c r="M136" s="2" t="s">
        <v>1746</v>
      </c>
      <c r="N136" s="2" t="s">
        <v>1746</v>
      </c>
      <c r="O136" s="1" t="s">
        <v>1746</v>
      </c>
    </row>
    <row r="137" spans="1:15" x14ac:dyDescent="0.25">
      <c r="A137" s="1">
        <v>136</v>
      </c>
      <c r="B137" s="1" t="s">
        <v>1800</v>
      </c>
      <c r="C137" s="10">
        <v>44476</v>
      </c>
      <c r="D137" s="22">
        <v>0</v>
      </c>
      <c r="E137" s="17" t="s">
        <v>213</v>
      </c>
      <c r="F137" s="15">
        <v>24</v>
      </c>
      <c r="G137" s="3">
        <v>6.0709999999999997</v>
      </c>
      <c r="H137" s="2">
        <v>32.33</v>
      </c>
      <c r="I137" s="2">
        <v>3.3864000000000001</v>
      </c>
      <c r="J137" s="2">
        <v>2.6845999999999997</v>
      </c>
      <c r="K137" s="1">
        <v>1</v>
      </c>
      <c r="L137" s="2">
        <v>2.6845999999999997</v>
      </c>
      <c r="M137" s="2" t="s">
        <v>1746</v>
      </c>
      <c r="N137" s="2" t="s">
        <v>1746</v>
      </c>
      <c r="O137" s="1" t="s">
        <v>1746</v>
      </c>
    </row>
    <row r="138" spans="1:15" x14ac:dyDescent="0.25">
      <c r="A138" s="1">
        <v>137</v>
      </c>
      <c r="B138" s="1" t="s">
        <v>1800</v>
      </c>
      <c r="C138" s="10">
        <v>44477</v>
      </c>
      <c r="D138" s="22">
        <v>0</v>
      </c>
      <c r="E138" s="17" t="s">
        <v>213</v>
      </c>
      <c r="F138" s="15">
        <v>24</v>
      </c>
      <c r="G138" s="3">
        <v>6.0918999999999999</v>
      </c>
      <c r="H138" s="2">
        <v>30.58</v>
      </c>
      <c r="I138" s="2">
        <v>3.3693</v>
      </c>
      <c r="J138" s="2">
        <v>2.7225999999999999</v>
      </c>
      <c r="K138" s="1">
        <v>1</v>
      </c>
      <c r="L138" s="2">
        <v>2.7225999999999999</v>
      </c>
      <c r="M138" s="2" t="s">
        <v>1746</v>
      </c>
      <c r="N138" s="2" t="s">
        <v>1746</v>
      </c>
      <c r="O138" s="1" t="s">
        <v>1746</v>
      </c>
    </row>
    <row r="139" spans="1:15" x14ac:dyDescent="0.25">
      <c r="A139" s="1">
        <v>138</v>
      </c>
      <c r="B139" s="1" t="s">
        <v>1800</v>
      </c>
      <c r="C139" s="10">
        <v>44478</v>
      </c>
      <c r="D139" s="22">
        <v>0</v>
      </c>
      <c r="E139" s="17" t="s">
        <v>213</v>
      </c>
      <c r="F139" s="15">
        <v>24</v>
      </c>
      <c r="G139" s="3">
        <v>6.2983000000000002</v>
      </c>
      <c r="H139" s="2">
        <v>28.67</v>
      </c>
      <c r="I139" s="2">
        <v>3.5055000000000001</v>
      </c>
      <c r="J139" s="2">
        <v>2.7928000000000002</v>
      </c>
      <c r="K139" s="1">
        <v>1</v>
      </c>
      <c r="L139" s="2">
        <v>2.7928000000000002</v>
      </c>
      <c r="M139" s="2" t="s">
        <v>1746</v>
      </c>
      <c r="N139" s="2" t="s">
        <v>1746</v>
      </c>
      <c r="O139" s="1" t="s">
        <v>1746</v>
      </c>
    </row>
    <row r="140" spans="1:15" x14ac:dyDescent="0.25">
      <c r="A140" s="1">
        <v>139</v>
      </c>
      <c r="B140" s="1" t="s">
        <v>1800</v>
      </c>
      <c r="C140" s="10">
        <v>44479</v>
      </c>
      <c r="D140" s="22">
        <v>0</v>
      </c>
      <c r="E140" s="17" t="s">
        <v>213</v>
      </c>
      <c r="F140" s="15">
        <v>24</v>
      </c>
      <c r="G140" s="3">
        <v>6.4457000000000004</v>
      </c>
      <c r="H140" s="2">
        <v>27.92</v>
      </c>
      <c r="I140" s="2">
        <v>3.6185</v>
      </c>
      <c r="J140" s="2">
        <v>2.8272000000000004</v>
      </c>
      <c r="K140" s="1">
        <v>1</v>
      </c>
      <c r="L140" s="2">
        <v>2.8272000000000004</v>
      </c>
      <c r="M140" s="2" t="s">
        <v>1746</v>
      </c>
      <c r="N140" s="2" t="s">
        <v>1746</v>
      </c>
      <c r="O140" s="1" t="s">
        <v>1746</v>
      </c>
    </row>
    <row r="141" spans="1:15" x14ac:dyDescent="0.25">
      <c r="A141" s="1">
        <v>140</v>
      </c>
      <c r="B141" s="1" t="s">
        <v>1800</v>
      </c>
      <c r="C141" s="10">
        <v>44480</v>
      </c>
      <c r="D141" s="22">
        <v>0</v>
      </c>
      <c r="E141" s="17" t="s">
        <v>213</v>
      </c>
      <c r="F141" s="15">
        <v>24</v>
      </c>
      <c r="G141" s="3">
        <v>6.2093999999999996</v>
      </c>
      <c r="H141" s="2">
        <v>26.67</v>
      </c>
      <c r="I141" s="2">
        <v>3.4146999999999998</v>
      </c>
      <c r="J141" s="2">
        <v>2.7946999999999997</v>
      </c>
      <c r="K141" s="1">
        <v>1</v>
      </c>
      <c r="L141" s="2">
        <v>2.7946999999999997</v>
      </c>
      <c r="M141" s="2" t="s">
        <v>1746</v>
      </c>
      <c r="N141" s="2" t="s">
        <v>1746</v>
      </c>
      <c r="O141" s="1" t="s">
        <v>1746</v>
      </c>
    </row>
    <row r="142" spans="1:15" x14ac:dyDescent="0.25">
      <c r="A142" s="1">
        <v>141</v>
      </c>
      <c r="B142" s="1" t="s">
        <v>1800</v>
      </c>
      <c r="C142" s="10">
        <v>44481</v>
      </c>
      <c r="D142" s="22">
        <v>0</v>
      </c>
      <c r="E142" s="17" t="s">
        <v>213</v>
      </c>
      <c r="F142" s="15">
        <v>24</v>
      </c>
      <c r="G142" s="3">
        <v>6.4676</v>
      </c>
      <c r="H142" s="2">
        <v>26.16</v>
      </c>
      <c r="I142" s="2">
        <v>3.3795999999999999</v>
      </c>
      <c r="J142" s="2">
        <v>3.0880000000000001</v>
      </c>
      <c r="K142" s="1">
        <v>1</v>
      </c>
      <c r="L142" s="2">
        <v>3.0880000000000001</v>
      </c>
      <c r="M142" s="2" t="s">
        <v>1746</v>
      </c>
      <c r="N142" s="2" t="s">
        <v>1746</v>
      </c>
      <c r="O142" s="1" t="s">
        <v>1746</v>
      </c>
    </row>
    <row r="143" spans="1:15" x14ac:dyDescent="0.25">
      <c r="A143" s="1">
        <v>142</v>
      </c>
      <c r="B143" s="1" t="s">
        <v>1800</v>
      </c>
      <c r="C143" s="10">
        <v>44482</v>
      </c>
      <c r="D143" s="22">
        <v>0</v>
      </c>
      <c r="E143" s="17" t="s">
        <v>213</v>
      </c>
      <c r="F143" s="15">
        <v>24</v>
      </c>
      <c r="G143" s="3">
        <v>6.7100999999999997</v>
      </c>
      <c r="H143" s="2">
        <v>26.59</v>
      </c>
      <c r="I143" s="2">
        <v>3.4689999999999999</v>
      </c>
      <c r="J143" s="2">
        <v>3.2410999999999999</v>
      </c>
      <c r="K143" s="1">
        <v>1</v>
      </c>
      <c r="L143" s="2">
        <v>3.2410999999999999</v>
      </c>
      <c r="M143" s="2" t="s">
        <v>1746</v>
      </c>
      <c r="N143" s="2" t="s">
        <v>1746</v>
      </c>
      <c r="O143" s="1" t="s">
        <v>1746</v>
      </c>
    </row>
    <row r="144" spans="1:15" x14ac:dyDescent="0.25">
      <c r="A144" s="1">
        <v>143</v>
      </c>
      <c r="B144" s="1" t="s">
        <v>1800</v>
      </c>
      <c r="C144" s="10">
        <v>44483</v>
      </c>
      <c r="D144" s="22">
        <v>0</v>
      </c>
      <c r="E144" s="17" t="s">
        <v>213</v>
      </c>
      <c r="F144" s="15">
        <v>24</v>
      </c>
      <c r="G144" s="3">
        <v>7.0774999999999997</v>
      </c>
      <c r="H144" s="2">
        <v>23.45</v>
      </c>
      <c r="I144" s="2">
        <v>3.6446000000000001</v>
      </c>
      <c r="J144" s="2">
        <v>3.4328999999999996</v>
      </c>
      <c r="K144" s="1">
        <v>1</v>
      </c>
      <c r="L144" s="2">
        <v>3.4328999999999996</v>
      </c>
      <c r="M144" s="2" t="s">
        <v>1746</v>
      </c>
      <c r="N144" s="2" t="s">
        <v>1746</v>
      </c>
      <c r="O144" s="1" t="s">
        <v>1746</v>
      </c>
    </row>
    <row r="145" spans="1:15" x14ac:dyDescent="0.25">
      <c r="A145" s="1">
        <v>144</v>
      </c>
      <c r="B145" s="1" t="s">
        <v>1800</v>
      </c>
      <c r="C145" s="10">
        <v>44484</v>
      </c>
      <c r="D145" s="22">
        <v>0</v>
      </c>
      <c r="E145" s="17" t="s">
        <v>213</v>
      </c>
      <c r="F145" s="15">
        <v>24</v>
      </c>
      <c r="G145" s="3">
        <v>7.3917999999999999</v>
      </c>
      <c r="H145" s="2">
        <v>21.46</v>
      </c>
      <c r="I145" s="2">
        <v>3.7366999999999999</v>
      </c>
      <c r="J145" s="2">
        <v>3.6551</v>
      </c>
      <c r="K145" s="1">
        <v>1</v>
      </c>
      <c r="L145" s="2">
        <v>3.6551</v>
      </c>
      <c r="M145" s="2" t="s">
        <v>1746</v>
      </c>
      <c r="N145" s="2" t="s">
        <v>1746</v>
      </c>
      <c r="O145" s="1" t="s">
        <v>1746</v>
      </c>
    </row>
    <row r="146" spans="1:15" x14ac:dyDescent="0.25">
      <c r="A146" s="1">
        <v>145</v>
      </c>
      <c r="B146" s="1" t="s">
        <v>1800</v>
      </c>
      <c r="C146" s="10">
        <v>44485</v>
      </c>
      <c r="D146" s="22">
        <v>0</v>
      </c>
      <c r="E146" s="17" t="s">
        <v>213</v>
      </c>
      <c r="F146" s="15">
        <v>24</v>
      </c>
      <c r="G146" s="3">
        <v>6.7755999999999998</v>
      </c>
      <c r="H146" s="2">
        <v>20.92</v>
      </c>
      <c r="I146" s="2">
        <v>3.6655000000000002</v>
      </c>
      <c r="J146" s="2">
        <v>3.1100999999999996</v>
      </c>
      <c r="K146" s="1">
        <v>1</v>
      </c>
      <c r="L146" s="2">
        <v>3.1100999999999996</v>
      </c>
      <c r="M146" s="2" t="s">
        <v>1746</v>
      </c>
      <c r="N146" s="2" t="s">
        <v>1746</v>
      </c>
      <c r="O146" s="1" t="s">
        <v>1746</v>
      </c>
    </row>
    <row r="147" spans="1:15" x14ac:dyDescent="0.25">
      <c r="A147" s="1">
        <v>146</v>
      </c>
      <c r="B147" s="1" t="s">
        <v>1800</v>
      </c>
      <c r="C147" s="10">
        <v>44486</v>
      </c>
      <c r="D147" s="22">
        <v>0</v>
      </c>
      <c r="E147" s="17" t="s">
        <v>213</v>
      </c>
      <c r="F147" s="15">
        <v>19</v>
      </c>
      <c r="G147" s="3">
        <v>5.8628</v>
      </c>
      <c r="H147" s="2">
        <v>17.96</v>
      </c>
      <c r="I147" s="2">
        <v>2.9173</v>
      </c>
      <c r="J147" s="2">
        <v>2.9455</v>
      </c>
      <c r="K147" s="1">
        <v>1</v>
      </c>
      <c r="L147" s="2">
        <v>2.9455</v>
      </c>
      <c r="M147" s="2" t="s">
        <v>1746</v>
      </c>
      <c r="N147" s="2" t="s">
        <v>1746</v>
      </c>
      <c r="O147" s="1" t="s">
        <v>1746</v>
      </c>
    </row>
    <row r="148" spans="1:15" x14ac:dyDescent="0.25">
      <c r="A148" s="1">
        <v>147</v>
      </c>
      <c r="B148" s="1" t="s">
        <v>126</v>
      </c>
      <c r="C148" s="10">
        <v>44486</v>
      </c>
      <c r="D148" s="22">
        <v>0</v>
      </c>
      <c r="E148" s="17" t="s">
        <v>315</v>
      </c>
      <c r="F148" s="15">
        <v>5</v>
      </c>
      <c r="G148" s="3">
        <v>1.2104999999999999</v>
      </c>
      <c r="H148" s="2">
        <v>0.8</v>
      </c>
      <c r="I148" s="2">
        <v>0.74580000000000002</v>
      </c>
      <c r="J148" s="2">
        <v>0.46469999999999989</v>
      </c>
      <c r="K148" s="1">
        <v>1</v>
      </c>
      <c r="L148" s="2">
        <v>0.46469999999999989</v>
      </c>
      <c r="M148" s="2" t="s">
        <v>1746</v>
      </c>
      <c r="N148" s="2" t="s">
        <v>1746</v>
      </c>
      <c r="O148" s="1" t="s">
        <v>1746</v>
      </c>
    </row>
    <row r="149" spans="1:15" x14ac:dyDescent="0.25">
      <c r="A149" s="1">
        <v>148</v>
      </c>
      <c r="B149" s="1" t="s">
        <v>1800</v>
      </c>
      <c r="C149" s="10">
        <v>44487</v>
      </c>
      <c r="D149" s="22">
        <v>0</v>
      </c>
      <c r="E149" s="17" t="s">
        <v>213</v>
      </c>
      <c r="F149" s="15">
        <v>24</v>
      </c>
      <c r="G149" s="3">
        <v>7.8358999999999996</v>
      </c>
      <c r="H149" s="2">
        <v>17.350000000000001</v>
      </c>
      <c r="I149" s="2">
        <v>3.6480999999999999</v>
      </c>
      <c r="J149" s="2">
        <v>4.1877999999999993</v>
      </c>
      <c r="K149" s="1">
        <v>1</v>
      </c>
      <c r="L149" s="2">
        <v>4.1877999999999993</v>
      </c>
      <c r="M149" s="2" t="s">
        <v>1746</v>
      </c>
      <c r="N149" s="2" t="s">
        <v>1746</v>
      </c>
      <c r="O149" s="1" t="s">
        <v>1746</v>
      </c>
    </row>
    <row r="150" spans="1:15" x14ac:dyDescent="0.25">
      <c r="A150" s="1">
        <v>149</v>
      </c>
      <c r="B150" s="1" t="s">
        <v>1800</v>
      </c>
      <c r="C150" s="10">
        <v>44488</v>
      </c>
      <c r="D150" s="22">
        <v>0</v>
      </c>
      <c r="E150" s="17" t="s">
        <v>213</v>
      </c>
      <c r="F150" s="15">
        <v>24</v>
      </c>
      <c r="G150" s="3">
        <v>7.8339999999999996</v>
      </c>
      <c r="H150" s="2">
        <v>14.85</v>
      </c>
      <c r="I150" s="2">
        <v>3.6145</v>
      </c>
      <c r="J150" s="2">
        <v>4.2195</v>
      </c>
      <c r="K150" s="1">
        <v>1</v>
      </c>
      <c r="L150" s="2">
        <v>4.2195</v>
      </c>
      <c r="M150" s="2" t="s">
        <v>1746</v>
      </c>
      <c r="N150" s="2" t="s">
        <v>1746</v>
      </c>
      <c r="O150" s="1" t="s">
        <v>1746</v>
      </c>
    </row>
    <row r="151" spans="1:15" x14ac:dyDescent="0.25">
      <c r="A151" s="1">
        <v>150</v>
      </c>
      <c r="B151" s="1" t="s">
        <v>1800</v>
      </c>
      <c r="C151" s="10">
        <v>44489</v>
      </c>
      <c r="D151" s="22">
        <v>0</v>
      </c>
      <c r="E151" s="17" t="s">
        <v>213</v>
      </c>
      <c r="F151" s="15">
        <v>24</v>
      </c>
      <c r="G151" s="3">
        <v>7.9619999999999997</v>
      </c>
      <c r="H151" s="2">
        <v>12.07</v>
      </c>
      <c r="I151" s="2">
        <v>3.6802000000000001</v>
      </c>
      <c r="J151" s="2">
        <v>4.2817999999999996</v>
      </c>
      <c r="K151" s="1">
        <v>1</v>
      </c>
      <c r="L151" s="2">
        <v>4.2817999999999996</v>
      </c>
      <c r="M151" s="2" t="s">
        <v>1746</v>
      </c>
      <c r="N151" s="2" t="s">
        <v>1746</v>
      </c>
      <c r="O151" s="1" t="s">
        <v>1746</v>
      </c>
    </row>
    <row r="152" spans="1:15" x14ac:dyDescent="0.25">
      <c r="A152" s="1">
        <v>151</v>
      </c>
      <c r="B152" s="1" t="s">
        <v>1800</v>
      </c>
      <c r="C152" s="10">
        <v>44490</v>
      </c>
      <c r="D152" s="22">
        <v>0</v>
      </c>
      <c r="E152" s="17" t="s">
        <v>213</v>
      </c>
      <c r="F152" s="15">
        <v>24</v>
      </c>
      <c r="G152" s="3">
        <v>8.0934000000000008</v>
      </c>
      <c r="H152" s="2">
        <v>13.65</v>
      </c>
      <c r="I152" s="2">
        <v>3.7909999999999999</v>
      </c>
      <c r="J152" s="2">
        <v>4.3024000000000004</v>
      </c>
      <c r="K152" s="1">
        <v>1</v>
      </c>
      <c r="L152" s="2">
        <v>4.3024000000000004</v>
      </c>
      <c r="M152" s="2" t="s">
        <v>1746</v>
      </c>
      <c r="N152" s="2" t="s">
        <v>1746</v>
      </c>
      <c r="O152" s="1" t="s">
        <v>1746</v>
      </c>
    </row>
    <row r="153" spans="1:15" x14ac:dyDescent="0.25">
      <c r="A153" s="1">
        <v>152</v>
      </c>
      <c r="B153" s="1" t="s">
        <v>1800</v>
      </c>
      <c r="C153" s="10">
        <v>44491</v>
      </c>
      <c r="D153" s="22">
        <v>0</v>
      </c>
      <c r="E153" s="17" t="s">
        <v>213</v>
      </c>
      <c r="F153" s="15">
        <v>17</v>
      </c>
      <c r="G153" s="3">
        <v>5.7127999999999997</v>
      </c>
      <c r="H153" s="2">
        <v>7.1</v>
      </c>
      <c r="I153" s="2">
        <v>2.3151000000000002</v>
      </c>
      <c r="J153" s="2">
        <v>3.3976999999999995</v>
      </c>
      <c r="K153" s="1">
        <v>1</v>
      </c>
      <c r="L153" s="2">
        <v>3.3976999999999995</v>
      </c>
      <c r="M153" s="2" t="s">
        <v>1746</v>
      </c>
      <c r="N153" s="2" t="s">
        <v>1746</v>
      </c>
      <c r="O153" s="1" t="s">
        <v>3937</v>
      </c>
    </row>
    <row r="154" spans="1:15" x14ac:dyDescent="0.25">
      <c r="A154" s="1">
        <v>153</v>
      </c>
      <c r="B154" s="1" t="s">
        <v>1878</v>
      </c>
      <c r="C154" s="10">
        <v>44491</v>
      </c>
      <c r="D154" s="22">
        <v>0</v>
      </c>
      <c r="E154" s="17" t="s">
        <v>3938</v>
      </c>
      <c r="F154" s="15">
        <v>3.5</v>
      </c>
      <c r="G154" s="3">
        <v>0.92100000000000004</v>
      </c>
      <c r="H154" s="2">
        <v>4.2</v>
      </c>
      <c r="I154" s="2">
        <v>0.623</v>
      </c>
      <c r="J154" s="2">
        <v>0.29800000000000004</v>
      </c>
      <c r="K154" s="1">
        <v>1</v>
      </c>
      <c r="L154" s="2">
        <v>0.29800000000000004</v>
      </c>
      <c r="M154" s="2" t="s">
        <v>1746</v>
      </c>
      <c r="N154" s="2" t="s">
        <v>1746</v>
      </c>
      <c r="O154" s="1" t="s">
        <v>1746</v>
      </c>
    </row>
    <row r="155" spans="1:15" x14ac:dyDescent="0.25">
      <c r="A155" s="1">
        <v>154</v>
      </c>
      <c r="B155" s="1" t="s">
        <v>1800</v>
      </c>
      <c r="C155" s="10">
        <v>44492</v>
      </c>
      <c r="D155" s="22">
        <v>0</v>
      </c>
      <c r="E155" s="17" t="s">
        <v>213</v>
      </c>
      <c r="F155" s="15">
        <v>24</v>
      </c>
      <c r="G155" s="3">
        <v>8.1660000000000004</v>
      </c>
      <c r="H155" s="1">
        <v>9.3000000000000007</v>
      </c>
      <c r="I155" s="1">
        <v>3.9420999999999999</v>
      </c>
      <c r="J155" s="2">
        <v>4.2239000000000004</v>
      </c>
      <c r="K155" s="1">
        <v>1</v>
      </c>
      <c r="L155" s="2">
        <v>4.2239000000000004</v>
      </c>
      <c r="M155" s="2" t="s">
        <v>1746</v>
      </c>
      <c r="N155" s="2" t="s">
        <v>1746</v>
      </c>
      <c r="O155" s="1" t="s">
        <v>1746</v>
      </c>
    </row>
    <row r="156" spans="1:15" x14ac:dyDescent="0.25">
      <c r="A156" s="1">
        <v>155</v>
      </c>
      <c r="B156" s="1" t="s">
        <v>1800</v>
      </c>
      <c r="C156" s="10">
        <v>44493</v>
      </c>
      <c r="D156" s="22">
        <v>0</v>
      </c>
      <c r="E156" s="17" t="s">
        <v>213</v>
      </c>
      <c r="F156" s="15">
        <v>24</v>
      </c>
      <c r="G156" s="3">
        <v>8.1084999999999994</v>
      </c>
      <c r="H156" s="2">
        <v>8.6</v>
      </c>
      <c r="I156" s="2">
        <v>4.0209999999999999</v>
      </c>
      <c r="J156" s="2">
        <v>4.0874999999999995</v>
      </c>
      <c r="K156" s="1">
        <v>1</v>
      </c>
      <c r="L156" s="2">
        <v>4.0874999999999995</v>
      </c>
      <c r="M156" s="2" t="s">
        <v>1746</v>
      </c>
      <c r="N156" s="2" t="s">
        <v>1746</v>
      </c>
      <c r="O156" s="1" t="s">
        <v>1746</v>
      </c>
    </row>
    <row r="157" spans="1:15" x14ac:dyDescent="0.25">
      <c r="A157" s="1">
        <v>156</v>
      </c>
      <c r="B157" s="1" t="s">
        <v>1800</v>
      </c>
      <c r="C157" s="10">
        <v>44494</v>
      </c>
      <c r="D157" s="22">
        <v>0</v>
      </c>
      <c r="E157" s="17" t="s">
        <v>213</v>
      </c>
      <c r="F157" s="15">
        <v>24</v>
      </c>
      <c r="G157" s="3">
        <v>8.1767000000000003</v>
      </c>
      <c r="H157" s="2">
        <v>7.56</v>
      </c>
      <c r="I157" s="2">
        <v>3.9016000000000002</v>
      </c>
      <c r="J157" s="2">
        <v>4.2751000000000001</v>
      </c>
      <c r="K157" s="1">
        <v>1</v>
      </c>
      <c r="L157" s="2">
        <v>4.2751000000000001</v>
      </c>
      <c r="M157" s="2" t="s">
        <v>1746</v>
      </c>
      <c r="N157" s="2" t="s">
        <v>1746</v>
      </c>
      <c r="O157" s="1" t="s">
        <v>1746</v>
      </c>
    </row>
    <row r="158" spans="1:15" x14ac:dyDescent="0.25">
      <c r="A158" s="1">
        <v>157</v>
      </c>
      <c r="B158" s="1" t="s">
        <v>1800</v>
      </c>
      <c r="C158" s="10">
        <v>44495</v>
      </c>
      <c r="D158" s="22">
        <v>0</v>
      </c>
      <c r="E158" s="17" t="s">
        <v>213</v>
      </c>
      <c r="F158" s="15">
        <v>24</v>
      </c>
      <c r="G158" s="3">
        <v>7.6665000000000001</v>
      </c>
      <c r="H158" s="2">
        <v>6.9</v>
      </c>
      <c r="I158" s="2">
        <v>2.7166000000000001</v>
      </c>
      <c r="J158" s="2">
        <v>4.9498999999999995</v>
      </c>
      <c r="K158" s="1">
        <v>1</v>
      </c>
      <c r="L158" s="2">
        <v>4.9498999999999995</v>
      </c>
      <c r="M158" s="2" t="s">
        <v>1746</v>
      </c>
      <c r="N158" s="2" t="s">
        <v>1746</v>
      </c>
      <c r="O158" s="1" t="s">
        <v>1746</v>
      </c>
    </row>
    <row r="159" spans="1:15" x14ac:dyDescent="0.25">
      <c r="A159" s="1">
        <v>158</v>
      </c>
      <c r="B159" s="1" t="s">
        <v>1800</v>
      </c>
      <c r="C159" s="10">
        <v>44496</v>
      </c>
      <c r="D159" s="22">
        <v>0</v>
      </c>
      <c r="E159" s="17" t="s">
        <v>213</v>
      </c>
      <c r="F159" s="15">
        <v>24</v>
      </c>
      <c r="G159" s="3">
        <v>8.5403000000000002</v>
      </c>
      <c r="H159" s="2">
        <v>4.9000000000000004</v>
      </c>
      <c r="I159" s="2">
        <v>4.8617999999999997</v>
      </c>
      <c r="J159" s="2">
        <v>3.6785000000000005</v>
      </c>
      <c r="K159" s="1">
        <v>1</v>
      </c>
      <c r="L159" s="2">
        <v>3.6785000000000005</v>
      </c>
      <c r="M159" s="2" t="s">
        <v>1746</v>
      </c>
      <c r="N159" s="2" t="s">
        <v>1746</v>
      </c>
      <c r="O159" s="1" t="s">
        <v>1746</v>
      </c>
    </row>
    <row r="160" spans="1:15" x14ac:dyDescent="0.25">
      <c r="A160" s="1">
        <v>159</v>
      </c>
      <c r="B160" s="1" t="s">
        <v>1800</v>
      </c>
      <c r="C160" s="10">
        <v>44497</v>
      </c>
      <c r="D160" s="22">
        <v>0</v>
      </c>
      <c r="E160" s="17" t="s">
        <v>213</v>
      </c>
      <c r="F160" s="15">
        <v>24</v>
      </c>
      <c r="G160" s="3">
        <v>7.6520000000000001</v>
      </c>
      <c r="H160" s="2">
        <v>4.4000000000000004</v>
      </c>
      <c r="I160" s="2">
        <v>3.7492999999999999</v>
      </c>
      <c r="J160" s="2">
        <v>3.9027000000000003</v>
      </c>
      <c r="K160" s="1">
        <v>1</v>
      </c>
      <c r="L160" s="2">
        <v>3.9027000000000003</v>
      </c>
      <c r="M160" s="2" t="s">
        <v>1746</v>
      </c>
      <c r="N160" s="2" t="s">
        <v>1746</v>
      </c>
      <c r="O160" s="1" t="s">
        <v>1746</v>
      </c>
    </row>
    <row r="161" spans="1:15" x14ac:dyDescent="0.25">
      <c r="A161" s="1">
        <v>160</v>
      </c>
      <c r="B161" s="1" t="s">
        <v>1800</v>
      </c>
      <c r="C161" s="10">
        <v>44498</v>
      </c>
      <c r="D161" s="22">
        <v>0</v>
      </c>
      <c r="E161" s="17" t="s">
        <v>213</v>
      </c>
      <c r="F161" s="15">
        <v>24</v>
      </c>
      <c r="G161" s="3">
        <v>8.4687000000000001</v>
      </c>
      <c r="H161" s="2">
        <v>3.45</v>
      </c>
      <c r="I161" s="2">
        <v>3.9759000000000002</v>
      </c>
      <c r="J161" s="2">
        <v>4.4927999999999999</v>
      </c>
      <c r="K161" s="1">
        <v>1</v>
      </c>
      <c r="L161" s="2">
        <v>4.4927999999999999</v>
      </c>
      <c r="M161" s="2" t="s">
        <v>1746</v>
      </c>
      <c r="N161" s="2" t="s">
        <v>1746</v>
      </c>
      <c r="O161" s="1" t="s">
        <v>1746</v>
      </c>
    </row>
    <row r="162" spans="1:15" x14ac:dyDescent="0.25">
      <c r="A162" s="1">
        <v>161</v>
      </c>
      <c r="B162" s="1" t="s">
        <v>1800</v>
      </c>
      <c r="C162" s="10">
        <v>44499</v>
      </c>
      <c r="D162" s="22">
        <v>0</v>
      </c>
      <c r="E162" s="17" t="s">
        <v>213</v>
      </c>
      <c r="F162" s="15">
        <v>24</v>
      </c>
      <c r="G162" s="3">
        <v>8.2312999999999992</v>
      </c>
      <c r="H162" s="2">
        <v>3.53</v>
      </c>
      <c r="I162" s="2">
        <v>4.0547000000000004</v>
      </c>
      <c r="J162" s="2">
        <v>4.1765999999999988</v>
      </c>
      <c r="K162" s="1">
        <v>1</v>
      </c>
      <c r="L162" s="2">
        <v>4.1765999999999988</v>
      </c>
      <c r="M162" s="2" t="s">
        <v>1746</v>
      </c>
      <c r="N162" s="2" t="s">
        <v>1746</v>
      </c>
      <c r="O162" s="1" t="s">
        <v>1746</v>
      </c>
    </row>
    <row r="163" spans="1:15" x14ac:dyDescent="0.25">
      <c r="A163" s="1">
        <v>162</v>
      </c>
      <c r="B163" s="1" t="s">
        <v>1800</v>
      </c>
      <c r="C163" s="10">
        <v>44500</v>
      </c>
      <c r="D163" s="22">
        <v>0</v>
      </c>
      <c r="E163" s="17" t="s">
        <v>213</v>
      </c>
      <c r="F163" s="15">
        <v>24</v>
      </c>
      <c r="G163" s="3">
        <v>8.2921999999999993</v>
      </c>
      <c r="H163" s="2">
        <v>2.7</v>
      </c>
      <c r="I163" s="2">
        <v>4.0232999999999999</v>
      </c>
      <c r="J163" s="2">
        <v>4.2688999999999995</v>
      </c>
      <c r="K163" s="1">
        <v>1</v>
      </c>
      <c r="L163" s="2">
        <v>4.2688999999999995</v>
      </c>
      <c r="M163" s="2" t="s">
        <v>1746</v>
      </c>
      <c r="N163" s="2" t="s">
        <v>1746</v>
      </c>
      <c r="O163" s="1" t="s">
        <v>1746</v>
      </c>
    </row>
    <row r="164" spans="1:15" x14ac:dyDescent="0.25">
      <c r="A164" s="1">
        <v>163</v>
      </c>
      <c r="B164" s="1" t="s">
        <v>1800</v>
      </c>
      <c r="C164" s="10">
        <v>44501</v>
      </c>
      <c r="D164" s="22">
        <v>0</v>
      </c>
      <c r="E164" s="17" t="s">
        <v>213</v>
      </c>
      <c r="F164" s="15">
        <v>24</v>
      </c>
      <c r="G164" s="3">
        <v>8.1948000000000008</v>
      </c>
      <c r="H164" s="2">
        <v>1.51</v>
      </c>
      <c r="I164" s="2">
        <v>4.1913</v>
      </c>
      <c r="J164" s="2">
        <v>4.0035000000000007</v>
      </c>
      <c r="K164" s="1">
        <v>1</v>
      </c>
      <c r="L164" s="2">
        <v>4.0035000000000007</v>
      </c>
      <c r="M164" s="2" t="s">
        <v>1746</v>
      </c>
      <c r="N164" s="2" t="s">
        <v>1746</v>
      </c>
      <c r="O164" s="1" t="s">
        <v>1746</v>
      </c>
    </row>
    <row r="165" spans="1:15" x14ac:dyDescent="0.25">
      <c r="A165" s="1">
        <v>164</v>
      </c>
      <c r="B165" s="1" t="s">
        <v>1800</v>
      </c>
      <c r="C165" s="10">
        <v>44502</v>
      </c>
      <c r="D165" s="22">
        <v>0</v>
      </c>
      <c r="E165" s="17" t="s">
        <v>213</v>
      </c>
      <c r="F165" s="15">
        <v>24</v>
      </c>
      <c r="G165" s="3">
        <v>8.1320999999999994</v>
      </c>
      <c r="H165" s="2">
        <v>1.81</v>
      </c>
      <c r="I165" s="2">
        <v>4.2866999999999997</v>
      </c>
      <c r="J165" s="2">
        <v>3.8453999999999997</v>
      </c>
      <c r="K165" s="1">
        <v>1</v>
      </c>
      <c r="L165" s="2">
        <v>3.8453999999999997</v>
      </c>
      <c r="M165" s="2" t="s">
        <v>1746</v>
      </c>
      <c r="N165" s="2" t="s">
        <v>1746</v>
      </c>
      <c r="O165" s="1" t="s">
        <v>1746</v>
      </c>
    </row>
    <row r="166" spans="1:15" x14ac:dyDescent="0.25">
      <c r="A166" s="1">
        <v>165</v>
      </c>
      <c r="B166" s="1" t="s">
        <v>1800</v>
      </c>
      <c r="C166" s="10">
        <v>44503</v>
      </c>
      <c r="D166" s="22">
        <v>0</v>
      </c>
      <c r="E166" s="17" t="s">
        <v>213</v>
      </c>
      <c r="F166" s="15">
        <v>24</v>
      </c>
      <c r="G166" s="3">
        <v>8.0831999999999997</v>
      </c>
      <c r="H166" s="2">
        <v>0.74</v>
      </c>
      <c r="I166" s="2">
        <v>4.2927</v>
      </c>
      <c r="J166" s="2">
        <v>3.7904999999999998</v>
      </c>
      <c r="K166" s="1">
        <v>1</v>
      </c>
      <c r="L166" s="2">
        <v>3.7904999999999998</v>
      </c>
      <c r="M166" s="2" t="s">
        <v>1746</v>
      </c>
      <c r="N166" s="2" t="s">
        <v>1746</v>
      </c>
      <c r="O166" s="1" t="s">
        <v>1746</v>
      </c>
    </row>
    <row r="167" spans="1:15" x14ac:dyDescent="0.25">
      <c r="A167" s="1">
        <v>166</v>
      </c>
      <c r="B167" s="1" t="s">
        <v>1800</v>
      </c>
      <c r="C167" s="10">
        <v>44504</v>
      </c>
      <c r="D167" s="22">
        <v>0</v>
      </c>
      <c r="E167" s="17" t="s">
        <v>2388</v>
      </c>
      <c r="F167" s="15">
        <v>3.5</v>
      </c>
      <c r="G167" s="3">
        <v>1.5445</v>
      </c>
      <c r="H167" s="2">
        <v>0.11</v>
      </c>
      <c r="I167" s="2">
        <v>0.68579999999999997</v>
      </c>
      <c r="J167" s="2">
        <v>0.85870000000000002</v>
      </c>
      <c r="K167" s="1">
        <v>0.5</v>
      </c>
      <c r="L167" s="2">
        <v>0.85870000000000002</v>
      </c>
      <c r="M167" s="2" t="s">
        <v>1746</v>
      </c>
      <c r="N167" s="2" t="s">
        <v>1746</v>
      </c>
      <c r="O167" s="1" t="s">
        <v>1746</v>
      </c>
    </row>
    <row r="168" spans="1:15" x14ac:dyDescent="0.25">
      <c r="A168" s="1">
        <v>167</v>
      </c>
      <c r="B168" s="1" t="s">
        <v>2360</v>
      </c>
      <c r="C168" s="10">
        <v>44509</v>
      </c>
      <c r="D168" s="22">
        <v>0</v>
      </c>
      <c r="E168" s="17" t="s">
        <v>3939</v>
      </c>
      <c r="F168" s="15">
        <v>5.5</v>
      </c>
      <c r="G168" s="3">
        <v>1.1734</v>
      </c>
      <c r="H168" s="2">
        <v>1.07</v>
      </c>
      <c r="I168" s="2">
        <v>0.96319999999999995</v>
      </c>
      <c r="J168" s="2">
        <v>0.21020000000000005</v>
      </c>
      <c r="K168" s="1">
        <v>0.5</v>
      </c>
      <c r="L168" s="2">
        <v>0.21020000000000005</v>
      </c>
      <c r="M168" s="2" t="s">
        <v>1746</v>
      </c>
      <c r="N168" s="2" t="s">
        <v>1746</v>
      </c>
      <c r="O168" s="1" t="s">
        <v>1746</v>
      </c>
    </row>
    <row r="169" spans="1:15" x14ac:dyDescent="0.25">
      <c r="A169" s="1">
        <v>168</v>
      </c>
      <c r="B169" s="1" t="s">
        <v>2363</v>
      </c>
      <c r="C169" s="10">
        <v>44509</v>
      </c>
      <c r="D169" s="22">
        <v>0</v>
      </c>
      <c r="E169" s="17" t="s">
        <v>216</v>
      </c>
      <c r="F169" s="15">
        <v>15</v>
      </c>
      <c r="G169" s="3">
        <v>0</v>
      </c>
      <c r="H169" s="2">
        <v>0</v>
      </c>
      <c r="I169" s="2">
        <v>2.7458999999999998</v>
      </c>
      <c r="J169" s="2">
        <v>-2.7458999999999998</v>
      </c>
      <c r="K169" s="1">
        <v>0</v>
      </c>
      <c r="L169" s="2">
        <v>-2.7458999999999998</v>
      </c>
      <c r="M169" s="2" t="s">
        <v>1746</v>
      </c>
      <c r="N169" s="2" t="s">
        <v>1746</v>
      </c>
      <c r="O169" s="1" t="s">
        <v>1746</v>
      </c>
    </row>
    <row r="170" spans="1:15" x14ac:dyDescent="0.25">
      <c r="A170" s="1">
        <v>169</v>
      </c>
      <c r="B170" s="1" t="s">
        <v>1800</v>
      </c>
      <c r="C170" s="10">
        <v>44510</v>
      </c>
      <c r="D170" s="22">
        <v>0</v>
      </c>
      <c r="E170" s="17" t="s">
        <v>489</v>
      </c>
      <c r="F170" s="15">
        <v>23</v>
      </c>
      <c r="G170" s="3">
        <v>7.6554000000000002</v>
      </c>
      <c r="H170" s="2">
        <v>2.95</v>
      </c>
      <c r="I170" s="2">
        <v>4.2495000000000003</v>
      </c>
      <c r="J170" s="2">
        <v>3.4058999999999999</v>
      </c>
      <c r="K170" s="1">
        <v>1</v>
      </c>
      <c r="L170" s="2">
        <v>3.4058999999999999</v>
      </c>
      <c r="M170" s="2" t="s">
        <v>1746</v>
      </c>
      <c r="N170" s="2" t="s">
        <v>1746</v>
      </c>
      <c r="O170" s="1" t="s">
        <v>1746</v>
      </c>
    </row>
    <row r="171" spans="1:15" x14ac:dyDescent="0.25">
      <c r="A171" s="1">
        <v>170</v>
      </c>
      <c r="B171" s="1" t="s">
        <v>1800</v>
      </c>
      <c r="C171" s="10">
        <v>44511</v>
      </c>
      <c r="D171" s="22">
        <v>0</v>
      </c>
      <c r="E171" s="17" t="s">
        <v>213</v>
      </c>
      <c r="F171" s="15">
        <v>24</v>
      </c>
      <c r="G171" s="3">
        <v>7.8825000000000003</v>
      </c>
      <c r="H171" s="2">
        <v>0.44</v>
      </c>
      <c r="I171" s="2">
        <v>4.1326000000000001</v>
      </c>
      <c r="J171" s="2">
        <v>3.7499000000000002</v>
      </c>
      <c r="K171" s="1">
        <v>1</v>
      </c>
      <c r="L171" s="2">
        <v>3.7499000000000002</v>
      </c>
      <c r="M171" s="2" t="s">
        <v>1746</v>
      </c>
      <c r="N171" s="2" t="s">
        <v>1746</v>
      </c>
      <c r="O171" s="1" t="s">
        <v>1746</v>
      </c>
    </row>
    <row r="172" spans="1:15" x14ac:dyDescent="0.25">
      <c r="A172" s="1">
        <v>171</v>
      </c>
      <c r="B172" s="1" t="s">
        <v>1800</v>
      </c>
      <c r="C172" s="10">
        <v>44512</v>
      </c>
      <c r="D172" s="22">
        <v>0</v>
      </c>
      <c r="E172" s="17" t="s">
        <v>213</v>
      </c>
      <c r="F172" s="15">
        <v>24</v>
      </c>
      <c r="G172" s="3">
        <v>7.70045</v>
      </c>
      <c r="H172" s="2">
        <v>0.56999999999999995</v>
      </c>
      <c r="I172" s="2">
        <v>4.1816000000000004</v>
      </c>
      <c r="J172" s="2">
        <v>3.5188499999999996</v>
      </c>
      <c r="K172" s="1">
        <v>1</v>
      </c>
      <c r="L172" s="2">
        <v>3.5188499999999996</v>
      </c>
      <c r="M172" s="2" t="s">
        <v>1746</v>
      </c>
      <c r="N172" s="2" t="s">
        <v>1746</v>
      </c>
      <c r="O172" s="1" t="s">
        <v>1746</v>
      </c>
    </row>
    <row r="173" spans="1:15" x14ac:dyDescent="0.25">
      <c r="A173" s="1">
        <v>172</v>
      </c>
      <c r="B173" s="1" t="s">
        <v>1800</v>
      </c>
      <c r="C173" s="10">
        <v>44513</v>
      </c>
      <c r="D173" s="22">
        <v>0</v>
      </c>
      <c r="E173" s="17" t="s">
        <v>697</v>
      </c>
      <c r="F173" s="15">
        <v>3</v>
      </c>
      <c r="G173" s="3">
        <v>1.2889999999999999</v>
      </c>
      <c r="H173" s="2">
        <v>8.0000000000000002E-3</v>
      </c>
      <c r="I173" s="2">
        <v>0.55879999999999996</v>
      </c>
      <c r="J173" s="2">
        <v>0.73019999999999996</v>
      </c>
      <c r="K173" s="1">
        <v>1</v>
      </c>
      <c r="L173" s="2">
        <v>0.73019999999999996</v>
      </c>
      <c r="M173" s="2" t="s">
        <v>1746</v>
      </c>
      <c r="N173" s="2" t="s">
        <v>1746</v>
      </c>
      <c r="O173" s="1" t="s">
        <v>1746</v>
      </c>
    </row>
    <row r="174" spans="1:15" x14ac:dyDescent="0.25">
      <c r="A174" s="1">
        <v>173</v>
      </c>
      <c r="B174" s="1" t="s">
        <v>2363</v>
      </c>
      <c r="C174" s="10">
        <v>44513</v>
      </c>
      <c r="D174" s="22">
        <v>0</v>
      </c>
      <c r="E174" s="17" t="s">
        <v>542</v>
      </c>
      <c r="F174" s="15">
        <v>21</v>
      </c>
      <c r="G174" s="3">
        <v>3.9681999999999999</v>
      </c>
      <c r="H174" s="2">
        <v>2</v>
      </c>
      <c r="I174" s="2">
        <v>3.3500999999999999</v>
      </c>
      <c r="J174" s="2">
        <v>0.61810000000000009</v>
      </c>
      <c r="K174" s="1">
        <v>1</v>
      </c>
      <c r="L174" s="2">
        <v>0.61810000000000009</v>
      </c>
      <c r="M174" s="2" t="s">
        <v>1746</v>
      </c>
      <c r="N174" s="2" t="s">
        <v>1746</v>
      </c>
      <c r="O174" s="1" t="s">
        <v>1746</v>
      </c>
    </row>
    <row r="175" spans="1:15" x14ac:dyDescent="0.25">
      <c r="A175" s="1">
        <v>174</v>
      </c>
      <c r="B175" s="1" t="s">
        <v>1878</v>
      </c>
      <c r="C175" s="10">
        <v>44514</v>
      </c>
      <c r="D175" s="22">
        <v>0</v>
      </c>
      <c r="E175" s="17" t="s">
        <v>254</v>
      </c>
      <c r="F175" s="15">
        <v>22</v>
      </c>
      <c r="G175" s="3">
        <v>5.5268600000000001</v>
      </c>
      <c r="H175" s="2">
        <v>6.1</v>
      </c>
      <c r="I175" s="2">
        <v>3.4175</v>
      </c>
      <c r="J175" s="2">
        <v>2.1093600000000001</v>
      </c>
      <c r="K175" s="1">
        <v>1</v>
      </c>
      <c r="L175" s="2">
        <v>2.1093600000000001</v>
      </c>
      <c r="M175" s="2" t="s">
        <v>1746</v>
      </c>
      <c r="N175" s="2" t="s">
        <v>1746</v>
      </c>
      <c r="O175" s="1" t="s">
        <v>1746</v>
      </c>
    </row>
    <row r="176" spans="1:15" x14ac:dyDescent="0.25">
      <c r="A176" s="1">
        <v>175</v>
      </c>
      <c r="B176" s="1" t="s">
        <v>1878</v>
      </c>
      <c r="C176" s="10">
        <v>44515</v>
      </c>
      <c r="D176" s="22">
        <v>0</v>
      </c>
      <c r="E176" s="17" t="s">
        <v>523</v>
      </c>
      <c r="F176" s="15">
        <v>12</v>
      </c>
      <c r="G176" s="3">
        <v>3.9588000000000001</v>
      </c>
      <c r="H176" s="2">
        <v>1.68</v>
      </c>
      <c r="I176" s="2">
        <v>2.1783999999999999</v>
      </c>
      <c r="J176" s="2">
        <v>1.7804000000000002</v>
      </c>
      <c r="K176" s="1">
        <v>1</v>
      </c>
      <c r="L176" s="2">
        <v>1.7804000000000002</v>
      </c>
      <c r="M176" s="2" t="s">
        <v>1746</v>
      </c>
      <c r="N176" s="2" t="s">
        <v>1746</v>
      </c>
      <c r="O176" s="1" t="s">
        <v>1746</v>
      </c>
    </row>
    <row r="177" spans="1:15" x14ac:dyDescent="0.25">
      <c r="A177" s="1">
        <v>176</v>
      </c>
      <c r="B177" s="1" t="s">
        <v>1906</v>
      </c>
      <c r="C177" s="10">
        <v>44515</v>
      </c>
      <c r="D177" s="22">
        <v>0</v>
      </c>
      <c r="E177" s="17" t="s">
        <v>423</v>
      </c>
      <c r="F177" s="15">
        <v>11</v>
      </c>
      <c r="G177" s="3">
        <v>2.3664999999999998</v>
      </c>
      <c r="H177" s="2">
        <v>0.63</v>
      </c>
      <c r="I177" s="2">
        <v>1.7374000000000001</v>
      </c>
      <c r="J177" s="2">
        <v>0.62909999999999977</v>
      </c>
      <c r="K177" s="1">
        <v>1</v>
      </c>
      <c r="L177" s="2">
        <v>0.62909999999999977</v>
      </c>
      <c r="M177" s="2" t="s">
        <v>1746</v>
      </c>
      <c r="N177" s="2" t="s">
        <v>1746</v>
      </c>
      <c r="O177" s="1" t="s">
        <v>1746</v>
      </c>
    </row>
    <row r="178" spans="1:15" x14ac:dyDescent="0.25">
      <c r="A178" s="1">
        <v>177</v>
      </c>
      <c r="B178" s="1" t="s">
        <v>1906</v>
      </c>
      <c r="C178" s="10">
        <v>44516</v>
      </c>
      <c r="D178" s="22">
        <v>0</v>
      </c>
      <c r="E178" s="17" t="s">
        <v>213</v>
      </c>
      <c r="F178" s="15">
        <v>24</v>
      </c>
      <c r="G178" s="3">
        <v>5.3848000000000003</v>
      </c>
      <c r="H178" s="2">
        <v>3.23</v>
      </c>
      <c r="I178" s="2">
        <v>4.516</v>
      </c>
      <c r="J178" s="2">
        <v>0.86880000000000024</v>
      </c>
      <c r="K178" s="1">
        <v>1</v>
      </c>
      <c r="L178" s="2">
        <v>0.86880000000000024</v>
      </c>
      <c r="M178" s="2" t="s">
        <v>1746</v>
      </c>
      <c r="N178" s="2" t="s">
        <v>1746</v>
      </c>
      <c r="O178" s="1" t="s">
        <v>1746</v>
      </c>
    </row>
    <row r="179" spans="1:15" x14ac:dyDescent="0.25">
      <c r="A179" s="1">
        <v>178</v>
      </c>
      <c r="B179" s="1" t="s">
        <v>1906</v>
      </c>
      <c r="C179" s="10">
        <v>44517</v>
      </c>
      <c r="D179" s="22">
        <v>0</v>
      </c>
      <c r="E179" s="17" t="s">
        <v>213</v>
      </c>
      <c r="F179" s="15">
        <v>24</v>
      </c>
      <c r="G179" s="3">
        <v>5.4576000000000002</v>
      </c>
      <c r="H179" s="2">
        <v>3.73</v>
      </c>
      <c r="I179" s="2">
        <v>4.4753999999999996</v>
      </c>
      <c r="J179" s="2">
        <v>0.98220000000000063</v>
      </c>
      <c r="K179" s="1">
        <v>1</v>
      </c>
      <c r="L179" s="2">
        <v>0.98220000000000063</v>
      </c>
      <c r="M179" s="2" t="s">
        <v>1746</v>
      </c>
      <c r="N179" s="2" t="s">
        <v>1746</v>
      </c>
      <c r="O179" s="1" t="s">
        <v>1746</v>
      </c>
    </row>
    <row r="180" spans="1:15" x14ac:dyDescent="0.25">
      <c r="A180" s="1">
        <v>179</v>
      </c>
      <c r="B180" s="1" t="s">
        <v>1906</v>
      </c>
      <c r="C180" s="10">
        <v>44518</v>
      </c>
      <c r="D180" s="22">
        <v>0</v>
      </c>
      <c r="E180" s="17" t="s">
        <v>231</v>
      </c>
      <c r="F180" s="15">
        <v>16</v>
      </c>
      <c r="G180" s="3">
        <v>4.6635</v>
      </c>
      <c r="H180" s="2">
        <v>1.1599999999999999</v>
      </c>
      <c r="I180" s="2">
        <v>3.5802</v>
      </c>
      <c r="J180" s="2">
        <v>1.0832999999999999</v>
      </c>
      <c r="K180" s="1">
        <v>1</v>
      </c>
      <c r="L180" s="2">
        <v>1.0832999999999999</v>
      </c>
      <c r="M180" s="2" t="s">
        <v>1746</v>
      </c>
      <c r="N180" s="2" t="s">
        <v>1746</v>
      </c>
      <c r="O180" s="1" t="s">
        <v>1746</v>
      </c>
    </row>
    <row r="181" spans="1:15" x14ac:dyDescent="0.25">
      <c r="A181" s="1">
        <v>180</v>
      </c>
      <c r="B181" s="1" t="s">
        <v>2352</v>
      </c>
      <c r="C181" s="10">
        <v>44519</v>
      </c>
      <c r="D181" s="22">
        <v>0</v>
      </c>
      <c r="E181" s="17" t="s">
        <v>542</v>
      </c>
      <c r="F181" s="15">
        <v>22</v>
      </c>
      <c r="G181" s="3">
        <v>8.7987000000000002</v>
      </c>
      <c r="H181" s="2">
        <v>21.83</v>
      </c>
      <c r="I181" s="2">
        <v>3.5678000000000001</v>
      </c>
      <c r="J181" s="2">
        <v>5.2309000000000001</v>
      </c>
      <c r="K181" s="1">
        <v>1</v>
      </c>
      <c r="L181" s="2">
        <v>5.2309000000000001</v>
      </c>
      <c r="M181" s="2" t="s">
        <v>1746</v>
      </c>
      <c r="N181" s="2" t="s">
        <v>1746</v>
      </c>
      <c r="O181" s="1" t="s">
        <v>1746</v>
      </c>
    </row>
    <row r="182" spans="1:15" x14ac:dyDescent="0.25">
      <c r="A182" s="1">
        <v>181</v>
      </c>
      <c r="B182" s="1" t="s">
        <v>2352</v>
      </c>
      <c r="C182" s="10">
        <v>44520</v>
      </c>
      <c r="D182" s="22">
        <v>0</v>
      </c>
      <c r="E182" s="17" t="s">
        <v>213</v>
      </c>
      <c r="F182" s="15">
        <v>24</v>
      </c>
      <c r="G182" s="3">
        <v>7.6779000000000002</v>
      </c>
      <c r="H182" s="2">
        <v>16.09</v>
      </c>
      <c r="I182" s="2">
        <v>3.7795999999999998</v>
      </c>
      <c r="J182" s="2">
        <v>3.8983000000000003</v>
      </c>
      <c r="K182" s="1">
        <v>1</v>
      </c>
      <c r="L182" s="2">
        <v>3.8983000000000003</v>
      </c>
      <c r="M182" s="2" t="s">
        <v>1746</v>
      </c>
      <c r="N182" s="2" t="s">
        <v>1746</v>
      </c>
      <c r="O182" s="1" t="s">
        <v>1746</v>
      </c>
    </row>
    <row r="183" spans="1:15" x14ac:dyDescent="0.25">
      <c r="A183" s="1">
        <v>182</v>
      </c>
      <c r="B183" s="1" t="s">
        <v>2352</v>
      </c>
      <c r="C183" s="10">
        <v>44521</v>
      </c>
      <c r="D183" s="22">
        <v>0</v>
      </c>
      <c r="E183" s="17" t="s">
        <v>213</v>
      </c>
      <c r="F183" s="15">
        <v>20.5</v>
      </c>
      <c r="G183" s="3">
        <v>8.0384999999999991</v>
      </c>
      <c r="H183" s="2">
        <v>7.44</v>
      </c>
      <c r="I183" s="2">
        <v>3.1891999999999996</v>
      </c>
      <c r="J183" s="2">
        <v>4.8492999999999995</v>
      </c>
      <c r="K183" s="1">
        <v>1</v>
      </c>
      <c r="L183" s="2">
        <v>4.8492999999999995</v>
      </c>
      <c r="M183" s="2" t="s">
        <v>1746</v>
      </c>
      <c r="N183" s="2" t="s">
        <v>1746</v>
      </c>
      <c r="O183" s="1" t="s">
        <v>1746</v>
      </c>
    </row>
    <row r="184" spans="1:15" x14ac:dyDescent="0.25">
      <c r="A184" s="1">
        <v>183</v>
      </c>
      <c r="B184" s="1" t="s">
        <v>1878</v>
      </c>
      <c r="C184" s="10">
        <v>44521</v>
      </c>
      <c r="D184" s="22">
        <v>0</v>
      </c>
      <c r="E184" s="17" t="s">
        <v>3940</v>
      </c>
      <c r="F184" s="15">
        <v>3.5</v>
      </c>
      <c r="G184" s="3">
        <v>1.3134999999999999</v>
      </c>
      <c r="H184" s="2">
        <v>3.66</v>
      </c>
      <c r="I184" s="2">
        <v>0.53100000000000003</v>
      </c>
      <c r="J184" s="2">
        <v>0.78249999999999986</v>
      </c>
      <c r="K184" s="1">
        <v>1</v>
      </c>
      <c r="L184" s="2">
        <v>0.78249999999999986</v>
      </c>
      <c r="M184" s="2" t="s">
        <v>1746</v>
      </c>
      <c r="N184" s="2" t="s">
        <v>1746</v>
      </c>
      <c r="O184" s="1" t="s">
        <v>1746</v>
      </c>
    </row>
    <row r="185" spans="1:15" x14ac:dyDescent="0.25">
      <c r="A185" s="1">
        <v>184</v>
      </c>
      <c r="B185" s="1" t="s">
        <v>2352</v>
      </c>
      <c r="C185" s="10">
        <v>44522</v>
      </c>
      <c r="D185" s="22">
        <v>0</v>
      </c>
      <c r="E185" s="17" t="s">
        <v>602</v>
      </c>
      <c r="F185" s="15">
        <v>10</v>
      </c>
      <c r="G185" s="3">
        <v>4.5816999999999997</v>
      </c>
      <c r="H185" s="2">
        <v>3.25</v>
      </c>
      <c r="I185" s="2">
        <v>1.4668000000000001</v>
      </c>
      <c r="J185" s="2">
        <v>3.1148999999999996</v>
      </c>
      <c r="K185" s="1">
        <v>1</v>
      </c>
      <c r="L185" s="2">
        <v>3.1148999999999996</v>
      </c>
      <c r="M185" s="2" t="s">
        <v>1746</v>
      </c>
      <c r="N185" s="2" t="s">
        <v>1746</v>
      </c>
      <c r="O185" s="1" t="s">
        <v>1746</v>
      </c>
    </row>
    <row r="186" spans="1:15" x14ac:dyDescent="0.25">
      <c r="A186" s="1">
        <v>185</v>
      </c>
      <c r="B186" s="1" t="s">
        <v>2352</v>
      </c>
      <c r="C186" s="10">
        <v>44523</v>
      </c>
      <c r="D186" s="22">
        <v>0</v>
      </c>
      <c r="E186" s="17" t="s">
        <v>213</v>
      </c>
      <c r="F186" s="15">
        <v>24</v>
      </c>
      <c r="G186" s="3">
        <v>7.2304000000000004</v>
      </c>
      <c r="H186" s="2">
        <v>3.78</v>
      </c>
      <c r="I186" s="2">
        <v>3.6852</v>
      </c>
      <c r="J186" s="2">
        <v>3.5452000000000004</v>
      </c>
      <c r="K186" s="1">
        <v>1</v>
      </c>
      <c r="L186" s="2">
        <v>3.5452000000000004</v>
      </c>
      <c r="M186" s="2" t="s">
        <v>1746</v>
      </c>
      <c r="N186" s="2" t="s">
        <v>1746</v>
      </c>
      <c r="O186" s="1" t="s">
        <v>1746</v>
      </c>
    </row>
    <row r="187" spans="1:15" x14ac:dyDescent="0.25">
      <c r="A187" s="1">
        <v>186</v>
      </c>
      <c r="B187" s="1" t="s">
        <v>2352</v>
      </c>
      <c r="C187" s="10">
        <v>44524</v>
      </c>
      <c r="D187" s="22">
        <v>0</v>
      </c>
      <c r="E187" s="17" t="s">
        <v>213</v>
      </c>
      <c r="F187" s="15">
        <v>24</v>
      </c>
      <c r="G187" s="3">
        <v>7.0721999999999996</v>
      </c>
      <c r="H187" s="2">
        <v>1.4</v>
      </c>
      <c r="I187" s="2">
        <v>3.6145999999999998</v>
      </c>
      <c r="J187" s="2">
        <v>3.4575999999999998</v>
      </c>
      <c r="K187" s="1">
        <v>1</v>
      </c>
      <c r="L187" s="2">
        <v>3.4575999999999998</v>
      </c>
      <c r="M187" s="2" t="s">
        <v>1746</v>
      </c>
      <c r="N187" s="2" t="s">
        <v>1746</v>
      </c>
      <c r="O187" s="1" t="s">
        <v>1746</v>
      </c>
    </row>
    <row r="188" spans="1:15" x14ac:dyDescent="0.25">
      <c r="A188" s="1">
        <v>187</v>
      </c>
      <c r="B188" s="1" t="s">
        <v>2352</v>
      </c>
      <c r="C188" s="10">
        <v>44525</v>
      </c>
      <c r="D188" s="22">
        <v>0</v>
      </c>
      <c r="E188" s="17" t="s">
        <v>213</v>
      </c>
      <c r="F188" s="15">
        <v>24</v>
      </c>
      <c r="G188" s="3">
        <v>6.9432999999999998</v>
      </c>
      <c r="H188" s="2">
        <v>0.63</v>
      </c>
      <c r="I188" s="2">
        <v>3.6478000000000002</v>
      </c>
      <c r="J188" s="2">
        <v>3.2954999999999997</v>
      </c>
      <c r="K188" s="1">
        <v>1</v>
      </c>
      <c r="L188" s="2">
        <v>3.2954999999999997</v>
      </c>
      <c r="M188" s="2" t="s">
        <v>1746</v>
      </c>
      <c r="N188" s="2" t="s">
        <v>1746</v>
      </c>
      <c r="O188" s="1" t="s">
        <v>1746</v>
      </c>
    </row>
    <row r="189" spans="1:15" x14ac:dyDescent="0.25">
      <c r="A189" s="1">
        <v>188</v>
      </c>
      <c r="B189" s="1" t="s">
        <v>2352</v>
      </c>
      <c r="C189" s="10">
        <v>44526</v>
      </c>
      <c r="D189" s="22">
        <v>0</v>
      </c>
      <c r="E189" s="17" t="s">
        <v>213</v>
      </c>
      <c r="F189" s="15">
        <v>24</v>
      </c>
      <c r="G189" s="3">
        <v>6.8559999999999999</v>
      </c>
      <c r="H189" s="2">
        <v>0.17</v>
      </c>
      <c r="I189" s="2">
        <v>3.6816</v>
      </c>
      <c r="J189" s="2">
        <v>3.1743999999999999</v>
      </c>
      <c r="K189" s="1">
        <v>1</v>
      </c>
      <c r="L189" s="2">
        <v>3.1743999999999999</v>
      </c>
      <c r="M189" s="2" t="s">
        <v>1746</v>
      </c>
      <c r="N189" s="2" t="s">
        <v>1746</v>
      </c>
      <c r="O189" s="1" t="s">
        <v>1746</v>
      </c>
    </row>
    <row r="190" spans="1:15" x14ac:dyDescent="0.25">
      <c r="A190" s="1">
        <v>189</v>
      </c>
      <c r="B190" s="1" t="s">
        <v>2352</v>
      </c>
      <c r="C190" s="10">
        <v>44527</v>
      </c>
      <c r="D190" s="22">
        <v>0</v>
      </c>
      <c r="E190" s="17" t="s">
        <v>213</v>
      </c>
      <c r="F190" s="15">
        <v>24</v>
      </c>
      <c r="G190" s="3">
        <v>6.7622</v>
      </c>
      <c r="H190" s="2">
        <v>0.02</v>
      </c>
      <c r="I190" s="2">
        <v>3.7132000000000001</v>
      </c>
      <c r="J190" s="2">
        <v>3.0489999999999999</v>
      </c>
      <c r="K190" s="1">
        <v>1</v>
      </c>
      <c r="L190" s="2">
        <v>3.0489999999999999</v>
      </c>
      <c r="M190" s="2" t="s">
        <v>1746</v>
      </c>
      <c r="N190" s="2" t="s">
        <v>1746</v>
      </c>
      <c r="O190" s="1" t="s">
        <v>1746</v>
      </c>
    </row>
    <row r="191" spans="1:15" x14ac:dyDescent="0.25">
      <c r="A191" s="1">
        <v>190</v>
      </c>
      <c r="B191" s="1" t="s">
        <v>2352</v>
      </c>
      <c r="C191" s="10">
        <v>44528</v>
      </c>
      <c r="D191" s="22">
        <v>0</v>
      </c>
      <c r="E191" s="17" t="s">
        <v>213</v>
      </c>
      <c r="F191" s="15">
        <v>24</v>
      </c>
      <c r="G191" s="3">
        <v>6.6896000000000004</v>
      </c>
      <c r="H191" s="2">
        <v>0</v>
      </c>
      <c r="I191" s="2">
        <v>3.7385000000000002</v>
      </c>
      <c r="J191" s="2">
        <v>2.9511000000000003</v>
      </c>
      <c r="K191" s="1">
        <v>1</v>
      </c>
      <c r="L191" s="2">
        <v>2.9511000000000003</v>
      </c>
      <c r="M191" s="2" t="s">
        <v>1746</v>
      </c>
      <c r="N191" s="2" t="s">
        <v>1746</v>
      </c>
      <c r="O191" s="1" t="s">
        <v>1746</v>
      </c>
    </row>
    <row r="192" spans="1:15" x14ac:dyDescent="0.25">
      <c r="A192" s="1">
        <v>191</v>
      </c>
      <c r="B192" s="1" t="s">
        <v>2352</v>
      </c>
      <c r="C192" s="10">
        <v>44529</v>
      </c>
      <c r="D192" s="22">
        <v>0</v>
      </c>
      <c r="E192" s="17" t="s">
        <v>765</v>
      </c>
      <c r="F192" s="15">
        <v>14</v>
      </c>
      <c r="G192" s="3">
        <v>4.1637000000000004</v>
      </c>
      <c r="H192" s="2">
        <v>0</v>
      </c>
      <c r="I192" s="2">
        <v>2.5044</v>
      </c>
      <c r="J192" s="2">
        <v>1.6593000000000004</v>
      </c>
      <c r="K192" s="1">
        <v>1</v>
      </c>
      <c r="L192" s="2">
        <v>1.6593000000000004</v>
      </c>
      <c r="M192" s="2" t="s">
        <v>1746</v>
      </c>
      <c r="N192" s="2" t="s">
        <v>1746</v>
      </c>
      <c r="O192" s="1" t="s">
        <v>1746</v>
      </c>
    </row>
    <row r="193" spans="1:15" x14ac:dyDescent="0.25">
      <c r="A193" s="1">
        <v>192</v>
      </c>
      <c r="B193" s="1" t="s">
        <v>1878</v>
      </c>
      <c r="C193" s="10">
        <v>44529</v>
      </c>
      <c r="D193" s="22">
        <v>0</v>
      </c>
      <c r="E193" s="17" t="s">
        <v>2374</v>
      </c>
      <c r="F193" s="15">
        <v>7.5</v>
      </c>
      <c r="G193" s="3">
        <v>1.9751000000000001</v>
      </c>
      <c r="H193" s="2">
        <v>2.33</v>
      </c>
      <c r="I193" s="2">
        <v>1.0595000000000001</v>
      </c>
      <c r="J193" s="2">
        <v>0.91559999999999997</v>
      </c>
      <c r="K193" s="1">
        <v>1</v>
      </c>
      <c r="L193" s="2">
        <v>0.91559999999999997</v>
      </c>
      <c r="M193" s="2" t="s">
        <v>1746</v>
      </c>
      <c r="N193" s="2" t="s">
        <v>1746</v>
      </c>
      <c r="O193" s="1" t="s">
        <v>1746</v>
      </c>
    </row>
    <row r="194" spans="1:15" x14ac:dyDescent="0.25">
      <c r="A194" s="1">
        <v>193</v>
      </c>
      <c r="B194" s="1" t="s">
        <v>2352</v>
      </c>
      <c r="C194" s="10">
        <v>44530</v>
      </c>
      <c r="D194" s="22">
        <v>0</v>
      </c>
      <c r="E194" s="17" t="s">
        <v>248</v>
      </c>
      <c r="F194" s="15">
        <v>18</v>
      </c>
      <c r="G194" s="3">
        <v>4.3971</v>
      </c>
      <c r="H194" s="2">
        <v>0.5</v>
      </c>
      <c r="I194" s="2">
        <v>2.6371000000000002</v>
      </c>
      <c r="J194" s="2">
        <v>1.7599999999999998</v>
      </c>
      <c r="K194" s="1">
        <v>1</v>
      </c>
      <c r="L194" s="2">
        <v>1.7599999999999998</v>
      </c>
      <c r="M194" s="2" t="s">
        <v>1746</v>
      </c>
      <c r="N194" s="2" t="s">
        <v>1746</v>
      </c>
      <c r="O194" s="1" t="s">
        <v>1746</v>
      </c>
    </row>
    <row r="195" spans="1:15" x14ac:dyDescent="0.25">
      <c r="A195" s="1">
        <v>194</v>
      </c>
      <c r="B195" s="1" t="s">
        <v>1878</v>
      </c>
      <c r="C195" s="10">
        <v>44530</v>
      </c>
      <c r="D195" s="22">
        <v>0</v>
      </c>
      <c r="E195" s="17" t="s">
        <v>233</v>
      </c>
      <c r="F195" s="15">
        <v>6</v>
      </c>
      <c r="G195" s="3">
        <v>2.448</v>
      </c>
      <c r="H195" s="2">
        <v>1.19</v>
      </c>
      <c r="I195" s="2">
        <v>1.0672999999999999</v>
      </c>
      <c r="J195" s="2">
        <v>1.3807</v>
      </c>
      <c r="K195" s="1">
        <v>1</v>
      </c>
      <c r="L195" s="2">
        <v>1.3807</v>
      </c>
      <c r="M195" s="2" t="s">
        <v>1746</v>
      </c>
      <c r="N195" s="2" t="s">
        <v>1746</v>
      </c>
      <c r="O195" s="1" t="s">
        <v>1746</v>
      </c>
    </row>
    <row r="196" spans="1:15" x14ac:dyDescent="0.25">
      <c r="A196" s="1">
        <v>195</v>
      </c>
      <c r="B196" s="1" t="s">
        <v>2352</v>
      </c>
      <c r="C196" s="10">
        <v>44531</v>
      </c>
      <c r="D196" s="22">
        <v>0</v>
      </c>
      <c r="E196" s="17" t="s">
        <v>213</v>
      </c>
      <c r="F196" s="15">
        <v>24</v>
      </c>
      <c r="G196" s="3">
        <v>6.5534999999999997</v>
      </c>
      <c r="H196" s="2">
        <v>0</v>
      </c>
      <c r="I196" s="2">
        <v>3.5994999999999999</v>
      </c>
      <c r="J196" s="2">
        <v>2.9539999999999997</v>
      </c>
      <c r="K196" s="1">
        <v>1</v>
      </c>
      <c r="L196" s="2">
        <v>2.9539999999999997</v>
      </c>
      <c r="M196" s="2" t="s">
        <v>1746</v>
      </c>
      <c r="N196" s="2" t="s">
        <v>1746</v>
      </c>
      <c r="O196" s="1" t="s">
        <v>1746</v>
      </c>
    </row>
    <row r="197" spans="1:15" x14ac:dyDescent="0.25">
      <c r="A197" s="1">
        <v>196</v>
      </c>
      <c r="B197" s="1" t="s">
        <v>2352</v>
      </c>
      <c r="C197" s="10">
        <v>44532</v>
      </c>
      <c r="D197" s="22">
        <v>0</v>
      </c>
      <c r="E197" s="17" t="s">
        <v>213</v>
      </c>
      <c r="F197" s="15">
        <v>24</v>
      </c>
      <c r="G197" s="3">
        <v>6.4821999999999997</v>
      </c>
      <c r="H197" s="2">
        <v>0</v>
      </c>
      <c r="I197" s="2">
        <v>3.2440000000000002</v>
      </c>
      <c r="J197" s="2">
        <v>3.2381999999999995</v>
      </c>
      <c r="K197" s="1">
        <v>1</v>
      </c>
      <c r="L197" s="2">
        <v>3.2381999999999995</v>
      </c>
      <c r="M197" s="2" t="s">
        <v>1746</v>
      </c>
      <c r="N197" s="2" t="s">
        <v>1746</v>
      </c>
      <c r="O197" s="1" t="s">
        <v>1746</v>
      </c>
    </row>
    <row r="198" spans="1:15" x14ac:dyDescent="0.25">
      <c r="A198" s="1">
        <v>197</v>
      </c>
      <c r="B198" s="1" t="s">
        <v>2352</v>
      </c>
      <c r="C198" s="10">
        <v>44533</v>
      </c>
      <c r="D198" s="22">
        <v>0</v>
      </c>
      <c r="E198" s="17" t="s">
        <v>232</v>
      </c>
      <c r="F198" s="15">
        <v>6</v>
      </c>
      <c r="G198" s="3">
        <v>1.5855999999999999</v>
      </c>
      <c r="H198" s="2">
        <v>0.52</v>
      </c>
      <c r="I198" s="2">
        <v>0.68930000000000002</v>
      </c>
      <c r="J198" s="2">
        <v>0.89629999999999987</v>
      </c>
      <c r="K198" s="1">
        <v>1</v>
      </c>
      <c r="L198" s="2">
        <v>0.89629999999999987</v>
      </c>
      <c r="M198" s="2" t="s">
        <v>1746</v>
      </c>
      <c r="N198" s="2" t="s">
        <v>1746</v>
      </c>
      <c r="O198" s="1" t="s">
        <v>1746</v>
      </c>
    </row>
    <row r="199" spans="1:15" x14ac:dyDescent="0.25">
      <c r="A199" s="1">
        <v>198</v>
      </c>
      <c r="B199" s="1" t="s">
        <v>1800</v>
      </c>
      <c r="C199" s="10">
        <v>44533</v>
      </c>
      <c r="D199" s="22">
        <v>0</v>
      </c>
      <c r="E199" s="17" t="s">
        <v>923</v>
      </c>
      <c r="F199" s="15">
        <v>16</v>
      </c>
      <c r="G199" s="3">
        <v>4.6374000000000004</v>
      </c>
      <c r="H199" s="2">
        <v>0.11</v>
      </c>
      <c r="I199" s="2">
        <v>2.5543</v>
      </c>
      <c r="J199" s="2">
        <v>2.0831000000000004</v>
      </c>
      <c r="K199" s="1">
        <v>1</v>
      </c>
      <c r="L199" s="2">
        <v>2.0831000000000004</v>
      </c>
      <c r="M199" s="2" t="s">
        <v>1746</v>
      </c>
      <c r="N199" s="2" t="s">
        <v>1746</v>
      </c>
      <c r="O199" s="1" t="s">
        <v>1746</v>
      </c>
    </row>
    <row r="200" spans="1:15" x14ac:dyDescent="0.25">
      <c r="A200" s="1">
        <v>199</v>
      </c>
      <c r="B200" s="1" t="s">
        <v>1800</v>
      </c>
      <c r="C200" s="10">
        <v>44534</v>
      </c>
      <c r="D200" s="22">
        <v>0</v>
      </c>
      <c r="E200" s="17" t="s">
        <v>2368</v>
      </c>
      <c r="F200" s="15">
        <v>1</v>
      </c>
      <c r="G200" s="3">
        <v>0.51700000000000002</v>
      </c>
      <c r="H200" s="2">
        <v>0</v>
      </c>
      <c r="I200" s="2">
        <v>9.8100000000000007E-2</v>
      </c>
      <c r="J200" s="2">
        <v>0.41889999999999999</v>
      </c>
      <c r="K200" s="1">
        <v>1</v>
      </c>
      <c r="L200" s="2">
        <v>0.41889999999999999</v>
      </c>
      <c r="M200" s="2" t="s">
        <v>1746</v>
      </c>
      <c r="N200" s="2" t="s">
        <v>1746</v>
      </c>
      <c r="O200" s="1" t="s">
        <v>1746</v>
      </c>
    </row>
    <row r="201" spans="1:15" x14ac:dyDescent="0.25">
      <c r="A201" s="1">
        <v>200</v>
      </c>
      <c r="B201" s="1" t="s">
        <v>2352</v>
      </c>
      <c r="C201" s="10">
        <v>44534</v>
      </c>
      <c r="D201" s="22">
        <v>0</v>
      </c>
      <c r="E201" s="17" t="s">
        <v>2356</v>
      </c>
      <c r="F201" s="15">
        <v>11.5</v>
      </c>
      <c r="G201" s="3">
        <v>4.1921999999999997</v>
      </c>
      <c r="H201" s="2">
        <v>0.36</v>
      </c>
      <c r="I201" s="2">
        <v>1.7562</v>
      </c>
      <c r="J201" s="2">
        <v>2.4359999999999999</v>
      </c>
      <c r="K201" s="1">
        <v>1</v>
      </c>
      <c r="L201" s="2">
        <v>2.4359999999999999</v>
      </c>
      <c r="M201" s="2" t="s">
        <v>1746</v>
      </c>
      <c r="N201" s="2" t="s">
        <v>1746</v>
      </c>
      <c r="O201" s="1" t="s">
        <v>1746</v>
      </c>
    </row>
    <row r="202" spans="1:15" x14ac:dyDescent="0.25">
      <c r="A202" s="1">
        <v>201</v>
      </c>
      <c r="B202" s="1" t="s">
        <v>1906</v>
      </c>
      <c r="C202" s="10">
        <v>44534</v>
      </c>
      <c r="D202" s="22">
        <v>0</v>
      </c>
      <c r="E202" s="17" t="s">
        <v>2338</v>
      </c>
      <c r="F202" s="15">
        <v>11.5</v>
      </c>
      <c r="G202" s="3">
        <v>2.4272</v>
      </c>
      <c r="H202" s="2">
        <v>3.26</v>
      </c>
      <c r="I202" s="2">
        <v>1.7568999999999999</v>
      </c>
      <c r="J202" s="2">
        <v>0.67030000000000012</v>
      </c>
      <c r="K202" s="1">
        <v>1</v>
      </c>
      <c r="L202" s="2">
        <v>0.67030000000000012</v>
      </c>
      <c r="M202" s="2" t="s">
        <v>1746</v>
      </c>
      <c r="N202" s="2" t="s">
        <v>1746</v>
      </c>
      <c r="O202" s="1" t="s">
        <v>1746</v>
      </c>
    </row>
    <row r="203" spans="1:15" x14ac:dyDescent="0.25">
      <c r="A203" s="1">
        <v>202</v>
      </c>
      <c r="B203" s="1" t="s">
        <v>2352</v>
      </c>
      <c r="C203" s="10">
        <v>44535</v>
      </c>
      <c r="D203" s="22">
        <v>0</v>
      </c>
      <c r="E203" s="17" t="s">
        <v>421</v>
      </c>
      <c r="F203" s="15">
        <v>4.5</v>
      </c>
      <c r="G203" s="3">
        <v>1.4308000000000001</v>
      </c>
      <c r="H203" s="2">
        <v>0</v>
      </c>
      <c r="I203" s="2">
        <v>0.64590000000000003</v>
      </c>
      <c r="J203" s="2">
        <v>0.78490000000000004</v>
      </c>
      <c r="K203" s="1">
        <v>1</v>
      </c>
      <c r="L203" s="2">
        <v>0.78490000000000004</v>
      </c>
      <c r="M203" s="2" t="s">
        <v>1746</v>
      </c>
      <c r="N203" s="2" t="s">
        <v>1746</v>
      </c>
      <c r="O203" s="1" t="s">
        <v>1746</v>
      </c>
    </row>
    <row r="204" spans="1:15" x14ac:dyDescent="0.25">
      <c r="A204" s="1">
        <v>203</v>
      </c>
      <c r="B204" s="1" t="s">
        <v>2352</v>
      </c>
      <c r="C204" s="10">
        <v>44535</v>
      </c>
      <c r="D204" s="22">
        <v>0</v>
      </c>
      <c r="E204" s="17" t="s">
        <v>252</v>
      </c>
      <c r="F204" s="15">
        <v>12</v>
      </c>
      <c r="G204" s="3">
        <v>4.5509000000000004</v>
      </c>
      <c r="H204" s="2">
        <v>0.69</v>
      </c>
      <c r="I204" s="2">
        <v>1.8196000000000001</v>
      </c>
      <c r="J204" s="2">
        <v>2.7313000000000001</v>
      </c>
      <c r="K204" s="1">
        <v>1</v>
      </c>
      <c r="L204" s="2">
        <v>2.7313000000000001</v>
      </c>
      <c r="M204" s="2" t="s">
        <v>1746</v>
      </c>
      <c r="N204" s="2" t="s">
        <v>1746</v>
      </c>
      <c r="O204" s="1" t="s">
        <v>1746</v>
      </c>
    </row>
    <row r="205" spans="1:15" x14ac:dyDescent="0.25">
      <c r="A205" s="1">
        <v>204</v>
      </c>
      <c r="B205" s="1" t="s">
        <v>1906</v>
      </c>
      <c r="C205" s="10">
        <v>44535</v>
      </c>
      <c r="D205" s="22">
        <v>0</v>
      </c>
      <c r="E205" s="17" t="s">
        <v>3941</v>
      </c>
      <c r="F205" s="15">
        <v>7.5</v>
      </c>
      <c r="G205" s="3">
        <v>1.6640999999999999</v>
      </c>
      <c r="H205" s="2">
        <v>1.97</v>
      </c>
      <c r="I205" s="2">
        <v>1.1620999999999999</v>
      </c>
      <c r="J205" s="2">
        <v>0.502</v>
      </c>
      <c r="K205" s="1">
        <v>1</v>
      </c>
      <c r="L205" s="2">
        <v>0.502</v>
      </c>
      <c r="M205" s="2" t="s">
        <v>1746</v>
      </c>
      <c r="N205" s="2" t="s">
        <v>1746</v>
      </c>
      <c r="O205" s="1" t="s">
        <v>1746</v>
      </c>
    </row>
    <row r="206" spans="1:15" x14ac:dyDescent="0.25">
      <c r="A206" s="1">
        <v>205</v>
      </c>
      <c r="B206" s="1" t="s">
        <v>2352</v>
      </c>
      <c r="C206" s="10">
        <v>44536</v>
      </c>
      <c r="D206" s="22">
        <v>0</v>
      </c>
      <c r="E206" s="17" t="s">
        <v>2315</v>
      </c>
      <c r="F206" s="15">
        <v>7</v>
      </c>
      <c r="G206" s="3">
        <v>2.1633</v>
      </c>
      <c r="H206" s="2">
        <v>0</v>
      </c>
      <c r="I206" s="2">
        <v>1.2507999999999999</v>
      </c>
      <c r="J206" s="2">
        <v>0.91250000000000009</v>
      </c>
      <c r="K206" s="1">
        <v>1</v>
      </c>
      <c r="L206" s="2">
        <v>0.91250000000000009</v>
      </c>
      <c r="M206" s="2" t="s">
        <v>1746</v>
      </c>
      <c r="N206" s="2" t="s">
        <v>1746</v>
      </c>
      <c r="O206" s="1" t="s">
        <v>1746</v>
      </c>
    </row>
    <row r="207" spans="1:15" x14ac:dyDescent="0.25">
      <c r="A207" s="1">
        <v>206</v>
      </c>
      <c r="B207" s="1" t="s">
        <v>1878</v>
      </c>
      <c r="C207" s="10">
        <v>44536</v>
      </c>
      <c r="D207" s="22">
        <v>0</v>
      </c>
      <c r="E207" s="17" t="s">
        <v>3942</v>
      </c>
      <c r="F207" s="15">
        <v>2</v>
      </c>
      <c r="G207" s="3">
        <v>1.2488999999999999</v>
      </c>
      <c r="H207" s="2">
        <v>0.56999999999999995</v>
      </c>
      <c r="I207" s="2">
        <v>0.28610000000000002</v>
      </c>
      <c r="J207" s="2">
        <v>0.96279999999999988</v>
      </c>
      <c r="K207" s="1">
        <v>1</v>
      </c>
      <c r="L207" s="2">
        <v>0.96279999999999988</v>
      </c>
      <c r="M207" s="2" t="s">
        <v>1746</v>
      </c>
      <c r="N207" s="2" t="s">
        <v>1746</v>
      </c>
      <c r="O207" s="1" t="s">
        <v>1746</v>
      </c>
    </row>
    <row r="208" spans="1:15" x14ac:dyDescent="0.25">
      <c r="A208" s="1">
        <v>207</v>
      </c>
      <c r="B208" s="1" t="s">
        <v>2352</v>
      </c>
      <c r="C208" s="10">
        <v>44537</v>
      </c>
      <c r="D208" s="22">
        <v>0</v>
      </c>
      <c r="E208" s="17" t="s">
        <v>732</v>
      </c>
      <c r="F208" s="15">
        <v>16.5</v>
      </c>
      <c r="G208" s="3">
        <v>4.8235999999999999</v>
      </c>
      <c r="H208" s="2">
        <v>0.61</v>
      </c>
      <c r="I208" s="2">
        <v>2.5474999999999999</v>
      </c>
      <c r="J208" s="2">
        <v>2.2761</v>
      </c>
      <c r="K208" s="1">
        <v>1</v>
      </c>
      <c r="L208" s="2">
        <v>2.2761</v>
      </c>
      <c r="M208" s="2" t="s">
        <v>1746</v>
      </c>
      <c r="N208" s="2" t="s">
        <v>1746</v>
      </c>
      <c r="O208" s="1" t="s">
        <v>1746</v>
      </c>
    </row>
    <row r="209" spans="1:15" x14ac:dyDescent="0.25">
      <c r="A209" s="1">
        <v>208</v>
      </c>
      <c r="B209" s="1" t="s">
        <v>2352</v>
      </c>
      <c r="C209" s="10">
        <v>44538</v>
      </c>
      <c r="D209" s="22">
        <v>0</v>
      </c>
      <c r="E209" s="17" t="s">
        <v>213</v>
      </c>
      <c r="F209" s="15">
        <v>24</v>
      </c>
      <c r="G209" s="3">
        <v>6.2411000000000003</v>
      </c>
      <c r="H209" s="2">
        <v>0</v>
      </c>
      <c r="I209" s="2">
        <v>2.5931999999999999</v>
      </c>
      <c r="J209" s="2">
        <v>3.6479000000000004</v>
      </c>
      <c r="K209" s="1">
        <v>1</v>
      </c>
      <c r="L209" s="2">
        <v>3.6479000000000004</v>
      </c>
      <c r="M209" s="2" t="s">
        <v>1746</v>
      </c>
      <c r="N209" s="2" t="s">
        <v>1746</v>
      </c>
      <c r="O209" s="1" t="s">
        <v>1746</v>
      </c>
    </row>
    <row r="210" spans="1:15" x14ac:dyDescent="0.25">
      <c r="A210" s="1">
        <v>209</v>
      </c>
      <c r="B210" s="1" t="s">
        <v>2352</v>
      </c>
      <c r="C210" s="10">
        <v>44539</v>
      </c>
      <c r="D210" s="22">
        <v>0</v>
      </c>
      <c r="E210" s="17" t="s">
        <v>213</v>
      </c>
      <c r="F210" s="15">
        <v>21</v>
      </c>
      <c r="G210" s="3">
        <v>8.9286999999999992</v>
      </c>
      <c r="H210" s="2">
        <v>0.54</v>
      </c>
      <c r="I210" s="2">
        <v>3.6783000000000001</v>
      </c>
      <c r="J210" s="2">
        <v>5.2503999999999991</v>
      </c>
      <c r="K210" s="1">
        <v>1</v>
      </c>
      <c r="L210" s="2">
        <v>5.2503999999999991</v>
      </c>
      <c r="M210" s="2" t="s">
        <v>1746</v>
      </c>
      <c r="N210" s="2" t="s">
        <v>1746</v>
      </c>
      <c r="O210" s="1" t="s">
        <v>1746</v>
      </c>
    </row>
    <row r="211" spans="1:15" x14ac:dyDescent="0.25">
      <c r="A211" s="1">
        <v>210</v>
      </c>
      <c r="B211" s="1" t="s">
        <v>1878</v>
      </c>
      <c r="C211" s="10">
        <v>44539</v>
      </c>
      <c r="D211" s="22">
        <v>0</v>
      </c>
      <c r="E211" s="17" t="s">
        <v>3943</v>
      </c>
      <c r="F211" s="15">
        <v>3</v>
      </c>
      <c r="G211" s="3">
        <v>0.4113</v>
      </c>
      <c r="H211" s="2">
        <v>0</v>
      </c>
      <c r="I211" s="2">
        <v>5.1400000000000001E-2</v>
      </c>
      <c r="J211" s="2">
        <v>0.3599</v>
      </c>
      <c r="K211" s="1">
        <v>1</v>
      </c>
      <c r="L211" s="2">
        <v>0.3599</v>
      </c>
      <c r="M211" s="2" t="s">
        <v>1746</v>
      </c>
      <c r="N211" s="2" t="s">
        <v>1746</v>
      </c>
      <c r="O211" s="1" t="s">
        <v>1746</v>
      </c>
    </row>
    <row r="212" spans="1:15" x14ac:dyDescent="0.25">
      <c r="A212" s="1">
        <v>211</v>
      </c>
      <c r="B212" s="1" t="s">
        <v>2352</v>
      </c>
      <c r="C212" s="10">
        <v>44540</v>
      </c>
      <c r="D212" s="22">
        <v>0</v>
      </c>
      <c r="E212" s="17" t="s">
        <v>213</v>
      </c>
      <c r="F212" s="15">
        <v>24</v>
      </c>
      <c r="G212" s="3">
        <v>6.1920000000000002</v>
      </c>
      <c r="H212" s="2">
        <v>0</v>
      </c>
      <c r="I212" s="2">
        <v>3.6753999999999998</v>
      </c>
      <c r="J212" s="2">
        <v>2.5166000000000004</v>
      </c>
      <c r="K212" s="1">
        <v>1</v>
      </c>
      <c r="L212" s="2">
        <v>2.5166000000000004</v>
      </c>
      <c r="M212" s="2" t="s">
        <v>1746</v>
      </c>
      <c r="N212" s="2" t="s">
        <v>1746</v>
      </c>
      <c r="O212" s="1" t="s">
        <v>1746</v>
      </c>
    </row>
    <row r="213" spans="1:15" x14ac:dyDescent="0.25">
      <c r="A213" s="1">
        <v>212</v>
      </c>
      <c r="B213" s="1" t="s">
        <v>2352</v>
      </c>
      <c r="C213" s="10">
        <v>44541</v>
      </c>
      <c r="D213" s="22">
        <v>0</v>
      </c>
      <c r="E213" s="17" t="s">
        <v>213</v>
      </c>
      <c r="F213" s="15">
        <v>24</v>
      </c>
      <c r="G213" s="3">
        <v>6.1420000000000003</v>
      </c>
      <c r="H213" s="2">
        <v>0</v>
      </c>
      <c r="I213" s="2">
        <v>3.7654000000000001</v>
      </c>
      <c r="J213" s="2">
        <v>2.3766000000000003</v>
      </c>
      <c r="K213" s="1">
        <v>1</v>
      </c>
      <c r="L213" s="2">
        <v>2.3766000000000003</v>
      </c>
      <c r="M213" s="2" t="s">
        <v>1746</v>
      </c>
      <c r="N213" s="2" t="s">
        <v>1746</v>
      </c>
      <c r="O213" s="1" t="s">
        <v>1746</v>
      </c>
    </row>
    <row r="214" spans="1:15" x14ac:dyDescent="0.25">
      <c r="A214" s="1">
        <v>213</v>
      </c>
      <c r="B214" s="1" t="s">
        <v>2352</v>
      </c>
      <c r="C214" s="10">
        <v>44542</v>
      </c>
      <c r="D214" s="22">
        <v>0</v>
      </c>
      <c r="E214" s="17" t="s">
        <v>213</v>
      </c>
      <c r="F214" s="15">
        <v>24</v>
      </c>
      <c r="G214" s="3">
        <v>6.0759999999999996</v>
      </c>
      <c r="H214" s="2">
        <v>0</v>
      </c>
      <c r="I214" s="2">
        <v>3.7126999999999999</v>
      </c>
      <c r="J214" s="2">
        <v>2.3632999999999997</v>
      </c>
      <c r="K214" s="1">
        <v>1</v>
      </c>
      <c r="L214" s="2">
        <v>2.3632999999999997</v>
      </c>
      <c r="M214" s="2" t="s">
        <v>1746</v>
      </c>
      <c r="N214" s="2" t="s">
        <v>1746</v>
      </c>
      <c r="O214" s="1" t="s">
        <v>1746</v>
      </c>
    </row>
    <row r="215" spans="1:15" x14ac:dyDescent="0.25">
      <c r="A215" s="1">
        <v>214</v>
      </c>
      <c r="B215" s="1" t="s">
        <v>2352</v>
      </c>
      <c r="C215" s="10">
        <v>44543</v>
      </c>
      <c r="D215" s="22">
        <v>0</v>
      </c>
      <c r="E215" s="17" t="s">
        <v>213</v>
      </c>
      <c r="F215" s="15">
        <v>24</v>
      </c>
      <c r="G215" s="3">
        <v>6.0231000000000003</v>
      </c>
      <c r="H215" s="2">
        <v>0</v>
      </c>
      <c r="I215" s="2">
        <v>3.7339000000000002</v>
      </c>
      <c r="J215" s="2">
        <v>2.2892000000000001</v>
      </c>
      <c r="K215" s="1">
        <v>1</v>
      </c>
      <c r="L215" s="2">
        <v>2.2892000000000001</v>
      </c>
      <c r="M215" s="2" t="s">
        <v>1746</v>
      </c>
      <c r="N215" s="2" t="s">
        <v>1746</v>
      </c>
      <c r="O215" s="1" t="s">
        <v>1746</v>
      </c>
    </row>
    <row r="216" spans="1:15" x14ac:dyDescent="0.25">
      <c r="A216" s="1">
        <v>215</v>
      </c>
      <c r="B216" s="1" t="s">
        <v>2352</v>
      </c>
      <c r="C216" s="10">
        <v>44544</v>
      </c>
      <c r="D216" s="22">
        <v>0</v>
      </c>
      <c r="E216" s="17" t="s">
        <v>2355</v>
      </c>
      <c r="F216" s="15">
        <v>12.5</v>
      </c>
      <c r="G216" s="3">
        <v>3.5901000000000001</v>
      </c>
      <c r="H216" s="2">
        <v>0</v>
      </c>
      <c r="I216" s="2">
        <v>2.2435999999999998</v>
      </c>
      <c r="J216" s="2">
        <v>1.3465000000000003</v>
      </c>
      <c r="K216" s="1">
        <v>1</v>
      </c>
      <c r="L216" s="2">
        <v>1.3465000000000003</v>
      </c>
      <c r="M216" s="2" t="s">
        <v>1746</v>
      </c>
      <c r="N216" s="2" t="s">
        <v>1746</v>
      </c>
      <c r="O216" s="1" t="s">
        <v>1746</v>
      </c>
    </row>
    <row r="217" spans="1:15" x14ac:dyDescent="0.25">
      <c r="A217" s="1">
        <v>216</v>
      </c>
      <c r="B217" s="1" t="s">
        <v>1800</v>
      </c>
      <c r="C217" s="10">
        <v>44544</v>
      </c>
      <c r="D217" s="22">
        <v>0</v>
      </c>
      <c r="E217" s="17" t="s">
        <v>2356</v>
      </c>
      <c r="F217" s="15">
        <v>11.5</v>
      </c>
      <c r="G217" s="3">
        <v>2.609</v>
      </c>
      <c r="H217" s="2">
        <v>0</v>
      </c>
      <c r="I217" s="2">
        <v>1.4903</v>
      </c>
      <c r="J217" s="2">
        <v>1.1187</v>
      </c>
      <c r="K217" s="1">
        <v>1</v>
      </c>
      <c r="L217" s="2">
        <v>1.1187</v>
      </c>
      <c r="M217" s="2" t="s">
        <v>1746</v>
      </c>
      <c r="N217" s="2" t="s">
        <v>1746</v>
      </c>
      <c r="O217" s="1" t="s">
        <v>1746</v>
      </c>
    </row>
    <row r="218" spans="1:15" x14ac:dyDescent="0.25">
      <c r="A218" s="1">
        <v>217</v>
      </c>
      <c r="B218" s="1" t="s">
        <v>1800</v>
      </c>
      <c r="C218" s="10">
        <v>44545</v>
      </c>
      <c r="D218" s="22">
        <v>0</v>
      </c>
      <c r="E218" s="17" t="s">
        <v>523</v>
      </c>
      <c r="F218" s="15">
        <v>12</v>
      </c>
      <c r="G218" s="3">
        <v>3.5689000000000002</v>
      </c>
      <c r="H218" s="2">
        <v>0</v>
      </c>
      <c r="I218" s="2">
        <v>1.9438</v>
      </c>
      <c r="J218" s="2">
        <v>1.6251000000000002</v>
      </c>
      <c r="K218" s="1">
        <v>1</v>
      </c>
      <c r="L218" s="2">
        <v>1.6251000000000002</v>
      </c>
      <c r="M218" s="2" t="s">
        <v>1746</v>
      </c>
      <c r="N218" s="2" t="s">
        <v>1746</v>
      </c>
      <c r="O218" s="1" t="s">
        <v>1746</v>
      </c>
    </row>
    <row r="219" spans="1:15" x14ac:dyDescent="0.25">
      <c r="A219" s="1">
        <v>218</v>
      </c>
      <c r="B219" s="1" t="s">
        <v>1906</v>
      </c>
      <c r="C219" s="10">
        <v>44545</v>
      </c>
      <c r="D219" s="22">
        <v>0</v>
      </c>
      <c r="E219" s="17" t="s">
        <v>252</v>
      </c>
      <c r="F219" s="15">
        <v>12</v>
      </c>
      <c r="G219" s="3">
        <v>2.5253999999999999</v>
      </c>
      <c r="H219" s="2">
        <v>3</v>
      </c>
      <c r="I219" s="2">
        <v>1.9456</v>
      </c>
      <c r="J219" s="2">
        <v>0.57979999999999987</v>
      </c>
      <c r="K219" s="1">
        <v>1</v>
      </c>
      <c r="L219" s="2">
        <v>0.57979999999999987</v>
      </c>
      <c r="M219" s="2" t="s">
        <v>1746</v>
      </c>
      <c r="N219" s="2" t="s">
        <v>1746</v>
      </c>
      <c r="O219" s="1" t="s">
        <v>1746</v>
      </c>
    </row>
    <row r="220" spans="1:15" x14ac:dyDescent="0.25">
      <c r="A220" s="1">
        <v>219</v>
      </c>
      <c r="B220" s="1" t="s">
        <v>2352</v>
      </c>
      <c r="C220" s="10">
        <v>44546</v>
      </c>
      <c r="D220" s="22">
        <v>0</v>
      </c>
      <c r="E220" s="17" t="s">
        <v>216</v>
      </c>
      <c r="F220" s="15">
        <v>15</v>
      </c>
      <c r="G220" s="3">
        <v>3.9222000000000001</v>
      </c>
      <c r="H220" s="2">
        <v>0</v>
      </c>
      <c r="I220" s="2">
        <v>2.9954000000000001</v>
      </c>
      <c r="J220" s="2">
        <v>0.92680000000000007</v>
      </c>
      <c r="K220" s="1">
        <v>1</v>
      </c>
      <c r="L220" s="2">
        <v>0.92680000000000007</v>
      </c>
      <c r="M220" s="2" t="s">
        <v>1746</v>
      </c>
      <c r="N220" s="2" t="s">
        <v>1746</v>
      </c>
      <c r="O220" s="1" t="s">
        <v>1746</v>
      </c>
    </row>
    <row r="221" spans="1:15" x14ac:dyDescent="0.25">
      <c r="A221" s="1">
        <v>220</v>
      </c>
      <c r="B221" s="1" t="s">
        <v>1800</v>
      </c>
      <c r="C221" s="10">
        <v>44546</v>
      </c>
      <c r="D221" s="22">
        <v>0</v>
      </c>
      <c r="E221" s="17" t="s">
        <v>3944</v>
      </c>
      <c r="F221" s="15">
        <v>4.5</v>
      </c>
      <c r="G221" s="3">
        <v>1.1155999999999999</v>
      </c>
      <c r="H221" s="2">
        <v>0.2</v>
      </c>
      <c r="I221" s="2">
        <v>0.86099999999999999</v>
      </c>
      <c r="J221" s="2">
        <v>0.25459999999999994</v>
      </c>
      <c r="K221" s="1">
        <v>1</v>
      </c>
      <c r="L221" s="2">
        <v>0.25459999999999994</v>
      </c>
      <c r="M221" s="2" t="s">
        <v>1746</v>
      </c>
      <c r="N221" s="2" t="s">
        <v>1746</v>
      </c>
      <c r="O221" s="1" t="s">
        <v>1746</v>
      </c>
    </row>
    <row r="222" spans="1:15" x14ac:dyDescent="0.25">
      <c r="A222" s="1">
        <v>221</v>
      </c>
      <c r="B222" s="1" t="s">
        <v>2352</v>
      </c>
      <c r="C222" s="10">
        <v>44547</v>
      </c>
      <c r="D222" s="22">
        <v>0</v>
      </c>
      <c r="E222" s="17" t="s">
        <v>722</v>
      </c>
      <c r="F222" s="15">
        <v>10</v>
      </c>
      <c r="G222" s="3">
        <v>2.7557</v>
      </c>
      <c r="H222" s="2">
        <v>0</v>
      </c>
      <c r="I222" s="2">
        <v>1.8435999999999999</v>
      </c>
      <c r="J222" s="2">
        <v>0.91210000000000013</v>
      </c>
      <c r="K222" s="1">
        <v>1</v>
      </c>
      <c r="L222" s="2">
        <v>0.91210000000000013</v>
      </c>
      <c r="M222" s="2" t="s">
        <v>1746</v>
      </c>
      <c r="N222" s="2" t="s">
        <v>1746</v>
      </c>
      <c r="O222" s="1" t="s">
        <v>1746</v>
      </c>
    </row>
    <row r="223" spans="1:15" x14ac:dyDescent="0.25">
      <c r="A223" s="1">
        <v>222</v>
      </c>
      <c r="B223" s="1" t="s">
        <v>1800</v>
      </c>
      <c r="C223" s="10">
        <v>44547</v>
      </c>
      <c r="D223" s="22">
        <v>0</v>
      </c>
      <c r="E223" s="17" t="s">
        <v>228</v>
      </c>
      <c r="F223" s="15">
        <v>14</v>
      </c>
      <c r="G223" s="3">
        <v>3.2252000000000001</v>
      </c>
      <c r="H223" s="2">
        <v>0</v>
      </c>
      <c r="I223" s="2">
        <v>1.6134999999999999</v>
      </c>
      <c r="J223" s="2">
        <v>1.6117000000000001</v>
      </c>
      <c r="K223" s="1">
        <v>1</v>
      </c>
      <c r="L223" s="2">
        <v>1.6117000000000001</v>
      </c>
      <c r="M223" s="2" t="s">
        <v>1746</v>
      </c>
      <c r="N223" s="2" t="s">
        <v>1746</v>
      </c>
      <c r="O223" s="1" t="s">
        <v>1746</v>
      </c>
    </row>
    <row r="224" spans="1:15" x14ac:dyDescent="0.25">
      <c r="A224" s="1">
        <v>223</v>
      </c>
      <c r="B224" s="1" t="s">
        <v>2352</v>
      </c>
      <c r="C224" s="10">
        <v>44548</v>
      </c>
      <c r="D224" s="22">
        <v>0</v>
      </c>
      <c r="E224" s="17" t="s">
        <v>213</v>
      </c>
      <c r="F224" s="15">
        <v>24</v>
      </c>
      <c r="G224" s="3">
        <v>5.6319999999999997</v>
      </c>
      <c r="H224" s="2">
        <v>0</v>
      </c>
      <c r="I224" s="2">
        <v>4.0656999999999996</v>
      </c>
      <c r="J224" s="2">
        <v>1.5663</v>
      </c>
      <c r="K224" s="1">
        <v>1</v>
      </c>
      <c r="L224" s="2">
        <v>1.5663</v>
      </c>
      <c r="M224" s="2" t="s">
        <v>1746</v>
      </c>
      <c r="N224" s="2" t="s">
        <v>1746</v>
      </c>
      <c r="O224" s="1" t="s">
        <v>1746</v>
      </c>
    </row>
    <row r="225" spans="1:15" x14ac:dyDescent="0.25">
      <c r="A225" s="1">
        <v>224</v>
      </c>
      <c r="B225" s="1" t="s">
        <v>2352</v>
      </c>
      <c r="C225" s="10">
        <v>44549</v>
      </c>
      <c r="D225" s="22">
        <v>0</v>
      </c>
      <c r="E225" s="17" t="s">
        <v>213</v>
      </c>
      <c r="F225" s="15">
        <v>17.5</v>
      </c>
      <c r="G225" s="3">
        <v>6.3321999999999994</v>
      </c>
      <c r="H225" s="2">
        <v>0</v>
      </c>
      <c r="I225" s="2">
        <v>3.0124</v>
      </c>
      <c r="J225" s="2">
        <v>3.3197999999999994</v>
      </c>
      <c r="K225" s="1">
        <v>1</v>
      </c>
      <c r="L225" s="2">
        <v>3.3197999999999994</v>
      </c>
      <c r="M225" s="2" t="s">
        <v>1746</v>
      </c>
      <c r="N225" s="2" t="s">
        <v>1746</v>
      </c>
      <c r="O225" s="1" t="s">
        <v>1746</v>
      </c>
    </row>
    <row r="226" spans="1:15" x14ac:dyDescent="0.25">
      <c r="A226" s="1">
        <v>225</v>
      </c>
      <c r="B226" s="1" t="s">
        <v>126</v>
      </c>
      <c r="C226" s="10">
        <v>44549</v>
      </c>
      <c r="D226" s="22">
        <v>0</v>
      </c>
      <c r="E226" s="17" t="s">
        <v>2446</v>
      </c>
      <c r="F226" s="15">
        <v>6.5</v>
      </c>
      <c r="G226" s="3">
        <v>0.99680000000000002</v>
      </c>
      <c r="H226" s="2">
        <v>0.2</v>
      </c>
      <c r="I226" s="2">
        <v>0.77810000000000001</v>
      </c>
      <c r="J226" s="2">
        <v>0.21870000000000001</v>
      </c>
      <c r="K226" s="1">
        <v>1</v>
      </c>
      <c r="L226" s="2">
        <v>0.21870000000000001</v>
      </c>
      <c r="M226" s="2" t="s">
        <v>1746</v>
      </c>
      <c r="N226" s="2" t="s">
        <v>1746</v>
      </c>
      <c r="O226" s="1" t="s">
        <v>1746</v>
      </c>
    </row>
    <row r="227" spans="1:15" x14ac:dyDescent="0.25">
      <c r="A227" s="1">
        <v>226</v>
      </c>
      <c r="B227" s="1" t="s">
        <v>2352</v>
      </c>
      <c r="C227" s="10">
        <v>44550</v>
      </c>
      <c r="D227" s="22">
        <v>0</v>
      </c>
      <c r="E227" s="17" t="s">
        <v>213</v>
      </c>
      <c r="F227" s="15">
        <v>17</v>
      </c>
      <c r="G227" s="3">
        <v>5.6349</v>
      </c>
      <c r="H227" s="2">
        <v>0</v>
      </c>
      <c r="I227" s="2">
        <v>2.8777000000000004</v>
      </c>
      <c r="J227" s="2">
        <v>2.7571999999999997</v>
      </c>
      <c r="K227" s="1">
        <v>1</v>
      </c>
      <c r="L227" s="2">
        <v>2.7571999999999997</v>
      </c>
      <c r="M227" s="2" t="s">
        <v>1746</v>
      </c>
      <c r="N227" s="2" t="s">
        <v>1746</v>
      </c>
      <c r="O227" s="1" t="s">
        <v>1746</v>
      </c>
    </row>
    <row r="228" spans="1:15" x14ac:dyDescent="0.25">
      <c r="A228" s="1">
        <v>227</v>
      </c>
      <c r="B228" s="1" t="s">
        <v>1906</v>
      </c>
      <c r="C228" s="10">
        <v>44550</v>
      </c>
      <c r="D228" s="22">
        <v>0</v>
      </c>
      <c r="E228" s="17" t="s">
        <v>2738</v>
      </c>
      <c r="F228" s="15">
        <v>7</v>
      </c>
      <c r="G228" s="3">
        <v>1.8754</v>
      </c>
      <c r="H228" s="2">
        <v>0</v>
      </c>
      <c r="I228" s="2">
        <v>0.98650000000000004</v>
      </c>
      <c r="J228" s="2">
        <v>0.88889999999999991</v>
      </c>
      <c r="K228" s="1">
        <v>1</v>
      </c>
      <c r="L228" s="2">
        <v>0.88889999999999991</v>
      </c>
      <c r="M228" s="2" t="s">
        <v>1746</v>
      </c>
      <c r="N228" s="2" t="s">
        <v>1746</v>
      </c>
      <c r="O228" s="1" t="s">
        <v>1746</v>
      </c>
    </row>
    <row r="229" spans="1:15" x14ac:dyDescent="0.25">
      <c r="A229" s="1">
        <v>228</v>
      </c>
      <c r="B229" s="1" t="s">
        <v>2352</v>
      </c>
      <c r="C229" s="10">
        <v>44551</v>
      </c>
      <c r="D229" s="22">
        <v>0</v>
      </c>
      <c r="E229" s="17" t="s">
        <v>213</v>
      </c>
      <c r="F229" s="15">
        <v>24</v>
      </c>
      <c r="G229" s="3">
        <v>5.8235000000000001</v>
      </c>
      <c r="H229" s="2">
        <v>0</v>
      </c>
      <c r="I229" s="2">
        <v>3.7915000000000001</v>
      </c>
      <c r="J229" s="2">
        <v>2.032</v>
      </c>
      <c r="K229" s="1">
        <v>1</v>
      </c>
      <c r="L229" s="2">
        <v>2.032</v>
      </c>
      <c r="M229" s="2" t="s">
        <v>1746</v>
      </c>
      <c r="N229" s="2" t="s">
        <v>1746</v>
      </c>
      <c r="O229" s="1" t="s">
        <v>1746</v>
      </c>
    </row>
    <row r="230" spans="1:15" x14ac:dyDescent="0.25">
      <c r="A230" s="1">
        <v>229</v>
      </c>
      <c r="B230" s="1" t="s">
        <v>2352</v>
      </c>
      <c r="C230" s="10">
        <v>44552</v>
      </c>
      <c r="D230" s="22">
        <v>0</v>
      </c>
      <c r="E230" s="17" t="s">
        <v>213</v>
      </c>
      <c r="F230" s="15">
        <v>24</v>
      </c>
      <c r="G230" s="3">
        <v>5.8391999999999999</v>
      </c>
      <c r="H230" s="2">
        <v>0</v>
      </c>
      <c r="I230" s="2">
        <v>3.8772000000000002</v>
      </c>
      <c r="J230" s="2">
        <v>1.9619999999999997</v>
      </c>
      <c r="K230" s="1">
        <v>1</v>
      </c>
      <c r="L230" s="2">
        <v>1.9619999999999997</v>
      </c>
      <c r="M230" s="2" t="s">
        <v>1746</v>
      </c>
      <c r="N230" s="2" t="s">
        <v>1746</v>
      </c>
      <c r="O230" s="1" t="s">
        <v>1746</v>
      </c>
    </row>
    <row r="231" spans="1:15" x14ac:dyDescent="0.25">
      <c r="A231" s="1">
        <v>230</v>
      </c>
      <c r="B231" s="1" t="s">
        <v>2352</v>
      </c>
      <c r="C231" s="10">
        <v>44553</v>
      </c>
      <c r="D231" s="22">
        <v>0</v>
      </c>
      <c r="E231" s="17" t="s">
        <v>722</v>
      </c>
      <c r="F231" s="15">
        <v>10</v>
      </c>
      <c r="G231" s="3">
        <v>3.2149999999999999</v>
      </c>
      <c r="H231" s="2">
        <v>0</v>
      </c>
      <c r="I231" s="2">
        <v>3.1985000000000001</v>
      </c>
      <c r="J231" s="2">
        <v>1.6499999999999737E-2</v>
      </c>
      <c r="K231" s="1">
        <v>0</v>
      </c>
      <c r="L231" s="2">
        <v>1.6499999999999737E-2</v>
      </c>
      <c r="M231" s="2" t="s">
        <v>1746</v>
      </c>
      <c r="N231" s="2" t="s">
        <v>1746</v>
      </c>
      <c r="O231" s="1" t="s">
        <v>1746</v>
      </c>
    </row>
    <row r="232" spans="1:15" x14ac:dyDescent="0.25">
      <c r="A232" s="1">
        <v>231</v>
      </c>
      <c r="B232" s="1" t="s">
        <v>1906</v>
      </c>
      <c r="C232" s="10">
        <v>44553</v>
      </c>
      <c r="D232" s="22">
        <v>0</v>
      </c>
      <c r="E232" s="17" t="s">
        <v>228</v>
      </c>
      <c r="F232" s="15">
        <v>14</v>
      </c>
      <c r="G232" s="3">
        <v>3.3691</v>
      </c>
      <c r="H232" s="2">
        <v>3.4</v>
      </c>
      <c r="I232" s="2">
        <v>2.0434999999999999</v>
      </c>
      <c r="J232" s="2">
        <v>1.3256000000000001</v>
      </c>
      <c r="K232" s="1">
        <v>1</v>
      </c>
      <c r="L232" s="2">
        <v>1.3256000000000001</v>
      </c>
      <c r="M232" s="2" t="s">
        <v>1746</v>
      </c>
      <c r="N232" s="2" t="s">
        <v>1746</v>
      </c>
      <c r="O232" s="1" t="s">
        <v>1746</v>
      </c>
    </row>
    <row r="233" spans="1:15" x14ac:dyDescent="0.25">
      <c r="A233" s="1">
        <v>232</v>
      </c>
      <c r="B233" s="1" t="s">
        <v>2352</v>
      </c>
      <c r="C233" s="10">
        <v>44554</v>
      </c>
      <c r="D233" s="22">
        <v>0</v>
      </c>
      <c r="E233" s="17" t="s">
        <v>213</v>
      </c>
      <c r="F233" s="15">
        <v>24</v>
      </c>
      <c r="G233" s="3">
        <v>5.3106</v>
      </c>
      <c r="H233" s="2">
        <v>0</v>
      </c>
      <c r="I233" s="2">
        <v>3.827</v>
      </c>
      <c r="J233" s="2">
        <v>1.4836</v>
      </c>
      <c r="K233" s="1">
        <v>1</v>
      </c>
      <c r="L233" s="2">
        <v>1.4836</v>
      </c>
      <c r="M233" s="2" t="s">
        <v>1746</v>
      </c>
      <c r="N233" s="2" t="s">
        <v>1746</v>
      </c>
      <c r="O233" s="1" t="s">
        <v>1746</v>
      </c>
    </row>
    <row r="234" spans="1:15" x14ac:dyDescent="0.25">
      <c r="A234" s="1">
        <v>233</v>
      </c>
      <c r="B234" s="1" t="s">
        <v>2352</v>
      </c>
      <c r="C234" s="10">
        <v>44555</v>
      </c>
      <c r="D234" s="22">
        <v>0</v>
      </c>
      <c r="E234" s="17" t="s">
        <v>213</v>
      </c>
      <c r="F234" s="15">
        <v>24</v>
      </c>
      <c r="G234" s="3">
        <v>5.7880000000000003</v>
      </c>
      <c r="H234" s="2">
        <v>0</v>
      </c>
      <c r="I234" s="2">
        <v>3.8466999999999998</v>
      </c>
      <c r="J234" s="2">
        <v>1.9413000000000005</v>
      </c>
      <c r="K234" s="1">
        <v>1</v>
      </c>
      <c r="L234" s="2">
        <v>1.9413000000000005</v>
      </c>
      <c r="M234" s="2" t="s">
        <v>1746</v>
      </c>
      <c r="N234" s="2" t="s">
        <v>1746</v>
      </c>
      <c r="O234" s="1" t="s">
        <v>1746</v>
      </c>
    </row>
    <row r="235" spans="1:15" x14ac:dyDescent="0.25">
      <c r="A235" s="1">
        <v>234</v>
      </c>
      <c r="B235" s="1" t="s">
        <v>2352</v>
      </c>
      <c r="C235" s="10">
        <v>44556</v>
      </c>
      <c r="D235" s="22">
        <v>0</v>
      </c>
      <c r="E235" s="17" t="s">
        <v>213</v>
      </c>
      <c r="F235" s="15">
        <v>24</v>
      </c>
      <c r="G235" s="3">
        <v>5.8566000000000003</v>
      </c>
      <c r="H235" s="2">
        <v>0</v>
      </c>
      <c r="I235" s="2">
        <v>4.1101000000000001</v>
      </c>
      <c r="J235" s="2">
        <v>1.7465000000000002</v>
      </c>
      <c r="K235" s="1">
        <v>1</v>
      </c>
      <c r="L235" s="2">
        <v>1.7465000000000002</v>
      </c>
      <c r="M235" s="2" t="s">
        <v>1746</v>
      </c>
      <c r="N235" s="2" t="s">
        <v>1746</v>
      </c>
      <c r="O235" s="1" t="s">
        <v>1746</v>
      </c>
    </row>
    <row r="236" spans="1:15" x14ac:dyDescent="0.25">
      <c r="A236" s="1">
        <v>235</v>
      </c>
      <c r="B236" s="1" t="s">
        <v>2352</v>
      </c>
      <c r="C236" s="10">
        <v>44557</v>
      </c>
      <c r="D236" s="22">
        <v>0</v>
      </c>
      <c r="E236" s="17" t="s">
        <v>3945</v>
      </c>
      <c r="F236" s="15">
        <v>2.5</v>
      </c>
      <c r="G236" s="3">
        <v>0.64229999999999998</v>
      </c>
      <c r="H236" s="2">
        <v>0</v>
      </c>
      <c r="I236" s="2">
        <v>0.43259999999999998</v>
      </c>
      <c r="J236" s="2">
        <v>0.2097</v>
      </c>
      <c r="K236" s="1">
        <v>1</v>
      </c>
      <c r="L236" s="2">
        <v>0.2097</v>
      </c>
      <c r="M236" s="2" t="s">
        <v>1746</v>
      </c>
      <c r="N236" s="2" t="s">
        <v>1746</v>
      </c>
      <c r="O236" s="1" t="s">
        <v>1746</v>
      </c>
    </row>
    <row r="237" spans="1:15" x14ac:dyDescent="0.25">
      <c r="A237" s="1">
        <v>236</v>
      </c>
      <c r="B237" s="1" t="s">
        <v>1800</v>
      </c>
      <c r="C237" s="10">
        <v>44557</v>
      </c>
      <c r="D237" s="22">
        <v>0</v>
      </c>
      <c r="E237" s="17" t="s">
        <v>3946</v>
      </c>
      <c r="F237" s="15">
        <v>10.5</v>
      </c>
      <c r="G237" s="3">
        <v>3.6817000000000002</v>
      </c>
      <c r="H237" s="2">
        <v>0</v>
      </c>
      <c r="I237" s="2">
        <v>1.8511</v>
      </c>
      <c r="J237" s="2">
        <v>1.8306000000000002</v>
      </c>
      <c r="K237" s="1">
        <v>1</v>
      </c>
      <c r="L237" s="2">
        <v>1.8306000000000002</v>
      </c>
      <c r="M237" s="2" t="s">
        <v>1746</v>
      </c>
      <c r="N237" s="2" t="s">
        <v>1746</v>
      </c>
      <c r="O237" s="1" t="s">
        <v>1746</v>
      </c>
    </row>
    <row r="238" spans="1:15" x14ac:dyDescent="0.25">
      <c r="A238" s="1">
        <v>237</v>
      </c>
      <c r="B238" s="1" t="s">
        <v>1906</v>
      </c>
      <c r="C238" s="10">
        <v>44557</v>
      </c>
      <c r="D238" s="22">
        <v>0</v>
      </c>
      <c r="E238" s="17" t="s">
        <v>2468</v>
      </c>
      <c r="F238" s="15">
        <v>11</v>
      </c>
      <c r="G238" s="3">
        <v>2.3755999999999999</v>
      </c>
      <c r="H238" s="2">
        <v>2.2000000000000002</v>
      </c>
      <c r="I238" s="2">
        <v>1.7990999999999999</v>
      </c>
      <c r="J238" s="2">
        <v>0.57650000000000001</v>
      </c>
      <c r="K238" s="1">
        <v>1</v>
      </c>
      <c r="L238" s="2">
        <v>0.57650000000000001</v>
      </c>
      <c r="M238" s="2" t="s">
        <v>1746</v>
      </c>
      <c r="N238" s="2" t="s">
        <v>1746</v>
      </c>
      <c r="O238" s="1" t="s">
        <v>1746</v>
      </c>
    </row>
    <row r="239" spans="1:15" x14ac:dyDescent="0.25">
      <c r="A239" s="1">
        <v>238</v>
      </c>
      <c r="B239" s="1" t="s">
        <v>1906</v>
      </c>
      <c r="C239" s="10">
        <v>44558</v>
      </c>
      <c r="D239" s="22">
        <v>0</v>
      </c>
      <c r="E239" s="17" t="s">
        <v>278</v>
      </c>
      <c r="F239" s="15">
        <v>1</v>
      </c>
      <c r="G239" s="3">
        <v>0.52210000000000001</v>
      </c>
      <c r="H239" s="2">
        <v>0.6</v>
      </c>
      <c r="I239" s="2">
        <v>0.1686</v>
      </c>
      <c r="J239" s="2">
        <v>0.35350000000000004</v>
      </c>
      <c r="K239" s="1">
        <v>1</v>
      </c>
      <c r="L239" s="2">
        <v>0.35350000000000004</v>
      </c>
      <c r="M239" s="2" t="s">
        <v>1746</v>
      </c>
      <c r="N239" s="2" t="s">
        <v>1746</v>
      </c>
      <c r="O239" s="1" t="s">
        <v>1746</v>
      </c>
    </row>
    <row r="240" spans="1:15" x14ac:dyDescent="0.25">
      <c r="A240" s="1">
        <v>239</v>
      </c>
      <c r="B240" s="1" t="s">
        <v>1800</v>
      </c>
      <c r="C240" s="10">
        <v>44558</v>
      </c>
      <c r="D240" s="22">
        <v>0</v>
      </c>
      <c r="E240" s="17" t="s">
        <v>489</v>
      </c>
      <c r="F240" s="15">
        <v>23</v>
      </c>
      <c r="G240" s="3">
        <v>5.1365999999999996</v>
      </c>
      <c r="H240" s="2">
        <v>0</v>
      </c>
      <c r="I240" s="2">
        <v>3.9432</v>
      </c>
      <c r="J240" s="2">
        <v>1.1933999999999996</v>
      </c>
      <c r="K240" s="1">
        <v>1</v>
      </c>
      <c r="L240" s="2">
        <v>1.1933999999999996</v>
      </c>
      <c r="M240" s="2" t="s">
        <v>1746</v>
      </c>
      <c r="N240" s="2" t="s">
        <v>1746</v>
      </c>
      <c r="O240" s="1" t="s">
        <v>1746</v>
      </c>
    </row>
    <row r="241" spans="1:15" x14ac:dyDescent="0.25">
      <c r="A241" s="1">
        <v>240</v>
      </c>
      <c r="B241" s="1" t="s">
        <v>1800</v>
      </c>
      <c r="C241" s="10">
        <v>44559</v>
      </c>
      <c r="D241" s="22">
        <v>0</v>
      </c>
      <c r="E241" s="17" t="s">
        <v>2708</v>
      </c>
      <c r="F241" s="15">
        <v>2</v>
      </c>
      <c r="G241" s="3">
        <v>0.73070000000000002</v>
      </c>
      <c r="H241" s="2">
        <v>0</v>
      </c>
      <c r="I241" s="2">
        <v>0.28260000000000002</v>
      </c>
      <c r="J241" s="2">
        <v>0.4481</v>
      </c>
      <c r="K241" s="1">
        <v>1</v>
      </c>
      <c r="L241" s="2">
        <v>0.4481</v>
      </c>
      <c r="M241" s="2" t="s">
        <v>1746</v>
      </c>
      <c r="N241" s="2" t="s">
        <v>1746</v>
      </c>
      <c r="O241" s="1" t="s">
        <v>1746</v>
      </c>
    </row>
    <row r="242" spans="1:15" x14ac:dyDescent="0.25">
      <c r="A242" s="1">
        <v>241</v>
      </c>
      <c r="B242" s="1" t="s">
        <v>1906</v>
      </c>
      <c r="C242" s="10">
        <v>44559</v>
      </c>
      <c r="D242" s="22">
        <v>0</v>
      </c>
      <c r="E242" s="17" t="s">
        <v>3947</v>
      </c>
      <c r="F242" s="15">
        <v>6.5</v>
      </c>
      <c r="G242" s="3">
        <v>1.4523999999999999</v>
      </c>
      <c r="H242" s="2">
        <v>1.2</v>
      </c>
      <c r="I242" s="2">
        <v>1.0587</v>
      </c>
      <c r="J242" s="2">
        <v>0.39369999999999994</v>
      </c>
      <c r="K242" s="1">
        <v>1</v>
      </c>
      <c r="L242" s="2">
        <v>0.39369999999999994</v>
      </c>
      <c r="M242" s="2" t="s">
        <v>1746</v>
      </c>
      <c r="N242" s="2" t="s">
        <v>1746</v>
      </c>
      <c r="O242" s="1" t="s">
        <v>1746</v>
      </c>
    </row>
    <row r="243" spans="1:15" x14ac:dyDescent="0.25">
      <c r="A243" s="1">
        <v>242</v>
      </c>
      <c r="B243" s="1" t="s">
        <v>1912</v>
      </c>
      <c r="C243" s="10">
        <v>44559</v>
      </c>
      <c r="D243" s="22">
        <v>0</v>
      </c>
      <c r="E243" s="17" t="s">
        <v>3948</v>
      </c>
      <c r="F243" s="15">
        <v>1.5</v>
      </c>
      <c r="G243" s="3">
        <v>0.33750000000000002</v>
      </c>
      <c r="H243" s="2">
        <v>0</v>
      </c>
      <c r="I243" s="2">
        <v>0.29210000000000003</v>
      </c>
      <c r="J243" s="2">
        <v>4.5399999999999996E-2</v>
      </c>
      <c r="K243" s="1">
        <v>1</v>
      </c>
      <c r="L243" s="2">
        <v>4.5399999999999996E-2</v>
      </c>
      <c r="M243" s="2" t="s">
        <v>1746</v>
      </c>
      <c r="N243" s="2" t="s">
        <v>1746</v>
      </c>
      <c r="O243" s="1" t="s">
        <v>1746</v>
      </c>
    </row>
    <row r="244" spans="1:15" x14ac:dyDescent="0.25">
      <c r="A244" s="1">
        <v>243</v>
      </c>
      <c r="B244" s="1" t="s">
        <v>126</v>
      </c>
      <c r="C244" s="10">
        <v>44559</v>
      </c>
      <c r="D244" s="22">
        <v>0</v>
      </c>
      <c r="E244" s="17" t="s">
        <v>3949</v>
      </c>
      <c r="F244" s="15">
        <v>2.5</v>
      </c>
      <c r="G244" s="3">
        <v>1.1277999999999999</v>
      </c>
      <c r="H244" s="2">
        <v>0.2</v>
      </c>
      <c r="I244" s="2">
        <v>0.45250000000000001</v>
      </c>
      <c r="J244" s="2">
        <v>0.6752999999999999</v>
      </c>
      <c r="K244" s="1">
        <v>1</v>
      </c>
      <c r="L244" s="2">
        <v>0.6752999999999999</v>
      </c>
      <c r="M244" s="2" t="s">
        <v>1746</v>
      </c>
      <c r="N244" s="2" t="s">
        <v>1746</v>
      </c>
      <c r="O244" s="1" t="s">
        <v>1746</v>
      </c>
    </row>
    <row r="245" spans="1:15" x14ac:dyDescent="0.25">
      <c r="A245" s="1">
        <v>244</v>
      </c>
      <c r="B245" s="1" t="s">
        <v>2352</v>
      </c>
      <c r="C245" s="10">
        <v>44559</v>
      </c>
      <c r="D245" s="22">
        <v>0</v>
      </c>
      <c r="E245" s="17" t="s">
        <v>2356</v>
      </c>
      <c r="F245" s="15">
        <v>11.5</v>
      </c>
      <c r="G245" s="3">
        <v>3.8740999999999999</v>
      </c>
      <c r="H245" s="2">
        <v>0</v>
      </c>
      <c r="I245" s="2">
        <v>1.9823</v>
      </c>
      <c r="J245" s="2">
        <v>1.8917999999999999</v>
      </c>
      <c r="K245" s="1">
        <v>1</v>
      </c>
      <c r="L245" s="2">
        <v>1.8917999999999999</v>
      </c>
      <c r="M245" s="2" t="s">
        <v>1746</v>
      </c>
      <c r="N245" s="2" t="s">
        <v>1746</v>
      </c>
      <c r="O245" s="1" t="s">
        <v>1746</v>
      </c>
    </row>
    <row r="246" spans="1:15" x14ac:dyDescent="0.25">
      <c r="A246" s="1">
        <v>245</v>
      </c>
      <c r="B246" s="1" t="s">
        <v>2352</v>
      </c>
      <c r="C246" s="10">
        <v>44560</v>
      </c>
      <c r="D246" s="22">
        <v>0</v>
      </c>
      <c r="E246" s="17" t="s">
        <v>2302</v>
      </c>
      <c r="F246" s="15">
        <v>2</v>
      </c>
      <c r="G246" s="3">
        <v>0.82469999999999999</v>
      </c>
      <c r="H246" s="2">
        <v>0</v>
      </c>
      <c r="I246" s="2">
        <v>0.3468</v>
      </c>
      <c r="J246" s="2">
        <v>0.47789999999999999</v>
      </c>
      <c r="K246" s="1">
        <v>1</v>
      </c>
      <c r="L246" s="2">
        <v>0.47789999999999999</v>
      </c>
      <c r="M246" s="2" t="s">
        <v>1746</v>
      </c>
      <c r="N246" s="2" t="s">
        <v>1746</v>
      </c>
      <c r="O246" s="1" t="s">
        <v>1746</v>
      </c>
    </row>
    <row r="247" spans="1:15" x14ac:dyDescent="0.25">
      <c r="A247" s="1">
        <v>246</v>
      </c>
      <c r="B247" s="1" t="s">
        <v>126</v>
      </c>
      <c r="C247" s="10">
        <v>44560</v>
      </c>
      <c r="D247" s="22">
        <v>0</v>
      </c>
      <c r="E247" s="17" t="s">
        <v>3950</v>
      </c>
      <c r="F247" s="15">
        <v>2</v>
      </c>
      <c r="G247" s="3">
        <v>0.3589</v>
      </c>
      <c r="H247" s="2">
        <v>0</v>
      </c>
      <c r="I247" s="2">
        <v>0.34699999999999998</v>
      </c>
      <c r="J247" s="2">
        <v>1.1900000000000022E-2</v>
      </c>
      <c r="K247" s="1">
        <v>1</v>
      </c>
      <c r="L247" s="2">
        <v>1.1900000000000022E-2</v>
      </c>
      <c r="M247" s="2" t="s">
        <v>1746</v>
      </c>
      <c r="N247" s="2" t="s">
        <v>1746</v>
      </c>
      <c r="O247" s="1" t="s">
        <v>1746</v>
      </c>
    </row>
    <row r="248" spans="1:15" x14ac:dyDescent="0.25">
      <c r="A248" s="1">
        <v>247</v>
      </c>
      <c r="B248" s="1" t="s">
        <v>1906</v>
      </c>
      <c r="C248" s="10">
        <v>44560</v>
      </c>
      <c r="D248" s="22">
        <v>0</v>
      </c>
      <c r="E248" s="17" t="s">
        <v>1686</v>
      </c>
      <c r="F248" s="15">
        <v>20</v>
      </c>
      <c r="G248" s="3">
        <v>4.1894</v>
      </c>
      <c r="H248" s="2">
        <v>5</v>
      </c>
      <c r="I248" s="2">
        <v>3.3494999999999999</v>
      </c>
      <c r="J248" s="2">
        <v>0.83990000000000009</v>
      </c>
      <c r="K248" s="1">
        <v>1</v>
      </c>
      <c r="L248" s="2">
        <v>0.83990000000000009</v>
      </c>
      <c r="M248" s="2" t="s">
        <v>1746</v>
      </c>
      <c r="N248" s="2" t="s">
        <v>1746</v>
      </c>
      <c r="O248" s="1" t="s">
        <v>1746</v>
      </c>
    </row>
    <row r="249" spans="1:15" x14ac:dyDescent="0.25">
      <c r="A249" s="1">
        <v>248</v>
      </c>
      <c r="B249" s="1" t="s">
        <v>1906</v>
      </c>
      <c r="C249" s="10">
        <v>44561</v>
      </c>
      <c r="D249" s="22">
        <v>0</v>
      </c>
      <c r="E249" s="17" t="s">
        <v>2302</v>
      </c>
      <c r="F249" s="15">
        <v>2</v>
      </c>
      <c r="G249" s="3">
        <v>0.74390000000000001</v>
      </c>
      <c r="H249" s="2">
        <v>0.7</v>
      </c>
      <c r="I249" s="2">
        <v>0.36230000000000001</v>
      </c>
      <c r="J249" s="2">
        <v>0.38159999999999999</v>
      </c>
      <c r="K249" s="1">
        <v>1</v>
      </c>
      <c r="L249" s="2">
        <v>0.38159999999999999</v>
      </c>
      <c r="M249" s="2" t="s">
        <v>1746</v>
      </c>
      <c r="N249" s="2" t="s">
        <v>1746</v>
      </c>
      <c r="O249" s="1" t="s">
        <v>1746</v>
      </c>
    </row>
    <row r="250" spans="1:15" x14ac:dyDescent="0.25">
      <c r="A250" s="1">
        <v>249</v>
      </c>
      <c r="B250" s="1" t="s">
        <v>1912</v>
      </c>
      <c r="C250" s="10">
        <v>44561</v>
      </c>
      <c r="D250" s="22">
        <v>0</v>
      </c>
      <c r="E250" s="17" t="s">
        <v>315</v>
      </c>
      <c r="F250" s="15">
        <v>5</v>
      </c>
      <c r="G250" s="3">
        <v>0.65029999999999999</v>
      </c>
      <c r="H250" s="2">
        <v>0</v>
      </c>
      <c r="I250" s="2">
        <v>0.87380000000000002</v>
      </c>
      <c r="J250" s="2">
        <v>0</v>
      </c>
      <c r="K250" s="1">
        <v>1</v>
      </c>
      <c r="L250" s="2">
        <v>0</v>
      </c>
      <c r="M250" s="2" t="s">
        <v>1746</v>
      </c>
      <c r="N250" s="2" t="s">
        <v>1746</v>
      </c>
      <c r="O250" s="1" t="s">
        <v>1746</v>
      </c>
    </row>
    <row r="251" spans="1:15" x14ac:dyDescent="0.25">
      <c r="A251" s="1">
        <v>250</v>
      </c>
      <c r="B251" s="1" t="s">
        <v>2352</v>
      </c>
      <c r="C251" s="10">
        <v>44561</v>
      </c>
      <c r="D251" s="22">
        <v>0</v>
      </c>
      <c r="E251" s="17" t="s">
        <v>223</v>
      </c>
      <c r="F251" s="15">
        <v>17</v>
      </c>
      <c r="G251" s="3">
        <v>4.4739000000000004</v>
      </c>
      <c r="H251" s="2">
        <v>0</v>
      </c>
      <c r="I251" s="2">
        <v>2.9470999999999998</v>
      </c>
      <c r="J251" s="2">
        <v>1.5268000000000006</v>
      </c>
      <c r="K251" s="1">
        <v>1</v>
      </c>
      <c r="L251" s="2">
        <v>1.5268000000000006</v>
      </c>
      <c r="M251" s="2" t="s">
        <v>1746</v>
      </c>
      <c r="N251" s="2" t="s">
        <v>1746</v>
      </c>
      <c r="O251" s="1" t="s">
        <v>1746</v>
      </c>
    </row>
    <row r="252" spans="1:15" x14ac:dyDescent="0.25">
      <c r="A252" s="1">
        <v>251</v>
      </c>
      <c r="B252" s="1" t="s">
        <v>2352</v>
      </c>
      <c r="C252" s="10">
        <v>44562</v>
      </c>
      <c r="D252" s="1">
        <v>0</v>
      </c>
      <c r="E252" s="17" t="s">
        <v>2302</v>
      </c>
      <c r="F252" s="15">
        <v>2</v>
      </c>
      <c r="G252" s="2">
        <v>0.77829999999999999</v>
      </c>
      <c r="H252" s="3">
        <v>0</v>
      </c>
      <c r="I252" s="2">
        <v>0.28570000000000001</v>
      </c>
      <c r="J252" s="2">
        <f t="shared" ref="J252:J315" si="0">G252-I252</f>
        <v>0.49259999999999998</v>
      </c>
      <c r="K252" s="1">
        <v>1</v>
      </c>
      <c r="L252" s="2">
        <f>(G252-I252-D252)*K252</f>
        <v>0.49259999999999998</v>
      </c>
      <c r="M252" s="1">
        <v>15</v>
      </c>
      <c r="N252" s="2">
        <f>M252*J252</f>
        <v>7.3889999999999993</v>
      </c>
      <c r="O252" s="1" t="s">
        <v>1746</v>
      </c>
    </row>
    <row r="253" spans="1:15" x14ac:dyDescent="0.25">
      <c r="A253" s="1">
        <v>252</v>
      </c>
      <c r="B253" s="1" t="s">
        <v>1906</v>
      </c>
      <c r="C253" s="10">
        <v>44562</v>
      </c>
      <c r="D253" s="1">
        <v>0</v>
      </c>
      <c r="E253" s="17" t="s">
        <v>254</v>
      </c>
      <c r="F253" s="15">
        <v>22</v>
      </c>
      <c r="G253" s="2">
        <v>4.6595000000000004</v>
      </c>
      <c r="H253" s="3">
        <v>4.8</v>
      </c>
      <c r="I253" s="2">
        <v>3.8014000000000001</v>
      </c>
      <c r="J253" s="2">
        <f t="shared" si="0"/>
        <v>0.85810000000000031</v>
      </c>
      <c r="K253" s="1">
        <v>1</v>
      </c>
      <c r="L253" s="2">
        <f t="shared" ref="L253:L316" si="1">(G253-I253-D253)*K253</f>
        <v>0.85810000000000031</v>
      </c>
      <c r="M253" s="1">
        <v>1</v>
      </c>
      <c r="N253" s="2">
        <v>0.85809999999999997</v>
      </c>
      <c r="O253" s="1" t="s">
        <v>1746</v>
      </c>
    </row>
    <row r="254" spans="1:15" x14ac:dyDescent="0.25">
      <c r="A254" s="1">
        <v>253</v>
      </c>
      <c r="B254" s="1" t="s">
        <v>1906</v>
      </c>
      <c r="C254" s="10">
        <v>44563</v>
      </c>
      <c r="D254" s="1">
        <v>0</v>
      </c>
      <c r="E254" s="17" t="s">
        <v>213</v>
      </c>
      <c r="F254" s="15">
        <v>24</v>
      </c>
      <c r="G254" s="2">
        <v>5.3912000000000004</v>
      </c>
      <c r="H254" s="3">
        <v>4.8</v>
      </c>
      <c r="I254" s="2">
        <v>4.2478999999999996</v>
      </c>
      <c r="J254" s="2">
        <f t="shared" si="0"/>
        <v>1.1433000000000009</v>
      </c>
      <c r="K254" s="1">
        <v>1</v>
      </c>
      <c r="L254" s="2">
        <f t="shared" si="1"/>
        <v>1.1433000000000009</v>
      </c>
      <c r="M254" s="1">
        <v>1</v>
      </c>
      <c r="N254" s="2">
        <v>1.1433</v>
      </c>
      <c r="O254" s="1" t="s">
        <v>1746</v>
      </c>
    </row>
    <row r="255" spans="1:15" x14ac:dyDescent="0.25">
      <c r="A255" s="1">
        <v>254</v>
      </c>
      <c r="B255" s="1" t="s">
        <v>1906</v>
      </c>
      <c r="C255" s="10">
        <v>44564</v>
      </c>
      <c r="D255" s="1">
        <v>0</v>
      </c>
      <c r="E255" s="17" t="s">
        <v>213</v>
      </c>
      <c r="F255" s="15">
        <v>24</v>
      </c>
      <c r="G255" s="2">
        <v>5.3236999999999997</v>
      </c>
      <c r="H255" s="3">
        <v>4.8</v>
      </c>
      <c r="I255" s="2">
        <v>4.2027000000000001</v>
      </c>
      <c r="J255" s="2">
        <f t="shared" si="0"/>
        <v>1.1209999999999996</v>
      </c>
      <c r="K255" s="1">
        <v>1</v>
      </c>
      <c r="L255" s="2">
        <f t="shared" si="1"/>
        <v>1.1209999999999996</v>
      </c>
      <c r="M255" s="1">
        <v>1</v>
      </c>
      <c r="N255" s="2">
        <v>1.121</v>
      </c>
      <c r="O255" s="1" t="s">
        <v>1746</v>
      </c>
    </row>
    <row r="256" spans="1:15" x14ac:dyDescent="0.25">
      <c r="A256" s="1">
        <v>255</v>
      </c>
      <c r="B256" s="1" t="s">
        <v>1906</v>
      </c>
      <c r="C256" s="10">
        <v>44565</v>
      </c>
      <c r="D256" s="1">
        <v>0</v>
      </c>
      <c r="E256" s="17" t="s">
        <v>213</v>
      </c>
      <c r="F256" s="15">
        <v>24</v>
      </c>
      <c r="G256" s="2">
        <v>5.2408000000000001</v>
      </c>
      <c r="H256" s="3">
        <v>4.9000000000000004</v>
      </c>
      <c r="I256" s="2">
        <v>4.0937999999999999</v>
      </c>
      <c r="J256" s="2">
        <f t="shared" si="0"/>
        <v>1.1470000000000002</v>
      </c>
      <c r="K256" s="1">
        <v>1</v>
      </c>
      <c r="L256" s="2">
        <f t="shared" si="1"/>
        <v>1.1470000000000002</v>
      </c>
      <c r="M256" s="1">
        <v>1</v>
      </c>
      <c r="N256" s="2">
        <v>1.147</v>
      </c>
      <c r="O256" s="1" t="s">
        <v>1746</v>
      </c>
    </row>
    <row r="257" spans="1:15" x14ac:dyDescent="0.25">
      <c r="A257" s="1">
        <v>256</v>
      </c>
      <c r="B257" s="1" t="s">
        <v>1906</v>
      </c>
      <c r="C257" s="10">
        <v>44566</v>
      </c>
      <c r="D257" s="1">
        <v>0</v>
      </c>
      <c r="E257" s="17" t="s">
        <v>213</v>
      </c>
      <c r="F257" s="15">
        <v>24</v>
      </c>
      <c r="G257" s="2">
        <v>5.2080000000000002</v>
      </c>
      <c r="H257" s="3">
        <v>4.8</v>
      </c>
      <c r="I257" s="2">
        <v>4.0613000000000001</v>
      </c>
      <c r="J257" s="2">
        <f t="shared" si="0"/>
        <v>1.1467000000000001</v>
      </c>
      <c r="K257" s="1">
        <v>1</v>
      </c>
      <c r="L257" s="2">
        <f t="shared" si="1"/>
        <v>1.1467000000000001</v>
      </c>
      <c r="M257" s="1">
        <v>1</v>
      </c>
      <c r="N257" s="2">
        <v>1.1467000000000001</v>
      </c>
      <c r="O257" s="1" t="s">
        <v>1746</v>
      </c>
    </row>
    <row r="258" spans="1:15" x14ac:dyDescent="0.25">
      <c r="A258" s="1">
        <v>257</v>
      </c>
      <c r="B258" s="1" t="s">
        <v>1906</v>
      </c>
      <c r="C258" s="10">
        <v>44567</v>
      </c>
      <c r="D258" s="1">
        <v>0</v>
      </c>
      <c r="E258" s="17" t="s">
        <v>213</v>
      </c>
      <c r="F258" s="15">
        <v>24</v>
      </c>
      <c r="G258" s="2">
        <v>5.1775000000000002</v>
      </c>
      <c r="H258" s="3">
        <v>4.8</v>
      </c>
      <c r="I258" s="2">
        <v>4.0377000000000001</v>
      </c>
      <c r="J258" s="2">
        <f t="shared" si="0"/>
        <v>1.1398000000000001</v>
      </c>
      <c r="K258" s="1">
        <v>1</v>
      </c>
      <c r="L258" s="2">
        <f t="shared" si="1"/>
        <v>1.1398000000000001</v>
      </c>
      <c r="M258" s="1">
        <v>1</v>
      </c>
      <c r="N258" s="2">
        <v>1.1397999999999999</v>
      </c>
      <c r="O258" s="1" t="s">
        <v>1746</v>
      </c>
    </row>
    <row r="259" spans="1:15" x14ac:dyDescent="0.25">
      <c r="A259" s="1">
        <v>258</v>
      </c>
      <c r="B259" s="1" t="s">
        <v>1906</v>
      </c>
      <c r="C259" s="10">
        <v>44568</v>
      </c>
      <c r="D259" s="1">
        <v>0</v>
      </c>
      <c r="E259" s="17" t="s">
        <v>213</v>
      </c>
      <c r="F259" s="15">
        <v>24</v>
      </c>
      <c r="G259" s="2">
        <v>5.1783999999999999</v>
      </c>
      <c r="H259" s="3">
        <v>4.5999999999999996</v>
      </c>
      <c r="I259" s="2">
        <v>3.9994000000000001</v>
      </c>
      <c r="J259" s="2">
        <f t="shared" si="0"/>
        <v>1.1789999999999998</v>
      </c>
      <c r="K259" s="1">
        <v>1</v>
      </c>
      <c r="L259" s="2">
        <f t="shared" si="1"/>
        <v>1.1789999999999998</v>
      </c>
      <c r="M259" s="1">
        <v>1</v>
      </c>
      <c r="N259" s="2">
        <v>1.179</v>
      </c>
      <c r="O259" s="1" t="s">
        <v>1746</v>
      </c>
    </row>
    <row r="260" spans="1:15" x14ac:dyDescent="0.25">
      <c r="A260" s="1">
        <v>259</v>
      </c>
      <c r="B260" s="1" t="s">
        <v>1906</v>
      </c>
      <c r="C260" s="10">
        <v>44569</v>
      </c>
      <c r="D260" s="1">
        <v>0</v>
      </c>
      <c r="E260" s="17" t="s">
        <v>213</v>
      </c>
      <c r="F260" s="15">
        <v>24</v>
      </c>
      <c r="G260" s="2">
        <v>5.1314000000000002</v>
      </c>
      <c r="H260" s="3">
        <v>4.8</v>
      </c>
      <c r="I260" s="2">
        <v>3.9628999999999999</v>
      </c>
      <c r="J260" s="2">
        <f t="shared" si="0"/>
        <v>1.1685000000000003</v>
      </c>
      <c r="K260" s="1">
        <v>1</v>
      </c>
      <c r="L260" s="2">
        <f t="shared" si="1"/>
        <v>1.1685000000000003</v>
      </c>
      <c r="M260" s="1">
        <v>1</v>
      </c>
      <c r="N260" s="2">
        <v>1.1685000000000001</v>
      </c>
      <c r="O260" s="1" t="s">
        <v>1746</v>
      </c>
    </row>
    <row r="261" spans="1:15" x14ac:dyDescent="0.25">
      <c r="A261" s="1">
        <v>260</v>
      </c>
      <c r="B261" s="1" t="s">
        <v>1906</v>
      </c>
      <c r="C261" s="10">
        <v>44570</v>
      </c>
      <c r="D261" s="1">
        <v>0</v>
      </c>
      <c r="E261" s="17" t="s">
        <v>213</v>
      </c>
      <c r="F261" s="15">
        <v>24</v>
      </c>
      <c r="G261" s="2">
        <v>5.1123000000000003</v>
      </c>
      <c r="H261" s="3">
        <v>4.6399999999999997</v>
      </c>
      <c r="I261" s="2">
        <v>3.9359999999999999</v>
      </c>
      <c r="J261" s="2">
        <f t="shared" si="0"/>
        <v>1.1763000000000003</v>
      </c>
      <c r="K261" s="1">
        <v>1</v>
      </c>
      <c r="L261" s="2">
        <f t="shared" si="1"/>
        <v>1.1763000000000003</v>
      </c>
      <c r="M261" s="1">
        <v>1</v>
      </c>
      <c r="N261" s="2">
        <v>1.1762999999999999</v>
      </c>
      <c r="O261" s="1" t="s">
        <v>1746</v>
      </c>
    </row>
    <row r="262" spans="1:15" x14ac:dyDescent="0.25">
      <c r="A262" s="1">
        <v>261</v>
      </c>
      <c r="B262" s="1" t="s">
        <v>1906</v>
      </c>
      <c r="C262" s="10">
        <v>44571</v>
      </c>
      <c r="D262" s="1">
        <v>0</v>
      </c>
      <c r="E262" s="17" t="s">
        <v>213</v>
      </c>
      <c r="F262" s="15">
        <v>24</v>
      </c>
      <c r="G262" s="2">
        <v>5.0644</v>
      </c>
      <c r="H262" s="3">
        <v>4.6399999999999997</v>
      </c>
      <c r="I262" s="2">
        <v>3.9001999999999999</v>
      </c>
      <c r="J262" s="2">
        <f t="shared" si="0"/>
        <v>1.1642000000000001</v>
      </c>
      <c r="K262" s="1">
        <v>1</v>
      </c>
      <c r="L262" s="2">
        <f t="shared" si="1"/>
        <v>1.1642000000000001</v>
      </c>
      <c r="M262" s="1">
        <v>1</v>
      </c>
      <c r="N262" s="2">
        <v>1.1641999999999999</v>
      </c>
      <c r="O262" s="1" t="s">
        <v>1746</v>
      </c>
    </row>
    <row r="263" spans="1:15" x14ac:dyDescent="0.25">
      <c r="A263" s="1">
        <v>262</v>
      </c>
      <c r="B263" s="1" t="s">
        <v>1906</v>
      </c>
      <c r="C263" s="10">
        <v>44572</v>
      </c>
      <c r="D263" s="1">
        <v>0</v>
      </c>
      <c r="E263" s="17" t="s">
        <v>213</v>
      </c>
      <c r="F263" s="15">
        <v>24</v>
      </c>
      <c r="G263" s="2">
        <v>5.0907</v>
      </c>
      <c r="H263" s="3">
        <v>5.43</v>
      </c>
      <c r="I263" s="2">
        <v>3.7934000000000001</v>
      </c>
      <c r="J263" s="2">
        <f t="shared" si="0"/>
        <v>1.2972999999999999</v>
      </c>
      <c r="K263" s="1">
        <v>1</v>
      </c>
      <c r="L263" s="2">
        <f t="shared" si="1"/>
        <v>1.2972999999999999</v>
      </c>
      <c r="M263" s="1">
        <v>2</v>
      </c>
      <c r="N263" s="2">
        <v>2.4746000000000001</v>
      </c>
      <c r="O263" s="1" t="s">
        <v>1746</v>
      </c>
    </row>
    <row r="264" spans="1:15" x14ac:dyDescent="0.25">
      <c r="A264" s="1">
        <v>263</v>
      </c>
      <c r="B264" s="1" t="s">
        <v>1800</v>
      </c>
      <c r="C264" s="10">
        <v>44573</v>
      </c>
      <c r="D264" s="1">
        <v>0</v>
      </c>
      <c r="E264" s="17" t="s">
        <v>252</v>
      </c>
      <c r="F264" s="15">
        <v>12</v>
      </c>
      <c r="G264" s="2">
        <v>2.3717999999999999</v>
      </c>
      <c r="H264" s="3">
        <v>5.79</v>
      </c>
      <c r="I264" s="2">
        <v>1.4326000000000001</v>
      </c>
      <c r="J264" s="2">
        <f t="shared" si="0"/>
        <v>0.93919999999999981</v>
      </c>
      <c r="K264" s="1">
        <v>1</v>
      </c>
      <c r="L264" s="2">
        <f t="shared" si="1"/>
        <v>0.93919999999999981</v>
      </c>
      <c r="M264" s="1">
        <v>1</v>
      </c>
      <c r="N264" s="2">
        <v>0.93920000000000003</v>
      </c>
      <c r="O264" s="1" t="s">
        <v>1746</v>
      </c>
    </row>
    <row r="265" spans="1:15" x14ac:dyDescent="0.25">
      <c r="A265" s="1">
        <v>264</v>
      </c>
      <c r="B265" s="1" t="s">
        <v>1800</v>
      </c>
      <c r="C265" s="10">
        <v>44574</v>
      </c>
      <c r="D265" s="1">
        <v>0</v>
      </c>
      <c r="E265" s="17" t="s">
        <v>722</v>
      </c>
      <c r="F265" s="15">
        <v>10</v>
      </c>
      <c r="G265" s="2">
        <v>2.6551999999999998</v>
      </c>
      <c r="H265" s="3">
        <v>5.69</v>
      </c>
      <c r="I265" s="2">
        <v>1.6961999999999999</v>
      </c>
      <c r="J265" s="2">
        <f t="shared" si="0"/>
        <v>0.95899999999999985</v>
      </c>
      <c r="K265" s="1">
        <v>1</v>
      </c>
      <c r="L265" s="2">
        <f t="shared" si="1"/>
        <v>0.95899999999999985</v>
      </c>
      <c r="M265" s="1">
        <f>C305-C265</f>
        <v>31</v>
      </c>
      <c r="N265" s="2">
        <v>138.53370000000001</v>
      </c>
      <c r="O265" s="1" t="s">
        <v>1746</v>
      </c>
    </row>
    <row r="266" spans="1:15" x14ac:dyDescent="0.25">
      <c r="A266" s="1">
        <v>265</v>
      </c>
      <c r="B266" s="1" t="s">
        <v>1906</v>
      </c>
      <c r="C266" s="10">
        <v>44574</v>
      </c>
      <c r="D266" s="1">
        <v>0</v>
      </c>
      <c r="E266" s="17" t="s">
        <v>228</v>
      </c>
      <c r="F266" s="15">
        <v>14</v>
      </c>
      <c r="G266" s="2">
        <v>3.2088000000000001</v>
      </c>
      <c r="H266" s="3">
        <v>2.93</v>
      </c>
      <c r="I266" s="2">
        <v>2.2458</v>
      </c>
      <c r="J266" s="2">
        <f t="shared" si="0"/>
        <v>0.96300000000000008</v>
      </c>
      <c r="K266" s="1">
        <v>1</v>
      </c>
      <c r="L266" s="2">
        <f t="shared" si="1"/>
        <v>0.96300000000000008</v>
      </c>
      <c r="M266" s="1">
        <v>1</v>
      </c>
      <c r="N266" s="2">
        <v>0.96299999999999997</v>
      </c>
      <c r="O266" s="1" t="s">
        <v>1746</v>
      </c>
    </row>
    <row r="267" spans="1:15" x14ac:dyDescent="0.25">
      <c r="A267" s="1">
        <v>266</v>
      </c>
      <c r="B267" s="1" t="s">
        <v>1906</v>
      </c>
      <c r="C267" s="10">
        <v>44575</v>
      </c>
      <c r="D267" s="1">
        <v>0</v>
      </c>
      <c r="E267" s="17" t="s">
        <v>213</v>
      </c>
      <c r="F267" s="15">
        <v>24</v>
      </c>
      <c r="G267" s="2">
        <v>5.0232000000000001</v>
      </c>
      <c r="H267" s="3">
        <v>5.36</v>
      </c>
      <c r="I267" s="2">
        <v>3.9603000000000002</v>
      </c>
      <c r="J267" s="2">
        <f t="shared" si="0"/>
        <v>1.0629</v>
      </c>
      <c r="K267" s="1">
        <v>1</v>
      </c>
      <c r="L267" s="2">
        <f t="shared" si="1"/>
        <v>1.0629</v>
      </c>
      <c r="M267" s="1">
        <v>1</v>
      </c>
      <c r="N267" s="2">
        <v>1.0629</v>
      </c>
      <c r="O267" s="1" t="s">
        <v>1746</v>
      </c>
    </row>
    <row r="268" spans="1:15" x14ac:dyDescent="0.25">
      <c r="A268" s="1">
        <v>267</v>
      </c>
      <c r="B268" s="1" t="s">
        <v>1906</v>
      </c>
      <c r="C268" s="10">
        <v>44576</v>
      </c>
      <c r="D268" s="1">
        <v>0</v>
      </c>
      <c r="E268" s="17" t="s">
        <v>1544</v>
      </c>
      <c r="F268" s="15">
        <v>4</v>
      </c>
      <c r="G268" s="2">
        <v>0.9667</v>
      </c>
      <c r="H268" s="3">
        <v>0.97</v>
      </c>
      <c r="I268" s="2">
        <v>0.64380000000000004</v>
      </c>
      <c r="J268" s="2">
        <f t="shared" si="0"/>
        <v>0.32289999999999996</v>
      </c>
      <c r="K268" s="1">
        <v>1</v>
      </c>
      <c r="L268" s="2">
        <f t="shared" si="1"/>
        <v>0.32289999999999996</v>
      </c>
      <c r="M268" s="1">
        <v>1</v>
      </c>
      <c r="N268" s="2">
        <v>0.32290000000000002</v>
      </c>
      <c r="O268" s="1" t="s">
        <v>1746</v>
      </c>
    </row>
    <row r="269" spans="1:15" x14ac:dyDescent="0.25">
      <c r="A269" s="1">
        <v>268</v>
      </c>
      <c r="B269" s="1" t="s">
        <v>126</v>
      </c>
      <c r="C269" s="10">
        <v>44576</v>
      </c>
      <c r="D269" s="1">
        <v>0</v>
      </c>
      <c r="E269" s="17" t="s">
        <v>1686</v>
      </c>
      <c r="F269" s="15">
        <v>20</v>
      </c>
      <c r="G269" s="2">
        <v>2.4613999999999998</v>
      </c>
      <c r="H269" s="3">
        <v>0.62</v>
      </c>
      <c r="I269" s="2">
        <v>2.1217999999999999</v>
      </c>
      <c r="J269" s="2">
        <f t="shared" si="0"/>
        <v>0.3395999999999999</v>
      </c>
      <c r="K269" s="1">
        <v>1</v>
      </c>
      <c r="L269" s="2">
        <f t="shared" si="1"/>
        <v>0.3395999999999999</v>
      </c>
      <c r="M269" s="1">
        <v>1</v>
      </c>
      <c r="N269" s="2">
        <v>0.33960000000000001</v>
      </c>
      <c r="O269" s="1" t="s">
        <v>1746</v>
      </c>
    </row>
    <row r="270" spans="1:15" x14ac:dyDescent="0.25">
      <c r="A270" s="1">
        <v>269</v>
      </c>
      <c r="B270" s="1" t="s">
        <v>126</v>
      </c>
      <c r="C270" s="10">
        <v>44577</v>
      </c>
      <c r="D270" s="1">
        <v>0</v>
      </c>
      <c r="E270" s="17" t="s">
        <v>1054</v>
      </c>
      <c r="F270" s="15">
        <v>13</v>
      </c>
      <c r="G270" s="2">
        <v>2.0253999999999999</v>
      </c>
      <c r="H270" s="3">
        <v>0.59</v>
      </c>
      <c r="I270" s="2">
        <v>1.8008</v>
      </c>
      <c r="J270" s="2">
        <f t="shared" si="0"/>
        <v>0.22459999999999991</v>
      </c>
      <c r="K270" s="1">
        <v>1</v>
      </c>
      <c r="L270" s="2">
        <f t="shared" si="1"/>
        <v>0.22459999999999991</v>
      </c>
      <c r="M270" s="1">
        <f>C298-C270</f>
        <v>24</v>
      </c>
      <c r="N270" s="2">
        <v>54.892099999999999</v>
      </c>
      <c r="O270" s="1" t="s">
        <v>1746</v>
      </c>
    </row>
    <row r="271" spans="1:15" x14ac:dyDescent="0.25">
      <c r="A271" s="1">
        <v>270</v>
      </c>
      <c r="B271" s="1" t="s">
        <v>1906</v>
      </c>
      <c r="C271" s="10">
        <v>44577</v>
      </c>
      <c r="D271" s="1">
        <v>0</v>
      </c>
      <c r="E271" s="17" t="s">
        <v>423</v>
      </c>
      <c r="F271" s="15">
        <v>11</v>
      </c>
      <c r="G271" s="2">
        <v>2.6486999999999998</v>
      </c>
      <c r="H271" s="3">
        <v>1.91</v>
      </c>
      <c r="I271" s="2">
        <v>1.6721999999999999</v>
      </c>
      <c r="J271" s="2">
        <f t="shared" si="0"/>
        <v>0.97649999999999992</v>
      </c>
      <c r="K271" s="1">
        <v>1</v>
      </c>
      <c r="L271" s="2">
        <f t="shared" si="1"/>
        <v>0.97649999999999992</v>
      </c>
      <c r="M271" s="1">
        <v>1</v>
      </c>
      <c r="N271" s="2">
        <v>0.97650000000000003</v>
      </c>
      <c r="O271" s="1" t="s">
        <v>1746</v>
      </c>
    </row>
    <row r="272" spans="1:15" x14ac:dyDescent="0.25">
      <c r="A272" s="1">
        <v>271</v>
      </c>
      <c r="B272" s="1" t="s">
        <v>1906</v>
      </c>
      <c r="C272" s="10">
        <v>44578</v>
      </c>
      <c r="D272" s="1">
        <v>0</v>
      </c>
      <c r="E272" s="17" t="s">
        <v>213</v>
      </c>
      <c r="F272" s="15">
        <v>24</v>
      </c>
      <c r="G272" s="2">
        <v>4.9436999999999998</v>
      </c>
      <c r="H272" s="3">
        <v>4.43</v>
      </c>
      <c r="I272" s="2">
        <v>3.9148999999999998</v>
      </c>
      <c r="J272" s="2">
        <f t="shared" si="0"/>
        <v>1.0287999999999999</v>
      </c>
      <c r="K272" s="1">
        <v>1</v>
      </c>
      <c r="L272" s="2">
        <f t="shared" si="1"/>
        <v>1.0287999999999999</v>
      </c>
      <c r="M272" s="1">
        <v>1</v>
      </c>
      <c r="N272" s="2">
        <v>1.0287999999999999</v>
      </c>
      <c r="O272" s="1" t="s">
        <v>1746</v>
      </c>
    </row>
    <row r="273" spans="1:15" ht="33" x14ac:dyDescent="0.25">
      <c r="A273" s="1">
        <v>272</v>
      </c>
      <c r="B273" s="1" t="s">
        <v>1906</v>
      </c>
      <c r="C273" s="10">
        <v>44579</v>
      </c>
      <c r="D273" s="1">
        <v>0</v>
      </c>
      <c r="E273" s="18" t="s">
        <v>2353</v>
      </c>
      <c r="F273" s="15">
        <v>21.5</v>
      </c>
      <c r="G273" s="2">
        <v>4.4276999999999997</v>
      </c>
      <c r="H273" s="3">
        <v>4.01</v>
      </c>
      <c r="I273" s="2">
        <v>3.4834000000000001</v>
      </c>
      <c r="J273" s="2">
        <f t="shared" si="0"/>
        <v>0.9442999999999997</v>
      </c>
      <c r="K273" s="1">
        <v>1</v>
      </c>
      <c r="L273" s="2">
        <f t="shared" si="1"/>
        <v>0.9442999999999997</v>
      </c>
      <c r="M273" s="1">
        <v>3</v>
      </c>
      <c r="N273" s="2">
        <v>3.7902</v>
      </c>
      <c r="O273" s="1" t="s">
        <v>1746</v>
      </c>
    </row>
    <row r="274" spans="1:15" x14ac:dyDescent="0.25">
      <c r="A274" s="1">
        <v>273</v>
      </c>
      <c r="B274" s="1" t="s">
        <v>1912</v>
      </c>
      <c r="C274" s="10">
        <v>44579</v>
      </c>
      <c r="D274" s="1">
        <v>0</v>
      </c>
      <c r="E274" s="17" t="s">
        <v>2354</v>
      </c>
      <c r="F274" s="15">
        <v>2.5</v>
      </c>
      <c r="G274" s="2">
        <v>1.3479000000000001</v>
      </c>
      <c r="H274" s="3">
        <v>1.59</v>
      </c>
      <c r="I274" s="2">
        <v>0.97399999999999998</v>
      </c>
      <c r="J274" s="2">
        <f t="shared" si="0"/>
        <v>0.37390000000000012</v>
      </c>
      <c r="K274" s="1">
        <v>1</v>
      </c>
      <c r="L274" s="2">
        <f t="shared" si="1"/>
        <v>0.37390000000000012</v>
      </c>
      <c r="M274" s="1">
        <v>1</v>
      </c>
      <c r="N274" s="2">
        <v>0.37390000000000001</v>
      </c>
      <c r="O274" s="1" t="s">
        <v>1746</v>
      </c>
    </row>
    <row r="275" spans="1:15" x14ac:dyDescent="0.25">
      <c r="A275" s="1">
        <v>274</v>
      </c>
      <c r="B275" s="1" t="s">
        <v>1912</v>
      </c>
      <c r="C275" s="10">
        <v>44580</v>
      </c>
      <c r="D275" s="1">
        <v>0</v>
      </c>
      <c r="E275" s="17" t="s">
        <v>466</v>
      </c>
      <c r="F275" s="15">
        <v>23.5</v>
      </c>
      <c r="G275" s="2">
        <v>4.0293999999999999</v>
      </c>
      <c r="H275" s="3">
        <v>4.1100000000000003</v>
      </c>
      <c r="I275" s="2">
        <v>3.8843000000000001</v>
      </c>
      <c r="J275" s="2">
        <f t="shared" si="0"/>
        <v>0.14509999999999978</v>
      </c>
      <c r="K275" s="1">
        <v>1</v>
      </c>
      <c r="L275" s="2">
        <f t="shared" si="1"/>
        <v>0.14509999999999978</v>
      </c>
      <c r="M275" s="1">
        <v>1</v>
      </c>
      <c r="N275" s="2">
        <v>0.14510000000000001</v>
      </c>
      <c r="O275" s="1" t="s">
        <v>1746</v>
      </c>
    </row>
    <row r="276" spans="1:15" x14ac:dyDescent="0.25">
      <c r="A276" s="1">
        <v>275</v>
      </c>
      <c r="B276" s="1" t="s">
        <v>1912</v>
      </c>
      <c r="C276" s="10">
        <v>44581</v>
      </c>
      <c r="D276" s="1">
        <v>0</v>
      </c>
      <c r="E276" s="17" t="s">
        <v>213</v>
      </c>
      <c r="F276" s="15">
        <v>24</v>
      </c>
      <c r="G276" s="2">
        <v>4.6458000000000004</v>
      </c>
      <c r="H276" s="3">
        <v>4.3499999999999996</v>
      </c>
      <c r="I276" s="2">
        <v>4.2485999999999997</v>
      </c>
      <c r="J276" s="2">
        <f t="shared" si="0"/>
        <v>0.39720000000000066</v>
      </c>
      <c r="K276" s="1">
        <v>1</v>
      </c>
      <c r="L276" s="2">
        <f t="shared" si="1"/>
        <v>0.39720000000000066</v>
      </c>
      <c r="M276" s="1">
        <v>1</v>
      </c>
      <c r="N276" s="2">
        <v>0.3972</v>
      </c>
      <c r="O276" s="1" t="s">
        <v>1746</v>
      </c>
    </row>
    <row r="277" spans="1:15" x14ac:dyDescent="0.25">
      <c r="A277" s="1">
        <v>276</v>
      </c>
      <c r="B277" s="1" t="s">
        <v>1906</v>
      </c>
      <c r="C277" s="10">
        <v>44582</v>
      </c>
      <c r="D277" s="1">
        <v>0</v>
      </c>
      <c r="E277" s="17" t="s">
        <v>254</v>
      </c>
      <c r="F277" s="15">
        <v>22</v>
      </c>
      <c r="G277" s="2">
        <v>4.3021000000000003</v>
      </c>
      <c r="H277" s="3">
        <v>3.99</v>
      </c>
      <c r="I277" s="2">
        <v>3.1562000000000001</v>
      </c>
      <c r="J277" s="2">
        <f t="shared" si="0"/>
        <v>1.1459000000000001</v>
      </c>
      <c r="K277" s="1">
        <v>1</v>
      </c>
      <c r="L277" s="2">
        <f t="shared" si="1"/>
        <v>1.1459000000000001</v>
      </c>
      <c r="M277" s="1">
        <v>1</v>
      </c>
      <c r="N277" s="2">
        <v>1.1458999999999999</v>
      </c>
      <c r="O277" s="1" t="s">
        <v>1746</v>
      </c>
    </row>
    <row r="278" spans="1:15" x14ac:dyDescent="0.25">
      <c r="A278" s="1">
        <v>277</v>
      </c>
      <c r="B278" s="1" t="s">
        <v>1912</v>
      </c>
      <c r="C278" s="10">
        <v>44582</v>
      </c>
      <c r="D278" s="1">
        <v>0</v>
      </c>
      <c r="E278" s="17" t="s">
        <v>2302</v>
      </c>
      <c r="F278" s="15">
        <v>2</v>
      </c>
      <c r="G278" s="2">
        <v>0.52259999999999995</v>
      </c>
      <c r="H278" s="3">
        <v>0.54</v>
      </c>
      <c r="I278" s="2">
        <v>0.34210000000000002</v>
      </c>
      <c r="J278" s="2">
        <f t="shared" si="0"/>
        <v>0.18049999999999994</v>
      </c>
      <c r="K278" s="1">
        <v>1</v>
      </c>
      <c r="L278" s="2">
        <f t="shared" si="1"/>
        <v>0.18049999999999994</v>
      </c>
      <c r="M278" s="1">
        <f>C307-C277</f>
        <v>24</v>
      </c>
      <c r="N278" s="2">
        <v>55.674599999999998</v>
      </c>
      <c r="O278" s="1" t="s">
        <v>1746</v>
      </c>
    </row>
    <row r="279" spans="1:15" x14ac:dyDescent="0.25">
      <c r="A279" s="1">
        <v>278</v>
      </c>
      <c r="B279" s="1" t="s">
        <v>1906</v>
      </c>
      <c r="C279" s="10">
        <v>44583</v>
      </c>
      <c r="D279" s="1">
        <v>0</v>
      </c>
      <c r="E279" s="17" t="s">
        <v>213</v>
      </c>
      <c r="F279" s="15">
        <v>24</v>
      </c>
      <c r="G279" s="2">
        <v>4.9119000000000002</v>
      </c>
      <c r="H279" s="3">
        <v>4.41</v>
      </c>
      <c r="I279" s="2">
        <v>3.8835000000000002</v>
      </c>
      <c r="J279" s="2">
        <f t="shared" si="0"/>
        <v>1.0284</v>
      </c>
      <c r="K279" s="1">
        <v>1</v>
      </c>
      <c r="L279" s="2">
        <f t="shared" si="1"/>
        <v>1.0284</v>
      </c>
      <c r="M279" s="1">
        <v>1</v>
      </c>
      <c r="N279" s="2">
        <v>1.0284</v>
      </c>
      <c r="O279" s="1" t="s">
        <v>1746</v>
      </c>
    </row>
    <row r="280" spans="1:15" x14ac:dyDescent="0.25">
      <c r="A280" s="1">
        <v>279</v>
      </c>
      <c r="B280" s="1" t="s">
        <v>1906</v>
      </c>
      <c r="C280" s="10">
        <v>44584</v>
      </c>
      <c r="D280" s="1">
        <v>0</v>
      </c>
      <c r="E280" s="17" t="s">
        <v>213</v>
      </c>
      <c r="F280" s="15">
        <v>24</v>
      </c>
      <c r="G280" s="2">
        <v>4.8955000000000002</v>
      </c>
      <c r="H280" s="3">
        <v>4.4400000000000004</v>
      </c>
      <c r="I280" s="2">
        <v>3.8626999999999998</v>
      </c>
      <c r="J280" s="2">
        <f t="shared" si="0"/>
        <v>1.0328000000000004</v>
      </c>
      <c r="K280" s="1">
        <v>1</v>
      </c>
      <c r="L280" s="2">
        <f t="shared" si="1"/>
        <v>1.0328000000000004</v>
      </c>
      <c r="M280" s="1">
        <v>1</v>
      </c>
      <c r="N280" s="2">
        <v>1.0327999999999999</v>
      </c>
      <c r="O280" s="1" t="s">
        <v>1746</v>
      </c>
    </row>
    <row r="281" spans="1:15" x14ac:dyDescent="0.25">
      <c r="A281" s="1">
        <v>280</v>
      </c>
      <c r="B281" s="1" t="s">
        <v>1906</v>
      </c>
      <c r="C281" s="10">
        <v>44585</v>
      </c>
      <c r="D281" s="1">
        <v>0</v>
      </c>
      <c r="E281" s="17" t="s">
        <v>213</v>
      </c>
      <c r="F281" s="15">
        <v>24</v>
      </c>
      <c r="G281" s="2">
        <v>4.8681000000000001</v>
      </c>
      <c r="H281" s="3">
        <v>4.42</v>
      </c>
      <c r="I281" s="2">
        <v>3.8246000000000002</v>
      </c>
      <c r="J281" s="2">
        <f t="shared" si="0"/>
        <v>1.0434999999999999</v>
      </c>
      <c r="K281" s="1">
        <v>1</v>
      </c>
      <c r="L281" s="2">
        <f t="shared" si="1"/>
        <v>1.0434999999999999</v>
      </c>
      <c r="M281" s="1">
        <v>1</v>
      </c>
      <c r="N281" s="2">
        <v>1.0435000000000001</v>
      </c>
      <c r="O281" s="1" t="s">
        <v>1746</v>
      </c>
    </row>
    <row r="282" spans="1:15" x14ac:dyDescent="0.25">
      <c r="A282" s="1">
        <v>281</v>
      </c>
      <c r="B282" s="1" t="s">
        <v>1906</v>
      </c>
      <c r="C282" s="10">
        <v>44586</v>
      </c>
      <c r="D282" s="1">
        <v>0</v>
      </c>
      <c r="E282" s="17" t="s">
        <v>213</v>
      </c>
      <c r="F282" s="15">
        <v>24</v>
      </c>
      <c r="G282" s="2">
        <v>4.9474</v>
      </c>
      <c r="H282" s="3">
        <v>4.66</v>
      </c>
      <c r="I282" s="2">
        <v>3.8885999999999998</v>
      </c>
      <c r="J282" s="2">
        <f t="shared" si="0"/>
        <v>1.0588000000000002</v>
      </c>
      <c r="K282" s="1">
        <v>1</v>
      </c>
      <c r="L282" s="2">
        <f t="shared" si="1"/>
        <v>1.0588000000000002</v>
      </c>
      <c r="M282" s="1">
        <v>1</v>
      </c>
      <c r="N282" s="2">
        <v>1.0588</v>
      </c>
      <c r="O282" s="1" t="s">
        <v>1746</v>
      </c>
    </row>
    <row r="283" spans="1:15" x14ac:dyDescent="0.25">
      <c r="A283" s="1">
        <v>282</v>
      </c>
      <c r="B283" s="1" t="s">
        <v>1906</v>
      </c>
      <c r="C283" s="10">
        <v>44587</v>
      </c>
      <c r="D283" s="1">
        <v>0</v>
      </c>
      <c r="E283" s="17" t="s">
        <v>213</v>
      </c>
      <c r="F283" s="15">
        <v>24</v>
      </c>
      <c r="G283" s="2">
        <v>5.0317999999999996</v>
      </c>
      <c r="H283" s="3">
        <v>4.18</v>
      </c>
      <c r="I283" s="2">
        <v>3.9108999999999998</v>
      </c>
      <c r="J283" s="2">
        <f t="shared" si="0"/>
        <v>1.1208999999999998</v>
      </c>
      <c r="K283" s="1">
        <v>1</v>
      </c>
      <c r="L283" s="2">
        <f t="shared" si="1"/>
        <v>1.1208999999999998</v>
      </c>
      <c r="M283" s="1">
        <v>1</v>
      </c>
      <c r="N283" s="2">
        <v>1.1209</v>
      </c>
      <c r="O283" s="1" t="s">
        <v>1746</v>
      </c>
    </row>
    <row r="284" spans="1:15" x14ac:dyDescent="0.25">
      <c r="A284" s="1">
        <v>283</v>
      </c>
      <c r="B284" s="1" t="s">
        <v>1906</v>
      </c>
      <c r="C284" s="10">
        <v>44588</v>
      </c>
      <c r="D284" s="1">
        <v>0</v>
      </c>
      <c r="E284" s="17" t="s">
        <v>213</v>
      </c>
      <c r="F284" s="15">
        <v>24</v>
      </c>
      <c r="G284" s="2">
        <v>5.0488</v>
      </c>
      <c r="H284" s="3">
        <v>4.68</v>
      </c>
      <c r="I284" s="2">
        <v>3.9796</v>
      </c>
      <c r="J284" s="2">
        <f t="shared" si="0"/>
        <v>1.0691999999999999</v>
      </c>
      <c r="K284" s="1">
        <v>1</v>
      </c>
      <c r="L284" s="2">
        <f t="shared" si="1"/>
        <v>1.0691999999999999</v>
      </c>
      <c r="M284" s="1">
        <v>1</v>
      </c>
      <c r="N284" s="2">
        <v>1.0691999999999999</v>
      </c>
      <c r="O284" s="1" t="s">
        <v>1746</v>
      </c>
    </row>
    <row r="285" spans="1:15" x14ac:dyDescent="0.25">
      <c r="A285" s="1">
        <v>284</v>
      </c>
      <c r="B285" s="1" t="s">
        <v>1906</v>
      </c>
      <c r="C285" s="10">
        <v>44589</v>
      </c>
      <c r="D285" s="1">
        <v>0</v>
      </c>
      <c r="E285" s="17" t="s">
        <v>213</v>
      </c>
      <c r="F285" s="15">
        <v>24</v>
      </c>
      <c r="G285" s="2">
        <v>5.0494000000000003</v>
      </c>
      <c r="H285" s="3">
        <v>4.28</v>
      </c>
      <c r="I285" s="2">
        <v>4.0137</v>
      </c>
      <c r="J285" s="2">
        <f t="shared" si="0"/>
        <v>1.0357000000000003</v>
      </c>
      <c r="K285" s="1">
        <v>1</v>
      </c>
      <c r="L285" s="2">
        <f t="shared" si="1"/>
        <v>1.0357000000000003</v>
      </c>
      <c r="M285" s="1">
        <v>1</v>
      </c>
      <c r="N285" s="2">
        <v>1.0357000000000001</v>
      </c>
      <c r="O285" s="1" t="s">
        <v>1746</v>
      </c>
    </row>
    <row r="286" spans="1:15" x14ac:dyDescent="0.25">
      <c r="A286" s="1">
        <v>285</v>
      </c>
      <c r="B286" s="1" t="s">
        <v>1906</v>
      </c>
      <c r="C286" s="10">
        <v>44590</v>
      </c>
      <c r="D286" s="1">
        <v>0</v>
      </c>
      <c r="E286" s="17" t="s">
        <v>213</v>
      </c>
      <c r="F286" s="15">
        <v>24</v>
      </c>
      <c r="G286" s="2">
        <v>5.0385999999999997</v>
      </c>
      <c r="H286" s="3">
        <v>4.26</v>
      </c>
      <c r="I286" s="2">
        <v>4.0491000000000001</v>
      </c>
      <c r="J286" s="2">
        <f t="shared" si="0"/>
        <v>0.9894999999999996</v>
      </c>
      <c r="K286" s="1">
        <v>1</v>
      </c>
      <c r="L286" s="2">
        <f t="shared" si="1"/>
        <v>0.9894999999999996</v>
      </c>
      <c r="M286" s="1">
        <v>1</v>
      </c>
      <c r="N286" s="2">
        <v>0.98950000000000005</v>
      </c>
      <c r="O286" s="1" t="s">
        <v>1746</v>
      </c>
    </row>
    <row r="287" spans="1:15" x14ac:dyDescent="0.25">
      <c r="A287" s="1">
        <v>286</v>
      </c>
      <c r="B287" s="1" t="s">
        <v>1906</v>
      </c>
      <c r="C287" s="10">
        <v>44591</v>
      </c>
      <c r="D287" s="1">
        <v>0</v>
      </c>
      <c r="E287" s="17" t="s">
        <v>213</v>
      </c>
      <c r="F287" s="15">
        <v>24</v>
      </c>
      <c r="G287" s="2">
        <v>5.0727000000000002</v>
      </c>
      <c r="H287" s="3">
        <v>4.1900000000000004</v>
      </c>
      <c r="I287" s="2">
        <v>4.0388000000000002</v>
      </c>
      <c r="J287" s="2">
        <f t="shared" si="0"/>
        <v>1.0339</v>
      </c>
      <c r="K287" s="1">
        <v>1</v>
      </c>
      <c r="L287" s="2">
        <f t="shared" si="1"/>
        <v>1.0339</v>
      </c>
      <c r="M287" s="1">
        <v>1</v>
      </c>
      <c r="N287" s="2">
        <v>1.0339</v>
      </c>
      <c r="O287" s="1" t="s">
        <v>1746</v>
      </c>
    </row>
    <row r="288" spans="1:15" x14ac:dyDescent="0.25">
      <c r="A288" s="1">
        <v>287</v>
      </c>
      <c r="B288" s="1" t="s">
        <v>1906</v>
      </c>
      <c r="C288" s="10">
        <v>44592</v>
      </c>
      <c r="D288" s="1">
        <v>0</v>
      </c>
      <c r="E288" s="17" t="s">
        <v>213</v>
      </c>
      <c r="F288" s="15">
        <v>24</v>
      </c>
      <c r="G288" s="2">
        <v>5.0636999999999999</v>
      </c>
      <c r="H288" s="3">
        <v>4.2300000000000004</v>
      </c>
      <c r="I288" s="2">
        <v>4.1357999999999997</v>
      </c>
      <c r="J288" s="2">
        <f t="shared" si="0"/>
        <v>0.92790000000000017</v>
      </c>
      <c r="K288" s="1">
        <v>1</v>
      </c>
      <c r="L288" s="2">
        <f t="shared" si="1"/>
        <v>0.92790000000000017</v>
      </c>
      <c r="M288" s="1">
        <v>1</v>
      </c>
      <c r="N288" s="2">
        <f t="shared" ref="N288:N290" si="2">L288</f>
        <v>0.92790000000000017</v>
      </c>
      <c r="O288" s="1" t="s">
        <v>1746</v>
      </c>
    </row>
    <row r="289" spans="1:15" x14ac:dyDescent="0.25">
      <c r="A289" s="1">
        <v>288</v>
      </c>
      <c r="B289" s="1" t="s">
        <v>1906</v>
      </c>
      <c r="C289" s="10">
        <v>44593</v>
      </c>
      <c r="D289" s="1">
        <v>0</v>
      </c>
      <c r="E289" s="17" t="s">
        <v>213</v>
      </c>
      <c r="F289" s="15">
        <v>24</v>
      </c>
      <c r="G289" s="2">
        <v>5.1394000000000002</v>
      </c>
      <c r="H289" s="3">
        <v>3.88</v>
      </c>
      <c r="I289" s="2">
        <v>4.1219000000000001</v>
      </c>
      <c r="J289" s="2">
        <f t="shared" si="0"/>
        <v>1.0175000000000001</v>
      </c>
      <c r="K289" s="1">
        <v>1</v>
      </c>
      <c r="L289" s="2">
        <f t="shared" si="1"/>
        <v>1.0175000000000001</v>
      </c>
      <c r="M289" s="1">
        <v>1</v>
      </c>
      <c r="N289" s="2">
        <f t="shared" si="2"/>
        <v>1.0175000000000001</v>
      </c>
      <c r="O289" s="1" t="s">
        <v>1746</v>
      </c>
    </row>
    <row r="290" spans="1:15" x14ac:dyDescent="0.25">
      <c r="A290" s="1">
        <v>289</v>
      </c>
      <c r="B290" s="1" t="s">
        <v>1906</v>
      </c>
      <c r="C290" s="10">
        <v>44594</v>
      </c>
      <c r="D290" s="1">
        <v>0</v>
      </c>
      <c r="E290" s="17" t="s">
        <v>213</v>
      </c>
      <c r="F290" s="15">
        <v>24</v>
      </c>
      <c r="G290" s="2">
        <v>5.1124000000000001</v>
      </c>
      <c r="H290" s="3">
        <v>3.9</v>
      </c>
      <c r="I290" s="2">
        <v>4.2503000000000002</v>
      </c>
      <c r="J290" s="2">
        <f t="shared" si="0"/>
        <v>0.86209999999999987</v>
      </c>
      <c r="K290" s="1">
        <v>1</v>
      </c>
      <c r="L290" s="2">
        <f t="shared" si="1"/>
        <v>0.86209999999999987</v>
      </c>
      <c r="M290" s="1">
        <v>1</v>
      </c>
      <c r="N290" s="2">
        <f t="shared" si="2"/>
        <v>0.86209999999999987</v>
      </c>
      <c r="O290" s="1" t="s">
        <v>1746</v>
      </c>
    </row>
    <row r="291" spans="1:15" x14ac:dyDescent="0.25">
      <c r="A291" s="1">
        <v>290</v>
      </c>
      <c r="B291" s="1" t="s">
        <v>1906</v>
      </c>
      <c r="C291" s="10">
        <v>44595</v>
      </c>
      <c r="D291" s="1">
        <v>0</v>
      </c>
      <c r="E291" s="17" t="s">
        <v>213</v>
      </c>
      <c r="F291" s="15">
        <v>24</v>
      </c>
      <c r="G291" s="2">
        <v>5.1352000000000002</v>
      </c>
      <c r="H291" s="3">
        <v>3.63</v>
      </c>
      <c r="I291" s="2">
        <v>4.2493999999999996</v>
      </c>
      <c r="J291" s="2">
        <f t="shared" si="0"/>
        <v>0.88580000000000059</v>
      </c>
      <c r="K291" s="1">
        <v>1</v>
      </c>
      <c r="L291" s="2">
        <f t="shared" si="1"/>
        <v>0.88580000000000059</v>
      </c>
      <c r="M291" s="1">
        <v>1</v>
      </c>
      <c r="N291" s="2">
        <v>1.0339</v>
      </c>
      <c r="O291" s="1" t="s">
        <v>1746</v>
      </c>
    </row>
    <row r="292" spans="1:15" x14ac:dyDescent="0.25">
      <c r="A292" s="1">
        <v>291</v>
      </c>
      <c r="B292" s="1" t="s">
        <v>1906</v>
      </c>
      <c r="C292" s="10">
        <v>44596</v>
      </c>
      <c r="D292" s="1">
        <v>0</v>
      </c>
      <c r="E292" s="17" t="s">
        <v>213</v>
      </c>
      <c r="F292" s="15">
        <v>24</v>
      </c>
      <c r="G292" s="2">
        <v>5.07</v>
      </c>
      <c r="H292" s="3">
        <v>3.59</v>
      </c>
      <c r="I292" s="2">
        <v>4.24</v>
      </c>
      <c r="J292" s="2">
        <f t="shared" si="0"/>
        <v>0.83000000000000007</v>
      </c>
      <c r="K292" s="1">
        <v>1</v>
      </c>
      <c r="L292" s="2">
        <f t="shared" si="1"/>
        <v>0.83000000000000007</v>
      </c>
      <c r="M292" s="1">
        <v>1</v>
      </c>
      <c r="N292" s="2">
        <v>1.0783</v>
      </c>
      <c r="O292" s="1" t="s">
        <v>1746</v>
      </c>
    </row>
    <row r="293" spans="1:15" x14ac:dyDescent="0.25">
      <c r="A293" s="1">
        <v>292</v>
      </c>
      <c r="B293" s="1" t="s">
        <v>1906</v>
      </c>
      <c r="C293" s="10">
        <v>44597</v>
      </c>
      <c r="D293" s="1">
        <v>0</v>
      </c>
      <c r="E293" s="17" t="s">
        <v>213</v>
      </c>
      <c r="F293" s="15">
        <v>24</v>
      </c>
      <c r="G293" s="2">
        <v>5.01</v>
      </c>
      <c r="H293" s="3">
        <v>3.64</v>
      </c>
      <c r="I293" s="2">
        <v>4.16</v>
      </c>
      <c r="J293" s="2">
        <f t="shared" si="0"/>
        <v>0.84999999999999964</v>
      </c>
      <c r="K293" s="1">
        <v>1</v>
      </c>
      <c r="L293" s="2">
        <f t="shared" si="1"/>
        <v>0.84999999999999964</v>
      </c>
      <c r="M293" s="1">
        <v>1</v>
      </c>
      <c r="N293" s="2">
        <f>L293</f>
        <v>0.84999999999999964</v>
      </c>
      <c r="O293" s="1" t="s">
        <v>1746</v>
      </c>
    </row>
    <row r="294" spans="1:15" x14ac:dyDescent="0.25">
      <c r="A294" s="1">
        <v>293</v>
      </c>
      <c r="B294" s="1" t="s">
        <v>1906</v>
      </c>
      <c r="C294" s="10">
        <v>44598</v>
      </c>
      <c r="D294" s="1">
        <v>0</v>
      </c>
      <c r="E294" s="17" t="s">
        <v>213</v>
      </c>
      <c r="F294" s="15">
        <v>24</v>
      </c>
      <c r="G294" s="2">
        <v>4.97</v>
      </c>
      <c r="H294" s="3">
        <v>3.47</v>
      </c>
      <c r="I294" s="2">
        <v>4.13</v>
      </c>
      <c r="J294" s="2">
        <f t="shared" si="0"/>
        <v>0.83999999999999986</v>
      </c>
      <c r="K294" s="1">
        <v>1</v>
      </c>
      <c r="L294" s="2">
        <f t="shared" si="1"/>
        <v>0.83999999999999986</v>
      </c>
      <c r="M294" s="1">
        <v>1</v>
      </c>
      <c r="N294" s="2">
        <v>0.84</v>
      </c>
      <c r="O294" s="1" t="s">
        <v>1746</v>
      </c>
    </row>
    <row r="295" spans="1:15" x14ac:dyDescent="0.25">
      <c r="A295" s="1">
        <v>294</v>
      </c>
      <c r="B295" s="1" t="s">
        <v>1906</v>
      </c>
      <c r="C295" s="10">
        <v>44599</v>
      </c>
      <c r="D295" s="1">
        <v>0</v>
      </c>
      <c r="E295" s="17" t="s">
        <v>213</v>
      </c>
      <c r="F295" s="15">
        <v>24</v>
      </c>
      <c r="G295" s="2">
        <v>4.92</v>
      </c>
      <c r="H295" s="3">
        <v>3.58</v>
      </c>
      <c r="I295" s="2">
        <v>3.99</v>
      </c>
      <c r="J295" s="2">
        <f t="shared" si="0"/>
        <v>0.92999999999999972</v>
      </c>
      <c r="K295" s="1">
        <v>1</v>
      </c>
      <c r="L295" s="2">
        <f t="shared" si="1"/>
        <v>0.92999999999999972</v>
      </c>
      <c r="M295" s="1">
        <v>1</v>
      </c>
      <c r="N295" s="2">
        <v>0.93</v>
      </c>
      <c r="O295" s="1" t="s">
        <v>1746</v>
      </c>
    </row>
    <row r="296" spans="1:15" x14ac:dyDescent="0.25">
      <c r="A296" s="1">
        <v>295</v>
      </c>
      <c r="B296" s="1" t="s">
        <v>1906</v>
      </c>
      <c r="C296" s="10">
        <v>44600</v>
      </c>
      <c r="D296" s="1">
        <v>0</v>
      </c>
      <c r="E296" s="17" t="s">
        <v>213</v>
      </c>
      <c r="F296" s="15">
        <v>24</v>
      </c>
      <c r="G296" s="2">
        <v>4.91</v>
      </c>
      <c r="H296" s="3">
        <v>3.59</v>
      </c>
      <c r="I296" s="2">
        <v>3.96</v>
      </c>
      <c r="J296" s="2">
        <f t="shared" si="0"/>
        <v>0.95000000000000018</v>
      </c>
      <c r="K296" s="1">
        <v>1</v>
      </c>
      <c r="L296" s="2">
        <f t="shared" si="1"/>
        <v>0.95000000000000018</v>
      </c>
      <c r="M296" s="1">
        <v>1</v>
      </c>
      <c r="N296" s="2">
        <v>0.95</v>
      </c>
      <c r="O296" s="1" t="s">
        <v>1746</v>
      </c>
    </row>
    <row r="297" spans="1:15" x14ac:dyDescent="0.25">
      <c r="A297" s="1">
        <v>296</v>
      </c>
      <c r="B297" s="1" t="s">
        <v>1906</v>
      </c>
      <c r="C297" s="10">
        <v>44601</v>
      </c>
      <c r="D297" s="1">
        <v>0</v>
      </c>
      <c r="E297" s="17" t="s">
        <v>2355</v>
      </c>
      <c r="F297" s="15">
        <v>12.5</v>
      </c>
      <c r="G297" s="2">
        <v>2.6</v>
      </c>
      <c r="H297" s="3">
        <v>0.99</v>
      </c>
      <c r="I297" s="2">
        <v>2.0299999999999998</v>
      </c>
      <c r="J297" s="2">
        <f t="shared" si="0"/>
        <v>0.57000000000000028</v>
      </c>
      <c r="K297" s="1">
        <v>1</v>
      </c>
      <c r="L297" s="2">
        <f t="shared" si="1"/>
        <v>0.57000000000000028</v>
      </c>
      <c r="M297" s="1">
        <v>1</v>
      </c>
      <c r="N297" s="2">
        <v>0.56999999999999995</v>
      </c>
      <c r="O297" s="1" t="s">
        <v>1746</v>
      </c>
    </row>
    <row r="298" spans="1:15" x14ac:dyDescent="0.25">
      <c r="A298" s="1">
        <v>297</v>
      </c>
      <c r="B298" s="1" t="s">
        <v>126</v>
      </c>
      <c r="C298" s="10">
        <v>44601</v>
      </c>
      <c r="D298" s="1">
        <v>0</v>
      </c>
      <c r="E298" s="17" t="s">
        <v>2356</v>
      </c>
      <c r="F298" s="15">
        <v>11.5</v>
      </c>
      <c r="G298" s="2">
        <v>2.72</v>
      </c>
      <c r="H298" s="3">
        <v>0.83</v>
      </c>
      <c r="I298" s="2">
        <v>1.97</v>
      </c>
      <c r="J298" s="2">
        <f t="shared" si="0"/>
        <v>0.75000000000000022</v>
      </c>
      <c r="K298" s="1">
        <v>1</v>
      </c>
      <c r="L298" s="2">
        <f t="shared" si="1"/>
        <v>0.75000000000000022</v>
      </c>
      <c r="M298" s="1">
        <v>1</v>
      </c>
      <c r="N298" s="2">
        <v>0.75</v>
      </c>
      <c r="O298" s="1" t="s">
        <v>1746</v>
      </c>
    </row>
    <row r="299" spans="1:15" x14ac:dyDescent="0.25">
      <c r="A299" s="1">
        <v>298</v>
      </c>
      <c r="B299" s="1" t="s">
        <v>126</v>
      </c>
      <c r="C299" s="10">
        <v>44602</v>
      </c>
      <c r="D299" s="1">
        <v>0</v>
      </c>
      <c r="E299" s="17" t="s">
        <v>2302</v>
      </c>
      <c r="F299" s="15">
        <v>2</v>
      </c>
      <c r="G299" s="2">
        <v>0.81</v>
      </c>
      <c r="H299" s="3">
        <v>0.5</v>
      </c>
      <c r="I299" s="2">
        <v>0.41</v>
      </c>
      <c r="J299" s="2">
        <f t="shared" si="0"/>
        <v>0.40000000000000008</v>
      </c>
      <c r="K299" s="1">
        <v>1</v>
      </c>
      <c r="L299" s="2">
        <f t="shared" si="1"/>
        <v>0.40000000000000008</v>
      </c>
      <c r="M299" s="1">
        <v>3</v>
      </c>
      <c r="N299" s="2">
        <v>4.2919999999999998</v>
      </c>
      <c r="O299" s="1" t="s">
        <v>1746</v>
      </c>
    </row>
    <row r="300" spans="1:15" x14ac:dyDescent="0.25">
      <c r="A300" s="1">
        <v>299</v>
      </c>
      <c r="B300" s="1" t="s">
        <v>1906</v>
      </c>
      <c r="C300" s="10">
        <v>44602</v>
      </c>
      <c r="D300" s="1">
        <v>0</v>
      </c>
      <c r="E300" s="17" t="s">
        <v>254</v>
      </c>
      <c r="F300" s="15">
        <v>22</v>
      </c>
      <c r="G300" s="2">
        <v>4.83</v>
      </c>
      <c r="H300" s="3">
        <v>2.5099999999999998</v>
      </c>
      <c r="I300" s="2">
        <v>3.3</v>
      </c>
      <c r="J300" s="2">
        <f t="shared" si="0"/>
        <v>1.5300000000000002</v>
      </c>
      <c r="K300" s="1">
        <v>1</v>
      </c>
      <c r="L300" s="2">
        <f t="shared" si="1"/>
        <v>1.5300000000000002</v>
      </c>
      <c r="M300" s="1">
        <v>1</v>
      </c>
      <c r="N300" s="2">
        <v>1.53</v>
      </c>
      <c r="O300" s="1" t="s">
        <v>1746</v>
      </c>
    </row>
    <row r="301" spans="1:15" x14ac:dyDescent="0.25">
      <c r="A301" s="1">
        <v>300</v>
      </c>
      <c r="B301" s="1" t="s">
        <v>1906</v>
      </c>
      <c r="C301" s="10">
        <v>44603</v>
      </c>
      <c r="D301" s="1">
        <v>0</v>
      </c>
      <c r="E301" s="17" t="s">
        <v>213</v>
      </c>
      <c r="F301" s="15">
        <v>24</v>
      </c>
      <c r="G301" s="2">
        <v>5</v>
      </c>
      <c r="H301" s="3">
        <v>3.25</v>
      </c>
      <c r="I301" s="2">
        <v>3.69</v>
      </c>
      <c r="J301" s="2">
        <f t="shared" si="0"/>
        <v>1.31</v>
      </c>
      <c r="K301" s="1">
        <v>1</v>
      </c>
      <c r="L301" s="2">
        <f t="shared" si="1"/>
        <v>1.31</v>
      </c>
      <c r="M301" s="1">
        <v>1</v>
      </c>
      <c r="N301" s="2">
        <v>1.31</v>
      </c>
      <c r="O301" s="1" t="s">
        <v>1746</v>
      </c>
    </row>
    <row r="302" spans="1:15" x14ac:dyDescent="0.25">
      <c r="A302" s="1">
        <v>301</v>
      </c>
      <c r="B302" s="1" t="s">
        <v>1906</v>
      </c>
      <c r="C302" s="10">
        <v>44604</v>
      </c>
      <c r="D302" s="1">
        <v>0</v>
      </c>
      <c r="E302" s="17" t="s">
        <v>213</v>
      </c>
      <c r="F302" s="15">
        <v>24</v>
      </c>
      <c r="G302" s="2">
        <v>5</v>
      </c>
      <c r="H302" s="3">
        <v>2.71</v>
      </c>
      <c r="I302" s="2">
        <v>3.98</v>
      </c>
      <c r="J302" s="2">
        <f t="shared" si="0"/>
        <v>1.02</v>
      </c>
      <c r="K302" s="1">
        <v>1</v>
      </c>
      <c r="L302" s="2">
        <f t="shared" si="1"/>
        <v>1.02</v>
      </c>
      <c r="M302" s="1">
        <v>1</v>
      </c>
      <c r="N302" s="2">
        <v>1.02</v>
      </c>
      <c r="O302" s="1" t="s">
        <v>1746</v>
      </c>
    </row>
    <row r="303" spans="1:15" x14ac:dyDescent="0.25">
      <c r="A303" s="1">
        <v>302</v>
      </c>
      <c r="B303" s="1" t="s">
        <v>1800</v>
      </c>
      <c r="C303" s="10">
        <v>44605</v>
      </c>
      <c r="D303" s="1">
        <v>0</v>
      </c>
      <c r="E303" s="17" t="s">
        <v>1018</v>
      </c>
      <c r="F303" s="15">
        <v>2</v>
      </c>
      <c r="G303" s="2">
        <v>0.73</v>
      </c>
      <c r="H303" s="3">
        <v>1.32</v>
      </c>
      <c r="I303" s="2">
        <v>0.39</v>
      </c>
      <c r="J303" s="2">
        <f t="shared" si="0"/>
        <v>0.33999999999999997</v>
      </c>
      <c r="K303" s="1">
        <v>1</v>
      </c>
      <c r="L303" s="2">
        <f t="shared" si="1"/>
        <v>0.33999999999999997</v>
      </c>
      <c r="M303" s="1">
        <f>C362-C303</f>
        <v>44</v>
      </c>
      <c r="N303" s="2">
        <v>173.5617</v>
      </c>
      <c r="O303" s="1" t="s">
        <v>1746</v>
      </c>
    </row>
    <row r="304" spans="1:15" x14ac:dyDescent="0.25">
      <c r="A304" s="1">
        <v>303</v>
      </c>
      <c r="B304" s="1" t="s">
        <v>1906</v>
      </c>
      <c r="C304" s="10">
        <v>44605</v>
      </c>
      <c r="D304" s="1">
        <v>0</v>
      </c>
      <c r="E304" s="17" t="s">
        <v>2357</v>
      </c>
      <c r="F304" s="15">
        <v>10.5</v>
      </c>
      <c r="G304" s="2">
        <v>2.57</v>
      </c>
      <c r="H304" s="3">
        <v>1.1200000000000001</v>
      </c>
      <c r="I304" s="2">
        <v>2.2400000000000002</v>
      </c>
      <c r="J304" s="2">
        <f t="shared" si="0"/>
        <v>0.32999999999999963</v>
      </c>
      <c r="K304" s="1">
        <v>1</v>
      </c>
      <c r="L304" s="2">
        <f t="shared" si="1"/>
        <v>0.32999999999999963</v>
      </c>
      <c r="M304" s="1">
        <v>1</v>
      </c>
      <c r="N304" s="2">
        <v>0.33</v>
      </c>
      <c r="O304" s="1" t="s">
        <v>1746</v>
      </c>
    </row>
    <row r="305" spans="1:15" x14ac:dyDescent="0.25">
      <c r="A305" s="1">
        <v>304</v>
      </c>
      <c r="B305" s="1" t="s">
        <v>126</v>
      </c>
      <c r="C305" s="10">
        <v>44605</v>
      </c>
      <c r="D305" s="1">
        <v>0</v>
      </c>
      <c r="E305" s="17" t="s">
        <v>2356</v>
      </c>
      <c r="F305" s="15">
        <v>11.5</v>
      </c>
      <c r="G305" s="2">
        <v>2.87</v>
      </c>
      <c r="H305" s="3">
        <v>0.83</v>
      </c>
      <c r="I305" s="2">
        <v>2.19</v>
      </c>
      <c r="J305" s="2">
        <f t="shared" si="0"/>
        <v>0.68000000000000016</v>
      </c>
      <c r="K305" s="1">
        <v>1</v>
      </c>
      <c r="L305" s="2">
        <f t="shared" si="1"/>
        <v>0.68000000000000016</v>
      </c>
      <c r="M305" s="1">
        <v>1</v>
      </c>
      <c r="N305" s="2">
        <v>0.68</v>
      </c>
      <c r="O305" s="1" t="s">
        <v>1746</v>
      </c>
    </row>
    <row r="306" spans="1:15" ht="33" x14ac:dyDescent="0.25">
      <c r="A306" s="1">
        <v>305</v>
      </c>
      <c r="B306" s="1" t="s">
        <v>126</v>
      </c>
      <c r="C306" s="10">
        <v>44606</v>
      </c>
      <c r="D306" s="1">
        <v>0</v>
      </c>
      <c r="E306" s="18" t="s">
        <v>2358</v>
      </c>
      <c r="F306" s="15">
        <v>5</v>
      </c>
      <c r="G306" s="2">
        <v>1.55</v>
      </c>
      <c r="H306" s="3">
        <v>1.62</v>
      </c>
      <c r="I306" s="2">
        <v>0.99</v>
      </c>
      <c r="J306" s="2">
        <f t="shared" si="0"/>
        <v>0.56000000000000005</v>
      </c>
      <c r="K306" s="1">
        <v>1</v>
      </c>
      <c r="L306" s="2">
        <f t="shared" si="1"/>
        <v>0.56000000000000005</v>
      </c>
      <c r="M306" s="1">
        <f>C325-C306</f>
        <v>15</v>
      </c>
      <c r="N306" s="2">
        <v>26.622299999999999</v>
      </c>
      <c r="O306" s="1" t="s">
        <v>1746</v>
      </c>
    </row>
    <row r="307" spans="1:15" x14ac:dyDescent="0.25">
      <c r="A307" s="1">
        <v>306</v>
      </c>
      <c r="B307" s="1" t="s">
        <v>1912</v>
      </c>
      <c r="C307" s="10">
        <v>44606</v>
      </c>
      <c r="D307" s="1">
        <v>0</v>
      </c>
      <c r="E307" s="17" t="s">
        <v>2359</v>
      </c>
      <c r="F307" s="15">
        <v>6</v>
      </c>
      <c r="G307" s="2">
        <v>0.84</v>
      </c>
      <c r="H307" s="3">
        <v>1.82</v>
      </c>
      <c r="I307" s="2">
        <v>0.53</v>
      </c>
      <c r="J307" s="2">
        <f t="shared" si="0"/>
        <v>0.30999999999999994</v>
      </c>
      <c r="K307" s="1">
        <v>1</v>
      </c>
      <c r="L307" s="2">
        <f t="shared" si="1"/>
        <v>0.30999999999999994</v>
      </c>
      <c r="M307" s="1">
        <f>C346-C307</f>
        <v>33</v>
      </c>
      <c r="N307" s="2">
        <v>74.23</v>
      </c>
      <c r="O307" s="1" t="s">
        <v>1746</v>
      </c>
    </row>
    <row r="308" spans="1:15" x14ac:dyDescent="0.25">
      <c r="A308" s="1">
        <v>307</v>
      </c>
      <c r="B308" s="1" t="s">
        <v>1906</v>
      </c>
      <c r="C308" s="10">
        <v>44606</v>
      </c>
      <c r="D308" s="1">
        <v>0</v>
      </c>
      <c r="E308" s="17" t="s">
        <v>422</v>
      </c>
      <c r="F308" s="15">
        <v>13</v>
      </c>
      <c r="G308" s="2">
        <v>2.98</v>
      </c>
      <c r="H308" s="3">
        <v>1.95</v>
      </c>
      <c r="I308" s="2">
        <v>1.99</v>
      </c>
      <c r="J308" s="2">
        <f t="shared" si="0"/>
        <v>0.99</v>
      </c>
      <c r="K308" s="1">
        <v>1</v>
      </c>
      <c r="L308" s="2">
        <f t="shared" si="1"/>
        <v>0.99</v>
      </c>
      <c r="M308" s="1">
        <v>1</v>
      </c>
      <c r="N308" s="2">
        <v>0.99</v>
      </c>
      <c r="O308" s="1" t="s">
        <v>1746</v>
      </c>
    </row>
    <row r="309" spans="1:15" x14ac:dyDescent="0.25">
      <c r="A309" s="1">
        <v>308</v>
      </c>
      <c r="B309" s="1" t="s">
        <v>1906</v>
      </c>
      <c r="C309" s="10">
        <v>44607</v>
      </c>
      <c r="D309" s="1">
        <v>0</v>
      </c>
      <c r="E309" s="17" t="s">
        <v>213</v>
      </c>
      <c r="F309" s="15">
        <v>24</v>
      </c>
      <c r="G309" s="2">
        <v>4.88</v>
      </c>
      <c r="H309" s="3">
        <v>4.09</v>
      </c>
      <c r="I309" s="2">
        <v>3.79</v>
      </c>
      <c r="J309" s="2">
        <f t="shared" si="0"/>
        <v>1.0899999999999999</v>
      </c>
      <c r="K309" s="1">
        <v>1</v>
      </c>
      <c r="L309" s="2">
        <f t="shared" si="1"/>
        <v>1.0899999999999999</v>
      </c>
      <c r="M309" s="1">
        <v>1</v>
      </c>
      <c r="N309" s="2">
        <v>1.0900000000000001</v>
      </c>
      <c r="O309" s="1" t="s">
        <v>1746</v>
      </c>
    </row>
    <row r="310" spans="1:15" x14ac:dyDescent="0.25">
      <c r="A310" s="1">
        <v>309</v>
      </c>
      <c r="B310" s="1" t="s">
        <v>1906</v>
      </c>
      <c r="C310" s="10">
        <v>44608</v>
      </c>
      <c r="D310" s="1">
        <v>0</v>
      </c>
      <c r="E310" s="17" t="s">
        <v>213</v>
      </c>
      <c r="F310" s="15">
        <v>24</v>
      </c>
      <c r="G310" s="2">
        <v>4.9000000000000004</v>
      </c>
      <c r="H310" s="3">
        <v>4.28</v>
      </c>
      <c r="I310" s="2">
        <v>3.7</v>
      </c>
      <c r="J310" s="2">
        <f t="shared" si="0"/>
        <v>1.2000000000000002</v>
      </c>
      <c r="K310" s="1">
        <v>1</v>
      </c>
      <c r="L310" s="2">
        <f t="shared" si="1"/>
        <v>1.2000000000000002</v>
      </c>
      <c r="M310" s="1">
        <v>1</v>
      </c>
      <c r="N310" s="2">
        <v>1.2</v>
      </c>
      <c r="O310" s="1" t="s">
        <v>1746</v>
      </c>
    </row>
    <row r="311" spans="1:15" x14ac:dyDescent="0.25">
      <c r="A311" s="1">
        <v>310</v>
      </c>
      <c r="B311" s="1" t="s">
        <v>1906</v>
      </c>
      <c r="C311" s="10">
        <v>44609</v>
      </c>
      <c r="D311" s="1">
        <v>0</v>
      </c>
      <c r="E311" s="17" t="s">
        <v>213</v>
      </c>
      <c r="F311" s="15">
        <v>24</v>
      </c>
      <c r="G311" s="2">
        <v>4.9400000000000004</v>
      </c>
      <c r="H311" s="3">
        <v>3.95</v>
      </c>
      <c r="I311" s="2">
        <v>3.71</v>
      </c>
      <c r="J311" s="2">
        <f t="shared" si="0"/>
        <v>1.2300000000000004</v>
      </c>
      <c r="K311" s="1">
        <v>1</v>
      </c>
      <c r="L311" s="2">
        <f t="shared" si="1"/>
        <v>1.2300000000000004</v>
      </c>
      <c r="M311" s="1">
        <v>1</v>
      </c>
      <c r="N311" s="2">
        <v>1.23</v>
      </c>
      <c r="O311" s="1" t="s">
        <v>1746</v>
      </c>
    </row>
    <row r="312" spans="1:15" x14ac:dyDescent="0.25">
      <c r="A312" s="1">
        <v>311</v>
      </c>
      <c r="B312" s="1" t="s">
        <v>1906</v>
      </c>
      <c r="C312" s="10">
        <v>44610</v>
      </c>
      <c r="D312" s="1">
        <v>0</v>
      </c>
      <c r="E312" s="17" t="s">
        <v>213</v>
      </c>
      <c r="F312" s="15">
        <v>24</v>
      </c>
      <c r="G312" s="2">
        <v>4.84</v>
      </c>
      <c r="H312" s="3">
        <v>3.77</v>
      </c>
      <c r="I312" s="2">
        <v>3.74</v>
      </c>
      <c r="J312" s="2">
        <f t="shared" si="0"/>
        <v>1.0999999999999996</v>
      </c>
      <c r="K312" s="1">
        <v>1</v>
      </c>
      <c r="L312" s="2">
        <f t="shared" si="1"/>
        <v>1.0999999999999996</v>
      </c>
      <c r="M312" s="1">
        <v>1</v>
      </c>
      <c r="N312" s="2">
        <v>1.1000000000000001</v>
      </c>
      <c r="O312" s="1" t="s">
        <v>1746</v>
      </c>
    </row>
    <row r="313" spans="1:15" x14ac:dyDescent="0.25">
      <c r="A313" s="1">
        <v>312</v>
      </c>
      <c r="B313" s="1" t="s">
        <v>1906</v>
      </c>
      <c r="C313" s="10">
        <v>44611</v>
      </c>
      <c r="D313" s="1">
        <v>0</v>
      </c>
      <c r="E313" s="17" t="s">
        <v>213</v>
      </c>
      <c r="F313" s="15">
        <v>24</v>
      </c>
      <c r="G313" s="2">
        <v>4.82</v>
      </c>
      <c r="H313" s="3">
        <v>3.74</v>
      </c>
      <c r="I313" s="2">
        <v>3.7</v>
      </c>
      <c r="J313" s="2">
        <f t="shared" si="0"/>
        <v>1.1200000000000001</v>
      </c>
      <c r="K313" s="1">
        <v>1</v>
      </c>
      <c r="L313" s="2">
        <f t="shared" si="1"/>
        <v>1.1200000000000001</v>
      </c>
      <c r="M313" s="1">
        <v>1</v>
      </c>
      <c r="N313" s="2">
        <v>1.1200000000000001</v>
      </c>
      <c r="O313" s="1" t="s">
        <v>1746</v>
      </c>
    </row>
    <row r="314" spans="1:15" x14ac:dyDescent="0.25">
      <c r="A314" s="1">
        <v>313</v>
      </c>
      <c r="B314" s="1" t="s">
        <v>1906</v>
      </c>
      <c r="C314" s="10">
        <v>44612</v>
      </c>
      <c r="D314" s="1">
        <v>0</v>
      </c>
      <c r="E314" s="17" t="s">
        <v>213</v>
      </c>
      <c r="F314" s="15">
        <v>24</v>
      </c>
      <c r="G314" s="2">
        <v>4.84</v>
      </c>
      <c r="H314" s="3">
        <v>3.86</v>
      </c>
      <c r="I314" s="2">
        <v>3.67</v>
      </c>
      <c r="J314" s="2">
        <f t="shared" si="0"/>
        <v>1.17</v>
      </c>
      <c r="K314" s="1">
        <v>1</v>
      </c>
      <c r="L314" s="2">
        <f t="shared" si="1"/>
        <v>1.17</v>
      </c>
      <c r="M314" s="1">
        <v>1</v>
      </c>
      <c r="N314" s="2">
        <v>1.17</v>
      </c>
      <c r="O314" s="1" t="s">
        <v>1746</v>
      </c>
    </row>
    <row r="315" spans="1:15" x14ac:dyDescent="0.25">
      <c r="A315" s="1">
        <v>314</v>
      </c>
      <c r="B315" s="1" t="s">
        <v>1906</v>
      </c>
      <c r="C315" s="10">
        <v>44613</v>
      </c>
      <c r="D315" s="1">
        <v>0</v>
      </c>
      <c r="E315" s="17" t="s">
        <v>213</v>
      </c>
      <c r="F315" s="15">
        <v>24</v>
      </c>
      <c r="G315" s="2">
        <v>4.8</v>
      </c>
      <c r="H315" s="3">
        <v>3.78</v>
      </c>
      <c r="I315" s="2">
        <v>3.66</v>
      </c>
      <c r="J315" s="2">
        <f t="shared" si="0"/>
        <v>1.1399999999999997</v>
      </c>
      <c r="K315" s="1">
        <v>1</v>
      </c>
      <c r="L315" s="2">
        <f t="shared" si="1"/>
        <v>1.1399999999999997</v>
      </c>
      <c r="M315" s="1">
        <v>1</v>
      </c>
      <c r="N315" s="2">
        <v>1.1399999999999999</v>
      </c>
      <c r="O315" s="1" t="s">
        <v>1746</v>
      </c>
    </row>
    <row r="316" spans="1:15" x14ac:dyDescent="0.25">
      <c r="A316" s="1">
        <v>315</v>
      </c>
      <c r="B316" s="1" t="s">
        <v>2360</v>
      </c>
      <c r="C316" s="10">
        <v>44614</v>
      </c>
      <c r="D316" s="1">
        <v>0</v>
      </c>
      <c r="E316" s="17" t="s">
        <v>902</v>
      </c>
      <c r="F316" s="15">
        <v>6.5</v>
      </c>
      <c r="G316" s="2">
        <v>1.72</v>
      </c>
      <c r="H316" s="3">
        <v>1.1599999999999999</v>
      </c>
      <c r="I316" s="2">
        <v>0.97</v>
      </c>
      <c r="J316" s="2">
        <f t="shared" ref="J316:J379" si="3">G316-I316</f>
        <v>0.75</v>
      </c>
      <c r="K316" s="1">
        <v>1</v>
      </c>
      <c r="L316" s="2">
        <f t="shared" si="1"/>
        <v>0.75</v>
      </c>
      <c r="M316" s="1">
        <v>1</v>
      </c>
      <c r="N316" s="2">
        <v>0.75</v>
      </c>
      <c r="O316" s="1" t="s">
        <v>1746</v>
      </c>
    </row>
    <row r="317" spans="1:15" x14ac:dyDescent="0.25">
      <c r="A317" s="1">
        <v>316</v>
      </c>
      <c r="B317" s="1" t="s">
        <v>1906</v>
      </c>
      <c r="C317" s="10">
        <v>44614</v>
      </c>
      <c r="D317" s="1">
        <v>0</v>
      </c>
      <c r="E317" s="17" t="s">
        <v>2361</v>
      </c>
      <c r="F317" s="15">
        <v>17.5</v>
      </c>
      <c r="G317" s="2">
        <v>3.96</v>
      </c>
      <c r="H317" s="3">
        <v>2.96</v>
      </c>
      <c r="I317" s="2">
        <v>2.84</v>
      </c>
      <c r="J317" s="2">
        <f t="shared" si="3"/>
        <v>1.1200000000000001</v>
      </c>
      <c r="K317" s="1">
        <v>1</v>
      </c>
      <c r="L317" s="2">
        <f t="shared" ref="L317:L380" si="4">(G317-I317-D317)*K317</f>
        <v>1.1200000000000001</v>
      </c>
      <c r="M317" s="1">
        <f>C336-C317</f>
        <v>17</v>
      </c>
      <c r="N317" s="2">
        <v>40.9161</v>
      </c>
      <c r="O317" s="1" t="s">
        <v>1746</v>
      </c>
    </row>
    <row r="318" spans="1:15" x14ac:dyDescent="0.25">
      <c r="A318" s="1">
        <v>317</v>
      </c>
      <c r="B318" s="1" t="s">
        <v>2360</v>
      </c>
      <c r="C318" s="10">
        <v>44615</v>
      </c>
      <c r="D318" s="1">
        <v>0</v>
      </c>
      <c r="E318" s="17" t="s">
        <v>213</v>
      </c>
      <c r="F318" s="15">
        <v>24</v>
      </c>
      <c r="G318" s="2">
        <v>4.12</v>
      </c>
      <c r="H318" s="3">
        <v>3.79</v>
      </c>
      <c r="I318" s="2">
        <v>3.13</v>
      </c>
      <c r="J318" s="2">
        <f t="shared" si="3"/>
        <v>0.99000000000000021</v>
      </c>
      <c r="K318" s="1">
        <v>2</v>
      </c>
      <c r="L318" s="2">
        <f t="shared" si="4"/>
        <v>1.9800000000000004</v>
      </c>
      <c r="M318" s="1">
        <v>1</v>
      </c>
      <c r="N318" s="2">
        <v>0.99</v>
      </c>
      <c r="O318" s="1" t="s">
        <v>1746</v>
      </c>
    </row>
    <row r="319" spans="1:15" x14ac:dyDescent="0.25">
      <c r="A319" s="1">
        <v>318</v>
      </c>
      <c r="B319" s="1" t="s">
        <v>2360</v>
      </c>
      <c r="C319" s="10">
        <v>44616</v>
      </c>
      <c r="D319" s="1">
        <v>0</v>
      </c>
      <c r="E319" s="17" t="s">
        <v>213</v>
      </c>
      <c r="F319" s="15">
        <v>24</v>
      </c>
      <c r="G319" s="2">
        <v>4.16</v>
      </c>
      <c r="H319" s="3">
        <v>4.25</v>
      </c>
      <c r="I319" s="2">
        <v>3.39</v>
      </c>
      <c r="J319" s="2">
        <f t="shared" si="3"/>
        <v>0.77</v>
      </c>
      <c r="K319" s="1">
        <v>1</v>
      </c>
      <c r="L319" s="2">
        <f t="shared" si="4"/>
        <v>0.77</v>
      </c>
      <c r="M319" s="1">
        <v>1</v>
      </c>
      <c r="N319" s="2">
        <v>0.77</v>
      </c>
      <c r="O319" s="1" t="s">
        <v>1746</v>
      </c>
    </row>
    <row r="320" spans="1:15" x14ac:dyDescent="0.25">
      <c r="A320" s="1">
        <v>319</v>
      </c>
      <c r="B320" s="1" t="s">
        <v>2360</v>
      </c>
      <c r="C320" s="10">
        <v>44617</v>
      </c>
      <c r="D320" s="1">
        <v>0</v>
      </c>
      <c r="E320" s="17" t="s">
        <v>213</v>
      </c>
      <c r="F320" s="15">
        <v>24</v>
      </c>
      <c r="G320" s="2">
        <v>4.32</v>
      </c>
      <c r="H320" s="3">
        <v>6.62</v>
      </c>
      <c r="I320" s="2">
        <v>3.59</v>
      </c>
      <c r="J320" s="2">
        <f t="shared" si="3"/>
        <v>0.73000000000000043</v>
      </c>
      <c r="K320" s="1">
        <v>1</v>
      </c>
      <c r="L320" s="2">
        <f t="shared" si="4"/>
        <v>0.73000000000000043</v>
      </c>
      <c r="M320" s="1">
        <v>1</v>
      </c>
      <c r="N320" s="2">
        <v>0.73</v>
      </c>
      <c r="O320" s="1" t="s">
        <v>1746</v>
      </c>
    </row>
    <row r="321" spans="1:15" x14ac:dyDescent="0.25">
      <c r="A321" s="1">
        <v>320</v>
      </c>
      <c r="B321" s="1" t="s">
        <v>2360</v>
      </c>
      <c r="C321" s="10">
        <v>44618</v>
      </c>
      <c r="D321" s="1">
        <v>0</v>
      </c>
      <c r="E321" s="17" t="s">
        <v>213</v>
      </c>
      <c r="F321" s="15">
        <v>24</v>
      </c>
      <c r="G321" s="2">
        <v>4.51</v>
      </c>
      <c r="H321" s="3">
        <v>3.52</v>
      </c>
      <c r="I321" s="2">
        <v>3.52</v>
      </c>
      <c r="J321" s="2">
        <f t="shared" si="3"/>
        <v>0.98999999999999977</v>
      </c>
      <c r="K321" s="1">
        <v>1</v>
      </c>
      <c r="L321" s="2">
        <f t="shared" si="4"/>
        <v>0.98999999999999977</v>
      </c>
      <c r="M321" s="1">
        <v>1</v>
      </c>
      <c r="N321" s="2">
        <v>0.99</v>
      </c>
      <c r="O321" s="1" t="s">
        <v>1746</v>
      </c>
    </row>
    <row r="322" spans="1:15" x14ac:dyDescent="0.25">
      <c r="A322" s="1">
        <v>321</v>
      </c>
      <c r="B322" s="1" t="s">
        <v>2360</v>
      </c>
      <c r="C322" s="10">
        <v>44619</v>
      </c>
      <c r="D322" s="1">
        <v>0</v>
      </c>
      <c r="E322" s="17" t="s">
        <v>213</v>
      </c>
      <c r="F322" s="15">
        <v>24</v>
      </c>
      <c r="G322" s="2">
        <v>4.57</v>
      </c>
      <c r="H322" s="3">
        <v>6.99</v>
      </c>
      <c r="I322" s="2">
        <v>3.48</v>
      </c>
      <c r="J322" s="2">
        <f t="shared" si="3"/>
        <v>1.0900000000000003</v>
      </c>
      <c r="K322" s="1">
        <v>1</v>
      </c>
      <c r="L322" s="2">
        <f t="shared" si="4"/>
        <v>1.0900000000000003</v>
      </c>
      <c r="M322" s="1">
        <v>1</v>
      </c>
      <c r="N322" s="2">
        <v>1.0900000000000001</v>
      </c>
      <c r="O322" s="1" t="s">
        <v>1746</v>
      </c>
    </row>
    <row r="323" spans="1:15" x14ac:dyDescent="0.25">
      <c r="A323" s="1">
        <v>322</v>
      </c>
      <c r="B323" s="1" t="s">
        <v>2360</v>
      </c>
      <c r="C323" s="10">
        <v>44620</v>
      </c>
      <c r="D323" s="1">
        <v>0</v>
      </c>
      <c r="E323" s="17" t="s">
        <v>213</v>
      </c>
      <c r="F323" s="15">
        <v>24</v>
      </c>
      <c r="G323" s="2">
        <v>4.75</v>
      </c>
      <c r="H323" s="3">
        <v>7</v>
      </c>
      <c r="I323" s="2">
        <v>3.5</v>
      </c>
      <c r="J323" s="2">
        <f t="shared" si="3"/>
        <v>1.25</v>
      </c>
      <c r="K323" s="1">
        <v>1</v>
      </c>
      <c r="L323" s="2">
        <f t="shared" si="4"/>
        <v>1.25</v>
      </c>
      <c r="M323" s="1">
        <v>1</v>
      </c>
      <c r="N323" s="2">
        <v>1.25</v>
      </c>
      <c r="O323" s="1" t="s">
        <v>1746</v>
      </c>
    </row>
    <row r="324" spans="1:15" x14ac:dyDescent="0.25">
      <c r="A324" s="1">
        <v>323</v>
      </c>
      <c r="B324" s="1" t="s">
        <v>2360</v>
      </c>
      <c r="C324" s="10">
        <v>44621</v>
      </c>
      <c r="D324" s="1">
        <v>0</v>
      </c>
      <c r="E324" s="17" t="s">
        <v>1544</v>
      </c>
      <c r="F324" s="15">
        <v>4</v>
      </c>
      <c r="G324" s="2">
        <v>1.25</v>
      </c>
      <c r="H324" s="3">
        <v>1.35</v>
      </c>
      <c r="I324" s="2">
        <v>0.63</v>
      </c>
      <c r="J324" s="2">
        <f t="shared" si="3"/>
        <v>0.62</v>
      </c>
      <c r="K324" s="1">
        <v>1</v>
      </c>
      <c r="L324" s="2">
        <f t="shared" si="4"/>
        <v>0.62</v>
      </c>
      <c r="M324" s="1">
        <v>1</v>
      </c>
      <c r="N324" s="2">
        <v>0.62</v>
      </c>
      <c r="O324" s="1" t="s">
        <v>1746</v>
      </c>
    </row>
    <row r="325" spans="1:15" x14ac:dyDescent="0.25">
      <c r="A325" s="1">
        <v>324</v>
      </c>
      <c r="B325" s="1" t="s">
        <v>126</v>
      </c>
      <c r="C325" s="10">
        <v>44621</v>
      </c>
      <c r="D325" s="1">
        <v>0</v>
      </c>
      <c r="E325" s="17" t="s">
        <v>1686</v>
      </c>
      <c r="F325" s="15">
        <v>9.5</v>
      </c>
      <c r="G325" s="2">
        <v>2.08</v>
      </c>
      <c r="H325" s="3">
        <v>0.96</v>
      </c>
      <c r="I325" s="2">
        <v>1.45</v>
      </c>
      <c r="J325" s="2">
        <f t="shared" si="3"/>
        <v>0.63000000000000012</v>
      </c>
      <c r="K325" s="1">
        <v>1</v>
      </c>
      <c r="L325" s="2">
        <f t="shared" si="4"/>
        <v>0.63000000000000012</v>
      </c>
      <c r="M325" s="1">
        <v>1</v>
      </c>
      <c r="N325" s="2">
        <v>0.63</v>
      </c>
      <c r="O325" s="1" t="s">
        <v>2362</v>
      </c>
    </row>
    <row r="326" spans="1:15" x14ac:dyDescent="0.25">
      <c r="A326" s="1">
        <v>325</v>
      </c>
      <c r="B326" s="1" t="s">
        <v>2360</v>
      </c>
      <c r="C326" s="10">
        <v>44622</v>
      </c>
      <c r="D326" s="1">
        <v>0</v>
      </c>
      <c r="E326" s="17" t="s">
        <v>252</v>
      </c>
      <c r="F326" s="15">
        <v>12</v>
      </c>
      <c r="G326" s="2">
        <v>2.68</v>
      </c>
      <c r="H326" s="3">
        <v>2.58</v>
      </c>
      <c r="I326" s="2">
        <v>1.69</v>
      </c>
      <c r="J326" s="2">
        <f t="shared" si="3"/>
        <v>0.99000000000000021</v>
      </c>
      <c r="K326" s="1">
        <v>1</v>
      </c>
      <c r="L326" s="2">
        <f t="shared" si="4"/>
        <v>0.99000000000000021</v>
      </c>
      <c r="M326" s="1">
        <v>1</v>
      </c>
      <c r="N326" s="2">
        <v>0.99</v>
      </c>
      <c r="O326" s="1" t="s">
        <v>1746</v>
      </c>
    </row>
    <row r="327" spans="1:15" x14ac:dyDescent="0.25">
      <c r="A327" s="1">
        <v>326</v>
      </c>
      <c r="B327" s="1" t="s">
        <v>126</v>
      </c>
      <c r="C327" s="10">
        <v>44622</v>
      </c>
      <c r="D327" s="1">
        <v>0</v>
      </c>
      <c r="E327" s="17" t="s">
        <v>892</v>
      </c>
      <c r="F327" s="15">
        <v>5.5</v>
      </c>
      <c r="G327" s="2">
        <v>1.32</v>
      </c>
      <c r="H327" s="3">
        <v>0.51</v>
      </c>
      <c r="I327" s="2">
        <v>0.9</v>
      </c>
      <c r="J327" s="2">
        <f t="shared" si="3"/>
        <v>0.42000000000000004</v>
      </c>
      <c r="K327" s="1">
        <v>5</v>
      </c>
      <c r="L327" s="2">
        <f t="shared" si="4"/>
        <v>2.1</v>
      </c>
      <c r="M327" s="1">
        <f>C345-C327</f>
        <v>17</v>
      </c>
      <c r="N327" s="2">
        <v>30.080200000000001</v>
      </c>
      <c r="O327" s="1" t="s">
        <v>1746</v>
      </c>
    </row>
    <row r="328" spans="1:15" x14ac:dyDescent="0.25">
      <c r="A328" s="1">
        <v>327</v>
      </c>
      <c r="B328" s="1" t="s">
        <v>2360</v>
      </c>
      <c r="C328" s="10">
        <v>44623</v>
      </c>
      <c r="D328" s="1">
        <v>0</v>
      </c>
      <c r="E328" s="17" t="s">
        <v>213</v>
      </c>
      <c r="F328" s="15">
        <v>24</v>
      </c>
      <c r="G328" s="2">
        <v>4.9000000000000004</v>
      </c>
      <c r="H328" s="3">
        <v>7.57</v>
      </c>
      <c r="I328" s="2">
        <v>3.56</v>
      </c>
      <c r="J328" s="2">
        <f t="shared" si="3"/>
        <v>1.3400000000000003</v>
      </c>
      <c r="K328" s="1">
        <v>1</v>
      </c>
      <c r="L328" s="2">
        <f t="shared" si="4"/>
        <v>1.3400000000000003</v>
      </c>
      <c r="M328" s="1">
        <v>1</v>
      </c>
      <c r="N328" s="2">
        <v>1.34</v>
      </c>
      <c r="O328" s="1" t="s">
        <v>1746</v>
      </c>
    </row>
    <row r="329" spans="1:15" x14ac:dyDescent="0.25">
      <c r="A329" s="1">
        <v>328</v>
      </c>
      <c r="B329" s="1" t="s">
        <v>2360</v>
      </c>
      <c r="C329" s="10">
        <v>44624</v>
      </c>
      <c r="D329" s="1">
        <v>0</v>
      </c>
      <c r="E329" s="17" t="s">
        <v>213</v>
      </c>
      <c r="F329" s="15">
        <v>24</v>
      </c>
      <c r="G329" s="2">
        <v>5.14</v>
      </c>
      <c r="H329" s="3">
        <v>8.49</v>
      </c>
      <c r="I329" s="2">
        <v>3.5</v>
      </c>
      <c r="J329" s="2">
        <f t="shared" si="3"/>
        <v>1.6399999999999997</v>
      </c>
      <c r="K329" s="1">
        <v>1</v>
      </c>
      <c r="L329" s="2">
        <f t="shared" si="4"/>
        <v>1.6399999999999997</v>
      </c>
      <c r="M329" s="1">
        <v>1</v>
      </c>
      <c r="N329" s="2">
        <v>1.64</v>
      </c>
      <c r="O329" s="1" t="s">
        <v>1746</v>
      </c>
    </row>
    <row r="330" spans="1:15" x14ac:dyDescent="0.25">
      <c r="A330" s="1">
        <v>329</v>
      </c>
      <c r="B330" s="1" t="s">
        <v>2360</v>
      </c>
      <c r="C330" s="10">
        <v>44625</v>
      </c>
      <c r="D330" s="1">
        <v>0</v>
      </c>
      <c r="E330" s="17" t="s">
        <v>213</v>
      </c>
      <c r="F330" s="15">
        <v>24</v>
      </c>
      <c r="G330" s="2">
        <v>5.2</v>
      </c>
      <c r="H330" s="3">
        <v>8.93</v>
      </c>
      <c r="I330" s="2">
        <v>3.48</v>
      </c>
      <c r="J330" s="2">
        <f t="shared" si="3"/>
        <v>1.7200000000000002</v>
      </c>
      <c r="K330" s="1">
        <v>1</v>
      </c>
      <c r="L330" s="2">
        <f t="shared" si="4"/>
        <v>1.7200000000000002</v>
      </c>
      <c r="M330" s="1">
        <v>1</v>
      </c>
      <c r="N330" s="2">
        <v>1.72</v>
      </c>
      <c r="O330" s="1" t="s">
        <v>1746</v>
      </c>
    </row>
    <row r="331" spans="1:15" x14ac:dyDescent="0.25">
      <c r="A331" s="1">
        <v>330</v>
      </c>
      <c r="B331" s="1" t="s">
        <v>2360</v>
      </c>
      <c r="C331" s="10">
        <v>44626</v>
      </c>
      <c r="D331" s="1">
        <v>0</v>
      </c>
      <c r="E331" s="17" t="s">
        <v>213</v>
      </c>
      <c r="F331" s="15">
        <v>24</v>
      </c>
      <c r="G331" s="2">
        <v>5.25</v>
      </c>
      <c r="H331" s="3">
        <v>9.0500000000000007</v>
      </c>
      <c r="I331" s="2">
        <v>3.47</v>
      </c>
      <c r="J331" s="2">
        <f t="shared" si="3"/>
        <v>1.7799999999999998</v>
      </c>
      <c r="K331" s="1">
        <v>1</v>
      </c>
      <c r="L331" s="2">
        <f t="shared" si="4"/>
        <v>1.7799999999999998</v>
      </c>
      <c r="M331" s="1">
        <v>1</v>
      </c>
      <c r="N331" s="2">
        <v>1.78</v>
      </c>
      <c r="O331" s="1" t="s">
        <v>1746</v>
      </c>
    </row>
    <row r="332" spans="1:15" x14ac:dyDescent="0.25">
      <c r="A332" s="1">
        <v>331</v>
      </c>
      <c r="B332" s="1" t="s">
        <v>2360</v>
      </c>
      <c r="C332" s="10">
        <v>44627</v>
      </c>
      <c r="D332" s="1">
        <v>0</v>
      </c>
      <c r="E332" s="17" t="s">
        <v>213</v>
      </c>
      <c r="F332" s="15">
        <v>24</v>
      </c>
      <c r="G332" s="2">
        <v>5.28</v>
      </c>
      <c r="H332" s="3">
        <v>9.08</v>
      </c>
      <c r="I332" s="2">
        <v>3.48</v>
      </c>
      <c r="J332" s="2">
        <f t="shared" si="3"/>
        <v>1.8000000000000003</v>
      </c>
      <c r="K332" s="1">
        <v>1</v>
      </c>
      <c r="L332" s="2">
        <f t="shared" si="4"/>
        <v>1.8000000000000003</v>
      </c>
      <c r="M332" s="1">
        <v>1</v>
      </c>
      <c r="N332" s="2">
        <v>1.8</v>
      </c>
      <c r="O332" s="1" t="s">
        <v>1746</v>
      </c>
    </row>
    <row r="333" spans="1:15" x14ac:dyDescent="0.25">
      <c r="A333" s="1">
        <v>332</v>
      </c>
      <c r="B333" s="1" t="s">
        <v>2360</v>
      </c>
      <c r="C333" s="10">
        <v>44628</v>
      </c>
      <c r="D333" s="1">
        <v>0</v>
      </c>
      <c r="E333" s="17" t="s">
        <v>213</v>
      </c>
      <c r="F333" s="15">
        <v>24</v>
      </c>
      <c r="G333" s="2">
        <v>5.3</v>
      </c>
      <c r="H333" s="3">
        <v>9.08</v>
      </c>
      <c r="I333" s="2">
        <v>3.46</v>
      </c>
      <c r="J333" s="2">
        <f t="shared" si="3"/>
        <v>1.8399999999999999</v>
      </c>
      <c r="K333" s="1">
        <v>1</v>
      </c>
      <c r="L333" s="2">
        <f t="shared" si="4"/>
        <v>1.8399999999999999</v>
      </c>
      <c r="M333" s="1">
        <v>1</v>
      </c>
      <c r="N333" s="2">
        <v>1.84</v>
      </c>
      <c r="O333" s="1" t="s">
        <v>1746</v>
      </c>
    </row>
    <row r="334" spans="1:15" x14ac:dyDescent="0.25">
      <c r="A334" s="1">
        <v>333</v>
      </c>
      <c r="B334" s="1" t="s">
        <v>2360</v>
      </c>
      <c r="C334" s="10">
        <v>44629</v>
      </c>
      <c r="D334" s="1">
        <v>0</v>
      </c>
      <c r="E334" s="17" t="s">
        <v>213</v>
      </c>
      <c r="F334" s="15">
        <v>24</v>
      </c>
      <c r="G334" s="2">
        <v>5.33</v>
      </c>
      <c r="H334" s="3">
        <v>9.18</v>
      </c>
      <c r="I334" s="2">
        <v>3.33</v>
      </c>
      <c r="J334" s="2">
        <f t="shared" si="3"/>
        <v>2</v>
      </c>
      <c r="K334" s="1">
        <v>1</v>
      </c>
      <c r="L334" s="2">
        <f t="shared" si="4"/>
        <v>2</v>
      </c>
      <c r="M334" s="1">
        <v>1</v>
      </c>
      <c r="N334" s="2">
        <v>2</v>
      </c>
      <c r="O334" s="1" t="s">
        <v>1746</v>
      </c>
    </row>
    <row r="335" spans="1:15" x14ac:dyDescent="0.25">
      <c r="A335" s="1">
        <v>334</v>
      </c>
      <c r="B335" s="1" t="s">
        <v>2360</v>
      </c>
      <c r="C335" s="10">
        <v>44630</v>
      </c>
      <c r="D335" s="1">
        <v>0</v>
      </c>
      <c r="E335" s="17" t="s">
        <v>213</v>
      </c>
      <c r="F335" s="15">
        <v>24</v>
      </c>
      <c r="G335" s="2">
        <v>5.35</v>
      </c>
      <c r="H335" s="3">
        <v>9.7200000000000006</v>
      </c>
      <c r="I335" s="2">
        <v>3.43</v>
      </c>
      <c r="J335" s="2">
        <f t="shared" si="3"/>
        <v>1.9199999999999995</v>
      </c>
      <c r="K335" s="1">
        <v>3</v>
      </c>
      <c r="L335" s="2">
        <f t="shared" si="4"/>
        <v>5.759999999999998</v>
      </c>
      <c r="M335" s="1">
        <f>C338-C335</f>
        <v>3</v>
      </c>
      <c r="N335" s="2">
        <v>5.6896000000000004</v>
      </c>
      <c r="O335" s="1" t="s">
        <v>1746</v>
      </c>
    </row>
    <row r="336" spans="1:15" x14ac:dyDescent="0.25">
      <c r="A336" s="1">
        <v>335</v>
      </c>
      <c r="B336" s="1" t="s">
        <v>1906</v>
      </c>
      <c r="C336" s="10">
        <v>44631</v>
      </c>
      <c r="D336" s="1">
        <v>0</v>
      </c>
      <c r="E336" s="17" t="s">
        <v>213</v>
      </c>
      <c r="F336" s="15">
        <v>24</v>
      </c>
      <c r="G336" s="2">
        <v>5.38</v>
      </c>
      <c r="H336" s="3">
        <v>8.9700000000000006</v>
      </c>
      <c r="I336" s="2">
        <v>3.44</v>
      </c>
      <c r="J336" s="2">
        <f t="shared" si="3"/>
        <v>1.94</v>
      </c>
      <c r="K336" s="1">
        <v>5</v>
      </c>
      <c r="L336" s="2">
        <f t="shared" si="4"/>
        <v>9.6999999999999993</v>
      </c>
      <c r="M336" s="1">
        <f>C347-C336</f>
        <v>9</v>
      </c>
      <c r="N336" s="2">
        <v>19.833100000000002</v>
      </c>
      <c r="O336" s="1" t="s">
        <v>1746</v>
      </c>
    </row>
    <row r="337" spans="1:15" x14ac:dyDescent="0.25">
      <c r="A337" s="1">
        <v>336</v>
      </c>
      <c r="B337" s="1" t="s">
        <v>2363</v>
      </c>
      <c r="C337" s="10">
        <v>44632</v>
      </c>
      <c r="D337" s="1">
        <v>0</v>
      </c>
      <c r="E337" s="17" t="s">
        <v>213</v>
      </c>
      <c r="F337" s="15">
        <v>24</v>
      </c>
      <c r="G337" s="2">
        <v>5.4</v>
      </c>
      <c r="H337" s="3">
        <v>10.67</v>
      </c>
      <c r="I337" s="2">
        <v>3.41</v>
      </c>
      <c r="J337" s="2">
        <f t="shared" si="3"/>
        <v>1.9900000000000002</v>
      </c>
      <c r="K337" s="1">
        <v>5</v>
      </c>
      <c r="L337" s="2">
        <f t="shared" si="4"/>
        <v>9.9500000000000011</v>
      </c>
      <c r="M337" s="1">
        <v>5</v>
      </c>
      <c r="N337" s="2">
        <f>M337*J337</f>
        <v>9.9500000000000011</v>
      </c>
      <c r="O337" s="1" t="s">
        <v>1746</v>
      </c>
    </row>
    <row r="338" spans="1:15" x14ac:dyDescent="0.25">
      <c r="A338" s="1">
        <v>337</v>
      </c>
      <c r="B338" s="1" t="s">
        <v>2360</v>
      </c>
      <c r="C338" s="10">
        <v>44633</v>
      </c>
      <c r="D338" s="1">
        <v>0</v>
      </c>
      <c r="E338" s="17" t="s">
        <v>213</v>
      </c>
      <c r="F338" s="15">
        <v>24</v>
      </c>
      <c r="G338" s="2">
        <v>5.42</v>
      </c>
      <c r="H338" s="3">
        <v>8.8699999999999992</v>
      </c>
      <c r="I338" s="2">
        <v>3.43</v>
      </c>
      <c r="J338" s="2">
        <f t="shared" si="3"/>
        <v>1.9899999999999998</v>
      </c>
      <c r="K338" s="1">
        <v>1</v>
      </c>
      <c r="L338" s="2">
        <f t="shared" si="4"/>
        <v>1.9899999999999998</v>
      </c>
      <c r="M338" s="1">
        <v>1</v>
      </c>
      <c r="N338" s="2">
        <v>1.99</v>
      </c>
      <c r="O338" s="1" t="s">
        <v>1746</v>
      </c>
    </row>
    <row r="339" spans="1:15" x14ac:dyDescent="0.25">
      <c r="A339" s="1">
        <v>338</v>
      </c>
      <c r="B339" s="1" t="s">
        <v>2360</v>
      </c>
      <c r="C339" s="10">
        <v>44634</v>
      </c>
      <c r="D339" s="1">
        <v>0</v>
      </c>
      <c r="E339" s="17" t="s">
        <v>213</v>
      </c>
      <c r="F339" s="15">
        <v>24</v>
      </c>
      <c r="G339" s="2">
        <v>5.46</v>
      </c>
      <c r="H339" s="3">
        <v>8.8000000000000007</v>
      </c>
      <c r="I339" s="2">
        <v>3.41</v>
      </c>
      <c r="J339" s="2">
        <f t="shared" si="3"/>
        <v>2.0499999999999998</v>
      </c>
      <c r="K339" s="1">
        <v>1</v>
      </c>
      <c r="L339" s="2">
        <f t="shared" si="4"/>
        <v>2.0499999999999998</v>
      </c>
      <c r="M339" s="1">
        <v>1</v>
      </c>
      <c r="N339" s="2">
        <v>2.0499999999999998</v>
      </c>
      <c r="O339" s="1" t="s">
        <v>1746</v>
      </c>
    </row>
    <row r="340" spans="1:15" x14ac:dyDescent="0.25">
      <c r="A340" s="1">
        <v>339</v>
      </c>
      <c r="B340" s="1" t="s">
        <v>2360</v>
      </c>
      <c r="C340" s="10">
        <v>44635</v>
      </c>
      <c r="D340" s="1">
        <v>0</v>
      </c>
      <c r="E340" s="17" t="s">
        <v>213</v>
      </c>
      <c r="F340" s="15">
        <v>24</v>
      </c>
      <c r="G340" s="2">
        <v>5.01</v>
      </c>
      <c r="H340" s="3">
        <v>7.77</v>
      </c>
      <c r="I340" s="2">
        <v>3.15</v>
      </c>
      <c r="J340" s="2">
        <f t="shared" si="3"/>
        <v>1.8599999999999999</v>
      </c>
      <c r="K340" s="1">
        <v>1</v>
      </c>
      <c r="L340" s="2">
        <f t="shared" si="4"/>
        <v>1.8599999999999999</v>
      </c>
      <c r="M340" s="1">
        <v>1</v>
      </c>
      <c r="N340" s="2">
        <v>1.86</v>
      </c>
      <c r="O340" s="1" t="s">
        <v>1746</v>
      </c>
    </row>
    <row r="341" spans="1:15" x14ac:dyDescent="0.25">
      <c r="A341" s="1">
        <v>340</v>
      </c>
      <c r="B341" s="1" t="s">
        <v>2360</v>
      </c>
      <c r="C341" s="10">
        <v>44636</v>
      </c>
      <c r="D341" s="1">
        <v>0</v>
      </c>
      <c r="E341" s="17" t="s">
        <v>213</v>
      </c>
      <c r="F341" s="15">
        <v>24</v>
      </c>
      <c r="G341" s="2">
        <v>5.6</v>
      </c>
      <c r="H341" s="3">
        <v>9.16</v>
      </c>
      <c r="I341" s="2">
        <v>3.53</v>
      </c>
      <c r="J341" s="2">
        <f t="shared" si="3"/>
        <v>2.0699999999999998</v>
      </c>
      <c r="K341" s="1">
        <v>1</v>
      </c>
      <c r="L341" s="2">
        <f t="shared" si="4"/>
        <v>2.0699999999999998</v>
      </c>
      <c r="M341" s="1">
        <v>1</v>
      </c>
      <c r="N341" s="2">
        <v>2.0699999999999998</v>
      </c>
      <c r="O341" s="1" t="s">
        <v>1746</v>
      </c>
    </row>
    <row r="342" spans="1:15" x14ac:dyDescent="0.25">
      <c r="A342" s="1">
        <v>341</v>
      </c>
      <c r="B342" s="1" t="s">
        <v>2360</v>
      </c>
      <c r="C342" s="10">
        <v>44637</v>
      </c>
      <c r="D342" s="1">
        <v>0</v>
      </c>
      <c r="E342" s="17" t="s">
        <v>213</v>
      </c>
      <c r="F342" s="15">
        <v>24</v>
      </c>
      <c r="G342" s="2">
        <v>5.63</v>
      </c>
      <c r="H342" s="3">
        <v>9.27</v>
      </c>
      <c r="I342" s="2">
        <v>3.55</v>
      </c>
      <c r="J342" s="2">
        <f t="shared" si="3"/>
        <v>2.08</v>
      </c>
      <c r="K342" s="1">
        <v>1</v>
      </c>
      <c r="L342" s="2">
        <f t="shared" si="4"/>
        <v>2.08</v>
      </c>
      <c r="M342" s="1">
        <v>1</v>
      </c>
      <c r="N342" s="2">
        <v>2.08</v>
      </c>
      <c r="O342" s="1" t="s">
        <v>1746</v>
      </c>
    </row>
    <row r="343" spans="1:15" x14ac:dyDescent="0.25">
      <c r="A343" s="1">
        <v>342</v>
      </c>
      <c r="B343" s="1" t="s">
        <v>2360</v>
      </c>
      <c r="C343" s="10">
        <v>44638</v>
      </c>
      <c r="D343" s="1">
        <v>0</v>
      </c>
      <c r="E343" s="17" t="s">
        <v>213</v>
      </c>
      <c r="F343" s="15">
        <v>24</v>
      </c>
      <c r="G343" s="2">
        <v>5.51</v>
      </c>
      <c r="H343" s="3">
        <v>8.3699999999999992</v>
      </c>
      <c r="I343" s="2">
        <v>3.5</v>
      </c>
      <c r="J343" s="2">
        <f t="shared" si="3"/>
        <v>2.0099999999999998</v>
      </c>
      <c r="K343" s="1">
        <v>1</v>
      </c>
      <c r="L343" s="2">
        <f t="shared" si="4"/>
        <v>2.0099999999999998</v>
      </c>
      <c r="M343" s="1">
        <v>1</v>
      </c>
      <c r="N343" s="2">
        <v>2.0099999999999998</v>
      </c>
      <c r="O343" s="1" t="s">
        <v>1746</v>
      </c>
    </row>
    <row r="344" spans="1:15" x14ac:dyDescent="0.25">
      <c r="A344" s="1">
        <v>343</v>
      </c>
      <c r="B344" s="1" t="s">
        <v>2360</v>
      </c>
      <c r="C344" s="10">
        <v>44639</v>
      </c>
      <c r="D344" s="1">
        <v>0</v>
      </c>
      <c r="E344" s="17" t="s">
        <v>2364</v>
      </c>
      <c r="F344" s="15">
        <v>9.5</v>
      </c>
      <c r="G344" s="2">
        <v>2.38</v>
      </c>
      <c r="H344" s="3">
        <v>3.76</v>
      </c>
      <c r="I344" s="2">
        <v>1.42</v>
      </c>
      <c r="J344" s="2">
        <f t="shared" si="3"/>
        <v>0.96</v>
      </c>
      <c r="K344" s="1">
        <v>2</v>
      </c>
      <c r="L344" s="2">
        <f t="shared" si="4"/>
        <v>1.92</v>
      </c>
      <c r="M344" s="1">
        <f>C351-C344</f>
        <v>2</v>
      </c>
      <c r="N344" s="2">
        <v>6.4789000000000003</v>
      </c>
      <c r="O344" s="1" t="s">
        <v>1746</v>
      </c>
    </row>
    <row r="345" spans="1:15" x14ac:dyDescent="0.25">
      <c r="A345" s="1">
        <v>344</v>
      </c>
      <c r="B345" s="1" t="s">
        <v>126</v>
      </c>
      <c r="C345" s="10">
        <v>44639</v>
      </c>
      <c r="D345" s="1">
        <v>0</v>
      </c>
      <c r="E345" s="17" t="s">
        <v>2365</v>
      </c>
      <c r="F345" s="15">
        <v>3.3</v>
      </c>
      <c r="G345" s="2">
        <v>1.61</v>
      </c>
      <c r="H345" s="3">
        <v>0.34</v>
      </c>
      <c r="I345" s="2">
        <v>1.26</v>
      </c>
      <c r="J345" s="2">
        <f t="shared" si="3"/>
        <v>0.35000000000000009</v>
      </c>
      <c r="K345" s="1">
        <v>1</v>
      </c>
      <c r="L345" s="2">
        <f t="shared" si="4"/>
        <v>0.35000000000000009</v>
      </c>
      <c r="M345" s="1">
        <v>1</v>
      </c>
      <c r="N345" s="2">
        <v>0.35</v>
      </c>
      <c r="O345" s="1" t="s">
        <v>1746</v>
      </c>
    </row>
    <row r="346" spans="1:15" x14ac:dyDescent="0.25">
      <c r="A346" s="1">
        <v>345</v>
      </c>
      <c r="B346" s="1" t="s">
        <v>1912</v>
      </c>
      <c r="C346" s="10">
        <v>44639</v>
      </c>
      <c r="D346" s="1">
        <v>0</v>
      </c>
      <c r="E346" s="17" t="s">
        <v>423</v>
      </c>
      <c r="F346" s="15">
        <v>11</v>
      </c>
      <c r="G346" s="2">
        <v>1.91</v>
      </c>
      <c r="H346" s="3">
        <v>0.37</v>
      </c>
      <c r="I346" s="2">
        <v>1.61</v>
      </c>
      <c r="J346" s="2">
        <f t="shared" si="3"/>
        <v>0.29999999999999982</v>
      </c>
      <c r="K346" s="1">
        <v>1</v>
      </c>
      <c r="L346" s="2">
        <f t="shared" si="4"/>
        <v>0.29999999999999982</v>
      </c>
      <c r="M346" s="1">
        <v>1</v>
      </c>
      <c r="N346" s="2">
        <v>0.3</v>
      </c>
      <c r="O346" s="1" t="s">
        <v>1746</v>
      </c>
    </row>
    <row r="347" spans="1:15" x14ac:dyDescent="0.25">
      <c r="A347" s="1">
        <v>346</v>
      </c>
      <c r="B347" s="1" t="s">
        <v>1906</v>
      </c>
      <c r="C347" s="10">
        <v>44640</v>
      </c>
      <c r="D347" s="1">
        <v>0</v>
      </c>
      <c r="E347" s="17" t="s">
        <v>2366</v>
      </c>
      <c r="F347" s="15">
        <v>14.6</v>
      </c>
      <c r="G347" s="2">
        <v>2.99</v>
      </c>
      <c r="H347" s="3">
        <v>1.68</v>
      </c>
      <c r="I347" s="2">
        <v>2.37</v>
      </c>
      <c r="J347" s="2">
        <f t="shared" si="3"/>
        <v>0.62000000000000011</v>
      </c>
      <c r="K347" s="1">
        <v>1</v>
      </c>
      <c r="L347" s="2">
        <f t="shared" si="4"/>
        <v>0.62000000000000011</v>
      </c>
      <c r="M347" s="1">
        <v>1</v>
      </c>
      <c r="N347" s="2">
        <v>0.62</v>
      </c>
      <c r="O347" s="1" t="s">
        <v>1746</v>
      </c>
    </row>
    <row r="348" spans="1:15" x14ac:dyDescent="0.25">
      <c r="A348" s="1">
        <v>347</v>
      </c>
      <c r="B348" s="1" t="s">
        <v>126</v>
      </c>
      <c r="C348" s="10">
        <v>44640</v>
      </c>
      <c r="D348" s="1">
        <v>0</v>
      </c>
      <c r="E348" s="17" t="s">
        <v>2367</v>
      </c>
      <c r="F348" s="15">
        <v>8.3000000000000007</v>
      </c>
      <c r="G348" s="2">
        <v>1.71</v>
      </c>
      <c r="H348" s="3">
        <v>0.86</v>
      </c>
      <c r="I348" s="2">
        <v>1.33</v>
      </c>
      <c r="J348" s="2">
        <f t="shared" si="3"/>
        <v>0.37999999999999989</v>
      </c>
      <c r="K348" s="1">
        <v>3</v>
      </c>
      <c r="L348" s="2">
        <f t="shared" si="4"/>
        <v>1.1399999999999997</v>
      </c>
      <c r="M348" s="1">
        <f>C355-C348</f>
        <v>3</v>
      </c>
      <c r="N348" s="2">
        <v>2.3149999999999999</v>
      </c>
      <c r="O348" s="1" t="s">
        <v>1746</v>
      </c>
    </row>
    <row r="349" spans="1:15" x14ac:dyDescent="0.25">
      <c r="A349" s="1">
        <v>348</v>
      </c>
      <c r="B349" s="1" t="s">
        <v>1912</v>
      </c>
      <c r="C349" s="10">
        <v>44640</v>
      </c>
      <c r="D349" s="1">
        <v>0</v>
      </c>
      <c r="E349" s="17" t="s">
        <v>2368</v>
      </c>
      <c r="F349" s="15">
        <v>0.6</v>
      </c>
      <c r="G349" s="2">
        <v>0.52</v>
      </c>
      <c r="H349" s="3">
        <v>0.36</v>
      </c>
      <c r="I349" s="2">
        <v>0.19</v>
      </c>
      <c r="J349" s="2">
        <f t="shared" si="3"/>
        <v>0.33</v>
      </c>
      <c r="K349" s="1">
        <v>2</v>
      </c>
      <c r="L349" s="2">
        <v>2.2682000000000002</v>
      </c>
      <c r="M349" s="1">
        <v>2</v>
      </c>
      <c r="N349" s="2">
        <v>2.2682000000000002</v>
      </c>
      <c r="O349" s="1" t="s">
        <v>1746</v>
      </c>
    </row>
    <row r="350" spans="1:15" x14ac:dyDescent="0.25">
      <c r="A350" s="1">
        <v>349</v>
      </c>
      <c r="B350" s="1" t="s">
        <v>1906</v>
      </c>
      <c r="C350" s="10">
        <v>44641</v>
      </c>
      <c r="D350" s="1">
        <v>0</v>
      </c>
      <c r="E350" s="17" t="s">
        <v>523</v>
      </c>
      <c r="F350" s="15">
        <v>12</v>
      </c>
      <c r="G350" s="2">
        <v>2.46</v>
      </c>
      <c r="H350" s="3">
        <v>1.35</v>
      </c>
      <c r="I350" s="2">
        <v>1.93</v>
      </c>
      <c r="J350" s="2">
        <f t="shared" si="3"/>
        <v>0.53</v>
      </c>
      <c r="K350" s="1">
        <v>3</v>
      </c>
      <c r="L350" s="2">
        <f t="shared" si="4"/>
        <v>1.59</v>
      </c>
      <c r="M350" s="1">
        <f>C356-C350</f>
        <v>3</v>
      </c>
      <c r="N350" s="2">
        <v>4.7657999999999996</v>
      </c>
      <c r="O350" s="1" t="s">
        <v>1746</v>
      </c>
    </row>
    <row r="351" spans="1:15" x14ac:dyDescent="0.25">
      <c r="A351" s="1">
        <v>350</v>
      </c>
      <c r="B351" s="1" t="s">
        <v>2360</v>
      </c>
      <c r="C351" s="10">
        <v>44641</v>
      </c>
      <c r="D351" s="1">
        <v>0</v>
      </c>
      <c r="E351" s="17" t="s">
        <v>252</v>
      </c>
      <c r="F351" s="15">
        <v>12</v>
      </c>
      <c r="G351" s="2">
        <v>2.78</v>
      </c>
      <c r="H351" s="3">
        <v>3.98</v>
      </c>
      <c r="I351" s="2">
        <v>1.83</v>
      </c>
      <c r="J351" s="2">
        <f t="shared" si="3"/>
        <v>0.94999999999999973</v>
      </c>
      <c r="K351" s="1">
        <v>1</v>
      </c>
      <c r="L351" s="2">
        <f t="shared" si="4"/>
        <v>0.94999999999999973</v>
      </c>
      <c r="M351" s="1">
        <v>1</v>
      </c>
      <c r="N351" s="2">
        <v>0.95</v>
      </c>
      <c r="O351" s="1" t="s">
        <v>1746</v>
      </c>
    </row>
    <row r="352" spans="1:15" x14ac:dyDescent="0.25">
      <c r="A352" s="1">
        <v>351</v>
      </c>
      <c r="B352" s="1" t="s">
        <v>1912</v>
      </c>
      <c r="C352" s="10">
        <v>44642</v>
      </c>
      <c r="D352" s="1">
        <v>0</v>
      </c>
      <c r="E352" s="17" t="s">
        <v>489</v>
      </c>
      <c r="F352" s="15">
        <v>23</v>
      </c>
      <c r="G352" s="2">
        <v>4.25</v>
      </c>
      <c r="H352" s="3">
        <v>3.34</v>
      </c>
      <c r="I352" s="2">
        <v>3.28</v>
      </c>
      <c r="J352" s="2">
        <f t="shared" si="3"/>
        <v>0.9700000000000002</v>
      </c>
      <c r="K352" s="1">
        <v>1</v>
      </c>
      <c r="L352" s="2">
        <f t="shared" si="4"/>
        <v>0.9700000000000002</v>
      </c>
      <c r="M352" s="1">
        <v>1</v>
      </c>
      <c r="N352" s="2">
        <v>0.97</v>
      </c>
      <c r="O352" s="1" t="s">
        <v>1746</v>
      </c>
    </row>
    <row r="353" spans="1:15" x14ac:dyDescent="0.25">
      <c r="A353" s="1">
        <v>352</v>
      </c>
      <c r="B353" s="1" t="s">
        <v>2360</v>
      </c>
      <c r="C353" s="10">
        <v>44642</v>
      </c>
      <c r="D353" s="1">
        <v>0</v>
      </c>
      <c r="E353" s="17" t="s">
        <v>278</v>
      </c>
      <c r="F353" s="15">
        <v>1</v>
      </c>
      <c r="G353" s="2">
        <v>0.28999999999999998</v>
      </c>
      <c r="H353" s="3">
        <v>0.32</v>
      </c>
      <c r="I353" s="2">
        <v>0.16</v>
      </c>
      <c r="J353" s="2">
        <f t="shared" si="3"/>
        <v>0.12999999999999998</v>
      </c>
      <c r="K353" s="1">
        <v>5</v>
      </c>
      <c r="L353" s="2">
        <f t="shared" si="4"/>
        <v>0.64999999999999991</v>
      </c>
      <c r="M353" s="1">
        <f>C361-C353</f>
        <v>7</v>
      </c>
      <c r="N353" s="2">
        <v>23.5761</v>
      </c>
      <c r="O353" s="1" t="s">
        <v>1746</v>
      </c>
    </row>
    <row r="354" spans="1:15" x14ac:dyDescent="0.25">
      <c r="A354" s="1">
        <v>353</v>
      </c>
      <c r="B354" s="1" t="s">
        <v>1912</v>
      </c>
      <c r="C354" s="10">
        <v>44643</v>
      </c>
      <c r="D354" s="1">
        <v>0</v>
      </c>
      <c r="E354" s="17" t="s">
        <v>2369</v>
      </c>
      <c r="F354" s="15">
        <v>1.2</v>
      </c>
      <c r="G354" s="2">
        <v>0.38</v>
      </c>
      <c r="H354" s="3">
        <v>0.08</v>
      </c>
      <c r="I354" s="2">
        <v>0.18</v>
      </c>
      <c r="J354" s="2">
        <f t="shared" si="3"/>
        <v>0.2</v>
      </c>
      <c r="K354" s="1">
        <v>1</v>
      </c>
      <c r="L354" s="2">
        <f t="shared" si="4"/>
        <v>0.2</v>
      </c>
      <c r="M354" s="1">
        <v>15</v>
      </c>
      <c r="N354" s="2">
        <f>M354*J354</f>
        <v>3</v>
      </c>
      <c r="O354" s="1" t="s">
        <v>1746</v>
      </c>
    </row>
    <row r="355" spans="1:15" x14ac:dyDescent="0.25">
      <c r="A355" s="1">
        <v>354</v>
      </c>
      <c r="B355" s="1" t="s">
        <v>126</v>
      </c>
      <c r="C355" s="10">
        <v>44643</v>
      </c>
      <c r="D355" s="1">
        <v>0</v>
      </c>
      <c r="E355" s="17" t="s">
        <v>2370</v>
      </c>
      <c r="F355" s="15">
        <v>22.7</v>
      </c>
      <c r="G355" s="2">
        <v>4.01</v>
      </c>
      <c r="H355" s="3">
        <v>1.66</v>
      </c>
      <c r="I355" s="2">
        <v>3.59</v>
      </c>
      <c r="J355" s="2">
        <f t="shared" si="3"/>
        <v>0.41999999999999993</v>
      </c>
      <c r="K355" s="1">
        <v>1</v>
      </c>
      <c r="L355" s="2">
        <f t="shared" si="4"/>
        <v>0.41999999999999993</v>
      </c>
      <c r="M355" s="1">
        <v>15</v>
      </c>
      <c r="N355" s="2">
        <f>M355*J355</f>
        <v>6.2999999999999989</v>
      </c>
      <c r="O355" s="1" t="s">
        <v>1746</v>
      </c>
    </row>
    <row r="356" spans="1:15" x14ac:dyDescent="0.25">
      <c r="A356" s="1">
        <v>355</v>
      </c>
      <c r="B356" s="1" t="s">
        <v>1906</v>
      </c>
      <c r="C356" s="10">
        <v>44644</v>
      </c>
      <c r="D356" s="1">
        <v>0</v>
      </c>
      <c r="E356" s="17" t="s">
        <v>489</v>
      </c>
      <c r="F356" s="15">
        <v>23</v>
      </c>
      <c r="G356" s="2">
        <v>4.71</v>
      </c>
      <c r="H356" s="3">
        <v>0.3</v>
      </c>
      <c r="I356" s="2">
        <v>3.97</v>
      </c>
      <c r="J356" s="2">
        <f t="shared" si="3"/>
        <v>0.73999999999999977</v>
      </c>
      <c r="K356" s="1">
        <v>1</v>
      </c>
      <c r="L356" s="2">
        <f t="shared" si="4"/>
        <v>0.73999999999999977</v>
      </c>
      <c r="M356" s="1">
        <v>1</v>
      </c>
      <c r="N356" s="2">
        <v>0.74</v>
      </c>
      <c r="O356" s="1" t="s">
        <v>1746</v>
      </c>
    </row>
    <row r="357" spans="1:15" x14ac:dyDescent="0.25">
      <c r="A357" s="1">
        <v>356</v>
      </c>
      <c r="B357" s="1" t="s">
        <v>1906</v>
      </c>
      <c r="C357" s="10">
        <v>44645</v>
      </c>
      <c r="D357" s="1">
        <v>0</v>
      </c>
      <c r="E357" s="17" t="s">
        <v>213</v>
      </c>
      <c r="F357" s="15">
        <v>24</v>
      </c>
      <c r="G357" s="2">
        <v>5.15</v>
      </c>
      <c r="H357" s="3">
        <v>5.19</v>
      </c>
      <c r="I357" s="2">
        <v>3.84</v>
      </c>
      <c r="J357" s="2">
        <f t="shared" si="3"/>
        <v>1.3100000000000005</v>
      </c>
      <c r="K357" s="1">
        <v>1</v>
      </c>
      <c r="L357" s="2">
        <f t="shared" si="4"/>
        <v>1.3100000000000005</v>
      </c>
      <c r="M357" s="1">
        <v>1</v>
      </c>
      <c r="N357" s="2">
        <v>1.31</v>
      </c>
      <c r="O357" s="1" t="s">
        <v>1746</v>
      </c>
    </row>
    <row r="358" spans="1:15" x14ac:dyDescent="0.25">
      <c r="A358" s="1">
        <v>357</v>
      </c>
      <c r="B358" s="1" t="s">
        <v>1906</v>
      </c>
      <c r="C358" s="10">
        <v>44646</v>
      </c>
      <c r="D358" s="1">
        <v>0</v>
      </c>
      <c r="E358" s="17" t="s">
        <v>213</v>
      </c>
      <c r="F358" s="15">
        <v>24</v>
      </c>
      <c r="G358" s="2">
        <v>5.21</v>
      </c>
      <c r="H358" s="3">
        <v>0.52</v>
      </c>
      <c r="I358" s="2">
        <v>3.84</v>
      </c>
      <c r="J358" s="2">
        <f t="shared" si="3"/>
        <v>1.37</v>
      </c>
      <c r="K358" s="1">
        <v>1</v>
      </c>
      <c r="L358" s="2">
        <f t="shared" si="4"/>
        <v>1.37</v>
      </c>
      <c r="M358" s="1">
        <v>1</v>
      </c>
      <c r="N358" s="2">
        <v>1.37</v>
      </c>
      <c r="O358" s="1" t="s">
        <v>1746</v>
      </c>
    </row>
    <row r="359" spans="1:15" x14ac:dyDescent="0.25">
      <c r="A359" s="1">
        <v>358</v>
      </c>
      <c r="B359" s="1" t="s">
        <v>1906</v>
      </c>
      <c r="C359" s="10">
        <v>44647</v>
      </c>
      <c r="D359" s="1">
        <v>0</v>
      </c>
      <c r="E359" s="17" t="s">
        <v>213</v>
      </c>
      <c r="F359" s="15">
        <v>24</v>
      </c>
      <c r="G359" s="2">
        <v>5.19</v>
      </c>
      <c r="H359" s="3">
        <v>0.53</v>
      </c>
      <c r="I359" s="2">
        <v>3.83</v>
      </c>
      <c r="J359" s="2">
        <f t="shared" si="3"/>
        <v>1.3600000000000003</v>
      </c>
      <c r="K359" s="1">
        <v>1</v>
      </c>
      <c r="L359" s="2">
        <f t="shared" si="4"/>
        <v>1.3600000000000003</v>
      </c>
      <c r="M359" s="1">
        <v>1</v>
      </c>
      <c r="N359" s="2">
        <v>1.36</v>
      </c>
      <c r="O359" s="1" t="s">
        <v>1746</v>
      </c>
    </row>
    <row r="360" spans="1:15" x14ac:dyDescent="0.25">
      <c r="A360" s="1">
        <v>359</v>
      </c>
      <c r="B360" s="1" t="s">
        <v>1906</v>
      </c>
      <c r="C360" s="10">
        <v>44648</v>
      </c>
      <c r="D360" s="1">
        <v>0</v>
      </c>
      <c r="E360" s="17" t="s">
        <v>2371</v>
      </c>
      <c r="F360" s="15">
        <v>23.5</v>
      </c>
      <c r="G360" s="2">
        <v>5.41</v>
      </c>
      <c r="H360" s="3">
        <v>0.3</v>
      </c>
      <c r="I360" s="2">
        <v>3.78</v>
      </c>
      <c r="J360" s="2">
        <f t="shared" si="3"/>
        <v>1.6300000000000003</v>
      </c>
      <c r="K360" s="1">
        <v>1</v>
      </c>
      <c r="L360" s="2">
        <f t="shared" si="4"/>
        <v>1.6300000000000003</v>
      </c>
      <c r="M360" s="1">
        <v>1</v>
      </c>
      <c r="N360" s="2">
        <v>1.63</v>
      </c>
      <c r="O360" s="1" t="s">
        <v>1746</v>
      </c>
    </row>
    <row r="361" spans="1:15" x14ac:dyDescent="0.25">
      <c r="A361" s="1">
        <v>360</v>
      </c>
      <c r="B361" s="1" t="s">
        <v>2360</v>
      </c>
      <c r="C361" s="10">
        <v>44649</v>
      </c>
      <c r="D361" s="1">
        <v>0</v>
      </c>
      <c r="E361" s="17" t="s">
        <v>228</v>
      </c>
      <c r="F361" s="15">
        <v>14</v>
      </c>
      <c r="G361" s="2">
        <v>2.52</v>
      </c>
      <c r="H361" s="3">
        <v>3.87</v>
      </c>
      <c r="I361" s="2">
        <v>2.16</v>
      </c>
      <c r="J361" s="2">
        <f t="shared" si="3"/>
        <v>0.35999999999999988</v>
      </c>
      <c r="K361" s="1">
        <v>1</v>
      </c>
      <c r="L361" s="2">
        <f t="shared" si="4"/>
        <v>0.35999999999999988</v>
      </c>
      <c r="M361" s="1">
        <v>1</v>
      </c>
      <c r="N361" s="2">
        <v>0.36</v>
      </c>
      <c r="O361" s="1" t="s">
        <v>1746</v>
      </c>
    </row>
    <row r="362" spans="1:15" x14ac:dyDescent="0.25">
      <c r="A362" s="1">
        <v>361</v>
      </c>
      <c r="B362" s="1" t="s">
        <v>1800</v>
      </c>
      <c r="C362" s="10">
        <v>44649</v>
      </c>
      <c r="D362" s="1">
        <v>0</v>
      </c>
      <c r="E362" s="17" t="s">
        <v>810</v>
      </c>
      <c r="F362" s="15">
        <v>3.5</v>
      </c>
      <c r="G362" s="2">
        <v>0.89</v>
      </c>
      <c r="H362" s="3">
        <v>0.3</v>
      </c>
      <c r="I362" s="2">
        <v>0.56000000000000005</v>
      </c>
      <c r="J362" s="2">
        <f t="shared" si="3"/>
        <v>0.32999999999999996</v>
      </c>
      <c r="K362" s="1">
        <v>1</v>
      </c>
      <c r="L362" s="2">
        <f t="shared" si="4"/>
        <v>0.32999999999999996</v>
      </c>
      <c r="M362" s="1">
        <f>C389-C362</f>
        <v>23</v>
      </c>
      <c r="N362" s="2">
        <v>78.727800000000002</v>
      </c>
      <c r="O362" s="1" t="s">
        <v>1746</v>
      </c>
    </row>
    <row r="363" spans="1:15" x14ac:dyDescent="0.25">
      <c r="A363" s="1">
        <v>362</v>
      </c>
      <c r="B363" s="1" t="s">
        <v>1906</v>
      </c>
      <c r="C363" s="10">
        <v>44649</v>
      </c>
      <c r="D363" s="1">
        <v>0</v>
      </c>
      <c r="E363" s="17" t="s">
        <v>2372</v>
      </c>
      <c r="F363" s="15">
        <v>1</v>
      </c>
      <c r="G363" s="2">
        <v>0.5</v>
      </c>
      <c r="H363" s="3">
        <v>0.3</v>
      </c>
      <c r="I363" s="2">
        <v>0.16</v>
      </c>
      <c r="J363" s="2">
        <f t="shared" si="3"/>
        <v>0.33999999999999997</v>
      </c>
      <c r="K363" s="1">
        <v>1</v>
      </c>
      <c r="L363" s="2">
        <f t="shared" si="4"/>
        <v>0.33999999999999997</v>
      </c>
      <c r="M363" s="1">
        <v>1</v>
      </c>
      <c r="N363" s="2">
        <v>0.34</v>
      </c>
      <c r="O363" s="1" t="s">
        <v>1746</v>
      </c>
    </row>
    <row r="364" spans="1:15" x14ac:dyDescent="0.25">
      <c r="A364" s="1">
        <v>363</v>
      </c>
      <c r="B364" s="1" t="s">
        <v>1906</v>
      </c>
      <c r="C364" s="10">
        <v>44650</v>
      </c>
      <c r="D364" s="1">
        <v>0</v>
      </c>
      <c r="E364" s="17" t="s">
        <v>699</v>
      </c>
      <c r="F364" s="15">
        <v>21.5</v>
      </c>
      <c r="G364" s="2">
        <v>4.0199999999999996</v>
      </c>
      <c r="H364" s="3">
        <v>2.62</v>
      </c>
      <c r="I364" s="2">
        <v>3.63</v>
      </c>
      <c r="J364" s="2">
        <f t="shared" si="3"/>
        <v>0.38999999999999968</v>
      </c>
      <c r="K364" s="1">
        <v>1</v>
      </c>
      <c r="L364" s="2">
        <f t="shared" si="4"/>
        <v>0.38999999999999968</v>
      </c>
      <c r="M364" s="1">
        <v>1</v>
      </c>
      <c r="N364" s="2">
        <v>0.39</v>
      </c>
      <c r="O364" s="1" t="s">
        <v>1746</v>
      </c>
    </row>
    <row r="365" spans="1:15" x14ac:dyDescent="0.25">
      <c r="A365" s="1">
        <v>364</v>
      </c>
      <c r="B365" s="1" t="s">
        <v>2360</v>
      </c>
      <c r="C365" s="10">
        <v>44650</v>
      </c>
      <c r="D365" s="1">
        <v>0</v>
      </c>
      <c r="E365" s="17" t="s">
        <v>460</v>
      </c>
      <c r="F365" s="15">
        <v>2.5</v>
      </c>
      <c r="G365" s="2">
        <v>0.72</v>
      </c>
      <c r="H365" s="3">
        <v>1.36</v>
      </c>
      <c r="I365" s="2">
        <v>0.38</v>
      </c>
      <c r="J365" s="2">
        <f t="shared" si="3"/>
        <v>0.33999999999999997</v>
      </c>
      <c r="K365" s="1">
        <v>1</v>
      </c>
      <c r="L365" s="2">
        <f t="shared" si="4"/>
        <v>0.33999999999999997</v>
      </c>
      <c r="M365" s="1">
        <f>C386-C365</f>
        <v>20</v>
      </c>
      <c r="N365" s="2">
        <v>79.290599999999998</v>
      </c>
      <c r="O365" s="1" t="s">
        <v>1746</v>
      </c>
    </row>
    <row r="366" spans="1:15" x14ac:dyDescent="0.25">
      <c r="A366" s="1">
        <v>365</v>
      </c>
      <c r="B366" s="1" t="s">
        <v>1906</v>
      </c>
      <c r="C366" s="10">
        <v>44651</v>
      </c>
      <c r="D366" s="1">
        <v>0</v>
      </c>
      <c r="E366" s="17" t="s">
        <v>213</v>
      </c>
      <c r="F366" s="15">
        <v>24</v>
      </c>
      <c r="G366" s="2">
        <v>4.5599999999999996</v>
      </c>
      <c r="H366" s="3">
        <v>2.9</v>
      </c>
      <c r="I366" s="2">
        <v>3.99</v>
      </c>
      <c r="J366" s="2">
        <f t="shared" si="3"/>
        <v>0.5699999999999994</v>
      </c>
      <c r="K366" s="1">
        <v>1</v>
      </c>
      <c r="L366" s="2">
        <f t="shared" si="4"/>
        <v>0.5699999999999994</v>
      </c>
      <c r="M366" s="1">
        <v>1</v>
      </c>
      <c r="N366" s="2">
        <v>0.56999999999999895</v>
      </c>
      <c r="O366" s="1" t="s">
        <v>1746</v>
      </c>
    </row>
    <row r="367" spans="1:15" x14ac:dyDescent="0.25">
      <c r="A367" s="1">
        <v>366</v>
      </c>
      <c r="B367" s="1" t="s">
        <v>1906</v>
      </c>
      <c r="C367" s="10">
        <v>44652</v>
      </c>
      <c r="D367" s="1">
        <v>0</v>
      </c>
      <c r="E367" s="17" t="s">
        <v>213</v>
      </c>
      <c r="F367" s="15">
        <v>24</v>
      </c>
      <c r="G367" s="2">
        <v>4.42</v>
      </c>
      <c r="H367" s="3">
        <v>2.96</v>
      </c>
      <c r="I367" s="2">
        <v>3.91</v>
      </c>
      <c r="J367" s="2">
        <f t="shared" si="3"/>
        <v>0.50999999999999979</v>
      </c>
      <c r="K367" s="1">
        <v>1</v>
      </c>
      <c r="L367" s="2">
        <f t="shared" si="4"/>
        <v>0.50999999999999979</v>
      </c>
      <c r="M367" s="1">
        <v>1</v>
      </c>
      <c r="N367" s="2">
        <v>0.51</v>
      </c>
      <c r="O367" s="1" t="s">
        <v>1746</v>
      </c>
    </row>
    <row r="368" spans="1:15" x14ac:dyDescent="0.25">
      <c r="A368" s="1">
        <v>367</v>
      </c>
      <c r="B368" s="1" t="s">
        <v>1906</v>
      </c>
      <c r="C368" s="10">
        <v>44653</v>
      </c>
      <c r="D368" s="1">
        <v>0</v>
      </c>
      <c r="E368" s="17" t="s">
        <v>213</v>
      </c>
      <c r="F368" s="15">
        <v>24</v>
      </c>
      <c r="G368" s="2">
        <v>4.45</v>
      </c>
      <c r="H368" s="3">
        <v>2.77</v>
      </c>
      <c r="I368" s="2">
        <v>3.82</v>
      </c>
      <c r="J368" s="2">
        <f t="shared" si="3"/>
        <v>0.63000000000000034</v>
      </c>
      <c r="K368" s="1">
        <v>1</v>
      </c>
      <c r="L368" s="2">
        <f t="shared" si="4"/>
        <v>0.63000000000000034</v>
      </c>
      <c r="M368" s="1">
        <v>1</v>
      </c>
      <c r="N368" s="2">
        <v>0.63</v>
      </c>
      <c r="O368" s="1" t="s">
        <v>1746</v>
      </c>
    </row>
    <row r="369" spans="1:15" x14ac:dyDescent="0.25">
      <c r="A369" s="1">
        <v>368</v>
      </c>
      <c r="B369" s="1" t="s">
        <v>1906</v>
      </c>
      <c r="C369" s="10">
        <v>44654</v>
      </c>
      <c r="D369" s="1">
        <v>0</v>
      </c>
      <c r="E369" s="17" t="s">
        <v>213</v>
      </c>
      <c r="F369" s="15">
        <v>24</v>
      </c>
      <c r="G369" s="2">
        <v>4.3899999999999997</v>
      </c>
      <c r="H369" s="3">
        <v>2.94</v>
      </c>
      <c r="I369" s="2">
        <v>3.81</v>
      </c>
      <c r="J369" s="2">
        <f t="shared" si="3"/>
        <v>0.57999999999999963</v>
      </c>
      <c r="K369" s="1">
        <v>1</v>
      </c>
      <c r="L369" s="2">
        <f t="shared" si="4"/>
        <v>0.57999999999999963</v>
      </c>
      <c r="M369" s="1">
        <v>1</v>
      </c>
      <c r="N369" s="2">
        <v>0.57999999999999996</v>
      </c>
      <c r="O369" s="1" t="s">
        <v>1746</v>
      </c>
    </row>
    <row r="370" spans="1:15" x14ac:dyDescent="0.25">
      <c r="A370" s="1">
        <v>369</v>
      </c>
      <c r="B370" s="1" t="s">
        <v>1906</v>
      </c>
      <c r="C370" s="10">
        <v>44655</v>
      </c>
      <c r="D370" s="1">
        <v>0</v>
      </c>
      <c r="E370" s="17" t="s">
        <v>213</v>
      </c>
      <c r="F370" s="15">
        <v>24</v>
      </c>
      <c r="G370" s="2">
        <v>4.45</v>
      </c>
      <c r="H370" s="3">
        <v>2.94</v>
      </c>
      <c r="I370" s="2">
        <v>3.83</v>
      </c>
      <c r="J370" s="2">
        <f t="shared" si="3"/>
        <v>0.62000000000000011</v>
      </c>
      <c r="K370" s="1">
        <v>1</v>
      </c>
      <c r="L370" s="2">
        <f t="shared" si="4"/>
        <v>0.62000000000000011</v>
      </c>
      <c r="M370" s="1">
        <v>1</v>
      </c>
      <c r="N370" s="2">
        <v>0.62</v>
      </c>
      <c r="O370" s="1" t="s">
        <v>1746</v>
      </c>
    </row>
    <row r="371" spans="1:15" x14ac:dyDescent="0.25">
      <c r="A371" s="1">
        <v>370</v>
      </c>
      <c r="B371" s="1" t="s">
        <v>1906</v>
      </c>
      <c r="C371" s="10">
        <v>44656</v>
      </c>
      <c r="D371" s="1">
        <v>0</v>
      </c>
      <c r="E371" s="17" t="s">
        <v>213</v>
      </c>
      <c r="F371" s="15">
        <v>24</v>
      </c>
      <c r="G371" s="2">
        <v>4.4000000000000004</v>
      </c>
      <c r="H371" s="3">
        <v>2.84</v>
      </c>
      <c r="I371" s="2">
        <v>3.87</v>
      </c>
      <c r="J371" s="2">
        <f t="shared" si="3"/>
        <v>0.53000000000000025</v>
      </c>
      <c r="K371" s="1">
        <v>1</v>
      </c>
      <c r="L371" s="2">
        <f t="shared" si="4"/>
        <v>0.53000000000000025</v>
      </c>
      <c r="M371" s="1">
        <v>1</v>
      </c>
      <c r="N371" s="2">
        <v>0.53</v>
      </c>
      <c r="O371" s="1" t="s">
        <v>1746</v>
      </c>
    </row>
    <row r="372" spans="1:15" x14ac:dyDescent="0.25">
      <c r="A372" s="1">
        <v>371</v>
      </c>
      <c r="B372" s="1" t="s">
        <v>1906</v>
      </c>
      <c r="C372" s="10">
        <v>44657</v>
      </c>
      <c r="D372" s="1">
        <v>0</v>
      </c>
      <c r="E372" s="17" t="s">
        <v>213</v>
      </c>
      <c r="F372" s="15">
        <v>24</v>
      </c>
      <c r="G372" s="2">
        <v>4.32</v>
      </c>
      <c r="H372" s="3">
        <v>2.83</v>
      </c>
      <c r="I372" s="2">
        <v>3.79</v>
      </c>
      <c r="J372" s="2">
        <f t="shared" si="3"/>
        <v>0.53000000000000025</v>
      </c>
      <c r="K372" s="1">
        <v>1</v>
      </c>
      <c r="L372" s="2">
        <f t="shared" si="4"/>
        <v>0.53000000000000025</v>
      </c>
      <c r="M372" s="1">
        <v>1</v>
      </c>
      <c r="N372" s="2">
        <v>0.53</v>
      </c>
      <c r="O372" s="1" t="s">
        <v>1746</v>
      </c>
    </row>
    <row r="373" spans="1:15" x14ac:dyDescent="0.25">
      <c r="A373" s="1">
        <v>372</v>
      </c>
      <c r="B373" s="1" t="s">
        <v>1906</v>
      </c>
      <c r="C373" s="10">
        <v>44658</v>
      </c>
      <c r="D373" s="1">
        <v>0</v>
      </c>
      <c r="E373" s="17" t="s">
        <v>213</v>
      </c>
      <c r="F373" s="15">
        <v>24</v>
      </c>
      <c r="G373" s="2">
        <v>4.26</v>
      </c>
      <c r="H373" s="3">
        <v>2.81</v>
      </c>
      <c r="I373" s="2">
        <v>3.71</v>
      </c>
      <c r="J373" s="2">
        <f t="shared" si="3"/>
        <v>0.54999999999999982</v>
      </c>
      <c r="K373" s="1">
        <v>1</v>
      </c>
      <c r="L373" s="2">
        <f t="shared" si="4"/>
        <v>0.54999999999999982</v>
      </c>
      <c r="M373" s="1">
        <v>1</v>
      </c>
      <c r="N373" s="2">
        <v>0.55000000000000004</v>
      </c>
      <c r="O373" s="1" t="s">
        <v>1746</v>
      </c>
    </row>
    <row r="374" spans="1:15" x14ac:dyDescent="0.25">
      <c r="A374" s="1">
        <v>373</v>
      </c>
      <c r="B374" s="1" t="s">
        <v>1906</v>
      </c>
      <c r="C374" s="10">
        <v>44659</v>
      </c>
      <c r="D374" s="1">
        <v>0</v>
      </c>
      <c r="E374" s="17" t="s">
        <v>213</v>
      </c>
      <c r="F374" s="15">
        <v>24</v>
      </c>
      <c r="G374" s="2">
        <v>4.26</v>
      </c>
      <c r="H374" s="3">
        <v>2.93</v>
      </c>
      <c r="I374" s="2">
        <v>3.74</v>
      </c>
      <c r="J374" s="2">
        <f t="shared" si="3"/>
        <v>0.51999999999999957</v>
      </c>
      <c r="K374" s="1">
        <v>1</v>
      </c>
      <c r="L374" s="2">
        <f t="shared" si="4"/>
        <v>0.51999999999999957</v>
      </c>
      <c r="M374" s="1">
        <v>1</v>
      </c>
      <c r="N374" s="2">
        <v>0.52</v>
      </c>
      <c r="O374" s="1" t="s">
        <v>1746</v>
      </c>
    </row>
    <row r="375" spans="1:15" x14ac:dyDescent="0.25">
      <c r="A375" s="1">
        <v>374</v>
      </c>
      <c r="B375" s="1" t="s">
        <v>1906</v>
      </c>
      <c r="C375" s="10">
        <v>44660</v>
      </c>
      <c r="D375" s="1">
        <v>0</v>
      </c>
      <c r="E375" s="17" t="s">
        <v>213</v>
      </c>
      <c r="F375" s="15">
        <v>24</v>
      </c>
      <c r="G375" s="2">
        <v>4.2699999999999996</v>
      </c>
      <c r="H375" s="3">
        <v>3.3</v>
      </c>
      <c r="I375" s="2">
        <v>3.72</v>
      </c>
      <c r="J375" s="2">
        <f t="shared" si="3"/>
        <v>0.54999999999999938</v>
      </c>
      <c r="K375" s="1">
        <v>1</v>
      </c>
      <c r="L375" s="2">
        <f t="shared" si="4"/>
        <v>0.54999999999999938</v>
      </c>
      <c r="M375" s="1">
        <v>1</v>
      </c>
      <c r="N375" s="2">
        <v>0.54999999999999905</v>
      </c>
      <c r="O375" s="1" t="s">
        <v>1746</v>
      </c>
    </row>
    <row r="376" spans="1:15" x14ac:dyDescent="0.25">
      <c r="A376" s="1">
        <v>375</v>
      </c>
      <c r="B376" s="1" t="s">
        <v>1906</v>
      </c>
      <c r="C376" s="10">
        <v>44661</v>
      </c>
      <c r="D376" s="1">
        <v>0</v>
      </c>
      <c r="E376" s="17" t="s">
        <v>213</v>
      </c>
      <c r="F376" s="15">
        <v>24</v>
      </c>
      <c r="G376" s="2">
        <v>4.28</v>
      </c>
      <c r="H376" s="3">
        <v>3.31</v>
      </c>
      <c r="I376" s="2">
        <v>3.69</v>
      </c>
      <c r="J376" s="2">
        <f t="shared" si="3"/>
        <v>0.5900000000000003</v>
      </c>
      <c r="K376" s="1">
        <v>1</v>
      </c>
      <c r="L376" s="2">
        <f t="shared" si="4"/>
        <v>0.5900000000000003</v>
      </c>
      <c r="M376" s="1">
        <v>1</v>
      </c>
      <c r="N376" s="2">
        <v>0.59</v>
      </c>
      <c r="O376" s="1" t="s">
        <v>1746</v>
      </c>
    </row>
    <row r="377" spans="1:15" x14ac:dyDescent="0.25">
      <c r="A377" s="1">
        <v>376</v>
      </c>
      <c r="B377" s="1" t="s">
        <v>1906</v>
      </c>
      <c r="C377" s="10">
        <v>44662</v>
      </c>
      <c r="D377" s="1">
        <v>0</v>
      </c>
      <c r="E377" s="17" t="s">
        <v>213</v>
      </c>
      <c r="F377" s="15">
        <v>24</v>
      </c>
      <c r="G377" s="2">
        <v>4.3</v>
      </c>
      <c r="H377" s="3">
        <v>3.45</v>
      </c>
      <c r="I377" s="2">
        <v>3.69</v>
      </c>
      <c r="J377" s="2">
        <f t="shared" si="3"/>
        <v>0.60999999999999988</v>
      </c>
      <c r="K377" s="1">
        <v>1</v>
      </c>
      <c r="L377" s="2">
        <f t="shared" si="4"/>
        <v>0.60999999999999988</v>
      </c>
      <c r="M377" s="1">
        <v>1</v>
      </c>
      <c r="N377" s="2">
        <v>0.61</v>
      </c>
      <c r="O377" s="1" t="s">
        <v>1746</v>
      </c>
    </row>
    <row r="378" spans="1:15" x14ac:dyDescent="0.25">
      <c r="A378" s="1">
        <v>377</v>
      </c>
      <c r="B378" s="1" t="s">
        <v>1906</v>
      </c>
      <c r="C378" s="10">
        <v>44663</v>
      </c>
      <c r="D378" s="1">
        <v>0</v>
      </c>
      <c r="E378" s="17" t="s">
        <v>213</v>
      </c>
      <c r="F378" s="15">
        <v>24</v>
      </c>
      <c r="G378" s="2">
        <v>4.3</v>
      </c>
      <c r="H378" s="3">
        <v>3.47</v>
      </c>
      <c r="I378" s="2">
        <v>3.72</v>
      </c>
      <c r="J378" s="2">
        <f t="shared" si="3"/>
        <v>0.57999999999999963</v>
      </c>
      <c r="K378" s="1">
        <v>1</v>
      </c>
      <c r="L378" s="2">
        <f t="shared" si="4"/>
        <v>0.57999999999999963</v>
      </c>
      <c r="M378" s="1">
        <v>1</v>
      </c>
      <c r="N378" s="2">
        <v>0.57999999999999996</v>
      </c>
      <c r="O378" s="1" t="s">
        <v>1746</v>
      </c>
    </row>
    <row r="379" spans="1:15" x14ac:dyDescent="0.25">
      <c r="A379" s="1">
        <v>378</v>
      </c>
      <c r="B379" s="1" t="s">
        <v>1906</v>
      </c>
      <c r="C379" s="10">
        <v>44664</v>
      </c>
      <c r="D379" s="1">
        <v>0</v>
      </c>
      <c r="E379" s="17" t="s">
        <v>213</v>
      </c>
      <c r="F379" s="15">
        <v>24</v>
      </c>
      <c r="G379" s="2">
        <v>4.3099999999999996</v>
      </c>
      <c r="H379" s="3">
        <v>3.5</v>
      </c>
      <c r="I379" s="2">
        <v>3.69</v>
      </c>
      <c r="J379" s="2">
        <f t="shared" si="3"/>
        <v>0.61999999999999966</v>
      </c>
      <c r="K379" s="1">
        <v>1</v>
      </c>
      <c r="L379" s="2">
        <f t="shared" si="4"/>
        <v>0.61999999999999966</v>
      </c>
      <c r="M379" s="1">
        <v>1</v>
      </c>
      <c r="N379" s="2">
        <v>0.62</v>
      </c>
      <c r="O379" s="1" t="s">
        <v>1746</v>
      </c>
    </row>
    <row r="380" spans="1:15" x14ac:dyDescent="0.25">
      <c r="A380" s="1">
        <v>379</v>
      </c>
      <c r="B380" s="1" t="s">
        <v>1906</v>
      </c>
      <c r="C380" s="10">
        <v>44665</v>
      </c>
      <c r="D380" s="1">
        <v>0</v>
      </c>
      <c r="E380" s="17" t="s">
        <v>213</v>
      </c>
      <c r="F380" s="15">
        <v>24</v>
      </c>
      <c r="G380" s="2">
        <v>4.4800000000000004</v>
      </c>
      <c r="H380" s="3">
        <v>3.2</v>
      </c>
      <c r="I380" s="2">
        <v>3.93</v>
      </c>
      <c r="J380" s="2">
        <f t="shared" ref="J380:J394" si="5">G380-I380</f>
        <v>0.55000000000000027</v>
      </c>
      <c r="K380" s="1">
        <v>1</v>
      </c>
      <c r="L380" s="2">
        <f t="shared" si="4"/>
        <v>0.55000000000000027</v>
      </c>
      <c r="M380" s="1">
        <v>1</v>
      </c>
      <c r="N380" s="2">
        <v>0.55000000000000004</v>
      </c>
      <c r="O380" s="1" t="s">
        <v>1746</v>
      </c>
    </row>
    <row r="381" spans="1:15" x14ac:dyDescent="0.25">
      <c r="A381" s="1">
        <v>380</v>
      </c>
      <c r="B381" s="1" t="s">
        <v>1906</v>
      </c>
      <c r="C381" s="10">
        <v>44666</v>
      </c>
      <c r="D381" s="1">
        <v>0</v>
      </c>
      <c r="E381" s="17" t="s">
        <v>213</v>
      </c>
      <c r="F381" s="15">
        <v>24</v>
      </c>
      <c r="G381" s="2">
        <v>4.4400000000000004</v>
      </c>
      <c r="H381" s="3">
        <v>0</v>
      </c>
      <c r="I381" s="2">
        <v>3.9</v>
      </c>
      <c r="J381" s="2">
        <f t="shared" si="5"/>
        <v>0.54000000000000048</v>
      </c>
      <c r="K381" s="1">
        <v>1</v>
      </c>
      <c r="L381" s="2">
        <f t="shared" ref="L381:L394" si="6">(G381-I381-D381)*K381</f>
        <v>0.54000000000000048</v>
      </c>
      <c r="M381" s="1">
        <v>1</v>
      </c>
      <c r="N381" s="2">
        <v>0.54</v>
      </c>
      <c r="O381" s="1" t="s">
        <v>1746</v>
      </c>
    </row>
    <row r="382" spans="1:15" x14ac:dyDescent="0.25">
      <c r="A382" s="1">
        <v>381</v>
      </c>
      <c r="B382" s="1" t="s">
        <v>1906</v>
      </c>
      <c r="C382" s="10">
        <v>44667</v>
      </c>
      <c r="D382" s="1">
        <v>0</v>
      </c>
      <c r="E382" s="17" t="s">
        <v>213</v>
      </c>
      <c r="F382" s="15">
        <v>24</v>
      </c>
      <c r="G382" s="2">
        <v>4.45</v>
      </c>
      <c r="H382" s="3">
        <v>0</v>
      </c>
      <c r="I382" s="2">
        <v>3.88</v>
      </c>
      <c r="J382" s="2">
        <f t="shared" si="5"/>
        <v>0.57000000000000028</v>
      </c>
      <c r="K382" s="1">
        <v>1</v>
      </c>
      <c r="L382" s="2">
        <f t="shared" si="6"/>
        <v>0.57000000000000028</v>
      </c>
      <c r="M382" s="1">
        <v>1</v>
      </c>
      <c r="N382" s="2">
        <v>0.56999999999999995</v>
      </c>
      <c r="O382" s="1" t="s">
        <v>1746</v>
      </c>
    </row>
    <row r="383" spans="1:15" x14ac:dyDescent="0.25">
      <c r="A383" s="1">
        <v>382</v>
      </c>
      <c r="B383" s="1" t="s">
        <v>1906</v>
      </c>
      <c r="C383" s="10">
        <v>44668</v>
      </c>
      <c r="D383" s="1">
        <v>0</v>
      </c>
      <c r="E383" s="17" t="s">
        <v>213</v>
      </c>
      <c r="F383" s="15">
        <v>24</v>
      </c>
      <c r="G383" s="2">
        <v>4.4400000000000004</v>
      </c>
      <c r="H383" s="3">
        <v>3.19</v>
      </c>
      <c r="I383" s="2">
        <v>3.88</v>
      </c>
      <c r="J383" s="2">
        <f t="shared" si="5"/>
        <v>0.5600000000000005</v>
      </c>
      <c r="K383" s="1">
        <v>1</v>
      </c>
      <c r="L383" s="2">
        <f t="shared" si="6"/>
        <v>0.5600000000000005</v>
      </c>
      <c r="M383" s="1">
        <v>1</v>
      </c>
      <c r="N383" s="2">
        <v>0.56000000000000005</v>
      </c>
      <c r="O383" s="1" t="s">
        <v>1746</v>
      </c>
    </row>
    <row r="384" spans="1:15" x14ac:dyDescent="0.25">
      <c r="A384" s="1">
        <v>383</v>
      </c>
      <c r="B384" s="1" t="s">
        <v>1906</v>
      </c>
      <c r="C384" s="10">
        <v>44669</v>
      </c>
      <c r="D384" s="1">
        <v>0</v>
      </c>
      <c r="E384" s="17" t="s">
        <v>213</v>
      </c>
      <c r="F384" s="15">
        <v>24</v>
      </c>
      <c r="G384" s="2">
        <v>4.4000000000000004</v>
      </c>
      <c r="H384" s="3">
        <v>3.1</v>
      </c>
      <c r="I384" s="2">
        <v>3.89</v>
      </c>
      <c r="J384" s="2">
        <f t="shared" si="5"/>
        <v>0.51000000000000023</v>
      </c>
      <c r="K384" s="1">
        <v>1</v>
      </c>
      <c r="L384" s="2">
        <f t="shared" si="6"/>
        <v>0.51000000000000023</v>
      </c>
      <c r="M384" s="1">
        <v>1</v>
      </c>
      <c r="N384" s="2">
        <v>0.51</v>
      </c>
      <c r="O384" s="1" t="s">
        <v>1746</v>
      </c>
    </row>
    <row r="385" spans="1:15" x14ac:dyDescent="0.25">
      <c r="A385" s="1">
        <v>384</v>
      </c>
      <c r="B385" s="1" t="s">
        <v>1906</v>
      </c>
      <c r="C385" s="10">
        <v>44670</v>
      </c>
      <c r="D385" s="1">
        <v>0</v>
      </c>
      <c r="E385" s="17" t="s">
        <v>217</v>
      </c>
      <c r="F385" s="15">
        <v>9</v>
      </c>
      <c r="G385" s="2">
        <v>2.21</v>
      </c>
      <c r="H385" s="3">
        <v>0.8</v>
      </c>
      <c r="I385" s="2">
        <v>1.99</v>
      </c>
      <c r="J385" s="2">
        <f t="shared" si="5"/>
        <v>0.21999999999999997</v>
      </c>
      <c r="K385" s="1">
        <v>1</v>
      </c>
      <c r="L385" s="2">
        <f t="shared" si="6"/>
        <v>0.21999999999999997</v>
      </c>
      <c r="M385" s="1">
        <v>11</v>
      </c>
      <c r="N385" s="2">
        <f>M385*J385</f>
        <v>2.42</v>
      </c>
      <c r="O385" s="1" t="s">
        <v>1746</v>
      </c>
    </row>
    <row r="386" spans="1:15" x14ac:dyDescent="0.25">
      <c r="A386" s="1">
        <v>385</v>
      </c>
      <c r="B386" s="1" t="s">
        <v>2360</v>
      </c>
      <c r="C386" s="10">
        <v>44670</v>
      </c>
      <c r="D386" s="1">
        <v>0</v>
      </c>
      <c r="E386" s="17" t="s">
        <v>2373</v>
      </c>
      <c r="F386" s="15">
        <v>11</v>
      </c>
      <c r="G386" s="2">
        <v>3.43</v>
      </c>
      <c r="H386" s="3">
        <v>1.2</v>
      </c>
      <c r="I386" s="2">
        <v>1.99</v>
      </c>
      <c r="J386" s="2">
        <f t="shared" si="5"/>
        <v>1.4400000000000002</v>
      </c>
      <c r="K386" s="1">
        <v>1</v>
      </c>
      <c r="L386" s="2">
        <f t="shared" si="6"/>
        <v>1.4400000000000002</v>
      </c>
      <c r="M386" s="1">
        <v>1</v>
      </c>
      <c r="N386" s="2">
        <v>1.44</v>
      </c>
      <c r="O386" s="1" t="s">
        <v>1746</v>
      </c>
    </row>
    <row r="387" spans="1:15" x14ac:dyDescent="0.25">
      <c r="A387" s="1">
        <v>386</v>
      </c>
      <c r="B387" s="1" t="s">
        <v>2360</v>
      </c>
      <c r="C387" s="10">
        <v>44671</v>
      </c>
      <c r="D387" s="1">
        <v>0</v>
      </c>
      <c r="E387" s="17" t="s">
        <v>2374</v>
      </c>
      <c r="F387" s="15">
        <v>7.5</v>
      </c>
      <c r="G387" s="2">
        <v>1.5</v>
      </c>
      <c r="H387" s="3">
        <v>0.98</v>
      </c>
      <c r="I387" s="2">
        <v>1.1599999999999999</v>
      </c>
      <c r="J387" s="2">
        <f t="shared" si="5"/>
        <v>0.34000000000000008</v>
      </c>
      <c r="K387" s="1">
        <v>1</v>
      </c>
      <c r="L387" s="2">
        <f t="shared" si="6"/>
        <v>0.34000000000000008</v>
      </c>
      <c r="M387" s="1">
        <v>1</v>
      </c>
      <c r="N387" s="2">
        <v>0.34</v>
      </c>
      <c r="O387" s="1" t="s">
        <v>1746</v>
      </c>
    </row>
    <row r="388" spans="1:15" x14ac:dyDescent="0.25">
      <c r="A388" s="1">
        <v>387</v>
      </c>
      <c r="B388" s="1" t="s">
        <v>2360</v>
      </c>
      <c r="C388" s="10">
        <v>44672</v>
      </c>
      <c r="D388" s="1">
        <v>0</v>
      </c>
      <c r="E388" s="17" t="s">
        <v>247</v>
      </c>
      <c r="F388" s="15">
        <v>15.5</v>
      </c>
      <c r="G388" s="2">
        <v>4.9000000000000004</v>
      </c>
      <c r="H388" s="3">
        <v>1.33</v>
      </c>
      <c r="I388" s="2">
        <v>2.46</v>
      </c>
      <c r="J388" s="2">
        <f t="shared" si="5"/>
        <v>2.4400000000000004</v>
      </c>
      <c r="K388" s="1">
        <v>3</v>
      </c>
      <c r="L388" s="2">
        <f t="shared" si="6"/>
        <v>7.3200000000000012</v>
      </c>
      <c r="M388" s="1">
        <f>C392-C388</f>
        <v>3</v>
      </c>
      <c r="N388" s="2">
        <v>11.4491</v>
      </c>
      <c r="O388" s="1" t="s">
        <v>1746</v>
      </c>
    </row>
    <row r="389" spans="1:15" x14ac:dyDescent="0.25">
      <c r="A389" s="1">
        <v>388</v>
      </c>
      <c r="B389" s="1" t="s">
        <v>1800</v>
      </c>
      <c r="C389" s="10">
        <v>44672</v>
      </c>
      <c r="D389" s="1">
        <v>0</v>
      </c>
      <c r="E389" s="17" t="s">
        <v>2278</v>
      </c>
      <c r="F389" s="15">
        <v>8.5</v>
      </c>
      <c r="G389" s="2">
        <v>1.06</v>
      </c>
      <c r="H389" s="3">
        <v>2.6</v>
      </c>
      <c r="I389" s="2">
        <v>0.75</v>
      </c>
      <c r="J389" s="2">
        <f t="shared" si="5"/>
        <v>0.31000000000000005</v>
      </c>
      <c r="K389" s="1">
        <v>1</v>
      </c>
      <c r="L389" s="2">
        <f t="shared" si="6"/>
        <v>0.31000000000000005</v>
      </c>
      <c r="M389" s="1">
        <v>1</v>
      </c>
      <c r="N389" s="2">
        <v>0.31</v>
      </c>
      <c r="O389" s="1" t="s">
        <v>1746</v>
      </c>
    </row>
    <row r="390" spans="1:15" x14ac:dyDescent="0.25">
      <c r="A390" s="1">
        <v>389</v>
      </c>
      <c r="B390" s="1" t="s">
        <v>1800</v>
      </c>
      <c r="C390" s="10">
        <v>44673</v>
      </c>
      <c r="D390" s="1">
        <v>0</v>
      </c>
      <c r="E390" s="17" t="s">
        <v>213</v>
      </c>
      <c r="F390" s="15">
        <v>24</v>
      </c>
      <c r="G390" s="2">
        <v>3.19</v>
      </c>
      <c r="H390" s="3">
        <v>9.5299999999999994</v>
      </c>
      <c r="I390" s="2">
        <v>3.11</v>
      </c>
      <c r="J390" s="2">
        <f t="shared" si="5"/>
        <v>8.0000000000000071E-2</v>
      </c>
      <c r="K390" s="1">
        <v>1</v>
      </c>
      <c r="L390" s="2">
        <f t="shared" si="6"/>
        <v>8.0000000000000071E-2</v>
      </c>
      <c r="M390" s="1">
        <v>1</v>
      </c>
      <c r="N390" s="2">
        <v>8.0000000000000099E-2</v>
      </c>
      <c r="O390" s="1" t="s">
        <v>1746</v>
      </c>
    </row>
    <row r="391" spans="1:15" x14ac:dyDescent="0.25">
      <c r="A391" s="1">
        <v>390</v>
      </c>
      <c r="B391" s="1" t="s">
        <v>1800</v>
      </c>
      <c r="C391" s="10">
        <v>44674</v>
      </c>
      <c r="D391" s="1">
        <v>0</v>
      </c>
      <c r="E391" s="17" t="s">
        <v>458</v>
      </c>
      <c r="F391" s="15">
        <v>7</v>
      </c>
      <c r="G391" s="2">
        <v>1.53</v>
      </c>
      <c r="H391" s="3">
        <v>5.3</v>
      </c>
      <c r="I391" s="2">
        <v>1.1100000000000001</v>
      </c>
      <c r="J391" s="2">
        <f t="shared" si="5"/>
        <v>0.41999999999999993</v>
      </c>
      <c r="K391" s="1">
        <v>5</v>
      </c>
      <c r="L391" s="2">
        <f t="shared" si="6"/>
        <v>2.0999999999999996</v>
      </c>
      <c r="M391" s="1">
        <v>7</v>
      </c>
      <c r="N391" s="2">
        <f>M391*J391</f>
        <v>2.9399999999999995</v>
      </c>
      <c r="O391" s="1" t="s">
        <v>1746</v>
      </c>
    </row>
    <row r="392" spans="1:15" x14ac:dyDescent="0.25">
      <c r="A392" s="1">
        <v>391</v>
      </c>
      <c r="B392" s="1" t="s">
        <v>2360</v>
      </c>
      <c r="C392" s="10">
        <v>44675</v>
      </c>
      <c r="D392" s="1">
        <v>0</v>
      </c>
      <c r="E392" s="17" t="s">
        <v>2375</v>
      </c>
      <c r="F392" s="15">
        <v>21.7</v>
      </c>
      <c r="G392" s="2">
        <v>4.4800000000000004</v>
      </c>
      <c r="H392" s="3">
        <v>0.85</v>
      </c>
      <c r="I392" s="2">
        <v>1.83</v>
      </c>
      <c r="J392" s="2">
        <f t="shared" si="5"/>
        <v>2.6500000000000004</v>
      </c>
      <c r="K392" s="1">
        <v>1</v>
      </c>
      <c r="L392" s="2">
        <f t="shared" si="6"/>
        <v>2.6500000000000004</v>
      </c>
      <c r="M392" s="1">
        <v>1</v>
      </c>
      <c r="N392" s="2">
        <v>2.65</v>
      </c>
      <c r="O392" s="1" t="s">
        <v>1746</v>
      </c>
    </row>
    <row r="393" spans="1:15" x14ac:dyDescent="0.25">
      <c r="A393" s="1">
        <v>392</v>
      </c>
      <c r="B393" s="1" t="s">
        <v>2360</v>
      </c>
      <c r="C393" s="10">
        <v>44676</v>
      </c>
      <c r="D393" s="1">
        <v>0</v>
      </c>
      <c r="E393" s="17" t="s">
        <v>2376</v>
      </c>
      <c r="F393" s="15">
        <v>2.2999999999999998</v>
      </c>
      <c r="G393" s="2">
        <v>0.6</v>
      </c>
      <c r="H393" s="3">
        <v>0.4</v>
      </c>
      <c r="I393" s="2">
        <v>0.4</v>
      </c>
      <c r="J393" s="2">
        <f t="shared" si="5"/>
        <v>0.19999999999999996</v>
      </c>
      <c r="K393" s="1">
        <v>3</v>
      </c>
      <c r="L393" s="2">
        <v>3.7112333333333298</v>
      </c>
      <c r="M393" s="1">
        <f>C394-C393</f>
        <v>3</v>
      </c>
      <c r="N393" s="2">
        <v>11.133699999999999</v>
      </c>
      <c r="O393" s="1" t="s">
        <v>1746</v>
      </c>
    </row>
    <row r="394" spans="1:15" x14ac:dyDescent="0.25">
      <c r="A394" s="1">
        <v>393</v>
      </c>
      <c r="B394" s="1" t="s">
        <v>2360</v>
      </c>
      <c r="C394" s="10">
        <v>44679</v>
      </c>
      <c r="D394" s="1">
        <v>0</v>
      </c>
      <c r="E394" s="17" t="s">
        <v>2377</v>
      </c>
      <c r="F394" s="15">
        <v>9.9</v>
      </c>
      <c r="G394" s="2">
        <v>4.03</v>
      </c>
      <c r="H394" s="3">
        <v>1.05</v>
      </c>
      <c r="I394" s="2">
        <v>1.57</v>
      </c>
      <c r="J394" s="2">
        <f t="shared" si="5"/>
        <v>2.46</v>
      </c>
      <c r="K394" s="1">
        <v>1</v>
      </c>
      <c r="L394" s="2">
        <f t="shared" si="6"/>
        <v>2.46</v>
      </c>
      <c r="M394" s="1">
        <v>1</v>
      </c>
      <c r="N394" s="2">
        <v>2.46</v>
      </c>
      <c r="O394" s="1" t="s">
        <v>1746</v>
      </c>
    </row>
  </sheetData>
  <phoneticPr fontId="10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1:O906"/>
  <sheetViews>
    <sheetView zoomScaleNormal="100" workbookViewId="0">
      <pane xSplit="3" ySplit="1" topLeftCell="E821" activePane="bottomRight" state="frozen"/>
      <selection activeCell="H778" sqref="H778"/>
      <selection pane="topRight" activeCell="H778" sqref="H778"/>
      <selection pane="bottomLeft" activeCell="H778" sqref="H778"/>
      <selection pane="bottomRight" activeCell="N829" sqref="N829:N833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63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4224</v>
      </c>
      <c r="K1" s="11" t="s">
        <v>18</v>
      </c>
      <c r="L1" s="12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2378</v>
      </c>
      <c r="C2" s="10">
        <v>44440</v>
      </c>
      <c r="D2" s="22">
        <v>0</v>
      </c>
      <c r="E2" s="17" t="s">
        <v>580</v>
      </c>
      <c r="F2" s="15">
        <v>22.5</v>
      </c>
      <c r="G2" s="2">
        <v>5.9709000000000003</v>
      </c>
      <c r="H2" s="3">
        <v>66.599999999999994</v>
      </c>
      <c r="I2" s="2">
        <v>2.3896000000000002</v>
      </c>
      <c r="J2" s="4">
        <v>3.5813000000000001</v>
      </c>
      <c r="K2" s="1">
        <v>1</v>
      </c>
      <c r="L2" s="4">
        <v>3.5813000000000001</v>
      </c>
      <c r="M2" s="2" t="s">
        <v>1746</v>
      </c>
      <c r="N2" s="4" t="s">
        <v>1746</v>
      </c>
      <c r="O2" s="1" t="s">
        <v>1746</v>
      </c>
    </row>
    <row r="3" spans="1:15" x14ac:dyDescent="0.25">
      <c r="A3" s="1">
        <v>2</v>
      </c>
      <c r="B3" s="1" t="s">
        <v>2378</v>
      </c>
      <c r="C3" s="10">
        <v>44441</v>
      </c>
      <c r="D3" s="22">
        <v>0</v>
      </c>
      <c r="E3" s="17" t="s">
        <v>2627</v>
      </c>
      <c r="F3" s="15">
        <v>22</v>
      </c>
      <c r="G3" s="2">
        <v>7.3832000000000004</v>
      </c>
      <c r="H3" s="3">
        <v>16.8</v>
      </c>
      <c r="I3" s="2">
        <v>2.9607000000000001</v>
      </c>
      <c r="J3" s="4">
        <v>4.4225000000000003</v>
      </c>
      <c r="K3" s="1">
        <v>1</v>
      </c>
      <c r="L3" s="4">
        <v>4.4225000000000003</v>
      </c>
      <c r="M3" s="2" t="s">
        <v>1746</v>
      </c>
      <c r="N3" s="4" t="s">
        <v>1746</v>
      </c>
      <c r="O3" s="1" t="s">
        <v>1746</v>
      </c>
    </row>
    <row r="4" spans="1:15" x14ac:dyDescent="0.25">
      <c r="A4" s="1">
        <v>3</v>
      </c>
      <c r="B4" s="1" t="s">
        <v>2378</v>
      </c>
      <c r="C4" s="10">
        <v>44442</v>
      </c>
      <c r="D4" s="22">
        <v>0</v>
      </c>
      <c r="E4" s="17" t="s">
        <v>2371</v>
      </c>
      <c r="F4" s="15">
        <v>23</v>
      </c>
      <c r="G4" s="2">
        <v>7.2716000000000003</v>
      </c>
      <c r="H4" s="3">
        <v>21</v>
      </c>
      <c r="I4" s="2">
        <v>2.8631000000000002</v>
      </c>
      <c r="J4" s="4">
        <v>4.4085000000000001</v>
      </c>
      <c r="K4" s="1">
        <v>1</v>
      </c>
      <c r="L4" s="4">
        <v>4.4085000000000001</v>
      </c>
      <c r="M4" s="2" t="s">
        <v>1746</v>
      </c>
      <c r="N4" s="4" t="s">
        <v>1746</v>
      </c>
      <c r="O4" s="1" t="s">
        <v>3951</v>
      </c>
    </row>
    <row r="5" spans="1:15" x14ac:dyDescent="0.25">
      <c r="A5" s="1">
        <v>4</v>
      </c>
      <c r="B5" s="1" t="s">
        <v>2378</v>
      </c>
      <c r="C5" s="10">
        <v>44443</v>
      </c>
      <c r="D5" s="22">
        <v>0</v>
      </c>
      <c r="E5" s="17" t="s">
        <v>254</v>
      </c>
      <c r="F5" s="15">
        <v>22</v>
      </c>
      <c r="G5" s="2">
        <v>6.4142999999999999</v>
      </c>
      <c r="H5" s="3">
        <v>29.5</v>
      </c>
      <c r="I5" s="2">
        <v>2.7067999999999999</v>
      </c>
      <c r="J5" s="4">
        <v>3.7075</v>
      </c>
      <c r="K5" s="1">
        <v>1</v>
      </c>
      <c r="L5" s="4">
        <v>3.7075</v>
      </c>
      <c r="M5" s="2" t="s">
        <v>1746</v>
      </c>
      <c r="N5" s="4" t="s">
        <v>1746</v>
      </c>
      <c r="O5" s="1" t="s">
        <v>1746</v>
      </c>
    </row>
    <row r="6" spans="1:15" x14ac:dyDescent="0.25">
      <c r="A6" s="1">
        <v>5</v>
      </c>
      <c r="B6" s="1" t="s">
        <v>2378</v>
      </c>
      <c r="C6" s="10">
        <v>44444</v>
      </c>
      <c r="D6" s="22">
        <v>0</v>
      </c>
      <c r="E6" s="17" t="s">
        <v>213</v>
      </c>
      <c r="F6" s="15">
        <v>24</v>
      </c>
      <c r="G6" s="2">
        <v>7.4443000000000001</v>
      </c>
      <c r="H6" s="3">
        <v>25.6</v>
      </c>
      <c r="I6" s="2">
        <v>2.9458000000000002</v>
      </c>
      <c r="J6" s="4">
        <v>4.4984999999999999</v>
      </c>
      <c r="K6" s="1">
        <v>1</v>
      </c>
      <c r="L6" s="4">
        <v>4.4984999999999999</v>
      </c>
      <c r="M6" s="2" t="s">
        <v>1746</v>
      </c>
      <c r="N6" s="4" t="s">
        <v>1746</v>
      </c>
      <c r="O6" s="1" t="s">
        <v>1746</v>
      </c>
    </row>
    <row r="7" spans="1:15" x14ac:dyDescent="0.25">
      <c r="A7" s="1">
        <v>6</v>
      </c>
      <c r="B7" s="1" t="s">
        <v>2378</v>
      </c>
      <c r="C7" s="10">
        <v>44445</v>
      </c>
      <c r="D7" s="22">
        <v>0</v>
      </c>
      <c r="E7" s="17" t="s">
        <v>2371</v>
      </c>
      <c r="F7" s="15">
        <v>23.5</v>
      </c>
      <c r="G7" s="2">
        <v>8.1256000000000004</v>
      </c>
      <c r="H7" s="3">
        <v>21.1</v>
      </c>
      <c r="I7" s="2">
        <v>3.1057999999999999</v>
      </c>
      <c r="J7" s="4">
        <v>5.0198</v>
      </c>
      <c r="K7" s="1">
        <v>1</v>
      </c>
      <c r="L7" s="4">
        <v>5.0198</v>
      </c>
      <c r="M7" s="2" t="s">
        <v>1746</v>
      </c>
      <c r="N7" s="4" t="s">
        <v>1746</v>
      </c>
      <c r="O7" s="1" t="s">
        <v>3952</v>
      </c>
    </row>
    <row r="8" spans="1:15" x14ac:dyDescent="0.25">
      <c r="A8" s="1">
        <v>7</v>
      </c>
      <c r="B8" s="1" t="s">
        <v>2378</v>
      </c>
      <c r="C8" s="10">
        <v>44446</v>
      </c>
      <c r="D8" s="22">
        <v>0</v>
      </c>
      <c r="E8" s="17" t="s">
        <v>776</v>
      </c>
      <c r="F8" s="15">
        <v>13.5</v>
      </c>
      <c r="G8" s="2">
        <v>5.5751999999999997</v>
      </c>
      <c r="H8" s="3">
        <v>49.1</v>
      </c>
      <c r="I8" s="2">
        <v>1.8069</v>
      </c>
      <c r="J8" s="4">
        <v>3.7683</v>
      </c>
      <c r="K8" s="1">
        <v>1</v>
      </c>
      <c r="L8" s="4">
        <v>3.7683</v>
      </c>
      <c r="M8" s="2" t="s">
        <v>1746</v>
      </c>
      <c r="N8" s="4" t="s">
        <v>1746</v>
      </c>
      <c r="O8" s="1" t="s">
        <v>1746</v>
      </c>
    </row>
    <row r="9" spans="1:15" x14ac:dyDescent="0.25">
      <c r="A9" s="1">
        <v>8</v>
      </c>
      <c r="B9" s="1" t="s">
        <v>2378</v>
      </c>
      <c r="C9" s="10">
        <v>44447</v>
      </c>
      <c r="D9" s="22">
        <v>0</v>
      </c>
      <c r="E9" s="17" t="s">
        <v>213</v>
      </c>
      <c r="F9" s="15">
        <v>18.5</v>
      </c>
      <c r="G9" s="2">
        <v>7.1727999999999996</v>
      </c>
      <c r="H9" s="3">
        <v>36.200000000000003</v>
      </c>
      <c r="I9" s="2">
        <v>2.4786999999999999</v>
      </c>
      <c r="J9" s="4">
        <v>4.6940999999999997</v>
      </c>
      <c r="K9" s="1">
        <v>1</v>
      </c>
      <c r="L9" s="4">
        <v>4.6940999999999997</v>
      </c>
      <c r="M9" s="2" t="s">
        <v>1746</v>
      </c>
      <c r="N9" s="4" t="s">
        <v>1746</v>
      </c>
      <c r="O9" s="1" t="s">
        <v>3953</v>
      </c>
    </row>
    <row r="10" spans="1:15" x14ac:dyDescent="0.25">
      <c r="A10" s="1">
        <v>9</v>
      </c>
      <c r="B10" s="1" t="s">
        <v>2378</v>
      </c>
      <c r="C10" s="10">
        <v>44448</v>
      </c>
      <c r="D10" s="22">
        <v>0</v>
      </c>
      <c r="E10" s="17" t="s">
        <v>213</v>
      </c>
      <c r="F10" s="15">
        <v>24</v>
      </c>
      <c r="G10" s="2">
        <v>8.3839000000000006</v>
      </c>
      <c r="H10" s="3">
        <v>25</v>
      </c>
      <c r="I10" s="2">
        <v>2.9908999999999999</v>
      </c>
      <c r="J10" s="4">
        <v>5.3930000000000007</v>
      </c>
      <c r="K10" s="1">
        <v>1</v>
      </c>
      <c r="L10" s="4">
        <v>5.3930000000000007</v>
      </c>
      <c r="M10" s="2" t="s">
        <v>1746</v>
      </c>
      <c r="N10" s="4" t="s">
        <v>1746</v>
      </c>
      <c r="O10" s="1" t="s">
        <v>1746</v>
      </c>
    </row>
    <row r="11" spans="1:15" x14ac:dyDescent="0.25">
      <c r="A11" s="1">
        <v>10</v>
      </c>
      <c r="B11" s="1" t="s">
        <v>2378</v>
      </c>
      <c r="C11" s="10">
        <v>44449</v>
      </c>
      <c r="D11" s="22">
        <v>0</v>
      </c>
      <c r="E11" s="17" t="s">
        <v>213</v>
      </c>
      <c r="F11" s="15">
        <v>24</v>
      </c>
      <c r="G11" s="2">
        <v>9.0767000000000007</v>
      </c>
      <c r="H11" s="3">
        <v>18.899999999999999</v>
      </c>
      <c r="I11" s="2">
        <v>3.2147000000000001</v>
      </c>
      <c r="J11" s="4">
        <v>5.8620000000000001</v>
      </c>
      <c r="K11" s="1">
        <v>1</v>
      </c>
      <c r="L11" s="4">
        <v>5.8620000000000001</v>
      </c>
      <c r="M11" s="2" t="s">
        <v>1746</v>
      </c>
      <c r="N11" s="4" t="s">
        <v>1746</v>
      </c>
      <c r="O11" s="1" t="s">
        <v>1746</v>
      </c>
    </row>
    <row r="12" spans="1:15" x14ac:dyDescent="0.25">
      <c r="A12" s="1">
        <v>11</v>
      </c>
      <c r="B12" s="1" t="s">
        <v>2378</v>
      </c>
      <c r="C12" s="10">
        <v>44450</v>
      </c>
      <c r="D12" s="22">
        <v>0</v>
      </c>
      <c r="E12" s="17" t="s">
        <v>213</v>
      </c>
      <c r="F12" s="15">
        <v>24</v>
      </c>
      <c r="G12" s="2">
        <v>9.5411000000000001</v>
      </c>
      <c r="H12" s="3">
        <v>13.6</v>
      </c>
      <c r="I12" s="2">
        <v>3.3389000000000002</v>
      </c>
      <c r="J12" s="4">
        <v>6.2021999999999995</v>
      </c>
      <c r="K12" s="1">
        <v>1</v>
      </c>
      <c r="L12" s="4">
        <v>6.2021999999999995</v>
      </c>
      <c r="M12" s="2" t="s">
        <v>1746</v>
      </c>
      <c r="N12" s="4" t="s">
        <v>1746</v>
      </c>
      <c r="O12" s="1" t="s">
        <v>1746</v>
      </c>
    </row>
    <row r="13" spans="1:15" x14ac:dyDescent="0.25">
      <c r="A13" s="1">
        <v>12</v>
      </c>
      <c r="B13" s="1" t="s">
        <v>2378</v>
      </c>
      <c r="C13" s="10">
        <v>44451</v>
      </c>
      <c r="D13" s="22">
        <v>0</v>
      </c>
      <c r="E13" s="17" t="s">
        <v>213</v>
      </c>
      <c r="F13" s="15">
        <v>24</v>
      </c>
      <c r="G13" s="2">
        <v>9.8244000000000007</v>
      </c>
      <c r="H13" s="3">
        <v>10.4</v>
      </c>
      <c r="I13" s="2">
        <v>3.4089</v>
      </c>
      <c r="J13" s="4">
        <v>6.4155000000000006</v>
      </c>
      <c r="K13" s="1">
        <v>1</v>
      </c>
      <c r="L13" s="4">
        <v>6.4155000000000006</v>
      </c>
      <c r="M13" s="2" t="s">
        <v>1746</v>
      </c>
      <c r="N13" s="4" t="s">
        <v>1746</v>
      </c>
      <c r="O13" s="1" t="s">
        <v>1746</v>
      </c>
    </row>
    <row r="14" spans="1:15" x14ac:dyDescent="0.25">
      <c r="A14" s="1">
        <v>13</v>
      </c>
      <c r="B14" s="1" t="s">
        <v>2378</v>
      </c>
      <c r="C14" s="10">
        <v>44452</v>
      </c>
      <c r="D14" s="22">
        <v>0</v>
      </c>
      <c r="E14" s="17" t="s">
        <v>213</v>
      </c>
      <c r="F14" s="15">
        <v>24</v>
      </c>
      <c r="G14" s="2">
        <v>9.9688999999999997</v>
      </c>
      <c r="H14" s="3">
        <v>7.5</v>
      </c>
      <c r="I14" s="2">
        <v>3.3233000000000001</v>
      </c>
      <c r="J14" s="4">
        <v>6.6456</v>
      </c>
      <c r="K14" s="1">
        <v>1</v>
      </c>
      <c r="L14" s="4">
        <v>6.6456</v>
      </c>
      <c r="M14" s="2" t="s">
        <v>1746</v>
      </c>
      <c r="N14" s="4" t="s">
        <v>1746</v>
      </c>
      <c r="O14" s="1" t="s">
        <v>1746</v>
      </c>
    </row>
    <row r="15" spans="1:15" x14ac:dyDescent="0.25">
      <c r="A15" s="1">
        <v>14</v>
      </c>
      <c r="B15" s="1" t="s">
        <v>2378</v>
      </c>
      <c r="C15" s="10">
        <v>44453</v>
      </c>
      <c r="D15" s="22">
        <v>0</v>
      </c>
      <c r="E15" s="17" t="s">
        <v>213</v>
      </c>
      <c r="F15" s="15">
        <v>24</v>
      </c>
      <c r="G15" s="2">
        <v>9.9600000000000009</v>
      </c>
      <c r="H15" s="3">
        <v>6.3</v>
      </c>
      <c r="I15" s="2">
        <v>3.3237000000000001</v>
      </c>
      <c r="J15" s="4">
        <v>6.6363000000000003</v>
      </c>
      <c r="K15" s="1">
        <v>1</v>
      </c>
      <c r="L15" s="4">
        <v>6.6363000000000003</v>
      </c>
      <c r="M15" s="2" t="s">
        <v>1746</v>
      </c>
      <c r="N15" s="4" t="s">
        <v>1746</v>
      </c>
      <c r="O15" s="1" t="s">
        <v>1746</v>
      </c>
    </row>
    <row r="16" spans="1:15" x14ac:dyDescent="0.25">
      <c r="A16" s="1">
        <v>15</v>
      </c>
      <c r="B16" s="1" t="s">
        <v>2378</v>
      </c>
      <c r="C16" s="10">
        <v>44454</v>
      </c>
      <c r="D16" s="22">
        <v>0</v>
      </c>
      <c r="E16" s="17" t="s">
        <v>213</v>
      </c>
      <c r="F16" s="15">
        <v>24</v>
      </c>
      <c r="G16" s="2">
        <v>10.3027</v>
      </c>
      <c r="H16" s="3">
        <v>4.0999999999999996</v>
      </c>
      <c r="I16" s="2">
        <v>3.3155999999999999</v>
      </c>
      <c r="J16" s="4">
        <v>6.9870999999999999</v>
      </c>
      <c r="K16" s="1">
        <v>1</v>
      </c>
      <c r="L16" s="4">
        <v>6.9870999999999999</v>
      </c>
      <c r="M16" s="2" t="s">
        <v>1746</v>
      </c>
      <c r="N16" s="4" t="s">
        <v>1746</v>
      </c>
      <c r="O16" s="1" t="s">
        <v>1746</v>
      </c>
    </row>
    <row r="17" spans="1:15" x14ac:dyDescent="0.25">
      <c r="A17" s="1">
        <v>16</v>
      </c>
      <c r="B17" s="1" t="s">
        <v>2378</v>
      </c>
      <c r="C17" s="10">
        <v>44455</v>
      </c>
      <c r="D17" s="22">
        <v>0</v>
      </c>
      <c r="E17" s="17" t="s">
        <v>213</v>
      </c>
      <c r="F17" s="15">
        <v>24</v>
      </c>
      <c r="G17" s="2">
        <v>10.209099999999999</v>
      </c>
      <c r="H17" s="3">
        <v>3.5</v>
      </c>
      <c r="I17" s="2">
        <v>3.2414000000000001</v>
      </c>
      <c r="J17" s="4">
        <v>6.9676999999999989</v>
      </c>
      <c r="K17" s="1">
        <v>1</v>
      </c>
      <c r="L17" s="4">
        <v>6.9676999999999989</v>
      </c>
      <c r="M17" s="2" t="s">
        <v>1746</v>
      </c>
      <c r="N17" s="4" t="s">
        <v>1746</v>
      </c>
      <c r="O17" s="1" t="s">
        <v>1746</v>
      </c>
    </row>
    <row r="18" spans="1:15" x14ac:dyDescent="0.25">
      <c r="A18" s="1">
        <v>17</v>
      </c>
      <c r="B18" s="1" t="s">
        <v>2378</v>
      </c>
      <c r="C18" s="10">
        <v>44456</v>
      </c>
      <c r="D18" s="22">
        <v>0</v>
      </c>
      <c r="E18" s="17" t="s">
        <v>213</v>
      </c>
      <c r="F18" s="15">
        <v>24</v>
      </c>
      <c r="G18" s="2">
        <v>9.9685000000000006</v>
      </c>
      <c r="H18" s="3">
        <v>3.5</v>
      </c>
      <c r="I18" s="2">
        <v>3.0939000000000001</v>
      </c>
      <c r="J18" s="4">
        <v>6.8746000000000009</v>
      </c>
      <c r="K18" s="1">
        <v>1</v>
      </c>
      <c r="L18" s="4">
        <v>6.8746000000000009</v>
      </c>
      <c r="M18" s="2" t="s">
        <v>1746</v>
      </c>
      <c r="N18" s="4" t="s">
        <v>1746</v>
      </c>
      <c r="O18" s="1" t="s">
        <v>1746</v>
      </c>
    </row>
    <row r="19" spans="1:15" x14ac:dyDescent="0.25">
      <c r="A19" s="1">
        <v>18</v>
      </c>
      <c r="B19" s="1" t="s">
        <v>2379</v>
      </c>
      <c r="C19" s="10">
        <v>44457</v>
      </c>
      <c r="D19" s="22">
        <v>0</v>
      </c>
      <c r="E19" s="17" t="s">
        <v>3954</v>
      </c>
      <c r="F19" s="15">
        <v>21</v>
      </c>
      <c r="G19" s="2">
        <v>3.1124000000000001</v>
      </c>
      <c r="H19" s="3">
        <v>26.4</v>
      </c>
      <c r="I19" s="2">
        <v>1.6733</v>
      </c>
      <c r="J19" s="4">
        <v>1.4391</v>
      </c>
      <c r="K19" s="1">
        <v>1</v>
      </c>
      <c r="L19" s="4">
        <v>1.4391</v>
      </c>
      <c r="M19" s="2" t="s">
        <v>1746</v>
      </c>
      <c r="N19" s="4" t="s">
        <v>1746</v>
      </c>
      <c r="O19" s="1" t="s">
        <v>1746</v>
      </c>
    </row>
    <row r="20" spans="1:15" x14ac:dyDescent="0.25">
      <c r="A20" s="1">
        <v>19</v>
      </c>
      <c r="B20" s="1" t="s">
        <v>2378</v>
      </c>
      <c r="C20" s="10">
        <v>44457</v>
      </c>
      <c r="D20" s="22">
        <v>0</v>
      </c>
      <c r="E20" s="17" t="s">
        <v>3955</v>
      </c>
      <c r="F20" s="15">
        <v>3</v>
      </c>
      <c r="G20" s="2">
        <v>1.246</v>
      </c>
      <c r="H20" s="3">
        <v>0.5</v>
      </c>
      <c r="I20" s="2">
        <v>0.38669999999999999</v>
      </c>
      <c r="J20" s="4">
        <v>0.85929999999999995</v>
      </c>
      <c r="K20" s="1">
        <v>1</v>
      </c>
      <c r="L20" s="4">
        <v>0.85929999999999995</v>
      </c>
      <c r="M20" s="2" t="s">
        <v>1746</v>
      </c>
      <c r="N20" s="4" t="s">
        <v>1746</v>
      </c>
      <c r="O20" s="1" t="s">
        <v>1746</v>
      </c>
    </row>
    <row r="21" spans="1:15" x14ac:dyDescent="0.25">
      <c r="A21" s="1">
        <v>20</v>
      </c>
      <c r="B21" s="1" t="s">
        <v>2379</v>
      </c>
      <c r="C21" s="10">
        <v>44458</v>
      </c>
      <c r="D21" s="22">
        <v>0</v>
      </c>
      <c r="E21" s="17" t="s">
        <v>213</v>
      </c>
      <c r="F21" s="15">
        <v>24</v>
      </c>
      <c r="G21" s="2">
        <v>5.3338999999999999</v>
      </c>
      <c r="H21" s="3">
        <v>24.5</v>
      </c>
      <c r="I21" s="2">
        <v>1.7845</v>
      </c>
      <c r="J21" s="4">
        <v>3.5493999999999999</v>
      </c>
      <c r="K21" s="1">
        <v>1</v>
      </c>
      <c r="L21" s="4">
        <v>3.5493999999999999</v>
      </c>
      <c r="M21" s="2" t="s">
        <v>1746</v>
      </c>
      <c r="N21" s="4" t="s">
        <v>1746</v>
      </c>
      <c r="O21" s="1" t="s">
        <v>1746</v>
      </c>
    </row>
    <row r="22" spans="1:15" x14ac:dyDescent="0.25">
      <c r="A22" s="1">
        <v>21</v>
      </c>
      <c r="B22" s="1" t="s">
        <v>2379</v>
      </c>
      <c r="C22" s="10">
        <v>44459</v>
      </c>
      <c r="D22" s="22">
        <v>0</v>
      </c>
      <c r="E22" s="17" t="s">
        <v>213</v>
      </c>
      <c r="F22" s="15">
        <v>24</v>
      </c>
      <c r="G22" s="2">
        <v>5.6334999999999997</v>
      </c>
      <c r="H22" s="3">
        <v>12.7</v>
      </c>
      <c r="I22" s="2">
        <v>1.8561000000000001</v>
      </c>
      <c r="J22" s="4">
        <v>3.7773999999999996</v>
      </c>
      <c r="K22" s="1">
        <v>1</v>
      </c>
      <c r="L22" s="4">
        <v>3.7773999999999996</v>
      </c>
      <c r="M22" s="2" t="s">
        <v>1746</v>
      </c>
      <c r="N22" s="4" t="s">
        <v>1746</v>
      </c>
      <c r="O22" s="1" t="s">
        <v>1746</v>
      </c>
    </row>
    <row r="23" spans="1:15" x14ac:dyDescent="0.25">
      <c r="A23" s="1">
        <v>22</v>
      </c>
      <c r="B23" s="1" t="s">
        <v>2379</v>
      </c>
      <c r="C23" s="10">
        <v>44460</v>
      </c>
      <c r="D23" s="22">
        <v>0</v>
      </c>
      <c r="E23" s="17" t="s">
        <v>213</v>
      </c>
      <c r="F23" s="15">
        <v>24</v>
      </c>
      <c r="G23" s="2">
        <v>5.7504</v>
      </c>
      <c r="H23" s="3">
        <v>10.6</v>
      </c>
      <c r="I23" s="2">
        <v>1.9514</v>
      </c>
      <c r="J23" s="4">
        <v>3.7989999999999999</v>
      </c>
      <c r="K23" s="1">
        <v>1</v>
      </c>
      <c r="L23" s="4">
        <v>3.7989999999999999</v>
      </c>
      <c r="M23" s="2" t="s">
        <v>1746</v>
      </c>
      <c r="N23" s="4" t="s">
        <v>1746</v>
      </c>
      <c r="O23" s="1" t="s">
        <v>1746</v>
      </c>
    </row>
    <row r="24" spans="1:15" x14ac:dyDescent="0.25">
      <c r="A24" s="1">
        <v>23</v>
      </c>
      <c r="B24" s="1" t="s">
        <v>2379</v>
      </c>
      <c r="C24" s="10">
        <v>44461</v>
      </c>
      <c r="D24" s="22">
        <v>0</v>
      </c>
      <c r="E24" s="17" t="s">
        <v>213</v>
      </c>
      <c r="F24" s="15">
        <v>24</v>
      </c>
      <c r="G24" s="2">
        <v>5.4954000000000001</v>
      </c>
      <c r="H24" s="3">
        <v>10.7</v>
      </c>
      <c r="I24" s="2">
        <v>1.9419</v>
      </c>
      <c r="J24" s="4">
        <v>3.5535000000000001</v>
      </c>
      <c r="K24" s="1">
        <v>1</v>
      </c>
      <c r="L24" s="4">
        <v>3.5535000000000001</v>
      </c>
      <c r="M24" s="2" t="s">
        <v>1746</v>
      </c>
      <c r="N24" s="4" t="s">
        <v>1746</v>
      </c>
      <c r="O24" s="1" t="s">
        <v>1746</v>
      </c>
    </row>
    <row r="25" spans="1:15" x14ac:dyDescent="0.25">
      <c r="A25" s="1">
        <v>24</v>
      </c>
      <c r="B25" s="1" t="s">
        <v>2379</v>
      </c>
      <c r="C25" s="10">
        <v>44462</v>
      </c>
      <c r="D25" s="22">
        <v>0</v>
      </c>
      <c r="E25" s="17" t="s">
        <v>213</v>
      </c>
      <c r="F25" s="15">
        <v>24</v>
      </c>
      <c r="G25" s="2">
        <v>5.3300999999999998</v>
      </c>
      <c r="H25" s="3">
        <v>7.4</v>
      </c>
      <c r="I25" s="2">
        <v>1.9014</v>
      </c>
      <c r="J25" s="4">
        <v>3.4287000000000001</v>
      </c>
      <c r="K25" s="1">
        <v>1</v>
      </c>
      <c r="L25" s="4">
        <v>3.4287000000000001</v>
      </c>
      <c r="M25" s="2" t="s">
        <v>1746</v>
      </c>
      <c r="N25" s="4" t="s">
        <v>1746</v>
      </c>
      <c r="O25" s="1" t="s">
        <v>1746</v>
      </c>
    </row>
    <row r="26" spans="1:15" x14ac:dyDescent="0.25">
      <c r="A26" s="1">
        <v>25</v>
      </c>
      <c r="B26" s="1" t="s">
        <v>2379</v>
      </c>
      <c r="C26" s="10">
        <v>44463</v>
      </c>
      <c r="D26" s="22">
        <v>0</v>
      </c>
      <c r="E26" s="17" t="s">
        <v>213</v>
      </c>
      <c r="F26" s="15">
        <v>24</v>
      </c>
      <c r="G26" s="2">
        <v>5.1269999999999998</v>
      </c>
      <c r="H26" s="3">
        <v>9.91</v>
      </c>
      <c r="I26" s="2">
        <v>1.8458000000000001</v>
      </c>
      <c r="J26" s="4">
        <v>3.2811999999999997</v>
      </c>
      <c r="K26" s="1">
        <v>1</v>
      </c>
      <c r="L26" s="4">
        <v>3.2811999999999997</v>
      </c>
      <c r="M26" s="2" t="s">
        <v>1746</v>
      </c>
      <c r="N26" s="4" t="s">
        <v>1746</v>
      </c>
      <c r="O26" s="1" t="s">
        <v>1746</v>
      </c>
    </row>
    <row r="27" spans="1:15" x14ac:dyDescent="0.25">
      <c r="A27" s="1">
        <v>26</v>
      </c>
      <c r="B27" s="1" t="s">
        <v>2379</v>
      </c>
      <c r="C27" s="10">
        <v>44464</v>
      </c>
      <c r="D27" s="22">
        <v>0</v>
      </c>
      <c r="E27" s="17" t="s">
        <v>213</v>
      </c>
      <c r="F27" s="15">
        <v>24</v>
      </c>
      <c r="G27" s="2">
        <v>5.0389999999999997</v>
      </c>
      <c r="H27" s="3">
        <v>10.58</v>
      </c>
      <c r="I27" s="2">
        <v>1.9212</v>
      </c>
      <c r="J27" s="4">
        <v>3.1177999999999999</v>
      </c>
      <c r="K27" s="1">
        <v>1</v>
      </c>
      <c r="L27" s="4">
        <v>3.1177999999999999</v>
      </c>
      <c r="M27" s="2" t="s">
        <v>1746</v>
      </c>
      <c r="N27" s="4" t="s">
        <v>1746</v>
      </c>
      <c r="O27" s="1" t="s">
        <v>1746</v>
      </c>
    </row>
    <row r="28" spans="1:15" x14ac:dyDescent="0.25">
      <c r="A28" s="1">
        <v>27</v>
      </c>
      <c r="B28" s="1" t="s">
        <v>2379</v>
      </c>
      <c r="C28" s="10">
        <v>44465</v>
      </c>
      <c r="D28" s="22">
        <v>0</v>
      </c>
      <c r="E28" s="17" t="s">
        <v>213</v>
      </c>
      <c r="F28" s="15">
        <v>24</v>
      </c>
      <c r="G28" s="2">
        <v>5.3617999999999997</v>
      </c>
      <c r="H28" s="3">
        <v>4.62</v>
      </c>
      <c r="I28" s="2">
        <v>2.0150999999999999</v>
      </c>
      <c r="J28" s="4">
        <v>3.3466999999999998</v>
      </c>
      <c r="K28" s="1">
        <v>1</v>
      </c>
      <c r="L28" s="4">
        <v>3.3466999999999998</v>
      </c>
      <c r="M28" s="2" t="s">
        <v>1746</v>
      </c>
      <c r="N28" s="4" t="s">
        <v>1746</v>
      </c>
      <c r="O28" s="1" t="s">
        <v>1746</v>
      </c>
    </row>
    <row r="29" spans="1:15" x14ac:dyDescent="0.25">
      <c r="A29" s="1">
        <v>28</v>
      </c>
      <c r="B29" s="1" t="s">
        <v>2379</v>
      </c>
      <c r="C29" s="10">
        <v>44466</v>
      </c>
      <c r="D29" s="22">
        <v>0</v>
      </c>
      <c r="E29" s="17" t="s">
        <v>213</v>
      </c>
      <c r="F29" s="15">
        <v>21</v>
      </c>
      <c r="G29" s="2">
        <v>3.677</v>
      </c>
      <c r="H29" s="3">
        <v>19.190000000000001</v>
      </c>
      <c r="I29" s="2">
        <v>1.7128000000000001</v>
      </c>
      <c r="J29" s="4">
        <v>1.9641999999999999</v>
      </c>
      <c r="K29" s="1">
        <v>1</v>
      </c>
      <c r="L29" s="4">
        <v>1.9641999999999999</v>
      </c>
      <c r="M29" s="2" t="s">
        <v>1746</v>
      </c>
      <c r="N29" s="4" t="s">
        <v>1746</v>
      </c>
      <c r="O29" s="1" t="s">
        <v>3956</v>
      </c>
    </row>
    <row r="30" spans="1:15" x14ac:dyDescent="0.25">
      <c r="A30" s="1">
        <v>29</v>
      </c>
      <c r="B30" s="1" t="s">
        <v>2379</v>
      </c>
      <c r="C30" s="10">
        <v>44467</v>
      </c>
      <c r="D30" s="22">
        <v>0</v>
      </c>
      <c r="E30" s="17" t="s">
        <v>213</v>
      </c>
      <c r="F30" s="15">
        <v>24</v>
      </c>
      <c r="G30" s="2">
        <v>4.5452000000000004</v>
      </c>
      <c r="H30" s="3">
        <v>20.07</v>
      </c>
      <c r="I30" s="2">
        <v>2.0583999999999998</v>
      </c>
      <c r="J30" s="4">
        <v>2.4868000000000006</v>
      </c>
      <c r="K30" s="1">
        <v>1</v>
      </c>
      <c r="L30" s="4">
        <v>2.4868000000000006</v>
      </c>
      <c r="M30" s="2" t="s">
        <v>1746</v>
      </c>
      <c r="N30" s="4" t="s">
        <v>1746</v>
      </c>
      <c r="O30" s="1" t="s">
        <v>1746</v>
      </c>
    </row>
    <row r="31" spans="1:15" x14ac:dyDescent="0.25">
      <c r="A31" s="1">
        <v>30</v>
      </c>
      <c r="B31" s="1" t="s">
        <v>2379</v>
      </c>
      <c r="C31" s="10">
        <v>44468</v>
      </c>
      <c r="D31" s="22">
        <v>0</v>
      </c>
      <c r="E31" s="17" t="s">
        <v>213</v>
      </c>
      <c r="F31" s="15">
        <v>24</v>
      </c>
      <c r="G31" s="2">
        <v>4.5263999999999998</v>
      </c>
      <c r="H31" s="3">
        <v>17.82</v>
      </c>
      <c r="I31" s="2">
        <v>2.0548999999999999</v>
      </c>
      <c r="J31" s="4">
        <v>2.4714999999999998</v>
      </c>
      <c r="K31" s="1">
        <v>1</v>
      </c>
      <c r="L31" s="4">
        <v>2.4714999999999998</v>
      </c>
      <c r="M31" s="2" t="s">
        <v>1746</v>
      </c>
      <c r="N31" s="4" t="s">
        <v>1746</v>
      </c>
      <c r="O31" s="1" t="s">
        <v>1746</v>
      </c>
    </row>
    <row r="32" spans="1:15" x14ac:dyDescent="0.25">
      <c r="A32" s="1">
        <v>31</v>
      </c>
      <c r="B32" s="1" t="s">
        <v>2379</v>
      </c>
      <c r="C32" s="10">
        <v>44469</v>
      </c>
      <c r="D32" s="22">
        <v>0</v>
      </c>
      <c r="E32" s="17" t="s">
        <v>213</v>
      </c>
      <c r="F32" s="15">
        <v>20</v>
      </c>
      <c r="G32" s="2">
        <v>4.1787000000000001</v>
      </c>
      <c r="H32" s="3">
        <v>26.7</v>
      </c>
      <c r="I32" s="2">
        <v>2.0699000000000001</v>
      </c>
      <c r="J32" s="4">
        <v>2.1088</v>
      </c>
      <c r="K32" s="1">
        <v>1</v>
      </c>
      <c r="L32" s="4">
        <v>2.1088</v>
      </c>
      <c r="M32" s="2" t="s">
        <v>1746</v>
      </c>
      <c r="N32" s="4" t="s">
        <v>1746</v>
      </c>
      <c r="O32" s="1" t="s">
        <v>3957</v>
      </c>
    </row>
    <row r="33" spans="1:15" x14ac:dyDescent="0.25">
      <c r="A33" s="1">
        <v>32</v>
      </c>
      <c r="B33" s="1" t="s">
        <v>2378</v>
      </c>
      <c r="C33" s="10">
        <v>44469</v>
      </c>
      <c r="D33" s="22">
        <v>0</v>
      </c>
      <c r="E33" s="17" t="s">
        <v>3958</v>
      </c>
      <c r="F33" s="15">
        <v>4</v>
      </c>
      <c r="G33" s="2">
        <v>1.5907</v>
      </c>
      <c r="H33" s="3">
        <v>2.15</v>
      </c>
      <c r="I33" s="2">
        <v>0.35589999999999999</v>
      </c>
      <c r="J33" s="4">
        <v>1.2347999999999999</v>
      </c>
      <c r="K33" s="1">
        <v>1</v>
      </c>
      <c r="L33" s="4">
        <v>1.2347999999999999</v>
      </c>
      <c r="M33" s="2" t="s">
        <v>1746</v>
      </c>
      <c r="N33" s="4" t="s">
        <v>1746</v>
      </c>
      <c r="O33" s="1" t="s">
        <v>1746</v>
      </c>
    </row>
    <row r="34" spans="1:15" x14ac:dyDescent="0.25">
      <c r="A34" s="1">
        <v>33</v>
      </c>
      <c r="B34" s="1" t="s">
        <v>2379</v>
      </c>
      <c r="C34" s="10">
        <v>44470</v>
      </c>
      <c r="D34" s="22">
        <v>0</v>
      </c>
      <c r="E34" s="17" t="s">
        <v>213</v>
      </c>
      <c r="F34" s="15">
        <v>24</v>
      </c>
      <c r="G34" s="2">
        <v>3.7591000000000001</v>
      </c>
      <c r="H34" s="3">
        <v>26.61</v>
      </c>
      <c r="I34" s="2">
        <v>1.9974000000000001</v>
      </c>
      <c r="J34" s="4">
        <v>1.7617</v>
      </c>
      <c r="K34" s="1">
        <v>1</v>
      </c>
      <c r="L34" s="4">
        <v>1.7617</v>
      </c>
      <c r="M34" s="2" t="s">
        <v>1746</v>
      </c>
      <c r="N34" s="4" t="s">
        <v>1746</v>
      </c>
      <c r="O34" s="1" t="s">
        <v>1746</v>
      </c>
    </row>
    <row r="35" spans="1:15" x14ac:dyDescent="0.25">
      <c r="A35" s="1">
        <v>34</v>
      </c>
      <c r="B35" s="1" t="s">
        <v>2379</v>
      </c>
      <c r="C35" s="10">
        <v>44471</v>
      </c>
      <c r="D35" s="22">
        <v>0</v>
      </c>
      <c r="E35" s="17" t="s">
        <v>213</v>
      </c>
      <c r="F35" s="15">
        <v>24</v>
      </c>
      <c r="G35" s="2">
        <v>3.7743000000000002</v>
      </c>
      <c r="H35" s="3">
        <v>26.19</v>
      </c>
      <c r="I35" s="2">
        <v>2.0251999999999999</v>
      </c>
      <c r="J35" s="4">
        <v>1.7491000000000003</v>
      </c>
      <c r="K35" s="1">
        <v>1</v>
      </c>
      <c r="L35" s="4">
        <v>1.7491000000000003</v>
      </c>
      <c r="M35" s="2" t="s">
        <v>1746</v>
      </c>
      <c r="N35" s="4" t="s">
        <v>1746</v>
      </c>
      <c r="O35" s="1" t="s">
        <v>1746</v>
      </c>
    </row>
    <row r="36" spans="1:15" x14ac:dyDescent="0.25">
      <c r="A36" s="1">
        <v>35</v>
      </c>
      <c r="B36" s="1" t="s">
        <v>2379</v>
      </c>
      <c r="C36" s="10">
        <v>44472</v>
      </c>
      <c r="D36" s="22">
        <v>0</v>
      </c>
      <c r="E36" s="17" t="s">
        <v>213</v>
      </c>
      <c r="F36" s="15">
        <v>21</v>
      </c>
      <c r="G36" s="2">
        <v>3.3397000000000001</v>
      </c>
      <c r="H36" s="3">
        <v>23</v>
      </c>
      <c r="I36" s="2">
        <v>2.1145</v>
      </c>
      <c r="J36" s="4">
        <v>1.2252000000000001</v>
      </c>
      <c r="K36" s="1">
        <v>1</v>
      </c>
      <c r="L36" s="4">
        <v>1.2252000000000001</v>
      </c>
      <c r="M36" s="2" t="s">
        <v>1746</v>
      </c>
      <c r="N36" s="4" t="s">
        <v>1746</v>
      </c>
      <c r="O36" s="1" t="s">
        <v>3959</v>
      </c>
    </row>
    <row r="37" spans="1:15" x14ac:dyDescent="0.25">
      <c r="A37" s="1">
        <v>36</v>
      </c>
      <c r="B37" s="1" t="s">
        <v>2378</v>
      </c>
      <c r="C37" s="10">
        <v>44472</v>
      </c>
      <c r="D37" s="22">
        <v>0</v>
      </c>
      <c r="E37" s="17" t="s">
        <v>2455</v>
      </c>
      <c r="F37" s="15">
        <v>3</v>
      </c>
      <c r="G37" s="2">
        <v>0.84299999999999997</v>
      </c>
      <c r="H37" s="3">
        <v>0</v>
      </c>
      <c r="I37" s="2">
        <v>0.27989999999999998</v>
      </c>
      <c r="J37" s="4">
        <v>0.56309999999999993</v>
      </c>
      <c r="K37" s="1">
        <v>1</v>
      </c>
      <c r="L37" s="4">
        <v>0.56309999999999993</v>
      </c>
      <c r="M37" s="2" t="s">
        <v>1746</v>
      </c>
      <c r="N37" s="4" t="s">
        <v>1746</v>
      </c>
      <c r="O37" s="1" t="s">
        <v>1746</v>
      </c>
    </row>
    <row r="38" spans="1:15" x14ac:dyDescent="0.25">
      <c r="A38" s="1">
        <v>37</v>
      </c>
      <c r="B38" s="1" t="s">
        <v>2379</v>
      </c>
      <c r="C38" s="10">
        <v>44473</v>
      </c>
      <c r="D38" s="22">
        <v>0</v>
      </c>
      <c r="E38" s="17" t="s">
        <v>213</v>
      </c>
      <c r="F38" s="15">
        <v>24</v>
      </c>
      <c r="G38" s="2">
        <v>3.8860000000000001</v>
      </c>
      <c r="H38" s="3">
        <v>25.2</v>
      </c>
      <c r="I38" s="2">
        <v>2.1787999999999998</v>
      </c>
      <c r="J38" s="4">
        <v>1.7072000000000003</v>
      </c>
      <c r="K38" s="1">
        <v>1</v>
      </c>
      <c r="L38" s="4">
        <v>1.7072000000000003</v>
      </c>
      <c r="M38" s="2" t="s">
        <v>1746</v>
      </c>
      <c r="N38" s="4" t="s">
        <v>1746</v>
      </c>
      <c r="O38" s="1" t="s">
        <v>1746</v>
      </c>
    </row>
    <row r="39" spans="1:15" x14ac:dyDescent="0.25">
      <c r="A39" s="1">
        <v>38</v>
      </c>
      <c r="B39" s="1" t="s">
        <v>2379</v>
      </c>
      <c r="C39" s="10">
        <v>44474</v>
      </c>
      <c r="D39" s="22">
        <v>0</v>
      </c>
      <c r="E39" s="17" t="s">
        <v>213</v>
      </c>
      <c r="F39" s="15">
        <v>24</v>
      </c>
      <c r="G39" s="2">
        <v>3.6892</v>
      </c>
      <c r="H39" s="3">
        <v>25.8</v>
      </c>
      <c r="I39" s="2">
        <v>2.0482999999999998</v>
      </c>
      <c r="J39" s="4">
        <v>1.6409000000000002</v>
      </c>
      <c r="K39" s="1">
        <v>1</v>
      </c>
      <c r="L39" s="4">
        <v>1.6409000000000002</v>
      </c>
      <c r="M39" s="2" t="s">
        <v>1746</v>
      </c>
      <c r="N39" s="4" t="s">
        <v>1746</v>
      </c>
      <c r="O39" s="1" t="s">
        <v>1746</v>
      </c>
    </row>
    <row r="40" spans="1:15" x14ac:dyDescent="0.25">
      <c r="A40" s="1">
        <v>39</v>
      </c>
      <c r="B40" s="1" t="s">
        <v>2379</v>
      </c>
      <c r="C40" s="10">
        <v>44475</v>
      </c>
      <c r="D40" s="22">
        <v>0</v>
      </c>
      <c r="E40" s="17" t="s">
        <v>3960</v>
      </c>
      <c r="F40" s="15">
        <v>17</v>
      </c>
      <c r="G40" s="2">
        <v>2.9956999999999998</v>
      </c>
      <c r="H40" s="3">
        <v>24.2</v>
      </c>
      <c r="I40" s="2">
        <v>1.6797</v>
      </c>
      <c r="J40" s="4">
        <v>1.3159999999999998</v>
      </c>
      <c r="K40" s="1">
        <v>1</v>
      </c>
      <c r="L40" s="4">
        <v>1.3159999999999998</v>
      </c>
      <c r="M40" s="2" t="s">
        <v>1746</v>
      </c>
      <c r="N40" s="4" t="s">
        <v>1746</v>
      </c>
      <c r="O40" s="1" t="s">
        <v>1746</v>
      </c>
    </row>
    <row r="41" spans="1:15" x14ac:dyDescent="0.25">
      <c r="A41" s="1">
        <v>40</v>
      </c>
      <c r="B41" s="1" t="s">
        <v>2378</v>
      </c>
      <c r="C41" s="10">
        <v>44475</v>
      </c>
      <c r="D41" s="22">
        <v>0</v>
      </c>
      <c r="E41" s="17" t="s">
        <v>3961</v>
      </c>
      <c r="F41" s="15">
        <v>4</v>
      </c>
      <c r="G41" s="2">
        <v>1.2393000000000001</v>
      </c>
      <c r="H41" s="3">
        <v>0.85</v>
      </c>
      <c r="I41" s="2">
        <v>0.33589999999999998</v>
      </c>
      <c r="J41" s="4">
        <v>0.90340000000000009</v>
      </c>
      <c r="K41" s="1">
        <v>1</v>
      </c>
      <c r="L41" s="4">
        <v>0.90340000000000009</v>
      </c>
      <c r="M41" s="2" t="s">
        <v>1746</v>
      </c>
      <c r="N41" s="4" t="s">
        <v>1746</v>
      </c>
      <c r="O41" s="1" t="s">
        <v>1746</v>
      </c>
    </row>
    <row r="42" spans="1:15" x14ac:dyDescent="0.25">
      <c r="A42" s="1">
        <v>41</v>
      </c>
      <c r="B42" s="1" t="s">
        <v>2379</v>
      </c>
      <c r="C42" s="10">
        <v>44476</v>
      </c>
      <c r="D42" s="22">
        <v>0</v>
      </c>
      <c r="E42" s="17" t="s">
        <v>213</v>
      </c>
      <c r="F42" s="15">
        <v>15.5</v>
      </c>
      <c r="G42" s="2">
        <v>2.0853000000000002</v>
      </c>
      <c r="H42" s="3">
        <v>18.8</v>
      </c>
      <c r="I42" s="2">
        <v>1.1996</v>
      </c>
      <c r="J42" s="4">
        <v>0.88570000000000015</v>
      </c>
      <c r="K42" s="1">
        <v>1</v>
      </c>
      <c r="L42" s="4">
        <v>0.88570000000000015</v>
      </c>
      <c r="M42" s="2" t="s">
        <v>1746</v>
      </c>
      <c r="N42" s="4" t="s">
        <v>1746</v>
      </c>
      <c r="O42" s="1" t="s">
        <v>3962</v>
      </c>
    </row>
    <row r="43" spans="1:15" x14ac:dyDescent="0.25">
      <c r="A43" s="1">
        <v>42</v>
      </c>
      <c r="B43" s="1" t="s">
        <v>2378</v>
      </c>
      <c r="C43" s="10">
        <v>44476</v>
      </c>
      <c r="D43" s="22">
        <v>0</v>
      </c>
      <c r="E43" s="17" t="s">
        <v>3963</v>
      </c>
      <c r="F43" s="15">
        <v>8.5</v>
      </c>
      <c r="G43" s="2">
        <v>2.3708999999999998</v>
      </c>
      <c r="H43" s="3">
        <v>0</v>
      </c>
      <c r="I43" s="2">
        <v>0.72250000000000003</v>
      </c>
      <c r="J43" s="4">
        <v>1.6483999999999996</v>
      </c>
      <c r="K43" s="1">
        <v>1</v>
      </c>
      <c r="L43" s="4">
        <v>1.6483999999999996</v>
      </c>
      <c r="M43" s="2" t="s">
        <v>1746</v>
      </c>
      <c r="N43" s="4" t="s">
        <v>1746</v>
      </c>
      <c r="O43" s="1" t="s">
        <v>1746</v>
      </c>
    </row>
    <row r="44" spans="1:15" x14ac:dyDescent="0.25">
      <c r="A44" s="1">
        <v>43</v>
      </c>
      <c r="B44" s="1" t="s">
        <v>2379</v>
      </c>
      <c r="C44" s="10">
        <v>44477</v>
      </c>
      <c r="D44" s="22">
        <v>0</v>
      </c>
      <c r="E44" s="17" t="s">
        <v>213</v>
      </c>
      <c r="F44" s="15">
        <v>6</v>
      </c>
      <c r="G44" s="2">
        <v>1.0448</v>
      </c>
      <c r="H44" s="3">
        <v>8.92</v>
      </c>
      <c r="I44" s="2">
        <v>0.56710000000000005</v>
      </c>
      <c r="J44" s="4">
        <v>0.4776999999999999</v>
      </c>
      <c r="K44" s="1">
        <v>1</v>
      </c>
      <c r="L44" s="4">
        <v>0.4776999999999999</v>
      </c>
      <c r="M44" s="2" t="s">
        <v>1746</v>
      </c>
      <c r="N44" s="4" t="s">
        <v>1746</v>
      </c>
      <c r="O44" s="1" t="s">
        <v>3964</v>
      </c>
    </row>
    <row r="45" spans="1:15" x14ac:dyDescent="0.25">
      <c r="A45" s="1">
        <v>44</v>
      </c>
      <c r="B45" s="1" t="s">
        <v>2378</v>
      </c>
      <c r="C45" s="10">
        <v>44477</v>
      </c>
      <c r="D45" s="22">
        <v>0</v>
      </c>
      <c r="E45" s="17" t="s">
        <v>3965</v>
      </c>
      <c r="F45" s="15">
        <v>18</v>
      </c>
      <c r="G45" s="2">
        <v>5.2526000000000002</v>
      </c>
      <c r="H45" s="3">
        <v>5.6</v>
      </c>
      <c r="I45" s="2">
        <v>1.5795999999999999</v>
      </c>
      <c r="J45" s="4">
        <v>3.673</v>
      </c>
      <c r="K45" s="1">
        <v>1</v>
      </c>
      <c r="L45" s="4">
        <v>3.673</v>
      </c>
      <c r="M45" s="2" t="s">
        <v>1746</v>
      </c>
      <c r="N45" s="4" t="s">
        <v>1746</v>
      </c>
      <c r="O45" s="1" t="s">
        <v>3966</v>
      </c>
    </row>
    <row r="46" spans="1:15" x14ac:dyDescent="0.25">
      <c r="A46" s="1">
        <v>45</v>
      </c>
      <c r="B46" s="1" t="s">
        <v>2378</v>
      </c>
      <c r="C46" s="10">
        <v>44478</v>
      </c>
      <c r="D46" s="22">
        <v>0</v>
      </c>
      <c r="E46" s="17" t="s">
        <v>213</v>
      </c>
      <c r="F46" s="15">
        <v>12</v>
      </c>
      <c r="G46" s="2">
        <v>6.5315000000000003</v>
      </c>
      <c r="H46" s="3">
        <v>0.51</v>
      </c>
      <c r="I46" s="2">
        <v>2.3908</v>
      </c>
      <c r="J46" s="4">
        <v>4.1407000000000007</v>
      </c>
      <c r="K46" s="1">
        <v>1</v>
      </c>
      <c r="L46" s="4">
        <v>4.1407000000000007</v>
      </c>
      <c r="M46" s="2" t="s">
        <v>1746</v>
      </c>
      <c r="N46" s="4" t="s">
        <v>1746</v>
      </c>
      <c r="O46" s="1" t="s">
        <v>1746</v>
      </c>
    </row>
    <row r="47" spans="1:15" x14ac:dyDescent="0.25">
      <c r="A47" s="1">
        <v>46</v>
      </c>
      <c r="B47" s="1" t="s">
        <v>2378</v>
      </c>
      <c r="C47" s="10">
        <v>44479</v>
      </c>
      <c r="D47" s="22">
        <v>0</v>
      </c>
      <c r="E47" s="17" t="s">
        <v>213</v>
      </c>
      <c r="F47" s="15">
        <v>24</v>
      </c>
      <c r="G47" s="2">
        <v>7.0183999999999997</v>
      </c>
      <c r="H47" s="3">
        <v>0.02</v>
      </c>
      <c r="I47" s="2">
        <v>2.3683999999999998</v>
      </c>
      <c r="J47" s="4">
        <v>4.6500000000000004</v>
      </c>
      <c r="K47" s="1">
        <v>1</v>
      </c>
      <c r="L47" s="4">
        <v>4.6500000000000004</v>
      </c>
      <c r="M47" s="2" t="s">
        <v>1746</v>
      </c>
      <c r="N47" s="4" t="s">
        <v>1746</v>
      </c>
      <c r="O47" s="1" t="s">
        <v>1746</v>
      </c>
    </row>
    <row r="48" spans="1:15" x14ac:dyDescent="0.25">
      <c r="A48" s="1">
        <v>47</v>
      </c>
      <c r="B48" s="1" t="s">
        <v>2378</v>
      </c>
      <c r="C48" s="10">
        <v>44480</v>
      </c>
      <c r="D48" s="22">
        <v>0</v>
      </c>
      <c r="E48" s="17" t="s">
        <v>213</v>
      </c>
      <c r="F48" s="15">
        <v>24</v>
      </c>
      <c r="G48" s="2">
        <v>7.0201000000000002</v>
      </c>
      <c r="H48" s="3">
        <v>0</v>
      </c>
      <c r="I48" s="2">
        <v>2.302</v>
      </c>
      <c r="J48" s="4">
        <v>4.7180999999999997</v>
      </c>
      <c r="K48" s="1">
        <v>1</v>
      </c>
      <c r="L48" s="4">
        <v>4.7180999999999997</v>
      </c>
      <c r="M48" s="2" t="s">
        <v>1746</v>
      </c>
      <c r="N48" s="4" t="s">
        <v>1746</v>
      </c>
      <c r="O48" s="1" t="s">
        <v>1746</v>
      </c>
    </row>
    <row r="49" spans="1:15" x14ac:dyDescent="0.25">
      <c r="A49" s="1">
        <v>48</v>
      </c>
      <c r="B49" s="1" t="s">
        <v>2378</v>
      </c>
      <c r="C49" s="10">
        <v>44481</v>
      </c>
      <c r="D49" s="22">
        <v>0</v>
      </c>
      <c r="E49" s="17" t="s">
        <v>213</v>
      </c>
      <c r="F49" s="15">
        <v>24</v>
      </c>
      <c r="G49" s="2">
        <v>6.1742999999999997</v>
      </c>
      <c r="H49" s="3">
        <v>0.3</v>
      </c>
      <c r="I49" s="2">
        <v>1.9631000000000001</v>
      </c>
      <c r="J49" s="4">
        <v>4.2111999999999998</v>
      </c>
      <c r="K49" s="1">
        <v>1</v>
      </c>
      <c r="L49" s="4">
        <v>4.2111999999999998</v>
      </c>
      <c r="M49" s="2" t="s">
        <v>1746</v>
      </c>
      <c r="N49" s="4" t="s">
        <v>1746</v>
      </c>
      <c r="O49" s="1" t="s">
        <v>1746</v>
      </c>
    </row>
    <row r="50" spans="1:15" x14ac:dyDescent="0.25">
      <c r="A50" s="1">
        <v>49</v>
      </c>
      <c r="B50" s="1" t="s">
        <v>2378</v>
      </c>
      <c r="C50" s="10">
        <v>44482</v>
      </c>
      <c r="D50" s="22">
        <v>0</v>
      </c>
      <c r="E50" s="17" t="s">
        <v>458</v>
      </c>
      <c r="F50" s="15">
        <v>7</v>
      </c>
      <c r="G50" s="2">
        <v>2.4588999999999999</v>
      </c>
      <c r="H50" s="3">
        <v>0</v>
      </c>
      <c r="I50" s="2">
        <v>1.2712000000000001</v>
      </c>
      <c r="J50" s="4">
        <v>1.1876999999999998</v>
      </c>
      <c r="K50" s="1">
        <v>1</v>
      </c>
      <c r="L50" s="4">
        <v>1.1876999999999998</v>
      </c>
      <c r="M50" s="2" t="s">
        <v>1746</v>
      </c>
      <c r="N50" s="4" t="s">
        <v>1746</v>
      </c>
      <c r="O50" s="1" t="s">
        <v>1746</v>
      </c>
    </row>
    <row r="51" spans="1:15" x14ac:dyDescent="0.25">
      <c r="A51" s="1">
        <v>50</v>
      </c>
      <c r="B51" s="1" t="s">
        <v>2379</v>
      </c>
      <c r="C51" s="10">
        <v>44482</v>
      </c>
      <c r="D51" s="22">
        <v>0</v>
      </c>
      <c r="E51" s="17" t="s">
        <v>223</v>
      </c>
      <c r="F51" s="15">
        <v>17</v>
      </c>
      <c r="G51" s="2">
        <v>2.5390999999999999</v>
      </c>
      <c r="H51" s="3">
        <v>21.9</v>
      </c>
      <c r="I51" s="2">
        <v>0.66890000000000005</v>
      </c>
      <c r="J51" s="4">
        <v>1.8701999999999999</v>
      </c>
      <c r="K51" s="1">
        <v>1</v>
      </c>
      <c r="L51" s="4">
        <v>1.8701999999999999</v>
      </c>
      <c r="M51" s="2" t="s">
        <v>1746</v>
      </c>
      <c r="N51" s="4" t="s">
        <v>1746</v>
      </c>
      <c r="O51" s="1" t="s">
        <v>1746</v>
      </c>
    </row>
    <row r="52" spans="1:15" x14ac:dyDescent="0.25">
      <c r="A52" s="1">
        <v>51</v>
      </c>
      <c r="B52" s="1" t="s">
        <v>2379</v>
      </c>
      <c r="C52" s="10">
        <v>44483</v>
      </c>
      <c r="D52" s="22">
        <v>0</v>
      </c>
      <c r="E52" s="17" t="s">
        <v>722</v>
      </c>
      <c r="F52" s="15">
        <v>10</v>
      </c>
      <c r="G52" s="2">
        <v>2.8079000000000001</v>
      </c>
      <c r="H52" s="3">
        <v>24.7</v>
      </c>
      <c r="I52" s="2">
        <v>1.2254</v>
      </c>
      <c r="J52" s="4">
        <v>1.5825</v>
      </c>
      <c r="K52" s="1">
        <v>1</v>
      </c>
      <c r="L52" s="4">
        <v>1.5825</v>
      </c>
      <c r="M52" s="2" t="s">
        <v>1746</v>
      </c>
      <c r="N52" s="4" t="s">
        <v>1746</v>
      </c>
      <c r="O52" s="1" t="s">
        <v>1746</v>
      </c>
    </row>
    <row r="53" spans="1:15" x14ac:dyDescent="0.25">
      <c r="A53" s="1">
        <v>52</v>
      </c>
      <c r="B53" s="1" t="s">
        <v>2378</v>
      </c>
      <c r="C53" s="10">
        <v>44483</v>
      </c>
      <c r="D53" s="22">
        <v>0</v>
      </c>
      <c r="E53" s="17" t="s">
        <v>228</v>
      </c>
      <c r="F53" s="15">
        <v>14</v>
      </c>
      <c r="G53" s="2">
        <v>4.6561000000000003</v>
      </c>
      <c r="H53" s="3">
        <v>2.5</v>
      </c>
      <c r="I53" s="2">
        <v>0.90480000000000005</v>
      </c>
      <c r="J53" s="4">
        <v>3.7513000000000005</v>
      </c>
      <c r="K53" s="1">
        <v>1</v>
      </c>
      <c r="L53" s="4">
        <v>3.7513000000000005</v>
      </c>
      <c r="M53" s="2" t="s">
        <v>1746</v>
      </c>
      <c r="N53" s="4" t="s">
        <v>1746</v>
      </c>
      <c r="O53" s="1" t="s">
        <v>1746</v>
      </c>
    </row>
    <row r="54" spans="1:15" x14ac:dyDescent="0.25">
      <c r="A54" s="1">
        <v>53</v>
      </c>
      <c r="B54" s="1" t="s">
        <v>2378</v>
      </c>
      <c r="C54" s="10">
        <v>44484</v>
      </c>
      <c r="D54" s="22">
        <v>0</v>
      </c>
      <c r="E54" s="17" t="s">
        <v>213</v>
      </c>
      <c r="F54" s="15">
        <v>24</v>
      </c>
      <c r="G54" s="2">
        <v>4.7763999999999998</v>
      </c>
      <c r="H54" s="3">
        <v>0.8</v>
      </c>
      <c r="I54" s="2">
        <v>2.3633000000000002</v>
      </c>
      <c r="J54" s="4">
        <v>2.4130999999999996</v>
      </c>
      <c r="K54" s="1">
        <v>1</v>
      </c>
      <c r="L54" s="4">
        <v>2.4130999999999996</v>
      </c>
      <c r="M54" s="2" t="s">
        <v>1746</v>
      </c>
      <c r="N54" s="4" t="s">
        <v>1746</v>
      </c>
      <c r="O54" s="1" t="s">
        <v>1746</v>
      </c>
    </row>
    <row r="55" spans="1:15" x14ac:dyDescent="0.25">
      <c r="A55" s="1">
        <v>54</v>
      </c>
      <c r="B55" s="1" t="s">
        <v>2378</v>
      </c>
      <c r="C55" s="10">
        <v>44485</v>
      </c>
      <c r="D55" s="22">
        <v>0</v>
      </c>
      <c r="E55" s="17" t="s">
        <v>213</v>
      </c>
      <c r="F55" s="15">
        <v>24</v>
      </c>
      <c r="G55" s="2">
        <v>6.6814</v>
      </c>
      <c r="H55" s="3">
        <v>0.6</v>
      </c>
      <c r="I55" s="2">
        <v>2.3043</v>
      </c>
      <c r="J55" s="4">
        <v>4.3771000000000004</v>
      </c>
      <c r="K55" s="1">
        <v>1</v>
      </c>
      <c r="L55" s="4">
        <v>4.3771000000000004</v>
      </c>
      <c r="M55" s="2" t="s">
        <v>1746</v>
      </c>
      <c r="N55" s="4" t="s">
        <v>1746</v>
      </c>
      <c r="O55" s="1" t="s">
        <v>1746</v>
      </c>
    </row>
    <row r="56" spans="1:15" x14ac:dyDescent="0.25">
      <c r="A56" s="1">
        <v>55</v>
      </c>
      <c r="B56" s="1" t="s">
        <v>2378</v>
      </c>
      <c r="C56" s="10">
        <v>44486</v>
      </c>
      <c r="D56" s="22">
        <v>0</v>
      </c>
      <c r="E56" s="17" t="s">
        <v>213</v>
      </c>
      <c r="F56" s="15">
        <v>24</v>
      </c>
      <c r="G56" s="2">
        <v>6.7652000000000001</v>
      </c>
      <c r="H56" s="3">
        <v>0.8</v>
      </c>
      <c r="I56" s="2">
        <v>2.3605</v>
      </c>
      <c r="J56" s="4">
        <v>4.4047000000000001</v>
      </c>
      <c r="K56" s="1">
        <v>1</v>
      </c>
      <c r="L56" s="4">
        <v>4.4047000000000001</v>
      </c>
      <c r="M56" s="2" t="s">
        <v>1746</v>
      </c>
      <c r="N56" s="4" t="s">
        <v>1746</v>
      </c>
      <c r="O56" s="1" t="s">
        <v>1746</v>
      </c>
    </row>
    <row r="57" spans="1:15" x14ac:dyDescent="0.25">
      <c r="A57" s="1">
        <v>56</v>
      </c>
      <c r="B57" s="1" t="s">
        <v>2378</v>
      </c>
      <c r="C57" s="10">
        <v>44487</v>
      </c>
      <c r="D57" s="22">
        <v>0</v>
      </c>
      <c r="E57" s="17" t="s">
        <v>2357</v>
      </c>
      <c r="F57" s="15">
        <v>11.5</v>
      </c>
      <c r="G57" s="2">
        <v>3.0691000000000002</v>
      </c>
      <c r="H57" s="3">
        <v>0.45</v>
      </c>
      <c r="I57" s="2">
        <v>1.0746</v>
      </c>
      <c r="J57" s="4">
        <v>1.9945000000000002</v>
      </c>
      <c r="K57" s="1">
        <v>1</v>
      </c>
      <c r="L57" s="4">
        <v>1.9945000000000002</v>
      </c>
      <c r="M57" s="2" t="s">
        <v>1746</v>
      </c>
      <c r="N57" s="4" t="s">
        <v>1746</v>
      </c>
      <c r="O57" s="1" t="s">
        <v>1746</v>
      </c>
    </row>
    <row r="58" spans="1:15" x14ac:dyDescent="0.25">
      <c r="A58" s="1">
        <v>57</v>
      </c>
      <c r="B58" s="1" t="s">
        <v>2379</v>
      </c>
      <c r="C58" s="10">
        <v>44487</v>
      </c>
      <c r="D58" s="22">
        <v>0</v>
      </c>
      <c r="E58" s="17" t="s">
        <v>776</v>
      </c>
      <c r="F58" s="15">
        <v>12.5</v>
      </c>
      <c r="G58" s="2">
        <v>1.5818000000000001</v>
      </c>
      <c r="H58" s="3">
        <v>46.6</v>
      </c>
      <c r="I58" s="2">
        <v>1.0117</v>
      </c>
      <c r="J58" s="4">
        <v>0.57010000000000005</v>
      </c>
      <c r="K58" s="1">
        <v>1</v>
      </c>
      <c r="L58" s="4">
        <v>0.57010000000000005</v>
      </c>
      <c r="M58" s="2" t="s">
        <v>1746</v>
      </c>
      <c r="N58" s="4" t="s">
        <v>1746</v>
      </c>
      <c r="O58" s="1" t="s">
        <v>1746</v>
      </c>
    </row>
    <row r="59" spans="1:15" x14ac:dyDescent="0.25">
      <c r="A59" s="1">
        <v>58</v>
      </c>
      <c r="B59" s="1" t="s">
        <v>2379</v>
      </c>
      <c r="C59" s="10">
        <v>44488</v>
      </c>
      <c r="D59" s="22">
        <v>0</v>
      </c>
      <c r="E59" s="17" t="s">
        <v>213</v>
      </c>
      <c r="F59" s="15">
        <v>24</v>
      </c>
      <c r="G59" s="2">
        <v>2.6177000000000001</v>
      </c>
      <c r="H59" s="3">
        <v>55.3</v>
      </c>
      <c r="I59" s="2">
        <v>1.952</v>
      </c>
      <c r="J59" s="4">
        <v>0.66570000000000018</v>
      </c>
      <c r="K59" s="1">
        <v>1</v>
      </c>
      <c r="L59" s="4">
        <v>0.66570000000000018</v>
      </c>
      <c r="M59" s="2" t="s">
        <v>1746</v>
      </c>
      <c r="N59" s="4" t="s">
        <v>1746</v>
      </c>
      <c r="O59" s="1" t="s">
        <v>1746</v>
      </c>
    </row>
    <row r="60" spans="1:15" x14ac:dyDescent="0.25">
      <c r="A60" s="1">
        <v>59</v>
      </c>
      <c r="B60" s="1" t="s">
        <v>2379</v>
      </c>
      <c r="C60" s="10">
        <v>44489</v>
      </c>
      <c r="D60" s="22">
        <v>0</v>
      </c>
      <c r="E60" s="17" t="s">
        <v>213</v>
      </c>
      <c r="F60" s="15">
        <v>24</v>
      </c>
      <c r="G60" s="2">
        <v>2.7006999999999999</v>
      </c>
      <c r="H60" s="3">
        <v>47.3</v>
      </c>
      <c r="I60" s="2">
        <v>2.0724999999999998</v>
      </c>
      <c r="J60" s="4">
        <v>0.62820000000000009</v>
      </c>
      <c r="K60" s="1">
        <v>1</v>
      </c>
      <c r="L60" s="4">
        <v>0.62820000000000009</v>
      </c>
      <c r="M60" s="2" t="s">
        <v>1746</v>
      </c>
      <c r="N60" s="4" t="s">
        <v>1746</v>
      </c>
      <c r="O60" s="1" t="s">
        <v>1746</v>
      </c>
    </row>
    <row r="61" spans="1:15" x14ac:dyDescent="0.25">
      <c r="A61" s="1">
        <v>60</v>
      </c>
      <c r="B61" s="1" t="s">
        <v>2379</v>
      </c>
      <c r="C61" s="10">
        <v>44490</v>
      </c>
      <c r="D61" s="22">
        <v>0</v>
      </c>
      <c r="E61" s="17" t="s">
        <v>213</v>
      </c>
      <c r="F61" s="15">
        <v>24</v>
      </c>
      <c r="G61" s="2">
        <v>2.8552</v>
      </c>
      <c r="H61" s="3">
        <v>42.9</v>
      </c>
      <c r="I61" s="2">
        <v>2.1917</v>
      </c>
      <c r="J61" s="4">
        <v>0.66349999999999998</v>
      </c>
      <c r="K61" s="1">
        <v>1</v>
      </c>
      <c r="L61" s="4">
        <v>0.66349999999999998</v>
      </c>
      <c r="M61" s="2" t="s">
        <v>1746</v>
      </c>
      <c r="N61" s="4" t="s">
        <v>1746</v>
      </c>
      <c r="O61" s="1" t="s">
        <v>1746</v>
      </c>
    </row>
    <row r="62" spans="1:15" x14ac:dyDescent="0.25">
      <c r="A62" s="1">
        <v>61</v>
      </c>
      <c r="B62" s="1" t="s">
        <v>2379</v>
      </c>
      <c r="C62" s="10">
        <v>44491</v>
      </c>
      <c r="D62" s="22">
        <v>0</v>
      </c>
      <c r="E62" s="17" t="s">
        <v>213</v>
      </c>
      <c r="F62" s="15">
        <v>24</v>
      </c>
      <c r="G62" s="2">
        <v>2.9531999999999998</v>
      </c>
      <c r="H62" s="3">
        <v>37.6</v>
      </c>
      <c r="I62" s="2">
        <v>2.2225999999999999</v>
      </c>
      <c r="J62" s="4">
        <v>0.73059999999999992</v>
      </c>
      <c r="K62" s="1">
        <v>1</v>
      </c>
      <c r="L62" s="4">
        <v>0.73059999999999992</v>
      </c>
      <c r="M62" s="2" t="s">
        <v>1746</v>
      </c>
      <c r="N62" s="4" t="s">
        <v>1746</v>
      </c>
      <c r="O62" s="1" t="s">
        <v>1746</v>
      </c>
    </row>
    <row r="63" spans="1:15" x14ac:dyDescent="0.25">
      <c r="A63" s="1">
        <v>62</v>
      </c>
      <c r="B63" s="1" t="s">
        <v>2379</v>
      </c>
      <c r="C63" s="10">
        <v>44492</v>
      </c>
      <c r="D63" s="22">
        <v>0</v>
      </c>
      <c r="E63" s="17" t="s">
        <v>2294</v>
      </c>
      <c r="F63" s="15">
        <v>11.5</v>
      </c>
      <c r="G63" s="2">
        <v>1.5301</v>
      </c>
      <c r="H63" s="3">
        <v>18.14</v>
      </c>
      <c r="I63" s="2">
        <v>1.0647</v>
      </c>
      <c r="J63" s="4">
        <v>0.46540000000000004</v>
      </c>
      <c r="K63" s="1">
        <v>1</v>
      </c>
      <c r="L63" s="4">
        <v>0.46540000000000004</v>
      </c>
      <c r="M63" s="2" t="s">
        <v>1746</v>
      </c>
      <c r="N63" s="4" t="s">
        <v>1746</v>
      </c>
      <c r="O63" s="1" t="s">
        <v>1746</v>
      </c>
    </row>
    <row r="64" spans="1:15" x14ac:dyDescent="0.25">
      <c r="A64" s="1">
        <v>63</v>
      </c>
      <c r="B64" s="1" t="s">
        <v>2378</v>
      </c>
      <c r="C64" s="10">
        <v>44492</v>
      </c>
      <c r="D64" s="22">
        <v>0</v>
      </c>
      <c r="E64" s="17" t="s">
        <v>443</v>
      </c>
      <c r="F64" s="15">
        <v>12.5</v>
      </c>
      <c r="G64" s="2">
        <v>3.3149999999999999</v>
      </c>
      <c r="H64" s="3">
        <v>1.3</v>
      </c>
      <c r="I64" s="2">
        <v>1.2314000000000001</v>
      </c>
      <c r="J64" s="4">
        <v>2.0835999999999997</v>
      </c>
      <c r="K64" s="1">
        <v>1</v>
      </c>
      <c r="L64" s="4">
        <v>2.0835999999999997</v>
      </c>
      <c r="M64" s="2" t="s">
        <v>1746</v>
      </c>
      <c r="N64" s="4" t="s">
        <v>1746</v>
      </c>
      <c r="O64" s="1" t="s">
        <v>1746</v>
      </c>
    </row>
    <row r="65" spans="1:15" x14ac:dyDescent="0.25">
      <c r="A65" s="1">
        <v>64</v>
      </c>
      <c r="B65" s="1" t="s">
        <v>2378</v>
      </c>
      <c r="C65" s="10">
        <v>44493</v>
      </c>
      <c r="D65" s="22">
        <v>0</v>
      </c>
      <c r="E65" s="17" t="s">
        <v>213</v>
      </c>
      <c r="F65" s="15">
        <v>24</v>
      </c>
      <c r="G65" s="2">
        <v>6.4931000000000001</v>
      </c>
      <c r="H65" s="3">
        <v>3.2</v>
      </c>
      <c r="I65" s="2">
        <v>2.8681999999999999</v>
      </c>
      <c r="J65" s="4">
        <v>3.6249000000000002</v>
      </c>
      <c r="K65" s="1">
        <v>1</v>
      </c>
      <c r="L65" s="4">
        <v>3.6249000000000002</v>
      </c>
      <c r="M65" s="2" t="s">
        <v>1746</v>
      </c>
      <c r="N65" s="4" t="s">
        <v>1746</v>
      </c>
      <c r="O65" s="1" t="s">
        <v>1746</v>
      </c>
    </row>
    <row r="66" spans="1:15" x14ac:dyDescent="0.25">
      <c r="A66" s="1">
        <v>65</v>
      </c>
      <c r="B66" s="1" t="s">
        <v>2378</v>
      </c>
      <c r="C66" s="10">
        <v>44494</v>
      </c>
      <c r="D66" s="22">
        <v>0</v>
      </c>
      <c r="E66" s="17" t="s">
        <v>213</v>
      </c>
      <c r="F66" s="15">
        <v>24</v>
      </c>
      <c r="G66" s="2">
        <v>6.5029000000000003</v>
      </c>
      <c r="H66" s="3">
        <v>3.28</v>
      </c>
      <c r="I66" s="2">
        <v>2.8866000000000001</v>
      </c>
      <c r="J66" s="4">
        <v>3.6163000000000003</v>
      </c>
      <c r="K66" s="1">
        <v>1</v>
      </c>
      <c r="L66" s="4">
        <v>3.6163000000000003</v>
      </c>
      <c r="M66" s="2" t="s">
        <v>1746</v>
      </c>
      <c r="N66" s="4" t="s">
        <v>1746</v>
      </c>
      <c r="O66" s="1" t="s">
        <v>1746</v>
      </c>
    </row>
    <row r="67" spans="1:15" x14ac:dyDescent="0.25">
      <c r="A67" s="1">
        <v>66</v>
      </c>
      <c r="B67" s="1" t="s">
        <v>2378</v>
      </c>
      <c r="C67" s="10">
        <v>44495</v>
      </c>
      <c r="D67" s="22">
        <v>0</v>
      </c>
      <c r="E67" s="17" t="s">
        <v>213</v>
      </c>
      <c r="F67" s="15">
        <v>24</v>
      </c>
      <c r="G67" s="2">
        <v>6.6978</v>
      </c>
      <c r="H67" s="3">
        <v>3.36</v>
      </c>
      <c r="I67" s="2">
        <v>2.8170999999999999</v>
      </c>
      <c r="J67" s="4">
        <v>3.8807</v>
      </c>
      <c r="K67" s="1">
        <v>1</v>
      </c>
      <c r="L67" s="4">
        <v>3.8807</v>
      </c>
      <c r="M67" s="2" t="s">
        <v>1746</v>
      </c>
      <c r="N67" s="4" t="s">
        <v>1746</v>
      </c>
      <c r="O67" s="1" t="s">
        <v>1746</v>
      </c>
    </row>
    <row r="68" spans="1:15" x14ac:dyDescent="0.25">
      <c r="A68" s="1">
        <v>67</v>
      </c>
      <c r="B68" s="1" t="s">
        <v>2378</v>
      </c>
      <c r="C68" s="10">
        <v>44496</v>
      </c>
      <c r="D68" s="22">
        <v>0</v>
      </c>
      <c r="E68" s="17" t="s">
        <v>213</v>
      </c>
      <c r="F68" s="15">
        <v>24</v>
      </c>
      <c r="G68" s="2">
        <v>6.3509000000000002</v>
      </c>
      <c r="H68" s="3">
        <v>3.39</v>
      </c>
      <c r="I68" s="2">
        <v>2.7242000000000002</v>
      </c>
      <c r="J68" s="4">
        <v>3.6267</v>
      </c>
      <c r="K68" s="1">
        <v>1</v>
      </c>
      <c r="L68" s="4">
        <v>3.6267</v>
      </c>
      <c r="M68" s="2" t="s">
        <v>1746</v>
      </c>
      <c r="N68" s="4" t="s">
        <v>1746</v>
      </c>
      <c r="O68" s="1" t="s">
        <v>1746</v>
      </c>
    </row>
    <row r="69" spans="1:15" x14ac:dyDescent="0.25">
      <c r="A69" s="1">
        <v>68</v>
      </c>
      <c r="B69" s="1" t="s">
        <v>2378</v>
      </c>
      <c r="C69" s="10">
        <v>44497</v>
      </c>
      <c r="D69" s="22">
        <v>0</v>
      </c>
      <c r="E69" s="17" t="s">
        <v>1029</v>
      </c>
      <c r="F69" s="15">
        <v>20.5</v>
      </c>
      <c r="G69" s="2">
        <v>5.5487000000000002</v>
      </c>
      <c r="H69" s="3">
        <v>3</v>
      </c>
      <c r="I69" s="2">
        <v>2.1547000000000001</v>
      </c>
      <c r="J69" s="4">
        <v>3.3940000000000001</v>
      </c>
      <c r="K69" s="1">
        <v>1</v>
      </c>
      <c r="L69" s="4">
        <v>3.3940000000000001</v>
      </c>
      <c r="M69" s="2" t="s">
        <v>1746</v>
      </c>
      <c r="N69" s="4" t="s">
        <v>1746</v>
      </c>
      <c r="O69" s="1" t="s">
        <v>3967</v>
      </c>
    </row>
    <row r="70" spans="1:15" x14ac:dyDescent="0.25">
      <c r="A70" s="1">
        <v>69</v>
      </c>
      <c r="B70" s="1" t="s">
        <v>2378</v>
      </c>
      <c r="C70" s="10">
        <v>44498</v>
      </c>
      <c r="D70" s="22">
        <v>0</v>
      </c>
      <c r="E70" s="17" t="s">
        <v>213</v>
      </c>
      <c r="F70" s="15">
        <v>24</v>
      </c>
      <c r="G70" s="2">
        <v>6.4421999999999997</v>
      </c>
      <c r="H70" s="3">
        <v>2.65</v>
      </c>
      <c r="I70" s="2">
        <v>2.8454000000000002</v>
      </c>
      <c r="J70" s="4">
        <v>3.5967999999999996</v>
      </c>
      <c r="K70" s="1">
        <v>1</v>
      </c>
      <c r="L70" s="4">
        <v>3.5967999999999996</v>
      </c>
      <c r="M70" s="2" t="s">
        <v>1746</v>
      </c>
      <c r="N70" s="4" t="s">
        <v>1746</v>
      </c>
      <c r="O70" s="1" t="s">
        <v>1746</v>
      </c>
    </row>
    <row r="71" spans="1:15" x14ac:dyDescent="0.25">
      <c r="A71" s="1">
        <v>70</v>
      </c>
      <c r="B71" s="1" t="s">
        <v>2378</v>
      </c>
      <c r="C71" s="10">
        <v>44499</v>
      </c>
      <c r="D71" s="22">
        <v>0</v>
      </c>
      <c r="E71" s="17" t="s">
        <v>213</v>
      </c>
      <c r="F71" s="15">
        <v>24</v>
      </c>
      <c r="G71" s="2">
        <v>6.4873000000000003</v>
      </c>
      <c r="H71" s="3">
        <v>6.5</v>
      </c>
      <c r="I71" s="2">
        <v>2.9123000000000001</v>
      </c>
      <c r="J71" s="4">
        <v>3.5750000000000002</v>
      </c>
      <c r="K71" s="1">
        <v>1</v>
      </c>
      <c r="L71" s="4">
        <v>3.5750000000000002</v>
      </c>
      <c r="M71" s="2" t="s">
        <v>1746</v>
      </c>
      <c r="N71" s="4" t="s">
        <v>1746</v>
      </c>
      <c r="O71" s="1" t="s">
        <v>1746</v>
      </c>
    </row>
    <row r="72" spans="1:15" x14ac:dyDescent="0.25">
      <c r="A72" s="1">
        <v>71</v>
      </c>
      <c r="B72" s="1" t="s">
        <v>2378</v>
      </c>
      <c r="C72" s="10">
        <v>44500</v>
      </c>
      <c r="D72" s="22">
        <v>0</v>
      </c>
      <c r="E72" s="17" t="s">
        <v>2553</v>
      </c>
      <c r="F72" s="15">
        <v>21</v>
      </c>
      <c r="G72" s="2">
        <v>6.0143000000000004</v>
      </c>
      <c r="H72" s="3">
        <v>2.8</v>
      </c>
      <c r="I72" s="2">
        <v>2.4965000000000002</v>
      </c>
      <c r="J72" s="4">
        <v>3.5178000000000003</v>
      </c>
      <c r="K72" s="1">
        <v>1</v>
      </c>
      <c r="L72" s="4">
        <v>3.5178000000000003</v>
      </c>
      <c r="M72" s="2" t="s">
        <v>1746</v>
      </c>
      <c r="N72" s="4" t="s">
        <v>1746</v>
      </c>
      <c r="O72" s="1" t="s">
        <v>3968</v>
      </c>
    </row>
    <row r="73" spans="1:15" x14ac:dyDescent="0.25">
      <c r="A73" s="1">
        <v>72</v>
      </c>
      <c r="B73" s="1" t="s">
        <v>240</v>
      </c>
      <c r="C73" s="10">
        <v>44509</v>
      </c>
      <c r="D73" s="22">
        <v>0</v>
      </c>
      <c r="E73" s="17" t="s">
        <v>3969</v>
      </c>
      <c r="F73" s="15">
        <v>17</v>
      </c>
      <c r="G73" s="2">
        <v>4.9457000000000004</v>
      </c>
      <c r="H73" s="3">
        <v>33.6</v>
      </c>
      <c r="I73" s="2">
        <v>1.6646000000000001</v>
      </c>
      <c r="J73" s="4">
        <v>3.2811000000000003</v>
      </c>
      <c r="K73" s="1">
        <v>1</v>
      </c>
      <c r="L73" s="4">
        <v>3.2811000000000003</v>
      </c>
      <c r="M73" s="2" t="s">
        <v>1746</v>
      </c>
      <c r="N73" s="4" t="s">
        <v>1746</v>
      </c>
      <c r="O73" s="1" t="s">
        <v>1746</v>
      </c>
    </row>
    <row r="74" spans="1:15" x14ac:dyDescent="0.25">
      <c r="A74" s="1">
        <v>73</v>
      </c>
      <c r="B74" s="1" t="s">
        <v>2379</v>
      </c>
      <c r="C74" s="10">
        <v>44510</v>
      </c>
      <c r="D74" s="22">
        <v>0</v>
      </c>
      <c r="E74" s="17" t="s">
        <v>254</v>
      </c>
      <c r="F74" s="15">
        <v>22</v>
      </c>
      <c r="G74" s="2">
        <v>3.4278</v>
      </c>
      <c r="H74" s="3">
        <v>23.14</v>
      </c>
      <c r="I74" s="2">
        <v>1.8527</v>
      </c>
      <c r="J74" s="4">
        <v>1.5750999999999999</v>
      </c>
      <c r="K74" s="1">
        <v>1</v>
      </c>
      <c r="L74" s="4">
        <v>1.5750999999999999</v>
      </c>
      <c r="M74" s="2" t="s">
        <v>1746</v>
      </c>
      <c r="N74" s="4" t="s">
        <v>1746</v>
      </c>
      <c r="O74" s="1" t="s">
        <v>1746</v>
      </c>
    </row>
    <row r="75" spans="1:15" x14ac:dyDescent="0.25">
      <c r="A75" s="1">
        <v>74</v>
      </c>
      <c r="B75" s="1" t="s">
        <v>2379</v>
      </c>
      <c r="C75" s="10">
        <v>44511</v>
      </c>
      <c r="D75" s="22">
        <v>0</v>
      </c>
      <c r="E75" s="17" t="s">
        <v>213</v>
      </c>
      <c r="F75" s="15">
        <v>24</v>
      </c>
      <c r="G75" s="2">
        <v>3.3938000000000001</v>
      </c>
      <c r="H75" s="3">
        <v>35.9</v>
      </c>
      <c r="I75" s="2">
        <v>2.3073000000000001</v>
      </c>
      <c r="J75" s="4">
        <v>1.0865</v>
      </c>
      <c r="K75" s="1">
        <v>1</v>
      </c>
      <c r="L75" s="4">
        <v>1.0865</v>
      </c>
      <c r="M75" s="2" t="s">
        <v>1746</v>
      </c>
      <c r="N75" s="4" t="s">
        <v>1746</v>
      </c>
      <c r="O75" s="1" t="s">
        <v>1746</v>
      </c>
    </row>
    <row r="76" spans="1:15" x14ac:dyDescent="0.25">
      <c r="A76" s="1">
        <v>75</v>
      </c>
      <c r="B76" s="1" t="s">
        <v>2379</v>
      </c>
      <c r="C76" s="10">
        <v>44512</v>
      </c>
      <c r="D76" s="22">
        <v>0</v>
      </c>
      <c r="E76" s="17" t="s">
        <v>213</v>
      </c>
      <c r="F76" s="15">
        <v>24</v>
      </c>
      <c r="G76" s="2">
        <v>3.4434999999999998</v>
      </c>
      <c r="H76" s="3">
        <v>35.9</v>
      </c>
      <c r="I76" s="2">
        <v>2.4843000000000002</v>
      </c>
      <c r="J76" s="4">
        <v>0.95919999999999961</v>
      </c>
      <c r="K76" s="1">
        <v>1</v>
      </c>
      <c r="L76" s="4">
        <v>0.95919999999999961</v>
      </c>
      <c r="M76" s="2" t="s">
        <v>1746</v>
      </c>
      <c r="N76" s="4" t="s">
        <v>1746</v>
      </c>
      <c r="O76" s="1" t="s">
        <v>1746</v>
      </c>
    </row>
    <row r="77" spans="1:15" x14ac:dyDescent="0.25">
      <c r="A77" s="1">
        <v>76</v>
      </c>
      <c r="B77" s="1" t="s">
        <v>2379</v>
      </c>
      <c r="C77" s="10">
        <v>44513</v>
      </c>
      <c r="D77" s="22">
        <v>0</v>
      </c>
      <c r="E77" s="17" t="s">
        <v>213</v>
      </c>
      <c r="F77" s="15">
        <v>24</v>
      </c>
      <c r="G77" s="2">
        <v>3.4277000000000002</v>
      </c>
      <c r="H77" s="3">
        <v>31.19</v>
      </c>
      <c r="I77" s="2">
        <v>2.5270999999999999</v>
      </c>
      <c r="J77" s="4">
        <v>0.90060000000000029</v>
      </c>
      <c r="K77" s="1">
        <v>1</v>
      </c>
      <c r="L77" s="4">
        <v>0.90060000000000029</v>
      </c>
      <c r="M77" s="2" t="s">
        <v>1746</v>
      </c>
      <c r="N77" s="4" t="s">
        <v>1746</v>
      </c>
      <c r="O77" s="1" t="s">
        <v>1746</v>
      </c>
    </row>
    <row r="78" spans="1:15" x14ac:dyDescent="0.25">
      <c r="A78" s="1">
        <v>77</v>
      </c>
      <c r="B78" s="1" t="s">
        <v>2378</v>
      </c>
      <c r="C78" s="10">
        <v>44514</v>
      </c>
      <c r="D78" s="22">
        <v>0</v>
      </c>
      <c r="E78" s="17" t="s">
        <v>231</v>
      </c>
      <c r="F78" s="15">
        <v>16</v>
      </c>
      <c r="G78" s="2">
        <v>4.7801</v>
      </c>
      <c r="H78" s="3">
        <v>2.5777999999999999</v>
      </c>
      <c r="I78" s="2">
        <v>1.845</v>
      </c>
      <c r="J78" s="4">
        <v>2.9351000000000003</v>
      </c>
      <c r="K78" s="1">
        <v>1</v>
      </c>
      <c r="L78" s="4">
        <v>2.9351000000000003</v>
      </c>
      <c r="M78" s="2" t="s">
        <v>1746</v>
      </c>
      <c r="N78" s="4" t="s">
        <v>1746</v>
      </c>
      <c r="O78" s="1" t="s">
        <v>1746</v>
      </c>
    </row>
    <row r="79" spans="1:15" x14ac:dyDescent="0.25">
      <c r="A79" s="1">
        <v>78</v>
      </c>
      <c r="B79" s="1" t="s">
        <v>2378</v>
      </c>
      <c r="C79" s="10">
        <v>44515</v>
      </c>
      <c r="D79" s="22">
        <v>0</v>
      </c>
      <c r="E79" s="17" t="s">
        <v>213</v>
      </c>
      <c r="F79" s="15">
        <v>24</v>
      </c>
      <c r="G79" s="2">
        <v>6.6131000000000002</v>
      </c>
      <c r="H79" s="3">
        <v>3.61</v>
      </c>
      <c r="I79" s="2">
        <v>2.8593999999999999</v>
      </c>
      <c r="J79" s="4">
        <v>3.7537000000000003</v>
      </c>
      <c r="K79" s="1">
        <v>1</v>
      </c>
      <c r="L79" s="4">
        <v>3.7537000000000003</v>
      </c>
      <c r="M79" s="2" t="s">
        <v>1746</v>
      </c>
      <c r="N79" s="4" t="s">
        <v>1746</v>
      </c>
      <c r="O79" s="1" t="s">
        <v>1746</v>
      </c>
    </row>
    <row r="80" spans="1:15" x14ac:dyDescent="0.25">
      <c r="A80" s="1">
        <v>79</v>
      </c>
      <c r="B80" s="1" t="s">
        <v>2378</v>
      </c>
      <c r="C80" s="10">
        <v>44516</v>
      </c>
      <c r="D80" s="22">
        <v>0</v>
      </c>
      <c r="E80" s="17" t="s">
        <v>213</v>
      </c>
      <c r="F80" s="15">
        <v>24</v>
      </c>
      <c r="G80" s="2">
        <v>6.5141</v>
      </c>
      <c r="H80" s="3">
        <v>3.53</v>
      </c>
      <c r="I80" s="2">
        <v>2.7976999999999999</v>
      </c>
      <c r="J80" s="4">
        <v>3.7164000000000001</v>
      </c>
      <c r="K80" s="1">
        <v>1</v>
      </c>
      <c r="L80" s="4">
        <v>3.7164000000000001</v>
      </c>
      <c r="M80" s="2" t="s">
        <v>1746</v>
      </c>
      <c r="N80" s="4" t="s">
        <v>1746</v>
      </c>
      <c r="O80" s="1" t="s">
        <v>1746</v>
      </c>
    </row>
    <row r="81" spans="1:15" x14ac:dyDescent="0.25">
      <c r="A81" s="1">
        <v>80</v>
      </c>
      <c r="B81" s="1" t="s">
        <v>2378</v>
      </c>
      <c r="C81" s="10">
        <v>44517</v>
      </c>
      <c r="D81" s="22">
        <v>0</v>
      </c>
      <c r="E81" s="17" t="s">
        <v>1544</v>
      </c>
      <c r="F81" s="15">
        <v>4</v>
      </c>
      <c r="G81" s="2">
        <v>1.0855999999999999</v>
      </c>
      <c r="H81" s="3">
        <v>0.45</v>
      </c>
      <c r="I81" s="2">
        <v>0.46870000000000001</v>
      </c>
      <c r="J81" s="4">
        <v>0.61689999999999989</v>
      </c>
      <c r="K81" s="1">
        <v>1</v>
      </c>
      <c r="L81" s="4">
        <v>0.61689999999999989</v>
      </c>
      <c r="M81" s="2" t="s">
        <v>1746</v>
      </c>
      <c r="N81" s="4" t="s">
        <v>1746</v>
      </c>
      <c r="O81" s="1" t="s">
        <v>1746</v>
      </c>
    </row>
    <row r="82" spans="1:15" x14ac:dyDescent="0.25">
      <c r="A82" s="1">
        <v>81</v>
      </c>
      <c r="B82" s="1" t="s">
        <v>2379</v>
      </c>
      <c r="C82" s="10">
        <v>44517</v>
      </c>
      <c r="D82" s="22">
        <v>0</v>
      </c>
      <c r="E82" s="17" t="s">
        <v>3970</v>
      </c>
      <c r="F82" s="15">
        <v>9</v>
      </c>
      <c r="G82" s="2">
        <v>1.1399999999999999</v>
      </c>
      <c r="H82" s="3">
        <v>1.3</v>
      </c>
      <c r="I82" s="2">
        <v>0.86519999999999997</v>
      </c>
      <c r="J82" s="4">
        <v>0.27479999999999993</v>
      </c>
      <c r="K82" s="1">
        <v>1</v>
      </c>
      <c r="L82" s="4">
        <v>0.27479999999999993</v>
      </c>
      <c r="M82" s="2" t="s">
        <v>1746</v>
      </c>
      <c r="N82" s="4" t="s">
        <v>1746</v>
      </c>
      <c r="O82" s="1" t="s">
        <v>1746</v>
      </c>
    </row>
    <row r="83" spans="1:15" x14ac:dyDescent="0.25">
      <c r="A83" s="1">
        <v>82</v>
      </c>
      <c r="B83" s="1" t="s">
        <v>2378</v>
      </c>
      <c r="C83" s="10">
        <v>44518</v>
      </c>
      <c r="D83" s="22">
        <v>0</v>
      </c>
      <c r="E83" s="17" t="s">
        <v>213</v>
      </c>
      <c r="F83" s="15">
        <v>24</v>
      </c>
      <c r="G83" s="2">
        <v>6.5039999999999996</v>
      </c>
      <c r="H83" s="3">
        <v>3.58</v>
      </c>
      <c r="I83" s="2">
        <v>2.7210000000000001</v>
      </c>
      <c r="J83" s="4">
        <v>3.7829999999999995</v>
      </c>
      <c r="K83" s="1">
        <v>1</v>
      </c>
      <c r="L83" s="4">
        <v>3.7829999999999995</v>
      </c>
      <c r="M83" s="2" t="s">
        <v>1746</v>
      </c>
      <c r="N83" s="4" t="s">
        <v>1746</v>
      </c>
      <c r="O83" s="1" t="s">
        <v>1746</v>
      </c>
    </row>
    <row r="84" spans="1:15" x14ac:dyDescent="0.25">
      <c r="A84" s="1">
        <v>83</v>
      </c>
      <c r="B84" s="1" t="s">
        <v>2378</v>
      </c>
      <c r="C84" s="10">
        <v>44519</v>
      </c>
      <c r="D84" s="22">
        <v>0</v>
      </c>
      <c r="E84" s="17" t="s">
        <v>213</v>
      </c>
      <c r="F84" s="15">
        <v>24</v>
      </c>
      <c r="G84" s="2">
        <v>6.3308999999999997</v>
      </c>
      <c r="H84" s="3">
        <v>3.38</v>
      </c>
      <c r="I84" s="2">
        <v>2.8578000000000001</v>
      </c>
      <c r="J84" s="4">
        <v>3.4730999999999996</v>
      </c>
      <c r="K84" s="1">
        <v>1</v>
      </c>
      <c r="L84" s="4">
        <v>3.4730999999999996</v>
      </c>
      <c r="M84" s="2" t="s">
        <v>1746</v>
      </c>
      <c r="N84" s="4" t="s">
        <v>1746</v>
      </c>
      <c r="O84" s="1" t="s">
        <v>1746</v>
      </c>
    </row>
    <row r="85" spans="1:15" x14ac:dyDescent="0.25">
      <c r="A85" s="1">
        <v>84</v>
      </c>
      <c r="B85" s="1" t="s">
        <v>2378</v>
      </c>
      <c r="C85" s="10">
        <v>44520</v>
      </c>
      <c r="D85" s="22">
        <v>0</v>
      </c>
      <c r="E85" s="17" t="s">
        <v>213</v>
      </c>
      <c r="F85" s="15">
        <v>24</v>
      </c>
      <c r="G85" s="2">
        <v>6.3773999999999997</v>
      </c>
      <c r="H85" s="3">
        <v>3.35</v>
      </c>
      <c r="I85" s="2">
        <v>2.9472</v>
      </c>
      <c r="J85" s="4">
        <v>3.4301999999999997</v>
      </c>
      <c r="K85" s="1">
        <v>1</v>
      </c>
      <c r="L85" s="4">
        <v>3.4301999999999997</v>
      </c>
      <c r="M85" s="2" t="s">
        <v>1746</v>
      </c>
      <c r="N85" s="4" t="s">
        <v>1746</v>
      </c>
      <c r="O85" s="1" t="s">
        <v>1746</v>
      </c>
    </row>
    <row r="86" spans="1:15" x14ac:dyDescent="0.25">
      <c r="A86" s="1">
        <v>85</v>
      </c>
      <c r="B86" s="1" t="s">
        <v>2378</v>
      </c>
      <c r="C86" s="10">
        <v>44521</v>
      </c>
      <c r="D86" s="22">
        <v>0</v>
      </c>
      <c r="E86" s="17" t="s">
        <v>213</v>
      </c>
      <c r="F86" s="15">
        <v>24</v>
      </c>
      <c r="G86" s="2">
        <v>6.3935000000000004</v>
      </c>
      <c r="H86" s="3">
        <v>3.51</v>
      </c>
      <c r="I86" s="2">
        <v>2.7172999999999998</v>
      </c>
      <c r="J86" s="4">
        <v>3.6762000000000006</v>
      </c>
      <c r="K86" s="1">
        <v>1</v>
      </c>
      <c r="L86" s="4">
        <v>3.6762000000000006</v>
      </c>
      <c r="M86" s="2" t="s">
        <v>1746</v>
      </c>
      <c r="N86" s="4" t="s">
        <v>1746</v>
      </c>
      <c r="O86" s="1" t="s">
        <v>1746</v>
      </c>
    </row>
    <row r="87" spans="1:15" x14ac:dyDescent="0.25">
      <c r="A87" s="1">
        <v>86</v>
      </c>
      <c r="B87" s="1" t="s">
        <v>2378</v>
      </c>
      <c r="C87" s="10">
        <v>44522</v>
      </c>
      <c r="D87" s="22">
        <v>0</v>
      </c>
      <c r="E87" s="17" t="s">
        <v>213</v>
      </c>
      <c r="F87" s="15">
        <v>24</v>
      </c>
      <c r="G87" s="2">
        <v>6.2705000000000002</v>
      </c>
      <c r="H87" s="3">
        <v>3.42</v>
      </c>
      <c r="I87" s="1">
        <v>2.5390000000000001</v>
      </c>
      <c r="J87" s="4">
        <v>3.7315</v>
      </c>
      <c r="K87" s="1">
        <v>1</v>
      </c>
      <c r="L87" s="4">
        <v>3.7315</v>
      </c>
      <c r="M87" s="2" t="s">
        <v>1746</v>
      </c>
      <c r="N87" s="4" t="s">
        <v>1746</v>
      </c>
      <c r="O87" s="1" t="s">
        <v>1746</v>
      </c>
    </row>
    <row r="88" spans="1:15" x14ac:dyDescent="0.25">
      <c r="A88" s="1">
        <v>87</v>
      </c>
      <c r="B88" s="1" t="s">
        <v>2378</v>
      </c>
      <c r="C88" s="10">
        <v>44523</v>
      </c>
      <c r="D88" s="22">
        <v>0</v>
      </c>
      <c r="E88" s="17" t="s">
        <v>213</v>
      </c>
      <c r="F88" s="15">
        <v>24</v>
      </c>
      <c r="G88" s="2">
        <v>6.2409999999999997</v>
      </c>
      <c r="H88" s="3">
        <v>3.28</v>
      </c>
      <c r="I88" s="2">
        <v>2.5019</v>
      </c>
      <c r="J88" s="4">
        <v>3.7390999999999996</v>
      </c>
      <c r="K88" s="1">
        <v>1</v>
      </c>
      <c r="L88" s="4">
        <v>3.7390999999999996</v>
      </c>
      <c r="M88" s="2" t="s">
        <v>1746</v>
      </c>
      <c r="N88" s="4" t="s">
        <v>1746</v>
      </c>
      <c r="O88" s="1" t="s">
        <v>1746</v>
      </c>
    </row>
    <row r="89" spans="1:15" x14ac:dyDescent="0.25">
      <c r="A89" s="1">
        <v>88</v>
      </c>
      <c r="B89" s="1" t="s">
        <v>2378</v>
      </c>
      <c r="C89" s="10">
        <v>44524</v>
      </c>
      <c r="D89" s="22">
        <v>0</v>
      </c>
      <c r="E89" s="17" t="s">
        <v>213</v>
      </c>
      <c r="F89" s="15">
        <v>24</v>
      </c>
      <c r="G89" s="2">
        <v>6.32</v>
      </c>
      <c r="H89" s="3">
        <v>3.28</v>
      </c>
      <c r="I89" s="2">
        <v>2.52</v>
      </c>
      <c r="J89" s="4">
        <v>3.8000000000000003</v>
      </c>
      <c r="K89" s="1">
        <v>1</v>
      </c>
      <c r="L89" s="4">
        <v>3.8000000000000003</v>
      </c>
      <c r="M89" s="2" t="s">
        <v>1746</v>
      </c>
      <c r="N89" s="4" t="s">
        <v>1746</v>
      </c>
      <c r="O89" s="1" t="s">
        <v>1746</v>
      </c>
    </row>
    <row r="90" spans="1:15" x14ac:dyDescent="0.25">
      <c r="A90" s="1">
        <v>89</v>
      </c>
      <c r="B90" s="1" t="s">
        <v>2378</v>
      </c>
      <c r="C90" s="10">
        <v>44525</v>
      </c>
      <c r="D90" s="22">
        <v>0</v>
      </c>
      <c r="E90" s="17" t="s">
        <v>213</v>
      </c>
      <c r="F90" s="15">
        <v>24</v>
      </c>
      <c r="G90" s="2">
        <v>6.4387999999999996</v>
      </c>
      <c r="H90" s="3">
        <v>2.69</v>
      </c>
      <c r="I90" s="2">
        <v>2.6025</v>
      </c>
      <c r="J90" s="4">
        <v>3.8362999999999996</v>
      </c>
      <c r="K90" s="1">
        <v>1</v>
      </c>
      <c r="L90" s="4">
        <v>3.8362999999999996</v>
      </c>
      <c r="M90" s="2" t="s">
        <v>1746</v>
      </c>
      <c r="N90" s="4" t="s">
        <v>1746</v>
      </c>
      <c r="O90" s="1" t="s">
        <v>1746</v>
      </c>
    </row>
    <row r="91" spans="1:15" x14ac:dyDescent="0.25">
      <c r="A91" s="1">
        <v>90</v>
      </c>
      <c r="B91" s="1" t="s">
        <v>2378</v>
      </c>
      <c r="C91" s="10">
        <v>44526</v>
      </c>
      <c r="D91" s="22">
        <v>0</v>
      </c>
      <c r="E91" s="17" t="s">
        <v>213</v>
      </c>
      <c r="F91" s="15">
        <v>24</v>
      </c>
      <c r="G91" s="2">
        <v>6.5702999999999996</v>
      </c>
      <c r="H91" s="3">
        <v>2.1800000000000002</v>
      </c>
      <c r="I91" s="2">
        <v>2.7195999999999998</v>
      </c>
      <c r="J91" s="4">
        <v>3.8506999999999998</v>
      </c>
      <c r="K91" s="1">
        <v>1</v>
      </c>
      <c r="L91" s="4">
        <v>3.8506999999999998</v>
      </c>
      <c r="M91" s="2" t="s">
        <v>1746</v>
      </c>
      <c r="N91" s="4" t="s">
        <v>1746</v>
      </c>
      <c r="O91" s="1" t="s">
        <v>1746</v>
      </c>
    </row>
    <row r="92" spans="1:15" x14ac:dyDescent="0.25">
      <c r="A92" s="1">
        <v>91</v>
      </c>
      <c r="B92" s="1" t="s">
        <v>2378</v>
      </c>
      <c r="C92" s="10">
        <v>44527</v>
      </c>
      <c r="D92" s="22">
        <v>0</v>
      </c>
      <c r="E92" s="17" t="s">
        <v>213</v>
      </c>
      <c r="F92" s="15">
        <v>24</v>
      </c>
      <c r="G92" s="2">
        <v>6.6379999999999999</v>
      </c>
      <c r="H92" s="3">
        <v>6.63</v>
      </c>
      <c r="I92" s="2">
        <v>2.7292999999999998</v>
      </c>
      <c r="J92" s="4">
        <v>3.9087000000000001</v>
      </c>
      <c r="K92" s="1">
        <v>1</v>
      </c>
      <c r="L92" s="4">
        <v>3.9087000000000001</v>
      </c>
      <c r="M92" s="2" t="s">
        <v>1746</v>
      </c>
      <c r="N92" s="4" t="s">
        <v>1746</v>
      </c>
      <c r="O92" s="1" t="s">
        <v>1746</v>
      </c>
    </row>
    <row r="93" spans="1:15" x14ac:dyDescent="0.25">
      <c r="A93" s="1">
        <v>92</v>
      </c>
      <c r="B93" s="1" t="s">
        <v>2378</v>
      </c>
      <c r="C93" s="10">
        <v>44528</v>
      </c>
      <c r="D93" s="22">
        <v>0</v>
      </c>
      <c r="E93" s="17" t="s">
        <v>213</v>
      </c>
      <c r="F93" s="15">
        <v>24</v>
      </c>
      <c r="G93" s="2">
        <v>6.6794000000000002</v>
      </c>
      <c r="H93" s="3">
        <v>6.63</v>
      </c>
      <c r="I93" s="2">
        <v>2.738</v>
      </c>
      <c r="J93" s="4">
        <v>3.9414000000000002</v>
      </c>
      <c r="K93" s="1">
        <v>1</v>
      </c>
      <c r="L93" s="4">
        <v>3.9414000000000002</v>
      </c>
      <c r="M93" s="2" t="s">
        <v>1746</v>
      </c>
      <c r="N93" s="4" t="s">
        <v>1746</v>
      </c>
      <c r="O93" s="1" t="s">
        <v>1746</v>
      </c>
    </row>
    <row r="94" spans="1:15" x14ac:dyDescent="0.25">
      <c r="A94" s="1">
        <v>93</v>
      </c>
      <c r="B94" s="1" t="s">
        <v>2378</v>
      </c>
      <c r="C94" s="10">
        <v>44529</v>
      </c>
      <c r="D94" s="22">
        <v>0</v>
      </c>
      <c r="E94" s="17" t="s">
        <v>213</v>
      </c>
      <c r="F94" s="15">
        <v>21</v>
      </c>
      <c r="G94" s="2">
        <v>5.7694999999999999</v>
      </c>
      <c r="H94" s="3">
        <v>0.88</v>
      </c>
      <c r="I94" s="2">
        <v>2.3519999999999999</v>
      </c>
      <c r="J94" s="4">
        <v>3.4175</v>
      </c>
      <c r="K94" s="1">
        <v>1</v>
      </c>
      <c r="L94" s="4">
        <v>3.4175</v>
      </c>
      <c r="M94" s="2" t="s">
        <v>1746</v>
      </c>
      <c r="N94" s="4" t="s">
        <v>1746</v>
      </c>
      <c r="O94" s="1" t="s">
        <v>1746</v>
      </c>
    </row>
    <row r="95" spans="1:15" x14ac:dyDescent="0.25">
      <c r="A95" s="1">
        <v>94</v>
      </c>
      <c r="B95" s="1" t="s">
        <v>2378</v>
      </c>
      <c r="C95" s="10">
        <v>44530</v>
      </c>
      <c r="D95" s="22">
        <v>0</v>
      </c>
      <c r="E95" s="17" t="s">
        <v>464</v>
      </c>
      <c r="F95" s="15">
        <v>8</v>
      </c>
      <c r="G95" s="2">
        <v>2.6229</v>
      </c>
      <c r="H95" s="3">
        <v>0.38</v>
      </c>
      <c r="I95" s="2">
        <v>0.90659999999999996</v>
      </c>
      <c r="J95" s="4">
        <v>1.7162999999999999</v>
      </c>
      <c r="K95" s="1">
        <v>1</v>
      </c>
      <c r="L95" s="4">
        <v>1.7162999999999999</v>
      </c>
      <c r="M95" s="2" t="s">
        <v>1746</v>
      </c>
      <c r="N95" s="4" t="s">
        <v>1746</v>
      </c>
      <c r="O95" s="1" t="s">
        <v>1746</v>
      </c>
    </row>
    <row r="96" spans="1:15" x14ac:dyDescent="0.25">
      <c r="A96" s="1">
        <v>95</v>
      </c>
      <c r="B96" s="1" t="s">
        <v>2379</v>
      </c>
      <c r="C96" s="10">
        <v>44531</v>
      </c>
      <c r="D96" s="22">
        <v>0</v>
      </c>
      <c r="E96" s="17" t="s">
        <v>3971</v>
      </c>
      <c r="F96" s="15">
        <v>3</v>
      </c>
      <c r="G96" s="2">
        <v>0</v>
      </c>
      <c r="H96" s="3">
        <v>0.2515</v>
      </c>
      <c r="I96" s="2">
        <v>0</v>
      </c>
      <c r="J96" s="4">
        <v>0</v>
      </c>
      <c r="K96" s="1">
        <v>1</v>
      </c>
      <c r="L96" s="4">
        <v>0</v>
      </c>
      <c r="M96" s="2" t="s">
        <v>1746</v>
      </c>
      <c r="N96" s="4" t="s">
        <v>1746</v>
      </c>
      <c r="O96" s="1" t="s">
        <v>1746</v>
      </c>
    </row>
    <row r="97" spans="1:15" x14ac:dyDescent="0.25">
      <c r="A97" s="1">
        <v>96</v>
      </c>
      <c r="B97" s="1" t="s">
        <v>2380</v>
      </c>
      <c r="C97" s="10">
        <v>44531</v>
      </c>
      <c r="D97" s="22">
        <v>0</v>
      </c>
      <c r="E97" s="17" t="s">
        <v>216</v>
      </c>
      <c r="F97" s="15">
        <v>12</v>
      </c>
      <c r="G97" s="2">
        <v>3.3220999999999998</v>
      </c>
      <c r="H97" s="3">
        <v>1.2</v>
      </c>
      <c r="I97" s="2">
        <v>1.8997999999999999</v>
      </c>
      <c r="J97" s="4">
        <v>1.4222999999999999</v>
      </c>
      <c r="K97" s="1">
        <v>1</v>
      </c>
      <c r="L97" s="4">
        <v>1.4222999999999999</v>
      </c>
      <c r="M97" s="2" t="s">
        <v>1746</v>
      </c>
      <c r="N97" s="4" t="s">
        <v>1746</v>
      </c>
      <c r="O97" s="1" t="s">
        <v>1746</v>
      </c>
    </row>
    <row r="98" spans="1:15" x14ac:dyDescent="0.25">
      <c r="A98" s="1">
        <v>97</v>
      </c>
      <c r="B98" s="1" t="s">
        <v>235</v>
      </c>
      <c r="C98" s="10">
        <v>44531</v>
      </c>
      <c r="D98" s="22">
        <v>0</v>
      </c>
      <c r="E98" s="17" t="s">
        <v>217</v>
      </c>
      <c r="F98" s="15">
        <v>9</v>
      </c>
      <c r="G98" s="2">
        <v>2.6358000000000001</v>
      </c>
      <c r="H98" s="3">
        <v>2.1</v>
      </c>
      <c r="I98" s="2">
        <v>0.99350000000000005</v>
      </c>
      <c r="J98" s="4">
        <v>1.6423000000000001</v>
      </c>
      <c r="K98" s="1">
        <v>1</v>
      </c>
      <c r="L98" s="4">
        <v>1.6423000000000001</v>
      </c>
      <c r="M98" s="2" t="s">
        <v>1746</v>
      </c>
      <c r="N98" s="4" t="s">
        <v>1746</v>
      </c>
      <c r="O98" s="1" t="s">
        <v>1746</v>
      </c>
    </row>
    <row r="99" spans="1:15" x14ac:dyDescent="0.25">
      <c r="A99" s="1">
        <v>98</v>
      </c>
      <c r="B99" s="1" t="s">
        <v>2380</v>
      </c>
      <c r="C99" s="10">
        <v>44532</v>
      </c>
      <c r="D99" s="22">
        <v>0</v>
      </c>
      <c r="E99" s="17" t="s">
        <v>213</v>
      </c>
      <c r="F99" s="15">
        <v>24</v>
      </c>
      <c r="G99" s="2">
        <v>6.1944999999999997</v>
      </c>
      <c r="H99" s="3">
        <v>1.8</v>
      </c>
      <c r="I99" s="2">
        <v>3.6587999999999998</v>
      </c>
      <c r="J99" s="4">
        <v>2.5356999999999998</v>
      </c>
      <c r="K99" s="1">
        <v>1</v>
      </c>
      <c r="L99" s="4">
        <v>2.5356999999999998</v>
      </c>
      <c r="M99" s="2" t="s">
        <v>1746</v>
      </c>
      <c r="N99" s="4" t="s">
        <v>1746</v>
      </c>
      <c r="O99" s="1" t="s">
        <v>1746</v>
      </c>
    </row>
    <row r="100" spans="1:15" x14ac:dyDescent="0.25">
      <c r="A100" s="1">
        <v>99</v>
      </c>
      <c r="B100" s="1" t="s">
        <v>2380</v>
      </c>
      <c r="C100" s="10">
        <v>44533</v>
      </c>
      <c r="D100" s="22">
        <v>0</v>
      </c>
      <c r="E100" s="17" t="s">
        <v>213</v>
      </c>
      <c r="F100" s="15">
        <v>15</v>
      </c>
      <c r="G100" s="2">
        <v>4.4291</v>
      </c>
      <c r="H100" s="3">
        <v>2.46</v>
      </c>
      <c r="I100" s="2">
        <v>2.3090000000000002</v>
      </c>
      <c r="J100" s="4">
        <v>2.1200999999999999</v>
      </c>
      <c r="K100" s="1">
        <v>1</v>
      </c>
      <c r="L100" s="4">
        <v>2.1200999999999999</v>
      </c>
      <c r="M100" s="2" t="s">
        <v>1746</v>
      </c>
      <c r="N100" s="4" t="s">
        <v>1746</v>
      </c>
      <c r="O100" s="1" t="s">
        <v>3972</v>
      </c>
    </row>
    <row r="101" spans="1:15" x14ac:dyDescent="0.25">
      <c r="A101" s="1">
        <v>100</v>
      </c>
      <c r="B101" s="1" t="s">
        <v>2380</v>
      </c>
      <c r="C101" s="10">
        <v>44534</v>
      </c>
      <c r="D101" s="22">
        <v>0</v>
      </c>
      <c r="E101" s="17" t="s">
        <v>2376</v>
      </c>
      <c r="F101" s="15">
        <v>2.5</v>
      </c>
      <c r="G101" s="2">
        <v>0.73680000000000001</v>
      </c>
      <c r="H101" s="3">
        <v>0.3</v>
      </c>
      <c r="I101" s="2">
        <v>0.32500000000000001</v>
      </c>
      <c r="J101" s="4">
        <v>0.4118</v>
      </c>
      <c r="K101" s="1">
        <v>1</v>
      </c>
      <c r="L101" s="4">
        <v>0.4118</v>
      </c>
      <c r="M101" s="2" t="s">
        <v>1746</v>
      </c>
      <c r="N101" s="4" t="s">
        <v>1746</v>
      </c>
      <c r="O101" s="1" t="s">
        <v>1746</v>
      </c>
    </row>
    <row r="102" spans="1:15" x14ac:dyDescent="0.25">
      <c r="A102" s="1">
        <v>101</v>
      </c>
      <c r="B102" s="1" t="s">
        <v>2379</v>
      </c>
      <c r="C102" s="10">
        <v>44534</v>
      </c>
      <c r="D102" s="22">
        <v>0</v>
      </c>
      <c r="E102" s="17" t="s">
        <v>699</v>
      </c>
      <c r="F102" s="15">
        <v>21.5</v>
      </c>
      <c r="G102" s="2">
        <v>2.5028000000000001</v>
      </c>
      <c r="H102" s="3">
        <v>0.33</v>
      </c>
      <c r="I102" s="2">
        <v>2.1253000000000002</v>
      </c>
      <c r="J102" s="4">
        <v>0.37749999999999995</v>
      </c>
      <c r="K102" s="1">
        <v>1</v>
      </c>
      <c r="L102" s="4">
        <v>0.37749999999999995</v>
      </c>
      <c r="M102" s="2" t="s">
        <v>1746</v>
      </c>
      <c r="N102" s="4" t="s">
        <v>1746</v>
      </c>
      <c r="O102" s="1" t="s">
        <v>1746</v>
      </c>
    </row>
    <row r="103" spans="1:15" x14ac:dyDescent="0.25">
      <c r="A103" s="1">
        <v>102</v>
      </c>
      <c r="B103" s="1" t="s">
        <v>2379</v>
      </c>
      <c r="C103" s="10">
        <v>44535</v>
      </c>
      <c r="D103" s="22">
        <v>0</v>
      </c>
      <c r="E103" s="17" t="s">
        <v>765</v>
      </c>
      <c r="F103" s="15">
        <v>14</v>
      </c>
      <c r="G103" s="2">
        <v>1.0139</v>
      </c>
      <c r="H103" s="3">
        <v>3.4</v>
      </c>
      <c r="I103" s="2">
        <v>0.89510000000000001</v>
      </c>
      <c r="J103" s="4">
        <v>0.11880000000000002</v>
      </c>
      <c r="K103" s="1">
        <v>1</v>
      </c>
      <c r="L103" s="4">
        <v>0.11880000000000002</v>
      </c>
      <c r="M103" s="2" t="s">
        <v>1746</v>
      </c>
      <c r="N103" s="4" t="s">
        <v>1746</v>
      </c>
      <c r="O103" s="1" t="s">
        <v>1746</v>
      </c>
    </row>
    <row r="104" spans="1:15" x14ac:dyDescent="0.25">
      <c r="A104" s="1">
        <v>103</v>
      </c>
      <c r="B104" s="1" t="s">
        <v>2380</v>
      </c>
      <c r="C104" s="10">
        <v>44535</v>
      </c>
      <c r="D104" s="22">
        <v>0</v>
      </c>
      <c r="E104" s="17" t="s">
        <v>602</v>
      </c>
      <c r="F104" s="15">
        <v>10</v>
      </c>
      <c r="G104" s="2">
        <v>3.2172000000000001</v>
      </c>
      <c r="H104" s="3">
        <v>3.4</v>
      </c>
      <c r="I104" s="2">
        <v>1.5392999999999999</v>
      </c>
      <c r="J104" s="4">
        <v>1.6779000000000002</v>
      </c>
      <c r="K104" s="1">
        <v>1</v>
      </c>
      <c r="L104" s="4">
        <v>1.6779000000000002</v>
      </c>
      <c r="M104" s="2" t="s">
        <v>1746</v>
      </c>
      <c r="N104" s="4" t="s">
        <v>1746</v>
      </c>
      <c r="O104" s="1" t="s">
        <v>1746</v>
      </c>
    </row>
    <row r="105" spans="1:15" x14ac:dyDescent="0.25">
      <c r="A105" s="1">
        <v>104</v>
      </c>
      <c r="B105" s="1" t="s">
        <v>2380</v>
      </c>
      <c r="C105" s="10">
        <v>44536</v>
      </c>
      <c r="D105" s="22">
        <v>0</v>
      </c>
      <c r="E105" s="17" t="s">
        <v>2626</v>
      </c>
      <c r="F105" s="15">
        <v>3.5</v>
      </c>
      <c r="G105" s="2">
        <v>0.98250000000000004</v>
      </c>
      <c r="H105" s="3">
        <v>0.4</v>
      </c>
      <c r="I105" s="2">
        <v>0.60340000000000005</v>
      </c>
      <c r="J105" s="4">
        <v>0.37909999999999999</v>
      </c>
      <c r="K105" s="1">
        <v>1</v>
      </c>
      <c r="L105" s="4">
        <v>0.37909999999999999</v>
      </c>
      <c r="M105" s="2" t="s">
        <v>1746</v>
      </c>
      <c r="N105" s="4" t="s">
        <v>1746</v>
      </c>
      <c r="O105" s="1" t="s">
        <v>1746</v>
      </c>
    </row>
    <row r="106" spans="1:15" x14ac:dyDescent="0.25">
      <c r="A106" s="1">
        <v>105</v>
      </c>
      <c r="B106" s="1" t="s">
        <v>235</v>
      </c>
      <c r="C106" s="10">
        <v>44536</v>
      </c>
      <c r="D106" s="22">
        <v>0</v>
      </c>
      <c r="E106" s="17" t="s">
        <v>3973</v>
      </c>
      <c r="F106" s="15">
        <v>17</v>
      </c>
      <c r="G106" s="2">
        <v>5.3651999999999997</v>
      </c>
      <c r="H106" s="3">
        <v>0.2</v>
      </c>
      <c r="I106" s="2">
        <v>2.0859999999999999</v>
      </c>
      <c r="J106" s="4">
        <v>3.2791999999999999</v>
      </c>
      <c r="K106" s="1">
        <v>1</v>
      </c>
      <c r="L106" s="4">
        <v>3.2791999999999999</v>
      </c>
      <c r="M106" s="2" t="s">
        <v>1746</v>
      </c>
      <c r="N106" s="4" t="s">
        <v>1746</v>
      </c>
      <c r="O106" s="1" t="s">
        <v>1746</v>
      </c>
    </row>
    <row r="107" spans="1:15" x14ac:dyDescent="0.25">
      <c r="A107" s="1">
        <v>106</v>
      </c>
      <c r="B107" s="1" t="s">
        <v>235</v>
      </c>
      <c r="C107" s="10">
        <v>44537</v>
      </c>
      <c r="D107" s="22">
        <v>0</v>
      </c>
      <c r="E107" s="17" t="s">
        <v>213</v>
      </c>
      <c r="F107" s="15">
        <v>24</v>
      </c>
      <c r="G107" s="2">
        <v>6.8426999999999998</v>
      </c>
      <c r="H107" s="3">
        <v>4.8899999999999997</v>
      </c>
      <c r="I107" s="2">
        <v>2.9762</v>
      </c>
      <c r="J107" s="4">
        <v>3.8664999999999998</v>
      </c>
      <c r="K107" s="1">
        <v>1</v>
      </c>
      <c r="L107" s="4">
        <v>3.8664999999999998</v>
      </c>
      <c r="M107" s="2" t="s">
        <v>1746</v>
      </c>
      <c r="N107" s="4" t="s">
        <v>1746</v>
      </c>
      <c r="O107" s="1" t="s">
        <v>1746</v>
      </c>
    </row>
    <row r="108" spans="1:15" x14ac:dyDescent="0.25">
      <c r="A108" s="1">
        <v>107</v>
      </c>
      <c r="B108" s="1" t="s">
        <v>235</v>
      </c>
      <c r="C108" s="10">
        <v>44538</v>
      </c>
      <c r="D108" s="22">
        <v>0</v>
      </c>
      <c r="E108" s="17" t="s">
        <v>213</v>
      </c>
      <c r="F108" s="15">
        <v>24</v>
      </c>
      <c r="G108" s="2">
        <v>6.4645000000000001</v>
      </c>
      <c r="H108" s="3">
        <v>4.91</v>
      </c>
      <c r="I108" s="2">
        <v>2.8811</v>
      </c>
      <c r="J108" s="4">
        <v>3.5834000000000001</v>
      </c>
      <c r="K108" s="1">
        <v>1</v>
      </c>
      <c r="L108" s="4">
        <v>3.5834000000000001</v>
      </c>
      <c r="M108" s="2" t="s">
        <v>1746</v>
      </c>
      <c r="N108" s="4" t="s">
        <v>1746</v>
      </c>
      <c r="O108" s="1" t="s">
        <v>1746</v>
      </c>
    </row>
    <row r="109" spans="1:15" x14ac:dyDescent="0.25">
      <c r="A109" s="1">
        <v>108</v>
      </c>
      <c r="B109" s="1" t="s">
        <v>235</v>
      </c>
      <c r="C109" s="10">
        <v>44539</v>
      </c>
      <c r="D109" s="22">
        <v>0</v>
      </c>
      <c r="E109" s="17" t="s">
        <v>213</v>
      </c>
      <c r="F109" s="15">
        <v>24</v>
      </c>
      <c r="G109" s="2">
        <v>5.7893999999999997</v>
      </c>
      <c r="H109" s="3">
        <v>4.24</v>
      </c>
      <c r="I109" s="2">
        <v>2.6103999999999998</v>
      </c>
      <c r="J109" s="4">
        <v>3.1789999999999998</v>
      </c>
      <c r="K109" s="1">
        <v>1</v>
      </c>
      <c r="L109" s="4">
        <v>3.1789999999999998</v>
      </c>
      <c r="M109" s="2" t="s">
        <v>1746</v>
      </c>
      <c r="N109" s="4" t="s">
        <v>1746</v>
      </c>
      <c r="O109" s="1" t="s">
        <v>1746</v>
      </c>
    </row>
    <row r="110" spans="1:15" x14ac:dyDescent="0.25">
      <c r="A110" s="1">
        <v>109</v>
      </c>
      <c r="B110" s="1" t="s">
        <v>235</v>
      </c>
      <c r="C110" s="10">
        <v>44540</v>
      </c>
      <c r="D110" s="22">
        <v>0</v>
      </c>
      <c r="E110" s="17" t="s">
        <v>213</v>
      </c>
      <c r="F110" s="15">
        <v>2.5</v>
      </c>
      <c r="G110" s="2">
        <v>6.2203999999999997</v>
      </c>
      <c r="H110" s="3">
        <v>3.62</v>
      </c>
      <c r="I110" s="2">
        <v>2.6766000000000001</v>
      </c>
      <c r="J110" s="4">
        <v>3.5437999999999996</v>
      </c>
      <c r="K110" s="1">
        <v>0.5</v>
      </c>
      <c r="L110" s="4">
        <v>3.5437999999999996</v>
      </c>
      <c r="M110" s="2" t="s">
        <v>1746</v>
      </c>
      <c r="N110" s="4" t="s">
        <v>1746</v>
      </c>
      <c r="O110" s="1" t="s">
        <v>1746</v>
      </c>
    </row>
    <row r="111" spans="1:15" x14ac:dyDescent="0.25">
      <c r="A111" s="1">
        <v>110</v>
      </c>
      <c r="B111" s="1" t="s">
        <v>2380</v>
      </c>
      <c r="C111" s="10">
        <v>44541</v>
      </c>
      <c r="D111" s="22">
        <v>0</v>
      </c>
      <c r="E111" s="17" t="s">
        <v>699</v>
      </c>
      <c r="F111" s="15">
        <v>21.5</v>
      </c>
      <c r="G111" s="2">
        <v>4.6631999999999998</v>
      </c>
      <c r="H111" s="3">
        <v>3.68</v>
      </c>
      <c r="I111" s="2">
        <v>3.0228000000000002</v>
      </c>
      <c r="J111" s="4">
        <v>1.6403999999999996</v>
      </c>
      <c r="K111" s="1">
        <v>1</v>
      </c>
      <c r="L111" s="4">
        <v>1.6403999999999996</v>
      </c>
      <c r="M111" s="2" t="s">
        <v>1746</v>
      </c>
      <c r="N111" s="4" t="s">
        <v>1746</v>
      </c>
      <c r="O111" s="1" t="s">
        <v>1746</v>
      </c>
    </row>
    <row r="112" spans="1:15" x14ac:dyDescent="0.25">
      <c r="A112" s="1">
        <v>111</v>
      </c>
      <c r="B112" s="1" t="s">
        <v>235</v>
      </c>
      <c r="C112" s="10">
        <v>44541</v>
      </c>
      <c r="D112" s="22">
        <v>0</v>
      </c>
      <c r="E112" s="17" t="s">
        <v>2376</v>
      </c>
      <c r="F112" s="15">
        <v>2.5</v>
      </c>
      <c r="G112" s="2">
        <v>0.67179999999999995</v>
      </c>
      <c r="H112" s="3">
        <v>0.2</v>
      </c>
      <c r="I112" s="2">
        <v>0.26300000000000001</v>
      </c>
      <c r="J112" s="4">
        <v>0.40879999999999994</v>
      </c>
      <c r="K112" s="1">
        <v>0.5</v>
      </c>
      <c r="L112" s="4">
        <v>0.40879999999999994</v>
      </c>
      <c r="M112" s="2" t="s">
        <v>1746</v>
      </c>
      <c r="N112" s="4" t="s">
        <v>1746</v>
      </c>
      <c r="O112" s="1" t="s">
        <v>1746</v>
      </c>
    </row>
    <row r="113" spans="1:15" x14ac:dyDescent="0.25">
      <c r="A113" s="1">
        <v>112</v>
      </c>
      <c r="B113" s="1" t="s">
        <v>2380</v>
      </c>
      <c r="C113" s="10">
        <v>44542</v>
      </c>
      <c r="D113" s="22">
        <v>0</v>
      </c>
      <c r="E113" s="17" t="s">
        <v>213</v>
      </c>
      <c r="F113" s="15">
        <v>24</v>
      </c>
      <c r="G113" s="2">
        <v>5.5572999999999997</v>
      </c>
      <c r="H113" s="3">
        <v>6.88</v>
      </c>
      <c r="I113" s="2">
        <v>3.6133000000000002</v>
      </c>
      <c r="J113" s="4">
        <v>1.9439999999999995</v>
      </c>
      <c r="K113" s="1">
        <v>1</v>
      </c>
      <c r="L113" s="4">
        <v>1.9439999999999995</v>
      </c>
      <c r="M113" s="2" t="s">
        <v>1746</v>
      </c>
      <c r="N113" s="4" t="s">
        <v>1746</v>
      </c>
      <c r="O113" s="1" t="s">
        <v>1746</v>
      </c>
    </row>
    <row r="114" spans="1:15" x14ac:dyDescent="0.25">
      <c r="A114" s="1">
        <v>113</v>
      </c>
      <c r="B114" s="1" t="s">
        <v>2380</v>
      </c>
      <c r="C114" s="10">
        <v>44543</v>
      </c>
      <c r="D114" s="22">
        <v>0</v>
      </c>
      <c r="E114" s="17" t="s">
        <v>912</v>
      </c>
      <c r="F114" s="15">
        <v>1</v>
      </c>
      <c r="G114" s="2">
        <v>6.5572999999999997</v>
      </c>
      <c r="H114" s="3">
        <v>0.18779999999999999</v>
      </c>
      <c r="I114" s="2">
        <v>0.25430000000000003</v>
      </c>
      <c r="J114" s="4">
        <v>6.3029999999999999</v>
      </c>
      <c r="K114" s="1">
        <v>0.5</v>
      </c>
      <c r="L114" s="4">
        <v>6.3029999999999999</v>
      </c>
      <c r="M114" s="2" t="s">
        <v>1746</v>
      </c>
      <c r="N114" s="4" t="s">
        <v>1746</v>
      </c>
      <c r="O114" s="1" t="s">
        <v>1746</v>
      </c>
    </row>
    <row r="115" spans="1:15" x14ac:dyDescent="0.25">
      <c r="A115" s="1">
        <v>114</v>
      </c>
      <c r="B115" s="1" t="s">
        <v>235</v>
      </c>
      <c r="C115" s="10">
        <v>44543</v>
      </c>
      <c r="D115" s="22">
        <v>0</v>
      </c>
      <c r="E115" s="17" t="s">
        <v>213</v>
      </c>
      <c r="F115" s="15">
        <v>23</v>
      </c>
      <c r="G115" s="2">
        <v>5.5612000000000004</v>
      </c>
      <c r="H115" s="3">
        <v>2.83</v>
      </c>
      <c r="I115" s="2">
        <v>2.6865999999999999</v>
      </c>
      <c r="J115" s="4">
        <v>2.8746000000000005</v>
      </c>
      <c r="K115" s="1">
        <v>1</v>
      </c>
      <c r="L115" s="4">
        <v>2.8746000000000005</v>
      </c>
      <c r="M115" s="2" t="s">
        <v>1746</v>
      </c>
      <c r="N115" s="4" t="s">
        <v>1746</v>
      </c>
      <c r="O115" s="1" t="s">
        <v>1746</v>
      </c>
    </row>
    <row r="116" spans="1:15" x14ac:dyDescent="0.25">
      <c r="A116" s="1">
        <v>115</v>
      </c>
      <c r="B116" s="1" t="s">
        <v>235</v>
      </c>
      <c r="C116" s="10">
        <v>44544</v>
      </c>
      <c r="D116" s="22">
        <v>0</v>
      </c>
      <c r="E116" s="17" t="s">
        <v>213</v>
      </c>
      <c r="F116" s="15">
        <v>21.5</v>
      </c>
      <c r="G116" s="2">
        <v>5.4626999999999999</v>
      </c>
      <c r="H116" s="3">
        <v>3.4</v>
      </c>
      <c r="I116" s="2">
        <v>2.4803999999999999</v>
      </c>
      <c r="J116" s="4">
        <v>2.9823</v>
      </c>
      <c r="K116" s="1">
        <v>1</v>
      </c>
      <c r="L116" s="4">
        <v>2.9823</v>
      </c>
      <c r="M116" s="2" t="s">
        <v>1746</v>
      </c>
      <c r="N116" s="4" t="s">
        <v>1746</v>
      </c>
      <c r="O116" s="1" t="s">
        <v>3974</v>
      </c>
    </row>
    <row r="117" spans="1:15" x14ac:dyDescent="0.25">
      <c r="A117" s="1">
        <v>116</v>
      </c>
      <c r="B117" s="1" t="s">
        <v>235</v>
      </c>
      <c r="C117" s="10">
        <v>44545</v>
      </c>
      <c r="D117" s="22">
        <v>0</v>
      </c>
      <c r="E117" s="17" t="s">
        <v>213</v>
      </c>
      <c r="F117" s="15">
        <v>24</v>
      </c>
      <c r="G117" s="2">
        <v>6.59</v>
      </c>
      <c r="H117" s="3">
        <v>3.6</v>
      </c>
      <c r="I117" s="2">
        <v>2.9430999999999998</v>
      </c>
      <c r="J117" s="4">
        <v>3.6469</v>
      </c>
      <c r="K117" s="1">
        <v>1</v>
      </c>
      <c r="L117" s="4">
        <v>3.6469</v>
      </c>
      <c r="M117" s="2" t="s">
        <v>1746</v>
      </c>
      <c r="N117" s="4" t="s">
        <v>1746</v>
      </c>
      <c r="O117" s="1" t="s">
        <v>1746</v>
      </c>
    </row>
    <row r="118" spans="1:15" x14ac:dyDescent="0.25">
      <c r="A118" s="1">
        <v>117</v>
      </c>
      <c r="B118" s="1" t="s">
        <v>235</v>
      </c>
      <c r="C118" s="10">
        <v>44546</v>
      </c>
      <c r="D118" s="22">
        <v>0</v>
      </c>
      <c r="E118" s="17" t="s">
        <v>2361</v>
      </c>
      <c r="F118" s="15">
        <v>17.5</v>
      </c>
      <c r="G118" s="2">
        <v>4.6939000000000002</v>
      </c>
      <c r="H118" s="3">
        <v>2.6</v>
      </c>
      <c r="I118" s="2">
        <v>2.0230999999999999</v>
      </c>
      <c r="J118" s="4">
        <v>2.6708000000000003</v>
      </c>
      <c r="K118" s="1">
        <v>1</v>
      </c>
      <c r="L118" s="4">
        <v>2.6708000000000003</v>
      </c>
      <c r="M118" s="2" t="s">
        <v>1746</v>
      </c>
      <c r="N118" s="4" t="s">
        <v>1746</v>
      </c>
      <c r="O118" s="1" t="s">
        <v>1746</v>
      </c>
    </row>
    <row r="119" spans="1:15" x14ac:dyDescent="0.25">
      <c r="A119" s="1">
        <v>118</v>
      </c>
      <c r="B119" s="1" t="s">
        <v>235</v>
      </c>
      <c r="C119" s="10">
        <v>44547</v>
      </c>
      <c r="D119" s="22">
        <v>0</v>
      </c>
      <c r="E119" s="17" t="s">
        <v>421</v>
      </c>
      <c r="F119" s="15">
        <v>4.5</v>
      </c>
      <c r="G119" s="2">
        <v>1.2356</v>
      </c>
      <c r="H119" s="3">
        <v>0.7</v>
      </c>
      <c r="I119" s="2">
        <v>0.53469999999999995</v>
      </c>
      <c r="J119" s="4">
        <v>0.70090000000000008</v>
      </c>
      <c r="K119" s="1">
        <v>1</v>
      </c>
      <c r="L119" s="4">
        <v>0.70090000000000008</v>
      </c>
      <c r="M119" s="2" t="s">
        <v>1746</v>
      </c>
      <c r="N119" s="4" t="s">
        <v>1746</v>
      </c>
      <c r="O119" s="1" t="s">
        <v>1746</v>
      </c>
    </row>
    <row r="120" spans="1:15" x14ac:dyDescent="0.25">
      <c r="A120" s="1">
        <v>119</v>
      </c>
      <c r="B120" s="1" t="s">
        <v>2380</v>
      </c>
      <c r="C120" s="10">
        <v>44547</v>
      </c>
      <c r="D120" s="22">
        <v>0</v>
      </c>
      <c r="E120" s="17" t="s">
        <v>243</v>
      </c>
      <c r="F120" s="15">
        <v>19.5</v>
      </c>
      <c r="G120" s="2">
        <v>4.3606999999999996</v>
      </c>
      <c r="H120" s="3">
        <v>5.7</v>
      </c>
      <c r="I120" s="2">
        <v>3.0186000000000002</v>
      </c>
      <c r="J120" s="4">
        <v>1.3420999999999994</v>
      </c>
      <c r="K120" s="1">
        <v>1</v>
      </c>
      <c r="L120" s="4">
        <v>1.3420999999999994</v>
      </c>
      <c r="M120" s="2" t="s">
        <v>1746</v>
      </c>
      <c r="N120" s="4" t="s">
        <v>1746</v>
      </c>
      <c r="O120" s="1" t="s">
        <v>1746</v>
      </c>
    </row>
    <row r="121" spans="1:15" x14ac:dyDescent="0.25">
      <c r="A121" s="1">
        <v>120</v>
      </c>
      <c r="B121" s="1" t="s">
        <v>2378</v>
      </c>
      <c r="C121" s="10">
        <v>44548</v>
      </c>
      <c r="D121" s="22">
        <v>0</v>
      </c>
      <c r="E121" s="17" t="s">
        <v>489</v>
      </c>
      <c r="F121" s="15">
        <v>23</v>
      </c>
      <c r="G121" s="2">
        <v>5.9863</v>
      </c>
      <c r="H121" s="3">
        <v>0.3</v>
      </c>
      <c r="I121" s="2">
        <v>2.5724999999999998</v>
      </c>
      <c r="J121" s="4">
        <v>3.4138000000000002</v>
      </c>
      <c r="K121" s="1">
        <v>1</v>
      </c>
      <c r="L121" s="4">
        <v>3.4138000000000002</v>
      </c>
      <c r="M121" s="2" t="s">
        <v>1746</v>
      </c>
      <c r="N121" s="4" t="s">
        <v>1746</v>
      </c>
      <c r="O121" s="1" t="s">
        <v>1746</v>
      </c>
    </row>
    <row r="122" spans="1:15" x14ac:dyDescent="0.25">
      <c r="A122" s="1">
        <v>121</v>
      </c>
      <c r="B122" s="1" t="s">
        <v>2380</v>
      </c>
      <c r="C122" s="10">
        <v>44549</v>
      </c>
      <c r="D122" s="22">
        <v>0</v>
      </c>
      <c r="E122" s="17" t="s">
        <v>489</v>
      </c>
      <c r="F122" s="15">
        <v>23</v>
      </c>
      <c r="G122" s="2">
        <v>5.3013000000000003</v>
      </c>
      <c r="H122" s="3">
        <v>4.5</v>
      </c>
      <c r="I122" s="2">
        <v>3.6352000000000002</v>
      </c>
      <c r="J122" s="4">
        <v>1.6661000000000001</v>
      </c>
      <c r="K122" s="1">
        <v>1</v>
      </c>
      <c r="L122" s="4">
        <v>1.6661000000000001</v>
      </c>
      <c r="M122" s="2" t="s">
        <v>1746</v>
      </c>
      <c r="N122" s="4" t="s">
        <v>1746</v>
      </c>
      <c r="O122" s="1" t="s">
        <v>1746</v>
      </c>
    </row>
    <row r="123" spans="1:15" x14ac:dyDescent="0.25">
      <c r="A123" s="1">
        <v>122</v>
      </c>
      <c r="B123" s="1" t="s">
        <v>2380</v>
      </c>
      <c r="C123" s="10">
        <v>44550</v>
      </c>
      <c r="D123" s="22">
        <v>0</v>
      </c>
      <c r="E123" s="17" t="s">
        <v>2364</v>
      </c>
      <c r="F123" s="15">
        <v>9.5</v>
      </c>
      <c r="G123" s="2">
        <v>2.1983999999999999</v>
      </c>
      <c r="H123" s="3">
        <v>1.8</v>
      </c>
      <c r="I123" s="2">
        <v>1.4984999999999999</v>
      </c>
      <c r="J123" s="4">
        <v>0.69989999999999997</v>
      </c>
      <c r="K123" s="1">
        <v>1</v>
      </c>
      <c r="L123" s="4">
        <v>0.69989999999999997</v>
      </c>
      <c r="M123" s="2" t="s">
        <v>1746</v>
      </c>
      <c r="N123" s="4" t="s">
        <v>1746</v>
      </c>
      <c r="O123" s="1" t="s">
        <v>1746</v>
      </c>
    </row>
    <row r="124" spans="1:15" x14ac:dyDescent="0.25">
      <c r="A124" s="1">
        <v>123</v>
      </c>
      <c r="B124" s="1" t="s">
        <v>2379</v>
      </c>
      <c r="C124" s="10">
        <v>44550</v>
      </c>
      <c r="D124" s="22">
        <v>0</v>
      </c>
      <c r="E124" s="17" t="s">
        <v>2396</v>
      </c>
      <c r="F124" s="15">
        <v>14.5</v>
      </c>
      <c r="G124" s="2">
        <v>2.0497000000000001</v>
      </c>
      <c r="H124" s="3">
        <v>38.299999999999997</v>
      </c>
      <c r="I124" s="2">
        <v>1.3112999999999999</v>
      </c>
      <c r="J124" s="4">
        <v>0.73840000000000017</v>
      </c>
      <c r="K124" s="1">
        <v>1</v>
      </c>
      <c r="L124" s="4">
        <v>0.73840000000000017</v>
      </c>
      <c r="M124" s="2" t="s">
        <v>1746</v>
      </c>
      <c r="N124" s="4" t="s">
        <v>1746</v>
      </c>
      <c r="O124" s="1" t="s">
        <v>1746</v>
      </c>
    </row>
    <row r="125" spans="1:15" x14ac:dyDescent="0.25">
      <c r="A125" s="1">
        <v>124</v>
      </c>
      <c r="B125" s="1" t="s">
        <v>2378</v>
      </c>
      <c r="C125" s="10">
        <v>44551</v>
      </c>
      <c r="D125" s="22">
        <v>0</v>
      </c>
      <c r="E125" s="17" t="s">
        <v>551</v>
      </c>
      <c r="F125" s="15">
        <v>20.5</v>
      </c>
      <c r="G125" s="2">
        <v>4.9522000000000004</v>
      </c>
      <c r="H125" s="3">
        <v>0.1</v>
      </c>
      <c r="I125" s="2">
        <v>2.7475999999999998</v>
      </c>
      <c r="J125" s="4">
        <v>2.2046000000000006</v>
      </c>
      <c r="K125" s="1">
        <v>1</v>
      </c>
      <c r="L125" s="4">
        <v>2.2046000000000006</v>
      </c>
      <c r="M125" s="2" t="s">
        <v>1746</v>
      </c>
      <c r="N125" s="4" t="s">
        <v>1746</v>
      </c>
      <c r="O125" s="1" t="s">
        <v>1746</v>
      </c>
    </row>
    <row r="126" spans="1:15" x14ac:dyDescent="0.25">
      <c r="A126" s="1">
        <v>125</v>
      </c>
      <c r="B126" s="1" t="s">
        <v>2379</v>
      </c>
      <c r="C126" s="10">
        <v>44551</v>
      </c>
      <c r="D126" s="22">
        <v>0</v>
      </c>
      <c r="E126" s="17" t="s">
        <v>2388</v>
      </c>
      <c r="F126" s="15">
        <v>3.5</v>
      </c>
      <c r="G126" s="2">
        <v>0.49469999999999997</v>
      </c>
      <c r="H126" s="3">
        <v>9</v>
      </c>
      <c r="I126" s="2">
        <v>0.33589999999999998</v>
      </c>
      <c r="J126" s="4">
        <v>0.1588</v>
      </c>
      <c r="K126" s="1">
        <v>0.5</v>
      </c>
      <c r="L126" s="4">
        <v>0.1588</v>
      </c>
      <c r="M126" s="2" t="s">
        <v>1746</v>
      </c>
      <c r="N126" s="4" t="s">
        <v>1746</v>
      </c>
      <c r="O126" s="1" t="s">
        <v>1746</v>
      </c>
    </row>
    <row r="127" spans="1:15" x14ac:dyDescent="0.25">
      <c r="A127" s="1">
        <v>126</v>
      </c>
      <c r="B127" s="1" t="s">
        <v>2378</v>
      </c>
      <c r="C127" s="10">
        <v>44552</v>
      </c>
      <c r="D127" s="22">
        <v>0</v>
      </c>
      <c r="E127" s="17" t="s">
        <v>226</v>
      </c>
      <c r="F127" s="15">
        <v>11</v>
      </c>
      <c r="G127" s="2">
        <v>2.2696999999999998</v>
      </c>
      <c r="H127" s="3">
        <v>0.1</v>
      </c>
      <c r="I127" s="2">
        <v>1.3421000000000001</v>
      </c>
      <c r="J127" s="4">
        <v>0.92759999999999976</v>
      </c>
      <c r="K127" s="1">
        <v>1</v>
      </c>
      <c r="L127" s="4">
        <v>0.92759999999999976</v>
      </c>
      <c r="M127" s="2" t="s">
        <v>1746</v>
      </c>
      <c r="N127" s="4" t="s">
        <v>1746</v>
      </c>
      <c r="O127" s="1" t="s">
        <v>1746</v>
      </c>
    </row>
    <row r="128" spans="1:15" x14ac:dyDescent="0.25">
      <c r="A128" s="1">
        <v>127</v>
      </c>
      <c r="B128" s="1" t="s">
        <v>2380</v>
      </c>
      <c r="C128" s="10">
        <v>44552</v>
      </c>
      <c r="D128" s="22">
        <v>0</v>
      </c>
      <c r="E128" s="17" t="s">
        <v>422</v>
      </c>
      <c r="F128" s="15">
        <v>13</v>
      </c>
      <c r="G128" s="2">
        <v>3.1092</v>
      </c>
      <c r="H128" s="3">
        <v>2.5</v>
      </c>
      <c r="I128" s="2">
        <v>2.0265</v>
      </c>
      <c r="J128" s="4">
        <v>1.0827</v>
      </c>
      <c r="K128" s="1">
        <v>1</v>
      </c>
      <c r="L128" s="4">
        <v>1.0827</v>
      </c>
      <c r="M128" s="2" t="s">
        <v>1746</v>
      </c>
      <c r="N128" s="4" t="s">
        <v>1746</v>
      </c>
      <c r="O128" s="1" t="s">
        <v>1746</v>
      </c>
    </row>
    <row r="129" spans="1:15" x14ac:dyDescent="0.25">
      <c r="A129" s="1">
        <v>128</v>
      </c>
      <c r="B129" s="1" t="s">
        <v>2380</v>
      </c>
      <c r="C129" s="10">
        <v>44553</v>
      </c>
      <c r="D129" s="22">
        <v>0</v>
      </c>
      <c r="E129" s="17" t="s">
        <v>722</v>
      </c>
      <c r="F129" s="15">
        <v>10</v>
      </c>
      <c r="G129" s="2">
        <v>2.4156</v>
      </c>
      <c r="H129" s="3">
        <v>1.1000000000000001</v>
      </c>
      <c r="I129" s="2">
        <v>1.6540999999999999</v>
      </c>
      <c r="J129" s="4">
        <v>0.76150000000000007</v>
      </c>
      <c r="K129" s="1">
        <v>1</v>
      </c>
      <c r="L129" s="4">
        <v>0.76150000000000007</v>
      </c>
      <c r="M129" s="2" t="s">
        <v>1746</v>
      </c>
      <c r="N129" s="4" t="s">
        <v>1746</v>
      </c>
      <c r="O129" s="1" t="s">
        <v>1746</v>
      </c>
    </row>
    <row r="130" spans="1:15" x14ac:dyDescent="0.25">
      <c r="A130" s="1">
        <v>129</v>
      </c>
      <c r="B130" s="1" t="s">
        <v>2379</v>
      </c>
      <c r="C130" s="10">
        <v>44553</v>
      </c>
      <c r="D130" s="22">
        <v>0</v>
      </c>
      <c r="E130" s="17" t="s">
        <v>503</v>
      </c>
      <c r="F130" s="15">
        <v>4</v>
      </c>
      <c r="G130" s="2">
        <v>0.32400000000000001</v>
      </c>
      <c r="H130" s="3">
        <v>0.5</v>
      </c>
      <c r="I130" s="2">
        <v>0.32400000000000001</v>
      </c>
      <c r="J130" s="4">
        <v>0</v>
      </c>
      <c r="K130" s="1">
        <v>0</v>
      </c>
      <c r="L130" s="4">
        <v>0</v>
      </c>
      <c r="M130" s="2" t="s">
        <v>1746</v>
      </c>
      <c r="N130" s="4" t="s">
        <v>1746</v>
      </c>
      <c r="O130" s="1" t="s">
        <v>1746</v>
      </c>
    </row>
    <row r="131" spans="1:15" x14ac:dyDescent="0.25">
      <c r="A131" s="1">
        <v>130</v>
      </c>
      <c r="B131" s="1" t="s">
        <v>235</v>
      </c>
      <c r="C131" s="10">
        <v>44553</v>
      </c>
      <c r="D131" s="22">
        <v>0</v>
      </c>
      <c r="E131" s="17" t="s">
        <v>602</v>
      </c>
      <c r="F131" s="15">
        <v>10</v>
      </c>
      <c r="G131" s="2">
        <v>4.5906000000000002</v>
      </c>
      <c r="H131" s="3">
        <v>4.5999999999999996</v>
      </c>
      <c r="I131" s="2">
        <v>1.8062</v>
      </c>
      <c r="J131" s="4">
        <v>2.7844000000000002</v>
      </c>
      <c r="K131" s="1">
        <v>1</v>
      </c>
      <c r="L131" s="4">
        <v>2.7844000000000002</v>
      </c>
      <c r="M131" s="2" t="s">
        <v>1746</v>
      </c>
      <c r="N131" s="4" t="s">
        <v>1746</v>
      </c>
      <c r="O131" s="1" t="s">
        <v>1746</v>
      </c>
    </row>
    <row r="132" spans="1:15" x14ac:dyDescent="0.25">
      <c r="A132" s="1">
        <v>131</v>
      </c>
      <c r="B132" s="1" t="s">
        <v>235</v>
      </c>
      <c r="C132" s="10">
        <v>44554</v>
      </c>
      <c r="D132" s="22">
        <v>0</v>
      </c>
      <c r="E132" s="17" t="s">
        <v>220</v>
      </c>
      <c r="F132" s="15">
        <v>1.5</v>
      </c>
      <c r="G132" s="2">
        <v>0.6885</v>
      </c>
      <c r="H132" s="3">
        <v>0.5</v>
      </c>
      <c r="I132" s="2">
        <v>0.27639999999999998</v>
      </c>
      <c r="J132" s="4">
        <v>0.41210000000000002</v>
      </c>
      <c r="K132" s="1">
        <v>1</v>
      </c>
      <c r="L132" s="4">
        <v>0.41210000000000002</v>
      </c>
      <c r="M132" s="2" t="s">
        <v>1746</v>
      </c>
      <c r="N132" s="4" t="s">
        <v>1746</v>
      </c>
      <c r="O132" s="1" t="s">
        <v>1746</v>
      </c>
    </row>
    <row r="133" spans="1:15" x14ac:dyDescent="0.25">
      <c r="A133" s="1">
        <v>132</v>
      </c>
      <c r="B133" s="1" t="s">
        <v>2378</v>
      </c>
      <c r="C133" s="10">
        <v>44554</v>
      </c>
      <c r="D133" s="22">
        <v>0</v>
      </c>
      <c r="E133" s="17" t="s">
        <v>580</v>
      </c>
      <c r="F133" s="15">
        <v>22.5</v>
      </c>
      <c r="G133" s="2">
        <v>5.8583999999999996</v>
      </c>
      <c r="H133" s="3">
        <v>0.1</v>
      </c>
      <c r="I133" s="2">
        <v>4.3968999999999996</v>
      </c>
      <c r="J133" s="4">
        <v>1.4615</v>
      </c>
      <c r="K133" s="1">
        <v>1</v>
      </c>
      <c r="L133" s="4">
        <v>1.4615</v>
      </c>
      <c r="M133" s="2" t="s">
        <v>1746</v>
      </c>
      <c r="N133" s="4" t="s">
        <v>1746</v>
      </c>
      <c r="O133" s="1" t="s">
        <v>1746</v>
      </c>
    </row>
    <row r="134" spans="1:15" x14ac:dyDescent="0.25">
      <c r="A134" s="1">
        <v>133</v>
      </c>
      <c r="B134" s="1" t="s">
        <v>2378</v>
      </c>
      <c r="C134" s="10">
        <v>44555</v>
      </c>
      <c r="D134" s="22">
        <v>0</v>
      </c>
      <c r="E134" s="17" t="s">
        <v>233</v>
      </c>
      <c r="F134" s="15">
        <v>6.5</v>
      </c>
      <c r="G134" s="2">
        <v>1.8032999999999999</v>
      </c>
      <c r="H134" s="3">
        <v>0.2</v>
      </c>
      <c r="I134" s="2">
        <v>1.3767</v>
      </c>
      <c r="J134" s="4">
        <v>0.42659999999999987</v>
      </c>
      <c r="K134" s="1">
        <v>1</v>
      </c>
      <c r="L134" s="4">
        <v>0.42659999999999987</v>
      </c>
      <c r="M134" s="2" t="s">
        <v>1746</v>
      </c>
      <c r="N134" s="4" t="s">
        <v>1746</v>
      </c>
      <c r="O134" s="1" t="s">
        <v>1746</v>
      </c>
    </row>
    <row r="135" spans="1:15" x14ac:dyDescent="0.25">
      <c r="A135" s="1">
        <v>134</v>
      </c>
      <c r="B135" s="1" t="s">
        <v>2380</v>
      </c>
      <c r="C135" s="10">
        <v>44555</v>
      </c>
      <c r="D135" s="22">
        <v>0</v>
      </c>
      <c r="E135" s="17" t="s">
        <v>3975</v>
      </c>
      <c r="F135" s="15">
        <v>10.5</v>
      </c>
      <c r="G135" s="2">
        <v>2.0969000000000002</v>
      </c>
      <c r="H135" s="3">
        <v>1.43</v>
      </c>
      <c r="I135" s="2">
        <v>1.2203999999999999</v>
      </c>
      <c r="J135" s="4">
        <v>0.87650000000000028</v>
      </c>
      <c r="K135" s="1">
        <v>1</v>
      </c>
      <c r="L135" s="4">
        <v>0.87650000000000028</v>
      </c>
      <c r="M135" s="2" t="s">
        <v>1746</v>
      </c>
      <c r="N135" s="4" t="s">
        <v>1746</v>
      </c>
      <c r="O135" s="1" t="s">
        <v>1746</v>
      </c>
    </row>
    <row r="136" spans="1:15" x14ac:dyDescent="0.25">
      <c r="A136" s="1">
        <v>135</v>
      </c>
      <c r="B136" s="1" t="s">
        <v>2378</v>
      </c>
      <c r="C136" s="10">
        <v>44556</v>
      </c>
      <c r="D136" s="22">
        <v>0</v>
      </c>
      <c r="E136" s="17" t="s">
        <v>3976</v>
      </c>
      <c r="F136" s="15">
        <v>5</v>
      </c>
      <c r="G136" s="2">
        <v>1.6797</v>
      </c>
      <c r="H136" s="3">
        <v>0.3</v>
      </c>
      <c r="I136" s="2">
        <v>1.0436000000000001</v>
      </c>
      <c r="J136" s="4">
        <v>0.63609999999999989</v>
      </c>
      <c r="K136" s="1">
        <v>1</v>
      </c>
      <c r="L136" s="4">
        <v>0.63609999999999989</v>
      </c>
      <c r="M136" s="2" t="s">
        <v>1746</v>
      </c>
      <c r="N136" s="4" t="s">
        <v>1746</v>
      </c>
      <c r="O136" s="1" t="s">
        <v>3977</v>
      </c>
    </row>
    <row r="137" spans="1:15" x14ac:dyDescent="0.25">
      <c r="A137" s="1">
        <v>136</v>
      </c>
      <c r="B137" s="1" t="s">
        <v>235</v>
      </c>
      <c r="C137" s="10">
        <v>44556</v>
      </c>
      <c r="D137" s="22">
        <v>0</v>
      </c>
      <c r="E137" s="17" t="s">
        <v>254</v>
      </c>
      <c r="F137" s="15">
        <v>17</v>
      </c>
      <c r="G137" s="2">
        <v>6.5994999999999999</v>
      </c>
      <c r="H137" s="3">
        <v>4.46</v>
      </c>
      <c r="I137" s="2">
        <v>5.3567999999999998</v>
      </c>
      <c r="J137" s="4">
        <v>1.2427000000000001</v>
      </c>
      <c r="K137" s="1">
        <v>1</v>
      </c>
      <c r="L137" s="4">
        <v>1.2427000000000001</v>
      </c>
      <c r="M137" s="2" t="s">
        <v>1746</v>
      </c>
      <c r="N137" s="4" t="s">
        <v>1746</v>
      </c>
      <c r="O137" s="1" t="s">
        <v>3978</v>
      </c>
    </row>
    <row r="138" spans="1:15" x14ac:dyDescent="0.25">
      <c r="A138" s="1">
        <v>137</v>
      </c>
      <c r="B138" s="1" t="s">
        <v>2379</v>
      </c>
      <c r="C138" s="10">
        <v>44557</v>
      </c>
      <c r="D138" s="22">
        <v>0</v>
      </c>
      <c r="E138" s="17" t="s">
        <v>902</v>
      </c>
      <c r="F138" s="15">
        <v>6.5</v>
      </c>
      <c r="G138" s="2">
        <v>1.5421</v>
      </c>
      <c r="H138" s="3">
        <v>14.3</v>
      </c>
      <c r="I138" s="2">
        <v>1.0197000000000001</v>
      </c>
      <c r="J138" s="4">
        <v>0.52239999999999998</v>
      </c>
      <c r="K138" s="1">
        <v>1</v>
      </c>
      <c r="L138" s="4">
        <v>0.52239999999999998</v>
      </c>
      <c r="M138" s="2" t="s">
        <v>1746</v>
      </c>
      <c r="N138" s="4" t="s">
        <v>1746</v>
      </c>
      <c r="O138" s="1" t="s">
        <v>1746</v>
      </c>
    </row>
    <row r="139" spans="1:15" x14ac:dyDescent="0.25">
      <c r="A139" s="1">
        <v>138</v>
      </c>
      <c r="B139" s="1" t="s">
        <v>2378</v>
      </c>
      <c r="C139" s="10">
        <v>44557</v>
      </c>
      <c r="D139" s="22">
        <v>0</v>
      </c>
      <c r="E139" s="17" t="s">
        <v>2361</v>
      </c>
      <c r="F139" s="15">
        <v>17.5</v>
      </c>
      <c r="G139" s="2">
        <v>4.7671999999999999</v>
      </c>
      <c r="H139" s="3">
        <v>0.2</v>
      </c>
      <c r="I139" s="2">
        <v>3.7077</v>
      </c>
      <c r="J139" s="4">
        <v>1.0594999999999999</v>
      </c>
      <c r="K139" s="1">
        <v>1</v>
      </c>
      <c r="L139" s="4">
        <v>1.0594999999999999</v>
      </c>
      <c r="M139" s="2" t="s">
        <v>1746</v>
      </c>
      <c r="N139" s="4" t="s">
        <v>1746</v>
      </c>
      <c r="O139" s="1" t="s">
        <v>1746</v>
      </c>
    </row>
    <row r="140" spans="1:15" x14ac:dyDescent="0.25">
      <c r="A140" s="1">
        <v>139</v>
      </c>
      <c r="B140" s="1" t="s">
        <v>2378</v>
      </c>
      <c r="C140" s="10">
        <v>44558</v>
      </c>
      <c r="D140" s="22">
        <v>0</v>
      </c>
      <c r="E140" s="17" t="s">
        <v>213</v>
      </c>
      <c r="F140" s="15">
        <v>24</v>
      </c>
      <c r="G140" s="2">
        <v>6.1028000000000002</v>
      </c>
      <c r="H140" s="3">
        <v>0.3</v>
      </c>
      <c r="I140" s="2">
        <v>4.6037999999999997</v>
      </c>
      <c r="J140" s="4">
        <v>1.4990000000000006</v>
      </c>
      <c r="K140" s="1">
        <v>1</v>
      </c>
      <c r="L140" s="4">
        <v>1.4990000000000006</v>
      </c>
      <c r="M140" s="2" t="s">
        <v>1746</v>
      </c>
      <c r="N140" s="4" t="s">
        <v>1746</v>
      </c>
      <c r="O140" s="1" t="s">
        <v>1746</v>
      </c>
    </row>
    <row r="141" spans="1:15" x14ac:dyDescent="0.25">
      <c r="A141" s="1">
        <v>140</v>
      </c>
      <c r="B141" s="1" t="s">
        <v>2378</v>
      </c>
      <c r="C141" s="10">
        <v>44559</v>
      </c>
      <c r="D141" s="22">
        <v>0</v>
      </c>
      <c r="E141" s="17" t="s">
        <v>213</v>
      </c>
      <c r="F141" s="15">
        <v>24</v>
      </c>
      <c r="G141" s="2">
        <v>6.2763999999999998</v>
      </c>
      <c r="H141" s="3">
        <v>0.6</v>
      </c>
      <c r="I141" s="2">
        <v>4.5345000000000004</v>
      </c>
      <c r="J141" s="4">
        <v>1.7418999999999993</v>
      </c>
      <c r="K141" s="1">
        <v>1</v>
      </c>
      <c r="L141" s="4">
        <v>1.7418999999999993</v>
      </c>
      <c r="M141" s="2" t="s">
        <v>1746</v>
      </c>
      <c r="N141" s="4" t="s">
        <v>1746</v>
      </c>
      <c r="O141" s="1" t="s">
        <v>1746</v>
      </c>
    </row>
    <row r="142" spans="1:15" x14ac:dyDescent="0.25">
      <c r="A142" s="1">
        <v>141</v>
      </c>
      <c r="B142" s="1" t="s">
        <v>2378</v>
      </c>
      <c r="C142" s="10">
        <v>44560</v>
      </c>
      <c r="D142" s="22">
        <v>0</v>
      </c>
      <c r="E142" s="17" t="s">
        <v>213</v>
      </c>
      <c r="F142" s="15">
        <v>24</v>
      </c>
      <c r="G142" s="2">
        <v>6.3501000000000003</v>
      </c>
      <c r="H142" s="3">
        <v>0.7</v>
      </c>
      <c r="I142" s="2">
        <v>4.4763999999999999</v>
      </c>
      <c r="J142" s="4">
        <v>1.8737000000000004</v>
      </c>
      <c r="K142" s="1">
        <v>1</v>
      </c>
      <c r="L142" s="4">
        <v>1.8737000000000004</v>
      </c>
      <c r="M142" s="2" t="s">
        <v>1746</v>
      </c>
      <c r="N142" s="4" t="s">
        <v>1746</v>
      </c>
      <c r="O142" s="1" t="s">
        <v>1746</v>
      </c>
    </row>
    <row r="143" spans="1:15" x14ac:dyDescent="0.25">
      <c r="A143" s="1">
        <v>142</v>
      </c>
      <c r="B143" s="1" t="s">
        <v>2378</v>
      </c>
      <c r="C143" s="10">
        <v>44561</v>
      </c>
      <c r="D143" s="22">
        <v>0</v>
      </c>
      <c r="E143" s="17" t="s">
        <v>213</v>
      </c>
      <c r="F143" s="15">
        <v>24</v>
      </c>
      <c r="G143" s="2">
        <v>6.44</v>
      </c>
      <c r="H143" s="3">
        <v>0.2</v>
      </c>
      <c r="I143" s="2">
        <v>4.5172999999999996</v>
      </c>
      <c r="J143" s="4">
        <v>1.9227000000000007</v>
      </c>
      <c r="K143" s="1">
        <v>1</v>
      </c>
      <c r="L143" s="4">
        <v>1.9227000000000007</v>
      </c>
      <c r="M143" s="2" t="s">
        <v>1746</v>
      </c>
      <c r="N143" s="4" t="s">
        <v>1746</v>
      </c>
      <c r="O143" s="1" t="s">
        <v>1746</v>
      </c>
    </row>
    <row r="144" spans="1:15" x14ac:dyDescent="0.25">
      <c r="A144" s="1">
        <v>143</v>
      </c>
      <c r="B144" s="1" t="s">
        <v>2378</v>
      </c>
      <c r="C144" s="10">
        <v>44562</v>
      </c>
      <c r="D144" s="22">
        <v>0</v>
      </c>
      <c r="E144" s="17" t="s">
        <v>2302</v>
      </c>
      <c r="F144" s="15">
        <v>2</v>
      </c>
      <c r="G144" s="2">
        <v>0.53659999999999997</v>
      </c>
      <c r="H144" s="3">
        <v>0.1</v>
      </c>
      <c r="I144" s="2">
        <v>0.37640000000000001</v>
      </c>
      <c r="J144" s="4">
        <f t="shared" ref="J144:J207" si="0">G144-I144</f>
        <v>0.16019999999999995</v>
      </c>
      <c r="K144" s="1">
        <v>1</v>
      </c>
      <c r="L144" s="4">
        <f>(G144-I144-D144)*K144</f>
        <v>0.16019999999999995</v>
      </c>
      <c r="M144" s="1">
        <v>1</v>
      </c>
      <c r="N144" s="4">
        <v>0.16020000000000001</v>
      </c>
      <c r="O144" s="1" t="s">
        <v>1746</v>
      </c>
    </row>
    <row r="145" spans="1:15" x14ac:dyDescent="0.25">
      <c r="A145" s="1">
        <v>144</v>
      </c>
      <c r="B145" s="1" t="s">
        <v>2379</v>
      </c>
      <c r="C145" s="10">
        <v>44562</v>
      </c>
      <c r="D145" s="22">
        <v>0</v>
      </c>
      <c r="E145" s="17" t="s">
        <v>254</v>
      </c>
      <c r="F145" s="15">
        <v>22</v>
      </c>
      <c r="G145" s="2">
        <v>3.3626</v>
      </c>
      <c r="H145" s="3">
        <v>59.9</v>
      </c>
      <c r="I145" s="2">
        <v>3.2006000000000001</v>
      </c>
      <c r="J145" s="4">
        <f t="shared" si="0"/>
        <v>0.16199999999999992</v>
      </c>
      <c r="K145" s="1">
        <v>1</v>
      </c>
      <c r="L145" s="4">
        <f t="shared" ref="L145:L208" si="1">(G145-I145-D145)*K145</f>
        <v>0.16199999999999992</v>
      </c>
      <c r="M145" s="1">
        <v>1</v>
      </c>
      <c r="N145" s="4">
        <v>0</v>
      </c>
      <c r="O145" s="1" t="s">
        <v>1746</v>
      </c>
    </row>
    <row r="146" spans="1:15" x14ac:dyDescent="0.25">
      <c r="A146" s="1">
        <v>145</v>
      </c>
      <c r="B146" s="1" t="s">
        <v>2379</v>
      </c>
      <c r="C146" s="10">
        <v>44563</v>
      </c>
      <c r="D146" s="22">
        <v>0</v>
      </c>
      <c r="E146" s="17" t="s">
        <v>2294</v>
      </c>
      <c r="F146" s="15">
        <v>11.5</v>
      </c>
      <c r="G146" s="2">
        <v>1.6511</v>
      </c>
      <c r="H146" s="3">
        <v>4.5</v>
      </c>
      <c r="I146" s="2">
        <v>1.5995999999999999</v>
      </c>
      <c r="J146" s="4">
        <f t="shared" si="0"/>
        <v>5.1500000000000101E-2</v>
      </c>
      <c r="K146" s="1">
        <v>1</v>
      </c>
      <c r="L146" s="4">
        <f t="shared" si="1"/>
        <v>5.1500000000000101E-2</v>
      </c>
      <c r="M146" s="1">
        <v>10</v>
      </c>
      <c r="N146" s="4">
        <v>1.1375</v>
      </c>
      <c r="O146" s="1" t="s">
        <v>1746</v>
      </c>
    </row>
    <row r="147" spans="1:15" x14ac:dyDescent="0.25">
      <c r="A147" s="1">
        <v>146</v>
      </c>
      <c r="B147" s="1" t="s">
        <v>2380</v>
      </c>
      <c r="C147" s="10">
        <v>44563</v>
      </c>
      <c r="D147" s="22">
        <v>0</v>
      </c>
      <c r="E147" s="17" t="s">
        <v>2381</v>
      </c>
      <c r="F147" s="15">
        <v>11</v>
      </c>
      <c r="G147" s="2">
        <v>2.2625000000000002</v>
      </c>
      <c r="H147" s="3">
        <v>0.5</v>
      </c>
      <c r="I147" s="2">
        <v>2.1537999999999999</v>
      </c>
      <c r="J147" s="4">
        <f t="shared" si="0"/>
        <v>0.10870000000000024</v>
      </c>
      <c r="K147" s="1">
        <v>1</v>
      </c>
      <c r="L147" s="4">
        <f t="shared" si="1"/>
        <v>0.10870000000000024</v>
      </c>
      <c r="M147" s="1">
        <f>C191-C146</f>
        <v>27</v>
      </c>
      <c r="N147" s="4">
        <v>31.502099999999999</v>
      </c>
      <c r="O147" s="1" t="s">
        <v>1746</v>
      </c>
    </row>
    <row r="148" spans="1:15" x14ac:dyDescent="0.25">
      <c r="A148" s="1">
        <v>147</v>
      </c>
      <c r="B148" s="1" t="s">
        <v>2378</v>
      </c>
      <c r="C148" s="10">
        <v>44563</v>
      </c>
      <c r="D148" s="22">
        <v>0</v>
      </c>
      <c r="E148" s="17" t="s">
        <v>2382</v>
      </c>
      <c r="F148" s="15">
        <v>1.5</v>
      </c>
      <c r="G148" s="2">
        <v>2.8163</v>
      </c>
      <c r="H148" s="3">
        <v>0.1</v>
      </c>
      <c r="I148" s="2">
        <v>0.46400000000000002</v>
      </c>
      <c r="J148" s="4">
        <f t="shared" si="0"/>
        <v>2.3523000000000001</v>
      </c>
      <c r="K148" s="1">
        <v>1</v>
      </c>
      <c r="L148" s="4">
        <f t="shared" si="1"/>
        <v>2.3523000000000001</v>
      </c>
      <c r="M148" s="1">
        <v>1</v>
      </c>
      <c r="N148" s="4">
        <v>2.3523000000000001</v>
      </c>
      <c r="O148" s="1" t="s">
        <v>1746</v>
      </c>
    </row>
    <row r="149" spans="1:15" ht="33" x14ac:dyDescent="0.25">
      <c r="A149" s="1">
        <v>148</v>
      </c>
      <c r="B149" s="1" t="s">
        <v>2378</v>
      </c>
      <c r="C149" s="10">
        <v>44564</v>
      </c>
      <c r="D149" s="22">
        <v>0</v>
      </c>
      <c r="E149" s="18" t="s">
        <v>2383</v>
      </c>
      <c r="F149" s="15">
        <v>8.5</v>
      </c>
      <c r="G149" s="2">
        <f>1.875+0.2633</f>
        <v>2.1383000000000001</v>
      </c>
      <c r="H149" s="3">
        <v>0.1</v>
      </c>
      <c r="I149" s="2">
        <f>1.41+0.175</f>
        <v>1.585</v>
      </c>
      <c r="J149" s="4">
        <f t="shared" si="0"/>
        <v>0.55330000000000013</v>
      </c>
      <c r="K149" s="1">
        <v>1</v>
      </c>
      <c r="L149" s="4">
        <f t="shared" si="1"/>
        <v>0.55330000000000013</v>
      </c>
      <c r="M149" s="1">
        <v>1</v>
      </c>
      <c r="N149" s="4">
        <v>0.55330000000000001</v>
      </c>
      <c r="O149" s="1" t="s">
        <v>1746</v>
      </c>
    </row>
    <row r="150" spans="1:15" ht="33" x14ac:dyDescent="0.25">
      <c r="A150" s="1">
        <v>149</v>
      </c>
      <c r="B150" s="1" t="s">
        <v>235</v>
      </c>
      <c r="C150" s="10">
        <v>44564</v>
      </c>
      <c r="D150" s="22">
        <v>0</v>
      </c>
      <c r="E150" s="18" t="s">
        <v>2384</v>
      </c>
      <c r="F150" s="15">
        <v>16</v>
      </c>
      <c r="G150" s="2">
        <f>3.3913+4.5205+0.1297</f>
        <v>8.041500000000001</v>
      </c>
      <c r="H150" s="3">
        <v>0.3</v>
      </c>
      <c r="I150" s="2">
        <f>2.0625+2.7707+0.094</f>
        <v>4.9272</v>
      </c>
      <c r="J150" s="4">
        <f t="shared" si="0"/>
        <v>3.114300000000001</v>
      </c>
      <c r="K150" s="1">
        <v>1</v>
      </c>
      <c r="L150" s="4">
        <f t="shared" si="1"/>
        <v>3.114300000000001</v>
      </c>
      <c r="M150" s="1">
        <v>1</v>
      </c>
      <c r="N150" s="4">
        <v>3.1143000000000001</v>
      </c>
      <c r="O150" s="1" t="s">
        <v>1746</v>
      </c>
    </row>
    <row r="151" spans="1:15" x14ac:dyDescent="0.25">
      <c r="A151" s="1">
        <v>150</v>
      </c>
      <c r="B151" s="1" t="s">
        <v>235</v>
      </c>
      <c r="C151" s="10">
        <v>44565</v>
      </c>
      <c r="D151" s="22">
        <v>0</v>
      </c>
      <c r="E151" s="17" t="s">
        <v>2311</v>
      </c>
      <c r="F151" s="15">
        <v>0.5</v>
      </c>
      <c r="G151" s="2">
        <v>0.12970000000000001</v>
      </c>
      <c r="H151" s="3">
        <v>0.1</v>
      </c>
      <c r="I151" s="3">
        <v>9.4E-2</v>
      </c>
      <c r="J151" s="4">
        <f t="shared" si="0"/>
        <v>3.570000000000001E-2</v>
      </c>
      <c r="K151" s="1">
        <v>1</v>
      </c>
      <c r="L151" s="4">
        <f t="shared" si="1"/>
        <v>3.570000000000001E-2</v>
      </c>
      <c r="M151" s="1">
        <v>1</v>
      </c>
      <c r="N151" s="4">
        <v>3.5700000000000003E-2</v>
      </c>
      <c r="O151" s="1" t="s">
        <v>1746</v>
      </c>
    </row>
    <row r="152" spans="1:15" x14ac:dyDescent="0.25">
      <c r="A152" s="1">
        <v>151</v>
      </c>
      <c r="B152" s="1" t="s">
        <v>2378</v>
      </c>
      <c r="C152" s="10">
        <v>44565</v>
      </c>
      <c r="D152" s="22">
        <v>0</v>
      </c>
      <c r="E152" s="17" t="s">
        <v>466</v>
      </c>
      <c r="F152" s="15">
        <v>23.5</v>
      </c>
      <c r="G152" s="2">
        <v>5.665</v>
      </c>
      <c r="H152" s="3">
        <v>0.5</v>
      </c>
      <c r="I152" s="3">
        <v>4.4512999999999998</v>
      </c>
      <c r="J152" s="4">
        <f t="shared" si="0"/>
        <v>1.2137000000000002</v>
      </c>
      <c r="K152" s="1">
        <v>1</v>
      </c>
      <c r="L152" s="4">
        <f t="shared" si="1"/>
        <v>1.2137000000000002</v>
      </c>
      <c r="M152" s="1">
        <v>1</v>
      </c>
      <c r="N152" s="4">
        <v>1.2137</v>
      </c>
      <c r="O152" s="1" t="s">
        <v>1746</v>
      </c>
    </row>
    <row r="153" spans="1:15" x14ac:dyDescent="0.25">
      <c r="A153" s="1">
        <v>152</v>
      </c>
      <c r="B153" s="1" t="s">
        <v>2378</v>
      </c>
      <c r="C153" s="10">
        <v>44566</v>
      </c>
      <c r="D153" s="22">
        <v>0</v>
      </c>
      <c r="E153" s="17" t="s">
        <v>2385</v>
      </c>
      <c r="F153" s="15">
        <v>20</v>
      </c>
      <c r="G153" s="2">
        <v>5.3623000000000003</v>
      </c>
      <c r="H153" s="3">
        <v>0.31</v>
      </c>
      <c r="I153" s="2">
        <v>3.4716</v>
      </c>
      <c r="J153" s="4">
        <f t="shared" si="0"/>
        <v>1.8907000000000003</v>
      </c>
      <c r="K153" s="1">
        <v>1</v>
      </c>
      <c r="L153" s="4">
        <f t="shared" si="1"/>
        <v>1.8907000000000003</v>
      </c>
      <c r="M153" s="1">
        <v>1</v>
      </c>
      <c r="N153" s="4">
        <v>1.8907</v>
      </c>
      <c r="O153" s="1" t="s">
        <v>1746</v>
      </c>
    </row>
    <row r="154" spans="1:15" x14ac:dyDescent="0.25">
      <c r="A154" s="1">
        <v>153</v>
      </c>
      <c r="B154" s="1" t="s">
        <v>235</v>
      </c>
      <c r="C154" s="10">
        <v>44566</v>
      </c>
      <c r="D154" s="22">
        <v>0</v>
      </c>
      <c r="E154" s="17" t="s">
        <v>698</v>
      </c>
      <c r="F154" s="15">
        <v>4</v>
      </c>
      <c r="G154" s="2">
        <v>3.694</v>
      </c>
      <c r="H154" s="3">
        <v>2</v>
      </c>
      <c r="I154" s="2">
        <v>0.73680000000000001</v>
      </c>
      <c r="J154" s="4">
        <f t="shared" si="0"/>
        <v>2.9571999999999998</v>
      </c>
      <c r="K154" s="1">
        <v>1</v>
      </c>
      <c r="L154" s="4">
        <f t="shared" si="1"/>
        <v>2.9571999999999998</v>
      </c>
      <c r="M154" s="1">
        <v>1</v>
      </c>
      <c r="N154" s="4">
        <v>2.9571999999999998</v>
      </c>
      <c r="O154" s="1" t="s">
        <v>1746</v>
      </c>
    </row>
    <row r="155" spans="1:15" x14ac:dyDescent="0.25">
      <c r="A155" s="1">
        <v>154</v>
      </c>
      <c r="B155" s="1" t="s">
        <v>2378</v>
      </c>
      <c r="C155" s="10">
        <v>44567</v>
      </c>
      <c r="D155" s="22">
        <v>0</v>
      </c>
      <c r="E155" s="17" t="s">
        <v>2386</v>
      </c>
      <c r="F155" s="15">
        <v>1.2</v>
      </c>
      <c r="G155" s="2">
        <v>0.57340000000000002</v>
      </c>
      <c r="H155" s="3">
        <v>0</v>
      </c>
      <c r="I155" s="2">
        <v>0.25719999999999998</v>
      </c>
      <c r="J155" s="4">
        <f t="shared" si="0"/>
        <v>0.31620000000000004</v>
      </c>
      <c r="K155" s="1">
        <v>1</v>
      </c>
      <c r="L155" s="4">
        <f t="shared" si="1"/>
        <v>0.31620000000000004</v>
      </c>
      <c r="M155" s="1">
        <v>1</v>
      </c>
      <c r="N155" s="4">
        <v>0.31619999999999998</v>
      </c>
      <c r="O155" s="1" t="s">
        <v>1746</v>
      </c>
    </row>
    <row r="156" spans="1:15" ht="33" x14ac:dyDescent="0.25">
      <c r="A156" s="1">
        <v>155</v>
      </c>
      <c r="B156" s="1" t="s">
        <v>235</v>
      </c>
      <c r="C156" s="10">
        <v>44567</v>
      </c>
      <c r="D156" s="22">
        <v>0</v>
      </c>
      <c r="E156" s="18" t="s">
        <v>2387</v>
      </c>
      <c r="F156" s="15">
        <v>22.8</v>
      </c>
      <c r="G156" s="2">
        <v>4.9916999999999998</v>
      </c>
      <c r="H156" s="3">
        <v>0.7</v>
      </c>
      <c r="I156" s="2">
        <v>3.6520999999999999</v>
      </c>
      <c r="J156" s="4">
        <f t="shared" si="0"/>
        <v>1.3395999999999999</v>
      </c>
      <c r="K156" s="1">
        <v>1</v>
      </c>
      <c r="L156" s="4">
        <f t="shared" si="1"/>
        <v>1.3395999999999999</v>
      </c>
      <c r="M156" s="1">
        <f>C228-C155</f>
        <v>44</v>
      </c>
      <c r="N156" s="4">
        <v>141.12180000000001</v>
      </c>
      <c r="O156" s="1" t="s">
        <v>1746</v>
      </c>
    </row>
    <row r="157" spans="1:15" x14ac:dyDescent="0.25">
      <c r="A157" s="1">
        <v>156</v>
      </c>
      <c r="B157" s="1" t="s">
        <v>2378</v>
      </c>
      <c r="C157" s="10">
        <v>44568</v>
      </c>
      <c r="D157" s="22">
        <v>0</v>
      </c>
      <c r="E157" s="17" t="s">
        <v>213</v>
      </c>
      <c r="F157" s="15">
        <v>24</v>
      </c>
      <c r="G157" s="2">
        <v>5.8479999999999999</v>
      </c>
      <c r="H157" s="3">
        <v>0.3</v>
      </c>
      <c r="I157" s="2">
        <v>4.5452000000000004</v>
      </c>
      <c r="J157" s="4">
        <f t="shared" si="0"/>
        <v>1.3027999999999995</v>
      </c>
      <c r="K157" s="1">
        <v>1</v>
      </c>
      <c r="L157" s="4">
        <f t="shared" si="1"/>
        <v>1.3027999999999995</v>
      </c>
      <c r="M157" s="1">
        <v>1</v>
      </c>
      <c r="N157" s="4">
        <v>1.3028</v>
      </c>
      <c r="O157" s="1" t="s">
        <v>1746</v>
      </c>
    </row>
    <row r="158" spans="1:15" x14ac:dyDescent="0.25">
      <c r="A158" s="1">
        <v>157</v>
      </c>
      <c r="B158" s="1" t="s">
        <v>2378</v>
      </c>
      <c r="C158" s="10">
        <v>44569</v>
      </c>
      <c r="D158" s="22">
        <v>0</v>
      </c>
      <c r="E158" s="17" t="s">
        <v>213</v>
      </c>
      <c r="F158" s="15">
        <v>24</v>
      </c>
      <c r="G158" s="2">
        <v>6.2850999999999999</v>
      </c>
      <c r="H158" s="3">
        <v>0.3</v>
      </c>
      <c r="I158" s="2">
        <v>4.4873000000000003</v>
      </c>
      <c r="J158" s="4">
        <f t="shared" si="0"/>
        <v>1.7977999999999996</v>
      </c>
      <c r="K158" s="1">
        <v>1</v>
      </c>
      <c r="L158" s="4">
        <f t="shared" si="1"/>
        <v>1.7977999999999996</v>
      </c>
      <c r="M158" s="1">
        <v>1</v>
      </c>
      <c r="N158" s="4">
        <v>1.7978000000000001</v>
      </c>
      <c r="O158" s="1" t="s">
        <v>1746</v>
      </c>
    </row>
    <row r="159" spans="1:15" x14ac:dyDescent="0.25">
      <c r="A159" s="1">
        <v>158</v>
      </c>
      <c r="B159" s="1" t="s">
        <v>2378</v>
      </c>
      <c r="C159" s="10">
        <v>44570</v>
      </c>
      <c r="D159" s="22">
        <v>0</v>
      </c>
      <c r="E159" s="17" t="s">
        <v>213</v>
      </c>
      <c r="F159" s="15">
        <v>24</v>
      </c>
      <c r="G159" s="2">
        <v>6.3949999999999996</v>
      </c>
      <c r="H159" s="3">
        <v>0.2</v>
      </c>
      <c r="I159" s="2">
        <v>4.4653999999999998</v>
      </c>
      <c r="J159" s="4">
        <f t="shared" si="0"/>
        <v>1.9295999999999998</v>
      </c>
      <c r="K159" s="1">
        <v>1</v>
      </c>
      <c r="L159" s="4">
        <f t="shared" si="1"/>
        <v>1.9295999999999998</v>
      </c>
      <c r="M159" s="1">
        <v>1</v>
      </c>
      <c r="N159" s="4">
        <v>1.9296</v>
      </c>
      <c r="O159" s="1" t="s">
        <v>1746</v>
      </c>
    </row>
    <row r="160" spans="1:15" x14ac:dyDescent="0.25">
      <c r="A160" s="1">
        <v>159</v>
      </c>
      <c r="B160" s="1" t="s">
        <v>2378</v>
      </c>
      <c r="C160" s="10">
        <v>44571</v>
      </c>
      <c r="D160" s="22">
        <v>0</v>
      </c>
      <c r="E160" s="17" t="s">
        <v>213</v>
      </c>
      <c r="F160" s="15">
        <v>24</v>
      </c>
      <c r="G160" s="2">
        <v>6.3148999999999997</v>
      </c>
      <c r="H160" s="3">
        <v>0.3</v>
      </c>
      <c r="I160" s="2">
        <v>4.2535999999999996</v>
      </c>
      <c r="J160" s="4">
        <f t="shared" si="0"/>
        <v>2.0613000000000001</v>
      </c>
      <c r="K160" s="1">
        <v>1</v>
      </c>
      <c r="L160" s="4">
        <f t="shared" si="1"/>
        <v>2.0613000000000001</v>
      </c>
      <c r="M160" s="1">
        <v>1</v>
      </c>
      <c r="N160" s="4">
        <v>2.0613000000000001</v>
      </c>
      <c r="O160" s="1" t="s">
        <v>1746</v>
      </c>
    </row>
    <row r="161" spans="1:15" x14ac:dyDescent="0.25">
      <c r="A161" s="1">
        <v>160</v>
      </c>
      <c r="B161" s="1" t="s">
        <v>2378</v>
      </c>
      <c r="C161" s="10">
        <v>44572</v>
      </c>
      <c r="D161" s="22">
        <v>0</v>
      </c>
      <c r="E161" s="17" t="s">
        <v>213</v>
      </c>
      <c r="F161" s="15">
        <v>24</v>
      </c>
      <c r="G161" s="2">
        <v>6.2953999999999999</v>
      </c>
      <c r="H161" s="3">
        <v>0.1</v>
      </c>
      <c r="I161" s="2">
        <v>4.1951000000000001</v>
      </c>
      <c r="J161" s="4">
        <f t="shared" si="0"/>
        <v>2.1002999999999998</v>
      </c>
      <c r="K161" s="1">
        <v>1</v>
      </c>
      <c r="L161" s="4">
        <f t="shared" si="1"/>
        <v>2.1002999999999998</v>
      </c>
      <c r="M161" s="1">
        <v>3</v>
      </c>
      <c r="N161" s="4">
        <v>6.8090999999999999</v>
      </c>
      <c r="O161" s="1" t="s">
        <v>1746</v>
      </c>
    </row>
    <row r="162" spans="1:15" x14ac:dyDescent="0.25">
      <c r="A162" s="1">
        <v>161</v>
      </c>
      <c r="B162" s="1" t="s">
        <v>2379</v>
      </c>
      <c r="C162" s="10">
        <v>44573</v>
      </c>
      <c r="D162" s="22">
        <v>0</v>
      </c>
      <c r="E162" s="17" t="s">
        <v>443</v>
      </c>
      <c r="F162" s="15">
        <v>12.5</v>
      </c>
      <c r="G162" s="2">
        <v>1.7163999999999999</v>
      </c>
      <c r="H162" s="3">
        <v>24.5</v>
      </c>
      <c r="I162" s="2">
        <v>0.8952</v>
      </c>
      <c r="J162" s="4">
        <f t="shared" si="0"/>
        <v>0.82119999999999993</v>
      </c>
      <c r="K162" s="1">
        <v>1</v>
      </c>
      <c r="L162" s="4">
        <f t="shared" si="1"/>
        <v>0.82119999999999993</v>
      </c>
      <c r="M162" s="1">
        <v>1</v>
      </c>
      <c r="N162" s="4">
        <v>0.82120000000000004</v>
      </c>
      <c r="O162" s="1" t="s">
        <v>1746</v>
      </c>
    </row>
    <row r="163" spans="1:15" x14ac:dyDescent="0.25">
      <c r="A163" s="1">
        <v>162</v>
      </c>
      <c r="B163" s="1" t="s">
        <v>2379</v>
      </c>
      <c r="C163" s="10">
        <v>44574</v>
      </c>
      <c r="D163" s="22">
        <v>0</v>
      </c>
      <c r="E163" s="17" t="s">
        <v>213</v>
      </c>
      <c r="F163" s="15">
        <v>24</v>
      </c>
      <c r="G163" s="2">
        <v>2.9517000000000002</v>
      </c>
      <c r="H163" s="3">
        <v>42.9</v>
      </c>
      <c r="I163" s="2">
        <v>1.5698000000000001</v>
      </c>
      <c r="J163" s="4">
        <f t="shared" si="0"/>
        <v>1.3819000000000001</v>
      </c>
      <c r="K163" s="1">
        <v>1</v>
      </c>
      <c r="L163" s="4">
        <f t="shared" si="1"/>
        <v>1.3819000000000001</v>
      </c>
      <c r="M163" s="1">
        <v>1</v>
      </c>
      <c r="N163" s="4">
        <v>1.3818999999999999</v>
      </c>
      <c r="O163" s="1" t="s">
        <v>1746</v>
      </c>
    </row>
    <row r="164" spans="1:15" x14ac:dyDescent="0.25">
      <c r="A164" s="1">
        <v>163</v>
      </c>
      <c r="B164" s="1" t="s">
        <v>2379</v>
      </c>
      <c r="C164" s="10">
        <v>44575</v>
      </c>
      <c r="D164" s="22">
        <v>0</v>
      </c>
      <c r="E164" s="17" t="s">
        <v>902</v>
      </c>
      <c r="F164" s="15">
        <v>6.5</v>
      </c>
      <c r="G164" s="2">
        <v>1.3289</v>
      </c>
      <c r="H164" s="3">
        <v>7.3</v>
      </c>
      <c r="I164" s="2">
        <v>0.91690000000000005</v>
      </c>
      <c r="J164" s="4">
        <f t="shared" si="0"/>
        <v>0.41199999999999992</v>
      </c>
      <c r="K164" s="1">
        <v>1</v>
      </c>
      <c r="L164" s="4">
        <f t="shared" si="1"/>
        <v>0.41199999999999992</v>
      </c>
      <c r="M164" s="1">
        <v>1</v>
      </c>
      <c r="N164" s="4">
        <v>0.41199999999999998</v>
      </c>
      <c r="O164" s="1" t="s">
        <v>1746</v>
      </c>
    </row>
    <row r="165" spans="1:15" x14ac:dyDescent="0.25">
      <c r="A165" s="1">
        <v>164</v>
      </c>
      <c r="B165" s="1" t="s">
        <v>2378</v>
      </c>
      <c r="C165" s="10">
        <v>44575</v>
      </c>
      <c r="D165" s="22">
        <v>0</v>
      </c>
      <c r="E165" s="17" t="s">
        <v>2361</v>
      </c>
      <c r="F165" s="15">
        <v>17.5</v>
      </c>
      <c r="G165" s="2">
        <v>4.4429999999999996</v>
      </c>
      <c r="H165" s="3">
        <v>0.31</v>
      </c>
      <c r="I165" s="2">
        <v>3.0144000000000002</v>
      </c>
      <c r="J165" s="4">
        <f t="shared" si="0"/>
        <v>1.4285999999999994</v>
      </c>
      <c r="K165" s="1">
        <v>1</v>
      </c>
      <c r="L165" s="4">
        <f t="shared" si="1"/>
        <v>1.4285999999999994</v>
      </c>
      <c r="M165" s="1">
        <v>1</v>
      </c>
      <c r="N165" s="4">
        <v>1.4286000000000001</v>
      </c>
      <c r="O165" s="1" t="s">
        <v>1746</v>
      </c>
    </row>
    <row r="166" spans="1:15" x14ac:dyDescent="0.25">
      <c r="A166" s="1">
        <v>165</v>
      </c>
      <c r="B166" s="1" t="s">
        <v>2378</v>
      </c>
      <c r="C166" s="10">
        <v>44576</v>
      </c>
      <c r="D166" s="22">
        <v>0</v>
      </c>
      <c r="E166" s="17" t="s">
        <v>2388</v>
      </c>
      <c r="F166" s="15">
        <v>3.5</v>
      </c>
      <c r="G166" s="2">
        <v>1.0137</v>
      </c>
      <c r="H166" s="3">
        <v>0.2</v>
      </c>
      <c r="I166" s="2">
        <v>0.62870000000000004</v>
      </c>
      <c r="J166" s="4">
        <f t="shared" si="0"/>
        <v>0.38500000000000001</v>
      </c>
      <c r="K166" s="1">
        <v>1</v>
      </c>
      <c r="L166" s="4">
        <f t="shared" si="1"/>
        <v>0.38500000000000001</v>
      </c>
      <c r="M166" s="1">
        <v>1</v>
      </c>
      <c r="N166" s="4">
        <v>0.38500000000000001</v>
      </c>
      <c r="O166" s="1" t="s">
        <v>1746</v>
      </c>
    </row>
    <row r="167" spans="1:15" x14ac:dyDescent="0.25">
      <c r="A167" s="1">
        <v>166</v>
      </c>
      <c r="B167" s="1" t="s">
        <v>2379</v>
      </c>
      <c r="C167" s="10">
        <v>44576</v>
      </c>
      <c r="D167" s="22">
        <v>0</v>
      </c>
      <c r="E167" s="17" t="s">
        <v>551</v>
      </c>
      <c r="F167" s="15">
        <v>20.5</v>
      </c>
      <c r="G167" s="2">
        <v>3.6152000000000002</v>
      </c>
      <c r="H167" s="3">
        <v>10.199999999999999</v>
      </c>
      <c r="I167" s="2">
        <v>2.8580000000000001</v>
      </c>
      <c r="J167" s="4">
        <f t="shared" si="0"/>
        <v>0.7572000000000001</v>
      </c>
      <c r="K167" s="1">
        <v>1</v>
      </c>
      <c r="L167" s="4">
        <f t="shared" si="1"/>
        <v>0.7572000000000001</v>
      </c>
      <c r="M167" s="1">
        <v>1</v>
      </c>
      <c r="N167" s="4">
        <v>0.75719999999999998</v>
      </c>
      <c r="O167" s="1" t="s">
        <v>1746</v>
      </c>
    </row>
    <row r="168" spans="1:15" x14ac:dyDescent="0.25">
      <c r="A168" s="1">
        <v>167</v>
      </c>
      <c r="B168" s="1" t="s">
        <v>2379</v>
      </c>
      <c r="C168" s="10">
        <v>44577</v>
      </c>
      <c r="D168" s="22">
        <v>0</v>
      </c>
      <c r="E168" s="17" t="s">
        <v>464</v>
      </c>
      <c r="F168" s="15">
        <v>8</v>
      </c>
      <c r="G168" s="2">
        <v>1.6284000000000001</v>
      </c>
      <c r="H168" s="3">
        <v>2.4900000000000002</v>
      </c>
      <c r="I168" s="2">
        <v>1.169</v>
      </c>
      <c r="J168" s="4">
        <f t="shared" si="0"/>
        <v>0.45940000000000003</v>
      </c>
      <c r="K168" s="1">
        <v>1</v>
      </c>
      <c r="L168" s="4">
        <f t="shared" si="1"/>
        <v>0.45940000000000003</v>
      </c>
      <c r="M168" s="1">
        <v>1</v>
      </c>
      <c r="N168" s="4">
        <v>0.45939999999999998</v>
      </c>
      <c r="O168" s="1" t="s">
        <v>1746</v>
      </c>
    </row>
    <row r="169" spans="1:15" x14ac:dyDescent="0.25">
      <c r="A169" s="1">
        <v>168</v>
      </c>
      <c r="B169" s="1" t="s">
        <v>2378</v>
      </c>
      <c r="C169" s="10">
        <v>44577</v>
      </c>
      <c r="D169" s="22">
        <v>0</v>
      </c>
      <c r="E169" s="17" t="s">
        <v>231</v>
      </c>
      <c r="F169" s="15">
        <v>16</v>
      </c>
      <c r="G169" s="2">
        <v>3.8449</v>
      </c>
      <c r="H169" s="3">
        <v>0.3</v>
      </c>
      <c r="I169" s="2">
        <v>0.89590000000000003</v>
      </c>
      <c r="J169" s="4">
        <f t="shared" si="0"/>
        <v>2.9489999999999998</v>
      </c>
      <c r="K169" s="1">
        <v>1</v>
      </c>
      <c r="L169" s="4">
        <f t="shared" si="1"/>
        <v>2.9489999999999998</v>
      </c>
      <c r="M169" s="1">
        <v>1</v>
      </c>
      <c r="N169" s="4">
        <v>2.9489999999999998</v>
      </c>
      <c r="O169" s="1" t="s">
        <v>1746</v>
      </c>
    </row>
    <row r="170" spans="1:15" x14ac:dyDescent="0.25">
      <c r="A170" s="1">
        <v>169</v>
      </c>
      <c r="B170" s="1" t="s">
        <v>2378</v>
      </c>
      <c r="C170" s="10">
        <v>44578</v>
      </c>
      <c r="D170" s="22">
        <v>0</v>
      </c>
      <c r="E170" s="17" t="s">
        <v>2355</v>
      </c>
      <c r="F170" s="15">
        <v>12.5</v>
      </c>
      <c r="G170" s="2">
        <v>3.0745</v>
      </c>
      <c r="H170" s="3">
        <v>0.1</v>
      </c>
      <c r="I170" s="2">
        <v>2.2961</v>
      </c>
      <c r="J170" s="4">
        <f t="shared" si="0"/>
        <v>0.77839999999999998</v>
      </c>
      <c r="K170" s="1">
        <v>1</v>
      </c>
      <c r="L170" s="4">
        <f t="shared" si="1"/>
        <v>0.77839999999999998</v>
      </c>
      <c r="M170" s="1">
        <v>1</v>
      </c>
      <c r="N170" s="4">
        <v>0.77839999999999998</v>
      </c>
      <c r="O170" s="1" t="s">
        <v>1746</v>
      </c>
    </row>
    <row r="171" spans="1:15" x14ac:dyDescent="0.25">
      <c r="A171" s="1">
        <v>170</v>
      </c>
      <c r="B171" s="1" t="s">
        <v>2379</v>
      </c>
      <c r="C171" s="10">
        <v>44578</v>
      </c>
      <c r="D171" s="22">
        <v>0</v>
      </c>
      <c r="E171" s="17" t="s">
        <v>2356</v>
      </c>
      <c r="F171" s="15">
        <v>11.5</v>
      </c>
      <c r="G171" s="2">
        <v>1.9077999999999999</v>
      </c>
      <c r="H171" s="3">
        <v>7.2</v>
      </c>
      <c r="I171" s="2">
        <v>1.2356</v>
      </c>
      <c r="J171" s="4">
        <f t="shared" si="0"/>
        <v>0.67219999999999991</v>
      </c>
      <c r="K171" s="1">
        <v>1</v>
      </c>
      <c r="L171" s="4">
        <f t="shared" si="1"/>
        <v>0.67219999999999991</v>
      </c>
      <c r="M171" s="1">
        <v>1</v>
      </c>
      <c r="N171" s="4">
        <v>0.67220000000000002</v>
      </c>
      <c r="O171" s="1" t="s">
        <v>1746</v>
      </c>
    </row>
    <row r="172" spans="1:15" x14ac:dyDescent="0.25">
      <c r="A172" s="1">
        <v>171</v>
      </c>
      <c r="B172" s="1" t="s">
        <v>2379</v>
      </c>
      <c r="C172" s="10">
        <v>44579</v>
      </c>
      <c r="D172" s="22">
        <v>0</v>
      </c>
      <c r="E172" s="17" t="s">
        <v>766</v>
      </c>
      <c r="F172" s="15">
        <v>7.5</v>
      </c>
      <c r="G172" s="2">
        <v>1.6086</v>
      </c>
      <c r="H172" s="3">
        <v>1.3</v>
      </c>
      <c r="I172" s="2">
        <v>1.1138999999999999</v>
      </c>
      <c r="J172" s="4">
        <f t="shared" si="0"/>
        <v>0.49470000000000014</v>
      </c>
      <c r="K172" s="1">
        <v>1</v>
      </c>
      <c r="L172" s="4">
        <f t="shared" si="1"/>
        <v>0.49470000000000014</v>
      </c>
      <c r="M172" s="1">
        <v>1</v>
      </c>
      <c r="N172" s="4">
        <v>0.49469999999999997</v>
      </c>
      <c r="O172" s="1" t="s">
        <v>1746</v>
      </c>
    </row>
    <row r="173" spans="1:15" x14ac:dyDescent="0.25">
      <c r="A173" s="1">
        <v>172</v>
      </c>
      <c r="B173" s="1" t="s">
        <v>2378</v>
      </c>
      <c r="C173" s="10">
        <v>44579</v>
      </c>
      <c r="D173" s="22">
        <v>0</v>
      </c>
      <c r="E173" s="17" t="s">
        <v>732</v>
      </c>
      <c r="F173" s="15">
        <v>16.5</v>
      </c>
      <c r="G173" s="2">
        <v>4.2274000000000003</v>
      </c>
      <c r="H173" s="3">
        <v>0.21</v>
      </c>
      <c r="I173" s="2">
        <v>3.0133000000000001</v>
      </c>
      <c r="J173" s="4">
        <f t="shared" si="0"/>
        <v>1.2141000000000002</v>
      </c>
      <c r="K173" s="1">
        <v>1</v>
      </c>
      <c r="L173" s="4">
        <f t="shared" si="1"/>
        <v>1.2141000000000002</v>
      </c>
      <c r="M173" s="1">
        <v>1</v>
      </c>
      <c r="N173" s="4">
        <v>1.2141</v>
      </c>
      <c r="O173" s="1" t="s">
        <v>1746</v>
      </c>
    </row>
    <row r="174" spans="1:15" x14ac:dyDescent="0.25">
      <c r="A174" s="1">
        <v>173</v>
      </c>
      <c r="B174" s="1" t="s">
        <v>2378</v>
      </c>
      <c r="C174" s="10">
        <v>44580</v>
      </c>
      <c r="D174" s="22">
        <v>0</v>
      </c>
      <c r="E174" s="17" t="s">
        <v>523</v>
      </c>
      <c r="F174" s="15">
        <v>12</v>
      </c>
      <c r="G174" s="2">
        <v>3.2526000000000002</v>
      </c>
      <c r="H174" s="3">
        <v>0.16</v>
      </c>
      <c r="I174" s="2">
        <v>2.2336999999999998</v>
      </c>
      <c r="J174" s="4">
        <f t="shared" si="0"/>
        <v>1.0189000000000004</v>
      </c>
      <c r="K174" s="1">
        <v>1</v>
      </c>
      <c r="L174" s="4">
        <f t="shared" si="1"/>
        <v>1.0189000000000004</v>
      </c>
      <c r="M174" s="1">
        <v>2</v>
      </c>
      <c r="N174" s="4">
        <v>1.6768000000000001</v>
      </c>
      <c r="O174" s="1" t="s">
        <v>1746</v>
      </c>
    </row>
    <row r="175" spans="1:15" x14ac:dyDescent="0.25">
      <c r="A175" s="1">
        <v>174</v>
      </c>
      <c r="B175" s="1" t="s">
        <v>2379</v>
      </c>
      <c r="C175" s="10">
        <v>44580</v>
      </c>
      <c r="D175" s="22">
        <v>0</v>
      </c>
      <c r="E175" s="17" t="s">
        <v>252</v>
      </c>
      <c r="F175" s="15">
        <v>12</v>
      </c>
      <c r="G175" s="2">
        <v>1.9942</v>
      </c>
      <c r="H175" s="3">
        <v>4.5999999999999996</v>
      </c>
      <c r="I175" s="2">
        <v>1.1744000000000001</v>
      </c>
      <c r="J175" s="4">
        <f t="shared" si="0"/>
        <v>0.81979999999999986</v>
      </c>
      <c r="K175" s="1">
        <v>1</v>
      </c>
      <c r="L175" s="4">
        <f t="shared" si="1"/>
        <v>0.81979999999999986</v>
      </c>
      <c r="M175" s="1">
        <v>1</v>
      </c>
      <c r="N175" s="4">
        <v>0.81979999999999997</v>
      </c>
      <c r="O175" s="1" t="s">
        <v>1746</v>
      </c>
    </row>
    <row r="176" spans="1:15" x14ac:dyDescent="0.25">
      <c r="A176" s="1">
        <v>175</v>
      </c>
      <c r="B176" s="1" t="s">
        <v>2379</v>
      </c>
      <c r="C176" s="10">
        <v>44581</v>
      </c>
      <c r="D176" s="22">
        <v>0</v>
      </c>
      <c r="E176" s="17" t="s">
        <v>213</v>
      </c>
      <c r="F176" s="15">
        <v>24</v>
      </c>
      <c r="G176" s="2">
        <v>4.4969999999999999</v>
      </c>
      <c r="H176" s="3">
        <v>6.35</v>
      </c>
      <c r="I176" s="2">
        <v>3.5918999999999999</v>
      </c>
      <c r="J176" s="4">
        <f t="shared" si="0"/>
        <v>0.90510000000000002</v>
      </c>
      <c r="K176" s="1">
        <v>1</v>
      </c>
      <c r="L176" s="4">
        <f t="shared" si="1"/>
        <v>0.90510000000000002</v>
      </c>
      <c r="M176" s="1">
        <v>1</v>
      </c>
      <c r="N176" s="4">
        <v>0.90510000000000002</v>
      </c>
      <c r="O176" s="1" t="s">
        <v>1746</v>
      </c>
    </row>
    <row r="177" spans="1:15" x14ac:dyDescent="0.25">
      <c r="A177" s="1">
        <v>176</v>
      </c>
      <c r="B177" s="1" t="s">
        <v>2379</v>
      </c>
      <c r="C177" s="10">
        <v>44582</v>
      </c>
      <c r="D177" s="22">
        <v>0</v>
      </c>
      <c r="E177" s="17" t="s">
        <v>2389</v>
      </c>
      <c r="F177" s="15">
        <v>7.2</v>
      </c>
      <c r="G177" s="2">
        <v>1.5365</v>
      </c>
      <c r="H177" s="3">
        <v>1.04</v>
      </c>
      <c r="I177" s="2">
        <v>1.1237999999999999</v>
      </c>
      <c r="J177" s="4">
        <f t="shared" si="0"/>
        <v>0.41270000000000007</v>
      </c>
      <c r="K177" s="1">
        <v>1</v>
      </c>
      <c r="L177" s="4">
        <f t="shared" si="1"/>
        <v>0.41270000000000007</v>
      </c>
      <c r="M177" s="1">
        <v>1</v>
      </c>
      <c r="N177" s="4">
        <v>0.41270000000000001</v>
      </c>
      <c r="O177" s="1" t="s">
        <v>1746</v>
      </c>
    </row>
    <row r="178" spans="1:15" x14ac:dyDescent="0.25">
      <c r="A178" s="1">
        <v>177</v>
      </c>
      <c r="B178" s="1" t="s">
        <v>2378</v>
      </c>
      <c r="C178" s="10">
        <v>44582</v>
      </c>
      <c r="D178" s="22">
        <v>0</v>
      </c>
      <c r="E178" s="17" t="s">
        <v>2390</v>
      </c>
      <c r="F178" s="15">
        <v>16.8</v>
      </c>
      <c r="G178" s="2">
        <v>4.3688000000000002</v>
      </c>
      <c r="H178" s="3">
        <v>0.4</v>
      </c>
      <c r="I178" s="2">
        <v>2.8984000000000001</v>
      </c>
      <c r="J178" s="4">
        <f t="shared" si="0"/>
        <v>1.4704000000000002</v>
      </c>
      <c r="K178" s="1">
        <v>1</v>
      </c>
      <c r="L178" s="4">
        <f t="shared" si="1"/>
        <v>1.4704000000000002</v>
      </c>
      <c r="M178" s="1">
        <v>1</v>
      </c>
      <c r="N178" s="4">
        <v>1.4703999999999999</v>
      </c>
      <c r="O178" s="1" t="s">
        <v>1746</v>
      </c>
    </row>
    <row r="179" spans="1:15" x14ac:dyDescent="0.25">
      <c r="A179" s="1">
        <v>178</v>
      </c>
      <c r="B179" s="1" t="s">
        <v>2378</v>
      </c>
      <c r="C179" s="10">
        <v>44583</v>
      </c>
      <c r="D179" s="22">
        <v>0</v>
      </c>
      <c r="E179" s="17" t="s">
        <v>902</v>
      </c>
      <c r="F179" s="15">
        <v>6.5</v>
      </c>
      <c r="G179" s="2">
        <v>1.9348000000000001</v>
      </c>
      <c r="H179" s="3">
        <v>1.02</v>
      </c>
      <c r="I179" s="2">
        <v>1.1865000000000001</v>
      </c>
      <c r="J179" s="4">
        <f t="shared" si="0"/>
        <v>0.74829999999999997</v>
      </c>
      <c r="K179" s="1">
        <v>1</v>
      </c>
      <c r="L179" s="4">
        <f t="shared" si="1"/>
        <v>0.74829999999999997</v>
      </c>
      <c r="M179" s="1">
        <v>2</v>
      </c>
      <c r="N179" s="4">
        <v>1.9519</v>
      </c>
      <c r="O179" s="1" t="s">
        <v>1746</v>
      </c>
    </row>
    <row r="180" spans="1:15" x14ac:dyDescent="0.25">
      <c r="A180" s="1">
        <v>179</v>
      </c>
      <c r="B180" s="1" t="s">
        <v>2379</v>
      </c>
      <c r="C180" s="10">
        <v>44583</v>
      </c>
      <c r="D180" s="22">
        <v>0</v>
      </c>
      <c r="E180" s="17" t="s">
        <v>2361</v>
      </c>
      <c r="F180" s="15">
        <v>17.5</v>
      </c>
      <c r="G180" s="2">
        <v>3.1781000000000001</v>
      </c>
      <c r="H180" s="3">
        <v>6.35</v>
      </c>
      <c r="I180" s="2">
        <v>2.5011999999999999</v>
      </c>
      <c r="J180" s="4">
        <f t="shared" si="0"/>
        <v>0.67690000000000028</v>
      </c>
      <c r="K180" s="1">
        <v>1</v>
      </c>
      <c r="L180" s="4">
        <f t="shared" si="1"/>
        <v>0.67690000000000028</v>
      </c>
      <c r="M180" s="1">
        <v>1</v>
      </c>
      <c r="N180" s="4">
        <v>0.67689999999999995</v>
      </c>
      <c r="O180" s="1" t="s">
        <v>1746</v>
      </c>
    </row>
    <row r="181" spans="1:15" x14ac:dyDescent="0.25">
      <c r="A181" s="1">
        <v>180</v>
      </c>
      <c r="B181" s="1" t="s">
        <v>2379</v>
      </c>
      <c r="C181" s="10">
        <v>44584</v>
      </c>
      <c r="D181" s="22">
        <v>0</v>
      </c>
      <c r="E181" s="17" t="s">
        <v>213</v>
      </c>
      <c r="F181" s="15">
        <v>24</v>
      </c>
      <c r="G181" s="2">
        <v>4.6315999999999997</v>
      </c>
      <c r="H181" s="3">
        <v>1.46</v>
      </c>
      <c r="I181" s="2">
        <v>3.6122000000000001</v>
      </c>
      <c r="J181" s="4">
        <f t="shared" si="0"/>
        <v>1.0193999999999996</v>
      </c>
      <c r="K181" s="1">
        <v>1</v>
      </c>
      <c r="L181" s="4">
        <f t="shared" si="1"/>
        <v>1.0193999999999996</v>
      </c>
      <c r="M181" s="1">
        <v>1</v>
      </c>
      <c r="N181" s="4">
        <v>1.0194000000000001</v>
      </c>
      <c r="O181" s="1" t="s">
        <v>1746</v>
      </c>
    </row>
    <row r="182" spans="1:15" x14ac:dyDescent="0.25">
      <c r="A182" s="1">
        <v>181</v>
      </c>
      <c r="B182" s="1" t="s">
        <v>2379</v>
      </c>
      <c r="C182" s="10">
        <v>44585</v>
      </c>
      <c r="D182" s="22">
        <v>0</v>
      </c>
      <c r="E182" s="17" t="s">
        <v>2391</v>
      </c>
      <c r="F182" s="15">
        <v>4.7</v>
      </c>
      <c r="G182" s="2">
        <v>1.0119</v>
      </c>
      <c r="H182" s="3">
        <v>0.7</v>
      </c>
      <c r="I182" s="2">
        <v>0.69369999999999998</v>
      </c>
      <c r="J182" s="4">
        <f t="shared" si="0"/>
        <v>0.31820000000000004</v>
      </c>
      <c r="K182" s="1">
        <v>1</v>
      </c>
      <c r="L182" s="4">
        <f t="shared" si="1"/>
        <v>0.31820000000000004</v>
      </c>
      <c r="M182" s="1">
        <v>1</v>
      </c>
      <c r="N182" s="4">
        <v>0.31819999999999998</v>
      </c>
      <c r="O182" s="1" t="s">
        <v>1746</v>
      </c>
    </row>
    <row r="183" spans="1:15" x14ac:dyDescent="0.25">
      <c r="A183" s="1">
        <v>182</v>
      </c>
      <c r="B183" s="1" t="s">
        <v>2378</v>
      </c>
      <c r="C183" s="10">
        <v>44585</v>
      </c>
      <c r="D183" s="22">
        <v>0</v>
      </c>
      <c r="E183" s="17" t="s">
        <v>1155</v>
      </c>
      <c r="F183" s="15">
        <v>19.3</v>
      </c>
      <c r="G183" s="2">
        <v>5.0522</v>
      </c>
      <c r="H183" s="3">
        <v>0.44</v>
      </c>
      <c r="I183" s="2">
        <v>3.3041</v>
      </c>
      <c r="J183" s="4">
        <f t="shared" si="0"/>
        <v>1.7481</v>
      </c>
      <c r="K183" s="1">
        <v>1</v>
      </c>
      <c r="L183" s="4">
        <f t="shared" si="1"/>
        <v>1.7481</v>
      </c>
      <c r="M183" s="1">
        <v>1</v>
      </c>
      <c r="N183" s="4">
        <v>1.7481</v>
      </c>
      <c r="O183" s="1" t="s">
        <v>1746</v>
      </c>
    </row>
    <row r="184" spans="1:15" x14ac:dyDescent="0.25">
      <c r="A184" s="1">
        <v>183</v>
      </c>
      <c r="B184" s="1" t="s">
        <v>2378</v>
      </c>
      <c r="C184" s="10">
        <v>44586</v>
      </c>
      <c r="D184" s="22">
        <v>0</v>
      </c>
      <c r="E184" s="17" t="s">
        <v>2302</v>
      </c>
      <c r="F184" s="15">
        <v>2</v>
      </c>
      <c r="G184" s="2">
        <v>0.69189999999999996</v>
      </c>
      <c r="H184" s="3">
        <v>0.85</v>
      </c>
      <c r="I184" s="2">
        <v>0.31659999999999999</v>
      </c>
      <c r="J184" s="4">
        <f t="shared" si="0"/>
        <v>0.37529999999999997</v>
      </c>
      <c r="K184" s="1">
        <v>1</v>
      </c>
      <c r="L184" s="4">
        <f t="shared" si="1"/>
        <v>0.37529999999999997</v>
      </c>
      <c r="M184" s="1">
        <v>2</v>
      </c>
      <c r="N184" s="4">
        <v>2.077</v>
      </c>
      <c r="O184" s="1" t="s">
        <v>1746</v>
      </c>
    </row>
    <row r="185" spans="1:15" x14ac:dyDescent="0.25">
      <c r="A185" s="1">
        <v>184</v>
      </c>
      <c r="B185" s="1" t="s">
        <v>2379</v>
      </c>
      <c r="C185" s="10">
        <v>44586</v>
      </c>
      <c r="D185" s="22">
        <v>0</v>
      </c>
      <c r="E185" s="17" t="s">
        <v>254</v>
      </c>
      <c r="F185" s="15">
        <v>22</v>
      </c>
      <c r="G185" s="2">
        <v>3.9291999999999998</v>
      </c>
      <c r="H185" s="3">
        <v>6.2</v>
      </c>
      <c r="I185" s="2">
        <v>3.2187999999999999</v>
      </c>
      <c r="J185" s="4">
        <f t="shared" si="0"/>
        <v>0.71039999999999992</v>
      </c>
      <c r="K185" s="1">
        <v>1</v>
      </c>
      <c r="L185" s="4">
        <f t="shared" si="1"/>
        <v>0.71039999999999992</v>
      </c>
      <c r="M185" s="1">
        <v>1</v>
      </c>
      <c r="N185" s="4">
        <v>0.71040000000000003</v>
      </c>
      <c r="O185" s="1" t="s">
        <v>1746</v>
      </c>
    </row>
    <row r="186" spans="1:15" x14ac:dyDescent="0.25">
      <c r="A186" s="1">
        <v>185</v>
      </c>
      <c r="B186" s="1" t="s">
        <v>2379</v>
      </c>
      <c r="C186" s="10">
        <v>44587</v>
      </c>
      <c r="D186" s="22">
        <v>0</v>
      </c>
      <c r="E186" s="17" t="s">
        <v>213</v>
      </c>
      <c r="F186" s="15">
        <v>24</v>
      </c>
      <c r="G186" s="2">
        <v>4.4763999999999999</v>
      </c>
      <c r="H186" s="3">
        <v>1.2</v>
      </c>
      <c r="I186" s="2">
        <v>2.5792000000000002</v>
      </c>
      <c r="J186" s="4">
        <f t="shared" si="0"/>
        <v>1.8971999999999998</v>
      </c>
      <c r="K186" s="1">
        <v>1</v>
      </c>
      <c r="L186" s="4">
        <f t="shared" si="1"/>
        <v>1.8971999999999998</v>
      </c>
      <c r="M186" s="1">
        <v>1</v>
      </c>
      <c r="N186" s="4">
        <v>1.8972</v>
      </c>
      <c r="O186" s="1" t="s">
        <v>1746</v>
      </c>
    </row>
    <row r="187" spans="1:15" x14ac:dyDescent="0.25">
      <c r="A187" s="1">
        <v>186</v>
      </c>
      <c r="B187" s="1" t="s">
        <v>2379</v>
      </c>
      <c r="C187" s="10">
        <v>44588</v>
      </c>
      <c r="D187" s="22">
        <v>0</v>
      </c>
      <c r="E187" s="17" t="s">
        <v>697</v>
      </c>
      <c r="F187" s="15">
        <v>3</v>
      </c>
      <c r="G187" s="2">
        <v>0.71220000000000006</v>
      </c>
      <c r="H187" s="3">
        <v>0</v>
      </c>
      <c r="I187" s="2">
        <v>0.52629999999999999</v>
      </c>
      <c r="J187" s="4">
        <f t="shared" si="0"/>
        <v>0.18590000000000007</v>
      </c>
      <c r="K187" s="1">
        <v>1</v>
      </c>
      <c r="L187" s="4">
        <f t="shared" si="1"/>
        <v>0.18590000000000007</v>
      </c>
      <c r="M187" s="1">
        <v>1</v>
      </c>
      <c r="N187" s="4">
        <v>0.18590000000000001</v>
      </c>
      <c r="O187" s="1" t="s">
        <v>1746</v>
      </c>
    </row>
    <row r="188" spans="1:15" x14ac:dyDescent="0.25">
      <c r="A188" s="1">
        <v>187</v>
      </c>
      <c r="B188" s="1" t="s">
        <v>2378</v>
      </c>
      <c r="C188" s="10">
        <v>44588</v>
      </c>
      <c r="D188" s="22">
        <v>0</v>
      </c>
      <c r="E188" s="17" t="s">
        <v>542</v>
      </c>
      <c r="F188" s="15">
        <v>21</v>
      </c>
      <c r="G188" s="2">
        <v>5.5109000000000004</v>
      </c>
      <c r="H188" s="3">
        <v>0.5</v>
      </c>
      <c r="I188" s="2">
        <v>3.6164000000000001</v>
      </c>
      <c r="J188" s="4">
        <f t="shared" si="0"/>
        <v>1.8945000000000003</v>
      </c>
      <c r="K188" s="1">
        <v>1</v>
      </c>
      <c r="L188" s="4">
        <f t="shared" si="1"/>
        <v>1.8945000000000003</v>
      </c>
      <c r="M188" s="1">
        <v>1</v>
      </c>
      <c r="N188" s="4">
        <v>1.8945000000000001</v>
      </c>
      <c r="O188" s="1" t="s">
        <v>1746</v>
      </c>
    </row>
    <row r="189" spans="1:15" x14ac:dyDescent="0.25">
      <c r="A189" s="1">
        <v>188</v>
      </c>
      <c r="B189" s="1" t="s">
        <v>2378</v>
      </c>
      <c r="C189" s="10">
        <v>44589</v>
      </c>
      <c r="D189" s="22">
        <v>0</v>
      </c>
      <c r="E189" s="17" t="s">
        <v>213</v>
      </c>
      <c r="F189" s="15">
        <v>24</v>
      </c>
      <c r="G189" s="2">
        <v>6.2043999999999997</v>
      </c>
      <c r="H189" s="3">
        <v>0</v>
      </c>
      <c r="I189" s="2">
        <v>4.3628999999999998</v>
      </c>
      <c r="J189" s="4">
        <f t="shared" si="0"/>
        <v>1.8414999999999999</v>
      </c>
      <c r="K189" s="1">
        <v>1</v>
      </c>
      <c r="L189" s="4">
        <f t="shared" si="1"/>
        <v>1.8414999999999999</v>
      </c>
      <c r="M189" s="1">
        <v>1</v>
      </c>
      <c r="N189" s="4">
        <v>1.8414999999999999</v>
      </c>
      <c r="O189" s="1" t="s">
        <v>1746</v>
      </c>
    </row>
    <row r="190" spans="1:15" x14ac:dyDescent="0.25">
      <c r="A190" s="1">
        <v>189</v>
      </c>
      <c r="B190" s="1" t="s">
        <v>2378</v>
      </c>
      <c r="C190" s="10">
        <v>44590</v>
      </c>
      <c r="D190" s="22">
        <v>0</v>
      </c>
      <c r="E190" s="17" t="s">
        <v>2392</v>
      </c>
      <c r="F190" s="15">
        <v>15.2</v>
      </c>
      <c r="G190" s="2">
        <v>3.9969999999999999</v>
      </c>
      <c r="H190" s="3">
        <v>0.4</v>
      </c>
      <c r="I190" s="2">
        <v>2.6743000000000001</v>
      </c>
      <c r="J190" s="4">
        <f t="shared" si="0"/>
        <v>1.3226999999999998</v>
      </c>
      <c r="K190" s="1">
        <v>1</v>
      </c>
      <c r="L190" s="4">
        <f t="shared" si="1"/>
        <v>1.3226999999999998</v>
      </c>
      <c r="M190" s="1">
        <v>1</v>
      </c>
      <c r="N190" s="4">
        <v>1.3227</v>
      </c>
      <c r="O190" s="1" t="s">
        <v>1746</v>
      </c>
    </row>
    <row r="191" spans="1:15" x14ac:dyDescent="0.25">
      <c r="A191" s="1">
        <v>190</v>
      </c>
      <c r="B191" s="1" t="s">
        <v>2380</v>
      </c>
      <c r="C191" s="10">
        <v>44590</v>
      </c>
      <c r="D191" s="22">
        <v>0</v>
      </c>
      <c r="E191" s="17" t="s">
        <v>2393</v>
      </c>
      <c r="F191" s="15">
        <v>8.8000000000000007</v>
      </c>
      <c r="G191" s="2">
        <v>2.5339</v>
      </c>
      <c r="H191" s="3">
        <v>4.5999999999999996</v>
      </c>
      <c r="I191" s="2">
        <v>1.7135</v>
      </c>
      <c r="J191" s="4">
        <f t="shared" si="0"/>
        <v>0.82040000000000002</v>
      </c>
      <c r="K191" s="1">
        <v>1</v>
      </c>
      <c r="L191" s="4">
        <f t="shared" si="1"/>
        <v>0.82040000000000002</v>
      </c>
      <c r="M191" s="1">
        <v>1</v>
      </c>
      <c r="N191" s="4">
        <v>0.82040000000000002</v>
      </c>
      <c r="O191" s="1" t="s">
        <v>1746</v>
      </c>
    </row>
    <row r="192" spans="1:15" x14ac:dyDescent="0.25">
      <c r="A192" s="1">
        <v>191</v>
      </c>
      <c r="B192" s="1" t="s">
        <v>2378</v>
      </c>
      <c r="C192" s="10">
        <v>44591</v>
      </c>
      <c r="D192" s="22">
        <v>0</v>
      </c>
      <c r="E192" s="17" t="s">
        <v>222</v>
      </c>
      <c r="F192" s="15">
        <v>19</v>
      </c>
      <c r="G192" s="2">
        <v>4.8189000000000002</v>
      </c>
      <c r="H192" s="3">
        <v>0.2</v>
      </c>
      <c r="I192" s="2">
        <v>2.6850999999999998</v>
      </c>
      <c r="J192" s="4">
        <f t="shared" si="0"/>
        <v>2.1338000000000004</v>
      </c>
      <c r="K192" s="1">
        <v>1</v>
      </c>
      <c r="L192" s="4">
        <f t="shared" si="1"/>
        <v>2.1338000000000004</v>
      </c>
      <c r="M192" s="1">
        <v>1</v>
      </c>
      <c r="N192" s="4">
        <v>2.1337999999999999</v>
      </c>
      <c r="O192" s="1" t="s">
        <v>1746</v>
      </c>
    </row>
    <row r="193" spans="1:15" x14ac:dyDescent="0.25">
      <c r="A193" s="1">
        <v>192</v>
      </c>
      <c r="B193" s="1" t="s">
        <v>2380</v>
      </c>
      <c r="C193" s="10">
        <v>44591</v>
      </c>
      <c r="D193" s="22">
        <v>0</v>
      </c>
      <c r="E193" s="17" t="s">
        <v>221</v>
      </c>
      <c r="F193" s="15">
        <v>5</v>
      </c>
      <c r="G193" s="2">
        <v>1.1572</v>
      </c>
      <c r="H193" s="3">
        <v>2.95</v>
      </c>
      <c r="I193" s="2">
        <v>0.9325</v>
      </c>
      <c r="J193" s="4">
        <f t="shared" si="0"/>
        <v>0.22470000000000001</v>
      </c>
      <c r="K193" s="1">
        <v>1</v>
      </c>
      <c r="L193" s="4">
        <f t="shared" si="1"/>
        <v>0.22470000000000001</v>
      </c>
      <c r="M193" s="1">
        <v>1</v>
      </c>
      <c r="N193" s="4">
        <f>L193</f>
        <v>0.22470000000000001</v>
      </c>
      <c r="O193" s="1" t="s">
        <v>1746</v>
      </c>
    </row>
    <row r="194" spans="1:15" x14ac:dyDescent="0.25">
      <c r="A194" s="1">
        <v>193</v>
      </c>
      <c r="B194" s="1" t="s">
        <v>2378</v>
      </c>
      <c r="C194" s="10">
        <v>44592</v>
      </c>
      <c r="D194" s="22">
        <v>0</v>
      </c>
      <c r="E194" s="17" t="s">
        <v>2394</v>
      </c>
      <c r="F194" s="15">
        <v>14.6</v>
      </c>
      <c r="G194" s="2">
        <v>3.8877000000000002</v>
      </c>
      <c r="H194" s="3">
        <v>0.5</v>
      </c>
      <c r="I194" s="2">
        <v>2.6760000000000002</v>
      </c>
      <c r="J194" s="4">
        <f t="shared" si="0"/>
        <v>1.2117</v>
      </c>
      <c r="K194" s="1">
        <v>1</v>
      </c>
      <c r="L194" s="4">
        <f t="shared" si="1"/>
        <v>1.2117</v>
      </c>
      <c r="M194" s="1">
        <v>1</v>
      </c>
      <c r="N194" s="4">
        <f t="shared" ref="N194:N196" si="2">L194</f>
        <v>1.2117</v>
      </c>
      <c r="O194" s="1" t="s">
        <v>1746</v>
      </c>
    </row>
    <row r="195" spans="1:15" x14ac:dyDescent="0.25">
      <c r="A195" s="1">
        <v>194</v>
      </c>
      <c r="B195" s="1" t="s">
        <v>2380</v>
      </c>
      <c r="C195" s="10">
        <v>44592</v>
      </c>
      <c r="D195" s="22">
        <v>0</v>
      </c>
      <c r="E195" s="17" t="s">
        <v>2395</v>
      </c>
      <c r="F195" s="15">
        <v>9.4</v>
      </c>
      <c r="G195" s="2">
        <v>2.3115999999999999</v>
      </c>
      <c r="H195" s="3">
        <v>3.5</v>
      </c>
      <c r="I195" s="2">
        <v>1.8573999999999999</v>
      </c>
      <c r="J195" s="4">
        <f t="shared" si="0"/>
        <v>0.45419999999999994</v>
      </c>
      <c r="K195" s="1">
        <v>1</v>
      </c>
      <c r="L195" s="4">
        <f t="shared" si="1"/>
        <v>0.45419999999999994</v>
      </c>
      <c r="M195" s="1">
        <v>1</v>
      </c>
      <c r="N195" s="4">
        <f t="shared" si="2"/>
        <v>0.45419999999999994</v>
      </c>
      <c r="O195" s="1" t="s">
        <v>1746</v>
      </c>
    </row>
    <row r="196" spans="1:15" x14ac:dyDescent="0.25">
      <c r="A196" s="1">
        <v>195</v>
      </c>
      <c r="B196" s="1" t="s">
        <v>2378</v>
      </c>
      <c r="C196" s="10">
        <v>44593</v>
      </c>
      <c r="D196" s="22">
        <v>0</v>
      </c>
      <c r="E196" s="17" t="s">
        <v>2396</v>
      </c>
      <c r="F196" s="15">
        <v>14.5</v>
      </c>
      <c r="G196" s="2">
        <v>3.3700999999999999</v>
      </c>
      <c r="H196" s="3">
        <v>0.4</v>
      </c>
      <c r="I196" s="2">
        <v>2.8555999999999999</v>
      </c>
      <c r="J196" s="4">
        <f t="shared" si="0"/>
        <v>0.51449999999999996</v>
      </c>
      <c r="K196" s="1">
        <v>1</v>
      </c>
      <c r="L196" s="4">
        <f t="shared" si="1"/>
        <v>0.51449999999999996</v>
      </c>
      <c r="M196" s="1">
        <v>1</v>
      </c>
      <c r="N196" s="4">
        <f t="shared" si="2"/>
        <v>0.51449999999999996</v>
      </c>
      <c r="O196" s="1" t="s">
        <v>1746</v>
      </c>
    </row>
    <row r="197" spans="1:15" x14ac:dyDescent="0.25">
      <c r="A197" s="1">
        <v>196</v>
      </c>
      <c r="B197" s="1" t="s">
        <v>2380</v>
      </c>
      <c r="C197" s="10">
        <v>44593</v>
      </c>
      <c r="D197" s="22">
        <v>0</v>
      </c>
      <c r="E197" s="17" t="s">
        <v>2364</v>
      </c>
      <c r="F197" s="15">
        <v>9.5</v>
      </c>
      <c r="G197" s="2">
        <v>2.3138999999999998</v>
      </c>
      <c r="H197" s="3">
        <v>3.04</v>
      </c>
      <c r="I197" s="2">
        <v>1.8472999999999999</v>
      </c>
      <c r="J197" s="4">
        <f t="shared" si="0"/>
        <v>0.4665999999999999</v>
      </c>
      <c r="K197" s="1">
        <v>1</v>
      </c>
      <c r="L197" s="4">
        <f t="shared" si="1"/>
        <v>0.4665999999999999</v>
      </c>
      <c r="M197" s="1">
        <f>C294-C197</f>
        <v>52</v>
      </c>
      <c r="N197" s="4">
        <v>50.046399999999998</v>
      </c>
      <c r="O197" s="1" t="s">
        <v>1746</v>
      </c>
    </row>
    <row r="198" spans="1:15" x14ac:dyDescent="0.25">
      <c r="A198" s="1">
        <v>197</v>
      </c>
      <c r="B198" s="1" t="s">
        <v>2378</v>
      </c>
      <c r="C198" s="10">
        <v>44594</v>
      </c>
      <c r="D198" s="22">
        <v>0</v>
      </c>
      <c r="E198" s="17" t="s">
        <v>213</v>
      </c>
      <c r="F198" s="15">
        <v>24</v>
      </c>
      <c r="G198" s="2">
        <v>6.3113000000000001</v>
      </c>
      <c r="H198" s="3">
        <v>0.5</v>
      </c>
      <c r="I198" s="2">
        <v>4.6458000000000004</v>
      </c>
      <c r="J198" s="4">
        <f t="shared" si="0"/>
        <v>1.6654999999999998</v>
      </c>
      <c r="K198" s="1">
        <v>1</v>
      </c>
      <c r="L198" s="4">
        <f t="shared" si="1"/>
        <v>1.6654999999999998</v>
      </c>
      <c r="M198" s="1">
        <v>1</v>
      </c>
      <c r="N198" s="4">
        <f t="shared" ref="N198" si="3">L198</f>
        <v>1.6654999999999998</v>
      </c>
      <c r="O198" s="1" t="s">
        <v>1746</v>
      </c>
    </row>
    <row r="199" spans="1:15" x14ac:dyDescent="0.25">
      <c r="A199" s="1">
        <v>198</v>
      </c>
      <c r="B199" s="1" t="s">
        <v>2378</v>
      </c>
      <c r="C199" s="10">
        <v>44595</v>
      </c>
      <c r="D199" s="22">
        <v>0</v>
      </c>
      <c r="E199" s="17" t="s">
        <v>278</v>
      </c>
      <c r="F199" s="15">
        <v>1</v>
      </c>
      <c r="G199" s="2">
        <v>3.28</v>
      </c>
      <c r="H199" s="3">
        <v>7.0000000000000007E-2</v>
      </c>
      <c r="I199" s="2">
        <v>0.2281</v>
      </c>
      <c r="J199" s="4">
        <f t="shared" si="0"/>
        <v>3.0518999999999998</v>
      </c>
      <c r="K199" s="1">
        <v>1</v>
      </c>
      <c r="L199" s="4">
        <f t="shared" si="1"/>
        <v>3.0518999999999998</v>
      </c>
      <c r="M199" s="1">
        <v>1</v>
      </c>
      <c r="N199" s="4">
        <v>3.0518999999999998</v>
      </c>
      <c r="O199" s="1" t="s">
        <v>1746</v>
      </c>
    </row>
    <row r="200" spans="1:15" x14ac:dyDescent="0.25">
      <c r="A200" s="1">
        <v>199</v>
      </c>
      <c r="B200" s="1" t="s">
        <v>2379</v>
      </c>
      <c r="C200" s="10">
        <v>44595</v>
      </c>
      <c r="D200" s="22">
        <v>0</v>
      </c>
      <c r="E200" s="17" t="s">
        <v>489</v>
      </c>
      <c r="F200" s="15">
        <v>23</v>
      </c>
      <c r="G200" s="2">
        <v>4.1515000000000004</v>
      </c>
      <c r="H200" s="3">
        <v>16.559999999999999</v>
      </c>
      <c r="I200" s="2">
        <v>3.6189</v>
      </c>
      <c r="J200" s="4">
        <f t="shared" si="0"/>
        <v>0.53260000000000041</v>
      </c>
      <c r="K200" s="1">
        <v>1</v>
      </c>
      <c r="L200" s="4">
        <f t="shared" si="1"/>
        <v>0.53260000000000041</v>
      </c>
      <c r="M200" s="1">
        <v>1</v>
      </c>
      <c r="N200" s="4">
        <f t="shared" ref="N200:N204" si="4">L200</f>
        <v>0.53260000000000041</v>
      </c>
      <c r="O200" s="1" t="s">
        <v>1746</v>
      </c>
    </row>
    <row r="201" spans="1:15" x14ac:dyDescent="0.25">
      <c r="A201" s="1">
        <v>200</v>
      </c>
      <c r="B201" s="1" t="s">
        <v>2379</v>
      </c>
      <c r="C201" s="10">
        <v>44596</v>
      </c>
      <c r="D201" s="22">
        <v>0</v>
      </c>
      <c r="E201" s="17" t="s">
        <v>460</v>
      </c>
      <c r="F201" s="15">
        <v>2.5</v>
      </c>
      <c r="G201" s="2">
        <v>0.93</v>
      </c>
      <c r="H201" s="3">
        <v>8.1999999999999993</v>
      </c>
      <c r="I201" s="2">
        <v>0.45</v>
      </c>
      <c r="J201" s="4">
        <f t="shared" si="0"/>
        <v>0.48000000000000004</v>
      </c>
      <c r="K201" s="1">
        <v>1</v>
      </c>
      <c r="L201" s="4">
        <f t="shared" si="1"/>
        <v>0.48000000000000004</v>
      </c>
      <c r="M201" s="1">
        <v>2</v>
      </c>
      <c r="N201" s="4">
        <v>0.82489999999999997</v>
      </c>
      <c r="O201" s="1" t="s">
        <v>1746</v>
      </c>
    </row>
    <row r="202" spans="1:15" x14ac:dyDescent="0.25">
      <c r="A202" s="1">
        <v>201</v>
      </c>
      <c r="B202" s="1" t="s">
        <v>2378</v>
      </c>
      <c r="C202" s="10">
        <v>44596</v>
      </c>
      <c r="D202" s="22">
        <v>0</v>
      </c>
      <c r="E202" s="17" t="s">
        <v>2397</v>
      </c>
      <c r="F202" s="15">
        <v>21.5</v>
      </c>
      <c r="G202" s="2">
        <v>5.46</v>
      </c>
      <c r="H202" s="3">
        <v>0.1</v>
      </c>
      <c r="I202" s="2">
        <v>4.4000000000000004</v>
      </c>
      <c r="J202" s="4">
        <f t="shared" si="0"/>
        <v>1.0599999999999996</v>
      </c>
      <c r="K202" s="1">
        <v>1</v>
      </c>
      <c r="L202" s="4">
        <f t="shared" si="1"/>
        <v>1.0599999999999996</v>
      </c>
      <c r="M202" s="1">
        <v>1</v>
      </c>
      <c r="N202" s="4">
        <f t="shared" si="4"/>
        <v>1.0599999999999996</v>
      </c>
      <c r="O202" s="1" t="s">
        <v>1746</v>
      </c>
    </row>
    <row r="203" spans="1:15" x14ac:dyDescent="0.25">
      <c r="A203" s="1">
        <v>202</v>
      </c>
      <c r="B203" s="1" t="s">
        <v>2378</v>
      </c>
      <c r="C203" s="10">
        <v>44597</v>
      </c>
      <c r="D203" s="22">
        <v>0</v>
      </c>
      <c r="E203" s="17" t="s">
        <v>460</v>
      </c>
      <c r="F203" s="15">
        <v>2.5</v>
      </c>
      <c r="G203" s="2">
        <v>0.99</v>
      </c>
      <c r="H203" s="3">
        <v>0.5</v>
      </c>
      <c r="I203" s="2">
        <v>0.46</v>
      </c>
      <c r="J203" s="4">
        <f t="shared" si="0"/>
        <v>0.53</v>
      </c>
      <c r="K203" s="1">
        <v>1</v>
      </c>
      <c r="L203" s="4">
        <f t="shared" si="1"/>
        <v>0.53</v>
      </c>
      <c r="M203" s="1">
        <v>1</v>
      </c>
      <c r="N203" s="4">
        <v>0.53</v>
      </c>
      <c r="O203" s="1" t="s">
        <v>1746</v>
      </c>
    </row>
    <row r="204" spans="1:15" x14ac:dyDescent="0.25">
      <c r="A204" s="1">
        <v>203</v>
      </c>
      <c r="B204" s="1" t="s">
        <v>242</v>
      </c>
      <c r="C204" s="10">
        <v>44597</v>
      </c>
      <c r="D204" s="22">
        <v>0</v>
      </c>
      <c r="E204" s="17" t="s">
        <v>699</v>
      </c>
      <c r="F204" s="15">
        <v>21.5</v>
      </c>
      <c r="G204" s="2">
        <v>5.1100000000000003</v>
      </c>
      <c r="H204" s="3">
        <v>3.3</v>
      </c>
      <c r="I204" s="2">
        <v>4.1399999999999997</v>
      </c>
      <c r="J204" s="4">
        <f t="shared" si="0"/>
        <v>0.97000000000000064</v>
      </c>
      <c r="K204" s="1">
        <v>1</v>
      </c>
      <c r="L204" s="4">
        <f t="shared" si="1"/>
        <v>0.97000000000000064</v>
      </c>
      <c r="M204" s="1">
        <v>1</v>
      </c>
      <c r="N204" s="4">
        <f t="shared" si="4"/>
        <v>0.97000000000000064</v>
      </c>
      <c r="O204" s="1" t="s">
        <v>1746</v>
      </c>
    </row>
    <row r="205" spans="1:15" x14ac:dyDescent="0.25">
      <c r="A205" s="1">
        <v>204</v>
      </c>
      <c r="B205" s="1" t="s">
        <v>2379</v>
      </c>
      <c r="C205" s="10">
        <v>44598</v>
      </c>
      <c r="D205" s="22">
        <v>0</v>
      </c>
      <c r="E205" s="10" t="s">
        <v>243</v>
      </c>
      <c r="F205" s="15">
        <v>19.5</v>
      </c>
      <c r="G205" s="2">
        <v>3.42</v>
      </c>
      <c r="H205" s="3">
        <v>13.1</v>
      </c>
      <c r="I205" s="2">
        <v>2.75</v>
      </c>
      <c r="J205" s="4">
        <f t="shared" si="0"/>
        <v>0.66999999999999993</v>
      </c>
      <c r="K205" s="1">
        <v>1</v>
      </c>
      <c r="L205" s="4">
        <f t="shared" si="1"/>
        <v>0.66999999999999993</v>
      </c>
      <c r="M205" s="1">
        <v>1</v>
      </c>
      <c r="N205" s="4">
        <v>0.67</v>
      </c>
      <c r="O205" s="1" t="s">
        <v>1746</v>
      </c>
    </row>
    <row r="206" spans="1:15" x14ac:dyDescent="0.25">
      <c r="A206" s="1">
        <v>205</v>
      </c>
      <c r="B206" s="1" t="s">
        <v>2378</v>
      </c>
      <c r="C206" s="10">
        <v>44598</v>
      </c>
      <c r="D206" s="22">
        <v>0</v>
      </c>
      <c r="E206" s="64" t="s">
        <v>2398</v>
      </c>
      <c r="F206" s="15">
        <v>3.5</v>
      </c>
      <c r="G206" s="2">
        <v>1.25</v>
      </c>
      <c r="H206" s="3">
        <v>0.54</v>
      </c>
      <c r="I206" s="2">
        <v>0.75</v>
      </c>
      <c r="J206" s="4">
        <f t="shared" si="0"/>
        <v>0.5</v>
      </c>
      <c r="K206" s="1">
        <v>1</v>
      </c>
      <c r="L206" s="4">
        <f t="shared" si="1"/>
        <v>0.5</v>
      </c>
      <c r="M206" s="1">
        <v>1</v>
      </c>
      <c r="N206" s="4">
        <v>0.5</v>
      </c>
      <c r="O206" s="1" t="s">
        <v>1746</v>
      </c>
    </row>
    <row r="207" spans="1:15" x14ac:dyDescent="0.25">
      <c r="A207" s="1">
        <v>206</v>
      </c>
      <c r="B207" s="1" t="s">
        <v>242</v>
      </c>
      <c r="C207" s="10">
        <v>44598</v>
      </c>
      <c r="D207" s="22">
        <v>0</v>
      </c>
      <c r="E207" s="10" t="s">
        <v>278</v>
      </c>
      <c r="F207" s="15">
        <v>1</v>
      </c>
      <c r="G207" s="2">
        <v>0.93</v>
      </c>
      <c r="H207" s="3">
        <v>0.7</v>
      </c>
      <c r="I207" s="2">
        <v>0.17</v>
      </c>
      <c r="J207" s="4">
        <f t="shared" si="0"/>
        <v>0.76</v>
      </c>
      <c r="K207" s="1">
        <v>1</v>
      </c>
      <c r="L207" s="4">
        <f t="shared" si="1"/>
        <v>0.76</v>
      </c>
      <c r="M207" s="1">
        <f>C339-C207</f>
        <v>75</v>
      </c>
      <c r="N207" s="4">
        <v>221.3896</v>
      </c>
      <c r="O207" s="1" t="s">
        <v>1746</v>
      </c>
    </row>
    <row r="208" spans="1:15" x14ac:dyDescent="0.25">
      <c r="A208" s="1">
        <v>207</v>
      </c>
      <c r="B208" s="1" t="s">
        <v>2379</v>
      </c>
      <c r="C208" s="10">
        <v>44599</v>
      </c>
      <c r="D208" s="22">
        <v>0</v>
      </c>
      <c r="E208" s="10" t="s">
        <v>278</v>
      </c>
      <c r="F208" s="15">
        <v>1</v>
      </c>
      <c r="G208" s="2">
        <v>0.6</v>
      </c>
      <c r="H208" s="3">
        <v>0.4</v>
      </c>
      <c r="I208" s="2">
        <v>0.13</v>
      </c>
      <c r="J208" s="4">
        <f t="shared" ref="J208:J271" si="5">G208-I208</f>
        <v>0.47</v>
      </c>
      <c r="K208" s="1">
        <v>1</v>
      </c>
      <c r="L208" s="4">
        <f t="shared" si="1"/>
        <v>0.47</v>
      </c>
      <c r="M208" s="1">
        <v>2</v>
      </c>
      <c r="N208" s="4">
        <v>0.51659999999999995</v>
      </c>
      <c r="O208" s="1" t="s">
        <v>1746</v>
      </c>
    </row>
    <row r="209" spans="1:15" x14ac:dyDescent="0.25">
      <c r="A209" s="1">
        <v>208</v>
      </c>
      <c r="B209" s="1" t="s">
        <v>2378</v>
      </c>
      <c r="C209" s="10">
        <v>44599</v>
      </c>
      <c r="D209" s="22">
        <v>0</v>
      </c>
      <c r="E209" s="17" t="s">
        <v>489</v>
      </c>
      <c r="F209" s="15">
        <v>23</v>
      </c>
      <c r="G209" s="2">
        <v>5.25</v>
      </c>
      <c r="H209" s="3">
        <v>0.46</v>
      </c>
      <c r="I209" s="2">
        <v>4.12</v>
      </c>
      <c r="J209" s="4">
        <f t="shared" si="5"/>
        <v>1.1299999999999999</v>
      </c>
      <c r="K209" s="1">
        <v>1</v>
      </c>
      <c r="L209" s="4">
        <f t="shared" ref="L209:L272" si="6">(G209-I209-D209)*K209</f>
        <v>1.1299999999999999</v>
      </c>
      <c r="M209" s="1">
        <v>1</v>
      </c>
      <c r="N209" s="4">
        <v>1.1299999999999999</v>
      </c>
      <c r="O209" s="1" t="s">
        <v>1746</v>
      </c>
    </row>
    <row r="210" spans="1:15" x14ac:dyDescent="0.25">
      <c r="A210" s="1">
        <v>209</v>
      </c>
      <c r="B210" s="1" t="s">
        <v>2378</v>
      </c>
      <c r="C210" s="10">
        <v>44600</v>
      </c>
      <c r="D210" s="22">
        <v>0</v>
      </c>
      <c r="E210" s="17" t="s">
        <v>213</v>
      </c>
      <c r="F210" s="15">
        <v>24</v>
      </c>
      <c r="G210" s="2">
        <v>5.58</v>
      </c>
      <c r="H210" s="3">
        <v>0.5</v>
      </c>
      <c r="I210" s="2">
        <v>4.17</v>
      </c>
      <c r="J210" s="4">
        <f t="shared" si="5"/>
        <v>1.4100000000000001</v>
      </c>
      <c r="K210" s="1">
        <v>1</v>
      </c>
      <c r="L210" s="4">
        <f t="shared" si="6"/>
        <v>1.4100000000000001</v>
      </c>
      <c r="M210" s="1">
        <v>1</v>
      </c>
      <c r="N210" s="4">
        <v>1.41</v>
      </c>
      <c r="O210" s="1" t="s">
        <v>1746</v>
      </c>
    </row>
    <row r="211" spans="1:15" ht="33" x14ac:dyDescent="0.25">
      <c r="A211" s="1">
        <v>210</v>
      </c>
      <c r="B211" s="1" t="s">
        <v>2378</v>
      </c>
      <c r="C211" s="10">
        <v>44601</v>
      </c>
      <c r="D211" s="22">
        <v>0</v>
      </c>
      <c r="E211" s="18" t="s">
        <v>2399</v>
      </c>
      <c r="F211" s="15">
        <v>9</v>
      </c>
      <c r="G211" s="2">
        <v>2.11</v>
      </c>
      <c r="H211" s="3">
        <v>0.5</v>
      </c>
      <c r="I211" s="2">
        <v>1.41</v>
      </c>
      <c r="J211" s="4">
        <f t="shared" si="5"/>
        <v>0.7</v>
      </c>
      <c r="K211" s="1">
        <v>1</v>
      </c>
      <c r="L211" s="4">
        <f t="shared" si="6"/>
        <v>0.7</v>
      </c>
      <c r="M211" s="1">
        <v>1</v>
      </c>
      <c r="N211" s="4">
        <v>0.7</v>
      </c>
      <c r="O211" s="1" t="s">
        <v>1746</v>
      </c>
    </row>
    <row r="212" spans="1:15" x14ac:dyDescent="0.25">
      <c r="A212" s="1">
        <v>211</v>
      </c>
      <c r="B212" s="1" t="s">
        <v>2379</v>
      </c>
      <c r="C212" s="10">
        <v>44601</v>
      </c>
      <c r="D212" s="22">
        <v>0</v>
      </c>
      <c r="E212" s="17" t="s">
        <v>2400</v>
      </c>
      <c r="F212" s="15">
        <v>15</v>
      </c>
      <c r="G212" s="2">
        <v>2.95</v>
      </c>
      <c r="H212" s="3">
        <v>7.68</v>
      </c>
      <c r="I212" s="2">
        <v>2.57</v>
      </c>
      <c r="J212" s="4">
        <f t="shared" si="5"/>
        <v>0.38000000000000034</v>
      </c>
      <c r="K212" s="1">
        <v>1</v>
      </c>
      <c r="L212" s="4">
        <f t="shared" si="6"/>
        <v>0.38000000000000034</v>
      </c>
      <c r="M212" s="1">
        <f>C216-C212</f>
        <v>3</v>
      </c>
      <c r="N212" s="4">
        <v>2.5491999999999999</v>
      </c>
      <c r="O212" s="1" t="s">
        <v>1746</v>
      </c>
    </row>
    <row r="213" spans="1:15" x14ac:dyDescent="0.25">
      <c r="A213" s="1">
        <v>212</v>
      </c>
      <c r="B213" s="1" t="s">
        <v>2378</v>
      </c>
      <c r="C213" s="10">
        <v>44602</v>
      </c>
      <c r="D213" s="22">
        <v>0</v>
      </c>
      <c r="E213" s="17" t="s">
        <v>213</v>
      </c>
      <c r="F213" s="15">
        <v>24</v>
      </c>
      <c r="G213" s="2">
        <v>5.62</v>
      </c>
      <c r="H213" s="3">
        <v>0.4</v>
      </c>
      <c r="I213" s="2">
        <v>4.2300000000000004</v>
      </c>
      <c r="J213" s="4">
        <f t="shared" si="5"/>
        <v>1.3899999999999997</v>
      </c>
      <c r="K213" s="1">
        <v>1</v>
      </c>
      <c r="L213" s="4">
        <f t="shared" si="6"/>
        <v>1.3899999999999997</v>
      </c>
      <c r="M213" s="1">
        <v>1</v>
      </c>
      <c r="N213" s="4">
        <v>1.39</v>
      </c>
      <c r="O213" s="1" t="s">
        <v>1746</v>
      </c>
    </row>
    <row r="214" spans="1:15" x14ac:dyDescent="0.25">
      <c r="A214" s="1">
        <v>213</v>
      </c>
      <c r="B214" s="1" t="s">
        <v>2378</v>
      </c>
      <c r="C214" s="10">
        <v>44603</v>
      </c>
      <c r="D214" s="22">
        <v>0</v>
      </c>
      <c r="E214" s="17" t="s">
        <v>213</v>
      </c>
      <c r="F214" s="15">
        <v>24</v>
      </c>
      <c r="G214" s="2">
        <v>5.76</v>
      </c>
      <c r="H214" s="3">
        <v>0.5</v>
      </c>
      <c r="I214" s="2">
        <v>4.22</v>
      </c>
      <c r="J214" s="4">
        <f t="shared" si="5"/>
        <v>1.54</v>
      </c>
      <c r="K214" s="1">
        <v>1</v>
      </c>
      <c r="L214" s="4">
        <f t="shared" si="6"/>
        <v>1.54</v>
      </c>
      <c r="M214" s="1">
        <v>1</v>
      </c>
      <c r="N214" s="4">
        <v>1.54</v>
      </c>
      <c r="O214" s="1" t="s">
        <v>1746</v>
      </c>
    </row>
    <row r="215" spans="1:15" x14ac:dyDescent="0.25">
      <c r="A215" s="1">
        <v>214</v>
      </c>
      <c r="B215" s="1" t="s">
        <v>2378</v>
      </c>
      <c r="C215" s="10">
        <v>44604</v>
      </c>
      <c r="D215" s="22">
        <v>0</v>
      </c>
      <c r="E215" s="10" t="s">
        <v>458</v>
      </c>
      <c r="F215" s="15">
        <v>7</v>
      </c>
      <c r="G215" s="2">
        <v>1.98</v>
      </c>
      <c r="H215" s="3">
        <v>0.52</v>
      </c>
      <c r="I215" s="2">
        <v>1.23</v>
      </c>
      <c r="J215" s="4">
        <f t="shared" si="5"/>
        <v>0.75</v>
      </c>
      <c r="K215" s="1">
        <v>1</v>
      </c>
      <c r="L215" s="4">
        <f t="shared" si="6"/>
        <v>0.75</v>
      </c>
      <c r="M215" s="1">
        <v>1</v>
      </c>
      <c r="N215" s="4">
        <v>0.75</v>
      </c>
      <c r="O215" s="1" t="s">
        <v>1746</v>
      </c>
    </row>
    <row r="216" spans="1:15" x14ac:dyDescent="0.25">
      <c r="A216" s="1">
        <v>215</v>
      </c>
      <c r="B216" s="1" t="s">
        <v>2379</v>
      </c>
      <c r="C216" s="10">
        <v>44604</v>
      </c>
      <c r="D216" s="22">
        <v>0</v>
      </c>
      <c r="E216" s="10" t="s">
        <v>223</v>
      </c>
      <c r="F216" s="15">
        <v>17</v>
      </c>
      <c r="G216" s="2">
        <v>2.98</v>
      </c>
      <c r="H216" s="3">
        <v>4.6500000000000004</v>
      </c>
      <c r="I216" s="2">
        <v>2.25</v>
      </c>
      <c r="J216" s="4">
        <f t="shared" si="5"/>
        <v>0.73</v>
      </c>
      <c r="K216" s="1">
        <v>1</v>
      </c>
      <c r="L216" s="4">
        <f t="shared" si="6"/>
        <v>0.73</v>
      </c>
      <c r="M216" s="1">
        <v>1</v>
      </c>
      <c r="N216" s="4">
        <v>0.73</v>
      </c>
      <c r="O216" s="1" t="s">
        <v>1746</v>
      </c>
    </row>
    <row r="217" spans="1:15" x14ac:dyDescent="0.25">
      <c r="A217" s="1">
        <v>216</v>
      </c>
      <c r="B217" s="1" t="s">
        <v>2379</v>
      </c>
      <c r="C217" s="10">
        <v>44605</v>
      </c>
      <c r="D217" s="22">
        <v>0</v>
      </c>
      <c r="E217" s="10" t="s">
        <v>697</v>
      </c>
      <c r="F217" s="15">
        <v>3</v>
      </c>
      <c r="G217" s="2">
        <v>0.8</v>
      </c>
      <c r="H217" s="3">
        <v>0.5</v>
      </c>
      <c r="I217" s="2">
        <v>0.46</v>
      </c>
      <c r="J217" s="4">
        <f t="shared" si="5"/>
        <v>0.34</v>
      </c>
      <c r="K217" s="1">
        <v>1</v>
      </c>
      <c r="L217" s="4">
        <f t="shared" si="6"/>
        <v>0.34</v>
      </c>
      <c r="M217" s="1">
        <v>2</v>
      </c>
      <c r="N217" s="4">
        <v>0.49149999999999999</v>
      </c>
      <c r="O217" s="1" t="s">
        <v>1746</v>
      </c>
    </row>
    <row r="218" spans="1:15" x14ac:dyDescent="0.25">
      <c r="A218" s="1">
        <v>217</v>
      </c>
      <c r="B218" s="1" t="s">
        <v>2378</v>
      </c>
      <c r="C218" s="10">
        <v>44605</v>
      </c>
      <c r="D218" s="22">
        <v>0</v>
      </c>
      <c r="E218" s="17" t="s">
        <v>228</v>
      </c>
      <c r="F218" s="15">
        <v>14</v>
      </c>
      <c r="G218" s="2">
        <v>3.24</v>
      </c>
      <c r="H218" s="3">
        <v>0.4</v>
      </c>
      <c r="I218" s="2">
        <v>2.33</v>
      </c>
      <c r="J218" s="4">
        <f t="shared" si="5"/>
        <v>0.91000000000000014</v>
      </c>
      <c r="K218" s="1">
        <v>1</v>
      </c>
      <c r="L218" s="4">
        <f t="shared" si="6"/>
        <v>0.91000000000000014</v>
      </c>
      <c r="M218" s="1">
        <v>1</v>
      </c>
      <c r="N218" s="4">
        <v>0.91</v>
      </c>
      <c r="O218" s="1" t="s">
        <v>1746</v>
      </c>
    </row>
    <row r="219" spans="1:15" x14ac:dyDescent="0.25">
      <c r="A219" s="1">
        <v>218</v>
      </c>
      <c r="B219" s="1" t="s">
        <v>2378</v>
      </c>
      <c r="C219" s="10">
        <v>44606</v>
      </c>
      <c r="D219" s="22">
        <v>0</v>
      </c>
      <c r="E219" s="17" t="s">
        <v>213</v>
      </c>
      <c r="F219" s="15">
        <v>24</v>
      </c>
      <c r="G219" s="2">
        <v>5.95</v>
      </c>
      <c r="H219" s="3">
        <v>2</v>
      </c>
      <c r="I219" s="2">
        <v>4.3</v>
      </c>
      <c r="J219" s="4">
        <f t="shared" si="5"/>
        <v>1.6500000000000004</v>
      </c>
      <c r="K219" s="1">
        <v>1</v>
      </c>
      <c r="L219" s="4">
        <f t="shared" si="6"/>
        <v>1.6500000000000004</v>
      </c>
      <c r="M219" s="1">
        <v>1</v>
      </c>
      <c r="N219" s="4">
        <v>1.65</v>
      </c>
      <c r="O219" s="1" t="s">
        <v>1746</v>
      </c>
    </row>
    <row r="220" spans="1:15" x14ac:dyDescent="0.25">
      <c r="A220" s="1">
        <v>219</v>
      </c>
      <c r="B220" s="1" t="s">
        <v>2379</v>
      </c>
      <c r="C220" s="10">
        <v>44607</v>
      </c>
      <c r="D220" s="22">
        <v>0</v>
      </c>
      <c r="E220" s="17" t="s">
        <v>2401</v>
      </c>
      <c r="F220" s="15">
        <v>20.5</v>
      </c>
      <c r="G220" s="2">
        <v>3.84</v>
      </c>
      <c r="H220" s="3">
        <v>5.2</v>
      </c>
      <c r="I220" s="2">
        <v>3.51</v>
      </c>
      <c r="J220" s="4">
        <f t="shared" si="5"/>
        <v>0.33000000000000007</v>
      </c>
      <c r="K220" s="1">
        <v>1</v>
      </c>
      <c r="L220" s="4">
        <f t="shared" si="6"/>
        <v>0.33000000000000007</v>
      </c>
      <c r="M220" s="1">
        <f>C224-C220</f>
        <v>2</v>
      </c>
      <c r="N220" s="4">
        <v>0.60570000000000002</v>
      </c>
      <c r="O220" s="1" t="s">
        <v>1746</v>
      </c>
    </row>
    <row r="221" spans="1:15" ht="33" x14ac:dyDescent="0.25">
      <c r="A221" s="1">
        <v>220</v>
      </c>
      <c r="B221" s="1" t="s">
        <v>2378</v>
      </c>
      <c r="C221" s="10">
        <v>44607</v>
      </c>
      <c r="D221" s="22">
        <v>0</v>
      </c>
      <c r="E221" s="18" t="s">
        <v>2402</v>
      </c>
      <c r="F221" s="15">
        <v>3.5</v>
      </c>
      <c r="G221" s="2">
        <v>3.25</v>
      </c>
      <c r="H221" s="3">
        <v>0.31</v>
      </c>
      <c r="I221" s="2">
        <v>0.39</v>
      </c>
      <c r="J221" s="4">
        <f t="shared" si="5"/>
        <v>2.86</v>
      </c>
      <c r="K221" s="1">
        <v>1</v>
      </c>
      <c r="L221" s="4">
        <f t="shared" si="6"/>
        <v>2.86</v>
      </c>
      <c r="M221" s="1">
        <v>1</v>
      </c>
      <c r="N221" s="4">
        <v>2.86</v>
      </c>
      <c r="O221" s="1" t="s">
        <v>1746</v>
      </c>
    </row>
    <row r="222" spans="1:15" x14ac:dyDescent="0.25">
      <c r="A222" s="1">
        <v>221</v>
      </c>
      <c r="B222" s="1" t="s">
        <v>2378</v>
      </c>
      <c r="C222" s="10">
        <v>44608</v>
      </c>
      <c r="D222" s="22">
        <v>0</v>
      </c>
      <c r="E222" s="17" t="s">
        <v>213</v>
      </c>
      <c r="F222" s="15">
        <v>24</v>
      </c>
      <c r="G222" s="2">
        <v>5.64</v>
      </c>
      <c r="H222" s="3">
        <v>0.53</v>
      </c>
      <c r="I222" s="2">
        <v>4.2699999999999996</v>
      </c>
      <c r="J222" s="4">
        <f t="shared" si="5"/>
        <v>1.37</v>
      </c>
      <c r="K222" s="1">
        <v>1</v>
      </c>
      <c r="L222" s="4">
        <f t="shared" si="6"/>
        <v>1.37</v>
      </c>
      <c r="M222" s="1">
        <v>1</v>
      </c>
      <c r="N222" s="4">
        <v>1.37</v>
      </c>
      <c r="O222" s="1" t="s">
        <v>1746</v>
      </c>
    </row>
    <row r="223" spans="1:15" x14ac:dyDescent="0.25">
      <c r="A223" s="1">
        <v>222</v>
      </c>
      <c r="B223" s="1" t="s">
        <v>2378</v>
      </c>
      <c r="C223" s="10">
        <v>44609</v>
      </c>
      <c r="D223" s="22">
        <v>0</v>
      </c>
      <c r="E223" s="17" t="s">
        <v>722</v>
      </c>
      <c r="F223" s="15">
        <v>10</v>
      </c>
      <c r="G223" s="2">
        <v>2.54</v>
      </c>
      <c r="H223" s="3">
        <v>0.6</v>
      </c>
      <c r="I223" s="2">
        <v>1.78</v>
      </c>
      <c r="J223" s="4">
        <f t="shared" si="5"/>
        <v>0.76</v>
      </c>
      <c r="K223" s="1">
        <v>1</v>
      </c>
      <c r="L223" s="4">
        <f t="shared" si="6"/>
        <v>0.76</v>
      </c>
      <c r="M223" s="1">
        <v>1</v>
      </c>
      <c r="N223" s="4">
        <v>0.76</v>
      </c>
      <c r="O223" s="1" t="s">
        <v>1746</v>
      </c>
    </row>
    <row r="224" spans="1:15" x14ac:dyDescent="0.25">
      <c r="A224" s="1">
        <v>223</v>
      </c>
      <c r="B224" s="1" t="s">
        <v>2379</v>
      </c>
      <c r="C224" s="10">
        <v>44609</v>
      </c>
      <c r="D224" s="22">
        <v>0</v>
      </c>
      <c r="E224" s="17" t="s">
        <v>228</v>
      </c>
      <c r="F224" s="15">
        <v>14</v>
      </c>
      <c r="G224" s="2">
        <v>2.41</v>
      </c>
      <c r="H224" s="3">
        <v>9.8800000000000008</v>
      </c>
      <c r="I224" s="2">
        <v>1.93</v>
      </c>
      <c r="J224" s="4">
        <f t="shared" si="5"/>
        <v>0.4800000000000002</v>
      </c>
      <c r="K224" s="1">
        <v>1</v>
      </c>
      <c r="L224" s="4">
        <f t="shared" si="6"/>
        <v>0.4800000000000002</v>
      </c>
      <c r="M224" s="1">
        <v>1</v>
      </c>
      <c r="N224" s="4">
        <v>0.48</v>
      </c>
      <c r="O224" s="1" t="s">
        <v>1746</v>
      </c>
    </row>
    <row r="225" spans="1:15" x14ac:dyDescent="0.25">
      <c r="A225" s="1">
        <v>224</v>
      </c>
      <c r="B225" s="1" t="s">
        <v>2379</v>
      </c>
      <c r="C225" s="10">
        <v>44610</v>
      </c>
      <c r="D225" s="22">
        <v>0</v>
      </c>
      <c r="E225" s="17" t="s">
        <v>464</v>
      </c>
      <c r="F225" s="15">
        <v>8</v>
      </c>
      <c r="G225" s="2">
        <v>1.4</v>
      </c>
      <c r="H225" s="3">
        <v>1.1000000000000001</v>
      </c>
      <c r="I225" s="2">
        <v>0.99</v>
      </c>
      <c r="J225" s="4">
        <f t="shared" si="5"/>
        <v>0.40999999999999992</v>
      </c>
      <c r="K225" s="1">
        <v>1</v>
      </c>
      <c r="L225" s="4">
        <f t="shared" si="6"/>
        <v>0.40999999999999992</v>
      </c>
      <c r="M225" s="1">
        <v>2</v>
      </c>
      <c r="N225" s="4">
        <v>1.3621000000000001</v>
      </c>
      <c r="O225" s="1" t="s">
        <v>1746</v>
      </c>
    </row>
    <row r="226" spans="1:15" x14ac:dyDescent="0.25">
      <c r="A226" s="1">
        <v>225</v>
      </c>
      <c r="B226" s="1" t="s">
        <v>2378</v>
      </c>
      <c r="C226" s="10">
        <v>44610</v>
      </c>
      <c r="D226" s="22">
        <v>0</v>
      </c>
      <c r="E226" s="17" t="s">
        <v>231</v>
      </c>
      <c r="F226" s="15">
        <v>16</v>
      </c>
      <c r="G226" s="2">
        <v>4.21</v>
      </c>
      <c r="H226" s="3">
        <v>0.48</v>
      </c>
      <c r="I226" s="2">
        <v>2.81</v>
      </c>
      <c r="J226" s="4">
        <f t="shared" si="5"/>
        <v>1.4</v>
      </c>
      <c r="K226" s="1">
        <v>1</v>
      </c>
      <c r="L226" s="4">
        <f t="shared" si="6"/>
        <v>1.4</v>
      </c>
      <c r="M226" s="1">
        <v>1</v>
      </c>
      <c r="N226" s="4">
        <v>1.4</v>
      </c>
      <c r="O226" s="1" t="s">
        <v>1746</v>
      </c>
    </row>
    <row r="227" spans="1:15" x14ac:dyDescent="0.25">
      <c r="A227" s="1">
        <v>226</v>
      </c>
      <c r="B227" s="1" t="s">
        <v>2378</v>
      </c>
      <c r="C227" s="10">
        <v>44611</v>
      </c>
      <c r="D227" s="22">
        <v>0</v>
      </c>
      <c r="E227" s="17" t="s">
        <v>464</v>
      </c>
      <c r="F227" s="15">
        <v>8</v>
      </c>
      <c r="G227" s="2">
        <v>1.87</v>
      </c>
      <c r="H227" s="3">
        <v>0.76</v>
      </c>
      <c r="I227" s="2">
        <v>1.41</v>
      </c>
      <c r="J227" s="4">
        <f t="shared" si="5"/>
        <v>0.46000000000000019</v>
      </c>
      <c r="K227" s="1">
        <v>1</v>
      </c>
      <c r="L227" s="4">
        <f t="shared" si="6"/>
        <v>0.46000000000000019</v>
      </c>
      <c r="M227" s="1">
        <v>1</v>
      </c>
      <c r="N227" s="4">
        <v>0.46</v>
      </c>
      <c r="O227" s="1" t="s">
        <v>1746</v>
      </c>
    </row>
    <row r="228" spans="1:15" x14ac:dyDescent="0.25">
      <c r="A228" s="1">
        <v>227</v>
      </c>
      <c r="B228" s="1" t="s">
        <v>235</v>
      </c>
      <c r="C228" s="10">
        <v>44611</v>
      </c>
      <c r="D228" s="22">
        <v>0</v>
      </c>
      <c r="E228" s="17" t="s">
        <v>231</v>
      </c>
      <c r="F228" s="15">
        <v>16</v>
      </c>
      <c r="G228" s="2">
        <v>3.72</v>
      </c>
      <c r="H228" s="3">
        <v>1.63</v>
      </c>
      <c r="I228" s="2">
        <v>2.73</v>
      </c>
      <c r="J228" s="4">
        <f t="shared" si="5"/>
        <v>0.99000000000000021</v>
      </c>
      <c r="K228" s="1">
        <v>1</v>
      </c>
      <c r="L228" s="4">
        <f t="shared" si="6"/>
        <v>0.99000000000000021</v>
      </c>
      <c r="M228" s="1">
        <v>1</v>
      </c>
      <c r="N228" s="4">
        <v>0.99</v>
      </c>
      <c r="O228" s="1" t="s">
        <v>1746</v>
      </c>
    </row>
    <row r="229" spans="1:15" x14ac:dyDescent="0.25">
      <c r="A229" s="1">
        <v>228</v>
      </c>
      <c r="B229" s="1" t="s">
        <v>235</v>
      </c>
      <c r="C229" s="10">
        <v>44612</v>
      </c>
      <c r="D229" s="22">
        <v>0</v>
      </c>
      <c r="E229" s="17" t="s">
        <v>227</v>
      </c>
      <c r="F229" s="15">
        <v>8.5</v>
      </c>
      <c r="G229" s="2">
        <v>2.64</v>
      </c>
      <c r="H229" s="3">
        <v>5.51</v>
      </c>
      <c r="I229" s="2">
        <v>1.66</v>
      </c>
      <c r="J229" s="4">
        <f t="shared" si="5"/>
        <v>0.9800000000000002</v>
      </c>
      <c r="K229" s="1">
        <v>1</v>
      </c>
      <c r="L229" s="4">
        <f t="shared" si="6"/>
        <v>0.9800000000000002</v>
      </c>
      <c r="M229" s="1">
        <v>15</v>
      </c>
      <c r="N229" s="4">
        <f>M229*J229</f>
        <v>14.700000000000003</v>
      </c>
      <c r="O229" s="1" t="s">
        <v>1746</v>
      </c>
    </row>
    <row r="230" spans="1:15" x14ac:dyDescent="0.25">
      <c r="A230" s="1">
        <v>229</v>
      </c>
      <c r="B230" s="1" t="s">
        <v>2379</v>
      </c>
      <c r="C230" s="10">
        <v>44612</v>
      </c>
      <c r="D230" s="22">
        <v>0</v>
      </c>
      <c r="E230" s="17" t="s">
        <v>2403</v>
      </c>
      <c r="F230" s="15">
        <v>4</v>
      </c>
      <c r="G230" s="2">
        <v>1.65</v>
      </c>
      <c r="H230" s="3">
        <v>3.25</v>
      </c>
      <c r="I230" s="2">
        <v>0.44</v>
      </c>
      <c r="J230" s="4">
        <f t="shared" si="5"/>
        <v>1.21</v>
      </c>
      <c r="K230" s="1">
        <v>1</v>
      </c>
      <c r="L230" s="4">
        <f t="shared" si="6"/>
        <v>1.21</v>
      </c>
      <c r="M230" s="1">
        <v>2</v>
      </c>
      <c r="N230" s="4">
        <v>0.50029999999999997</v>
      </c>
      <c r="O230" s="1" t="s">
        <v>1746</v>
      </c>
    </row>
    <row r="231" spans="1:15" x14ac:dyDescent="0.25">
      <c r="A231" s="1">
        <v>230</v>
      </c>
      <c r="B231" s="1" t="s">
        <v>2378</v>
      </c>
      <c r="C231" s="10">
        <v>44612</v>
      </c>
      <c r="D231" s="22">
        <v>0</v>
      </c>
      <c r="E231" s="17" t="s">
        <v>2356</v>
      </c>
      <c r="F231" s="15">
        <v>11.5</v>
      </c>
      <c r="G231" s="2">
        <v>3.75</v>
      </c>
      <c r="H231" s="3">
        <v>1.1499999999999999</v>
      </c>
      <c r="I231" s="2">
        <v>1.81</v>
      </c>
      <c r="J231" s="4">
        <f t="shared" si="5"/>
        <v>1.94</v>
      </c>
      <c r="K231" s="1">
        <v>1</v>
      </c>
      <c r="L231" s="4">
        <f t="shared" si="6"/>
        <v>1.94</v>
      </c>
      <c r="M231" s="1">
        <v>1</v>
      </c>
      <c r="N231" s="4">
        <v>1.94</v>
      </c>
      <c r="O231" s="1" t="s">
        <v>1746</v>
      </c>
    </row>
    <row r="232" spans="1:15" x14ac:dyDescent="0.25">
      <c r="A232" s="1">
        <v>231</v>
      </c>
      <c r="B232" s="1" t="s">
        <v>2378</v>
      </c>
      <c r="C232" s="10">
        <v>44613</v>
      </c>
      <c r="D232" s="22">
        <v>0</v>
      </c>
      <c r="E232" s="17" t="s">
        <v>213</v>
      </c>
      <c r="F232" s="15">
        <v>24</v>
      </c>
      <c r="G232" s="2">
        <v>5.36</v>
      </c>
      <c r="H232" s="3">
        <v>1.8</v>
      </c>
      <c r="I232" s="2">
        <v>3.82</v>
      </c>
      <c r="J232" s="4">
        <f t="shared" si="5"/>
        <v>1.5400000000000005</v>
      </c>
      <c r="K232" s="1">
        <v>1</v>
      </c>
      <c r="L232" s="4">
        <f t="shared" si="6"/>
        <v>1.5400000000000005</v>
      </c>
      <c r="M232" s="1">
        <v>1</v>
      </c>
      <c r="N232" s="4">
        <v>1.54</v>
      </c>
      <c r="O232" s="1" t="s">
        <v>1746</v>
      </c>
    </row>
    <row r="233" spans="1:15" x14ac:dyDescent="0.25">
      <c r="A233" s="1">
        <v>232</v>
      </c>
      <c r="B233" s="1" t="s">
        <v>2378</v>
      </c>
      <c r="C233" s="10">
        <v>44614</v>
      </c>
      <c r="D233" s="22">
        <v>0</v>
      </c>
      <c r="E233" s="17" t="s">
        <v>997</v>
      </c>
      <c r="F233" s="15">
        <v>12.7</v>
      </c>
      <c r="G233" s="2">
        <v>3</v>
      </c>
      <c r="H233" s="3">
        <v>0.8</v>
      </c>
      <c r="I233" s="2">
        <v>2.0299999999999998</v>
      </c>
      <c r="J233" s="4">
        <f t="shared" si="5"/>
        <v>0.9700000000000002</v>
      </c>
      <c r="K233" s="1">
        <v>1</v>
      </c>
      <c r="L233" s="4">
        <f t="shared" si="6"/>
        <v>0.9700000000000002</v>
      </c>
      <c r="M233" s="1">
        <v>2</v>
      </c>
      <c r="N233" s="4">
        <v>3.4165999999999999</v>
      </c>
      <c r="O233" s="1" t="s">
        <v>1746</v>
      </c>
    </row>
    <row r="234" spans="1:15" x14ac:dyDescent="0.25">
      <c r="A234" s="1">
        <v>233</v>
      </c>
      <c r="B234" s="1" t="s">
        <v>2379</v>
      </c>
      <c r="C234" s="10">
        <v>44614</v>
      </c>
      <c r="D234" s="22">
        <v>0</v>
      </c>
      <c r="E234" s="17" t="s">
        <v>2404</v>
      </c>
      <c r="F234" s="15">
        <v>11.3</v>
      </c>
      <c r="G234" s="2">
        <v>2.1800000000000002</v>
      </c>
      <c r="H234" s="3">
        <v>9.33</v>
      </c>
      <c r="I234" s="2">
        <v>1.4</v>
      </c>
      <c r="J234" s="4">
        <f t="shared" si="5"/>
        <v>0.78000000000000025</v>
      </c>
      <c r="K234" s="1">
        <v>1</v>
      </c>
      <c r="L234" s="4">
        <f t="shared" si="6"/>
        <v>0.78000000000000025</v>
      </c>
      <c r="M234" s="1">
        <v>1</v>
      </c>
      <c r="N234" s="4">
        <v>0.78</v>
      </c>
      <c r="O234" s="1" t="s">
        <v>1746</v>
      </c>
    </row>
    <row r="235" spans="1:15" x14ac:dyDescent="0.25">
      <c r="A235" s="1">
        <v>234</v>
      </c>
      <c r="B235" s="1" t="s">
        <v>2379</v>
      </c>
      <c r="C235" s="10">
        <v>44615</v>
      </c>
      <c r="D235" s="22">
        <v>0</v>
      </c>
      <c r="E235" s="17" t="s">
        <v>213</v>
      </c>
      <c r="F235" s="15">
        <v>24</v>
      </c>
      <c r="G235" s="2">
        <v>4.26</v>
      </c>
      <c r="H235" s="3">
        <v>3.15</v>
      </c>
      <c r="I235" s="2">
        <v>3.1</v>
      </c>
      <c r="J235" s="4">
        <f t="shared" si="5"/>
        <v>1.1599999999999997</v>
      </c>
      <c r="K235" s="1">
        <v>1</v>
      </c>
      <c r="L235" s="4">
        <f t="shared" si="6"/>
        <v>1.1599999999999997</v>
      </c>
      <c r="M235" s="1">
        <v>2</v>
      </c>
      <c r="N235" s="4">
        <v>0.49</v>
      </c>
      <c r="O235" s="1" t="s">
        <v>1746</v>
      </c>
    </row>
    <row r="236" spans="1:15" x14ac:dyDescent="0.25">
      <c r="A236" s="1">
        <v>235</v>
      </c>
      <c r="B236" s="1" t="s">
        <v>2378</v>
      </c>
      <c r="C236" s="10">
        <v>44616</v>
      </c>
      <c r="D236" s="22">
        <v>0</v>
      </c>
      <c r="E236" s="17" t="s">
        <v>489</v>
      </c>
      <c r="F236" s="15">
        <v>23</v>
      </c>
      <c r="G236" s="2">
        <v>4.93</v>
      </c>
      <c r="H236" s="3">
        <v>1.1100000000000001</v>
      </c>
      <c r="I236" s="2">
        <v>3.82</v>
      </c>
      <c r="J236" s="4">
        <f t="shared" si="5"/>
        <v>1.1099999999999999</v>
      </c>
      <c r="K236" s="1">
        <v>2</v>
      </c>
      <c r="L236" s="4">
        <f t="shared" si="6"/>
        <v>2.2199999999999998</v>
      </c>
      <c r="M236" s="1">
        <v>1</v>
      </c>
      <c r="N236" s="4">
        <v>1.1100000000000001</v>
      </c>
      <c r="O236" s="1" t="s">
        <v>1746</v>
      </c>
    </row>
    <row r="237" spans="1:15" x14ac:dyDescent="0.25">
      <c r="A237" s="1">
        <v>236</v>
      </c>
      <c r="B237" s="1" t="s">
        <v>2378</v>
      </c>
      <c r="C237" s="10">
        <v>44617</v>
      </c>
      <c r="D237" s="22">
        <v>0</v>
      </c>
      <c r="E237" s="17" t="s">
        <v>1054</v>
      </c>
      <c r="F237" s="15">
        <v>13</v>
      </c>
      <c r="G237" s="2">
        <v>2.94</v>
      </c>
      <c r="H237" s="3">
        <v>0.4</v>
      </c>
      <c r="I237" s="2">
        <v>2.17</v>
      </c>
      <c r="J237" s="4">
        <f t="shared" si="5"/>
        <v>0.77</v>
      </c>
      <c r="K237" s="1">
        <v>1</v>
      </c>
      <c r="L237" s="4">
        <f t="shared" si="6"/>
        <v>0.77</v>
      </c>
      <c r="M237" s="1">
        <v>1</v>
      </c>
      <c r="N237" s="4">
        <v>0.77</v>
      </c>
      <c r="O237" s="1" t="s">
        <v>1746</v>
      </c>
    </row>
    <row r="238" spans="1:15" x14ac:dyDescent="0.25">
      <c r="A238" s="1">
        <v>237</v>
      </c>
      <c r="B238" s="1" t="s">
        <v>2379</v>
      </c>
      <c r="C238" s="10">
        <v>44617</v>
      </c>
      <c r="D238" s="22">
        <v>0</v>
      </c>
      <c r="E238" s="17" t="s">
        <v>1055</v>
      </c>
      <c r="F238" s="15">
        <v>11</v>
      </c>
      <c r="G238" s="2">
        <v>1.71</v>
      </c>
      <c r="H238" s="3">
        <v>6.52</v>
      </c>
      <c r="I238" s="2">
        <v>1.1399999999999999</v>
      </c>
      <c r="J238" s="4">
        <f t="shared" si="5"/>
        <v>0.57000000000000006</v>
      </c>
      <c r="K238" s="1">
        <v>1</v>
      </c>
      <c r="L238" s="4">
        <f t="shared" si="6"/>
        <v>0.57000000000000006</v>
      </c>
      <c r="M238" s="1">
        <v>1</v>
      </c>
      <c r="N238" s="4">
        <v>0.56999999999999995</v>
      </c>
      <c r="O238" s="1" t="s">
        <v>1746</v>
      </c>
    </row>
    <row r="239" spans="1:15" x14ac:dyDescent="0.25">
      <c r="A239" s="1">
        <v>238</v>
      </c>
      <c r="B239" s="1" t="s">
        <v>2379</v>
      </c>
      <c r="C239" s="10">
        <v>44618</v>
      </c>
      <c r="D239" s="22">
        <v>0</v>
      </c>
      <c r="E239" s="17" t="s">
        <v>2357</v>
      </c>
      <c r="F239" s="15">
        <v>10.5</v>
      </c>
      <c r="G239" s="2">
        <v>2.12</v>
      </c>
      <c r="H239" s="3">
        <v>2.11</v>
      </c>
      <c r="I239" s="2">
        <v>1.53</v>
      </c>
      <c r="J239" s="4">
        <f t="shared" si="5"/>
        <v>0.59000000000000008</v>
      </c>
      <c r="K239" s="1">
        <v>1</v>
      </c>
      <c r="L239" s="4">
        <f t="shared" si="6"/>
        <v>0.59000000000000008</v>
      </c>
      <c r="M239" s="1">
        <v>1</v>
      </c>
      <c r="N239" s="4">
        <v>0.59</v>
      </c>
      <c r="O239" s="1" t="s">
        <v>1746</v>
      </c>
    </row>
    <row r="240" spans="1:15" x14ac:dyDescent="0.25">
      <c r="A240" s="1">
        <v>239</v>
      </c>
      <c r="B240" s="1" t="s">
        <v>2378</v>
      </c>
      <c r="C240" s="10">
        <v>44618</v>
      </c>
      <c r="D240" s="22">
        <v>0</v>
      </c>
      <c r="E240" s="17" t="s">
        <v>776</v>
      </c>
      <c r="F240" s="15">
        <v>13.5</v>
      </c>
      <c r="G240" s="2">
        <v>3.93</v>
      </c>
      <c r="H240" s="3">
        <v>0.1</v>
      </c>
      <c r="I240" s="2">
        <v>2.5099999999999998</v>
      </c>
      <c r="J240" s="4">
        <f t="shared" si="5"/>
        <v>1.4200000000000004</v>
      </c>
      <c r="K240" s="1">
        <v>1</v>
      </c>
      <c r="L240" s="4">
        <f t="shared" si="6"/>
        <v>1.4200000000000004</v>
      </c>
      <c r="M240" s="1">
        <v>1</v>
      </c>
      <c r="N240" s="4">
        <v>1.42</v>
      </c>
      <c r="O240" s="1" t="s">
        <v>1746</v>
      </c>
    </row>
    <row r="241" spans="1:15" x14ac:dyDescent="0.25">
      <c r="A241" s="1">
        <v>240</v>
      </c>
      <c r="B241" s="1" t="s">
        <v>2378</v>
      </c>
      <c r="C241" s="10">
        <v>44619</v>
      </c>
      <c r="D241" s="22">
        <v>0</v>
      </c>
      <c r="E241" s="17" t="s">
        <v>2405</v>
      </c>
      <c r="F241" s="15">
        <v>14</v>
      </c>
      <c r="G241" s="2">
        <v>3.22</v>
      </c>
      <c r="H241" s="3">
        <v>0.45</v>
      </c>
      <c r="I241" s="2">
        <v>2.4500000000000002</v>
      </c>
      <c r="J241" s="4">
        <f t="shared" si="5"/>
        <v>0.77</v>
      </c>
      <c r="K241" s="1">
        <v>1</v>
      </c>
      <c r="L241" s="4">
        <f t="shared" si="6"/>
        <v>0.77</v>
      </c>
      <c r="M241" s="1">
        <v>1</v>
      </c>
      <c r="N241" s="4">
        <v>0.77</v>
      </c>
      <c r="O241" s="1" t="s">
        <v>1746</v>
      </c>
    </row>
    <row r="242" spans="1:15" x14ac:dyDescent="0.25">
      <c r="A242" s="1">
        <v>241</v>
      </c>
      <c r="B242" s="1" t="s">
        <v>2379</v>
      </c>
      <c r="C242" s="10">
        <v>44619</v>
      </c>
      <c r="D242" s="22">
        <v>0</v>
      </c>
      <c r="E242" s="17" t="s">
        <v>602</v>
      </c>
      <c r="F242" s="15">
        <v>10</v>
      </c>
      <c r="G242" s="2">
        <v>2.2400000000000002</v>
      </c>
      <c r="H242" s="3">
        <v>5.12</v>
      </c>
      <c r="I242" s="2">
        <v>1.56</v>
      </c>
      <c r="J242" s="4">
        <f t="shared" si="5"/>
        <v>0.68000000000000016</v>
      </c>
      <c r="K242" s="1">
        <v>1</v>
      </c>
      <c r="L242" s="4">
        <f t="shared" si="6"/>
        <v>0.68000000000000016</v>
      </c>
      <c r="M242" s="1">
        <v>1</v>
      </c>
      <c r="N242" s="4">
        <v>0.68</v>
      </c>
      <c r="O242" s="1" t="s">
        <v>1746</v>
      </c>
    </row>
    <row r="243" spans="1:15" x14ac:dyDescent="0.25">
      <c r="A243" s="1">
        <v>242</v>
      </c>
      <c r="B243" s="1" t="s">
        <v>2379</v>
      </c>
      <c r="C243" s="10">
        <v>44620</v>
      </c>
      <c r="D243" s="22">
        <v>0</v>
      </c>
      <c r="E243" s="17" t="s">
        <v>458</v>
      </c>
      <c r="F243" s="15">
        <v>7</v>
      </c>
      <c r="G243" s="2">
        <v>1.67</v>
      </c>
      <c r="H243" s="3">
        <v>1.47</v>
      </c>
      <c r="I243" s="2">
        <v>1.1399999999999999</v>
      </c>
      <c r="J243" s="4">
        <f t="shared" si="5"/>
        <v>0.53</v>
      </c>
      <c r="K243" s="1">
        <v>1</v>
      </c>
      <c r="L243" s="4">
        <f t="shared" si="6"/>
        <v>0.53</v>
      </c>
      <c r="M243" s="1">
        <v>1</v>
      </c>
      <c r="N243" s="4">
        <v>0.53</v>
      </c>
      <c r="O243" s="1" t="s">
        <v>1746</v>
      </c>
    </row>
    <row r="244" spans="1:15" x14ac:dyDescent="0.25">
      <c r="A244" s="1">
        <v>243</v>
      </c>
      <c r="B244" s="1" t="s">
        <v>2378</v>
      </c>
      <c r="C244" s="10">
        <v>44620</v>
      </c>
      <c r="D244" s="22">
        <v>0</v>
      </c>
      <c r="E244" s="17" t="s">
        <v>294</v>
      </c>
      <c r="F244" s="15">
        <v>17</v>
      </c>
      <c r="G244" s="2">
        <v>4.46</v>
      </c>
      <c r="H244" s="3">
        <v>1.53</v>
      </c>
      <c r="I244" s="2">
        <v>3.28</v>
      </c>
      <c r="J244" s="4">
        <f t="shared" si="5"/>
        <v>1.1800000000000002</v>
      </c>
      <c r="K244" s="1">
        <v>1</v>
      </c>
      <c r="L244" s="4">
        <f t="shared" si="6"/>
        <v>1.1800000000000002</v>
      </c>
      <c r="M244" s="1">
        <v>1</v>
      </c>
      <c r="N244" s="4">
        <v>1.18</v>
      </c>
      <c r="O244" s="1" t="s">
        <v>1746</v>
      </c>
    </row>
    <row r="245" spans="1:15" x14ac:dyDescent="0.25">
      <c r="A245" s="1">
        <v>244</v>
      </c>
      <c r="B245" s="1" t="s">
        <v>2378</v>
      </c>
      <c r="C245" s="10">
        <v>44621</v>
      </c>
      <c r="D245" s="22">
        <v>0</v>
      </c>
      <c r="E245" s="17" t="s">
        <v>1054</v>
      </c>
      <c r="F245" s="15">
        <v>13</v>
      </c>
      <c r="G245" s="2">
        <v>3.04</v>
      </c>
      <c r="H245" s="3">
        <v>0.53</v>
      </c>
      <c r="I245" s="2">
        <v>2.25</v>
      </c>
      <c r="J245" s="4">
        <f t="shared" si="5"/>
        <v>0.79</v>
      </c>
      <c r="K245" s="1">
        <v>1</v>
      </c>
      <c r="L245" s="4">
        <f t="shared" si="6"/>
        <v>0.79</v>
      </c>
      <c r="M245" s="1">
        <v>1</v>
      </c>
      <c r="N245" s="4">
        <v>0.79</v>
      </c>
      <c r="O245" s="1" t="s">
        <v>1746</v>
      </c>
    </row>
    <row r="246" spans="1:15" x14ac:dyDescent="0.25">
      <c r="A246" s="1">
        <v>245</v>
      </c>
      <c r="B246" s="1" t="s">
        <v>2379</v>
      </c>
      <c r="C246" s="10">
        <v>44621</v>
      </c>
      <c r="D246" s="22">
        <v>0</v>
      </c>
      <c r="E246" s="17" t="s">
        <v>423</v>
      </c>
      <c r="F246" s="15">
        <v>11</v>
      </c>
      <c r="G246" s="2">
        <v>1.92</v>
      </c>
      <c r="H246" s="3">
        <v>5.99</v>
      </c>
      <c r="I246" s="2">
        <v>1.53</v>
      </c>
      <c r="J246" s="4">
        <f t="shared" si="5"/>
        <v>0.3899999999999999</v>
      </c>
      <c r="K246" s="1">
        <v>1</v>
      </c>
      <c r="L246" s="4">
        <f t="shared" si="6"/>
        <v>0.3899999999999999</v>
      </c>
      <c r="M246" s="1">
        <v>1</v>
      </c>
      <c r="N246" s="4">
        <v>0.39</v>
      </c>
      <c r="O246" s="1" t="s">
        <v>1746</v>
      </c>
    </row>
    <row r="247" spans="1:15" x14ac:dyDescent="0.25">
      <c r="A247" s="1">
        <v>246</v>
      </c>
      <c r="B247" s="1" t="s">
        <v>2379</v>
      </c>
      <c r="C247" s="10">
        <v>44622</v>
      </c>
      <c r="D247" s="22">
        <v>0</v>
      </c>
      <c r="E247" s="17" t="s">
        <v>2357</v>
      </c>
      <c r="F247" s="15">
        <v>10.5</v>
      </c>
      <c r="G247" s="2">
        <v>2.4300000000000002</v>
      </c>
      <c r="H247" s="3">
        <v>2.3199999999999998</v>
      </c>
      <c r="I247" s="2">
        <v>1.63</v>
      </c>
      <c r="J247" s="4">
        <f t="shared" si="5"/>
        <v>0.80000000000000027</v>
      </c>
      <c r="K247" s="1">
        <v>1</v>
      </c>
      <c r="L247" s="4">
        <f t="shared" si="6"/>
        <v>0.80000000000000027</v>
      </c>
      <c r="M247" s="1">
        <v>1</v>
      </c>
      <c r="N247" s="4">
        <v>0.8</v>
      </c>
      <c r="O247" s="1" t="s">
        <v>1746</v>
      </c>
    </row>
    <row r="248" spans="1:15" x14ac:dyDescent="0.25">
      <c r="A248" s="1">
        <v>247</v>
      </c>
      <c r="B248" s="1" t="s">
        <v>2378</v>
      </c>
      <c r="C248" s="10">
        <v>44622</v>
      </c>
      <c r="D248" s="22">
        <v>0</v>
      </c>
      <c r="E248" s="17" t="s">
        <v>776</v>
      </c>
      <c r="F248" s="15">
        <v>13.5</v>
      </c>
      <c r="G248" s="2">
        <v>3.79</v>
      </c>
      <c r="H248" s="3">
        <v>0.43</v>
      </c>
      <c r="I248" s="2">
        <v>2.39</v>
      </c>
      <c r="J248" s="4">
        <f t="shared" si="5"/>
        <v>1.4</v>
      </c>
      <c r="K248" s="1">
        <v>1</v>
      </c>
      <c r="L248" s="4">
        <f t="shared" si="6"/>
        <v>1.4</v>
      </c>
      <c r="M248" s="1">
        <v>1</v>
      </c>
      <c r="N248" s="4">
        <v>1.4</v>
      </c>
      <c r="O248" s="1" t="s">
        <v>1746</v>
      </c>
    </row>
    <row r="249" spans="1:15" x14ac:dyDescent="0.25">
      <c r="A249" s="1">
        <v>248</v>
      </c>
      <c r="B249" s="1" t="s">
        <v>2378</v>
      </c>
      <c r="C249" s="10">
        <v>44623</v>
      </c>
      <c r="D249" s="22">
        <v>0</v>
      </c>
      <c r="E249" s="17" t="s">
        <v>2357</v>
      </c>
      <c r="F249" s="15">
        <v>10.5</v>
      </c>
      <c r="G249" s="2">
        <v>2.57</v>
      </c>
      <c r="H249" s="3">
        <v>2.14</v>
      </c>
      <c r="I249" s="2">
        <v>1.88</v>
      </c>
      <c r="J249" s="4">
        <f t="shared" si="5"/>
        <v>0.69</v>
      </c>
      <c r="K249" s="1">
        <v>1</v>
      </c>
      <c r="L249" s="4">
        <f t="shared" si="6"/>
        <v>0.69</v>
      </c>
      <c r="M249" s="1">
        <v>1</v>
      </c>
      <c r="N249" s="4">
        <v>0.69</v>
      </c>
      <c r="O249" s="1" t="s">
        <v>1746</v>
      </c>
    </row>
    <row r="250" spans="1:15" x14ac:dyDescent="0.25">
      <c r="A250" s="1">
        <v>249</v>
      </c>
      <c r="B250" s="1" t="s">
        <v>2379</v>
      </c>
      <c r="C250" s="10">
        <v>44623</v>
      </c>
      <c r="D250" s="22">
        <v>0</v>
      </c>
      <c r="E250" s="17" t="s">
        <v>776</v>
      </c>
      <c r="F250" s="15">
        <v>13.5</v>
      </c>
      <c r="G250" s="2">
        <v>2.31</v>
      </c>
      <c r="H250" s="3">
        <v>5.0599999999999996</v>
      </c>
      <c r="I250" s="2">
        <v>1.8</v>
      </c>
      <c r="J250" s="4">
        <f t="shared" si="5"/>
        <v>0.51</v>
      </c>
      <c r="K250" s="1">
        <v>1</v>
      </c>
      <c r="L250" s="4">
        <f t="shared" si="6"/>
        <v>0.51</v>
      </c>
      <c r="M250" s="1">
        <v>1</v>
      </c>
      <c r="N250" s="4">
        <v>0.51</v>
      </c>
      <c r="O250" s="1" t="s">
        <v>1746</v>
      </c>
    </row>
    <row r="251" spans="1:15" x14ac:dyDescent="0.25">
      <c r="A251" s="1">
        <v>250</v>
      </c>
      <c r="B251" s="1" t="s">
        <v>2379</v>
      </c>
      <c r="C251" s="10">
        <v>44624</v>
      </c>
      <c r="D251" s="22">
        <v>0</v>
      </c>
      <c r="E251" s="17" t="s">
        <v>464</v>
      </c>
      <c r="F251" s="15">
        <v>8</v>
      </c>
      <c r="G251" s="2">
        <v>1.6</v>
      </c>
      <c r="H251" s="3">
        <v>1.62</v>
      </c>
      <c r="I251" s="2">
        <v>1.19</v>
      </c>
      <c r="J251" s="4">
        <f t="shared" si="5"/>
        <v>0.41000000000000014</v>
      </c>
      <c r="K251" s="1">
        <v>1</v>
      </c>
      <c r="L251" s="4">
        <f t="shared" si="6"/>
        <v>0.41000000000000014</v>
      </c>
      <c r="M251" s="1">
        <v>1</v>
      </c>
      <c r="N251" s="4">
        <v>0.41</v>
      </c>
      <c r="O251" s="1" t="s">
        <v>1746</v>
      </c>
    </row>
    <row r="252" spans="1:15" x14ac:dyDescent="0.25">
      <c r="A252" s="1">
        <v>251</v>
      </c>
      <c r="B252" s="1" t="s">
        <v>2378</v>
      </c>
      <c r="C252" s="10">
        <v>44624</v>
      </c>
      <c r="D252" s="22">
        <v>0</v>
      </c>
      <c r="E252" s="17" t="s">
        <v>231</v>
      </c>
      <c r="F252" s="15">
        <v>16</v>
      </c>
      <c r="G252" s="2">
        <v>4.04</v>
      </c>
      <c r="H252" s="3">
        <v>0.4</v>
      </c>
      <c r="I252" s="2">
        <v>2.73</v>
      </c>
      <c r="J252" s="4">
        <f t="shared" si="5"/>
        <v>1.31</v>
      </c>
      <c r="K252" s="1">
        <v>1</v>
      </c>
      <c r="L252" s="4">
        <f t="shared" si="6"/>
        <v>1.31</v>
      </c>
      <c r="M252" s="1">
        <v>1</v>
      </c>
      <c r="N252" s="4">
        <v>1.31</v>
      </c>
      <c r="O252" s="1" t="s">
        <v>1746</v>
      </c>
    </row>
    <row r="253" spans="1:15" x14ac:dyDescent="0.25">
      <c r="A253" s="1">
        <v>252</v>
      </c>
      <c r="B253" s="1" t="s">
        <v>2379</v>
      </c>
      <c r="C253" s="10">
        <v>44625</v>
      </c>
      <c r="D253" s="22">
        <v>0</v>
      </c>
      <c r="E253" s="17" t="s">
        <v>252</v>
      </c>
      <c r="F253" s="15">
        <v>12</v>
      </c>
      <c r="G253" s="2">
        <v>2.13</v>
      </c>
      <c r="H253" s="3">
        <v>2.13</v>
      </c>
      <c r="I253" s="2">
        <v>1.57</v>
      </c>
      <c r="J253" s="4">
        <f t="shared" si="5"/>
        <v>0.55999999999999983</v>
      </c>
      <c r="K253" s="1">
        <v>1</v>
      </c>
      <c r="L253" s="4">
        <f t="shared" si="6"/>
        <v>0.55999999999999983</v>
      </c>
      <c r="M253" s="1">
        <v>1</v>
      </c>
      <c r="N253" s="4">
        <v>0.56000000000000005</v>
      </c>
      <c r="O253" s="1" t="s">
        <v>1746</v>
      </c>
    </row>
    <row r="254" spans="1:15" x14ac:dyDescent="0.25">
      <c r="A254" s="1">
        <v>253</v>
      </c>
      <c r="B254" s="1" t="s">
        <v>2378</v>
      </c>
      <c r="C254" s="10">
        <v>44625</v>
      </c>
      <c r="D254" s="22">
        <v>0</v>
      </c>
      <c r="E254" s="17" t="s">
        <v>523</v>
      </c>
      <c r="F254" s="15">
        <v>12</v>
      </c>
      <c r="G254" s="2">
        <v>2.82</v>
      </c>
      <c r="H254" s="3">
        <v>1.1000000000000001</v>
      </c>
      <c r="I254" s="2">
        <v>2.15</v>
      </c>
      <c r="J254" s="4">
        <f t="shared" si="5"/>
        <v>0.66999999999999993</v>
      </c>
      <c r="K254" s="1">
        <v>1</v>
      </c>
      <c r="L254" s="4">
        <f t="shared" si="6"/>
        <v>0.66999999999999993</v>
      </c>
      <c r="M254" s="1">
        <v>1</v>
      </c>
      <c r="N254" s="4">
        <v>0.67</v>
      </c>
      <c r="O254" s="1" t="s">
        <v>1746</v>
      </c>
    </row>
    <row r="255" spans="1:15" x14ac:dyDescent="0.25">
      <c r="A255" s="1">
        <v>254</v>
      </c>
      <c r="B255" s="1" t="s">
        <v>2379</v>
      </c>
      <c r="C255" s="10">
        <v>44626</v>
      </c>
      <c r="D255" s="22">
        <v>0</v>
      </c>
      <c r="E255" s="17" t="s">
        <v>766</v>
      </c>
      <c r="F255" s="15">
        <v>7.5</v>
      </c>
      <c r="G255" s="2">
        <v>1.68</v>
      </c>
      <c r="H255" s="3">
        <v>1.44</v>
      </c>
      <c r="I255" s="2">
        <v>1.28</v>
      </c>
      <c r="J255" s="4">
        <f t="shared" si="5"/>
        <v>0.39999999999999991</v>
      </c>
      <c r="K255" s="1">
        <v>1</v>
      </c>
      <c r="L255" s="4">
        <f t="shared" si="6"/>
        <v>0.39999999999999991</v>
      </c>
      <c r="M255" s="1">
        <v>1</v>
      </c>
      <c r="N255" s="4">
        <v>0.4</v>
      </c>
      <c r="O255" s="1" t="s">
        <v>1746</v>
      </c>
    </row>
    <row r="256" spans="1:15" x14ac:dyDescent="0.25">
      <c r="A256" s="1">
        <v>255</v>
      </c>
      <c r="B256" s="1" t="s">
        <v>2378</v>
      </c>
      <c r="C256" s="10">
        <v>44626</v>
      </c>
      <c r="D256" s="22">
        <v>0</v>
      </c>
      <c r="E256" s="17" t="s">
        <v>732</v>
      </c>
      <c r="F256" s="15">
        <v>16.5</v>
      </c>
      <c r="G256" s="2">
        <v>3.97</v>
      </c>
      <c r="H256" s="3">
        <v>0.2</v>
      </c>
      <c r="I256" s="2">
        <v>2.4</v>
      </c>
      <c r="J256" s="4">
        <f t="shared" si="5"/>
        <v>1.5700000000000003</v>
      </c>
      <c r="K256" s="1">
        <v>1</v>
      </c>
      <c r="L256" s="4">
        <f t="shared" si="6"/>
        <v>1.5700000000000003</v>
      </c>
      <c r="M256" s="1">
        <v>1</v>
      </c>
      <c r="N256" s="4">
        <v>1.57</v>
      </c>
      <c r="O256" s="1" t="s">
        <v>1746</v>
      </c>
    </row>
    <row r="257" spans="1:15" x14ac:dyDescent="0.25">
      <c r="A257" s="1">
        <v>256</v>
      </c>
      <c r="B257" s="1" t="s">
        <v>2378</v>
      </c>
      <c r="C257" s="10">
        <v>44627</v>
      </c>
      <c r="D257" s="22">
        <v>0</v>
      </c>
      <c r="E257" s="17" t="s">
        <v>997</v>
      </c>
      <c r="F257" s="15">
        <v>12.7</v>
      </c>
      <c r="G257" s="2">
        <v>2.73</v>
      </c>
      <c r="H257" s="3">
        <v>0.35</v>
      </c>
      <c r="I257" s="2">
        <v>2.14</v>
      </c>
      <c r="J257" s="4">
        <f t="shared" si="5"/>
        <v>0.58999999999999986</v>
      </c>
      <c r="K257" s="1">
        <v>1</v>
      </c>
      <c r="L257" s="4">
        <f t="shared" si="6"/>
        <v>0.58999999999999986</v>
      </c>
      <c r="M257" s="1">
        <v>1</v>
      </c>
      <c r="N257" s="4">
        <v>0.59</v>
      </c>
      <c r="O257" s="1" t="s">
        <v>1746</v>
      </c>
    </row>
    <row r="258" spans="1:15" x14ac:dyDescent="0.25">
      <c r="A258" s="1">
        <v>257</v>
      </c>
      <c r="B258" s="1" t="s">
        <v>2379</v>
      </c>
      <c r="C258" s="10">
        <v>44627</v>
      </c>
      <c r="D258" s="22">
        <v>0</v>
      </c>
      <c r="E258" s="17" t="s">
        <v>2404</v>
      </c>
      <c r="F258" s="15">
        <v>11.3</v>
      </c>
      <c r="G258" s="2">
        <v>1.98</v>
      </c>
      <c r="H258" s="3">
        <v>4.26</v>
      </c>
      <c r="I258" s="2">
        <v>1.62</v>
      </c>
      <c r="J258" s="4">
        <f t="shared" si="5"/>
        <v>0.35999999999999988</v>
      </c>
      <c r="K258" s="1">
        <v>1</v>
      </c>
      <c r="L258" s="4">
        <f t="shared" si="6"/>
        <v>0.35999999999999988</v>
      </c>
      <c r="M258" s="1">
        <v>1</v>
      </c>
      <c r="N258" s="4">
        <v>0.36</v>
      </c>
      <c r="O258" s="1" t="s">
        <v>1746</v>
      </c>
    </row>
    <row r="259" spans="1:15" x14ac:dyDescent="0.25">
      <c r="A259" s="1">
        <v>258</v>
      </c>
      <c r="B259" s="1" t="s">
        <v>2379</v>
      </c>
      <c r="C259" s="10">
        <v>44628</v>
      </c>
      <c r="D259" s="22">
        <v>0</v>
      </c>
      <c r="E259" s="17" t="s">
        <v>2355</v>
      </c>
      <c r="F259" s="15">
        <v>12.5</v>
      </c>
      <c r="G259" s="2">
        <v>2.25</v>
      </c>
      <c r="H259" s="3">
        <v>0.5</v>
      </c>
      <c r="I259" s="2">
        <v>1.56</v>
      </c>
      <c r="J259" s="4">
        <f t="shared" si="5"/>
        <v>0.69</v>
      </c>
      <c r="K259" s="1">
        <v>1</v>
      </c>
      <c r="L259" s="4">
        <f t="shared" si="6"/>
        <v>0.69</v>
      </c>
      <c r="M259" s="1">
        <v>1</v>
      </c>
      <c r="N259" s="4">
        <v>0.69</v>
      </c>
      <c r="O259" s="1" t="s">
        <v>1746</v>
      </c>
    </row>
    <row r="260" spans="1:15" x14ac:dyDescent="0.25">
      <c r="A260" s="1">
        <v>259</v>
      </c>
      <c r="B260" s="1" t="s">
        <v>2378</v>
      </c>
      <c r="C260" s="10">
        <v>44628</v>
      </c>
      <c r="D260" s="22">
        <v>0</v>
      </c>
      <c r="E260" s="17" t="s">
        <v>2356</v>
      </c>
      <c r="F260" s="15">
        <v>11.5</v>
      </c>
      <c r="G260" s="2">
        <v>3.62</v>
      </c>
      <c r="H260" s="3">
        <v>0.35</v>
      </c>
      <c r="I260" s="2">
        <v>2.06</v>
      </c>
      <c r="J260" s="4">
        <f t="shared" si="5"/>
        <v>1.56</v>
      </c>
      <c r="K260" s="1">
        <v>1</v>
      </c>
      <c r="L260" s="4">
        <f t="shared" si="6"/>
        <v>1.56</v>
      </c>
      <c r="M260" s="1">
        <v>1</v>
      </c>
      <c r="N260" s="4">
        <v>1.56</v>
      </c>
      <c r="O260" s="1" t="s">
        <v>1746</v>
      </c>
    </row>
    <row r="261" spans="1:15" x14ac:dyDescent="0.25">
      <c r="A261" s="1">
        <v>260</v>
      </c>
      <c r="B261" s="1" t="s">
        <v>2378</v>
      </c>
      <c r="C261" s="10">
        <v>44629</v>
      </c>
      <c r="D261" s="22">
        <v>0</v>
      </c>
      <c r="E261" s="17" t="s">
        <v>2355</v>
      </c>
      <c r="F261" s="15">
        <v>12.5</v>
      </c>
      <c r="G261" s="2">
        <v>2.86</v>
      </c>
      <c r="H261" s="3">
        <v>0.4</v>
      </c>
      <c r="I261" s="2">
        <v>2.34</v>
      </c>
      <c r="J261" s="4">
        <f t="shared" si="5"/>
        <v>0.52</v>
      </c>
      <c r="K261" s="1">
        <v>1</v>
      </c>
      <c r="L261" s="4">
        <f t="shared" si="6"/>
        <v>0.52</v>
      </c>
      <c r="M261" s="1">
        <v>1</v>
      </c>
      <c r="N261" s="4">
        <v>0.52</v>
      </c>
      <c r="O261" s="1" t="s">
        <v>1746</v>
      </c>
    </row>
    <row r="262" spans="1:15" x14ac:dyDescent="0.25">
      <c r="A262" s="1">
        <v>261</v>
      </c>
      <c r="B262" s="1" t="s">
        <v>2379</v>
      </c>
      <c r="C262" s="10">
        <v>44629</v>
      </c>
      <c r="D262" s="22">
        <v>0</v>
      </c>
      <c r="E262" s="17" t="s">
        <v>2356</v>
      </c>
      <c r="F262" s="15">
        <v>11.5</v>
      </c>
      <c r="G262" s="2">
        <v>1.94</v>
      </c>
      <c r="H262" s="3">
        <v>4.43</v>
      </c>
      <c r="I262" s="2">
        <v>1.61</v>
      </c>
      <c r="J262" s="4">
        <f t="shared" si="5"/>
        <v>0.32999999999999985</v>
      </c>
      <c r="K262" s="1">
        <v>1</v>
      </c>
      <c r="L262" s="4">
        <f t="shared" si="6"/>
        <v>0.32999999999999985</v>
      </c>
      <c r="M262" s="1">
        <v>1</v>
      </c>
      <c r="N262" s="4">
        <v>0.33</v>
      </c>
      <c r="O262" s="1" t="s">
        <v>1746</v>
      </c>
    </row>
    <row r="263" spans="1:15" x14ac:dyDescent="0.25">
      <c r="A263" s="1">
        <v>262</v>
      </c>
      <c r="B263" s="1" t="s">
        <v>2379</v>
      </c>
      <c r="C263" s="10">
        <v>44630</v>
      </c>
      <c r="D263" s="22">
        <v>0</v>
      </c>
      <c r="E263" s="17" t="s">
        <v>2406</v>
      </c>
      <c r="F263" s="15">
        <v>5.5</v>
      </c>
      <c r="G263" s="2">
        <v>1.1100000000000001</v>
      </c>
      <c r="H263" s="3">
        <v>0.45</v>
      </c>
      <c r="I263" s="2">
        <v>0.8</v>
      </c>
      <c r="J263" s="4">
        <f t="shared" si="5"/>
        <v>0.31000000000000005</v>
      </c>
      <c r="K263" s="1">
        <v>1</v>
      </c>
      <c r="L263" s="4">
        <f t="shared" si="6"/>
        <v>0.31000000000000005</v>
      </c>
      <c r="M263" s="1">
        <v>1</v>
      </c>
      <c r="N263" s="4">
        <v>0.31</v>
      </c>
      <c r="O263" s="1" t="s">
        <v>1746</v>
      </c>
    </row>
    <row r="264" spans="1:15" x14ac:dyDescent="0.25">
      <c r="A264" s="1">
        <v>263</v>
      </c>
      <c r="B264" s="1" t="s">
        <v>2378</v>
      </c>
      <c r="C264" s="10">
        <v>44630</v>
      </c>
      <c r="D264" s="22">
        <v>0</v>
      </c>
      <c r="E264" s="17" t="s">
        <v>550</v>
      </c>
      <c r="F264" s="15">
        <v>18.5</v>
      </c>
      <c r="G264" s="2">
        <v>4.5199999999999996</v>
      </c>
      <c r="H264" s="3">
        <v>0.47</v>
      </c>
      <c r="I264" s="2">
        <v>3.63</v>
      </c>
      <c r="J264" s="4">
        <f t="shared" si="5"/>
        <v>0.88999999999999968</v>
      </c>
      <c r="K264" s="1">
        <v>1</v>
      </c>
      <c r="L264" s="4">
        <f t="shared" si="6"/>
        <v>0.88999999999999968</v>
      </c>
      <c r="M264" s="1">
        <v>1</v>
      </c>
      <c r="N264" s="4">
        <v>0.89</v>
      </c>
      <c r="O264" s="1" t="s">
        <v>1746</v>
      </c>
    </row>
    <row r="265" spans="1:15" x14ac:dyDescent="0.25">
      <c r="A265" s="1">
        <v>264</v>
      </c>
      <c r="B265" s="1" t="s">
        <v>2379</v>
      </c>
      <c r="C265" s="10">
        <v>44631</v>
      </c>
      <c r="D265" s="22">
        <v>0</v>
      </c>
      <c r="E265" s="17" t="s">
        <v>2407</v>
      </c>
      <c r="F265" s="15">
        <v>8.5</v>
      </c>
      <c r="G265" s="2">
        <v>1.51</v>
      </c>
      <c r="H265" s="3">
        <v>3.22</v>
      </c>
      <c r="I265" s="2">
        <v>1.19</v>
      </c>
      <c r="J265" s="4">
        <f t="shared" si="5"/>
        <v>0.32000000000000006</v>
      </c>
      <c r="K265" s="1">
        <v>1</v>
      </c>
      <c r="L265" s="4">
        <f t="shared" si="6"/>
        <v>0.32000000000000006</v>
      </c>
      <c r="M265" s="1">
        <v>1</v>
      </c>
      <c r="N265" s="4">
        <v>0.32</v>
      </c>
      <c r="O265" s="1" t="s">
        <v>1746</v>
      </c>
    </row>
    <row r="266" spans="1:15" x14ac:dyDescent="0.25">
      <c r="A266" s="1">
        <v>265</v>
      </c>
      <c r="B266" s="1" t="s">
        <v>2378</v>
      </c>
      <c r="C266" s="10">
        <v>44631</v>
      </c>
      <c r="D266" s="22">
        <v>0</v>
      </c>
      <c r="E266" s="17" t="s">
        <v>410</v>
      </c>
      <c r="F266" s="15">
        <v>15.5</v>
      </c>
      <c r="G266" s="2">
        <v>3.79</v>
      </c>
      <c r="H266" s="3">
        <v>0.24</v>
      </c>
      <c r="I266" s="2">
        <v>2.86</v>
      </c>
      <c r="J266" s="4">
        <f t="shared" si="5"/>
        <v>0.93000000000000016</v>
      </c>
      <c r="K266" s="1">
        <v>1</v>
      </c>
      <c r="L266" s="4">
        <f t="shared" si="6"/>
        <v>0.93000000000000016</v>
      </c>
      <c r="M266" s="1">
        <v>1</v>
      </c>
      <c r="N266" s="4">
        <v>0.93</v>
      </c>
      <c r="O266" s="1" t="s">
        <v>1746</v>
      </c>
    </row>
    <row r="267" spans="1:15" x14ac:dyDescent="0.25">
      <c r="A267" s="1">
        <v>266</v>
      </c>
      <c r="B267" s="1" t="s">
        <v>2379</v>
      </c>
      <c r="C267" s="10">
        <v>44632</v>
      </c>
      <c r="D267" s="22">
        <v>0</v>
      </c>
      <c r="E267" s="17" t="s">
        <v>722</v>
      </c>
      <c r="F267" s="15">
        <v>10</v>
      </c>
      <c r="G267" s="2">
        <v>2.04</v>
      </c>
      <c r="H267" s="3">
        <v>0.38</v>
      </c>
      <c r="I267" s="2">
        <v>1.54</v>
      </c>
      <c r="J267" s="4">
        <f t="shared" si="5"/>
        <v>0.5</v>
      </c>
      <c r="K267" s="1">
        <v>2</v>
      </c>
      <c r="L267" s="4">
        <f t="shared" si="6"/>
        <v>1</v>
      </c>
      <c r="M267" s="1">
        <f>C271-C267</f>
        <v>2</v>
      </c>
      <c r="N267" s="4">
        <v>0.7399</v>
      </c>
      <c r="O267" s="1" t="s">
        <v>1746</v>
      </c>
    </row>
    <row r="268" spans="1:15" x14ac:dyDescent="0.25">
      <c r="A268" s="1">
        <v>267</v>
      </c>
      <c r="B268" s="1" t="s">
        <v>2378</v>
      </c>
      <c r="C268" s="10">
        <v>44632</v>
      </c>
      <c r="D268" s="22">
        <v>0</v>
      </c>
      <c r="E268" s="17" t="s">
        <v>2408</v>
      </c>
      <c r="F268" s="15">
        <v>14</v>
      </c>
      <c r="G268" s="2">
        <v>3.97</v>
      </c>
      <c r="H268" s="3">
        <v>0.32</v>
      </c>
      <c r="I268" s="2">
        <v>2.7</v>
      </c>
      <c r="J268" s="4">
        <f t="shared" si="5"/>
        <v>1.27</v>
      </c>
      <c r="K268" s="1">
        <v>1</v>
      </c>
      <c r="L268" s="4">
        <f t="shared" si="6"/>
        <v>1.27</v>
      </c>
      <c r="M268" s="1">
        <v>1</v>
      </c>
      <c r="N268" s="4">
        <v>1.27</v>
      </c>
      <c r="O268" s="1" t="s">
        <v>1746</v>
      </c>
    </row>
    <row r="269" spans="1:15" x14ac:dyDescent="0.25">
      <c r="A269" s="1">
        <v>268</v>
      </c>
      <c r="B269" s="1" t="s">
        <v>2378</v>
      </c>
      <c r="C269" s="10">
        <v>44633</v>
      </c>
      <c r="D269" s="22">
        <v>0</v>
      </c>
      <c r="E269" s="17" t="s">
        <v>213</v>
      </c>
      <c r="F269" s="15">
        <v>24</v>
      </c>
      <c r="G269" s="2">
        <v>5.75</v>
      </c>
      <c r="H269" s="3">
        <v>0.35</v>
      </c>
      <c r="I269" s="2">
        <v>4.54</v>
      </c>
      <c r="J269" s="4">
        <f t="shared" si="5"/>
        <v>1.21</v>
      </c>
      <c r="K269" s="1">
        <v>1</v>
      </c>
      <c r="L269" s="4">
        <f t="shared" si="6"/>
        <v>1.21</v>
      </c>
      <c r="M269" s="1">
        <v>1</v>
      </c>
      <c r="N269" s="4">
        <v>1.21</v>
      </c>
      <c r="O269" s="1" t="s">
        <v>1746</v>
      </c>
    </row>
    <row r="270" spans="1:15" ht="33" x14ac:dyDescent="0.25">
      <c r="A270" s="1">
        <v>269</v>
      </c>
      <c r="B270" s="1" t="s">
        <v>2378</v>
      </c>
      <c r="C270" s="10">
        <v>44634</v>
      </c>
      <c r="D270" s="22">
        <v>0</v>
      </c>
      <c r="E270" s="18" t="s">
        <v>2409</v>
      </c>
      <c r="F270" s="15">
        <v>8.5</v>
      </c>
      <c r="G270" s="2">
        <v>3.81</v>
      </c>
      <c r="H270" s="3">
        <v>0.35</v>
      </c>
      <c r="I270" s="2">
        <v>1.71</v>
      </c>
      <c r="J270" s="4">
        <f t="shared" si="5"/>
        <v>2.1</v>
      </c>
      <c r="K270" s="1">
        <v>1</v>
      </c>
      <c r="L270" s="4">
        <f t="shared" si="6"/>
        <v>2.1</v>
      </c>
      <c r="M270" s="1">
        <v>1</v>
      </c>
      <c r="N270" s="4">
        <v>2.1</v>
      </c>
      <c r="O270" s="1" t="s">
        <v>1746</v>
      </c>
    </row>
    <row r="271" spans="1:15" x14ac:dyDescent="0.25">
      <c r="A271" s="1">
        <v>270</v>
      </c>
      <c r="B271" s="1" t="s">
        <v>2379</v>
      </c>
      <c r="C271" s="10">
        <v>44634</v>
      </c>
      <c r="D271" s="22">
        <v>0</v>
      </c>
      <c r="E271" s="17" t="s">
        <v>2410</v>
      </c>
      <c r="F271" s="15">
        <v>15.5</v>
      </c>
      <c r="G271" s="2">
        <v>2.79</v>
      </c>
      <c r="H271" s="3">
        <v>7.85</v>
      </c>
      <c r="I271" s="2">
        <v>2.2200000000000002</v>
      </c>
      <c r="J271" s="4">
        <f t="shared" si="5"/>
        <v>0.56999999999999984</v>
      </c>
      <c r="K271" s="1">
        <v>1</v>
      </c>
      <c r="L271" s="4">
        <f t="shared" si="6"/>
        <v>0.56999999999999984</v>
      </c>
      <c r="M271" s="1">
        <v>1</v>
      </c>
      <c r="N271" s="4">
        <v>0.56999999999999995</v>
      </c>
      <c r="O271" s="1" t="s">
        <v>1746</v>
      </c>
    </row>
    <row r="272" spans="1:15" x14ac:dyDescent="0.25">
      <c r="A272" s="1">
        <v>271</v>
      </c>
      <c r="B272" s="1" t="s">
        <v>2379</v>
      </c>
      <c r="C272" s="10">
        <v>44635</v>
      </c>
      <c r="D272" s="22">
        <v>0</v>
      </c>
      <c r="E272" s="17" t="s">
        <v>2356</v>
      </c>
      <c r="F272" s="15">
        <v>11.5</v>
      </c>
      <c r="G272" s="2">
        <v>2.0299999999999998</v>
      </c>
      <c r="H272" s="3">
        <v>5.44</v>
      </c>
      <c r="I272" s="2">
        <v>1.64</v>
      </c>
      <c r="J272" s="4">
        <f t="shared" ref="J272:J335" si="7">G272-I272</f>
        <v>0.3899999999999999</v>
      </c>
      <c r="K272" s="1">
        <v>1</v>
      </c>
      <c r="L272" s="4">
        <f t="shared" si="6"/>
        <v>0.3899999999999999</v>
      </c>
      <c r="M272" s="1">
        <v>1</v>
      </c>
      <c r="N272" s="4">
        <v>0.39</v>
      </c>
      <c r="O272" s="1" t="s">
        <v>1746</v>
      </c>
    </row>
    <row r="273" spans="1:15" x14ac:dyDescent="0.25">
      <c r="A273" s="1">
        <v>272</v>
      </c>
      <c r="B273" s="1" t="s">
        <v>2378</v>
      </c>
      <c r="C273" s="10">
        <v>44635</v>
      </c>
      <c r="D273" s="22">
        <v>0</v>
      </c>
      <c r="E273" s="17" t="s">
        <v>2355</v>
      </c>
      <c r="F273" s="15">
        <v>12.5</v>
      </c>
      <c r="G273" s="2">
        <v>3.05</v>
      </c>
      <c r="H273" s="3">
        <v>0.65</v>
      </c>
      <c r="I273" s="2">
        <v>2.34</v>
      </c>
      <c r="J273" s="4">
        <f t="shared" si="7"/>
        <v>0.71</v>
      </c>
      <c r="K273" s="1">
        <v>1</v>
      </c>
      <c r="L273" s="4">
        <f t="shared" ref="L273:L336" si="8">(G273-I273-D273)*K273</f>
        <v>0.71</v>
      </c>
      <c r="M273" s="1">
        <v>1</v>
      </c>
      <c r="N273" s="4">
        <v>0.71</v>
      </c>
      <c r="O273" s="1" t="s">
        <v>1746</v>
      </c>
    </row>
    <row r="274" spans="1:15" x14ac:dyDescent="0.25">
      <c r="A274" s="1">
        <v>273</v>
      </c>
      <c r="B274" s="1" t="s">
        <v>2379</v>
      </c>
      <c r="C274" s="10">
        <v>44636</v>
      </c>
      <c r="D274" s="22">
        <v>0</v>
      </c>
      <c r="E274" s="17" t="s">
        <v>464</v>
      </c>
      <c r="F274" s="15">
        <v>8</v>
      </c>
      <c r="G274" s="2">
        <v>1.66</v>
      </c>
      <c r="H274" s="3">
        <v>2.67</v>
      </c>
      <c r="I274" s="2">
        <v>1.27</v>
      </c>
      <c r="J274" s="4">
        <f t="shared" si="7"/>
        <v>0.3899999999999999</v>
      </c>
      <c r="K274" s="1">
        <v>1</v>
      </c>
      <c r="L274" s="4">
        <f t="shared" si="8"/>
        <v>0.3899999999999999</v>
      </c>
      <c r="M274" s="1">
        <v>1</v>
      </c>
      <c r="N274" s="4">
        <v>0.39</v>
      </c>
      <c r="O274" s="1" t="s">
        <v>1746</v>
      </c>
    </row>
    <row r="275" spans="1:15" x14ac:dyDescent="0.25">
      <c r="A275" s="1">
        <v>274</v>
      </c>
      <c r="B275" s="1" t="s">
        <v>2378</v>
      </c>
      <c r="C275" s="10">
        <v>44636</v>
      </c>
      <c r="D275" s="22">
        <v>0</v>
      </c>
      <c r="E275" s="17" t="s">
        <v>231</v>
      </c>
      <c r="F275" s="15">
        <v>16</v>
      </c>
      <c r="G275" s="2">
        <v>4.0999999999999996</v>
      </c>
      <c r="H275" s="3">
        <v>0.3</v>
      </c>
      <c r="I275" s="2">
        <v>3.09</v>
      </c>
      <c r="J275" s="4">
        <f t="shared" si="7"/>
        <v>1.0099999999999998</v>
      </c>
      <c r="K275" s="1">
        <v>1</v>
      </c>
      <c r="L275" s="4">
        <f t="shared" si="8"/>
        <v>1.0099999999999998</v>
      </c>
      <c r="M275" s="1">
        <v>1</v>
      </c>
      <c r="N275" s="4">
        <v>1.01</v>
      </c>
      <c r="O275" s="1" t="s">
        <v>1746</v>
      </c>
    </row>
    <row r="276" spans="1:15" x14ac:dyDescent="0.25">
      <c r="A276" s="1">
        <v>275</v>
      </c>
      <c r="B276" s="1" t="s">
        <v>2379</v>
      </c>
      <c r="C276" s="10">
        <v>44637</v>
      </c>
      <c r="D276" s="22">
        <v>0</v>
      </c>
      <c r="E276" s="17" t="s">
        <v>2411</v>
      </c>
      <c r="F276" s="15">
        <v>11.7</v>
      </c>
      <c r="G276" s="2">
        <v>2.0499999999999998</v>
      </c>
      <c r="H276" s="3">
        <v>5.42</v>
      </c>
      <c r="I276" s="2">
        <v>1.69</v>
      </c>
      <c r="J276" s="4">
        <f t="shared" si="7"/>
        <v>0.35999999999999988</v>
      </c>
      <c r="K276" s="1">
        <v>1</v>
      </c>
      <c r="L276" s="4">
        <f t="shared" si="8"/>
        <v>0.35999999999999988</v>
      </c>
      <c r="M276" s="1">
        <v>1</v>
      </c>
      <c r="N276" s="4">
        <v>0.36</v>
      </c>
      <c r="O276" s="1" t="s">
        <v>1746</v>
      </c>
    </row>
    <row r="277" spans="1:15" x14ac:dyDescent="0.25">
      <c r="A277" s="1">
        <v>276</v>
      </c>
      <c r="B277" s="1" t="s">
        <v>2378</v>
      </c>
      <c r="C277" s="10">
        <v>44637</v>
      </c>
      <c r="D277" s="22">
        <v>0</v>
      </c>
      <c r="E277" s="17" t="s">
        <v>2412</v>
      </c>
      <c r="F277" s="15">
        <v>12.3</v>
      </c>
      <c r="G277" s="2">
        <v>3.07</v>
      </c>
      <c r="H277" s="3">
        <v>0.76</v>
      </c>
      <c r="I277" s="2">
        <v>2.31</v>
      </c>
      <c r="J277" s="4">
        <f t="shared" si="7"/>
        <v>0.75999999999999979</v>
      </c>
      <c r="K277" s="1">
        <v>1</v>
      </c>
      <c r="L277" s="4">
        <f t="shared" si="8"/>
        <v>0.75999999999999979</v>
      </c>
      <c r="M277" s="1">
        <v>1</v>
      </c>
      <c r="N277" s="4">
        <v>0.76</v>
      </c>
      <c r="O277" s="1" t="s">
        <v>1746</v>
      </c>
    </row>
    <row r="278" spans="1:15" x14ac:dyDescent="0.25">
      <c r="A278" s="1">
        <v>277</v>
      </c>
      <c r="B278" s="1" t="s">
        <v>2379</v>
      </c>
      <c r="C278" s="10">
        <v>44638</v>
      </c>
      <c r="D278" s="22">
        <v>0</v>
      </c>
      <c r="E278" s="17" t="s">
        <v>523</v>
      </c>
      <c r="F278" s="15">
        <v>12</v>
      </c>
      <c r="G278" s="2">
        <v>2.17</v>
      </c>
      <c r="H278" s="3">
        <v>2.5099999999999998</v>
      </c>
      <c r="I278" s="2">
        <v>1.73</v>
      </c>
      <c r="J278" s="4">
        <f t="shared" si="7"/>
        <v>0.43999999999999995</v>
      </c>
      <c r="K278" s="1">
        <v>1</v>
      </c>
      <c r="L278" s="4">
        <f t="shared" si="8"/>
        <v>0.43999999999999995</v>
      </c>
      <c r="M278" s="1">
        <v>1</v>
      </c>
      <c r="N278" s="4">
        <v>0.44</v>
      </c>
      <c r="O278" s="1" t="s">
        <v>1746</v>
      </c>
    </row>
    <row r="279" spans="1:15" x14ac:dyDescent="0.25">
      <c r="A279" s="1">
        <v>278</v>
      </c>
      <c r="B279" s="1" t="s">
        <v>2378</v>
      </c>
      <c r="C279" s="10">
        <v>44638</v>
      </c>
      <c r="D279" s="22">
        <v>0</v>
      </c>
      <c r="E279" s="17" t="s">
        <v>252</v>
      </c>
      <c r="F279" s="15">
        <v>12</v>
      </c>
      <c r="G279" s="2">
        <v>3.6</v>
      </c>
      <c r="H279" s="3">
        <v>0.3</v>
      </c>
      <c r="I279" s="2">
        <v>2.33</v>
      </c>
      <c r="J279" s="4">
        <f t="shared" si="7"/>
        <v>1.27</v>
      </c>
      <c r="K279" s="1">
        <v>1</v>
      </c>
      <c r="L279" s="4">
        <f t="shared" si="8"/>
        <v>1.27</v>
      </c>
      <c r="M279" s="1">
        <v>1</v>
      </c>
      <c r="N279" s="4">
        <v>1.27</v>
      </c>
      <c r="O279" s="1" t="s">
        <v>1746</v>
      </c>
    </row>
    <row r="280" spans="1:15" x14ac:dyDescent="0.25">
      <c r="A280" s="1">
        <v>279</v>
      </c>
      <c r="B280" s="1" t="s">
        <v>2379</v>
      </c>
      <c r="C280" s="10">
        <v>44639</v>
      </c>
      <c r="D280" s="22">
        <v>0</v>
      </c>
      <c r="E280" s="17" t="s">
        <v>2356</v>
      </c>
      <c r="F280" s="15">
        <v>11.5</v>
      </c>
      <c r="G280" s="2">
        <v>2.0299999999999998</v>
      </c>
      <c r="H280" s="3">
        <v>4.26</v>
      </c>
      <c r="I280" s="2">
        <v>1.68</v>
      </c>
      <c r="J280" s="4">
        <f t="shared" si="7"/>
        <v>0.34999999999999987</v>
      </c>
      <c r="K280" s="1">
        <v>1</v>
      </c>
      <c r="L280" s="4">
        <f t="shared" si="8"/>
        <v>0.34999999999999987</v>
      </c>
      <c r="M280" s="1">
        <v>1</v>
      </c>
      <c r="N280" s="4">
        <v>0.35</v>
      </c>
      <c r="O280" s="1" t="s">
        <v>1746</v>
      </c>
    </row>
    <row r="281" spans="1:15" x14ac:dyDescent="0.25">
      <c r="A281" s="1">
        <v>280</v>
      </c>
      <c r="B281" s="1" t="s">
        <v>2378</v>
      </c>
      <c r="C281" s="10">
        <v>44639</v>
      </c>
      <c r="D281" s="22">
        <v>0</v>
      </c>
      <c r="E281" s="17" t="s">
        <v>2355</v>
      </c>
      <c r="F281" s="15">
        <v>12.5</v>
      </c>
      <c r="G281" s="2">
        <v>2.93</v>
      </c>
      <c r="H281" s="3">
        <v>1.22</v>
      </c>
      <c r="I281" s="2">
        <v>2.1</v>
      </c>
      <c r="J281" s="4">
        <f t="shared" si="7"/>
        <v>0.83000000000000007</v>
      </c>
      <c r="K281" s="1">
        <v>1</v>
      </c>
      <c r="L281" s="4">
        <f t="shared" si="8"/>
        <v>0.83000000000000007</v>
      </c>
      <c r="M281" s="1">
        <v>1</v>
      </c>
      <c r="N281" s="4">
        <v>0.83</v>
      </c>
      <c r="O281" s="1" t="s">
        <v>1746</v>
      </c>
    </row>
    <row r="282" spans="1:15" x14ac:dyDescent="0.25">
      <c r="A282" s="1">
        <v>281</v>
      </c>
      <c r="B282" s="1" t="s">
        <v>2379</v>
      </c>
      <c r="C282" s="10">
        <v>44640</v>
      </c>
      <c r="D282" s="22">
        <v>0</v>
      </c>
      <c r="E282" s="17" t="s">
        <v>2413</v>
      </c>
      <c r="F282" s="15">
        <v>4.9000000000000004</v>
      </c>
      <c r="G282" s="2">
        <v>1.1599999999999999</v>
      </c>
      <c r="H282" s="3">
        <v>1.05</v>
      </c>
      <c r="I282" s="2">
        <v>0.77</v>
      </c>
      <c r="J282" s="4">
        <f t="shared" si="7"/>
        <v>0.3899999999999999</v>
      </c>
      <c r="K282" s="1">
        <v>1</v>
      </c>
      <c r="L282" s="4">
        <f t="shared" si="8"/>
        <v>0.3899999999999999</v>
      </c>
      <c r="M282" s="1">
        <v>1</v>
      </c>
      <c r="N282" s="4">
        <v>0.39</v>
      </c>
      <c r="O282" s="1" t="s">
        <v>1746</v>
      </c>
    </row>
    <row r="283" spans="1:15" x14ac:dyDescent="0.25">
      <c r="A283" s="1">
        <v>282</v>
      </c>
      <c r="B283" s="1" t="s">
        <v>2378</v>
      </c>
      <c r="C283" s="10">
        <v>44640</v>
      </c>
      <c r="D283" s="22">
        <v>0</v>
      </c>
      <c r="E283" s="17" t="s">
        <v>222</v>
      </c>
      <c r="F283" s="15">
        <v>19</v>
      </c>
      <c r="G283" s="2">
        <v>4.6500000000000004</v>
      </c>
      <c r="H283" s="3">
        <v>0.38</v>
      </c>
      <c r="I283" s="2">
        <v>3.8</v>
      </c>
      <c r="J283" s="4">
        <f t="shared" si="7"/>
        <v>0.85000000000000053</v>
      </c>
      <c r="K283" s="1">
        <v>1</v>
      </c>
      <c r="L283" s="4">
        <f t="shared" si="8"/>
        <v>0.85000000000000053</v>
      </c>
      <c r="M283" s="1">
        <v>1</v>
      </c>
      <c r="N283" s="4">
        <v>0.85000000000000098</v>
      </c>
      <c r="O283" s="1" t="s">
        <v>1746</v>
      </c>
    </row>
    <row r="284" spans="1:15" x14ac:dyDescent="0.25">
      <c r="A284" s="1">
        <v>283</v>
      </c>
      <c r="B284" s="1" t="s">
        <v>2378</v>
      </c>
      <c r="C284" s="10">
        <v>44641</v>
      </c>
      <c r="D284" s="22">
        <v>0</v>
      </c>
      <c r="E284" s="17" t="s">
        <v>2355</v>
      </c>
      <c r="F284" s="15">
        <v>12.5</v>
      </c>
      <c r="G284" s="2">
        <v>3.08</v>
      </c>
      <c r="H284" s="3">
        <v>0.36</v>
      </c>
      <c r="I284" s="2">
        <v>2.3199999999999998</v>
      </c>
      <c r="J284" s="4">
        <f t="shared" si="7"/>
        <v>0.76000000000000023</v>
      </c>
      <c r="K284" s="1">
        <v>1</v>
      </c>
      <c r="L284" s="4">
        <f t="shared" si="8"/>
        <v>0.76000000000000023</v>
      </c>
      <c r="M284" s="1">
        <v>1</v>
      </c>
      <c r="N284" s="4">
        <v>0.76</v>
      </c>
      <c r="O284" s="1" t="s">
        <v>1746</v>
      </c>
    </row>
    <row r="285" spans="1:15" x14ac:dyDescent="0.25">
      <c r="A285" s="1">
        <v>284</v>
      </c>
      <c r="B285" s="1" t="s">
        <v>2379</v>
      </c>
      <c r="C285" s="10">
        <v>44641</v>
      </c>
      <c r="D285" s="22">
        <v>0</v>
      </c>
      <c r="E285" s="17" t="s">
        <v>2356</v>
      </c>
      <c r="F285" s="15">
        <v>11.5</v>
      </c>
      <c r="G285" s="2">
        <v>2.2400000000000002</v>
      </c>
      <c r="H285" s="3">
        <v>6.9</v>
      </c>
      <c r="I285" s="2">
        <v>1.84</v>
      </c>
      <c r="J285" s="4">
        <f t="shared" si="7"/>
        <v>0.40000000000000013</v>
      </c>
      <c r="K285" s="1">
        <v>1</v>
      </c>
      <c r="L285" s="4">
        <f t="shared" si="8"/>
        <v>0.40000000000000013</v>
      </c>
      <c r="M285" s="1">
        <v>1</v>
      </c>
      <c r="N285" s="4">
        <v>0.4</v>
      </c>
      <c r="O285" s="1" t="s">
        <v>1746</v>
      </c>
    </row>
    <row r="286" spans="1:15" x14ac:dyDescent="0.25">
      <c r="A286" s="1">
        <v>285</v>
      </c>
      <c r="B286" s="1" t="s">
        <v>2379</v>
      </c>
      <c r="C286" s="10">
        <v>44642</v>
      </c>
      <c r="D286" s="22">
        <v>0</v>
      </c>
      <c r="E286" s="17" t="s">
        <v>464</v>
      </c>
      <c r="F286" s="15">
        <v>8</v>
      </c>
      <c r="G286" s="2">
        <v>1.65</v>
      </c>
      <c r="H286" s="3">
        <v>0.37</v>
      </c>
      <c r="I286" s="2">
        <v>1.34</v>
      </c>
      <c r="J286" s="4">
        <f t="shared" si="7"/>
        <v>0.30999999999999983</v>
      </c>
      <c r="K286" s="1">
        <v>1</v>
      </c>
      <c r="L286" s="4">
        <f t="shared" si="8"/>
        <v>0.30999999999999983</v>
      </c>
      <c r="M286" s="1">
        <v>1</v>
      </c>
      <c r="N286" s="4">
        <v>0.31</v>
      </c>
      <c r="O286" s="1" t="s">
        <v>1746</v>
      </c>
    </row>
    <row r="287" spans="1:15" x14ac:dyDescent="0.25">
      <c r="A287" s="1">
        <v>286</v>
      </c>
      <c r="B287" s="1" t="s">
        <v>2378</v>
      </c>
      <c r="C287" s="10">
        <v>44642</v>
      </c>
      <c r="D287" s="22">
        <v>0</v>
      </c>
      <c r="E287" s="17" t="s">
        <v>231</v>
      </c>
      <c r="F287" s="15">
        <v>16</v>
      </c>
      <c r="G287" s="2">
        <v>4.26</v>
      </c>
      <c r="H287" s="3">
        <v>0.08</v>
      </c>
      <c r="I287" s="2">
        <v>3.21</v>
      </c>
      <c r="J287" s="4">
        <f t="shared" si="7"/>
        <v>1.0499999999999998</v>
      </c>
      <c r="K287" s="1">
        <v>1</v>
      </c>
      <c r="L287" s="4">
        <f t="shared" si="8"/>
        <v>1.0499999999999998</v>
      </c>
      <c r="M287" s="1">
        <v>1</v>
      </c>
      <c r="N287" s="4">
        <v>1.05</v>
      </c>
      <c r="O287" s="1" t="s">
        <v>1746</v>
      </c>
    </row>
    <row r="288" spans="1:15" x14ac:dyDescent="0.25">
      <c r="A288" s="1">
        <v>287</v>
      </c>
      <c r="B288" s="1" t="s">
        <v>2378</v>
      </c>
      <c r="C288" s="10">
        <v>44643</v>
      </c>
      <c r="D288" s="22">
        <v>0</v>
      </c>
      <c r="E288" s="17" t="s">
        <v>2414</v>
      </c>
      <c r="F288" s="15">
        <v>11.7</v>
      </c>
      <c r="G288" s="2">
        <v>2.94</v>
      </c>
      <c r="H288" s="3">
        <v>0.38</v>
      </c>
      <c r="I288" s="2">
        <v>2.2200000000000002</v>
      </c>
      <c r="J288" s="4">
        <f t="shared" si="7"/>
        <v>0.71999999999999975</v>
      </c>
      <c r="K288" s="1">
        <v>1</v>
      </c>
      <c r="L288" s="4">
        <f t="shared" si="8"/>
        <v>0.71999999999999975</v>
      </c>
      <c r="M288" s="1">
        <v>1</v>
      </c>
      <c r="N288" s="4">
        <v>0.72</v>
      </c>
      <c r="O288" s="1" t="s">
        <v>1746</v>
      </c>
    </row>
    <row r="289" spans="1:15" x14ac:dyDescent="0.25">
      <c r="A289" s="1">
        <v>288</v>
      </c>
      <c r="B289" s="1" t="s">
        <v>2379</v>
      </c>
      <c r="C289" s="10">
        <v>44643</v>
      </c>
      <c r="D289" s="22">
        <v>0</v>
      </c>
      <c r="E289" s="17" t="s">
        <v>252</v>
      </c>
      <c r="F289" s="15">
        <v>12</v>
      </c>
      <c r="G289" s="2">
        <v>2.13</v>
      </c>
      <c r="H289" s="3">
        <v>5.57</v>
      </c>
      <c r="I289" s="2">
        <v>1.77</v>
      </c>
      <c r="J289" s="4">
        <f t="shared" si="7"/>
        <v>0.35999999999999988</v>
      </c>
      <c r="K289" s="1">
        <v>1</v>
      </c>
      <c r="L289" s="4">
        <f t="shared" si="8"/>
        <v>0.35999999999999988</v>
      </c>
      <c r="M289" s="1">
        <v>1</v>
      </c>
      <c r="N289" s="4">
        <v>0.36</v>
      </c>
      <c r="O289" s="1" t="s">
        <v>1746</v>
      </c>
    </row>
    <row r="290" spans="1:15" x14ac:dyDescent="0.25">
      <c r="A290" s="1">
        <v>289</v>
      </c>
      <c r="B290" s="1" t="s">
        <v>2379</v>
      </c>
      <c r="C290" s="10">
        <v>44644</v>
      </c>
      <c r="D290" s="22">
        <v>0</v>
      </c>
      <c r="E290" s="17" t="s">
        <v>2294</v>
      </c>
      <c r="F290" s="15">
        <v>11.5</v>
      </c>
      <c r="G290" s="2">
        <v>2.13</v>
      </c>
      <c r="H290" s="3">
        <v>2.12</v>
      </c>
      <c r="I290" s="2">
        <v>1.62</v>
      </c>
      <c r="J290" s="4">
        <f t="shared" si="7"/>
        <v>0.50999999999999979</v>
      </c>
      <c r="K290" s="1">
        <v>1</v>
      </c>
      <c r="L290" s="4">
        <f t="shared" si="8"/>
        <v>0.50999999999999979</v>
      </c>
      <c r="M290" s="1">
        <v>1</v>
      </c>
      <c r="N290" s="4">
        <v>0.51</v>
      </c>
      <c r="O290" s="1" t="s">
        <v>1746</v>
      </c>
    </row>
    <row r="291" spans="1:15" x14ac:dyDescent="0.25">
      <c r="A291" s="1">
        <v>290</v>
      </c>
      <c r="B291" s="1" t="s">
        <v>2378</v>
      </c>
      <c r="C291" s="10">
        <v>44644</v>
      </c>
      <c r="D291" s="22">
        <v>0</v>
      </c>
      <c r="E291" s="17" t="s">
        <v>443</v>
      </c>
      <c r="F291" s="15">
        <v>12.5</v>
      </c>
      <c r="G291" s="2">
        <v>3.45</v>
      </c>
      <c r="H291" s="3">
        <v>0.34</v>
      </c>
      <c r="I291" s="2">
        <v>2.29</v>
      </c>
      <c r="J291" s="4">
        <f t="shared" si="7"/>
        <v>1.1600000000000001</v>
      </c>
      <c r="K291" s="1">
        <v>1</v>
      </c>
      <c r="L291" s="4">
        <f t="shared" si="8"/>
        <v>1.1600000000000001</v>
      </c>
      <c r="M291" s="1">
        <v>1</v>
      </c>
      <c r="N291" s="4">
        <v>1.1599999999999999</v>
      </c>
      <c r="O291" s="1" t="s">
        <v>1746</v>
      </c>
    </row>
    <row r="292" spans="1:15" ht="33" x14ac:dyDescent="0.25">
      <c r="A292" s="1">
        <v>291</v>
      </c>
      <c r="B292" s="1" t="s">
        <v>2378</v>
      </c>
      <c r="C292" s="10">
        <v>44645</v>
      </c>
      <c r="D292" s="22">
        <v>0</v>
      </c>
      <c r="E292" s="18" t="s">
        <v>2415</v>
      </c>
      <c r="F292" s="15">
        <v>7.7</v>
      </c>
      <c r="G292" s="2">
        <v>2.16</v>
      </c>
      <c r="H292" s="3">
        <v>0.47</v>
      </c>
      <c r="I292" s="2">
        <v>1.41</v>
      </c>
      <c r="J292" s="4">
        <f t="shared" si="7"/>
        <v>0.75000000000000022</v>
      </c>
      <c r="K292" s="1">
        <v>1</v>
      </c>
      <c r="L292" s="4">
        <f t="shared" si="8"/>
        <v>0.75000000000000022</v>
      </c>
      <c r="M292" s="1">
        <v>1</v>
      </c>
      <c r="N292" s="4">
        <v>0.75</v>
      </c>
      <c r="O292" s="1" t="s">
        <v>1746</v>
      </c>
    </row>
    <row r="293" spans="1:15" x14ac:dyDescent="0.25">
      <c r="A293" s="1">
        <v>292</v>
      </c>
      <c r="B293" s="1" t="s">
        <v>2379</v>
      </c>
      <c r="C293" s="10">
        <v>44645</v>
      </c>
      <c r="D293" s="22">
        <v>0</v>
      </c>
      <c r="E293" s="17" t="s">
        <v>2416</v>
      </c>
      <c r="F293" s="15">
        <v>9.6</v>
      </c>
      <c r="G293" s="2">
        <v>1.58</v>
      </c>
      <c r="H293" s="3">
        <v>4.4000000000000004</v>
      </c>
      <c r="I293" s="2">
        <v>1.28</v>
      </c>
      <c r="J293" s="4">
        <f t="shared" si="7"/>
        <v>0.30000000000000004</v>
      </c>
      <c r="K293" s="1">
        <v>1</v>
      </c>
      <c r="L293" s="4">
        <f t="shared" si="8"/>
        <v>0.30000000000000004</v>
      </c>
      <c r="M293" s="1">
        <v>1</v>
      </c>
      <c r="N293" s="4">
        <v>0.3</v>
      </c>
      <c r="O293" s="1" t="s">
        <v>1746</v>
      </c>
    </row>
    <row r="294" spans="1:15" x14ac:dyDescent="0.25">
      <c r="A294" s="1">
        <v>293</v>
      </c>
      <c r="B294" s="1" t="s">
        <v>2380</v>
      </c>
      <c r="C294" s="10">
        <v>44645</v>
      </c>
      <c r="D294" s="22">
        <v>0</v>
      </c>
      <c r="E294" s="17" t="s">
        <v>2417</v>
      </c>
      <c r="F294" s="15">
        <v>6.8</v>
      </c>
      <c r="G294" s="2">
        <v>1.43</v>
      </c>
      <c r="H294" s="3">
        <v>3</v>
      </c>
      <c r="I294" s="2">
        <v>1.24</v>
      </c>
      <c r="J294" s="4">
        <f t="shared" si="7"/>
        <v>0.18999999999999995</v>
      </c>
      <c r="K294" s="1">
        <v>1</v>
      </c>
      <c r="L294" s="4">
        <f t="shared" si="8"/>
        <v>0.18999999999999995</v>
      </c>
      <c r="M294" s="1">
        <f>C345-C294</f>
        <v>31</v>
      </c>
      <c r="N294" s="4">
        <v>22.777799999999999</v>
      </c>
      <c r="O294" s="1" t="s">
        <v>1746</v>
      </c>
    </row>
    <row r="295" spans="1:15" x14ac:dyDescent="0.25">
      <c r="A295" s="1">
        <v>294</v>
      </c>
      <c r="B295" s="1" t="s">
        <v>2379</v>
      </c>
      <c r="C295" s="10">
        <v>44646</v>
      </c>
      <c r="D295" s="22">
        <v>0</v>
      </c>
      <c r="E295" s="17" t="s">
        <v>246</v>
      </c>
      <c r="F295" s="15">
        <v>3.8</v>
      </c>
      <c r="G295" s="2">
        <v>0.61</v>
      </c>
      <c r="H295" s="3">
        <v>0.62</v>
      </c>
      <c r="I295" s="2">
        <v>0.38</v>
      </c>
      <c r="J295" s="4">
        <f t="shared" si="7"/>
        <v>0.22999999999999998</v>
      </c>
      <c r="K295" s="1">
        <v>1</v>
      </c>
      <c r="L295" s="4">
        <f t="shared" si="8"/>
        <v>0.22999999999999998</v>
      </c>
      <c r="M295" s="1">
        <v>1</v>
      </c>
      <c r="N295" s="4">
        <v>0.23</v>
      </c>
      <c r="O295" s="1" t="s">
        <v>1746</v>
      </c>
    </row>
    <row r="296" spans="1:15" x14ac:dyDescent="0.25">
      <c r="A296" s="1">
        <v>295</v>
      </c>
      <c r="B296" s="1" t="s">
        <v>2378</v>
      </c>
      <c r="C296" s="10">
        <v>44646</v>
      </c>
      <c r="D296" s="22">
        <v>0</v>
      </c>
      <c r="E296" s="17" t="s">
        <v>2418</v>
      </c>
      <c r="F296" s="15">
        <v>20.2</v>
      </c>
      <c r="G296" s="2">
        <v>4.6500000000000004</v>
      </c>
      <c r="H296" s="3">
        <v>0.35</v>
      </c>
      <c r="I296" s="2">
        <v>3.94</v>
      </c>
      <c r="J296" s="4">
        <f t="shared" si="7"/>
        <v>0.71000000000000041</v>
      </c>
      <c r="K296" s="1">
        <v>1</v>
      </c>
      <c r="L296" s="4">
        <f t="shared" si="8"/>
        <v>0.71000000000000041</v>
      </c>
      <c r="M296" s="1">
        <v>1</v>
      </c>
      <c r="N296" s="4">
        <v>0.71</v>
      </c>
      <c r="O296" s="1" t="s">
        <v>1746</v>
      </c>
    </row>
    <row r="297" spans="1:15" x14ac:dyDescent="0.25">
      <c r="A297" s="1">
        <v>296</v>
      </c>
      <c r="B297" s="1" t="s">
        <v>2379</v>
      </c>
      <c r="C297" s="10">
        <v>44647</v>
      </c>
      <c r="D297" s="22">
        <v>0</v>
      </c>
      <c r="E297" s="17" t="s">
        <v>252</v>
      </c>
      <c r="F297" s="15">
        <v>12</v>
      </c>
      <c r="G297" s="2">
        <v>1.99</v>
      </c>
      <c r="H297" s="3">
        <v>6.8</v>
      </c>
      <c r="I297" s="2">
        <v>1.65</v>
      </c>
      <c r="J297" s="4">
        <f t="shared" si="7"/>
        <v>0.34000000000000008</v>
      </c>
      <c r="K297" s="1">
        <v>1</v>
      </c>
      <c r="L297" s="4">
        <f t="shared" si="8"/>
        <v>0.34000000000000008</v>
      </c>
      <c r="M297" s="1">
        <v>1</v>
      </c>
      <c r="N297" s="4">
        <v>0.34</v>
      </c>
      <c r="O297" s="1" t="s">
        <v>1746</v>
      </c>
    </row>
    <row r="298" spans="1:15" x14ac:dyDescent="0.25">
      <c r="A298" s="1">
        <v>297</v>
      </c>
      <c r="B298" s="1" t="s">
        <v>2378</v>
      </c>
      <c r="C298" s="10">
        <v>44647</v>
      </c>
      <c r="D298" s="22">
        <v>0</v>
      </c>
      <c r="E298" s="17" t="s">
        <v>523</v>
      </c>
      <c r="F298" s="15">
        <v>12</v>
      </c>
      <c r="G298" s="2">
        <v>2.97</v>
      </c>
      <c r="H298" s="3">
        <v>0.46</v>
      </c>
      <c r="I298" s="2">
        <v>2.21</v>
      </c>
      <c r="J298" s="4">
        <f t="shared" si="7"/>
        <v>0.76000000000000023</v>
      </c>
      <c r="K298" s="1">
        <v>1</v>
      </c>
      <c r="L298" s="4">
        <f t="shared" si="8"/>
        <v>0.76000000000000023</v>
      </c>
      <c r="M298" s="1">
        <v>1</v>
      </c>
      <c r="N298" s="4">
        <v>0.76</v>
      </c>
      <c r="O298" s="1" t="s">
        <v>1746</v>
      </c>
    </row>
    <row r="299" spans="1:15" x14ac:dyDescent="0.25">
      <c r="A299" s="1">
        <v>298</v>
      </c>
      <c r="B299" s="1" t="s">
        <v>2379</v>
      </c>
      <c r="C299" s="10">
        <v>44648</v>
      </c>
      <c r="D299" s="22">
        <v>0</v>
      </c>
      <c r="E299" s="17" t="s">
        <v>2419</v>
      </c>
      <c r="F299" s="15">
        <v>12.2</v>
      </c>
      <c r="G299" s="2">
        <v>2.2000000000000002</v>
      </c>
      <c r="H299" s="3">
        <v>0.42</v>
      </c>
      <c r="I299" s="2">
        <v>1.89</v>
      </c>
      <c r="J299" s="4">
        <f t="shared" si="7"/>
        <v>0.31000000000000028</v>
      </c>
      <c r="K299" s="1">
        <v>1</v>
      </c>
      <c r="L299" s="4">
        <f t="shared" si="8"/>
        <v>0.31000000000000028</v>
      </c>
      <c r="M299" s="1">
        <v>1</v>
      </c>
      <c r="N299" s="4">
        <v>0.31</v>
      </c>
      <c r="O299" s="1" t="s">
        <v>1746</v>
      </c>
    </row>
    <row r="300" spans="1:15" x14ac:dyDescent="0.25">
      <c r="A300" s="1">
        <v>299</v>
      </c>
      <c r="B300" s="1" t="s">
        <v>2378</v>
      </c>
      <c r="C300" s="10">
        <v>44648</v>
      </c>
      <c r="D300" s="22">
        <v>0</v>
      </c>
      <c r="E300" s="17" t="s">
        <v>2420</v>
      </c>
      <c r="F300" s="15">
        <v>11.2</v>
      </c>
      <c r="G300" s="2">
        <v>3.5</v>
      </c>
      <c r="H300" s="3">
        <v>0.3</v>
      </c>
      <c r="I300" s="2">
        <v>2.23</v>
      </c>
      <c r="J300" s="4">
        <f t="shared" si="7"/>
        <v>1.27</v>
      </c>
      <c r="K300" s="1">
        <v>1</v>
      </c>
      <c r="L300" s="4">
        <f t="shared" si="8"/>
        <v>1.27</v>
      </c>
      <c r="M300" s="1">
        <v>1</v>
      </c>
      <c r="N300" s="4">
        <v>1.27</v>
      </c>
      <c r="O300" s="1" t="s">
        <v>1746</v>
      </c>
    </row>
    <row r="301" spans="1:15" x14ac:dyDescent="0.25">
      <c r="A301" s="1">
        <v>300</v>
      </c>
      <c r="B301" s="1" t="s">
        <v>2378</v>
      </c>
      <c r="C301" s="10">
        <v>44649</v>
      </c>
      <c r="D301" s="22">
        <v>0</v>
      </c>
      <c r="E301" s="17" t="s">
        <v>2421</v>
      </c>
      <c r="F301" s="15">
        <v>3</v>
      </c>
      <c r="G301" s="2">
        <v>1.46</v>
      </c>
      <c r="H301" s="3">
        <v>0.3</v>
      </c>
      <c r="I301" s="2">
        <v>0.59</v>
      </c>
      <c r="J301" s="4">
        <f t="shared" si="7"/>
        <v>0.87</v>
      </c>
      <c r="K301" s="1">
        <v>1</v>
      </c>
      <c r="L301" s="4">
        <f t="shared" si="8"/>
        <v>0.87</v>
      </c>
      <c r="M301" s="1">
        <v>1</v>
      </c>
      <c r="N301" s="4">
        <v>0.87</v>
      </c>
      <c r="O301" s="1" t="s">
        <v>1746</v>
      </c>
    </row>
    <row r="302" spans="1:15" x14ac:dyDescent="0.25">
      <c r="A302" s="1">
        <v>301</v>
      </c>
      <c r="B302" s="1" t="s">
        <v>2379</v>
      </c>
      <c r="C302" s="10">
        <v>44649</v>
      </c>
      <c r="D302" s="22">
        <v>0</v>
      </c>
      <c r="E302" s="17" t="s">
        <v>223</v>
      </c>
      <c r="F302" s="15">
        <v>17</v>
      </c>
      <c r="G302" s="2">
        <v>3.02</v>
      </c>
      <c r="H302" s="3">
        <v>0.31</v>
      </c>
      <c r="I302" s="2">
        <v>2.65</v>
      </c>
      <c r="J302" s="4">
        <f t="shared" si="7"/>
        <v>0.37000000000000011</v>
      </c>
      <c r="K302" s="1">
        <v>1</v>
      </c>
      <c r="L302" s="4">
        <f t="shared" si="8"/>
        <v>0.37000000000000011</v>
      </c>
      <c r="M302" s="1">
        <f>C304-C302</f>
        <v>4</v>
      </c>
      <c r="N302" s="4">
        <v>1.7725</v>
      </c>
      <c r="O302" s="1" t="s">
        <v>1746</v>
      </c>
    </row>
    <row r="303" spans="1:15" x14ac:dyDescent="0.25">
      <c r="A303" s="1">
        <v>302</v>
      </c>
      <c r="B303" s="1" t="s">
        <v>2378</v>
      </c>
      <c r="C303" s="10">
        <v>44650</v>
      </c>
      <c r="D303" s="22">
        <v>0</v>
      </c>
      <c r="E303" s="17" t="s">
        <v>2422</v>
      </c>
      <c r="F303" s="15">
        <v>9</v>
      </c>
      <c r="G303" s="2">
        <v>2.16</v>
      </c>
      <c r="H303" s="3">
        <v>0.3</v>
      </c>
      <c r="I303" s="2">
        <v>1.84</v>
      </c>
      <c r="J303" s="4">
        <f t="shared" si="7"/>
        <v>0.32000000000000006</v>
      </c>
      <c r="K303" s="1">
        <v>1</v>
      </c>
      <c r="L303" s="4">
        <f t="shared" si="8"/>
        <v>0.32000000000000006</v>
      </c>
      <c r="M303" s="1">
        <f>C305-C303</f>
        <v>3</v>
      </c>
      <c r="N303" s="4">
        <v>6.2751999999999999</v>
      </c>
      <c r="O303" s="1" t="s">
        <v>1746</v>
      </c>
    </row>
    <row r="304" spans="1:15" x14ac:dyDescent="0.25">
      <c r="A304" s="1">
        <v>303</v>
      </c>
      <c r="B304" s="1" t="s">
        <v>2379</v>
      </c>
      <c r="C304" s="10">
        <v>44653</v>
      </c>
      <c r="D304" s="22">
        <v>0</v>
      </c>
      <c r="E304" s="17" t="s">
        <v>2423</v>
      </c>
      <c r="F304" s="15">
        <v>6.5</v>
      </c>
      <c r="G304" s="2">
        <v>1.1599999999999999</v>
      </c>
      <c r="H304" s="3">
        <v>8.9</v>
      </c>
      <c r="I304" s="2">
        <v>0.73</v>
      </c>
      <c r="J304" s="4">
        <f t="shared" si="7"/>
        <v>0.42999999999999994</v>
      </c>
      <c r="K304" s="1">
        <v>2</v>
      </c>
      <c r="L304" s="4">
        <f t="shared" si="8"/>
        <v>0.85999999999999988</v>
      </c>
      <c r="M304" s="1">
        <v>2</v>
      </c>
      <c r="N304" s="4">
        <v>0.86</v>
      </c>
      <c r="O304" s="1" t="s">
        <v>1746</v>
      </c>
    </row>
    <row r="305" spans="1:15" x14ac:dyDescent="0.25">
      <c r="A305" s="1">
        <v>304</v>
      </c>
      <c r="B305" s="1" t="s">
        <v>2378</v>
      </c>
      <c r="C305" s="10">
        <v>44653</v>
      </c>
      <c r="D305" s="22">
        <v>0</v>
      </c>
      <c r="E305" s="17" t="s">
        <v>2268</v>
      </c>
      <c r="F305" s="15">
        <v>12.8</v>
      </c>
      <c r="G305" s="2">
        <v>3.41</v>
      </c>
      <c r="H305" s="3">
        <v>0.3</v>
      </c>
      <c r="I305" s="2">
        <v>2.25</v>
      </c>
      <c r="J305" s="4">
        <f t="shared" si="7"/>
        <v>1.1600000000000001</v>
      </c>
      <c r="K305" s="1">
        <v>1</v>
      </c>
      <c r="L305" s="4">
        <f t="shared" si="8"/>
        <v>1.1600000000000001</v>
      </c>
      <c r="M305" s="1">
        <v>1</v>
      </c>
      <c r="N305" s="4">
        <v>1.1599999999999999</v>
      </c>
      <c r="O305" s="1" t="s">
        <v>1746</v>
      </c>
    </row>
    <row r="306" spans="1:15" x14ac:dyDescent="0.25">
      <c r="A306" s="1">
        <v>305</v>
      </c>
      <c r="B306" s="1" t="s">
        <v>2378</v>
      </c>
      <c r="C306" s="10">
        <v>44654</v>
      </c>
      <c r="D306" s="22">
        <v>0</v>
      </c>
      <c r="E306" s="17" t="s">
        <v>213</v>
      </c>
      <c r="F306" s="15">
        <v>24</v>
      </c>
      <c r="G306" s="2">
        <v>5.44</v>
      </c>
      <c r="H306" s="3">
        <v>0.3</v>
      </c>
      <c r="I306" s="2">
        <v>4.28</v>
      </c>
      <c r="J306" s="4">
        <f t="shared" si="7"/>
        <v>1.1600000000000001</v>
      </c>
      <c r="K306" s="1">
        <v>1</v>
      </c>
      <c r="L306" s="4">
        <f t="shared" si="8"/>
        <v>1.1600000000000001</v>
      </c>
      <c r="M306" s="1">
        <v>1</v>
      </c>
      <c r="N306" s="4">
        <v>1.1599999999999999</v>
      </c>
      <c r="O306" s="1" t="s">
        <v>1746</v>
      </c>
    </row>
    <row r="307" spans="1:15" x14ac:dyDescent="0.25">
      <c r="A307" s="1">
        <v>306</v>
      </c>
      <c r="B307" s="1" t="s">
        <v>2379</v>
      </c>
      <c r="C307" s="10">
        <v>44655</v>
      </c>
      <c r="D307" s="22">
        <v>0</v>
      </c>
      <c r="E307" s="17" t="s">
        <v>2411</v>
      </c>
      <c r="F307" s="15">
        <v>12</v>
      </c>
      <c r="G307" s="2">
        <v>1.99</v>
      </c>
      <c r="H307" s="3">
        <v>8.1</v>
      </c>
      <c r="I307" s="2">
        <v>1.64</v>
      </c>
      <c r="J307" s="4">
        <f t="shared" si="7"/>
        <v>0.35000000000000009</v>
      </c>
      <c r="K307" s="1">
        <v>1</v>
      </c>
      <c r="L307" s="4">
        <f t="shared" si="8"/>
        <v>0.35000000000000009</v>
      </c>
      <c r="M307" s="26">
        <v>1</v>
      </c>
      <c r="N307" s="4">
        <v>0.35</v>
      </c>
      <c r="O307" s="1" t="s">
        <v>1746</v>
      </c>
    </row>
    <row r="308" spans="1:15" x14ac:dyDescent="0.25">
      <c r="A308" s="1">
        <v>307</v>
      </c>
      <c r="B308" s="1" t="s">
        <v>2378</v>
      </c>
      <c r="C308" s="10">
        <v>44655</v>
      </c>
      <c r="D308" s="22">
        <v>0</v>
      </c>
      <c r="E308" s="17" t="s">
        <v>2412</v>
      </c>
      <c r="F308" s="15">
        <v>12</v>
      </c>
      <c r="G308" s="2">
        <v>2.97</v>
      </c>
      <c r="H308" s="3">
        <v>0.3</v>
      </c>
      <c r="I308" s="2">
        <v>2.27</v>
      </c>
      <c r="J308" s="4">
        <f t="shared" si="7"/>
        <v>0.70000000000000018</v>
      </c>
      <c r="K308" s="1">
        <v>1</v>
      </c>
      <c r="L308" s="4">
        <f t="shared" si="8"/>
        <v>0.70000000000000018</v>
      </c>
      <c r="M308" s="1">
        <v>1</v>
      </c>
      <c r="N308" s="4">
        <v>0.7</v>
      </c>
      <c r="O308" s="1" t="s">
        <v>1746</v>
      </c>
    </row>
    <row r="309" spans="1:15" x14ac:dyDescent="0.25">
      <c r="A309" s="1">
        <v>308</v>
      </c>
      <c r="B309" s="1" t="s">
        <v>2379</v>
      </c>
      <c r="C309" s="10">
        <v>44656</v>
      </c>
      <c r="D309" s="22">
        <v>0</v>
      </c>
      <c r="E309" s="17" t="s">
        <v>2424</v>
      </c>
      <c r="F309" s="15">
        <v>14.5</v>
      </c>
      <c r="G309" s="2">
        <v>2.77</v>
      </c>
      <c r="H309" s="3">
        <v>0.69</v>
      </c>
      <c r="I309" s="2">
        <v>2.2799999999999998</v>
      </c>
      <c r="J309" s="4">
        <f t="shared" si="7"/>
        <v>0.49000000000000021</v>
      </c>
      <c r="K309" s="1">
        <v>1</v>
      </c>
      <c r="L309" s="4">
        <f t="shared" si="8"/>
        <v>0.49000000000000021</v>
      </c>
      <c r="M309" s="1">
        <v>1</v>
      </c>
      <c r="N309" s="4">
        <v>0.49</v>
      </c>
      <c r="O309" s="1" t="s">
        <v>1746</v>
      </c>
    </row>
    <row r="310" spans="1:15" x14ac:dyDescent="0.25">
      <c r="A310" s="1">
        <v>309</v>
      </c>
      <c r="B310" s="1" t="s">
        <v>2378</v>
      </c>
      <c r="C310" s="10">
        <v>44656</v>
      </c>
      <c r="D310" s="22">
        <v>0</v>
      </c>
      <c r="E310" s="17" t="s">
        <v>2425</v>
      </c>
      <c r="F310" s="15">
        <v>9.5</v>
      </c>
      <c r="G310" s="2">
        <v>3.5</v>
      </c>
      <c r="H310" s="3">
        <v>0.3</v>
      </c>
      <c r="I310" s="2">
        <v>1.91</v>
      </c>
      <c r="J310" s="4">
        <f t="shared" si="7"/>
        <v>1.59</v>
      </c>
      <c r="K310" s="1">
        <v>1</v>
      </c>
      <c r="L310" s="4">
        <f t="shared" si="8"/>
        <v>1.59</v>
      </c>
      <c r="M310" s="1">
        <v>1</v>
      </c>
      <c r="N310" s="4">
        <v>1.59</v>
      </c>
      <c r="O310" s="1" t="s">
        <v>1746</v>
      </c>
    </row>
    <row r="311" spans="1:15" x14ac:dyDescent="0.25">
      <c r="A311" s="1">
        <v>310</v>
      </c>
      <c r="B311" s="1" t="s">
        <v>2378</v>
      </c>
      <c r="C311" s="10">
        <v>44657</v>
      </c>
      <c r="D311" s="22">
        <v>0</v>
      </c>
      <c r="E311" s="17" t="s">
        <v>2364</v>
      </c>
      <c r="F311" s="15">
        <v>9.5</v>
      </c>
      <c r="G311" s="2">
        <v>2.34</v>
      </c>
      <c r="H311" s="3">
        <v>0.3</v>
      </c>
      <c r="I311" s="2">
        <v>1.85</v>
      </c>
      <c r="J311" s="4">
        <f t="shared" si="7"/>
        <v>0.48999999999999977</v>
      </c>
      <c r="K311" s="1">
        <v>1</v>
      </c>
      <c r="L311" s="4">
        <f t="shared" si="8"/>
        <v>0.48999999999999977</v>
      </c>
      <c r="M311" s="1">
        <v>1</v>
      </c>
      <c r="N311" s="4">
        <v>0.49</v>
      </c>
      <c r="O311" s="1" t="s">
        <v>1746</v>
      </c>
    </row>
    <row r="312" spans="1:15" x14ac:dyDescent="0.25">
      <c r="A312" s="1">
        <v>311</v>
      </c>
      <c r="B312" s="1" t="s">
        <v>2379</v>
      </c>
      <c r="C312" s="10">
        <v>44657</v>
      </c>
      <c r="D312" s="22">
        <v>0</v>
      </c>
      <c r="E312" s="17" t="s">
        <v>2396</v>
      </c>
      <c r="F312" s="15">
        <v>14.5</v>
      </c>
      <c r="G312" s="2">
        <v>2.4500000000000002</v>
      </c>
      <c r="H312" s="3">
        <v>4</v>
      </c>
      <c r="I312" s="2">
        <v>2.08</v>
      </c>
      <c r="J312" s="4">
        <f t="shared" si="7"/>
        <v>0.37000000000000011</v>
      </c>
      <c r="K312" s="1">
        <v>1</v>
      </c>
      <c r="L312" s="4">
        <f t="shared" si="8"/>
        <v>0.37000000000000011</v>
      </c>
      <c r="M312" s="1">
        <v>1</v>
      </c>
      <c r="N312" s="4">
        <v>0.37</v>
      </c>
      <c r="O312" s="1" t="s">
        <v>1746</v>
      </c>
    </row>
    <row r="313" spans="1:15" x14ac:dyDescent="0.25">
      <c r="A313" s="1">
        <v>312</v>
      </c>
      <c r="B313" s="1" t="s">
        <v>2379</v>
      </c>
      <c r="C313" s="10">
        <v>44658</v>
      </c>
      <c r="D313" s="22">
        <v>0</v>
      </c>
      <c r="E313" s="17" t="s">
        <v>2426</v>
      </c>
      <c r="F313" s="15">
        <v>9.3000000000000007</v>
      </c>
      <c r="G313" s="2">
        <v>1.71</v>
      </c>
      <c r="H313" s="3">
        <v>4.5</v>
      </c>
      <c r="I313" s="2">
        <v>1.34</v>
      </c>
      <c r="J313" s="4">
        <f t="shared" si="7"/>
        <v>0.36999999999999988</v>
      </c>
      <c r="K313" s="1">
        <v>1</v>
      </c>
      <c r="L313" s="4">
        <f t="shared" si="8"/>
        <v>0.36999999999999988</v>
      </c>
      <c r="M313" s="1">
        <v>1</v>
      </c>
      <c r="N313" s="4">
        <v>0.37</v>
      </c>
      <c r="O313" s="1" t="s">
        <v>1746</v>
      </c>
    </row>
    <row r="314" spans="1:15" x14ac:dyDescent="0.25">
      <c r="A314" s="1">
        <v>313</v>
      </c>
      <c r="B314" s="1" t="s">
        <v>2378</v>
      </c>
      <c r="C314" s="10">
        <v>44658</v>
      </c>
      <c r="D314" s="22">
        <v>0</v>
      </c>
      <c r="E314" s="17" t="s">
        <v>2396</v>
      </c>
      <c r="F314" s="15">
        <v>14.5</v>
      </c>
      <c r="G314" s="2">
        <v>3.86</v>
      </c>
      <c r="H314" s="3">
        <v>0.3</v>
      </c>
      <c r="I314" s="2">
        <v>2.84</v>
      </c>
      <c r="J314" s="4">
        <f t="shared" si="7"/>
        <v>1.02</v>
      </c>
      <c r="K314" s="1">
        <v>1</v>
      </c>
      <c r="L314" s="4">
        <f t="shared" si="8"/>
        <v>1.02</v>
      </c>
      <c r="M314" s="1">
        <v>1</v>
      </c>
      <c r="N314" s="4">
        <v>1.02</v>
      </c>
      <c r="O314" s="1" t="s">
        <v>1746</v>
      </c>
    </row>
    <row r="315" spans="1:15" x14ac:dyDescent="0.25">
      <c r="A315" s="1">
        <v>314</v>
      </c>
      <c r="B315" s="1" t="s">
        <v>2378</v>
      </c>
      <c r="C315" s="10">
        <v>44659</v>
      </c>
      <c r="D315" s="22">
        <v>0</v>
      </c>
      <c r="E315" s="17" t="s">
        <v>2427</v>
      </c>
      <c r="F315" s="15">
        <v>8.3000000000000007</v>
      </c>
      <c r="G315" s="2">
        <v>2.04</v>
      </c>
      <c r="H315" s="3">
        <v>0.3</v>
      </c>
      <c r="I315" s="2">
        <v>1.54</v>
      </c>
      <c r="J315" s="4">
        <f t="shared" si="7"/>
        <v>0.5</v>
      </c>
      <c r="K315" s="1">
        <v>1</v>
      </c>
      <c r="L315" s="4">
        <f t="shared" si="8"/>
        <v>0.5</v>
      </c>
      <c r="M315" s="1">
        <v>1</v>
      </c>
      <c r="N315" s="4">
        <v>0.5</v>
      </c>
      <c r="O315" s="1" t="s">
        <v>1746</v>
      </c>
    </row>
    <row r="316" spans="1:15" x14ac:dyDescent="0.25">
      <c r="A316" s="1">
        <v>315</v>
      </c>
      <c r="B316" s="1" t="s">
        <v>2379</v>
      </c>
      <c r="C316" s="10">
        <v>44659</v>
      </c>
      <c r="D316" s="22">
        <v>0</v>
      </c>
      <c r="E316" s="17" t="s">
        <v>2428</v>
      </c>
      <c r="F316" s="15">
        <v>15.7</v>
      </c>
      <c r="G316" s="2">
        <v>2.69</v>
      </c>
      <c r="H316" s="3">
        <v>4.3</v>
      </c>
      <c r="I316" s="2">
        <v>2.23</v>
      </c>
      <c r="J316" s="4">
        <f t="shared" si="7"/>
        <v>0.45999999999999996</v>
      </c>
      <c r="K316" s="1">
        <v>1</v>
      </c>
      <c r="L316" s="4">
        <f t="shared" si="8"/>
        <v>0.45999999999999996</v>
      </c>
      <c r="M316" s="1">
        <v>1</v>
      </c>
      <c r="N316" s="4">
        <v>0.46</v>
      </c>
      <c r="O316" s="1" t="s">
        <v>1746</v>
      </c>
    </row>
    <row r="317" spans="1:15" x14ac:dyDescent="0.25">
      <c r="A317" s="1">
        <v>316</v>
      </c>
      <c r="B317" s="1" t="s">
        <v>2379</v>
      </c>
      <c r="C317" s="10">
        <v>44660</v>
      </c>
      <c r="D317" s="22">
        <v>0</v>
      </c>
      <c r="E317" s="17" t="s">
        <v>458</v>
      </c>
      <c r="F317" s="15">
        <v>7</v>
      </c>
      <c r="G317" s="2">
        <v>1.54</v>
      </c>
      <c r="H317" s="3">
        <v>0.9</v>
      </c>
      <c r="I317" s="2">
        <v>1.08</v>
      </c>
      <c r="J317" s="4">
        <f t="shared" si="7"/>
        <v>0.45999999999999996</v>
      </c>
      <c r="K317" s="1">
        <v>1</v>
      </c>
      <c r="L317" s="4">
        <f t="shared" si="8"/>
        <v>0.45999999999999996</v>
      </c>
      <c r="M317" s="1">
        <v>1</v>
      </c>
      <c r="N317" s="4">
        <v>0.46</v>
      </c>
      <c r="O317" s="1" t="s">
        <v>1746</v>
      </c>
    </row>
    <row r="318" spans="1:15" x14ac:dyDescent="0.25">
      <c r="A318" s="1">
        <v>317</v>
      </c>
      <c r="B318" s="1" t="s">
        <v>2378</v>
      </c>
      <c r="C318" s="10">
        <v>44660</v>
      </c>
      <c r="D318" s="22">
        <v>0</v>
      </c>
      <c r="E318" s="17" t="s">
        <v>223</v>
      </c>
      <c r="F318" s="15">
        <v>17</v>
      </c>
      <c r="G318" s="2">
        <v>4.0599999999999996</v>
      </c>
      <c r="H318" s="3">
        <v>0.45</v>
      </c>
      <c r="I318" s="2">
        <v>3.19</v>
      </c>
      <c r="J318" s="4">
        <f t="shared" si="7"/>
        <v>0.86999999999999966</v>
      </c>
      <c r="K318" s="1">
        <v>1</v>
      </c>
      <c r="L318" s="4">
        <f t="shared" si="8"/>
        <v>0.86999999999999966</v>
      </c>
      <c r="M318" s="1">
        <v>1</v>
      </c>
      <c r="N318" s="4">
        <v>0.87</v>
      </c>
      <c r="O318" s="1" t="s">
        <v>1746</v>
      </c>
    </row>
    <row r="319" spans="1:15" x14ac:dyDescent="0.25">
      <c r="A319" s="1">
        <v>318</v>
      </c>
      <c r="B319" s="1" t="s">
        <v>2379</v>
      </c>
      <c r="C319" s="10">
        <v>44661</v>
      </c>
      <c r="D319" s="22">
        <v>0</v>
      </c>
      <c r="E319" s="17" t="s">
        <v>223</v>
      </c>
      <c r="F319" s="15">
        <v>17</v>
      </c>
      <c r="G319" s="2">
        <v>2.97</v>
      </c>
      <c r="H319" s="3">
        <v>5.3</v>
      </c>
      <c r="I319" s="2">
        <v>2.54</v>
      </c>
      <c r="J319" s="4">
        <f t="shared" si="7"/>
        <v>0.43000000000000016</v>
      </c>
      <c r="K319" s="1">
        <v>1</v>
      </c>
      <c r="L319" s="4">
        <f t="shared" si="8"/>
        <v>0.43000000000000016</v>
      </c>
      <c r="M319" s="1">
        <v>1</v>
      </c>
      <c r="N319" s="4">
        <v>0.43</v>
      </c>
      <c r="O319" s="1" t="s">
        <v>1746</v>
      </c>
    </row>
    <row r="320" spans="1:15" x14ac:dyDescent="0.25">
      <c r="A320" s="1">
        <v>319</v>
      </c>
      <c r="B320" s="1" t="s">
        <v>2378</v>
      </c>
      <c r="C320" s="10">
        <v>44661</v>
      </c>
      <c r="D320" s="22">
        <v>0</v>
      </c>
      <c r="E320" s="17" t="s">
        <v>458</v>
      </c>
      <c r="F320" s="15">
        <v>7</v>
      </c>
      <c r="G320" s="2">
        <v>1.76</v>
      </c>
      <c r="H320" s="3">
        <v>0.5</v>
      </c>
      <c r="I320" s="2">
        <v>1.33</v>
      </c>
      <c r="J320" s="4">
        <f t="shared" si="7"/>
        <v>0.42999999999999994</v>
      </c>
      <c r="K320" s="1">
        <v>1</v>
      </c>
      <c r="L320" s="4">
        <f t="shared" si="8"/>
        <v>0.42999999999999994</v>
      </c>
      <c r="M320" s="1">
        <v>1</v>
      </c>
      <c r="N320" s="4">
        <v>0.43</v>
      </c>
      <c r="O320" s="1" t="s">
        <v>1746</v>
      </c>
    </row>
    <row r="321" spans="1:15" x14ac:dyDescent="0.25">
      <c r="A321" s="1">
        <v>320</v>
      </c>
      <c r="B321" s="1" t="s">
        <v>2379</v>
      </c>
      <c r="C321" s="10">
        <v>44662</v>
      </c>
      <c r="D321" s="22">
        <v>0</v>
      </c>
      <c r="E321" s="17" t="s">
        <v>2388</v>
      </c>
      <c r="F321" s="15">
        <v>3.5</v>
      </c>
      <c r="G321" s="2">
        <v>0.74</v>
      </c>
      <c r="H321" s="3">
        <v>0.46</v>
      </c>
      <c r="I321" s="2">
        <v>0.56999999999999995</v>
      </c>
      <c r="J321" s="4">
        <f t="shared" si="7"/>
        <v>0.17000000000000004</v>
      </c>
      <c r="K321" s="1">
        <v>1</v>
      </c>
      <c r="L321" s="4">
        <f t="shared" si="8"/>
        <v>0.17000000000000004</v>
      </c>
      <c r="M321" s="1">
        <v>1</v>
      </c>
      <c r="N321" s="4">
        <v>0.17</v>
      </c>
      <c r="O321" s="1" t="s">
        <v>1746</v>
      </c>
    </row>
    <row r="322" spans="1:15" x14ac:dyDescent="0.25">
      <c r="A322" s="1">
        <v>321</v>
      </c>
      <c r="B322" s="1" t="s">
        <v>2378</v>
      </c>
      <c r="C322" s="10">
        <v>44662</v>
      </c>
      <c r="D322" s="22">
        <v>0</v>
      </c>
      <c r="E322" s="17" t="s">
        <v>551</v>
      </c>
      <c r="F322" s="15">
        <v>20.5</v>
      </c>
      <c r="G322" s="2">
        <v>4.7</v>
      </c>
      <c r="H322" s="3">
        <v>0.65</v>
      </c>
      <c r="I322" s="2">
        <v>3.94</v>
      </c>
      <c r="J322" s="4">
        <f t="shared" si="7"/>
        <v>0.76000000000000023</v>
      </c>
      <c r="K322" s="1">
        <v>1</v>
      </c>
      <c r="L322" s="4">
        <f t="shared" si="8"/>
        <v>0.76000000000000023</v>
      </c>
      <c r="M322" s="1">
        <v>1</v>
      </c>
      <c r="N322" s="4">
        <v>0.76</v>
      </c>
      <c r="O322" s="1" t="s">
        <v>1746</v>
      </c>
    </row>
    <row r="323" spans="1:15" x14ac:dyDescent="0.25">
      <c r="A323" s="1">
        <v>322</v>
      </c>
      <c r="B323" s="1" t="s">
        <v>2379</v>
      </c>
      <c r="C323" s="10">
        <v>44663</v>
      </c>
      <c r="D323" s="22">
        <v>0</v>
      </c>
      <c r="E323" s="17" t="s">
        <v>223</v>
      </c>
      <c r="F323" s="15">
        <v>17</v>
      </c>
      <c r="G323" s="2">
        <v>2.98</v>
      </c>
      <c r="H323" s="3">
        <v>5.47</v>
      </c>
      <c r="I323" s="2">
        <v>2.5099999999999998</v>
      </c>
      <c r="J323" s="4">
        <f t="shared" si="7"/>
        <v>0.4700000000000002</v>
      </c>
      <c r="K323" s="1">
        <v>1</v>
      </c>
      <c r="L323" s="4">
        <f t="shared" si="8"/>
        <v>0.4700000000000002</v>
      </c>
      <c r="M323" s="1">
        <v>1</v>
      </c>
      <c r="N323" s="4">
        <v>0.47</v>
      </c>
      <c r="O323" s="1" t="s">
        <v>1746</v>
      </c>
    </row>
    <row r="324" spans="1:15" x14ac:dyDescent="0.25">
      <c r="A324" s="1">
        <v>323</v>
      </c>
      <c r="B324" s="1" t="s">
        <v>2378</v>
      </c>
      <c r="C324" s="10">
        <v>44663</v>
      </c>
      <c r="D324" s="22">
        <v>0</v>
      </c>
      <c r="E324" s="17" t="s">
        <v>458</v>
      </c>
      <c r="F324" s="15">
        <v>7</v>
      </c>
      <c r="G324" s="2">
        <v>1.77</v>
      </c>
      <c r="H324" s="3">
        <v>0.4</v>
      </c>
      <c r="I324" s="2">
        <v>1.31</v>
      </c>
      <c r="J324" s="4">
        <f t="shared" si="7"/>
        <v>0.45999999999999996</v>
      </c>
      <c r="K324" s="1">
        <v>1</v>
      </c>
      <c r="L324" s="4">
        <f t="shared" si="8"/>
        <v>0.45999999999999996</v>
      </c>
      <c r="M324" s="1">
        <v>1</v>
      </c>
      <c r="N324" s="4">
        <v>0.46</v>
      </c>
      <c r="O324" s="1" t="s">
        <v>1746</v>
      </c>
    </row>
    <row r="325" spans="1:15" x14ac:dyDescent="0.25">
      <c r="A325" s="1">
        <v>324</v>
      </c>
      <c r="B325" s="1" t="s">
        <v>2379</v>
      </c>
      <c r="C325" s="10">
        <v>44664</v>
      </c>
      <c r="D325" s="22">
        <v>0</v>
      </c>
      <c r="E325" s="17" t="s">
        <v>2429</v>
      </c>
      <c r="F325" s="15">
        <v>6.8</v>
      </c>
      <c r="G325" s="2">
        <v>1.4</v>
      </c>
      <c r="H325" s="3">
        <v>0.9</v>
      </c>
      <c r="I325" s="2">
        <v>1.1299999999999999</v>
      </c>
      <c r="J325" s="4">
        <f t="shared" si="7"/>
        <v>0.27</v>
      </c>
      <c r="K325" s="1">
        <v>1</v>
      </c>
      <c r="L325" s="4">
        <f t="shared" si="8"/>
        <v>0.27</v>
      </c>
      <c r="M325" s="1">
        <v>1</v>
      </c>
      <c r="N325" s="4">
        <v>0.27</v>
      </c>
      <c r="O325" s="1" t="s">
        <v>1746</v>
      </c>
    </row>
    <row r="326" spans="1:15" x14ac:dyDescent="0.25">
      <c r="A326" s="1">
        <v>325</v>
      </c>
      <c r="B326" s="1" t="s">
        <v>2378</v>
      </c>
      <c r="C326" s="10">
        <v>44664</v>
      </c>
      <c r="D326" s="22">
        <v>0</v>
      </c>
      <c r="E326" s="17" t="s">
        <v>223</v>
      </c>
      <c r="F326" s="15">
        <v>17.2</v>
      </c>
      <c r="G326" s="2">
        <v>4.18</v>
      </c>
      <c r="H326" s="3">
        <v>0.34</v>
      </c>
      <c r="I326" s="2">
        <v>3.32</v>
      </c>
      <c r="J326" s="4">
        <f t="shared" si="7"/>
        <v>0.85999999999999988</v>
      </c>
      <c r="K326" s="1">
        <v>1</v>
      </c>
      <c r="L326" s="4">
        <f t="shared" si="8"/>
        <v>0.85999999999999988</v>
      </c>
      <c r="M326" s="1">
        <v>1</v>
      </c>
      <c r="N326" s="4">
        <v>0.86</v>
      </c>
      <c r="O326" s="1" t="s">
        <v>1746</v>
      </c>
    </row>
    <row r="327" spans="1:15" x14ac:dyDescent="0.25">
      <c r="A327" s="1">
        <v>326</v>
      </c>
      <c r="B327" s="1" t="s">
        <v>2379</v>
      </c>
      <c r="C327" s="10">
        <v>44665</v>
      </c>
      <c r="D327" s="22">
        <v>0</v>
      </c>
      <c r="E327" s="17" t="s">
        <v>2430</v>
      </c>
      <c r="F327" s="15">
        <v>13.5</v>
      </c>
      <c r="G327" s="2">
        <v>2.3199999999999998</v>
      </c>
      <c r="H327" s="3">
        <v>1.3</v>
      </c>
      <c r="I327" s="2">
        <v>2.02</v>
      </c>
      <c r="J327" s="4">
        <f t="shared" si="7"/>
        <v>0.29999999999999982</v>
      </c>
      <c r="K327" s="1">
        <v>1</v>
      </c>
      <c r="L327" s="4">
        <f t="shared" si="8"/>
        <v>0.29999999999999982</v>
      </c>
      <c r="M327" s="1">
        <v>1</v>
      </c>
      <c r="N327" s="4">
        <v>0.3</v>
      </c>
      <c r="O327" s="1" t="s">
        <v>1746</v>
      </c>
    </row>
    <row r="328" spans="1:15" x14ac:dyDescent="0.25">
      <c r="A328" s="1">
        <v>327</v>
      </c>
      <c r="B328" s="1" t="s">
        <v>2378</v>
      </c>
      <c r="C328" s="10">
        <v>44665</v>
      </c>
      <c r="D328" s="22">
        <v>0</v>
      </c>
      <c r="E328" s="17" t="s">
        <v>2357</v>
      </c>
      <c r="F328" s="15">
        <v>10.5</v>
      </c>
      <c r="G328" s="2">
        <v>2.72</v>
      </c>
      <c r="H328" s="3">
        <v>0.46</v>
      </c>
      <c r="I328" s="2">
        <v>2.0099999999999998</v>
      </c>
      <c r="J328" s="4">
        <f t="shared" si="7"/>
        <v>0.71000000000000041</v>
      </c>
      <c r="K328" s="1">
        <v>1</v>
      </c>
      <c r="L328" s="4">
        <f t="shared" si="8"/>
        <v>0.71000000000000041</v>
      </c>
      <c r="M328" s="1">
        <v>1</v>
      </c>
      <c r="N328" s="4">
        <v>0.71</v>
      </c>
      <c r="O328" s="1" t="s">
        <v>1746</v>
      </c>
    </row>
    <row r="329" spans="1:15" x14ac:dyDescent="0.25">
      <c r="A329" s="1">
        <v>328</v>
      </c>
      <c r="B329" s="1" t="s">
        <v>2379</v>
      </c>
      <c r="C329" s="10">
        <v>44666</v>
      </c>
      <c r="D329" s="22">
        <v>0</v>
      </c>
      <c r="E329" s="17" t="s">
        <v>217</v>
      </c>
      <c r="F329" s="15">
        <v>9</v>
      </c>
      <c r="G329" s="2">
        <v>1.78</v>
      </c>
      <c r="H329" s="3">
        <v>1.02</v>
      </c>
      <c r="I329" s="2">
        <v>1.56</v>
      </c>
      <c r="J329" s="4">
        <f t="shared" si="7"/>
        <v>0.21999999999999997</v>
      </c>
      <c r="K329" s="1">
        <v>1</v>
      </c>
      <c r="L329" s="4">
        <f t="shared" si="8"/>
        <v>0.21999999999999997</v>
      </c>
      <c r="M329" s="1">
        <v>1</v>
      </c>
      <c r="N329" s="4">
        <v>0.22</v>
      </c>
      <c r="O329" s="1" t="s">
        <v>1746</v>
      </c>
    </row>
    <row r="330" spans="1:15" x14ac:dyDescent="0.25">
      <c r="A330" s="1">
        <v>329</v>
      </c>
      <c r="B330" s="1" t="s">
        <v>2378</v>
      </c>
      <c r="C330" s="10">
        <v>44666</v>
      </c>
      <c r="D330" s="22">
        <v>0</v>
      </c>
      <c r="E330" s="17" t="s">
        <v>216</v>
      </c>
      <c r="F330" s="15">
        <v>15</v>
      </c>
      <c r="G330" s="2">
        <v>4.28</v>
      </c>
      <c r="H330" s="3">
        <v>0</v>
      </c>
      <c r="I330" s="2">
        <v>3.18</v>
      </c>
      <c r="J330" s="4">
        <f t="shared" si="7"/>
        <v>1.1000000000000001</v>
      </c>
      <c r="K330" s="1">
        <v>1</v>
      </c>
      <c r="L330" s="4">
        <f t="shared" si="8"/>
        <v>1.1000000000000001</v>
      </c>
      <c r="M330" s="1">
        <v>1</v>
      </c>
      <c r="N330" s="4">
        <v>1.1000000000000001</v>
      </c>
      <c r="O330" s="1" t="s">
        <v>1746</v>
      </c>
    </row>
    <row r="331" spans="1:15" x14ac:dyDescent="0.25">
      <c r="A331" s="1">
        <v>330</v>
      </c>
      <c r="B331" s="1" t="s">
        <v>2379</v>
      </c>
      <c r="C331" s="10">
        <v>44667</v>
      </c>
      <c r="D331" s="22">
        <v>0</v>
      </c>
      <c r="E331" s="17" t="s">
        <v>2431</v>
      </c>
      <c r="F331" s="15">
        <v>16.8</v>
      </c>
      <c r="G331" s="2">
        <v>3.05</v>
      </c>
      <c r="H331" s="3">
        <v>0.5</v>
      </c>
      <c r="I331" s="2">
        <v>2.78</v>
      </c>
      <c r="J331" s="4">
        <f t="shared" si="7"/>
        <v>0.27</v>
      </c>
      <c r="K331" s="1">
        <v>1</v>
      </c>
      <c r="L331" s="4">
        <f t="shared" si="8"/>
        <v>0.27</v>
      </c>
      <c r="M331" s="1">
        <v>1</v>
      </c>
      <c r="N331" s="4">
        <v>0.27</v>
      </c>
      <c r="O331" s="1" t="s">
        <v>1746</v>
      </c>
    </row>
    <row r="332" spans="1:15" ht="33" x14ac:dyDescent="0.25">
      <c r="A332" s="1">
        <v>331</v>
      </c>
      <c r="B332" s="1" t="s">
        <v>2378</v>
      </c>
      <c r="C332" s="10">
        <v>44667</v>
      </c>
      <c r="D332" s="22">
        <v>0</v>
      </c>
      <c r="E332" s="18" t="s">
        <v>2432</v>
      </c>
      <c r="F332" s="15">
        <v>7.2</v>
      </c>
      <c r="G332" s="2">
        <v>3.59</v>
      </c>
      <c r="H332" s="3">
        <v>0.11</v>
      </c>
      <c r="I332" s="2">
        <v>1.29</v>
      </c>
      <c r="J332" s="4">
        <f t="shared" si="7"/>
        <v>2.2999999999999998</v>
      </c>
      <c r="K332" s="1">
        <v>1</v>
      </c>
      <c r="L332" s="4">
        <f t="shared" si="8"/>
        <v>2.2999999999999998</v>
      </c>
      <c r="M332" s="1">
        <v>1</v>
      </c>
      <c r="N332" s="4">
        <v>2.2999999999999998</v>
      </c>
      <c r="O332" s="1" t="s">
        <v>1746</v>
      </c>
    </row>
    <row r="333" spans="1:15" x14ac:dyDescent="0.25">
      <c r="A333" s="1">
        <v>332</v>
      </c>
      <c r="B333" s="1" t="s">
        <v>2379</v>
      </c>
      <c r="C333" s="10">
        <v>44668</v>
      </c>
      <c r="D333" s="22">
        <v>0</v>
      </c>
      <c r="E333" s="17" t="s">
        <v>2385</v>
      </c>
      <c r="F333" s="15">
        <v>20</v>
      </c>
      <c r="G333" s="2">
        <v>3.47</v>
      </c>
      <c r="H333" s="3">
        <v>1.8</v>
      </c>
      <c r="I333" s="2">
        <v>3.26</v>
      </c>
      <c r="J333" s="4">
        <f t="shared" si="7"/>
        <v>0.21000000000000041</v>
      </c>
      <c r="K333" s="1">
        <v>4</v>
      </c>
      <c r="L333" s="4">
        <f t="shared" si="8"/>
        <v>0.84000000000000163</v>
      </c>
      <c r="M333" s="1">
        <f>C337-C333</f>
        <v>4</v>
      </c>
      <c r="N333" s="4">
        <v>0.78959999999999997</v>
      </c>
      <c r="O333" s="1" t="s">
        <v>1746</v>
      </c>
    </row>
    <row r="334" spans="1:15" x14ac:dyDescent="0.25">
      <c r="A334" s="1">
        <v>333</v>
      </c>
      <c r="B334" s="1" t="s">
        <v>2378</v>
      </c>
      <c r="C334" s="10">
        <v>44668</v>
      </c>
      <c r="D334" s="22">
        <v>0</v>
      </c>
      <c r="E334" s="17" t="s">
        <v>698</v>
      </c>
      <c r="F334" s="15">
        <v>4</v>
      </c>
      <c r="G334" s="2">
        <v>2.94</v>
      </c>
      <c r="H334" s="3">
        <v>7.0000000000000007E-2</v>
      </c>
      <c r="I334" s="2">
        <v>0.74</v>
      </c>
      <c r="J334" s="4">
        <f t="shared" si="7"/>
        <v>2.2000000000000002</v>
      </c>
      <c r="K334" s="1">
        <v>1</v>
      </c>
      <c r="L334" s="4">
        <f t="shared" si="8"/>
        <v>2.2000000000000002</v>
      </c>
      <c r="M334" s="1">
        <v>1</v>
      </c>
      <c r="N334" s="4">
        <v>2.2000000000000002</v>
      </c>
      <c r="O334" s="1" t="s">
        <v>1746</v>
      </c>
    </row>
    <row r="335" spans="1:15" x14ac:dyDescent="0.25">
      <c r="A335" s="1">
        <v>334</v>
      </c>
      <c r="B335" s="1" t="s">
        <v>2378</v>
      </c>
      <c r="C335" s="10">
        <v>44669</v>
      </c>
      <c r="D335" s="22">
        <v>0</v>
      </c>
      <c r="E335" s="17" t="s">
        <v>2433</v>
      </c>
      <c r="F335" s="15">
        <v>18.5</v>
      </c>
      <c r="G335" s="2">
        <v>4.38</v>
      </c>
      <c r="H335" s="3">
        <v>0.37</v>
      </c>
      <c r="I335" s="2">
        <v>3.67</v>
      </c>
      <c r="J335" s="4">
        <f t="shared" si="7"/>
        <v>0.71</v>
      </c>
      <c r="K335" s="1">
        <v>3</v>
      </c>
      <c r="L335" s="4">
        <f t="shared" si="8"/>
        <v>2.13</v>
      </c>
      <c r="M335" s="1">
        <f>C336-C335</f>
        <v>3</v>
      </c>
      <c r="N335" s="4">
        <v>2.2726000000000002</v>
      </c>
      <c r="O335" s="1" t="s">
        <v>1746</v>
      </c>
    </row>
    <row r="336" spans="1:15" x14ac:dyDescent="0.25">
      <c r="A336" s="1">
        <v>335</v>
      </c>
      <c r="B336" s="1" t="s">
        <v>2378</v>
      </c>
      <c r="C336" s="10">
        <v>44672</v>
      </c>
      <c r="D336" s="22">
        <v>0</v>
      </c>
      <c r="E336" s="17" t="s">
        <v>220</v>
      </c>
      <c r="F336" s="15">
        <v>1.5</v>
      </c>
      <c r="G336" s="2">
        <v>2.4900000000000002</v>
      </c>
      <c r="H336" s="3">
        <v>0.31</v>
      </c>
      <c r="I336" s="2">
        <v>0.34</v>
      </c>
      <c r="J336" s="4">
        <f t="shared" ref="J336:J399" si="9">G336-I336</f>
        <v>2.1500000000000004</v>
      </c>
      <c r="K336" s="1">
        <v>2</v>
      </c>
      <c r="L336" s="4">
        <f t="shared" si="8"/>
        <v>4.3000000000000007</v>
      </c>
      <c r="M336" s="1">
        <f>C343-C336</f>
        <v>3</v>
      </c>
      <c r="N336" s="4">
        <v>5.3517999999999999</v>
      </c>
      <c r="O336" s="1" t="s">
        <v>1746</v>
      </c>
    </row>
    <row r="337" spans="1:15" x14ac:dyDescent="0.25">
      <c r="A337" s="1">
        <v>336</v>
      </c>
      <c r="B337" s="1" t="s">
        <v>2379</v>
      </c>
      <c r="C337" s="10">
        <v>44672</v>
      </c>
      <c r="D337" s="22">
        <v>0</v>
      </c>
      <c r="E337" s="17" t="s">
        <v>423</v>
      </c>
      <c r="F337" s="15">
        <v>11</v>
      </c>
      <c r="G337" s="2">
        <v>2.13</v>
      </c>
      <c r="H337" s="3">
        <v>6.58</v>
      </c>
      <c r="I337" s="2">
        <v>1.56</v>
      </c>
      <c r="J337" s="4">
        <f t="shared" si="9"/>
        <v>0.56999999999999984</v>
      </c>
      <c r="K337" s="1">
        <v>2</v>
      </c>
      <c r="L337" s="4">
        <f t="shared" ref="L337:L400" si="10">(G337-I337-D337)*K337</f>
        <v>1.1399999999999997</v>
      </c>
      <c r="M337" s="1">
        <v>2</v>
      </c>
      <c r="N337" s="4">
        <v>1.4879</v>
      </c>
      <c r="O337" s="1" t="s">
        <v>1746</v>
      </c>
    </row>
    <row r="338" spans="1:15" ht="33" x14ac:dyDescent="0.25">
      <c r="A338" s="1">
        <v>337</v>
      </c>
      <c r="B338" s="1" t="s">
        <v>240</v>
      </c>
      <c r="C338" s="10">
        <v>44673</v>
      </c>
      <c r="D338" s="22">
        <v>0</v>
      </c>
      <c r="E338" s="18" t="s">
        <v>2434</v>
      </c>
      <c r="F338" s="15">
        <v>18</v>
      </c>
      <c r="G338" s="2">
        <v>4.22</v>
      </c>
      <c r="H338" s="3">
        <v>4</v>
      </c>
      <c r="I338" s="2">
        <v>3.45</v>
      </c>
      <c r="J338" s="4">
        <f t="shared" si="9"/>
        <v>0.76999999999999957</v>
      </c>
      <c r="K338" s="1">
        <v>1</v>
      </c>
      <c r="L338" s="4">
        <f t="shared" si="10"/>
        <v>0.76999999999999957</v>
      </c>
      <c r="M338" s="1">
        <v>1</v>
      </c>
      <c r="N338" s="4">
        <v>0.77</v>
      </c>
      <c r="O338" s="1" t="s">
        <v>1746</v>
      </c>
    </row>
    <row r="339" spans="1:15" x14ac:dyDescent="0.25">
      <c r="A339" s="1">
        <v>338</v>
      </c>
      <c r="B339" s="1" t="s">
        <v>242</v>
      </c>
      <c r="C339" s="10">
        <v>44673</v>
      </c>
      <c r="D339" s="22">
        <v>0</v>
      </c>
      <c r="E339" s="17" t="s">
        <v>1023</v>
      </c>
      <c r="F339" s="15">
        <v>6</v>
      </c>
      <c r="G339" s="2">
        <v>1.45</v>
      </c>
      <c r="H339" s="3">
        <v>0.1</v>
      </c>
      <c r="I339" s="2">
        <v>1.1000000000000001</v>
      </c>
      <c r="J339" s="4">
        <f t="shared" si="9"/>
        <v>0.34999999999999987</v>
      </c>
      <c r="K339" s="1">
        <v>5</v>
      </c>
      <c r="L339" s="4">
        <f t="shared" si="10"/>
        <v>1.7499999999999993</v>
      </c>
      <c r="M339" s="1">
        <v>8</v>
      </c>
      <c r="N339" s="4">
        <f>M339*J339</f>
        <v>2.7999999999999989</v>
      </c>
      <c r="O339" s="1" t="s">
        <v>1746</v>
      </c>
    </row>
    <row r="340" spans="1:15" x14ac:dyDescent="0.25">
      <c r="A340" s="1">
        <v>339</v>
      </c>
      <c r="B340" s="1" t="s">
        <v>240</v>
      </c>
      <c r="C340" s="10">
        <v>44674</v>
      </c>
      <c r="D340" s="22">
        <v>0</v>
      </c>
      <c r="E340" s="17" t="s">
        <v>458</v>
      </c>
      <c r="F340" s="15">
        <v>7</v>
      </c>
      <c r="G340" s="2">
        <v>2.04</v>
      </c>
      <c r="H340" s="3">
        <v>4</v>
      </c>
      <c r="I340" s="2">
        <v>1.38</v>
      </c>
      <c r="J340" s="4">
        <f t="shared" si="9"/>
        <v>0.66000000000000014</v>
      </c>
      <c r="K340" s="1">
        <v>5</v>
      </c>
      <c r="L340" s="4">
        <f t="shared" si="10"/>
        <v>3.3000000000000007</v>
      </c>
      <c r="M340" s="1">
        <v>8</v>
      </c>
      <c r="N340" s="4">
        <f>M340*J340</f>
        <v>5.2800000000000011</v>
      </c>
      <c r="O340" s="1" t="s">
        <v>1746</v>
      </c>
    </row>
    <row r="341" spans="1:15" x14ac:dyDescent="0.25">
      <c r="A341" s="1">
        <v>340</v>
      </c>
      <c r="B341" s="1" t="s">
        <v>2379</v>
      </c>
      <c r="C341" s="10">
        <v>44674</v>
      </c>
      <c r="D341" s="22">
        <v>0</v>
      </c>
      <c r="E341" s="17" t="s">
        <v>2435</v>
      </c>
      <c r="F341" s="15">
        <v>8.3000000000000007</v>
      </c>
      <c r="G341" s="2">
        <v>1.52</v>
      </c>
      <c r="H341" s="3">
        <v>3.8</v>
      </c>
      <c r="I341" s="2">
        <v>1.1399999999999999</v>
      </c>
      <c r="J341" s="4">
        <f t="shared" si="9"/>
        <v>0.38000000000000012</v>
      </c>
      <c r="K341" s="1">
        <v>1</v>
      </c>
      <c r="L341" s="4">
        <f t="shared" si="10"/>
        <v>0.38000000000000012</v>
      </c>
      <c r="M341" s="1">
        <v>1</v>
      </c>
      <c r="N341" s="4">
        <v>0.38</v>
      </c>
      <c r="O341" s="1" t="s">
        <v>1746</v>
      </c>
    </row>
    <row r="342" spans="1:15" x14ac:dyDescent="0.25">
      <c r="A342" s="1">
        <v>341</v>
      </c>
      <c r="B342" s="1" t="s">
        <v>2379</v>
      </c>
      <c r="C342" s="10">
        <v>44675</v>
      </c>
      <c r="D342" s="22">
        <v>0</v>
      </c>
      <c r="E342" s="17" t="s">
        <v>458</v>
      </c>
      <c r="F342" s="15">
        <v>7</v>
      </c>
      <c r="G342" s="2">
        <v>1.37</v>
      </c>
      <c r="H342" s="3">
        <v>1.1000000000000001</v>
      </c>
      <c r="I342" s="2">
        <v>0.76</v>
      </c>
      <c r="J342" s="4">
        <f t="shared" si="9"/>
        <v>0.6100000000000001</v>
      </c>
      <c r="K342" s="1">
        <v>2</v>
      </c>
      <c r="L342" s="4">
        <v>1.016</v>
      </c>
      <c r="M342" s="1">
        <f>C346-C342</f>
        <v>2</v>
      </c>
      <c r="N342" s="4">
        <v>1.016</v>
      </c>
      <c r="O342" s="1" t="s">
        <v>1746</v>
      </c>
    </row>
    <row r="343" spans="1:15" x14ac:dyDescent="0.25">
      <c r="A343" s="1">
        <v>342</v>
      </c>
      <c r="B343" s="1" t="s">
        <v>2378</v>
      </c>
      <c r="C343" s="10">
        <v>44675</v>
      </c>
      <c r="D343" s="22">
        <v>0</v>
      </c>
      <c r="E343" s="17" t="s">
        <v>223</v>
      </c>
      <c r="F343" s="15">
        <v>17</v>
      </c>
      <c r="G343" s="2">
        <v>4.09</v>
      </c>
      <c r="H343" s="3">
        <v>2</v>
      </c>
      <c r="I343" s="2">
        <v>2.97</v>
      </c>
      <c r="J343" s="4">
        <f t="shared" si="9"/>
        <v>1.1199999999999997</v>
      </c>
      <c r="K343" s="1">
        <v>1</v>
      </c>
      <c r="L343" s="4">
        <f t="shared" si="10"/>
        <v>1.1199999999999997</v>
      </c>
      <c r="M343" s="1">
        <v>1</v>
      </c>
      <c r="N343" s="4">
        <v>1.1200000000000001</v>
      </c>
      <c r="O343" s="1" t="s">
        <v>1746</v>
      </c>
    </row>
    <row r="344" spans="1:15" x14ac:dyDescent="0.25">
      <c r="A344" s="1">
        <v>343</v>
      </c>
      <c r="B344" s="1" t="s">
        <v>2378</v>
      </c>
      <c r="C344" s="10">
        <v>44676</v>
      </c>
      <c r="D344" s="22">
        <v>0</v>
      </c>
      <c r="E344" s="17" t="s">
        <v>766</v>
      </c>
      <c r="F344" s="15">
        <v>7.5</v>
      </c>
      <c r="G344" s="2">
        <v>1.96</v>
      </c>
      <c r="H344" s="3">
        <v>0.1</v>
      </c>
      <c r="I344" s="2">
        <v>1.38</v>
      </c>
      <c r="J344" s="4">
        <f t="shared" si="9"/>
        <v>0.58000000000000007</v>
      </c>
      <c r="K344" s="1">
        <v>2</v>
      </c>
      <c r="L344" s="4">
        <f t="shared" si="10"/>
        <v>1.1600000000000001</v>
      </c>
      <c r="M344" s="1">
        <v>2</v>
      </c>
      <c r="N344" s="4">
        <v>1.5591999999999999</v>
      </c>
      <c r="O344" s="1" t="s">
        <v>1746</v>
      </c>
    </row>
    <row r="345" spans="1:15" x14ac:dyDescent="0.25">
      <c r="A345" s="1">
        <v>344</v>
      </c>
      <c r="B345" s="1" t="s">
        <v>2380</v>
      </c>
      <c r="C345" s="10">
        <v>44676</v>
      </c>
      <c r="D345" s="22">
        <v>0</v>
      </c>
      <c r="E345" s="17" t="s">
        <v>732</v>
      </c>
      <c r="F345" s="15">
        <v>16.5</v>
      </c>
      <c r="G345" s="2">
        <v>3.32</v>
      </c>
      <c r="H345" s="3">
        <v>9.49</v>
      </c>
      <c r="I345" s="2">
        <v>3.01</v>
      </c>
      <c r="J345" s="4">
        <f t="shared" si="9"/>
        <v>0.31000000000000005</v>
      </c>
      <c r="K345" s="1">
        <v>1</v>
      </c>
      <c r="L345" s="4">
        <f t="shared" si="10"/>
        <v>0.31000000000000005</v>
      </c>
      <c r="M345" s="1">
        <v>1</v>
      </c>
      <c r="N345" s="4">
        <v>0.31</v>
      </c>
      <c r="O345" s="1" t="s">
        <v>1746</v>
      </c>
    </row>
    <row r="346" spans="1:15" x14ac:dyDescent="0.25">
      <c r="A346" s="1">
        <v>345</v>
      </c>
      <c r="B346" s="1" t="s">
        <v>2379</v>
      </c>
      <c r="C346" s="10">
        <v>44677</v>
      </c>
      <c r="D346" s="22">
        <v>0</v>
      </c>
      <c r="E346" s="17" t="s">
        <v>580</v>
      </c>
      <c r="F346" s="15">
        <v>22.5</v>
      </c>
      <c r="G346" s="2">
        <v>3.89</v>
      </c>
      <c r="H346" s="3">
        <v>5.18</v>
      </c>
      <c r="I346" s="2">
        <v>3.02</v>
      </c>
      <c r="J346" s="4">
        <f t="shared" si="9"/>
        <v>0.87000000000000011</v>
      </c>
      <c r="K346" s="1">
        <v>1</v>
      </c>
      <c r="L346" s="4">
        <f t="shared" si="10"/>
        <v>0.87000000000000011</v>
      </c>
      <c r="M346" s="1">
        <v>1</v>
      </c>
      <c r="N346" s="4">
        <v>0.87</v>
      </c>
      <c r="O346" s="1" t="s">
        <v>1746</v>
      </c>
    </row>
    <row r="347" spans="1:15" x14ac:dyDescent="0.25">
      <c r="A347" s="1">
        <v>346</v>
      </c>
      <c r="B347" s="1" t="s">
        <v>2380</v>
      </c>
      <c r="C347" s="10">
        <v>44677</v>
      </c>
      <c r="D347" s="22">
        <v>0</v>
      </c>
      <c r="E347" s="17" t="s">
        <v>220</v>
      </c>
      <c r="F347" s="15">
        <v>1.5</v>
      </c>
      <c r="G347" s="2">
        <v>0.32</v>
      </c>
      <c r="H347" s="3">
        <v>1.4</v>
      </c>
      <c r="I347" s="2">
        <v>0.27</v>
      </c>
      <c r="J347" s="4">
        <f t="shared" si="9"/>
        <v>4.9999999999999989E-2</v>
      </c>
      <c r="K347" s="1">
        <v>4</v>
      </c>
      <c r="L347" s="4">
        <f t="shared" si="10"/>
        <v>0.19999999999999996</v>
      </c>
      <c r="M347" s="1">
        <v>4</v>
      </c>
      <c r="N347" s="4">
        <f>M347*J347</f>
        <v>0.19999999999999996</v>
      </c>
      <c r="O347" s="1" t="s">
        <v>1746</v>
      </c>
    </row>
    <row r="348" spans="1:15" x14ac:dyDescent="0.25">
      <c r="A348" s="1">
        <v>347</v>
      </c>
      <c r="B348" s="1" t="s">
        <v>2379</v>
      </c>
      <c r="C348" s="10">
        <v>44678</v>
      </c>
      <c r="D348" s="22">
        <v>0</v>
      </c>
      <c r="E348" s="17" t="s">
        <v>2427</v>
      </c>
      <c r="F348" s="15">
        <v>8.3000000000000007</v>
      </c>
      <c r="G348" s="2">
        <v>1.59</v>
      </c>
      <c r="H348" s="3">
        <v>0.9</v>
      </c>
      <c r="I348" s="2">
        <v>1.32</v>
      </c>
      <c r="J348" s="4">
        <f t="shared" si="9"/>
        <v>0.27</v>
      </c>
      <c r="K348" s="1">
        <v>1</v>
      </c>
      <c r="L348" s="4">
        <f t="shared" si="10"/>
        <v>0.27</v>
      </c>
      <c r="M348" s="1">
        <v>1</v>
      </c>
      <c r="N348" s="4">
        <v>0.27</v>
      </c>
      <c r="O348" s="1" t="s">
        <v>1746</v>
      </c>
    </row>
    <row r="349" spans="1:15" x14ac:dyDescent="0.25">
      <c r="A349" s="1">
        <v>348</v>
      </c>
      <c r="B349" s="1" t="s">
        <v>2378</v>
      </c>
      <c r="C349" s="10">
        <v>44678</v>
      </c>
      <c r="D349" s="22">
        <v>0</v>
      </c>
      <c r="E349" s="17" t="s">
        <v>2436</v>
      </c>
      <c r="F349" s="15">
        <v>15.7</v>
      </c>
      <c r="G349" s="2">
        <v>3.7</v>
      </c>
      <c r="H349" s="3">
        <v>0.2</v>
      </c>
      <c r="I349" s="2">
        <v>2.79</v>
      </c>
      <c r="J349" s="4">
        <f t="shared" si="9"/>
        <v>0.91000000000000014</v>
      </c>
      <c r="K349" s="1">
        <v>1</v>
      </c>
      <c r="L349" s="4">
        <f t="shared" si="10"/>
        <v>0.91000000000000014</v>
      </c>
      <c r="M349" s="1">
        <v>1</v>
      </c>
      <c r="N349" s="4">
        <v>0.91</v>
      </c>
      <c r="O349" s="1" t="s">
        <v>1746</v>
      </c>
    </row>
    <row r="350" spans="1:15" x14ac:dyDescent="0.25">
      <c r="A350" s="1">
        <v>349</v>
      </c>
      <c r="B350" s="1" t="s">
        <v>2378</v>
      </c>
      <c r="C350" s="10">
        <v>44679</v>
      </c>
      <c r="D350" s="22">
        <v>0</v>
      </c>
      <c r="E350" s="17" t="s">
        <v>217</v>
      </c>
      <c r="F350" s="15">
        <v>9</v>
      </c>
      <c r="G350" s="2">
        <v>2.21</v>
      </c>
      <c r="H350" s="3">
        <v>0.1</v>
      </c>
      <c r="I350" s="2">
        <v>1.64</v>
      </c>
      <c r="J350" s="4">
        <f t="shared" si="9"/>
        <v>0.57000000000000006</v>
      </c>
      <c r="K350" s="1">
        <v>2</v>
      </c>
      <c r="L350" s="4">
        <f t="shared" si="10"/>
        <v>1.1400000000000001</v>
      </c>
      <c r="M350" s="1">
        <f>C355-C350</f>
        <v>2</v>
      </c>
      <c r="N350" s="4">
        <v>4.9542000000000002</v>
      </c>
      <c r="O350" s="1" t="s">
        <v>1746</v>
      </c>
    </row>
    <row r="351" spans="1:15" x14ac:dyDescent="0.25">
      <c r="A351" s="1">
        <v>350</v>
      </c>
      <c r="B351" s="1" t="s">
        <v>2379</v>
      </c>
      <c r="C351" s="10">
        <v>44679</v>
      </c>
      <c r="D351" s="22">
        <v>0</v>
      </c>
      <c r="E351" s="17" t="s">
        <v>2437</v>
      </c>
      <c r="F351" s="15">
        <v>15</v>
      </c>
      <c r="G351" s="2">
        <v>2.69</v>
      </c>
      <c r="H351" s="3">
        <v>0.83</v>
      </c>
      <c r="I351" s="2">
        <v>2.0699999999999998</v>
      </c>
      <c r="J351" s="4">
        <f t="shared" si="9"/>
        <v>0.62000000000000011</v>
      </c>
      <c r="K351" s="1">
        <v>1</v>
      </c>
      <c r="L351" s="4">
        <f t="shared" si="10"/>
        <v>0.62000000000000011</v>
      </c>
      <c r="M351" s="1">
        <v>1</v>
      </c>
      <c r="N351" s="4">
        <v>0.62</v>
      </c>
      <c r="O351" s="1" t="s">
        <v>1746</v>
      </c>
    </row>
    <row r="352" spans="1:15" x14ac:dyDescent="0.25">
      <c r="A352" s="1">
        <v>351</v>
      </c>
      <c r="B352" s="1" t="s">
        <v>2379</v>
      </c>
      <c r="C352" s="10">
        <v>44680</v>
      </c>
      <c r="D352" s="22">
        <v>0</v>
      </c>
      <c r="E352" s="17" t="s">
        <v>460</v>
      </c>
      <c r="F352" s="15">
        <v>2.5</v>
      </c>
      <c r="G352" s="2">
        <v>0.46</v>
      </c>
      <c r="H352" s="3">
        <v>0</v>
      </c>
      <c r="I352" s="2">
        <v>0.38</v>
      </c>
      <c r="J352" s="4">
        <f t="shared" si="9"/>
        <v>8.0000000000000016E-2</v>
      </c>
      <c r="K352" s="1">
        <v>1</v>
      </c>
      <c r="L352" s="4">
        <f t="shared" si="10"/>
        <v>8.0000000000000016E-2</v>
      </c>
      <c r="M352" s="1">
        <v>15</v>
      </c>
      <c r="N352" s="4">
        <f>M352*J352</f>
        <v>1.2000000000000002</v>
      </c>
      <c r="O352" s="1" t="s">
        <v>1746</v>
      </c>
    </row>
    <row r="353" spans="1:15" x14ac:dyDescent="0.25">
      <c r="A353" s="1">
        <v>352</v>
      </c>
      <c r="B353" s="1" t="s">
        <v>2438</v>
      </c>
      <c r="C353" s="10">
        <v>44680</v>
      </c>
      <c r="D353" s="22">
        <v>0</v>
      </c>
      <c r="E353" s="17" t="s">
        <v>699</v>
      </c>
      <c r="F353" s="15">
        <v>21.5</v>
      </c>
      <c r="G353" s="2">
        <v>4.67</v>
      </c>
      <c r="H353" s="3">
        <v>3.58</v>
      </c>
      <c r="I353" s="2">
        <v>3.76</v>
      </c>
      <c r="J353" s="4">
        <f t="shared" si="9"/>
        <v>0.91000000000000014</v>
      </c>
      <c r="K353" s="1">
        <v>1</v>
      </c>
      <c r="L353" s="4">
        <f t="shared" si="10"/>
        <v>0.91000000000000014</v>
      </c>
      <c r="M353" s="1">
        <v>1</v>
      </c>
      <c r="N353" s="4">
        <v>0.91</v>
      </c>
      <c r="O353" s="1" t="s">
        <v>1746</v>
      </c>
    </row>
    <row r="354" spans="1:15" x14ac:dyDescent="0.25">
      <c r="A354" s="1">
        <v>353</v>
      </c>
      <c r="B354" s="1" t="s">
        <v>2438</v>
      </c>
      <c r="C354" s="10">
        <v>44681</v>
      </c>
      <c r="D354" s="22">
        <v>0</v>
      </c>
      <c r="E354" s="17" t="s">
        <v>2294</v>
      </c>
      <c r="F354" s="15">
        <v>11.5</v>
      </c>
      <c r="G354" s="2">
        <v>2.46</v>
      </c>
      <c r="H354" s="3">
        <v>0.86</v>
      </c>
      <c r="I354" s="2">
        <v>2.16</v>
      </c>
      <c r="J354" s="4">
        <f t="shared" si="9"/>
        <v>0.29999999999999982</v>
      </c>
      <c r="K354" s="1">
        <v>1</v>
      </c>
      <c r="L354" s="4">
        <f t="shared" si="10"/>
        <v>0.29999999999999982</v>
      </c>
      <c r="M354" s="1">
        <v>15</v>
      </c>
      <c r="N354" s="4">
        <f>M354*J354</f>
        <v>4.4999999999999973</v>
      </c>
      <c r="O354" s="1" t="s">
        <v>1746</v>
      </c>
    </row>
    <row r="355" spans="1:15" x14ac:dyDescent="0.25">
      <c r="A355" s="1">
        <v>354</v>
      </c>
      <c r="B355" s="1" t="s">
        <v>2378</v>
      </c>
      <c r="C355" s="10">
        <v>44681</v>
      </c>
      <c r="D355" s="22">
        <v>0</v>
      </c>
      <c r="E355" s="17" t="s">
        <v>443</v>
      </c>
      <c r="F355" s="15">
        <v>12.5</v>
      </c>
      <c r="G355" s="2">
        <v>2.83</v>
      </c>
      <c r="H355" s="3">
        <v>0.14000000000000001</v>
      </c>
      <c r="I355" s="2">
        <v>0.39</v>
      </c>
      <c r="J355" s="4">
        <f t="shared" si="9"/>
        <v>2.44</v>
      </c>
      <c r="K355" s="1">
        <v>1</v>
      </c>
      <c r="L355" s="4">
        <f t="shared" si="10"/>
        <v>2.44</v>
      </c>
      <c r="M355" s="1">
        <v>2</v>
      </c>
      <c r="N355" s="4">
        <v>2.44</v>
      </c>
      <c r="O355" s="1" t="s">
        <v>1746</v>
      </c>
    </row>
    <row r="356" spans="1:15" x14ac:dyDescent="0.25">
      <c r="A356" s="1">
        <v>355</v>
      </c>
      <c r="B356" s="1" t="s">
        <v>2379</v>
      </c>
      <c r="C356" s="10">
        <v>44682</v>
      </c>
      <c r="D356" s="22">
        <v>0</v>
      </c>
      <c r="E356" s="17" t="s">
        <v>294</v>
      </c>
      <c r="F356" s="15">
        <v>17</v>
      </c>
      <c r="G356" s="2">
        <v>3.07</v>
      </c>
      <c r="H356" s="3">
        <v>1.03</v>
      </c>
      <c r="I356" s="2">
        <v>2.33</v>
      </c>
      <c r="J356" s="4">
        <f t="shared" si="9"/>
        <v>0.73999999999999977</v>
      </c>
      <c r="K356" s="1">
        <v>1</v>
      </c>
      <c r="L356" s="4">
        <f t="shared" si="10"/>
        <v>0.73999999999999977</v>
      </c>
      <c r="M356" s="1">
        <v>1</v>
      </c>
      <c r="N356" s="4">
        <v>0.74</v>
      </c>
      <c r="O356" s="1" t="s">
        <v>1746</v>
      </c>
    </row>
    <row r="357" spans="1:15" x14ac:dyDescent="0.25">
      <c r="A357" s="1">
        <v>356</v>
      </c>
      <c r="B357" s="1" t="s">
        <v>2379</v>
      </c>
      <c r="C357" s="10">
        <v>44683</v>
      </c>
      <c r="D357" s="22">
        <v>0</v>
      </c>
      <c r="E357" s="17" t="s">
        <v>2278</v>
      </c>
      <c r="F357" s="15">
        <v>9.5</v>
      </c>
      <c r="G357" s="2">
        <v>1.84</v>
      </c>
      <c r="H357" s="3">
        <v>3</v>
      </c>
      <c r="I357" s="2">
        <v>0.96</v>
      </c>
      <c r="J357" s="4">
        <f t="shared" si="9"/>
        <v>0.88000000000000012</v>
      </c>
      <c r="K357" s="1">
        <v>1</v>
      </c>
      <c r="L357" s="4">
        <f t="shared" si="10"/>
        <v>0.88000000000000012</v>
      </c>
      <c r="M357" s="1">
        <v>1</v>
      </c>
      <c r="N357" s="4">
        <v>0.88</v>
      </c>
      <c r="O357" s="1" t="s">
        <v>1746</v>
      </c>
    </row>
    <row r="358" spans="1:15" x14ac:dyDescent="0.25">
      <c r="A358" s="1">
        <v>357</v>
      </c>
      <c r="B358" s="1" t="s">
        <v>2378</v>
      </c>
      <c r="C358" s="10">
        <v>44683</v>
      </c>
      <c r="D358" s="22">
        <v>0</v>
      </c>
      <c r="E358" s="17" t="s">
        <v>2439</v>
      </c>
      <c r="F358" s="15">
        <v>4</v>
      </c>
      <c r="G358" s="2">
        <v>1.1499999999999999</v>
      </c>
      <c r="H358" s="3">
        <v>0.35</v>
      </c>
      <c r="I358" s="2">
        <v>0.84</v>
      </c>
      <c r="J358" s="4">
        <f t="shared" si="9"/>
        <v>0.30999999999999994</v>
      </c>
      <c r="K358" s="1">
        <v>1</v>
      </c>
      <c r="L358" s="4">
        <f t="shared" si="10"/>
        <v>0.30999999999999994</v>
      </c>
      <c r="M358" s="1">
        <v>1</v>
      </c>
      <c r="N358" s="4">
        <v>0.31</v>
      </c>
      <c r="O358" s="1" t="s">
        <v>1746</v>
      </c>
    </row>
    <row r="359" spans="1:15" x14ac:dyDescent="0.25">
      <c r="A359" s="1">
        <v>358</v>
      </c>
      <c r="B359" s="1" t="s">
        <v>235</v>
      </c>
      <c r="C359" s="10">
        <v>44683</v>
      </c>
      <c r="D359" s="22">
        <v>0</v>
      </c>
      <c r="E359" s="17" t="s">
        <v>2440</v>
      </c>
      <c r="F359" s="15">
        <v>10</v>
      </c>
      <c r="G359" s="2">
        <v>2.25</v>
      </c>
      <c r="H359" s="3">
        <v>0.3</v>
      </c>
      <c r="I359" s="2">
        <v>1.88</v>
      </c>
      <c r="J359" s="4">
        <f t="shared" si="9"/>
        <v>0.37000000000000011</v>
      </c>
      <c r="K359" s="1">
        <v>5</v>
      </c>
      <c r="L359" s="4">
        <f t="shared" si="10"/>
        <v>1.8500000000000005</v>
      </c>
      <c r="M359" s="1">
        <f>C369-C359</f>
        <v>6</v>
      </c>
      <c r="N359" s="4">
        <v>13.4191</v>
      </c>
      <c r="O359" s="1" t="s">
        <v>1746</v>
      </c>
    </row>
    <row r="360" spans="1:15" x14ac:dyDescent="0.25">
      <c r="A360" s="1">
        <v>359</v>
      </c>
      <c r="B360" s="1" t="s">
        <v>2379</v>
      </c>
      <c r="C360" s="10">
        <v>44684</v>
      </c>
      <c r="D360" s="22">
        <v>0</v>
      </c>
      <c r="E360" s="17" t="s">
        <v>523</v>
      </c>
      <c r="F360" s="15">
        <v>12</v>
      </c>
      <c r="G360" s="2">
        <v>1.2030000000000001</v>
      </c>
      <c r="H360" s="3">
        <v>0.5</v>
      </c>
      <c r="I360" s="2">
        <v>0.95</v>
      </c>
      <c r="J360" s="4">
        <f t="shared" si="9"/>
        <v>0.25300000000000011</v>
      </c>
      <c r="K360" s="1">
        <v>2</v>
      </c>
      <c r="L360" s="4">
        <f t="shared" si="10"/>
        <v>0.50600000000000023</v>
      </c>
      <c r="M360" s="1">
        <f>C364-C360</f>
        <v>2</v>
      </c>
      <c r="N360" s="4">
        <v>0.5081</v>
      </c>
      <c r="O360" s="1" t="s">
        <v>1746</v>
      </c>
    </row>
    <row r="361" spans="1:15" x14ac:dyDescent="0.25">
      <c r="A361" s="1">
        <v>360</v>
      </c>
      <c r="B361" s="1" t="s">
        <v>2378</v>
      </c>
      <c r="C361" s="10">
        <v>44684</v>
      </c>
      <c r="D361" s="22">
        <v>0</v>
      </c>
      <c r="E361" s="17" t="s">
        <v>252</v>
      </c>
      <c r="F361" s="15">
        <v>12</v>
      </c>
      <c r="G361" s="2">
        <v>3.57</v>
      </c>
      <c r="H361" s="3">
        <v>0.35</v>
      </c>
      <c r="I361" s="2">
        <v>2.23</v>
      </c>
      <c r="J361" s="4">
        <f t="shared" si="9"/>
        <v>1.3399999999999999</v>
      </c>
      <c r="K361" s="1">
        <v>1</v>
      </c>
      <c r="L361" s="4">
        <f t="shared" si="10"/>
        <v>1.3399999999999999</v>
      </c>
      <c r="M361" s="1">
        <v>1</v>
      </c>
      <c r="N361" s="4">
        <v>1.34</v>
      </c>
      <c r="O361" s="1" t="s">
        <v>1746</v>
      </c>
    </row>
    <row r="362" spans="1:15" x14ac:dyDescent="0.25">
      <c r="A362" s="1">
        <v>361</v>
      </c>
      <c r="B362" s="1" t="s">
        <v>2380</v>
      </c>
      <c r="C362" s="10">
        <v>44685</v>
      </c>
      <c r="D362" s="22">
        <v>0</v>
      </c>
      <c r="E362" s="17" t="s">
        <v>2441</v>
      </c>
      <c r="F362" s="15">
        <v>19.5</v>
      </c>
      <c r="G362" s="2">
        <v>3.58</v>
      </c>
      <c r="H362" s="3">
        <v>1.1200000000000001</v>
      </c>
      <c r="I362" s="2">
        <v>3.25</v>
      </c>
      <c r="J362" s="4">
        <f t="shared" si="9"/>
        <v>0.33000000000000007</v>
      </c>
      <c r="K362" s="1">
        <v>5</v>
      </c>
      <c r="L362" s="4">
        <f t="shared" si="10"/>
        <v>1.6500000000000004</v>
      </c>
      <c r="M362" s="1">
        <v>27</v>
      </c>
      <c r="N362" s="4">
        <v>17.4697</v>
      </c>
      <c r="O362" s="1" t="s">
        <v>1746</v>
      </c>
    </row>
    <row r="363" spans="1:15" x14ac:dyDescent="0.25">
      <c r="A363" s="1">
        <v>362</v>
      </c>
      <c r="B363" s="1" t="s">
        <v>2378</v>
      </c>
      <c r="C363" s="10">
        <v>44685</v>
      </c>
      <c r="D363" s="22">
        <v>0</v>
      </c>
      <c r="E363" s="17" t="s">
        <v>698</v>
      </c>
      <c r="F363" s="15">
        <v>4</v>
      </c>
      <c r="G363" s="2">
        <v>3.06</v>
      </c>
      <c r="H363" s="3">
        <v>0.31</v>
      </c>
      <c r="I363" s="2">
        <v>0.77</v>
      </c>
      <c r="J363" s="4">
        <f t="shared" si="9"/>
        <v>2.29</v>
      </c>
      <c r="K363" s="1">
        <v>1</v>
      </c>
      <c r="L363" s="4">
        <f t="shared" si="10"/>
        <v>2.29</v>
      </c>
      <c r="M363" s="1">
        <v>1</v>
      </c>
      <c r="N363" s="4">
        <v>2.29</v>
      </c>
      <c r="O363" s="1" t="s">
        <v>1746</v>
      </c>
    </row>
    <row r="364" spans="1:15" x14ac:dyDescent="0.25">
      <c r="A364" s="1">
        <v>363</v>
      </c>
      <c r="B364" s="1" t="s">
        <v>2379</v>
      </c>
      <c r="C364" s="10">
        <v>44686</v>
      </c>
      <c r="D364" s="22">
        <v>0</v>
      </c>
      <c r="E364" s="17" t="s">
        <v>2442</v>
      </c>
      <c r="F364" s="15">
        <v>11</v>
      </c>
      <c r="G364" s="2">
        <v>1.77</v>
      </c>
      <c r="H364" s="3">
        <v>0.65</v>
      </c>
      <c r="I364" s="2">
        <v>1.38</v>
      </c>
      <c r="J364" s="4">
        <f t="shared" si="9"/>
        <v>0.39000000000000012</v>
      </c>
      <c r="K364" s="1">
        <v>2</v>
      </c>
      <c r="L364" s="4">
        <f t="shared" si="10"/>
        <v>0.78000000000000025</v>
      </c>
      <c r="M364" s="1">
        <f>C376-C364</f>
        <v>8</v>
      </c>
      <c r="N364" s="4">
        <v>1.1344000000000001</v>
      </c>
      <c r="O364" s="1" t="s">
        <v>1746</v>
      </c>
    </row>
    <row r="365" spans="1:15" x14ac:dyDescent="0.25">
      <c r="A365" s="1">
        <v>364</v>
      </c>
      <c r="B365" s="1" t="s">
        <v>2378</v>
      </c>
      <c r="C365" s="10">
        <v>44686</v>
      </c>
      <c r="D365" s="22">
        <v>0</v>
      </c>
      <c r="E365" s="17" t="s">
        <v>252</v>
      </c>
      <c r="F365" s="15">
        <v>12</v>
      </c>
      <c r="G365" s="2">
        <v>4.1500000000000004</v>
      </c>
      <c r="H365" s="3">
        <v>0.3</v>
      </c>
      <c r="I365" s="2">
        <v>1.1299999999999999</v>
      </c>
      <c r="J365" s="4">
        <f t="shared" si="9"/>
        <v>3.0200000000000005</v>
      </c>
      <c r="K365" s="1">
        <v>1</v>
      </c>
      <c r="L365" s="4">
        <f t="shared" si="10"/>
        <v>3.0200000000000005</v>
      </c>
      <c r="M365" s="1">
        <v>1</v>
      </c>
      <c r="N365" s="4">
        <v>3.02</v>
      </c>
      <c r="O365" s="1" t="s">
        <v>1746</v>
      </c>
    </row>
    <row r="366" spans="1:15" x14ac:dyDescent="0.25">
      <c r="A366" s="1">
        <v>365</v>
      </c>
      <c r="B366" s="1" t="s">
        <v>2378</v>
      </c>
      <c r="C366" s="10">
        <v>44687</v>
      </c>
      <c r="D366" s="22">
        <v>0</v>
      </c>
      <c r="E366" s="17" t="s">
        <v>213</v>
      </c>
      <c r="F366" s="15">
        <v>24</v>
      </c>
      <c r="G366" s="2">
        <v>5.55</v>
      </c>
      <c r="H366" s="3">
        <v>0.28000000000000003</v>
      </c>
      <c r="I366" s="2">
        <v>4.5</v>
      </c>
      <c r="J366" s="4">
        <f t="shared" si="9"/>
        <v>1.0499999999999998</v>
      </c>
      <c r="K366" s="1">
        <v>1</v>
      </c>
      <c r="L366" s="4">
        <f t="shared" si="10"/>
        <v>1.0499999999999998</v>
      </c>
      <c r="M366" s="1">
        <v>1</v>
      </c>
      <c r="N366" s="4">
        <v>1.05</v>
      </c>
      <c r="O366" s="1" t="s">
        <v>1746</v>
      </c>
    </row>
    <row r="367" spans="1:15" x14ac:dyDescent="0.25">
      <c r="A367" s="1">
        <v>366</v>
      </c>
      <c r="B367" s="1" t="s">
        <v>2378</v>
      </c>
      <c r="C367" s="10">
        <v>44688</v>
      </c>
      <c r="D367" s="22">
        <v>0</v>
      </c>
      <c r="E367" s="17" t="s">
        <v>213</v>
      </c>
      <c r="F367" s="15">
        <v>24</v>
      </c>
      <c r="G367" s="2">
        <v>5.48</v>
      </c>
      <c r="H367" s="3">
        <v>0.22</v>
      </c>
      <c r="I367" s="2">
        <v>4.51</v>
      </c>
      <c r="J367" s="4">
        <f t="shared" si="9"/>
        <v>0.97000000000000064</v>
      </c>
      <c r="K367" s="1">
        <v>1</v>
      </c>
      <c r="L367" s="4">
        <f t="shared" si="10"/>
        <v>0.97000000000000064</v>
      </c>
      <c r="M367" s="1">
        <v>1</v>
      </c>
      <c r="N367" s="4">
        <v>0.97000000000000097</v>
      </c>
      <c r="O367" s="1" t="s">
        <v>1746</v>
      </c>
    </row>
    <row r="368" spans="1:15" x14ac:dyDescent="0.25">
      <c r="A368" s="1">
        <v>367</v>
      </c>
      <c r="B368" s="1" t="s">
        <v>2378</v>
      </c>
      <c r="C368" s="10">
        <v>44689</v>
      </c>
      <c r="D368" s="22">
        <v>0</v>
      </c>
      <c r="E368" s="17" t="s">
        <v>1024</v>
      </c>
      <c r="F368" s="15">
        <v>18</v>
      </c>
      <c r="G368" s="2">
        <v>4.2300000000000004</v>
      </c>
      <c r="H368" s="3">
        <v>0.24</v>
      </c>
      <c r="I368" s="2">
        <v>3.38</v>
      </c>
      <c r="J368" s="4">
        <f t="shared" si="9"/>
        <v>0.85000000000000053</v>
      </c>
      <c r="K368" s="1">
        <v>1</v>
      </c>
      <c r="L368" s="4">
        <f t="shared" si="10"/>
        <v>0.85000000000000053</v>
      </c>
      <c r="M368" s="1">
        <v>1</v>
      </c>
      <c r="N368" s="4">
        <v>0.85000000000000098</v>
      </c>
      <c r="O368" s="1" t="s">
        <v>1746</v>
      </c>
    </row>
    <row r="369" spans="1:15" x14ac:dyDescent="0.25">
      <c r="A369" s="1">
        <v>368</v>
      </c>
      <c r="B369" s="1" t="s">
        <v>235</v>
      </c>
      <c r="C369" s="10">
        <v>44689</v>
      </c>
      <c r="D369" s="22">
        <v>0</v>
      </c>
      <c r="E369" s="17" t="s">
        <v>346</v>
      </c>
      <c r="F369" s="15">
        <v>6</v>
      </c>
      <c r="G369" s="2">
        <v>2.64</v>
      </c>
      <c r="H369" s="3">
        <v>0.9</v>
      </c>
      <c r="I369" s="2">
        <v>1.1200000000000001</v>
      </c>
      <c r="J369" s="4">
        <f t="shared" si="9"/>
        <v>1.52</v>
      </c>
      <c r="K369" s="1">
        <v>1</v>
      </c>
      <c r="L369" s="4">
        <f t="shared" si="10"/>
        <v>1.52</v>
      </c>
      <c r="M369" s="1">
        <v>1</v>
      </c>
      <c r="N369" s="4">
        <v>1.52</v>
      </c>
      <c r="O369" s="1" t="s">
        <v>1746</v>
      </c>
    </row>
    <row r="370" spans="1:15" x14ac:dyDescent="0.25">
      <c r="A370" s="1">
        <v>369</v>
      </c>
      <c r="B370" s="1" t="s">
        <v>235</v>
      </c>
      <c r="C370" s="10">
        <v>44690</v>
      </c>
      <c r="D370" s="22">
        <v>0</v>
      </c>
      <c r="E370" s="17" t="s">
        <v>1054</v>
      </c>
      <c r="F370" s="15">
        <v>13</v>
      </c>
      <c r="G370" s="2">
        <v>2.56</v>
      </c>
      <c r="H370" s="3">
        <v>0.2</v>
      </c>
      <c r="I370" s="2">
        <v>2.2200000000000002</v>
      </c>
      <c r="J370" s="4">
        <f t="shared" si="9"/>
        <v>0.33999999999999986</v>
      </c>
      <c r="K370" s="1">
        <v>5</v>
      </c>
      <c r="L370" s="4">
        <f t="shared" si="10"/>
        <v>1.6999999999999993</v>
      </c>
      <c r="M370" s="1">
        <v>22</v>
      </c>
      <c r="N370" s="4">
        <v>51.289700000000003</v>
      </c>
      <c r="O370" s="1" t="s">
        <v>1746</v>
      </c>
    </row>
    <row r="371" spans="1:15" x14ac:dyDescent="0.25">
      <c r="A371" s="1">
        <v>370</v>
      </c>
      <c r="B371" s="1" t="s">
        <v>2378</v>
      </c>
      <c r="C371" s="10">
        <v>44690</v>
      </c>
      <c r="D371" s="22">
        <v>0</v>
      </c>
      <c r="E371" s="17" t="s">
        <v>423</v>
      </c>
      <c r="F371" s="15">
        <v>11</v>
      </c>
      <c r="G371" s="2">
        <v>3.85</v>
      </c>
      <c r="H371" s="3">
        <v>0.22</v>
      </c>
      <c r="I371" s="2">
        <v>2.1</v>
      </c>
      <c r="J371" s="4">
        <f t="shared" si="9"/>
        <v>1.75</v>
      </c>
      <c r="K371" s="1">
        <v>1</v>
      </c>
      <c r="L371" s="4">
        <f t="shared" si="10"/>
        <v>1.75</v>
      </c>
      <c r="M371" s="1">
        <v>1</v>
      </c>
      <c r="N371" s="4">
        <v>1.75</v>
      </c>
      <c r="O371" s="1" t="s">
        <v>1746</v>
      </c>
    </row>
    <row r="372" spans="1:15" x14ac:dyDescent="0.25">
      <c r="A372" s="1">
        <v>371</v>
      </c>
      <c r="B372" s="1" t="s">
        <v>2378</v>
      </c>
      <c r="C372" s="10">
        <v>44691</v>
      </c>
      <c r="D372" s="22">
        <v>0</v>
      </c>
      <c r="E372" s="17" t="s">
        <v>213</v>
      </c>
      <c r="F372" s="15">
        <v>24</v>
      </c>
      <c r="G372" s="2">
        <v>5.49</v>
      </c>
      <c r="H372" s="3">
        <v>0.24</v>
      </c>
      <c r="I372" s="2">
        <v>4.38</v>
      </c>
      <c r="J372" s="4">
        <f t="shared" si="9"/>
        <v>1.1100000000000003</v>
      </c>
      <c r="K372" s="1">
        <v>1</v>
      </c>
      <c r="L372" s="4">
        <f t="shared" si="10"/>
        <v>1.1100000000000003</v>
      </c>
      <c r="M372" s="1">
        <v>1</v>
      </c>
      <c r="N372" s="4">
        <v>1.1100000000000001</v>
      </c>
      <c r="O372" s="1" t="s">
        <v>1746</v>
      </c>
    </row>
    <row r="373" spans="1:15" x14ac:dyDescent="0.25">
      <c r="A373" s="1">
        <v>372</v>
      </c>
      <c r="B373" s="1" t="s">
        <v>2378</v>
      </c>
      <c r="C373" s="10">
        <v>44692</v>
      </c>
      <c r="D373" s="22">
        <v>0</v>
      </c>
      <c r="E373" s="17" t="s">
        <v>213</v>
      </c>
      <c r="F373" s="15">
        <v>24</v>
      </c>
      <c r="G373" s="2">
        <v>5.74</v>
      </c>
      <c r="H373" s="3">
        <v>0</v>
      </c>
      <c r="I373" s="2">
        <v>4.3899999999999997</v>
      </c>
      <c r="J373" s="4">
        <f t="shared" si="9"/>
        <v>1.3500000000000005</v>
      </c>
      <c r="K373" s="1">
        <v>1</v>
      </c>
      <c r="L373" s="4">
        <f t="shared" si="10"/>
        <v>1.3500000000000005</v>
      </c>
      <c r="M373" s="1">
        <v>1</v>
      </c>
      <c r="N373" s="4">
        <v>1.35</v>
      </c>
      <c r="O373" s="1" t="s">
        <v>1746</v>
      </c>
    </row>
    <row r="374" spans="1:15" x14ac:dyDescent="0.25">
      <c r="A374" s="1">
        <v>373</v>
      </c>
      <c r="B374" s="1" t="s">
        <v>2378</v>
      </c>
      <c r="C374" s="10">
        <v>44693</v>
      </c>
      <c r="D374" s="22">
        <v>0</v>
      </c>
      <c r="E374" s="17" t="s">
        <v>213</v>
      </c>
      <c r="F374" s="15">
        <v>24</v>
      </c>
      <c r="G374" s="2">
        <v>5.92</v>
      </c>
      <c r="H374" s="3">
        <v>0.3</v>
      </c>
      <c r="I374" s="2">
        <v>4.6500000000000004</v>
      </c>
      <c r="J374" s="4">
        <f t="shared" si="9"/>
        <v>1.2699999999999996</v>
      </c>
      <c r="K374" s="1">
        <v>1</v>
      </c>
      <c r="L374" s="4">
        <f t="shared" si="10"/>
        <v>1.2699999999999996</v>
      </c>
      <c r="M374" s="1">
        <v>1</v>
      </c>
      <c r="N374" s="4">
        <v>1.27</v>
      </c>
      <c r="O374" s="1" t="s">
        <v>1746</v>
      </c>
    </row>
    <row r="375" spans="1:15" x14ac:dyDescent="0.25">
      <c r="A375" s="1">
        <v>374</v>
      </c>
      <c r="B375" s="1" t="s">
        <v>2378</v>
      </c>
      <c r="C375" s="10">
        <v>44694</v>
      </c>
      <c r="D375" s="22">
        <v>0</v>
      </c>
      <c r="E375" s="17" t="s">
        <v>1054</v>
      </c>
      <c r="F375" s="15">
        <v>13</v>
      </c>
      <c r="G375" s="2">
        <v>3.29</v>
      </c>
      <c r="H375" s="3">
        <v>0.3</v>
      </c>
      <c r="I375" s="2">
        <v>2.44</v>
      </c>
      <c r="J375" s="4">
        <f t="shared" si="9"/>
        <v>0.85000000000000009</v>
      </c>
      <c r="K375" s="1">
        <v>2</v>
      </c>
      <c r="L375" s="4">
        <f t="shared" si="10"/>
        <v>1.7000000000000002</v>
      </c>
      <c r="M375" s="1">
        <f>C379-C375</f>
        <v>2</v>
      </c>
      <c r="N375" s="4">
        <v>5.0274000000000001</v>
      </c>
      <c r="O375" s="1" t="s">
        <v>1746</v>
      </c>
    </row>
    <row r="376" spans="1:15" x14ac:dyDescent="0.25">
      <c r="A376" s="1">
        <v>375</v>
      </c>
      <c r="B376" s="1" t="s">
        <v>2379</v>
      </c>
      <c r="C376" s="10">
        <v>44694</v>
      </c>
      <c r="D376" s="22">
        <v>0</v>
      </c>
      <c r="E376" s="17" t="s">
        <v>423</v>
      </c>
      <c r="F376" s="15">
        <v>11</v>
      </c>
      <c r="G376" s="2">
        <v>1.96</v>
      </c>
      <c r="H376" s="3">
        <v>0.45</v>
      </c>
      <c r="I376" s="2">
        <v>1.39</v>
      </c>
      <c r="J376" s="4">
        <f t="shared" si="9"/>
        <v>0.57000000000000006</v>
      </c>
      <c r="K376" s="1">
        <v>1</v>
      </c>
      <c r="L376" s="4">
        <f t="shared" si="10"/>
        <v>0.57000000000000006</v>
      </c>
      <c r="M376" s="1">
        <v>1</v>
      </c>
      <c r="N376" s="4">
        <v>0.56999999999999995</v>
      </c>
      <c r="O376" s="1" t="s">
        <v>1746</v>
      </c>
    </row>
    <row r="377" spans="1:15" x14ac:dyDescent="0.25">
      <c r="A377" s="1">
        <v>376</v>
      </c>
      <c r="B377" s="1" t="s">
        <v>2379</v>
      </c>
      <c r="C377" s="10">
        <v>44695</v>
      </c>
      <c r="D377" s="22">
        <v>0</v>
      </c>
      <c r="E377" s="17" t="s">
        <v>213</v>
      </c>
      <c r="F377" s="15">
        <v>24</v>
      </c>
      <c r="G377" s="2">
        <v>4.55</v>
      </c>
      <c r="H377" s="3">
        <v>0.3</v>
      </c>
      <c r="I377" s="2">
        <v>3.67</v>
      </c>
      <c r="J377" s="4">
        <f t="shared" si="9"/>
        <v>0.87999999999999989</v>
      </c>
      <c r="K377" s="1">
        <v>1</v>
      </c>
      <c r="L377" s="4">
        <f t="shared" si="10"/>
        <v>0.87999999999999989</v>
      </c>
      <c r="M377" s="1">
        <v>1</v>
      </c>
      <c r="N377" s="4">
        <v>0.88</v>
      </c>
      <c r="O377" s="1" t="s">
        <v>1746</v>
      </c>
    </row>
    <row r="378" spans="1:15" ht="33" x14ac:dyDescent="0.25">
      <c r="A378" s="1">
        <v>377</v>
      </c>
      <c r="B378" s="1" t="s">
        <v>2379</v>
      </c>
      <c r="C378" s="10">
        <v>44696</v>
      </c>
      <c r="D378" s="22">
        <v>0</v>
      </c>
      <c r="E378" s="18" t="s">
        <v>2443</v>
      </c>
      <c r="F378" s="15">
        <v>13</v>
      </c>
      <c r="G378" s="2">
        <v>2.5499999999999998</v>
      </c>
      <c r="H378" s="3">
        <v>1.88</v>
      </c>
      <c r="I378" s="2">
        <v>1.78</v>
      </c>
      <c r="J378" s="4">
        <f t="shared" si="9"/>
        <v>0.7699999999999998</v>
      </c>
      <c r="K378" s="1">
        <v>1</v>
      </c>
      <c r="L378" s="4">
        <f t="shared" si="10"/>
        <v>0.7699999999999998</v>
      </c>
      <c r="M378" s="1">
        <v>1</v>
      </c>
      <c r="N378" s="4">
        <v>0.77</v>
      </c>
      <c r="O378" s="1" t="s">
        <v>1746</v>
      </c>
    </row>
    <row r="379" spans="1:15" x14ac:dyDescent="0.25">
      <c r="A379" s="1">
        <v>378</v>
      </c>
      <c r="B379" s="1" t="s">
        <v>2378</v>
      </c>
      <c r="C379" s="10">
        <v>44696</v>
      </c>
      <c r="D379" s="22">
        <v>0</v>
      </c>
      <c r="E379" s="17" t="s">
        <v>2444</v>
      </c>
      <c r="F379" s="15">
        <v>10.5</v>
      </c>
      <c r="G379" s="2">
        <v>3.06</v>
      </c>
      <c r="H379" s="3">
        <v>0.64</v>
      </c>
      <c r="I379" s="2">
        <v>1.18</v>
      </c>
      <c r="J379" s="4">
        <f t="shared" si="9"/>
        <v>1.8800000000000001</v>
      </c>
      <c r="K379" s="1">
        <v>1</v>
      </c>
      <c r="L379" s="4">
        <f t="shared" si="10"/>
        <v>1.8800000000000001</v>
      </c>
      <c r="M379" s="1">
        <v>1</v>
      </c>
      <c r="N379" s="4">
        <v>1.88</v>
      </c>
      <c r="O379" s="1" t="s">
        <v>1746</v>
      </c>
    </row>
    <row r="380" spans="1:15" ht="33" x14ac:dyDescent="0.25">
      <c r="A380" s="1">
        <v>379</v>
      </c>
      <c r="B380" s="1" t="s">
        <v>2379</v>
      </c>
      <c r="C380" s="10">
        <v>44697</v>
      </c>
      <c r="D380" s="22">
        <v>0</v>
      </c>
      <c r="E380" s="18" t="s">
        <v>2445</v>
      </c>
      <c r="F380" s="15">
        <v>17.5</v>
      </c>
      <c r="G380" s="2">
        <v>3.16</v>
      </c>
      <c r="H380" s="3">
        <v>0.92</v>
      </c>
      <c r="I380" s="2">
        <v>2.75</v>
      </c>
      <c r="J380" s="4">
        <f t="shared" si="9"/>
        <v>0.41000000000000014</v>
      </c>
      <c r="K380" s="1">
        <v>1</v>
      </c>
      <c r="L380" s="4">
        <f t="shared" si="10"/>
        <v>0.41000000000000014</v>
      </c>
      <c r="M380" s="1">
        <v>1</v>
      </c>
      <c r="N380" s="4">
        <v>0.41</v>
      </c>
      <c r="O380" s="1" t="s">
        <v>1746</v>
      </c>
    </row>
    <row r="381" spans="1:15" x14ac:dyDescent="0.25">
      <c r="A381" s="1">
        <v>380</v>
      </c>
      <c r="B381" s="1" t="s">
        <v>2378</v>
      </c>
      <c r="C381" s="10">
        <v>44697</v>
      </c>
      <c r="D381" s="22">
        <v>0</v>
      </c>
      <c r="E381" s="17" t="s">
        <v>2446</v>
      </c>
      <c r="F381" s="15">
        <v>6.5</v>
      </c>
      <c r="G381" s="2">
        <v>2.94</v>
      </c>
      <c r="H381" s="3">
        <v>1.22</v>
      </c>
      <c r="I381" s="2">
        <v>1.25</v>
      </c>
      <c r="J381" s="4">
        <f t="shared" si="9"/>
        <v>1.69</v>
      </c>
      <c r="K381" s="1">
        <v>1</v>
      </c>
      <c r="L381" s="4">
        <f t="shared" si="10"/>
        <v>1.69</v>
      </c>
      <c r="M381" s="1">
        <v>1</v>
      </c>
      <c r="N381" s="4">
        <v>1.69</v>
      </c>
      <c r="O381" s="1" t="s">
        <v>1746</v>
      </c>
    </row>
    <row r="382" spans="1:15" x14ac:dyDescent="0.25">
      <c r="A382" s="1">
        <v>381</v>
      </c>
      <c r="B382" s="1" t="s">
        <v>2379</v>
      </c>
      <c r="C382" s="10">
        <v>44698</v>
      </c>
      <c r="D382" s="22">
        <v>0</v>
      </c>
      <c r="E382" s="17" t="s">
        <v>902</v>
      </c>
      <c r="F382" s="15">
        <v>6.5</v>
      </c>
      <c r="G382" s="2">
        <v>1.34</v>
      </c>
      <c r="H382" s="3">
        <v>0.46</v>
      </c>
      <c r="I382" s="2">
        <v>1.03</v>
      </c>
      <c r="J382" s="4">
        <f t="shared" si="9"/>
        <v>0.31000000000000005</v>
      </c>
      <c r="K382" s="1">
        <v>1</v>
      </c>
      <c r="L382" s="4">
        <f t="shared" si="10"/>
        <v>0.31000000000000005</v>
      </c>
      <c r="M382" s="1">
        <v>1</v>
      </c>
      <c r="N382" s="4">
        <v>0.31</v>
      </c>
      <c r="O382" s="1" t="s">
        <v>1746</v>
      </c>
    </row>
    <row r="383" spans="1:15" x14ac:dyDescent="0.25">
      <c r="A383" s="1">
        <v>382</v>
      </c>
      <c r="B383" s="1" t="s">
        <v>2378</v>
      </c>
      <c r="C383" s="10">
        <v>44698</v>
      </c>
      <c r="D383" s="22">
        <v>0</v>
      </c>
      <c r="E383" s="17" t="s">
        <v>2361</v>
      </c>
      <c r="F383" s="15">
        <v>17.5</v>
      </c>
      <c r="G383" s="2">
        <v>4.1500000000000004</v>
      </c>
      <c r="H383" s="3">
        <v>0.31</v>
      </c>
      <c r="I383" s="2">
        <v>3.54</v>
      </c>
      <c r="J383" s="4">
        <f t="shared" si="9"/>
        <v>0.61000000000000032</v>
      </c>
      <c r="K383" s="1">
        <v>1</v>
      </c>
      <c r="L383" s="4">
        <f t="shared" si="10"/>
        <v>0.61000000000000032</v>
      </c>
      <c r="M383" s="1">
        <v>1</v>
      </c>
      <c r="N383" s="4">
        <v>0.61</v>
      </c>
      <c r="O383" s="1" t="s">
        <v>1746</v>
      </c>
    </row>
    <row r="384" spans="1:15" x14ac:dyDescent="0.25">
      <c r="A384" s="1">
        <v>383</v>
      </c>
      <c r="B384" s="1" t="s">
        <v>2379</v>
      </c>
      <c r="C384" s="10">
        <v>44699</v>
      </c>
      <c r="D384" s="22">
        <v>0</v>
      </c>
      <c r="E384" s="17" t="s">
        <v>443</v>
      </c>
      <c r="F384" s="15">
        <v>12.5</v>
      </c>
      <c r="G384" s="2">
        <v>1.89</v>
      </c>
      <c r="H384" s="3">
        <v>6.32</v>
      </c>
      <c r="I384" s="2">
        <v>1.4</v>
      </c>
      <c r="J384" s="4">
        <f t="shared" si="9"/>
        <v>0.49</v>
      </c>
      <c r="K384" s="1">
        <v>1</v>
      </c>
      <c r="L384" s="4">
        <f t="shared" si="10"/>
        <v>0.49</v>
      </c>
      <c r="M384" s="1">
        <v>1</v>
      </c>
      <c r="N384" s="4">
        <v>0.49</v>
      </c>
      <c r="O384" s="1" t="s">
        <v>1746</v>
      </c>
    </row>
    <row r="385" spans="1:15" x14ac:dyDescent="0.25">
      <c r="A385" s="1">
        <v>384</v>
      </c>
      <c r="B385" s="1" t="s">
        <v>2378</v>
      </c>
      <c r="C385" s="10">
        <v>44699</v>
      </c>
      <c r="D385" s="22">
        <v>0</v>
      </c>
      <c r="E385" s="17" t="s">
        <v>2294</v>
      </c>
      <c r="F385" s="15">
        <v>11.5</v>
      </c>
      <c r="G385" s="2">
        <v>2.96</v>
      </c>
      <c r="H385" s="3">
        <v>0.7</v>
      </c>
      <c r="I385" s="2">
        <v>2.36</v>
      </c>
      <c r="J385" s="4">
        <f t="shared" si="9"/>
        <v>0.60000000000000009</v>
      </c>
      <c r="K385" s="1">
        <v>2</v>
      </c>
      <c r="L385" s="4">
        <f t="shared" si="10"/>
        <v>1.2000000000000002</v>
      </c>
      <c r="M385" s="1">
        <f>C388-C385</f>
        <v>2</v>
      </c>
      <c r="N385" s="4">
        <v>4.1308999999999996</v>
      </c>
      <c r="O385" s="1" t="s">
        <v>1746</v>
      </c>
    </row>
    <row r="386" spans="1:15" ht="33" x14ac:dyDescent="0.25">
      <c r="A386" s="1">
        <v>385</v>
      </c>
      <c r="B386" s="1" t="s">
        <v>2379</v>
      </c>
      <c r="C386" s="10">
        <v>44700</v>
      </c>
      <c r="D386" s="22">
        <v>0</v>
      </c>
      <c r="E386" s="18" t="s">
        <v>2447</v>
      </c>
      <c r="F386" s="15">
        <v>19.5</v>
      </c>
      <c r="G386" s="2">
        <v>3.56</v>
      </c>
      <c r="H386" s="3">
        <v>0.74</v>
      </c>
      <c r="I386" s="2">
        <v>3.03</v>
      </c>
      <c r="J386" s="4">
        <f t="shared" si="9"/>
        <v>0.53000000000000025</v>
      </c>
      <c r="K386" s="1">
        <v>1</v>
      </c>
      <c r="L386" s="4">
        <f t="shared" si="10"/>
        <v>0.53000000000000025</v>
      </c>
      <c r="M386" s="1">
        <v>1</v>
      </c>
      <c r="N386" s="4">
        <v>0.53</v>
      </c>
      <c r="O386" s="1" t="s">
        <v>1746</v>
      </c>
    </row>
    <row r="387" spans="1:15" x14ac:dyDescent="0.25">
      <c r="A387" s="1">
        <v>386</v>
      </c>
      <c r="B387" s="1" t="s">
        <v>2379</v>
      </c>
      <c r="C387" s="10">
        <v>44701</v>
      </c>
      <c r="D387" s="22">
        <v>0</v>
      </c>
      <c r="E387" s="17" t="s">
        <v>464</v>
      </c>
      <c r="F387" s="15">
        <v>8</v>
      </c>
      <c r="G387" s="2">
        <v>1.4</v>
      </c>
      <c r="H387" s="3">
        <v>2.15</v>
      </c>
      <c r="I387" s="2">
        <v>1.06</v>
      </c>
      <c r="J387" s="4">
        <f t="shared" si="9"/>
        <v>0.33999999999999986</v>
      </c>
      <c r="K387" s="1">
        <v>1</v>
      </c>
      <c r="L387" s="4">
        <f t="shared" si="10"/>
        <v>0.33999999999999986</v>
      </c>
      <c r="M387" s="1">
        <f>C392-C387</f>
        <v>4</v>
      </c>
      <c r="N387" s="4">
        <v>0.56240000000000001</v>
      </c>
      <c r="O387" s="1" t="s">
        <v>1746</v>
      </c>
    </row>
    <row r="388" spans="1:15" x14ac:dyDescent="0.25">
      <c r="A388" s="1">
        <v>387</v>
      </c>
      <c r="B388" s="1" t="s">
        <v>2378</v>
      </c>
      <c r="C388" s="10">
        <v>44701</v>
      </c>
      <c r="D388" s="22">
        <v>0</v>
      </c>
      <c r="E388" s="17" t="s">
        <v>231</v>
      </c>
      <c r="F388" s="15">
        <v>16</v>
      </c>
      <c r="G388" s="2">
        <v>3.81</v>
      </c>
      <c r="H388" s="3">
        <v>0.35</v>
      </c>
      <c r="I388" s="2">
        <v>3.23</v>
      </c>
      <c r="J388" s="4">
        <f t="shared" si="9"/>
        <v>0.58000000000000007</v>
      </c>
      <c r="K388" s="1">
        <v>1</v>
      </c>
      <c r="L388" s="4">
        <f t="shared" si="10"/>
        <v>0.58000000000000007</v>
      </c>
      <c r="M388" s="1">
        <v>1</v>
      </c>
      <c r="N388" s="4">
        <v>0.57999999999999996</v>
      </c>
      <c r="O388" s="1" t="s">
        <v>1746</v>
      </c>
    </row>
    <row r="389" spans="1:15" x14ac:dyDescent="0.25">
      <c r="A389" s="1">
        <v>388</v>
      </c>
      <c r="B389" s="1" t="s">
        <v>2378</v>
      </c>
      <c r="C389" s="10">
        <v>44702</v>
      </c>
      <c r="D389" s="22">
        <v>0</v>
      </c>
      <c r="E389" s="17" t="s">
        <v>213</v>
      </c>
      <c r="F389" s="15">
        <v>24</v>
      </c>
      <c r="G389" s="2">
        <v>5.96</v>
      </c>
      <c r="H389" s="3">
        <v>0.63</v>
      </c>
      <c r="I389" s="2">
        <v>4.92</v>
      </c>
      <c r="J389" s="4">
        <f t="shared" si="9"/>
        <v>1.04</v>
      </c>
      <c r="K389" s="1">
        <v>1</v>
      </c>
      <c r="L389" s="4">
        <f t="shared" si="10"/>
        <v>1.04</v>
      </c>
      <c r="M389" s="1">
        <v>1</v>
      </c>
      <c r="N389" s="4">
        <v>1.04</v>
      </c>
      <c r="O389" s="1" t="s">
        <v>1746</v>
      </c>
    </row>
    <row r="390" spans="1:15" x14ac:dyDescent="0.25">
      <c r="A390" s="1">
        <v>389</v>
      </c>
      <c r="B390" s="1" t="s">
        <v>2378</v>
      </c>
      <c r="C390" s="10">
        <v>44703</v>
      </c>
      <c r="D390" s="22">
        <v>0</v>
      </c>
      <c r="E390" s="17" t="s">
        <v>213</v>
      </c>
      <c r="F390" s="15">
        <v>24</v>
      </c>
      <c r="G390" s="2">
        <v>5.95</v>
      </c>
      <c r="H390" s="3">
        <v>0.56000000000000005</v>
      </c>
      <c r="I390" s="2">
        <v>4.82</v>
      </c>
      <c r="J390" s="4">
        <f t="shared" si="9"/>
        <v>1.1299999999999999</v>
      </c>
      <c r="K390" s="1">
        <v>1</v>
      </c>
      <c r="L390" s="4">
        <f t="shared" si="10"/>
        <v>1.1299999999999999</v>
      </c>
      <c r="M390" s="1">
        <v>1</v>
      </c>
      <c r="N390" s="4">
        <v>1.1299999999999999</v>
      </c>
      <c r="O390" s="1" t="s">
        <v>1746</v>
      </c>
    </row>
    <row r="391" spans="1:15" x14ac:dyDescent="0.25">
      <c r="A391" s="1">
        <v>390</v>
      </c>
      <c r="B391" s="1" t="s">
        <v>2378</v>
      </c>
      <c r="C391" s="10">
        <v>44704</v>
      </c>
      <c r="D391" s="22">
        <v>0</v>
      </c>
      <c r="E391" s="17" t="s">
        <v>213</v>
      </c>
      <c r="F391" s="15">
        <v>24</v>
      </c>
      <c r="G391" s="2">
        <v>5.81</v>
      </c>
      <c r="H391" s="3">
        <v>0.35</v>
      </c>
      <c r="I391" s="2">
        <v>4.58</v>
      </c>
      <c r="J391" s="4">
        <f t="shared" si="9"/>
        <v>1.2299999999999995</v>
      </c>
      <c r="K391" s="1">
        <v>1</v>
      </c>
      <c r="L391" s="4">
        <f t="shared" si="10"/>
        <v>1.2299999999999995</v>
      </c>
      <c r="M391" s="1">
        <v>1</v>
      </c>
      <c r="N391" s="4">
        <v>1.23</v>
      </c>
      <c r="O391" s="1" t="s">
        <v>1746</v>
      </c>
    </row>
    <row r="392" spans="1:15" x14ac:dyDescent="0.25">
      <c r="A392" s="1">
        <v>391</v>
      </c>
      <c r="B392" s="1" t="s">
        <v>2379</v>
      </c>
      <c r="C392" s="10">
        <v>44705</v>
      </c>
      <c r="D392" s="22">
        <v>0</v>
      </c>
      <c r="E392" s="17" t="s">
        <v>422</v>
      </c>
      <c r="F392" s="15">
        <v>13</v>
      </c>
      <c r="G392" s="2">
        <v>2.23</v>
      </c>
      <c r="H392" s="3">
        <v>12.04</v>
      </c>
      <c r="I392" s="2">
        <v>1.73</v>
      </c>
      <c r="J392" s="4">
        <f t="shared" si="9"/>
        <v>0.5</v>
      </c>
      <c r="K392" s="1">
        <v>1</v>
      </c>
      <c r="L392" s="4">
        <f t="shared" si="10"/>
        <v>0.5</v>
      </c>
      <c r="M392" s="1">
        <v>1</v>
      </c>
      <c r="N392" s="4">
        <v>0.5</v>
      </c>
      <c r="O392" s="1" t="s">
        <v>1746</v>
      </c>
    </row>
    <row r="393" spans="1:15" x14ac:dyDescent="0.25">
      <c r="A393" s="1">
        <v>392</v>
      </c>
      <c r="B393" s="1" t="s">
        <v>2378</v>
      </c>
      <c r="C393" s="10">
        <v>44705</v>
      </c>
      <c r="D393" s="22">
        <v>0</v>
      </c>
      <c r="E393" s="17" t="s">
        <v>226</v>
      </c>
      <c r="F393" s="15">
        <v>11</v>
      </c>
      <c r="G393" s="2">
        <v>2.82</v>
      </c>
      <c r="H393" s="3">
        <v>0.28000000000000003</v>
      </c>
      <c r="I393" s="2">
        <v>2.04</v>
      </c>
      <c r="J393" s="4">
        <f t="shared" si="9"/>
        <v>0.7799999999999998</v>
      </c>
      <c r="K393" s="1">
        <v>2</v>
      </c>
      <c r="L393" s="4">
        <f t="shared" si="10"/>
        <v>1.5599999999999996</v>
      </c>
      <c r="M393" s="1">
        <f>C397-C393</f>
        <v>2</v>
      </c>
      <c r="N393" s="4">
        <v>4.9641999999999999</v>
      </c>
      <c r="O393" s="1" t="s">
        <v>1746</v>
      </c>
    </row>
    <row r="394" spans="1:15" x14ac:dyDescent="0.25">
      <c r="A394" s="1">
        <v>393</v>
      </c>
      <c r="B394" s="1" t="s">
        <v>2379</v>
      </c>
      <c r="C394" s="10">
        <v>44706</v>
      </c>
      <c r="D394" s="22">
        <v>0</v>
      </c>
      <c r="E394" s="17" t="s">
        <v>2376</v>
      </c>
      <c r="F394" s="15">
        <v>2.2999999999999998</v>
      </c>
      <c r="G394" s="2">
        <v>0.56999999999999995</v>
      </c>
      <c r="H394" s="3">
        <v>0.72</v>
      </c>
      <c r="I394" s="2">
        <v>0.27</v>
      </c>
      <c r="J394" s="4">
        <f t="shared" si="9"/>
        <v>0.29999999999999993</v>
      </c>
      <c r="K394" s="1">
        <v>1</v>
      </c>
      <c r="L394" s="4">
        <f t="shared" si="10"/>
        <v>0.29999999999999993</v>
      </c>
      <c r="M394" s="1">
        <v>1</v>
      </c>
      <c r="N394" s="4">
        <v>0.3</v>
      </c>
      <c r="O394" s="1" t="s">
        <v>1746</v>
      </c>
    </row>
    <row r="395" spans="1:15" x14ac:dyDescent="0.25">
      <c r="A395" s="1">
        <v>394</v>
      </c>
      <c r="B395" s="1" t="s">
        <v>240</v>
      </c>
      <c r="C395" s="10">
        <v>44706</v>
      </c>
      <c r="D395" s="22">
        <v>0</v>
      </c>
      <c r="E395" s="17" t="s">
        <v>699</v>
      </c>
      <c r="F395" s="15">
        <v>21.7</v>
      </c>
      <c r="G395" s="2">
        <v>5.08</v>
      </c>
      <c r="H395" s="3">
        <v>1.24</v>
      </c>
      <c r="I395" s="2">
        <v>4.0199999999999996</v>
      </c>
      <c r="J395" s="4">
        <f t="shared" si="9"/>
        <v>1.0600000000000005</v>
      </c>
      <c r="K395" s="1">
        <v>5</v>
      </c>
      <c r="L395" s="4">
        <f t="shared" si="10"/>
        <v>5.3000000000000025</v>
      </c>
      <c r="M395" s="1">
        <v>6</v>
      </c>
      <c r="N395" s="4">
        <v>12.0054</v>
      </c>
      <c r="O395" s="1" t="s">
        <v>1746</v>
      </c>
    </row>
    <row r="396" spans="1:15" x14ac:dyDescent="0.25">
      <c r="A396" s="1">
        <v>395</v>
      </c>
      <c r="B396" s="1" t="s">
        <v>2379</v>
      </c>
      <c r="C396" s="10">
        <v>44707</v>
      </c>
      <c r="D396" s="22">
        <v>0</v>
      </c>
      <c r="E396" s="17" t="s">
        <v>228</v>
      </c>
      <c r="F396" s="15">
        <v>14</v>
      </c>
      <c r="G396" s="2">
        <v>2.34</v>
      </c>
      <c r="H396" s="3">
        <v>6.45</v>
      </c>
      <c r="I396" s="2">
        <v>1.99</v>
      </c>
      <c r="J396" s="4">
        <f t="shared" si="9"/>
        <v>0.34999999999999987</v>
      </c>
      <c r="K396" s="1">
        <v>1</v>
      </c>
      <c r="L396" s="4">
        <f t="shared" si="10"/>
        <v>0.34999999999999987</v>
      </c>
      <c r="M396" s="1">
        <v>1</v>
      </c>
      <c r="N396" s="4">
        <v>0.35</v>
      </c>
      <c r="O396" s="1" t="s">
        <v>1746</v>
      </c>
    </row>
    <row r="397" spans="1:15" x14ac:dyDescent="0.25">
      <c r="A397" s="1">
        <v>396</v>
      </c>
      <c r="B397" s="1" t="s">
        <v>2378</v>
      </c>
      <c r="C397" s="10">
        <v>44707</v>
      </c>
      <c r="D397" s="22">
        <v>0</v>
      </c>
      <c r="E397" s="17" t="s">
        <v>722</v>
      </c>
      <c r="F397" s="15">
        <v>10</v>
      </c>
      <c r="G397" s="2">
        <v>2.2999999999999998</v>
      </c>
      <c r="H397" s="3">
        <v>0.3</v>
      </c>
      <c r="I397" s="2">
        <v>1.94</v>
      </c>
      <c r="J397" s="4">
        <f t="shared" si="9"/>
        <v>0.35999999999999988</v>
      </c>
      <c r="K397" s="1">
        <v>1</v>
      </c>
      <c r="L397" s="4">
        <f t="shared" si="10"/>
        <v>0.35999999999999988</v>
      </c>
      <c r="M397" s="1">
        <v>1</v>
      </c>
      <c r="N397" s="4">
        <v>0.36</v>
      </c>
      <c r="O397" s="1" t="s">
        <v>1746</v>
      </c>
    </row>
    <row r="398" spans="1:15" x14ac:dyDescent="0.25">
      <c r="A398" s="1">
        <v>397</v>
      </c>
      <c r="B398" s="1" t="s">
        <v>2379</v>
      </c>
      <c r="C398" s="10">
        <v>44708</v>
      </c>
      <c r="D398" s="22">
        <v>0</v>
      </c>
      <c r="E398" s="17" t="s">
        <v>228</v>
      </c>
      <c r="F398" s="15">
        <v>14</v>
      </c>
      <c r="G398" s="2">
        <v>2.63</v>
      </c>
      <c r="H398" s="3">
        <v>2.38</v>
      </c>
      <c r="I398" s="2">
        <v>2.1800000000000002</v>
      </c>
      <c r="J398" s="4">
        <f t="shared" si="9"/>
        <v>0.44999999999999973</v>
      </c>
      <c r="K398" s="1">
        <v>1</v>
      </c>
      <c r="L398" s="4">
        <f t="shared" si="10"/>
        <v>0.44999999999999973</v>
      </c>
      <c r="M398" s="1">
        <v>1</v>
      </c>
      <c r="N398" s="4">
        <v>0.45</v>
      </c>
      <c r="O398" s="1" t="s">
        <v>1746</v>
      </c>
    </row>
    <row r="399" spans="1:15" x14ac:dyDescent="0.25">
      <c r="A399" s="1">
        <v>398</v>
      </c>
      <c r="B399" s="1" t="s">
        <v>2378</v>
      </c>
      <c r="C399" s="10">
        <v>44708</v>
      </c>
      <c r="D399" s="22">
        <v>0</v>
      </c>
      <c r="E399" s="17" t="s">
        <v>722</v>
      </c>
      <c r="F399" s="15">
        <v>10</v>
      </c>
      <c r="G399" s="2">
        <v>2.3199999999999998</v>
      </c>
      <c r="H399" s="3">
        <v>0.31</v>
      </c>
      <c r="I399" s="2">
        <v>1.94</v>
      </c>
      <c r="J399" s="4">
        <f t="shared" si="9"/>
        <v>0.37999999999999989</v>
      </c>
      <c r="K399" s="1">
        <v>1</v>
      </c>
      <c r="L399" s="4">
        <f t="shared" si="10"/>
        <v>0.37999999999999989</v>
      </c>
      <c r="M399" s="1">
        <v>1</v>
      </c>
      <c r="N399" s="4">
        <v>0.38</v>
      </c>
      <c r="O399" s="1" t="s">
        <v>1746</v>
      </c>
    </row>
    <row r="400" spans="1:15" x14ac:dyDescent="0.25">
      <c r="A400" s="1">
        <v>399</v>
      </c>
      <c r="B400" s="1" t="s">
        <v>2379</v>
      </c>
      <c r="C400" s="10">
        <v>44709</v>
      </c>
      <c r="D400" s="22">
        <v>0</v>
      </c>
      <c r="E400" s="17" t="s">
        <v>2448</v>
      </c>
      <c r="F400" s="15">
        <v>13.8</v>
      </c>
      <c r="G400" s="2">
        <v>2.4900000000000002</v>
      </c>
      <c r="H400" s="3">
        <v>2.75</v>
      </c>
      <c r="I400" s="2">
        <v>2.15</v>
      </c>
      <c r="J400" s="4">
        <f t="shared" ref="J400:J463" si="11">G400-I400</f>
        <v>0.3400000000000003</v>
      </c>
      <c r="K400" s="1">
        <v>1</v>
      </c>
      <c r="L400" s="4">
        <f t="shared" si="10"/>
        <v>0.3400000000000003</v>
      </c>
      <c r="M400" s="1">
        <v>1</v>
      </c>
      <c r="N400" s="4">
        <v>0.34</v>
      </c>
      <c r="O400" s="1" t="s">
        <v>1746</v>
      </c>
    </row>
    <row r="401" spans="1:15" x14ac:dyDescent="0.25">
      <c r="A401" s="1">
        <v>400</v>
      </c>
      <c r="B401" s="1" t="s">
        <v>2378</v>
      </c>
      <c r="C401" s="10">
        <v>44709</v>
      </c>
      <c r="D401" s="22">
        <v>0</v>
      </c>
      <c r="E401" s="17" t="s">
        <v>2449</v>
      </c>
      <c r="F401" s="15">
        <v>10.199999999999999</v>
      </c>
      <c r="G401" s="2">
        <v>2.4500000000000002</v>
      </c>
      <c r="H401" s="3">
        <v>0</v>
      </c>
      <c r="I401" s="2">
        <v>1.99</v>
      </c>
      <c r="J401" s="4">
        <f t="shared" si="11"/>
        <v>0.46000000000000019</v>
      </c>
      <c r="K401" s="1">
        <v>1</v>
      </c>
      <c r="L401" s="4">
        <f t="shared" ref="L401:L464" si="12">(G401-I401-D401)*K401</f>
        <v>0.46000000000000019</v>
      </c>
      <c r="M401" s="1">
        <v>1</v>
      </c>
      <c r="N401" s="4">
        <v>0.46</v>
      </c>
      <c r="O401" s="1" t="s">
        <v>1746</v>
      </c>
    </row>
    <row r="402" spans="1:15" x14ac:dyDescent="0.25">
      <c r="A402" s="1">
        <v>401</v>
      </c>
      <c r="B402" s="1" t="s">
        <v>2378</v>
      </c>
      <c r="C402" s="10">
        <v>44710</v>
      </c>
      <c r="D402" s="22">
        <v>0</v>
      </c>
      <c r="E402" s="17" t="s">
        <v>722</v>
      </c>
      <c r="F402" s="15">
        <v>10</v>
      </c>
      <c r="G402" s="2">
        <v>2.4300000000000002</v>
      </c>
      <c r="H402" s="3">
        <v>0.42</v>
      </c>
      <c r="I402" s="2">
        <v>1.96</v>
      </c>
      <c r="J402" s="4">
        <f t="shared" si="11"/>
        <v>0.4700000000000002</v>
      </c>
      <c r="K402" s="1">
        <v>1</v>
      </c>
      <c r="L402" s="4">
        <f t="shared" si="12"/>
        <v>0.4700000000000002</v>
      </c>
      <c r="M402" s="1">
        <v>1</v>
      </c>
      <c r="N402" s="4">
        <v>0.47</v>
      </c>
      <c r="O402" s="1" t="s">
        <v>1746</v>
      </c>
    </row>
    <row r="403" spans="1:15" x14ac:dyDescent="0.25">
      <c r="A403" s="1">
        <v>402</v>
      </c>
      <c r="B403" s="1" t="s">
        <v>2379</v>
      </c>
      <c r="C403" s="10">
        <v>44710</v>
      </c>
      <c r="D403" s="22">
        <v>0</v>
      </c>
      <c r="E403" s="17" t="s">
        <v>228</v>
      </c>
      <c r="F403" s="15">
        <v>14</v>
      </c>
      <c r="G403" s="2">
        <v>2.5499999999999998</v>
      </c>
      <c r="H403" s="3">
        <v>2.85</v>
      </c>
      <c r="I403" s="2">
        <v>2.1</v>
      </c>
      <c r="J403" s="4">
        <f t="shared" si="11"/>
        <v>0.44999999999999973</v>
      </c>
      <c r="K403" s="1">
        <v>1</v>
      </c>
      <c r="L403" s="4">
        <f t="shared" si="12"/>
        <v>0.44999999999999973</v>
      </c>
      <c r="M403" s="1">
        <v>1</v>
      </c>
      <c r="N403" s="4">
        <v>0.45</v>
      </c>
      <c r="O403" s="1" t="s">
        <v>1746</v>
      </c>
    </row>
    <row r="404" spans="1:15" x14ac:dyDescent="0.25">
      <c r="A404" s="1">
        <v>403</v>
      </c>
      <c r="B404" s="1" t="s">
        <v>2379</v>
      </c>
      <c r="C404" s="10">
        <v>44711</v>
      </c>
      <c r="D404" s="22">
        <v>0</v>
      </c>
      <c r="E404" s="17" t="s">
        <v>228</v>
      </c>
      <c r="F404" s="15">
        <v>14</v>
      </c>
      <c r="G404" s="2">
        <v>2.57</v>
      </c>
      <c r="H404" s="3">
        <v>2.64</v>
      </c>
      <c r="I404" s="2">
        <v>2</v>
      </c>
      <c r="J404" s="4">
        <f t="shared" si="11"/>
        <v>0.56999999999999984</v>
      </c>
      <c r="K404" s="1">
        <v>1</v>
      </c>
      <c r="L404" s="4">
        <f t="shared" si="12"/>
        <v>0.56999999999999984</v>
      </c>
      <c r="M404" s="1">
        <v>1</v>
      </c>
      <c r="N404" s="4">
        <v>0.56999999999999995</v>
      </c>
      <c r="O404" s="1" t="s">
        <v>1746</v>
      </c>
    </row>
    <row r="405" spans="1:15" x14ac:dyDescent="0.25">
      <c r="A405" s="1">
        <v>404</v>
      </c>
      <c r="B405" s="1" t="s">
        <v>2378</v>
      </c>
      <c r="C405" s="10">
        <v>44711</v>
      </c>
      <c r="D405" s="22">
        <v>0</v>
      </c>
      <c r="E405" s="17" t="s">
        <v>722</v>
      </c>
      <c r="F405" s="15">
        <v>10</v>
      </c>
      <c r="G405" s="2">
        <v>2.5299999999999998</v>
      </c>
      <c r="H405" s="3">
        <v>0.3</v>
      </c>
      <c r="I405" s="2">
        <v>1.92</v>
      </c>
      <c r="J405" s="4">
        <f t="shared" si="11"/>
        <v>0.60999999999999988</v>
      </c>
      <c r="K405" s="1">
        <v>1</v>
      </c>
      <c r="L405" s="4">
        <f t="shared" si="12"/>
        <v>0.60999999999999988</v>
      </c>
      <c r="M405" s="1">
        <v>1</v>
      </c>
      <c r="N405" s="4">
        <v>0.61</v>
      </c>
      <c r="O405" s="1" t="s">
        <v>1746</v>
      </c>
    </row>
    <row r="406" spans="1:15" x14ac:dyDescent="0.25">
      <c r="A406" s="1">
        <v>405</v>
      </c>
      <c r="B406" s="1" t="s">
        <v>2379</v>
      </c>
      <c r="C406" s="10">
        <v>44712</v>
      </c>
      <c r="D406" s="22">
        <v>0</v>
      </c>
      <c r="E406" s="17" t="s">
        <v>228</v>
      </c>
      <c r="F406" s="15">
        <v>14</v>
      </c>
      <c r="G406" s="2">
        <v>2.3199999999999998</v>
      </c>
      <c r="H406" s="3">
        <v>2.4</v>
      </c>
      <c r="I406" s="2">
        <v>2.04</v>
      </c>
      <c r="J406" s="4">
        <f t="shared" si="11"/>
        <v>0.2799999999999998</v>
      </c>
      <c r="K406" s="1">
        <v>1</v>
      </c>
      <c r="L406" s="4">
        <f t="shared" si="12"/>
        <v>0.2799999999999998</v>
      </c>
      <c r="M406" s="1">
        <v>1</v>
      </c>
      <c r="N406" s="4">
        <v>0.28000000000000003</v>
      </c>
      <c r="O406" s="1" t="s">
        <v>1746</v>
      </c>
    </row>
    <row r="407" spans="1:15" x14ac:dyDescent="0.25">
      <c r="A407" s="1">
        <v>406</v>
      </c>
      <c r="B407" s="1" t="s">
        <v>2378</v>
      </c>
      <c r="C407" s="10">
        <v>44712</v>
      </c>
      <c r="D407" s="22">
        <v>0</v>
      </c>
      <c r="E407" s="17" t="s">
        <v>722</v>
      </c>
      <c r="F407" s="15">
        <v>10</v>
      </c>
      <c r="G407" s="2">
        <v>2.4500000000000002</v>
      </c>
      <c r="H407" s="3">
        <v>0</v>
      </c>
      <c r="I407" s="2">
        <v>1.97</v>
      </c>
      <c r="J407" s="4">
        <f t="shared" si="11"/>
        <v>0.4800000000000002</v>
      </c>
      <c r="K407" s="1">
        <v>1</v>
      </c>
      <c r="L407" s="4">
        <f t="shared" si="12"/>
        <v>0.4800000000000002</v>
      </c>
      <c r="M407" s="1">
        <v>1</v>
      </c>
      <c r="N407" s="4">
        <v>0.48</v>
      </c>
      <c r="O407" s="1" t="s">
        <v>1746</v>
      </c>
    </row>
    <row r="408" spans="1:15" x14ac:dyDescent="0.25">
      <c r="A408" s="1">
        <v>407</v>
      </c>
      <c r="B408" s="1" t="s">
        <v>2379</v>
      </c>
      <c r="C408" s="10">
        <v>44713</v>
      </c>
      <c r="D408" s="22">
        <v>0</v>
      </c>
      <c r="E408" s="17" t="s">
        <v>228</v>
      </c>
      <c r="F408" s="15">
        <v>14</v>
      </c>
      <c r="G408" s="2">
        <v>2.56</v>
      </c>
      <c r="H408" s="3">
        <v>1.9</v>
      </c>
      <c r="I408" s="2">
        <v>1.95</v>
      </c>
      <c r="J408" s="4">
        <f t="shared" si="11"/>
        <v>0.6100000000000001</v>
      </c>
      <c r="K408" s="1">
        <v>1</v>
      </c>
      <c r="L408" s="4">
        <f t="shared" si="12"/>
        <v>0.6100000000000001</v>
      </c>
      <c r="M408" s="1">
        <v>1</v>
      </c>
      <c r="N408" s="4">
        <v>0.61</v>
      </c>
      <c r="O408" s="1" t="s">
        <v>1746</v>
      </c>
    </row>
    <row r="409" spans="1:15" x14ac:dyDescent="0.25">
      <c r="A409" s="1">
        <v>408</v>
      </c>
      <c r="B409" s="1" t="s">
        <v>2378</v>
      </c>
      <c r="C409" s="10">
        <v>44713</v>
      </c>
      <c r="D409" s="22">
        <v>0</v>
      </c>
      <c r="E409" s="17" t="s">
        <v>722</v>
      </c>
      <c r="F409" s="15">
        <v>10</v>
      </c>
      <c r="G409" s="2">
        <v>2.4300000000000002</v>
      </c>
      <c r="H409" s="3">
        <v>0</v>
      </c>
      <c r="I409" s="2">
        <v>1.93</v>
      </c>
      <c r="J409" s="4">
        <f t="shared" si="11"/>
        <v>0.50000000000000022</v>
      </c>
      <c r="K409" s="1">
        <v>1</v>
      </c>
      <c r="L409" s="4">
        <f t="shared" si="12"/>
        <v>0.50000000000000022</v>
      </c>
      <c r="M409" s="1">
        <v>1</v>
      </c>
      <c r="N409" s="4">
        <v>0.5</v>
      </c>
      <c r="O409" s="1" t="s">
        <v>1746</v>
      </c>
    </row>
    <row r="410" spans="1:15" x14ac:dyDescent="0.25">
      <c r="A410" s="1">
        <v>409</v>
      </c>
      <c r="B410" s="1" t="s">
        <v>2379</v>
      </c>
      <c r="C410" s="10">
        <v>44714</v>
      </c>
      <c r="D410" s="22">
        <v>0</v>
      </c>
      <c r="E410" s="17" t="s">
        <v>228</v>
      </c>
      <c r="F410" s="15">
        <v>14</v>
      </c>
      <c r="G410" s="2">
        <v>2.34</v>
      </c>
      <c r="H410" s="3">
        <v>2.2999999999999998</v>
      </c>
      <c r="I410" s="2">
        <v>2</v>
      </c>
      <c r="J410" s="4">
        <f t="shared" si="11"/>
        <v>0.33999999999999986</v>
      </c>
      <c r="K410" s="1">
        <v>1</v>
      </c>
      <c r="L410" s="4">
        <f t="shared" si="12"/>
        <v>0.33999999999999986</v>
      </c>
      <c r="M410" s="1">
        <v>1</v>
      </c>
      <c r="N410" s="4">
        <v>0.34</v>
      </c>
      <c r="O410" s="1" t="s">
        <v>1746</v>
      </c>
    </row>
    <row r="411" spans="1:15" x14ac:dyDescent="0.25">
      <c r="A411" s="1">
        <v>410</v>
      </c>
      <c r="B411" s="1" t="s">
        <v>2378</v>
      </c>
      <c r="C411" s="10">
        <v>44714</v>
      </c>
      <c r="D411" s="22">
        <v>0</v>
      </c>
      <c r="E411" s="17" t="s">
        <v>722</v>
      </c>
      <c r="F411" s="15">
        <v>10</v>
      </c>
      <c r="G411" s="2">
        <v>2.34</v>
      </c>
      <c r="H411" s="3">
        <v>0.3</v>
      </c>
      <c r="I411" s="2">
        <v>1.92</v>
      </c>
      <c r="J411" s="4">
        <f t="shared" si="11"/>
        <v>0.41999999999999993</v>
      </c>
      <c r="K411" s="1">
        <v>1</v>
      </c>
      <c r="L411" s="4">
        <f t="shared" si="12"/>
        <v>0.41999999999999993</v>
      </c>
      <c r="M411" s="1">
        <v>1</v>
      </c>
      <c r="N411" s="4">
        <v>0.42</v>
      </c>
      <c r="O411" s="1" t="s">
        <v>1746</v>
      </c>
    </row>
    <row r="412" spans="1:15" x14ac:dyDescent="0.25">
      <c r="A412" s="1">
        <v>411</v>
      </c>
      <c r="B412" s="1" t="s">
        <v>2379</v>
      </c>
      <c r="C412" s="10">
        <v>44715</v>
      </c>
      <c r="D412" s="22">
        <v>0</v>
      </c>
      <c r="E412" s="17" t="s">
        <v>228</v>
      </c>
      <c r="F412" s="15">
        <v>14</v>
      </c>
      <c r="G412" s="2">
        <v>2.44</v>
      </c>
      <c r="H412" s="3">
        <v>2</v>
      </c>
      <c r="I412" s="2">
        <v>2.0499999999999998</v>
      </c>
      <c r="J412" s="4">
        <f t="shared" si="11"/>
        <v>0.39000000000000012</v>
      </c>
      <c r="K412" s="1">
        <v>1</v>
      </c>
      <c r="L412" s="4">
        <f t="shared" si="12"/>
        <v>0.39000000000000012</v>
      </c>
      <c r="M412" s="1">
        <v>1</v>
      </c>
      <c r="N412" s="4">
        <v>0.39</v>
      </c>
      <c r="O412" s="1" t="s">
        <v>1746</v>
      </c>
    </row>
    <row r="413" spans="1:15" x14ac:dyDescent="0.25">
      <c r="A413" s="1">
        <v>412</v>
      </c>
      <c r="B413" s="1" t="s">
        <v>2378</v>
      </c>
      <c r="C413" s="10">
        <v>44715</v>
      </c>
      <c r="D413" s="22">
        <v>0</v>
      </c>
      <c r="E413" s="17" t="s">
        <v>722</v>
      </c>
      <c r="F413" s="15">
        <v>10</v>
      </c>
      <c r="G413" s="2">
        <v>2.33</v>
      </c>
      <c r="H413" s="3">
        <v>0.3</v>
      </c>
      <c r="I413" s="2">
        <v>1.94</v>
      </c>
      <c r="J413" s="4">
        <f t="shared" si="11"/>
        <v>0.39000000000000012</v>
      </c>
      <c r="K413" s="1">
        <v>1</v>
      </c>
      <c r="L413" s="4">
        <f t="shared" si="12"/>
        <v>0.39000000000000012</v>
      </c>
      <c r="M413" s="1">
        <v>1</v>
      </c>
      <c r="N413" s="4">
        <v>0.39</v>
      </c>
      <c r="O413" s="1" t="s">
        <v>1746</v>
      </c>
    </row>
    <row r="414" spans="1:15" x14ac:dyDescent="0.25">
      <c r="A414" s="1">
        <v>413</v>
      </c>
      <c r="B414" s="1" t="s">
        <v>2379</v>
      </c>
      <c r="C414" s="10">
        <v>44716</v>
      </c>
      <c r="D414" s="22">
        <v>0</v>
      </c>
      <c r="E414" s="17" t="s">
        <v>228</v>
      </c>
      <c r="F414" s="15">
        <v>14</v>
      </c>
      <c r="G414" s="2">
        <v>2.6</v>
      </c>
      <c r="H414" s="3">
        <v>1.9</v>
      </c>
      <c r="I414" s="2">
        <v>2.21</v>
      </c>
      <c r="J414" s="4">
        <f t="shared" si="11"/>
        <v>0.39000000000000012</v>
      </c>
      <c r="K414" s="1">
        <v>1</v>
      </c>
      <c r="L414" s="4">
        <f t="shared" si="12"/>
        <v>0.39000000000000012</v>
      </c>
      <c r="M414" s="1">
        <v>1</v>
      </c>
      <c r="N414" s="4">
        <v>0.39</v>
      </c>
      <c r="O414" s="1" t="s">
        <v>1746</v>
      </c>
    </row>
    <row r="415" spans="1:15" x14ac:dyDescent="0.25">
      <c r="A415" s="1">
        <v>414</v>
      </c>
      <c r="B415" s="1" t="s">
        <v>2378</v>
      </c>
      <c r="C415" s="10">
        <v>44716</v>
      </c>
      <c r="D415" s="22">
        <v>0</v>
      </c>
      <c r="E415" s="17" t="s">
        <v>722</v>
      </c>
      <c r="F415" s="15">
        <v>10</v>
      </c>
      <c r="G415" s="2">
        <v>2.35</v>
      </c>
      <c r="H415" s="3">
        <v>0</v>
      </c>
      <c r="I415" s="2">
        <v>2.0099999999999998</v>
      </c>
      <c r="J415" s="4">
        <f t="shared" si="11"/>
        <v>0.3400000000000003</v>
      </c>
      <c r="K415" s="1">
        <v>1</v>
      </c>
      <c r="L415" s="4">
        <f t="shared" si="12"/>
        <v>0.3400000000000003</v>
      </c>
      <c r="M415" s="1">
        <v>1</v>
      </c>
      <c r="N415" s="4">
        <v>0.34</v>
      </c>
      <c r="O415" s="1" t="s">
        <v>1746</v>
      </c>
    </row>
    <row r="416" spans="1:15" x14ac:dyDescent="0.25">
      <c r="A416" s="1">
        <v>415</v>
      </c>
      <c r="B416" s="1" t="s">
        <v>2379</v>
      </c>
      <c r="C416" s="10">
        <v>44717</v>
      </c>
      <c r="D416" s="22">
        <v>0</v>
      </c>
      <c r="E416" s="17" t="s">
        <v>228</v>
      </c>
      <c r="F416" s="15">
        <v>14</v>
      </c>
      <c r="G416" s="2">
        <v>2.61</v>
      </c>
      <c r="H416" s="3">
        <v>2.2999999999999998</v>
      </c>
      <c r="I416" s="2">
        <v>2.2799999999999998</v>
      </c>
      <c r="J416" s="4">
        <f t="shared" si="11"/>
        <v>0.33000000000000007</v>
      </c>
      <c r="K416" s="1">
        <v>1</v>
      </c>
      <c r="L416" s="4">
        <f t="shared" si="12"/>
        <v>0.33000000000000007</v>
      </c>
      <c r="M416" s="1">
        <v>1</v>
      </c>
      <c r="N416" s="4">
        <v>0.33</v>
      </c>
      <c r="O416" s="1" t="s">
        <v>1746</v>
      </c>
    </row>
    <row r="417" spans="1:15" x14ac:dyDescent="0.25">
      <c r="A417" s="1">
        <v>416</v>
      </c>
      <c r="B417" s="1" t="s">
        <v>2378</v>
      </c>
      <c r="C417" s="10">
        <v>44717</v>
      </c>
      <c r="D417" s="22">
        <v>0</v>
      </c>
      <c r="E417" s="17" t="s">
        <v>722</v>
      </c>
      <c r="F417" s="15">
        <v>10</v>
      </c>
      <c r="G417" s="2">
        <v>2.13</v>
      </c>
      <c r="H417" s="3">
        <v>0.3</v>
      </c>
      <c r="I417" s="2">
        <v>1.69</v>
      </c>
      <c r="J417" s="4">
        <f t="shared" si="11"/>
        <v>0.43999999999999995</v>
      </c>
      <c r="K417" s="1">
        <v>1</v>
      </c>
      <c r="L417" s="4">
        <f t="shared" si="12"/>
        <v>0.43999999999999995</v>
      </c>
      <c r="M417" s="1">
        <v>1</v>
      </c>
      <c r="N417" s="4">
        <v>0.44</v>
      </c>
      <c r="O417" s="1" t="s">
        <v>1746</v>
      </c>
    </row>
    <row r="418" spans="1:15" x14ac:dyDescent="0.25">
      <c r="A418" s="1">
        <v>417</v>
      </c>
      <c r="B418" s="1" t="s">
        <v>2379</v>
      </c>
      <c r="C418" s="10">
        <v>44718</v>
      </c>
      <c r="D418" s="22">
        <v>0</v>
      </c>
      <c r="E418" s="17" t="s">
        <v>228</v>
      </c>
      <c r="F418" s="15">
        <v>14</v>
      </c>
      <c r="G418" s="2">
        <v>2.71</v>
      </c>
      <c r="H418" s="3">
        <v>2.4</v>
      </c>
      <c r="I418" s="2">
        <v>2.2599999999999998</v>
      </c>
      <c r="J418" s="4">
        <f t="shared" si="11"/>
        <v>0.45000000000000018</v>
      </c>
      <c r="K418" s="1">
        <v>1</v>
      </c>
      <c r="L418" s="4">
        <f t="shared" si="12"/>
        <v>0.45000000000000018</v>
      </c>
      <c r="M418" s="1">
        <v>1</v>
      </c>
      <c r="N418" s="4">
        <v>0.45</v>
      </c>
      <c r="O418" s="1" t="s">
        <v>1746</v>
      </c>
    </row>
    <row r="419" spans="1:15" x14ac:dyDescent="0.25">
      <c r="A419" s="1">
        <v>418</v>
      </c>
      <c r="B419" s="1" t="s">
        <v>2378</v>
      </c>
      <c r="C419" s="10">
        <v>44718</v>
      </c>
      <c r="D419" s="22">
        <v>0</v>
      </c>
      <c r="E419" s="17" t="s">
        <v>722</v>
      </c>
      <c r="F419" s="15">
        <v>10</v>
      </c>
      <c r="G419" s="2">
        <v>2.35</v>
      </c>
      <c r="H419" s="3">
        <v>0.34</v>
      </c>
      <c r="I419" s="2">
        <v>1.91</v>
      </c>
      <c r="J419" s="4">
        <f t="shared" si="11"/>
        <v>0.44000000000000017</v>
      </c>
      <c r="K419" s="1">
        <v>1</v>
      </c>
      <c r="L419" s="4">
        <f t="shared" si="12"/>
        <v>0.44000000000000017</v>
      </c>
      <c r="M419" s="1">
        <v>1</v>
      </c>
      <c r="N419" s="4">
        <v>0.44</v>
      </c>
      <c r="O419" s="1" t="s">
        <v>1746</v>
      </c>
    </row>
    <row r="420" spans="1:15" x14ac:dyDescent="0.25">
      <c r="A420" s="1">
        <v>419</v>
      </c>
      <c r="B420" s="1" t="s">
        <v>2379</v>
      </c>
      <c r="C420" s="10">
        <v>44719</v>
      </c>
      <c r="D420" s="22">
        <v>0</v>
      </c>
      <c r="E420" s="17" t="s">
        <v>228</v>
      </c>
      <c r="F420" s="15">
        <v>14</v>
      </c>
      <c r="G420" s="2">
        <v>2.65</v>
      </c>
      <c r="H420" s="3">
        <v>2.2000000000000002</v>
      </c>
      <c r="I420" s="2">
        <v>2.29</v>
      </c>
      <c r="J420" s="4">
        <f t="shared" si="11"/>
        <v>0.35999999999999988</v>
      </c>
      <c r="K420" s="1">
        <v>1</v>
      </c>
      <c r="L420" s="4">
        <f t="shared" si="12"/>
        <v>0.35999999999999988</v>
      </c>
      <c r="M420" s="1">
        <v>1</v>
      </c>
      <c r="N420" s="4">
        <v>0.36</v>
      </c>
      <c r="O420" s="1" t="s">
        <v>1746</v>
      </c>
    </row>
    <row r="421" spans="1:15" x14ac:dyDescent="0.25">
      <c r="A421" s="1">
        <v>420</v>
      </c>
      <c r="B421" s="1" t="s">
        <v>2378</v>
      </c>
      <c r="C421" s="10">
        <v>44719</v>
      </c>
      <c r="D421" s="22">
        <v>0</v>
      </c>
      <c r="E421" s="17" t="s">
        <v>722</v>
      </c>
      <c r="F421" s="15">
        <v>10</v>
      </c>
      <c r="G421" s="2">
        <v>2.4300000000000002</v>
      </c>
      <c r="H421" s="3">
        <v>0.32</v>
      </c>
      <c r="I421" s="2">
        <v>1.97</v>
      </c>
      <c r="J421" s="4">
        <f t="shared" si="11"/>
        <v>0.46000000000000019</v>
      </c>
      <c r="K421" s="1">
        <v>1</v>
      </c>
      <c r="L421" s="4">
        <f t="shared" si="12"/>
        <v>0.46000000000000019</v>
      </c>
      <c r="M421" s="1">
        <v>1</v>
      </c>
      <c r="N421" s="4">
        <v>0.46</v>
      </c>
      <c r="O421" s="1" t="s">
        <v>1746</v>
      </c>
    </row>
    <row r="422" spans="1:15" x14ac:dyDescent="0.25">
      <c r="A422" s="1">
        <v>421</v>
      </c>
      <c r="B422" s="1" t="s">
        <v>2379</v>
      </c>
      <c r="C422" s="10">
        <v>44720</v>
      </c>
      <c r="D422" s="22">
        <v>0</v>
      </c>
      <c r="E422" s="17" t="s">
        <v>228</v>
      </c>
      <c r="F422" s="15">
        <v>14</v>
      </c>
      <c r="G422" s="2">
        <v>2.6</v>
      </c>
      <c r="H422" s="3">
        <v>1.7</v>
      </c>
      <c r="I422" s="2">
        <v>2.23</v>
      </c>
      <c r="J422" s="4">
        <f t="shared" si="11"/>
        <v>0.37000000000000011</v>
      </c>
      <c r="K422" s="1">
        <v>1</v>
      </c>
      <c r="L422" s="4">
        <f t="shared" si="12"/>
        <v>0.37000000000000011</v>
      </c>
      <c r="M422" s="1">
        <v>1</v>
      </c>
      <c r="N422" s="4">
        <v>0.37</v>
      </c>
      <c r="O422" s="1" t="s">
        <v>1746</v>
      </c>
    </row>
    <row r="423" spans="1:15" x14ac:dyDescent="0.25">
      <c r="A423" s="1">
        <v>422</v>
      </c>
      <c r="B423" s="1" t="s">
        <v>2378</v>
      </c>
      <c r="C423" s="10">
        <v>44720</v>
      </c>
      <c r="D423" s="22">
        <v>0</v>
      </c>
      <c r="E423" s="17" t="s">
        <v>722</v>
      </c>
      <c r="F423" s="15">
        <v>10</v>
      </c>
      <c r="G423" s="2">
        <v>2.2799999999999998</v>
      </c>
      <c r="H423" s="3">
        <v>0.34</v>
      </c>
      <c r="I423" s="2">
        <v>1.81</v>
      </c>
      <c r="J423" s="4">
        <f t="shared" si="11"/>
        <v>0.46999999999999975</v>
      </c>
      <c r="K423" s="1">
        <v>1</v>
      </c>
      <c r="L423" s="4">
        <f t="shared" si="12"/>
        <v>0.46999999999999975</v>
      </c>
      <c r="M423" s="1">
        <v>1</v>
      </c>
      <c r="N423" s="4">
        <v>0.47</v>
      </c>
      <c r="O423" s="1" t="s">
        <v>1746</v>
      </c>
    </row>
    <row r="424" spans="1:15" x14ac:dyDescent="0.25">
      <c r="A424" s="1">
        <v>423</v>
      </c>
      <c r="B424" s="1" t="s">
        <v>2379</v>
      </c>
      <c r="C424" s="10">
        <v>44721</v>
      </c>
      <c r="D424" s="22">
        <v>0</v>
      </c>
      <c r="E424" s="17" t="s">
        <v>228</v>
      </c>
      <c r="F424" s="15">
        <v>14</v>
      </c>
      <c r="G424" s="2">
        <v>2.72</v>
      </c>
      <c r="H424" s="3">
        <v>1.7</v>
      </c>
      <c r="I424" s="2">
        <v>2.2799999999999998</v>
      </c>
      <c r="J424" s="4">
        <f t="shared" si="11"/>
        <v>0.44000000000000039</v>
      </c>
      <c r="K424" s="1">
        <v>1</v>
      </c>
      <c r="L424" s="4">
        <f t="shared" si="12"/>
        <v>0.44000000000000039</v>
      </c>
      <c r="M424" s="1">
        <v>1</v>
      </c>
      <c r="N424" s="4">
        <v>0.44</v>
      </c>
      <c r="O424" s="1" t="s">
        <v>1746</v>
      </c>
    </row>
    <row r="425" spans="1:15" x14ac:dyDescent="0.25">
      <c r="A425" s="1">
        <v>424</v>
      </c>
      <c r="B425" s="1" t="s">
        <v>2378</v>
      </c>
      <c r="C425" s="10">
        <v>44721</v>
      </c>
      <c r="D425" s="22">
        <v>0</v>
      </c>
      <c r="E425" s="17" t="s">
        <v>722</v>
      </c>
      <c r="F425" s="15">
        <v>10</v>
      </c>
      <c r="G425" s="2">
        <v>2.44</v>
      </c>
      <c r="H425" s="3">
        <v>0.32</v>
      </c>
      <c r="I425" s="2">
        <v>1.95</v>
      </c>
      <c r="J425" s="4">
        <f t="shared" si="11"/>
        <v>0.49</v>
      </c>
      <c r="K425" s="1">
        <v>1</v>
      </c>
      <c r="L425" s="4">
        <f t="shared" si="12"/>
        <v>0.49</v>
      </c>
      <c r="M425" s="1">
        <v>1</v>
      </c>
      <c r="N425" s="4">
        <v>0.49</v>
      </c>
      <c r="O425" s="1" t="s">
        <v>1746</v>
      </c>
    </row>
    <row r="426" spans="1:15" x14ac:dyDescent="0.25">
      <c r="A426" s="1">
        <v>425</v>
      </c>
      <c r="B426" s="1" t="s">
        <v>2379</v>
      </c>
      <c r="C426" s="10">
        <v>44722</v>
      </c>
      <c r="D426" s="22">
        <v>0</v>
      </c>
      <c r="E426" s="17" t="s">
        <v>228</v>
      </c>
      <c r="F426" s="15">
        <v>14</v>
      </c>
      <c r="G426" s="2">
        <v>2.54</v>
      </c>
      <c r="H426" s="3">
        <v>1.9</v>
      </c>
      <c r="I426" s="2">
        <v>2.2400000000000002</v>
      </c>
      <c r="J426" s="4">
        <f t="shared" si="11"/>
        <v>0.29999999999999982</v>
      </c>
      <c r="K426" s="1">
        <v>1</v>
      </c>
      <c r="L426" s="4">
        <f t="shared" si="12"/>
        <v>0.29999999999999982</v>
      </c>
      <c r="M426" s="1">
        <v>1</v>
      </c>
      <c r="N426" s="4">
        <v>0.3</v>
      </c>
      <c r="O426" s="1" t="s">
        <v>1746</v>
      </c>
    </row>
    <row r="427" spans="1:15" x14ac:dyDescent="0.25">
      <c r="A427" s="1">
        <v>426</v>
      </c>
      <c r="B427" s="1" t="s">
        <v>2378</v>
      </c>
      <c r="C427" s="10">
        <v>44722</v>
      </c>
      <c r="D427" s="22">
        <v>0</v>
      </c>
      <c r="E427" s="17" t="s">
        <v>722</v>
      </c>
      <c r="F427" s="15">
        <v>10</v>
      </c>
      <c r="G427" s="2">
        <v>2.19</v>
      </c>
      <c r="H427" s="3">
        <v>0.35</v>
      </c>
      <c r="I427" s="2">
        <v>1.85</v>
      </c>
      <c r="J427" s="4">
        <f t="shared" si="11"/>
        <v>0.33999999999999986</v>
      </c>
      <c r="K427" s="1">
        <v>1</v>
      </c>
      <c r="L427" s="4">
        <f t="shared" si="12"/>
        <v>0.33999999999999986</v>
      </c>
      <c r="M427" s="1">
        <v>1</v>
      </c>
      <c r="N427" s="4">
        <v>0.34</v>
      </c>
      <c r="O427" s="1" t="s">
        <v>1746</v>
      </c>
    </row>
    <row r="428" spans="1:15" x14ac:dyDescent="0.25">
      <c r="A428" s="1">
        <v>427</v>
      </c>
      <c r="B428" s="1" t="s">
        <v>2379</v>
      </c>
      <c r="C428" s="10">
        <v>44723</v>
      </c>
      <c r="D428" s="22">
        <v>0</v>
      </c>
      <c r="E428" s="17" t="s">
        <v>228</v>
      </c>
      <c r="F428" s="15">
        <v>14</v>
      </c>
      <c r="G428" s="2">
        <v>2.4900000000000002</v>
      </c>
      <c r="H428" s="3">
        <v>1.8</v>
      </c>
      <c r="I428" s="2">
        <v>1.7</v>
      </c>
      <c r="J428" s="4">
        <f t="shared" si="11"/>
        <v>0.79000000000000026</v>
      </c>
      <c r="K428" s="1">
        <v>1</v>
      </c>
      <c r="L428" s="4">
        <f t="shared" si="12"/>
        <v>0.79000000000000026</v>
      </c>
      <c r="M428" s="1">
        <v>1</v>
      </c>
      <c r="N428" s="4">
        <v>0.79</v>
      </c>
      <c r="O428" s="1" t="s">
        <v>1746</v>
      </c>
    </row>
    <row r="429" spans="1:15" x14ac:dyDescent="0.25">
      <c r="A429" s="1">
        <v>428</v>
      </c>
      <c r="B429" s="1" t="s">
        <v>2378</v>
      </c>
      <c r="C429" s="10">
        <v>44723</v>
      </c>
      <c r="D429" s="22">
        <v>0</v>
      </c>
      <c r="E429" s="17" t="s">
        <v>722</v>
      </c>
      <c r="F429" s="15">
        <v>10</v>
      </c>
      <c r="G429" s="2">
        <v>2.38</v>
      </c>
      <c r="H429" s="3">
        <v>0.35</v>
      </c>
      <c r="I429" s="2">
        <v>1.97</v>
      </c>
      <c r="J429" s="4">
        <f t="shared" si="11"/>
        <v>0.40999999999999992</v>
      </c>
      <c r="K429" s="1">
        <v>1</v>
      </c>
      <c r="L429" s="4">
        <f t="shared" si="12"/>
        <v>0.40999999999999992</v>
      </c>
      <c r="M429" s="1">
        <v>1</v>
      </c>
      <c r="N429" s="4">
        <v>0.41</v>
      </c>
      <c r="O429" s="1" t="s">
        <v>1746</v>
      </c>
    </row>
    <row r="430" spans="1:15" x14ac:dyDescent="0.25">
      <c r="A430" s="1">
        <v>429</v>
      </c>
      <c r="B430" s="1" t="s">
        <v>2379</v>
      </c>
      <c r="C430" s="10">
        <v>44724</v>
      </c>
      <c r="D430" s="22">
        <v>0</v>
      </c>
      <c r="E430" s="17" t="s">
        <v>228</v>
      </c>
      <c r="F430" s="15">
        <v>14</v>
      </c>
      <c r="G430" s="2">
        <v>2.59</v>
      </c>
      <c r="H430" s="3">
        <v>2.2000000000000002</v>
      </c>
      <c r="I430" s="2">
        <v>2.23</v>
      </c>
      <c r="J430" s="4">
        <f t="shared" si="11"/>
        <v>0.35999999999999988</v>
      </c>
      <c r="K430" s="1">
        <v>1</v>
      </c>
      <c r="L430" s="4">
        <f t="shared" si="12"/>
        <v>0.35999999999999988</v>
      </c>
      <c r="M430" s="1">
        <v>1</v>
      </c>
      <c r="N430" s="4">
        <v>0.36</v>
      </c>
      <c r="O430" s="1" t="s">
        <v>1746</v>
      </c>
    </row>
    <row r="431" spans="1:15" x14ac:dyDescent="0.25">
      <c r="A431" s="1">
        <v>430</v>
      </c>
      <c r="B431" s="1" t="s">
        <v>2378</v>
      </c>
      <c r="C431" s="10">
        <v>44724</v>
      </c>
      <c r="D431" s="22">
        <v>0</v>
      </c>
      <c r="E431" s="17" t="s">
        <v>722</v>
      </c>
      <c r="F431" s="15">
        <v>10</v>
      </c>
      <c r="G431" s="2">
        <v>2.36</v>
      </c>
      <c r="H431" s="3">
        <v>0.3</v>
      </c>
      <c r="I431" s="2">
        <v>1.94</v>
      </c>
      <c r="J431" s="4">
        <f t="shared" si="11"/>
        <v>0.41999999999999993</v>
      </c>
      <c r="K431" s="1">
        <v>1</v>
      </c>
      <c r="L431" s="4">
        <f t="shared" si="12"/>
        <v>0.41999999999999993</v>
      </c>
      <c r="M431" s="1">
        <v>1</v>
      </c>
      <c r="N431" s="4">
        <v>0.42</v>
      </c>
      <c r="O431" s="1" t="s">
        <v>1746</v>
      </c>
    </row>
    <row r="432" spans="1:15" x14ac:dyDescent="0.25">
      <c r="A432" s="1">
        <v>431</v>
      </c>
      <c r="B432" s="1" t="s">
        <v>2379</v>
      </c>
      <c r="C432" s="10">
        <v>44725</v>
      </c>
      <c r="D432" s="22">
        <v>0</v>
      </c>
      <c r="E432" s="17" t="s">
        <v>228</v>
      </c>
      <c r="F432" s="15">
        <v>14</v>
      </c>
      <c r="G432" s="2">
        <v>2.66</v>
      </c>
      <c r="H432" s="3">
        <v>2.1</v>
      </c>
      <c r="I432" s="2">
        <v>1.88</v>
      </c>
      <c r="J432" s="4">
        <f t="shared" si="11"/>
        <v>0.78000000000000025</v>
      </c>
      <c r="K432" s="1">
        <v>1</v>
      </c>
      <c r="L432" s="4">
        <f t="shared" si="12"/>
        <v>0.78000000000000025</v>
      </c>
      <c r="M432" s="1">
        <v>1</v>
      </c>
      <c r="N432" s="4">
        <v>0.78</v>
      </c>
      <c r="O432" s="1" t="s">
        <v>1746</v>
      </c>
    </row>
    <row r="433" spans="1:15" x14ac:dyDescent="0.25">
      <c r="A433" s="1">
        <v>432</v>
      </c>
      <c r="B433" s="1" t="s">
        <v>2378</v>
      </c>
      <c r="C433" s="10">
        <v>44725</v>
      </c>
      <c r="D433" s="22">
        <v>0</v>
      </c>
      <c r="E433" s="17" t="s">
        <v>722</v>
      </c>
      <c r="F433" s="15">
        <v>10</v>
      </c>
      <c r="G433" s="2">
        <v>2.44</v>
      </c>
      <c r="H433" s="3">
        <v>0.65</v>
      </c>
      <c r="I433" s="2">
        <v>1.98</v>
      </c>
      <c r="J433" s="4">
        <f t="shared" si="11"/>
        <v>0.45999999999999996</v>
      </c>
      <c r="K433" s="1">
        <v>1</v>
      </c>
      <c r="L433" s="4">
        <f t="shared" si="12"/>
        <v>0.45999999999999996</v>
      </c>
      <c r="M433" s="1">
        <v>1</v>
      </c>
      <c r="N433" s="4">
        <v>0.46</v>
      </c>
      <c r="O433" s="1" t="s">
        <v>1746</v>
      </c>
    </row>
    <row r="434" spans="1:15" x14ac:dyDescent="0.25">
      <c r="A434" s="1">
        <v>433</v>
      </c>
      <c r="B434" s="1" t="s">
        <v>2379</v>
      </c>
      <c r="C434" s="10">
        <v>44726</v>
      </c>
      <c r="D434" s="22">
        <v>0</v>
      </c>
      <c r="E434" s="17" t="s">
        <v>228</v>
      </c>
      <c r="F434" s="15">
        <v>14</v>
      </c>
      <c r="G434" s="2">
        <v>2.46</v>
      </c>
      <c r="H434" s="3">
        <v>2</v>
      </c>
      <c r="I434" s="2">
        <v>1.96</v>
      </c>
      <c r="J434" s="4">
        <f t="shared" si="11"/>
        <v>0.5</v>
      </c>
      <c r="K434" s="1">
        <v>1</v>
      </c>
      <c r="L434" s="4">
        <f t="shared" si="12"/>
        <v>0.5</v>
      </c>
      <c r="M434" s="1">
        <v>1</v>
      </c>
      <c r="N434" s="4">
        <v>0.5</v>
      </c>
      <c r="O434" s="1" t="s">
        <v>1746</v>
      </c>
    </row>
    <row r="435" spans="1:15" x14ac:dyDescent="0.25">
      <c r="A435" s="1">
        <v>434</v>
      </c>
      <c r="B435" s="1" t="s">
        <v>2378</v>
      </c>
      <c r="C435" s="10">
        <v>44726</v>
      </c>
      <c r="D435" s="22">
        <v>0</v>
      </c>
      <c r="E435" s="17" t="s">
        <v>722</v>
      </c>
      <c r="F435" s="15">
        <v>10</v>
      </c>
      <c r="G435" s="2">
        <v>2.33</v>
      </c>
      <c r="H435" s="3">
        <v>0.32</v>
      </c>
      <c r="I435" s="2">
        <v>1.93</v>
      </c>
      <c r="J435" s="4">
        <f t="shared" si="11"/>
        <v>0.40000000000000013</v>
      </c>
      <c r="K435" s="1">
        <v>1</v>
      </c>
      <c r="L435" s="4">
        <f t="shared" si="12"/>
        <v>0.40000000000000013</v>
      </c>
      <c r="M435" s="1">
        <v>1</v>
      </c>
      <c r="N435" s="4">
        <v>0.4</v>
      </c>
      <c r="O435" s="1" t="s">
        <v>1746</v>
      </c>
    </row>
    <row r="436" spans="1:15" x14ac:dyDescent="0.25">
      <c r="A436" s="1">
        <v>435</v>
      </c>
      <c r="B436" s="1" t="s">
        <v>2379</v>
      </c>
      <c r="C436" s="10">
        <v>44727</v>
      </c>
      <c r="D436" s="22">
        <v>0</v>
      </c>
      <c r="E436" s="17" t="s">
        <v>228</v>
      </c>
      <c r="F436" s="15">
        <v>14</v>
      </c>
      <c r="G436" s="2">
        <v>2.4700000000000002</v>
      </c>
      <c r="H436" s="3">
        <v>1.2</v>
      </c>
      <c r="I436" s="2">
        <v>1.96</v>
      </c>
      <c r="J436" s="4">
        <f t="shared" si="11"/>
        <v>0.51000000000000023</v>
      </c>
      <c r="K436" s="1">
        <v>1</v>
      </c>
      <c r="L436" s="4">
        <f t="shared" si="12"/>
        <v>0.51000000000000023</v>
      </c>
      <c r="M436" s="1">
        <v>1</v>
      </c>
      <c r="N436" s="4">
        <v>0.51</v>
      </c>
      <c r="O436" s="1" t="s">
        <v>1746</v>
      </c>
    </row>
    <row r="437" spans="1:15" x14ac:dyDescent="0.25">
      <c r="A437" s="1">
        <v>436</v>
      </c>
      <c r="B437" s="1" t="s">
        <v>2378</v>
      </c>
      <c r="C437" s="10">
        <v>44727</v>
      </c>
      <c r="D437" s="22">
        <v>0</v>
      </c>
      <c r="E437" s="17" t="s">
        <v>722</v>
      </c>
      <c r="F437" s="15">
        <v>10</v>
      </c>
      <c r="G437" s="2">
        <v>2.4700000000000002</v>
      </c>
      <c r="H437" s="3">
        <v>0.35</v>
      </c>
      <c r="I437" s="2">
        <v>1.97</v>
      </c>
      <c r="J437" s="4">
        <f t="shared" si="11"/>
        <v>0.50000000000000022</v>
      </c>
      <c r="K437" s="1">
        <v>1</v>
      </c>
      <c r="L437" s="4">
        <f t="shared" si="12"/>
        <v>0.50000000000000022</v>
      </c>
      <c r="M437" s="1">
        <v>1</v>
      </c>
      <c r="N437" s="4">
        <v>0.5</v>
      </c>
      <c r="O437" s="1" t="s">
        <v>1746</v>
      </c>
    </row>
    <row r="438" spans="1:15" x14ac:dyDescent="0.25">
      <c r="A438" s="1">
        <v>437</v>
      </c>
      <c r="B438" s="1" t="s">
        <v>2379</v>
      </c>
      <c r="C438" s="10">
        <v>44728</v>
      </c>
      <c r="D438" s="22">
        <v>0</v>
      </c>
      <c r="E438" s="17" t="s">
        <v>228</v>
      </c>
      <c r="F438" s="15">
        <v>14</v>
      </c>
      <c r="G438" s="2">
        <v>2.56</v>
      </c>
      <c r="H438" s="3">
        <v>2.2999999999999998</v>
      </c>
      <c r="I438" s="2">
        <v>1.94</v>
      </c>
      <c r="J438" s="4">
        <f t="shared" si="11"/>
        <v>0.62000000000000011</v>
      </c>
      <c r="K438" s="1">
        <v>1</v>
      </c>
      <c r="L438" s="4">
        <f t="shared" si="12"/>
        <v>0.62000000000000011</v>
      </c>
      <c r="M438" s="1">
        <v>1</v>
      </c>
      <c r="N438" s="4">
        <v>0.62</v>
      </c>
      <c r="O438" s="1" t="s">
        <v>1746</v>
      </c>
    </row>
    <row r="439" spans="1:15" x14ac:dyDescent="0.25">
      <c r="A439" s="1">
        <v>438</v>
      </c>
      <c r="B439" s="1" t="s">
        <v>2378</v>
      </c>
      <c r="C439" s="10">
        <v>44728</v>
      </c>
      <c r="D439" s="22">
        <v>0</v>
      </c>
      <c r="E439" s="17" t="s">
        <v>722</v>
      </c>
      <c r="F439" s="15">
        <v>10</v>
      </c>
      <c r="G439" s="2">
        <v>2.5</v>
      </c>
      <c r="H439" s="3">
        <v>0.3</v>
      </c>
      <c r="I439" s="2">
        <v>1.97</v>
      </c>
      <c r="J439" s="4">
        <f t="shared" si="11"/>
        <v>0.53</v>
      </c>
      <c r="K439" s="1">
        <v>1</v>
      </c>
      <c r="L439" s="4">
        <f t="shared" si="12"/>
        <v>0.53</v>
      </c>
      <c r="M439" s="1">
        <v>1</v>
      </c>
      <c r="N439" s="4">
        <v>0.53</v>
      </c>
      <c r="O439" s="1" t="s">
        <v>1746</v>
      </c>
    </row>
    <row r="440" spans="1:15" x14ac:dyDescent="0.25">
      <c r="A440" s="1">
        <v>439</v>
      </c>
      <c r="B440" s="1" t="s">
        <v>2379</v>
      </c>
      <c r="C440" s="10">
        <v>44729</v>
      </c>
      <c r="D440" s="22">
        <v>0</v>
      </c>
      <c r="E440" s="17" t="s">
        <v>228</v>
      </c>
      <c r="F440" s="15">
        <v>14</v>
      </c>
      <c r="G440" s="2">
        <v>2.6</v>
      </c>
      <c r="H440" s="3">
        <v>2.2000000000000002</v>
      </c>
      <c r="I440" s="2">
        <v>2.04</v>
      </c>
      <c r="J440" s="4">
        <f t="shared" si="11"/>
        <v>0.56000000000000005</v>
      </c>
      <c r="K440" s="1">
        <v>1</v>
      </c>
      <c r="L440" s="4">
        <f t="shared" si="12"/>
        <v>0.56000000000000005</v>
      </c>
      <c r="M440" s="1">
        <v>1</v>
      </c>
      <c r="N440" s="4">
        <v>0.56000000000000005</v>
      </c>
      <c r="O440" s="1" t="s">
        <v>1746</v>
      </c>
    </row>
    <row r="441" spans="1:15" x14ac:dyDescent="0.25">
      <c r="A441" s="1">
        <v>440</v>
      </c>
      <c r="B441" s="1" t="s">
        <v>2378</v>
      </c>
      <c r="C441" s="10">
        <v>44729</v>
      </c>
      <c r="D441" s="22">
        <v>0</v>
      </c>
      <c r="E441" s="17" t="s">
        <v>722</v>
      </c>
      <c r="F441" s="15">
        <v>10</v>
      </c>
      <c r="G441" s="2">
        <v>2.4900000000000002</v>
      </c>
      <c r="H441" s="3">
        <v>0.56000000000000005</v>
      </c>
      <c r="I441" s="2">
        <v>1.96</v>
      </c>
      <c r="J441" s="4">
        <f t="shared" si="11"/>
        <v>0.53000000000000025</v>
      </c>
      <c r="K441" s="1">
        <v>1</v>
      </c>
      <c r="L441" s="4">
        <f t="shared" si="12"/>
        <v>0.53000000000000025</v>
      </c>
      <c r="M441" s="1">
        <v>1</v>
      </c>
      <c r="N441" s="4">
        <v>0.53</v>
      </c>
      <c r="O441" s="1" t="s">
        <v>1746</v>
      </c>
    </row>
    <row r="442" spans="1:15" x14ac:dyDescent="0.25">
      <c r="A442" s="1">
        <v>441</v>
      </c>
      <c r="B442" s="1" t="s">
        <v>2379</v>
      </c>
      <c r="C442" s="10">
        <v>44730</v>
      </c>
      <c r="D442" s="22">
        <v>0</v>
      </c>
      <c r="E442" s="17" t="s">
        <v>469</v>
      </c>
      <c r="F442" s="15">
        <v>14</v>
      </c>
      <c r="G442" s="2">
        <v>2.78</v>
      </c>
      <c r="H442" s="3">
        <v>2.8</v>
      </c>
      <c r="I442" s="2">
        <v>2.2200000000000002</v>
      </c>
      <c r="J442" s="4">
        <f t="shared" si="11"/>
        <v>0.55999999999999961</v>
      </c>
      <c r="K442" s="1">
        <v>1</v>
      </c>
      <c r="L442" s="4">
        <f t="shared" si="12"/>
        <v>0.55999999999999961</v>
      </c>
      <c r="M442" s="1">
        <v>1</v>
      </c>
      <c r="N442" s="4">
        <v>0.56000000000000005</v>
      </c>
      <c r="O442" s="1" t="s">
        <v>1746</v>
      </c>
    </row>
    <row r="443" spans="1:15" x14ac:dyDescent="0.25">
      <c r="A443" s="1">
        <v>442</v>
      </c>
      <c r="B443" s="1" t="s">
        <v>2378</v>
      </c>
      <c r="C443" s="10">
        <v>44730</v>
      </c>
      <c r="D443" s="22">
        <v>0</v>
      </c>
      <c r="E443" s="17" t="s">
        <v>722</v>
      </c>
      <c r="F443" s="15">
        <v>10</v>
      </c>
      <c r="G443" s="2">
        <v>5.85</v>
      </c>
      <c r="H443" s="3">
        <v>1.03</v>
      </c>
      <c r="I443" s="2">
        <v>4.59</v>
      </c>
      <c r="J443" s="4">
        <f t="shared" si="11"/>
        <v>1.2599999999999998</v>
      </c>
      <c r="K443" s="1">
        <v>1</v>
      </c>
      <c r="L443" s="4">
        <f t="shared" si="12"/>
        <v>1.2599999999999998</v>
      </c>
      <c r="M443" s="1">
        <v>1</v>
      </c>
      <c r="N443" s="4">
        <v>1.26</v>
      </c>
      <c r="O443" s="1" t="s">
        <v>1746</v>
      </c>
    </row>
    <row r="444" spans="1:15" x14ac:dyDescent="0.25">
      <c r="A444" s="1">
        <v>443</v>
      </c>
      <c r="B444" s="1" t="s">
        <v>2379</v>
      </c>
      <c r="C444" s="10">
        <v>44731</v>
      </c>
      <c r="D444" s="22">
        <v>0</v>
      </c>
      <c r="E444" s="17" t="s">
        <v>228</v>
      </c>
      <c r="F444" s="15">
        <v>14</v>
      </c>
      <c r="G444" s="2">
        <v>2.15</v>
      </c>
      <c r="H444" s="3">
        <v>2.5</v>
      </c>
      <c r="I444" s="2">
        <v>1.68</v>
      </c>
      <c r="J444" s="4">
        <f t="shared" si="11"/>
        <v>0.47</v>
      </c>
      <c r="K444" s="1">
        <v>1</v>
      </c>
      <c r="L444" s="4">
        <f t="shared" si="12"/>
        <v>0.47</v>
      </c>
      <c r="M444" s="1">
        <v>1</v>
      </c>
      <c r="N444" s="4">
        <v>0.47</v>
      </c>
      <c r="O444" s="1" t="s">
        <v>1746</v>
      </c>
    </row>
    <row r="445" spans="1:15" x14ac:dyDescent="0.25">
      <c r="A445" s="1">
        <v>444</v>
      </c>
      <c r="B445" s="1" t="s">
        <v>2378</v>
      </c>
      <c r="C445" s="10">
        <v>44731</v>
      </c>
      <c r="D445" s="22">
        <v>0</v>
      </c>
      <c r="E445" s="17" t="s">
        <v>722</v>
      </c>
      <c r="F445" s="15">
        <v>10</v>
      </c>
      <c r="G445" s="2">
        <v>2.4300000000000002</v>
      </c>
      <c r="H445" s="3">
        <v>0</v>
      </c>
      <c r="I445" s="2">
        <v>1.92</v>
      </c>
      <c r="J445" s="4">
        <f t="shared" si="11"/>
        <v>0.51000000000000023</v>
      </c>
      <c r="K445" s="1">
        <v>1</v>
      </c>
      <c r="L445" s="4">
        <f t="shared" si="12"/>
        <v>0.51000000000000023</v>
      </c>
      <c r="M445" s="1">
        <v>1</v>
      </c>
      <c r="N445" s="4">
        <v>0.51</v>
      </c>
      <c r="O445" s="1" t="s">
        <v>1746</v>
      </c>
    </row>
    <row r="446" spans="1:15" x14ac:dyDescent="0.25">
      <c r="A446" s="1">
        <v>445</v>
      </c>
      <c r="B446" s="1" t="s">
        <v>2379</v>
      </c>
      <c r="C446" s="10">
        <v>44732</v>
      </c>
      <c r="D446" s="22">
        <v>0</v>
      </c>
      <c r="E446" s="17" t="s">
        <v>228</v>
      </c>
      <c r="F446" s="15">
        <v>14</v>
      </c>
      <c r="G446" s="2">
        <v>2.6</v>
      </c>
      <c r="H446" s="3">
        <v>2.1</v>
      </c>
      <c r="I446" s="2">
        <v>1.98</v>
      </c>
      <c r="J446" s="4">
        <f t="shared" si="11"/>
        <v>0.62000000000000011</v>
      </c>
      <c r="K446" s="1">
        <v>1</v>
      </c>
      <c r="L446" s="4">
        <f t="shared" si="12"/>
        <v>0.62000000000000011</v>
      </c>
      <c r="M446" s="1">
        <v>1</v>
      </c>
      <c r="N446" s="4">
        <v>0.62</v>
      </c>
      <c r="O446" s="1" t="s">
        <v>1746</v>
      </c>
    </row>
    <row r="447" spans="1:15" x14ac:dyDescent="0.25">
      <c r="A447" s="1">
        <v>446</v>
      </c>
      <c r="B447" s="1" t="s">
        <v>2378</v>
      </c>
      <c r="C447" s="10">
        <v>44732</v>
      </c>
      <c r="D447" s="22">
        <v>0</v>
      </c>
      <c r="E447" s="17" t="s">
        <v>722</v>
      </c>
      <c r="F447" s="15">
        <v>10</v>
      </c>
      <c r="G447" s="2">
        <v>2.5299999999999998</v>
      </c>
      <c r="H447" s="3">
        <v>0</v>
      </c>
      <c r="I447" s="2">
        <v>1.96</v>
      </c>
      <c r="J447" s="4">
        <f t="shared" si="11"/>
        <v>0.56999999999999984</v>
      </c>
      <c r="K447" s="1">
        <v>1</v>
      </c>
      <c r="L447" s="4">
        <f t="shared" si="12"/>
        <v>0.56999999999999984</v>
      </c>
      <c r="M447" s="1">
        <v>1</v>
      </c>
      <c r="N447" s="4">
        <v>0.56999999999999995</v>
      </c>
      <c r="O447" s="1" t="s">
        <v>1746</v>
      </c>
    </row>
    <row r="448" spans="1:15" x14ac:dyDescent="0.25">
      <c r="A448" s="1">
        <v>447</v>
      </c>
      <c r="B448" s="1" t="s">
        <v>2379</v>
      </c>
      <c r="C448" s="10">
        <v>44733</v>
      </c>
      <c r="D448" s="22">
        <v>0</v>
      </c>
      <c r="E448" s="17" t="s">
        <v>228</v>
      </c>
      <c r="F448" s="15">
        <v>14</v>
      </c>
      <c r="G448" s="2">
        <v>2.59</v>
      </c>
      <c r="H448" s="3">
        <v>1.6</v>
      </c>
      <c r="I448" s="2">
        <v>1.97</v>
      </c>
      <c r="J448" s="4">
        <f t="shared" si="11"/>
        <v>0.61999999999999988</v>
      </c>
      <c r="K448" s="1">
        <v>1</v>
      </c>
      <c r="L448" s="4">
        <f t="shared" si="12"/>
        <v>0.61999999999999988</v>
      </c>
      <c r="M448" s="1">
        <v>1</v>
      </c>
      <c r="N448" s="4">
        <v>0.62</v>
      </c>
      <c r="O448" s="1" t="s">
        <v>1746</v>
      </c>
    </row>
    <row r="449" spans="1:15" x14ac:dyDescent="0.25">
      <c r="A449" s="1">
        <v>448</v>
      </c>
      <c r="B449" s="1" t="s">
        <v>2378</v>
      </c>
      <c r="C449" s="10">
        <v>44733</v>
      </c>
      <c r="D449" s="22">
        <v>0</v>
      </c>
      <c r="E449" s="17" t="s">
        <v>722</v>
      </c>
      <c r="F449" s="15">
        <v>10</v>
      </c>
      <c r="G449" s="2">
        <v>2.54</v>
      </c>
      <c r="H449" s="3">
        <v>0</v>
      </c>
      <c r="I449" s="2">
        <v>1.97</v>
      </c>
      <c r="J449" s="4">
        <f t="shared" si="11"/>
        <v>0.57000000000000006</v>
      </c>
      <c r="K449" s="1">
        <v>1</v>
      </c>
      <c r="L449" s="4">
        <f t="shared" si="12"/>
        <v>0.57000000000000006</v>
      </c>
      <c r="M449" s="1">
        <v>1</v>
      </c>
      <c r="N449" s="4">
        <v>0.56999999999999995</v>
      </c>
      <c r="O449" s="1" t="s">
        <v>1746</v>
      </c>
    </row>
    <row r="450" spans="1:15" x14ac:dyDescent="0.25">
      <c r="A450" s="1">
        <v>449</v>
      </c>
      <c r="B450" s="1" t="s">
        <v>2379</v>
      </c>
      <c r="C450" s="10">
        <v>44734</v>
      </c>
      <c r="D450" s="22">
        <v>0</v>
      </c>
      <c r="E450" s="17" t="s">
        <v>216</v>
      </c>
      <c r="F450" s="15">
        <v>15</v>
      </c>
      <c r="G450" s="2">
        <v>2.7</v>
      </c>
      <c r="H450" s="3">
        <v>1.9</v>
      </c>
      <c r="I450" s="2">
        <v>2.0099999999999998</v>
      </c>
      <c r="J450" s="4">
        <f t="shared" si="11"/>
        <v>0.69000000000000039</v>
      </c>
      <c r="K450" s="1">
        <v>1</v>
      </c>
      <c r="L450" s="4">
        <f t="shared" si="12"/>
        <v>0.69000000000000039</v>
      </c>
      <c r="M450" s="1">
        <v>1</v>
      </c>
      <c r="N450" s="4">
        <v>0.69</v>
      </c>
      <c r="O450" s="1" t="s">
        <v>1746</v>
      </c>
    </row>
    <row r="451" spans="1:15" x14ac:dyDescent="0.25">
      <c r="A451" s="1">
        <v>450</v>
      </c>
      <c r="B451" s="1" t="s">
        <v>2378</v>
      </c>
      <c r="C451" s="10">
        <v>44734</v>
      </c>
      <c r="D451" s="22">
        <v>0</v>
      </c>
      <c r="E451" s="17" t="s">
        <v>464</v>
      </c>
      <c r="F451" s="15">
        <v>8</v>
      </c>
      <c r="G451" s="2">
        <v>1.99</v>
      </c>
      <c r="H451" s="3">
        <v>0.4</v>
      </c>
      <c r="I451" s="2">
        <v>1.51</v>
      </c>
      <c r="J451" s="4">
        <f t="shared" si="11"/>
        <v>0.48</v>
      </c>
      <c r="K451" s="1">
        <v>1</v>
      </c>
      <c r="L451" s="4">
        <f t="shared" si="12"/>
        <v>0.48</v>
      </c>
      <c r="M451" s="1">
        <v>1</v>
      </c>
      <c r="N451" s="4">
        <v>0.48</v>
      </c>
      <c r="O451" s="1" t="s">
        <v>1746</v>
      </c>
    </row>
    <row r="452" spans="1:15" x14ac:dyDescent="0.25">
      <c r="A452" s="1">
        <v>451</v>
      </c>
      <c r="B452" s="1" t="s">
        <v>2379</v>
      </c>
      <c r="C452" s="10">
        <v>44735</v>
      </c>
      <c r="D452" s="22">
        <v>0</v>
      </c>
      <c r="E452" s="17" t="s">
        <v>228</v>
      </c>
      <c r="F452" s="15">
        <v>14</v>
      </c>
      <c r="G452" s="2">
        <v>2.57</v>
      </c>
      <c r="H452" s="3">
        <v>1</v>
      </c>
      <c r="I452" s="2">
        <v>2.1800000000000002</v>
      </c>
      <c r="J452" s="4">
        <f t="shared" si="11"/>
        <v>0.38999999999999968</v>
      </c>
      <c r="K452" s="1">
        <v>1</v>
      </c>
      <c r="L452" s="4">
        <f t="shared" si="12"/>
        <v>0.38999999999999968</v>
      </c>
      <c r="M452" s="1">
        <v>1</v>
      </c>
      <c r="N452" s="4">
        <v>0.39</v>
      </c>
      <c r="O452" s="1" t="s">
        <v>1746</v>
      </c>
    </row>
    <row r="453" spans="1:15" x14ac:dyDescent="0.25">
      <c r="A453" s="1">
        <v>452</v>
      </c>
      <c r="B453" s="1" t="s">
        <v>2378</v>
      </c>
      <c r="C453" s="10">
        <v>44735</v>
      </c>
      <c r="D453" s="22">
        <v>0</v>
      </c>
      <c r="E453" s="17" t="s">
        <v>722</v>
      </c>
      <c r="F453" s="15">
        <v>10</v>
      </c>
      <c r="G453" s="2">
        <v>2.41</v>
      </c>
      <c r="H453" s="3">
        <v>0.42</v>
      </c>
      <c r="I453" s="2">
        <v>1.97</v>
      </c>
      <c r="J453" s="4">
        <f t="shared" si="11"/>
        <v>0.44000000000000017</v>
      </c>
      <c r="K453" s="1">
        <v>1</v>
      </c>
      <c r="L453" s="4">
        <f t="shared" si="12"/>
        <v>0.44000000000000017</v>
      </c>
      <c r="M453" s="1">
        <v>1</v>
      </c>
      <c r="N453" s="4">
        <v>0.44</v>
      </c>
      <c r="O453" s="1" t="s">
        <v>1746</v>
      </c>
    </row>
    <row r="454" spans="1:15" x14ac:dyDescent="0.25">
      <c r="A454" s="1">
        <v>453</v>
      </c>
      <c r="B454" s="1" t="s">
        <v>2379</v>
      </c>
      <c r="C454" s="10">
        <v>44736</v>
      </c>
      <c r="D454" s="22">
        <v>0</v>
      </c>
      <c r="E454" s="17" t="s">
        <v>228</v>
      </c>
      <c r="F454" s="15">
        <v>14</v>
      </c>
      <c r="G454" s="2">
        <v>2.54</v>
      </c>
      <c r="H454" s="3">
        <v>2</v>
      </c>
      <c r="I454" s="2">
        <v>2.15</v>
      </c>
      <c r="J454" s="4">
        <f t="shared" si="11"/>
        <v>0.39000000000000012</v>
      </c>
      <c r="K454" s="1">
        <v>1</v>
      </c>
      <c r="L454" s="4">
        <f t="shared" si="12"/>
        <v>0.39000000000000012</v>
      </c>
      <c r="M454" s="1">
        <v>1</v>
      </c>
      <c r="N454" s="4">
        <v>0.39</v>
      </c>
      <c r="O454" s="1" t="s">
        <v>1746</v>
      </c>
    </row>
    <row r="455" spans="1:15" x14ac:dyDescent="0.25">
      <c r="A455" s="1">
        <v>454</v>
      </c>
      <c r="B455" s="1" t="s">
        <v>2378</v>
      </c>
      <c r="C455" s="10">
        <v>44736</v>
      </c>
      <c r="D455" s="22">
        <v>0</v>
      </c>
      <c r="E455" s="17" t="s">
        <v>722</v>
      </c>
      <c r="F455" s="15">
        <v>10</v>
      </c>
      <c r="G455" s="2">
        <v>2.4700000000000002</v>
      </c>
      <c r="H455" s="3">
        <v>0.4</v>
      </c>
      <c r="I455" s="2">
        <v>1.95</v>
      </c>
      <c r="J455" s="4">
        <f t="shared" si="11"/>
        <v>0.52000000000000024</v>
      </c>
      <c r="K455" s="1">
        <v>1</v>
      </c>
      <c r="L455" s="4">
        <f t="shared" si="12"/>
        <v>0.52000000000000024</v>
      </c>
      <c r="M455" s="1">
        <v>1</v>
      </c>
      <c r="N455" s="4">
        <v>0.52</v>
      </c>
      <c r="O455" s="1" t="s">
        <v>1746</v>
      </c>
    </row>
    <row r="456" spans="1:15" x14ac:dyDescent="0.25">
      <c r="A456" s="1">
        <v>455</v>
      </c>
      <c r="B456" s="1" t="s">
        <v>2379</v>
      </c>
      <c r="C456" s="10">
        <v>44737</v>
      </c>
      <c r="D456" s="22">
        <v>0</v>
      </c>
      <c r="E456" s="17" t="s">
        <v>216</v>
      </c>
      <c r="F456" s="15">
        <v>14</v>
      </c>
      <c r="G456" s="2">
        <v>2.72</v>
      </c>
      <c r="H456" s="3">
        <v>2.6</v>
      </c>
      <c r="I456" s="2">
        <v>2.4</v>
      </c>
      <c r="J456" s="4">
        <f t="shared" si="11"/>
        <v>0.32000000000000028</v>
      </c>
      <c r="K456" s="1">
        <v>1</v>
      </c>
      <c r="L456" s="4">
        <f t="shared" si="12"/>
        <v>0.32000000000000028</v>
      </c>
      <c r="M456" s="1">
        <v>1</v>
      </c>
      <c r="N456" s="4">
        <v>0.32</v>
      </c>
      <c r="O456" s="1" t="s">
        <v>1746</v>
      </c>
    </row>
    <row r="457" spans="1:15" x14ac:dyDescent="0.25">
      <c r="A457" s="1">
        <v>456</v>
      </c>
      <c r="B457" s="1" t="s">
        <v>2378</v>
      </c>
      <c r="C457" s="10">
        <v>44737</v>
      </c>
      <c r="D457" s="22">
        <v>0</v>
      </c>
      <c r="E457" s="17" t="s">
        <v>722</v>
      </c>
      <c r="F457" s="15">
        <v>10</v>
      </c>
      <c r="G457" s="2">
        <v>2.44</v>
      </c>
      <c r="H457" s="3">
        <v>0.34</v>
      </c>
      <c r="I457" s="2">
        <v>1.92</v>
      </c>
      <c r="J457" s="4">
        <f t="shared" si="11"/>
        <v>0.52</v>
      </c>
      <c r="K457" s="1">
        <v>1</v>
      </c>
      <c r="L457" s="4">
        <f t="shared" si="12"/>
        <v>0.52</v>
      </c>
      <c r="M457" s="1">
        <v>1</v>
      </c>
      <c r="N457" s="4">
        <v>0.52</v>
      </c>
      <c r="O457" s="1" t="s">
        <v>1746</v>
      </c>
    </row>
    <row r="458" spans="1:15" x14ac:dyDescent="0.25">
      <c r="A458" s="1">
        <v>457</v>
      </c>
      <c r="B458" s="1" t="s">
        <v>2379</v>
      </c>
      <c r="C458" s="10">
        <v>44738</v>
      </c>
      <c r="D458" s="22">
        <v>0</v>
      </c>
      <c r="E458" s="17" t="s">
        <v>228</v>
      </c>
      <c r="F458" s="15">
        <v>14</v>
      </c>
      <c r="G458" s="2">
        <v>2.5499999999999998</v>
      </c>
      <c r="H458" s="3">
        <v>2.1</v>
      </c>
      <c r="I458" s="2">
        <v>2.19</v>
      </c>
      <c r="J458" s="4">
        <f t="shared" si="11"/>
        <v>0.35999999999999988</v>
      </c>
      <c r="K458" s="1">
        <v>1</v>
      </c>
      <c r="L458" s="4">
        <f t="shared" si="12"/>
        <v>0.35999999999999988</v>
      </c>
      <c r="M458" s="1">
        <v>1</v>
      </c>
      <c r="N458" s="4">
        <v>0.36</v>
      </c>
      <c r="O458" s="1" t="s">
        <v>1746</v>
      </c>
    </row>
    <row r="459" spans="1:15" x14ac:dyDescent="0.25">
      <c r="A459" s="1">
        <v>458</v>
      </c>
      <c r="B459" s="1" t="s">
        <v>2378</v>
      </c>
      <c r="C459" s="10">
        <v>44738</v>
      </c>
      <c r="D459" s="22">
        <v>0</v>
      </c>
      <c r="E459" s="17" t="s">
        <v>722</v>
      </c>
      <c r="F459" s="15">
        <v>10</v>
      </c>
      <c r="G459" s="2">
        <v>2.44</v>
      </c>
      <c r="H459" s="3">
        <v>0.4</v>
      </c>
      <c r="I459" s="2">
        <v>1.9</v>
      </c>
      <c r="J459" s="4">
        <f t="shared" si="11"/>
        <v>0.54</v>
      </c>
      <c r="K459" s="1">
        <v>1</v>
      </c>
      <c r="L459" s="4">
        <f t="shared" si="12"/>
        <v>0.54</v>
      </c>
      <c r="M459" s="1">
        <v>1</v>
      </c>
      <c r="N459" s="4">
        <v>0.54</v>
      </c>
      <c r="O459" s="1" t="s">
        <v>1746</v>
      </c>
    </row>
    <row r="460" spans="1:15" x14ac:dyDescent="0.25">
      <c r="A460" s="1">
        <v>459</v>
      </c>
      <c r="B460" s="1" t="s">
        <v>2379</v>
      </c>
      <c r="C460" s="10">
        <v>44739</v>
      </c>
      <c r="D460" s="22">
        <v>0</v>
      </c>
      <c r="E460" s="17" t="s">
        <v>228</v>
      </c>
      <c r="F460" s="15">
        <v>14</v>
      </c>
      <c r="G460" s="2">
        <v>2.71</v>
      </c>
      <c r="H460" s="3">
        <v>2.2000000000000002</v>
      </c>
      <c r="I460" s="2">
        <v>2.35</v>
      </c>
      <c r="J460" s="4">
        <f t="shared" si="11"/>
        <v>0.35999999999999988</v>
      </c>
      <c r="K460" s="1">
        <v>1</v>
      </c>
      <c r="L460" s="4">
        <f t="shared" si="12"/>
        <v>0.35999999999999988</v>
      </c>
      <c r="M460" s="1">
        <v>1</v>
      </c>
      <c r="N460" s="4">
        <v>0.36</v>
      </c>
      <c r="O460" s="1" t="s">
        <v>1746</v>
      </c>
    </row>
    <row r="461" spans="1:15" x14ac:dyDescent="0.25">
      <c r="A461" s="1">
        <v>460</v>
      </c>
      <c r="B461" s="1" t="s">
        <v>2378</v>
      </c>
      <c r="C461" s="10">
        <v>44739</v>
      </c>
      <c r="D461" s="22">
        <v>0</v>
      </c>
      <c r="E461" s="17" t="s">
        <v>722</v>
      </c>
      <c r="F461" s="15">
        <v>10</v>
      </c>
      <c r="G461" s="2">
        <v>2.42</v>
      </c>
      <c r="H461" s="3">
        <v>0.32</v>
      </c>
      <c r="I461" s="2">
        <v>1.92</v>
      </c>
      <c r="J461" s="4">
        <f t="shared" si="11"/>
        <v>0.5</v>
      </c>
      <c r="K461" s="1">
        <v>1</v>
      </c>
      <c r="L461" s="4">
        <f t="shared" si="12"/>
        <v>0.5</v>
      </c>
      <c r="M461" s="1">
        <v>1</v>
      </c>
      <c r="N461" s="4">
        <v>0.5</v>
      </c>
      <c r="O461" s="1" t="s">
        <v>1746</v>
      </c>
    </row>
    <row r="462" spans="1:15" x14ac:dyDescent="0.25">
      <c r="A462" s="1">
        <v>461</v>
      </c>
      <c r="B462" s="1" t="s">
        <v>2379</v>
      </c>
      <c r="C462" s="10">
        <v>44740</v>
      </c>
      <c r="D462" s="22">
        <v>0</v>
      </c>
      <c r="E462" s="17" t="s">
        <v>228</v>
      </c>
      <c r="F462" s="15">
        <v>14</v>
      </c>
      <c r="G462" s="2">
        <v>2.46</v>
      </c>
      <c r="H462" s="3">
        <v>1.6</v>
      </c>
      <c r="I462" s="2">
        <v>2.1</v>
      </c>
      <c r="J462" s="4">
        <f t="shared" si="11"/>
        <v>0.35999999999999988</v>
      </c>
      <c r="K462" s="1">
        <v>1</v>
      </c>
      <c r="L462" s="4">
        <f t="shared" si="12"/>
        <v>0.35999999999999988</v>
      </c>
      <c r="M462" s="1">
        <v>1</v>
      </c>
      <c r="N462" s="4">
        <v>0.36</v>
      </c>
      <c r="O462" s="1" t="s">
        <v>1746</v>
      </c>
    </row>
    <row r="463" spans="1:15" ht="33" x14ac:dyDescent="0.25">
      <c r="A463" s="1">
        <v>462</v>
      </c>
      <c r="B463" s="1" t="s">
        <v>2378</v>
      </c>
      <c r="C463" s="10">
        <v>44740</v>
      </c>
      <c r="D463" s="22">
        <v>0</v>
      </c>
      <c r="E463" s="18" t="s">
        <v>2450</v>
      </c>
      <c r="F463" s="15">
        <v>4.7</v>
      </c>
      <c r="G463" s="2">
        <v>1.3</v>
      </c>
      <c r="H463" s="3">
        <v>0.35</v>
      </c>
      <c r="I463" s="2">
        <v>1.05</v>
      </c>
      <c r="J463" s="4">
        <f t="shared" si="11"/>
        <v>0.25</v>
      </c>
      <c r="K463" s="1">
        <v>1</v>
      </c>
      <c r="L463" s="4">
        <f t="shared" si="12"/>
        <v>0.25</v>
      </c>
      <c r="M463" s="1">
        <v>1</v>
      </c>
      <c r="N463" s="4">
        <v>0.25</v>
      </c>
      <c r="O463" s="1" t="s">
        <v>1746</v>
      </c>
    </row>
    <row r="464" spans="1:15" x14ac:dyDescent="0.25">
      <c r="A464" s="1">
        <v>463</v>
      </c>
      <c r="B464" s="1" t="s">
        <v>2379</v>
      </c>
      <c r="C464" s="10">
        <v>44741</v>
      </c>
      <c r="D464" s="22">
        <v>0</v>
      </c>
      <c r="E464" s="17" t="s">
        <v>228</v>
      </c>
      <c r="F464" s="15">
        <v>14</v>
      </c>
      <c r="G464" s="2">
        <v>2.4700000000000002</v>
      </c>
      <c r="H464" s="3">
        <v>1.8</v>
      </c>
      <c r="I464" s="2">
        <v>2.13</v>
      </c>
      <c r="J464" s="4">
        <f t="shared" ref="J464:J527" si="13">G464-I464</f>
        <v>0.3400000000000003</v>
      </c>
      <c r="K464" s="1">
        <v>1</v>
      </c>
      <c r="L464" s="4">
        <f t="shared" si="12"/>
        <v>0.3400000000000003</v>
      </c>
      <c r="M464" s="1">
        <v>1</v>
      </c>
      <c r="N464" s="4">
        <v>0.34</v>
      </c>
      <c r="O464" s="1" t="s">
        <v>1746</v>
      </c>
    </row>
    <row r="465" spans="1:15" x14ac:dyDescent="0.25">
      <c r="A465" s="1">
        <v>464</v>
      </c>
      <c r="B465" s="1" t="s">
        <v>2378</v>
      </c>
      <c r="C465" s="10">
        <v>44741</v>
      </c>
      <c r="D465" s="22">
        <v>0</v>
      </c>
      <c r="E465" s="17" t="s">
        <v>722</v>
      </c>
      <c r="F465" s="15">
        <v>10</v>
      </c>
      <c r="G465" s="2">
        <v>2.2599999999999998</v>
      </c>
      <c r="H465" s="3">
        <v>0.42</v>
      </c>
      <c r="I465" s="2">
        <v>1.84</v>
      </c>
      <c r="J465" s="4">
        <f t="shared" si="13"/>
        <v>0.41999999999999971</v>
      </c>
      <c r="K465" s="1">
        <v>1</v>
      </c>
      <c r="L465" s="4">
        <f t="shared" ref="L465:L528" si="14">(G465-I465-D465)*K465</f>
        <v>0.41999999999999971</v>
      </c>
      <c r="M465" s="1">
        <v>1</v>
      </c>
      <c r="N465" s="4">
        <v>0.42</v>
      </c>
      <c r="O465" s="1" t="s">
        <v>1746</v>
      </c>
    </row>
    <row r="466" spans="1:15" x14ac:dyDescent="0.25">
      <c r="A466" s="1">
        <v>465</v>
      </c>
      <c r="B466" s="1" t="s">
        <v>2379</v>
      </c>
      <c r="C466" s="10">
        <v>44742</v>
      </c>
      <c r="D466" s="22">
        <v>0</v>
      </c>
      <c r="E466" s="17" t="s">
        <v>228</v>
      </c>
      <c r="F466" s="15">
        <v>14</v>
      </c>
      <c r="G466" s="2">
        <v>2.58</v>
      </c>
      <c r="H466" s="3">
        <v>2.08</v>
      </c>
      <c r="I466" s="2">
        <v>2.2000000000000002</v>
      </c>
      <c r="J466" s="4">
        <f t="shared" si="13"/>
        <v>0.37999999999999989</v>
      </c>
      <c r="K466" s="1">
        <v>1</v>
      </c>
      <c r="L466" s="4">
        <f t="shared" si="14"/>
        <v>0.37999999999999989</v>
      </c>
      <c r="M466" s="1">
        <v>1</v>
      </c>
      <c r="N466" s="4">
        <v>0.38</v>
      </c>
      <c r="O466" s="1" t="s">
        <v>1746</v>
      </c>
    </row>
    <row r="467" spans="1:15" x14ac:dyDescent="0.25">
      <c r="A467" s="1">
        <v>466</v>
      </c>
      <c r="B467" s="1" t="s">
        <v>2378</v>
      </c>
      <c r="C467" s="10">
        <v>44742</v>
      </c>
      <c r="D467" s="22">
        <v>0</v>
      </c>
      <c r="E467" s="17" t="s">
        <v>722</v>
      </c>
      <c r="F467" s="15">
        <v>10</v>
      </c>
      <c r="G467" s="2">
        <v>2.2799999999999998</v>
      </c>
      <c r="H467" s="3">
        <v>0.45</v>
      </c>
      <c r="I467" s="2">
        <v>1.8</v>
      </c>
      <c r="J467" s="4">
        <f t="shared" si="13"/>
        <v>0.47999999999999976</v>
      </c>
      <c r="K467" s="1">
        <v>1</v>
      </c>
      <c r="L467" s="4">
        <f t="shared" si="14"/>
        <v>0.47999999999999976</v>
      </c>
      <c r="M467" s="1">
        <v>1</v>
      </c>
      <c r="N467" s="4">
        <v>0.48</v>
      </c>
      <c r="O467" s="1" t="s">
        <v>1746</v>
      </c>
    </row>
    <row r="468" spans="1:15" x14ac:dyDescent="0.25">
      <c r="A468" s="1">
        <v>467</v>
      </c>
      <c r="B468" s="1" t="s">
        <v>2379</v>
      </c>
      <c r="C468" s="10">
        <v>44743</v>
      </c>
      <c r="D468" s="22">
        <v>0</v>
      </c>
      <c r="E468" s="17" t="s">
        <v>228</v>
      </c>
      <c r="F468" s="15">
        <v>14</v>
      </c>
      <c r="G468" s="2">
        <v>2.5499999999999998</v>
      </c>
      <c r="H468" s="3">
        <v>2.08</v>
      </c>
      <c r="I468" s="2">
        <v>2.15</v>
      </c>
      <c r="J468" s="4">
        <f t="shared" si="13"/>
        <v>0.39999999999999991</v>
      </c>
      <c r="K468" s="1">
        <v>1</v>
      </c>
      <c r="L468" s="4">
        <f t="shared" si="14"/>
        <v>0.39999999999999991</v>
      </c>
      <c r="M468" s="1">
        <v>1</v>
      </c>
      <c r="N468" s="4">
        <v>0.4</v>
      </c>
      <c r="O468" s="1" t="s">
        <v>1746</v>
      </c>
    </row>
    <row r="469" spans="1:15" x14ac:dyDescent="0.25">
      <c r="A469" s="1">
        <v>468</v>
      </c>
      <c r="B469" s="1" t="s">
        <v>2378</v>
      </c>
      <c r="C469" s="10">
        <v>44743</v>
      </c>
      <c r="D469" s="22">
        <v>0</v>
      </c>
      <c r="E469" s="17" t="s">
        <v>722</v>
      </c>
      <c r="F469" s="15">
        <v>10</v>
      </c>
      <c r="G469" s="2">
        <v>2.46</v>
      </c>
      <c r="H469" s="3">
        <v>0.37</v>
      </c>
      <c r="I469" s="2">
        <v>1.95</v>
      </c>
      <c r="J469" s="4">
        <f t="shared" si="13"/>
        <v>0.51</v>
      </c>
      <c r="K469" s="1">
        <v>1</v>
      </c>
      <c r="L469" s="4">
        <f t="shared" si="14"/>
        <v>0.51</v>
      </c>
      <c r="M469" s="1">
        <v>1</v>
      </c>
      <c r="N469" s="4">
        <v>0.51</v>
      </c>
      <c r="O469" s="1" t="s">
        <v>1746</v>
      </c>
    </row>
    <row r="470" spans="1:15" x14ac:dyDescent="0.25">
      <c r="A470" s="1">
        <v>469</v>
      </c>
      <c r="B470" s="1" t="s">
        <v>2379</v>
      </c>
      <c r="C470" s="10">
        <v>44744</v>
      </c>
      <c r="D470" s="22">
        <v>0</v>
      </c>
      <c r="E470" s="17" t="s">
        <v>228</v>
      </c>
      <c r="F470" s="15">
        <v>14</v>
      </c>
      <c r="G470" s="2">
        <v>2.79</v>
      </c>
      <c r="H470" s="3">
        <v>2.34</v>
      </c>
      <c r="I470" s="2">
        <v>2.38</v>
      </c>
      <c r="J470" s="4">
        <f t="shared" si="13"/>
        <v>0.41000000000000014</v>
      </c>
      <c r="K470" s="1">
        <v>1</v>
      </c>
      <c r="L470" s="4">
        <f t="shared" si="14"/>
        <v>0.41000000000000014</v>
      </c>
      <c r="M470" s="1">
        <v>1</v>
      </c>
      <c r="N470" s="4">
        <v>0.41</v>
      </c>
      <c r="O470" s="1" t="s">
        <v>1746</v>
      </c>
    </row>
    <row r="471" spans="1:15" x14ac:dyDescent="0.25">
      <c r="A471" s="1">
        <v>470</v>
      </c>
      <c r="B471" s="1" t="s">
        <v>2378</v>
      </c>
      <c r="C471" s="10">
        <v>44744</v>
      </c>
      <c r="D471" s="22">
        <v>0</v>
      </c>
      <c r="E471" s="17" t="s">
        <v>722</v>
      </c>
      <c r="F471" s="15">
        <v>10</v>
      </c>
      <c r="G471" s="2">
        <v>2.5</v>
      </c>
      <c r="H471" s="3">
        <v>0.3</v>
      </c>
      <c r="I471" s="2">
        <v>1.96</v>
      </c>
      <c r="J471" s="4">
        <f t="shared" si="13"/>
        <v>0.54</v>
      </c>
      <c r="K471" s="1">
        <v>1</v>
      </c>
      <c r="L471" s="4">
        <f t="shared" si="14"/>
        <v>0.54</v>
      </c>
      <c r="M471" s="1">
        <v>1</v>
      </c>
      <c r="N471" s="4">
        <v>0.54</v>
      </c>
      <c r="O471" s="1" t="s">
        <v>1746</v>
      </c>
    </row>
    <row r="472" spans="1:15" x14ac:dyDescent="0.25">
      <c r="A472" s="1">
        <v>471</v>
      </c>
      <c r="B472" s="1" t="s">
        <v>2378</v>
      </c>
      <c r="C472" s="10">
        <v>44745</v>
      </c>
      <c r="D472" s="22">
        <v>0</v>
      </c>
      <c r="E472" s="17" t="s">
        <v>722</v>
      </c>
      <c r="F472" s="15">
        <v>10</v>
      </c>
      <c r="G472" s="2">
        <v>2.5</v>
      </c>
      <c r="H472" s="3">
        <v>0.43</v>
      </c>
      <c r="I472" s="2">
        <v>1.91</v>
      </c>
      <c r="J472" s="4">
        <f t="shared" si="13"/>
        <v>0.59000000000000008</v>
      </c>
      <c r="K472" s="1">
        <v>1</v>
      </c>
      <c r="L472" s="4">
        <f t="shared" si="14"/>
        <v>0.59000000000000008</v>
      </c>
      <c r="M472" s="1">
        <v>1</v>
      </c>
      <c r="N472" s="4">
        <v>0.59</v>
      </c>
      <c r="O472" s="1" t="s">
        <v>1746</v>
      </c>
    </row>
    <row r="473" spans="1:15" x14ac:dyDescent="0.25">
      <c r="A473" s="1">
        <v>472</v>
      </c>
      <c r="B473" s="1" t="s">
        <v>240</v>
      </c>
      <c r="C473" s="10">
        <v>44745</v>
      </c>
      <c r="D473" s="22">
        <v>0</v>
      </c>
      <c r="E473" s="17" t="s">
        <v>2451</v>
      </c>
      <c r="F473" s="15">
        <v>3.5</v>
      </c>
      <c r="G473" s="2">
        <v>1.33</v>
      </c>
      <c r="H473" s="3">
        <v>0.2</v>
      </c>
      <c r="I473" s="2">
        <v>0.56999999999999995</v>
      </c>
      <c r="J473" s="4">
        <f t="shared" si="13"/>
        <v>0.76000000000000012</v>
      </c>
      <c r="K473" s="1">
        <v>5</v>
      </c>
      <c r="L473" s="4">
        <f t="shared" si="14"/>
        <v>3.8000000000000007</v>
      </c>
      <c r="M473" s="1">
        <f>C490-C473</f>
        <v>7</v>
      </c>
      <c r="N473" s="4">
        <v>14.359400000000001</v>
      </c>
      <c r="O473" s="1" t="s">
        <v>1746</v>
      </c>
    </row>
    <row r="474" spans="1:15" ht="33" x14ac:dyDescent="0.25">
      <c r="A474" s="1">
        <v>473</v>
      </c>
      <c r="B474" s="1" t="s">
        <v>2379</v>
      </c>
      <c r="C474" s="10">
        <v>44745</v>
      </c>
      <c r="D474" s="22">
        <v>0</v>
      </c>
      <c r="E474" s="18" t="s">
        <v>2452</v>
      </c>
      <c r="F474" s="15">
        <v>10.5</v>
      </c>
      <c r="G474" s="2">
        <v>2.2200000000000002</v>
      </c>
      <c r="H474" s="3">
        <v>1.1399999999999999</v>
      </c>
      <c r="I474" s="2">
        <v>1.8</v>
      </c>
      <c r="J474" s="4">
        <f t="shared" si="13"/>
        <v>0.42000000000000015</v>
      </c>
      <c r="K474" s="1">
        <v>1</v>
      </c>
      <c r="L474" s="4">
        <f t="shared" si="14"/>
        <v>0.42000000000000015</v>
      </c>
      <c r="M474" s="1">
        <v>1</v>
      </c>
      <c r="N474" s="4">
        <v>0.42</v>
      </c>
      <c r="O474" s="1" t="s">
        <v>1746</v>
      </c>
    </row>
    <row r="475" spans="1:15" ht="33" x14ac:dyDescent="0.25">
      <c r="A475" s="1">
        <v>474</v>
      </c>
      <c r="B475" s="1" t="s">
        <v>2378</v>
      </c>
      <c r="C475" s="10">
        <v>44746</v>
      </c>
      <c r="D475" s="22">
        <v>0</v>
      </c>
      <c r="E475" s="18" t="s">
        <v>2453</v>
      </c>
      <c r="F475" s="15">
        <v>7.5</v>
      </c>
      <c r="G475" s="2">
        <v>3.08</v>
      </c>
      <c r="H475" s="3">
        <v>0.38</v>
      </c>
      <c r="I475" s="2">
        <v>1.86</v>
      </c>
      <c r="J475" s="4">
        <f t="shared" si="13"/>
        <v>1.22</v>
      </c>
      <c r="K475" s="1">
        <v>1</v>
      </c>
      <c r="L475" s="4">
        <f t="shared" si="14"/>
        <v>1.22</v>
      </c>
      <c r="M475" s="1">
        <v>1</v>
      </c>
      <c r="N475" s="4">
        <v>1.22</v>
      </c>
      <c r="O475" s="1" t="s">
        <v>1746</v>
      </c>
    </row>
    <row r="476" spans="1:15" x14ac:dyDescent="0.25">
      <c r="A476" s="1">
        <v>475</v>
      </c>
      <c r="B476" s="1" t="s">
        <v>2380</v>
      </c>
      <c r="C476" s="10">
        <v>44746</v>
      </c>
      <c r="D476" s="22">
        <v>0</v>
      </c>
      <c r="E476" s="17" t="s">
        <v>2454</v>
      </c>
      <c r="F476" s="15">
        <v>7.5</v>
      </c>
      <c r="G476" s="2">
        <v>1.42</v>
      </c>
      <c r="H476" s="3">
        <v>0.53</v>
      </c>
      <c r="I476" s="2">
        <v>1.17</v>
      </c>
      <c r="J476" s="4">
        <f t="shared" si="13"/>
        <v>0.25</v>
      </c>
      <c r="K476" s="1">
        <v>5</v>
      </c>
      <c r="L476" s="4">
        <f t="shared" si="14"/>
        <v>1.25</v>
      </c>
      <c r="M476" s="1">
        <f>C517-C476</f>
        <v>24</v>
      </c>
      <c r="N476" s="4">
        <v>12.4008</v>
      </c>
      <c r="O476" s="1" t="s">
        <v>1746</v>
      </c>
    </row>
    <row r="477" spans="1:15" x14ac:dyDescent="0.25">
      <c r="A477" s="1">
        <v>476</v>
      </c>
      <c r="B477" s="1" t="s">
        <v>2379</v>
      </c>
      <c r="C477" s="10">
        <v>44746</v>
      </c>
      <c r="D477" s="22">
        <v>0</v>
      </c>
      <c r="E477" s="17" t="s">
        <v>2301</v>
      </c>
      <c r="F477" s="15">
        <v>9</v>
      </c>
      <c r="G477" s="2">
        <v>1.62</v>
      </c>
      <c r="H477" s="3">
        <v>2.83</v>
      </c>
      <c r="I477" s="2">
        <v>1.37</v>
      </c>
      <c r="J477" s="4">
        <f t="shared" si="13"/>
        <v>0.25</v>
      </c>
      <c r="K477" s="1">
        <v>1</v>
      </c>
      <c r="L477" s="4">
        <f t="shared" si="14"/>
        <v>0.25</v>
      </c>
      <c r="M477" s="1">
        <v>1</v>
      </c>
      <c r="N477" s="4">
        <v>0.25</v>
      </c>
      <c r="O477" s="1" t="s">
        <v>1746</v>
      </c>
    </row>
    <row r="478" spans="1:15" x14ac:dyDescent="0.25">
      <c r="A478" s="1">
        <v>477</v>
      </c>
      <c r="B478" s="1" t="s">
        <v>2378</v>
      </c>
      <c r="C478" s="10">
        <v>44747</v>
      </c>
      <c r="D478" s="22">
        <v>0</v>
      </c>
      <c r="E478" s="17" t="s">
        <v>722</v>
      </c>
      <c r="F478" s="15">
        <v>10</v>
      </c>
      <c r="G478" s="2">
        <v>2.5099999999999998</v>
      </c>
      <c r="H478" s="3">
        <v>0.35</v>
      </c>
      <c r="I478" s="2">
        <v>1.88</v>
      </c>
      <c r="J478" s="4">
        <f t="shared" si="13"/>
        <v>0.62999999999999989</v>
      </c>
      <c r="K478" s="1">
        <v>1</v>
      </c>
      <c r="L478" s="4">
        <f t="shared" si="14"/>
        <v>0.62999999999999989</v>
      </c>
      <c r="M478" s="1">
        <v>1</v>
      </c>
      <c r="N478" s="4">
        <v>0.63</v>
      </c>
      <c r="O478" s="1" t="s">
        <v>1746</v>
      </c>
    </row>
    <row r="479" spans="1:15" x14ac:dyDescent="0.25">
      <c r="A479" s="1">
        <v>478</v>
      </c>
      <c r="B479" s="1" t="s">
        <v>2379</v>
      </c>
      <c r="C479" s="10">
        <v>44747</v>
      </c>
      <c r="D479" s="22">
        <v>0</v>
      </c>
      <c r="E479" s="17" t="s">
        <v>228</v>
      </c>
      <c r="F479" s="15">
        <v>14</v>
      </c>
      <c r="G479" s="2">
        <v>2.56</v>
      </c>
      <c r="H479" s="3">
        <v>2.2799999999999998</v>
      </c>
      <c r="I479" s="2">
        <v>2.19</v>
      </c>
      <c r="J479" s="4">
        <f t="shared" si="13"/>
        <v>0.37000000000000011</v>
      </c>
      <c r="K479" s="1">
        <v>1</v>
      </c>
      <c r="L479" s="4">
        <f t="shared" si="14"/>
        <v>0.37000000000000011</v>
      </c>
      <c r="M479" s="1">
        <v>1</v>
      </c>
      <c r="N479" s="4">
        <v>0.37</v>
      </c>
      <c r="O479" s="1" t="s">
        <v>1746</v>
      </c>
    </row>
    <row r="480" spans="1:15" x14ac:dyDescent="0.25">
      <c r="A480" s="1">
        <v>479</v>
      </c>
      <c r="B480" s="1" t="s">
        <v>2378</v>
      </c>
      <c r="C480" s="10">
        <v>44748</v>
      </c>
      <c r="D480" s="22">
        <v>0</v>
      </c>
      <c r="E480" s="17" t="s">
        <v>722</v>
      </c>
      <c r="F480" s="15">
        <v>10</v>
      </c>
      <c r="G480" s="2">
        <v>2.42</v>
      </c>
      <c r="H480" s="3">
        <v>0.4</v>
      </c>
      <c r="I480" s="2">
        <v>1.9</v>
      </c>
      <c r="J480" s="4">
        <f t="shared" si="13"/>
        <v>0.52</v>
      </c>
      <c r="K480" s="1">
        <v>1</v>
      </c>
      <c r="L480" s="4">
        <f t="shared" si="14"/>
        <v>0.52</v>
      </c>
      <c r="M480" s="1">
        <v>1</v>
      </c>
      <c r="N480" s="4">
        <v>0.52</v>
      </c>
      <c r="O480" s="1" t="s">
        <v>1746</v>
      </c>
    </row>
    <row r="481" spans="1:15" x14ac:dyDescent="0.25">
      <c r="A481" s="1">
        <v>480</v>
      </c>
      <c r="B481" s="1" t="s">
        <v>2379</v>
      </c>
      <c r="C481" s="10">
        <v>44748</v>
      </c>
      <c r="D481" s="22">
        <v>0</v>
      </c>
      <c r="E481" s="17" t="s">
        <v>228</v>
      </c>
      <c r="F481" s="15">
        <v>14</v>
      </c>
      <c r="G481" s="2">
        <v>2.46</v>
      </c>
      <c r="H481" s="3">
        <v>2.4700000000000002</v>
      </c>
      <c r="I481" s="2">
        <v>2.15</v>
      </c>
      <c r="J481" s="4">
        <f t="shared" si="13"/>
        <v>0.31000000000000005</v>
      </c>
      <c r="K481" s="1">
        <v>1</v>
      </c>
      <c r="L481" s="4">
        <f t="shared" si="14"/>
        <v>0.31000000000000005</v>
      </c>
      <c r="M481" s="1">
        <v>1</v>
      </c>
      <c r="N481" s="4">
        <v>0.31</v>
      </c>
      <c r="O481" s="1" t="s">
        <v>1746</v>
      </c>
    </row>
    <row r="482" spans="1:15" x14ac:dyDescent="0.25">
      <c r="A482" s="1">
        <v>481</v>
      </c>
      <c r="B482" s="1" t="s">
        <v>2379</v>
      </c>
      <c r="C482" s="10">
        <v>44749</v>
      </c>
      <c r="D482" s="22">
        <v>0</v>
      </c>
      <c r="E482" s="17" t="s">
        <v>228</v>
      </c>
      <c r="F482" s="15">
        <v>14</v>
      </c>
      <c r="G482" s="2">
        <v>2.46</v>
      </c>
      <c r="H482" s="3">
        <v>2.4700000000000002</v>
      </c>
      <c r="I482" s="2">
        <v>2.14</v>
      </c>
      <c r="J482" s="4">
        <f t="shared" si="13"/>
        <v>0.31999999999999984</v>
      </c>
      <c r="K482" s="1">
        <v>1</v>
      </c>
      <c r="L482" s="4">
        <f t="shared" si="14"/>
        <v>0.31999999999999984</v>
      </c>
      <c r="M482" s="1">
        <v>1</v>
      </c>
      <c r="N482" s="4">
        <v>0.32</v>
      </c>
      <c r="O482" s="1" t="s">
        <v>1746</v>
      </c>
    </row>
    <row r="483" spans="1:15" x14ac:dyDescent="0.25">
      <c r="A483" s="1">
        <v>482</v>
      </c>
      <c r="B483" s="1" t="s">
        <v>2378</v>
      </c>
      <c r="C483" s="10">
        <v>44749</v>
      </c>
      <c r="D483" s="22">
        <v>0</v>
      </c>
      <c r="E483" s="17" t="s">
        <v>722</v>
      </c>
      <c r="F483" s="15">
        <v>10</v>
      </c>
      <c r="G483" s="2">
        <v>3.72</v>
      </c>
      <c r="H483" s="3">
        <v>0.1</v>
      </c>
      <c r="I483" s="2">
        <v>1.94</v>
      </c>
      <c r="J483" s="4">
        <f t="shared" si="13"/>
        <v>1.7800000000000002</v>
      </c>
      <c r="K483" s="1">
        <v>1</v>
      </c>
      <c r="L483" s="4">
        <f t="shared" si="14"/>
        <v>1.7800000000000002</v>
      </c>
      <c r="M483" s="1">
        <v>1</v>
      </c>
      <c r="N483" s="4">
        <v>1.78</v>
      </c>
      <c r="O483" s="1" t="s">
        <v>1746</v>
      </c>
    </row>
    <row r="484" spans="1:15" x14ac:dyDescent="0.25">
      <c r="A484" s="1">
        <v>483</v>
      </c>
      <c r="B484" s="1" t="s">
        <v>2378</v>
      </c>
      <c r="C484" s="10">
        <v>44750</v>
      </c>
      <c r="D484" s="22">
        <v>0</v>
      </c>
      <c r="E484" s="17" t="s">
        <v>722</v>
      </c>
      <c r="F484" s="15">
        <v>10</v>
      </c>
      <c r="G484" s="2">
        <v>2.4700000000000002</v>
      </c>
      <c r="H484" s="3">
        <v>0.4</v>
      </c>
      <c r="I484" s="2">
        <v>1.87</v>
      </c>
      <c r="J484" s="4">
        <f t="shared" si="13"/>
        <v>0.60000000000000009</v>
      </c>
      <c r="K484" s="1">
        <v>1</v>
      </c>
      <c r="L484" s="4">
        <f t="shared" si="14"/>
        <v>0.60000000000000009</v>
      </c>
      <c r="M484" s="1">
        <v>1</v>
      </c>
      <c r="N484" s="4">
        <v>0.6</v>
      </c>
      <c r="O484" s="1" t="s">
        <v>1746</v>
      </c>
    </row>
    <row r="485" spans="1:15" x14ac:dyDescent="0.25">
      <c r="A485" s="1">
        <v>484</v>
      </c>
      <c r="B485" s="1" t="s">
        <v>2379</v>
      </c>
      <c r="C485" s="10">
        <v>44750</v>
      </c>
      <c r="D485" s="22">
        <v>0</v>
      </c>
      <c r="E485" s="17" t="s">
        <v>228</v>
      </c>
      <c r="F485" s="15">
        <v>14</v>
      </c>
      <c r="G485" s="2">
        <v>2.5099999999999998</v>
      </c>
      <c r="H485" s="3">
        <v>2.94</v>
      </c>
      <c r="I485" s="2">
        <v>2.2000000000000002</v>
      </c>
      <c r="J485" s="4">
        <f t="shared" si="13"/>
        <v>0.30999999999999961</v>
      </c>
      <c r="K485" s="1">
        <v>1</v>
      </c>
      <c r="L485" s="4">
        <f t="shared" si="14"/>
        <v>0.30999999999999961</v>
      </c>
      <c r="M485" s="1">
        <v>1</v>
      </c>
      <c r="N485" s="4">
        <v>0.31</v>
      </c>
      <c r="O485" s="1" t="s">
        <v>1746</v>
      </c>
    </row>
    <row r="486" spans="1:15" x14ac:dyDescent="0.25">
      <c r="A486" s="1">
        <v>485</v>
      </c>
      <c r="B486" s="1" t="s">
        <v>2378</v>
      </c>
      <c r="C486" s="10">
        <v>44751</v>
      </c>
      <c r="D486" s="22">
        <v>0</v>
      </c>
      <c r="E486" s="17" t="s">
        <v>722</v>
      </c>
      <c r="F486" s="15">
        <v>10</v>
      </c>
      <c r="G486" s="2">
        <v>2.46</v>
      </c>
      <c r="H486" s="3">
        <v>0.42</v>
      </c>
      <c r="I486" s="2">
        <v>1.92</v>
      </c>
      <c r="J486" s="4">
        <f t="shared" si="13"/>
        <v>0.54</v>
      </c>
      <c r="K486" s="1">
        <v>1</v>
      </c>
      <c r="L486" s="4">
        <f t="shared" si="14"/>
        <v>0.54</v>
      </c>
      <c r="M486" s="1">
        <v>1</v>
      </c>
      <c r="N486" s="4">
        <v>0.54</v>
      </c>
      <c r="O486" s="1" t="s">
        <v>1746</v>
      </c>
    </row>
    <row r="487" spans="1:15" x14ac:dyDescent="0.25">
      <c r="A487" s="1">
        <v>486</v>
      </c>
      <c r="B487" s="1" t="s">
        <v>2379</v>
      </c>
      <c r="C487" s="10">
        <v>44751</v>
      </c>
      <c r="D487" s="22">
        <v>0</v>
      </c>
      <c r="E487" s="17" t="s">
        <v>228</v>
      </c>
      <c r="F487" s="15">
        <v>14</v>
      </c>
      <c r="G487" s="2">
        <v>2.46</v>
      </c>
      <c r="H487" s="3">
        <v>3.54</v>
      </c>
      <c r="I487" s="2">
        <v>2.23</v>
      </c>
      <c r="J487" s="4">
        <f t="shared" si="13"/>
        <v>0.22999999999999998</v>
      </c>
      <c r="K487" s="1">
        <v>1</v>
      </c>
      <c r="L487" s="4">
        <f t="shared" si="14"/>
        <v>0.22999999999999998</v>
      </c>
      <c r="M487" s="1">
        <v>1</v>
      </c>
      <c r="N487" s="4">
        <v>0.23</v>
      </c>
      <c r="O487" s="1" t="s">
        <v>1746</v>
      </c>
    </row>
    <row r="488" spans="1:15" x14ac:dyDescent="0.25">
      <c r="A488" s="1">
        <v>487</v>
      </c>
      <c r="B488" s="1" t="s">
        <v>2378</v>
      </c>
      <c r="C488" s="10">
        <v>44752</v>
      </c>
      <c r="D488" s="22">
        <v>0</v>
      </c>
      <c r="E488" s="17" t="s">
        <v>722</v>
      </c>
      <c r="F488" s="15">
        <v>10</v>
      </c>
      <c r="G488" s="2">
        <v>2.37</v>
      </c>
      <c r="H488" s="3">
        <v>0.43</v>
      </c>
      <c r="I488" s="2">
        <v>1.88</v>
      </c>
      <c r="J488" s="4">
        <f t="shared" si="13"/>
        <v>0.49000000000000021</v>
      </c>
      <c r="K488" s="1">
        <v>1</v>
      </c>
      <c r="L488" s="4">
        <f t="shared" si="14"/>
        <v>0.49000000000000021</v>
      </c>
      <c r="M488" s="1">
        <v>1</v>
      </c>
      <c r="N488" s="4">
        <v>0.49</v>
      </c>
      <c r="O488" s="1" t="s">
        <v>1746</v>
      </c>
    </row>
    <row r="489" spans="1:15" x14ac:dyDescent="0.25">
      <c r="A489" s="1">
        <v>488</v>
      </c>
      <c r="B489" s="1" t="s">
        <v>2379</v>
      </c>
      <c r="C489" s="10">
        <v>44752</v>
      </c>
      <c r="D489" s="22">
        <v>0</v>
      </c>
      <c r="E489" s="17" t="s">
        <v>2455</v>
      </c>
      <c r="F489" s="15">
        <v>3</v>
      </c>
      <c r="G489" s="2">
        <v>0.68</v>
      </c>
      <c r="H489" s="3">
        <v>0.2</v>
      </c>
      <c r="I489" s="2">
        <v>0.54</v>
      </c>
      <c r="J489" s="4">
        <f t="shared" si="13"/>
        <v>0.14000000000000001</v>
      </c>
      <c r="K489" s="1">
        <v>1</v>
      </c>
      <c r="L489" s="4">
        <f t="shared" si="14"/>
        <v>0.14000000000000001</v>
      </c>
      <c r="M489" s="1">
        <v>1</v>
      </c>
      <c r="N489" s="4">
        <v>0.14000000000000001</v>
      </c>
      <c r="O489" s="1" t="s">
        <v>1746</v>
      </c>
    </row>
    <row r="490" spans="1:15" x14ac:dyDescent="0.25">
      <c r="A490" s="1">
        <v>489</v>
      </c>
      <c r="B490" s="1" t="s">
        <v>240</v>
      </c>
      <c r="C490" s="10">
        <v>44752</v>
      </c>
      <c r="D490" s="22">
        <v>0</v>
      </c>
      <c r="E490" s="17" t="s">
        <v>423</v>
      </c>
      <c r="F490" s="15">
        <v>11</v>
      </c>
      <c r="G490" s="2">
        <v>2.91</v>
      </c>
      <c r="H490" s="3">
        <v>0.68</v>
      </c>
      <c r="I490" s="2">
        <v>1.99</v>
      </c>
      <c r="J490" s="4">
        <f t="shared" si="13"/>
        <v>0.92000000000000015</v>
      </c>
      <c r="K490" s="1">
        <v>5</v>
      </c>
      <c r="L490" s="4">
        <f t="shared" si="14"/>
        <v>4.6000000000000005</v>
      </c>
      <c r="M490" s="1">
        <f>C511-C490</f>
        <v>12</v>
      </c>
      <c r="N490" s="4">
        <v>25.8416</v>
      </c>
      <c r="O490" s="1" t="s">
        <v>1746</v>
      </c>
    </row>
    <row r="491" spans="1:15" x14ac:dyDescent="0.25">
      <c r="A491" s="1">
        <v>490</v>
      </c>
      <c r="B491" s="1" t="s">
        <v>2379</v>
      </c>
      <c r="C491" s="10">
        <v>44753</v>
      </c>
      <c r="D491" s="22">
        <v>0</v>
      </c>
      <c r="E491" s="17" t="s">
        <v>228</v>
      </c>
      <c r="F491" s="15">
        <v>14</v>
      </c>
      <c r="G491" s="2">
        <v>2.5099999999999998</v>
      </c>
      <c r="H491" s="3">
        <v>5.1100000000000003</v>
      </c>
      <c r="I491" s="2">
        <v>2.16</v>
      </c>
      <c r="J491" s="4">
        <f t="shared" si="13"/>
        <v>0.34999999999999964</v>
      </c>
      <c r="K491" s="1">
        <v>1</v>
      </c>
      <c r="L491" s="4">
        <f t="shared" si="14"/>
        <v>0.34999999999999964</v>
      </c>
      <c r="M491" s="1">
        <v>1</v>
      </c>
      <c r="N491" s="4">
        <v>0.35</v>
      </c>
      <c r="O491" s="1" t="s">
        <v>1746</v>
      </c>
    </row>
    <row r="492" spans="1:15" x14ac:dyDescent="0.25">
      <c r="A492" s="1">
        <v>491</v>
      </c>
      <c r="B492" s="1" t="s">
        <v>2378</v>
      </c>
      <c r="C492" s="10">
        <v>44753</v>
      </c>
      <c r="D492" s="22">
        <v>0</v>
      </c>
      <c r="E492" s="17" t="s">
        <v>839</v>
      </c>
      <c r="F492" s="15">
        <v>7.3</v>
      </c>
      <c r="G492" s="2">
        <v>3.09</v>
      </c>
      <c r="H492" s="3">
        <v>0.3</v>
      </c>
      <c r="I492" s="2">
        <v>1.89</v>
      </c>
      <c r="J492" s="4">
        <f t="shared" si="13"/>
        <v>1.2</v>
      </c>
      <c r="K492" s="1">
        <v>1</v>
      </c>
      <c r="L492" s="4">
        <f t="shared" si="14"/>
        <v>1.2</v>
      </c>
      <c r="M492" s="1">
        <v>1</v>
      </c>
      <c r="N492" s="4">
        <v>1.2</v>
      </c>
      <c r="O492" s="1" t="s">
        <v>1746</v>
      </c>
    </row>
    <row r="493" spans="1:15" x14ac:dyDescent="0.25">
      <c r="A493" s="1">
        <v>492</v>
      </c>
      <c r="B493" s="1" t="s">
        <v>2378</v>
      </c>
      <c r="C493" s="10">
        <v>44754</v>
      </c>
      <c r="D493" s="22">
        <v>0</v>
      </c>
      <c r="E493" s="17" t="s">
        <v>245</v>
      </c>
      <c r="F493" s="15">
        <v>3.7</v>
      </c>
      <c r="G493" s="2">
        <v>1.73</v>
      </c>
      <c r="H493" s="3">
        <v>0.35</v>
      </c>
      <c r="I493" s="2">
        <v>0.71</v>
      </c>
      <c r="J493" s="4">
        <f t="shared" si="13"/>
        <v>1.02</v>
      </c>
      <c r="K493" s="1">
        <v>1</v>
      </c>
      <c r="L493" s="4">
        <f t="shared" si="14"/>
        <v>1.02</v>
      </c>
      <c r="M493" s="1">
        <v>1</v>
      </c>
      <c r="N493" s="4">
        <v>1.02</v>
      </c>
      <c r="O493" s="1" t="s">
        <v>1746</v>
      </c>
    </row>
    <row r="494" spans="1:15" x14ac:dyDescent="0.25">
      <c r="A494" s="1">
        <v>493</v>
      </c>
      <c r="B494" s="1" t="s">
        <v>2379</v>
      </c>
      <c r="C494" s="10">
        <v>44754</v>
      </c>
      <c r="D494" s="22">
        <v>0</v>
      </c>
      <c r="E494" s="17" t="s">
        <v>2374</v>
      </c>
      <c r="F494" s="15">
        <v>7.5</v>
      </c>
      <c r="G494" s="2">
        <v>1.58</v>
      </c>
      <c r="H494" s="3">
        <v>1.83</v>
      </c>
      <c r="I494" s="2">
        <v>1.26</v>
      </c>
      <c r="J494" s="4">
        <f t="shared" si="13"/>
        <v>0.32000000000000006</v>
      </c>
      <c r="K494" s="1">
        <v>1</v>
      </c>
      <c r="L494" s="4">
        <f t="shared" si="14"/>
        <v>0.32000000000000006</v>
      </c>
      <c r="M494" s="1">
        <v>1</v>
      </c>
      <c r="N494" s="4">
        <v>0.32</v>
      </c>
      <c r="O494" s="1" t="s">
        <v>1746</v>
      </c>
    </row>
    <row r="495" spans="1:15" x14ac:dyDescent="0.25">
      <c r="A495" s="1">
        <v>494</v>
      </c>
      <c r="B495" s="1" t="s">
        <v>2378</v>
      </c>
      <c r="C495" s="10">
        <v>44755</v>
      </c>
      <c r="D495" s="22">
        <v>0</v>
      </c>
      <c r="E495" s="17" t="s">
        <v>2376</v>
      </c>
      <c r="F495" s="15">
        <v>2.2999999999999998</v>
      </c>
      <c r="G495" s="2">
        <v>0.77</v>
      </c>
      <c r="H495" s="3">
        <v>0.33</v>
      </c>
      <c r="I495" s="2">
        <v>0.44</v>
      </c>
      <c r="J495" s="4">
        <f t="shared" si="13"/>
        <v>0.33</v>
      </c>
      <c r="K495" s="1">
        <v>1</v>
      </c>
      <c r="L495" s="4">
        <f t="shared" si="14"/>
        <v>0.33</v>
      </c>
      <c r="M495" s="1">
        <v>1</v>
      </c>
      <c r="N495" s="4">
        <v>0.33</v>
      </c>
      <c r="O495" s="1" t="s">
        <v>1746</v>
      </c>
    </row>
    <row r="496" spans="1:15" x14ac:dyDescent="0.25">
      <c r="A496" s="1">
        <v>495</v>
      </c>
      <c r="B496" s="1" t="s">
        <v>2379</v>
      </c>
      <c r="C496" s="10">
        <v>44756</v>
      </c>
      <c r="D496" s="22">
        <v>0</v>
      </c>
      <c r="E496" s="17" t="s">
        <v>2456</v>
      </c>
      <c r="F496" s="15">
        <v>12</v>
      </c>
      <c r="G496" s="2">
        <v>2.0299999999999998</v>
      </c>
      <c r="H496" s="3">
        <v>0.51</v>
      </c>
      <c r="I496" s="2">
        <v>1.73</v>
      </c>
      <c r="J496" s="4">
        <f t="shared" si="13"/>
        <v>0.29999999999999982</v>
      </c>
      <c r="K496" s="1">
        <v>1</v>
      </c>
      <c r="L496" s="4">
        <f t="shared" si="14"/>
        <v>0.29999999999999982</v>
      </c>
      <c r="M496" s="1">
        <v>1</v>
      </c>
      <c r="N496" s="4">
        <v>0.3</v>
      </c>
      <c r="O496" s="1" t="s">
        <v>1746</v>
      </c>
    </row>
    <row r="497" spans="1:15" x14ac:dyDescent="0.25">
      <c r="A497" s="1">
        <v>496</v>
      </c>
      <c r="B497" s="1" t="s">
        <v>2378</v>
      </c>
      <c r="C497" s="10">
        <v>44756</v>
      </c>
      <c r="D497" s="22">
        <v>0</v>
      </c>
      <c r="E497" s="17" t="s">
        <v>2278</v>
      </c>
      <c r="F497" s="15">
        <v>8.5</v>
      </c>
      <c r="G497" s="2">
        <v>3.13</v>
      </c>
      <c r="H497" s="3">
        <v>0.3</v>
      </c>
      <c r="I497" s="2">
        <v>1.69</v>
      </c>
      <c r="J497" s="4">
        <f t="shared" si="13"/>
        <v>1.44</v>
      </c>
      <c r="K497" s="1">
        <v>1</v>
      </c>
      <c r="L497" s="4">
        <f t="shared" si="14"/>
        <v>1.44</v>
      </c>
      <c r="M497" s="1">
        <v>1</v>
      </c>
      <c r="N497" s="4">
        <v>1.44</v>
      </c>
      <c r="O497" s="1" t="s">
        <v>1746</v>
      </c>
    </row>
    <row r="498" spans="1:15" x14ac:dyDescent="0.25">
      <c r="A498" s="1">
        <v>497</v>
      </c>
      <c r="B498" s="1" t="s">
        <v>2379</v>
      </c>
      <c r="C498" s="10">
        <v>44757</v>
      </c>
      <c r="D498" s="22">
        <v>0</v>
      </c>
      <c r="E498" s="17" t="s">
        <v>776</v>
      </c>
      <c r="F498" s="15">
        <v>13.5</v>
      </c>
      <c r="G498" s="2">
        <v>2.19</v>
      </c>
      <c r="H498" s="3">
        <v>3.5</v>
      </c>
      <c r="I498" s="2">
        <v>1.87</v>
      </c>
      <c r="J498" s="4">
        <f t="shared" si="13"/>
        <v>0.31999999999999984</v>
      </c>
      <c r="K498" s="1">
        <v>1</v>
      </c>
      <c r="L498" s="4">
        <f t="shared" si="14"/>
        <v>0.31999999999999984</v>
      </c>
      <c r="M498" s="1">
        <v>1</v>
      </c>
      <c r="N498" s="4">
        <v>0.32</v>
      </c>
      <c r="O498" s="1" t="s">
        <v>1746</v>
      </c>
    </row>
    <row r="499" spans="1:15" x14ac:dyDescent="0.25">
      <c r="A499" s="1">
        <v>498</v>
      </c>
      <c r="B499" s="1" t="s">
        <v>2378</v>
      </c>
      <c r="C499" s="10">
        <v>44757</v>
      </c>
      <c r="D499" s="22">
        <v>0</v>
      </c>
      <c r="E499" s="17" t="s">
        <v>217</v>
      </c>
      <c r="F499" s="15">
        <v>9</v>
      </c>
      <c r="G499" s="2">
        <v>2.38</v>
      </c>
      <c r="H499" s="3">
        <v>0.42</v>
      </c>
      <c r="I499" s="2">
        <v>1.73</v>
      </c>
      <c r="J499" s="4">
        <f t="shared" si="13"/>
        <v>0.64999999999999991</v>
      </c>
      <c r="K499" s="1">
        <v>1</v>
      </c>
      <c r="L499" s="4">
        <f t="shared" si="14"/>
        <v>0.64999999999999991</v>
      </c>
      <c r="M499" s="1">
        <v>1</v>
      </c>
      <c r="N499" s="4">
        <v>0.65</v>
      </c>
      <c r="O499" s="1" t="s">
        <v>1746</v>
      </c>
    </row>
    <row r="500" spans="1:15" x14ac:dyDescent="0.25">
      <c r="A500" s="1">
        <v>499</v>
      </c>
      <c r="B500" s="1" t="s">
        <v>2379</v>
      </c>
      <c r="C500" s="10">
        <v>44758</v>
      </c>
      <c r="D500" s="22">
        <v>0</v>
      </c>
      <c r="E500" s="17" t="s">
        <v>228</v>
      </c>
      <c r="F500" s="15">
        <v>14</v>
      </c>
      <c r="G500" s="2">
        <v>2.73</v>
      </c>
      <c r="H500" s="3">
        <v>1.6</v>
      </c>
      <c r="I500" s="2">
        <v>2.39</v>
      </c>
      <c r="J500" s="4">
        <f t="shared" si="13"/>
        <v>0.33999999999999986</v>
      </c>
      <c r="K500" s="1">
        <v>1</v>
      </c>
      <c r="L500" s="4">
        <f t="shared" si="14"/>
        <v>0.33999999999999986</v>
      </c>
      <c r="M500" s="1">
        <v>1</v>
      </c>
      <c r="N500" s="4">
        <v>0.34</v>
      </c>
      <c r="O500" s="1" t="s">
        <v>1746</v>
      </c>
    </row>
    <row r="501" spans="1:15" x14ac:dyDescent="0.25">
      <c r="A501" s="1">
        <v>500</v>
      </c>
      <c r="B501" s="1" t="s">
        <v>2378</v>
      </c>
      <c r="C501" s="10">
        <v>44758</v>
      </c>
      <c r="D501" s="22">
        <v>0</v>
      </c>
      <c r="E501" s="17" t="s">
        <v>722</v>
      </c>
      <c r="F501" s="15">
        <v>10</v>
      </c>
      <c r="G501" s="2">
        <v>2.4</v>
      </c>
      <c r="H501" s="3">
        <v>0.3</v>
      </c>
      <c r="I501" s="2">
        <v>1.9</v>
      </c>
      <c r="J501" s="4">
        <f t="shared" si="13"/>
        <v>0.5</v>
      </c>
      <c r="K501" s="1">
        <v>1</v>
      </c>
      <c r="L501" s="4">
        <f t="shared" si="14"/>
        <v>0.5</v>
      </c>
      <c r="M501" s="1">
        <v>1</v>
      </c>
      <c r="N501" s="4">
        <v>0.5</v>
      </c>
      <c r="O501" s="1" t="s">
        <v>1746</v>
      </c>
    </row>
    <row r="502" spans="1:15" x14ac:dyDescent="0.25">
      <c r="A502" s="1">
        <v>501</v>
      </c>
      <c r="B502" s="1" t="s">
        <v>2379</v>
      </c>
      <c r="C502" s="10">
        <v>44759</v>
      </c>
      <c r="D502" s="22">
        <v>0</v>
      </c>
      <c r="E502" s="17" t="s">
        <v>228</v>
      </c>
      <c r="F502" s="15">
        <v>14</v>
      </c>
      <c r="G502" s="2">
        <v>2.72</v>
      </c>
      <c r="H502" s="3">
        <v>1.4</v>
      </c>
      <c r="I502" s="2">
        <v>2.41</v>
      </c>
      <c r="J502" s="4">
        <f t="shared" si="13"/>
        <v>0.31000000000000005</v>
      </c>
      <c r="K502" s="1">
        <v>1</v>
      </c>
      <c r="L502" s="4">
        <f t="shared" si="14"/>
        <v>0.31000000000000005</v>
      </c>
      <c r="M502" s="1">
        <v>1</v>
      </c>
      <c r="N502" s="4">
        <v>0.31</v>
      </c>
      <c r="O502" s="161" t="s">
        <v>2457</v>
      </c>
    </row>
    <row r="503" spans="1:15" x14ac:dyDescent="0.25">
      <c r="A503" s="1">
        <v>502</v>
      </c>
      <c r="B503" s="1" t="s">
        <v>2378</v>
      </c>
      <c r="C503" s="10">
        <v>44759</v>
      </c>
      <c r="D503" s="22">
        <v>0</v>
      </c>
      <c r="E503" s="17" t="s">
        <v>722</v>
      </c>
      <c r="F503" s="15">
        <v>10</v>
      </c>
      <c r="G503" s="2">
        <v>2.37</v>
      </c>
      <c r="H503" s="3">
        <v>0.32</v>
      </c>
      <c r="I503" s="2">
        <v>1.91</v>
      </c>
      <c r="J503" s="4">
        <f t="shared" si="13"/>
        <v>0.46000000000000019</v>
      </c>
      <c r="K503" s="1">
        <v>1</v>
      </c>
      <c r="L503" s="4">
        <f t="shared" si="14"/>
        <v>0.46000000000000019</v>
      </c>
      <c r="M503" s="1">
        <v>1</v>
      </c>
      <c r="N503" s="4">
        <v>0.46</v>
      </c>
      <c r="O503" s="161"/>
    </row>
    <row r="504" spans="1:15" x14ac:dyDescent="0.25">
      <c r="A504" s="1">
        <v>503</v>
      </c>
      <c r="B504" s="1" t="s">
        <v>2379</v>
      </c>
      <c r="C504" s="10">
        <v>44760</v>
      </c>
      <c r="D504" s="22">
        <v>0</v>
      </c>
      <c r="E504" s="17" t="s">
        <v>228</v>
      </c>
      <c r="F504" s="15">
        <v>14</v>
      </c>
      <c r="G504" s="2">
        <v>2.7</v>
      </c>
      <c r="H504" s="3">
        <v>1.4</v>
      </c>
      <c r="I504" s="2">
        <v>2.39</v>
      </c>
      <c r="J504" s="4">
        <f t="shared" si="13"/>
        <v>0.31000000000000005</v>
      </c>
      <c r="K504" s="1">
        <v>1</v>
      </c>
      <c r="L504" s="4">
        <f t="shared" si="14"/>
        <v>0.31000000000000005</v>
      </c>
      <c r="M504" s="1">
        <v>1</v>
      </c>
      <c r="N504" s="4">
        <v>0.31</v>
      </c>
      <c r="O504" s="161" t="s">
        <v>2457</v>
      </c>
    </row>
    <row r="505" spans="1:15" x14ac:dyDescent="0.25">
      <c r="A505" s="1">
        <v>504</v>
      </c>
      <c r="B505" s="1" t="s">
        <v>2378</v>
      </c>
      <c r="C505" s="10">
        <v>44760</v>
      </c>
      <c r="D505" s="22">
        <v>0</v>
      </c>
      <c r="E505" s="17" t="s">
        <v>722</v>
      </c>
      <c r="F505" s="15">
        <v>10</v>
      </c>
      <c r="G505" s="2">
        <v>2.39</v>
      </c>
      <c r="H505" s="3">
        <v>0.3</v>
      </c>
      <c r="I505" s="2">
        <v>1.96</v>
      </c>
      <c r="J505" s="4">
        <f t="shared" si="13"/>
        <v>0.43000000000000016</v>
      </c>
      <c r="K505" s="1">
        <v>1</v>
      </c>
      <c r="L505" s="4">
        <f t="shared" si="14"/>
        <v>0.43000000000000016</v>
      </c>
      <c r="M505" s="1">
        <v>1</v>
      </c>
      <c r="N505" s="4">
        <v>0.43</v>
      </c>
      <c r="O505" s="161"/>
    </row>
    <row r="506" spans="1:15" x14ac:dyDescent="0.25">
      <c r="A506" s="1">
        <v>505</v>
      </c>
      <c r="B506" s="1" t="s">
        <v>2379</v>
      </c>
      <c r="C506" s="10">
        <v>44761</v>
      </c>
      <c r="D506" s="22">
        <v>0</v>
      </c>
      <c r="E506" s="17" t="s">
        <v>228</v>
      </c>
      <c r="F506" s="15">
        <v>14</v>
      </c>
      <c r="G506" s="2">
        <v>2.68</v>
      </c>
      <c r="H506" s="3">
        <v>2.1</v>
      </c>
      <c r="I506" s="2">
        <v>2.36</v>
      </c>
      <c r="J506" s="4">
        <f t="shared" si="13"/>
        <v>0.32000000000000028</v>
      </c>
      <c r="K506" s="1">
        <v>1</v>
      </c>
      <c r="L506" s="4">
        <f t="shared" si="14"/>
        <v>0.32000000000000028</v>
      </c>
      <c r="M506" s="1">
        <v>1</v>
      </c>
      <c r="N506" s="4">
        <v>0.32</v>
      </c>
      <c r="O506" s="161" t="s">
        <v>2457</v>
      </c>
    </row>
    <row r="507" spans="1:15" x14ac:dyDescent="0.25">
      <c r="A507" s="1">
        <v>506</v>
      </c>
      <c r="B507" s="1" t="s">
        <v>2378</v>
      </c>
      <c r="C507" s="10">
        <v>44761</v>
      </c>
      <c r="D507" s="22">
        <v>0</v>
      </c>
      <c r="E507" s="17" t="s">
        <v>722</v>
      </c>
      <c r="F507" s="15">
        <v>10</v>
      </c>
      <c r="G507" s="2">
        <v>2.42</v>
      </c>
      <c r="H507" s="3">
        <v>0.3</v>
      </c>
      <c r="I507" s="2">
        <v>1.95</v>
      </c>
      <c r="J507" s="4">
        <f t="shared" si="13"/>
        <v>0.47</v>
      </c>
      <c r="K507" s="1">
        <v>1</v>
      </c>
      <c r="L507" s="4">
        <f t="shared" si="14"/>
        <v>0.47</v>
      </c>
      <c r="M507" s="1">
        <v>1</v>
      </c>
      <c r="N507" s="4">
        <v>0.47</v>
      </c>
      <c r="O507" s="161"/>
    </row>
    <row r="508" spans="1:15" x14ac:dyDescent="0.25">
      <c r="A508" s="1">
        <v>507</v>
      </c>
      <c r="B508" s="1" t="s">
        <v>2379</v>
      </c>
      <c r="C508" s="10">
        <v>44762</v>
      </c>
      <c r="D508" s="22">
        <v>0</v>
      </c>
      <c r="E508" s="17" t="s">
        <v>228</v>
      </c>
      <c r="F508" s="15">
        <v>14</v>
      </c>
      <c r="G508" s="2">
        <v>2.79</v>
      </c>
      <c r="H508" s="3">
        <v>1.4</v>
      </c>
      <c r="I508" s="2">
        <v>2.4500000000000002</v>
      </c>
      <c r="J508" s="4">
        <f t="shared" si="13"/>
        <v>0.33999999999999986</v>
      </c>
      <c r="K508" s="1">
        <v>3</v>
      </c>
      <c r="L508" s="4">
        <f t="shared" si="14"/>
        <v>1.0199999999999996</v>
      </c>
      <c r="M508" s="1">
        <f>C512-C508</f>
        <v>3</v>
      </c>
      <c r="N508" s="4">
        <v>1.1515</v>
      </c>
      <c r="O508" s="161" t="s">
        <v>2457</v>
      </c>
    </row>
    <row r="509" spans="1:15" x14ac:dyDescent="0.25">
      <c r="A509" s="1">
        <v>508</v>
      </c>
      <c r="B509" s="1" t="s">
        <v>2378</v>
      </c>
      <c r="C509" s="10">
        <v>44762</v>
      </c>
      <c r="D509" s="22">
        <v>0</v>
      </c>
      <c r="E509" s="17" t="s">
        <v>722</v>
      </c>
      <c r="F509" s="15">
        <v>10</v>
      </c>
      <c r="G509" s="2">
        <v>2.25</v>
      </c>
      <c r="H509" s="3">
        <v>0.3</v>
      </c>
      <c r="I509" s="2">
        <v>1.89</v>
      </c>
      <c r="J509" s="4">
        <f t="shared" si="13"/>
        <v>0.3600000000000001</v>
      </c>
      <c r="K509" s="1">
        <v>1</v>
      </c>
      <c r="L509" s="4">
        <f t="shared" si="14"/>
        <v>0.3600000000000001</v>
      </c>
      <c r="M509" s="1">
        <v>1</v>
      </c>
      <c r="N509" s="4">
        <v>0.36</v>
      </c>
      <c r="O509" s="161"/>
    </row>
    <row r="510" spans="1:15" x14ac:dyDescent="0.25">
      <c r="A510" s="1">
        <v>509</v>
      </c>
      <c r="B510" s="1" t="s">
        <v>2378</v>
      </c>
      <c r="C510" s="10">
        <v>44763</v>
      </c>
      <c r="D510" s="22">
        <v>0</v>
      </c>
      <c r="E510" s="17" t="s">
        <v>213</v>
      </c>
      <c r="F510" s="15">
        <v>24</v>
      </c>
      <c r="G510" s="2">
        <v>5.48</v>
      </c>
      <c r="H510" s="3">
        <v>0.46</v>
      </c>
      <c r="I510" s="2">
        <v>4.63</v>
      </c>
      <c r="J510" s="4">
        <f t="shared" si="13"/>
        <v>0.85000000000000053</v>
      </c>
      <c r="K510" s="1">
        <v>3</v>
      </c>
      <c r="L510" s="4">
        <f t="shared" si="14"/>
        <v>2.5500000000000016</v>
      </c>
      <c r="M510" s="1">
        <f>C513-C510</f>
        <v>3</v>
      </c>
      <c r="N510" s="4">
        <v>3.3086000000000002</v>
      </c>
      <c r="O510" s="1" t="s">
        <v>2458</v>
      </c>
    </row>
    <row r="511" spans="1:15" x14ac:dyDescent="0.25">
      <c r="A511" s="1">
        <v>510</v>
      </c>
      <c r="B511" s="1" t="s">
        <v>240</v>
      </c>
      <c r="C511" s="10">
        <v>44764</v>
      </c>
      <c r="D511" s="22">
        <v>0</v>
      </c>
      <c r="E511" s="17" t="s">
        <v>699</v>
      </c>
      <c r="F511" s="15">
        <v>21.5</v>
      </c>
      <c r="G511" s="2">
        <v>5.45</v>
      </c>
      <c r="H511" s="3">
        <v>1.5</v>
      </c>
      <c r="I511" s="2">
        <v>3.93</v>
      </c>
      <c r="J511" s="4">
        <f t="shared" si="13"/>
        <v>1.52</v>
      </c>
      <c r="K511" s="1">
        <v>4</v>
      </c>
      <c r="L511" s="4">
        <f t="shared" si="14"/>
        <v>6.08</v>
      </c>
      <c r="M511" s="1">
        <f>C515-C511</f>
        <v>4</v>
      </c>
      <c r="N511" s="4">
        <v>9.5579999999999998</v>
      </c>
      <c r="O511" s="1" t="s">
        <v>1746</v>
      </c>
    </row>
    <row r="512" spans="1:15" x14ac:dyDescent="0.25">
      <c r="A512" s="1">
        <v>511</v>
      </c>
      <c r="B512" s="1" t="s">
        <v>2379</v>
      </c>
      <c r="C512" s="10">
        <v>44765</v>
      </c>
      <c r="D512" s="22">
        <v>0</v>
      </c>
      <c r="E512" s="17" t="s">
        <v>213</v>
      </c>
      <c r="F512" s="15">
        <v>24</v>
      </c>
      <c r="G512" s="2">
        <v>3.82</v>
      </c>
      <c r="H512" s="3">
        <v>7.45</v>
      </c>
      <c r="I512" s="2">
        <v>3.45</v>
      </c>
      <c r="J512" s="4">
        <f t="shared" si="13"/>
        <v>0.36999999999999966</v>
      </c>
      <c r="K512" s="1">
        <v>2</v>
      </c>
      <c r="L512" s="4">
        <f t="shared" si="14"/>
        <v>0.73999999999999932</v>
      </c>
      <c r="M512" s="1">
        <v>8</v>
      </c>
      <c r="N512" s="4">
        <v>0.84530000000000005</v>
      </c>
      <c r="O512" s="1" t="s">
        <v>1746</v>
      </c>
    </row>
    <row r="513" spans="1:15" x14ac:dyDescent="0.25">
      <c r="A513" s="1">
        <v>512</v>
      </c>
      <c r="B513" s="1" t="s">
        <v>2378</v>
      </c>
      <c r="C513" s="10">
        <v>44766</v>
      </c>
      <c r="D513" s="22">
        <v>0</v>
      </c>
      <c r="E513" s="17" t="s">
        <v>213</v>
      </c>
      <c r="F513" s="15">
        <v>24</v>
      </c>
      <c r="G513" s="2">
        <v>5.01</v>
      </c>
      <c r="H513" s="3">
        <v>0.3</v>
      </c>
      <c r="I513" s="2">
        <v>4.6900000000000004</v>
      </c>
      <c r="J513" s="4">
        <f t="shared" si="13"/>
        <v>0.3199999999999994</v>
      </c>
      <c r="K513" s="1">
        <v>5</v>
      </c>
      <c r="L513" s="4">
        <f t="shared" si="14"/>
        <v>1.599999999999997</v>
      </c>
      <c r="M513" s="1">
        <v>7</v>
      </c>
      <c r="N513" s="4">
        <v>8.2497000000000007</v>
      </c>
      <c r="O513" s="1" t="s">
        <v>1746</v>
      </c>
    </row>
    <row r="514" spans="1:15" x14ac:dyDescent="0.25">
      <c r="A514" s="1">
        <v>513</v>
      </c>
      <c r="B514" s="1" t="s">
        <v>234</v>
      </c>
      <c r="C514" s="10">
        <v>44767</v>
      </c>
      <c r="D514" s="22">
        <v>0</v>
      </c>
      <c r="E514" s="17" t="s">
        <v>213</v>
      </c>
      <c r="F514" s="15">
        <v>24</v>
      </c>
      <c r="G514" s="2">
        <v>4.54</v>
      </c>
      <c r="H514" s="3">
        <v>3.8</v>
      </c>
      <c r="I514" s="2">
        <v>3.56</v>
      </c>
      <c r="J514" s="4">
        <f t="shared" si="13"/>
        <v>0.98</v>
      </c>
      <c r="K514" s="1">
        <v>3</v>
      </c>
      <c r="L514" s="4">
        <f t="shared" si="14"/>
        <v>2.94</v>
      </c>
      <c r="M514" s="1">
        <v>6</v>
      </c>
      <c r="N514" s="4">
        <v>10.304500000000001</v>
      </c>
      <c r="O514" s="1" t="s">
        <v>1746</v>
      </c>
    </row>
    <row r="515" spans="1:15" x14ac:dyDescent="0.25">
      <c r="A515" s="1">
        <v>514</v>
      </c>
      <c r="B515" s="1" t="s">
        <v>240</v>
      </c>
      <c r="C515" s="10">
        <v>44768</v>
      </c>
      <c r="D515" s="22">
        <v>0</v>
      </c>
      <c r="E515" s="17" t="s">
        <v>213</v>
      </c>
      <c r="F515" s="15">
        <v>24</v>
      </c>
      <c r="G515" s="2">
        <v>6.08</v>
      </c>
      <c r="H515" s="3">
        <v>2.2999999999999998</v>
      </c>
      <c r="I515" s="2">
        <v>4.21</v>
      </c>
      <c r="J515" s="4">
        <f t="shared" si="13"/>
        <v>1.87</v>
      </c>
      <c r="K515" s="1">
        <v>2</v>
      </c>
      <c r="L515" s="4">
        <f t="shared" si="14"/>
        <v>3.74</v>
      </c>
      <c r="M515" s="1">
        <v>5</v>
      </c>
      <c r="N515" s="4">
        <v>7.7107999999999999</v>
      </c>
      <c r="O515" s="1" t="s">
        <v>1746</v>
      </c>
    </row>
    <row r="516" spans="1:15" x14ac:dyDescent="0.25">
      <c r="A516" s="1">
        <v>515</v>
      </c>
      <c r="B516" s="1" t="s">
        <v>242</v>
      </c>
      <c r="C516" s="10">
        <v>44769</v>
      </c>
      <c r="D516" s="22">
        <v>0</v>
      </c>
      <c r="E516" s="17" t="s">
        <v>213</v>
      </c>
      <c r="F516" s="15">
        <v>24</v>
      </c>
      <c r="G516" s="2">
        <v>4.88</v>
      </c>
      <c r="H516" s="3">
        <v>13.4</v>
      </c>
      <c r="I516" s="2">
        <v>4.1399999999999997</v>
      </c>
      <c r="J516" s="4">
        <f t="shared" si="13"/>
        <v>0.74000000000000021</v>
      </c>
      <c r="K516" s="1">
        <v>2</v>
      </c>
      <c r="L516" s="4">
        <f t="shared" si="14"/>
        <v>1.4800000000000004</v>
      </c>
      <c r="M516" s="1">
        <v>4</v>
      </c>
      <c r="N516" s="4">
        <v>4.3353000000000002</v>
      </c>
      <c r="O516" s="1" t="s">
        <v>1746</v>
      </c>
    </row>
    <row r="517" spans="1:15" x14ac:dyDescent="0.25">
      <c r="A517" s="1">
        <v>516</v>
      </c>
      <c r="B517" s="1" t="s">
        <v>2380</v>
      </c>
      <c r="C517" s="10">
        <v>44770</v>
      </c>
      <c r="D517" s="22">
        <v>0</v>
      </c>
      <c r="E517" s="17" t="s">
        <v>476</v>
      </c>
      <c r="F517" s="15">
        <v>23</v>
      </c>
      <c r="G517" s="2">
        <v>4.93</v>
      </c>
      <c r="H517" s="3">
        <v>28.63</v>
      </c>
      <c r="I517" s="2">
        <v>4.5999999999999996</v>
      </c>
      <c r="J517" s="4">
        <f t="shared" si="13"/>
        <v>0.33000000000000007</v>
      </c>
      <c r="K517" s="1">
        <v>0</v>
      </c>
      <c r="L517" s="4">
        <v>0</v>
      </c>
      <c r="M517" s="1">
        <v>0</v>
      </c>
      <c r="N517" s="4">
        <v>0</v>
      </c>
      <c r="O517" s="1" t="s">
        <v>1746</v>
      </c>
    </row>
    <row r="518" spans="1:15" x14ac:dyDescent="0.25">
      <c r="A518" s="1">
        <v>517</v>
      </c>
      <c r="B518" s="1" t="s">
        <v>2438</v>
      </c>
      <c r="C518" s="10">
        <v>44771</v>
      </c>
      <c r="D518" s="22">
        <v>0</v>
      </c>
      <c r="E518" s="17" t="s">
        <v>213</v>
      </c>
      <c r="F518" s="15">
        <v>24</v>
      </c>
      <c r="G518" s="2">
        <v>5.21</v>
      </c>
      <c r="H518" s="3">
        <v>11.9</v>
      </c>
      <c r="I518" s="2">
        <v>3.77</v>
      </c>
      <c r="J518" s="4">
        <f t="shared" si="13"/>
        <v>1.44</v>
      </c>
      <c r="K518" s="1">
        <v>1</v>
      </c>
      <c r="L518" s="4">
        <f>(G518-I518-D518)*K518</f>
        <v>1.44</v>
      </c>
      <c r="M518" s="1">
        <v>1</v>
      </c>
      <c r="N518" s="4">
        <v>1.44</v>
      </c>
      <c r="O518" s="1" t="s">
        <v>1746</v>
      </c>
    </row>
    <row r="519" spans="1:15" x14ac:dyDescent="0.25">
      <c r="A519" s="1">
        <v>518</v>
      </c>
      <c r="B519" s="1" t="s">
        <v>235</v>
      </c>
      <c r="C519" s="10">
        <v>44772</v>
      </c>
      <c r="D519" s="22">
        <v>1.05</v>
      </c>
      <c r="E519" s="17" t="s">
        <v>213</v>
      </c>
      <c r="F519" s="15">
        <v>24</v>
      </c>
      <c r="G519" s="2">
        <v>5.96</v>
      </c>
      <c r="H519" s="3">
        <v>2</v>
      </c>
      <c r="I519" s="2">
        <v>4.49</v>
      </c>
      <c r="J519" s="4">
        <f t="shared" si="13"/>
        <v>1.4699999999999998</v>
      </c>
      <c r="K519" s="1">
        <v>1</v>
      </c>
      <c r="L519" s="4">
        <f t="shared" si="14"/>
        <v>0.41999999999999971</v>
      </c>
      <c r="M519" s="1">
        <v>1</v>
      </c>
      <c r="N519" s="4">
        <v>0.42</v>
      </c>
      <c r="O519" s="1" t="s">
        <v>1746</v>
      </c>
    </row>
    <row r="520" spans="1:15" x14ac:dyDescent="0.25">
      <c r="A520" s="1">
        <v>519</v>
      </c>
      <c r="B520" s="1" t="s">
        <v>242</v>
      </c>
      <c r="C520" s="10">
        <v>44773</v>
      </c>
      <c r="D520" s="22">
        <v>0</v>
      </c>
      <c r="E520" s="17" t="s">
        <v>230</v>
      </c>
      <c r="F520" s="15">
        <v>10.5</v>
      </c>
      <c r="G520" s="2">
        <v>3.08</v>
      </c>
      <c r="H520" s="3">
        <v>1.5</v>
      </c>
      <c r="I520" s="2">
        <v>1.42</v>
      </c>
      <c r="J520" s="4">
        <f t="shared" si="13"/>
        <v>1.6600000000000001</v>
      </c>
      <c r="K520" s="1">
        <v>1</v>
      </c>
      <c r="L520" s="4">
        <f t="shared" si="14"/>
        <v>1.6600000000000001</v>
      </c>
      <c r="M520" s="1">
        <v>1</v>
      </c>
      <c r="N520" s="4">
        <v>1.66</v>
      </c>
      <c r="O520" s="1" t="s">
        <v>1746</v>
      </c>
    </row>
    <row r="521" spans="1:15" x14ac:dyDescent="0.25">
      <c r="A521" s="1">
        <v>520</v>
      </c>
      <c r="B521" s="1" t="s">
        <v>2379</v>
      </c>
      <c r="C521" s="10">
        <v>44773</v>
      </c>
      <c r="D521" s="22">
        <v>0</v>
      </c>
      <c r="E521" s="17" t="s">
        <v>1054</v>
      </c>
      <c r="F521" s="15">
        <v>13</v>
      </c>
      <c r="G521" s="2">
        <v>1.85</v>
      </c>
      <c r="H521" s="3">
        <v>13.12</v>
      </c>
      <c r="I521" s="2">
        <v>1.61</v>
      </c>
      <c r="J521" s="4">
        <f t="shared" si="13"/>
        <v>0.24</v>
      </c>
      <c r="K521" s="1">
        <v>1</v>
      </c>
      <c r="L521" s="4">
        <f t="shared" si="14"/>
        <v>0.24</v>
      </c>
      <c r="M521" s="1">
        <v>1</v>
      </c>
      <c r="N521" s="4">
        <v>0.24</v>
      </c>
      <c r="O521" s="1" t="s">
        <v>1746</v>
      </c>
    </row>
    <row r="522" spans="1:15" x14ac:dyDescent="0.25">
      <c r="A522" s="1">
        <v>521</v>
      </c>
      <c r="B522" s="1" t="s">
        <v>240</v>
      </c>
      <c r="C522" s="10">
        <v>44774</v>
      </c>
      <c r="D522" s="22">
        <v>0</v>
      </c>
      <c r="E522" s="17" t="s">
        <v>1047</v>
      </c>
      <c r="F522" s="15">
        <v>2.5</v>
      </c>
      <c r="G522" s="2">
        <v>0.88</v>
      </c>
      <c r="H522" s="3">
        <v>0.3</v>
      </c>
      <c r="I522" s="2">
        <v>0.48</v>
      </c>
      <c r="J522" s="4">
        <f t="shared" si="13"/>
        <v>0.4</v>
      </c>
      <c r="K522" s="1">
        <v>5</v>
      </c>
      <c r="L522" s="4">
        <f t="shared" si="14"/>
        <v>2</v>
      </c>
      <c r="M522" s="1">
        <v>30</v>
      </c>
      <c r="N522" s="4">
        <v>29.815000000000001</v>
      </c>
      <c r="O522" s="1" t="s">
        <v>1746</v>
      </c>
    </row>
    <row r="523" spans="1:15" x14ac:dyDescent="0.25">
      <c r="A523" s="1">
        <v>522</v>
      </c>
      <c r="B523" s="1" t="s">
        <v>242</v>
      </c>
      <c r="C523" s="10">
        <v>44774</v>
      </c>
      <c r="D523" s="22">
        <v>0</v>
      </c>
      <c r="E523" s="17" t="s">
        <v>2357</v>
      </c>
      <c r="F523" s="15">
        <v>10.5</v>
      </c>
      <c r="G523" s="2">
        <v>3.2</v>
      </c>
      <c r="H523" s="3">
        <v>2.37</v>
      </c>
      <c r="I523" s="2">
        <v>1.77</v>
      </c>
      <c r="J523" s="4">
        <f t="shared" si="13"/>
        <v>1.4300000000000002</v>
      </c>
      <c r="K523" s="1">
        <v>5</v>
      </c>
      <c r="L523" s="4">
        <f t="shared" si="14"/>
        <v>7.15</v>
      </c>
      <c r="M523" s="1">
        <f>C528-C523</f>
        <v>9</v>
      </c>
      <c r="N523" s="4">
        <v>25.939900000000002</v>
      </c>
      <c r="O523" s="1" t="s">
        <v>1746</v>
      </c>
    </row>
    <row r="524" spans="1:15" x14ac:dyDescent="0.25">
      <c r="A524" s="1">
        <v>523</v>
      </c>
      <c r="B524" s="1" t="s">
        <v>2379</v>
      </c>
      <c r="C524" s="10">
        <v>44781</v>
      </c>
      <c r="D524" s="22">
        <v>0</v>
      </c>
      <c r="E524" s="17" t="s">
        <v>228</v>
      </c>
      <c r="F524" s="15">
        <v>14</v>
      </c>
      <c r="G524" s="2">
        <v>2.2599999999999998</v>
      </c>
      <c r="H524" s="3">
        <v>11.7</v>
      </c>
      <c r="I524" s="2">
        <v>2.2599999999999998</v>
      </c>
      <c r="J524" s="4">
        <f t="shared" si="13"/>
        <v>0</v>
      </c>
      <c r="K524" s="1">
        <v>0</v>
      </c>
      <c r="L524" s="4">
        <f t="shared" si="14"/>
        <v>0</v>
      </c>
      <c r="M524" s="1">
        <v>0</v>
      </c>
      <c r="N524" s="4">
        <v>0</v>
      </c>
      <c r="O524" s="1" t="s">
        <v>1746</v>
      </c>
    </row>
    <row r="525" spans="1:15" x14ac:dyDescent="0.25">
      <c r="A525" s="1">
        <v>524</v>
      </c>
      <c r="B525" s="1" t="s">
        <v>2379</v>
      </c>
      <c r="C525" s="10">
        <v>44782</v>
      </c>
      <c r="D525" s="22">
        <v>0</v>
      </c>
      <c r="E525" s="17" t="s">
        <v>278</v>
      </c>
      <c r="F525" s="15">
        <v>1</v>
      </c>
      <c r="G525" s="2">
        <v>0.27</v>
      </c>
      <c r="H525" s="3">
        <v>0.13</v>
      </c>
      <c r="I525" s="2">
        <v>0.15</v>
      </c>
      <c r="J525" s="4">
        <f t="shared" si="13"/>
        <v>0.12000000000000002</v>
      </c>
      <c r="K525" s="1">
        <v>1</v>
      </c>
      <c r="L525" s="4">
        <f t="shared" si="14"/>
        <v>0.12000000000000002</v>
      </c>
      <c r="M525" s="1">
        <v>1</v>
      </c>
      <c r="N525" s="4">
        <v>0.12</v>
      </c>
      <c r="O525" s="1" t="s">
        <v>1746</v>
      </c>
    </row>
    <row r="526" spans="1:15" x14ac:dyDescent="0.25">
      <c r="A526" s="1">
        <v>525</v>
      </c>
      <c r="B526" s="1" t="s">
        <v>2380</v>
      </c>
      <c r="C526" s="10">
        <v>44782</v>
      </c>
      <c r="D526" s="22">
        <v>0</v>
      </c>
      <c r="E526" s="17" t="s">
        <v>2338</v>
      </c>
      <c r="F526" s="15">
        <v>11.5</v>
      </c>
      <c r="G526" s="2">
        <v>2.38</v>
      </c>
      <c r="H526" s="3">
        <v>0.25</v>
      </c>
      <c r="I526" s="2">
        <v>2.08</v>
      </c>
      <c r="J526" s="4">
        <f t="shared" si="13"/>
        <v>0.29999999999999982</v>
      </c>
      <c r="K526" s="1">
        <v>5</v>
      </c>
      <c r="L526" s="4">
        <f t="shared" si="14"/>
        <v>1.4999999999999991</v>
      </c>
      <c r="M526" s="1">
        <v>22</v>
      </c>
      <c r="N526" s="4">
        <v>10.888400000000001</v>
      </c>
      <c r="O526" s="1" t="s">
        <v>1746</v>
      </c>
    </row>
    <row r="527" spans="1:15" x14ac:dyDescent="0.25">
      <c r="A527" s="1">
        <v>526</v>
      </c>
      <c r="B527" s="1" t="s">
        <v>2379</v>
      </c>
      <c r="C527" s="10">
        <v>44783</v>
      </c>
      <c r="D527" s="22">
        <v>0</v>
      </c>
      <c r="E527" s="17" t="s">
        <v>213</v>
      </c>
      <c r="F527" s="15">
        <v>24</v>
      </c>
      <c r="G527" s="2">
        <v>2.6</v>
      </c>
      <c r="H527" s="3">
        <v>0.33</v>
      </c>
      <c r="I527" s="2">
        <v>2.09</v>
      </c>
      <c r="J527" s="4">
        <f t="shared" si="13"/>
        <v>0.51000000000000023</v>
      </c>
      <c r="K527" s="1">
        <v>1</v>
      </c>
      <c r="L527" s="4">
        <f t="shared" si="14"/>
        <v>0.51000000000000023</v>
      </c>
      <c r="M527" s="1">
        <v>1</v>
      </c>
      <c r="N527" s="4">
        <v>0.51</v>
      </c>
      <c r="O527" s="1" t="s">
        <v>1746</v>
      </c>
    </row>
    <row r="528" spans="1:15" x14ac:dyDescent="0.25">
      <c r="A528" s="1">
        <v>527</v>
      </c>
      <c r="B528" s="1" t="s">
        <v>242</v>
      </c>
      <c r="C528" s="10">
        <v>44783</v>
      </c>
      <c r="D528" s="22">
        <v>0</v>
      </c>
      <c r="E528" s="17" t="s">
        <v>213</v>
      </c>
      <c r="F528" s="15">
        <v>24</v>
      </c>
      <c r="G528" s="2">
        <v>3.42</v>
      </c>
      <c r="H528" s="3">
        <v>3.3</v>
      </c>
      <c r="I528" s="2">
        <v>1.93</v>
      </c>
      <c r="J528" s="4">
        <f t="shared" ref="J528:J591" si="15">G528-I528</f>
        <v>1.49</v>
      </c>
      <c r="K528" s="1">
        <v>1</v>
      </c>
      <c r="L528" s="4">
        <f t="shared" si="14"/>
        <v>1.49</v>
      </c>
      <c r="M528" s="1">
        <v>1</v>
      </c>
      <c r="N528" s="4">
        <v>1.49</v>
      </c>
      <c r="O528" s="1" t="s">
        <v>1746</v>
      </c>
    </row>
    <row r="529" spans="1:15" x14ac:dyDescent="0.25">
      <c r="A529" s="1">
        <v>528</v>
      </c>
      <c r="B529" s="1" t="s">
        <v>2379</v>
      </c>
      <c r="C529" s="10">
        <v>44784</v>
      </c>
      <c r="D529" s="22">
        <v>0</v>
      </c>
      <c r="E529" s="17" t="s">
        <v>213</v>
      </c>
      <c r="F529" s="15">
        <v>24</v>
      </c>
      <c r="G529" s="2">
        <v>2.75</v>
      </c>
      <c r="H529" s="3">
        <v>0.06</v>
      </c>
      <c r="I529" s="2">
        <v>2.4300000000000002</v>
      </c>
      <c r="J529" s="4">
        <f t="shared" si="15"/>
        <v>0.31999999999999984</v>
      </c>
      <c r="K529" s="1">
        <v>1</v>
      </c>
      <c r="L529" s="4">
        <f t="shared" ref="L529:L592" si="16">(G529-I529-D529)*K529</f>
        <v>0.31999999999999984</v>
      </c>
      <c r="M529" s="1">
        <v>1</v>
      </c>
      <c r="N529" s="4">
        <v>0.32</v>
      </c>
      <c r="O529" s="1" t="s">
        <v>1746</v>
      </c>
    </row>
    <row r="530" spans="1:15" x14ac:dyDescent="0.25">
      <c r="A530" s="1">
        <v>529</v>
      </c>
      <c r="B530" s="1" t="s">
        <v>242</v>
      </c>
      <c r="C530" s="10">
        <v>44784</v>
      </c>
      <c r="D530" s="22">
        <v>0</v>
      </c>
      <c r="E530" s="17" t="s">
        <v>213</v>
      </c>
      <c r="F530" s="15">
        <v>24</v>
      </c>
      <c r="G530" s="2">
        <v>3.26</v>
      </c>
      <c r="H530" s="3">
        <v>1.6</v>
      </c>
      <c r="I530" s="2">
        <v>1.64</v>
      </c>
      <c r="J530" s="4">
        <f t="shared" si="15"/>
        <v>1.6199999999999999</v>
      </c>
      <c r="K530" s="1">
        <v>1</v>
      </c>
      <c r="L530" s="4">
        <f t="shared" si="16"/>
        <v>1.6199999999999999</v>
      </c>
      <c r="M530" s="1">
        <v>1</v>
      </c>
      <c r="N530" s="4">
        <v>1.62</v>
      </c>
      <c r="O530" s="1" t="s">
        <v>1746</v>
      </c>
    </row>
    <row r="531" spans="1:15" x14ac:dyDescent="0.25">
      <c r="A531" s="1">
        <v>530</v>
      </c>
      <c r="B531" s="1" t="s">
        <v>2379</v>
      </c>
      <c r="C531" s="10">
        <v>44785</v>
      </c>
      <c r="D531" s="22">
        <v>0</v>
      </c>
      <c r="E531" s="17" t="s">
        <v>213</v>
      </c>
      <c r="F531" s="15">
        <v>24</v>
      </c>
      <c r="G531" s="2">
        <v>3.07</v>
      </c>
      <c r="H531" s="3">
        <v>0.32</v>
      </c>
      <c r="I531" s="2">
        <v>2.7</v>
      </c>
      <c r="J531" s="4">
        <f t="shared" si="15"/>
        <v>0.36999999999999966</v>
      </c>
      <c r="K531" s="1">
        <v>1</v>
      </c>
      <c r="L531" s="4">
        <f t="shared" si="16"/>
        <v>0.36999999999999966</v>
      </c>
      <c r="M531" s="1">
        <v>1</v>
      </c>
      <c r="N531" s="4">
        <v>0.37</v>
      </c>
      <c r="O531" s="1" t="s">
        <v>1746</v>
      </c>
    </row>
    <row r="532" spans="1:15" x14ac:dyDescent="0.25">
      <c r="A532" s="1">
        <v>531</v>
      </c>
      <c r="B532" s="1" t="s">
        <v>242</v>
      </c>
      <c r="C532" s="10">
        <v>44785</v>
      </c>
      <c r="D532" s="22">
        <v>0</v>
      </c>
      <c r="E532" s="17" t="s">
        <v>213</v>
      </c>
      <c r="F532" s="15">
        <v>24</v>
      </c>
      <c r="G532" s="2">
        <v>4.16</v>
      </c>
      <c r="H532" s="3">
        <v>1.8</v>
      </c>
      <c r="I532" s="2">
        <v>2.36</v>
      </c>
      <c r="J532" s="4">
        <f t="shared" si="15"/>
        <v>1.8000000000000003</v>
      </c>
      <c r="K532" s="1">
        <v>1</v>
      </c>
      <c r="L532" s="4">
        <f t="shared" si="16"/>
        <v>1.8000000000000003</v>
      </c>
      <c r="M532" s="1">
        <v>1</v>
      </c>
      <c r="N532" s="4">
        <v>1.8</v>
      </c>
      <c r="O532" s="1" t="s">
        <v>1746</v>
      </c>
    </row>
    <row r="533" spans="1:15" ht="33" x14ac:dyDescent="0.25">
      <c r="A533" s="1">
        <v>532</v>
      </c>
      <c r="B533" s="1" t="s">
        <v>2379</v>
      </c>
      <c r="C533" s="10">
        <v>44786</v>
      </c>
      <c r="D533" s="22">
        <v>0</v>
      </c>
      <c r="E533" s="18" t="s">
        <v>2459</v>
      </c>
      <c r="F533" s="15">
        <v>12.5</v>
      </c>
      <c r="G533" s="2">
        <v>1.75</v>
      </c>
      <c r="H533" s="3">
        <v>0.3</v>
      </c>
      <c r="I533" s="2">
        <v>1.35</v>
      </c>
      <c r="J533" s="4">
        <f t="shared" si="15"/>
        <v>0.39999999999999991</v>
      </c>
      <c r="K533" s="1">
        <v>1</v>
      </c>
      <c r="L533" s="4">
        <f t="shared" si="16"/>
        <v>0.39999999999999991</v>
      </c>
      <c r="M533" s="1">
        <v>1</v>
      </c>
      <c r="N533" s="4">
        <v>0.4</v>
      </c>
      <c r="O533" s="1" t="s">
        <v>1746</v>
      </c>
    </row>
    <row r="534" spans="1:15" ht="33" x14ac:dyDescent="0.25">
      <c r="A534" s="1">
        <v>533</v>
      </c>
      <c r="B534" s="1" t="s">
        <v>242</v>
      </c>
      <c r="C534" s="10">
        <v>44786</v>
      </c>
      <c r="D534" s="22">
        <v>0</v>
      </c>
      <c r="E534" s="18" t="s">
        <v>2459</v>
      </c>
      <c r="F534" s="15">
        <v>12.5</v>
      </c>
      <c r="G534" s="2">
        <v>1.98</v>
      </c>
      <c r="H534" s="3">
        <v>1</v>
      </c>
      <c r="I534" s="2">
        <v>1.28</v>
      </c>
      <c r="J534" s="4">
        <f t="shared" si="15"/>
        <v>0.7</v>
      </c>
      <c r="K534" s="1">
        <v>1</v>
      </c>
      <c r="L534" s="4">
        <f t="shared" si="16"/>
        <v>0.7</v>
      </c>
      <c r="M534" s="1">
        <v>1</v>
      </c>
      <c r="N534" s="4">
        <v>0.7</v>
      </c>
      <c r="O534" s="1" t="s">
        <v>1746</v>
      </c>
    </row>
    <row r="535" spans="1:15" x14ac:dyDescent="0.25">
      <c r="A535" s="1">
        <v>534</v>
      </c>
      <c r="B535" s="1" t="s">
        <v>2379</v>
      </c>
      <c r="C535" s="10">
        <v>44787</v>
      </c>
      <c r="D535" s="22">
        <v>0</v>
      </c>
      <c r="E535" s="17" t="s">
        <v>213</v>
      </c>
      <c r="F535" s="15">
        <v>24</v>
      </c>
      <c r="G535" s="2">
        <v>3.02</v>
      </c>
      <c r="H535" s="3">
        <v>0.45</v>
      </c>
      <c r="I535" s="2">
        <v>2.65</v>
      </c>
      <c r="J535" s="4">
        <f t="shared" si="15"/>
        <v>0.37000000000000011</v>
      </c>
      <c r="K535" s="1">
        <v>1</v>
      </c>
      <c r="L535" s="4">
        <f t="shared" si="16"/>
        <v>0.37000000000000011</v>
      </c>
      <c r="M535" s="1">
        <v>17</v>
      </c>
      <c r="N535" s="4">
        <v>0.57199999999999995</v>
      </c>
      <c r="O535" s="1" t="s">
        <v>1746</v>
      </c>
    </row>
    <row r="536" spans="1:15" x14ac:dyDescent="0.25">
      <c r="A536" s="1">
        <v>535</v>
      </c>
      <c r="B536" s="1" t="s">
        <v>234</v>
      </c>
      <c r="C536" s="10">
        <v>44787</v>
      </c>
      <c r="D536" s="22">
        <v>0</v>
      </c>
      <c r="E536" s="17" t="s">
        <v>423</v>
      </c>
      <c r="F536" s="15">
        <v>11</v>
      </c>
      <c r="G536" s="2">
        <v>1.6</v>
      </c>
      <c r="H536" s="3">
        <v>2.31</v>
      </c>
      <c r="I536" s="2">
        <v>1.19</v>
      </c>
      <c r="J536" s="4">
        <f t="shared" si="15"/>
        <v>0.41000000000000014</v>
      </c>
      <c r="K536" s="1">
        <v>5</v>
      </c>
      <c r="L536" s="4">
        <f t="shared" si="16"/>
        <v>2.0500000000000007</v>
      </c>
      <c r="M536" s="1">
        <v>17</v>
      </c>
      <c r="N536" s="4">
        <v>13.496</v>
      </c>
      <c r="O536" s="1" t="s">
        <v>1746</v>
      </c>
    </row>
    <row r="537" spans="1:15" x14ac:dyDescent="0.25">
      <c r="A537" s="1">
        <v>536</v>
      </c>
      <c r="B537" s="1" t="s">
        <v>242</v>
      </c>
      <c r="C537" s="10">
        <v>44787</v>
      </c>
      <c r="D537" s="22">
        <v>0</v>
      </c>
      <c r="E537" s="17" t="s">
        <v>1054</v>
      </c>
      <c r="F537" s="15">
        <v>13</v>
      </c>
      <c r="G537" s="2">
        <v>2.42</v>
      </c>
      <c r="H537" s="3">
        <v>1.35</v>
      </c>
      <c r="I537" s="2">
        <v>1.19</v>
      </c>
      <c r="J537" s="4">
        <f t="shared" si="15"/>
        <v>1.23</v>
      </c>
      <c r="K537" s="1">
        <v>5</v>
      </c>
      <c r="L537" s="4">
        <f t="shared" si="16"/>
        <v>6.15</v>
      </c>
      <c r="M537" s="1">
        <v>17</v>
      </c>
      <c r="N537" s="4">
        <v>17.359100000000002</v>
      </c>
      <c r="O537" s="1" t="s">
        <v>1746</v>
      </c>
    </row>
    <row r="538" spans="1:15" x14ac:dyDescent="0.25">
      <c r="A538" s="1">
        <v>537</v>
      </c>
      <c r="B538" s="1" t="s">
        <v>2379</v>
      </c>
      <c r="C538" s="10">
        <v>44802</v>
      </c>
      <c r="D538" s="22">
        <v>0</v>
      </c>
      <c r="E538" s="17" t="s">
        <v>2460</v>
      </c>
      <c r="F538" s="15">
        <v>4.4000000000000004</v>
      </c>
      <c r="G538" s="2">
        <v>0.57999999999999996</v>
      </c>
      <c r="H538" s="3">
        <v>3.6</v>
      </c>
      <c r="I538" s="2">
        <v>0.28999999999999998</v>
      </c>
      <c r="J538" s="4">
        <f t="shared" si="15"/>
        <v>0.28999999999999998</v>
      </c>
      <c r="K538" s="1">
        <v>1</v>
      </c>
      <c r="L538" s="4">
        <f t="shared" si="16"/>
        <v>0.28999999999999998</v>
      </c>
      <c r="M538" s="1">
        <v>1</v>
      </c>
      <c r="N538" s="4">
        <v>0.28999999999999998</v>
      </c>
      <c r="O538" s="1" t="s">
        <v>1746</v>
      </c>
    </row>
    <row r="539" spans="1:15" x14ac:dyDescent="0.25">
      <c r="A539" s="1">
        <v>538</v>
      </c>
      <c r="B539" s="1" t="s">
        <v>240</v>
      </c>
      <c r="C539" s="10">
        <v>44802</v>
      </c>
      <c r="D539" s="22">
        <v>0</v>
      </c>
      <c r="E539" s="17" t="s">
        <v>252</v>
      </c>
      <c r="F539" s="15">
        <v>12</v>
      </c>
      <c r="G539" s="2">
        <v>1.24</v>
      </c>
      <c r="H539" s="3">
        <v>0.9</v>
      </c>
      <c r="I539" s="2">
        <v>1.1100000000000001</v>
      </c>
      <c r="J539" s="4">
        <f t="shared" si="15"/>
        <v>0.12999999999999989</v>
      </c>
      <c r="K539" s="1">
        <v>1</v>
      </c>
      <c r="L539" s="4">
        <f t="shared" si="16"/>
        <v>0.12999999999999989</v>
      </c>
      <c r="M539" s="1">
        <v>1</v>
      </c>
      <c r="N539" s="4">
        <v>0.13</v>
      </c>
      <c r="O539" s="1" t="s">
        <v>1746</v>
      </c>
    </row>
    <row r="540" spans="1:15" x14ac:dyDescent="0.25">
      <c r="A540" s="1">
        <v>539</v>
      </c>
      <c r="B540" s="1" t="s">
        <v>240</v>
      </c>
      <c r="C540" s="10">
        <v>44803</v>
      </c>
      <c r="D540" s="22">
        <v>0</v>
      </c>
      <c r="E540" s="17" t="s">
        <v>213</v>
      </c>
      <c r="F540" s="15">
        <v>24</v>
      </c>
      <c r="G540" s="2">
        <v>3.57</v>
      </c>
      <c r="H540" s="3">
        <v>2.7</v>
      </c>
      <c r="I540" s="2">
        <v>2.31</v>
      </c>
      <c r="J540" s="4">
        <f t="shared" si="15"/>
        <v>1.2599999999999998</v>
      </c>
      <c r="K540" s="1">
        <v>1</v>
      </c>
      <c r="L540" s="4">
        <f t="shared" si="16"/>
        <v>1.2599999999999998</v>
      </c>
      <c r="M540" s="1">
        <v>1</v>
      </c>
      <c r="N540" s="4">
        <v>1.26</v>
      </c>
      <c r="O540" s="1" t="s">
        <v>1746</v>
      </c>
    </row>
    <row r="541" spans="1:15" x14ac:dyDescent="0.25">
      <c r="A541" s="1">
        <v>540</v>
      </c>
      <c r="B541" s="1" t="s">
        <v>235</v>
      </c>
      <c r="C541" s="10">
        <v>44803</v>
      </c>
      <c r="D541" s="22">
        <v>0</v>
      </c>
      <c r="E541" s="17" t="s">
        <v>542</v>
      </c>
      <c r="F541" s="15">
        <v>21</v>
      </c>
      <c r="G541" s="2">
        <v>2.59</v>
      </c>
      <c r="H541" s="3">
        <v>0.9</v>
      </c>
      <c r="I541" s="2">
        <v>2.1800000000000002</v>
      </c>
      <c r="J541" s="4">
        <f t="shared" si="15"/>
        <v>0.4099999999999997</v>
      </c>
      <c r="K541" s="1">
        <v>1</v>
      </c>
      <c r="L541" s="4">
        <f t="shared" si="16"/>
        <v>0.4099999999999997</v>
      </c>
      <c r="M541" s="1">
        <v>1</v>
      </c>
      <c r="N541" s="4">
        <v>0.41</v>
      </c>
      <c r="O541" s="1" t="s">
        <v>1746</v>
      </c>
    </row>
    <row r="542" spans="1:15" x14ac:dyDescent="0.25">
      <c r="A542" s="1">
        <v>541</v>
      </c>
      <c r="B542" s="1" t="s">
        <v>240</v>
      </c>
      <c r="C542" s="10">
        <v>44804</v>
      </c>
      <c r="D542" s="22">
        <v>0</v>
      </c>
      <c r="E542" s="17" t="s">
        <v>213</v>
      </c>
      <c r="F542" s="15">
        <v>24</v>
      </c>
      <c r="G542" s="2">
        <v>3.62</v>
      </c>
      <c r="H542" s="3">
        <v>0.9</v>
      </c>
      <c r="I542" s="2">
        <v>2.23</v>
      </c>
      <c r="J542" s="4">
        <f t="shared" si="15"/>
        <v>1.3900000000000001</v>
      </c>
      <c r="K542" s="1">
        <v>1</v>
      </c>
      <c r="L542" s="4">
        <f t="shared" si="16"/>
        <v>1.3900000000000001</v>
      </c>
      <c r="M542" s="1">
        <v>1</v>
      </c>
      <c r="N542" s="4">
        <v>1.39</v>
      </c>
      <c r="O542" s="1" t="s">
        <v>1746</v>
      </c>
    </row>
    <row r="543" spans="1:15" x14ac:dyDescent="0.25">
      <c r="A543" s="1">
        <v>542</v>
      </c>
      <c r="B543" s="1" t="s">
        <v>235</v>
      </c>
      <c r="C543" s="10">
        <v>44804</v>
      </c>
      <c r="D543" s="22">
        <v>0</v>
      </c>
      <c r="E543" s="17" t="s">
        <v>213</v>
      </c>
      <c r="F543" s="15">
        <v>24</v>
      </c>
      <c r="G543" s="2">
        <v>3.08</v>
      </c>
      <c r="H543" s="3">
        <v>1.1000000000000001</v>
      </c>
      <c r="I543" s="2">
        <v>2.87</v>
      </c>
      <c r="J543" s="4">
        <f t="shared" si="15"/>
        <v>0.20999999999999996</v>
      </c>
      <c r="K543" s="1">
        <v>1</v>
      </c>
      <c r="L543" s="4">
        <f t="shared" si="16"/>
        <v>0.20999999999999996</v>
      </c>
      <c r="M543" s="1">
        <v>1</v>
      </c>
      <c r="N543" s="4">
        <v>0.21</v>
      </c>
      <c r="O543" s="1" t="s">
        <v>1746</v>
      </c>
    </row>
    <row r="544" spans="1:15" x14ac:dyDescent="0.25">
      <c r="A544" s="1">
        <v>543</v>
      </c>
      <c r="B544" s="1" t="s">
        <v>240</v>
      </c>
      <c r="C544" s="10">
        <v>44805</v>
      </c>
      <c r="D544" s="22">
        <v>0</v>
      </c>
      <c r="E544" s="17" t="s">
        <v>2376</v>
      </c>
      <c r="F544" s="15">
        <v>2.2999999999999998</v>
      </c>
      <c r="G544" s="2">
        <v>0.35</v>
      </c>
      <c r="H544" s="3">
        <v>0.1</v>
      </c>
      <c r="I544" s="2">
        <v>0.23</v>
      </c>
      <c r="J544" s="4">
        <f t="shared" si="15"/>
        <v>0.11999999999999997</v>
      </c>
      <c r="K544" s="1">
        <v>5</v>
      </c>
      <c r="L544" s="4">
        <f t="shared" si="16"/>
        <v>0.59999999999999987</v>
      </c>
      <c r="M544" s="1">
        <v>29</v>
      </c>
      <c r="N544" s="4">
        <v>60.724499999999999</v>
      </c>
      <c r="O544" s="1" t="s">
        <v>1746</v>
      </c>
    </row>
    <row r="545" spans="1:15" x14ac:dyDescent="0.25">
      <c r="A545" s="1">
        <v>544</v>
      </c>
      <c r="B545" s="1" t="s">
        <v>235</v>
      </c>
      <c r="C545" s="10">
        <v>44805</v>
      </c>
      <c r="D545" s="22">
        <v>0</v>
      </c>
      <c r="E545" s="17" t="s">
        <v>2376</v>
      </c>
      <c r="F545" s="15">
        <v>2.2999999999999998</v>
      </c>
      <c r="G545" s="2">
        <v>0.38</v>
      </c>
      <c r="H545" s="3">
        <v>0.1</v>
      </c>
      <c r="I545" s="2">
        <v>0.23</v>
      </c>
      <c r="J545" s="4">
        <f t="shared" si="15"/>
        <v>0.15</v>
      </c>
      <c r="K545" s="1">
        <v>5</v>
      </c>
      <c r="L545" s="4">
        <f t="shared" si="16"/>
        <v>0.75</v>
      </c>
      <c r="M545" s="1">
        <f>C550-C545</f>
        <v>6</v>
      </c>
      <c r="N545" s="4">
        <v>11.811299999999999</v>
      </c>
      <c r="O545" s="1" t="s">
        <v>1746</v>
      </c>
    </row>
    <row r="546" spans="1:15" x14ac:dyDescent="0.25">
      <c r="A546" s="1">
        <v>545</v>
      </c>
      <c r="B546" s="1" t="s">
        <v>2379</v>
      </c>
      <c r="C546" s="10">
        <v>44808</v>
      </c>
      <c r="D546" s="22">
        <v>0</v>
      </c>
      <c r="E546" s="17" t="s">
        <v>2461</v>
      </c>
      <c r="F546" s="15">
        <v>6</v>
      </c>
      <c r="G546" s="2">
        <v>1.06</v>
      </c>
      <c r="H546" s="3">
        <v>0.9</v>
      </c>
      <c r="I546" s="2">
        <v>0.72</v>
      </c>
      <c r="J546" s="4">
        <f t="shared" si="15"/>
        <v>0.34000000000000008</v>
      </c>
      <c r="K546" s="1">
        <v>1</v>
      </c>
      <c r="L546" s="4">
        <f t="shared" si="16"/>
        <v>0.34000000000000008</v>
      </c>
      <c r="M546" s="1">
        <v>1</v>
      </c>
      <c r="N546" s="4">
        <v>0.34</v>
      </c>
      <c r="O546" s="1" t="s">
        <v>1746</v>
      </c>
    </row>
    <row r="547" spans="1:15" x14ac:dyDescent="0.25">
      <c r="A547" s="1">
        <v>546</v>
      </c>
      <c r="B547" s="1" t="s">
        <v>2379</v>
      </c>
      <c r="C547" s="10">
        <v>44809</v>
      </c>
      <c r="D547" s="22">
        <v>0</v>
      </c>
      <c r="E547" s="17" t="s">
        <v>2287</v>
      </c>
      <c r="F547" s="15">
        <v>17.3</v>
      </c>
      <c r="G547" s="2">
        <v>3.49</v>
      </c>
      <c r="H547" s="3">
        <v>1.8</v>
      </c>
      <c r="I547" s="2">
        <v>3.16</v>
      </c>
      <c r="J547" s="4">
        <f t="shared" si="15"/>
        <v>0.33000000000000007</v>
      </c>
      <c r="K547" s="1">
        <v>1</v>
      </c>
      <c r="L547" s="4">
        <f t="shared" si="16"/>
        <v>0.33000000000000007</v>
      </c>
      <c r="M547" s="1">
        <v>1</v>
      </c>
      <c r="N547" s="4">
        <v>0.33</v>
      </c>
      <c r="O547" s="1" t="s">
        <v>1746</v>
      </c>
    </row>
    <row r="548" spans="1:15" x14ac:dyDescent="0.25">
      <c r="A548" s="1">
        <v>547</v>
      </c>
      <c r="B548" s="1" t="s">
        <v>2379</v>
      </c>
      <c r="C548" s="10">
        <v>44810</v>
      </c>
      <c r="D548" s="22">
        <v>0</v>
      </c>
      <c r="E548" s="17" t="s">
        <v>213</v>
      </c>
      <c r="F548" s="15">
        <v>24</v>
      </c>
      <c r="G548" s="2">
        <v>3.7</v>
      </c>
      <c r="H548" s="3">
        <v>1.7</v>
      </c>
      <c r="I548" s="2">
        <v>3.39</v>
      </c>
      <c r="J548" s="4">
        <f t="shared" si="15"/>
        <v>0.31000000000000005</v>
      </c>
      <c r="K548" s="1">
        <v>1</v>
      </c>
      <c r="L548" s="4">
        <f t="shared" si="16"/>
        <v>0.31000000000000005</v>
      </c>
      <c r="M548" s="1">
        <v>1</v>
      </c>
      <c r="N548" s="4">
        <v>0.31</v>
      </c>
      <c r="O548" s="1" t="s">
        <v>1746</v>
      </c>
    </row>
    <row r="549" spans="1:15" x14ac:dyDescent="0.25">
      <c r="A549" s="1">
        <v>548</v>
      </c>
      <c r="B549" s="1" t="s">
        <v>2379</v>
      </c>
      <c r="C549" s="10">
        <v>44811</v>
      </c>
      <c r="D549" s="22">
        <v>0</v>
      </c>
      <c r="E549" s="17" t="s">
        <v>213</v>
      </c>
      <c r="F549" s="15">
        <v>24</v>
      </c>
      <c r="G549" s="2">
        <v>3.07</v>
      </c>
      <c r="H549" s="3">
        <v>0</v>
      </c>
      <c r="I549" s="2">
        <v>2.67</v>
      </c>
      <c r="J549" s="4">
        <f t="shared" si="15"/>
        <v>0.39999999999999991</v>
      </c>
      <c r="K549" s="1">
        <v>1</v>
      </c>
      <c r="L549" s="4">
        <f t="shared" si="16"/>
        <v>0.39999999999999991</v>
      </c>
      <c r="M549" s="1">
        <v>1</v>
      </c>
      <c r="N549" s="4">
        <v>0.4</v>
      </c>
      <c r="O549" s="1" t="s">
        <v>1746</v>
      </c>
    </row>
    <row r="550" spans="1:15" x14ac:dyDescent="0.25">
      <c r="A550" s="1">
        <v>549</v>
      </c>
      <c r="B550" s="1" t="s">
        <v>235</v>
      </c>
      <c r="C550" s="10">
        <v>44811</v>
      </c>
      <c r="D550" s="22">
        <v>0</v>
      </c>
      <c r="E550" s="17" t="s">
        <v>2462</v>
      </c>
      <c r="F550" s="15">
        <v>23.3</v>
      </c>
      <c r="G550" s="2">
        <v>2.71</v>
      </c>
      <c r="H550" s="3">
        <v>1</v>
      </c>
      <c r="I550" s="2">
        <v>2.71</v>
      </c>
      <c r="J550" s="4">
        <f t="shared" si="15"/>
        <v>0</v>
      </c>
      <c r="K550" s="1">
        <v>1</v>
      </c>
      <c r="L550" s="4">
        <f t="shared" si="16"/>
        <v>0</v>
      </c>
      <c r="M550" s="1">
        <v>1</v>
      </c>
      <c r="N550" s="4">
        <v>0</v>
      </c>
      <c r="O550" s="1" t="s">
        <v>1746</v>
      </c>
    </row>
    <row r="551" spans="1:15" ht="33" x14ac:dyDescent="0.25">
      <c r="A551" s="1">
        <v>550</v>
      </c>
      <c r="B551" s="1" t="s">
        <v>2379</v>
      </c>
      <c r="C551" s="10">
        <v>44812</v>
      </c>
      <c r="D551" s="22">
        <v>0</v>
      </c>
      <c r="E551" s="18" t="s">
        <v>2463</v>
      </c>
      <c r="F551" s="15">
        <v>14.5</v>
      </c>
      <c r="G551" s="2">
        <v>2.91</v>
      </c>
      <c r="H551" s="3">
        <v>0.9</v>
      </c>
      <c r="I551" s="2">
        <v>2.56</v>
      </c>
      <c r="J551" s="4">
        <f t="shared" si="15"/>
        <v>0.35000000000000009</v>
      </c>
      <c r="K551" s="1">
        <v>1</v>
      </c>
      <c r="L551" s="4">
        <f t="shared" si="16"/>
        <v>0.35000000000000009</v>
      </c>
      <c r="M551" s="1">
        <v>1</v>
      </c>
      <c r="N551" s="4">
        <v>0.35</v>
      </c>
      <c r="O551" s="1" t="s">
        <v>1746</v>
      </c>
    </row>
    <row r="552" spans="1:15" x14ac:dyDescent="0.25">
      <c r="A552" s="1">
        <v>551</v>
      </c>
      <c r="B552" s="1" t="s">
        <v>235</v>
      </c>
      <c r="C552" s="10">
        <v>44812</v>
      </c>
      <c r="D552" s="22">
        <v>0</v>
      </c>
      <c r="E552" s="17" t="s">
        <v>278</v>
      </c>
      <c r="F552" s="15">
        <v>1</v>
      </c>
      <c r="G552" s="2">
        <v>0.15</v>
      </c>
      <c r="H552" s="3">
        <v>0.05</v>
      </c>
      <c r="I552" s="2">
        <v>0.09</v>
      </c>
      <c r="J552" s="4">
        <f t="shared" si="15"/>
        <v>0.06</v>
      </c>
      <c r="K552" s="1">
        <v>5</v>
      </c>
      <c r="L552" s="4">
        <f t="shared" si="16"/>
        <v>0.3</v>
      </c>
      <c r="M552" s="1">
        <f>C557-C552</f>
        <v>5</v>
      </c>
      <c r="N552" s="4">
        <v>8.9379000000000008</v>
      </c>
      <c r="O552" s="1" t="s">
        <v>1746</v>
      </c>
    </row>
    <row r="553" spans="1:15" x14ac:dyDescent="0.25">
      <c r="A553" s="1">
        <v>552</v>
      </c>
      <c r="B553" s="1" t="s">
        <v>2379</v>
      </c>
      <c r="C553" s="10">
        <v>44813</v>
      </c>
      <c r="D553" s="22">
        <v>0</v>
      </c>
      <c r="E553" s="17" t="s">
        <v>213</v>
      </c>
      <c r="F553" s="15">
        <v>24</v>
      </c>
      <c r="G553" s="2">
        <v>4</v>
      </c>
      <c r="H553" s="3">
        <v>0.32</v>
      </c>
      <c r="I553" s="2">
        <v>3.89</v>
      </c>
      <c r="J553" s="4">
        <f t="shared" si="15"/>
        <v>0.10999999999999988</v>
      </c>
      <c r="K553" s="1">
        <v>1</v>
      </c>
      <c r="L553" s="4">
        <f t="shared" si="16"/>
        <v>0.10999999999999988</v>
      </c>
      <c r="M553" s="1">
        <v>1</v>
      </c>
      <c r="N553" s="4">
        <v>0.11</v>
      </c>
      <c r="O553" s="1" t="s">
        <v>1746</v>
      </c>
    </row>
    <row r="554" spans="1:15" x14ac:dyDescent="0.25">
      <c r="A554" s="1">
        <v>553</v>
      </c>
      <c r="B554" s="1" t="s">
        <v>2379</v>
      </c>
      <c r="C554" s="10">
        <v>44814</v>
      </c>
      <c r="D554" s="22">
        <v>0</v>
      </c>
      <c r="E554" s="17" t="s">
        <v>2464</v>
      </c>
      <c r="F554" s="15">
        <v>20.7</v>
      </c>
      <c r="G554" s="2">
        <v>4.09</v>
      </c>
      <c r="H554" s="3">
        <v>0.2</v>
      </c>
      <c r="I554" s="2">
        <v>3.9</v>
      </c>
      <c r="J554" s="4">
        <f t="shared" si="15"/>
        <v>0.18999999999999995</v>
      </c>
      <c r="K554" s="1">
        <v>1</v>
      </c>
      <c r="L554" s="4">
        <f t="shared" si="16"/>
        <v>0.18999999999999995</v>
      </c>
      <c r="M554" s="1">
        <v>1</v>
      </c>
      <c r="N554" s="4">
        <v>0.19</v>
      </c>
      <c r="O554" s="1" t="s">
        <v>1746</v>
      </c>
    </row>
    <row r="555" spans="1:15" x14ac:dyDescent="0.25">
      <c r="A555" s="1">
        <v>554</v>
      </c>
      <c r="B555" s="1" t="s">
        <v>2379</v>
      </c>
      <c r="C555" s="10">
        <v>44815</v>
      </c>
      <c r="D555" s="22">
        <v>0</v>
      </c>
      <c r="E555" s="17" t="s">
        <v>2465</v>
      </c>
      <c r="F555" s="15">
        <v>5.7</v>
      </c>
      <c r="G555" s="2">
        <v>1.22</v>
      </c>
      <c r="H555" s="3">
        <v>1.8</v>
      </c>
      <c r="I555" s="2">
        <v>1.07</v>
      </c>
      <c r="J555" s="4">
        <f t="shared" si="15"/>
        <v>0.14999999999999991</v>
      </c>
      <c r="K555" s="1">
        <v>2</v>
      </c>
      <c r="L555" s="4">
        <f t="shared" si="16"/>
        <v>0.29999999999999982</v>
      </c>
      <c r="M555" s="1">
        <f>C556-C555</f>
        <v>2</v>
      </c>
      <c r="N555" s="4">
        <v>1.6417999999999999</v>
      </c>
      <c r="O555" s="1" t="s">
        <v>1746</v>
      </c>
    </row>
    <row r="556" spans="1:15" x14ac:dyDescent="0.25">
      <c r="A556" s="1">
        <v>555</v>
      </c>
      <c r="B556" s="1" t="s">
        <v>2379</v>
      </c>
      <c r="C556" s="10">
        <v>44817</v>
      </c>
      <c r="D556" s="22">
        <v>0</v>
      </c>
      <c r="E556" s="17" t="s">
        <v>489</v>
      </c>
      <c r="F556" s="15">
        <v>23</v>
      </c>
      <c r="G556" s="2">
        <v>3.98</v>
      </c>
      <c r="H556" s="3">
        <v>3.1</v>
      </c>
      <c r="I556" s="2">
        <v>3.69</v>
      </c>
      <c r="J556" s="4">
        <f t="shared" si="15"/>
        <v>0.29000000000000004</v>
      </c>
      <c r="K556" s="1">
        <v>1</v>
      </c>
      <c r="L556" s="4">
        <f t="shared" si="16"/>
        <v>0.29000000000000004</v>
      </c>
      <c r="M556" s="1">
        <v>1</v>
      </c>
      <c r="N556" s="4">
        <v>0.28999999999999998</v>
      </c>
      <c r="O556" s="1" t="s">
        <v>1746</v>
      </c>
    </row>
    <row r="557" spans="1:15" x14ac:dyDescent="0.25">
      <c r="A557" s="1">
        <v>556</v>
      </c>
      <c r="B557" s="1" t="s">
        <v>235</v>
      </c>
      <c r="C557" s="10">
        <v>44817</v>
      </c>
      <c r="D557" s="22">
        <v>0</v>
      </c>
      <c r="E557" s="17" t="s">
        <v>423</v>
      </c>
      <c r="F557" s="15">
        <v>11</v>
      </c>
      <c r="G557" s="2">
        <v>1.44</v>
      </c>
      <c r="H557" s="3">
        <v>0.1</v>
      </c>
      <c r="I557" s="2">
        <v>1.24</v>
      </c>
      <c r="J557" s="4">
        <f t="shared" si="15"/>
        <v>0.19999999999999996</v>
      </c>
      <c r="K557" s="1">
        <v>1</v>
      </c>
      <c r="L557" s="4">
        <f t="shared" si="16"/>
        <v>0.19999999999999996</v>
      </c>
      <c r="M557" s="1">
        <v>1</v>
      </c>
      <c r="N557" s="4">
        <v>0.2</v>
      </c>
      <c r="O557" s="1" t="s">
        <v>1746</v>
      </c>
    </row>
    <row r="558" spans="1:15" x14ac:dyDescent="0.25">
      <c r="A558" s="1">
        <v>557</v>
      </c>
      <c r="B558" s="1" t="s">
        <v>2379</v>
      </c>
      <c r="C558" s="10">
        <v>44818</v>
      </c>
      <c r="D558" s="22">
        <v>0</v>
      </c>
      <c r="E558" s="17" t="s">
        <v>213</v>
      </c>
      <c r="F558" s="15">
        <v>24</v>
      </c>
      <c r="G558" s="2">
        <v>3.92</v>
      </c>
      <c r="H558" s="3">
        <v>0.35</v>
      </c>
      <c r="I558" s="2">
        <v>3.41</v>
      </c>
      <c r="J558" s="4">
        <f t="shared" si="15"/>
        <v>0.50999999999999979</v>
      </c>
      <c r="K558" s="1">
        <v>1</v>
      </c>
      <c r="L558" s="4">
        <f t="shared" si="16"/>
        <v>0.50999999999999979</v>
      </c>
      <c r="M558" s="1">
        <v>1</v>
      </c>
      <c r="N558" s="4">
        <v>0.51</v>
      </c>
      <c r="O558" s="1" t="s">
        <v>1746</v>
      </c>
    </row>
    <row r="559" spans="1:15" x14ac:dyDescent="0.25">
      <c r="A559" s="1">
        <v>558</v>
      </c>
      <c r="B559" s="1" t="s">
        <v>235</v>
      </c>
      <c r="C559" s="10">
        <v>44818</v>
      </c>
      <c r="D559" s="22">
        <v>0</v>
      </c>
      <c r="E559" s="17" t="s">
        <v>213</v>
      </c>
      <c r="F559" s="15">
        <v>24</v>
      </c>
      <c r="G559" s="2">
        <v>2.85</v>
      </c>
      <c r="H559" s="3">
        <v>1.3</v>
      </c>
      <c r="I559" s="2">
        <v>2.29</v>
      </c>
      <c r="J559" s="4">
        <f t="shared" si="15"/>
        <v>0.56000000000000005</v>
      </c>
      <c r="K559" s="1">
        <v>1</v>
      </c>
      <c r="L559" s="4">
        <f t="shared" si="16"/>
        <v>0.56000000000000005</v>
      </c>
      <c r="M559" s="1">
        <v>1</v>
      </c>
      <c r="N559" s="4">
        <v>0.56000000000000005</v>
      </c>
      <c r="O559" s="1" t="s">
        <v>1746</v>
      </c>
    </row>
    <row r="560" spans="1:15" ht="33" x14ac:dyDescent="0.25">
      <c r="A560" s="1">
        <v>559</v>
      </c>
      <c r="B560" s="1" t="s">
        <v>2379</v>
      </c>
      <c r="C560" s="10">
        <v>44819</v>
      </c>
      <c r="D560" s="22">
        <v>0</v>
      </c>
      <c r="E560" s="18" t="s">
        <v>2466</v>
      </c>
      <c r="F560" s="15">
        <v>22</v>
      </c>
      <c r="G560" s="2">
        <v>4.3099999999999996</v>
      </c>
      <c r="H560" s="3">
        <v>0.2</v>
      </c>
      <c r="I560" s="2">
        <v>3.95</v>
      </c>
      <c r="J560" s="4">
        <f t="shared" si="15"/>
        <v>0.35999999999999943</v>
      </c>
      <c r="K560" s="1">
        <v>1</v>
      </c>
      <c r="L560" s="4">
        <f t="shared" si="16"/>
        <v>0.35999999999999943</v>
      </c>
      <c r="M560" s="1">
        <v>1</v>
      </c>
      <c r="N560" s="4">
        <v>0.35999999999999899</v>
      </c>
      <c r="O560" s="1" t="s">
        <v>1746</v>
      </c>
    </row>
    <row r="561" spans="1:15" x14ac:dyDescent="0.25">
      <c r="A561" s="1">
        <v>560</v>
      </c>
      <c r="B561" s="1" t="s">
        <v>235</v>
      </c>
      <c r="C561" s="10">
        <v>44819</v>
      </c>
      <c r="D561" s="22">
        <v>0</v>
      </c>
      <c r="E561" s="17" t="s">
        <v>220</v>
      </c>
      <c r="F561" s="15">
        <v>1.5</v>
      </c>
      <c r="G561" s="2">
        <v>0.19</v>
      </c>
      <c r="H561" s="3">
        <v>0.35</v>
      </c>
      <c r="I561" s="2">
        <v>0.16</v>
      </c>
      <c r="J561" s="4">
        <f t="shared" si="15"/>
        <v>0.03</v>
      </c>
      <c r="K561" s="1">
        <v>1</v>
      </c>
      <c r="L561" s="4">
        <f t="shared" si="16"/>
        <v>0.03</v>
      </c>
      <c r="M561" s="1">
        <v>1</v>
      </c>
      <c r="N561" s="4">
        <v>0.03</v>
      </c>
      <c r="O561" s="1" t="s">
        <v>1746</v>
      </c>
    </row>
    <row r="562" spans="1:15" x14ac:dyDescent="0.25">
      <c r="A562" s="1">
        <v>561</v>
      </c>
      <c r="B562" s="1" t="s">
        <v>2379</v>
      </c>
      <c r="C562" s="10">
        <v>44820</v>
      </c>
      <c r="D562" s="22">
        <v>0</v>
      </c>
      <c r="E562" s="17" t="s">
        <v>213</v>
      </c>
      <c r="F562" s="15">
        <v>24</v>
      </c>
      <c r="G562" s="2">
        <v>3.28</v>
      </c>
      <c r="H562" s="3">
        <v>0.1</v>
      </c>
      <c r="I562" s="2">
        <v>2.59</v>
      </c>
      <c r="J562" s="4">
        <f t="shared" si="15"/>
        <v>0.69</v>
      </c>
      <c r="K562" s="1">
        <v>1</v>
      </c>
      <c r="L562" s="4">
        <f t="shared" si="16"/>
        <v>0.69</v>
      </c>
      <c r="M562" s="1">
        <v>1</v>
      </c>
      <c r="N562" s="4">
        <v>0.69</v>
      </c>
      <c r="O562" s="1" t="s">
        <v>1746</v>
      </c>
    </row>
    <row r="563" spans="1:15" x14ac:dyDescent="0.25">
      <c r="A563" s="1">
        <v>562</v>
      </c>
      <c r="B563" s="1" t="s">
        <v>235</v>
      </c>
      <c r="C563" s="10">
        <v>44820</v>
      </c>
      <c r="D563" s="22">
        <v>0</v>
      </c>
      <c r="E563" s="17" t="s">
        <v>699</v>
      </c>
      <c r="F563" s="15">
        <v>21.5</v>
      </c>
      <c r="G563" s="2">
        <v>3.27</v>
      </c>
      <c r="H563" s="3">
        <v>0.5</v>
      </c>
      <c r="I563" s="2">
        <v>3.11</v>
      </c>
      <c r="J563" s="4">
        <f t="shared" si="15"/>
        <v>0.16000000000000014</v>
      </c>
      <c r="K563" s="1">
        <v>1</v>
      </c>
      <c r="L563" s="4">
        <f t="shared" si="16"/>
        <v>0.16000000000000014</v>
      </c>
      <c r="M563" s="1">
        <v>1</v>
      </c>
      <c r="N563" s="4">
        <v>0.16</v>
      </c>
      <c r="O563" s="1" t="s">
        <v>1746</v>
      </c>
    </row>
    <row r="564" spans="1:15" x14ac:dyDescent="0.25">
      <c r="A564" s="1">
        <v>563</v>
      </c>
      <c r="B564" s="1" t="s">
        <v>2379</v>
      </c>
      <c r="C564" s="10">
        <v>44821</v>
      </c>
      <c r="D564" s="22">
        <v>0</v>
      </c>
      <c r="E564" s="17" t="s">
        <v>460</v>
      </c>
      <c r="F564" s="15">
        <v>2.5</v>
      </c>
      <c r="G564" s="2">
        <v>0.56000000000000005</v>
      </c>
      <c r="H564" s="3">
        <v>0.12</v>
      </c>
      <c r="I564" s="2">
        <v>0.43</v>
      </c>
      <c r="J564" s="4">
        <f t="shared" si="15"/>
        <v>0.13000000000000006</v>
      </c>
      <c r="K564" s="1">
        <v>3</v>
      </c>
      <c r="L564" s="4">
        <f t="shared" si="16"/>
        <v>0.39000000000000018</v>
      </c>
      <c r="M564" s="1">
        <f>C566-C564</f>
        <v>3</v>
      </c>
      <c r="N564" s="4">
        <v>0.59850000000000003</v>
      </c>
      <c r="O564" s="1" t="s">
        <v>1746</v>
      </c>
    </row>
    <row r="565" spans="1:15" x14ac:dyDescent="0.25">
      <c r="A565" s="1">
        <v>564</v>
      </c>
      <c r="B565" s="1" t="s">
        <v>235</v>
      </c>
      <c r="C565" s="10">
        <v>44821</v>
      </c>
      <c r="D565" s="22">
        <v>0</v>
      </c>
      <c r="E565" s="17" t="s">
        <v>278</v>
      </c>
      <c r="F565" s="15">
        <v>1</v>
      </c>
      <c r="G565" s="2">
        <v>0.23</v>
      </c>
      <c r="H565" s="3">
        <v>0.1</v>
      </c>
      <c r="I565" s="2">
        <v>0.18</v>
      </c>
      <c r="J565" s="4">
        <f t="shared" si="15"/>
        <v>5.0000000000000017E-2</v>
      </c>
      <c r="K565" s="1">
        <v>5</v>
      </c>
      <c r="L565" s="4">
        <f t="shared" si="16"/>
        <v>0.25000000000000011</v>
      </c>
      <c r="M565" s="1">
        <f>C570-C565</f>
        <v>7</v>
      </c>
      <c r="N565" s="4">
        <v>7.5865</v>
      </c>
      <c r="O565" s="1" t="s">
        <v>1746</v>
      </c>
    </row>
    <row r="566" spans="1:15" x14ac:dyDescent="0.25">
      <c r="A566" s="1">
        <v>565</v>
      </c>
      <c r="B566" s="1" t="s">
        <v>2379</v>
      </c>
      <c r="C566" s="10">
        <v>44824</v>
      </c>
      <c r="D566" s="22">
        <v>0</v>
      </c>
      <c r="E566" s="17" t="s">
        <v>2467</v>
      </c>
      <c r="F566" s="15">
        <v>10</v>
      </c>
      <c r="G566" s="2">
        <v>1.96</v>
      </c>
      <c r="H566" s="3">
        <v>5.2</v>
      </c>
      <c r="I566" s="2">
        <v>1.65</v>
      </c>
      <c r="J566" s="4">
        <f t="shared" si="15"/>
        <v>0.31000000000000005</v>
      </c>
      <c r="K566" s="1">
        <v>2</v>
      </c>
      <c r="L566" s="4">
        <f t="shared" si="16"/>
        <v>0.62000000000000011</v>
      </c>
      <c r="M566" s="1">
        <f>C567-C566</f>
        <v>2</v>
      </c>
      <c r="N566" s="4">
        <v>3.1055999999999999</v>
      </c>
      <c r="O566" s="1" t="s">
        <v>1746</v>
      </c>
    </row>
    <row r="567" spans="1:15" x14ac:dyDescent="0.25">
      <c r="A567" s="1">
        <v>566</v>
      </c>
      <c r="B567" s="1" t="s">
        <v>2379</v>
      </c>
      <c r="C567" s="10">
        <v>44826</v>
      </c>
      <c r="D567" s="22">
        <v>0</v>
      </c>
      <c r="E567" s="17" t="s">
        <v>2468</v>
      </c>
      <c r="F567" s="15">
        <v>10.5</v>
      </c>
      <c r="G567" s="2">
        <v>2.52</v>
      </c>
      <c r="H567" s="3">
        <v>1.6</v>
      </c>
      <c r="I567" s="2">
        <v>2.19</v>
      </c>
      <c r="J567" s="4">
        <f t="shared" si="15"/>
        <v>0.33000000000000007</v>
      </c>
      <c r="K567" s="1">
        <v>1</v>
      </c>
      <c r="L567" s="4">
        <f t="shared" si="16"/>
        <v>0.33000000000000007</v>
      </c>
      <c r="M567" s="1">
        <v>1</v>
      </c>
      <c r="N567" s="4">
        <v>0.33</v>
      </c>
      <c r="O567" s="1" t="s">
        <v>1746</v>
      </c>
    </row>
    <row r="568" spans="1:15" x14ac:dyDescent="0.25">
      <c r="A568" s="1">
        <v>567</v>
      </c>
      <c r="B568" s="1" t="s">
        <v>2379</v>
      </c>
      <c r="C568" s="10">
        <v>44827</v>
      </c>
      <c r="D568" s="22">
        <v>0</v>
      </c>
      <c r="E568" s="17" t="s">
        <v>233</v>
      </c>
      <c r="F568" s="15">
        <v>6</v>
      </c>
      <c r="G568" s="2">
        <v>1.58</v>
      </c>
      <c r="H568" s="3">
        <v>1.1000000000000001</v>
      </c>
      <c r="I568" s="2">
        <v>1.3</v>
      </c>
      <c r="J568" s="4">
        <f t="shared" si="15"/>
        <v>0.28000000000000003</v>
      </c>
      <c r="K568" s="1">
        <v>1</v>
      </c>
      <c r="L568" s="4">
        <f t="shared" si="16"/>
        <v>0.28000000000000003</v>
      </c>
      <c r="M568" s="1">
        <v>1</v>
      </c>
      <c r="N568" s="4">
        <v>0.28000000000000003</v>
      </c>
      <c r="O568" s="1" t="s">
        <v>1746</v>
      </c>
    </row>
    <row r="569" spans="1:15" x14ac:dyDescent="0.25">
      <c r="A569" s="1">
        <v>568</v>
      </c>
      <c r="B569" s="1" t="s">
        <v>2379</v>
      </c>
      <c r="C569" s="10">
        <v>44828</v>
      </c>
      <c r="D569" s="22">
        <v>0</v>
      </c>
      <c r="E569" s="17" t="s">
        <v>489</v>
      </c>
      <c r="F569" s="15">
        <v>23</v>
      </c>
      <c r="G569" s="2">
        <v>3.56</v>
      </c>
      <c r="H569" s="3">
        <v>1</v>
      </c>
      <c r="I569" s="2">
        <v>3.26</v>
      </c>
      <c r="J569" s="4">
        <f t="shared" si="15"/>
        <v>0.30000000000000027</v>
      </c>
      <c r="K569" s="1">
        <v>1</v>
      </c>
      <c r="L569" s="4">
        <f t="shared" si="16"/>
        <v>0.30000000000000027</v>
      </c>
      <c r="M569" s="1">
        <v>1</v>
      </c>
      <c r="N569" s="4">
        <v>0.3</v>
      </c>
      <c r="O569" s="1" t="s">
        <v>1746</v>
      </c>
    </row>
    <row r="570" spans="1:15" x14ac:dyDescent="0.25">
      <c r="A570" s="1">
        <v>569</v>
      </c>
      <c r="B570" s="1" t="s">
        <v>235</v>
      </c>
      <c r="C570" s="10">
        <v>44828</v>
      </c>
      <c r="D570" s="22">
        <v>0</v>
      </c>
      <c r="E570" s="17" t="s">
        <v>489</v>
      </c>
      <c r="F570" s="15">
        <v>23</v>
      </c>
      <c r="G570" s="2">
        <v>2.4300000000000002</v>
      </c>
      <c r="H570" s="3">
        <v>1.3</v>
      </c>
      <c r="I570" s="2">
        <v>2.0699999999999998</v>
      </c>
      <c r="J570" s="4">
        <f t="shared" si="15"/>
        <v>0.36000000000000032</v>
      </c>
      <c r="K570" s="1">
        <v>1</v>
      </c>
      <c r="L570" s="4">
        <f t="shared" si="16"/>
        <v>0.36000000000000032</v>
      </c>
      <c r="M570" s="1">
        <v>1</v>
      </c>
      <c r="N570" s="4">
        <v>0.36</v>
      </c>
      <c r="O570" s="1" t="s">
        <v>1746</v>
      </c>
    </row>
    <row r="571" spans="1:15" x14ac:dyDescent="0.25">
      <c r="A571" s="1">
        <v>570</v>
      </c>
      <c r="B571" s="1" t="s">
        <v>2379</v>
      </c>
      <c r="C571" s="10">
        <v>44829</v>
      </c>
      <c r="D571" s="22">
        <v>0</v>
      </c>
      <c r="E571" s="17" t="s">
        <v>902</v>
      </c>
      <c r="F571" s="15">
        <v>6.5</v>
      </c>
      <c r="G571" s="2">
        <v>0.99</v>
      </c>
      <c r="H571" s="3">
        <v>0.4</v>
      </c>
      <c r="I571" s="2">
        <v>0.87</v>
      </c>
      <c r="J571" s="4">
        <f t="shared" si="15"/>
        <v>0.12</v>
      </c>
      <c r="K571" s="1">
        <v>5</v>
      </c>
      <c r="L571" s="4">
        <f t="shared" si="16"/>
        <v>0.6</v>
      </c>
      <c r="M571" s="1">
        <v>5</v>
      </c>
      <c r="N571" s="4">
        <v>2.2517</v>
      </c>
      <c r="O571" s="1" t="s">
        <v>1746</v>
      </c>
    </row>
    <row r="572" spans="1:15" x14ac:dyDescent="0.25">
      <c r="A572" s="1">
        <v>571</v>
      </c>
      <c r="B572" s="1" t="s">
        <v>235</v>
      </c>
      <c r="C572" s="10">
        <v>44829</v>
      </c>
      <c r="D572" s="22">
        <v>0</v>
      </c>
      <c r="E572" s="17" t="s">
        <v>902</v>
      </c>
      <c r="F572" s="15">
        <v>6.5</v>
      </c>
      <c r="G572" s="2">
        <v>0.81</v>
      </c>
      <c r="H572" s="3">
        <v>0.5</v>
      </c>
      <c r="I572" s="2">
        <v>0.63</v>
      </c>
      <c r="J572" s="4">
        <f t="shared" si="15"/>
        <v>0.18000000000000005</v>
      </c>
      <c r="K572" s="1">
        <v>2</v>
      </c>
      <c r="L572" s="4">
        <f t="shared" si="16"/>
        <v>0.3600000000000001</v>
      </c>
      <c r="M572" s="1">
        <v>2</v>
      </c>
      <c r="N572" s="4">
        <v>0.78320000000000001</v>
      </c>
      <c r="O572" s="1" t="s">
        <v>1746</v>
      </c>
    </row>
    <row r="573" spans="1:15" x14ac:dyDescent="0.25">
      <c r="A573" s="1">
        <v>572</v>
      </c>
      <c r="B573" s="1" t="s">
        <v>2379</v>
      </c>
      <c r="C573" s="10">
        <v>44831</v>
      </c>
      <c r="D573" s="22">
        <v>0</v>
      </c>
      <c r="E573" s="17" t="s">
        <v>2281</v>
      </c>
      <c r="F573" s="15">
        <v>10</v>
      </c>
      <c r="G573" s="2">
        <v>1.1499999999999999</v>
      </c>
      <c r="H573" s="3">
        <v>2.41</v>
      </c>
      <c r="I573" s="2">
        <v>0.71</v>
      </c>
      <c r="J573" s="4">
        <f t="shared" si="15"/>
        <v>0.43999999999999995</v>
      </c>
      <c r="K573" s="1">
        <v>2</v>
      </c>
      <c r="L573" s="4">
        <f t="shared" si="16"/>
        <v>0.87999999999999989</v>
      </c>
      <c r="M573" s="1">
        <v>2</v>
      </c>
      <c r="N573" s="4">
        <v>1.7536</v>
      </c>
      <c r="O573" s="1" t="s">
        <v>1746</v>
      </c>
    </row>
    <row r="574" spans="1:15" x14ac:dyDescent="0.25">
      <c r="A574" s="1">
        <v>573</v>
      </c>
      <c r="B574" s="1" t="s">
        <v>235</v>
      </c>
      <c r="C574" s="10">
        <v>44831</v>
      </c>
      <c r="D574" s="22">
        <v>0</v>
      </c>
      <c r="E574" s="17" t="s">
        <v>2281</v>
      </c>
      <c r="F574" s="15">
        <v>10</v>
      </c>
      <c r="G574" s="2">
        <v>1.41</v>
      </c>
      <c r="H574" s="3">
        <v>0.6</v>
      </c>
      <c r="I574" s="2">
        <v>1.21</v>
      </c>
      <c r="J574" s="4">
        <f t="shared" si="15"/>
        <v>0.19999999999999996</v>
      </c>
      <c r="K574" s="1">
        <v>1</v>
      </c>
      <c r="L574" s="4">
        <f t="shared" si="16"/>
        <v>0.19999999999999996</v>
      </c>
      <c r="M574" s="1">
        <v>1</v>
      </c>
      <c r="N574" s="4">
        <v>0.2</v>
      </c>
      <c r="O574" s="1" t="s">
        <v>1746</v>
      </c>
    </row>
    <row r="575" spans="1:15" x14ac:dyDescent="0.25">
      <c r="A575" s="1">
        <v>574</v>
      </c>
      <c r="B575" s="1" t="s">
        <v>2379</v>
      </c>
      <c r="C575" s="10">
        <v>44832</v>
      </c>
      <c r="D575" s="22">
        <v>0</v>
      </c>
      <c r="E575" s="17" t="s">
        <v>2356</v>
      </c>
      <c r="F575" s="15">
        <v>11.5</v>
      </c>
      <c r="G575" s="2">
        <v>1.78</v>
      </c>
      <c r="H575" s="3">
        <v>0.4</v>
      </c>
      <c r="I575" s="2">
        <v>1.25</v>
      </c>
      <c r="J575" s="4">
        <f t="shared" si="15"/>
        <v>0.53</v>
      </c>
      <c r="K575" s="1">
        <v>1</v>
      </c>
      <c r="L575" s="4">
        <f t="shared" si="16"/>
        <v>0.53</v>
      </c>
      <c r="M575" s="1">
        <v>1</v>
      </c>
      <c r="N575" s="4">
        <v>0.53</v>
      </c>
      <c r="O575" s="1" t="s">
        <v>1746</v>
      </c>
    </row>
    <row r="576" spans="1:15" x14ac:dyDescent="0.25">
      <c r="A576" s="1">
        <v>575</v>
      </c>
      <c r="B576" s="1" t="s">
        <v>234</v>
      </c>
      <c r="C576" s="10">
        <v>44832</v>
      </c>
      <c r="D576" s="22">
        <v>0</v>
      </c>
      <c r="E576" s="17" t="s">
        <v>2469</v>
      </c>
      <c r="F576" s="15">
        <v>5.8</v>
      </c>
      <c r="G576" s="2">
        <v>1.02</v>
      </c>
      <c r="H576" s="3">
        <v>1.2</v>
      </c>
      <c r="I576" s="2">
        <v>0.72</v>
      </c>
      <c r="J576" s="4">
        <f t="shared" si="15"/>
        <v>0.30000000000000004</v>
      </c>
      <c r="K576" s="1">
        <v>1</v>
      </c>
      <c r="L576" s="4">
        <f t="shared" si="16"/>
        <v>0.30000000000000004</v>
      </c>
      <c r="M576" s="1">
        <v>1</v>
      </c>
      <c r="N576" s="4">
        <v>0.3</v>
      </c>
      <c r="O576" s="1" t="s">
        <v>1746</v>
      </c>
    </row>
    <row r="577" spans="1:15" x14ac:dyDescent="0.25">
      <c r="A577" s="1">
        <v>576</v>
      </c>
      <c r="B577" s="1" t="s">
        <v>2438</v>
      </c>
      <c r="C577" s="10">
        <v>44832</v>
      </c>
      <c r="D577" s="22">
        <v>0</v>
      </c>
      <c r="E577" s="17" t="s">
        <v>2469</v>
      </c>
      <c r="F577" s="15">
        <v>5.8</v>
      </c>
      <c r="G577" s="2">
        <v>0.92</v>
      </c>
      <c r="H577" s="3">
        <v>2.8</v>
      </c>
      <c r="I577" s="2">
        <v>0.49</v>
      </c>
      <c r="J577" s="4">
        <f t="shared" si="15"/>
        <v>0.43000000000000005</v>
      </c>
      <c r="K577" s="1">
        <v>1</v>
      </c>
      <c r="L577" s="4">
        <f t="shared" si="16"/>
        <v>0.43000000000000005</v>
      </c>
      <c r="M577" s="1">
        <v>1</v>
      </c>
      <c r="N577" s="4">
        <v>0.43</v>
      </c>
      <c r="O577" s="1" t="s">
        <v>1746</v>
      </c>
    </row>
    <row r="578" spans="1:15" x14ac:dyDescent="0.25">
      <c r="A578" s="1">
        <v>577</v>
      </c>
      <c r="B578" s="1" t="s">
        <v>235</v>
      </c>
      <c r="C578" s="10">
        <v>44832</v>
      </c>
      <c r="D578" s="22">
        <v>0</v>
      </c>
      <c r="E578" s="17" t="s">
        <v>2356</v>
      </c>
      <c r="F578" s="15">
        <v>11.5</v>
      </c>
      <c r="G578" s="2">
        <v>1.45</v>
      </c>
      <c r="H578" s="3">
        <v>0.9</v>
      </c>
      <c r="I578" s="2">
        <v>1.1399999999999999</v>
      </c>
      <c r="J578" s="4">
        <f t="shared" si="15"/>
        <v>0.31000000000000005</v>
      </c>
      <c r="K578" s="1">
        <v>1</v>
      </c>
      <c r="L578" s="4">
        <f t="shared" si="16"/>
        <v>0.31000000000000005</v>
      </c>
      <c r="M578" s="1">
        <v>1</v>
      </c>
      <c r="N578" s="4">
        <v>0.31</v>
      </c>
      <c r="O578" s="1" t="s">
        <v>1746</v>
      </c>
    </row>
    <row r="579" spans="1:15" x14ac:dyDescent="0.25">
      <c r="A579" s="1">
        <v>578</v>
      </c>
      <c r="B579" s="1" t="s">
        <v>242</v>
      </c>
      <c r="C579" s="10">
        <v>44835</v>
      </c>
      <c r="D579" s="22">
        <v>0</v>
      </c>
      <c r="E579" s="17" t="s">
        <v>2470</v>
      </c>
      <c r="F579" s="15">
        <v>2.8</v>
      </c>
      <c r="G579" s="2">
        <v>0.77</v>
      </c>
      <c r="H579" s="3">
        <v>0.6</v>
      </c>
      <c r="I579" s="2">
        <v>0.52</v>
      </c>
      <c r="J579" s="4">
        <f t="shared" si="15"/>
        <v>0.25</v>
      </c>
      <c r="K579" s="1">
        <v>5</v>
      </c>
      <c r="L579" s="4">
        <f t="shared" si="16"/>
        <v>1.25</v>
      </c>
      <c r="M579" s="1">
        <v>30</v>
      </c>
      <c r="N579" s="4">
        <v>79.227000000000004</v>
      </c>
      <c r="O579" s="1" t="s">
        <v>1746</v>
      </c>
    </row>
    <row r="580" spans="1:15" x14ac:dyDescent="0.25">
      <c r="A580" s="1">
        <v>579</v>
      </c>
      <c r="B580" s="1" t="s">
        <v>2438</v>
      </c>
      <c r="C580" s="10">
        <v>44835</v>
      </c>
      <c r="D580" s="22">
        <v>0</v>
      </c>
      <c r="E580" s="17" t="s">
        <v>2471</v>
      </c>
      <c r="F580" s="15">
        <v>4</v>
      </c>
      <c r="G580" s="2">
        <v>0.88</v>
      </c>
      <c r="H580" s="3">
        <v>1.8</v>
      </c>
      <c r="I580" s="2">
        <v>0.62</v>
      </c>
      <c r="J580" s="4">
        <f t="shared" si="15"/>
        <v>0.26</v>
      </c>
      <c r="K580" s="1">
        <v>5</v>
      </c>
      <c r="L580" s="4">
        <f t="shared" si="16"/>
        <v>1.3</v>
      </c>
      <c r="M580" s="1">
        <v>30</v>
      </c>
      <c r="N580" s="4">
        <v>36.569499999999998</v>
      </c>
      <c r="O580" s="1" t="s">
        <v>1746</v>
      </c>
    </row>
    <row r="581" spans="1:15" x14ac:dyDescent="0.25">
      <c r="A581" s="1">
        <v>580</v>
      </c>
      <c r="B581" s="1" t="s">
        <v>235</v>
      </c>
      <c r="C581" s="10">
        <v>44842</v>
      </c>
      <c r="D581" s="22">
        <v>0</v>
      </c>
      <c r="E581" s="17" t="s">
        <v>2472</v>
      </c>
      <c r="F581" s="15">
        <v>4.7</v>
      </c>
      <c r="G581" s="2">
        <v>0.96</v>
      </c>
      <c r="H581" s="3">
        <v>0.6</v>
      </c>
      <c r="I581" s="2">
        <v>0.84</v>
      </c>
      <c r="J581" s="4">
        <f t="shared" si="15"/>
        <v>0.12</v>
      </c>
      <c r="K581" s="1">
        <v>4</v>
      </c>
      <c r="L581" s="4">
        <f t="shared" si="16"/>
        <v>0.48</v>
      </c>
      <c r="M581" s="1">
        <f>C582-C581</f>
        <v>4</v>
      </c>
      <c r="N581" s="4">
        <v>2.4481000000000002</v>
      </c>
      <c r="O581" s="1" t="s">
        <v>1746</v>
      </c>
    </row>
    <row r="582" spans="1:15" x14ac:dyDescent="0.25">
      <c r="A582" s="1">
        <v>581</v>
      </c>
      <c r="B582" s="1" t="s">
        <v>235</v>
      </c>
      <c r="C582" s="10">
        <v>44846</v>
      </c>
      <c r="D582" s="22">
        <v>0</v>
      </c>
      <c r="E582" s="17" t="s">
        <v>2473</v>
      </c>
      <c r="F582" s="15">
        <v>13.8</v>
      </c>
      <c r="G582" s="2">
        <v>2.73</v>
      </c>
      <c r="H582" s="3">
        <v>2</v>
      </c>
      <c r="I582" s="2">
        <v>2.75</v>
      </c>
      <c r="J582" s="4">
        <f t="shared" si="15"/>
        <v>-2.0000000000000018E-2</v>
      </c>
      <c r="K582" s="1">
        <v>0</v>
      </c>
      <c r="L582" s="4">
        <f t="shared" si="16"/>
        <v>0</v>
      </c>
      <c r="M582" s="1">
        <v>0</v>
      </c>
      <c r="N582" s="4">
        <v>0</v>
      </c>
      <c r="O582" s="1" t="s">
        <v>1746</v>
      </c>
    </row>
    <row r="583" spans="1:15" ht="33" x14ac:dyDescent="0.25">
      <c r="A583" s="1">
        <v>582</v>
      </c>
      <c r="B583" s="1" t="s">
        <v>235</v>
      </c>
      <c r="C583" s="10">
        <v>44851</v>
      </c>
      <c r="D583" s="22">
        <v>0</v>
      </c>
      <c r="E583" s="18" t="s">
        <v>2474</v>
      </c>
      <c r="F583" s="15">
        <v>17.5</v>
      </c>
      <c r="G583" s="2">
        <v>3.5</v>
      </c>
      <c r="H583" s="3">
        <v>2.5</v>
      </c>
      <c r="I583" s="2">
        <v>3.4</v>
      </c>
      <c r="J583" s="4">
        <f t="shared" si="15"/>
        <v>0.10000000000000009</v>
      </c>
      <c r="K583" s="1">
        <v>1</v>
      </c>
      <c r="L583" s="4">
        <f t="shared" si="16"/>
        <v>0.10000000000000009</v>
      </c>
      <c r="M583" s="1">
        <v>1</v>
      </c>
      <c r="N583" s="4">
        <v>0.1</v>
      </c>
      <c r="O583" s="1" t="s">
        <v>1746</v>
      </c>
    </row>
    <row r="584" spans="1:15" x14ac:dyDescent="0.25">
      <c r="A584" s="1">
        <v>583</v>
      </c>
      <c r="B584" s="1" t="s">
        <v>2379</v>
      </c>
      <c r="C584" s="10">
        <v>44852</v>
      </c>
      <c r="D584" s="22">
        <v>0</v>
      </c>
      <c r="E584" s="17" t="s">
        <v>868</v>
      </c>
      <c r="F584" s="15">
        <v>11.2</v>
      </c>
      <c r="G584" s="2">
        <v>1.9</v>
      </c>
      <c r="H584" s="3">
        <v>3</v>
      </c>
      <c r="I584" s="2">
        <v>1.2</v>
      </c>
      <c r="J584" s="4">
        <f t="shared" si="15"/>
        <v>0.7</v>
      </c>
      <c r="K584" s="1">
        <v>1</v>
      </c>
      <c r="L584" s="4">
        <f t="shared" si="16"/>
        <v>0.7</v>
      </c>
      <c r="M584" s="1">
        <v>1</v>
      </c>
      <c r="N584" s="4">
        <v>0.7</v>
      </c>
      <c r="O584" s="1" t="s">
        <v>1746</v>
      </c>
    </row>
    <row r="585" spans="1:15" x14ac:dyDescent="0.25">
      <c r="A585" s="1">
        <v>584</v>
      </c>
      <c r="B585" s="1" t="s">
        <v>235</v>
      </c>
      <c r="C585" s="10">
        <v>44852</v>
      </c>
      <c r="D585" s="22">
        <v>0</v>
      </c>
      <c r="E585" s="17" t="s">
        <v>2357</v>
      </c>
      <c r="F585" s="15">
        <v>10.5</v>
      </c>
      <c r="G585" s="2">
        <v>3.5</v>
      </c>
      <c r="H585" s="3">
        <v>2.5</v>
      </c>
      <c r="I585" s="2">
        <v>2</v>
      </c>
      <c r="J585" s="4">
        <f t="shared" si="15"/>
        <v>1.5</v>
      </c>
      <c r="K585" s="1">
        <v>5</v>
      </c>
      <c r="L585" s="4">
        <f t="shared" si="16"/>
        <v>7.5</v>
      </c>
      <c r="M585" s="1">
        <f>C588-C585</f>
        <v>7</v>
      </c>
      <c r="N585" s="4">
        <v>15.0014</v>
      </c>
      <c r="O585" s="1" t="s">
        <v>1746</v>
      </c>
    </row>
    <row r="586" spans="1:15" x14ac:dyDescent="0.25">
      <c r="A586" s="1">
        <v>585</v>
      </c>
      <c r="B586" s="1" t="s">
        <v>2379</v>
      </c>
      <c r="C586" s="10">
        <v>44853</v>
      </c>
      <c r="D586" s="22">
        <v>0</v>
      </c>
      <c r="E586" s="17" t="s">
        <v>2311</v>
      </c>
      <c r="F586" s="15">
        <v>0.5</v>
      </c>
      <c r="G586" s="2">
        <v>0.26</v>
      </c>
      <c r="H586" s="3">
        <v>0.1</v>
      </c>
      <c r="I586" s="2">
        <v>0.15</v>
      </c>
      <c r="J586" s="4">
        <f t="shared" si="15"/>
        <v>0.11000000000000001</v>
      </c>
      <c r="K586" s="1">
        <v>5</v>
      </c>
      <c r="L586" s="4">
        <f t="shared" si="16"/>
        <v>0.55000000000000004</v>
      </c>
      <c r="M586" s="1">
        <v>12</v>
      </c>
      <c r="N586" s="4">
        <v>13.287699999999999</v>
      </c>
      <c r="O586" s="1" t="s">
        <v>1746</v>
      </c>
    </row>
    <row r="587" spans="1:15" x14ac:dyDescent="0.25">
      <c r="A587" s="1">
        <v>586</v>
      </c>
      <c r="B587" s="1" t="s">
        <v>234</v>
      </c>
      <c r="C587" s="10">
        <v>44853</v>
      </c>
      <c r="D587" s="22">
        <v>0</v>
      </c>
      <c r="E587" s="17" t="s">
        <v>2475</v>
      </c>
      <c r="F587" s="15">
        <v>9.9</v>
      </c>
      <c r="G587" s="2">
        <v>1.88</v>
      </c>
      <c r="H587" s="3">
        <v>1.4</v>
      </c>
      <c r="I587" s="2">
        <v>1.64</v>
      </c>
      <c r="J587" s="4">
        <f t="shared" si="15"/>
        <v>0.24</v>
      </c>
      <c r="K587" s="1">
        <v>5</v>
      </c>
      <c r="L587" s="4">
        <f t="shared" si="16"/>
        <v>1.2</v>
      </c>
      <c r="M587" s="1">
        <v>12</v>
      </c>
      <c r="N587" s="4">
        <v>26.299099999999999</v>
      </c>
      <c r="O587" s="1" t="s">
        <v>1746</v>
      </c>
    </row>
    <row r="588" spans="1:15" x14ac:dyDescent="0.25">
      <c r="A588" s="1">
        <v>587</v>
      </c>
      <c r="B588" s="1" t="s">
        <v>235</v>
      </c>
      <c r="C588" s="10">
        <v>44859</v>
      </c>
      <c r="D588" s="22">
        <v>0</v>
      </c>
      <c r="E588" s="17" t="s">
        <v>2476</v>
      </c>
      <c r="F588" s="15">
        <v>4</v>
      </c>
      <c r="G588" s="2">
        <v>2.33</v>
      </c>
      <c r="H588" s="3">
        <v>0.5</v>
      </c>
      <c r="I588" s="2">
        <v>0.4</v>
      </c>
      <c r="J588" s="4">
        <f t="shared" si="15"/>
        <v>1.9300000000000002</v>
      </c>
      <c r="K588" s="1">
        <v>5</v>
      </c>
      <c r="L588" s="4">
        <f t="shared" si="16"/>
        <v>9.65</v>
      </c>
      <c r="M588" s="1">
        <v>6</v>
      </c>
      <c r="N588" s="4">
        <v>10.664199999999999</v>
      </c>
      <c r="O588" s="1" t="s">
        <v>1746</v>
      </c>
    </row>
    <row r="589" spans="1:15" x14ac:dyDescent="0.25">
      <c r="A589" s="1">
        <v>588</v>
      </c>
      <c r="B589" s="1" t="s">
        <v>2379</v>
      </c>
      <c r="C589" s="10">
        <v>44875</v>
      </c>
      <c r="D589" s="22">
        <v>0</v>
      </c>
      <c r="E589" s="17" t="s">
        <v>2477</v>
      </c>
      <c r="F589" s="15">
        <v>3</v>
      </c>
      <c r="G589" s="2">
        <v>0.86750000000000005</v>
      </c>
      <c r="H589" s="3">
        <v>0.3</v>
      </c>
      <c r="I589" s="2">
        <v>0.4</v>
      </c>
      <c r="J589" s="4">
        <f t="shared" si="15"/>
        <v>0.46750000000000003</v>
      </c>
      <c r="K589" s="1">
        <v>1</v>
      </c>
      <c r="L589" s="4">
        <f t="shared" si="16"/>
        <v>0.46750000000000003</v>
      </c>
      <c r="M589" s="1">
        <v>1</v>
      </c>
      <c r="N589" s="4">
        <v>0.46750000000000003</v>
      </c>
      <c r="O589" s="1" t="s">
        <v>1746</v>
      </c>
    </row>
    <row r="590" spans="1:15" x14ac:dyDescent="0.25">
      <c r="A590" s="1">
        <v>589</v>
      </c>
      <c r="B590" s="1" t="s">
        <v>2438</v>
      </c>
      <c r="C590" s="10">
        <v>44875</v>
      </c>
      <c r="D590" s="22">
        <v>0</v>
      </c>
      <c r="E590" s="17" t="s">
        <v>2477</v>
      </c>
      <c r="F590" s="15">
        <v>3</v>
      </c>
      <c r="G590" s="2">
        <v>1.7303999999999999</v>
      </c>
      <c r="H590" s="3">
        <v>0.4</v>
      </c>
      <c r="I590" s="2">
        <v>0.51</v>
      </c>
      <c r="J590" s="4">
        <f t="shared" si="15"/>
        <v>1.2203999999999999</v>
      </c>
      <c r="K590" s="1">
        <v>1</v>
      </c>
      <c r="L590" s="4">
        <f t="shared" si="16"/>
        <v>1.2203999999999999</v>
      </c>
      <c r="M590" s="1">
        <v>1</v>
      </c>
      <c r="N590" s="4">
        <v>1.2203999999999999</v>
      </c>
      <c r="O590" s="1" t="s">
        <v>1746</v>
      </c>
    </row>
    <row r="591" spans="1:15" x14ac:dyDescent="0.25">
      <c r="A591" s="1">
        <v>590</v>
      </c>
      <c r="B591" s="1" t="s">
        <v>2379</v>
      </c>
      <c r="C591" s="10">
        <v>44876</v>
      </c>
      <c r="D591" s="22">
        <v>0</v>
      </c>
      <c r="E591" s="17" t="s">
        <v>2478</v>
      </c>
      <c r="F591" s="15">
        <v>4</v>
      </c>
      <c r="G591" s="2">
        <v>1.0281</v>
      </c>
      <c r="H591" s="3">
        <v>0.4</v>
      </c>
      <c r="I591" s="2">
        <v>0.44</v>
      </c>
      <c r="J591" s="4">
        <f t="shared" si="15"/>
        <v>0.58810000000000007</v>
      </c>
      <c r="K591" s="1">
        <v>1</v>
      </c>
      <c r="L591" s="4">
        <f t="shared" si="16"/>
        <v>0.58810000000000007</v>
      </c>
      <c r="M591" s="1">
        <v>1</v>
      </c>
      <c r="N591" s="4">
        <v>0.58809999999999996</v>
      </c>
      <c r="O591" s="1" t="s">
        <v>1746</v>
      </c>
    </row>
    <row r="592" spans="1:15" x14ac:dyDescent="0.25">
      <c r="A592" s="1">
        <v>591</v>
      </c>
      <c r="B592" s="1" t="s">
        <v>2438</v>
      </c>
      <c r="C592" s="10">
        <v>44876</v>
      </c>
      <c r="D592" s="22">
        <v>0</v>
      </c>
      <c r="E592" s="17" t="s">
        <v>2478</v>
      </c>
      <c r="F592" s="15">
        <v>4</v>
      </c>
      <c r="G592" s="2">
        <v>1.8398000000000001</v>
      </c>
      <c r="H592" s="3">
        <v>0.5</v>
      </c>
      <c r="I592" s="2">
        <v>0.5</v>
      </c>
      <c r="J592" s="4">
        <f t="shared" ref="J592:J622" si="17">G592-I592</f>
        <v>1.3398000000000001</v>
      </c>
      <c r="K592" s="1">
        <v>1</v>
      </c>
      <c r="L592" s="4">
        <f t="shared" si="16"/>
        <v>1.3398000000000001</v>
      </c>
      <c r="M592" s="1">
        <v>1</v>
      </c>
      <c r="N592" s="4">
        <v>1.3398000000000001</v>
      </c>
      <c r="O592" s="1" t="s">
        <v>1746</v>
      </c>
    </row>
    <row r="593" spans="1:15" x14ac:dyDescent="0.25">
      <c r="A593" s="1">
        <v>592</v>
      </c>
      <c r="B593" s="1" t="s">
        <v>2379</v>
      </c>
      <c r="C593" s="10">
        <v>44877</v>
      </c>
      <c r="D593" s="22">
        <v>0</v>
      </c>
      <c r="E593" s="17" t="s">
        <v>2478</v>
      </c>
      <c r="F593" s="15">
        <v>4</v>
      </c>
      <c r="G593" s="2">
        <v>1.0966</v>
      </c>
      <c r="H593" s="3">
        <v>0.4</v>
      </c>
      <c r="I593" s="2">
        <v>0.41470000000000001</v>
      </c>
      <c r="J593" s="4">
        <f t="shared" si="17"/>
        <v>0.68189999999999995</v>
      </c>
      <c r="K593" s="1">
        <v>1</v>
      </c>
      <c r="L593" s="4">
        <f t="shared" ref="L593:L622" si="18">(G593-I593-D593)*K593</f>
        <v>0.68189999999999995</v>
      </c>
      <c r="M593" s="1">
        <v>1</v>
      </c>
      <c r="N593" s="4">
        <v>0.68189999999999995</v>
      </c>
      <c r="O593" s="1" t="s">
        <v>1746</v>
      </c>
    </row>
    <row r="594" spans="1:15" x14ac:dyDescent="0.25">
      <c r="A594" s="1">
        <v>593</v>
      </c>
      <c r="B594" s="1" t="s">
        <v>2438</v>
      </c>
      <c r="C594" s="10">
        <v>44877</v>
      </c>
      <c r="D594" s="22">
        <v>0</v>
      </c>
      <c r="E594" s="17" t="s">
        <v>2478</v>
      </c>
      <c r="F594" s="15">
        <v>4</v>
      </c>
      <c r="G594" s="2">
        <v>1.9016999999999999</v>
      </c>
      <c r="H594" s="3">
        <v>0.4</v>
      </c>
      <c r="I594" s="2">
        <v>0.44450000000000001</v>
      </c>
      <c r="J594" s="4">
        <f t="shared" si="17"/>
        <v>1.4571999999999998</v>
      </c>
      <c r="K594" s="1">
        <v>1</v>
      </c>
      <c r="L594" s="4">
        <f t="shared" si="18"/>
        <v>1.4571999999999998</v>
      </c>
      <c r="M594" s="1">
        <v>1</v>
      </c>
      <c r="N594" s="4">
        <v>1.4571999999999998</v>
      </c>
      <c r="O594" s="1" t="s">
        <v>1746</v>
      </c>
    </row>
    <row r="595" spans="1:15" x14ac:dyDescent="0.25">
      <c r="A595" s="1">
        <v>594</v>
      </c>
      <c r="B595" s="1" t="s">
        <v>2379</v>
      </c>
      <c r="C595" s="10">
        <v>44878</v>
      </c>
      <c r="D595" s="22">
        <v>0</v>
      </c>
      <c r="E595" s="17" t="s">
        <v>2479</v>
      </c>
      <c r="F595" s="15">
        <v>4.2</v>
      </c>
      <c r="G595" s="2">
        <v>0.69330000000000003</v>
      </c>
      <c r="H595" s="3">
        <v>0.5</v>
      </c>
      <c r="I595" s="2">
        <v>0.5756</v>
      </c>
      <c r="J595" s="4">
        <f t="shared" si="17"/>
        <v>0.11770000000000003</v>
      </c>
      <c r="K595" s="1">
        <v>1</v>
      </c>
      <c r="L595" s="4">
        <f t="shared" si="18"/>
        <v>0.11770000000000003</v>
      </c>
      <c r="M595" s="1">
        <v>1</v>
      </c>
      <c r="N595" s="4">
        <v>0.11770000000000003</v>
      </c>
      <c r="O595" s="1" t="s">
        <v>1746</v>
      </c>
    </row>
    <row r="596" spans="1:15" x14ac:dyDescent="0.25">
      <c r="A596" s="1">
        <v>595</v>
      </c>
      <c r="B596" s="1" t="s">
        <v>2438</v>
      </c>
      <c r="C596" s="10">
        <v>44878</v>
      </c>
      <c r="D596" s="22">
        <v>0</v>
      </c>
      <c r="E596" s="17" t="s">
        <v>2479</v>
      </c>
      <c r="F596" s="15">
        <v>4.2</v>
      </c>
      <c r="G596" s="2">
        <v>0.66859999999999997</v>
      </c>
      <c r="H596" s="3">
        <v>0.5</v>
      </c>
      <c r="I596" s="2">
        <v>0.54749999999999999</v>
      </c>
      <c r="J596" s="4">
        <f t="shared" si="17"/>
        <v>0.12109999999999999</v>
      </c>
      <c r="K596" s="1">
        <v>1</v>
      </c>
      <c r="L596" s="4">
        <f t="shared" si="18"/>
        <v>0.12109999999999999</v>
      </c>
      <c r="M596" s="1">
        <v>1</v>
      </c>
      <c r="N596" s="4">
        <v>0.12109999999999999</v>
      </c>
      <c r="O596" s="1" t="s">
        <v>1746</v>
      </c>
    </row>
    <row r="597" spans="1:15" ht="33" x14ac:dyDescent="0.25">
      <c r="A597" s="1">
        <v>596</v>
      </c>
      <c r="B597" s="1" t="s">
        <v>2379</v>
      </c>
      <c r="C597" s="10">
        <v>44879</v>
      </c>
      <c r="D597" s="22">
        <v>0</v>
      </c>
      <c r="E597" s="18" t="s">
        <v>2480</v>
      </c>
      <c r="F597" s="15">
        <v>9.5</v>
      </c>
      <c r="G597" s="2">
        <v>1.3925000000000001</v>
      </c>
      <c r="H597" s="3">
        <v>1.2</v>
      </c>
      <c r="I597" s="2">
        <v>1.3310999999999999</v>
      </c>
      <c r="J597" s="4">
        <f t="shared" si="17"/>
        <v>6.1400000000000121E-2</v>
      </c>
      <c r="K597" s="1">
        <v>1</v>
      </c>
      <c r="L597" s="4">
        <f t="shared" si="18"/>
        <v>6.1400000000000121E-2</v>
      </c>
      <c r="M597" s="1">
        <v>1</v>
      </c>
      <c r="N597" s="4">
        <v>6.1400000000000121E-2</v>
      </c>
      <c r="O597" s="1" t="s">
        <v>1746</v>
      </c>
    </row>
    <row r="598" spans="1:15" ht="33" x14ac:dyDescent="0.25">
      <c r="A598" s="1">
        <v>597</v>
      </c>
      <c r="B598" s="1" t="s">
        <v>2438</v>
      </c>
      <c r="C598" s="10">
        <v>44879</v>
      </c>
      <c r="D598" s="22">
        <v>0</v>
      </c>
      <c r="E598" s="18" t="s">
        <v>2480</v>
      </c>
      <c r="F598" s="15">
        <v>9.5</v>
      </c>
      <c r="G598" s="2">
        <v>1.0693999999999999</v>
      </c>
      <c r="H598" s="3">
        <v>1.1000000000000001</v>
      </c>
      <c r="I598" s="2">
        <v>1.0085999999999999</v>
      </c>
      <c r="J598" s="4">
        <f t="shared" si="17"/>
        <v>6.0799999999999965E-2</v>
      </c>
      <c r="K598" s="1">
        <v>1</v>
      </c>
      <c r="L598" s="4">
        <f t="shared" si="18"/>
        <v>6.0799999999999965E-2</v>
      </c>
      <c r="M598" s="1">
        <v>1</v>
      </c>
      <c r="N598" s="4">
        <v>6.0799999999999965E-2</v>
      </c>
      <c r="O598" s="1" t="s">
        <v>1746</v>
      </c>
    </row>
    <row r="599" spans="1:15" x14ac:dyDescent="0.25">
      <c r="A599" s="1">
        <v>598</v>
      </c>
      <c r="B599" s="1" t="s">
        <v>2379</v>
      </c>
      <c r="C599" s="10">
        <v>44880</v>
      </c>
      <c r="D599" s="22">
        <v>0</v>
      </c>
      <c r="E599" s="17" t="s">
        <v>2481</v>
      </c>
      <c r="F599" s="15">
        <v>4.7</v>
      </c>
      <c r="G599" s="2">
        <v>0.75</v>
      </c>
      <c r="H599" s="3">
        <v>0.6</v>
      </c>
      <c r="I599" s="2">
        <v>0.62</v>
      </c>
      <c r="J599" s="4">
        <f t="shared" si="17"/>
        <v>0.13</v>
      </c>
      <c r="K599" s="1">
        <v>1</v>
      </c>
      <c r="L599" s="4">
        <f t="shared" si="18"/>
        <v>0.13</v>
      </c>
      <c r="M599" s="1">
        <v>1</v>
      </c>
      <c r="N599" s="4">
        <v>0.13</v>
      </c>
      <c r="O599" s="1" t="s">
        <v>1746</v>
      </c>
    </row>
    <row r="600" spans="1:15" x14ac:dyDescent="0.25">
      <c r="A600" s="1">
        <v>599</v>
      </c>
      <c r="B600" s="1" t="s">
        <v>2438</v>
      </c>
      <c r="C600" s="10">
        <v>44880</v>
      </c>
      <c r="D600" s="22">
        <v>0</v>
      </c>
      <c r="E600" s="17" t="s">
        <v>2481</v>
      </c>
      <c r="F600" s="15">
        <v>4.7</v>
      </c>
      <c r="G600" s="2">
        <v>0.63</v>
      </c>
      <c r="H600" s="3">
        <v>0.6</v>
      </c>
      <c r="I600" s="2">
        <v>0.52</v>
      </c>
      <c r="J600" s="4">
        <f t="shared" si="17"/>
        <v>0.10999999999999999</v>
      </c>
      <c r="K600" s="1">
        <v>1</v>
      </c>
      <c r="L600" s="4">
        <f t="shared" si="18"/>
        <v>0.10999999999999999</v>
      </c>
      <c r="M600" s="1">
        <v>1</v>
      </c>
      <c r="N600" s="4">
        <v>0.10999999999999999</v>
      </c>
      <c r="O600" s="1" t="s">
        <v>1746</v>
      </c>
    </row>
    <row r="601" spans="1:15" x14ac:dyDescent="0.25">
      <c r="A601" s="1">
        <v>600</v>
      </c>
      <c r="B601" s="1" t="s">
        <v>2379</v>
      </c>
      <c r="C601" s="10">
        <v>44881</v>
      </c>
      <c r="D601" s="22">
        <v>0</v>
      </c>
      <c r="E601" s="17" t="s">
        <v>2482</v>
      </c>
      <c r="F601" s="15">
        <v>3.5</v>
      </c>
      <c r="G601" s="2">
        <v>0.38</v>
      </c>
      <c r="H601" s="3">
        <v>0.4</v>
      </c>
      <c r="I601" s="2">
        <v>0.28999999999999998</v>
      </c>
      <c r="J601" s="4">
        <f t="shared" si="17"/>
        <v>9.0000000000000024E-2</v>
      </c>
      <c r="K601" s="1">
        <v>1</v>
      </c>
      <c r="L601" s="4">
        <f t="shared" si="18"/>
        <v>9.0000000000000024E-2</v>
      </c>
      <c r="M601" s="1">
        <v>1</v>
      </c>
      <c r="N601" s="4">
        <v>9.0000000000000024E-2</v>
      </c>
      <c r="O601" s="1" t="s">
        <v>1746</v>
      </c>
    </row>
    <row r="602" spans="1:15" x14ac:dyDescent="0.25">
      <c r="A602" s="1">
        <v>601</v>
      </c>
      <c r="B602" s="1" t="s">
        <v>2438</v>
      </c>
      <c r="C602" s="10">
        <v>44881</v>
      </c>
      <c r="D602" s="22">
        <v>0</v>
      </c>
      <c r="E602" s="17" t="s">
        <v>2482</v>
      </c>
      <c r="F602" s="15">
        <v>3.5</v>
      </c>
      <c r="G602" s="2">
        <v>1.08</v>
      </c>
      <c r="H602" s="3">
        <v>0.4</v>
      </c>
      <c r="I602" s="2">
        <v>0.42</v>
      </c>
      <c r="J602" s="4">
        <f t="shared" si="17"/>
        <v>0.66000000000000014</v>
      </c>
      <c r="K602" s="1">
        <v>1</v>
      </c>
      <c r="L602" s="4">
        <f t="shared" si="18"/>
        <v>0.66000000000000014</v>
      </c>
      <c r="M602" s="1">
        <v>1</v>
      </c>
      <c r="N602" s="4">
        <v>0.66000000000000014</v>
      </c>
      <c r="O602" s="1" t="s">
        <v>1746</v>
      </c>
    </row>
    <row r="603" spans="1:15" x14ac:dyDescent="0.25">
      <c r="A603" s="1">
        <v>602</v>
      </c>
      <c r="B603" s="1" t="s">
        <v>2379</v>
      </c>
      <c r="C603" s="10">
        <v>44882</v>
      </c>
      <c r="D603" s="22">
        <v>0</v>
      </c>
      <c r="E603" s="17" t="s">
        <v>2483</v>
      </c>
      <c r="F603" s="15">
        <v>6</v>
      </c>
      <c r="G603" s="2">
        <v>0.93300000000000005</v>
      </c>
      <c r="H603" s="3">
        <v>0.8</v>
      </c>
      <c r="I603" s="2">
        <v>0.82899999999999996</v>
      </c>
      <c r="J603" s="4">
        <f t="shared" si="17"/>
        <v>0.10400000000000009</v>
      </c>
      <c r="K603" s="1">
        <v>2</v>
      </c>
      <c r="L603" s="4">
        <f t="shared" si="18"/>
        <v>0.20800000000000018</v>
      </c>
      <c r="M603" s="1">
        <v>2</v>
      </c>
      <c r="N603" s="4">
        <v>0.5497999999999994</v>
      </c>
      <c r="O603" s="1" t="s">
        <v>1746</v>
      </c>
    </row>
    <row r="604" spans="1:15" x14ac:dyDescent="0.25">
      <c r="A604" s="1">
        <v>603</v>
      </c>
      <c r="B604" s="1" t="s">
        <v>2438</v>
      </c>
      <c r="C604" s="10">
        <v>44882</v>
      </c>
      <c r="D604" s="22">
        <v>0</v>
      </c>
      <c r="E604" s="17" t="s">
        <v>2483</v>
      </c>
      <c r="F604" s="15">
        <v>6</v>
      </c>
      <c r="G604" s="2">
        <v>1.0039</v>
      </c>
      <c r="H604" s="3">
        <v>0.6</v>
      </c>
      <c r="I604" s="2">
        <v>0.63900000000000001</v>
      </c>
      <c r="J604" s="4">
        <f t="shared" si="17"/>
        <v>0.3649</v>
      </c>
      <c r="K604" s="1">
        <v>2</v>
      </c>
      <c r="L604" s="4">
        <f t="shared" si="18"/>
        <v>0.7298</v>
      </c>
      <c r="M604" s="1">
        <v>2</v>
      </c>
      <c r="N604" s="4">
        <v>2.3762000000000008</v>
      </c>
      <c r="O604" s="1" t="s">
        <v>1746</v>
      </c>
    </row>
    <row r="605" spans="1:15" x14ac:dyDescent="0.25">
      <c r="A605" s="1">
        <v>604</v>
      </c>
      <c r="B605" s="1" t="s">
        <v>2379</v>
      </c>
      <c r="C605" s="10">
        <v>44884</v>
      </c>
      <c r="D605" s="22">
        <v>0</v>
      </c>
      <c r="E605" s="17" t="s">
        <v>2484</v>
      </c>
      <c r="F605" s="15">
        <v>5.5</v>
      </c>
      <c r="G605" s="2">
        <v>0.69820000000000004</v>
      </c>
      <c r="H605" s="3">
        <v>0.5</v>
      </c>
      <c r="I605" s="2">
        <v>0.5544</v>
      </c>
      <c r="J605" s="4">
        <f t="shared" si="17"/>
        <v>0.14380000000000004</v>
      </c>
      <c r="K605" s="1">
        <v>5</v>
      </c>
      <c r="L605" s="4">
        <f t="shared" si="18"/>
        <v>0.71900000000000019</v>
      </c>
      <c r="M605" s="1">
        <v>11</v>
      </c>
      <c r="N605" s="4">
        <v>10.4649</v>
      </c>
      <c r="O605" s="1" t="s">
        <v>1746</v>
      </c>
    </row>
    <row r="606" spans="1:15" x14ac:dyDescent="0.25">
      <c r="A606" s="1">
        <v>605</v>
      </c>
      <c r="B606" s="1" t="s">
        <v>2438</v>
      </c>
      <c r="C606" s="10">
        <v>44884</v>
      </c>
      <c r="D606" s="22">
        <v>0</v>
      </c>
      <c r="E606" s="17" t="s">
        <v>2484</v>
      </c>
      <c r="F606" s="15">
        <v>5.5</v>
      </c>
      <c r="G606" s="2">
        <v>0.5232</v>
      </c>
      <c r="H606" s="3">
        <v>0.4</v>
      </c>
      <c r="I606" s="2">
        <v>0.4476</v>
      </c>
      <c r="J606" s="4">
        <f t="shared" si="17"/>
        <v>7.5600000000000001E-2</v>
      </c>
      <c r="K606" s="1">
        <v>5</v>
      </c>
      <c r="L606" s="4">
        <f t="shared" si="18"/>
        <v>0.378</v>
      </c>
      <c r="M606" s="1">
        <v>11</v>
      </c>
      <c r="N606" s="4">
        <v>12.218</v>
      </c>
      <c r="O606" s="1" t="s">
        <v>1746</v>
      </c>
    </row>
    <row r="607" spans="1:15" x14ac:dyDescent="0.25">
      <c r="A607" s="1">
        <v>606</v>
      </c>
      <c r="B607" s="1" t="s">
        <v>2379</v>
      </c>
      <c r="C607" s="10">
        <v>44904</v>
      </c>
      <c r="D607" s="22">
        <v>0</v>
      </c>
      <c r="E607" s="17" t="s">
        <v>228</v>
      </c>
      <c r="F607" s="15">
        <v>14</v>
      </c>
      <c r="G607" s="2">
        <v>3.09</v>
      </c>
      <c r="H607" s="3">
        <v>7.9</v>
      </c>
      <c r="I607" s="2">
        <v>1.77</v>
      </c>
      <c r="J607" s="4">
        <f t="shared" si="17"/>
        <v>1.3199999999999998</v>
      </c>
      <c r="K607" s="1">
        <v>1</v>
      </c>
      <c r="L607" s="4">
        <f t="shared" si="18"/>
        <v>1.3199999999999998</v>
      </c>
      <c r="M607" s="1">
        <v>1</v>
      </c>
      <c r="N607" s="4">
        <v>1.3199999999999998</v>
      </c>
      <c r="O607" s="1" t="s">
        <v>1746</v>
      </c>
    </row>
    <row r="608" spans="1:15" x14ac:dyDescent="0.25">
      <c r="A608" s="1">
        <v>607</v>
      </c>
      <c r="B608" s="1" t="s">
        <v>2379</v>
      </c>
      <c r="C608" s="10">
        <v>44905</v>
      </c>
      <c r="D608" s="22">
        <v>0</v>
      </c>
      <c r="E608" s="17" t="s">
        <v>2485</v>
      </c>
      <c r="F608" s="15">
        <v>5</v>
      </c>
      <c r="G608" s="2">
        <v>1.6651</v>
      </c>
      <c r="H608" s="3">
        <v>0.9</v>
      </c>
      <c r="I608" s="2">
        <v>1.04</v>
      </c>
      <c r="J608" s="4">
        <f t="shared" si="17"/>
        <v>0.62509999999999999</v>
      </c>
      <c r="K608" s="1">
        <v>1</v>
      </c>
      <c r="L608" s="4">
        <f t="shared" si="18"/>
        <v>0.62509999999999999</v>
      </c>
      <c r="M608" s="1">
        <v>1</v>
      </c>
      <c r="N608" s="4">
        <v>0.62509999999999999</v>
      </c>
      <c r="O608" s="1" t="s">
        <v>1746</v>
      </c>
    </row>
    <row r="609" spans="1:15" x14ac:dyDescent="0.25">
      <c r="A609" s="1">
        <v>608</v>
      </c>
      <c r="B609" s="1" t="s">
        <v>634</v>
      </c>
      <c r="C609" s="10">
        <v>44905</v>
      </c>
      <c r="D609" s="22">
        <v>0</v>
      </c>
      <c r="E609" s="17" t="s">
        <v>2486</v>
      </c>
      <c r="F609" s="15">
        <v>5.5</v>
      </c>
      <c r="G609" s="2">
        <v>1.9813000000000001</v>
      </c>
      <c r="H609" s="3">
        <v>0.4</v>
      </c>
      <c r="I609" s="2">
        <v>0.82</v>
      </c>
      <c r="J609" s="4">
        <f t="shared" si="17"/>
        <v>1.1613000000000002</v>
      </c>
      <c r="K609" s="1">
        <v>5</v>
      </c>
      <c r="L609" s="4">
        <f t="shared" si="18"/>
        <v>5.8065000000000015</v>
      </c>
      <c r="M609" s="1">
        <f>C620-C609</f>
        <v>9</v>
      </c>
      <c r="N609" s="4">
        <v>19.518699999999999</v>
      </c>
      <c r="O609" s="1" t="s">
        <v>1746</v>
      </c>
    </row>
    <row r="610" spans="1:15" x14ac:dyDescent="0.25">
      <c r="A610" s="1">
        <v>609</v>
      </c>
      <c r="B610" s="1" t="s">
        <v>242</v>
      </c>
      <c r="C610" s="10">
        <v>44905</v>
      </c>
      <c r="D610" s="22">
        <v>0</v>
      </c>
      <c r="E610" s="17" t="s">
        <v>2486</v>
      </c>
      <c r="F610" s="15">
        <v>5.5</v>
      </c>
      <c r="G610" s="2">
        <v>2.0994999999999999</v>
      </c>
      <c r="H610" s="3">
        <v>0.4</v>
      </c>
      <c r="I610" s="2">
        <v>0.74</v>
      </c>
      <c r="J610" s="4">
        <f t="shared" si="17"/>
        <v>1.3594999999999999</v>
      </c>
      <c r="K610" s="1">
        <v>2</v>
      </c>
      <c r="L610" s="4">
        <f t="shared" si="18"/>
        <v>2.7189999999999999</v>
      </c>
      <c r="M610" s="1">
        <v>2</v>
      </c>
      <c r="N610" s="4">
        <v>3.5329999999999999</v>
      </c>
      <c r="O610" s="1" t="s">
        <v>1746</v>
      </c>
    </row>
    <row r="611" spans="1:15" x14ac:dyDescent="0.25">
      <c r="A611" s="1">
        <v>610</v>
      </c>
      <c r="B611" s="1" t="s">
        <v>2379</v>
      </c>
      <c r="C611" s="10">
        <v>44906</v>
      </c>
      <c r="D611" s="22">
        <v>0</v>
      </c>
      <c r="E611" s="17" t="s">
        <v>422</v>
      </c>
      <c r="F611" s="15">
        <v>13</v>
      </c>
      <c r="G611" s="2">
        <v>2.17</v>
      </c>
      <c r="H611" s="3">
        <v>8.1999999999999993</v>
      </c>
      <c r="I611" s="2">
        <v>1.8</v>
      </c>
      <c r="J611" s="4">
        <f t="shared" si="17"/>
        <v>0.36999999999999988</v>
      </c>
      <c r="K611" s="1">
        <v>1</v>
      </c>
      <c r="L611" s="4">
        <f t="shared" si="18"/>
        <v>0.36999999999999988</v>
      </c>
      <c r="M611" s="1">
        <v>1</v>
      </c>
      <c r="N611" s="4">
        <v>0.36999999999999988</v>
      </c>
      <c r="O611" s="1" t="s">
        <v>1746</v>
      </c>
    </row>
    <row r="612" spans="1:15" x14ac:dyDescent="0.25">
      <c r="A612" s="1">
        <v>611</v>
      </c>
      <c r="B612" s="1" t="s">
        <v>2379</v>
      </c>
      <c r="C612" s="10">
        <v>44907</v>
      </c>
      <c r="D612" s="22">
        <v>0</v>
      </c>
      <c r="E612" s="17" t="s">
        <v>2487</v>
      </c>
      <c r="F612" s="15">
        <v>4.8</v>
      </c>
      <c r="G612" s="2">
        <v>1.25</v>
      </c>
      <c r="H612" s="3">
        <v>0.52</v>
      </c>
      <c r="I612" s="2">
        <v>0.3</v>
      </c>
      <c r="J612" s="4">
        <f t="shared" si="17"/>
        <v>0.95</v>
      </c>
      <c r="K612" s="1">
        <v>1</v>
      </c>
      <c r="L612" s="4">
        <f t="shared" si="18"/>
        <v>0.95</v>
      </c>
      <c r="M612" s="1">
        <v>1</v>
      </c>
      <c r="N612" s="4">
        <v>0.95</v>
      </c>
      <c r="O612" s="1" t="s">
        <v>1746</v>
      </c>
    </row>
    <row r="613" spans="1:15" x14ac:dyDescent="0.25">
      <c r="A613" s="1">
        <v>612</v>
      </c>
      <c r="B613" s="1" t="s">
        <v>242</v>
      </c>
      <c r="C613" s="10">
        <v>44907</v>
      </c>
      <c r="D613" s="22">
        <v>0</v>
      </c>
      <c r="E613" s="17" t="s">
        <v>2487</v>
      </c>
      <c r="F613" s="15">
        <v>4.8</v>
      </c>
      <c r="G613" s="2">
        <v>2.3199999999999998</v>
      </c>
      <c r="H613" s="3">
        <v>1.75</v>
      </c>
      <c r="I613" s="2">
        <v>0.66</v>
      </c>
      <c r="J613" s="4">
        <f t="shared" si="17"/>
        <v>1.6599999999999997</v>
      </c>
      <c r="K613" s="1">
        <v>5</v>
      </c>
      <c r="L613" s="4">
        <f t="shared" si="18"/>
        <v>8.2999999999999989</v>
      </c>
      <c r="M613" s="1">
        <f>C621-C613</f>
        <v>7</v>
      </c>
      <c r="N613" s="4">
        <v>16.4621</v>
      </c>
      <c r="O613" s="1" t="s">
        <v>1746</v>
      </c>
    </row>
    <row r="614" spans="1:15" x14ac:dyDescent="0.25">
      <c r="A614" s="1">
        <v>613</v>
      </c>
      <c r="B614" s="1" t="s">
        <v>2379</v>
      </c>
      <c r="C614" s="10">
        <v>44908</v>
      </c>
      <c r="D614" s="22">
        <v>0</v>
      </c>
      <c r="E614" s="17" t="s">
        <v>2488</v>
      </c>
      <c r="F614" s="15">
        <v>4.5</v>
      </c>
      <c r="G614" s="2">
        <v>0.85</v>
      </c>
      <c r="H614" s="3">
        <v>1.6</v>
      </c>
      <c r="I614" s="2">
        <v>0.62</v>
      </c>
      <c r="J614" s="4">
        <f t="shared" si="17"/>
        <v>0.22999999999999998</v>
      </c>
      <c r="K614" s="1">
        <v>5</v>
      </c>
      <c r="L614" s="4">
        <f t="shared" si="18"/>
        <v>1.1499999999999999</v>
      </c>
      <c r="M614" s="1">
        <f>C616-C614</f>
        <v>5</v>
      </c>
      <c r="N614" s="4">
        <v>4.6536999999999997</v>
      </c>
      <c r="O614" s="1" t="s">
        <v>1746</v>
      </c>
    </row>
    <row r="615" spans="1:15" x14ac:dyDescent="0.25">
      <c r="A615" s="1">
        <v>614</v>
      </c>
      <c r="B615" s="1" t="s">
        <v>2489</v>
      </c>
      <c r="C615" s="10">
        <v>44908</v>
      </c>
      <c r="D615" s="22">
        <v>0</v>
      </c>
      <c r="E615" s="17" t="s">
        <v>2488</v>
      </c>
      <c r="F615" s="15">
        <v>4.5</v>
      </c>
      <c r="G615" s="2">
        <v>1.3906000000000001</v>
      </c>
      <c r="H615" s="3">
        <v>5.5</v>
      </c>
      <c r="I615" s="2">
        <v>0.35</v>
      </c>
      <c r="J615" s="4">
        <f t="shared" si="17"/>
        <v>1.0406</v>
      </c>
      <c r="K615" s="1">
        <v>5</v>
      </c>
      <c r="L615" s="4">
        <f t="shared" si="18"/>
        <v>5.2029999999999994</v>
      </c>
      <c r="M615" s="1">
        <f>C617-C615</f>
        <v>5</v>
      </c>
      <c r="N615" s="4">
        <v>6.2121000000000004</v>
      </c>
      <c r="O615" s="1" t="s">
        <v>1746</v>
      </c>
    </row>
    <row r="616" spans="1:15" x14ac:dyDescent="0.25">
      <c r="A616" s="1">
        <v>615</v>
      </c>
      <c r="B616" s="1" t="s">
        <v>2379</v>
      </c>
      <c r="C616" s="10">
        <v>44913</v>
      </c>
      <c r="D616" s="22">
        <v>0</v>
      </c>
      <c r="E616" s="17" t="s">
        <v>2490</v>
      </c>
      <c r="F616" s="15">
        <v>4.2</v>
      </c>
      <c r="G616" s="2">
        <v>2.2000000000000002</v>
      </c>
      <c r="H616" s="3">
        <v>0.1</v>
      </c>
      <c r="I616" s="2">
        <v>0.46</v>
      </c>
      <c r="J616" s="4">
        <f t="shared" si="17"/>
        <v>1.7400000000000002</v>
      </c>
      <c r="K616" s="1">
        <v>1</v>
      </c>
      <c r="L616" s="4">
        <f t="shared" si="18"/>
        <v>1.7400000000000002</v>
      </c>
      <c r="M616" s="1">
        <v>1</v>
      </c>
      <c r="N616" s="4">
        <v>1.7400000000000002</v>
      </c>
      <c r="O616" s="1" t="s">
        <v>1746</v>
      </c>
    </row>
    <row r="617" spans="1:15" x14ac:dyDescent="0.25">
      <c r="A617" s="1">
        <v>616</v>
      </c>
      <c r="B617" s="1" t="s">
        <v>2489</v>
      </c>
      <c r="C617" s="10">
        <v>44913</v>
      </c>
      <c r="D617" s="22">
        <v>0</v>
      </c>
      <c r="E617" s="17" t="s">
        <v>2490</v>
      </c>
      <c r="F617" s="15">
        <v>4.2</v>
      </c>
      <c r="G617" s="2">
        <v>2.72</v>
      </c>
      <c r="H617" s="3">
        <v>3.7</v>
      </c>
      <c r="I617" s="2">
        <v>0.36</v>
      </c>
      <c r="J617" s="4">
        <f t="shared" si="17"/>
        <v>2.3600000000000003</v>
      </c>
      <c r="K617" s="1">
        <v>1</v>
      </c>
      <c r="L617" s="4">
        <f t="shared" si="18"/>
        <v>2.3600000000000003</v>
      </c>
      <c r="M617" s="1">
        <v>1</v>
      </c>
      <c r="N617" s="4">
        <v>2.3600000000000003</v>
      </c>
      <c r="O617" s="1" t="s">
        <v>1746</v>
      </c>
    </row>
    <row r="618" spans="1:15" ht="33" x14ac:dyDescent="0.25">
      <c r="A618" s="1">
        <v>617</v>
      </c>
      <c r="B618" s="1" t="s">
        <v>2379</v>
      </c>
      <c r="C618" s="10">
        <v>44914</v>
      </c>
      <c r="D618" s="22">
        <v>0</v>
      </c>
      <c r="E618" s="18" t="s">
        <v>2491</v>
      </c>
      <c r="F618" s="15">
        <v>11</v>
      </c>
      <c r="G618" s="2">
        <v>1.4145000000000001</v>
      </c>
      <c r="H618" s="3">
        <v>0.4</v>
      </c>
      <c r="I618" s="2">
        <v>1.21</v>
      </c>
      <c r="J618" s="4">
        <f t="shared" si="17"/>
        <v>0.20450000000000013</v>
      </c>
      <c r="K618" s="1">
        <v>1</v>
      </c>
      <c r="L618" s="4">
        <f t="shared" si="18"/>
        <v>0.20450000000000013</v>
      </c>
      <c r="M618" s="1">
        <v>1</v>
      </c>
      <c r="N618" s="4">
        <v>0.20450000000000013</v>
      </c>
      <c r="O618" s="1" t="s">
        <v>1746</v>
      </c>
    </row>
    <row r="619" spans="1:15" x14ac:dyDescent="0.25">
      <c r="A619" s="1">
        <v>618</v>
      </c>
      <c r="B619" s="1" t="s">
        <v>2489</v>
      </c>
      <c r="C619" s="10">
        <v>44914</v>
      </c>
      <c r="D619" s="22">
        <v>0</v>
      </c>
      <c r="E619" s="17" t="s">
        <v>2492</v>
      </c>
      <c r="F619" s="15">
        <v>3.5</v>
      </c>
      <c r="G619" s="2">
        <v>1.8656999999999999</v>
      </c>
      <c r="H619" s="3">
        <v>5.9</v>
      </c>
      <c r="I619" s="2">
        <v>0.49</v>
      </c>
      <c r="J619" s="4">
        <f t="shared" si="17"/>
        <v>1.3756999999999999</v>
      </c>
      <c r="K619" s="1">
        <v>5</v>
      </c>
      <c r="L619" s="4">
        <f t="shared" si="18"/>
        <v>6.8784999999999998</v>
      </c>
      <c r="M619" s="1">
        <v>12</v>
      </c>
      <c r="N619" s="4">
        <v>10.623900000000001</v>
      </c>
      <c r="O619" s="1" t="s">
        <v>1746</v>
      </c>
    </row>
    <row r="620" spans="1:15" x14ac:dyDescent="0.25">
      <c r="A620" s="1">
        <v>619</v>
      </c>
      <c r="B620" s="1" t="s">
        <v>634</v>
      </c>
      <c r="C620" s="10">
        <v>44914</v>
      </c>
      <c r="D620" s="22">
        <v>0</v>
      </c>
      <c r="E620" s="17" t="s">
        <v>2493</v>
      </c>
      <c r="F620" s="15">
        <v>3.25</v>
      </c>
      <c r="G620" s="2">
        <v>2.2793999999999999</v>
      </c>
      <c r="H620" s="3">
        <v>1.3</v>
      </c>
      <c r="I620" s="2">
        <v>0.46</v>
      </c>
      <c r="J620" s="4">
        <f t="shared" si="17"/>
        <v>1.8193999999999999</v>
      </c>
      <c r="K620" s="1">
        <v>5</v>
      </c>
      <c r="L620" s="4">
        <f t="shared" si="18"/>
        <v>9.0969999999999995</v>
      </c>
      <c r="M620" s="1">
        <v>12</v>
      </c>
      <c r="N620" s="4">
        <v>17.839400000000001</v>
      </c>
      <c r="O620" s="1" t="s">
        <v>1746</v>
      </c>
    </row>
    <row r="621" spans="1:15" x14ac:dyDescent="0.25">
      <c r="A621" s="1">
        <v>620</v>
      </c>
      <c r="B621" s="1" t="s">
        <v>719</v>
      </c>
      <c r="C621" s="10">
        <v>44914</v>
      </c>
      <c r="D621" s="22">
        <v>0</v>
      </c>
      <c r="E621" s="17" t="s">
        <v>2493</v>
      </c>
      <c r="F621" s="15">
        <v>3.25</v>
      </c>
      <c r="G621" s="2">
        <v>2.3422000000000001</v>
      </c>
      <c r="H621" s="3">
        <v>1.9</v>
      </c>
      <c r="I621" s="2">
        <v>0.44</v>
      </c>
      <c r="J621" s="4">
        <f t="shared" si="17"/>
        <v>1.9022000000000001</v>
      </c>
      <c r="K621" s="1">
        <v>5</v>
      </c>
      <c r="L621" s="4">
        <f t="shared" si="18"/>
        <v>9.511000000000001</v>
      </c>
      <c r="M621" s="1">
        <v>12</v>
      </c>
      <c r="N621" s="4">
        <v>18.8017</v>
      </c>
      <c r="O621" s="1" t="s">
        <v>1746</v>
      </c>
    </row>
    <row r="622" spans="1:15" x14ac:dyDescent="0.25">
      <c r="A622" s="1">
        <v>621</v>
      </c>
      <c r="B622" s="1" t="s">
        <v>2379</v>
      </c>
      <c r="C622" s="10">
        <v>44915</v>
      </c>
      <c r="D622" s="22">
        <v>0</v>
      </c>
      <c r="E622" s="17" t="s">
        <v>220</v>
      </c>
      <c r="F622" s="15">
        <v>1.5</v>
      </c>
      <c r="G622" s="2">
        <v>1.17</v>
      </c>
      <c r="H622" s="3">
        <v>0.9</v>
      </c>
      <c r="I622" s="2">
        <v>0.17</v>
      </c>
      <c r="J622" s="4">
        <f t="shared" si="17"/>
        <v>0.99999999999999989</v>
      </c>
      <c r="K622" s="1">
        <v>5</v>
      </c>
      <c r="L622" s="4">
        <f t="shared" si="18"/>
        <v>4.9999999999999991</v>
      </c>
      <c r="M622" s="1">
        <v>11</v>
      </c>
      <c r="N622" s="4">
        <v>7.4206000000000003</v>
      </c>
      <c r="O622" s="1" t="s">
        <v>1746</v>
      </c>
    </row>
    <row r="623" spans="1:15" x14ac:dyDescent="0.25">
      <c r="A623" s="1">
        <v>622</v>
      </c>
      <c r="B623" s="1" t="s">
        <v>234</v>
      </c>
      <c r="C623" s="10">
        <v>44932</v>
      </c>
      <c r="D623" s="22">
        <v>0</v>
      </c>
      <c r="E623" s="17" t="s">
        <v>225</v>
      </c>
      <c r="F623" s="15">
        <v>5</v>
      </c>
      <c r="G623" s="2">
        <v>2.4662999999999999</v>
      </c>
      <c r="H623" s="3">
        <v>1.1000000000000001</v>
      </c>
      <c r="I623" s="2">
        <v>0.64</v>
      </c>
      <c r="J623" s="4">
        <f t="shared" ref="J623:J636" si="19">G623-I623</f>
        <v>1.8262999999999998</v>
      </c>
      <c r="K623" s="1">
        <v>5</v>
      </c>
      <c r="L623" s="4">
        <f t="shared" ref="L623:L636" si="20">(G623-I623-D623)*K623</f>
        <v>9.1314999999999991</v>
      </c>
      <c r="M623" s="1">
        <v>25</v>
      </c>
      <c r="N623" s="4">
        <v>52.594299999999997</v>
      </c>
      <c r="O623" s="1" t="s">
        <v>1746</v>
      </c>
    </row>
    <row r="624" spans="1:15" x14ac:dyDescent="0.25">
      <c r="A624" s="1">
        <v>623</v>
      </c>
      <c r="B624" s="1" t="s">
        <v>235</v>
      </c>
      <c r="C624" s="10">
        <v>44932</v>
      </c>
      <c r="D624" s="22">
        <v>0</v>
      </c>
      <c r="E624" s="17" t="s">
        <v>225</v>
      </c>
      <c r="F624" s="15">
        <v>5</v>
      </c>
      <c r="G624" s="2">
        <v>0.85</v>
      </c>
      <c r="H624" s="3">
        <v>0.8</v>
      </c>
      <c r="I624" s="2">
        <v>0.62</v>
      </c>
      <c r="J624" s="4">
        <f t="shared" si="19"/>
        <v>0.22999999999999998</v>
      </c>
      <c r="K624" s="1">
        <v>5</v>
      </c>
      <c r="L624" s="4">
        <f t="shared" si="20"/>
        <v>1.1499999999999999</v>
      </c>
      <c r="M624" s="1">
        <v>25</v>
      </c>
      <c r="N624" s="4">
        <v>3.2189000000000001</v>
      </c>
      <c r="O624" s="1" t="s">
        <v>1746</v>
      </c>
    </row>
    <row r="625" spans="1:15" x14ac:dyDescent="0.25">
      <c r="A625" s="1">
        <v>624</v>
      </c>
      <c r="B625" s="1" t="s">
        <v>235</v>
      </c>
      <c r="C625" s="10">
        <v>44975</v>
      </c>
      <c r="D625" s="22">
        <v>0</v>
      </c>
      <c r="E625" s="17" t="s">
        <v>236</v>
      </c>
      <c r="F625" s="15">
        <v>1.8</v>
      </c>
      <c r="G625" s="2">
        <v>0.45</v>
      </c>
      <c r="H625" s="3">
        <v>1</v>
      </c>
      <c r="I625" s="2">
        <v>0.23</v>
      </c>
      <c r="J625" s="4">
        <f t="shared" si="19"/>
        <v>0.22</v>
      </c>
      <c r="K625" s="1">
        <v>1</v>
      </c>
      <c r="L625" s="4">
        <f t="shared" si="20"/>
        <v>0.22</v>
      </c>
      <c r="M625" s="1">
        <v>1</v>
      </c>
      <c r="N625" s="4">
        <v>0.22</v>
      </c>
      <c r="O625" s="1" t="s">
        <v>1746</v>
      </c>
    </row>
    <row r="626" spans="1:15" ht="33" x14ac:dyDescent="0.25">
      <c r="A626" s="1">
        <v>625</v>
      </c>
      <c r="B626" s="1" t="s">
        <v>235</v>
      </c>
      <c r="C626" s="10">
        <v>44976</v>
      </c>
      <c r="D626" s="22">
        <v>0</v>
      </c>
      <c r="E626" s="18" t="s">
        <v>237</v>
      </c>
      <c r="F626" s="15">
        <v>2.2000000000000002</v>
      </c>
      <c r="G626" s="2">
        <v>0.66</v>
      </c>
      <c r="H626" s="3">
        <v>3.5</v>
      </c>
      <c r="I626" s="2">
        <v>0.36</v>
      </c>
      <c r="J626" s="4">
        <f t="shared" si="19"/>
        <v>0.30000000000000004</v>
      </c>
      <c r="K626" s="1">
        <v>1</v>
      </c>
      <c r="L626" s="4">
        <f t="shared" si="20"/>
        <v>0.30000000000000004</v>
      </c>
      <c r="M626" s="1">
        <v>1</v>
      </c>
      <c r="N626" s="4">
        <v>0.3</v>
      </c>
      <c r="O626" s="1" t="s">
        <v>1746</v>
      </c>
    </row>
    <row r="627" spans="1:15" x14ac:dyDescent="0.25">
      <c r="A627" s="1">
        <v>626</v>
      </c>
      <c r="B627" s="1" t="s">
        <v>235</v>
      </c>
      <c r="C627" s="10">
        <v>44977</v>
      </c>
      <c r="D627" s="22">
        <v>0</v>
      </c>
      <c r="E627" s="17" t="s">
        <v>238</v>
      </c>
      <c r="F627" s="15">
        <v>2.5</v>
      </c>
      <c r="G627" s="2">
        <v>0.45</v>
      </c>
      <c r="H627" s="3">
        <v>0.8</v>
      </c>
      <c r="I627" s="2">
        <v>0.32</v>
      </c>
      <c r="J627" s="4">
        <f t="shared" si="19"/>
        <v>0.13</v>
      </c>
      <c r="K627" s="1">
        <v>1</v>
      </c>
      <c r="L627" s="4">
        <f t="shared" si="20"/>
        <v>0.13</v>
      </c>
      <c r="M627" s="1">
        <v>1</v>
      </c>
      <c r="N627" s="4">
        <v>0.13</v>
      </c>
      <c r="O627" s="1" t="s">
        <v>1746</v>
      </c>
    </row>
    <row r="628" spans="1:15" x14ac:dyDescent="0.25">
      <c r="A628" s="1">
        <v>627</v>
      </c>
      <c r="B628" s="1" t="s">
        <v>235</v>
      </c>
      <c r="C628" s="10">
        <v>44978</v>
      </c>
      <c r="D628" s="22">
        <v>0</v>
      </c>
      <c r="E628" s="17" t="s">
        <v>239</v>
      </c>
      <c r="F628" s="15">
        <v>2</v>
      </c>
      <c r="G628" s="2">
        <v>0.42</v>
      </c>
      <c r="H628" s="3">
        <v>0.6</v>
      </c>
      <c r="I628" s="2">
        <v>0.2452</v>
      </c>
      <c r="J628" s="4">
        <f t="shared" si="19"/>
        <v>0.17479999999999998</v>
      </c>
      <c r="K628" s="1">
        <v>5</v>
      </c>
      <c r="L628" s="4">
        <f t="shared" si="20"/>
        <v>0.87399999999999989</v>
      </c>
      <c r="M628" s="1">
        <v>7</v>
      </c>
      <c r="N628" s="4">
        <v>1.3332999999999999</v>
      </c>
      <c r="O628" s="1" t="s">
        <v>1746</v>
      </c>
    </row>
    <row r="629" spans="1:15" x14ac:dyDescent="0.25">
      <c r="A629" s="1">
        <v>628</v>
      </c>
      <c r="B629" s="1" t="s">
        <v>234</v>
      </c>
      <c r="C629" s="10">
        <v>44986</v>
      </c>
      <c r="D629" s="22">
        <v>0</v>
      </c>
      <c r="E629" s="17" t="s">
        <v>216</v>
      </c>
      <c r="F629" s="15">
        <v>13</v>
      </c>
      <c r="G629" s="2">
        <v>1.9622999999999999</v>
      </c>
      <c r="H629" s="3">
        <v>2.6</v>
      </c>
      <c r="I629" s="2">
        <v>0.74099999999999999</v>
      </c>
      <c r="J629" s="4">
        <f t="shared" si="19"/>
        <v>1.2212999999999998</v>
      </c>
      <c r="K629" s="1">
        <v>1</v>
      </c>
      <c r="L629" s="4">
        <f t="shared" si="20"/>
        <v>1.2212999999999998</v>
      </c>
      <c r="M629" s="1">
        <v>1</v>
      </c>
      <c r="N629" s="4">
        <v>1.2213000000000001</v>
      </c>
      <c r="O629" s="1" t="s">
        <v>1746</v>
      </c>
    </row>
    <row r="630" spans="1:15" x14ac:dyDescent="0.25">
      <c r="A630" s="1">
        <v>629</v>
      </c>
      <c r="B630" s="1" t="s">
        <v>240</v>
      </c>
      <c r="C630" s="10">
        <v>44986</v>
      </c>
      <c r="D630" s="22">
        <v>0</v>
      </c>
      <c r="E630" s="17" t="s">
        <v>241</v>
      </c>
      <c r="F630" s="15">
        <v>4.5</v>
      </c>
      <c r="G630" s="2">
        <v>1.8289</v>
      </c>
      <c r="H630" s="3">
        <v>0.3</v>
      </c>
      <c r="I630" s="2">
        <v>0.21390000000000001</v>
      </c>
      <c r="J630" s="4">
        <f t="shared" si="19"/>
        <v>1.615</v>
      </c>
      <c r="K630" s="1">
        <v>5</v>
      </c>
      <c r="L630" s="4">
        <f t="shared" si="20"/>
        <v>8.0749999999999993</v>
      </c>
      <c r="M630" s="1">
        <v>30</v>
      </c>
      <c r="N630" s="4">
        <v>46.3307</v>
      </c>
      <c r="O630" s="1" t="s">
        <v>1746</v>
      </c>
    </row>
    <row r="631" spans="1:15" x14ac:dyDescent="0.25">
      <c r="A631" s="1">
        <v>630</v>
      </c>
      <c r="B631" s="1" t="s">
        <v>242</v>
      </c>
      <c r="C631" s="10">
        <v>44986</v>
      </c>
      <c r="D631" s="22">
        <v>0</v>
      </c>
      <c r="E631" s="17" t="s">
        <v>243</v>
      </c>
      <c r="F631" s="15">
        <v>19.5</v>
      </c>
      <c r="G631" s="2">
        <v>2.1987000000000001</v>
      </c>
      <c r="H631" s="3">
        <v>3.1</v>
      </c>
      <c r="I631" s="2">
        <v>0.98060000000000003</v>
      </c>
      <c r="J631" s="4">
        <f t="shared" si="19"/>
        <v>1.2181000000000002</v>
      </c>
      <c r="K631" s="1">
        <v>1</v>
      </c>
      <c r="L631" s="4">
        <f t="shared" si="20"/>
        <v>1.2181000000000002</v>
      </c>
      <c r="M631" s="1">
        <v>1</v>
      </c>
      <c r="N631" s="4">
        <v>1.2181</v>
      </c>
      <c r="O631" s="1" t="s">
        <v>1746</v>
      </c>
    </row>
    <row r="632" spans="1:15" x14ac:dyDescent="0.25">
      <c r="A632" s="1">
        <v>631</v>
      </c>
      <c r="B632" s="1" t="s">
        <v>235</v>
      </c>
      <c r="C632" s="10">
        <v>44986</v>
      </c>
      <c r="D632" s="22">
        <v>0</v>
      </c>
      <c r="E632" s="17" t="s">
        <v>244</v>
      </c>
      <c r="F632" s="15">
        <v>20.5</v>
      </c>
      <c r="G632" s="2">
        <v>1.9806999999999999</v>
      </c>
      <c r="H632" s="3">
        <v>4.8</v>
      </c>
      <c r="I632" s="2">
        <v>1.7188000000000001</v>
      </c>
      <c r="J632" s="4">
        <f t="shared" si="19"/>
        <v>0.2618999999999998</v>
      </c>
      <c r="K632" s="1">
        <v>1</v>
      </c>
      <c r="L632" s="4">
        <f t="shared" si="20"/>
        <v>0.2618999999999998</v>
      </c>
      <c r="M632" s="1">
        <v>1</v>
      </c>
      <c r="N632" s="4">
        <v>0.26190000000000002</v>
      </c>
      <c r="O632" s="1" t="s">
        <v>1746</v>
      </c>
    </row>
    <row r="633" spans="1:15" x14ac:dyDescent="0.25">
      <c r="A633" s="1">
        <v>632</v>
      </c>
      <c r="B633" s="1" t="s">
        <v>234</v>
      </c>
      <c r="C633" s="10">
        <v>44987</v>
      </c>
      <c r="D633" s="22">
        <v>0</v>
      </c>
      <c r="E633" s="17" t="s">
        <v>245</v>
      </c>
      <c r="F633" s="15">
        <v>3.5</v>
      </c>
      <c r="G633" s="2">
        <v>2.1503999999999999</v>
      </c>
      <c r="H633" s="3">
        <v>0.4</v>
      </c>
      <c r="I633" s="2">
        <v>0.17630000000000001</v>
      </c>
      <c r="J633" s="4">
        <f t="shared" si="19"/>
        <v>1.9741</v>
      </c>
      <c r="K633" s="1">
        <v>5</v>
      </c>
      <c r="L633" s="4">
        <f t="shared" si="20"/>
        <v>9.8704999999999998</v>
      </c>
      <c r="M633" s="1">
        <v>29</v>
      </c>
      <c r="N633" s="4">
        <v>54.941299999999998</v>
      </c>
      <c r="O633" s="1" t="s">
        <v>1746</v>
      </c>
    </row>
    <row r="634" spans="1:15" x14ac:dyDescent="0.25">
      <c r="A634" s="1">
        <v>633</v>
      </c>
      <c r="B634" s="1" t="s">
        <v>242</v>
      </c>
      <c r="C634" s="10">
        <v>44987</v>
      </c>
      <c r="D634" s="22">
        <v>0</v>
      </c>
      <c r="E634" s="17" t="s">
        <v>246</v>
      </c>
      <c r="F634" s="15">
        <v>4</v>
      </c>
      <c r="G634" s="2">
        <v>1.7119</v>
      </c>
      <c r="H634" s="3">
        <v>0.3</v>
      </c>
      <c r="I634" s="2">
        <v>0.17219999999999999</v>
      </c>
      <c r="J634" s="4">
        <f t="shared" si="19"/>
        <v>1.5397000000000001</v>
      </c>
      <c r="K634" s="1">
        <v>5</v>
      </c>
      <c r="L634" s="4">
        <f t="shared" si="20"/>
        <v>7.6985000000000001</v>
      </c>
      <c r="M634" s="1">
        <v>29</v>
      </c>
      <c r="N634" s="4">
        <v>50.3949</v>
      </c>
      <c r="O634" s="1" t="s">
        <v>1746</v>
      </c>
    </row>
    <row r="635" spans="1:15" x14ac:dyDescent="0.25">
      <c r="A635" s="1">
        <v>634</v>
      </c>
      <c r="B635" s="1" t="s">
        <v>235</v>
      </c>
      <c r="C635" s="10">
        <v>44987</v>
      </c>
      <c r="D635" s="22">
        <v>0</v>
      </c>
      <c r="E635" s="17" t="s">
        <v>247</v>
      </c>
      <c r="F635" s="15">
        <v>15.5</v>
      </c>
      <c r="G635" s="2">
        <v>1.3826000000000001</v>
      </c>
      <c r="H635" s="3">
        <v>2.9</v>
      </c>
      <c r="I635" s="2">
        <v>1.0217000000000001</v>
      </c>
      <c r="J635" s="4">
        <f t="shared" si="19"/>
        <v>0.3609</v>
      </c>
      <c r="K635" s="1">
        <v>1</v>
      </c>
      <c r="L635" s="4">
        <f t="shared" si="20"/>
        <v>0.3609</v>
      </c>
      <c r="M635" s="1">
        <v>1</v>
      </c>
      <c r="N635" s="4">
        <v>0.3609</v>
      </c>
      <c r="O635" s="1" t="s">
        <v>1746</v>
      </c>
    </row>
    <row r="636" spans="1:15" x14ac:dyDescent="0.25">
      <c r="A636" s="1">
        <v>635</v>
      </c>
      <c r="B636" s="1" t="s">
        <v>235</v>
      </c>
      <c r="C636" s="10">
        <v>44988</v>
      </c>
      <c r="D636" s="22">
        <v>0</v>
      </c>
      <c r="E636" s="17" t="s">
        <v>248</v>
      </c>
      <c r="F636" s="15">
        <v>18</v>
      </c>
      <c r="G636" s="2">
        <v>1.3926000000000001</v>
      </c>
      <c r="H636" s="3">
        <v>3.5</v>
      </c>
      <c r="I636" s="2">
        <v>1.1222000000000001</v>
      </c>
      <c r="J636" s="4">
        <f t="shared" si="19"/>
        <v>0.27039999999999997</v>
      </c>
      <c r="K636" s="1">
        <v>1</v>
      </c>
      <c r="L636" s="4">
        <f t="shared" si="20"/>
        <v>0.27039999999999997</v>
      </c>
      <c r="M636" s="1">
        <v>1</v>
      </c>
      <c r="N636" s="4">
        <v>0.27039999999999997</v>
      </c>
      <c r="O636" s="1" t="s">
        <v>1746</v>
      </c>
    </row>
    <row r="637" spans="1:15" x14ac:dyDescent="0.25">
      <c r="A637" s="1">
        <v>636</v>
      </c>
      <c r="B637" s="1" t="s">
        <v>235</v>
      </c>
      <c r="C637" s="10">
        <v>44989</v>
      </c>
      <c r="D637" s="22">
        <v>0</v>
      </c>
      <c r="E637" s="17" t="s">
        <v>213</v>
      </c>
      <c r="F637" s="15">
        <v>24</v>
      </c>
      <c r="G637" s="2">
        <v>2.0032999999999999</v>
      </c>
      <c r="H637" s="3">
        <v>3.1</v>
      </c>
      <c r="I637" s="2">
        <v>1.7259</v>
      </c>
      <c r="J637" s="4">
        <f t="shared" ref="J637:J653" si="21">G637-I637</f>
        <v>0.27739999999999987</v>
      </c>
      <c r="K637" s="1">
        <v>1</v>
      </c>
      <c r="L637" s="4">
        <f t="shared" ref="L637:L662" si="22">(G637-I637-D637)*K637</f>
        <v>0.27739999999999987</v>
      </c>
      <c r="M637" s="1">
        <v>1</v>
      </c>
      <c r="N637" s="4">
        <v>0.27739999999999987</v>
      </c>
      <c r="O637" s="1" t="s">
        <v>1746</v>
      </c>
    </row>
    <row r="638" spans="1:15" x14ac:dyDescent="0.25">
      <c r="A638" s="1">
        <v>637</v>
      </c>
      <c r="B638" s="1" t="s">
        <v>235</v>
      </c>
      <c r="C638" s="10">
        <v>44990</v>
      </c>
      <c r="D638" s="22">
        <v>0</v>
      </c>
      <c r="E638" s="17" t="s">
        <v>213</v>
      </c>
      <c r="F638" s="15">
        <v>24</v>
      </c>
      <c r="G638" s="2">
        <v>2.1480000000000001</v>
      </c>
      <c r="H638" s="3">
        <v>2.1</v>
      </c>
      <c r="I638" s="2">
        <v>1.879</v>
      </c>
      <c r="J638" s="4">
        <f t="shared" si="21"/>
        <v>0.26900000000000013</v>
      </c>
      <c r="K638" s="1">
        <v>1</v>
      </c>
      <c r="L638" s="4">
        <f t="shared" si="22"/>
        <v>0.26900000000000013</v>
      </c>
      <c r="M638" s="1">
        <v>1</v>
      </c>
      <c r="N638" s="4">
        <v>0.26900000000000013</v>
      </c>
      <c r="O638" s="1" t="s">
        <v>1746</v>
      </c>
    </row>
    <row r="639" spans="1:15" x14ac:dyDescent="0.25">
      <c r="A639" s="1">
        <v>638</v>
      </c>
      <c r="B639" s="1" t="s">
        <v>235</v>
      </c>
      <c r="C639" s="10">
        <v>44991</v>
      </c>
      <c r="D639" s="22">
        <v>0</v>
      </c>
      <c r="E639" s="17" t="s">
        <v>213</v>
      </c>
      <c r="F639" s="15">
        <v>24</v>
      </c>
      <c r="G639" s="2">
        <v>2.2174</v>
      </c>
      <c r="H639" s="3">
        <v>1.9</v>
      </c>
      <c r="I639" s="2">
        <v>1.9312</v>
      </c>
      <c r="J639" s="4">
        <f t="shared" si="21"/>
        <v>0.28620000000000001</v>
      </c>
      <c r="K639" s="1">
        <v>1</v>
      </c>
      <c r="L639" s="4">
        <f t="shared" si="22"/>
        <v>0.28620000000000001</v>
      </c>
      <c r="M639" s="1">
        <v>1</v>
      </c>
      <c r="N639" s="4">
        <v>0.28620000000000001</v>
      </c>
      <c r="O639" s="1" t="s">
        <v>1746</v>
      </c>
    </row>
    <row r="640" spans="1:15" x14ac:dyDescent="0.25">
      <c r="A640" s="1">
        <v>639</v>
      </c>
      <c r="B640" s="1" t="s">
        <v>235</v>
      </c>
      <c r="C640" s="10">
        <v>44992</v>
      </c>
      <c r="D640" s="22">
        <v>0</v>
      </c>
      <c r="E640" s="17" t="s">
        <v>213</v>
      </c>
      <c r="F640" s="15">
        <v>24</v>
      </c>
      <c r="G640" s="2">
        <v>2.1996000000000002</v>
      </c>
      <c r="H640" s="3">
        <v>2.4</v>
      </c>
      <c r="I640" s="2">
        <v>1.9077999999999999</v>
      </c>
      <c r="J640" s="4">
        <f t="shared" si="21"/>
        <v>0.29180000000000028</v>
      </c>
      <c r="K640" s="1">
        <v>1</v>
      </c>
      <c r="L640" s="4">
        <f t="shared" si="22"/>
        <v>0.29180000000000028</v>
      </c>
      <c r="M640" s="1">
        <v>1</v>
      </c>
      <c r="N640" s="4">
        <v>0.29180000000000028</v>
      </c>
      <c r="O640" s="1" t="s">
        <v>1746</v>
      </c>
    </row>
    <row r="641" spans="1:15" x14ac:dyDescent="0.25">
      <c r="A641" s="1">
        <v>640</v>
      </c>
      <c r="B641" s="1" t="s">
        <v>235</v>
      </c>
      <c r="C641" s="10">
        <v>44993</v>
      </c>
      <c r="D641" s="22">
        <v>0</v>
      </c>
      <c r="E641" s="17" t="s">
        <v>213</v>
      </c>
      <c r="F641" s="15">
        <v>24</v>
      </c>
      <c r="G641" s="2">
        <v>2.1772999999999998</v>
      </c>
      <c r="H641" s="3">
        <v>2.1</v>
      </c>
      <c r="I641" s="2">
        <v>1.8985000000000001</v>
      </c>
      <c r="J641" s="4">
        <f t="shared" si="21"/>
        <v>0.27879999999999971</v>
      </c>
      <c r="K641" s="1">
        <v>1</v>
      </c>
      <c r="L641" s="4">
        <f t="shared" si="22"/>
        <v>0.27879999999999971</v>
      </c>
      <c r="M641" s="1">
        <v>1</v>
      </c>
      <c r="N641" s="4">
        <v>0.27879999999999971</v>
      </c>
      <c r="O641" s="1" t="s">
        <v>1746</v>
      </c>
    </row>
    <row r="642" spans="1:15" x14ac:dyDescent="0.25">
      <c r="A642" s="1">
        <v>641</v>
      </c>
      <c r="B642" s="1" t="s">
        <v>235</v>
      </c>
      <c r="C642" s="10">
        <v>44994</v>
      </c>
      <c r="D642" s="22">
        <v>0</v>
      </c>
      <c r="E642" s="17" t="s">
        <v>213</v>
      </c>
      <c r="F642" s="15">
        <v>24</v>
      </c>
      <c r="G642" s="2">
        <v>2.1852999999999998</v>
      </c>
      <c r="H642" s="3">
        <v>2.8</v>
      </c>
      <c r="I642" s="2">
        <v>1.9067000000000001</v>
      </c>
      <c r="J642" s="4">
        <f t="shared" si="21"/>
        <v>0.27859999999999974</v>
      </c>
      <c r="K642" s="1">
        <v>1</v>
      </c>
      <c r="L642" s="4">
        <f t="shared" si="22"/>
        <v>0.27859999999999974</v>
      </c>
      <c r="M642" s="1">
        <v>1</v>
      </c>
      <c r="N642" s="4">
        <v>0.27859999999999974</v>
      </c>
      <c r="O642" s="1" t="s">
        <v>1746</v>
      </c>
    </row>
    <row r="643" spans="1:15" x14ac:dyDescent="0.25">
      <c r="A643" s="1">
        <v>642</v>
      </c>
      <c r="B643" s="1" t="s">
        <v>235</v>
      </c>
      <c r="C643" s="10">
        <v>44995</v>
      </c>
      <c r="D643" s="22">
        <v>0</v>
      </c>
      <c r="E643" s="17" t="s">
        <v>213</v>
      </c>
      <c r="F643" s="15">
        <v>24</v>
      </c>
      <c r="G643" s="2">
        <v>2.2339000000000002</v>
      </c>
      <c r="H643" s="3">
        <v>4.2</v>
      </c>
      <c r="I643" s="2">
        <v>1.9336</v>
      </c>
      <c r="J643" s="4">
        <f t="shared" si="21"/>
        <v>0.30030000000000023</v>
      </c>
      <c r="K643" s="1">
        <v>1</v>
      </c>
      <c r="L643" s="4">
        <f t="shared" si="22"/>
        <v>0.30030000000000023</v>
      </c>
      <c r="M643" s="1">
        <v>1</v>
      </c>
      <c r="N643" s="4">
        <v>0.30030000000000023</v>
      </c>
      <c r="O643" s="1" t="s">
        <v>1746</v>
      </c>
    </row>
    <row r="644" spans="1:15" x14ac:dyDescent="0.25">
      <c r="A644" s="1">
        <v>643</v>
      </c>
      <c r="B644" s="1" t="s">
        <v>235</v>
      </c>
      <c r="C644" s="10">
        <v>44996</v>
      </c>
      <c r="D644" s="22">
        <v>0</v>
      </c>
      <c r="E644" s="17" t="s">
        <v>213</v>
      </c>
      <c r="F644" s="15">
        <v>24</v>
      </c>
      <c r="G644" s="2">
        <v>2.2157</v>
      </c>
      <c r="H644" s="3">
        <v>4.5</v>
      </c>
      <c r="I644" s="2">
        <v>1.9397</v>
      </c>
      <c r="J644" s="4">
        <f t="shared" si="21"/>
        <v>0.27600000000000002</v>
      </c>
      <c r="K644" s="1">
        <v>1</v>
      </c>
      <c r="L644" s="4">
        <f t="shared" si="22"/>
        <v>0.27600000000000002</v>
      </c>
      <c r="M644" s="1">
        <v>1</v>
      </c>
      <c r="N644" s="4">
        <v>0.27600000000000002</v>
      </c>
      <c r="O644" s="1" t="s">
        <v>1746</v>
      </c>
    </row>
    <row r="645" spans="1:15" x14ac:dyDescent="0.25">
      <c r="A645" s="1">
        <v>644</v>
      </c>
      <c r="B645" s="1" t="s">
        <v>235</v>
      </c>
      <c r="C645" s="10">
        <v>44997</v>
      </c>
      <c r="D645" s="22">
        <v>0</v>
      </c>
      <c r="E645" s="17" t="s">
        <v>213</v>
      </c>
      <c r="F645" s="15">
        <v>24</v>
      </c>
      <c r="G645" s="2">
        <v>2.2869999999999999</v>
      </c>
      <c r="H645" s="3">
        <v>4.4000000000000004</v>
      </c>
      <c r="I645" s="2">
        <v>1.9814000000000001</v>
      </c>
      <c r="J645" s="4">
        <f t="shared" si="21"/>
        <v>0.30559999999999987</v>
      </c>
      <c r="K645" s="1">
        <v>1</v>
      </c>
      <c r="L645" s="4">
        <f t="shared" si="22"/>
        <v>0.30559999999999987</v>
      </c>
      <c r="M645" s="1">
        <v>1</v>
      </c>
      <c r="N645" s="4">
        <v>0.30559999999999987</v>
      </c>
      <c r="O645" s="1" t="s">
        <v>1746</v>
      </c>
    </row>
    <row r="646" spans="1:15" x14ac:dyDescent="0.25">
      <c r="A646" s="1">
        <v>645</v>
      </c>
      <c r="B646" s="1" t="s">
        <v>235</v>
      </c>
      <c r="C646" s="10">
        <v>44998</v>
      </c>
      <c r="D646" s="22">
        <v>0</v>
      </c>
      <c r="E646" s="17" t="s">
        <v>213</v>
      </c>
      <c r="F646" s="15">
        <v>24</v>
      </c>
      <c r="G646" s="2">
        <v>2.2000000000000002</v>
      </c>
      <c r="H646" s="3">
        <v>4.62</v>
      </c>
      <c r="I646" s="2">
        <v>1.96</v>
      </c>
      <c r="J646" s="4">
        <f t="shared" si="21"/>
        <v>0.24000000000000021</v>
      </c>
      <c r="K646" s="1">
        <v>1</v>
      </c>
      <c r="L646" s="4">
        <f t="shared" si="22"/>
        <v>0.24000000000000021</v>
      </c>
      <c r="M646" s="1">
        <v>1</v>
      </c>
      <c r="N646" s="4">
        <v>0.24000000000000021</v>
      </c>
      <c r="O646" s="1" t="s">
        <v>1746</v>
      </c>
    </row>
    <row r="647" spans="1:15" x14ac:dyDescent="0.25">
      <c r="A647" s="1">
        <v>646</v>
      </c>
      <c r="B647" s="1" t="s">
        <v>235</v>
      </c>
      <c r="C647" s="10">
        <v>44999</v>
      </c>
      <c r="D647" s="22">
        <v>0</v>
      </c>
      <c r="E647" s="17" t="s">
        <v>213</v>
      </c>
      <c r="F647" s="15">
        <v>24</v>
      </c>
      <c r="G647" s="2">
        <v>2.15</v>
      </c>
      <c r="H647" s="3">
        <v>5</v>
      </c>
      <c r="I647" s="2">
        <v>1.9</v>
      </c>
      <c r="J647" s="4">
        <f t="shared" si="21"/>
        <v>0.25</v>
      </c>
      <c r="K647" s="1">
        <v>1</v>
      </c>
      <c r="L647" s="4">
        <f t="shared" si="22"/>
        <v>0.25</v>
      </c>
      <c r="M647" s="1">
        <v>1</v>
      </c>
      <c r="N647" s="4">
        <v>0.25</v>
      </c>
      <c r="O647" s="1" t="s">
        <v>1746</v>
      </c>
    </row>
    <row r="648" spans="1:15" x14ac:dyDescent="0.25">
      <c r="A648" s="1">
        <v>647</v>
      </c>
      <c r="B648" s="1" t="s">
        <v>235</v>
      </c>
      <c r="C648" s="10">
        <v>45000</v>
      </c>
      <c r="D648" s="22">
        <v>0</v>
      </c>
      <c r="E648" s="17" t="s">
        <v>213</v>
      </c>
      <c r="F648" s="15">
        <v>24</v>
      </c>
      <c r="G648" s="2">
        <v>2.2200000000000002</v>
      </c>
      <c r="H648" s="3">
        <v>5.4</v>
      </c>
      <c r="I648" s="2">
        <v>1.88</v>
      </c>
      <c r="J648" s="4">
        <f t="shared" si="21"/>
        <v>0.3400000000000003</v>
      </c>
      <c r="K648" s="1">
        <v>1</v>
      </c>
      <c r="L648" s="4">
        <f t="shared" si="22"/>
        <v>0.3400000000000003</v>
      </c>
      <c r="M648" s="1">
        <v>1</v>
      </c>
      <c r="N648" s="4">
        <v>0.3400000000000003</v>
      </c>
      <c r="O648" s="1" t="s">
        <v>1746</v>
      </c>
    </row>
    <row r="649" spans="1:15" x14ac:dyDescent="0.25">
      <c r="A649" s="1">
        <v>648</v>
      </c>
      <c r="B649" s="1" t="s">
        <v>235</v>
      </c>
      <c r="C649" s="10">
        <v>45001</v>
      </c>
      <c r="D649" s="22">
        <v>0</v>
      </c>
      <c r="E649" s="17" t="s">
        <v>213</v>
      </c>
      <c r="F649" s="15">
        <v>24</v>
      </c>
      <c r="G649" s="2">
        <v>2.21</v>
      </c>
      <c r="H649" s="3">
        <v>5.55</v>
      </c>
      <c r="I649" s="2">
        <v>1.92</v>
      </c>
      <c r="J649" s="4">
        <f t="shared" si="21"/>
        <v>0.29000000000000004</v>
      </c>
      <c r="K649" s="1">
        <v>1</v>
      </c>
      <c r="L649" s="4">
        <f t="shared" si="22"/>
        <v>0.29000000000000004</v>
      </c>
      <c r="M649" s="1">
        <v>1</v>
      </c>
      <c r="N649" s="4">
        <v>0.29000000000000004</v>
      </c>
      <c r="O649" s="1" t="s">
        <v>1746</v>
      </c>
    </row>
    <row r="650" spans="1:15" x14ac:dyDescent="0.25">
      <c r="A650" s="1">
        <v>649</v>
      </c>
      <c r="B650" s="1" t="s">
        <v>235</v>
      </c>
      <c r="C650" s="10">
        <v>45002</v>
      </c>
      <c r="D650" s="22">
        <v>0</v>
      </c>
      <c r="E650" s="17" t="s">
        <v>213</v>
      </c>
      <c r="F650" s="15">
        <v>24</v>
      </c>
      <c r="G650" s="2">
        <v>2.23</v>
      </c>
      <c r="H650" s="3">
        <v>6.25</v>
      </c>
      <c r="I650" s="2">
        <v>1.91</v>
      </c>
      <c r="J650" s="4">
        <f t="shared" si="21"/>
        <v>0.32000000000000006</v>
      </c>
      <c r="K650" s="1">
        <v>1</v>
      </c>
      <c r="L650" s="4">
        <f t="shared" si="22"/>
        <v>0.32000000000000006</v>
      </c>
      <c r="M650" s="1">
        <v>1</v>
      </c>
      <c r="N650" s="4">
        <v>0.32000000000000006</v>
      </c>
      <c r="O650" s="1" t="s">
        <v>1746</v>
      </c>
    </row>
    <row r="651" spans="1:15" x14ac:dyDescent="0.25">
      <c r="A651" s="1">
        <v>650</v>
      </c>
      <c r="B651" s="1" t="s">
        <v>235</v>
      </c>
      <c r="C651" s="10">
        <v>45003</v>
      </c>
      <c r="D651" s="22">
        <v>0</v>
      </c>
      <c r="E651" s="17" t="s">
        <v>213</v>
      </c>
      <c r="F651" s="15">
        <v>24</v>
      </c>
      <c r="G651" s="2">
        <v>2.2599999999999998</v>
      </c>
      <c r="H651" s="3">
        <v>6.6</v>
      </c>
      <c r="I651" s="2">
        <v>1.93</v>
      </c>
      <c r="J651" s="4">
        <f t="shared" si="21"/>
        <v>0.32999999999999985</v>
      </c>
      <c r="K651" s="1">
        <v>1</v>
      </c>
      <c r="L651" s="4">
        <f t="shared" si="22"/>
        <v>0.32999999999999985</v>
      </c>
      <c r="M651" s="1">
        <v>1</v>
      </c>
      <c r="N651" s="4">
        <v>0.32999999999999985</v>
      </c>
      <c r="O651" s="1" t="s">
        <v>1746</v>
      </c>
    </row>
    <row r="652" spans="1:15" x14ac:dyDescent="0.25">
      <c r="A652" s="1">
        <v>651</v>
      </c>
      <c r="B652" s="1" t="s">
        <v>235</v>
      </c>
      <c r="C652" s="10">
        <v>45004</v>
      </c>
      <c r="D652" s="22">
        <v>0</v>
      </c>
      <c r="E652" s="17" t="s">
        <v>213</v>
      </c>
      <c r="F652" s="15">
        <v>24</v>
      </c>
      <c r="G652" s="2">
        <v>2.2799999999999998</v>
      </c>
      <c r="H652" s="3">
        <v>7.3</v>
      </c>
      <c r="I652" s="2">
        <v>1.97</v>
      </c>
      <c r="J652" s="4">
        <f t="shared" si="21"/>
        <v>0.30999999999999983</v>
      </c>
      <c r="K652" s="1">
        <v>1</v>
      </c>
      <c r="L652" s="4">
        <f t="shared" si="22"/>
        <v>0.30999999999999983</v>
      </c>
      <c r="M652" s="1">
        <v>1</v>
      </c>
      <c r="N652" s="4">
        <v>0.30999999999999983</v>
      </c>
      <c r="O652" s="1" t="s">
        <v>1746</v>
      </c>
    </row>
    <row r="653" spans="1:15" x14ac:dyDescent="0.25">
      <c r="A653" s="1">
        <v>652</v>
      </c>
      <c r="B653" s="1" t="s">
        <v>235</v>
      </c>
      <c r="C653" s="10">
        <v>45005</v>
      </c>
      <c r="D653" s="22">
        <v>0</v>
      </c>
      <c r="E653" s="17" t="s">
        <v>213</v>
      </c>
      <c r="F653" s="15">
        <v>24</v>
      </c>
      <c r="G653" s="2">
        <v>2.21</v>
      </c>
      <c r="H653" s="3">
        <v>7.09</v>
      </c>
      <c r="I653" s="2">
        <v>1.92</v>
      </c>
      <c r="J653" s="4">
        <f t="shared" si="21"/>
        <v>0.29000000000000004</v>
      </c>
      <c r="K653" s="1">
        <v>1</v>
      </c>
      <c r="L653" s="4">
        <f t="shared" si="22"/>
        <v>0.29000000000000004</v>
      </c>
      <c r="M653" s="1">
        <v>1</v>
      </c>
      <c r="N653" s="4">
        <v>0.29000000000000004</v>
      </c>
      <c r="O653" s="1" t="s">
        <v>1746</v>
      </c>
    </row>
    <row r="654" spans="1:15" x14ac:dyDescent="0.25">
      <c r="A654" s="1">
        <v>653</v>
      </c>
      <c r="B654" s="1" t="s">
        <v>235</v>
      </c>
      <c r="C654" s="10">
        <v>45006</v>
      </c>
      <c r="D654" s="22">
        <v>0</v>
      </c>
      <c r="E654" s="17" t="s">
        <v>213</v>
      </c>
      <c r="F654" s="15">
        <v>24</v>
      </c>
      <c r="G654" s="2">
        <v>2.1211000000000002</v>
      </c>
      <c r="H654" s="3">
        <v>6.6</v>
      </c>
      <c r="I654" s="2">
        <v>1.9209000000000001</v>
      </c>
      <c r="J654" s="4">
        <f t="shared" ref="J654:J662" si="23">G654-I654</f>
        <v>0.20020000000000016</v>
      </c>
      <c r="K654" s="1">
        <v>1</v>
      </c>
      <c r="L654" s="4">
        <f t="shared" si="22"/>
        <v>0.20020000000000016</v>
      </c>
      <c r="M654" s="1">
        <v>1</v>
      </c>
      <c r="N654" s="4">
        <v>0.20020000000000016</v>
      </c>
      <c r="O654" s="1" t="s">
        <v>1746</v>
      </c>
    </row>
    <row r="655" spans="1:15" x14ac:dyDescent="0.25">
      <c r="A655" s="1">
        <v>654</v>
      </c>
      <c r="B655" s="1" t="s">
        <v>235</v>
      </c>
      <c r="C655" s="10">
        <v>45007</v>
      </c>
      <c r="D655" s="22">
        <v>0</v>
      </c>
      <c r="E655" s="17" t="s">
        <v>213</v>
      </c>
      <c r="F655" s="15">
        <v>24</v>
      </c>
      <c r="G655" s="2">
        <v>2.15</v>
      </c>
      <c r="H655" s="3">
        <v>6.7</v>
      </c>
      <c r="I655" s="2">
        <v>1.84</v>
      </c>
      <c r="J655" s="4">
        <f t="shared" si="23"/>
        <v>0.30999999999999983</v>
      </c>
      <c r="K655" s="1">
        <v>1</v>
      </c>
      <c r="L655" s="4">
        <f t="shared" si="22"/>
        <v>0.30999999999999983</v>
      </c>
      <c r="M655" s="1">
        <v>1</v>
      </c>
      <c r="N655" s="4">
        <v>0.30999999999999983</v>
      </c>
      <c r="O655" s="1" t="s">
        <v>1746</v>
      </c>
    </row>
    <row r="656" spans="1:15" x14ac:dyDescent="0.25">
      <c r="A656" s="1">
        <v>655</v>
      </c>
      <c r="B656" s="1" t="s">
        <v>235</v>
      </c>
      <c r="C656" s="10">
        <v>45008</v>
      </c>
      <c r="D656" s="22">
        <v>0</v>
      </c>
      <c r="E656" s="17" t="s">
        <v>213</v>
      </c>
      <c r="F656" s="15">
        <v>24</v>
      </c>
      <c r="G656" s="2">
        <v>2.2599999999999998</v>
      </c>
      <c r="H656" s="3">
        <v>7.4</v>
      </c>
      <c r="I656" s="2">
        <v>1.87</v>
      </c>
      <c r="J656" s="4">
        <f t="shared" si="23"/>
        <v>0.38999999999999968</v>
      </c>
      <c r="K656" s="1">
        <v>1</v>
      </c>
      <c r="L656" s="4">
        <f t="shared" si="22"/>
        <v>0.38999999999999968</v>
      </c>
      <c r="M656" s="1">
        <v>1</v>
      </c>
      <c r="N656" s="4">
        <v>0.38999999999999968</v>
      </c>
      <c r="O656" s="1" t="s">
        <v>1746</v>
      </c>
    </row>
    <row r="657" spans="1:15" x14ac:dyDescent="0.25">
      <c r="A657" s="1">
        <v>656</v>
      </c>
      <c r="B657" s="1" t="s">
        <v>235</v>
      </c>
      <c r="C657" s="10">
        <v>45009</v>
      </c>
      <c r="D657" s="22">
        <v>0</v>
      </c>
      <c r="E657" s="17" t="s">
        <v>213</v>
      </c>
      <c r="F657" s="15">
        <v>24</v>
      </c>
      <c r="G657" s="2">
        <v>2.21</v>
      </c>
      <c r="H657" s="3">
        <v>7.3</v>
      </c>
      <c r="I657" s="2">
        <v>1.97</v>
      </c>
      <c r="J657" s="4">
        <f t="shared" si="23"/>
        <v>0.24</v>
      </c>
      <c r="K657" s="1">
        <v>1</v>
      </c>
      <c r="L657" s="4">
        <f t="shared" si="22"/>
        <v>0.24</v>
      </c>
      <c r="M657" s="1">
        <v>1</v>
      </c>
      <c r="N657" s="4">
        <v>0.24</v>
      </c>
      <c r="O657" s="1" t="s">
        <v>1746</v>
      </c>
    </row>
    <row r="658" spans="1:15" x14ac:dyDescent="0.25">
      <c r="A658" s="1">
        <v>657</v>
      </c>
      <c r="B658" s="1" t="s">
        <v>235</v>
      </c>
      <c r="C658" s="10">
        <v>45010</v>
      </c>
      <c r="D658" s="22">
        <v>0</v>
      </c>
      <c r="E658" s="17" t="s">
        <v>213</v>
      </c>
      <c r="F658" s="15">
        <v>24</v>
      </c>
      <c r="G658" s="2">
        <v>2.16</v>
      </c>
      <c r="H658" s="3">
        <v>7.1</v>
      </c>
      <c r="I658" s="2">
        <v>1.92</v>
      </c>
      <c r="J658" s="4">
        <f t="shared" si="23"/>
        <v>0.24000000000000021</v>
      </c>
      <c r="K658" s="1">
        <v>1</v>
      </c>
      <c r="L658" s="4">
        <f t="shared" si="22"/>
        <v>0.24000000000000021</v>
      </c>
      <c r="M658" s="1">
        <v>1</v>
      </c>
      <c r="N658" s="4">
        <v>0.24000000000000021</v>
      </c>
      <c r="O658" s="1" t="s">
        <v>1746</v>
      </c>
    </row>
    <row r="659" spans="1:15" x14ac:dyDescent="0.25">
      <c r="A659" s="1">
        <v>658</v>
      </c>
      <c r="B659" s="1" t="s">
        <v>235</v>
      </c>
      <c r="C659" s="10">
        <v>45011</v>
      </c>
      <c r="D659" s="22">
        <v>0</v>
      </c>
      <c r="E659" s="17" t="s">
        <v>213</v>
      </c>
      <c r="F659" s="15">
        <v>24</v>
      </c>
      <c r="G659" s="2">
        <v>1.91</v>
      </c>
      <c r="H659" s="3">
        <v>5.7</v>
      </c>
      <c r="I659" s="2">
        <v>1.72</v>
      </c>
      <c r="J659" s="4">
        <f t="shared" si="23"/>
        <v>0.18999999999999995</v>
      </c>
      <c r="K659" s="1">
        <v>1</v>
      </c>
      <c r="L659" s="4">
        <f t="shared" si="22"/>
        <v>0.18999999999999995</v>
      </c>
      <c r="M659" s="1">
        <v>1</v>
      </c>
      <c r="N659" s="4">
        <v>0.18999999999999995</v>
      </c>
      <c r="O659" s="1" t="s">
        <v>1746</v>
      </c>
    </row>
    <row r="660" spans="1:15" x14ac:dyDescent="0.25">
      <c r="A660" s="1">
        <v>659</v>
      </c>
      <c r="B660" s="1" t="s">
        <v>235</v>
      </c>
      <c r="C660" s="10">
        <v>45012</v>
      </c>
      <c r="D660" s="22">
        <v>0</v>
      </c>
      <c r="E660" s="1" t="s">
        <v>476</v>
      </c>
      <c r="F660" s="15">
        <v>23</v>
      </c>
      <c r="G660" s="2">
        <v>2.09</v>
      </c>
      <c r="H660" s="3">
        <v>6.8</v>
      </c>
      <c r="I660" s="2">
        <v>1.72</v>
      </c>
      <c r="J660" s="4">
        <f t="shared" si="23"/>
        <v>0.36999999999999988</v>
      </c>
      <c r="K660" s="1">
        <v>1</v>
      </c>
      <c r="L660" s="4">
        <f t="shared" si="22"/>
        <v>0.36999999999999988</v>
      </c>
      <c r="M660" s="1">
        <v>1</v>
      </c>
      <c r="N660" s="4">
        <v>0.36999999999999988</v>
      </c>
      <c r="O660" s="1" t="s">
        <v>1746</v>
      </c>
    </row>
    <row r="661" spans="1:15" x14ac:dyDescent="0.25">
      <c r="A661" s="1">
        <v>660</v>
      </c>
      <c r="B661" s="1" t="s">
        <v>235</v>
      </c>
      <c r="C661" s="10">
        <v>45015</v>
      </c>
      <c r="D661" s="22">
        <v>0</v>
      </c>
      <c r="E661" s="1" t="s">
        <v>213</v>
      </c>
      <c r="F661" s="15">
        <v>24</v>
      </c>
      <c r="G661" s="2">
        <v>2.1</v>
      </c>
      <c r="H661" s="3">
        <v>3.7</v>
      </c>
      <c r="I661" s="2">
        <v>1.87</v>
      </c>
      <c r="J661" s="4">
        <f t="shared" si="23"/>
        <v>0.22999999999999998</v>
      </c>
      <c r="K661" s="1">
        <v>1</v>
      </c>
      <c r="L661" s="4">
        <f t="shared" si="22"/>
        <v>0.22999999999999998</v>
      </c>
      <c r="M661" s="1">
        <v>1</v>
      </c>
      <c r="N661" s="4">
        <v>0.22999999999999998</v>
      </c>
      <c r="O661" s="1" t="s">
        <v>1746</v>
      </c>
    </row>
    <row r="662" spans="1:15" x14ac:dyDescent="0.25">
      <c r="A662" s="1">
        <v>661</v>
      </c>
      <c r="B662" s="1" t="s">
        <v>235</v>
      </c>
      <c r="C662" s="10">
        <v>45016</v>
      </c>
      <c r="D662" s="22">
        <v>0</v>
      </c>
      <c r="E662" s="1" t="s">
        <v>213</v>
      </c>
      <c r="F662" s="15">
        <v>24</v>
      </c>
      <c r="G662" s="2">
        <v>2.4300000000000002</v>
      </c>
      <c r="H662" s="3">
        <v>3.8</v>
      </c>
      <c r="I662" s="2">
        <v>2.0699999999999998</v>
      </c>
      <c r="J662" s="4">
        <f t="shared" si="23"/>
        <v>0.36000000000000032</v>
      </c>
      <c r="K662" s="1">
        <v>1</v>
      </c>
      <c r="L662" s="4">
        <f t="shared" si="22"/>
        <v>0.36000000000000032</v>
      </c>
      <c r="M662" s="1">
        <v>1</v>
      </c>
      <c r="N662" s="4">
        <v>0.36000000000000032</v>
      </c>
      <c r="O662" s="1" t="s">
        <v>1746</v>
      </c>
    </row>
    <row r="663" spans="1:15" x14ac:dyDescent="0.25">
      <c r="A663" s="1">
        <v>662</v>
      </c>
      <c r="B663" s="1" t="s">
        <v>235</v>
      </c>
      <c r="C663" s="10">
        <v>45017</v>
      </c>
      <c r="D663" s="22">
        <v>0</v>
      </c>
      <c r="E663" s="1" t="s">
        <v>213</v>
      </c>
      <c r="F663" s="15">
        <v>24</v>
      </c>
      <c r="G663" s="2">
        <v>2.48</v>
      </c>
      <c r="H663" s="3">
        <v>3.6</v>
      </c>
      <c r="I663" s="2">
        <v>2.2200000000000002</v>
      </c>
      <c r="J663" s="4">
        <f t="shared" ref="J663:J669" si="24">G663-I663</f>
        <v>0.25999999999999979</v>
      </c>
      <c r="K663" s="1">
        <v>1</v>
      </c>
      <c r="L663" s="4">
        <f t="shared" ref="L663:L669" si="25">(G663-I663-D663)*K663</f>
        <v>0.25999999999999979</v>
      </c>
      <c r="M663" s="1">
        <v>1</v>
      </c>
      <c r="N663" s="4">
        <v>0.25999999999999979</v>
      </c>
      <c r="O663" s="1" t="s">
        <v>1746</v>
      </c>
    </row>
    <row r="664" spans="1:15" x14ac:dyDescent="0.25">
      <c r="A664" s="1">
        <v>663</v>
      </c>
      <c r="B664" s="1" t="s">
        <v>235</v>
      </c>
      <c r="C664" s="10">
        <v>45018</v>
      </c>
      <c r="D664" s="22">
        <v>0</v>
      </c>
      <c r="E664" s="1" t="s">
        <v>213</v>
      </c>
      <c r="F664" s="15">
        <v>24</v>
      </c>
      <c r="G664" s="2">
        <v>2.5</v>
      </c>
      <c r="H664" s="3">
        <v>3.9</v>
      </c>
      <c r="I664" s="2">
        <v>2.16</v>
      </c>
      <c r="J664" s="4">
        <f t="shared" si="24"/>
        <v>0.33999999999999986</v>
      </c>
      <c r="K664" s="1">
        <v>1</v>
      </c>
      <c r="L664" s="4">
        <f t="shared" si="25"/>
        <v>0.33999999999999986</v>
      </c>
      <c r="M664" s="1">
        <v>1</v>
      </c>
      <c r="N664" s="4">
        <v>0.33999999999999986</v>
      </c>
      <c r="O664" s="1" t="s">
        <v>1746</v>
      </c>
    </row>
    <row r="665" spans="1:15" x14ac:dyDescent="0.25">
      <c r="A665" s="1">
        <v>664</v>
      </c>
      <c r="B665" s="1" t="s">
        <v>235</v>
      </c>
      <c r="C665" s="10">
        <v>45019</v>
      </c>
      <c r="D665" s="22">
        <v>0</v>
      </c>
      <c r="E665" s="1" t="s">
        <v>213</v>
      </c>
      <c r="F665" s="15">
        <v>24</v>
      </c>
      <c r="G665" s="2">
        <v>2.5499999999999998</v>
      </c>
      <c r="H665" s="3">
        <v>3.8</v>
      </c>
      <c r="I665" s="2">
        <v>2.2999999999999998</v>
      </c>
      <c r="J665" s="4">
        <f t="shared" si="24"/>
        <v>0.25</v>
      </c>
      <c r="K665" s="1">
        <v>1</v>
      </c>
      <c r="L665" s="4">
        <f t="shared" si="25"/>
        <v>0.25</v>
      </c>
      <c r="M665" s="1">
        <v>1</v>
      </c>
      <c r="N665" s="4">
        <v>0.25</v>
      </c>
      <c r="O665" s="1" t="s">
        <v>1746</v>
      </c>
    </row>
    <row r="666" spans="1:15" x14ac:dyDescent="0.25">
      <c r="A666" s="1">
        <v>665</v>
      </c>
      <c r="B666" s="1" t="s">
        <v>235</v>
      </c>
      <c r="C666" s="10">
        <v>45020</v>
      </c>
      <c r="D666" s="22">
        <v>0</v>
      </c>
      <c r="E666" s="1" t="s">
        <v>213</v>
      </c>
      <c r="F666" s="15">
        <v>24</v>
      </c>
      <c r="G666" s="2">
        <v>2.5099999999999998</v>
      </c>
      <c r="H666" s="3">
        <v>4</v>
      </c>
      <c r="I666" s="2">
        <v>2.33</v>
      </c>
      <c r="J666" s="4">
        <f t="shared" si="24"/>
        <v>0.17999999999999972</v>
      </c>
      <c r="K666" s="1">
        <v>1</v>
      </c>
      <c r="L666" s="4">
        <f t="shared" si="25"/>
        <v>0.17999999999999972</v>
      </c>
      <c r="M666" s="1">
        <v>1</v>
      </c>
      <c r="N666" s="4">
        <v>0.17999999999999972</v>
      </c>
      <c r="O666" s="1" t="s">
        <v>1746</v>
      </c>
    </row>
    <row r="667" spans="1:15" x14ac:dyDescent="0.25">
      <c r="A667" s="1">
        <v>666</v>
      </c>
      <c r="B667" s="1" t="s">
        <v>235</v>
      </c>
      <c r="C667" s="10">
        <v>45021</v>
      </c>
      <c r="D667" s="22">
        <v>0</v>
      </c>
      <c r="E667" s="1" t="s">
        <v>213</v>
      </c>
      <c r="F667" s="15">
        <v>24</v>
      </c>
      <c r="G667" s="2">
        <v>2.48</v>
      </c>
      <c r="H667" s="3">
        <v>4.2</v>
      </c>
      <c r="I667" s="2">
        <v>2.29</v>
      </c>
      <c r="J667" s="4">
        <f t="shared" si="24"/>
        <v>0.18999999999999995</v>
      </c>
      <c r="K667" s="1">
        <v>1</v>
      </c>
      <c r="L667" s="4">
        <f t="shared" si="25"/>
        <v>0.18999999999999995</v>
      </c>
      <c r="M667" s="1">
        <v>1</v>
      </c>
      <c r="N667" s="4">
        <v>0.18999999999999995</v>
      </c>
      <c r="O667" s="1" t="s">
        <v>1746</v>
      </c>
    </row>
    <row r="668" spans="1:15" x14ac:dyDescent="0.25">
      <c r="A668" s="1">
        <v>667</v>
      </c>
      <c r="B668" s="1" t="s">
        <v>235</v>
      </c>
      <c r="C668" s="10">
        <v>45022</v>
      </c>
      <c r="D668" s="22">
        <v>0</v>
      </c>
      <c r="E668" s="1" t="s">
        <v>213</v>
      </c>
      <c r="F668" s="15">
        <v>24</v>
      </c>
      <c r="G668" s="2">
        <v>2.4</v>
      </c>
      <c r="H668" s="3">
        <v>4</v>
      </c>
      <c r="I668" s="2">
        <v>2.09</v>
      </c>
      <c r="J668" s="4">
        <f t="shared" si="24"/>
        <v>0.31000000000000005</v>
      </c>
      <c r="K668" s="1">
        <v>1</v>
      </c>
      <c r="L668" s="4">
        <f t="shared" si="25"/>
        <v>0.31000000000000005</v>
      </c>
      <c r="M668" s="1">
        <v>1</v>
      </c>
      <c r="N668" s="4">
        <v>0.31000000000000005</v>
      </c>
      <c r="O668" s="1" t="s">
        <v>1746</v>
      </c>
    </row>
    <row r="669" spans="1:15" x14ac:dyDescent="0.25">
      <c r="A669" s="1">
        <v>668</v>
      </c>
      <c r="B669" s="1" t="s">
        <v>235</v>
      </c>
      <c r="C669" s="10">
        <v>45023</v>
      </c>
      <c r="D669" s="22">
        <v>0</v>
      </c>
      <c r="E669" s="1" t="s">
        <v>213</v>
      </c>
      <c r="F669" s="15">
        <v>24</v>
      </c>
      <c r="G669" s="2">
        <v>2.37</v>
      </c>
      <c r="H669" s="3">
        <v>4.3</v>
      </c>
      <c r="I669" s="2">
        <v>2.09</v>
      </c>
      <c r="J669" s="4">
        <f t="shared" si="24"/>
        <v>0.28000000000000025</v>
      </c>
      <c r="K669" s="1">
        <v>1</v>
      </c>
      <c r="L669" s="4">
        <f t="shared" si="25"/>
        <v>0.28000000000000025</v>
      </c>
      <c r="M669" s="1">
        <v>1</v>
      </c>
      <c r="N669" s="4">
        <v>0.28000000000000025</v>
      </c>
      <c r="O669" s="1" t="s">
        <v>1746</v>
      </c>
    </row>
    <row r="670" spans="1:15" x14ac:dyDescent="0.25">
      <c r="A670" s="1">
        <v>669</v>
      </c>
      <c r="B670" s="1" t="s">
        <v>235</v>
      </c>
      <c r="C670" s="10">
        <v>45024</v>
      </c>
      <c r="D670" s="22">
        <v>0</v>
      </c>
      <c r="E670" s="1" t="s">
        <v>213</v>
      </c>
      <c r="F670" s="15">
        <v>24</v>
      </c>
      <c r="G670" s="2">
        <v>2.38</v>
      </c>
      <c r="H670" s="3">
        <v>4.5</v>
      </c>
      <c r="I670" s="2">
        <v>2.14</v>
      </c>
      <c r="J670" s="4">
        <f t="shared" ref="J670:J696" si="26">G670-I670</f>
        <v>0.23999999999999977</v>
      </c>
      <c r="K670" s="1">
        <v>1</v>
      </c>
      <c r="L670" s="4">
        <f t="shared" ref="L670:L696" si="27">(G670-I670-D670)*K670</f>
        <v>0.23999999999999977</v>
      </c>
      <c r="M670" s="1">
        <v>1</v>
      </c>
      <c r="N670" s="4">
        <v>0.23999999999999977</v>
      </c>
      <c r="O670" s="1" t="s">
        <v>1746</v>
      </c>
    </row>
    <row r="671" spans="1:15" x14ac:dyDescent="0.25">
      <c r="A671" s="1">
        <v>670</v>
      </c>
      <c r="B671" s="1" t="s">
        <v>235</v>
      </c>
      <c r="C671" s="10">
        <v>45025</v>
      </c>
      <c r="D671" s="22">
        <v>0</v>
      </c>
      <c r="E671" s="1" t="s">
        <v>213</v>
      </c>
      <c r="F671" s="15">
        <v>24</v>
      </c>
      <c r="G671" s="2">
        <v>2.42</v>
      </c>
      <c r="H671" s="3">
        <v>4.8</v>
      </c>
      <c r="I671" s="2">
        <v>2.1800000000000002</v>
      </c>
      <c r="J671" s="4">
        <f t="shared" si="26"/>
        <v>0.23999999999999977</v>
      </c>
      <c r="K671" s="1">
        <v>1</v>
      </c>
      <c r="L671" s="4">
        <f t="shared" si="27"/>
        <v>0.23999999999999977</v>
      </c>
      <c r="M671" s="1">
        <v>1</v>
      </c>
      <c r="N671" s="4">
        <v>0.23999999999999977</v>
      </c>
      <c r="O671" s="1" t="s">
        <v>1746</v>
      </c>
    </row>
    <row r="672" spans="1:15" x14ac:dyDescent="0.25">
      <c r="A672" s="1">
        <v>671</v>
      </c>
      <c r="B672" s="1" t="s">
        <v>235</v>
      </c>
      <c r="C672" s="10">
        <v>45026</v>
      </c>
      <c r="D672" s="22">
        <v>0</v>
      </c>
      <c r="E672" s="1" t="s">
        <v>213</v>
      </c>
      <c r="F672" s="15">
        <v>24</v>
      </c>
      <c r="G672" s="2">
        <v>2.4300000000000002</v>
      </c>
      <c r="H672" s="3">
        <v>7.7</v>
      </c>
      <c r="I672" s="2">
        <v>2.19</v>
      </c>
      <c r="J672" s="4">
        <f t="shared" si="26"/>
        <v>0.24000000000000021</v>
      </c>
      <c r="K672" s="1">
        <v>1</v>
      </c>
      <c r="L672" s="4">
        <f t="shared" si="27"/>
        <v>0.24000000000000021</v>
      </c>
      <c r="M672" s="1">
        <v>1</v>
      </c>
      <c r="N672" s="4">
        <v>0.24000000000000021</v>
      </c>
      <c r="O672" s="1" t="s">
        <v>1746</v>
      </c>
    </row>
    <row r="673" spans="1:15" x14ac:dyDescent="0.25">
      <c r="A673" s="1">
        <v>672</v>
      </c>
      <c r="B673" s="1" t="s">
        <v>235</v>
      </c>
      <c r="C673" s="10">
        <v>45027</v>
      </c>
      <c r="D673" s="22">
        <v>0</v>
      </c>
      <c r="E673" s="1" t="s">
        <v>213</v>
      </c>
      <c r="F673" s="15">
        <v>24</v>
      </c>
      <c r="G673" s="2">
        <v>2.38</v>
      </c>
      <c r="H673" s="3">
        <v>5.7</v>
      </c>
      <c r="I673" s="2">
        <v>2.15</v>
      </c>
      <c r="J673" s="4">
        <f t="shared" si="26"/>
        <v>0.22999999999999998</v>
      </c>
      <c r="K673" s="1">
        <v>1</v>
      </c>
      <c r="L673" s="4">
        <f t="shared" si="27"/>
        <v>0.22999999999999998</v>
      </c>
      <c r="M673" s="1">
        <v>1</v>
      </c>
      <c r="N673" s="4">
        <v>0.22999999999999998</v>
      </c>
      <c r="O673" s="1" t="s">
        <v>1746</v>
      </c>
    </row>
    <row r="674" spans="1:15" x14ac:dyDescent="0.25">
      <c r="A674" s="1">
        <v>673</v>
      </c>
      <c r="B674" s="1" t="s">
        <v>235</v>
      </c>
      <c r="C674" s="10">
        <v>45028</v>
      </c>
      <c r="D674" s="22">
        <v>0</v>
      </c>
      <c r="E674" s="1" t="s">
        <v>213</v>
      </c>
      <c r="F674" s="15">
        <v>24</v>
      </c>
      <c r="G674" s="2">
        <v>2.35</v>
      </c>
      <c r="H674" s="3">
        <v>6.2</v>
      </c>
      <c r="I674" s="2">
        <v>2.12</v>
      </c>
      <c r="J674" s="4">
        <f t="shared" si="26"/>
        <v>0.22999999999999998</v>
      </c>
      <c r="K674" s="1">
        <v>1</v>
      </c>
      <c r="L674" s="4">
        <f t="shared" si="27"/>
        <v>0.22999999999999998</v>
      </c>
      <c r="M674" s="1">
        <v>1</v>
      </c>
      <c r="N674" s="4">
        <v>0.22999999999999998</v>
      </c>
      <c r="O674" s="1" t="s">
        <v>1746</v>
      </c>
    </row>
    <row r="675" spans="1:15" x14ac:dyDescent="0.25">
      <c r="A675" s="1">
        <v>674</v>
      </c>
      <c r="B675" s="1" t="s">
        <v>235</v>
      </c>
      <c r="C675" s="10">
        <v>45029</v>
      </c>
      <c r="D675" s="22">
        <v>0</v>
      </c>
      <c r="E675" s="1" t="s">
        <v>549</v>
      </c>
      <c r="F675" s="15">
        <v>17.5</v>
      </c>
      <c r="G675" s="2">
        <v>1.91</v>
      </c>
      <c r="H675" s="3">
        <v>5.9</v>
      </c>
      <c r="I675" s="2">
        <v>1.6</v>
      </c>
      <c r="J675" s="4">
        <f t="shared" si="26"/>
        <v>0.30999999999999983</v>
      </c>
      <c r="K675" s="1">
        <v>1</v>
      </c>
      <c r="L675" s="4">
        <f t="shared" si="27"/>
        <v>0.30999999999999983</v>
      </c>
      <c r="M675" s="1">
        <v>1</v>
      </c>
      <c r="N675" s="4">
        <v>0.30999999999999983</v>
      </c>
      <c r="O675" s="1" t="s">
        <v>1746</v>
      </c>
    </row>
    <row r="676" spans="1:15" x14ac:dyDescent="0.25">
      <c r="A676" s="1">
        <v>675</v>
      </c>
      <c r="B676" s="1" t="s">
        <v>235</v>
      </c>
      <c r="C676" s="10">
        <v>45030</v>
      </c>
      <c r="D676" s="22">
        <v>0</v>
      </c>
      <c r="E676" s="1" t="s">
        <v>552</v>
      </c>
      <c r="F676" s="15">
        <v>15.5</v>
      </c>
      <c r="G676" s="2">
        <v>1.4220999999999999</v>
      </c>
      <c r="H676" s="3">
        <v>5.8</v>
      </c>
      <c r="I676" s="2">
        <v>1.28</v>
      </c>
      <c r="J676" s="4">
        <f t="shared" si="26"/>
        <v>0.14209999999999989</v>
      </c>
      <c r="K676" s="1">
        <v>1</v>
      </c>
      <c r="L676" s="4">
        <f t="shared" si="27"/>
        <v>0.14209999999999989</v>
      </c>
      <c r="M676" s="1">
        <v>1</v>
      </c>
      <c r="N676" s="4">
        <v>0.14209999999999989</v>
      </c>
      <c r="O676" s="1" t="s">
        <v>1746</v>
      </c>
    </row>
    <row r="677" spans="1:15" x14ac:dyDescent="0.25">
      <c r="A677" s="1">
        <v>676</v>
      </c>
      <c r="B677" s="1" t="s">
        <v>235</v>
      </c>
      <c r="C677" s="10">
        <v>45031</v>
      </c>
      <c r="D677" s="22">
        <v>0</v>
      </c>
      <c r="E677" s="1" t="s">
        <v>213</v>
      </c>
      <c r="F677" s="15">
        <v>24</v>
      </c>
      <c r="G677" s="2">
        <v>2.1638999999999999</v>
      </c>
      <c r="H677" s="3">
        <v>4.8</v>
      </c>
      <c r="I677" s="2">
        <v>2.1074000000000002</v>
      </c>
      <c r="J677" s="4">
        <f t="shared" si="26"/>
        <v>5.6499999999999773E-2</v>
      </c>
      <c r="K677" s="1">
        <v>1</v>
      </c>
      <c r="L677" s="4">
        <f t="shared" si="27"/>
        <v>5.6499999999999773E-2</v>
      </c>
      <c r="M677" s="1">
        <v>1</v>
      </c>
      <c r="N677" s="4">
        <v>5.6499999999999773E-2</v>
      </c>
      <c r="O677" s="1" t="s">
        <v>1746</v>
      </c>
    </row>
    <row r="678" spans="1:15" x14ac:dyDescent="0.25">
      <c r="A678" s="1">
        <v>677</v>
      </c>
      <c r="B678" s="1" t="s">
        <v>235</v>
      </c>
      <c r="C678" s="10">
        <v>45032</v>
      </c>
      <c r="D678" s="22">
        <v>0</v>
      </c>
      <c r="E678" s="1" t="s">
        <v>213</v>
      </c>
      <c r="F678" s="15">
        <v>24</v>
      </c>
      <c r="G678" s="2">
        <v>2.36</v>
      </c>
      <c r="H678" s="3">
        <v>7</v>
      </c>
      <c r="I678" s="2">
        <v>2.1804999999999999</v>
      </c>
      <c r="J678" s="4">
        <f t="shared" si="26"/>
        <v>0.17949999999999999</v>
      </c>
      <c r="K678" s="1">
        <v>1</v>
      </c>
      <c r="L678" s="4">
        <f t="shared" si="27"/>
        <v>0.17949999999999999</v>
      </c>
      <c r="M678" s="1">
        <v>1</v>
      </c>
      <c r="N678" s="4">
        <v>0.17949999999999999</v>
      </c>
      <c r="O678" s="1" t="s">
        <v>1746</v>
      </c>
    </row>
    <row r="679" spans="1:15" x14ac:dyDescent="0.25">
      <c r="A679" s="1">
        <v>678</v>
      </c>
      <c r="B679" s="1" t="s">
        <v>235</v>
      </c>
      <c r="C679" s="10">
        <v>45033</v>
      </c>
      <c r="D679" s="22">
        <v>0</v>
      </c>
      <c r="E679" s="1" t="s">
        <v>213</v>
      </c>
      <c r="F679" s="15">
        <v>24</v>
      </c>
      <c r="G679" s="2">
        <v>2.4253999999999998</v>
      </c>
      <c r="H679" s="3">
        <v>7.3</v>
      </c>
      <c r="I679" s="2">
        <v>2.1800000000000002</v>
      </c>
      <c r="J679" s="4">
        <f t="shared" si="26"/>
        <v>0.24539999999999962</v>
      </c>
      <c r="K679" s="1">
        <v>1</v>
      </c>
      <c r="L679" s="4">
        <f t="shared" si="27"/>
        <v>0.24539999999999962</v>
      </c>
      <c r="M679" s="1">
        <v>1</v>
      </c>
      <c r="N679" s="4">
        <v>0.24539999999999962</v>
      </c>
      <c r="O679" s="1" t="s">
        <v>1746</v>
      </c>
    </row>
    <row r="680" spans="1:15" x14ac:dyDescent="0.25">
      <c r="A680" s="1">
        <v>679</v>
      </c>
      <c r="B680" s="1" t="s">
        <v>235</v>
      </c>
      <c r="C680" s="10">
        <v>45034</v>
      </c>
      <c r="D680" s="22">
        <v>0</v>
      </c>
      <c r="E680" s="1" t="s">
        <v>213</v>
      </c>
      <c r="F680" s="15">
        <v>24</v>
      </c>
      <c r="G680" s="2">
        <v>2.5366</v>
      </c>
      <c r="H680" s="3">
        <v>7.1</v>
      </c>
      <c r="I680" s="2">
        <v>2.3393000000000002</v>
      </c>
      <c r="J680" s="4">
        <f t="shared" si="26"/>
        <v>0.19729999999999981</v>
      </c>
      <c r="K680" s="1">
        <v>1</v>
      </c>
      <c r="L680" s="4">
        <f t="shared" si="27"/>
        <v>0.19729999999999981</v>
      </c>
      <c r="M680" s="1">
        <v>1</v>
      </c>
      <c r="N680" s="4">
        <v>0.19729999999999981</v>
      </c>
      <c r="O680" s="1" t="s">
        <v>1746</v>
      </c>
    </row>
    <row r="681" spans="1:15" x14ac:dyDescent="0.25">
      <c r="A681" s="1">
        <v>680</v>
      </c>
      <c r="B681" s="1" t="s">
        <v>235</v>
      </c>
      <c r="C681" s="10">
        <v>45035</v>
      </c>
      <c r="D681" s="22">
        <v>0</v>
      </c>
      <c r="E681" s="1" t="s">
        <v>213</v>
      </c>
      <c r="F681" s="15">
        <v>24</v>
      </c>
      <c r="G681" s="2">
        <v>2.6181000000000001</v>
      </c>
      <c r="H681" s="3">
        <v>7</v>
      </c>
      <c r="I681" s="2">
        <v>2.4866000000000001</v>
      </c>
      <c r="J681" s="4">
        <f t="shared" si="26"/>
        <v>0.13149999999999995</v>
      </c>
      <c r="K681" s="1">
        <v>1</v>
      </c>
      <c r="L681" s="4">
        <f t="shared" si="27"/>
        <v>0.13149999999999995</v>
      </c>
      <c r="M681" s="1">
        <v>1</v>
      </c>
      <c r="N681" s="4">
        <v>0.13149999999999995</v>
      </c>
      <c r="O681" s="1" t="s">
        <v>1746</v>
      </c>
    </row>
    <row r="682" spans="1:15" x14ac:dyDescent="0.25">
      <c r="A682" s="1">
        <v>681</v>
      </c>
      <c r="B682" s="1" t="s">
        <v>235</v>
      </c>
      <c r="C682" s="10">
        <v>45036</v>
      </c>
      <c r="D682" s="22">
        <v>0</v>
      </c>
      <c r="E682" s="1" t="s">
        <v>213</v>
      </c>
      <c r="F682" s="15">
        <v>24</v>
      </c>
      <c r="G682" s="2">
        <v>2.6078999999999999</v>
      </c>
      <c r="H682" s="3">
        <v>6.6</v>
      </c>
      <c r="I682" s="2">
        <v>2.4809999999999999</v>
      </c>
      <c r="J682" s="4">
        <f t="shared" si="26"/>
        <v>0.12690000000000001</v>
      </c>
      <c r="K682" s="1">
        <v>1</v>
      </c>
      <c r="L682" s="4">
        <f t="shared" si="27"/>
        <v>0.12690000000000001</v>
      </c>
      <c r="M682" s="1">
        <v>1</v>
      </c>
      <c r="N682" s="4">
        <v>0.12690000000000001</v>
      </c>
      <c r="O682" s="1" t="s">
        <v>1746</v>
      </c>
    </row>
    <row r="683" spans="1:15" x14ac:dyDescent="0.25">
      <c r="A683" s="1">
        <v>682</v>
      </c>
      <c r="B683" s="1" t="s">
        <v>235</v>
      </c>
      <c r="C683" s="10">
        <v>45037</v>
      </c>
      <c r="D683" s="22">
        <v>0</v>
      </c>
      <c r="E683" s="1" t="s">
        <v>229</v>
      </c>
      <c r="F683" s="15">
        <v>13.5</v>
      </c>
      <c r="G683" s="2">
        <v>1.5074000000000001</v>
      </c>
      <c r="H683" s="3">
        <v>3.6</v>
      </c>
      <c r="I683" s="2">
        <v>1.3005</v>
      </c>
      <c r="J683" s="4">
        <f t="shared" si="26"/>
        <v>0.20690000000000008</v>
      </c>
      <c r="K683" s="1">
        <v>1</v>
      </c>
      <c r="L683" s="4">
        <f t="shared" si="27"/>
        <v>0.20690000000000008</v>
      </c>
      <c r="M683" s="1">
        <v>1</v>
      </c>
      <c r="N683" s="4">
        <v>0.20690000000000008</v>
      </c>
      <c r="O683" s="1" t="s">
        <v>1746</v>
      </c>
    </row>
    <row r="684" spans="1:15" x14ac:dyDescent="0.25">
      <c r="A684" s="1">
        <v>683</v>
      </c>
      <c r="B684" s="1" t="s">
        <v>235</v>
      </c>
      <c r="C684" s="10">
        <v>45038</v>
      </c>
      <c r="D684" s="22">
        <v>0</v>
      </c>
      <c r="E684" s="1" t="s">
        <v>599</v>
      </c>
      <c r="F684" s="15">
        <v>24</v>
      </c>
      <c r="G684" s="2">
        <v>1.58</v>
      </c>
      <c r="H684" s="3">
        <v>2.5</v>
      </c>
      <c r="I684" s="2">
        <v>1.3687</v>
      </c>
      <c r="J684" s="4">
        <f t="shared" si="26"/>
        <v>0.21130000000000004</v>
      </c>
      <c r="K684" s="1">
        <v>1</v>
      </c>
      <c r="L684" s="4">
        <f t="shared" si="27"/>
        <v>0.21130000000000004</v>
      </c>
      <c r="M684" s="1">
        <v>1</v>
      </c>
      <c r="N684" s="4">
        <v>0.21130000000000004</v>
      </c>
      <c r="O684" s="1" t="s">
        <v>1746</v>
      </c>
    </row>
    <row r="685" spans="1:15" x14ac:dyDescent="0.25">
      <c r="A685" s="1">
        <v>684</v>
      </c>
      <c r="B685" s="1" t="s">
        <v>235</v>
      </c>
      <c r="C685" s="10">
        <v>45039</v>
      </c>
      <c r="D685" s="22">
        <v>0</v>
      </c>
      <c r="E685" s="1" t="s">
        <v>213</v>
      </c>
      <c r="F685" s="15">
        <v>24</v>
      </c>
      <c r="G685" s="2">
        <v>2.2326000000000001</v>
      </c>
      <c r="H685" s="3">
        <v>5.2</v>
      </c>
      <c r="I685" s="2">
        <v>2.1440000000000001</v>
      </c>
      <c r="J685" s="4">
        <f t="shared" si="26"/>
        <v>8.8600000000000012E-2</v>
      </c>
      <c r="K685" s="1">
        <v>1</v>
      </c>
      <c r="L685" s="4">
        <f t="shared" si="27"/>
        <v>8.8600000000000012E-2</v>
      </c>
      <c r="M685" s="1">
        <v>1</v>
      </c>
      <c r="N685" s="4">
        <v>8.8600000000000012E-2</v>
      </c>
      <c r="O685" s="1" t="s">
        <v>1746</v>
      </c>
    </row>
    <row r="686" spans="1:15" x14ac:dyDescent="0.25">
      <c r="A686" s="1">
        <v>685</v>
      </c>
      <c r="B686" s="1" t="s">
        <v>235</v>
      </c>
      <c r="C686" s="10">
        <v>45040</v>
      </c>
      <c r="D686" s="22">
        <v>0</v>
      </c>
      <c r="E686" s="1" t="s">
        <v>213</v>
      </c>
      <c r="F686" s="15">
        <v>24</v>
      </c>
      <c r="G686" s="2">
        <v>2.3005</v>
      </c>
      <c r="H686" s="3">
        <v>6.4</v>
      </c>
      <c r="I686" s="2">
        <v>2.0009999999999999</v>
      </c>
      <c r="J686" s="4">
        <f t="shared" si="26"/>
        <v>0.2995000000000001</v>
      </c>
      <c r="K686" s="1">
        <v>1</v>
      </c>
      <c r="L686" s="4">
        <f t="shared" si="27"/>
        <v>0.2995000000000001</v>
      </c>
      <c r="M686" s="1">
        <v>1</v>
      </c>
      <c r="N686" s="4">
        <v>0.2995000000000001</v>
      </c>
      <c r="O686" s="1" t="s">
        <v>1746</v>
      </c>
    </row>
    <row r="687" spans="1:15" x14ac:dyDescent="0.25">
      <c r="A687" s="1">
        <v>686</v>
      </c>
      <c r="B687" s="1" t="s">
        <v>235</v>
      </c>
      <c r="C687" s="10">
        <v>45041</v>
      </c>
      <c r="D687" s="22">
        <v>0</v>
      </c>
      <c r="E687" s="1" t="s">
        <v>213</v>
      </c>
      <c r="F687" s="15">
        <v>24</v>
      </c>
      <c r="G687" s="2">
        <v>2.2246000000000001</v>
      </c>
      <c r="H687" s="3">
        <v>6.6</v>
      </c>
      <c r="I687" s="2">
        <v>1.9147000000000001</v>
      </c>
      <c r="J687" s="4">
        <f t="shared" si="26"/>
        <v>0.30990000000000006</v>
      </c>
      <c r="K687" s="1">
        <v>1</v>
      </c>
      <c r="L687" s="4">
        <f t="shared" si="27"/>
        <v>0.30990000000000006</v>
      </c>
      <c r="M687" s="1">
        <v>1</v>
      </c>
      <c r="N687" s="4">
        <v>0.30990000000000006</v>
      </c>
      <c r="O687" s="1" t="s">
        <v>1746</v>
      </c>
    </row>
    <row r="688" spans="1:15" x14ac:dyDescent="0.25">
      <c r="A688" s="1">
        <v>687</v>
      </c>
      <c r="B688" s="1" t="s">
        <v>235</v>
      </c>
      <c r="C688" s="10">
        <v>45042</v>
      </c>
      <c r="D688" s="22">
        <v>0</v>
      </c>
      <c r="E688" s="1" t="s">
        <v>213</v>
      </c>
      <c r="F688" s="15">
        <v>24</v>
      </c>
      <c r="G688" s="2">
        <v>2.1728000000000001</v>
      </c>
      <c r="H688" s="3">
        <v>6.4</v>
      </c>
      <c r="I688" s="2">
        <v>1.8858999999999999</v>
      </c>
      <c r="J688" s="4">
        <f t="shared" si="26"/>
        <v>0.28690000000000015</v>
      </c>
      <c r="K688" s="1">
        <v>1</v>
      </c>
      <c r="L688" s="4">
        <f t="shared" si="27"/>
        <v>0.28690000000000015</v>
      </c>
      <c r="M688" s="1">
        <v>1</v>
      </c>
      <c r="N688" s="4">
        <v>0.28690000000000015</v>
      </c>
      <c r="O688" s="1" t="s">
        <v>1746</v>
      </c>
    </row>
    <row r="689" spans="1:15" x14ac:dyDescent="0.25">
      <c r="A689" s="1">
        <v>688</v>
      </c>
      <c r="B689" s="1" t="s">
        <v>235</v>
      </c>
      <c r="C689" s="10">
        <v>45043</v>
      </c>
      <c r="D689" s="22">
        <v>0</v>
      </c>
      <c r="E689" s="1" t="s">
        <v>213</v>
      </c>
      <c r="F689" s="15">
        <v>24</v>
      </c>
      <c r="G689" s="2">
        <v>2.3001</v>
      </c>
      <c r="H689" s="3">
        <v>6.3</v>
      </c>
      <c r="I689" s="2">
        <v>2.0756000000000001</v>
      </c>
      <c r="J689" s="4">
        <f t="shared" si="26"/>
        <v>0.22449999999999992</v>
      </c>
      <c r="K689" s="1">
        <v>1</v>
      </c>
      <c r="L689" s="4">
        <f t="shared" si="27"/>
        <v>0.22449999999999992</v>
      </c>
      <c r="M689" s="1">
        <v>1</v>
      </c>
      <c r="N689" s="4">
        <v>0.22449999999999992</v>
      </c>
      <c r="O689" s="1" t="s">
        <v>1746</v>
      </c>
    </row>
    <row r="690" spans="1:15" x14ac:dyDescent="0.25">
      <c r="A690" s="1">
        <v>689</v>
      </c>
      <c r="B690" s="1" t="s">
        <v>235</v>
      </c>
      <c r="C690" s="10">
        <v>45044</v>
      </c>
      <c r="D690" s="22">
        <v>0</v>
      </c>
      <c r="E690" s="1" t="s">
        <v>213</v>
      </c>
      <c r="F690" s="15">
        <v>24</v>
      </c>
      <c r="G690" s="2">
        <v>2.3068</v>
      </c>
      <c r="H690" s="3">
        <v>5.6</v>
      </c>
      <c r="I690" s="2">
        <v>1.9884999999999999</v>
      </c>
      <c r="J690" s="4">
        <f t="shared" si="26"/>
        <v>0.31830000000000003</v>
      </c>
      <c r="K690" s="1">
        <v>1</v>
      </c>
      <c r="L690" s="4">
        <f t="shared" si="27"/>
        <v>0.31830000000000003</v>
      </c>
      <c r="M690" s="1">
        <v>1</v>
      </c>
      <c r="N690" s="4">
        <v>0.31830000000000003</v>
      </c>
      <c r="O690" s="1" t="s">
        <v>1746</v>
      </c>
    </row>
    <row r="691" spans="1:15" x14ac:dyDescent="0.25">
      <c r="A691" s="1">
        <v>690</v>
      </c>
      <c r="B691" s="1" t="s">
        <v>634</v>
      </c>
      <c r="C691" s="10">
        <v>45045</v>
      </c>
      <c r="D691" s="22">
        <v>0</v>
      </c>
      <c r="E691" s="17" t="s">
        <v>213</v>
      </c>
      <c r="F691" s="15">
        <v>23</v>
      </c>
      <c r="G691" s="2">
        <v>2.02</v>
      </c>
      <c r="H691" s="3">
        <v>2.2000000000000002</v>
      </c>
      <c r="I691" s="2">
        <v>1.9</v>
      </c>
      <c r="J691" s="4">
        <f t="shared" si="26"/>
        <v>0.12000000000000011</v>
      </c>
      <c r="K691" s="1">
        <v>1</v>
      </c>
      <c r="L691" s="4">
        <f t="shared" si="27"/>
        <v>0.12000000000000011</v>
      </c>
      <c r="M691" s="1">
        <v>1</v>
      </c>
      <c r="N691" s="4">
        <v>0.12000000000000011</v>
      </c>
      <c r="O691" s="1" t="s">
        <v>1746</v>
      </c>
    </row>
    <row r="692" spans="1:15" x14ac:dyDescent="0.25">
      <c r="A692" s="1">
        <v>691</v>
      </c>
      <c r="B692" s="1" t="s">
        <v>235</v>
      </c>
      <c r="C692" s="10">
        <v>45045</v>
      </c>
      <c r="D692" s="22">
        <v>0</v>
      </c>
      <c r="E692" s="17" t="s">
        <v>213</v>
      </c>
      <c r="F692" s="15">
        <v>24</v>
      </c>
      <c r="G692" s="2">
        <v>2.02</v>
      </c>
      <c r="H692" s="3">
        <v>4.3</v>
      </c>
      <c r="I692" s="2">
        <v>1.88</v>
      </c>
      <c r="J692" s="4">
        <f t="shared" si="26"/>
        <v>0.14000000000000012</v>
      </c>
      <c r="K692" s="1">
        <v>1</v>
      </c>
      <c r="L692" s="4">
        <f t="shared" si="27"/>
        <v>0.14000000000000012</v>
      </c>
      <c r="M692" s="1">
        <v>1</v>
      </c>
      <c r="N692" s="4">
        <v>0.14000000000000012</v>
      </c>
      <c r="O692" s="1" t="s">
        <v>1746</v>
      </c>
    </row>
    <row r="693" spans="1:15" x14ac:dyDescent="0.25">
      <c r="A693" s="1">
        <v>692</v>
      </c>
      <c r="B693" s="1" t="s">
        <v>634</v>
      </c>
      <c r="C693" s="10">
        <v>45046</v>
      </c>
      <c r="D693" s="22">
        <v>0</v>
      </c>
      <c r="E693" s="1" t="s">
        <v>4234</v>
      </c>
      <c r="F693" s="15">
        <v>7.4</v>
      </c>
      <c r="G693" s="2">
        <v>1.03</v>
      </c>
      <c r="H693" s="3">
        <v>1.1399999999999999</v>
      </c>
      <c r="I693" s="2">
        <v>0.65</v>
      </c>
      <c r="J693" s="4">
        <f t="shared" si="26"/>
        <v>0.38</v>
      </c>
      <c r="K693" s="1">
        <v>1</v>
      </c>
      <c r="L693" s="4">
        <f t="shared" si="27"/>
        <v>0.38</v>
      </c>
      <c r="M693" s="1">
        <v>1</v>
      </c>
      <c r="N693" s="4">
        <v>0.38</v>
      </c>
      <c r="O693" s="1" t="s">
        <v>1746</v>
      </c>
    </row>
    <row r="694" spans="1:15" x14ac:dyDescent="0.25">
      <c r="A694" s="1">
        <v>693</v>
      </c>
      <c r="B694" s="1" t="s">
        <v>235</v>
      </c>
      <c r="C694" s="10">
        <v>45046</v>
      </c>
      <c r="D694" s="22">
        <v>0</v>
      </c>
      <c r="E694" s="17" t="s">
        <v>213</v>
      </c>
      <c r="F694" s="15">
        <v>24</v>
      </c>
      <c r="G694" s="2">
        <v>1.99</v>
      </c>
      <c r="H694" s="3">
        <v>4.3</v>
      </c>
      <c r="I694" s="2">
        <v>1.85</v>
      </c>
      <c r="J694" s="4">
        <f t="shared" si="26"/>
        <v>0.1399999999999999</v>
      </c>
      <c r="K694" s="1">
        <v>1</v>
      </c>
      <c r="L694" s="4">
        <f t="shared" si="27"/>
        <v>0.1399999999999999</v>
      </c>
      <c r="M694" s="1">
        <v>1</v>
      </c>
      <c r="N694" s="4">
        <v>0.1399999999999999</v>
      </c>
      <c r="O694" s="1" t="s">
        <v>1746</v>
      </c>
    </row>
    <row r="695" spans="1:15" x14ac:dyDescent="0.25">
      <c r="A695" s="1">
        <v>694</v>
      </c>
      <c r="B695" s="1" t="s">
        <v>235</v>
      </c>
      <c r="C695" s="10">
        <v>45047</v>
      </c>
      <c r="D695" s="22">
        <v>0</v>
      </c>
      <c r="E695" s="17" t="s">
        <v>213</v>
      </c>
      <c r="F695" s="15">
        <v>24</v>
      </c>
      <c r="G695" s="2">
        <v>2.5499999999999998</v>
      </c>
      <c r="H695" s="3">
        <v>5.64</v>
      </c>
      <c r="I695" s="2">
        <v>2.34</v>
      </c>
      <c r="J695" s="4">
        <f t="shared" si="26"/>
        <v>0.20999999999999996</v>
      </c>
      <c r="K695" s="1">
        <v>1</v>
      </c>
      <c r="L695" s="4">
        <f t="shared" si="27"/>
        <v>0.20999999999999996</v>
      </c>
      <c r="M695" s="1">
        <v>1</v>
      </c>
      <c r="N695" s="4">
        <v>0.20999999999999996</v>
      </c>
      <c r="O695" s="1" t="s">
        <v>1746</v>
      </c>
    </row>
    <row r="696" spans="1:15" x14ac:dyDescent="0.25">
      <c r="A696" s="1">
        <v>695</v>
      </c>
      <c r="B696" s="1" t="s">
        <v>235</v>
      </c>
      <c r="C696" s="10">
        <v>45048</v>
      </c>
      <c r="D696" s="22">
        <v>0</v>
      </c>
      <c r="E696" s="17" t="s">
        <v>213</v>
      </c>
      <c r="F696" s="15">
        <v>24</v>
      </c>
      <c r="G696" s="2">
        <v>2.15</v>
      </c>
      <c r="H696" s="3">
        <v>5.5</v>
      </c>
      <c r="I696" s="2">
        <v>1.83</v>
      </c>
      <c r="J696" s="4">
        <f t="shared" si="26"/>
        <v>0.31999999999999984</v>
      </c>
      <c r="K696" s="1">
        <v>1</v>
      </c>
      <c r="L696" s="4">
        <f t="shared" si="27"/>
        <v>0.31999999999999984</v>
      </c>
      <c r="M696" s="1">
        <v>1</v>
      </c>
      <c r="N696" s="4">
        <v>0.31999999999999984</v>
      </c>
      <c r="O696" s="1" t="s">
        <v>1746</v>
      </c>
    </row>
    <row r="697" spans="1:15" x14ac:dyDescent="0.25">
      <c r="A697" s="1">
        <v>696</v>
      </c>
      <c r="B697" s="1" t="s">
        <v>235</v>
      </c>
      <c r="C697" s="10">
        <v>45049</v>
      </c>
      <c r="D697" s="22">
        <v>0</v>
      </c>
      <c r="E697" s="17" t="s">
        <v>213</v>
      </c>
      <c r="F697" s="15">
        <v>24</v>
      </c>
      <c r="G697" s="2">
        <v>2.19</v>
      </c>
      <c r="H697" s="3">
        <v>5.6</v>
      </c>
      <c r="I697" s="2">
        <v>1.9</v>
      </c>
      <c r="J697" s="4">
        <f t="shared" ref="J697:J714" si="28">G697-I697</f>
        <v>0.29000000000000004</v>
      </c>
      <c r="K697" s="1">
        <v>1</v>
      </c>
      <c r="L697" s="4">
        <f t="shared" ref="L697:L714" si="29">(G697-I697-D697)*K697</f>
        <v>0.29000000000000004</v>
      </c>
      <c r="M697" s="1">
        <v>1</v>
      </c>
      <c r="N697" s="4">
        <v>0.29000000000000004</v>
      </c>
      <c r="O697" s="1" t="s">
        <v>1746</v>
      </c>
    </row>
    <row r="698" spans="1:15" x14ac:dyDescent="0.25">
      <c r="A698" s="1">
        <v>697</v>
      </c>
      <c r="B698" s="1" t="s">
        <v>235</v>
      </c>
      <c r="C698" s="10">
        <v>45050</v>
      </c>
      <c r="D698" s="22">
        <v>0</v>
      </c>
      <c r="E698" s="17" t="s">
        <v>213</v>
      </c>
      <c r="F698" s="15">
        <v>24</v>
      </c>
      <c r="G698" s="2">
        <v>2.08</v>
      </c>
      <c r="H698" s="3">
        <v>5.3</v>
      </c>
      <c r="I698" s="2">
        <v>1.82</v>
      </c>
      <c r="J698" s="4">
        <f t="shared" si="28"/>
        <v>0.26</v>
      </c>
      <c r="K698" s="1">
        <v>1</v>
      </c>
      <c r="L698" s="4">
        <f t="shared" si="29"/>
        <v>0.26</v>
      </c>
      <c r="M698" s="1">
        <v>1</v>
      </c>
      <c r="N698" s="4">
        <v>0.26</v>
      </c>
      <c r="O698" s="1" t="s">
        <v>1746</v>
      </c>
    </row>
    <row r="699" spans="1:15" x14ac:dyDescent="0.25">
      <c r="A699" s="1">
        <v>698</v>
      </c>
      <c r="B699" s="1" t="s">
        <v>235</v>
      </c>
      <c r="C699" s="10">
        <v>45051</v>
      </c>
      <c r="D699" s="22">
        <v>0</v>
      </c>
      <c r="E699" s="17" t="s">
        <v>213</v>
      </c>
      <c r="F699" s="15">
        <v>24</v>
      </c>
      <c r="G699" s="2">
        <v>2.0699999999999998</v>
      </c>
      <c r="H699" s="3">
        <v>5.2</v>
      </c>
      <c r="I699" s="2">
        <v>1.81</v>
      </c>
      <c r="J699" s="4">
        <f t="shared" si="28"/>
        <v>0.25999999999999979</v>
      </c>
      <c r="K699" s="1">
        <v>1</v>
      </c>
      <c r="L699" s="4">
        <f t="shared" si="29"/>
        <v>0.25999999999999979</v>
      </c>
      <c r="M699" s="1">
        <v>1</v>
      </c>
      <c r="N699" s="4">
        <v>0.25999999999999979</v>
      </c>
      <c r="O699" s="1" t="s">
        <v>1746</v>
      </c>
    </row>
    <row r="700" spans="1:15" x14ac:dyDescent="0.25">
      <c r="A700" s="1">
        <v>699</v>
      </c>
      <c r="B700" s="1" t="s">
        <v>235</v>
      </c>
      <c r="C700" s="10">
        <v>45052</v>
      </c>
      <c r="D700" s="22">
        <v>0</v>
      </c>
      <c r="E700" s="17" t="s">
        <v>213</v>
      </c>
      <c r="F700" s="15">
        <v>24</v>
      </c>
      <c r="G700" s="2">
        <v>2.08</v>
      </c>
      <c r="H700" s="3">
        <v>5.3</v>
      </c>
      <c r="I700" s="2">
        <v>1.83</v>
      </c>
      <c r="J700" s="4">
        <f t="shared" si="28"/>
        <v>0.25</v>
      </c>
      <c r="K700" s="1">
        <v>1</v>
      </c>
      <c r="L700" s="4">
        <f t="shared" si="29"/>
        <v>0.25</v>
      </c>
      <c r="M700" s="1">
        <v>1</v>
      </c>
      <c r="N700" s="4">
        <v>0.25</v>
      </c>
      <c r="O700" s="1" t="s">
        <v>1746</v>
      </c>
    </row>
    <row r="701" spans="1:15" x14ac:dyDescent="0.25">
      <c r="A701" s="1">
        <v>700</v>
      </c>
      <c r="B701" s="1" t="s">
        <v>235</v>
      </c>
      <c r="C701" s="10">
        <v>45053</v>
      </c>
      <c r="D701" s="22">
        <v>0</v>
      </c>
      <c r="E701" s="17" t="s">
        <v>213</v>
      </c>
      <c r="F701" s="15">
        <v>24</v>
      </c>
      <c r="G701" s="2">
        <v>2.0099999999999998</v>
      </c>
      <c r="H701" s="3">
        <v>5.3</v>
      </c>
      <c r="I701" s="2">
        <v>1.76</v>
      </c>
      <c r="J701" s="4">
        <f t="shared" si="28"/>
        <v>0.24999999999999978</v>
      </c>
      <c r="K701" s="1">
        <v>1</v>
      </c>
      <c r="L701" s="4">
        <f t="shared" si="29"/>
        <v>0.24999999999999978</v>
      </c>
      <c r="M701" s="1">
        <v>1</v>
      </c>
      <c r="N701" s="4">
        <v>0.24999999999999978</v>
      </c>
      <c r="O701" s="1" t="s">
        <v>1746</v>
      </c>
    </row>
    <row r="702" spans="1:15" ht="49.5" x14ac:dyDescent="0.25">
      <c r="A702" s="1">
        <v>701</v>
      </c>
      <c r="B702" s="1" t="s">
        <v>235</v>
      </c>
      <c r="C702" s="10">
        <v>45054</v>
      </c>
      <c r="D702" s="22">
        <v>0</v>
      </c>
      <c r="E702" s="11" t="s">
        <v>676</v>
      </c>
      <c r="F702" s="15">
        <v>19</v>
      </c>
      <c r="G702" s="2">
        <v>2.21</v>
      </c>
      <c r="H702" s="3">
        <v>3.9</v>
      </c>
      <c r="I702" s="2">
        <v>2.0099999999999998</v>
      </c>
      <c r="J702" s="4">
        <f t="shared" si="28"/>
        <v>0.20000000000000018</v>
      </c>
      <c r="K702" s="1">
        <v>1</v>
      </c>
      <c r="L702" s="4">
        <f t="shared" si="29"/>
        <v>0.20000000000000018</v>
      </c>
      <c r="M702" s="1">
        <v>1</v>
      </c>
      <c r="N702" s="4">
        <v>0.20000000000000018</v>
      </c>
      <c r="O702" s="1" t="s">
        <v>1746</v>
      </c>
    </row>
    <row r="703" spans="1:15" x14ac:dyDescent="0.25">
      <c r="A703" s="1">
        <v>702</v>
      </c>
      <c r="B703" s="1" t="s">
        <v>235</v>
      </c>
      <c r="C703" s="10">
        <v>45055</v>
      </c>
      <c r="D703" s="22">
        <v>0</v>
      </c>
      <c r="E703" s="17" t="s">
        <v>213</v>
      </c>
      <c r="F703" s="15">
        <v>24</v>
      </c>
      <c r="G703" s="2">
        <v>2.58</v>
      </c>
      <c r="H703" s="3">
        <v>5.5</v>
      </c>
      <c r="I703" s="2">
        <v>2.5</v>
      </c>
      <c r="J703" s="4">
        <f t="shared" si="28"/>
        <v>8.0000000000000071E-2</v>
      </c>
      <c r="K703" s="1">
        <v>1</v>
      </c>
      <c r="L703" s="4">
        <f t="shared" si="29"/>
        <v>8.0000000000000071E-2</v>
      </c>
      <c r="M703" s="1">
        <v>1</v>
      </c>
      <c r="N703" s="4">
        <v>8.0000000000000071E-2</v>
      </c>
      <c r="O703" s="1" t="s">
        <v>1746</v>
      </c>
    </row>
    <row r="704" spans="1:15" x14ac:dyDescent="0.25">
      <c r="A704" s="1">
        <v>703</v>
      </c>
      <c r="B704" s="1" t="s">
        <v>235</v>
      </c>
      <c r="C704" s="10">
        <v>45056</v>
      </c>
      <c r="D704" s="22">
        <v>0</v>
      </c>
      <c r="E704" s="17" t="s">
        <v>213</v>
      </c>
      <c r="F704" s="15">
        <v>24</v>
      </c>
      <c r="G704" s="2">
        <v>2.57</v>
      </c>
      <c r="H704" s="3">
        <v>5.5</v>
      </c>
      <c r="I704" s="2">
        <v>2.5099999999999998</v>
      </c>
      <c r="J704" s="4">
        <f t="shared" si="28"/>
        <v>6.0000000000000053E-2</v>
      </c>
      <c r="K704" s="1">
        <v>1</v>
      </c>
      <c r="L704" s="4">
        <f t="shared" si="29"/>
        <v>6.0000000000000053E-2</v>
      </c>
      <c r="M704" s="1">
        <v>1</v>
      </c>
      <c r="N704" s="4">
        <v>6.0000000000000053E-2</v>
      </c>
      <c r="O704" s="1" t="s">
        <v>1746</v>
      </c>
    </row>
    <row r="705" spans="1:15" x14ac:dyDescent="0.25">
      <c r="A705" s="1">
        <v>704</v>
      </c>
      <c r="B705" s="1" t="s">
        <v>235</v>
      </c>
      <c r="C705" s="10">
        <v>45057</v>
      </c>
      <c r="D705" s="22">
        <v>0</v>
      </c>
      <c r="E705" s="17" t="s">
        <v>213</v>
      </c>
      <c r="F705" s="15">
        <v>24</v>
      </c>
      <c r="G705" s="2">
        <v>2.59</v>
      </c>
      <c r="H705" s="3">
        <v>5.6</v>
      </c>
      <c r="I705" s="2">
        <v>2.46</v>
      </c>
      <c r="J705" s="4">
        <f t="shared" si="28"/>
        <v>0.12999999999999989</v>
      </c>
      <c r="K705" s="1">
        <v>1</v>
      </c>
      <c r="L705" s="4">
        <f t="shared" si="29"/>
        <v>0.12999999999999989</v>
      </c>
      <c r="M705" s="1">
        <v>1</v>
      </c>
      <c r="N705" s="4">
        <v>0.12999999999999989</v>
      </c>
      <c r="O705" s="1" t="s">
        <v>1746</v>
      </c>
    </row>
    <row r="706" spans="1:15" x14ac:dyDescent="0.25">
      <c r="A706" s="1">
        <v>705</v>
      </c>
      <c r="B706" s="1" t="s">
        <v>235</v>
      </c>
      <c r="C706" s="10">
        <v>45058</v>
      </c>
      <c r="D706" s="22">
        <v>0</v>
      </c>
      <c r="E706" s="17" t="s">
        <v>213</v>
      </c>
      <c r="F706" s="15">
        <v>24</v>
      </c>
      <c r="G706" s="2">
        <v>2.67</v>
      </c>
      <c r="H706" s="3">
        <v>5.8</v>
      </c>
      <c r="I706" s="2">
        <v>2.57</v>
      </c>
      <c r="J706" s="4">
        <f t="shared" si="28"/>
        <v>0.10000000000000009</v>
      </c>
      <c r="K706" s="1">
        <v>1</v>
      </c>
      <c r="L706" s="4">
        <f t="shared" si="29"/>
        <v>0.10000000000000009</v>
      </c>
      <c r="M706" s="1">
        <v>1</v>
      </c>
      <c r="N706" s="4">
        <v>0.10000000000000009</v>
      </c>
      <c r="O706" s="1" t="s">
        <v>1746</v>
      </c>
    </row>
    <row r="707" spans="1:15" x14ac:dyDescent="0.25">
      <c r="A707" s="1">
        <v>706</v>
      </c>
      <c r="B707" s="1" t="s">
        <v>235</v>
      </c>
      <c r="C707" s="10">
        <v>45059</v>
      </c>
      <c r="D707" s="22">
        <v>0</v>
      </c>
      <c r="E707" s="17" t="s">
        <v>213</v>
      </c>
      <c r="F707" s="15">
        <v>24</v>
      </c>
      <c r="G707" s="2">
        <v>2.25</v>
      </c>
      <c r="H707" s="3">
        <v>5.2</v>
      </c>
      <c r="I707" s="2">
        <v>2.1</v>
      </c>
      <c r="J707" s="4">
        <f t="shared" si="28"/>
        <v>0.14999999999999991</v>
      </c>
      <c r="K707" s="1">
        <v>1</v>
      </c>
      <c r="L707" s="4">
        <f t="shared" si="29"/>
        <v>0.14999999999999991</v>
      </c>
      <c r="M707" s="1">
        <v>1</v>
      </c>
      <c r="N707" s="4">
        <v>0.14999999999999991</v>
      </c>
      <c r="O707" s="1" t="s">
        <v>1746</v>
      </c>
    </row>
    <row r="708" spans="1:15" x14ac:dyDescent="0.25">
      <c r="A708" s="1">
        <v>707</v>
      </c>
      <c r="B708" s="1" t="s">
        <v>235</v>
      </c>
      <c r="C708" s="10">
        <v>45060</v>
      </c>
      <c r="D708" s="22">
        <v>0</v>
      </c>
      <c r="E708" s="17" t="s">
        <v>213</v>
      </c>
      <c r="F708" s="15">
        <v>24</v>
      </c>
      <c r="G708" s="2">
        <v>2.21</v>
      </c>
      <c r="H708" s="3">
        <v>5.5</v>
      </c>
      <c r="I708" s="2">
        <v>1.92</v>
      </c>
      <c r="J708" s="4">
        <f t="shared" si="28"/>
        <v>0.29000000000000004</v>
      </c>
      <c r="K708" s="1">
        <v>1</v>
      </c>
      <c r="L708" s="4">
        <f t="shared" si="29"/>
        <v>0.29000000000000004</v>
      </c>
      <c r="M708" s="1">
        <v>1</v>
      </c>
      <c r="N708" s="4">
        <v>0.29000000000000004</v>
      </c>
      <c r="O708" s="1" t="s">
        <v>1746</v>
      </c>
    </row>
    <row r="709" spans="1:15" x14ac:dyDescent="0.25">
      <c r="A709" s="1">
        <v>708</v>
      </c>
      <c r="B709" s="1" t="s">
        <v>235</v>
      </c>
      <c r="C709" s="10">
        <v>45061</v>
      </c>
      <c r="D709" s="22">
        <v>0</v>
      </c>
      <c r="E709" s="17" t="s">
        <v>213</v>
      </c>
      <c r="F709" s="15">
        <v>24</v>
      </c>
      <c r="G709" s="2">
        <v>2.2200000000000002</v>
      </c>
      <c r="H709" s="3">
        <v>5.0999999999999996</v>
      </c>
      <c r="I709" s="2">
        <v>1.95</v>
      </c>
      <c r="J709" s="4">
        <f t="shared" si="28"/>
        <v>0.27000000000000024</v>
      </c>
      <c r="K709" s="1">
        <v>2</v>
      </c>
      <c r="L709" s="4">
        <f t="shared" si="29"/>
        <v>0.54000000000000048</v>
      </c>
      <c r="M709" s="1">
        <v>3</v>
      </c>
      <c r="N709" s="4">
        <v>0.55269999999999997</v>
      </c>
      <c r="O709" s="1" t="s">
        <v>1746</v>
      </c>
    </row>
    <row r="710" spans="1:15" x14ac:dyDescent="0.25">
      <c r="A710" s="1">
        <v>709</v>
      </c>
      <c r="B710" s="1" t="s">
        <v>719</v>
      </c>
      <c r="C710" s="10">
        <v>45062</v>
      </c>
      <c r="D710" s="22">
        <v>0</v>
      </c>
      <c r="E710" s="1" t="s">
        <v>720</v>
      </c>
      <c r="F710" s="15">
        <v>4</v>
      </c>
      <c r="G710" s="2">
        <v>1.75</v>
      </c>
      <c r="H710" s="3">
        <v>0.5</v>
      </c>
      <c r="I710" s="2">
        <v>0.28999999999999998</v>
      </c>
      <c r="J710" s="4">
        <f t="shared" si="28"/>
        <v>1.46</v>
      </c>
      <c r="K710" s="1">
        <v>5</v>
      </c>
      <c r="L710" s="4">
        <f t="shared" si="29"/>
        <v>7.3</v>
      </c>
      <c r="M710" s="1">
        <v>10</v>
      </c>
      <c r="N710" s="4">
        <v>19.874600000000001</v>
      </c>
      <c r="O710" s="1" t="s">
        <v>1746</v>
      </c>
    </row>
    <row r="711" spans="1:15" x14ac:dyDescent="0.25">
      <c r="A711" s="1">
        <v>710</v>
      </c>
      <c r="B711" s="1" t="s">
        <v>235</v>
      </c>
      <c r="C711" s="10">
        <v>45064</v>
      </c>
      <c r="D711" s="22">
        <v>0</v>
      </c>
      <c r="E711" s="1" t="s">
        <v>733</v>
      </c>
      <c r="F711" s="15">
        <v>7</v>
      </c>
      <c r="G711" s="2">
        <v>0.755</v>
      </c>
      <c r="H711" s="3">
        <v>0.8</v>
      </c>
      <c r="I711" s="2">
        <v>0.63629999999999998</v>
      </c>
      <c r="J711" s="4">
        <f t="shared" si="28"/>
        <v>0.11870000000000003</v>
      </c>
      <c r="K711" s="1">
        <v>1</v>
      </c>
      <c r="L711" s="4">
        <f t="shared" si="29"/>
        <v>0.11870000000000003</v>
      </c>
      <c r="M711" s="1">
        <v>1</v>
      </c>
      <c r="N711" s="4">
        <v>0.11870000000000003</v>
      </c>
      <c r="O711" s="1" t="s">
        <v>1746</v>
      </c>
    </row>
    <row r="712" spans="1:15" x14ac:dyDescent="0.25">
      <c r="A712" s="1">
        <v>711</v>
      </c>
      <c r="B712" s="1" t="s">
        <v>235</v>
      </c>
      <c r="C712" s="10">
        <v>45065</v>
      </c>
      <c r="D712" s="22">
        <v>0</v>
      </c>
      <c r="E712" s="1" t="s">
        <v>346</v>
      </c>
      <c r="F712" s="15">
        <v>6</v>
      </c>
      <c r="G712" s="2">
        <v>0.73</v>
      </c>
      <c r="H712" s="3">
        <v>1.6</v>
      </c>
      <c r="I712" s="2">
        <v>0.55000000000000004</v>
      </c>
      <c r="J712" s="4">
        <f t="shared" si="28"/>
        <v>0.17999999999999994</v>
      </c>
      <c r="K712" s="1">
        <v>1</v>
      </c>
      <c r="L712" s="4">
        <f t="shared" si="29"/>
        <v>0.17999999999999994</v>
      </c>
      <c r="M712" s="1">
        <v>1</v>
      </c>
      <c r="N712" s="4">
        <v>0.17999999999999994</v>
      </c>
      <c r="O712" s="1" t="s">
        <v>1746</v>
      </c>
    </row>
    <row r="713" spans="1:15" x14ac:dyDescent="0.25">
      <c r="A713" s="1">
        <v>712</v>
      </c>
      <c r="B713" s="1" t="s">
        <v>235</v>
      </c>
      <c r="C713" s="10">
        <v>45066</v>
      </c>
      <c r="D713" s="22">
        <v>0</v>
      </c>
      <c r="E713" s="1" t="s">
        <v>346</v>
      </c>
      <c r="F713" s="15">
        <v>6</v>
      </c>
      <c r="G713" s="2">
        <v>1.75</v>
      </c>
      <c r="H713" s="3">
        <v>3.5</v>
      </c>
      <c r="I713" s="2">
        <v>1.59</v>
      </c>
      <c r="J713" s="4">
        <f t="shared" si="28"/>
        <v>0.15999999999999992</v>
      </c>
      <c r="K713" s="1">
        <v>1</v>
      </c>
      <c r="L713" s="4">
        <f t="shared" si="29"/>
        <v>0.15999999999999992</v>
      </c>
      <c r="M713" s="1">
        <v>1</v>
      </c>
      <c r="N713" s="4">
        <v>0.15999999999999992</v>
      </c>
      <c r="O713" s="1" t="s">
        <v>1746</v>
      </c>
    </row>
    <row r="714" spans="1:15" x14ac:dyDescent="0.25">
      <c r="A714" s="1">
        <v>713</v>
      </c>
      <c r="B714" s="1" t="s">
        <v>235</v>
      </c>
      <c r="C714" s="10">
        <v>45067</v>
      </c>
      <c r="D714" s="22">
        <v>0</v>
      </c>
      <c r="E714" s="17" t="s">
        <v>213</v>
      </c>
      <c r="F714" s="15">
        <v>24</v>
      </c>
      <c r="G714" s="2">
        <v>1.8</v>
      </c>
      <c r="H714" s="3">
        <v>3.4</v>
      </c>
      <c r="I714" s="2">
        <v>1.55</v>
      </c>
      <c r="J714" s="4">
        <f t="shared" si="28"/>
        <v>0.25</v>
      </c>
      <c r="K714" s="1">
        <v>1</v>
      </c>
      <c r="L714" s="4">
        <f t="shared" si="29"/>
        <v>0.25</v>
      </c>
      <c r="M714" s="1">
        <v>1</v>
      </c>
      <c r="N714" s="4">
        <v>0.25</v>
      </c>
      <c r="O714" s="1" t="s">
        <v>1746</v>
      </c>
    </row>
    <row r="715" spans="1:15" x14ac:dyDescent="0.25">
      <c r="A715" s="1">
        <v>714</v>
      </c>
      <c r="B715" s="1" t="s">
        <v>235</v>
      </c>
      <c r="C715" s="10">
        <v>45068</v>
      </c>
      <c r="D715" s="22">
        <v>0</v>
      </c>
      <c r="E715" s="17" t="s">
        <v>213</v>
      </c>
      <c r="F715" s="15">
        <v>24</v>
      </c>
      <c r="G715" s="2">
        <v>1.87</v>
      </c>
      <c r="H715" s="3">
        <v>3.6</v>
      </c>
      <c r="I715" s="2">
        <v>1.53</v>
      </c>
      <c r="J715" s="4">
        <f t="shared" ref="J715:J767" si="30">G715-I715</f>
        <v>0.34000000000000008</v>
      </c>
      <c r="K715" s="1">
        <v>1</v>
      </c>
      <c r="L715" s="4">
        <f t="shared" ref="L715:L767" si="31">(G715-I715-D715)*K715</f>
        <v>0.34000000000000008</v>
      </c>
      <c r="M715" s="1">
        <v>1</v>
      </c>
      <c r="N715" s="4">
        <v>0.34000000000000008</v>
      </c>
      <c r="O715" s="1" t="s">
        <v>1746</v>
      </c>
    </row>
    <row r="716" spans="1:15" x14ac:dyDescent="0.25">
      <c r="A716" s="1">
        <v>715</v>
      </c>
      <c r="B716" s="1" t="s">
        <v>235</v>
      </c>
      <c r="C716" s="10">
        <v>45069</v>
      </c>
      <c r="D716" s="22">
        <v>0</v>
      </c>
      <c r="E716" s="17" t="s">
        <v>213</v>
      </c>
      <c r="F716" s="15">
        <v>24</v>
      </c>
      <c r="G716" s="2">
        <v>1.88</v>
      </c>
      <c r="H716" s="3">
        <v>3.7</v>
      </c>
      <c r="I716" s="2">
        <v>1.56</v>
      </c>
      <c r="J716" s="4">
        <f t="shared" si="30"/>
        <v>0.31999999999999984</v>
      </c>
      <c r="K716" s="1">
        <v>1</v>
      </c>
      <c r="L716" s="4">
        <f t="shared" si="31"/>
        <v>0.31999999999999984</v>
      </c>
      <c r="M716" s="1">
        <v>1</v>
      </c>
      <c r="N716" s="4">
        <v>0.31999999999999984</v>
      </c>
      <c r="O716" s="1" t="s">
        <v>1746</v>
      </c>
    </row>
    <row r="717" spans="1:15" x14ac:dyDescent="0.25">
      <c r="A717" s="1">
        <v>716</v>
      </c>
      <c r="B717" s="1" t="s">
        <v>235</v>
      </c>
      <c r="C717" s="10">
        <v>45070</v>
      </c>
      <c r="D717" s="22">
        <v>0</v>
      </c>
      <c r="E717" s="17" t="s">
        <v>213</v>
      </c>
      <c r="F717" s="15">
        <v>24</v>
      </c>
      <c r="G717" s="2">
        <v>1.88</v>
      </c>
      <c r="H717" s="3">
        <v>3.6</v>
      </c>
      <c r="I717" s="2">
        <v>1.49</v>
      </c>
      <c r="J717" s="4">
        <f t="shared" si="30"/>
        <v>0.3899999999999999</v>
      </c>
      <c r="K717" s="1">
        <v>1</v>
      </c>
      <c r="L717" s="4">
        <f t="shared" si="31"/>
        <v>0.3899999999999999</v>
      </c>
      <c r="M717" s="1">
        <v>1</v>
      </c>
      <c r="N717" s="4">
        <v>0.3899999999999999</v>
      </c>
      <c r="O717" s="1" t="s">
        <v>1746</v>
      </c>
    </row>
    <row r="718" spans="1:15" x14ac:dyDescent="0.25">
      <c r="A718" s="1">
        <v>717</v>
      </c>
      <c r="B718" s="1" t="s">
        <v>235</v>
      </c>
      <c r="C718" s="10">
        <v>45071</v>
      </c>
      <c r="D718" s="22">
        <v>0</v>
      </c>
      <c r="E718" s="17" t="s">
        <v>213</v>
      </c>
      <c r="F718" s="15">
        <v>24</v>
      </c>
      <c r="G718" s="2">
        <v>1.92</v>
      </c>
      <c r="H718" s="3">
        <v>3.8</v>
      </c>
      <c r="I718" s="2">
        <v>1.55</v>
      </c>
      <c r="J718" s="4">
        <f t="shared" si="30"/>
        <v>0.36999999999999988</v>
      </c>
      <c r="K718" s="1">
        <v>1</v>
      </c>
      <c r="L718" s="4">
        <f t="shared" si="31"/>
        <v>0.36999999999999988</v>
      </c>
      <c r="M718" s="1">
        <v>1</v>
      </c>
      <c r="N718" s="4">
        <v>0.36999999999999988</v>
      </c>
      <c r="O718" s="1" t="s">
        <v>1746</v>
      </c>
    </row>
    <row r="719" spans="1:15" x14ac:dyDescent="0.25">
      <c r="A719" s="1">
        <v>718</v>
      </c>
      <c r="B719" s="1" t="s">
        <v>235</v>
      </c>
      <c r="C719" s="10">
        <v>45072</v>
      </c>
      <c r="D719" s="22">
        <v>0</v>
      </c>
      <c r="E719" s="17" t="s">
        <v>213</v>
      </c>
      <c r="F719" s="15">
        <v>24</v>
      </c>
      <c r="G719" s="2">
        <v>1.89</v>
      </c>
      <c r="H719" s="3">
        <v>4</v>
      </c>
      <c r="I719" s="2">
        <v>1.56</v>
      </c>
      <c r="J719" s="4">
        <f t="shared" si="30"/>
        <v>0.32999999999999985</v>
      </c>
      <c r="K719" s="1">
        <v>1</v>
      </c>
      <c r="L719" s="4">
        <f t="shared" si="31"/>
        <v>0.32999999999999985</v>
      </c>
      <c r="M719" s="1">
        <v>1</v>
      </c>
      <c r="N719" s="4">
        <v>0.32999999999999985</v>
      </c>
      <c r="O719" s="1" t="s">
        <v>1746</v>
      </c>
    </row>
    <row r="720" spans="1:15" x14ac:dyDescent="0.25">
      <c r="A720" s="1">
        <v>719</v>
      </c>
      <c r="B720" s="1" t="s">
        <v>719</v>
      </c>
      <c r="C720" s="10">
        <v>45072</v>
      </c>
      <c r="D720" s="22">
        <v>0</v>
      </c>
      <c r="E720" s="1" t="s">
        <v>775</v>
      </c>
      <c r="F720" s="15">
        <v>8</v>
      </c>
      <c r="G720" s="2">
        <v>1.71</v>
      </c>
      <c r="H720" s="3">
        <v>1.7</v>
      </c>
      <c r="I720" s="2">
        <v>0.6</v>
      </c>
      <c r="J720" s="4">
        <f t="shared" si="30"/>
        <v>1.1099999999999999</v>
      </c>
      <c r="K720" s="1">
        <v>5</v>
      </c>
      <c r="L720" s="4">
        <f t="shared" si="31"/>
        <v>5.5499999999999989</v>
      </c>
      <c r="M720" s="1">
        <v>6</v>
      </c>
      <c r="N720" s="4">
        <f>7.6783/5*6</f>
        <v>9.2139600000000002</v>
      </c>
      <c r="O720" s="1" t="s">
        <v>1746</v>
      </c>
    </row>
    <row r="721" spans="1:15" x14ac:dyDescent="0.25">
      <c r="A721" s="1">
        <v>720</v>
      </c>
      <c r="B721" s="1" t="s">
        <v>235</v>
      </c>
      <c r="C721" s="10">
        <v>45073</v>
      </c>
      <c r="D721" s="22">
        <v>0</v>
      </c>
      <c r="E721" s="17" t="s">
        <v>213</v>
      </c>
      <c r="F721" s="15">
        <v>24</v>
      </c>
      <c r="G721" s="2">
        <v>1.89</v>
      </c>
      <c r="H721" s="3">
        <v>4.5999999999999996</v>
      </c>
      <c r="I721" s="2">
        <v>1.55</v>
      </c>
      <c r="J721" s="4">
        <f t="shared" si="30"/>
        <v>0.33999999999999986</v>
      </c>
      <c r="K721" s="1">
        <v>1</v>
      </c>
      <c r="L721" s="4">
        <f t="shared" si="31"/>
        <v>0.33999999999999986</v>
      </c>
      <c r="M721" s="1">
        <v>1</v>
      </c>
      <c r="N721" s="4">
        <v>0.33999999999999986</v>
      </c>
      <c r="O721" s="1" t="s">
        <v>1746</v>
      </c>
    </row>
    <row r="722" spans="1:15" x14ac:dyDescent="0.25">
      <c r="A722" s="1">
        <v>721</v>
      </c>
      <c r="B722" s="1" t="s">
        <v>235</v>
      </c>
      <c r="C722" s="10">
        <v>45074</v>
      </c>
      <c r="D722" s="22">
        <v>0</v>
      </c>
      <c r="E722" s="17" t="s">
        <v>213</v>
      </c>
      <c r="F722" s="15">
        <v>24</v>
      </c>
      <c r="G722" s="2">
        <v>1.92</v>
      </c>
      <c r="H722" s="3">
        <v>5.8</v>
      </c>
      <c r="I722" s="2">
        <v>1.59</v>
      </c>
      <c r="J722" s="4">
        <f t="shared" si="30"/>
        <v>0.32999999999999985</v>
      </c>
      <c r="K722" s="1">
        <v>1</v>
      </c>
      <c r="L722" s="4">
        <f t="shared" si="31"/>
        <v>0.32999999999999985</v>
      </c>
      <c r="M722" s="1">
        <v>1</v>
      </c>
      <c r="N722" s="4">
        <v>0.32999999999999985</v>
      </c>
      <c r="O722" s="1" t="s">
        <v>1746</v>
      </c>
    </row>
    <row r="723" spans="1:15" x14ac:dyDescent="0.25">
      <c r="A723" s="1">
        <v>722</v>
      </c>
      <c r="B723" s="1" t="s">
        <v>235</v>
      </c>
      <c r="C723" s="10">
        <v>45075</v>
      </c>
      <c r="D723" s="22">
        <v>0</v>
      </c>
      <c r="E723" s="17" t="s">
        <v>213</v>
      </c>
      <c r="F723" s="15">
        <v>24</v>
      </c>
      <c r="G723" s="2">
        <v>1.9421999999999999</v>
      </c>
      <c r="H723" s="3">
        <v>5</v>
      </c>
      <c r="I723" s="2">
        <v>1.6485000000000001</v>
      </c>
      <c r="J723" s="4">
        <f t="shared" si="30"/>
        <v>0.29369999999999985</v>
      </c>
      <c r="K723" s="1">
        <v>1</v>
      </c>
      <c r="L723" s="4">
        <f t="shared" si="31"/>
        <v>0.29369999999999985</v>
      </c>
      <c r="M723" s="1">
        <v>1</v>
      </c>
      <c r="N723" s="4">
        <v>0.29369999999999985</v>
      </c>
      <c r="O723" s="1" t="s">
        <v>1746</v>
      </c>
    </row>
    <row r="724" spans="1:15" x14ac:dyDescent="0.25">
      <c r="A724" s="1">
        <v>723</v>
      </c>
      <c r="B724" s="1" t="s">
        <v>235</v>
      </c>
      <c r="C724" s="10">
        <v>45076</v>
      </c>
      <c r="D724" s="22">
        <v>0</v>
      </c>
      <c r="E724" s="17" t="s">
        <v>213</v>
      </c>
      <c r="F724" s="15">
        <v>24</v>
      </c>
      <c r="G724" s="2">
        <v>1.9664999999999999</v>
      </c>
      <c r="H724" s="3">
        <v>7.1</v>
      </c>
      <c r="I724" s="2">
        <v>1.6649</v>
      </c>
      <c r="J724" s="4">
        <f t="shared" si="30"/>
        <v>0.30159999999999987</v>
      </c>
      <c r="K724" s="1">
        <v>1</v>
      </c>
      <c r="L724" s="4">
        <f t="shared" si="31"/>
        <v>0.30159999999999987</v>
      </c>
      <c r="M724" s="1">
        <v>1</v>
      </c>
      <c r="N724" s="4">
        <v>0.30159999999999987</v>
      </c>
      <c r="O724" s="1" t="s">
        <v>1746</v>
      </c>
    </row>
    <row r="725" spans="1:15" x14ac:dyDescent="0.25">
      <c r="A725" s="1">
        <v>724</v>
      </c>
      <c r="B725" s="1" t="s">
        <v>235</v>
      </c>
      <c r="C725" s="10">
        <v>45077</v>
      </c>
      <c r="D725" s="22">
        <v>0</v>
      </c>
      <c r="E725" s="17" t="s">
        <v>213</v>
      </c>
      <c r="F725" s="15">
        <v>24</v>
      </c>
      <c r="G725" s="2">
        <v>1.9954000000000001</v>
      </c>
      <c r="H725" s="3">
        <v>4.9000000000000004</v>
      </c>
      <c r="I725" s="2">
        <v>1.6787000000000001</v>
      </c>
      <c r="J725" s="4">
        <f t="shared" si="30"/>
        <v>0.31669999999999998</v>
      </c>
      <c r="K725" s="1">
        <v>1</v>
      </c>
      <c r="L725" s="4">
        <f t="shared" si="31"/>
        <v>0.31669999999999998</v>
      </c>
      <c r="M725" s="1">
        <v>1</v>
      </c>
      <c r="N725" s="4">
        <v>0.31669999999999998</v>
      </c>
      <c r="O725" s="1" t="s">
        <v>1746</v>
      </c>
    </row>
    <row r="726" spans="1:15" x14ac:dyDescent="0.25">
      <c r="A726" s="1">
        <v>725</v>
      </c>
      <c r="B726" s="1" t="s">
        <v>235</v>
      </c>
      <c r="C726" s="10">
        <v>45078</v>
      </c>
      <c r="D726" s="22">
        <v>0</v>
      </c>
      <c r="E726" s="17" t="s">
        <v>213</v>
      </c>
      <c r="F726" s="15">
        <v>24</v>
      </c>
      <c r="G726" s="2">
        <v>2.0493999999999999</v>
      </c>
      <c r="H726" s="3">
        <v>4.7</v>
      </c>
      <c r="I726" s="2">
        <v>1.7669999999999999</v>
      </c>
      <c r="J726" s="4">
        <f t="shared" si="30"/>
        <v>0.28239999999999998</v>
      </c>
      <c r="K726" s="1">
        <v>1</v>
      </c>
      <c r="L726" s="4">
        <f t="shared" si="31"/>
        <v>0.28239999999999998</v>
      </c>
      <c r="M726" s="1">
        <v>1</v>
      </c>
      <c r="N726" s="4">
        <v>0.28239999999999998</v>
      </c>
      <c r="O726" s="1" t="s">
        <v>1746</v>
      </c>
    </row>
    <row r="727" spans="1:15" x14ac:dyDescent="0.25">
      <c r="A727" s="1">
        <v>726</v>
      </c>
      <c r="B727" s="1" t="s">
        <v>235</v>
      </c>
      <c r="C727" s="10">
        <v>45079</v>
      </c>
      <c r="D727" s="22">
        <v>0</v>
      </c>
      <c r="E727" s="17" t="s">
        <v>213</v>
      </c>
      <c r="F727" s="15">
        <v>24</v>
      </c>
      <c r="G727" s="2">
        <v>2.04</v>
      </c>
      <c r="H727" s="3">
        <v>4.7</v>
      </c>
      <c r="I727" s="2">
        <v>1.7130000000000001</v>
      </c>
      <c r="J727" s="4">
        <f t="shared" si="30"/>
        <v>0.32699999999999996</v>
      </c>
      <c r="K727" s="1">
        <v>1</v>
      </c>
      <c r="L727" s="4">
        <f t="shared" si="31"/>
        <v>0.32699999999999996</v>
      </c>
      <c r="M727" s="1">
        <v>1</v>
      </c>
      <c r="N727" s="4">
        <v>0.32699999999999996</v>
      </c>
      <c r="O727" s="1" t="s">
        <v>1746</v>
      </c>
    </row>
    <row r="728" spans="1:15" x14ac:dyDescent="0.25">
      <c r="A728" s="1">
        <v>727</v>
      </c>
      <c r="B728" s="1" t="s">
        <v>235</v>
      </c>
      <c r="C728" s="10">
        <v>45080</v>
      </c>
      <c r="D728" s="22">
        <v>0</v>
      </c>
      <c r="E728" s="17" t="s">
        <v>213</v>
      </c>
      <c r="F728" s="15">
        <v>24</v>
      </c>
      <c r="G728" s="2">
        <v>1.9963</v>
      </c>
      <c r="H728" s="3">
        <v>4.7</v>
      </c>
      <c r="I728" s="2">
        <v>1.6705000000000001</v>
      </c>
      <c r="J728" s="4">
        <f t="shared" si="30"/>
        <v>0.32579999999999987</v>
      </c>
      <c r="K728" s="1">
        <v>1</v>
      </c>
      <c r="L728" s="4">
        <f t="shared" si="31"/>
        <v>0.32579999999999987</v>
      </c>
      <c r="M728" s="1">
        <v>1</v>
      </c>
      <c r="N728" s="4">
        <v>0.32579999999999987</v>
      </c>
      <c r="O728" s="1" t="s">
        <v>1746</v>
      </c>
    </row>
    <row r="729" spans="1:15" x14ac:dyDescent="0.25">
      <c r="A729" s="1">
        <v>728</v>
      </c>
      <c r="B729" s="1" t="s">
        <v>235</v>
      </c>
      <c r="C729" s="10">
        <v>45081</v>
      </c>
      <c r="D729" s="22">
        <v>0</v>
      </c>
      <c r="E729" s="17" t="s">
        <v>213</v>
      </c>
      <c r="F729" s="15">
        <v>24</v>
      </c>
      <c r="G729" s="2">
        <v>1.7889999999999999</v>
      </c>
      <c r="H729" s="3">
        <v>4.8</v>
      </c>
      <c r="I729" s="2">
        <v>1.7317</v>
      </c>
      <c r="J729" s="4">
        <f t="shared" si="30"/>
        <v>5.7299999999999907E-2</v>
      </c>
      <c r="K729" s="1">
        <v>1</v>
      </c>
      <c r="L729" s="4">
        <f t="shared" si="31"/>
        <v>5.7299999999999907E-2</v>
      </c>
      <c r="M729" s="1">
        <v>1</v>
      </c>
      <c r="N729" s="4">
        <v>5.7299999999999907E-2</v>
      </c>
      <c r="O729" s="1" t="s">
        <v>1746</v>
      </c>
    </row>
    <row r="730" spans="1:15" x14ac:dyDescent="0.25">
      <c r="A730" s="1">
        <v>729</v>
      </c>
      <c r="B730" s="1" t="s">
        <v>235</v>
      </c>
      <c r="C730" s="10">
        <v>45082</v>
      </c>
      <c r="D730" s="22">
        <v>0</v>
      </c>
      <c r="E730" s="1" t="s">
        <v>213</v>
      </c>
      <c r="F730" s="15">
        <v>24</v>
      </c>
      <c r="G730" s="2">
        <v>1.85</v>
      </c>
      <c r="H730" s="3">
        <v>4.4000000000000004</v>
      </c>
      <c r="I730" s="2">
        <v>1.6455</v>
      </c>
      <c r="J730" s="4">
        <f t="shared" si="30"/>
        <v>0.20450000000000013</v>
      </c>
      <c r="K730" s="1">
        <v>1</v>
      </c>
      <c r="L730" s="4">
        <f t="shared" si="31"/>
        <v>0.20450000000000013</v>
      </c>
      <c r="M730" s="1">
        <v>1</v>
      </c>
      <c r="N730" s="4">
        <v>0.20450000000000013</v>
      </c>
      <c r="O730" s="1" t="s">
        <v>1746</v>
      </c>
    </row>
    <row r="731" spans="1:15" x14ac:dyDescent="0.25">
      <c r="A731" s="1">
        <v>730</v>
      </c>
      <c r="B731" s="1" t="s">
        <v>235</v>
      </c>
      <c r="C731" s="10">
        <v>45083</v>
      </c>
      <c r="D731" s="22">
        <v>0</v>
      </c>
      <c r="E731" s="1" t="s">
        <v>213</v>
      </c>
      <c r="F731" s="15">
        <v>24</v>
      </c>
      <c r="G731" s="2">
        <v>2.3267000000000002</v>
      </c>
      <c r="H731" s="3">
        <v>9.1</v>
      </c>
      <c r="I731" s="2">
        <v>2.0324</v>
      </c>
      <c r="J731" s="4">
        <f t="shared" si="30"/>
        <v>0.29430000000000023</v>
      </c>
      <c r="K731" s="1">
        <v>1</v>
      </c>
      <c r="L731" s="4">
        <f t="shared" si="31"/>
        <v>0.29430000000000023</v>
      </c>
      <c r="M731" s="1">
        <v>1</v>
      </c>
      <c r="N731" s="4">
        <v>0.29430000000000023</v>
      </c>
      <c r="O731" s="1" t="s">
        <v>1746</v>
      </c>
    </row>
    <row r="732" spans="1:15" x14ac:dyDescent="0.25">
      <c r="A732" s="1">
        <v>731</v>
      </c>
      <c r="B732" s="1" t="s">
        <v>235</v>
      </c>
      <c r="C732" s="10">
        <v>45084</v>
      </c>
      <c r="D732" s="22">
        <v>0</v>
      </c>
      <c r="E732" s="1" t="s">
        <v>213</v>
      </c>
      <c r="F732" s="15">
        <v>24</v>
      </c>
      <c r="G732" s="2">
        <v>1.6736</v>
      </c>
      <c r="H732" s="3">
        <v>4.0999999999999996</v>
      </c>
      <c r="I732" s="2">
        <v>1.47</v>
      </c>
      <c r="J732" s="4">
        <f t="shared" si="30"/>
        <v>0.2036</v>
      </c>
      <c r="K732" s="1">
        <v>1</v>
      </c>
      <c r="L732" s="4">
        <f t="shared" si="31"/>
        <v>0.2036</v>
      </c>
      <c r="M732" s="1">
        <v>1</v>
      </c>
      <c r="N732" s="4">
        <v>0.2036</v>
      </c>
      <c r="O732" s="1" t="s">
        <v>1746</v>
      </c>
    </row>
    <row r="733" spans="1:15" x14ac:dyDescent="0.25">
      <c r="A733" s="1">
        <v>732</v>
      </c>
      <c r="B733" s="1" t="s">
        <v>235</v>
      </c>
      <c r="C733" s="10">
        <v>45085</v>
      </c>
      <c r="D733" s="22">
        <v>0</v>
      </c>
      <c r="E733" s="1" t="s">
        <v>213</v>
      </c>
      <c r="F733" s="15">
        <v>24</v>
      </c>
      <c r="G733" s="2">
        <v>1.9340999999999999</v>
      </c>
      <c r="H733" s="3">
        <v>4.4000000000000004</v>
      </c>
      <c r="I733" s="2">
        <v>1.73</v>
      </c>
      <c r="J733" s="4">
        <f t="shared" si="30"/>
        <v>0.20409999999999995</v>
      </c>
      <c r="K733" s="1">
        <v>1</v>
      </c>
      <c r="L733" s="4">
        <f t="shared" si="31"/>
        <v>0.20409999999999995</v>
      </c>
      <c r="M733" s="1">
        <v>1</v>
      </c>
      <c r="N733" s="4">
        <v>0.20409999999999995</v>
      </c>
      <c r="O733" s="1" t="s">
        <v>1746</v>
      </c>
    </row>
    <row r="734" spans="1:15" x14ac:dyDescent="0.25">
      <c r="A734" s="1">
        <v>733</v>
      </c>
      <c r="B734" s="1" t="s">
        <v>235</v>
      </c>
      <c r="C734" s="10">
        <v>45086</v>
      </c>
      <c r="D734" s="22">
        <v>0</v>
      </c>
      <c r="E734" s="1" t="s">
        <v>213</v>
      </c>
      <c r="F734" s="15">
        <v>24</v>
      </c>
      <c r="G734" s="2">
        <v>1.796</v>
      </c>
      <c r="H734" s="3">
        <v>4.4000000000000004</v>
      </c>
      <c r="I734" s="2">
        <v>1.6608000000000001</v>
      </c>
      <c r="J734" s="4">
        <f t="shared" si="30"/>
        <v>0.13519999999999999</v>
      </c>
      <c r="K734" s="1">
        <v>1</v>
      </c>
      <c r="L734" s="4">
        <f t="shared" si="31"/>
        <v>0.13519999999999999</v>
      </c>
      <c r="M734" s="1">
        <v>1</v>
      </c>
      <c r="N734" s="4">
        <v>0.13519999999999999</v>
      </c>
      <c r="O734" s="1" t="s">
        <v>1746</v>
      </c>
    </row>
    <row r="735" spans="1:15" x14ac:dyDescent="0.25">
      <c r="A735" s="1">
        <v>734</v>
      </c>
      <c r="B735" s="1" t="s">
        <v>235</v>
      </c>
      <c r="C735" s="10">
        <v>45087</v>
      </c>
      <c r="D735" s="22">
        <v>0</v>
      </c>
      <c r="E735" s="1" t="s">
        <v>213</v>
      </c>
      <c r="F735" s="15">
        <v>24</v>
      </c>
      <c r="G735" s="2">
        <v>1.7452000000000001</v>
      </c>
      <c r="H735" s="3">
        <v>4.5999999999999996</v>
      </c>
      <c r="I735" s="2">
        <v>1.5891</v>
      </c>
      <c r="J735" s="4">
        <f t="shared" si="30"/>
        <v>0.15610000000000013</v>
      </c>
      <c r="K735" s="1">
        <v>1</v>
      </c>
      <c r="L735" s="4">
        <f t="shared" si="31"/>
        <v>0.15610000000000013</v>
      </c>
      <c r="M735" s="1">
        <v>1</v>
      </c>
      <c r="N735" s="4">
        <v>0.15610000000000013</v>
      </c>
      <c r="O735" s="1" t="s">
        <v>1746</v>
      </c>
    </row>
    <row r="736" spans="1:15" x14ac:dyDescent="0.25">
      <c r="A736" s="1">
        <v>735</v>
      </c>
      <c r="B736" s="1" t="s">
        <v>235</v>
      </c>
      <c r="C736" s="10">
        <v>45088</v>
      </c>
      <c r="D736" s="22">
        <v>0</v>
      </c>
      <c r="E736" s="1" t="s">
        <v>213</v>
      </c>
      <c r="F736" s="15">
        <v>24</v>
      </c>
      <c r="G736" s="2">
        <v>1.7585999999999999</v>
      </c>
      <c r="H736" s="3">
        <v>4.5999999999999996</v>
      </c>
      <c r="I736" s="2">
        <v>1.56</v>
      </c>
      <c r="J736" s="4">
        <f t="shared" si="30"/>
        <v>0.19859999999999989</v>
      </c>
      <c r="K736" s="1">
        <v>1</v>
      </c>
      <c r="L736" s="4">
        <f t="shared" si="31"/>
        <v>0.19859999999999989</v>
      </c>
      <c r="M736" s="1">
        <v>1</v>
      </c>
      <c r="N736" s="4">
        <v>0.19859999999999989</v>
      </c>
      <c r="O736" s="1" t="s">
        <v>1746</v>
      </c>
    </row>
    <row r="737" spans="1:15" x14ac:dyDescent="0.25">
      <c r="A737" s="1">
        <v>736</v>
      </c>
      <c r="B737" s="1" t="s">
        <v>235</v>
      </c>
      <c r="C737" s="10">
        <v>45089</v>
      </c>
      <c r="D737" s="22">
        <v>0</v>
      </c>
      <c r="E737" s="1" t="s">
        <v>213</v>
      </c>
      <c r="F737" s="15">
        <v>24</v>
      </c>
      <c r="G737" s="2">
        <v>1.7582</v>
      </c>
      <c r="H737" s="3">
        <v>4.5</v>
      </c>
      <c r="I737" s="2">
        <v>1.56</v>
      </c>
      <c r="J737" s="4">
        <f t="shared" si="30"/>
        <v>0.19819999999999993</v>
      </c>
      <c r="K737" s="1">
        <v>1</v>
      </c>
      <c r="L737" s="4">
        <f t="shared" si="31"/>
        <v>0.19819999999999993</v>
      </c>
      <c r="M737" s="1">
        <v>1</v>
      </c>
      <c r="N737" s="4">
        <v>0.19819999999999993</v>
      </c>
      <c r="O737" s="1" t="s">
        <v>1746</v>
      </c>
    </row>
    <row r="738" spans="1:15" x14ac:dyDescent="0.25">
      <c r="A738" s="1">
        <v>737</v>
      </c>
      <c r="B738" s="1" t="s">
        <v>235</v>
      </c>
      <c r="C738" s="10">
        <v>45090</v>
      </c>
      <c r="D738" s="22">
        <v>0</v>
      </c>
      <c r="E738" s="1" t="s">
        <v>213</v>
      </c>
      <c r="F738" s="15">
        <v>24</v>
      </c>
      <c r="G738" s="2">
        <v>1.76</v>
      </c>
      <c r="H738" s="3">
        <v>4.4000000000000004</v>
      </c>
      <c r="I738" s="2">
        <v>1.75</v>
      </c>
      <c r="J738" s="4">
        <f t="shared" si="30"/>
        <v>1.0000000000000009E-2</v>
      </c>
      <c r="K738" s="1">
        <v>1</v>
      </c>
      <c r="L738" s="4">
        <f t="shared" si="31"/>
        <v>1.0000000000000009E-2</v>
      </c>
      <c r="M738" s="1">
        <v>1</v>
      </c>
      <c r="N738" s="4">
        <v>1.0000000000000009E-2</v>
      </c>
      <c r="O738" s="1" t="s">
        <v>1746</v>
      </c>
    </row>
    <row r="739" spans="1:15" x14ac:dyDescent="0.25">
      <c r="A739" s="1">
        <v>738</v>
      </c>
      <c r="B739" s="1" t="s">
        <v>235</v>
      </c>
      <c r="C739" s="10">
        <v>45091</v>
      </c>
      <c r="D739" s="22">
        <v>0</v>
      </c>
      <c r="E739" s="1" t="s">
        <v>213</v>
      </c>
      <c r="F739" s="15">
        <v>24</v>
      </c>
      <c r="G739" s="2">
        <v>1.54</v>
      </c>
      <c r="H739" s="3">
        <v>4.4000000000000004</v>
      </c>
      <c r="I739" s="2">
        <v>1.53</v>
      </c>
      <c r="J739" s="4">
        <f t="shared" si="30"/>
        <v>1.0000000000000009E-2</v>
      </c>
      <c r="K739" s="1">
        <v>1</v>
      </c>
      <c r="L739" s="4">
        <f t="shared" si="31"/>
        <v>1.0000000000000009E-2</v>
      </c>
      <c r="M739" s="1">
        <v>1</v>
      </c>
      <c r="N739" s="4">
        <v>1.0000000000000009E-2</v>
      </c>
      <c r="O739" s="1" t="s">
        <v>1746</v>
      </c>
    </row>
    <row r="740" spans="1:15" x14ac:dyDescent="0.25">
      <c r="A740" s="1">
        <v>739</v>
      </c>
      <c r="B740" s="1" t="s">
        <v>235</v>
      </c>
      <c r="C740" s="10">
        <v>45092</v>
      </c>
      <c r="D740" s="22">
        <v>0</v>
      </c>
      <c r="E740" s="1" t="s">
        <v>213</v>
      </c>
      <c r="F740" s="15">
        <v>24</v>
      </c>
      <c r="G740" s="2">
        <v>1.77</v>
      </c>
      <c r="H740" s="3">
        <v>4.4000000000000004</v>
      </c>
      <c r="I740" s="2">
        <v>1.59</v>
      </c>
      <c r="J740" s="4">
        <f t="shared" si="30"/>
        <v>0.17999999999999994</v>
      </c>
      <c r="K740" s="1">
        <v>1</v>
      </c>
      <c r="L740" s="4">
        <f t="shared" si="31"/>
        <v>0.17999999999999994</v>
      </c>
      <c r="M740" s="1">
        <v>1</v>
      </c>
      <c r="N740" s="4">
        <v>0.17999999999999994</v>
      </c>
      <c r="O740" s="1" t="s">
        <v>1746</v>
      </c>
    </row>
    <row r="741" spans="1:15" x14ac:dyDescent="0.25">
      <c r="A741" s="1">
        <v>740</v>
      </c>
      <c r="B741" s="1" t="s">
        <v>235</v>
      </c>
      <c r="C741" s="10">
        <v>45093</v>
      </c>
      <c r="D741" s="22">
        <v>0</v>
      </c>
      <c r="E741" s="1" t="s">
        <v>213</v>
      </c>
      <c r="F741" s="15">
        <v>24</v>
      </c>
      <c r="G741" s="2">
        <v>1.7861</v>
      </c>
      <c r="H741" s="3">
        <v>4.4000000000000004</v>
      </c>
      <c r="I741" s="2">
        <v>1.69</v>
      </c>
      <c r="J741" s="4">
        <f t="shared" si="30"/>
        <v>9.6100000000000074E-2</v>
      </c>
      <c r="K741" s="1">
        <v>1</v>
      </c>
      <c r="L741" s="4">
        <f t="shared" si="31"/>
        <v>9.6100000000000074E-2</v>
      </c>
      <c r="M741" s="1">
        <v>1</v>
      </c>
      <c r="N741" s="4">
        <v>9.6100000000000074E-2</v>
      </c>
      <c r="O741" s="1" t="s">
        <v>1746</v>
      </c>
    </row>
    <row r="742" spans="1:15" x14ac:dyDescent="0.25">
      <c r="A742" s="1">
        <v>741</v>
      </c>
      <c r="B742" s="1" t="s">
        <v>235</v>
      </c>
      <c r="C742" s="10">
        <v>45094</v>
      </c>
      <c r="D742" s="22">
        <v>0</v>
      </c>
      <c r="E742" s="1" t="s">
        <v>213</v>
      </c>
      <c r="F742" s="15">
        <v>24</v>
      </c>
      <c r="G742" s="2">
        <v>1.79</v>
      </c>
      <c r="H742" s="3">
        <v>4.4000000000000004</v>
      </c>
      <c r="I742" s="2">
        <v>1.63</v>
      </c>
      <c r="J742" s="4">
        <f t="shared" si="30"/>
        <v>0.16000000000000014</v>
      </c>
      <c r="K742" s="1">
        <v>1</v>
      </c>
      <c r="L742" s="4">
        <f t="shared" si="31"/>
        <v>0.16000000000000014</v>
      </c>
      <c r="M742" s="1">
        <v>1</v>
      </c>
      <c r="N742" s="4">
        <v>0.16000000000000014</v>
      </c>
      <c r="O742" s="1" t="s">
        <v>1746</v>
      </c>
    </row>
    <row r="743" spans="1:15" x14ac:dyDescent="0.25">
      <c r="A743" s="1">
        <v>742</v>
      </c>
      <c r="B743" s="1" t="s">
        <v>235</v>
      </c>
      <c r="C743" s="10">
        <v>45095</v>
      </c>
      <c r="D743" s="22">
        <v>0</v>
      </c>
      <c r="E743" s="1" t="s">
        <v>213</v>
      </c>
      <c r="F743" s="15">
        <v>24</v>
      </c>
      <c r="G743" s="2">
        <v>1.79</v>
      </c>
      <c r="H743" s="3">
        <v>4.4000000000000004</v>
      </c>
      <c r="I743" s="2">
        <v>1.63</v>
      </c>
      <c r="J743" s="4">
        <f t="shared" si="30"/>
        <v>0.16000000000000014</v>
      </c>
      <c r="K743" s="1">
        <v>1</v>
      </c>
      <c r="L743" s="4">
        <f t="shared" si="31"/>
        <v>0.16000000000000014</v>
      </c>
      <c r="M743" s="1">
        <v>1</v>
      </c>
      <c r="N743" s="4">
        <v>0.16000000000000014</v>
      </c>
      <c r="O743" s="1" t="s">
        <v>1746</v>
      </c>
    </row>
    <row r="744" spans="1:15" x14ac:dyDescent="0.25">
      <c r="A744" s="1">
        <v>743</v>
      </c>
      <c r="B744" s="1" t="s">
        <v>235</v>
      </c>
      <c r="C744" s="10">
        <v>45096</v>
      </c>
      <c r="D744" s="22">
        <v>0</v>
      </c>
      <c r="E744" s="1" t="s">
        <v>213</v>
      </c>
      <c r="F744" s="15">
        <v>24</v>
      </c>
      <c r="G744" s="2">
        <v>1.88</v>
      </c>
      <c r="H744" s="3">
        <v>4.4000000000000004</v>
      </c>
      <c r="I744" s="2">
        <v>1.8</v>
      </c>
      <c r="J744" s="4">
        <f t="shared" si="30"/>
        <v>7.9999999999999849E-2</v>
      </c>
      <c r="K744" s="1">
        <v>1</v>
      </c>
      <c r="L744" s="4">
        <f t="shared" si="31"/>
        <v>7.9999999999999849E-2</v>
      </c>
      <c r="M744" s="1">
        <v>1</v>
      </c>
      <c r="N744" s="4">
        <v>7.9999999999999849E-2</v>
      </c>
      <c r="O744" s="1" t="s">
        <v>1746</v>
      </c>
    </row>
    <row r="745" spans="1:15" x14ac:dyDescent="0.25">
      <c r="A745" s="1">
        <v>744</v>
      </c>
      <c r="B745" s="1" t="s">
        <v>969</v>
      </c>
      <c r="C745" s="10">
        <v>45097</v>
      </c>
      <c r="D745" s="22">
        <v>0</v>
      </c>
      <c r="E745" s="1" t="s">
        <v>4235</v>
      </c>
      <c r="F745" s="15">
        <v>7.5</v>
      </c>
      <c r="G745" s="2">
        <v>1.82</v>
      </c>
      <c r="H745" s="3">
        <v>2.4</v>
      </c>
      <c r="I745" s="2">
        <v>0.67</v>
      </c>
      <c r="J745" s="4">
        <f t="shared" si="30"/>
        <v>1.1499999999999999</v>
      </c>
      <c r="K745" s="1">
        <v>5</v>
      </c>
      <c r="L745" s="4">
        <f t="shared" si="31"/>
        <v>5.75</v>
      </c>
      <c r="M745" s="1">
        <v>10</v>
      </c>
      <c r="N745" s="4">
        <v>17.8185</v>
      </c>
      <c r="O745" s="1" t="s">
        <v>1746</v>
      </c>
    </row>
    <row r="746" spans="1:15" x14ac:dyDescent="0.25">
      <c r="A746" s="1">
        <v>745</v>
      </c>
      <c r="B746" s="1" t="s">
        <v>235</v>
      </c>
      <c r="C746" s="10">
        <v>45097</v>
      </c>
      <c r="D746" s="22">
        <v>0</v>
      </c>
      <c r="E746" s="17" t="s">
        <v>213</v>
      </c>
      <c r="F746" s="15">
        <v>24</v>
      </c>
      <c r="G746" s="2">
        <v>2.1</v>
      </c>
      <c r="H746" s="3">
        <v>4.4000000000000004</v>
      </c>
      <c r="I746" s="2">
        <v>1.81</v>
      </c>
      <c r="J746" s="4">
        <f t="shared" si="30"/>
        <v>0.29000000000000004</v>
      </c>
      <c r="K746" s="1">
        <v>1</v>
      </c>
      <c r="L746" s="4">
        <f t="shared" si="31"/>
        <v>0.29000000000000004</v>
      </c>
      <c r="M746" s="1">
        <v>1</v>
      </c>
      <c r="N746" s="4">
        <v>0.29000000000000004</v>
      </c>
      <c r="O746" s="1" t="s">
        <v>1746</v>
      </c>
    </row>
    <row r="747" spans="1:15" x14ac:dyDescent="0.25">
      <c r="A747" s="1">
        <v>746</v>
      </c>
      <c r="B747" s="1" t="s">
        <v>235</v>
      </c>
      <c r="C747" s="10">
        <v>45098</v>
      </c>
      <c r="D747" s="22">
        <v>0</v>
      </c>
      <c r="E747" s="17" t="s">
        <v>213</v>
      </c>
      <c r="F747" s="15">
        <v>24</v>
      </c>
      <c r="G747" s="2">
        <v>2.08</v>
      </c>
      <c r="H747" s="3">
        <v>4.0999999999999996</v>
      </c>
      <c r="I747" s="2">
        <v>1.81</v>
      </c>
      <c r="J747" s="4">
        <f t="shared" si="30"/>
        <v>0.27</v>
      </c>
      <c r="K747" s="1">
        <v>1</v>
      </c>
      <c r="L747" s="4">
        <f t="shared" si="31"/>
        <v>0.27</v>
      </c>
      <c r="M747" s="1">
        <v>1</v>
      </c>
      <c r="N747" s="4">
        <v>0.27</v>
      </c>
      <c r="O747" s="1" t="s">
        <v>1746</v>
      </c>
    </row>
    <row r="748" spans="1:15" x14ac:dyDescent="0.25">
      <c r="A748" s="1">
        <v>747</v>
      </c>
      <c r="B748" s="1" t="s">
        <v>235</v>
      </c>
      <c r="C748" s="10">
        <v>45099</v>
      </c>
      <c r="D748" s="22">
        <v>0</v>
      </c>
      <c r="E748" s="17" t="s">
        <v>213</v>
      </c>
      <c r="F748" s="15">
        <v>24</v>
      </c>
      <c r="G748" s="2">
        <v>2.09</v>
      </c>
      <c r="H748" s="3">
        <v>4.0999999999999996</v>
      </c>
      <c r="I748" s="2">
        <v>1.79</v>
      </c>
      <c r="J748" s="4">
        <f t="shared" si="30"/>
        <v>0.29999999999999982</v>
      </c>
      <c r="K748" s="1">
        <v>1</v>
      </c>
      <c r="L748" s="4">
        <f t="shared" si="31"/>
        <v>0.29999999999999982</v>
      </c>
      <c r="M748" s="1">
        <v>1</v>
      </c>
      <c r="N748" s="4">
        <v>0.29999999999999982</v>
      </c>
      <c r="O748" s="1" t="s">
        <v>1746</v>
      </c>
    </row>
    <row r="749" spans="1:15" x14ac:dyDescent="0.25">
      <c r="A749" s="1">
        <v>748</v>
      </c>
      <c r="B749" s="1" t="s">
        <v>235</v>
      </c>
      <c r="C749" s="10">
        <v>45100</v>
      </c>
      <c r="D749" s="22">
        <v>0</v>
      </c>
      <c r="E749" s="17" t="s">
        <v>213</v>
      </c>
      <c r="F749" s="15">
        <v>24</v>
      </c>
      <c r="G749" s="2">
        <v>2.0499999999999998</v>
      </c>
      <c r="H749" s="3">
        <v>4.3</v>
      </c>
      <c r="I749" s="2">
        <v>1.73</v>
      </c>
      <c r="J749" s="4">
        <f t="shared" si="30"/>
        <v>0.31999999999999984</v>
      </c>
      <c r="K749" s="1">
        <v>1</v>
      </c>
      <c r="L749" s="4">
        <f t="shared" si="31"/>
        <v>0.31999999999999984</v>
      </c>
      <c r="M749" s="1">
        <v>1</v>
      </c>
      <c r="N749" s="4">
        <v>0.31999999999999984</v>
      </c>
      <c r="O749" s="1" t="s">
        <v>1746</v>
      </c>
    </row>
    <row r="750" spans="1:15" x14ac:dyDescent="0.25">
      <c r="A750" s="1">
        <v>749</v>
      </c>
      <c r="B750" s="1" t="s">
        <v>235</v>
      </c>
      <c r="C750" s="10">
        <v>45101</v>
      </c>
      <c r="D750" s="22">
        <v>0</v>
      </c>
      <c r="E750" s="17" t="s">
        <v>213</v>
      </c>
      <c r="F750" s="15">
        <v>24</v>
      </c>
      <c r="G750" s="2">
        <v>1.64</v>
      </c>
      <c r="H750" s="3">
        <v>4.0999999999999996</v>
      </c>
      <c r="I750" s="2">
        <v>1.2</v>
      </c>
      <c r="J750" s="4">
        <f t="shared" si="30"/>
        <v>0.43999999999999995</v>
      </c>
      <c r="K750" s="1">
        <v>1</v>
      </c>
      <c r="L750" s="4">
        <f t="shared" si="31"/>
        <v>0.43999999999999995</v>
      </c>
      <c r="M750" s="1">
        <v>1</v>
      </c>
      <c r="N750" s="4">
        <v>0.43999999999999995</v>
      </c>
      <c r="O750" s="1" t="s">
        <v>1746</v>
      </c>
    </row>
    <row r="751" spans="1:15" x14ac:dyDescent="0.25">
      <c r="A751" s="1">
        <v>750</v>
      </c>
      <c r="B751" s="1" t="s">
        <v>235</v>
      </c>
      <c r="C751" s="10">
        <v>45102</v>
      </c>
      <c r="D751" s="22">
        <v>0</v>
      </c>
      <c r="E751" s="17" t="s">
        <v>213</v>
      </c>
      <c r="F751" s="15">
        <v>24</v>
      </c>
      <c r="G751" s="2">
        <v>1.81</v>
      </c>
      <c r="H751" s="3">
        <v>4.4000000000000004</v>
      </c>
      <c r="I751" s="2">
        <v>1.4</v>
      </c>
      <c r="J751" s="4">
        <f t="shared" si="30"/>
        <v>0.41000000000000014</v>
      </c>
      <c r="K751" s="1">
        <v>1</v>
      </c>
      <c r="L751" s="4">
        <f t="shared" si="31"/>
        <v>0.41000000000000014</v>
      </c>
      <c r="M751" s="1">
        <v>1</v>
      </c>
      <c r="N751" s="4">
        <v>0.41000000000000014</v>
      </c>
      <c r="O751" s="1" t="s">
        <v>1746</v>
      </c>
    </row>
    <row r="752" spans="1:15" x14ac:dyDescent="0.25">
      <c r="A752" s="1">
        <v>751</v>
      </c>
      <c r="B752" s="1" t="s">
        <v>235</v>
      </c>
      <c r="C752" s="10">
        <v>45103</v>
      </c>
      <c r="D752" s="22">
        <v>0</v>
      </c>
      <c r="E752" s="17" t="s">
        <v>213</v>
      </c>
      <c r="F752" s="15">
        <v>24</v>
      </c>
      <c r="G752" s="2">
        <v>1.76</v>
      </c>
      <c r="H752" s="3">
        <v>4.3</v>
      </c>
      <c r="I752" s="2">
        <v>1.33</v>
      </c>
      <c r="J752" s="4">
        <f t="shared" si="30"/>
        <v>0.42999999999999994</v>
      </c>
      <c r="K752" s="1">
        <v>1</v>
      </c>
      <c r="L752" s="4">
        <f t="shared" si="31"/>
        <v>0.42999999999999994</v>
      </c>
      <c r="M752" s="1">
        <v>1</v>
      </c>
      <c r="N752" s="4">
        <v>0.42999999999999994</v>
      </c>
      <c r="O752" s="1" t="s">
        <v>1746</v>
      </c>
    </row>
    <row r="753" spans="1:15" x14ac:dyDescent="0.25">
      <c r="A753" s="1">
        <v>752</v>
      </c>
      <c r="B753" s="1" t="s">
        <v>235</v>
      </c>
      <c r="C753" s="10">
        <v>45104</v>
      </c>
      <c r="D753" s="22">
        <v>0</v>
      </c>
      <c r="E753" s="17" t="s">
        <v>213</v>
      </c>
      <c r="F753" s="15">
        <v>24</v>
      </c>
      <c r="G753" s="2">
        <v>0.41</v>
      </c>
      <c r="H753" s="3">
        <v>0.2</v>
      </c>
      <c r="I753" s="2">
        <v>0.33</v>
      </c>
      <c r="J753" s="4">
        <f t="shared" si="30"/>
        <v>7.999999999999996E-2</v>
      </c>
      <c r="K753" s="1">
        <v>1</v>
      </c>
      <c r="L753" s="4">
        <f t="shared" si="31"/>
        <v>7.999999999999996E-2</v>
      </c>
      <c r="M753" s="1">
        <v>1</v>
      </c>
      <c r="N753" s="4">
        <v>7.999999999999996E-2</v>
      </c>
      <c r="O753" s="1" t="s">
        <v>1746</v>
      </c>
    </row>
    <row r="754" spans="1:15" x14ac:dyDescent="0.25">
      <c r="A754" s="1">
        <v>753</v>
      </c>
      <c r="B754" s="1" t="s">
        <v>235</v>
      </c>
      <c r="C754" s="10">
        <v>45105</v>
      </c>
      <c r="D754" s="22">
        <v>0</v>
      </c>
      <c r="E754" s="17" t="s">
        <v>213</v>
      </c>
      <c r="F754" s="15">
        <v>24</v>
      </c>
      <c r="G754" s="2">
        <v>1.8351999999999999</v>
      </c>
      <c r="H754" s="3">
        <v>4.2</v>
      </c>
      <c r="I754" s="2">
        <v>1.3893</v>
      </c>
      <c r="J754" s="4">
        <f t="shared" si="30"/>
        <v>0.44589999999999996</v>
      </c>
      <c r="K754" s="1">
        <v>1</v>
      </c>
      <c r="L754" s="4">
        <f t="shared" si="31"/>
        <v>0.44589999999999996</v>
      </c>
      <c r="M754" s="1">
        <v>1</v>
      </c>
      <c r="N754" s="4">
        <v>0.44589999999999996</v>
      </c>
      <c r="O754" s="1" t="s">
        <v>1746</v>
      </c>
    </row>
    <row r="755" spans="1:15" x14ac:dyDescent="0.25">
      <c r="A755" s="1">
        <v>754</v>
      </c>
      <c r="B755" s="1" t="s">
        <v>235</v>
      </c>
      <c r="C755" s="10">
        <v>45106</v>
      </c>
      <c r="D755" s="22">
        <v>0</v>
      </c>
      <c r="E755" s="17" t="s">
        <v>213</v>
      </c>
      <c r="F755" s="15">
        <v>24</v>
      </c>
      <c r="G755" s="2">
        <v>1.9309000000000001</v>
      </c>
      <c r="H755" s="3">
        <v>4.3</v>
      </c>
      <c r="I755" s="2">
        <v>1.4942</v>
      </c>
      <c r="J755" s="4">
        <f t="shared" si="30"/>
        <v>0.43670000000000009</v>
      </c>
      <c r="K755" s="1">
        <v>1</v>
      </c>
      <c r="L755" s="4">
        <f t="shared" si="31"/>
        <v>0.43670000000000009</v>
      </c>
      <c r="M755" s="1">
        <v>1</v>
      </c>
      <c r="N755" s="4">
        <v>0.43670000000000009</v>
      </c>
      <c r="O755" s="1" t="s">
        <v>1746</v>
      </c>
    </row>
    <row r="756" spans="1:15" x14ac:dyDescent="0.25">
      <c r="A756" s="1">
        <v>755</v>
      </c>
      <c r="B756" s="1" t="s">
        <v>235</v>
      </c>
      <c r="C756" s="10">
        <v>45107</v>
      </c>
      <c r="D756" s="22">
        <v>0</v>
      </c>
      <c r="E756" s="17" t="s">
        <v>213</v>
      </c>
      <c r="F756" s="15">
        <v>24</v>
      </c>
      <c r="G756" s="2">
        <v>1.93</v>
      </c>
      <c r="H756" s="3">
        <v>4.3</v>
      </c>
      <c r="I756" s="2">
        <v>1.49</v>
      </c>
      <c r="J756" s="4">
        <f t="shared" si="30"/>
        <v>0.43999999999999995</v>
      </c>
      <c r="K756" s="1">
        <v>1</v>
      </c>
      <c r="L756" s="4">
        <f t="shared" si="31"/>
        <v>0.43999999999999995</v>
      </c>
      <c r="M756" s="1">
        <v>1</v>
      </c>
      <c r="N756" s="4">
        <v>0.43999999999999995</v>
      </c>
      <c r="O756" s="1" t="s">
        <v>1746</v>
      </c>
    </row>
    <row r="757" spans="1:15" x14ac:dyDescent="0.25">
      <c r="A757" s="1">
        <v>756</v>
      </c>
      <c r="B757" s="1" t="s">
        <v>235</v>
      </c>
      <c r="C757" s="10">
        <v>45108</v>
      </c>
      <c r="D757" s="22">
        <v>0</v>
      </c>
      <c r="E757" s="17" t="s">
        <v>213</v>
      </c>
      <c r="F757" s="15">
        <v>24</v>
      </c>
      <c r="G757" s="2">
        <v>2.36</v>
      </c>
      <c r="H757" s="3">
        <v>4.4000000000000004</v>
      </c>
      <c r="I757" s="2">
        <v>1.5</v>
      </c>
      <c r="J757" s="4">
        <f t="shared" si="30"/>
        <v>0.85999999999999988</v>
      </c>
      <c r="K757" s="1">
        <v>1</v>
      </c>
      <c r="L757" s="4">
        <f t="shared" si="31"/>
        <v>0.85999999999999988</v>
      </c>
      <c r="M757" s="1">
        <v>1</v>
      </c>
      <c r="N757" s="4">
        <v>0.85999999999999988</v>
      </c>
      <c r="O757" s="1" t="s">
        <v>1746</v>
      </c>
    </row>
    <row r="758" spans="1:15" x14ac:dyDescent="0.25">
      <c r="A758" s="1">
        <v>757</v>
      </c>
      <c r="B758" s="1" t="s">
        <v>1017</v>
      </c>
      <c r="C758" s="10">
        <v>45108</v>
      </c>
      <c r="D758" s="22">
        <v>0</v>
      </c>
      <c r="E758" s="1" t="s">
        <v>252</v>
      </c>
      <c r="F758" s="15">
        <v>12</v>
      </c>
      <c r="G758" s="2">
        <v>1.7</v>
      </c>
      <c r="H758" s="3">
        <v>1.9</v>
      </c>
      <c r="I758" s="2">
        <v>0.98</v>
      </c>
      <c r="J758" s="4">
        <f t="shared" si="30"/>
        <v>0.72</v>
      </c>
      <c r="K758" s="1">
        <v>5</v>
      </c>
      <c r="L758" s="4">
        <f t="shared" si="31"/>
        <v>3.5999999999999996</v>
      </c>
      <c r="M758" s="1">
        <v>30</v>
      </c>
      <c r="N758" s="4">
        <v>52.2331</v>
      </c>
      <c r="O758" s="1" t="s">
        <v>1746</v>
      </c>
    </row>
    <row r="759" spans="1:15" x14ac:dyDescent="0.25">
      <c r="A759" s="1">
        <v>758</v>
      </c>
      <c r="B759" s="1" t="s">
        <v>235</v>
      </c>
      <c r="C759" s="10">
        <v>45109</v>
      </c>
      <c r="D759" s="22">
        <v>0</v>
      </c>
      <c r="E759" s="1" t="s">
        <v>213</v>
      </c>
      <c r="F759" s="15">
        <v>24</v>
      </c>
      <c r="G759" s="2">
        <v>1.73</v>
      </c>
      <c r="H759" s="3">
        <v>4.0999999999999996</v>
      </c>
      <c r="I759" s="2">
        <v>1.72</v>
      </c>
      <c r="J759" s="4">
        <f t="shared" si="30"/>
        <v>1.0000000000000009E-2</v>
      </c>
      <c r="K759" s="1">
        <v>1</v>
      </c>
      <c r="L759" s="4">
        <f t="shared" si="31"/>
        <v>1.0000000000000009E-2</v>
      </c>
      <c r="M759" s="1">
        <v>1</v>
      </c>
      <c r="N759" s="4">
        <v>1.0000000000000009E-2</v>
      </c>
      <c r="O759" s="1" t="s">
        <v>1746</v>
      </c>
    </row>
    <row r="760" spans="1:15" x14ac:dyDescent="0.25">
      <c r="A760" s="1">
        <v>759</v>
      </c>
      <c r="B760" s="1" t="s">
        <v>235</v>
      </c>
      <c r="C760" s="10">
        <v>45110</v>
      </c>
      <c r="D760" s="22">
        <v>0</v>
      </c>
      <c r="E760" s="1" t="s">
        <v>213</v>
      </c>
      <c r="F760" s="15">
        <v>24</v>
      </c>
      <c r="G760" s="2">
        <v>1.78</v>
      </c>
      <c r="H760" s="3">
        <v>4.4000000000000004</v>
      </c>
      <c r="I760" s="2">
        <v>1.77</v>
      </c>
      <c r="J760" s="4">
        <f t="shared" si="30"/>
        <v>1.0000000000000009E-2</v>
      </c>
      <c r="K760" s="1">
        <v>1</v>
      </c>
      <c r="L760" s="4">
        <f t="shared" si="31"/>
        <v>1.0000000000000009E-2</v>
      </c>
      <c r="M760" s="1">
        <v>1</v>
      </c>
      <c r="N760" s="4">
        <v>1.0000000000000009E-2</v>
      </c>
      <c r="O760" s="1" t="s">
        <v>1746</v>
      </c>
    </row>
    <row r="761" spans="1:15" x14ac:dyDescent="0.25">
      <c r="A761" s="1">
        <v>760</v>
      </c>
      <c r="B761" s="1" t="s">
        <v>235</v>
      </c>
      <c r="C761" s="10">
        <v>45111</v>
      </c>
      <c r="D761" s="22">
        <v>0</v>
      </c>
      <c r="E761" s="1" t="s">
        <v>213</v>
      </c>
      <c r="F761" s="15">
        <v>24</v>
      </c>
      <c r="G761" s="2">
        <v>1.77</v>
      </c>
      <c r="H761" s="3">
        <v>4.4000000000000004</v>
      </c>
      <c r="I761" s="2">
        <v>1.77</v>
      </c>
      <c r="J761" s="4">
        <f t="shared" si="30"/>
        <v>0</v>
      </c>
      <c r="K761" s="1">
        <v>1</v>
      </c>
      <c r="L761" s="4">
        <f t="shared" si="31"/>
        <v>0</v>
      </c>
      <c r="M761" s="1">
        <v>1</v>
      </c>
      <c r="N761" s="4">
        <v>0</v>
      </c>
      <c r="O761" s="1" t="s">
        <v>1746</v>
      </c>
    </row>
    <row r="762" spans="1:15" x14ac:dyDescent="0.25">
      <c r="A762" s="1">
        <v>761</v>
      </c>
      <c r="B762" s="1" t="s">
        <v>1034</v>
      </c>
      <c r="C762" s="10">
        <v>45112</v>
      </c>
      <c r="D762" s="22">
        <v>0</v>
      </c>
      <c r="E762" s="1" t="s">
        <v>1035</v>
      </c>
      <c r="F762" s="15">
        <v>1.5</v>
      </c>
      <c r="G762" s="2">
        <v>0.65</v>
      </c>
      <c r="H762" s="3">
        <v>14.1</v>
      </c>
      <c r="I762" s="2">
        <v>0.36</v>
      </c>
      <c r="J762" s="4">
        <f t="shared" si="30"/>
        <v>0.29000000000000004</v>
      </c>
      <c r="K762" s="1">
        <v>1</v>
      </c>
      <c r="L762" s="4">
        <f t="shared" si="31"/>
        <v>0.29000000000000004</v>
      </c>
      <c r="M762" s="1">
        <v>1</v>
      </c>
      <c r="N762" s="4">
        <v>0.29000000000000004</v>
      </c>
      <c r="O762" s="1" t="s">
        <v>1746</v>
      </c>
    </row>
    <row r="763" spans="1:15" ht="49.5" x14ac:dyDescent="0.25">
      <c r="A763" s="1">
        <v>762</v>
      </c>
      <c r="B763" s="1" t="s">
        <v>235</v>
      </c>
      <c r="C763" s="10">
        <v>45112</v>
      </c>
      <c r="D763" s="22">
        <v>0</v>
      </c>
      <c r="E763" s="11" t="s">
        <v>1036</v>
      </c>
      <c r="F763" s="15">
        <v>21.5</v>
      </c>
      <c r="G763" s="2">
        <v>1.45</v>
      </c>
      <c r="H763" s="3">
        <v>3.3</v>
      </c>
      <c r="I763" s="2">
        <v>1.34</v>
      </c>
      <c r="J763" s="4">
        <f t="shared" si="30"/>
        <v>0.10999999999999988</v>
      </c>
      <c r="K763" s="1">
        <v>1</v>
      </c>
      <c r="L763" s="4">
        <f t="shared" si="31"/>
        <v>0.10999999999999988</v>
      </c>
      <c r="M763" s="1">
        <v>1</v>
      </c>
      <c r="N763" s="4">
        <v>0.10999999999999988</v>
      </c>
      <c r="O763" s="1" t="s">
        <v>1746</v>
      </c>
    </row>
    <row r="764" spans="1:15" x14ac:dyDescent="0.25">
      <c r="A764" s="1">
        <v>763</v>
      </c>
      <c r="B764" s="1" t="s">
        <v>235</v>
      </c>
      <c r="C764" s="10">
        <v>45113</v>
      </c>
      <c r="D764" s="22">
        <v>0</v>
      </c>
      <c r="E764" s="1" t="s">
        <v>213</v>
      </c>
      <c r="F764" s="15">
        <v>24</v>
      </c>
      <c r="G764" s="2">
        <v>1.8</v>
      </c>
      <c r="H764" s="3">
        <v>3.9</v>
      </c>
      <c r="I764" s="2">
        <v>1.72</v>
      </c>
      <c r="J764" s="4">
        <f t="shared" si="30"/>
        <v>8.0000000000000071E-2</v>
      </c>
      <c r="K764" s="1">
        <v>1</v>
      </c>
      <c r="L764" s="4">
        <f t="shared" si="31"/>
        <v>8.0000000000000071E-2</v>
      </c>
      <c r="M764" s="1">
        <v>1</v>
      </c>
      <c r="N764" s="4">
        <v>8.0000000000000071E-2</v>
      </c>
      <c r="O764" s="1" t="s">
        <v>1746</v>
      </c>
    </row>
    <row r="765" spans="1:15" x14ac:dyDescent="0.25">
      <c r="A765" s="1">
        <v>764</v>
      </c>
      <c r="B765" s="1" t="s">
        <v>235</v>
      </c>
      <c r="C765" s="10">
        <v>45114</v>
      </c>
      <c r="D765" s="22">
        <v>0</v>
      </c>
      <c r="E765" s="1" t="s">
        <v>213</v>
      </c>
      <c r="F765" s="15">
        <v>24</v>
      </c>
      <c r="G765" s="2">
        <v>1.6</v>
      </c>
      <c r="H765" s="3">
        <v>3.9</v>
      </c>
      <c r="I765" s="2">
        <v>1.53</v>
      </c>
      <c r="J765" s="4">
        <f t="shared" si="30"/>
        <v>7.0000000000000062E-2</v>
      </c>
      <c r="K765" s="1">
        <v>1</v>
      </c>
      <c r="L765" s="4">
        <f t="shared" si="31"/>
        <v>7.0000000000000062E-2</v>
      </c>
      <c r="M765" s="1">
        <v>1</v>
      </c>
      <c r="N765" s="4">
        <v>7.0000000000000062E-2</v>
      </c>
      <c r="O765" s="1" t="s">
        <v>1746</v>
      </c>
    </row>
    <row r="766" spans="1:15" x14ac:dyDescent="0.25">
      <c r="A766" s="1">
        <v>765</v>
      </c>
      <c r="B766" s="1" t="s">
        <v>235</v>
      </c>
      <c r="C766" s="10">
        <v>45115</v>
      </c>
      <c r="D766" s="22">
        <v>0</v>
      </c>
      <c r="E766" s="1" t="s">
        <v>213</v>
      </c>
      <c r="F766" s="15">
        <v>24</v>
      </c>
      <c r="G766" s="2">
        <v>1.56</v>
      </c>
      <c r="H766" s="3">
        <v>3.8</v>
      </c>
      <c r="I766" s="2">
        <v>1.48</v>
      </c>
      <c r="J766" s="4">
        <f t="shared" si="30"/>
        <v>8.0000000000000071E-2</v>
      </c>
      <c r="K766" s="1">
        <v>1</v>
      </c>
      <c r="L766" s="4">
        <f t="shared" si="31"/>
        <v>8.0000000000000071E-2</v>
      </c>
      <c r="M766" s="1">
        <v>1</v>
      </c>
      <c r="N766" s="4">
        <v>8.0000000000000071E-2</v>
      </c>
      <c r="O766" s="1" t="s">
        <v>1746</v>
      </c>
    </row>
    <row r="767" spans="1:15" x14ac:dyDescent="0.25">
      <c r="A767" s="1">
        <v>766</v>
      </c>
      <c r="B767" s="1" t="s">
        <v>235</v>
      </c>
      <c r="C767" s="10">
        <v>45116</v>
      </c>
      <c r="D767" s="22">
        <v>0</v>
      </c>
      <c r="E767" s="1" t="s">
        <v>213</v>
      </c>
      <c r="F767" s="15">
        <v>24</v>
      </c>
      <c r="G767" s="2">
        <v>1.57</v>
      </c>
      <c r="H767" s="3">
        <v>3.7</v>
      </c>
      <c r="I767" s="2">
        <v>1.44</v>
      </c>
      <c r="J767" s="4">
        <f t="shared" si="30"/>
        <v>0.13000000000000012</v>
      </c>
      <c r="K767" s="1">
        <v>1</v>
      </c>
      <c r="L767" s="4">
        <f t="shared" si="31"/>
        <v>0.13000000000000012</v>
      </c>
      <c r="M767" s="1">
        <v>1</v>
      </c>
      <c r="N767" s="4">
        <v>0.13000000000000012</v>
      </c>
      <c r="O767" s="1" t="s">
        <v>1746</v>
      </c>
    </row>
    <row r="768" spans="1:15" x14ac:dyDescent="0.25">
      <c r="A768" s="1">
        <v>767</v>
      </c>
      <c r="B768" s="1" t="s">
        <v>235</v>
      </c>
      <c r="C768" s="10">
        <v>45117</v>
      </c>
      <c r="D768" s="22">
        <v>0</v>
      </c>
      <c r="E768" s="1" t="s">
        <v>213</v>
      </c>
      <c r="F768" s="15">
        <v>24</v>
      </c>
      <c r="G768" s="2">
        <v>1.58</v>
      </c>
      <c r="H768" s="3">
        <v>4.0999999999999996</v>
      </c>
      <c r="I768" s="2">
        <v>1.49</v>
      </c>
      <c r="J768" s="4">
        <f t="shared" ref="J768:J803" si="32">G768-I768</f>
        <v>9.000000000000008E-2</v>
      </c>
      <c r="K768" s="1">
        <v>1</v>
      </c>
      <c r="L768" s="4">
        <f t="shared" ref="L768:L803" si="33">(G768-I768-D768)*K768</f>
        <v>9.000000000000008E-2</v>
      </c>
      <c r="M768" s="1">
        <v>1</v>
      </c>
      <c r="N768" s="4">
        <v>9.000000000000008E-2</v>
      </c>
      <c r="O768" s="1" t="s">
        <v>1746</v>
      </c>
    </row>
    <row r="769" spans="1:15" ht="33" x14ac:dyDescent="0.25">
      <c r="A769" s="1">
        <v>768</v>
      </c>
      <c r="B769" s="1" t="s">
        <v>235</v>
      </c>
      <c r="C769" s="10">
        <v>45118</v>
      </c>
      <c r="D769" s="22">
        <v>0</v>
      </c>
      <c r="E769" s="11" t="s">
        <v>1060</v>
      </c>
      <c r="F769" s="15">
        <v>22</v>
      </c>
      <c r="G769" s="2">
        <v>1.3754999999999999</v>
      </c>
      <c r="H769" s="3">
        <v>2.9</v>
      </c>
      <c r="I769" s="2">
        <v>1.35</v>
      </c>
      <c r="J769" s="4">
        <f t="shared" si="32"/>
        <v>2.5499999999999856E-2</v>
      </c>
      <c r="K769" s="1">
        <v>1</v>
      </c>
      <c r="L769" s="4">
        <f t="shared" si="33"/>
        <v>2.5499999999999856E-2</v>
      </c>
      <c r="M769" s="1">
        <v>1</v>
      </c>
      <c r="N769" s="4">
        <v>2.5499999999999856E-2</v>
      </c>
      <c r="O769" s="1" t="s">
        <v>1746</v>
      </c>
    </row>
    <row r="770" spans="1:15" x14ac:dyDescent="0.25">
      <c r="A770" s="1">
        <v>769</v>
      </c>
      <c r="B770" s="1" t="s">
        <v>235</v>
      </c>
      <c r="C770" s="10">
        <v>45119</v>
      </c>
      <c r="D770" s="22">
        <v>0</v>
      </c>
      <c r="E770" s="1" t="s">
        <v>213</v>
      </c>
      <c r="F770" s="15">
        <v>24</v>
      </c>
      <c r="G770" s="2">
        <v>1.6581999999999999</v>
      </c>
      <c r="H770" s="3">
        <v>4.0999999999999996</v>
      </c>
      <c r="I770" s="2">
        <v>1.4910000000000001</v>
      </c>
      <c r="J770" s="4">
        <f t="shared" si="32"/>
        <v>0.16719999999999979</v>
      </c>
      <c r="K770" s="1">
        <v>1</v>
      </c>
      <c r="L770" s="4">
        <f t="shared" si="33"/>
        <v>0.16719999999999979</v>
      </c>
      <c r="M770" s="1">
        <v>1</v>
      </c>
      <c r="N770" s="4">
        <v>0.16719999999999979</v>
      </c>
      <c r="O770" s="1" t="s">
        <v>1746</v>
      </c>
    </row>
    <row r="771" spans="1:15" x14ac:dyDescent="0.25">
      <c r="A771" s="1">
        <v>770</v>
      </c>
      <c r="B771" s="1" t="s">
        <v>235</v>
      </c>
      <c r="C771" s="10">
        <v>45120</v>
      </c>
      <c r="D771" s="22">
        <v>0</v>
      </c>
      <c r="E771" s="1" t="s">
        <v>213</v>
      </c>
      <c r="F771" s="15">
        <v>24</v>
      </c>
      <c r="G771" s="2">
        <v>1.6301000000000001</v>
      </c>
      <c r="H771" s="3">
        <v>4.3</v>
      </c>
      <c r="I771" s="2">
        <v>1.5415000000000001</v>
      </c>
      <c r="J771" s="4">
        <f t="shared" si="32"/>
        <v>8.8600000000000012E-2</v>
      </c>
      <c r="K771" s="1">
        <v>1</v>
      </c>
      <c r="L771" s="4">
        <f t="shared" si="33"/>
        <v>8.8600000000000012E-2</v>
      </c>
      <c r="M771" s="1">
        <v>1</v>
      </c>
      <c r="N771" s="4">
        <v>8.8600000000000012E-2</v>
      </c>
      <c r="O771" s="1" t="s">
        <v>1746</v>
      </c>
    </row>
    <row r="772" spans="1:15" x14ac:dyDescent="0.25">
      <c r="A772" s="1">
        <v>771</v>
      </c>
      <c r="B772" s="1" t="s">
        <v>235</v>
      </c>
      <c r="C772" s="10">
        <v>45121</v>
      </c>
      <c r="D772" s="22">
        <v>0</v>
      </c>
      <c r="E772" s="1" t="s">
        <v>213</v>
      </c>
      <c r="F772" s="15">
        <v>24</v>
      </c>
      <c r="G772" s="2">
        <v>1.63</v>
      </c>
      <c r="H772" s="3">
        <v>4.3</v>
      </c>
      <c r="I772" s="2">
        <v>1.54</v>
      </c>
      <c r="J772" s="4">
        <f t="shared" si="32"/>
        <v>8.9999999999999858E-2</v>
      </c>
      <c r="K772" s="1">
        <v>1</v>
      </c>
      <c r="L772" s="4">
        <f t="shared" si="33"/>
        <v>8.9999999999999858E-2</v>
      </c>
      <c r="M772" s="1">
        <v>1</v>
      </c>
      <c r="N772" s="4">
        <v>8.9999999999999858E-2</v>
      </c>
      <c r="O772" s="1" t="s">
        <v>1746</v>
      </c>
    </row>
    <row r="773" spans="1:15" x14ac:dyDescent="0.25">
      <c r="A773" s="1">
        <v>772</v>
      </c>
      <c r="B773" s="1" t="s">
        <v>235</v>
      </c>
      <c r="C773" s="10">
        <v>45122</v>
      </c>
      <c r="D773" s="22">
        <v>0</v>
      </c>
      <c r="E773" s="1" t="s">
        <v>213</v>
      </c>
      <c r="F773" s="15">
        <v>24</v>
      </c>
      <c r="G773" s="2">
        <v>1.63</v>
      </c>
      <c r="H773" s="3">
        <v>4.2</v>
      </c>
      <c r="I773" s="2">
        <v>1.52</v>
      </c>
      <c r="J773" s="4">
        <f t="shared" si="32"/>
        <v>0.10999999999999988</v>
      </c>
      <c r="K773" s="1">
        <v>1</v>
      </c>
      <c r="L773" s="4">
        <f t="shared" si="33"/>
        <v>0.10999999999999988</v>
      </c>
      <c r="M773" s="1">
        <v>1</v>
      </c>
      <c r="N773" s="4">
        <v>0.10999999999999988</v>
      </c>
      <c r="O773" s="1" t="s">
        <v>1746</v>
      </c>
    </row>
    <row r="774" spans="1:15" x14ac:dyDescent="0.25">
      <c r="A774" s="1">
        <v>773</v>
      </c>
      <c r="B774" s="1" t="s">
        <v>235</v>
      </c>
      <c r="C774" s="10">
        <v>45123</v>
      </c>
      <c r="D774" s="22">
        <v>0</v>
      </c>
      <c r="E774" s="1" t="s">
        <v>213</v>
      </c>
      <c r="F774" s="15">
        <v>24</v>
      </c>
      <c r="G774" s="2">
        <v>1.6054999999999999</v>
      </c>
      <c r="H774" s="3">
        <v>3.9</v>
      </c>
      <c r="I774" s="2">
        <v>1.361</v>
      </c>
      <c r="J774" s="4">
        <f t="shared" si="32"/>
        <v>0.24449999999999994</v>
      </c>
      <c r="K774" s="1">
        <v>1</v>
      </c>
      <c r="L774" s="4">
        <f t="shared" si="33"/>
        <v>0.24449999999999994</v>
      </c>
      <c r="M774" s="1">
        <v>1</v>
      </c>
      <c r="N774" s="4">
        <v>0.24449999999999994</v>
      </c>
      <c r="O774" s="1" t="s">
        <v>1746</v>
      </c>
    </row>
    <row r="775" spans="1:15" x14ac:dyDescent="0.25">
      <c r="A775" s="1">
        <v>774</v>
      </c>
      <c r="B775" s="1" t="s">
        <v>235</v>
      </c>
      <c r="C775" s="10">
        <v>45124</v>
      </c>
      <c r="D775" s="22">
        <v>0</v>
      </c>
      <c r="E775" s="1" t="s">
        <v>213</v>
      </c>
      <c r="F775" s="15">
        <v>24</v>
      </c>
      <c r="G775" s="2">
        <v>1.6266</v>
      </c>
      <c r="H775" s="3">
        <v>3.9</v>
      </c>
      <c r="I775" s="2">
        <v>1.2184999999999999</v>
      </c>
      <c r="J775" s="4">
        <f t="shared" si="32"/>
        <v>0.40810000000000013</v>
      </c>
      <c r="K775" s="1">
        <v>1</v>
      </c>
      <c r="L775" s="4">
        <f t="shared" si="33"/>
        <v>0.40810000000000013</v>
      </c>
      <c r="M775" s="1">
        <v>1</v>
      </c>
      <c r="N775" s="4">
        <v>0.40810000000000013</v>
      </c>
      <c r="O775" s="1" t="s">
        <v>1746</v>
      </c>
    </row>
    <row r="776" spans="1:15" x14ac:dyDescent="0.25">
      <c r="A776" s="1">
        <v>775</v>
      </c>
      <c r="B776" s="1" t="s">
        <v>235</v>
      </c>
      <c r="C776" s="10">
        <v>45125</v>
      </c>
      <c r="D776" s="22">
        <v>0</v>
      </c>
      <c r="E776" s="1" t="s">
        <v>213</v>
      </c>
      <c r="F776" s="15">
        <v>24</v>
      </c>
      <c r="G776" s="2">
        <v>1.6049</v>
      </c>
      <c r="H776" s="3">
        <v>3.7</v>
      </c>
      <c r="I776" s="2">
        <v>1.2379</v>
      </c>
      <c r="J776" s="4">
        <f t="shared" si="32"/>
        <v>0.36699999999999999</v>
      </c>
      <c r="K776" s="1">
        <v>1</v>
      </c>
      <c r="L776" s="4">
        <f t="shared" si="33"/>
        <v>0.36699999999999999</v>
      </c>
      <c r="M776" s="1">
        <v>1</v>
      </c>
      <c r="N776" s="4">
        <v>0.36699999999999999</v>
      </c>
      <c r="O776" s="1" t="s">
        <v>1746</v>
      </c>
    </row>
    <row r="777" spans="1:15" x14ac:dyDescent="0.25">
      <c r="A777" s="1">
        <v>776</v>
      </c>
      <c r="B777" s="1" t="s">
        <v>235</v>
      </c>
      <c r="C777" s="10">
        <v>45126</v>
      </c>
      <c r="D777" s="22">
        <v>0</v>
      </c>
      <c r="E777" s="1" t="s">
        <v>213</v>
      </c>
      <c r="F777" s="15">
        <v>24</v>
      </c>
      <c r="G777" s="2">
        <v>1.6252</v>
      </c>
      <c r="H777" s="3">
        <v>3.9</v>
      </c>
      <c r="I777" s="2">
        <v>1.1949000000000001</v>
      </c>
      <c r="J777" s="4">
        <f t="shared" si="32"/>
        <v>0.4302999999999999</v>
      </c>
      <c r="K777" s="1">
        <v>1</v>
      </c>
      <c r="L777" s="4">
        <f t="shared" si="33"/>
        <v>0.4302999999999999</v>
      </c>
      <c r="M777" s="1">
        <v>1</v>
      </c>
      <c r="N777" s="4">
        <v>0.4302999999999999</v>
      </c>
      <c r="O777" s="1" t="s">
        <v>1746</v>
      </c>
    </row>
    <row r="778" spans="1:15" x14ac:dyDescent="0.25">
      <c r="A778" s="1">
        <v>777</v>
      </c>
      <c r="B778" s="1" t="s">
        <v>235</v>
      </c>
      <c r="C778" s="10">
        <v>45127</v>
      </c>
      <c r="D778" s="22">
        <v>0</v>
      </c>
      <c r="E778" s="1" t="s">
        <v>213</v>
      </c>
      <c r="F778" s="15">
        <v>24</v>
      </c>
      <c r="G778" s="2">
        <v>1.6207</v>
      </c>
      <c r="H778" s="3">
        <v>3.8</v>
      </c>
      <c r="I778" s="2">
        <v>1.1881999999999999</v>
      </c>
      <c r="J778" s="4">
        <f t="shared" si="32"/>
        <v>0.43250000000000011</v>
      </c>
      <c r="K778" s="1">
        <v>1</v>
      </c>
      <c r="L778" s="4">
        <f t="shared" si="33"/>
        <v>0.43250000000000011</v>
      </c>
      <c r="M778" s="1">
        <v>1</v>
      </c>
      <c r="N778" s="4">
        <v>0.43250000000000011</v>
      </c>
      <c r="O778" s="1" t="s">
        <v>1746</v>
      </c>
    </row>
    <row r="779" spans="1:15" x14ac:dyDescent="0.25">
      <c r="A779" s="1">
        <v>778</v>
      </c>
      <c r="B779" s="1" t="s">
        <v>235</v>
      </c>
      <c r="C779" s="10">
        <v>45128</v>
      </c>
      <c r="D779" s="22">
        <v>0</v>
      </c>
      <c r="E779" s="1" t="s">
        <v>213</v>
      </c>
      <c r="F779" s="15">
        <v>24</v>
      </c>
      <c r="G779" s="2">
        <v>1.6009</v>
      </c>
      <c r="H779" s="3">
        <v>3.9</v>
      </c>
      <c r="I779" s="2">
        <v>1.1792</v>
      </c>
      <c r="J779" s="4">
        <f t="shared" si="32"/>
        <v>0.42169999999999996</v>
      </c>
      <c r="K779" s="1">
        <v>1</v>
      </c>
      <c r="L779" s="4">
        <f t="shared" si="33"/>
        <v>0.42169999999999996</v>
      </c>
      <c r="M779" s="1">
        <v>1</v>
      </c>
      <c r="N779" s="4">
        <v>0.42169999999999996</v>
      </c>
      <c r="O779" s="1" t="s">
        <v>1746</v>
      </c>
    </row>
    <row r="780" spans="1:15" x14ac:dyDescent="0.25">
      <c r="A780" s="1">
        <v>779</v>
      </c>
      <c r="B780" s="1" t="s">
        <v>235</v>
      </c>
      <c r="C780" s="10">
        <v>45129</v>
      </c>
      <c r="D780" s="22">
        <v>0</v>
      </c>
      <c r="E780" s="1" t="s">
        <v>213</v>
      </c>
      <c r="F780" s="15">
        <v>24</v>
      </c>
      <c r="G780" s="2">
        <v>1.621</v>
      </c>
      <c r="H780" s="3">
        <v>3.9</v>
      </c>
      <c r="I780" s="2">
        <v>1.1959</v>
      </c>
      <c r="J780" s="4">
        <f t="shared" si="32"/>
        <v>0.42510000000000003</v>
      </c>
      <c r="K780" s="1">
        <v>1</v>
      </c>
      <c r="L780" s="4">
        <f t="shared" si="33"/>
        <v>0.42510000000000003</v>
      </c>
      <c r="M780" s="1">
        <v>1</v>
      </c>
      <c r="N780" s="4">
        <v>0.42510000000000003</v>
      </c>
      <c r="O780" s="1" t="s">
        <v>1746</v>
      </c>
    </row>
    <row r="781" spans="1:15" ht="33" x14ac:dyDescent="0.25">
      <c r="A781" s="1">
        <v>780</v>
      </c>
      <c r="B781" s="1" t="s">
        <v>235</v>
      </c>
      <c r="C781" s="10">
        <v>45130</v>
      </c>
      <c r="D781" s="22">
        <v>0</v>
      </c>
      <c r="E781" s="11" t="s">
        <v>4236</v>
      </c>
      <c r="F781" s="15">
        <v>22.5</v>
      </c>
      <c r="G781" s="2">
        <v>1.4872000000000001</v>
      </c>
      <c r="H781" s="3">
        <v>3.3</v>
      </c>
      <c r="I781" s="2">
        <v>1.115</v>
      </c>
      <c r="J781" s="4">
        <f t="shared" si="32"/>
        <v>0.37220000000000009</v>
      </c>
      <c r="K781" s="1">
        <v>1</v>
      </c>
      <c r="L781" s="4">
        <f t="shared" si="33"/>
        <v>0.37220000000000009</v>
      </c>
      <c r="M781" s="1">
        <v>1</v>
      </c>
      <c r="N781" s="4">
        <v>0.37220000000000009</v>
      </c>
      <c r="O781" s="1" t="s">
        <v>1746</v>
      </c>
    </row>
    <row r="782" spans="1:15" x14ac:dyDescent="0.25">
      <c r="A782" s="1">
        <v>781</v>
      </c>
      <c r="B782" s="1" t="s">
        <v>235</v>
      </c>
      <c r="C782" s="10">
        <v>45131</v>
      </c>
      <c r="D782" s="22">
        <v>0</v>
      </c>
      <c r="E782" s="1" t="s">
        <v>213</v>
      </c>
      <c r="F782" s="15">
        <v>24</v>
      </c>
      <c r="G782" s="2">
        <v>1.6029</v>
      </c>
      <c r="H782" s="3">
        <v>3.5</v>
      </c>
      <c r="I782" s="2">
        <v>1.1662999999999999</v>
      </c>
      <c r="J782" s="4">
        <f t="shared" si="32"/>
        <v>0.4366000000000001</v>
      </c>
      <c r="K782" s="1">
        <v>1</v>
      </c>
      <c r="L782" s="4">
        <f t="shared" si="33"/>
        <v>0.4366000000000001</v>
      </c>
      <c r="M782" s="1">
        <v>1</v>
      </c>
      <c r="N782" s="4">
        <v>0.4366000000000001</v>
      </c>
      <c r="O782" s="1" t="s">
        <v>1746</v>
      </c>
    </row>
    <row r="783" spans="1:15" x14ac:dyDescent="0.25">
      <c r="A783" s="1">
        <v>782</v>
      </c>
      <c r="B783" s="1" t="s">
        <v>235</v>
      </c>
      <c r="C783" s="10">
        <v>45132</v>
      </c>
      <c r="D783" s="22">
        <v>0</v>
      </c>
      <c r="E783" s="1" t="s">
        <v>213</v>
      </c>
      <c r="F783" s="15">
        <v>24</v>
      </c>
      <c r="G783" s="2">
        <v>1.593</v>
      </c>
      <c r="H783" s="3">
        <v>3.7</v>
      </c>
      <c r="I783" s="2">
        <v>1.1704000000000001</v>
      </c>
      <c r="J783" s="4">
        <f t="shared" si="32"/>
        <v>0.42259999999999986</v>
      </c>
      <c r="K783" s="1">
        <v>1</v>
      </c>
      <c r="L783" s="4">
        <f t="shared" si="33"/>
        <v>0.42259999999999986</v>
      </c>
      <c r="M783" s="1">
        <v>1</v>
      </c>
      <c r="N783" s="4">
        <v>0.42259999999999986</v>
      </c>
      <c r="O783" s="1" t="s">
        <v>1746</v>
      </c>
    </row>
    <row r="784" spans="1:15" ht="33" x14ac:dyDescent="0.25">
      <c r="A784" s="1">
        <v>783</v>
      </c>
      <c r="B784" s="1" t="s">
        <v>235</v>
      </c>
      <c r="C784" s="10">
        <v>45133</v>
      </c>
      <c r="D784" s="22">
        <v>0</v>
      </c>
      <c r="E784" s="11" t="s">
        <v>1237</v>
      </c>
      <c r="F784" s="15">
        <v>21</v>
      </c>
      <c r="G784" s="2">
        <v>1.3915</v>
      </c>
      <c r="H784" s="3">
        <v>3</v>
      </c>
      <c r="I784" s="2">
        <v>1.0141</v>
      </c>
      <c r="J784" s="4">
        <f t="shared" si="32"/>
        <v>0.37739999999999996</v>
      </c>
      <c r="K784" s="1">
        <v>1</v>
      </c>
      <c r="L784" s="4">
        <f t="shared" si="33"/>
        <v>0.37739999999999996</v>
      </c>
      <c r="M784" s="1">
        <v>1</v>
      </c>
      <c r="N784" s="4">
        <v>0.37739999999999996</v>
      </c>
      <c r="O784" s="1" t="s">
        <v>1746</v>
      </c>
    </row>
    <row r="785" spans="1:15" x14ac:dyDescent="0.25">
      <c r="A785" s="1">
        <v>784</v>
      </c>
      <c r="B785" s="1" t="s">
        <v>235</v>
      </c>
      <c r="C785" s="10">
        <v>45134</v>
      </c>
      <c r="D785" s="22">
        <v>0</v>
      </c>
      <c r="E785" s="1" t="s">
        <v>213</v>
      </c>
      <c r="F785" s="15">
        <v>24</v>
      </c>
      <c r="G785" s="2">
        <v>1.6600999999999999</v>
      </c>
      <c r="H785" s="3">
        <v>3.4</v>
      </c>
      <c r="I785" s="2">
        <v>1.2307999999999999</v>
      </c>
      <c r="J785" s="4">
        <f t="shared" si="32"/>
        <v>0.42930000000000001</v>
      </c>
      <c r="K785" s="1">
        <v>1</v>
      </c>
      <c r="L785" s="4">
        <f t="shared" si="33"/>
        <v>0.42930000000000001</v>
      </c>
      <c r="M785" s="1">
        <v>1</v>
      </c>
      <c r="N785" s="4">
        <v>0.42930000000000001</v>
      </c>
      <c r="O785" s="1" t="s">
        <v>1746</v>
      </c>
    </row>
    <row r="786" spans="1:15" x14ac:dyDescent="0.25">
      <c r="A786" s="1">
        <v>785</v>
      </c>
      <c r="B786" s="1" t="s">
        <v>235</v>
      </c>
      <c r="C786" s="10">
        <v>45135</v>
      </c>
      <c r="D786" s="22">
        <v>0</v>
      </c>
      <c r="E786" s="1" t="s">
        <v>213</v>
      </c>
      <c r="F786" s="15">
        <v>24</v>
      </c>
      <c r="G786" s="2">
        <v>1.6979</v>
      </c>
      <c r="H786" s="3">
        <v>3.6</v>
      </c>
      <c r="I786" s="2">
        <v>1.2676000000000001</v>
      </c>
      <c r="J786" s="4">
        <f t="shared" si="32"/>
        <v>0.4302999999999999</v>
      </c>
      <c r="K786" s="1">
        <v>1</v>
      </c>
      <c r="L786" s="4">
        <f t="shared" si="33"/>
        <v>0.4302999999999999</v>
      </c>
      <c r="M786" s="1">
        <v>1</v>
      </c>
      <c r="N786" s="4">
        <v>0.4302999999999999</v>
      </c>
      <c r="O786" s="1" t="s">
        <v>1746</v>
      </c>
    </row>
    <row r="787" spans="1:15" x14ac:dyDescent="0.25">
      <c r="A787" s="1">
        <v>786</v>
      </c>
      <c r="B787" s="1" t="s">
        <v>235</v>
      </c>
      <c r="C787" s="10">
        <v>45136</v>
      </c>
      <c r="D787" s="22">
        <v>0</v>
      </c>
      <c r="E787" s="1" t="s">
        <v>213</v>
      </c>
      <c r="F787" s="15">
        <v>24</v>
      </c>
      <c r="G787" s="2">
        <v>1.6517999999999999</v>
      </c>
      <c r="H787" s="3">
        <v>3.5</v>
      </c>
      <c r="I787" s="2">
        <v>1.2539</v>
      </c>
      <c r="J787" s="4">
        <f t="shared" si="32"/>
        <v>0.39789999999999992</v>
      </c>
      <c r="K787" s="1">
        <v>1</v>
      </c>
      <c r="L787" s="4">
        <f t="shared" si="33"/>
        <v>0.39789999999999992</v>
      </c>
      <c r="M787" s="1">
        <v>1</v>
      </c>
      <c r="N787" s="4">
        <v>0.39789999999999992</v>
      </c>
      <c r="O787" s="1" t="s">
        <v>1746</v>
      </c>
    </row>
    <row r="788" spans="1:15" x14ac:dyDescent="0.25">
      <c r="A788" s="1">
        <v>787</v>
      </c>
      <c r="B788" s="1" t="s">
        <v>235</v>
      </c>
      <c r="C788" s="10">
        <v>45137</v>
      </c>
      <c r="D788" s="22">
        <v>0</v>
      </c>
      <c r="E788" s="1" t="s">
        <v>213</v>
      </c>
      <c r="F788" s="15">
        <v>24</v>
      </c>
      <c r="G788" s="2">
        <v>1.6638999999999999</v>
      </c>
      <c r="H788" s="3">
        <v>3.4</v>
      </c>
      <c r="I788" s="2">
        <v>1.2557</v>
      </c>
      <c r="J788" s="4">
        <f t="shared" si="32"/>
        <v>0.4081999999999999</v>
      </c>
      <c r="K788" s="1">
        <v>1</v>
      </c>
      <c r="L788" s="4">
        <f t="shared" si="33"/>
        <v>0.4081999999999999</v>
      </c>
      <c r="M788" s="1">
        <v>1</v>
      </c>
      <c r="N788" s="4">
        <v>0.4081999999999999</v>
      </c>
      <c r="O788" s="1" t="s">
        <v>1746</v>
      </c>
    </row>
    <row r="789" spans="1:15" x14ac:dyDescent="0.25">
      <c r="A789" s="1">
        <v>788</v>
      </c>
      <c r="B789" s="1" t="s">
        <v>235</v>
      </c>
      <c r="C789" s="10">
        <v>45138</v>
      </c>
      <c r="D789" s="22">
        <v>0</v>
      </c>
      <c r="E789" s="1" t="s">
        <v>213</v>
      </c>
      <c r="F789" s="15">
        <v>24</v>
      </c>
      <c r="G789" s="2">
        <v>1.6516</v>
      </c>
      <c r="H789" s="3">
        <v>3.5</v>
      </c>
      <c r="I789" s="2">
        <v>1.2472000000000001</v>
      </c>
      <c r="J789" s="4">
        <f t="shared" si="32"/>
        <v>0.40439999999999987</v>
      </c>
      <c r="K789" s="1">
        <v>1</v>
      </c>
      <c r="L789" s="4">
        <f t="shared" si="33"/>
        <v>0.40439999999999987</v>
      </c>
      <c r="M789" s="1">
        <v>1</v>
      </c>
      <c r="N789" s="4">
        <v>0.40439999999999987</v>
      </c>
      <c r="O789" s="1" t="s">
        <v>1746</v>
      </c>
    </row>
    <row r="790" spans="1:15" x14ac:dyDescent="0.25">
      <c r="A790" s="1">
        <v>789</v>
      </c>
      <c r="B790" s="1" t="s">
        <v>235</v>
      </c>
      <c r="C790" s="10">
        <v>45139</v>
      </c>
      <c r="D790" s="22">
        <v>0</v>
      </c>
      <c r="E790" s="1" t="s">
        <v>213</v>
      </c>
      <c r="F790" s="15">
        <v>24</v>
      </c>
      <c r="G790" s="2">
        <v>1.67</v>
      </c>
      <c r="H790" s="3">
        <v>3.5</v>
      </c>
      <c r="I790" s="2">
        <v>1.26</v>
      </c>
      <c r="J790" s="4">
        <f t="shared" si="32"/>
        <v>0.40999999999999992</v>
      </c>
      <c r="K790" s="1">
        <v>1</v>
      </c>
      <c r="L790" s="4">
        <f t="shared" si="33"/>
        <v>0.40999999999999992</v>
      </c>
      <c r="M790" s="1">
        <v>1</v>
      </c>
      <c r="N790" s="4">
        <v>0.40999999999999992</v>
      </c>
      <c r="O790" s="1" t="s">
        <v>1746</v>
      </c>
    </row>
    <row r="791" spans="1:15" x14ac:dyDescent="0.25">
      <c r="A791" s="1">
        <v>790</v>
      </c>
      <c r="B791" s="1" t="s">
        <v>235</v>
      </c>
      <c r="C791" s="10">
        <v>45140</v>
      </c>
      <c r="D791" s="22">
        <v>0</v>
      </c>
      <c r="E791" s="1" t="s">
        <v>213</v>
      </c>
      <c r="F791" s="15">
        <v>24</v>
      </c>
      <c r="G791" s="2">
        <v>1.68</v>
      </c>
      <c r="H791" s="3">
        <v>3.6</v>
      </c>
      <c r="I791" s="2">
        <v>1.27</v>
      </c>
      <c r="J791" s="4">
        <f t="shared" si="32"/>
        <v>0.40999999999999992</v>
      </c>
      <c r="K791" s="1">
        <v>1</v>
      </c>
      <c r="L791" s="4">
        <f t="shared" si="33"/>
        <v>0.40999999999999992</v>
      </c>
      <c r="M791" s="1">
        <v>1</v>
      </c>
      <c r="N791" s="4">
        <v>0.40999999999999992</v>
      </c>
      <c r="O791" s="1" t="s">
        <v>1746</v>
      </c>
    </row>
    <row r="792" spans="1:15" x14ac:dyDescent="0.25">
      <c r="A792" s="1">
        <v>791</v>
      </c>
      <c r="B792" s="1" t="s">
        <v>235</v>
      </c>
      <c r="C792" s="10">
        <v>45141</v>
      </c>
      <c r="D792" s="22">
        <v>0</v>
      </c>
      <c r="E792" s="1" t="s">
        <v>213</v>
      </c>
      <c r="F792" s="15">
        <v>24</v>
      </c>
      <c r="G792" s="2">
        <v>1.68</v>
      </c>
      <c r="H792" s="3">
        <v>3.6</v>
      </c>
      <c r="I792" s="2">
        <v>1.27</v>
      </c>
      <c r="J792" s="4">
        <f t="shared" si="32"/>
        <v>0.40999999999999992</v>
      </c>
      <c r="K792" s="1">
        <v>1</v>
      </c>
      <c r="L792" s="4">
        <f t="shared" si="33"/>
        <v>0.40999999999999992</v>
      </c>
      <c r="M792" s="1">
        <v>1</v>
      </c>
      <c r="N792" s="4">
        <v>0.40999999999999992</v>
      </c>
      <c r="O792" s="1" t="s">
        <v>1746</v>
      </c>
    </row>
    <row r="793" spans="1:15" x14ac:dyDescent="0.25">
      <c r="A793" s="1">
        <v>792</v>
      </c>
      <c r="B793" s="1" t="s">
        <v>235</v>
      </c>
      <c r="C793" s="10">
        <v>45142</v>
      </c>
      <c r="D793" s="22">
        <v>0</v>
      </c>
      <c r="E793" s="1" t="s">
        <v>213</v>
      </c>
      <c r="F793" s="15">
        <v>24</v>
      </c>
      <c r="G793" s="2">
        <v>1.66</v>
      </c>
      <c r="H793" s="3">
        <v>3.4</v>
      </c>
      <c r="I793" s="2">
        <v>1.26</v>
      </c>
      <c r="J793" s="4">
        <f t="shared" si="32"/>
        <v>0.39999999999999991</v>
      </c>
      <c r="K793" s="1">
        <v>1</v>
      </c>
      <c r="L793" s="4">
        <f t="shared" si="33"/>
        <v>0.39999999999999991</v>
      </c>
      <c r="M793" s="1">
        <v>1</v>
      </c>
      <c r="N793" s="4">
        <v>0.39999999999999991</v>
      </c>
      <c r="O793" s="1" t="s">
        <v>1746</v>
      </c>
    </row>
    <row r="794" spans="1:15" x14ac:dyDescent="0.25">
      <c r="A794" s="1">
        <v>793</v>
      </c>
      <c r="B794" s="1" t="s">
        <v>235</v>
      </c>
      <c r="C794" s="10">
        <v>45143</v>
      </c>
      <c r="D794" s="22">
        <v>0</v>
      </c>
      <c r="E794" s="1" t="s">
        <v>213</v>
      </c>
      <c r="F794" s="15">
        <v>24</v>
      </c>
      <c r="G794" s="2">
        <v>1.65</v>
      </c>
      <c r="H794" s="3">
        <v>3.4</v>
      </c>
      <c r="I794" s="2">
        <v>1.25</v>
      </c>
      <c r="J794" s="4">
        <f t="shared" si="32"/>
        <v>0.39999999999999991</v>
      </c>
      <c r="K794" s="1">
        <v>1</v>
      </c>
      <c r="L794" s="4">
        <f t="shared" si="33"/>
        <v>0.39999999999999991</v>
      </c>
      <c r="M794" s="1">
        <v>1</v>
      </c>
      <c r="N794" s="4">
        <v>0.39999999999999991</v>
      </c>
      <c r="O794" s="1" t="s">
        <v>1746</v>
      </c>
    </row>
    <row r="795" spans="1:15" x14ac:dyDescent="0.25">
      <c r="A795" s="1">
        <v>794</v>
      </c>
      <c r="B795" s="1" t="s">
        <v>235</v>
      </c>
      <c r="C795" s="10">
        <v>45144</v>
      </c>
      <c r="D795" s="22">
        <v>0</v>
      </c>
      <c r="E795" s="1" t="s">
        <v>213</v>
      </c>
      <c r="F795" s="15">
        <v>24</v>
      </c>
      <c r="G795" s="2">
        <v>1.64</v>
      </c>
      <c r="H795" s="3">
        <v>3.5</v>
      </c>
      <c r="I795" s="2">
        <v>1.23</v>
      </c>
      <c r="J795" s="4">
        <f t="shared" si="32"/>
        <v>0.40999999999999992</v>
      </c>
      <c r="K795" s="1">
        <v>1</v>
      </c>
      <c r="L795" s="4">
        <f t="shared" si="33"/>
        <v>0.40999999999999992</v>
      </c>
      <c r="M795" s="1">
        <v>1</v>
      </c>
      <c r="N795" s="4">
        <v>0.40999999999999992</v>
      </c>
      <c r="O795" s="1" t="s">
        <v>1746</v>
      </c>
    </row>
    <row r="796" spans="1:15" x14ac:dyDescent="0.25">
      <c r="A796" s="1">
        <v>795</v>
      </c>
      <c r="B796" s="1" t="s">
        <v>235</v>
      </c>
      <c r="C796" s="10">
        <v>45145</v>
      </c>
      <c r="D796" s="22">
        <v>0</v>
      </c>
      <c r="E796" s="1" t="s">
        <v>213</v>
      </c>
      <c r="F796" s="15">
        <v>24</v>
      </c>
      <c r="G796" s="2">
        <v>1.64</v>
      </c>
      <c r="H796" s="3">
        <v>3.5</v>
      </c>
      <c r="I796" s="2">
        <v>1.22</v>
      </c>
      <c r="J796" s="4">
        <f t="shared" si="32"/>
        <v>0.41999999999999993</v>
      </c>
      <c r="K796" s="1">
        <v>1</v>
      </c>
      <c r="L796" s="4">
        <f t="shared" si="33"/>
        <v>0.41999999999999993</v>
      </c>
      <c r="M796" s="1">
        <v>1</v>
      </c>
      <c r="N796" s="4">
        <v>0.41999999999999993</v>
      </c>
      <c r="O796" s="1" t="s">
        <v>1746</v>
      </c>
    </row>
    <row r="797" spans="1:15" x14ac:dyDescent="0.25">
      <c r="A797" s="1">
        <v>796</v>
      </c>
      <c r="B797" s="1" t="s">
        <v>235</v>
      </c>
      <c r="C797" s="10">
        <v>45146</v>
      </c>
      <c r="D797" s="22">
        <v>0</v>
      </c>
      <c r="E797" s="1" t="s">
        <v>213</v>
      </c>
      <c r="F797" s="15">
        <v>24</v>
      </c>
      <c r="G797" s="2">
        <v>1.61</v>
      </c>
      <c r="H797" s="3">
        <v>3.4</v>
      </c>
      <c r="I797" s="2">
        <v>1.2</v>
      </c>
      <c r="J797" s="4">
        <f t="shared" si="32"/>
        <v>0.41000000000000014</v>
      </c>
      <c r="K797" s="1">
        <v>1</v>
      </c>
      <c r="L797" s="4">
        <f t="shared" si="33"/>
        <v>0.41000000000000014</v>
      </c>
      <c r="M797" s="1">
        <v>1</v>
      </c>
      <c r="N797" s="4">
        <v>0.41000000000000014</v>
      </c>
      <c r="O797" s="1" t="s">
        <v>1746</v>
      </c>
    </row>
    <row r="798" spans="1:15" x14ac:dyDescent="0.25">
      <c r="A798" s="1">
        <v>797</v>
      </c>
      <c r="B798" s="1" t="s">
        <v>235</v>
      </c>
      <c r="C798" s="10">
        <v>45147</v>
      </c>
      <c r="D798" s="22">
        <v>0</v>
      </c>
      <c r="E798" s="1" t="s">
        <v>213</v>
      </c>
      <c r="F798" s="15">
        <v>24</v>
      </c>
      <c r="G798" s="2">
        <v>1.5730999999999999</v>
      </c>
      <c r="H798" s="3">
        <v>3.5</v>
      </c>
      <c r="I798" s="2">
        <v>1.1638999999999999</v>
      </c>
      <c r="J798" s="4">
        <f t="shared" si="32"/>
        <v>0.40920000000000001</v>
      </c>
      <c r="K798" s="1">
        <v>1</v>
      </c>
      <c r="L798" s="4">
        <f t="shared" si="33"/>
        <v>0.40920000000000001</v>
      </c>
      <c r="M798" s="1">
        <v>1</v>
      </c>
      <c r="N798" s="4">
        <v>0.40920000000000001</v>
      </c>
      <c r="O798" s="1" t="s">
        <v>1746</v>
      </c>
    </row>
    <row r="799" spans="1:15" x14ac:dyDescent="0.25">
      <c r="A799" s="1">
        <v>798</v>
      </c>
      <c r="B799" s="1" t="s">
        <v>235</v>
      </c>
      <c r="C799" s="10">
        <v>45148</v>
      </c>
      <c r="D799" s="22">
        <v>0</v>
      </c>
      <c r="E799" s="1" t="s">
        <v>213</v>
      </c>
      <c r="F799" s="15">
        <v>24</v>
      </c>
      <c r="G799" s="2">
        <v>1.57</v>
      </c>
      <c r="H799" s="3">
        <v>3.3</v>
      </c>
      <c r="I799" s="2">
        <v>1.1299999999999999</v>
      </c>
      <c r="J799" s="4">
        <f t="shared" si="32"/>
        <v>0.44000000000000017</v>
      </c>
      <c r="K799" s="1">
        <v>1</v>
      </c>
      <c r="L799" s="4">
        <f t="shared" si="33"/>
        <v>0.44000000000000017</v>
      </c>
      <c r="M799" s="1">
        <v>1</v>
      </c>
      <c r="N799" s="4">
        <v>0.44000000000000017</v>
      </c>
      <c r="O799" s="1" t="s">
        <v>1746</v>
      </c>
    </row>
    <row r="800" spans="1:15" x14ac:dyDescent="0.25">
      <c r="A800" s="1">
        <v>799</v>
      </c>
      <c r="B800" s="1" t="s">
        <v>235</v>
      </c>
      <c r="C800" s="10">
        <v>45149</v>
      </c>
      <c r="D800" s="22">
        <v>0</v>
      </c>
      <c r="E800" s="1" t="s">
        <v>213</v>
      </c>
      <c r="F800" s="15">
        <v>24</v>
      </c>
      <c r="G800" s="2">
        <v>1.55</v>
      </c>
      <c r="H800" s="3">
        <v>3.3</v>
      </c>
      <c r="I800" s="2">
        <v>1.1399999999999999</v>
      </c>
      <c r="J800" s="4">
        <f t="shared" si="32"/>
        <v>0.41000000000000014</v>
      </c>
      <c r="K800" s="1">
        <v>1</v>
      </c>
      <c r="L800" s="4">
        <f t="shared" si="33"/>
        <v>0.41000000000000014</v>
      </c>
      <c r="M800" s="1">
        <v>1</v>
      </c>
      <c r="N800" s="4">
        <v>0.41000000000000014</v>
      </c>
      <c r="O800" s="1" t="s">
        <v>1746</v>
      </c>
    </row>
    <row r="801" spans="1:15" x14ac:dyDescent="0.25">
      <c r="A801" s="1">
        <v>800</v>
      </c>
      <c r="B801" s="1" t="s">
        <v>235</v>
      </c>
      <c r="C801" s="10">
        <v>45150</v>
      </c>
      <c r="D801" s="22">
        <v>0</v>
      </c>
      <c r="E801" s="1" t="s">
        <v>213</v>
      </c>
      <c r="F801" s="15">
        <v>24</v>
      </c>
      <c r="G801" s="2">
        <v>1.59</v>
      </c>
      <c r="H801" s="3">
        <v>3.3</v>
      </c>
      <c r="I801" s="2">
        <v>1.19</v>
      </c>
      <c r="J801" s="4">
        <f t="shared" si="32"/>
        <v>0.40000000000000013</v>
      </c>
      <c r="K801" s="1">
        <v>1</v>
      </c>
      <c r="L801" s="4">
        <f t="shared" si="33"/>
        <v>0.40000000000000013</v>
      </c>
      <c r="M801" s="1">
        <v>1</v>
      </c>
      <c r="N801" s="4">
        <v>0.40000000000000013</v>
      </c>
      <c r="O801" s="1" t="s">
        <v>1746</v>
      </c>
    </row>
    <row r="802" spans="1:15" x14ac:dyDescent="0.25">
      <c r="A802" s="1">
        <v>801</v>
      </c>
      <c r="B802" s="1" t="s">
        <v>235</v>
      </c>
      <c r="C802" s="10">
        <v>45151</v>
      </c>
      <c r="D802" s="22">
        <v>0</v>
      </c>
      <c r="E802" s="1" t="s">
        <v>213</v>
      </c>
      <c r="F802" s="15">
        <v>24</v>
      </c>
      <c r="G802" s="2">
        <v>1.62</v>
      </c>
      <c r="H802" s="3">
        <v>3.2</v>
      </c>
      <c r="I802" s="2">
        <v>1.21</v>
      </c>
      <c r="J802" s="4">
        <f t="shared" si="32"/>
        <v>0.41000000000000014</v>
      </c>
      <c r="K802" s="1">
        <v>1</v>
      </c>
      <c r="L802" s="4">
        <f t="shared" si="33"/>
        <v>0.41000000000000014</v>
      </c>
      <c r="M802" s="1">
        <v>1</v>
      </c>
      <c r="N802" s="4">
        <v>0.41000000000000014</v>
      </c>
      <c r="O802" s="1" t="s">
        <v>1746</v>
      </c>
    </row>
    <row r="803" spans="1:15" x14ac:dyDescent="0.25">
      <c r="A803" s="1">
        <v>802</v>
      </c>
      <c r="B803" s="1" t="s">
        <v>235</v>
      </c>
      <c r="C803" s="10">
        <v>45152</v>
      </c>
      <c r="D803" s="22">
        <v>0</v>
      </c>
      <c r="E803" s="1" t="s">
        <v>213</v>
      </c>
      <c r="F803" s="15">
        <v>24</v>
      </c>
      <c r="G803" s="2">
        <v>1.62</v>
      </c>
      <c r="H803" s="3">
        <v>3.2</v>
      </c>
      <c r="I803" s="2">
        <v>1.22</v>
      </c>
      <c r="J803" s="4">
        <f t="shared" si="32"/>
        <v>0.40000000000000013</v>
      </c>
      <c r="K803" s="1">
        <v>1</v>
      </c>
      <c r="L803" s="4">
        <f t="shared" si="33"/>
        <v>0.40000000000000013</v>
      </c>
      <c r="M803" s="1">
        <v>1</v>
      </c>
      <c r="N803" s="4">
        <v>0.40000000000000013</v>
      </c>
      <c r="O803" s="1" t="s">
        <v>1746</v>
      </c>
    </row>
    <row r="804" spans="1:15" x14ac:dyDescent="0.25">
      <c r="A804" s="1">
        <v>803</v>
      </c>
      <c r="B804" s="1" t="s">
        <v>235</v>
      </c>
      <c r="C804" s="10">
        <v>45153</v>
      </c>
      <c r="D804" s="22">
        <v>0</v>
      </c>
      <c r="E804" s="1" t="s">
        <v>213</v>
      </c>
      <c r="F804" s="15">
        <v>24</v>
      </c>
      <c r="G804" s="2">
        <v>1.59</v>
      </c>
      <c r="H804" s="3">
        <v>3.1</v>
      </c>
      <c r="I804" s="2">
        <v>1.2</v>
      </c>
      <c r="J804" s="4">
        <f t="shared" ref="J804:J867" si="34">G804-I804</f>
        <v>0.39000000000000012</v>
      </c>
      <c r="K804" s="1">
        <v>1</v>
      </c>
      <c r="L804" s="4">
        <f t="shared" ref="L804:L867" si="35">(G804-I804-D804)*K804</f>
        <v>0.39000000000000012</v>
      </c>
      <c r="M804" s="1">
        <v>1</v>
      </c>
      <c r="N804" s="4">
        <v>0.39000000000000012</v>
      </c>
      <c r="O804" s="1" t="s">
        <v>1746</v>
      </c>
    </row>
    <row r="805" spans="1:15" x14ac:dyDescent="0.25">
      <c r="A805" s="1">
        <v>804</v>
      </c>
      <c r="B805" s="1" t="s">
        <v>235</v>
      </c>
      <c r="C805" s="10">
        <v>45154</v>
      </c>
      <c r="D805" s="22">
        <v>0</v>
      </c>
      <c r="E805" s="1" t="s">
        <v>213</v>
      </c>
      <c r="F805" s="15">
        <v>24</v>
      </c>
      <c r="G805" s="2">
        <v>1.61</v>
      </c>
      <c r="H805" s="3">
        <v>3.2</v>
      </c>
      <c r="I805" s="2">
        <v>1.21</v>
      </c>
      <c r="J805" s="4">
        <f t="shared" si="34"/>
        <v>0.40000000000000013</v>
      </c>
      <c r="K805" s="1">
        <v>1</v>
      </c>
      <c r="L805" s="4">
        <f t="shared" si="35"/>
        <v>0.40000000000000013</v>
      </c>
      <c r="M805" s="1">
        <v>1</v>
      </c>
      <c r="N805" s="4">
        <v>0.40000000000000013</v>
      </c>
      <c r="O805" s="1" t="s">
        <v>1746</v>
      </c>
    </row>
    <row r="806" spans="1:15" x14ac:dyDescent="0.25">
      <c r="A806" s="1">
        <v>805</v>
      </c>
      <c r="B806" s="1" t="s">
        <v>235</v>
      </c>
      <c r="C806" s="10">
        <v>45155</v>
      </c>
      <c r="D806" s="22">
        <v>0</v>
      </c>
      <c r="E806" s="1" t="s">
        <v>213</v>
      </c>
      <c r="F806" s="15">
        <v>24</v>
      </c>
      <c r="G806" s="2">
        <v>1.5891999999999999</v>
      </c>
      <c r="H806" s="3">
        <v>3.2</v>
      </c>
      <c r="I806" s="2">
        <v>1.1954</v>
      </c>
      <c r="J806" s="4">
        <f t="shared" si="34"/>
        <v>0.39379999999999993</v>
      </c>
      <c r="K806" s="1">
        <v>1</v>
      </c>
      <c r="L806" s="4">
        <f t="shared" si="35"/>
        <v>0.39379999999999993</v>
      </c>
      <c r="M806" s="1">
        <v>1</v>
      </c>
      <c r="N806" s="4">
        <v>0.39379999999999993</v>
      </c>
      <c r="O806" s="1" t="s">
        <v>1746</v>
      </c>
    </row>
    <row r="807" spans="1:15" x14ac:dyDescent="0.25">
      <c r="A807" s="1">
        <v>806</v>
      </c>
      <c r="B807" s="1" t="s">
        <v>235</v>
      </c>
      <c r="C807" s="10">
        <v>45156</v>
      </c>
      <c r="D807" s="22">
        <v>0</v>
      </c>
      <c r="E807" s="1" t="s">
        <v>213</v>
      </c>
      <c r="F807" s="15">
        <v>24</v>
      </c>
      <c r="G807" s="2">
        <v>1.55</v>
      </c>
      <c r="H807" s="3">
        <v>3.1</v>
      </c>
      <c r="I807" s="2">
        <v>1.18</v>
      </c>
      <c r="J807" s="4">
        <f t="shared" si="34"/>
        <v>0.37000000000000011</v>
      </c>
      <c r="K807" s="1">
        <v>1</v>
      </c>
      <c r="L807" s="4">
        <f t="shared" si="35"/>
        <v>0.37000000000000011</v>
      </c>
      <c r="M807" s="1">
        <v>1</v>
      </c>
      <c r="N807" s="4">
        <v>0.37000000000000011</v>
      </c>
      <c r="O807" s="1" t="s">
        <v>1746</v>
      </c>
    </row>
    <row r="808" spans="1:15" x14ac:dyDescent="0.25">
      <c r="A808" s="1">
        <v>807</v>
      </c>
      <c r="B808" s="1" t="s">
        <v>235</v>
      </c>
      <c r="C808" s="10">
        <v>45157</v>
      </c>
      <c r="D808" s="22">
        <v>0</v>
      </c>
      <c r="E808" s="1" t="s">
        <v>213</v>
      </c>
      <c r="F808" s="15">
        <v>24</v>
      </c>
      <c r="G808" s="2">
        <v>1.56</v>
      </c>
      <c r="H808" s="3">
        <v>3.2</v>
      </c>
      <c r="I808" s="2">
        <v>1.17</v>
      </c>
      <c r="J808" s="4">
        <f t="shared" si="34"/>
        <v>0.39000000000000012</v>
      </c>
      <c r="K808" s="1">
        <v>1</v>
      </c>
      <c r="L808" s="4">
        <f t="shared" si="35"/>
        <v>0.39000000000000012</v>
      </c>
      <c r="M808" s="1">
        <v>1</v>
      </c>
      <c r="N808" s="4">
        <v>0.39000000000000012</v>
      </c>
      <c r="O808" s="1" t="s">
        <v>1746</v>
      </c>
    </row>
    <row r="809" spans="1:15" x14ac:dyDescent="0.25">
      <c r="A809" s="1">
        <v>808</v>
      </c>
      <c r="B809" s="1" t="s">
        <v>235</v>
      </c>
      <c r="C809" s="10">
        <v>45158</v>
      </c>
      <c r="D809" s="22">
        <v>0</v>
      </c>
      <c r="E809" s="1" t="s">
        <v>213</v>
      </c>
      <c r="F809" s="15">
        <v>24</v>
      </c>
      <c r="G809" s="2">
        <v>1.59</v>
      </c>
      <c r="H809" s="3">
        <v>3.1</v>
      </c>
      <c r="I809" s="2">
        <v>1.17</v>
      </c>
      <c r="J809" s="4">
        <f t="shared" si="34"/>
        <v>0.42000000000000015</v>
      </c>
      <c r="K809" s="1">
        <v>1</v>
      </c>
      <c r="L809" s="4">
        <f t="shared" si="35"/>
        <v>0.42000000000000015</v>
      </c>
      <c r="M809" s="1">
        <v>1</v>
      </c>
      <c r="N809" s="4">
        <v>0.42000000000000015</v>
      </c>
      <c r="O809" s="1" t="s">
        <v>1746</v>
      </c>
    </row>
    <row r="810" spans="1:15" x14ac:dyDescent="0.25">
      <c r="A810" s="1">
        <v>809</v>
      </c>
      <c r="B810" s="1" t="s">
        <v>235</v>
      </c>
      <c r="C810" s="10">
        <v>45159</v>
      </c>
      <c r="D810" s="22">
        <v>0</v>
      </c>
      <c r="E810" s="1" t="s">
        <v>213</v>
      </c>
      <c r="F810" s="15">
        <v>24</v>
      </c>
      <c r="G810" s="2">
        <v>1.59</v>
      </c>
      <c r="H810" s="3">
        <v>3</v>
      </c>
      <c r="I810" s="2">
        <v>1.2</v>
      </c>
      <c r="J810" s="4">
        <f t="shared" si="34"/>
        <v>0.39000000000000012</v>
      </c>
      <c r="K810" s="1">
        <v>1</v>
      </c>
      <c r="L810" s="4">
        <f t="shared" si="35"/>
        <v>0.39000000000000012</v>
      </c>
      <c r="M810" s="1">
        <v>1</v>
      </c>
      <c r="N810" s="4">
        <v>0.39000000000000012</v>
      </c>
      <c r="O810" s="1" t="s">
        <v>1746</v>
      </c>
    </row>
    <row r="811" spans="1:15" x14ac:dyDescent="0.25">
      <c r="A811" s="1">
        <v>810</v>
      </c>
      <c r="B811" s="1" t="s">
        <v>235</v>
      </c>
      <c r="C811" s="10">
        <v>45160</v>
      </c>
      <c r="D811" s="22">
        <v>0</v>
      </c>
      <c r="E811" s="1" t="s">
        <v>213</v>
      </c>
      <c r="F811" s="15">
        <v>24</v>
      </c>
      <c r="G811" s="2">
        <v>1.59</v>
      </c>
      <c r="H811" s="3">
        <v>3</v>
      </c>
      <c r="I811" s="2">
        <v>1.2</v>
      </c>
      <c r="J811" s="4">
        <f t="shared" si="34"/>
        <v>0.39000000000000012</v>
      </c>
      <c r="K811" s="1">
        <v>1</v>
      </c>
      <c r="L811" s="4">
        <f t="shared" si="35"/>
        <v>0.39000000000000012</v>
      </c>
      <c r="M811" s="1">
        <v>1</v>
      </c>
      <c r="N811" s="4">
        <v>0.39000000000000012</v>
      </c>
      <c r="O811" s="1" t="s">
        <v>1746</v>
      </c>
    </row>
    <row r="812" spans="1:15" x14ac:dyDescent="0.25">
      <c r="A812" s="1">
        <v>811</v>
      </c>
      <c r="B812" s="1" t="s">
        <v>235</v>
      </c>
      <c r="C812" s="10">
        <v>45161</v>
      </c>
      <c r="D812" s="22">
        <v>0</v>
      </c>
      <c r="E812" s="1" t="s">
        <v>213</v>
      </c>
      <c r="F812" s="15">
        <v>24</v>
      </c>
      <c r="G812" s="2">
        <v>1.61</v>
      </c>
      <c r="H812" s="3">
        <v>3</v>
      </c>
      <c r="I812" s="2">
        <v>1.23</v>
      </c>
      <c r="J812" s="4">
        <f t="shared" si="34"/>
        <v>0.38000000000000012</v>
      </c>
      <c r="K812" s="1">
        <v>1</v>
      </c>
      <c r="L812" s="4">
        <f t="shared" si="35"/>
        <v>0.38000000000000012</v>
      </c>
      <c r="M812" s="1">
        <v>1</v>
      </c>
      <c r="N812" s="4">
        <v>0.38000000000000012</v>
      </c>
      <c r="O812" s="1" t="s">
        <v>1746</v>
      </c>
    </row>
    <row r="813" spans="1:15" ht="33" x14ac:dyDescent="0.25">
      <c r="A813" s="1">
        <v>812</v>
      </c>
      <c r="B813" s="1" t="s">
        <v>235</v>
      </c>
      <c r="C813" s="10">
        <v>45162</v>
      </c>
      <c r="D813" s="22">
        <v>0</v>
      </c>
      <c r="E813" s="11" t="s">
        <v>1541</v>
      </c>
      <c r="F813" s="15">
        <v>13</v>
      </c>
      <c r="G813" s="2">
        <v>1</v>
      </c>
      <c r="H813" s="3">
        <v>1.5</v>
      </c>
      <c r="I813" s="2">
        <v>0.73</v>
      </c>
      <c r="J813" s="4">
        <f t="shared" si="34"/>
        <v>0.27</v>
      </c>
      <c r="K813" s="1">
        <v>1</v>
      </c>
      <c r="L813" s="4">
        <f t="shared" si="35"/>
        <v>0.27</v>
      </c>
      <c r="M813" s="1">
        <v>1</v>
      </c>
      <c r="N813" s="4">
        <v>0.27</v>
      </c>
      <c r="O813" s="1" t="s">
        <v>1746</v>
      </c>
    </row>
    <row r="814" spans="1:15" x14ac:dyDescent="0.25">
      <c r="A814" s="1">
        <v>813</v>
      </c>
      <c r="B814" s="1" t="s">
        <v>235</v>
      </c>
      <c r="C814" s="10">
        <v>45163</v>
      </c>
      <c r="D814" s="22">
        <v>0</v>
      </c>
      <c r="E814" s="1" t="s">
        <v>213</v>
      </c>
      <c r="F814" s="15">
        <v>24</v>
      </c>
      <c r="G814" s="2">
        <v>1.83</v>
      </c>
      <c r="H814" s="3">
        <v>2.9</v>
      </c>
      <c r="I814" s="2">
        <v>1.45</v>
      </c>
      <c r="J814" s="4">
        <f t="shared" si="34"/>
        <v>0.38000000000000012</v>
      </c>
      <c r="K814" s="1">
        <v>1</v>
      </c>
      <c r="L814" s="4">
        <f t="shared" si="35"/>
        <v>0.38000000000000012</v>
      </c>
      <c r="M814" s="1">
        <v>1</v>
      </c>
      <c r="N814" s="4">
        <v>0.38000000000000012</v>
      </c>
      <c r="O814" s="1" t="s">
        <v>1746</v>
      </c>
    </row>
    <row r="815" spans="1:15" x14ac:dyDescent="0.25">
      <c r="A815" s="1">
        <v>814</v>
      </c>
      <c r="B815" s="1" t="s">
        <v>235</v>
      </c>
      <c r="C815" s="10">
        <v>45164</v>
      </c>
      <c r="D815" s="22">
        <v>0</v>
      </c>
      <c r="E815" s="1" t="s">
        <v>213</v>
      </c>
      <c r="F815" s="15">
        <v>24</v>
      </c>
      <c r="G815" s="2">
        <v>1.78</v>
      </c>
      <c r="H815" s="3">
        <v>2.8</v>
      </c>
      <c r="I815" s="2">
        <v>1.44</v>
      </c>
      <c r="J815" s="4">
        <f t="shared" si="34"/>
        <v>0.34000000000000008</v>
      </c>
      <c r="K815" s="1">
        <v>1</v>
      </c>
      <c r="L815" s="4">
        <f t="shared" si="35"/>
        <v>0.34000000000000008</v>
      </c>
      <c r="M815" s="1">
        <v>1</v>
      </c>
      <c r="N815" s="4">
        <v>0.34000000000000008</v>
      </c>
      <c r="O815" s="1" t="s">
        <v>1746</v>
      </c>
    </row>
    <row r="816" spans="1:15" x14ac:dyDescent="0.25">
      <c r="A816" s="1">
        <v>815</v>
      </c>
      <c r="B816" s="1" t="s">
        <v>235</v>
      </c>
      <c r="C816" s="10">
        <v>45165</v>
      </c>
      <c r="D816" s="22">
        <v>0</v>
      </c>
      <c r="E816" s="1" t="s">
        <v>213</v>
      </c>
      <c r="F816" s="15">
        <v>24</v>
      </c>
      <c r="G816" s="2">
        <v>1.74</v>
      </c>
      <c r="H816" s="3">
        <v>2.8</v>
      </c>
      <c r="I816" s="2">
        <v>1.45</v>
      </c>
      <c r="J816" s="4">
        <f t="shared" si="34"/>
        <v>0.29000000000000004</v>
      </c>
      <c r="K816" s="1">
        <v>1</v>
      </c>
      <c r="L816" s="4">
        <f t="shared" si="35"/>
        <v>0.29000000000000004</v>
      </c>
      <c r="M816" s="1">
        <v>1</v>
      </c>
      <c r="N816" s="4">
        <v>0.29000000000000004</v>
      </c>
      <c r="O816" s="1" t="s">
        <v>1746</v>
      </c>
    </row>
    <row r="817" spans="1:15" x14ac:dyDescent="0.25">
      <c r="A817" s="1">
        <v>816</v>
      </c>
      <c r="B817" s="1" t="s">
        <v>235</v>
      </c>
      <c r="C817" s="10">
        <v>45166</v>
      </c>
      <c r="D817" s="22">
        <v>0</v>
      </c>
      <c r="E817" s="1" t="s">
        <v>213</v>
      </c>
      <c r="F817" s="15">
        <v>24</v>
      </c>
      <c r="G817" s="2">
        <v>2.2599999999999998</v>
      </c>
      <c r="H817" s="3">
        <v>2.1</v>
      </c>
      <c r="I817" s="2">
        <v>2.0299999999999998</v>
      </c>
      <c r="J817" s="4">
        <f t="shared" si="34"/>
        <v>0.22999999999999998</v>
      </c>
      <c r="K817" s="1">
        <v>1</v>
      </c>
      <c r="L817" s="4">
        <f t="shared" si="35"/>
        <v>0.22999999999999998</v>
      </c>
      <c r="M817" s="1">
        <v>1</v>
      </c>
      <c r="N817" s="4">
        <v>0.22999999999999998</v>
      </c>
      <c r="O817" s="1" t="s">
        <v>1746</v>
      </c>
    </row>
    <row r="818" spans="1:15" x14ac:dyDescent="0.25">
      <c r="A818" s="1">
        <v>817</v>
      </c>
      <c r="B818" s="1" t="s">
        <v>235</v>
      </c>
      <c r="C818" s="10">
        <v>45167</v>
      </c>
      <c r="D818" s="22">
        <v>0</v>
      </c>
      <c r="E818" s="1" t="s">
        <v>213</v>
      </c>
      <c r="F818" s="15">
        <v>24</v>
      </c>
      <c r="G818" s="2">
        <v>0.88</v>
      </c>
      <c r="H818" s="3">
        <v>1.4</v>
      </c>
      <c r="I818" s="2">
        <v>0.41</v>
      </c>
      <c r="J818" s="4">
        <f t="shared" si="34"/>
        <v>0.47000000000000003</v>
      </c>
      <c r="K818" s="1">
        <v>1</v>
      </c>
      <c r="L818" s="4">
        <f t="shared" si="35"/>
        <v>0.47000000000000003</v>
      </c>
      <c r="M818" s="1">
        <v>2</v>
      </c>
      <c r="N818" s="4">
        <v>0.7</v>
      </c>
      <c r="O818" s="1" t="s">
        <v>1746</v>
      </c>
    </row>
    <row r="819" spans="1:15" x14ac:dyDescent="0.25">
      <c r="A819" s="1">
        <v>818</v>
      </c>
      <c r="B819" s="1" t="s">
        <v>4505</v>
      </c>
      <c r="C819" s="10">
        <v>45208</v>
      </c>
      <c r="D819" s="22">
        <v>0</v>
      </c>
      <c r="E819" s="1" t="s">
        <v>2307</v>
      </c>
      <c r="F819" s="15">
        <v>6</v>
      </c>
      <c r="G819" s="2">
        <v>1.61</v>
      </c>
      <c r="H819" s="3">
        <v>18.7</v>
      </c>
      <c r="I819" s="2">
        <v>0.53</v>
      </c>
      <c r="J819" s="4">
        <f t="shared" si="34"/>
        <v>1.08</v>
      </c>
      <c r="K819" s="1">
        <v>1</v>
      </c>
      <c r="L819" s="4">
        <f t="shared" si="35"/>
        <v>1.08</v>
      </c>
      <c r="M819" s="1">
        <v>16</v>
      </c>
      <c r="N819" s="4">
        <v>26.659600000000001</v>
      </c>
      <c r="O819" s="1" t="s">
        <v>1746</v>
      </c>
    </row>
    <row r="820" spans="1:15" x14ac:dyDescent="0.25">
      <c r="A820" s="1">
        <v>819</v>
      </c>
      <c r="B820" s="1" t="s">
        <v>634</v>
      </c>
      <c r="C820" s="10">
        <v>45224</v>
      </c>
      <c r="D820" s="22">
        <v>0</v>
      </c>
      <c r="E820" s="1" t="s">
        <v>4667</v>
      </c>
      <c r="F820" s="15">
        <v>9.5</v>
      </c>
      <c r="G820" s="2">
        <v>1.8027</v>
      </c>
      <c r="H820" s="3">
        <v>10.6</v>
      </c>
      <c r="I820" s="2">
        <v>0.83089999999999997</v>
      </c>
      <c r="J820" s="4">
        <f t="shared" si="34"/>
        <v>0.9718</v>
      </c>
      <c r="K820" s="1">
        <v>5</v>
      </c>
      <c r="L820" s="4">
        <f t="shared" si="35"/>
        <v>4.859</v>
      </c>
      <c r="M820" s="1">
        <v>6</v>
      </c>
      <c r="N820" s="4">
        <v>8.8079999999999998</v>
      </c>
      <c r="O820" s="1" t="s">
        <v>1746</v>
      </c>
    </row>
    <row r="821" spans="1:15" x14ac:dyDescent="0.25">
      <c r="A821" s="1">
        <v>820</v>
      </c>
      <c r="B821" s="1" t="s">
        <v>4734</v>
      </c>
      <c r="C821" s="10">
        <v>45231</v>
      </c>
      <c r="D821" s="22">
        <v>0</v>
      </c>
      <c r="E821" s="1" t="s">
        <v>4735</v>
      </c>
      <c r="F821" s="15">
        <v>2</v>
      </c>
      <c r="G821" s="2">
        <v>0.57999999999999996</v>
      </c>
      <c r="H821" s="3">
        <v>4</v>
      </c>
      <c r="I821" s="2">
        <v>0.17</v>
      </c>
      <c r="J821" s="4">
        <f t="shared" si="34"/>
        <v>0.40999999999999992</v>
      </c>
      <c r="K821" s="1">
        <v>5</v>
      </c>
      <c r="L821" s="4">
        <f t="shared" si="35"/>
        <v>2.0499999999999998</v>
      </c>
      <c r="M821" s="1">
        <v>9</v>
      </c>
      <c r="N821" s="4">
        <v>7.2144000000000004</v>
      </c>
      <c r="O821" s="1" t="s">
        <v>1746</v>
      </c>
    </row>
    <row r="822" spans="1:15" x14ac:dyDescent="0.25">
      <c r="A822" s="1">
        <v>821</v>
      </c>
      <c r="B822" s="1" t="s">
        <v>1034</v>
      </c>
      <c r="C822" s="10">
        <v>45240</v>
      </c>
      <c r="D822" s="22">
        <v>0</v>
      </c>
      <c r="E822" s="1" t="s">
        <v>4823</v>
      </c>
      <c r="F822" s="15">
        <v>3.5</v>
      </c>
      <c r="G822" s="2">
        <v>0.5</v>
      </c>
      <c r="H822" s="3">
        <v>2.1</v>
      </c>
      <c r="I822" s="2">
        <v>0.28000000000000003</v>
      </c>
      <c r="J822" s="4">
        <f t="shared" si="34"/>
        <v>0.21999999999999997</v>
      </c>
      <c r="K822" s="1">
        <v>1</v>
      </c>
      <c r="L822" s="4">
        <f t="shared" si="35"/>
        <v>0.21999999999999997</v>
      </c>
      <c r="M822" s="1">
        <v>1</v>
      </c>
      <c r="N822" s="4">
        <v>0.21999999999999997</v>
      </c>
      <c r="O822" s="1" t="s">
        <v>1746</v>
      </c>
    </row>
    <row r="823" spans="1:15" x14ac:dyDescent="0.25">
      <c r="A823" s="1">
        <v>822</v>
      </c>
      <c r="B823" s="1" t="s">
        <v>634</v>
      </c>
      <c r="C823" s="10">
        <v>45241</v>
      </c>
      <c r="D823" s="22">
        <v>0</v>
      </c>
      <c r="E823" s="1" t="s">
        <v>4824</v>
      </c>
      <c r="F823" s="15">
        <v>6</v>
      </c>
      <c r="G823" s="2">
        <v>1.36</v>
      </c>
      <c r="H823" s="3">
        <v>5.0999999999999996</v>
      </c>
      <c r="I823" s="2">
        <v>0.53</v>
      </c>
      <c r="J823" s="4">
        <f t="shared" si="34"/>
        <v>0.83000000000000007</v>
      </c>
      <c r="K823" s="1">
        <v>5</v>
      </c>
      <c r="L823" s="4">
        <f t="shared" si="35"/>
        <v>4.1500000000000004</v>
      </c>
      <c r="M823" s="1">
        <v>6</v>
      </c>
      <c r="N823" s="4">
        <v>9.7911000000000001</v>
      </c>
      <c r="O823" s="1" t="s">
        <v>1746</v>
      </c>
    </row>
    <row r="824" spans="1:15" x14ac:dyDescent="0.25">
      <c r="A824" s="1">
        <v>823</v>
      </c>
      <c r="B824" s="1" t="s">
        <v>1034</v>
      </c>
      <c r="C824" s="10">
        <v>45241</v>
      </c>
      <c r="D824" s="22">
        <v>0</v>
      </c>
      <c r="E824" s="1" t="s">
        <v>4825</v>
      </c>
      <c r="F824" s="15">
        <v>3</v>
      </c>
      <c r="G824" s="2">
        <v>0.7</v>
      </c>
      <c r="H824" s="3">
        <v>0.2</v>
      </c>
      <c r="I824" s="2">
        <v>0.23</v>
      </c>
      <c r="J824" s="4">
        <f t="shared" si="34"/>
        <v>0.47</v>
      </c>
      <c r="K824" s="1">
        <v>4</v>
      </c>
      <c r="L824" s="4">
        <f t="shared" si="35"/>
        <v>1.88</v>
      </c>
      <c r="M824" s="1">
        <v>4</v>
      </c>
      <c r="N824" s="4">
        <v>2.9238</v>
      </c>
      <c r="O824" s="1" t="s">
        <v>1746</v>
      </c>
    </row>
    <row r="825" spans="1:15" x14ac:dyDescent="0.25">
      <c r="A825" s="1">
        <v>824</v>
      </c>
      <c r="B825" s="1" t="s">
        <v>1034</v>
      </c>
      <c r="C825" s="10">
        <v>45245</v>
      </c>
      <c r="D825" s="22">
        <v>0</v>
      </c>
      <c r="E825" s="1" t="s">
        <v>4886</v>
      </c>
      <c r="F825" s="15">
        <v>4</v>
      </c>
      <c r="G825" s="2">
        <v>0.7</v>
      </c>
      <c r="H825" s="3">
        <v>1.2</v>
      </c>
      <c r="I825" s="2">
        <v>0.3</v>
      </c>
      <c r="J825" s="4">
        <f t="shared" si="34"/>
        <v>0.39999999999999997</v>
      </c>
      <c r="K825" s="1">
        <v>5</v>
      </c>
      <c r="L825" s="4">
        <f t="shared" si="35"/>
        <v>1.9999999999999998</v>
      </c>
      <c r="M825" s="1">
        <v>15</v>
      </c>
      <c r="N825" s="4">
        <v>10.2494</v>
      </c>
      <c r="O825" s="1" t="s">
        <v>1746</v>
      </c>
    </row>
    <row r="826" spans="1:15" x14ac:dyDescent="0.25">
      <c r="A826" s="1">
        <v>825</v>
      </c>
      <c r="B826" s="1" t="s">
        <v>634</v>
      </c>
      <c r="C826" s="10">
        <v>45247</v>
      </c>
      <c r="D826" s="22">
        <v>0</v>
      </c>
      <c r="E826" s="1" t="s">
        <v>4904</v>
      </c>
      <c r="F826" s="15">
        <v>7.5</v>
      </c>
      <c r="G826" s="2">
        <v>1.43</v>
      </c>
      <c r="H826" s="3">
        <v>1.5</v>
      </c>
      <c r="I826" s="2">
        <v>0.74</v>
      </c>
      <c r="J826" s="4">
        <f t="shared" si="34"/>
        <v>0.69</v>
      </c>
      <c r="K826" s="1">
        <v>5</v>
      </c>
      <c r="L826" s="4">
        <f t="shared" si="35"/>
        <v>3.4499999999999997</v>
      </c>
      <c r="M826" s="1">
        <v>6</v>
      </c>
      <c r="N826" s="4">
        <v>9.5719999999999992</v>
      </c>
      <c r="O826" s="1" t="s">
        <v>1746</v>
      </c>
    </row>
    <row r="827" spans="1:15" x14ac:dyDescent="0.25">
      <c r="A827" s="1">
        <v>826</v>
      </c>
      <c r="B827" s="1" t="s">
        <v>634</v>
      </c>
      <c r="C827" s="10">
        <v>45253</v>
      </c>
      <c r="D827" s="22">
        <v>0</v>
      </c>
      <c r="E827" s="1" t="s">
        <v>4178</v>
      </c>
      <c r="F827" s="15">
        <v>3</v>
      </c>
      <c r="G827" s="2">
        <v>1.5842000000000001</v>
      </c>
      <c r="H827" s="3">
        <v>1.7</v>
      </c>
      <c r="I827" s="2">
        <v>0.33929999999999999</v>
      </c>
      <c r="J827" s="4">
        <f t="shared" si="34"/>
        <v>1.2449000000000001</v>
      </c>
      <c r="K827" s="1">
        <v>3</v>
      </c>
      <c r="L827" s="4">
        <f t="shared" si="35"/>
        <v>3.7347000000000001</v>
      </c>
      <c r="M827" s="1">
        <v>3</v>
      </c>
      <c r="N827" s="4">
        <v>4.8272000000000004</v>
      </c>
      <c r="O827" s="1" t="s">
        <v>1746</v>
      </c>
    </row>
    <row r="828" spans="1:15" x14ac:dyDescent="0.25">
      <c r="A828" s="1">
        <v>827</v>
      </c>
      <c r="B828" s="1" t="s">
        <v>634</v>
      </c>
      <c r="C828" s="10">
        <v>45256</v>
      </c>
      <c r="D828" s="22">
        <v>0</v>
      </c>
      <c r="E828" s="1" t="s">
        <v>4997</v>
      </c>
      <c r="F828" s="15">
        <v>6</v>
      </c>
      <c r="G828" s="2">
        <v>1.3609</v>
      </c>
      <c r="H828" s="3">
        <v>1.6</v>
      </c>
      <c r="I828" s="2">
        <v>0.69679999999999997</v>
      </c>
      <c r="J828" s="4">
        <f t="shared" si="34"/>
        <v>0.66410000000000002</v>
      </c>
      <c r="K828" s="1">
        <v>4</v>
      </c>
      <c r="L828" s="4">
        <f t="shared" si="35"/>
        <v>2.6564000000000001</v>
      </c>
      <c r="M828" s="1">
        <v>4</v>
      </c>
      <c r="N828" s="4">
        <v>5.1938000000000004</v>
      </c>
      <c r="O828" s="1" t="s">
        <v>1746</v>
      </c>
    </row>
    <row r="829" spans="1:15" x14ac:dyDescent="0.25">
      <c r="A829" s="1">
        <v>828</v>
      </c>
      <c r="B829" s="1" t="s">
        <v>634</v>
      </c>
      <c r="C829" s="10">
        <v>45267</v>
      </c>
      <c r="D829" s="22">
        <v>0</v>
      </c>
      <c r="E829" s="1" t="s">
        <v>5165</v>
      </c>
      <c r="F829" s="15">
        <v>1</v>
      </c>
      <c r="G829" s="2">
        <v>1.27</v>
      </c>
      <c r="H829" s="3">
        <v>1.9</v>
      </c>
      <c r="I829" s="2">
        <v>0.13</v>
      </c>
      <c r="J829" s="4">
        <f t="shared" si="34"/>
        <v>1.1400000000000001</v>
      </c>
      <c r="K829" s="1">
        <v>1</v>
      </c>
      <c r="L829" s="4">
        <f t="shared" si="35"/>
        <v>1.1400000000000001</v>
      </c>
      <c r="M829" s="1">
        <v>1</v>
      </c>
      <c r="N829" s="4">
        <v>1.1400000000000001</v>
      </c>
      <c r="O829" s="1" t="s">
        <v>1746</v>
      </c>
    </row>
    <row r="830" spans="1:15" x14ac:dyDescent="0.25">
      <c r="A830" s="1">
        <v>829</v>
      </c>
      <c r="B830" s="1" t="s">
        <v>5164</v>
      </c>
      <c r="C830" s="10">
        <v>45267</v>
      </c>
      <c r="D830" s="22">
        <v>0</v>
      </c>
      <c r="E830" s="1" t="s">
        <v>5166</v>
      </c>
      <c r="F830" s="15">
        <v>4</v>
      </c>
      <c r="G830" s="2">
        <v>0.76</v>
      </c>
      <c r="H830" s="3">
        <v>2.2999999999999998</v>
      </c>
      <c r="I830" s="2">
        <v>0.46</v>
      </c>
      <c r="J830" s="4">
        <f t="shared" si="34"/>
        <v>0.3</v>
      </c>
      <c r="K830" s="1">
        <v>5</v>
      </c>
      <c r="L830" s="4">
        <f t="shared" si="35"/>
        <v>1.5</v>
      </c>
      <c r="M830" s="1">
        <v>13</v>
      </c>
      <c r="N830" s="4">
        <v>8.7188999999999997</v>
      </c>
      <c r="O830" s="1" t="s">
        <v>1746</v>
      </c>
    </row>
    <row r="831" spans="1:15" x14ac:dyDescent="0.25">
      <c r="A831" s="1">
        <v>830</v>
      </c>
      <c r="B831" s="1" t="s">
        <v>634</v>
      </c>
      <c r="C831" s="10">
        <v>45268</v>
      </c>
      <c r="D831" s="22">
        <v>0</v>
      </c>
      <c r="E831" s="1" t="s">
        <v>213</v>
      </c>
      <c r="F831" s="15">
        <v>24</v>
      </c>
      <c r="G831" s="2">
        <v>2.4</v>
      </c>
      <c r="H831" s="3">
        <v>1.1000000000000001</v>
      </c>
      <c r="I831" s="2">
        <v>1.37</v>
      </c>
      <c r="J831" s="4">
        <f t="shared" si="34"/>
        <v>1.0299999999999998</v>
      </c>
      <c r="K831" s="1">
        <v>1</v>
      </c>
      <c r="L831" s="4">
        <f t="shared" si="35"/>
        <v>1.0299999999999998</v>
      </c>
      <c r="M831" s="1">
        <v>13</v>
      </c>
      <c r="N831" s="4">
        <v>21.212399999999999</v>
      </c>
      <c r="O831" s="1" t="s">
        <v>1746</v>
      </c>
    </row>
    <row r="832" spans="1:15" x14ac:dyDescent="0.25">
      <c r="A832" s="1">
        <v>831</v>
      </c>
      <c r="B832" s="1" t="s">
        <v>1034</v>
      </c>
      <c r="C832" s="10">
        <v>45280</v>
      </c>
      <c r="D832" s="22">
        <v>0</v>
      </c>
      <c r="E832" s="1" t="s">
        <v>5289</v>
      </c>
      <c r="F832" s="15">
        <v>5</v>
      </c>
      <c r="G832" s="2">
        <v>0.73</v>
      </c>
      <c r="H832" s="3">
        <v>2.2999999999999998</v>
      </c>
      <c r="I832" s="2">
        <v>0.5</v>
      </c>
      <c r="J832" s="4">
        <f t="shared" si="34"/>
        <v>0.22999999999999998</v>
      </c>
      <c r="K832" s="1">
        <v>5</v>
      </c>
      <c r="L832" s="4">
        <f t="shared" si="35"/>
        <v>1.1499999999999999</v>
      </c>
      <c r="M832" s="1">
        <v>11</v>
      </c>
      <c r="N832" s="4">
        <v>7.0180999999999996</v>
      </c>
      <c r="O832" s="1" t="s">
        <v>1746</v>
      </c>
    </row>
    <row r="833" spans="1:15" x14ac:dyDescent="0.25">
      <c r="A833" s="1">
        <v>832</v>
      </c>
      <c r="B833" s="1" t="s">
        <v>634</v>
      </c>
      <c r="C833" s="10">
        <v>45281</v>
      </c>
      <c r="D833" s="22">
        <v>0</v>
      </c>
      <c r="E833" s="1" t="s">
        <v>5299</v>
      </c>
      <c r="F833" s="15">
        <v>4</v>
      </c>
      <c r="G833" s="2">
        <v>1.66</v>
      </c>
      <c r="H833" s="3">
        <v>2</v>
      </c>
      <c r="I833" s="2">
        <v>0.51</v>
      </c>
      <c r="J833" s="4">
        <f t="shared" si="34"/>
        <v>1.1499999999999999</v>
      </c>
      <c r="K833" s="1">
        <v>5</v>
      </c>
      <c r="L833" s="4">
        <f t="shared" si="35"/>
        <v>5.75</v>
      </c>
      <c r="M833" s="1">
        <v>10</v>
      </c>
      <c r="N833" s="4">
        <v>16.3765</v>
      </c>
      <c r="O833" s="1" t="s">
        <v>1746</v>
      </c>
    </row>
    <row r="834" spans="1:15" x14ac:dyDescent="0.25">
      <c r="A834" s="1">
        <v>833</v>
      </c>
      <c r="B834" s="1"/>
      <c r="C834" s="1"/>
      <c r="D834" s="22"/>
      <c r="E834" s="1"/>
      <c r="F834" s="15"/>
      <c r="G834" s="2"/>
      <c r="H834" s="3"/>
      <c r="I834" s="2"/>
      <c r="J834" s="4">
        <f t="shared" si="34"/>
        <v>0</v>
      </c>
      <c r="K834" s="1">
        <v>1</v>
      </c>
      <c r="L834" s="4">
        <f t="shared" si="35"/>
        <v>0</v>
      </c>
      <c r="M834" s="1"/>
      <c r="N834" s="4"/>
      <c r="O834" s="1"/>
    </row>
    <row r="835" spans="1:15" x14ac:dyDescent="0.25">
      <c r="A835" s="1">
        <v>834</v>
      </c>
      <c r="B835" s="1"/>
      <c r="C835" s="1"/>
      <c r="D835" s="22"/>
      <c r="E835" s="1"/>
      <c r="F835" s="15"/>
      <c r="G835" s="2"/>
      <c r="H835" s="3"/>
      <c r="I835" s="2"/>
      <c r="J835" s="4">
        <f t="shared" si="34"/>
        <v>0</v>
      </c>
      <c r="K835" s="1">
        <v>1</v>
      </c>
      <c r="L835" s="4">
        <f t="shared" si="35"/>
        <v>0</v>
      </c>
      <c r="M835" s="1"/>
      <c r="N835" s="4"/>
      <c r="O835" s="1"/>
    </row>
    <row r="836" spans="1:15" x14ac:dyDescent="0.25">
      <c r="A836" s="1">
        <v>835</v>
      </c>
      <c r="B836" s="1"/>
      <c r="C836" s="1"/>
      <c r="D836" s="22"/>
      <c r="E836" s="1"/>
      <c r="F836" s="15"/>
      <c r="G836" s="2"/>
      <c r="H836" s="3"/>
      <c r="I836" s="2"/>
      <c r="J836" s="4">
        <f t="shared" si="34"/>
        <v>0</v>
      </c>
      <c r="K836" s="1">
        <v>1</v>
      </c>
      <c r="L836" s="4">
        <f t="shared" si="35"/>
        <v>0</v>
      </c>
      <c r="M836" s="1"/>
      <c r="N836" s="4"/>
      <c r="O836" s="1"/>
    </row>
    <row r="837" spans="1:15" x14ac:dyDescent="0.25">
      <c r="A837" s="1">
        <v>836</v>
      </c>
      <c r="B837" s="1"/>
      <c r="C837" s="1"/>
      <c r="D837" s="22"/>
      <c r="E837" s="1"/>
      <c r="F837" s="15"/>
      <c r="G837" s="2"/>
      <c r="H837" s="3"/>
      <c r="I837" s="2"/>
      <c r="J837" s="4">
        <f t="shared" si="34"/>
        <v>0</v>
      </c>
      <c r="K837" s="1">
        <v>1</v>
      </c>
      <c r="L837" s="4">
        <f t="shared" si="35"/>
        <v>0</v>
      </c>
      <c r="M837" s="1"/>
      <c r="N837" s="4"/>
      <c r="O837" s="1"/>
    </row>
    <row r="838" spans="1:15" x14ac:dyDescent="0.25">
      <c r="A838" s="1">
        <v>837</v>
      </c>
      <c r="B838" s="1"/>
      <c r="C838" s="1"/>
      <c r="D838" s="22"/>
      <c r="E838" s="1"/>
      <c r="F838" s="15"/>
      <c r="G838" s="2"/>
      <c r="H838" s="3"/>
      <c r="I838" s="2"/>
      <c r="J838" s="4">
        <f t="shared" si="34"/>
        <v>0</v>
      </c>
      <c r="K838" s="1">
        <v>1</v>
      </c>
      <c r="L838" s="4">
        <f t="shared" si="35"/>
        <v>0</v>
      </c>
      <c r="M838" s="1"/>
      <c r="N838" s="4"/>
      <c r="O838" s="1"/>
    </row>
    <row r="839" spans="1:15" x14ac:dyDescent="0.25">
      <c r="A839" s="1">
        <v>838</v>
      </c>
      <c r="B839" s="1"/>
      <c r="C839" s="1"/>
      <c r="D839" s="22"/>
      <c r="E839" s="1"/>
      <c r="F839" s="15"/>
      <c r="G839" s="2"/>
      <c r="H839" s="3"/>
      <c r="I839" s="2"/>
      <c r="J839" s="4">
        <f t="shared" si="34"/>
        <v>0</v>
      </c>
      <c r="K839" s="1">
        <v>1</v>
      </c>
      <c r="L839" s="4">
        <f t="shared" si="35"/>
        <v>0</v>
      </c>
      <c r="M839" s="1"/>
      <c r="N839" s="4"/>
      <c r="O839" s="1"/>
    </row>
    <row r="840" spans="1:15" x14ac:dyDescent="0.25">
      <c r="A840" s="1">
        <v>839</v>
      </c>
      <c r="B840" s="1"/>
      <c r="C840" s="1"/>
      <c r="D840" s="22"/>
      <c r="E840" s="1"/>
      <c r="F840" s="15"/>
      <c r="G840" s="2"/>
      <c r="H840" s="3"/>
      <c r="I840" s="2"/>
      <c r="J840" s="4">
        <f t="shared" si="34"/>
        <v>0</v>
      </c>
      <c r="K840" s="1">
        <v>1</v>
      </c>
      <c r="L840" s="4">
        <f t="shared" si="35"/>
        <v>0</v>
      </c>
      <c r="M840" s="1"/>
      <c r="N840" s="4"/>
      <c r="O840" s="1"/>
    </row>
    <row r="841" spans="1:15" x14ac:dyDescent="0.25">
      <c r="A841" s="1">
        <v>840</v>
      </c>
      <c r="B841" s="1"/>
      <c r="C841" s="1"/>
      <c r="D841" s="22"/>
      <c r="E841" s="1"/>
      <c r="F841" s="15"/>
      <c r="G841" s="2"/>
      <c r="H841" s="3"/>
      <c r="I841" s="2"/>
      <c r="J841" s="4">
        <f t="shared" si="34"/>
        <v>0</v>
      </c>
      <c r="K841" s="1">
        <v>1</v>
      </c>
      <c r="L841" s="4">
        <f t="shared" si="35"/>
        <v>0</v>
      </c>
      <c r="M841" s="1"/>
      <c r="N841" s="4"/>
      <c r="O841" s="1"/>
    </row>
    <row r="842" spans="1:15" x14ac:dyDescent="0.25">
      <c r="A842" s="1">
        <v>841</v>
      </c>
      <c r="B842" s="1"/>
      <c r="C842" s="1"/>
      <c r="D842" s="22"/>
      <c r="E842" s="1"/>
      <c r="F842" s="15"/>
      <c r="G842" s="2"/>
      <c r="H842" s="3"/>
      <c r="I842" s="2"/>
      <c r="J842" s="4">
        <f t="shared" si="34"/>
        <v>0</v>
      </c>
      <c r="K842" s="1">
        <v>1</v>
      </c>
      <c r="L842" s="4">
        <f t="shared" si="35"/>
        <v>0</v>
      </c>
      <c r="M842" s="1"/>
      <c r="N842" s="4"/>
      <c r="O842" s="1"/>
    </row>
    <row r="843" spans="1:15" x14ac:dyDescent="0.25">
      <c r="A843" s="1">
        <v>842</v>
      </c>
      <c r="B843" s="1"/>
      <c r="C843" s="1"/>
      <c r="D843" s="22"/>
      <c r="E843" s="1"/>
      <c r="F843" s="15"/>
      <c r="G843" s="2"/>
      <c r="H843" s="3"/>
      <c r="I843" s="2"/>
      <c r="J843" s="4">
        <f t="shared" si="34"/>
        <v>0</v>
      </c>
      <c r="K843" s="1">
        <v>1</v>
      </c>
      <c r="L843" s="4">
        <f t="shared" si="35"/>
        <v>0</v>
      </c>
      <c r="M843" s="1"/>
      <c r="N843" s="4"/>
      <c r="O843" s="1"/>
    </row>
    <row r="844" spans="1:15" x14ac:dyDescent="0.25">
      <c r="A844" s="1">
        <v>843</v>
      </c>
      <c r="B844" s="1"/>
      <c r="C844" s="1"/>
      <c r="D844" s="22"/>
      <c r="E844" s="1"/>
      <c r="F844" s="15"/>
      <c r="G844" s="2"/>
      <c r="H844" s="3"/>
      <c r="I844" s="2"/>
      <c r="J844" s="4">
        <f t="shared" si="34"/>
        <v>0</v>
      </c>
      <c r="K844" s="1">
        <v>1</v>
      </c>
      <c r="L844" s="4">
        <f t="shared" si="35"/>
        <v>0</v>
      </c>
      <c r="M844" s="1"/>
      <c r="N844" s="4"/>
      <c r="O844" s="1"/>
    </row>
    <row r="845" spans="1:15" x14ac:dyDescent="0.25">
      <c r="A845" s="1">
        <v>844</v>
      </c>
      <c r="B845" s="1"/>
      <c r="C845" s="1"/>
      <c r="D845" s="22"/>
      <c r="E845" s="1"/>
      <c r="F845" s="15"/>
      <c r="G845" s="2"/>
      <c r="H845" s="3"/>
      <c r="I845" s="2"/>
      <c r="J845" s="4">
        <f t="shared" si="34"/>
        <v>0</v>
      </c>
      <c r="K845" s="1">
        <v>1</v>
      </c>
      <c r="L845" s="4">
        <f t="shared" si="35"/>
        <v>0</v>
      </c>
      <c r="M845" s="1"/>
      <c r="N845" s="4"/>
      <c r="O845" s="1"/>
    </row>
    <row r="846" spans="1:15" x14ac:dyDescent="0.25">
      <c r="A846" s="1">
        <v>845</v>
      </c>
      <c r="B846" s="1"/>
      <c r="C846" s="1"/>
      <c r="D846" s="22"/>
      <c r="E846" s="1"/>
      <c r="F846" s="15"/>
      <c r="G846" s="2"/>
      <c r="H846" s="3"/>
      <c r="I846" s="2"/>
      <c r="J846" s="4">
        <f t="shared" si="34"/>
        <v>0</v>
      </c>
      <c r="K846" s="1">
        <v>1</v>
      </c>
      <c r="L846" s="4">
        <f t="shared" si="35"/>
        <v>0</v>
      </c>
      <c r="M846" s="1"/>
      <c r="N846" s="4"/>
      <c r="O846" s="1"/>
    </row>
    <row r="847" spans="1:15" x14ac:dyDescent="0.25">
      <c r="A847" s="1">
        <v>846</v>
      </c>
      <c r="B847" s="1"/>
      <c r="C847" s="1"/>
      <c r="D847" s="22"/>
      <c r="E847" s="1"/>
      <c r="F847" s="15"/>
      <c r="G847" s="2"/>
      <c r="H847" s="3"/>
      <c r="I847" s="2"/>
      <c r="J847" s="4">
        <f t="shared" si="34"/>
        <v>0</v>
      </c>
      <c r="K847" s="1">
        <v>1</v>
      </c>
      <c r="L847" s="4">
        <f t="shared" si="35"/>
        <v>0</v>
      </c>
      <c r="M847" s="1"/>
      <c r="N847" s="4"/>
      <c r="O847" s="1"/>
    </row>
    <row r="848" spans="1:15" x14ac:dyDescent="0.25">
      <c r="A848" s="1">
        <v>847</v>
      </c>
      <c r="B848" s="1"/>
      <c r="C848" s="1"/>
      <c r="D848" s="22"/>
      <c r="E848" s="1"/>
      <c r="F848" s="15"/>
      <c r="G848" s="2"/>
      <c r="H848" s="3"/>
      <c r="I848" s="2"/>
      <c r="J848" s="4">
        <f t="shared" si="34"/>
        <v>0</v>
      </c>
      <c r="K848" s="1">
        <v>1</v>
      </c>
      <c r="L848" s="4">
        <f t="shared" si="35"/>
        <v>0</v>
      </c>
      <c r="M848" s="1"/>
      <c r="N848" s="4"/>
      <c r="O848" s="1"/>
    </row>
    <row r="849" spans="1:15" x14ac:dyDescent="0.25">
      <c r="A849" s="1">
        <v>848</v>
      </c>
      <c r="B849" s="1"/>
      <c r="C849" s="1"/>
      <c r="D849" s="22"/>
      <c r="E849" s="1"/>
      <c r="F849" s="15"/>
      <c r="G849" s="2"/>
      <c r="H849" s="3"/>
      <c r="I849" s="2"/>
      <c r="J849" s="4">
        <f t="shared" si="34"/>
        <v>0</v>
      </c>
      <c r="K849" s="1">
        <v>1</v>
      </c>
      <c r="L849" s="4">
        <f t="shared" si="35"/>
        <v>0</v>
      </c>
      <c r="M849" s="1"/>
      <c r="N849" s="4"/>
      <c r="O849" s="1"/>
    </row>
    <row r="850" spans="1:15" x14ac:dyDescent="0.25">
      <c r="A850" s="1">
        <v>849</v>
      </c>
      <c r="B850" s="1"/>
      <c r="C850" s="1"/>
      <c r="D850" s="22"/>
      <c r="E850" s="1"/>
      <c r="F850" s="15"/>
      <c r="G850" s="2"/>
      <c r="H850" s="3"/>
      <c r="I850" s="2"/>
      <c r="J850" s="4">
        <f t="shared" si="34"/>
        <v>0</v>
      </c>
      <c r="K850" s="1">
        <v>1</v>
      </c>
      <c r="L850" s="4">
        <f t="shared" si="35"/>
        <v>0</v>
      </c>
      <c r="M850" s="1"/>
      <c r="N850" s="4"/>
      <c r="O850" s="1"/>
    </row>
    <row r="851" spans="1:15" x14ac:dyDescent="0.25">
      <c r="A851" s="1">
        <v>850</v>
      </c>
      <c r="B851" s="1"/>
      <c r="C851" s="1"/>
      <c r="D851" s="22"/>
      <c r="E851" s="1"/>
      <c r="F851" s="15"/>
      <c r="G851" s="2"/>
      <c r="H851" s="3"/>
      <c r="I851" s="2"/>
      <c r="J851" s="4">
        <f t="shared" si="34"/>
        <v>0</v>
      </c>
      <c r="K851" s="1">
        <v>1</v>
      </c>
      <c r="L851" s="4">
        <f t="shared" si="35"/>
        <v>0</v>
      </c>
      <c r="M851" s="1"/>
      <c r="N851" s="4"/>
      <c r="O851" s="1"/>
    </row>
    <row r="852" spans="1:15" x14ac:dyDescent="0.25">
      <c r="A852" s="1">
        <v>851</v>
      </c>
      <c r="B852" s="1"/>
      <c r="C852" s="1"/>
      <c r="D852" s="22"/>
      <c r="E852" s="1"/>
      <c r="F852" s="15"/>
      <c r="G852" s="2"/>
      <c r="H852" s="3"/>
      <c r="I852" s="2"/>
      <c r="J852" s="4">
        <f t="shared" si="34"/>
        <v>0</v>
      </c>
      <c r="K852" s="1">
        <v>1</v>
      </c>
      <c r="L852" s="4">
        <f t="shared" si="35"/>
        <v>0</v>
      </c>
      <c r="M852" s="1"/>
      <c r="N852" s="4"/>
      <c r="O852" s="1"/>
    </row>
    <row r="853" spans="1:15" x14ac:dyDescent="0.25">
      <c r="A853" s="1">
        <v>852</v>
      </c>
      <c r="B853" s="1"/>
      <c r="C853" s="1"/>
      <c r="D853" s="22"/>
      <c r="E853" s="1"/>
      <c r="F853" s="15"/>
      <c r="G853" s="2"/>
      <c r="H853" s="3"/>
      <c r="I853" s="2"/>
      <c r="J853" s="4">
        <f t="shared" si="34"/>
        <v>0</v>
      </c>
      <c r="K853" s="1">
        <v>1</v>
      </c>
      <c r="L853" s="4">
        <f t="shared" si="35"/>
        <v>0</v>
      </c>
      <c r="M853" s="1"/>
      <c r="N853" s="4"/>
      <c r="O853" s="1"/>
    </row>
    <row r="854" spans="1:15" x14ac:dyDescent="0.25">
      <c r="A854" s="1">
        <v>853</v>
      </c>
      <c r="B854" s="1"/>
      <c r="C854" s="1"/>
      <c r="D854" s="22"/>
      <c r="E854" s="1"/>
      <c r="F854" s="15"/>
      <c r="G854" s="2"/>
      <c r="H854" s="3"/>
      <c r="I854" s="2"/>
      <c r="J854" s="4">
        <f t="shared" si="34"/>
        <v>0</v>
      </c>
      <c r="K854" s="1">
        <v>1</v>
      </c>
      <c r="L854" s="4">
        <f t="shared" si="35"/>
        <v>0</v>
      </c>
      <c r="M854" s="1"/>
      <c r="N854" s="4"/>
      <c r="O854" s="1"/>
    </row>
    <row r="855" spans="1:15" x14ac:dyDescent="0.25">
      <c r="A855" s="1">
        <v>854</v>
      </c>
      <c r="B855" s="1"/>
      <c r="C855" s="1"/>
      <c r="D855" s="22"/>
      <c r="E855" s="1"/>
      <c r="F855" s="15"/>
      <c r="G855" s="2"/>
      <c r="H855" s="3"/>
      <c r="I855" s="2"/>
      <c r="J855" s="4">
        <f t="shared" si="34"/>
        <v>0</v>
      </c>
      <c r="K855" s="1">
        <v>1</v>
      </c>
      <c r="L855" s="4">
        <f t="shared" si="35"/>
        <v>0</v>
      </c>
      <c r="M855" s="1"/>
      <c r="N855" s="4"/>
      <c r="O855" s="1"/>
    </row>
    <row r="856" spans="1:15" x14ac:dyDescent="0.25">
      <c r="A856" s="1">
        <v>855</v>
      </c>
      <c r="B856" s="1"/>
      <c r="C856" s="1"/>
      <c r="D856" s="22"/>
      <c r="E856" s="1"/>
      <c r="F856" s="15"/>
      <c r="G856" s="2"/>
      <c r="H856" s="3"/>
      <c r="I856" s="2"/>
      <c r="J856" s="4">
        <f t="shared" si="34"/>
        <v>0</v>
      </c>
      <c r="K856" s="1">
        <v>1</v>
      </c>
      <c r="L856" s="4">
        <f t="shared" si="35"/>
        <v>0</v>
      </c>
      <c r="M856" s="1"/>
      <c r="N856" s="4"/>
      <c r="O856" s="1"/>
    </row>
    <row r="857" spans="1:15" x14ac:dyDescent="0.25">
      <c r="A857" s="1">
        <v>856</v>
      </c>
      <c r="B857" s="1"/>
      <c r="C857" s="1"/>
      <c r="D857" s="22"/>
      <c r="E857" s="1"/>
      <c r="F857" s="15"/>
      <c r="G857" s="2"/>
      <c r="H857" s="3"/>
      <c r="I857" s="2"/>
      <c r="J857" s="4">
        <f t="shared" si="34"/>
        <v>0</v>
      </c>
      <c r="K857" s="1">
        <v>1</v>
      </c>
      <c r="L857" s="4">
        <f t="shared" si="35"/>
        <v>0</v>
      </c>
      <c r="M857" s="1"/>
      <c r="N857" s="4"/>
      <c r="O857" s="1"/>
    </row>
    <row r="858" spans="1:15" x14ac:dyDescent="0.25">
      <c r="A858" s="1">
        <v>857</v>
      </c>
      <c r="B858" s="1"/>
      <c r="C858" s="1"/>
      <c r="D858" s="22"/>
      <c r="E858" s="1"/>
      <c r="F858" s="15"/>
      <c r="G858" s="2"/>
      <c r="H858" s="3"/>
      <c r="I858" s="2"/>
      <c r="J858" s="4">
        <f t="shared" si="34"/>
        <v>0</v>
      </c>
      <c r="K858" s="1">
        <v>1</v>
      </c>
      <c r="L858" s="4">
        <f t="shared" si="35"/>
        <v>0</v>
      </c>
      <c r="M858" s="1"/>
      <c r="N858" s="4"/>
      <c r="O858" s="1"/>
    </row>
    <row r="859" spans="1:15" x14ac:dyDescent="0.25">
      <c r="A859" s="1">
        <v>858</v>
      </c>
      <c r="B859" s="1"/>
      <c r="C859" s="1"/>
      <c r="D859" s="22"/>
      <c r="E859" s="1"/>
      <c r="F859" s="15"/>
      <c r="G859" s="2"/>
      <c r="H859" s="3"/>
      <c r="I859" s="2"/>
      <c r="J859" s="4">
        <f t="shared" si="34"/>
        <v>0</v>
      </c>
      <c r="K859" s="1">
        <v>1</v>
      </c>
      <c r="L859" s="4">
        <f t="shared" si="35"/>
        <v>0</v>
      </c>
      <c r="M859" s="1"/>
      <c r="N859" s="4"/>
      <c r="O859" s="1"/>
    </row>
    <row r="860" spans="1:15" x14ac:dyDescent="0.25">
      <c r="A860" s="1">
        <v>859</v>
      </c>
      <c r="B860" s="1"/>
      <c r="C860" s="1"/>
      <c r="D860" s="22"/>
      <c r="E860" s="1"/>
      <c r="F860" s="15"/>
      <c r="G860" s="2"/>
      <c r="H860" s="3"/>
      <c r="I860" s="2"/>
      <c r="J860" s="4">
        <f t="shared" si="34"/>
        <v>0</v>
      </c>
      <c r="K860" s="1">
        <v>1</v>
      </c>
      <c r="L860" s="4">
        <f t="shared" si="35"/>
        <v>0</v>
      </c>
      <c r="M860" s="1"/>
      <c r="N860" s="4"/>
      <c r="O860" s="1"/>
    </row>
    <row r="861" spans="1:15" x14ac:dyDescent="0.25">
      <c r="A861" s="1">
        <v>860</v>
      </c>
      <c r="B861" s="1"/>
      <c r="C861" s="1"/>
      <c r="D861" s="22"/>
      <c r="E861" s="1"/>
      <c r="F861" s="15"/>
      <c r="G861" s="2"/>
      <c r="H861" s="3"/>
      <c r="I861" s="2"/>
      <c r="J861" s="4">
        <f t="shared" si="34"/>
        <v>0</v>
      </c>
      <c r="K861" s="1">
        <v>1</v>
      </c>
      <c r="L861" s="4">
        <f t="shared" si="35"/>
        <v>0</v>
      </c>
      <c r="M861" s="1"/>
      <c r="N861" s="4"/>
      <c r="O861" s="1"/>
    </row>
    <row r="862" spans="1:15" x14ac:dyDescent="0.25">
      <c r="A862" s="1">
        <v>861</v>
      </c>
      <c r="B862" s="1"/>
      <c r="C862" s="1"/>
      <c r="D862" s="22"/>
      <c r="E862" s="1"/>
      <c r="F862" s="15"/>
      <c r="G862" s="2"/>
      <c r="H862" s="3"/>
      <c r="I862" s="2"/>
      <c r="J862" s="4">
        <f t="shared" si="34"/>
        <v>0</v>
      </c>
      <c r="K862" s="1">
        <v>1</v>
      </c>
      <c r="L862" s="4">
        <f t="shared" si="35"/>
        <v>0</v>
      </c>
      <c r="M862" s="1"/>
      <c r="N862" s="4"/>
      <c r="O862" s="1"/>
    </row>
    <row r="863" spans="1:15" x14ac:dyDescent="0.25">
      <c r="A863" s="1">
        <v>862</v>
      </c>
      <c r="B863" s="1"/>
      <c r="C863" s="1"/>
      <c r="D863" s="22"/>
      <c r="E863" s="1"/>
      <c r="F863" s="15"/>
      <c r="G863" s="2"/>
      <c r="H863" s="3"/>
      <c r="I863" s="2"/>
      <c r="J863" s="4">
        <f t="shared" si="34"/>
        <v>0</v>
      </c>
      <c r="K863" s="1">
        <v>1</v>
      </c>
      <c r="L863" s="4">
        <f t="shared" si="35"/>
        <v>0</v>
      </c>
      <c r="M863" s="1"/>
      <c r="N863" s="4"/>
      <c r="O863" s="1"/>
    </row>
    <row r="864" spans="1:15" x14ac:dyDescent="0.25">
      <c r="A864" s="1">
        <v>863</v>
      </c>
      <c r="B864" s="1"/>
      <c r="C864" s="1"/>
      <c r="D864" s="22"/>
      <c r="E864" s="1"/>
      <c r="F864" s="15"/>
      <c r="G864" s="2"/>
      <c r="H864" s="3"/>
      <c r="I864" s="2"/>
      <c r="J864" s="4">
        <f t="shared" si="34"/>
        <v>0</v>
      </c>
      <c r="K864" s="1">
        <v>1</v>
      </c>
      <c r="L864" s="4">
        <f t="shared" si="35"/>
        <v>0</v>
      </c>
      <c r="M864" s="1"/>
      <c r="N864" s="4"/>
      <c r="O864" s="1"/>
    </row>
    <row r="865" spans="1:15" x14ac:dyDescent="0.25">
      <c r="A865" s="1">
        <v>864</v>
      </c>
      <c r="B865" s="1"/>
      <c r="C865" s="1"/>
      <c r="D865" s="22"/>
      <c r="E865" s="1"/>
      <c r="F865" s="15"/>
      <c r="G865" s="2"/>
      <c r="H865" s="3"/>
      <c r="I865" s="2"/>
      <c r="J865" s="4">
        <f t="shared" si="34"/>
        <v>0</v>
      </c>
      <c r="K865" s="1">
        <v>1</v>
      </c>
      <c r="L865" s="4">
        <f t="shared" si="35"/>
        <v>0</v>
      </c>
      <c r="M865" s="1"/>
      <c r="N865" s="4"/>
      <c r="O865" s="1"/>
    </row>
    <row r="866" spans="1:15" x14ac:dyDescent="0.25">
      <c r="A866" s="1">
        <v>865</v>
      </c>
      <c r="B866" s="1"/>
      <c r="C866" s="1"/>
      <c r="D866" s="22"/>
      <c r="E866" s="1"/>
      <c r="F866" s="15"/>
      <c r="G866" s="2"/>
      <c r="H866" s="3"/>
      <c r="I866" s="2"/>
      <c r="J866" s="4">
        <f t="shared" si="34"/>
        <v>0</v>
      </c>
      <c r="K866" s="1">
        <v>1</v>
      </c>
      <c r="L866" s="4">
        <f t="shared" si="35"/>
        <v>0</v>
      </c>
      <c r="M866" s="1"/>
      <c r="N866" s="4"/>
      <c r="O866" s="1"/>
    </row>
    <row r="867" spans="1:15" x14ac:dyDescent="0.25">
      <c r="A867" s="1">
        <v>866</v>
      </c>
      <c r="B867" s="1"/>
      <c r="C867" s="1"/>
      <c r="D867" s="22"/>
      <c r="E867" s="1"/>
      <c r="F867" s="15"/>
      <c r="G867" s="2"/>
      <c r="H867" s="3"/>
      <c r="I867" s="2"/>
      <c r="J867" s="4">
        <f t="shared" si="34"/>
        <v>0</v>
      </c>
      <c r="K867" s="1">
        <v>1</v>
      </c>
      <c r="L867" s="4">
        <f t="shared" si="35"/>
        <v>0</v>
      </c>
      <c r="M867" s="1"/>
      <c r="N867" s="4"/>
      <c r="O867" s="1"/>
    </row>
    <row r="868" spans="1:15" x14ac:dyDescent="0.25">
      <c r="A868" s="1">
        <v>867</v>
      </c>
      <c r="B868" s="1"/>
      <c r="C868" s="1"/>
      <c r="D868" s="22"/>
      <c r="E868" s="1"/>
      <c r="F868" s="15"/>
      <c r="G868" s="2"/>
      <c r="H868" s="3"/>
      <c r="I868" s="2"/>
      <c r="J868" s="4">
        <f t="shared" ref="J868:J906" si="36">G868-I868</f>
        <v>0</v>
      </c>
      <c r="K868" s="1">
        <v>1</v>
      </c>
      <c r="L868" s="4">
        <f t="shared" ref="L868:L906" si="37">(G868-I868-D868)*K868</f>
        <v>0</v>
      </c>
      <c r="M868" s="1"/>
      <c r="N868" s="4"/>
      <c r="O868" s="1"/>
    </row>
    <row r="869" spans="1:15" x14ac:dyDescent="0.25">
      <c r="A869" s="1">
        <v>868</v>
      </c>
      <c r="B869" s="1"/>
      <c r="C869" s="1"/>
      <c r="D869" s="22"/>
      <c r="E869" s="1"/>
      <c r="F869" s="15"/>
      <c r="G869" s="2"/>
      <c r="H869" s="3"/>
      <c r="I869" s="2"/>
      <c r="J869" s="4">
        <f t="shared" si="36"/>
        <v>0</v>
      </c>
      <c r="K869" s="1">
        <v>1</v>
      </c>
      <c r="L869" s="4">
        <f t="shared" si="37"/>
        <v>0</v>
      </c>
      <c r="M869" s="1"/>
      <c r="N869" s="4"/>
      <c r="O869" s="1"/>
    </row>
    <row r="870" spans="1:15" x14ac:dyDescent="0.25">
      <c r="A870" s="1">
        <v>869</v>
      </c>
      <c r="B870" s="1"/>
      <c r="C870" s="1"/>
      <c r="D870" s="22"/>
      <c r="E870" s="1"/>
      <c r="F870" s="15"/>
      <c r="G870" s="2"/>
      <c r="H870" s="3"/>
      <c r="I870" s="2"/>
      <c r="J870" s="4">
        <f t="shared" si="36"/>
        <v>0</v>
      </c>
      <c r="K870" s="1">
        <v>1</v>
      </c>
      <c r="L870" s="4">
        <f t="shared" si="37"/>
        <v>0</v>
      </c>
      <c r="M870" s="1"/>
      <c r="N870" s="4"/>
      <c r="O870" s="1"/>
    </row>
    <row r="871" spans="1:15" x14ac:dyDescent="0.25">
      <c r="A871" s="1">
        <v>870</v>
      </c>
      <c r="B871" s="1"/>
      <c r="C871" s="1"/>
      <c r="D871" s="22"/>
      <c r="E871" s="1"/>
      <c r="F871" s="15"/>
      <c r="G871" s="2"/>
      <c r="H871" s="3"/>
      <c r="I871" s="2"/>
      <c r="J871" s="4">
        <f t="shared" si="36"/>
        <v>0</v>
      </c>
      <c r="K871" s="1">
        <v>1</v>
      </c>
      <c r="L871" s="4">
        <f t="shared" si="37"/>
        <v>0</v>
      </c>
      <c r="M871" s="1"/>
      <c r="N871" s="4"/>
      <c r="O871" s="1"/>
    </row>
    <row r="872" spans="1:15" x14ac:dyDescent="0.25">
      <c r="A872" s="1">
        <v>871</v>
      </c>
      <c r="B872" s="1"/>
      <c r="C872" s="1"/>
      <c r="D872" s="22"/>
      <c r="E872" s="1"/>
      <c r="F872" s="15"/>
      <c r="G872" s="2"/>
      <c r="H872" s="3"/>
      <c r="I872" s="2"/>
      <c r="J872" s="4">
        <f t="shared" si="36"/>
        <v>0</v>
      </c>
      <c r="K872" s="1">
        <v>1</v>
      </c>
      <c r="L872" s="4">
        <f t="shared" si="37"/>
        <v>0</v>
      </c>
      <c r="M872" s="1"/>
      <c r="N872" s="4"/>
      <c r="O872" s="1"/>
    </row>
    <row r="873" spans="1:15" x14ac:dyDescent="0.25">
      <c r="A873" s="1">
        <v>872</v>
      </c>
      <c r="B873" s="1"/>
      <c r="C873" s="1"/>
      <c r="D873" s="22"/>
      <c r="E873" s="1"/>
      <c r="F873" s="15"/>
      <c r="G873" s="2"/>
      <c r="H873" s="3"/>
      <c r="I873" s="2"/>
      <c r="J873" s="4">
        <f t="shared" si="36"/>
        <v>0</v>
      </c>
      <c r="K873" s="1">
        <v>1</v>
      </c>
      <c r="L873" s="4">
        <f t="shared" si="37"/>
        <v>0</v>
      </c>
      <c r="M873" s="1"/>
      <c r="N873" s="4"/>
      <c r="O873" s="1"/>
    </row>
    <row r="874" spans="1:15" x14ac:dyDescent="0.25">
      <c r="A874" s="1">
        <v>873</v>
      </c>
      <c r="B874" s="1"/>
      <c r="C874" s="1"/>
      <c r="D874" s="22"/>
      <c r="E874" s="1"/>
      <c r="F874" s="15"/>
      <c r="G874" s="2"/>
      <c r="H874" s="3"/>
      <c r="I874" s="2"/>
      <c r="J874" s="4">
        <f t="shared" si="36"/>
        <v>0</v>
      </c>
      <c r="K874" s="1">
        <v>1</v>
      </c>
      <c r="L874" s="4">
        <f t="shared" si="37"/>
        <v>0</v>
      </c>
      <c r="M874" s="1"/>
      <c r="N874" s="4"/>
      <c r="O874" s="1"/>
    </row>
    <row r="875" spans="1:15" x14ac:dyDescent="0.25">
      <c r="A875" s="1">
        <v>874</v>
      </c>
      <c r="B875" s="1"/>
      <c r="C875" s="1"/>
      <c r="D875" s="22"/>
      <c r="E875" s="1"/>
      <c r="F875" s="15"/>
      <c r="G875" s="2"/>
      <c r="H875" s="3"/>
      <c r="I875" s="2"/>
      <c r="J875" s="4">
        <f t="shared" si="36"/>
        <v>0</v>
      </c>
      <c r="K875" s="1">
        <v>1</v>
      </c>
      <c r="L875" s="4">
        <f t="shared" si="37"/>
        <v>0</v>
      </c>
      <c r="M875" s="1"/>
      <c r="N875" s="4"/>
      <c r="O875" s="1"/>
    </row>
    <row r="876" spans="1:15" x14ac:dyDescent="0.25">
      <c r="A876" s="1">
        <v>875</v>
      </c>
      <c r="B876" s="1"/>
      <c r="C876" s="1"/>
      <c r="D876" s="22"/>
      <c r="E876" s="1"/>
      <c r="F876" s="15"/>
      <c r="G876" s="2"/>
      <c r="H876" s="3"/>
      <c r="I876" s="2"/>
      <c r="J876" s="4">
        <f t="shared" si="36"/>
        <v>0</v>
      </c>
      <c r="K876" s="1">
        <v>1</v>
      </c>
      <c r="L876" s="4">
        <f t="shared" si="37"/>
        <v>0</v>
      </c>
      <c r="M876" s="1"/>
      <c r="N876" s="4"/>
      <c r="O876" s="1"/>
    </row>
    <row r="877" spans="1:15" x14ac:dyDescent="0.25">
      <c r="A877" s="1">
        <v>876</v>
      </c>
      <c r="B877" s="1"/>
      <c r="C877" s="1"/>
      <c r="D877" s="22"/>
      <c r="E877" s="1"/>
      <c r="F877" s="15"/>
      <c r="G877" s="2"/>
      <c r="H877" s="3"/>
      <c r="I877" s="2"/>
      <c r="J877" s="4">
        <f t="shared" si="36"/>
        <v>0</v>
      </c>
      <c r="K877" s="1">
        <v>1</v>
      </c>
      <c r="L877" s="4">
        <f t="shared" si="37"/>
        <v>0</v>
      </c>
      <c r="M877" s="1"/>
      <c r="N877" s="4"/>
      <c r="O877" s="1"/>
    </row>
    <row r="878" spans="1:15" x14ac:dyDescent="0.25">
      <c r="A878" s="1">
        <v>877</v>
      </c>
      <c r="B878" s="1"/>
      <c r="C878" s="1"/>
      <c r="D878" s="22"/>
      <c r="E878" s="1"/>
      <c r="F878" s="15"/>
      <c r="G878" s="2"/>
      <c r="H878" s="3"/>
      <c r="I878" s="2"/>
      <c r="J878" s="4">
        <f t="shared" si="36"/>
        <v>0</v>
      </c>
      <c r="K878" s="1">
        <v>1</v>
      </c>
      <c r="L878" s="4">
        <f t="shared" si="37"/>
        <v>0</v>
      </c>
      <c r="M878" s="1"/>
      <c r="N878" s="4"/>
      <c r="O878" s="1"/>
    </row>
    <row r="879" spans="1:15" x14ac:dyDescent="0.25">
      <c r="A879" s="1">
        <v>878</v>
      </c>
      <c r="B879" s="1"/>
      <c r="C879" s="1"/>
      <c r="D879" s="22"/>
      <c r="E879" s="1"/>
      <c r="F879" s="15"/>
      <c r="G879" s="2"/>
      <c r="H879" s="3"/>
      <c r="I879" s="2"/>
      <c r="J879" s="4">
        <f t="shared" si="36"/>
        <v>0</v>
      </c>
      <c r="K879" s="1">
        <v>1</v>
      </c>
      <c r="L879" s="4">
        <f t="shared" si="37"/>
        <v>0</v>
      </c>
      <c r="M879" s="1"/>
      <c r="N879" s="4"/>
      <c r="O879" s="1"/>
    </row>
    <row r="880" spans="1:15" x14ac:dyDescent="0.25">
      <c r="A880" s="1">
        <v>879</v>
      </c>
      <c r="B880" s="1"/>
      <c r="C880" s="1"/>
      <c r="D880" s="22"/>
      <c r="E880" s="1"/>
      <c r="F880" s="15"/>
      <c r="G880" s="2"/>
      <c r="H880" s="3"/>
      <c r="I880" s="2"/>
      <c r="J880" s="4">
        <f t="shared" si="36"/>
        <v>0</v>
      </c>
      <c r="K880" s="1">
        <v>1</v>
      </c>
      <c r="L880" s="4">
        <f t="shared" si="37"/>
        <v>0</v>
      </c>
      <c r="M880" s="1"/>
      <c r="N880" s="4"/>
      <c r="O880" s="1"/>
    </row>
    <row r="881" spans="1:15" x14ac:dyDescent="0.25">
      <c r="A881" s="1">
        <v>880</v>
      </c>
      <c r="B881" s="1"/>
      <c r="C881" s="1"/>
      <c r="D881" s="22"/>
      <c r="E881" s="1"/>
      <c r="F881" s="15"/>
      <c r="G881" s="2"/>
      <c r="H881" s="3"/>
      <c r="I881" s="2"/>
      <c r="J881" s="4">
        <f t="shared" si="36"/>
        <v>0</v>
      </c>
      <c r="K881" s="1">
        <v>1</v>
      </c>
      <c r="L881" s="4">
        <f t="shared" si="37"/>
        <v>0</v>
      </c>
      <c r="M881" s="1"/>
      <c r="N881" s="4"/>
      <c r="O881" s="1"/>
    </row>
    <row r="882" spans="1:15" x14ac:dyDescent="0.25">
      <c r="A882" s="1">
        <v>881</v>
      </c>
      <c r="B882" s="1"/>
      <c r="C882" s="1"/>
      <c r="D882" s="22"/>
      <c r="E882" s="1"/>
      <c r="F882" s="15"/>
      <c r="G882" s="2"/>
      <c r="H882" s="3"/>
      <c r="I882" s="2"/>
      <c r="J882" s="4">
        <f t="shared" si="36"/>
        <v>0</v>
      </c>
      <c r="K882" s="1">
        <v>1</v>
      </c>
      <c r="L882" s="4">
        <f t="shared" si="37"/>
        <v>0</v>
      </c>
      <c r="M882" s="1"/>
      <c r="N882" s="4"/>
      <c r="O882" s="1"/>
    </row>
    <row r="883" spans="1:15" x14ac:dyDescent="0.25">
      <c r="A883" s="1">
        <v>882</v>
      </c>
      <c r="B883" s="1"/>
      <c r="C883" s="1"/>
      <c r="D883" s="22"/>
      <c r="E883" s="1"/>
      <c r="F883" s="15"/>
      <c r="G883" s="2"/>
      <c r="H883" s="3"/>
      <c r="I883" s="2"/>
      <c r="J883" s="4">
        <f t="shared" si="36"/>
        <v>0</v>
      </c>
      <c r="K883" s="1">
        <v>1</v>
      </c>
      <c r="L883" s="4">
        <f t="shared" si="37"/>
        <v>0</v>
      </c>
      <c r="M883" s="1"/>
      <c r="N883" s="4"/>
      <c r="O883" s="1"/>
    </row>
    <row r="884" spans="1:15" x14ac:dyDescent="0.25">
      <c r="A884" s="1">
        <v>883</v>
      </c>
      <c r="B884" s="1"/>
      <c r="C884" s="1"/>
      <c r="D884" s="22"/>
      <c r="E884" s="1"/>
      <c r="F884" s="15"/>
      <c r="G884" s="2"/>
      <c r="H884" s="3"/>
      <c r="I884" s="2"/>
      <c r="J884" s="4">
        <f t="shared" si="36"/>
        <v>0</v>
      </c>
      <c r="K884" s="1">
        <v>1</v>
      </c>
      <c r="L884" s="4">
        <f t="shared" si="37"/>
        <v>0</v>
      </c>
      <c r="M884" s="1"/>
      <c r="N884" s="4"/>
      <c r="O884" s="1"/>
    </row>
    <row r="885" spans="1:15" x14ac:dyDescent="0.25">
      <c r="A885" s="1">
        <v>884</v>
      </c>
      <c r="B885" s="1"/>
      <c r="C885" s="1"/>
      <c r="D885" s="22"/>
      <c r="E885" s="1"/>
      <c r="F885" s="15"/>
      <c r="G885" s="2"/>
      <c r="H885" s="3"/>
      <c r="I885" s="2"/>
      <c r="J885" s="4">
        <f t="shared" si="36"/>
        <v>0</v>
      </c>
      <c r="K885" s="1">
        <v>1</v>
      </c>
      <c r="L885" s="4">
        <f t="shared" si="37"/>
        <v>0</v>
      </c>
      <c r="M885" s="1"/>
      <c r="N885" s="4"/>
      <c r="O885" s="1"/>
    </row>
    <row r="886" spans="1:15" x14ac:dyDescent="0.25">
      <c r="A886" s="1">
        <v>885</v>
      </c>
      <c r="B886" s="1"/>
      <c r="C886" s="1"/>
      <c r="D886" s="22"/>
      <c r="E886" s="1"/>
      <c r="F886" s="15"/>
      <c r="G886" s="2"/>
      <c r="H886" s="3"/>
      <c r="I886" s="2"/>
      <c r="J886" s="4">
        <f t="shared" si="36"/>
        <v>0</v>
      </c>
      <c r="K886" s="1">
        <v>1</v>
      </c>
      <c r="L886" s="4">
        <f t="shared" si="37"/>
        <v>0</v>
      </c>
      <c r="M886" s="1"/>
      <c r="N886" s="4"/>
      <c r="O886" s="1"/>
    </row>
    <row r="887" spans="1:15" x14ac:dyDescent="0.25">
      <c r="A887" s="1">
        <v>886</v>
      </c>
      <c r="B887" s="1"/>
      <c r="C887" s="1"/>
      <c r="D887" s="22"/>
      <c r="E887" s="1"/>
      <c r="F887" s="15"/>
      <c r="G887" s="2"/>
      <c r="H887" s="3"/>
      <c r="I887" s="2"/>
      <c r="J887" s="4">
        <f t="shared" si="36"/>
        <v>0</v>
      </c>
      <c r="K887" s="1">
        <v>1</v>
      </c>
      <c r="L887" s="4">
        <f t="shared" si="37"/>
        <v>0</v>
      </c>
      <c r="M887" s="1"/>
      <c r="N887" s="4"/>
      <c r="O887" s="1"/>
    </row>
    <row r="888" spans="1:15" x14ac:dyDescent="0.25">
      <c r="A888" s="1">
        <v>887</v>
      </c>
      <c r="B888" s="1"/>
      <c r="C888" s="1"/>
      <c r="D888" s="22"/>
      <c r="E888" s="1"/>
      <c r="F888" s="15"/>
      <c r="G888" s="2"/>
      <c r="H888" s="3"/>
      <c r="I888" s="2"/>
      <c r="J888" s="4">
        <f t="shared" si="36"/>
        <v>0</v>
      </c>
      <c r="K888" s="1">
        <v>1</v>
      </c>
      <c r="L888" s="4">
        <f t="shared" si="37"/>
        <v>0</v>
      </c>
      <c r="M888" s="1"/>
      <c r="N888" s="4"/>
      <c r="O888" s="1"/>
    </row>
    <row r="889" spans="1:15" x14ac:dyDescent="0.25">
      <c r="A889" s="1">
        <v>888</v>
      </c>
      <c r="B889" s="1"/>
      <c r="C889" s="1"/>
      <c r="D889" s="22"/>
      <c r="E889" s="1"/>
      <c r="F889" s="15"/>
      <c r="G889" s="2"/>
      <c r="H889" s="3"/>
      <c r="I889" s="2"/>
      <c r="J889" s="4">
        <f t="shared" si="36"/>
        <v>0</v>
      </c>
      <c r="K889" s="1">
        <v>1</v>
      </c>
      <c r="L889" s="4">
        <f t="shared" si="37"/>
        <v>0</v>
      </c>
      <c r="M889" s="1"/>
      <c r="N889" s="4"/>
      <c r="O889" s="1"/>
    </row>
    <row r="890" spans="1:15" x14ac:dyDescent="0.25">
      <c r="A890" s="1">
        <v>889</v>
      </c>
      <c r="B890" s="1"/>
      <c r="C890" s="1"/>
      <c r="D890" s="22"/>
      <c r="E890" s="1"/>
      <c r="F890" s="15"/>
      <c r="G890" s="2"/>
      <c r="H890" s="3"/>
      <c r="I890" s="2"/>
      <c r="J890" s="4">
        <f t="shared" si="36"/>
        <v>0</v>
      </c>
      <c r="K890" s="1">
        <v>1</v>
      </c>
      <c r="L890" s="4">
        <f t="shared" si="37"/>
        <v>0</v>
      </c>
      <c r="M890" s="1"/>
      <c r="N890" s="4"/>
      <c r="O890" s="1"/>
    </row>
    <row r="891" spans="1:15" x14ac:dyDescent="0.25">
      <c r="A891" s="1">
        <v>890</v>
      </c>
      <c r="B891" s="1"/>
      <c r="C891" s="1"/>
      <c r="D891" s="22"/>
      <c r="E891" s="1"/>
      <c r="F891" s="15"/>
      <c r="G891" s="2"/>
      <c r="H891" s="3"/>
      <c r="I891" s="2"/>
      <c r="J891" s="4">
        <f t="shared" si="36"/>
        <v>0</v>
      </c>
      <c r="K891" s="1">
        <v>1</v>
      </c>
      <c r="L891" s="4">
        <f t="shared" si="37"/>
        <v>0</v>
      </c>
      <c r="M891" s="1"/>
      <c r="N891" s="4"/>
      <c r="O891" s="1"/>
    </row>
    <row r="892" spans="1:15" x14ac:dyDescent="0.25">
      <c r="A892" s="1">
        <v>891</v>
      </c>
      <c r="B892" s="1"/>
      <c r="C892" s="1"/>
      <c r="D892" s="22"/>
      <c r="E892" s="1"/>
      <c r="F892" s="15"/>
      <c r="G892" s="2"/>
      <c r="H892" s="3"/>
      <c r="I892" s="2"/>
      <c r="J892" s="4">
        <f t="shared" si="36"/>
        <v>0</v>
      </c>
      <c r="K892" s="1">
        <v>1</v>
      </c>
      <c r="L892" s="4">
        <f t="shared" si="37"/>
        <v>0</v>
      </c>
      <c r="M892" s="1"/>
      <c r="N892" s="4"/>
      <c r="O892" s="1"/>
    </row>
    <row r="893" spans="1:15" x14ac:dyDescent="0.25">
      <c r="A893" s="1">
        <v>892</v>
      </c>
      <c r="B893" s="1"/>
      <c r="C893" s="1"/>
      <c r="D893" s="22"/>
      <c r="E893" s="1"/>
      <c r="F893" s="15"/>
      <c r="G893" s="2"/>
      <c r="H893" s="3"/>
      <c r="I893" s="2"/>
      <c r="J893" s="4">
        <f t="shared" si="36"/>
        <v>0</v>
      </c>
      <c r="K893" s="1">
        <v>1</v>
      </c>
      <c r="L893" s="4">
        <f t="shared" si="37"/>
        <v>0</v>
      </c>
      <c r="M893" s="1"/>
      <c r="N893" s="4"/>
      <c r="O893" s="1"/>
    </row>
    <row r="894" spans="1:15" x14ac:dyDescent="0.25">
      <c r="A894" s="1">
        <v>893</v>
      </c>
      <c r="B894" s="1"/>
      <c r="C894" s="1"/>
      <c r="D894" s="22"/>
      <c r="E894" s="1"/>
      <c r="F894" s="15"/>
      <c r="G894" s="2"/>
      <c r="H894" s="3"/>
      <c r="I894" s="2"/>
      <c r="J894" s="4">
        <f t="shared" si="36"/>
        <v>0</v>
      </c>
      <c r="K894" s="1">
        <v>1</v>
      </c>
      <c r="L894" s="4">
        <f t="shared" si="37"/>
        <v>0</v>
      </c>
      <c r="M894" s="1"/>
      <c r="N894" s="4"/>
      <c r="O894" s="1"/>
    </row>
    <row r="895" spans="1:15" x14ac:dyDescent="0.25">
      <c r="A895" s="1">
        <v>894</v>
      </c>
      <c r="B895" s="1"/>
      <c r="C895" s="1"/>
      <c r="D895" s="22"/>
      <c r="E895" s="1"/>
      <c r="F895" s="15"/>
      <c r="G895" s="2"/>
      <c r="H895" s="3"/>
      <c r="I895" s="2"/>
      <c r="J895" s="4">
        <f t="shared" si="36"/>
        <v>0</v>
      </c>
      <c r="K895" s="1">
        <v>1</v>
      </c>
      <c r="L895" s="4">
        <f t="shared" si="37"/>
        <v>0</v>
      </c>
      <c r="M895" s="1"/>
      <c r="N895" s="4"/>
      <c r="O895" s="1"/>
    </row>
    <row r="896" spans="1:15" x14ac:dyDescent="0.25">
      <c r="A896" s="1">
        <v>895</v>
      </c>
      <c r="B896" s="1"/>
      <c r="C896" s="1"/>
      <c r="D896" s="22"/>
      <c r="E896" s="1"/>
      <c r="F896" s="15"/>
      <c r="G896" s="2"/>
      <c r="H896" s="3"/>
      <c r="I896" s="2"/>
      <c r="J896" s="4">
        <f t="shared" si="36"/>
        <v>0</v>
      </c>
      <c r="K896" s="1">
        <v>1</v>
      </c>
      <c r="L896" s="4">
        <f t="shared" si="37"/>
        <v>0</v>
      </c>
      <c r="M896" s="1"/>
      <c r="N896" s="4"/>
      <c r="O896" s="1"/>
    </row>
    <row r="897" spans="1:15" x14ac:dyDescent="0.25">
      <c r="A897" s="1">
        <v>896</v>
      </c>
      <c r="B897" s="1"/>
      <c r="C897" s="1"/>
      <c r="D897" s="22"/>
      <c r="E897" s="1"/>
      <c r="F897" s="15"/>
      <c r="G897" s="2"/>
      <c r="H897" s="3"/>
      <c r="I897" s="2"/>
      <c r="J897" s="4">
        <f t="shared" si="36"/>
        <v>0</v>
      </c>
      <c r="K897" s="1">
        <v>1</v>
      </c>
      <c r="L897" s="4">
        <f t="shared" si="37"/>
        <v>0</v>
      </c>
      <c r="M897" s="1"/>
      <c r="N897" s="4"/>
      <c r="O897" s="1"/>
    </row>
    <row r="898" spans="1:15" x14ac:dyDescent="0.25">
      <c r="A898" s="1">
        <v>897</v>
      </c>
      <c r="B898" s="1"/>
      <c r="C898" s="1"/>
      <c r="D898" s="22"/>
      <c r="E898" s="1"/>
      <c r="F898" s="15"/>
      <c r="G898" s="2"/>
      <c r="H898" s="3"/>
      <c r="I898" s="2"/>
      <c r="J898" s="4">
        <f t="shared" si="36"/>
        <v>0</v>
      </c>
      <c r="K898" s="1">
        <v>1</v>
      </c>
      <c r="L898" s="4">
        <f t="shared" si="37"/>
        <v>0</v>
      </c>
      <c r="M898" s="1"/>
      <c r="N898" s="4"/>
      <c r="O898" s="1"/>
    </row>
    <row r="899" spans="1:15" x14ac:dyDescent="0.25">
      <c r="A899" s="1">
        <v>898</v>
      </c>
      <c r="B899" s="1"/>
      <c r="C899" s="1"/>
      <c r="D899" s="22"/>
      <c r="E899" s="1"/>
      <c r="F899" s="15"/>
      <c r="G899" s="2"/>
      <c r="H899" s="3"/>
      <c r="I899" s="2"/>
      <c r="J899" s="4">
        <f t="shared" si="36"/>
        <v>0</v>
      </c>
      <c r="K899" s="1">
        <v>1</v>
      </c>
      <c r="L899" s="4">
        <f t="shared" si="37"/>
        <v>0</v>
      </c>
      <c r="M899" s="1"/>
      <c r="N899" s="4"/>
      <c r="O899" s="1"/>
    </row>
    <row r="900" spans="1:15" x14ac:dyDescent="0.25">
      <c r="A900" s="1">
        <v>899</v>
      </c>
      <c r="B900" s="1"/>
      <c r="C900" s="1"/>
      <c r="D900" s="22"/>
      <c r="E900" s="1"/>
      <c r="F900" s="15"/>
      <c r="G900" s="2"/>
      <c r="H900" s="3"/>
      <c r="I900" s="2"/>
      <c r="J900" s="4">
        <f t="shared" si="36"/>
        <v>0</v>
      </c>
      <c r="K900" s="1">
        <v>1</v>
      </c>
      <c r="L900" s="4">
        <f t="shared" si="37"/>
        <v>0</v>
      </c>
      <c r="M900" s="1"/>
      <c r="N900" s="4"/>
      <c r="O900" s="1"/>
    </row>
    <row r="901" spans="1:15" x14ac:dyDescent="0.25">
      <c r="A901" s="1">
        <v>900</v>
      </c>
      <c r="B901" s="1"/>
      <c r="C901" s="1"/>
      <c r="D901" s="22"/>
      <c r="E901" s="1"/>
      <c r="F901" s="15"/>
      <c r="G901" s="2"/>
      <c r="H901" s="3"/>
      <c r="I901" s="2"/>
      <c r="J901" s="4">
        <f t="shared" si="36"/>
        <v>0</v>
      </c>
      <c r="K901" s="1">
        <v>1</v>
      </c>
      <c r="L901" s="4">
        <f t="shared" si="37"/>
        <v>0</v>
      </c>
      <c r="M901" s="1"/>
      <c r="N901" s="4"/>
      <c r="O901" s="1"/>
    </row>
    <row r="902" spans="1:15" x14ac:dyDescent="0.25">
      <c r="A902" s="1">
        <v>901</v>
      </c>
      <c r="B902" s="1"/>
      <c r="C902" s="1"/>
      <c r="D902" s="22"/>
      <c r="E902" s="1"/>
      <c r="F902" s="15"/>
      <c r="G902" s="2"/>
      <c r="H902" s="3"/>
      <c r="I902" s="2"/>
      <c r="J902" s="4">
        <f t="shared" si="36"/>
        <v>0</v>
      </c>
      <c r="K902" s="1">
        <v>1</v>
      </c>
      <c r="L902" s="4">
        <f t="shared" si="37"/>
        <v>0</v>
      </c>
      <c r="M902" s="1"/>
      <c r="N902" s="4"/>
      <c r="O902" s="1"/>
    </row>
    <row r="903" spans="1:15" x14ac:dyDescent="0.25">
      <c r="A903" s="1">
        <v>902</v>
      </c>
      <c r="B903" s="1"/>
      <c r="C903" s="1"/>
      <c r="D903" s="22"/>
      <c r="E903" s="1"/>
      <c r="F903" s="15"/>
      <c r="G903" s="2"/>
      <c r="H903" s="3"/>
      <c r="I903" s="2"/>
      <c r="J903" s="4">
        <f t="shared" si="36"/>
        <v>0</v>
      </c>
      <c r="K903" s="1">
        <v>1</v>
      </c>
      <c r="L903" s="4">
        <f t="shared" si="37"/>
        <v>0</v>
      </c>
      <c r="M903" s="1"/>
      <c r="N903" s="4"/>
      <c r="O903" s="1"/>
    </row>
    <row r="904" spans="1:15" x14ac:dyDescent="0.25">
      <c r="A904" s="1">
        <v>903</v>
      </c>
      <c r="B904" s="1"/>
      <c r="C904" s="1"/>
      <c r="D904" s="22"/>
      <c r="E904" s="1"/>
      <c r="F904" s="15"/>
      <c r="G904" s="2"/>
      <c r="H904" s="3"/>
      <c r="I904" s="2"/>
      <c r="J904" s="4">
        <f t="shared" si="36"/>
        <v>0</v>
      </c>
      <c r="K904" s="1">
        <v>1</v>
      </c>
      <c r="L904" s="4">
        <f t="shared" si="37"/>
        <v>0</v>
      </c>
      <c r="M904" s="1"/>
      <c r="N904" s="4"/>
      <c r="O904" s="1"/>
    </row>
    <row r="905" spans="1:15" x14ac:dyDescent="0.25">
      <c r="A905" s="1">
        <v>904</v>
      </c>
      <c r="B905" s="1"/>
      <c r="C905" s="1"/>
      <c r="D905" s="22"/>
      <c r="E905" s="1"/>
      <c r="F905" s="15"/>
      <c r="G905" s="2"/>
      <c r="H905" s="3"/>
      <c r="I905" s="2"/>
      <c r="J905" s="4">
        <f t="shared" si="36"/>
        <v>0</v>
      </c>
      <c r="K905" s="1">
        <v>1</v>
      </c>
      <c r="L905" s="4">
        <f t="shared" si="37"/>
        <v>0</v>
      </c>
      <c r="M905" s="1"/>
      <c r="N905" s="4"/>
      <c r="O905" s="1"/>
    </row>
    <row r="906" spans="1:15" x14ac:dyDescent="0.25">
      <c r="A906" s="1">
        <v>905</v>
      </c>
      <c r="B906" s="1"/>
      <c r="C906" s="1"/>
      <c r="D906" s="22"/>
      <c r="E906" s="1"/>
      <c r="F906" s="15"/>
      <c r="G906" s="2"/>
      <c r="H906" s="3"/>
      <c r="I906" s="2"/>
      <c r="J906" s="4">
        <f t="shared" si="36"/>
        <v>0</v>
      </c>
      <c r="K906" s="1">
        <v>1</v>
      </c>
      <c r="L906" s="4">
        <f t="shared" si="37"/>
        <v>0</v>
      </c>
      <c r="M906" s="1"/>
      <c r="N906" s="4"/>
      <c r="O906" s="1"/>
    </row>
  </sheetData>
  <mergeCells count="4">
    <mergeCell ref="O502:O503"/>
    <mergeCell ref="O504:O505"/>
    <mergeCell ref="O506:O507"/>
    <mergeCell ref="O508:O509"/>
  </mergeCells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8F2E-26E5-4674-A3CE-FB991A3CBCC7}">
  <sheetPr codeName="Sheet14"/>
  <dimension ref="A1:O926"/>
  <sheetViews>
    <sheetView zoomScaleNormal="100" workbookViewId="0">
      <pane xSplit="1" ySplit="1" topLeftCell="B828" activePane="bottomRight" state="frozen"/>
      <selection activeCell="D836" sqref="D836"/>
      <selection pane="topRight" activeCell="D836" sqref="D836"/>
      <selection pane="bottomLeft" activeCell="D836" sqref="D836"/>
      <selection pane="bottomRight" activeCell="E846" sqref="E846"/>
    </sheetView>
  </sheetViews>
  <sheetFormatPr defaultColWidth="9" defaultRowHeight="14" x14ac:dyDescent="0.25"/>
  <cols>
    <col min="1" max="1" width="9" style="149"/>
    <col min="2" max="2" width="13.36328125" style="149" customWidth="1"/>
    <col min="3" max="3" width="12.7265625" style="149" customWidth="1"/>
    <col min="4" max="4" width="12.08984375" style="151" customWidth="1"/>
    <col min="5" max="5" width="13.36328125" style="149" customWidth="1"/>
    <col min="6" max="6" width="9" style="155"/>
    <col min="7" max="9" width="9" style="149"/>
    <col min="10" max="10" width="13.90625" style="149" customWidth="1"/>
    <col min="11" max="13" width="9" style="149"/>
    <col min="14" max="14" width="19.7265625" style="149" customWidth="1"/>
    <col min="15" max="15" width="47.6328125" style="150" customWidth="1"/>
    <col min="16" max="16384" width="9" style="149"/>
  </cols>
  <sheetData>
    <row r="1" spans="1:15" s="5" customFormat="1" ht="49.5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4224</v>
      </c>
      <c r="K1" s="11" t="s">
        <v>18</v>
      </c>
      <c r="L1" s="12" t="s">
        <v>19</v>
      </c>
      <c r="M1" s="6" t="s">
        <v>18</v>
      </c>
      <c r="N1" s="14" t="s">
        <v>211</v>
      </c>
      <c r="O1" s="6" t="s">
        <v>22</v>
      </c>
    </row>
    <row r="2" spans="1:15" s="5" customFormat="1" ht="16.5" x14ac:dyDescent="0.25">
      <c r="A2" s="1">
        <v>1</v>
      </c>
      <c r="B2" s="1" t="s">
        <v>2155</v>
      </c>
      <c r="C2" s="10">
        <v>44591</v>
      </c>
      <c r="D2" s="22">
        <v>0</v>
      </c>
      <c r="E2" s="17" t="s">
        <v>2494</v>
      </c>
      <c r="F2" s="15">
        <v>7.5</v>
      </c>
      <c r="G2" s="2">
        <v>0.64859999999999995</v>
      </c>
      <c r="H2" s="3">
        <v>61.67</v>
      </c>
      <c r="I2" s="2">
        <v>0.41549999999999998</v>
      </c>
      <c r="J2" s="4">
        <f t="shared" ref="J2:J65" si="0">G2-I2</f>
        <v>0.23309999999999997</v>
      </c>
      <c r="K2" s="1">
        <v>1</v>
      </c>
      <c r="L2" s="4">
        <f>(G2-I2-D2)*K2</f>
        <v>0.23309999999999997</v>
      </c>
      <c r="M2" s="1">
        <v>2</v>
      </c>
      <c r="N2" s="4">
        <v>0.56210000000000004</v>
      </c>
      <c r="O2" s="11" t="s">
        <v>1746</v>
      </c>
    </row>
    <row r="3" spans="1:15" s="5" customFormat="1" ht="16.5" x14ac:dyDescent="0.25">
      <c r="A3" s="1">
        <v>2</v>
      </c>
      <c r="B3" s="1" t="s">
        <v>2495</v>
      </c>
      <c r="C3" s="10">
        <v>44592</v>
      </c>
      <c r="D3" s="22">
        <v>0</v>
      </c>
      <c r="E3" s="17" t="s">
        <v>2496</v>
      </c>
      <c r="F3" s="15">
        <v>12</v>
      </c>
      <c r="G3" s="2">
        <v>0.33050000000000002</v>
      </c>
      <c r="H3" s="3">
        <v>0.5</v>
      </c>
      <c r="I3" s="2">
        <v>0.13370000000000001</v>
      </c>
      <c r="J3" s="4">
        <f t="shared" si="0"/>
        <v>0.1968</v>
      </c>
      <c r="K3" s="1">
        <v>1</v>
      </c>
      <c r="L3" s="4">
        <f t="shared" ref="L3:L66" si="1">(G3-I3-D3)*K3</f>
        <v>0.1968</v>
      </c>
      <c r="M3" s="1">
        <f>C81-C3</f>
        <v>74</v>
      </c>
      <c r="N3" s="4">
        <v>8.7591999999999999</v>
      </c>
      <c r="O3" s="11" t="s">
        <v>1746</v>
      </c>
    </row>
    <row r="4" spans="1:15" s="5" customFormat="1" ht="16.5" x14ac:dyDescent="0.25">
      <c r="A4" s="1">
        <v>3</v>
      </c>
      <c r="B4" s="1" t="s">
        <v>2155</v>
      </c>
      <c r="C4" s="10">
        <v>44593</v>
      </c>
      <c r="D4" s="22">
        <v>0</v>
      </c>
      <c r="E4" s="17" t="s">
        <v>2497</v>
      </c>
      <c r="F4" s="15">
        <v>18.5</v>
      </c>
      <c r="G4" s="2">
        <v>1.9543999999999999</v>
      </c>
      <c r="H4" s="3">
        <v>141</v>
      </c>
      <c r="I4" s="2">
        <v>0.97119999999999995</v>
      </c>
      <c r="J4" s="4">
        <f t="shared" si="0"/>
        <v>0.98319999999999996</v>
      </c>
      <c r="K4" s="1">
        <v>1</v>
      </c>
      <c r="L4" s="4">
        <f t="shared" si="1"/>
        <v>0.98319999999999996</v>
      </c>
      <c r="M4" s="1">
        <v>1</v>
      </c>
      <c r="N4" s="4">
        <f t="shared" ref="N4:N8" si="2">L4</f>
        <v>0.98319999999999996</v>
      </c>
      <c r="O4" s="11" t="s">
        <v>1746</v>
      </c>
    </row>
    <row r="5" spans="1:15" s="5" customFormat="1" ht="16.5" x14ac:dyDescent="0.25">
      <c r="A5" s="1">
        <v>4</v>
      </c>
      <c r="B5" s="1" t="s">
        <v>2155</v>
      </c>
      <c r="C5" s="10">
        <v>44594</v>
      </c>
      <c r="D5" s="22">
        <v>0</v>
      </c>
      <c r="E5" s="17" t="s">
        <v>213</v>
      </c>
      <c r="F5" s="15">
        <v>24</v>
      </c>
      <c r="G5" s="2">
        <v>3.5908000000000002</v>
      </c>
      <c r="H5" s="3">
        <v>310.89999999999998</v>
      </c>
      <c r="I5" s="2">
        <v>1.3280000000000001</v>
      </c>
      <c r="J5" s="4">
        <f t="shared" si="0"/>
        <v>2.2628000000000004</v>
      </c>
      <c r="K5" s="1">
        <v>1</v>
      </c>
      <c r="L5" s="4">
        <f t="shared" si="1"/>
        <v>2.2628000000000004</v>
      </c>
      <c r="M5" s="1">
        <v>1</v>
      </c>
      <c r="N5" s="4">
        <f t="shared" si="2"/>
        <v>2.2628000000000004</v>
      </c>
      <c r="O5" s="11" t="s">
        <v>1746</v>
      </c>
    </row>
    <row r="6" spans="1:15" s="5" customFormat="1" ht="16.5" x14ac:dyDescent="0.25">
      <c r="A6" s="1">
        <v>5</v>
      </c>
      <c r="B6" s="1" t="s">
        <v>2498</v>
      </c>
      <c r="C6" s="10">
        <v>44595</v>
      </c>
      <c r="D6" s="22">
        <v>0</v>
      </c>
      <c r="E6" s="17" t="s">
        <v>697</v>
      </c>
      <c r="F6" s="15">
        <v>3</v>
      </c>
      <c r="G6" s="2">
        <v>2.31</v>
      </c>
      <c r="H6" s="3">
        <v>5.78</v>
      </c>
      <c r="I6" s="2">
        <v>1.23</v>
      </c>
      <c r="J6" s="4">
        <f t="shared" si="0"/>
        <v>1.08</v>
      </c>
      <c r="K6" s="1">
        <v>1</v>
      </c>
      <c r="L6" s="4">
        <f t="shared" si="1"/>
        <v>1.08</v>
      </c>
      <c r="M6" s="1">
        <v>1</v>
      </c>
      <c r="N6" s="4">
        <f t="shared" si="2"/>
        <v>1.08</v>
      </c>
      <c r="O6" s="11" t="s">
        <v>1746</v>
      </c>
    </row>
    <row r="7" spans="1:15" s="5" customFormat="1" ht="16.5" x14ac:dyDescent="0.25">
      <c r="A7" s="1">
        <v>6</v>
      </c>
      <c r="B7" s="1" t="s">
        <v>2155</v>
      </c>
      <c r="C7" s="10">
        <v>44595</v>
      </c>
      <c r="D7" s="22">
        <v>0</v>
      </c>
      <c r="E7" s="1" t="s">
        <v>697</v>
      </c>
      <c r="F7" s="15">
        <v>3</v>
      </c>
      <c r="G7" s="2">
        <v>0.53</v>
      </c>
      <c r="H7" s="3">
        <v>39.700000000000003</v>
      </c>
      <c r="I7" s="2">
        <v>0.18</v>
      </c>
      <c r="J7" s="4">
        <f t="shared" si="0"/>
        <v>0.35000000000000003</v>
      </c>
      <c r="K7" s="1">
        <v>1</v>
      </c>
      <c r="L7" s="4">
        <f t="shared" si="1"/>
        <v>0.35000000000000003</v>
      </c>
      <c r="M7" s="1">
        <v>3</v>
      </c>
      <c r="N7" s="4">
        <v>0.37380000000000002</v>
      </c>
      <c r="O7" s="11" t="s">
        <v>1746</v>
      </c>
    </row>
    <row r="8" spans="1:15" s="5" customFormat="1" ht="16.5" x14ac:dyDescent="0.25">
      <c r="A8" s="1">
        <v>7</v>
      </c>
      <c r="B8" s="1" t="s">
        <v>2498</v>
      </c>
      <c r="C8" s="10">
        <v>44596</v>
      </c>
      <c r="D8" s="22">
        <v>0</v>
      </c>
      <c r="E8" s="17" t="s">
        <v>213</v>
      </c>
      <c r="F8" s="15">
        <v>24</v>
      </c>
      <c r="G8" s="2">
        <v>7.3</v>
      </c>
      <c r="H8" s="3">
        <v>21.25</v>
      </c>
      <c r="I8" s="2">
        <v>1.49</v>
      </c>
      <c r="J8" s="4">
        <f t="shared" si="0"/>
        <v>5.81</v>
      </c>
      <c r="K8" s="1">
        <v>1</v>
      </c>
      <c r="L8" s="4">
        <f t="shared" si="1"/>
        <v>5.81</v>
      </c>
      <c r="M8" s="1">
        <v>1</v>
      </c>
      <c r="N8" s="4">
        <f t="shared" si="2"/>
        <v>5.81</v>
      </c>
      <c r="O8" s="11" t="s">
        <v>1746</v>
      </c>
    </row>
    <row r="9" spans="1:15" s="5" customFormat="1" ht="16.5" x14ac:dyDescent="0.25">
      <c r="A9" s="1">
        <v>8</v>
      </c>
      <c r="B9" s="1" t="s">
        <v>2498</v>
      </c>
      <c r="C9" s="10">
        <v>44597</v>
      </c>
      <c r="D9" s="22">
        <v>0</v>
      </c>
      <c r="E9" s="1" t="s">
        <v>213</v>
      </c>
      <c r="F9" s="15">
        <v>24</v>
      </c>
      <c r="G9" s="2">
        <v>5.7</v>
      </c>
      <c r="H9" s="3">
        <v>23.77</v>
      </c>
      <c r="I9" s="2">
        <v>1.52</v>
      </c>
      <c r="J9" s="4">
        <f t="shared" si="0"/>
        <v>4.18</v>
      </c>
      <c r="K9" s="1">
        <v>1</v>
      </c>
      <c r="L9" s="4">
        <f t="shared" si="1"/>
        <v>4.18</v>
      </c>
      <c r="M9" s="1">
        <v>1</v>
      </c>
      <c r="N9" s="4">
        <v>4.18</v>
      </c>
      <c r="O9" s="11" t="s">
        <v>1746</v>
      </c>
    </row>
    <row r="10" spans="1:15" s="5" customFormat="1" ht="16.5" x14ac:dyDescent="0.25">
      <c r="A10" s="1">
        <v>9</v>
      </c>
      <c r="B10" s="1" t="s">
        <v>2155</v>
      </c>
      <c r="C10" s="10">
        <v>44598</v>
      </c>
      <c r="D10" s="22">
        <v>0</v>
      </c>
      <c r="E10" s="1" t="s">
        <v>2468</v>
      </c>
      <c r="F10" s="15">
        <v>10.7</v>
      </c>
      <c r="G10" s="2">
        <v>0.96</v>
      </c>
      <c r="H10" s="3">
        <v>33.880000000000003</v>
      </c>
      <c r="I10" s="2">
        <v>0.41</v>
      </c>
      <c r="J10" s="4">
        <f t="shared" si="0"/>
        <v>0.55000000000000004</v>
      </c>
      <c r="K10" s="1">
        <v>1</v>
      </c>
      <c r="L10" s="4">
        <f t="shared" si="1"/>
        <v>0.55000000000000004</v>
      </c>
      <c r="M10" s="1">
        <v>1</v>
      </c>
      <c r="N10" s="4">
        <v>0.55000000000000004</v>
      </c>
      <c r="O10" s="11" t="s">
        <v>1746</v>
      </c>
    </row>
    <row r="11" spans="1:15" s="5" customFormat="1" ht="16.5" x14ac:dyDescent="0.25">
      <c r="A11" s="1">
        <v>10</v>
      </c>
      <c r="B11" s="1" t="s">
        <v>2498</v>
      </c>
      <c r="C11" s="10">
        <v>44598</v>
      </c>
      <c r="D11" s="22">
        <v>0</v>
      </c>
      <c r="E11" s="1" t="s">
        <v>464</v>
      </c>
      <c r="F11" s="15">
        <v>10</v>
      </c>
      <c r="G11" s="2">
        <v>3</v>
      </c>
      <c r="H11" s="3">
        <v>9.1300000000000008</v>
      </c>
      <c r="I11" s="2">
        <v>0.54</v>
      </c>
      <c r="J11" s="4">
        <f t="shared" si="0"/>
        <v>2.46</v>
      </c>
      <c r="K11" s="1">
        <v>1</v>
      </c>
      <c r="L11" s="4">
        <f t="shared" si="1"/>
        <v>2.46</v>
      </c>
      <c r="M11" s="1">
        <v>15</v>
      </c>
      <c r="N11" s="4">
        <f>M11*J11</f>
        <v>36.9</v>
      </c>
      <c r="O11" s="11" t="s">
        <v>1746</v>
      </c>
    </row>
    <row r="12" spans="1:15" s="5" customFormat="1" ht="16.5" x14ac:dyDescent="0.25">
      <c r="A12" s="1">
        <v>11</v>
      </c>
      <c r="B12" s="1" t="s">
        <v>2155</v>
      </c>
      <c r="C12" s="10">
        <v>44599</v>
      </c>
      <c r="D12" s="22">
        <v>0</v>
      </c>
      <c r="E12" s="1" t="s">
        <v>213</v>
      </c>
      <c r="F12" s="15">
        <v>24</v>
      </c>
      <c r="G12" s="2">
        <v>4.4800000000000004</v>
      </c>
      <c r="H12" s="3">
        <v>276.75</v>
      </c>
      <c r="I12" s="2">
        <v>1.33</v>
      </c>
      <c r="J12" s="4">
        <f t="shared" si="0"/>
        <v>3.1500000000000004</v>
      </c>
      <c r="K12" s="1">
        <v>1</v>
      </c>
      <c r="L12" s="4">
        <f t="shared" si="1"/>
        <v>3.1500000000000004</v>
      </c>
      <c r="M12" s="1">
        <v>1</v>
      </c>
      <c r="N12" s="4">
        <v>3.15</v>
      </c>
      <c r="O12" s="11" t="s">
        <v>1746</v>
      </c>
    </row>
    <row r="13" spans="1:15" s="5" customFormat="1" ht="16.5" x14ac:dyDescent="0.25">
      <c r="A13" s="1">
        <v>12</v>
      </c>
      <c r="B13" s="1" t="s">
        <v>2155</v>
      </c>
      <c r="C13" s="10">
        <v>44600</v>
      </c>
      <c r="D13" s="22">
        <v>0</v>
      </c>
      <c r="E13" s="1" t="s">
        <v>213</v>
      </c>
      <c r="F13" s="15">
        <v>24</v>
      </c>
      <c r="G13" s="2">
        <v>4.62</v>
      </c>
      <c r="H13" s="3">
        <v>242.68</v>
      </c>
      <c r="I13" s="2">
        <v>1.4</v>
      </c>
      <c r="J13" s="4">
        <f t="shared" si="0"/>
        <v>3.22</v>
      </c>
      <c r="K13" s="1">
        <v>1</v>
      </c>
      <c r="L13" s="4">
        <f t="shared" si="1"/>
        <v>3.22</v>
      </c>
      <c r="M13" s="1">
        <v>1</v>
      </c>
      <c r="N13" s="4">
        <v>3.22</v>
      </c>
      <c r="O13" s="11" t="s">
        <v>1746</v>
      </c>
    </row>
    <row r="14" spans="1:15" s="5" customFormat="1" ht="16.5" x14ac:dyDescent="0.25">
      <c r="A14" s="1">
        <v>13</v>
      </c>
      <c r="B14" s="1" t="s">
        <v>2155</v>
      </c>
      <c r="C14" s="10">
        <v>44601</v>
      </c>
      <c r="D14" s="22">
        <v>0</v>
      </c>
      <c r="E14" s="1" t="s">
        <v>213</v>
      </c>
      <c r="F14" s="15">
        <v>24</v>
      </c>
      <c r="G14" s="2">
        <v>4.54</v>
      </c>
      <c r="H14" s="3">
        <v>200.17</v>
      </c>
      <c r="I14" s="2">
        <v>1.42</v>
      </c>
      <c r="J14" s="4">
        <f t="shared" si="0"/>
        <v>3.12</v>
      </c>
      <c r="K14" s="1">
        <v>1</v>
      </c>
      <c r="L14" s="4">
        <f t="shared" si="1"/>
        <v>3.12</v>
      </c>
      <c r="M14" s="1">
        <v>1</v>
      </c>
      <c r="N14" s="4">
        <v>3.12</v>
      </c>
      <c r="O14" s="11" t="s">
        <v>1746</v>
      </c>
    </row>
    <row r="15" spans="1:15" s="5" customFormat="1" ht="16.5" x14ac:dyDescent="0.25">
      <c r="A15" s="1">
        <v>14</v>
      </c>
      <c r="B15" s="1" t="s">
        <v>2155</v>
      </c>
      <c r="C15" s="10">
        <v>44602</v>
      </c>
      <c r="D15" s="22">
        <v>0</v>
      </c>
      <c r="E15" s="1" t="s">
        <v>213</v>
      </c>
      <c r="F15" s="15">
        <v>24</v>
      </c>
      <c r="G15" s="2">
        <v>4.5</v>
      </c>
      <c r="H15" s="3">
        <v>177.33</v>
      </c>
      <c r="I15" s="2">
        <v>1.44</v>
      </c>
      <c r="J15" s="4">
        <f t="shared" si="0"/>
        <v>3.06</v>
      </c>
      <c r="K15" s="1">
        <v>1</v>
      </c>
      <c r="L15" s="4">
        <f t="shared" si="1"/>
        <v>3.06</v>
      </c>
      <c r="M15" s="1">
        <v>1</v>
      </c>
      <c r="N15" s="4">
        <v>3.06</v>
      </c>
      <c r="O15" s="11" t="s">
        <v>1746</v>
      </c>
    </row>
    <row r="16" spans="1:15" s="5" customFormat="1" ht="16.5" x14ac:dyDescent="0.25">
      <c r="A16" s="1">
        <v>15</v>
      </c>
      <c r="B16" s="1" t="s">
        <v>2155</v>
      </c>
      <c r="C16" s="10">
        <v>44603</v>
      </c>
      <c r="D16" s="22">
        <v>0</v>
      </c>
      <c r="E16" s="1" t="s">
        <v>213</v>
      </c>
      <c r="F16" s="15">
        <v>24</v>
      </c>
      <c r="G16" s="2">
        <v>4.5599999999999996</v>
      </c>
      <c r="H16" s="3">
        <v>160.28</v>
      </c>
      <c r="I16" s="2">
        <v>1.43</v>
      </c>
      <c r="J16" s="4">
        <f t="shared" si="0"/>
        <v>3.13</v>
      </c>
      <c r="K16" s="1">
        <v>1</v>
      </c>
      <c r="L16" s="4">
        <f t="shared" si="1"/>
        <v>3.13</v>
      </c>
      <c r="M16" s="1">
        <v>1</v>
      </c>
      <c r="N16" s="4">
        <v>3.13</v>
      </c>
      <c r="O16" s="11" t="s">
        <v>1746</v>
      </c>
    </row>
    <row r="17" spans="1:15" s="5" customFormat="1" ht="16.5" x14ac:dyDescent="0.25">
      <c r="A17" s="1">
        <v>16</v>
      </c>
      <c r="B17" s="1" t="s">
        <v>2155</v>
      </c>
      <c r="C17" s="10">
        <v>44604</v>
      </c>
      <c r="D17" s="22">
        <v>0</v>
      </c>
      <c r="E17" s="1" t="s">
        <v>213</v>
      </c>
      <c r="F17" s="15">
        <v>24</v>
      </c>
      <c r="G17" s="2">
        <v>4.5199999999999996</v>
      </c>
      <c r="H17" s="3">
        <v>145.63</v>
      </c>
      <c r="I17" s="2">
        <v>1.45</v>
      </c>
      <c r="J17" s="4">
        <f t="shared" si="0"/>
        <v>3.0699999999999994</v>
      </c>
      <c r="K17" s="1">
        <v>1</v>
      </c>
      <c r="L17" s="4">
        <f t="shared" si="1"/>
        <v>3.0699999999999994</v>
      </c>
      <c r="M17" s="1">
        <v>1</v>
      </c>
      <c r="N17" s="4">
        <v>3.07</v>
      </c>
      <c r="O17" s="11" t="s">
        <v>1746</v>
      </c>
    </row>
    <row r="18" spans="1:15" s="5" customFormat="1" ht="33" x14ac:dyDescent="0.25">
      <c r="A18" s="1">
        <v>17</v>
      </c>
      <c r="B18" s="1" t="s">
        <v>2155</v>
      </c>
      <c r="C18" s="10">
        <v>44605</v>
      </c>
      <c r="D18" s="22">
        <v>0</v>
      </c>
      <c r="E18" s="11" t="s">
        <v>2499</v>
      </c>
      <c r="F18" s="15">
        <v>19.600000000000001</v>
      </c>
      <c r="G18" s="2">
        <v>3.75</v>
      </c>
      <c r="H18" s="3">
        <v>112.74</v>
      </c>
      <c r="I18" s="2">
        <v>0.97</v>
      </c>
      <c r="J18" s="4">
        <f t="shared" si="0"/>
        <v>2.7800000000000002</v>
      </c>
      <c r="K18" s="1">
        <v>1</v>
      </c>
      <c r="L18" s="4">
        <f t="shared" si="1"/>
        <v>2.7800000000000002</v>
      </c>
      <c r="M18" s="1">
        <v>1</v>
      </c>
      <c r="N18" s="4">
        <v>2.78</v>
      </c>
      <c r="O18" s="11" t="s">
        <v>1746</v>
      </c>
    </row>
    <row r="19" spans="1:15" s="5" customFormat="1" ht="16.5" x14ac:dyDescent="0.25">
      <c r="A19" s="1">
        <v>18</v>
      </c>
      <c r="B19" s="1" t="s">
        <v>2155</v>
      </c>
      <c r="C19" s="10">
        <v>44606</v>
      </c>
      <c r="D19" s="22">
        <v>0</v>
      </c>
      <c r="E19" s="1" t="s">
        <v>213</v>
      </c>
      <c r="F19" s="15">
        <v>24</v>
      </c>
      <c r="G19" s="2">
        <v>4.6500000000000004</v>
      </c>
      <c r="H19" s="3">
        <v>129.66999999999999</v>
      </c>
      <c r="I19" s="2">
        <v>1.44</v>
      </c>
      <c r="J19" s="4">
        <f t="shared" si="0"/>
        <v>3.2100000000000004</v>
      </c>
      <c r="K19" s="1">
        <v>1</v>
      </c>
      <c r="L19" s="4">
        <f t="shared" si="1"/>
        <v>3.2100000000000004</v>
      </c>
      <c r="M19" s="1">
        <v>1</v>
      </c>
      <c r="N19" s="4">
        <v>3.21</v>
      </c>
      <c r="O19" s="11" t="s">
        <v>1746</v>
      </c>
    </row>
    <row r="20" spans="1:15" s="5" customFormat="1" ht="33" x14ac:dyDescent="0.25">
      <c r="A20" s="1">
        <v>19</v>
      </c>
      <c r="B20" s="1" t="s">
        <v>2155</v>
      </c>
      <c r="C20" s="10">
        <v>44607</v>
      </c>
      <c r="D20" s="22">
        <v>0</v>
      </c>
      <c r="E20" s="11" t="s">
        <v>2500</v>
      </c>
      <c r="F20" s="15">
        <v>18</v>
      </c>
      <c r="G20" s="2">
        <v>3.32</v>
      </c>
      <c r="H20" s="3">
        <v>127.96</v>
      </c>
      <c r="I20" s="2">
        <v>1.05</v>
      </c>
      <c r="J20" s="4">
        <f t="shared" si="0"/>
        <v>2.2699999999999996</v>
      </c>
      <c r="K20" s="1">
        <v>1</v>
      </c>
      <c r="L20" s="4">
        <f t="shared" si="1"/>
        <v>2.2699999999999996</v>
      </c>
      <c r="M20" s="1">
        <v>1</v>
      </c>
      <c r="N20" s="4">
        <v>2.27</v>
      </c>
      <c r="O20" s="11" t="s">
        <v>1746</v>
      </c>
    </row>
    <row r="21" spans="1:15" s="5" customFormat="1" ht="16.5" x14ac:dyDescent="0.25">
      <c r="A21" s="1">
        <v>20</v>
      </c>
      <c r="B21" s="1" t="s">
        <v>2501</v>
      </c>
      <c r="C21" s="10">
        <v>44607</v>
      </c>
      <c r="D21" s="22">
        <v>0</v>
      </c>
      <c r="E21" s="1" t="s">
        <v>2502</v>
      </c>
      <c r="F21" s="15">
        <v>6</v>
      </c>
      <c r="G21" s="2">
        <v>0.03</v>
      </c>
      <c r="H21" s="3">
        <v>0.02</v>
      </c>
      <c r="I21" s="2">
        <v>0.26</v>
      </c>
      <c r="J21" s="4">
        <f t="shared" si="0"/>
        <v>-0.23</v>
      </c>
      <c r="K21" s="1">
        <v>0</v>
      </c>
      <c r="L21" s="4">
        <f t="shared" si="1"/>
        <v>0</v>
      </c>
      <c r="M21" s="1">
        <v>0</v>
      </c>
      <c r="N21" s="4">
        <v>0</v>
      </c>
      <c r="O21" s="11" t="s">
        <v>1746</v>
      </c>
    </row>
    <row r="22" spans="1:15" s="5" customFormat="1" ht="16.5" x14ac:dyDescent="0.25">
      <c r="A22" s="1">
        <v>21</v>
      </c>
      <c r="B22" s="1" t="s">
        <v>2155</v>
      </c>
      <c r="C22" s="10">
        <v>44608</v>
      </c>
      <c r="D22" s="22">
        <v>0</v>
      </c>
      <c r="E22" s="1" t="s">
        <v>213</v>
      </c>
      <c r="F22" s="15">
        <v>24</v>
      </c>
      <c r="G22" s="2">
        <v>4.38</v>
      </c>
      <c r="H22" s="3">
        <v>125.1</v>
      </c>
      <c r="I22" s="2">
        <v>1.43</v>
      </c>
      <c r="J22" s="4">
        <f t="shared" si="0"/>
        <v>2.95</v>
      </c>
      <c r="K22" s="1">
        <v>1</v>
      </c>
      <c r="L22" s="4">
        <f t="shared" si="1"/>
        <v>2.95</v>
      </c>
      <c r="M22" s="1">
        <v>1</v>
      </c>
      <c r="N22" s="4">
        <v>2.95</v>
      </c>
      <c r="O22" s="11" t="s">
        <v>1746</v>
      </c>
    </row>
    <row r="23" spans="1:15" s="5" customFormat="1" ht="16.5" x14ac:dyDescent="0.25">
      <c r="A23" s="1">
        <v>22</v>
      </c>
      <c r="B23" s="1" t="s">
        <v>2155</v>
      </c>
      <c r="C23" s="10">
        <v>44609</v>
      </c>
      <c r="D23" s="22">
        <v>0</v>
      </c>
      <c r="E23" s="1" t="s">
        <v>213</v>
      </c>
      <c r="F23" s="15">
        <v>24</v>
      </c>
      <c r="G23" s="2">
        <v>4.4000000000000004</v>
      </c>
      <c r="H23" s="3">
        <v>112.99</v>
      </c>
      <c r="I23" s="2">
        <v>1.42</v>
      </c>
      <c r="J23" s="4">
        <f t="shared" si="0"/>
        <v>2.9800000000000004</v>
      </c>
      <c r="K23" s="1">
        <v>1</v>
      </c>
      <c r="L23" s="4">
        <f t="shared" si="1"/>
        <v>2.9800000000000004</v>
      </c>
      <c r="M23" s="1">
        <v>1</v>
      </c>
      <c r="N23" s="4">
        <v>2.98</v>
      </c>
      <c r="O23" s="11" t="s">
        <v>1746</v>
      </c>
    </row>
    <row r="24" spans="1:15" s="5" customFormat="1" ht="16.5" x14ac:dyDescent="0.25">
      <c r="A24" s="1">
        <v>23</v>
      </c>
      <c r="B24" s="1" t="s">
        <v>2155</v>
      </c>
      <c r="C24" s="10">
        <v>44610</v>
      </c>
      <c r="D24" s="22">
        <v>0</v>
      </c>
      <c r="E24" s="1" t="s">
        <v>213</v>
      </c>
      <c r="F24" s="15">
        <v>24</v>
      </c>
      <c r="G24" s="2">
        <v>4.72</v>
      </c>
      <c r="H24" s="3">
        <v>99.84</v>
      </c>
      <c r="I24" s="2">
        <v>1.53</v>
      </c>
      <c r="J24" s="4">
        <f t="shared" si="0"/>
        <v>3.1899999999999995</v>
      </c>
      <c r="K24" s="1">
        <v>1</v>
      </c>
      <c r="L24" s="4">
        <f t="shared" si="1"/>
        <v>3.1899999999999995</v>
      </c>
      <c r="M24" s="1">
        <v>1</v>
      </c>
      <c r="N24" s="4">
        <v>3.19</v>
      </c>
      <c r="O24" s="11" t="s">
        <v>1746</v>
      </c>
    </row>
    <row r="25" spans="1:15" s="5" customFormat="1" ht="66" x14ac:dyDescent="0.25">
      <c r="A25" s="1">
        <v>24</v>
      </c>
      <c r="B25" s="1" t="s">
        <v>2155</v>
      </c>
      <c r="C25" s="10">
        <v>44611</v>
      </c>
      <c r="D25" s="22">
        <v>0</v>
      </c>
      <c r="E25" s="11" t="s">
        <v>2503</v>
      </c>
      <c r="F25" s="15">
        <v>15.5</v>
      </c>
      <c r="G25" s="2">
        <v>1.73</v>
      </c>
      <c r="H25" s="3">
        <v>31.52</v>
      </c>
      <c r="I25" s="2">
        <v>0.96</v>
      </c>
      <c r="J25" s="4">
        <f t="shared" si="0"/>
        <v>0.77</v>
      </c>
      <c r="K25" s="1">
        <v>1</v>
      </c>
      <c r="L25" s="4">
        <f t="shared" si="1"/>
        <v>0.77</v>
      </c>
      <c r="M25" s="1">
        <v>1</v>
      </c>
      <c r="N25" s="4">
        <v>0.77</v>
      </c>
      <c r="O25" s="11" t="s">
        <v>1746</v>
      </c>
    </row>
    <row r="26" spans="1:15" s="5" customFormat="1" ht="16.5" x14ac:dyDescent="0.25">
      <c r="A26" s="1">
        <v>25</v>
      </c>
      <c r="B26" s="1" t="s">
        <v>2155</v>
      </c>
      <c r="C26" s="10">
        <v>44612</v>
      </c>
      <c r="D26" s="22">
        <v>0</v>
      </c>
      <c r="E26" s="1" t="s">
        <v>2504</v>
      </c>
      <c r="F26" s="15">
        <v>21.3</v>
      </c>
      <c r="G26" s="2">
        <v>3.28</v>
      </c>
      <c r="H26" s="3">
        <v>23.84</v>
      </c>
      <c r="I26" s="2">
        <v>1.47</v>
      </c>
      <c r="J26" s="4">
        <f t="shared" si="0"/>
        <v>1.8099999999999998</v>
      </c>
      <c r="K26" s="1">
        <v>1</v>
      </c>
      <c r="L26" s="4">
        <f t="shared" si="1"/>
        <v>1.8099999999999998</v>
      </c>
      <c r="M26" s="1">
        <v>1</v>
      </c>
      <c r="N26" s="4">
        <v>1.81</v>
      </c>
      <c r="O26" s="11" t="s">
        <v>1746</v>
      </c>
    </row>
    <row r="27" spans="1:15" s="5" customFormat="1" ht="16.5" x14ac:dyDescent="0.25">
      <c r="A27" s="1">
        <v>26</v>
      </c>
      <c r="B27" s="1" t="s">
        <v>2155</v>
      </c>
      <c r="C27" s="10">
        <v>44613</v>
      </c>
      <c r="D27" s="22">
        <v>0</v>
      </c>
      <c r="E27" s="1" t="s">
        <v>213</v>
      </c>
      <c r="F27" s="15">
        <v>24</v>
      </c>
      <c r="G27" s="2">
        <v>4.26</v>
      </c>
      <c r="H27" s="3">
        <v>26.66</v>
      </c>
      <c r="I27" s="2">
        <v>1.75</v>
      </c>
      <c r="J27" s="4">
        <f t="shared" si="0"/>
        <v>2.5099999999999998</v>
      </c>
      <c r="K27" s="1">
        <v>2</v>
      </c>
      <c r="L27" s="4">
        <f t="shared" si="1"/>
        <v>5.0199999999999996</v>
      </c>
      <c r="M27" s="1">
        <v>1</v>
      </c>
      <c r="N27" s="4">
        <v>2.5099999999999998</v>
      </c>
      <c r="O27" s="11" t="s">
        <v>1746</v>
      </c>
    </row>
    <row r="28" spans="1:15" s="5" customFormat="1" ht="16.5" x14ac:dyDescent="0.25">
      <c r="A28" s="1">
        <v>27</v>
      </c>
      <c r="B28" s="1" t="s">
        <v>2155</v>
      </c>
      <c r="C28" s="10">
        <v>44614</v>
      </c>
      <c r="D28" s="22">
        <v>0</v>
      </c>
      <c r="E28" s="1" t="s">
        <v>213</v>
      </c>
      <c r="F28" s="15">
        <v>24</v>
      </c>
      <c r="G28" s="2">
        <v>4.76</v>
      </c>
      <c r="H28" s="3">
        <v>63.73</v>
      </c>
      <c r="I28" s="2">
        <v>1.87</v>
      </c>
      <c r="J28" s="4">
        <f t="shared" si="0"/>
        <v>2.8899999999999997</v>
      </c>
      <c r="K28" s="1">
        <v>1</v>
      </c>
      <c r="L28" s="4">
        <f t="shared" si="1"/>
        <v>2.8899999999999997</v>
      </c>
      <c r="M28" s="1">
        <v>1</v>
      </c>
      <c r="N28" s="4">
        <v>2.89</v>
      </c>
      <c r="O28" s="11" t="s">
        <v>1746</v>
      </c>
    </row>
    <row r="29" spans="1:15" s="5" customFormat="1" ht="16.5" x14ac:dyDescent="0.25">
      <c r="A29" s="1">
        <v>28</v>
      </c>
      <c r="B29" s="1" t="s">
        <v>2155</v>
      </c>
      <c r="C29" s="10">
        <v>44615</v>
      </c>
      <c r="D29" s="22">
        <v>0</v>
      </c>
      <c r="E29" s="1" t="s">
        <v>213</v>
      </c>
      <c r="F29" s="15">
        <v>24</v>
      </c>
      <c r="G29" s="2">
        <v>4.26</v>
      </c>
      <c r="H29" s="3">
        <v>63.68</v>
      </c>
      <c r="I29" s="2">
        <v>1.84</v>
      </c>
      <c r="J29" s="4">
        <f t="shared" si="0"/>
        <v>2.42</v>
      </c>
      <c r="K29" s="1">
        <v>1</v>
      </c>
      <c r="L29" s="4">
        <f t="shared" si="1"/>
        <v>2.42</v>
      </c>
      <c r="M29" s="1">
        <v>1</v>
      </c>
      <c r="N29" s="4">
        <v>2.42</v>
      </c>
      <c r="O29" s="11" t="s">
        <v>1746</v>
      </c>
    </row>
    <row r="30" spans="1:15" s="5" customFormat="1" ht="16.5" x14ac:dyDescent="0.25">
      <c r="A30" s="1">
        <v>29</v>
      </c>
      <c r="B30" s="1" t="s">
        <v>2155</v>
      </c>
      <c r="C30" s="10">
        <v>44616</v>
      </c>
      <c r="D30" s="22">
        <v>0</v>
      </c>
      <c r="E30" s="1" t="s">
        <v>213</v>
      </c>
      <c r="F30" s="15">
        <v>24</v>
      </c>
      <c r="G30" s="2">
        <v>4.17</v>
      </c>
      <c r="H30" s="3">
        <v>64.28</v>
      </c>
      <c r="I30" s="2">
        <v>1.78</v>
      </c>
      <c r="J30" s="4">
        <f t="shared" si="0"/>
        <v>2.3899999999999997</v>
      </c>
      <c r="K30" s="1">
        <v>1</v>
      </c>
      <c r="L30" s="4">
        <f t="shared" si="1"/>
        <v>2.3899999999999997</v>
      </c>
      <c r="M30" s="1">
        <v>1</v>
      </c>
      <c r="N30" s="4">
        <v>2.39</v>
      </c>
      <c r="O30" s="11" t="s">
        <v>1746</v>
      </c>
    </row>
    <row r="31" spans="1:15" s="5" customFormat="1" ht="16.5" x14ac:dyDescent="0.25">
      <c r="A31" s="1">
        <v>30</v>
      </c>
      <c r="B31" s="1" t="s">
        <v>2155</v>
      </c>
      <c r="C31" s="10">
        <v>44617</v>
      </c>
      <c r="D31" s="22">
        <v>0</v>
      </c>
      <c r="E31" s="1" t="s">
        <v>213</v>
      </c>
      <c r="F31" s="15">
        <v>24</v>
      </c>
      <c r="G31" s="2">
        <v>4.18</v>
      </c>
      <c r="H31" s="3">
        <v>106.54</v>
      </c>
      <c r="I31" s="2">
        <v>1.6</v>
      </c>
      <c r="J31" s="4">
        <f t="shared" si="0"/>
        <v>2.5799999999999996</v>
      </c>
      <c r="K31" s="1">
        <v>1</v>
      </c>
      <c r="L31" s="4">
        <f t="shared" si="1"/>
        <v>2.5799999999999996</v>
      </c>
      <c r="M31" s="1">
        <v>1</v>
      </c>
      <c r="N31" s="4">
        <v>2.58</v>
      </c>
      <c r="O31" s="11" t="s">
        <v>1746</v>
      </c>
    </row>
    <row r="32" spans="1:15" s="5" customFormat="1" ht="16.5" x14ac:dyDescent="0.25">
      <c r="A32" s="1">
        <v>31</v>
      </c>
      <c r="B32" s="1" t="s">
        <v>2155</v>
      </c>
      <c r="C32" s="10">
        <v>44618</v>
      </c>
      <c r="D32" s="22">
        <v>0</v>
      </c>
      <c r="E32" s="1" t="s">
        <v>213</v>
      </c>
      <c r="F32" s="15">
        <v>24</v>
      </c>
      <c r="G32" s="2">
        <v>4.17</v>
      </c>
      <c r="H32" s="3">
        <v>86.69</v>
      </c>
      <c r="I32" s="2">
        <v>1.46</v>
      </c>
      <c r="J32" s="4">
        <f t="shared" si="0"/>
        <v>2.71</v>
      </c>
      <c r="K32" s="1">
        <v>1</v>
      </c>
      <c r="L32" s="4">
        <f t="shared" si="1"/>
        <v>2.71</v>
      </c>
      <c r="M32" s="1">
        <v>1</v>
      </c>
      <c r="N32" s="4">
        <v>2.71</v>
      </c>
      <c r="O32" s="11" t="s">
        <v>1746</v>
      </c>
    </row>
    <row r="33" spans="1:15" s="5" customFormat="1" ht="16.5" x14ac:dyDescent="0.25">
      <c r="A33" s="1">
        <v>32</v>
      </c>
      <c r="B33" s="1" t="s">
        <v>2155</v>
      </c>
      <c r="C33" s="10">
        <v>44619</v>
      </c>
      <c r="D33" s="22">
        <v>0</v>
      </c>
      <c r="E33" s="1" t="s">
        <v>213</v>
      </c>
      <c r="F33" s="15">
        <v>24</v>
      </c>
      <c r="G33" s="2">
        <v>4.17</v>
      </c>
      <c r="H33" s="3">
        <v>60.48</v>
      </c>
      <c r="I33" s="2">
        <v>1.59</v>
      </c>
      <c r="J33" s="4">
        <f t="shared" si="0"/>
        <v>2.58</v>
      </c>
      <c r="K33" s="1">
        <v>1</v>
      </c>
      <c r="L33" s="4">
        <f t="shared" si="1"/>
        <v>2.58</v>
      </c>
      <c r="M33" s="1">
        <v>1</v>
      </c>
      <c r="N33" s="4">
        <v>2.58</v>
      </c>
      <c r="O33" s="11" t="s">
        <v>1746</v>
      </c>
    </row>
    <row r="34" spans="1:15" s="5" customFormat="1" ht="16.5" x14ac:dyDescent="0.25">
      <c r="A34" s="1">
        <v>33</v>
      </c>
      <c r="B34" s="1" t="s">
        <v>2155</v>
      </c>
      <c r="C34" s="10">
        <v>44620</v>
      </c>
      <c r="D34" s="22">
        <v>0</v>
      </c>
      <c r="E34" s="1" t="s">
        <v>213</v>
      </c>
      <c r="F34" s="15">
        <v>24</v>
      </c>
      <c r="G34" s="2">
        <v>4.03</v>
      </c>
      <c r="H34" s="3">
        <v>64.849999999999994</v>
      </c>
      <c r="I34" s="2">
        <v>1.43</v>
      </c>
      <c r="J34" s="4">
        <f t="shared" si="0"/>
        <v>2.6000000000000005</v>
      </c>
      <c r="K34" s="1">
        <v>1</v>
      </c>
      <c r="L34" s="4">
        <f t="shared" si="1"/>
        <v>2.6000000000000005</v>
      </c>
      <c r="M34" s="1">
        <v>1</v>
      </c>
      <c r="N34" s="4">
        <v>2.6</v>
      </c>
      <c r="O34" s="11" t="s">
        <v>1746</v>
      </c>
    </row>
    <row r="35" spans="1:15" s="5" customFormat="1" ht="16.5" x14ac:dyDescent="0.25">
      <c r="A35" s="1">
        <v>34</v>
      </c>
      <c r="B35" s="1" t="s">
        <v>2155</v>
      </c>
      <c r="C35" s="10">
        <v>44621</v>
      </c>
      <c r="D35" s="22">
        <v>0</v>
      </c>
      <c r="E35" s="1" t="s">
        <v>213</v>
      </c>
      <c r="F35" s="15">
        <v>24</v>
      </c>
      <c r="G35" s="2">
        <v>4.55</v>
      </c>
      <c r="H35" s="3">
        <v>59.07</v>
      </c>
      <c r="I35" s="2">
        <v>1.58</v>
      </c>
      <c r="J35" s="4">
        <f t="shared" si="0"/>
        <v>2.9699999999999998</v>
      </c>
      <c r="K35" s="1">
        <v>1</v>
      </c>
      <c r="L35" s="4">
        <f t="shared" si="1"/>
        <v>2.9699999999999998</v>
      </c>
      <c r="M35" s="1">
        <v>1</v>
      </c>
      <c r="N35" s="4">
        <v>2.97</v>
      </c>
      <c r="O35" s="11" t="s">
        <v>1746</v>
      </c>
    </row>
    <row r="36" spans="1:15" s="5" customFormat="1" ht="16.5" x14ac:dyDescent="0.25">
      <c r="A36" s="1">
        <v>35</v>
      </c>
      <c r="B36" s="1" t="s">
        <v>2155</v>
      </c>
      <c r="C36" s="10">
        <v>44622</v>
      </c>
      <c r="D36" s="22">
        <v>0</v>
      </c>
      <c r="E36" s="1" t="s">
        <v>213</v>
      </c>
      <c r="F36" s="15">
        <v>24</v>
      </c>
      <c r="G36" s="2">
        <v>4.07</v>
      </c>
      <c r="H36" s="3">
        <v>59.48</v>
      </c>
      <c r="I36" s="2">
        <v>1.59</v>
      </c>
      <c r="J36" s="4">
        <f t="shared" si="0"/>
        <v>2.4800000000000004</v>
      </c>
      <c r="K36" s="1">
        <v>1</v>
      </c>
      <c r="L36" s="4">
        <f t="shared" si="1"/>
        <v>2.4800000000000004</v>
      </c>
      <c r="M36" s="1">
        <v>1</v>
      </c>
      <c r="N36" s="4">
        <v>2.48</v>
      </c>
      <c r="O36" s="11" t="s">
        <v>1746</v>
      </c>
    </row>
    <row r="37" spans="1:15" s="5" customFormat="1" ht="16.5" x14ac:dyDescent="0.25">
      <c r="A37" s="1">
        <v>36</v>
      </c>
      <c r="B37" s="1" t="s">
        <v>2155</v>
      </c>
      <c r="C37" s="10">
        <v>44623</v>
      </c>
      <c r="D37" s="22">
        <v>0</v>
      </c>
      <c r="E37" s="1" t="s">
        <v>213</v>
      </c>
      <c r="F37" s="15">
        <v>24</v>
      </c>
      <c r="G37" s="2">
        <v>4.66</v>
      </c>
      <c r="H37" s="3">
        <v>50.72</v>
      </c>
      <c r="I37" s="2">
        <v>1.57</v>
      </c>
      <c r="J37" s="4">
        <f t="shared" si="0"/>
        <v>3.09</v>
      </c>
      <c r="K37" s="1">
        <v>1</v>
      </c>
      <c r="L37" s="4">
        <f t="shared" si="1"/>
        <v>3.09</v>
      </c>
      <c r="M37" s="1">
        <v>1</v>
      </c>
      <c r="N37" s="4">
        <v>3.09</v>
      </c>
      <c r="O37" s="11" t="s">
        <v>1746</v>
      </c>
    </row>
    <row r="38" spans="1:15" s="5" customFormat="1" ht="16.5" x14ac:dyDescent="0.25">
      <c r="A38" s="1">
        <v>37</v>
      </c>
      <c r="B38" s="1" t="s">
        <v>2155</v>
      </c>
      <c r="C38" s="10">
        <v>44624</v>
      </c>
      <c r="D38" s="22">
        <v>0</v>
      </c>
      <c r="E38" s="1" t="s">
        <v>213</v>
      </c>
      <c r="F38" s="15">
        <v>24</v>
      </c>
      <c r="G38" s="2">
        <v>4.4800000000000004</v>
      </c>
      <c r="H38" s="3">
        <v>39.840000000000003</v>
      </c>
      <c r="I38" s="2">
        <v>1.55</v>
      </c>
      <c r="J38" s="4">
        <f t="shared" si="0"/>
        <v>2.9300000000000006</v>
      </c>
      <c r="K38" s="1">
        <v>1</v>
      </c>
      <c r="L38" s="4">
        <f t="shared" si="1"/>
        <v>2.9300000000000006</v>
      </c>
      <c r="M38" s="1">
        <v>1</v>
      </c>
      <c r="N38" s="4">
        <v>2.93</v>
      </c>
      <c r="O38" s="11" t="s">
        <v>1746</v>
      </c>
    </row>
    <row r="39" spans="1:15" s="5" customFormat="1" ht="16.5" x14ac:dyDescent="0.25">
      <c r="A39" s="1">
        <v>38</v>
      </c>
      <c r="B39" s="1" t="s">
        <v>2155</v>
      </c>
      <c r="C39" s="10">
        <v>44625</v>
      </c>
      <c r="D39" s="22">
        <v>0</v>
      </c>
      <c r="E39" s="1" t="s">
        <v>213</v>
      </c>
      <c r="F39" s="15">
        <v>24</v>
      </c>
      <c r="G39" s="2">
        <v>4.76</v>
      </c>
      <c r="H39" s="3">
        <v>55.97</v>
      </c>
      <c r="I39" s="2">
        <v>1.51</v>
      </c>
      <c r="J39" s="4">
        <f t="shared" si="0"/>
        <v>3.25</v>
      </c>
      <c r="K39" s="1">
        <v>1</v>
      </c>
      <c r="L39" s="4">
        <f t="shared" si="1"/>
        <v>3.25</v>
      </c>
      <c r="M39" s="1">
        <v>1</v>
      </c>
      <c r="N39" s="4">
        <v>3.25</v>
      </c>
      <c r="O39" s="11" t="s">
        <v>1746</v>
      </c>
    </row>
    <row r="40" spans="1:15" s="5" customFormat="1" ht="33" x14ac:dyDescent="0.25">
      <c r="A40" s="1">
        <v>39</v>
      </c>
      <c r="B40" s="1" t="s">
        <v>2155</v>
      </c>
      <c r="C40" s="10">
        <v>44626</v>
      </c>
      <c r="D40" s="22">
        <v>0</v>
      </c>
      <c r="E40" s="11" t="s">
        <v>2505</v>
      </c>
      <c r="F40" s="15">
        <v>19</v>
      </c>
      <c r="G40" s="2">
        <v>2.92</v>
      </c>
      <c r="H40" s="3">
        <v>37.86</v>
      </c>
      <c r="I40" s="2">
        <v>0.98</v>
      </c>
      <c r="J40" s="4">
        <f t="shared" si="0"/>
        <v>1.94</v>
      </c>
      <c r="K40" s="1">
        <v>1</v>
      </c>
      <c r="L40" s="4">
        <f t="shared" si="1"/>
        <v>1.94</v>
      </c>
      <c r="M40" s="1">
        <v>1</v>
      </c>
      <c r="N40" s="4">
        <v>1.94</v>
      </c>
      <c r="O40" s="11" t="s">
        <v>2506</v>
      </c>
    </row>
    <row r="41" spans="1:15" s="5" customFormat="1" ht="16.5" x14ac:dyDescent="0.25">
      <c r="A41" s="1">
        <v>40</v>
      </c>
      <c r="B41" s="1" t="s">
        <v>2155</v>
      </c>
      <c r="C41" s="10">
        <v>44627</v>
      </c>
      <c r="D41" s="22">
        <v>0</v>
      </c>
      <c r="E41" s="1" t="s">
        <v>213</v>
      </c>
      <c r="F41" s="15">
        <v>24</v>
      </c>
      <c r="G41" s="2">
        <v>4.32</v>
      </c>
      <c r="H41" s="3">
        <v>50.9</v>
      </c>
      <c r="I41" s="2">
        <v>1.54</v>
      </c>
      <c r="J41" s="4">
        <f t="shared" si="0"/>
        <v>2.7800000000000002</v>
      </c>
      <c r="K41" s="1">
        <v>1</v>
      </c>
      <c r="L41" s="4">
        <f t="shared" si="1"/>
        <v>2.7800000000000002</v>
      </c>
      <c r="M41" s="1">
        <v>1</v>
      </c>
      <c r="N41" s="4">
        <v>2.78</v>
      </c>
      <c r="O41" s="11" t="s">
        <v>1746</v>
      </c>
    </row>
    <row r="42" spans="1:15" s="5" customFormat="1" ht="16.5" x14ac:dyDescent="0.25">
      <c r="A42" s="1">
        <v>41</v>
      </c>
      <c r="B42" s="1" t="s">
        <v>2155</v>
      </c>
      <c r="C42" s="10">
        <v>44628</v>
      </c>
      <c r="D42" s="22">
        <v>0</v>
      </c>
      <c r="E42" s="1" t="s">
        <v>213</v>
      </c>
      <c r="F42" s="15">
        <v>24</v>
      </c>
      <c r="G42" s="2">
        <v>4.6500000000000004</v>
      </c>
      <c r="H42" s="3">
        <v>78.2</v>
      </c>
      <c r="I42" s="2">
        <v>1.62</v>
      </c>
      <c r="J42" s="4">
        <f t="shared" si="0"/>
        <v>3.0300000000000002</v>
      </c>
      <c r="K42" s="1">
        <v>1</v>
      </c>
      <c r="L42" s="4">
        <f t="shared" si="1"/>
        <v>3.0300000000000002</v>
      </c>
      <c r="M42" s="1">
        <v>1</v>
      </c>
      <c r="N42" s="4">
        <v>3.03</v>
      </c>
      <c r="O42" s="11" t="s">
        <v>1746</v>
      </c>
    </row>
    <row r="43" spans="1:15" s="5" customFormat="1" ht="16.5" x14ac:dyDescent="0.25">
      <c r="A43" s="1">
        <v>42</v>
      </c>
      <c r="B43" s="1" t="s">
        <v>2155</v>
      </c>
      <c r="C43" s="10">
        <v>44629</v>
      </c>
      <c r="D43" s="22">
        <v>0</v>
      </c>
      <c r="E43" s="1" t="s">
        <v>213</v>
      </c>
      <c r="F43" s="15">
        <v>22</v>
      </c>
      <c r="G43" s="2">
        <v>4.5199999999999996</v>
      </c>
      <c r="H43" s="3">
        <v>28.43</v>
      </c>
      <c r="I43" s="2">
        <v>1.82</v>
      </c>
      <c r="J43" s="4">
        <f t="shared" si="0"/>
        <v>2.6999999999999993</v>
      </c>
      <c r="K43" s="1">
        <v>1</v>
      </c>
      <c r="L43" s="4">
        <f t="shared" si="1"/>
        <v>2.6999999999999993</v>
      </c>
      <c r="M43" s="1">
        <v>1</v>
      </c>
      <c r="N43" s="4">
        <v>2.7</v>
      </c>
      <c r="O43" s="11" t="s">
        <v>2507</v>
      </c>
    </row>
    <row r="44" spans="1:15" s="5" customFormat="1" ht="16.5" x14ac:dyDescent="0.25">
      <c r="A44" s="1">
        <v>43</v>
      </c>
      <c r="B44" s="1" t="s">
        <v>2155</v>
      </c>
      <c r="C44" s="10">
        <v>44630</v>
      </c>
      <c r="D44" s="22">
        <v>0</v>
      </c>
      <c r="E44" s="1" t="s">
        <v>213</v>
      </c>
      <c r="F44" s="15">
        <v>24</v>
      </c>
      <c r="G44" s="2">
        <v>5.18</v>
      </c>
      <c r="H44" s="3">
        <v>29.24</v>
      </c>
      <c r="I44" s="2">
        <v>1.71</v>
      </c>
      <c r="J44" s="4">
        <f t="shared" si="0"/>
        <v>3.4699999999999998</v>
      </c>
      <c r="K44" s="1">
        <v>1</v>
      </c>
      <c r="L44" s="4">
        <f t="shared" si="1"/>
        <v>3.4699999999999998</v>
      </c>
      <c r="M44" s="1">
        <v>1</v>
      </c>
      <c r="N44" s="4">
        <v>3.47</v>
      </c>
      <c r="O44" s="11" t="s">
        <v>1746</v>
      </c>
    </row>
    <row r="45" spans="1:15" s="5" customFormat="1" ht="16.5" x14ac:dyDescent="0.25">
      <c r="A45" s="1">
        <v>44</v>
      </c>
      <c r="B45" s="1" t="s">
        <v>2155</v>
      </c>
      <c r="C45" s="10">
        <v>44631</v>
      </c>
      <c r="D45" s="22">
        <v>0</v>
      </c>
      <c r="E45" s="1" t="s">
        <v>213</v>
      </c>
      <c r="F45" s="15">
        <v>24</v>
      </c>
      <c r="G45" s="2">
        <v>4.83</v>
      </c>
      <c r="H45" s="3">
        <v>35.94</v>
      </c>
      <c r="I45" s="2">
        <v>1.75</v>
      </c>
      <c r="J45" s="4">
        <f t="shared" si="0"/>
        <v>3.08</v>
      </c>
      <c r="K45" s="1">
        <v>1</v>
      </c>
      <c r="L45" s="4">
        <f t="shared" si="1"/>
        <v>3.08</v>
      </c>
      <c r="M45" s="1">
        <v>1</v>
      </c>
      <c r="N45" s="4">
        <v>3.08</v>
      </c>
      <c r="O45" s="11" t="s">
        <v>1746</v>
      </c>
    </row>
    <row r="46" spans="1:15" s="5" customFormat="1" ht="16.5" x14ac:dyDescent="0.25">
      <c r="A46" s="1">
        <v>45</v>
      </c>
      <c r="B46" s="1" t="s">
        <v>2155</v>
      </c>
      <c r="C46" s="10">
        <v>44632</v>
      </c>
      <c r="D46" s="22">
        <v>0</v>
      </c>
      <c r="E46" s="1" t="s">
        <v>213</v>
      </c>
      <c r="F46" s="15">
        <v>24</v>
      </c>
      <c r="G46" s="2">
        <v>5.36</v>
      </c>
      <c r="H46" s="3">
        <v>26.04</v>
      </c>
      <c r="I46" s="2">
        <v>1.79</v>
      </c>
      <c r="J46" s="4">
        <f t="shared" si="0"/>
        <v>3.5700000000000003</v>
      </c>
      <c r="K46" s="1">
        <v>1</v>
      </c>
      <c r="L46" s="4">
        <f t="shared" si="1"/>
        <v>3.5700000000000003</v>
      </c>
      <c r="M46" s="1">
        <v>1</v>
      </c>
      <c r="N46" s="4">
        <v>3.57</v>
      </c>
      <c r="O46" s="11" t="s">
        <v>1746</v>
      </c>
    </row>
    <row r="47" spans="1:15" s="5" customFormat="1" ht="16.5" x14ac:dyDescent="0.25">
      <c r="A47" s="1">
        <v>46</v>
      </c>
      <c r="B47" s="1" t="s">
        <v>2155</v>
      </c>
      <c r="C47" s="10">
        <v>44633</v>
      </c>
      <c r="D47" s="22">
        <v>0</v>
      </c>
      <c r="E47" s="1" t="s">
        <v>213</v>
      </c>
      <c r="F47" s="15">
        <v>24</v>
      </c>
      <c r="G47" s="2">
        <v>5.6</v>
      </c>
      <c r="H47" s="3">
        <v>21.66</v>
      </c>
      <c r="I47" s="2">
        <v>1.82</v>
      </c>
      <c r="J47" s="4">
        <f t="shared" si="0"/>
        <v>3.7799999999999994</v>
      </c>
      <c r="K47" s="1">
        <v>1</v>
      </c>
      <c r="L47" s="4">
        <f t="shared" si="1"/>
        <v>3.7799999999999994</v>
      </c>
      <c r="M47" s="1">
        <v>1</v>
      </c>
      <c r="N47" s="4">
        <v>3.78</v>
      </c>
      <c r="O47" s="11" t="s">
        <v>1746</v>
      </c>
    </row>
    <row r="48" spans="1:15" s="5" customFormat="1" ht="16.5" x14ac:dyDescent="0.25">
      <c r="A48" s="1">
        <v>47</v>
      </c>
      <c r="B48" s="1" t="s">
        <v>2155</v>
      </c>
      <c r="C48" s="10">
        <v>44634</v>
      </c>
      <c r="D48" s="22">
        <v>0</v>
      </c>
      <c r="E48" s="1" t="s">
        <v>213</v>
      </c>
      <c r="F48" s="15">
        <v>24</v>
      </c>
      <c r="G48" s="2">
        <v>5.71</v>
      </c>
      <c r="H48" s="3">
        <v>20.83</v>
      </c>
      <c r="I48" s="2">
        <v>1.88</v>
      </c>
      <c r="J48" s="4">
        <f t="shared" si="0"/>
        <v>3.83</v>
      </c>
      <c r="K48" s="1">
        <v>1</v>
      </c>
      <c r="L48" s="4">
        <f t="shared" si="1"/>
        <v>3.83</v>
      </c>
      <c r="M48" s="1">
        <v>1</v>
      </c>
      <c r="N48" s="4">
        <v>3.83</v>
      </c>
      <c r="O48" s="11" t="s">
        <v>1746</v>
      </c>
    </row>
    <row r="49" spans="1:15" s="5" customFormat="1" ht="16.5" x14ac:dyDescent="0.25">
      <c r="A49" s="1">
        <v>48</v>
      </c>
      <c r="B49" s="1" t="s">
        <v>2155</v>
      </c>
      <c r="C49" s="10">
        <v>44635</v>
      </c>
      <c r="D49" s="22">
        <v>0</v>
      </c>
      <c r="E49" s="1" t="s">
        <v>213</v>
      </c>
      <c r="F49" s="15">
        <v>24</v>
      </c>
      <c r="G49" s="2">
        <v>6.18</v>
      </c>
      <c r="H49" s="3">
        <v>20.32</v>
      </c>
      <c r="I49" s="2">
        <v>3.97</v>
      </c>
      <c r="J49" s="4">
        <f t="shared" si="0"/>
        <v>2.2099999999999995</v>
      </c>
      <c r="K49" s="1">
        <v>1</v>
      </c>
      <c r="L49" s="4">
        <f t="shared" si="1"/>
        <v>2.2099999999999995</v>
      </c>
      <c r="M49" s="1">
        <v>1</v>
      </c>
      <c r="N49" s="4">
        <v>2.21</v>
      </c>
      <c r="O49" s="11" t="s">
        <v>1746</v>
      </c>
    </row>
    <row r="50" spans="1:15" s="5" customFormat="1" ht="16.5" x14ac:dyDescent="0.25">
      <c r="A50" s="1">
        <v>49</v>
      </c>
      <c r="B50" s="1" t="s">
        <v>2155</v>
      </c>
      <c r="C50" s="10">
        <v>44636</v>
      </c>
      <c r="D50" s="22">
        <v>0</v>
      </c>
      <c r="E50" s="1" t="s">
        <v>213</v>
      </c>
      <c r="F50" s="15">
        <v>24</v>
      </c>
      <c r="G50" s="2">
        <v>6.45</v>
      </c>
      <c r="H50" s="3">
        <v>12.09</v>
      </c>
      <c r="I50" s="2">
        <v>2.2999999999999998</v>
      </c>
      <c r="J50" s="4">
        <f t="shared" si="0"/>
        <v>4.1500000000000004</v>
      </c>
      <c r="K50" s="1">
        <v>1</v>
      </c>
      <c r="L50" s="4">
        <f t="shared" si="1"/>
        <v>4.1500000000000004</v>
      </c>
      <c r="M50" s="1">
        <v>1</v>
      </c>
      <c r="N50" s="4">
        <v>4.1500000000000004</v>
      </c>
      <c r="O50" s="11" t="s">
        <v>1746</v>
      </c>
    </row>
    <row r="51" spans="1:15" s="5" customFormat="1" ht="16.5" x14ac:dyDescent="0.25">
      <c r="A51" s="1">
        <v>50</v>
      </c>
      <c r="B51" s="1" t="s">
        <v>2155</v>
      </c>
      <c r="C51" s="10">
        <v>44637</v>
      </c>
      <c r="D51" s="22">
        <v>0</v>
      </c>
      <c r="E51" s="1" t="s">
        <v>213</v>
      </c>
      <c r="F51" s="15">
        <v>24</v>
      </c>
      <c r="G51" s="2">
        <v>6.9</v>
      </c>
      <c r="H51" s="3">
        <v>9.34</v>
      </c>
      <c r="I51" s="2">
        <v>2.37</v>
      </c>
      <c r="J51" s="4">
        <f t="shared" si="0"/>
        <v>4.53</v>
      </c>
      <c r="K51" s="1">
        <v>1</v>
      </c>
      <c r="L51" s="4">
        <f t="shared" si="1"/>
        <v>4.53</v>
      </c>
      <c r="M51" s="1">
        <v>1</v>
      </c>
      <c r="N51" s="4">
        <v>4.53</v>
      </c>
      <c r="O51" s="11" t="s">
        <v>1746</v>
      </c>
    </row>
    <row r="52" spans="1:15" s="5" customFormat="1" ht="16.5" x14ac:dyDescent="0.25">
      <c r="A52" s="1">
        <v>51</v>
      </c>
      <c r="B52" s="1" t="s">
        <v>2155</v>
      </c>
      <c r="C52" s="10">
        <v>44638</v>
      </c>
      <c r="D52" s="22">
        <v>0</v>
      </c>
      <c r="E52" s="1" t="s">
        <v>213</v>
      </c>
      <c r="F52" s="15">
        <v>24</v>
      </c>
      <c r="G52" s="2">
        <v>6.93</v>
      </c>
      <c r="H52" s="3">
        <v>8.9700000000000006</v>
      </c>
      <c r="I52" s="2">
        <v>2.37</v>
      </c>
      <c r="J52" s="4">
        <f t="shared" si="0"/>
        <v>4.5599999999999996</v>
      </c>
      <c r="K52" s="1">
        <v>1</v>
      </c>
      <c r="L52" s="4">
        <f t="shared" si="1"/>
        <v>4.5599999999999996</v>
      </c>
      <c r="M52" s="1">
        <v>1</v>
      </c>
      <c r="N52" s="4">
        <v>4.5599999999999996</v>
      </c>
      <c r="O52" s="11" t="s">
        <v>1746</v>
      </c>
    </row>
    <row r="53" spans="1:15" s="5" customFormat="1" ht="16.5" x14ac:dyDescent="0.25">
      <c r="A53" s="1">
        <v>52</v>
      </c>
      <c r="B53" s="1" t="s">
        <v>2155</v>
      </c>
      <c r="C53" s="10">
        <v>44639</v>
      </c>
      <c r="D53" s="22">
        <v>0</v>
      </c>
      <c r="E53" s="1" t="s">
        <v>213</v>
      </c>
      <c r="F53" s="15">
        <v>24</v>
      </c>
      <c r="G53" s="2">
        <v>7.12</v>
      </c>
      <c r="H53" s="3">
        <v>6.36</v>
      </c>
      <c r="I53" s="2">
        <v>2.38</v>
      </c>
      <c r="J53" s="4">
        <f t="shared" si="0"/>
        <v>4.74</v>
      </c>
      <c r="K53" s="1">
        <v>1</v>
      </c>
      <c r="L53" s="4">
        <f t="shared" si="1"/>
        <v>4.74</v>
      </c>
      <c r="M53" s="1">
        <v>1</v>
      </c>
      <c r="N53" s="4">
        <v>4.74</v>
      </c>
      <c r="O53" s="11" t="s">
        <v>1746</v>
      </c>
    </row>
    <row r="54" spans="1:15" s="5" customFormat="1" ht="16.5" x14ac:dyDescent="0.25">
      <c r="A54" s="1">
        <v>53</v>
      </c>
      <c r="B54" s="1" t="s">
        <v>2155</v>
      </c>
      <c r="C54" s="10">
        <v>44640</v>
      </c>
      <c r="D54" s="22">
        <v>0</v>
      </c>
      <c r="E54" s="1" t="s">
        <v>213</v>
      </c>
      <c r="F54" s="15">
        <v>24</v>
      </c>
      <c r="G54" s="2">
        <v>7.15</v>
      </c>
      <c r="H54" s="3">
        <v>9.26</v>
      </c>
      <c r="I54" s="2">
        <v>2.57</v>
      </c>
      <c r="J54" s="4">
        <f t="shared" si="0"/>
        <v>4.58</v>
      </c>
      <c r="K54" s="1">
        <v>1</v>
      </c>
      <c r="L54" s="4">
        <f t="shared" si="1"/>
        <v>4.58</v>
      </c>
      <c r="M54" s="1">
        <v>1</v>
      </c>
      <c r="N54" s="4">
        <v>4.58</v>
      </c>
      <c r="O54" s="11" t="s">
        <v>1746</v>
      </c>
    </row>
    <row r="55" spans="1:15" s="5" customFormat="1" ht="16.5" x14ac:dyDescent="0.25">
      <c r="A55" s="1">
        <v>54</v>
      </c>
      <c r="B55" s="1" t="s">
        <v>2155</v>
      </c>
      <c r="C55" s="10">
        <v>44641</v>
      </c>
      <c r="D55" s="22">
        <v>0</v>
      </c>
      <c r="E55" s="1" t="s">
        <v>213</v>
      </c>
      <c r="F55" s="15">
        <v>24</v>
      </c>
      <c r="G55" s="2">
        <v>6.84</v>
      </c>
      <c r="H55" s="3">
        <v>13.35</v>
      </c>
      <c r="I55" s="2">
        <v>2.61</v>
      </c>
      <c r="J55" s="4">
        <f t="shared" si="0"/>
        <v>4.2300000000000004</v>
      </c>
      <c r="K55" s="1">
        <v>1</v>
      </c>
      <c r="L55" s="4">
        <f t="shared" si="1"/>
        <v>4.2300000000000004</v>
      </c>
      <c r="M55" s="1">
        <v>1</v>
      </c>
      <c r="N55" s="4">
        <v>4.2300000000000004</v>
      </c>
      <c r="O55" s="11" t="s">
        <v>1746</v>
      </c>
    </row>
    <row r="56" spans="1:15" s="5" customFormat="1" ht="16.5" x14ac:dyDescent="0.25">
      <c r="A56" s="1">
        <v>55</v>
      </c>
      <c r="B56" s="1" t="s">
        <v>2155</v>
      </c>
      <c r="C56" s="10">
        <v>44642</v>
      </c>
      <c r="D56" s="22">
        <v>0</v>
      </c>
      <c r="E56" s="1" t="s">
        <v>213</v>
      </c>
      <c r="F56" s="15">
        <v>24</v>
      </c>
      <c r="G56" s="2">
        <v>6.81</v>
      </c>
      <c r="H56" s="3">
        <v>6.57</v>
      </c>
      <c r="I56" s="2">
        <v>2.6</v>
      </c>
      <c r="J56" s="4">
        <f t="shared" si="0"/>
        <v>4.2099999999999991</v>
      </c>
      <c r="K56" s="1">
        <v>1</v>
      </c>
      <c r="L56" s="4">
        <f t="shared" si="1"/>
        <v>4.2099999999999991</v>
      </c>
      <c r="M56" s="1">
        <v>1</v>
      </c>
      <c r="N56" s="4">
        <v>4.21</v>
      </c>
      <c r="O56" s="11" t="s">
        <v>1746</v>
      </c>
    </row>
    <row r="57" spans="1:15" s="5" customFormat="1" ht="16.5" x14ac:dyDescent="0.25">
      <c r="A57" s="1">
        <v>56</v>
      </c>
      <c r="B57" s="1" t="s">
        <v>2155</v>
      </c>
      <c r="C57" s="10">
        <v>44643</v>
      </c>
      <c r="D57" s="22">
        <v>0</v>
      </c>
      <c r="E57" s="1" t="s">
        <v>213</v>
      </c>
      <c r="F57" s="15">
        <v>24</v>
      </c>
      <c r="G57" s="2">
        <v>6.82</v>
      </c>
      <c r="H57" s="3">
        <v>11.94</v>
      </c>
      <c r="I57" s="2">
        <v>2.58</v>
      </c>
      <c r="J57" s="4">
        <f t="shared" si="0"/>
        <v>4.24</v>
      </c>
      <c r="K57" s="1">
        <v>1</v>
      </c>
      <c r="L57" s="4">
        <f t="shared" si="1"/>
        <v>4.24</v>
      </c>
      <c r="M57" s="1">
        <v>1</v>
      </c>
      <c r="N57" s="4">
        <v>4.24</v>
      </c>
      <c r="O57" s="11" t="s">
        <v>1746</v>
      </c>
    </row>
    <row r="58" spans="1:15" s="5" customFormat="1" ht="16.5" x14ac:dyDescent="0.25">
      <c r="A58" s="1">
        <v>57</v>
      </c>
      <c r="B58" s="1" t="s">
        <v>2155</v>
      </c>
      <c r="C58" s="10">
        <v>44644</v>
      </c>
      <c r="D58" s="22">
        <v>0</v>
      </c>
      <c r="E58" s="1" t="s">
        <v>213</v>
      </c>
      <c r="F58" s="15">
        <v>24</v>
      </c>
      <c r="G58" s="2">
        <v>6.84</v>
      </c>
      <c r="H58" s="3">
        <v>11.43</v>
      </c>
      <c r="I58" s="2">
        <v>2.59</v>
      </c>
      <c r="J58" s="4">
        <f t="shared" si="0"/>
        <v>4.25</v>
      </c>
      <c r="K58" s="1">
        <v>1</v>
      </c>
      <c r="L58" s="4">
        <f t="shared" si="1"/>
        <v>4.25</v>
      </c>
      <c r="M58" s="1">
        <v>1</v>
      </c>
      <c r="N58" s="4">
        <v>4.25</v>
      </c>
      <c r="O58" s="11" t="s">
        <v>1746</v>
      </c>
    </row>
    <row r="59" spans="1:15" s="5" customFormat="1" ht="16.5" x14ac:dyDescent="0.25">
      <c r="A59" s="1">
        <v>58</v>
      </c>
      <c r="B59" s="1" t="s">
        <v>2155</v>
      </c>
      <c r="C59" s="10">
        <v>44645</v>
      </c>
      <c r="D59" s="22">
        <v>0</v>
      </c>
      <c r="E59" s="1" t="s">
        <v>213</v>
      </c>
      <c r="F59" s="15">
        <v>24</v>
      </c>
      <c r="G59" s="2">
        <v>6.86</v>
      </c>
      <c r="H59" s="3">
        <v>10.51</v>
      </c>
      <c r="I59" s="2">
        <v>2.58</v>
      </c>
      <c r="J59" s="4">
        <f t="shared" si="0"/>
        <v>4.28</v>
      </c>
      <c r="K59" s="1">
        <v>1</v>
      </c>
      <c r="L59" s="4">
        <f t="shared" si="1"/>
        <v>4.28</v>
      </c>
      <c r="M59" s="1">
        <v>1</v>
      </c>
      <c r="N59" s="4">
        <v>4.28</v>
      </c>
      <c r="O59" s="11" t="s">
        <v>1746</v>
      </c>
    </row>
    <row r="60" spans="1:15" s="5" customFormat="1" ht="16.5" x14ac:dyDescent="0.25">
      <c r="A60" s="1">
        <v>59</v>
      </c>
      <c r="B60" s="1" t="s">
        <v>2155</v>
      </c>
      <c r="C60" s="10">
        <v>44646</v>
      </c>
      <c r="D60" s="22">
        <v>0</v>
      </c>
      <c r="E60" s="1" t="s">
        <v>213</v>
      </c>
      <c r="F60" s="15">
        <v>24</v>
      </c>
      <c r="G60" s="2">
        <v>7.02</v>
      </c>
      <c r="H60" s="3">
        <v>9.59</v>
      </c>
      <c r="I60" s="2">
        <v>2.67</v>
      </c>
      <c r="J60" s="4">
        <f t="shared" si="0"/>
        <v>4.3499999999999996</v>
      </c>
      <c r="K60" s="1">
        <v>1</v>
      </c>
      <c r="L60" s="4">
        <f t="shared" si="1"/>
        <v>4.3499999999999996</v>
      </c>
      <c r="M60" s="1">
        <v>1</v>
      </c>
      <c r="N60" s="4">
        <v>4.3499999999999996</v>
      </c>
      <c r="O60" s="11" t="s">
        <v>1746</v>
      </c>
    </row>
    <row r="61" spans="1:15" s="5" customFormat="1" ht="16.5" x14ac:dyDescent="0.25">
      <c r="A61" s="1">
        <v>60</v>
      </c>
      <c r="B61" s="1" t="s">
        <v>2155</v>
      </c>
      <c r="C61" s="10">
        <v>44647</v>
      </c>
      <c r="D61" s="22">
        <v>0</v>
      </c>
      <c r="E61" s="1" t="s">
        <v>213</v>
      </c>
      <c r="F61" s="15">
        <v>24</v>
      </c>
      <c r="G61" s="2">
        <v>7.01</v>
      </c>
      <c r="H61" s="3">
        <v>8.01</v>
      </c>
      <c r="I61" s="2">
        <v>2.6</v>
      </c>
      <c r="J61" s="4">
        <f t="shared" si="0"/>
        <v>4.41</v>
      </c>
      <c r="K61" s="1">
        <v>1</v>
      </c>
      <c r="L61" s="4">
        <f t="shared" si="1"/>
        <v>4.41</v>
      </c>
      <c r="M61" s="1">
        <v>1</v>
      </c>
      <c r="N61" s="4">
        <v>4.41</v>
      </c>
      <c r="O61" s="11" t="s">
        <v>1746</v>
      </c>
    </row>
    <row r="62" spans="1:15" s="5" customFormat="1" ht="16.5" x14ac:dyDescent="0.25">
      <c r="A62" s="1">
        <v>61</v>
      </c>
      <c r="B62" s="1" t="s">
        <v>2155</v>
      </c>
      <c r="C62" s="10">
        <v>44648</v>
      </c>
      <c r="D62" s="22">
        <v>0</v>
      </c>
      <c r="E62" s="1" t="s">
        <v>213</v>
      </c>
      <c r="F62" s="15">
        <v>24</v>
      </c>
      <c r="G62" s="2">
        <v>6.37</v>
      </c>
      <c r="H62" s="3">
        <v>2.16</v>
      </c>
      <c r="I62" s="2">
        <v>2.54</v>
      </c>
      <c r="J62" s="4">
        <f t="shared" si="0"/>
        <v>3.83</v>
      </c>
      <c r="K62" s="1">
        <v>1</v>
      </c>
      <c r="L62" s="4">
        <f t="shared" si="1"/>
        <v>3.83</v>
      </c>
      <c r="M62" s="1">
        <v>1</v>
      </c>
      <c r="N62" s="4">
        <v>4.83</v>
      </c>
      <c r="O62" s="11" t="s">
        <v>1746</v>
      </c>
    </row>
    <row r="63" spans="1:15" s="5" customFormat="1" ht="16.5" x14ac:dyDescent="0.25">
      <c r="A63" s="1">
        <v>62</v>
      </c>
      <c r="B63" s="1" t="s">
        <v>2155</v>
      </c>
      <c r="C63" s="10">
        <v>44649</v>
      </c>
      <c r="D63" s="22">
        <v>0</v>
      </c>
      <c r="E63" s="1" t="s">
        <v>213</v>
      </c>
      <c r="F63" s="15">
        <v>24</v>
      </c>
      <c r="G63" s="2">
        <v>7.23</v>
      </c>
      <c r="H63" s="3">
        <v>2.6</v>
      </c>
      <c r="I63" s="2">
        <v>2.4500000000000002</v>
      </c>
      <c r="J63" s="4">
        <f t="shared" si="0"/>
        <v>4.78</v>
      </c>
      <c r="K63" s="1">
        <v>1</v>
      </c>
      <c r="L63" s="4">
        <f t="shared" si="1"/>
        <v>4.78</v>
      </c>
      <c r="M63" s="1">
        <v>1</v>
      </c>
      <c r="N63" s="4">
        <v>4.78</v>
      </c>
      <c r="O63" s="11" t="s">
        <v>1746</v>
      </c>
    </row>
    <row r="64" spans="1:15" s="5" customFormat="1" ht="16.5" x14ac:dyDescent="0.25">
      <c r="A64" s="1">
        <v>63</v>
      </c>
      <c r="B64" s="1" t="s">
        <v>2155</v>
      </c>
      <c r="C64" s="10">
        <v>44650</v>
      </c>
      <c r="D64" s="22">
        <v>0</v>
      </c>
      <c r="E64" s="1" t="s">
        <v>213</v>
      </c>
      <c r="F64" s="15">
        <v>24</v>
      </c>
      <c r="G64" s="2">
        <v>7.3</v>
      </c>
      <c r="H64" s="3">
        <v>3.96</v>
      </c>
      <c r="I64" s="2">
        <v>2.62</v>
      </c>
      <c r="J64" s="4">
        <f t="shared" si="0"/>
        <v>4.68</v>
      </c>
      <c r="K64" s="1">
        <v>1</v>
      </c>
      <c r="L64" s="4">
        <f t="shared" si="1"/>
        <v>4.68</v>
      </c>
      <c r="M64" s="1">
        <v>1</v>
      </c>
      <c r="N64" s="4">
        <v>4.68</v>
      </c>
      <c r="O64" s="11" t="s">
        <v>1746</v>
      </c>
    </row>
    <row r="65" spans="1:15" s="5" customFormat="1" ht="16.5" x14ac:dyDescent="0.25">
      <c r="A65" s="1">
        <v>64</v>
      </c>
      <c r="B65" s="1" t="s">
        <v>2155</v>
      </c>
      <c r="C65" s="10">
        <v>44651</v>
      </c>
      <c r="D65" s="22">
        <v>0</v>
      </c>
      <c r="E65" s="1" t="s">
        <v>213</v>
      </c>
      <c r="F65" s="15">
        <v>24</v>
      </c>
      <c r="G65" s="2">
        <v>7.32</v>
      </c>
      <c r="H65" s="3">
        <v>6.14</v>
      </c>
      <c r="I65" s="2">
        <v>2.71</v>
      </c>
      <c r="J65" s="4">
        <f t="shared" si="0"/>
        <v>4.6100000000000003</v>
      </c>
      <c r="K65" s="1">
        <v>1</v>
      </c>
      <c r="L65" s="4">
        <f t="shared" si="1"/>
        <v>4.6100000000000003</v>
      </c>
      <c r="M65" s="1">
        <v>1</v>
      </c>
      <c r="N65" s="4">
        <v>4.6100000000000003</v>
      </c>
      <c r="O65" s="11" t="s">
        <v>1746</v>
      </c>
    </row>
    <row r="66" spans="1:15" s="5" customFormat="1" ht="16.5" x14ac:dyDescent="0.25">
      <c r="A66" s="1">
        <v>65</v>
      </c>
      <c r="B66" s="1" t="s">
        <v>2155</v>
      </c>
      <c r="C66" s="10">
        <v>44652</v>
      </c>
      <c r="D66" s="22">
        <v>0</v>
      </c>
      <c r="E66" s="1" t="s">
        <v>213</v>
      </c>
      <c r="F66" s="15">
        <v>24</v>
      </c>
      <c r="G66" s="2">
        <v>6.4</v>
      </c>
      <c r="H66" s="3">
        <v>3.91</v>
      </c>
      <c r="I66" s="2">
        <v>2.7</v>
      </c>
      <c r="J66" s="4">
        <f t="shared" ref="J66:J129" si="3">G66-I66</f>
        <v>3.7</v>
      </c>
      <c r="K66" s="1">
        <v>1</v>
      </c>
      <c r="L66" s="4">
        <f t="shared" si="1"/>
        <v>3.7</v>
      </c>
      <c r="M66" s="1">
        <v>1</v>
      </c>
      <c r="N66" s="4">
        <v>4.7</v>
      </c>
      <c r="O66" s="11" t="s">
        <v>1746</v>
      </c>
    </row>
    <row r="67" spans="1:15" s="5" customFormat="1" ht="16.5" x14ac:dyDescent="0.25">
      <c r="A67" s="1">
        <v>66</v>
      </c>
      <c r="B67" s="1" t="s">
        <v>2155</v>
      </c>
      <c r="C67" s="10">
        <v>44653</v>
      </c>
      <c r="D67" s="22">
        <v>0</v>
      </c>
      <c r="E67" s="1" t="s">
        <v>213</v>
      </c>
      <c r="F67" s="15">
        <v>24</v>
      </c>
      <c r="G67" s="2">
        <v>6.51</v>
      </c>
      <c r="H67" s="3">
        <v>1.5</v>
      </c>
      <c r="I67" s="2">
        <v>2.67</v>
      </c>
      <c r="J67" s="4">
        <f t="shared" si="3"/>
        <v>3.84</v>
      </c>
      <c r="K67" s="1">
        <v>1</v>
      </c>
      <c r="L67" s="4">
        <f t="shared" ref="L67:L130" si="4">(G67-I67-D67)*K67</f>
        <v>3.84</v>
      </c>
      <c r="M67" s="1">
        <v>1</v>
      </c>
      <c r="N67" s="4">
        <v>4.84</v>
      </c>
      <c r="O67" s="11" t="s">
        <v>1746</v>
      </c>
    </row>
    <row r="68" spans="1:15" s="5" customFormat="1" ht="16.5" x14ac:dyDescent="0.25">
      <c r="A68" s="1">
        <v>67</v>
      </c>
      <c r="B68" s="1" t="s">
        <v>2155</v>
      </c>
      <c r="C68" s="10">
        <v>44654</v>
      </c>
      <c r="D68" s="22">
        <v>0</v>
      </c>
      <c r="E68" s="1" t="s">
        <v>213</v>
      </c>
      <c r="F68" s="15">
        <v>24</v>
      </c>
      <c r="G68" s="2">
        <v>7.45</v>
      </c>
      <c r="H68" s="3">
        <v>1.65</v>
      </c>
      <c r="I68" s="2">
        <v>2.65</v>
      </c>
      <c r="J68" s="4">
        <f t="shared" si="3"/>
        <v>4.8000000000000007</v>
      </c>
      <c r="K68" s="1">
        <v>1</v>
      </c>
      <c r="L68" s="4">
        <f t="shared" si="4"/>
        <v>4.8000000000000007</v>
      </c>
      <c r="M68" s="1">
        <v>1</v>
      </c>
      <c r="N68" s="4">
        <v>4.8</v>
      </c>
      <c r="O68" s="11" t="s">
        <v>1746</v>
      </c>
    </row>
    <row r="69" spans="1:15" s="5" customFormat="1" ht="16.5" x14ac:dyDescent="0.25">
      <c r="A69" s="1">
        <v>68</v>
      </c>
      <c r="B69" s="1" t="s">
        <v>2155</v>
      </c>
      <c r="C69" s="10">
        <v>44655</v>
      </c>
      <c r="D69" s="22">
        <v>0</v>
      </c>
      <c r="E69" s="1" t="s">
        <v>213</v>
      </c>
      <c r="F69" s="15">
        <v>24</v>
      </c>
      <c r="G69" s="2">
        <v>7.18</v>
      </c>
      <c r="H69" s="3">
        <v>4.6500000000000004</v>
      </c>
      <c r="I69" s="2">
        <v>2.68</v>
      </c>
      <c r="J69" s="4">
        <f t="shared" si="3"/>
        <v>4.5</v>
      </c>
      <c r="K69" s="1">
        <v>1</v>
      </c>
      <c r="L69" s="4">
        <f t="shared" si="4"/>
        <v>4.5</v>
      </c>
      <c r="M69" s="1">
        <v>1</v>
      </c>
      <c r="N69" s="4">
        <v>4.5</v>
      </c>
      <c r="O69" s="11" t="s">
        <v>1746</v>
      </c>
    </row>
    <row r="70" spans="1:15" s="5" customFormat="1" ht="16.5" x14ac:dyDescent="0.25">
      <c r="A70" s="1">
        <v>69</v>
      </c>
      <c r="B70" s="1" t="s">
        <v>2155</v>
      </c>
      <c r="C70" s="10">
        <v>44656</v>
      </c>
      <c r="D70" s="22">
        <v>0</v>
      </c>
      <c r="E70" s="1" t="s">
        <v>213</v>
      </c>
      <c r="F70" s="15">
        <v>24</v>
      </c>
      <c r="G70" s="2">
        <v>6.84</v>
      </c>
      <c r="H70" s="3">
        <v>8.48</v>
      </c>
      <c r="I70" s="2">
        <v>2.64</v>
      </c>
      <c r="J70" s="4">
        <f t="shared" si="3"/>
        <v>4.1999999999999993</v>
      </c>
      <c r="K70" s="1">
        <v>1</v>
      </c>
      <c r="L70" s="4">
        <f t="shared" si="4"/>
        <v>4.1999999999999993</v>
      </c>
      <c r="M70" s="1">
        <v>1</v>
      </c>
      <c r="N70" s="4">
        <v>4.2</v>
      </c>
      <c r="O70" s="11" t="s">
        <v>1746</v>
      </c>
    </row>
    <row r="71" spans="1:15" s="5" customFormat="1" ht="16.5" x14ac:dyDescent="0.25">
      <c r="A71" s="1">
        <v>70</v>
      </c>
      <c r="B71" s="1" t="s">
        <v>2155</v>
      </c>
      <c r="C71" s="10">
        <v>44657</v>
      </c>
      <c r="D71" s="22">
        <v>0</v>
      </c>
      <c r="E71" s="1" t="s">
        <v>213</v>
      </c>
      <c r="F71" s="15">
        <v>24</v>
      </c>
      <c r="G71" s="2">
        <v>6.8</v>
      </c>
      <c r="H71" s="3">
        <v>8.16</v>
      </c>
      <c r="I71" s="2">
        <v>2.62</v>
      </c>
      <c r="J71" s="4">
        <f t="shared" si="3"/>
        <v>4.18</v>
      </c>
      <c r="K71" s="1">
        <v>1</v>
      </c>
      <c r="L71" s="4">
        <f t="shared" si="4"/>
        <v>4.18</v>
      </c>
      <c r="M71" s="1">
        <v>1</v>
      </c>
      <c r="N71" s="4">
        <v>4.18</v>
      </c>
      <c r="O71" s="11" t="s">
        <v>1746</v>
      </c>
    </row>
    <row r="72" spans="1:15" s="5" customFormat="1" ht="33" x14ac:dyDescent="0.25">
      <c r="A72" s="1">
        <v>71</v>
      </c>
      <c r="B72" s="1" t="s">
        <v>2155</v>
      </c>
      <c r="C72" s="10">
        <v>44658</v>
      </c>
      <c r="D72" s="22">
        <v>0</v>
      </c>
      <c r="E72" s="11" t="s">
        <v>2508</v>
      </c>
      <c r="F72" s="15">
        <v>15</v>
      </c>
      <c r="G72" s="2">
        <v>3.88</v>
      </c>
      <c r="H72" s="3">
        <v>4.25</v>
      </c>
      <c r="I72" s="2">
        <v>1.46</v>
      </c>
      <c r="J72" s="4">
        <f t="shared" si="3"/>
        <v>2.42</v>
      </c>
      <c r="K72" s="1">
        <v>1</v>
      </c>
      <c r="L72" s="4">
        <f t="shared" si="4"/>
        <v>2.42</v>
      </c>
      <c r="M72" s="1">
        <v>1</v>
      </c>
      <c r="N72" s="4">
        <v>2.42</v>
      </c>
      <c r="O72" s="11" t="s">
        <v>1746</v>
      </c>
    </row>
    <row r="73" spans="1:15" s="5" customFormat="1" ht="16.5" x14ac:dyDescent="0.25">
      <c r="A73" s="1">
        <v>72</v>
      </c>
      <c r="B73" s="1" t="s">
        <v>2155</v>
      </c>
      <c r="C73" s="10">
        <v>44659</v>
      </c>
      <c r="D73" s="22">
        <v>0</v>
      </c>
      <c r="E73" s="1" t="s">
        <v>213</v>
      </c>
      <c r="F73" s="15">
        <v>24</v>
      </c>
      <c r="G73" s="2">
        <v>7.58</v>
      </c>
      <c r="H73" s="3">
        <v>1.49</v>
      </c>
      <c r="I73" s="2">
        <v>2.81</v>
      </c>
      <c r="J73" s="4">
        <f t="shared" si="3"/>
        <v>4.7699999999999996</v>
      </c>
      <c r="K73" s="1">
        <v>1</v>
      </c>
      <c r="L73" s="4">
        <f t="shared" si="4"/>
        <v>4.7699999999999996</v>
      </c>
      <c r="M73" s="1">
        <v>1</v>
      </c>
      <c r="N73" s="4">
        <v>4.7699999999999996</v>
      </c>
      <c r="O73" s="11" t="s">
        <v>1746</v>
      </c>
    </row>
    <row r="74" spans="1:15" s="5" customFormat="1" ht="16.5" x14ac:dyDescent="0.25">
      <c r="A74" s="1">
        <v>73</v>
      </c>
      <c r="B74" s="1" t="s">
        <v>2155</v>
      </c>
      <c r="C74" s="10">
        <v>44660</v>
      </c>
      <c r="D74" s="22">
        <v>0</v>
      </c>
      <c r="E74" s="1" t="s">
        <v>213</v>
      </c>
      <c r="F74" s="15">
        <v>24</v>
      </c>
      <c r="G74" s="2">
        <v>7.08</v>
      </c>
      <c r="H74" s="3">
        <v>5.68</v>
      </c>
      <c r="I74" s="2">
        <v>2.87</v>
      </c>
      <c r="J74" s="4">
        <f t="shared" si="3"/>
        <v>4.21</v>
      </c>
      <c r="K74" s="1">
        <v>1</v>
      </c>
      <c r="L74" s="4">
        <f t="shared" si="4"/>
        <v>4.21</v>
      </c>
      <c r="M74" s="1">
        <v>1</v>
      </c>
      <c r="N74" s="4">
        <v>4.21</v>
      </c>
      <c r="O74" s="11" t="s">
        <v>1746</v>
      </c>
    </row>
    <row r="75" spans="1:15" s="5" customFormat="1" ht="16.5" x14ac:dyDescent="0.25">
      <c r="A75" s="1">
        <v>74</v>
      </c>
      <c r="B75" s="1" t="s">
        <v>2155</v>
      </c>
      <c r="C75" s="10">
        <v>44661</v>
      </c>
      <c r="D75" s="22">
        <v>0</v>
      </c>
      <c r="E75" s="1" t="s">
        <v>213</v>
      </c>
      <c r="F75" s="15">
        <v>24</v>
      </c>
      <c r="G75" s="2">
        <v>7.33</v>
      </c>
      <c r="H75" s="3">
        <v>3.61</v>
      </c>
      <c r="I75" s="2">
        <v>3.04</v>
      </c>
      <c r="J75" s="4">
        <f t="shared" si="3"/>
        <v>4.29</v>
      </c>
      <c r="K75" s="1">
        <v>1</v>
      </c>
      <c r="L75" s="4">
        <f t="shared" si="4"/>
        <v>4.29</v>
      </c>
      <c r="M75" s="1">
        <v>1</v>
      </c>
      <c r="N75" s="4">
        <v>4.29</v>
      </c>
      <c r="O75" s="11" t="s">
        <v>1746</v>
      </c>
    </row>
    <row r="76" spans="1:15" s="5" customFormat="1" ht="16.5" x14ac:dyDescent="0.25">
      <c r="A76" s="1">
        <v>75</v>
      </c>
      <c r="B76" s="1" t="s">
        <v>2155</v>
      </c>
      <c r="C76" s="10">
        <v>44662</v>
      </c>
      <c r="D76" s="22">
        <v>0</v>
      </c>
      <c r="E76" s="1" t="s">
        <v>213</v>
      </c>
      <c r="F76" s="15">
        <v>24</v>
      </c>
      <c r="G76" s="2">
        <v>7.31</v>
      </c>
      <c r="H76" s="3">
        <v>3.53</v>
      </c>
      <c r="I76" s="2">
        <v>2.97</v>
      </c>
      <c r="J76" s="4">
        <f t="shared" si="3"/>
        <v>4.34</v>
      </c>
      <c r="K76" s="1">
        <v>1</v>
      </c>
      <c r="L76" s="4">
        <f t="shared" si="4"/>
        <v>4.34</v>
      </c>
      <c r="M76" s="1">
        <v>1</v>
      </c>
      <c r="N76" s="4">
        <v>4.34</v>
      </c>
      <c r="O76" s="11" t="s">
        <v>1746</v>
      </c>
    </row>
    <row r="77" spans="1:15" s="5" customFormat="1" ht="16.5" x14ac:dyDescent="0.25">
      <c r="A77" s="1">
        <v>76</v>
      </c>
      <c r="B77" s="1" t="s">
        <v>2155</v>
      </c>
      <c r="C77" s="10">
        <v>44663</v>
      </c>
      <c r="D77" s="22">
        <v>0</v>
      </c>
      <c r="E77" s="1" t="s">
        <v>213</v>
      </c>
      <c r="F77" s="15">
        <v>24</v>
      </c>
      <c r="G77" s="2">
        <v>7</v>
      </c>
      <c r="H77" s="3">
        <v>5.72</v>
      </c>
      <c r="I77" s="2">
        <v>2.76</v>
      </c>
      <c r="J77" s="4">
        <f t="shared" si="3"/>
        <v>4.24</v>
      </c>
      <c r="K77" s="1">
        <v>1</v>
      </c>
      <c r="L77" s="4">
        <f t="shared" si="4"/>
        <v>4.24</v>
      </c>
      <c r="M77" s="1">
        <v>1</v>
      </c>
      <c r="N77" s="4">
        <v>4.24</v>
      </c>
      <c r="O77" s="11" t="s">
        <v>1746</v>
      </c>
    </row>
    <row r="78" spans="1:15" s="5" customFormat="1" ht="16.5" x14ac:dyDescent="0.25">
      <c r="A78" s="1">
        <v>77</v>
      </c>
      <c r="B78" s="1" t="s">
        <v>2155</v>
      </c>
      <c r="C78" s="10">
        <v>44664</v>
      </c>
      <c r="D78" s="22">
        <v>0</v>
      </c>
      <c r="E78" s="1" t="s">
        <v>464</v>
      </c>
      <c r="F78" s="15">
        <v>8</v>
      </c>
      <c r="G78" s="2">
        <v>4.6399999999999997</v>
      </c>
      <c r="H78" s="3">
        <v>4.25</v>
      </c>
      <c r="I78" s="2">
        <v>0.96</v>
      </c>
      <c r="J78" s="4">
        <f t="shared" si="3"/>
        <v>3.6799999999999997</v>
      </c>
      <c r="K78" s="1">
        <v>4</v>
      </c>
      <c r="L78" s="4">
        <f t="shared" si="4"/>
        <v>14.719999999999999</v>
      </c>
      <c r="M78" s="1">
        <f>C86-C78</f>
        <v>11</v>
      </c>
      <c r="N78" s="4">
        <v>17.818899999999999</v>
      </c>
      <c r="O78" s="11" t="s">
        <v>1746</v>
      </c>
    </row>
    <row r="79" spans="1:15" s="5" customFormat="1" ht="16.5" x14ac:dyDescent="0.25">
      <c r="A79" s="1">
        <v>78</v>
      </c>
      <c r="B79" s="1" t="s">
        <v>2498</v>
      </c>
      <c r="C79" s="10">
        <v>44664</v>
      </c>
      <c r="D79" s="22">
        <v>0</v>
      </c>
      <c r="E79" s="1" t="s">
        <v>231</v>
      </c>
      <c r="F79" s="15">
        <v>16</v>
      </c>
      <c r="G79" s="2">
        <v>3.33</v>
      </c>
      <c r="H79" s="3">
        <v>12.7</v>
      </c>
      <c r="I79" s="2">
        <v>2.17</v>
      </c>
      <c r="J79" s="4">
        <f t="shared" si="3"/>
        <v>1.1600000000000001</v>
      </c>
      <c r="K79" s="1">
        <v>1</v>
      </c>
      <c r="L79" s="4">
        <f t="shared" si="4"/>
        <v>1.1600000000000001</v>
      </c>
      <c r="M79" s="1">
        <v>1</v>
      </c>
      <c r="N79" s="4">
        <v>1.1599999999999999</v>
      </c>
      <c r="O79" s="11" t="s">
        <v>1746</v>
      </c>
    </row>
    <row r="80" spans="1:15" s="5" customFormat="1" ht="16.5" x14ac:dyDescent="0.25">
      <c r="A80" s="1">
        <v>79</v>
      </c>
      <c r="B80" s="1" t="s">
        <v>2498</v>
      </c>
      <c r="C80" s="10">
        <v>44665</v>
      </c>
      <c r="D80" s="22">
        <v>0</v>
      </c>
      <c r="E80" s="1" t="s">
        <v>213</v>
      </c>
      <c r="F80" s="15">
        <v>24</v>
      </c>
      <c r="G80" s="2">
        <v>3.82</v>
      </c>
      <c r="H80" s="3">
        <v>25.01</v>
      </c>
      <c r="I80" s="2">
        <v>2.71</v>
      </c>
      <c r="J80" s="4">
        <f t="shared" si="3"/>
        <v>1.1099999999999999</v>
      </c>
      <c r="K80" s="1">
        <v>1</v>
      </c>
      <c r="L80" s="4">
        <f t="shared" si="4"/>
        <v>1.1099999999999999</v>
      </c>
      <c r="M80" s="1">
        <v>1</v>
      </c>
      <c r="N80" s="4">
        <v>1.1100000000000001</v>
      </c>
      <c r="O80" s="11" t="s">
        <v>2509</v>
      </c>
    </row>
    <row r="81" spans="1:15" s="5" customFormat="1" ht="16.5" x14ac:dyDescent="0.25">
      <c r="A81" s="1">
        <v>80</v>
      </c>
      <c r="B81" s="1" t="s">
        <v>2495</v>
      </c>
      <c r="C81" s="10">
        <v>44666</v>
      </c>
      <c r="D81" s="22">
        <v>0</v>
      </c>
      <c r="E81" s="1" t="s">
        <v>223</v>
      </c>
      <c r="F81" s="15">
        <v>17</v>
      </c>
      <c r="G81" s="2">
        <v>0</v>
      </c>
      <c r="H81" s="3">
        <v>0</v>
      </c>
      <c r="I81" s="2">
        <v>1.46</v>
      </c>
      <c r="J81" s="4">
        <f t="shared" si="3"/>
        <v>-1.46</v>
      </c>
      <c r="K81" s="1">
        <v>0</v>
      </c>
      <c r="L81" s="4">
        <f t="shared" si="4"/>
        <v>0</v>
      </c>
      <c r="M81" s="1">
        <v>0</v>
      </c>
      <c r="N81" s="4">
        <v>0</v>
      </c>
      <c r="O81" s="11" t="s">
        <v>1746</v>
      </c>
    </row>
    <row r="82" spans="1:15" s="5" customFormat="1" ht="16.5" x14ac:dyDescent="0.25">
      <c r="A82" s="1">
        <v>81</v>
      </c>
      <c r="B82" s="1" t="s">
        <v>2498</v>
      </c>
      <c r="C82" s="10">
        <v>44666</v>
      </c>
      <c r="D82" s="22">
        <v>0</v>
      </c>
      <c r="E82" s="1" t="s">
        <v>458</v>
      </c>
      <c r="F82" s="15">
        <v>7</v>
      </c>
      <c r="G82" s="2">
        <v>0.98</v>
      </c>
      <c r="H82" s="3">
        <v>7.87</v>
      </c>
      <c r="I82" s="2">
        <v>0.87</v>
      </c>
      <c r="J82" s="4">
        <f t="shared" si="3"/>
        <v>0.10999999999999999</v>
      </c>
      <c r="K82" s="1">
        <v>5</v>
      </c>
      <c r="L82" s="4">
        <f t="shared" si="4"/>
        <v>0.54999999999999993</v>
      </c>
      <c r="M82" s="1">
        <v>15</v>
      </c>
      <c r="N82" s="4">
        <f>M82*J82</f>
        <v>1.65</v>
      </c>
      <c r="O82" s="11" t="s">
        <v>1746</v>
      </c>
    </row>
    <row r="83" spans="1:15" s="5" customFormat="1" ht="16.5" x14ac:dyDescent="0.25">
      <c r="A83" s="1">
        <v>82</v>
      </c>
      <c r="B83" s="1" t="s">
        <v>761</v>
      </c>
      <c r="C83" s="10">
        <v>44667</v>
      </c>
      <c r="D83" s="22">
        <v>0</v>
      </c>
      <c r="E83" s="1" t="s">
        <v>489</v>
      </c>
      <c r="F83" s="15">
        <v>23</v>
      </c>
      <c r="G83" s="2">
        <v>4.13</v>
      </c>
      <c r="H83" s="3">
        <v>46.65</v>
      </c>
      <c r="I83" s="2">
        <v>2.64</v>
      </c>
      <c r="J83" s="4">
        <f t="shared" si="3"/>
        <v>1.4899999999999998</v>
      </c>
      <c r="K83" s="1">
        <v>1</v>
      </c>
      <c r="L83" s="4">
        <f t="shared" si="4"/>
        <v>1.4899999999999998</v>
      </c>
      <c r="M83" s="1">
        <v>1</v>
      </c>
      <c r="N83" s="4">
        <v>1.49</v>
      </c>
      <c r="O83" s="11" t="s">
        <v>1746</v>
      </c>
    </row>
    <row r="84" spans="1:15" s="5" customFormat="1" ht="16.5" x14ac:dyDescent="0.25">
      <c r="A84" s="1">
        <v>83</v>
      </c>
      <c r="B84" s="1" t="s">
        <v>761</v>
      </c>
      <c r="C84" s="10">
        <v>44668</v>
      </c>
      <c r="D84" s="22">
        <v>0</v>
      </c>
      <c r="E84" s="1" t="s">
        <v>213</v>
      </c>
      <c r="F84" s="15">
        <v>24</v>
      </c>
      <c r="G84" s="2">
        <v>4.82</v>
      </c>
      <c r="H84" s="3">
        <v>41.66</v>
      </c>
      <c r="I84" s="2">
        <v>2.91</v>
      </c>
      <c r="J84" s="4">
        <f t="shared" si="3"/>
        <v>1.9100000000000001</v>
      </c>
      <c r="K84" s="1">
        <v>1</v>
      </c>
      <c r="L84" s="4">
        <f t="shared" si="4"/>
        <v>1.9100000000000001</v>
      </c>
      <c r="M84" s="1">
        <v>1</v>
      </c>
      <c r="N84" s="4">
        <v>1.91</v>
      </c>
      <c r="O84" s="11" t="s">
        <v>1746</v>
      </c>
    </row>
    <row r="85" spans="1:15" s="5" customFormat="1" ht="16.5" x14ac:dyDescent="0.25">
      <c r="A85" s="1">
        <v>84</v>
      </c>
      <c r="B85" s="1" t="s">
        <v>761</v>
      </c>
      <c r="C85" s="10">
        <v>44669</v>
      </c>
      <c r="D85" s="22">
        <v>0</v>
      </c>
      <c r="E85" s="1" t="s">
        <v>2433</v>
      </c>
      <c r="F85" s="15">
        <v>18.5</v>
      </c>
      <c r="G85" s="2">
        <v>3.49</v>
      </c>
      <c r="H85" s="3">
        <v>31.15</v>
      </c>
      <c r="I85" s="2">
        <v>2.19</v>
      </c>
      <c r="J85" s="4">
        <f t="shared" si="3"/>
        <v>1.3000000000000003</v>
      </c>
      <c r="K85" s="1">
        <v>2</v>
      </c>
      <c r="L85" s="4">
        <f t="shared" si="4"/>
        <v>2.6000000000000005</v>
      </c>
      <c r="M85" s="1">
        <f>C88-C85</f>
        <v>8</v>
      </c>
      <c r="N85" s="4">
        <v>3.0415000000000001</v>
      </c>
      <c r="O85" s="11" t="s">
        <v>1746</v>
      </c>
    </row>
    <row r="86" spans="1:15" s="5" customFormat="1" ht="16.5" x14ac:dyDescent="0.25">
      <c r="A86" s="1">
        <v>85</v>
      </c>
      <c r="B86" s="1" t="s">
        <v>2155</v>
      </c>
      <c r="C86" s="10">
        <v>44675</v>
      </c>
      <c r="D86" s="22">
        <v>0</v>
      </c>
      <c r="E86" s="1" t="s">
        <v>231</v>
      </c>
      <c r="F86" s="15">
        <v>16</v>
      </c>
      <c r="G86" s="2">
        <v>5.03</v>
      </c>
      <c r="H86" s="3">
        <v>4.05</v>
      </c>
      <c r="I86" s="2">
        <v>3.11</v>
      </c>
      <c r="J86" s="4">
        <f t="shared" si="3"/>
        <v>1.9200000000000004</v>
      </c>
      <c r="K86" s="1">
        <v>1</v>
      </c>
      <c r="L86" s="4">
        <f t="shared" si="4"/>
        <v>1.9200000000000004</v>
      </c>
      <c r="M86" s="1">
        <v>1</v>
      </c>
      <c r="N86" s="4">
        <v>1.92</v>
      </c>
      <c r="O86" s="11" t="s">
        <v>1746</v>
      </c>
    </row>
    <row r="87" spans="1:15" s="5" customFormat="1" ht="16.5" x14ac:dyDescent="0.25">
      <c r="A87" s="1">
        <v>86</v>
      </c>
      <c r="B87" s="1" t="s">
        <v>2155</v>
      </c>
      <c r="C87" s="10">
        <v>44676</v>
      </c>
      <c r="D87" s="22">
        <v>0</v>
      </c>
      <c r="E87" s="1" t="s">
        <v>213</v>
      </c>
      <c r="F87" s="15">
        <v>24</v>
      </c>
      <c r="G87" s="2">
        <v>7.09</v>
      </c>
      <c r="H87" s="3">
        <v>0.3</v>
      </c>
      <c r="I87" s="2">
        <v>1.85</v>
      </c>
      <c r="J87" s="4">
        <f t="shared" si="3"/>
        <v>5.24</v>
      </c>
      <c r="K87" s="1">
        <v>1</v>
      </c>
      <c r="L87" s="4">
        <f t="shared" si="4"/>
        <v>5.24</v>
      </c>
      <c r="M87" s="1">
        <v>1</v>
      </c>
      <c r="N87" s="4">
        <v>5.24</v>
      </c>
      <c r="O87" s="11" t="s">
        <v>1746</v>
      </c>
    </row>
    <row r="88" spans="1:15" s="5" customFormat="1" ht="16.5" x14ac:dyDescent="0.25">
      <c r="A88" s="1">
        <v>87</v>
      </c>
      <c r="B88" s="1" t="s">
        <v>761</v>
      </c>
      <c r="C88" s="10">
        <v>44677</v>
      </c>
      <c r="D88" s="22">
        <v>0</v>
      </c>
      <c r="E88" s="1" t="s">
        <v>580</v>
      </c>
      <c r="F88" s="15">
        <v>22.5</v>
      </c>
      <c r="G88" s="2">
        <v>5.48</v>
      </c>
      <c r="H88" s="3">
        <v>48.58</v>
      </c>
      <c r="I88" s="2">
        <v>2.78</v>
      </c>
      <c r="J88" s="4">
        <f t="shared" si="3"/>
        <v>2.7000000000000006</v>
      </c>
      <c r="K88" s="1">
        <v>1</v>
      </c>
      <c r="L88" s="4">
        <f t="shared" si="4"/>
        <v>2.7000000000000006</v>
      </c>
      <c r="M88" s="1">
        <v>1</v>
      </c>
      <c r="N88" s="4">
        <v>2.7</v>
      </c>
      <c r="O88" s="11" t="s">
        <v>1746</v>
      </c>
    </row>
    <row r="89" spans="1:15" s="5" customFormat="1" ht="16.5" x14ac:dyDescent="0.25">
      <c r="A89" s="1">
        <v>88</v>
      </c>
      <c r="B89" s="1" t="s">
        <v>2155</v>
      </c>
      <c r="C89" s="10">
        <v>44677</v>
      </c>
      <c r="D89" s="22">
        <v>0</v>
      </c>
      <c r="E89" s="1" t="s">
        <v>220</v>
      </c>
      <c r="F89" s="15">
        <v>1.5</v>
      </c>
      <c r="G89" s="2">
        <v>0.78</v>
      </c>
      <c r="H89" s="3">
        <v>0</v>
      </c>
      <c r="I89" s="2">
        <v>0.26</v>
      </c>
      <c r="J89" s="4">
        <f t="shared" si="3"/>
        <v>0.52</v>
      </c>
      <c r="K89" s="1">
        <v>2</v>
      </c>
      <c r="L89" s="4">
        <f t="shared" si="4"/>
        <v>1.04</v>
      </c>
      <c r="M89" s="1">
        <f>C92-C89</f>
        <v>2</v>
      </c>
      <c r="N89" s="4">
        <v>5.7706999999999997</v>
      </c>
      <c r="O89" s="11" t="s">
        <v>1746</v>
      </c>
    </row>
    <row r="90" spans="1:15" s="5" customFormat="1" ht="16.5" x14ac:dyDescent="0.25">
      <c r="A90" s="1">
        <v>89</v>
      </c>
      <c r="B90" s="1" t="s">
        <v>761</v>
      </c>
      <c r="C90" s="10">
        <v>44678</v>
      </c>
      <c r="D90" s="22">
        <v>0</v>
      </c>
      <c r="E90" s="1" t="s">
        <v>213</v>
      </c>
      <c r="F90" s="15">
        <v>24</v>
      </c>
      <c r="G90" s="2">
        <v>5.57</v>
      </c>
      <c r="H90" s="3">
        <v>35.57</v>
      </c>
      <c r="I90" s="2">
        <v>3.3</v>
      </c>
      <c r="J90" s="4">
        <f t="shared" si="3"/>
        <v>2.2700000000000005</v>
      </c>
      <c r="K90" s="1">
        <v>1</v>
      </c>
      <c r="L90" s="4">
        <f t="shared" si="4"/>
        <v>2.2700000000000005</v>
      </c>
      <c r="M90" s="1">
        <v>1</v>
      </c>
      <c r="N90" s="4">
        <v>2.27</v>
      </c>
      <c r="O90" s="11" t="s">
        <v>1746</v>
      </c>
    </row>
    <row r="91" spans="1:15" s="5" customFormat="1" ht="16.5" x14ac:dyDescent="0.25">
      <c r="A91" s="1">
        <v>90</v>
      </c>
      <c r="B91" s="1" t="s">
        <v>761</v>
      </c>
      <c r="C91" s="10">
        <v>44679</v>
      </c>
      <c r="D91" s="22">
        <v>0</v>
      </c>
      <c r="E91" s="1" t="s">
        <v>2510</v>
      </c>
      <c r="F91" s="15">
        <v>12.3</v>
      </c>
      <c r="G91" s="2">
        <v>2.63</v>
      </c>
      <c r="H91" s="3">
        <v>10.64</v>
      </c>
      <c r="I91" s="2">
        <v>2.16</v>
      </c>
      <c r="J91" s="4">
        <f t="shared" si="3"/>
        <v>0.46999999999999975</v>
      </c>
      <c r="K91" s="1">
        <v>2</v>
      </c>
      <c r="L91" s="4">
        <f t="shared" si="4"/>
        <v>0.9399999999999995</v>
      </c>
      <c r="M91" s="1">
        <f>C94-C91</f>
        <v>2</v>
      </c>
      <c r="N91" s="4">
        <v>1.7883</v>
      </c>
      <c r="O91" s="11" t="s">
        <v>1746</v>
      </c>
    </row>
    <row r="92" spans="1:15" s="5" customFormat="1" ht="16.5" x14ac:dyDescent="0.25">
      <c r="A92" s="1">
        <v>91</v>
      </c>
      <c r="B92" s="1" t="s">
        <v>2155</v>
      </c>
      <c r="C92" s="10">
        <v>44679</v>
      </c>
      <c r="D92" s="22">
        <v>0</v>
      </c>
      <c r="E92" s="1" t="s">
        <v>2356</v>
      </c>
      <c r="F92" s="15">
        <v>11.5</v>
      </c>
      <c r="G92" s="2">
        <v>4.1100000000000003</v>
      </c>
      <c r="H92" s="3">
        <v>1.1000000000000001</v>
      </c>
      <c r="I92" s="2">
        <v>3.1</v>
      </c>
      <c r="J92" s="4">
        <f t="shared" si="3"/>
        <v>1.0100000000000002</v>
      </c>
      <c r="K92" s="1">
        <v>1</v>
      </c>
      <c r="L92" s="4">
        <f t="shared" si="4"/>
        <v>1.0100000000000002</v>
      </c>
      <c r="M92" s="1">
        <v>1</v>
      </c>
      <c r="N92" s="4">
        <v>1.01</v>
      </c>
      <c r="O92" s="11" t="s">
        <v>1746</v>
      </c>
    </row>
    <row r="93" spans="1:15" s="5" customFormat="1" ht="16.5" x14ac:dyDescent="0.25">
      <c r="A93" s="1">
        <v>92</v>
      </c>
      <c r="B93" s="1" t="s">
        <v>2155</v>
      </c>
      <c r="C93" s="10">
        <v>44680</v>
      </c>
      <c r="D93" s="22">
        <v>0</v>
      </c>
      <c r="E93" s="1" t="s">
        <v>213</v>
      </c>
      <c r="F93" s="15">
        <v>24</v>
      </c>
      <c r="G93" s="2">
        <v>9.6199999999999992</v>
      </c>
      <c r="H93" s="3">
        <v>2.2999999999999998</v>
      </c>
      <c r="I93" s="2">
        <v>6.58</v>
      </c>
      <c r="J93" s="4">
        <f t="shared" si="3"/>
        <v>3.0399999999999991</v>
      </c>
      <c r="K93" s="1">
        <v>1</v>
      </c>
      <c r="L93" s="4">
        <f t="shared" si="4"/>
        <v>3.0399999999999991</v>
      </c>
      <c r="M93" s="1">
        <v>1</v>
      </c>
      <c r="N93" s="4">
        <v>3.04</v>
      </c>
      <c r="O93" s="11" t="s">
        <v>1746</v>
      </c>
    </row>
    <row r="94" spans="1:15" s="5" customFormat="1" ht="16.5" x14ac:dyDescent="0.25">
      <c r="A94" s="1">
        <v>93</v>
      </c>
      <c r="B94" s="1" t="s">
        <v>761</v>
      </c>
      <c r="C94" s="10">
        <v>44681</v>
      </c>
      <c r="D94" s="22">
        <v>0</v>
      </c>
      <c r="E94" s="1" t="s">
        <v>223</v>
      </c>
      <c r="F94" s="15">
        <v>17</v>
      </c>
      <c r="G94" s="2">
        <v>4.17</v>
      </c>
      <c r="H94" s="3">
        <v>23.13</v>
      </c>
      <c r="I94" s="2">
        <v>2.5499999999999998</v>
      </c>
      <c r="J94" s="4">
        <f t="shared" si="3"/>
        <v>1.62</v>
      </c>
      <c r="K94" s="1">
        <v>1</v>
      </c>
      <c r="L94" s="4">
        <f t="shared" si="4"/>
        <v>1.62</v>
      </c>
      <c r="M94" s="1">
        <v>1</v>
      </c>
      <c r="N94" s="4">
        <v>1.62</v>
      </c>
      <c r="O94" s="11" t="s">
        <v>1746</v>
      </c>
    </row>
    <row r="95" spans="1:15" s="5" customFormat="1" ht="16.5" x14ac:dyDescent="0.25">
      <c r="A95" s="1">
        <v>94</v>
      </c>
      <c r="B95" s="1" t="s">
        <v>2155</v>
      </c>
      <c r="C95" s="10">
        <v>44681</v>
      </c>
      <c r="D95" s="22">
        <v>0</v>
      </c>
      <c r="E95" s="1" t="s">
        <v>458</v>
      </c>
      <c r="F95" s="15">
        <v>7</v>
      </c>
      <c r="G95" s="2">
        <v>3.24</v>
      </c>
      <c r="H95" s="3">
        <v>0.8</v>
      </c>
      <c r="I95" s="2">
        <v>2.13</v>
      </c>
      <c r="J95" s="4">
        <f t="shared" si="3"/>
        <v>1.1100000000000003</v>
      </c>
      <c r="K95" s="1">
        <v>1</v>
      </c>
      <c r="L95" s="4">
        <f t="shared" si="4"/>
        <v>1.1100000000000003</v>
      </c>
      <c r="M95" s="1">
        <f>C102-C95</f>
        <v>7</v>
      </c>
      <c r="N95" s="4">
        <v>16.649999999999999</v>
      </c>
      <c r="O95" s="11" t="s">
        <v>1746</v>
      </c>
    </row>
    <row r="96" spans="1:15" s="5" customFormat="1" ht="16.5" x14ac:dyDescent="0.25">
      <c r="A96" s="1">
        <v>95</v>
      </c>
      <c r="B96" s="1" t="s">
        <v>761</v>
      </c>
      <c r="C96" s="10">
        <v>44682</v>
      </c>
      <c r="D96" s="22">
        <v>0</v>
      </c>
      <c r="E96" s="1" t="s">
        <v>213</v>
      </c>
      <c r="F96" s="15">
        <v>24</v>
      </c>
      <c r="G96" s="2">
        <v>5.37</v>
      </c>
      <c r="H96" s="3">
        <v>29.75</v>
      </c>
      <c r="I96" s="2">
        <v>3.07</v>
      </c>
      <c r="J96" s="4">
        <f t="shared" si="3"/>
        <v>2.3000000000000003</v>
      </c>
      <c r="K96" s="1">
        <v>1</v>
      </c>
      <c r="L96" s="4">
        <f t="shared" si="4"/>
        <v>2.3000000000000003</v>
      </c>
      <c r="M96" s="1">
        <v>1</v>
      </c>
      <c r="N96" s="4">
        <v>2.2999999999999998</v>
      </c>
      <c r="O96" s="11" t="s">
        <v>1746</v>
      </c>
    </row>
    <row r="97" spans="1:15" s="5" customFormat="1" ht="16.5" x14ac:dyDescent="0.25">
      <c r="A97" s="1">
        <v>96</v>
      </c>
      <c r="B97" s="1" t="s">
        <v>761</v>
      </c>
      <c r="C97" s="10">
        <v>44683</v>
      </c>
      <c r="D97" s="22">
        <v>0</v>
      </c>
      <c r="E97" s="1" t="s">
        <v>213</v>
      </c>
      <c r="F97" s="15">
        <v>24</v>
      </c>
      <c r="G97" s="2">
        <v>5.3</v>
      </c>
      <c r="H97" s="3">
        <v>25.31</v>
      </c>
      <c r="I97" s="2">
        <v>3.07</v>
      </c>
      <c r="J97" s="4">
        <f t="shared" si="3"/>
        <v>2.23</v>
      </c>
      <c r="K97" s="1">
        <v>2</v>
      </c>
      <c r="L97" s="4">
        <v>4.2241999999999997</v>
      </c>
      <c r="M97" s="1">
        <v>2</v>
      </c>
      <c r="N97" s="4">
        <v>4.2241999999999997</v>
      </c>
      <c r="O97" s="11" t="s">
        <v>1746</v>
      </c>
    </row>
    <row r="98" spans="1:15" s="5" customFormat="1" ht="33" x14ac:dyDescent="0.25">
      <c r="A98" s="1">
        <v>97</v>
      </c>
      <c r="B98" s="1" t="s">
        <v>761</v>
      </c>
      <c r="C98" s="10">
        <v>44685</v>
      </c>
      <c r="D98" s="22">
        <v>0</v>
      </c>
      <c r="E98" s="11" t="s">
        <v>2511</v>
      </c>
      <c r="F98" s="15">
        <v>23</v>
      </c>
      <c r="G98" s="2">
        <v>5.0599999999999996</v>
      </c>
      <c r="H98" s="3">
        <v>21.11</v>
      </c>
      <c r="I98" s="2">
        <v>3.11</v>
      </c>
      <c r="J98" s="4">
        <f t="shared" si="3"/>
        <v>1.9499999999999997</v>
      </c>
      <c r="K98" s="1">
        <v>1</v>
      </c>
      <c r="L98" s="4">
        <f t="shared" si="4"/>
        <v>1.9499999999999997</v>
      </c>
      <c r="M98" s="1">
        <v>1</v>
      </c>
      <c r="N98" s="4">
        <v>1.95</v>
      </c>
      <c r="O98" s="11" t="s">
        <v>1746</v>
      </c>
    </row>
    <row r="99" spans="1:15" s="5" customFormat="1" ht="16.5" x14ac:dyDescent="0.25">
      <c r="A99" s="1">
        <v>98</v>
      </c>
      <c r="B99" s="1" t="s">
        <v>761</v>
      </c>
      <c r="C99" s="10">
        <v>44686</v>
      </c>
      <c r="D99" s="22">
        <v>0</v>
      </c>
      <c r="E99" s="1" t="s">
        <v>552</v>
      </c>
      <c r="F99" s="15">
        <v>15.5</v>
      </c>
      <c r="G99" s="2">
        <v>3.5</v>
      </c>
      <c r="H99" s="3">
        <v>19.38</v>
      </c>
      <c r="I99" s="2">
        <v>2.04</v>
      </c>
      <c r="J99" s="4">
        <f t="shared" si="3"/>
        <v>1.46</v>
      </c>
      <c r="K99" s="1">
        <v>1</v>
      </c>
      <c r="L99" s="4">
        <f t="shared" si="4"/>
        <v>1.46</v>
      </c>
      <c r="M99" s="1">
        <v>1</v>
      </c>
      <c r="N99" s="4">
        <v>1.46</v>
      </c>
      <c r="O99" s="11" t="s">
        <v>1746</v>
      </c>
    </row>
    <row r="100" spans="1:15" s="5" customFormat="1" ht="16.5" x14ac:dyDescent="0.25">
      <c r="A100" s="1">
        <v>99</v>
      </c>
      <c r="B100" s="1" t="s">
        <v>761</v>
      </c>
      <c r="C100" s="10">
        <v>44687</v>
      </c>
      <c r="D100" s="22">
        <v>0</v>
      </c>
      <c r="E100" s="1" t="s">
        <v>1400</v>
      </c>
      <c r="F100" s="15">
        <v>15.5</v>
      </c>
      <c r="G100" s="2">
        <v>4.7</v>
      </c>
      <c r="H100" s="3">
        <v>22.61</v>
      </c>
      <c r="I100" s="2">
        <v>2.84</v>
      </c>
      <c r="J100" s="4">
        <f t="shared" si="3"/>
        <v>1.8600000000000003</v>
      </c>
      <c r="K100" s="1">
        <v>1</v>
      </c>
      <c r="L100" s="4">
        <f t="shared" si="4"/>
        <v>1.8600000000000003</v>
      </c>
      <c r="M100" s="1">
        <v>1</v>
      </c>
      <c r="N100" s="4">
        <v>1.86</v>
      </c>
      <c r="O100" s="11" t="s">
        <v>1746</v>
      </c>
    </row>
    <row r="101" spans="1:15" s="5" customFormat="1" ht="16.5" x14ac:dyDescent="0.25">
      <c r="A101" s="1">
        <v>100</v>
      </c>
      <c r="B101" s="1" t="s">
        <v>761</v>
      </c>
      <c r="C101" s="10">
        <v>44688</v>
      </c>
      <c r="D101" s="22">
        <v>0</v>
      </c>
      <c r="E101" s="1" t="s">
        <v>2512</v>
      </c>
      <c r="F101" s="15">
        <v>14.3</v>
      </c>
      <c r="G101" s="2">
        <v>2.82</v>
      </c>
      <c r="H101" s="3">
        <v>12.54</v>
      </c>
      <c r="I101" s="2">
        <v>1.72</v>
      </c>
      <c r="J101" s="4">
        <f t="shared" si="3"/>
        <v>1.0999999999999999</v>
      </c>
      <c r="K101" s="1">
        <v>1</v>
      </c>
      <c r="L101" s="4">
        <f t="shared" si="4"/>
        <v>1.0999999999999999</v>
      </c>
      <c r="M101" s="1">
        <v>1</v>
      </c>
      <c r="N101" s="4">
        <v>1.1000000000000001</v>
      </c>
      <c r="O101" s="11" t="s">
        <v>1746</v>
      </c>
    </row>
    <row r="102" spans="1:15" s="5" customFormat="1" ht="16.5" x14ac:dyDescent="0.25">
      <c r="A102" s="1">
        <v>101</v>
      </c>
      <c r="B102" s="1" t="s">
        <v>2155</v>
      </c>
      <c r="C102" s="10">
        <v>44688</v>
      </c>
      <c r="D102" s="22">
        <v>0</v>
      </c>
      <c r="E102" s="1" t="s">
        <v>2416</v>
      </c>
      <c r="F102" s="15">
        <v>9.6999999999999993</v>
      </c>
      <c r="G102" s="2">
        <v>2.61</v>
      </c>
      <c r="H102" s="3">
        <v>1.03</v>
      </c>
      <c r="I102" s="2">
        <v>1.1000000000000001</v>
      </c>
      <c r="J102" s="4">
        <f t="shared" si="3"/>
        <v>1.5099999999999998</v>
      </c>
      <c r="K102" s="1">
        <v>1</v>
      </c>
      <c r="L102" s="4">
        <f t="shared" si="4"/>
        <v>1.5099999999999998</v>
      </c>
      <c r="M102" s="1">
        <v>1</v>
      </c>
      <c r="N102" s="4">
        <v>1.51</v>
      </c>
      <c r="O102" s="11" t="s">
        <v>1746</v>
      </c>
    </row>
    <row r="103" spans="1:15" s="5" customFormat="1" ht="16.5" x14ac:dyDescent="0.25">
      <c r="A103" s="1">
        <v>102</v>
      </c>
      <c r="B103" s="1" t="s">
        <v>761</v>
      </c>
      <c r="C103" s="10">
        <v>44689</v>
      </c>
      <c r="D103" s="22">
        <v>0</v>
      </c>
      <c r="E103" s="1" t="s">
        <v>254</v>
      </c>
      <c r="F103" s="15">
        <v>22</v>
      </c>
      <c r="G103" s="2">
        <v>4.2</v>
      </c>
      <c r="H103" s="3">
        <v>22.11</v>
      </c>
      <c r="I103" s="2">
        <v>2.46</v>
      </c>
      <c r="J103" s="4">
        <f t="shared" si="3"/>
        <v>1.7400000000000002</v>
      </c>
      <c r="K103" s="1">
        <v>1</v>
      </c>
      <c r="L103" s="4">
        <f t="shared" si="4"/>
        <v>1.7400000000000002</v>
      </c>
      <c r="M103" s="1">
        <v>1</v>
      </c>
      <c r="N103" s="4">
        <v>1.74</v>
      </c>
      <c r="O103" s="11" t="s">
        <v>1746</v>
      </c>
    </row>
    <row r="104" spans="1:15" s="5" customFormat="1" ht="16.5" x14ac:dyDescent="0.25">
      <c r="A104" s="1">
        <v>103</v>
      </c>
      <c r="B104" s="1" t="s">
        <v>2155</v>
      </c>
      <c r="C104" s="10">
        <v>44689</v>
      </c>
      <c r="D104" s="22">
        <v>0</v>
      </c>
      <c r="E104" s="1" t="s">
        <v>2302</v>
      </c>
      <c r="F104" s="15">
        <v>2</v>
      </c>
      <c r="G104" s="2">
        <v>0.68</v>
      </c>
      <c r="H104" s="3">
        <v>0</v>
      </c>
      <c r="I104" s="2">
        <v>0.32</v>
      </c>
      <c r="J104" s="4">
        <f t="shared" si="3"/>
        <v>0.36000000000000004</v>
      </c>
      <c r="K104" s="1">
        <v>5</v>
      </c>
      <c r="L104" s="4">
        <f t="shared" si="4"/>
        <v>1.8000000000000003</v>
      </c>
      <c r="M104" s="1">
        <v>23</v>
      </c>
      <c r="N104" s="4">
        <v>67.492999999999995</v>
      </c>
      <c r="O104" s="11" t="s">
        <v>1746</v>
      </c>
    </row>
    <row r="105" spans="1:15" s="5" customFormat="1" ht="16.5" x14ac:dyDescent="0.25">
      <c r="A105" s="1">
        <v>104</v>
      </c>
      <c r="B105" s="1" t="s">
        <v>761</v>
      </c>
      <c r="C105" s="10">
        <v>44690</v>
      </c>
      <c r="D105" s="22">
        <v>0</v>
      </c>
      <c r="E105" s="1" t="s">
        <v>213</v>
      </c>
      <c r="F105" s="15">
        <v>24</v>
      </c>
      <c r="G105" s="2">
        <v>4.6100000000000003</v>
      </c>
      <c r="H105" s="3">
        <v>24.87</v>
      </c>
      <c r="I105" s="2">
        <v>2.86</v>
      </c>
      <c r="J105" s="4">
        <f t="shared" si="3"/>
        <v>1.7500000000000004</v>
      </c>
      <c r="K105" s="1">
        <v>1</v>
      </c>
      <c r="L105" s="4">
        <f t="shared" si="4"/>
        <v>1.7500000000000004</v>
      </c>
      <c r="M105" s="1">
        <v>1</v>
      </c>
      <c r="N105" s="4">
        <v>1.75</v>
      </c>
      <c r="O105" s="11" t="s">
        <v>1746</v>
      </c>
    </row>
    <row r="106" spans="1:15" s="5" customFormat="1" ht="16.5" x14ac:dyDescent="0.25">
      <c r="A106" s="1">
        <v>105</v>
      </c>
      <c r="B106" s="1" t="s">
        <v>761</v>
      </c>
      <c r="C106" s="10">
        <v>44691</v>
      </c>
      <c r="D106" s="22">
        <v>0</v>
      </c>
      <c r="E106" s="1" t="s">
        <v>213</v>
      </c>
      <c r="F106" s="15">
        <v>24</v>
      </c>
      <c r="G106" s="2">
        <v>4.45</v>
      </c>
      <c r="H106" s="3">
        <v>22.73</v>
      </c>
      <c r="I106" s="2">
        <v>2.81</v>
      </c>
      <c r="J106" s="4">
        <f t="shared" si="3"/>
        <v>1.6400000000000001</v>
      </c>
      <c r="K106" s="1">
        <v>1</v>
      </c>
      <c r="L106" s="4">
        <f t="shared" si="4"/>
        <v>1.6400000000000001</v>
      </c>
      <c r="M106" s="1">
        <v>1</v>
      </c>
      <c r="N106" s="4">
        <v>1.64</v>
      </c>
      <c r="O106" s="11" t="s">
        <v>1746</v>
      </c>
    </row>
    <row r="107" spans="1:15" s="5" customFormat="1" ht="16.5" x14ac:dyDescent="0.25">
      <c r="A107" s="1">
        <v>106</v>
      </c>
      <c r="B107" s="1" t="s">
        <v>761</v>
      </c>
      <c r="C107" s="10">
        <v>44692</v>
      </c>
      <c r="D107" s="22">
        <v>0</v>
      </c>
      <c r="E107" s="1" t="s">
        <v>213</v>
      </c>
      <c r="F107" s="15">
        <v>24</v>
      </c>
      <c r="G107" s="2">
        <v>4.7</v>
      </c>
      <c r="H107" s="3">
        <v>22.06</v>
      </c>
      <c r="I107" s="2">
        <v>2.88</v>
      </c>
      <c r="J107" s="4">
        <f t="shared" si="3"/>
        <v>1.8200000000000003</v>
      </c>
      <c r="K107" s="1">
        <v>1</v>
      </c>
      <c r="L107" s="4">
        <f t="shared" si="4"/>
        <v>1.8200000000000003</v>
      </c>
      <c r="M107" s="1">
        <v>1</v>
      </c>
      <c r="N107" s="4">
        <v>1.82</v>
      </c>
      <c r="O107" s="11" t="s">
        <v>1746</v>
      </c>
    </row>
    <row r="108" spans="1:15" s="5" customFormat="1" ht="49.5" x14ac:dyDescent="0.25">
      <c r="A108" s="1">
        <v>107</v>
      </c>
      <c r="B108" s="1" t="s">
        <v>761</v>
      </c>
      <c r="C108" s="10">
        <v>44693</v>
      </c>
      <c r="D108" s="22">
        <v>0</v>
      </c>
      <c r="E108" s="11" t="s">
        <v>2513</v>
      </c>
      <c r="F108" s="15">
        <v>18.7</v>
      </c>
      <c r="G108" s="2">
        <v>3.81</v>
      </c>
      <c r="H108" s="3">
        <v>22.06</v>
      </c>
      <c r="I108" s="2">
        <v>2.35</v>
      </c>
      <c r="J108" s="4">
        <f t="shared" si="3"/>
        <v>1.46</v>
      </c>
      <c r="K108" s="1">
        <v>1</v>
      </c>
      <c r="L108" s="4">
        <f t="shared" si="4"/>
        <v>1.46</v>
      </c>
      <c r="M108" s="1">
        <v>1</v>
      </c>
      <c r="N108" s="4">
        <v>1.46</v>
      </c>
      <c r="O108" s="11" t="s">
        <v>1746</v>
      </c>
    </row>
    <row r="109" spans="1:15" s="5" customFormat="1" ht="16.5" x14ac:dyDescent="0.25">
      <c r="A109" s="1">
        <v>108</v>
      </c>
      <c r="B109" s="1" t="s">
        <v>761</v>
      </c>
      <c r="C109" s="10">
        <v>44694</v>
      </c>
      <c r="D109" s="22">
        <v>0</v>
      </c>
      <c r="E109" s="1" t="s">
        <v>213</v>
      </c>
      <c r="F109" s="15">
        <v>24</v>
      </c>
      <c r="G109" s="2">
        <v>4.72</v>
      </c>
      <c r="H109" s="3">
        <v>20.62</v>
      </c>
      <c r="I109" s="2">
        <v>2.86</v>
      </c>
      <c r="J109" s="4">
        <f t="shared" si="3"/>
        <v>1.8599999999999999</v>
      </c>
      <c r="K109" s="1">
        <v>1</v>
      </c>
      <c r="L109" s="4">
        <f t="shared" si="4"/>
        <v>1.8599999999999999</v>
      </c>
      <c r="M109" s="1">
        <v>1</v>
      </c>
      <c r="N109" s="4">
        <v>1.86</v>
      </c>
      <c r="O109" s="11" t="s">
        <v>1746</v>
      </c>
    </row>
    <row r="110" spans="1:15" s="5" customFormat="1" ht="16.5" x14ac:dyDescent="0.25">
      <c r="A110" s="1">
        <v>109</v>
      </c>
      <c r="B110" s="1" t="s">
        <v>761</v>
      </c>
      <c r="C110" s="10">
        <v>44695</v>
      </c>
      <c r="D110" s="22">
        <v>0</v>
      </c>
      <c r="E110" s="1" t="s">
        <v>213</v>
      </c>
      <c r="F110" s="15">
        <v>24</v>
      </c>
      <c r="G110" s="2">
        <v>4.6900000000000004</v>
      </c>
      <c r="H110" s="3">
        <v>20.47</v>
      </c>
      <c r="I110" s="2">
        <v>2.87</v>
      </c>
      <c r="J110" s="4">
        <f t="shared" si="3"/>
        <v>1.8200000000000003</v>
      </c>
      <c r="K110" s="1">
        <v>1</v>
      </c>
      <c r="L110" s="4">
        <f t="shared" si="4"/>
        <v>1.8200000000000003</v>
      </c>
      <c r="M110" s="1">
        <v>1</v>
      </c>
      <c r="N110" s="4">
        <v>1.82</v>
      </c>
      <c r="O110" s="11" t="s">
        <v>1746</v>
      </c>
    </row>
    <row r="111" spans="1:15" s="5" customFormat="1" ht="16.5" x14ac:dyDescent="0.25">
      <c r="A111" s="1">
        <v>110</v>
      </c>
      <c r="B111" s="1" t="s">
        <v>761</v>
      </c>
      <c r="C111" s="10">
        <v>44696</v>
      </c>
      <c r="D111" s="22">
        <v>0</v>
      </c>
      <c r="E111" s="1" t="s">
        <v>213</v>
      </c>
      <c r="F111" s="15">
        <v>24</v>
      </c>
      <c r="G111" s="2">
        <v>4.6500000000000004</v>
      </c>
      <c r="H111" s="3">
        <v>19.71</v>
      </c>
      <c r="I111" s="2">
        <v>2.86</v>
      </c>
      <c r="J111" s="4">
        <f t="shared" si="3"/>
        <v>1.7900000000000005</v>
      </c>
      <c r="K111" s="1">
        <v>1</v>
      </c>
      <c r="L111" s="4">
        <f t="shared" si="4"/>
        <v>1.7900000000000005</v>
      </c>
      <c r="M111" s="1">
        <v>1</v>
      </c>
      <c r="N111" s="4">
        <v>1.79</v>
      </c>
      <c r="O111" s="11" t="s">
        <v>1746</v>
      </c>
    </row>
    <row r="112" spans="1:15" s="5" customFormat="1" ht="16.5" x14ac:dyDescent="0.25">
      <c r="A112" s="1">
        <v>111</v>
      </c>
      <c r="B112" s="1" t="s">
        <v>761</v>
      </c>
      <c r="C112" s="10">
        <v>44697</v>
      </c>
      <c r="D112" s="22">
        <v>0</v>
      </c>
      <c r="E112" s="1" t="s">
        <v>213</v>
      </c>
      <c r="F112" s="15">
        <v>24</v>
      </c>
      <c r="G112" s="2">
        <v>4.66</v>
      </c>
      <c r="H112" s="3">
        <v>18.829999999999998</v>
      </c>
      <c r="I112" s="2">
        <v>2.87</v>
      </c>
      <c r="J112" s="4">
        <f t="shared" si="3"/>
        <v>1.79</v>
      </c>
      <c r="K112" s="1">
        <v>1</v>
      </c>
      <c r="L112" s="4">
        <f t="shared" si="4"/>
        <v>1.79</v>
      </c>
      <c r="M112" s="1">
        <v>1</v>
      </c>
      <c r="N112" s="4">
        <v>1.79</v>
      </c>
      <c r="O112" s="11" t="s">
        <v>1746</v>
      </c>
    </row>
    <row r="113" spans="1:15" s="5" customFormat="1" ht="16.5" x14ac:dyDescent="0.25">
      <c r="A113" s="1">
        <v>112</v>
      </c>
      <c r="B113" s="1" t="s">
        <v>761</v>
      </c>
      <c r="C113" s="10">
        <v>44698</v>
      </c>
      <c r="D113" s="22">
        <v>0</v>
      </c>
      <c r="E113" s="1" t="s">
        <v>213</v>
      </c>
      <c r="F113" s="15">
        <v>24</v>
      </c>
      <c r="G113" s="2">
        <v>4.6100000000000003</v>
      </c>
      <c r="H113" s="3">
        <v>19.12</v>
      </c>
      <c r="I113" s="2">
        <v>2.86</v>
      </c>
      <c r="J113" s="4">
        <f t="shared" si="3"/>
        <v>1.7500000000000004</v>
      </c>
      <c r="K113" s="1">
        <v>1</v>
      </c>
      <c r="L113" s="4">
        <f t="shared" si="4"/>
        <v>1.7500000000000004</v>
      </c>
      <c r="M113" s="1">
        <v>1</v>
      </c>
      <c r="N113" s="4">
        <v>1.75</v>
      </c>
      <c r="O113" s="11" t="s">
        <v>1746</v>
      </c>
    </row>
    <row r="114" spans="1:15" s="5" customFormat="1" ht="16.5" x14ac:dyDescent="0.25">
      <c r="A114" s="1">
        <v>113</v>
      </c>
      <c r="B114" s="1" t="s">
        <v>761</v>
      </c>
      <c r="C114" s="10">
        <v>44699</v>
      </c>
      <c r="D114" s="22">
        <v>0</v>
      </c>
      <c r="E114" s="1" t="s">
        <v>2277</v>
      </c>
      <c r="F114" s="15">
        <v>19</v>
      </c>
      <c r="G114" s="2">
        <v>3.72</v>
      </c>
      <c r="H114" s="3">
        <v>19.2</v>
      </c>
      <c r="I114" s="2">
        <v>2.2599999999999998</v>
      </c>
      <c r="J114" s="4">
        <f t="shared" si="3"/>
        <v>1.4600000000000004</v>
      </c>
      <c r="K114" s="1">
        <v>1</v>
      </c>
      <c r="L114" s="4">
        <f t="shared" si="4"/>
        <v>1.4600000000000004</v>
      </c>
      <c r="M114" s="1">
        <f>C115-C114</f>
        <v>7</v>
      </c>
      <c r="N114" s="4">
        <v>2.1217999999999999</v>
      </c>
      <c r="O114" s="11" t="s">
        <v>1746</v>
      </c>
    </row>
    <row r="115" spans="1:15" s="5" customFormat="1" ht="16.5" x14ac:dyDescent="0.25">
      <c r="A115" s="1">
        <v>114</v>
      </c>
      <c r="B115" s="1" t="s">
        <v>761</v>
      </c>
      <c r="C115" s="10">
        <v>44706</v>
      </c>
      <c r="D115" s="22">
        <v>0</v>
      </c>
      <c r="E115" s="1" t="s">
        <v>222</v>
      </c>
      <c r="F115" s="15">
        <v>19</v>
      </c>
      <c r="G115" s="2">
        <v>7.67</v>
      </c>
      <c r="H115" s="3">
        <v>23.19</v>
      </c>
      <c r="I115" s="2">
        <v>3.65</v>
      </c>
      <c r="J115" s="4">
        <f t="shared" si="3"/>
        <v>4.0199999999999996</v>
      </c>
      <c r="K115" s="1">
        <v>1</v>
      </c>
      <c r="L115" s="4">
        <f t="shared" si="4"/>
        <v>4.0199999999999996</v>
      </c>
      <c r="M115" s="1">
        <v>1</v>
      </c>
      <c r="N115" s="4">
        <v>4.0199999999999996</v>
      </c>
      <c r="O115" s="11" t="s">
        <v>1746</v>
      </c>
    </row>
    <row r="116" spans="1:15" s="5" customFormat="1" ht="33" x14ac:dyDescent="0.25">
      <c r="A116" s="1">
        <v>115</v>
      </c>
      <c r="B116" s="1" t="s">
        <v>761</v>
      </c>
      <c r="C116" s="10">
        <v>44707</v>
      </c>
      <c r="D116" s="22">
        <v>0</v>
      </c>
      <c r="E116" s="11" t="s">
        <v>2514</v>
      </c>
      <c r="F116" s="15">
        <v>16</v>
      </c>
      <c r="G116" s="2">
        <v>6.52</v>
      </c>
      <c r="H116" s="3">
        <v>10.3</v>
      </c>
      <c r="I116" s="2">
        <v>3.16</v>
      </c>
      <c r="J116" s="4">
        <f t="shared" si="3"/>
        <v>3.3599999999999994</v>
      </c>
      <c r="K116" s="1">
        <v>1</v>
      </c>
      <c r="L116" s="4">
        <f t="shared" si="4"/>
        <v>3.3599999999999994</v>
      </c>
      <c r="M116" s="1">
        <v>1</v>
      </c>
      <c r="N116" s="4">
        <v>3.36</v>
      </c>
      <c r="O116" s="11" t="s">
        <v>1746</v>
      </c>
    </row>
    <row r="117" spans="1:15" s="5" customFormat="1" ht="16.5" x14ac:dyDescent="0.25">
      <c r="A117" s="1">
        <v>116</v>
      </c>
      <c r="B117" s="1" t="s">
        <v>761</v>
      </c>
      <c r="C117" s="10">
        <v>44708</v>
      </c>
      <c r="D117" s="22">
        <v>0</v>
      </c>
      <c r="E117" s="1" t="s">
        <v>213</v>
      </c>
      <c r="F117" s="15">
        <v>24</v>
      </c>
      <c r="G117" s="2">
        <v>8.07</v>
      </c>
      <c r="H117" s="3">
        <v>9.89</v>
      </c>
      <c r="I117" s="2">
        <v>6.51</v>
      </c>
      <c r="J117" s="4">
        <f t="shared" si="3"/>
        <v>1.5600000000000005</v>
      </c>
      <c r="K117" s="1">
        <v>1</v>
      </c>
      <c r="L117" s="4">
        <f t="shared" si="4"/>
        <v>1.5600000000000005</v>
      </c>
      <c r="M117" s="1">
        <v>1</v>
      </c>
      <c r="N117" s="4">
        <v>1.56</v>
      </c>
      <c r="O117" s="11" t="s">
        <v>1746</v>
      </c>
    </row>
    <row r="118" spans="1:15" s="5" customFormat="1" ht="16.5" x14ac:dyDescent="0.25">
      <c r="A118" s="1">
        <v>117</v>
      </c>
      <c r="B118" s="1" t="s">
        <v>761</v>
      </c>
      <c r="C118" s="10">
        <v>44709</v>
      </c>
      <c r="D118" s="22">
        <v>0</v>
      </c>
      <c r="E118" s="1" t="s">
        <v>213</v>
      </c>
      <c r="F118" s="15">
        <v>24</v>
      </c>
      <c r="G118" s="2">
        <v>8.19</v>
      </c>
      <c r="H118" s="3">
        <v>11.54</v>
      </c>
      <c r="I118" s="2">
        <v>6.57</v>
      </c>
      <c r="J118" s="4">
        <f t="shared" si="3"/>
        <v>1.6199999999999992</v>
      </c>
      <c r="K118" s="1">
        <v>1</v>
      </c>
      <c r="L118" s="4">
        <f t="shared" si="4"/>
        <v>1.6199999999999992</v>
      </c>
      <c r="M118" s="1">
        <v>1</v>
      </c>
      <c r="N118" s="4">
        <v>1.62</v>
      </c>
      <c r="O118" s="11" t="s">
        <v>1746</v>
      </c>
    </row>
    <row r="119" spans="1:15" s="5" customFormat="1" ht="16.5" x14ac:dyDescent="0.25">
      <c r="A119" s="1">
        <v>118</v>
      </c>
      <c r="B119" s="1" t="s">
        <v>761</v>
      </c>
      <c r="C119" s="10">
        <v>44710</v>
      </c>
      <c r="D119" s="22">
        <v>0</v>
      </c>
      <c r="E119" s="1" t="s">
        <v>213</v>
      </c>
      <c r="F119" s="15">
        <v>24</v>
      </c>
      <c r="G119" s="2">
        <v>8.23</v>
      </c>
      <c r="H119" s="3">
        <v>10.42</v>
      </c>
      <c r="I119" s="2">
        <v>6.67</v>
      </c>
      <c r="J119" s="4">
        <f t="shared" si="3"/>
        <v>1.5600000000000005</v>
      </c>
      <c r="K119" s="1">
        <v>1</v>
      </c>
      <c r="L119" s="4">
        <f t="shared" si="4"/>
        <v>1.5600000000000005</v>
      </c>
      <c r="M119" s="1">
        <v>1</v>
      </c>
      <c r="N119" s="4">
        <v>1.56</v>
      </c>
      <c r="O119" s="11" t="s">
        <v>1746</v>
      </c>
    </row>
    <row r="120" spans="1:15" s="5" customFormat="1" ht="16.5" x14ac:dyDescent="0.25">
      <c r="A120" s="1">
        <v>119</v>
      </c>
      <c r="B120" s="1" t="s">
        <v>761</v>
      </c>
      <c r="C120" s="10">
        <v>44711</v>
      </c>
      <c r="D120" s="22">
        <v>0</v>
      </c>
      <c r="E120" s="1" t="s">
        <v>213</v>
      </c>
      <c r="F120" s="15">
        <v>24</v>
      </c>
      <c r="G120" s="2">
        <v>8.2200000000000006</v>
      </c>
      <c r="H120" s="3">
        <v>10.42</v>
      </c>
      <c r="I120" s="2">
        <v>6.67</v>
      </c>
      <c r="J120" s="4">
        <f t="shared" si="3"/>
        <v>1.5500000000000007</v>
      </c>
      <c r="K120" s="1">
        <v>1</v>
      </c>
      <c r="L120" s="4">
        <f t="shared" si="4"/>
        <v>1.5500000000000007</v>
      </c>
      <c r="M120" s="1">
        <v>1</v>
      </c>
      <c r="N120" s="4">
        <v>1.55</v>
      </c>
      <c r="O120" s="11" t="s">
        <v>1746</v>
      </c>
    </row>
    <row r="121" spans="1:15" s="5" customFormat="1" ht="16.5" x14ac:dyDescent="0.25">
      <c r="A121" s="1">
        <v>120</v>
      </c>
      <c r="B121" s="1" t="s">
        <v>771</v>
      </c>
      <c r="C121" s="10">
        <v>44712</v>
      </c>
      <c r="D121" s="22">
        <v>0</v>
      </c>
      <c r="E121" s="1" t="s">
        <v>551</v>
      </c>
      <c r="F121" s="15">
        <v>20.5</v>
      </c>
      <c r="G121" s="2">
        <v>8.06</v>
      </c>
      <c r="H121" s="3">
        <v>85.77</v>
      </c>
      <c r="I121" s="2">
        <v>6.12</v>
      </c>
      <c r="J121" s="4">
        <f t="shared" si="3"/>
        <v>1.9400000000000004</v>
      </c>
      <c r="K121" s="1">
        <v>1</v>
      </c>
      <c r="L121" s="4">
        <f t="shared" si="4"/>
        <v>1.9400000000000004</v>
      </c>
      <c r="M121" s="1">
        <v>1</v>
      </c>
      <c r="N121" s="4">
        <v>1.94</v>
      </c>
      <c r="O121" s="11" t="s">
        <v>1746</v>
      </c>
    </row>
    <row r="122" spans="1:15" s="5" customFormat="1" ht="16.5" x14ac:dyDescent="0.25">
      <c r="A122" s="1">
        <v>121</v>
      </c>
      <c r="B122" s="1" t="s">
        <v>761</v>
      </c>
      <c r="C122" s="10">
        <v>44712</v>
      </c>
      <c r="D122" s="22">
        <v>0</v>
      </c>
      <c r="E122" s="1" t="s">
        <v>551</v>
      </c>
      <c r="F122" s="15">
        <v>20.5</v>
      </c>
      <c r="G122" s="2">
        <v>7.67</v>
      </c>
      <c r="H122" s="3">
        <v>12.61</v>
      </c>
      <c r="I122" s="2">
        <v>5.41</v>
      </c>
      <c r="J122" s="4">
        <f t="shared" si="3"/>
        <v>2.2599999999999998</v>
      </c>
      <c r="K122" s="1">
        <v>1</v>
      </c>
      <c r="L122" s="4">
        <f t="shared" si="4"/>
        <v>2.2599999999999998</v>
      </c>
      <c r="M122" s="1">
        <v>1</v>
      </c>
      <c r="N122" s="4">
        <v>2.2599999999999998</v>
      </c>
      <c r="O122" s="11" t="s">
        <v>1746</v>
      </c>
    </row>
    <row r="123" spans="1:15" s="5" customFormat="1" ht="16.5" x14ac:dyDescent="0.25">
      <c r="A123" s="1">
        <v>122</v>
      </c>
      <c r="B123" s="1" t="s">
        <v>771</v>
      </c>
      <c r="C123" s="10">
        <v>44713</v>
      </c>
      <c r="D123" s="22">
        <v>0</v>
      </c>
      <c r="E123" s="1" t="s">
        <v>213</v>
      </c>
      <c r="F123" s="15">
        <v>24</v>
      </c>
      <c r="G123" s="2">
        <v>8.19</v>
      </c>
      <c r="H123" s="3">
        <v>72</v>
      </c>
      <c r="I123" s="2">
        <v>6.22</v>
      </c>
      <c r="J123" s="4">
        <f t="shared" si="3"/>
        <v>1.9699999999999998</v>
      </c>
      <c r="K123" s="1">
        <v>1</v>
      </c>
      <c r="L123" s="4">
        <f t="shared" si="4"/>
        <v>1.9699999999999998</v>
      </c>
      <c r="M123" s="1">
        <v>1</v>
      </c>
      <c r="N123" s="4">
        <v>1.97</v>
      </c>
      <c r="O123" s="11" t="s">
        <v>1746</v>
      </c>
    </row>
    <row r="124" spans="1:15" s="5" customFormat="1" ht="16.5" x14ac:dyDescent="0.25">
      <c r="A124" s="1">
        <v>123</v>
      </c>
      <c r="B124" s="1" t="s">
        <v>761</v>
      </c>
      <c r="C124" s="10">
        <v>44713</v>
      </c>
      <c r="D124" s="22">
        <v>0</v>
      </c>
      <c r="E124" s="1" t="s">
        <v>213</v>
      </c>
      <c r="F124" s="15">
        <v>24</v>
      </c>
      <c r="G124" s="2">
        <v>7.67</v>
      </c>
      <c r="H124" s="3">
        <v>12.64</v>
      </c>
      <c r="I124" s="2">
        <v>6.07</v>
      </c>
      <c r="J124" s="4">
        <f t="shared" si="3"/>
        <v>1.5999999999999996</v>
      </c>
      <c r="K124" s="1">
        <v>1</v>
      </c>
      <c r="L124" s="4">
        <f t="shared" si="4"/>
        <v>1.5999999999999996</v>
      </c>
      <c r="M124" s="1">
        <v>1</v>
      </c>
      <c r="N124" s="4">
        <v>1.6</v>
      </c>
      <c r="O124" s="11" t="s">
        <v>1746</v>
      </c>
    </row>
    <row r="125" spans="1:15" s="5" customFormat="1" ht="16.5" x14ac:dyDescent="0.25">
      <c r="A125" s="1">
        <v>124</v>
      </c>
      <c r="B125" s="1" t="s">
        <v>771</v>
      </c>
      <c r="C125" s="10">
        <v>44714</v>
      </c>
      <c r="D125" s="22">
        <v>0</v>
      </c>
      <c r="E125" s="1" t="s">
        <v>213</v>
      </c>
      <c r="F125" s="15">
        <v>24</v>
      </c>
      <c r="G125" s="2">
        <v>8.4</v>
      </c>
      <c r="H125" s="3">
        <v>55</v>
      </c>
      <c r="I125" s="2">
        <v>6.18</v>
      </c>
      <c r="J125" s="4">
        <f t="shared" si="3"/>
        <v>2.2200000000000006</v>
      </c>
      <c r="K125" s="1">
        <v>1</v>
      </c>
      <c r="L125" s="4">
        <f t="shared" si="4"/>
        <v>2.2200000000000006</v>
      </c>
      <c r="M125" s="1">
        <v>1</v>
      </c>
      <c r="N125" s="4">
        <v>2.2200000000000002</v>
      </c>
      <c r="O125" s="11" t="s">
        <v>1746</v>
      </c>
    </row>
    <row r="126" spans="1:15" s="5" customFormat="1" ht="16.5" x14ac:dyDescent="0.25">
      <c r="A126" s="1">
        <v>125</v>
      </c>
      <c r="B126" s="1" t="s">
        <v>761</v>
      </c>
      <c r="C126" s="10">
        <v>44714</v>
      </c>
      <c r="D126" s="22">
        <v>0</v>
      </c>
      <c r="E126" s="1" t="s">
        <v>213</v>
      </c>
      <c r="F126" s="15">
        <v>24</v>
      </c>
      <c r="G126" s="2">
        <v>7.59</v>
      </c>
      <c r="H126" s="3">
        <v>10.8</v>
      </c>
      <c r="I126" s="2">
        <v>6.58</v>
      </c>
      <c r="J126" s="4">
        <f t="shared" si="3"/>
        <v>1.0099999999999998</v>
      </c>
      <c r="K126" s="1">
        <v>1</v>
      </c>
      <c r="L126" s="4">
        <f t="shared" si="4"/>
        <v>1.0099999999999998</v>
      </c>
      <c r="M126" s="1">
        <v>1</v>
      </c>
      <c r="N126" s="4">
        <v>1.01</v>
      </c>
      <c r="O126" s="11" t="s">
        <v>1746</v>
      </c>
    </row>
    <row r="127" spans="1:15" s="5" customFormat="1" ht="16.5" x14ac:dyDescent="0.25">
      <c r="A127" s="1">
        <v>126</v>
      </c>
      <c r="B127" s="1" t="s">
        <v>771</v>
      </c>
      <c r="C127" s="10">
        <v>44715</v>
      </c>
      <c r="D127" s="22">
        <v>0</v>
      </c>
      <c r="E127" s="1" t="s">
        <v>213</v>
      </c>
      <c r="F127" s="15">
        <v>24</v>
      </c>
      <c r="G127" s="2">
        <v>8.51</v>
      </c>
      <c r="H127" s="3">
        <v>46.5</v>
      </c>
      <c r="I127" s="2">
        <v>6.25</v>
      </c>
      <c r="J127" s="4">
        <f t="shared" si="3"/>
        <v>2.2599999999999998</v>
      </c>
      <c r="K127" s="1">
        <v>1</v>
      </c>
      <c r="L127" s="4">
        <f t="shared" si="4"/>
        <v>2.2599999999999998</v>
      </c>
      <c r="M127" s="1">
        <v>1</v>
      </c>
      <c r="N127" s="4">
        <v>2.2599999999999998</v>
      </c>
      <c r="O127" s="11" t="s">
        <v>1746</v>
      </c>
    </row>
    <row r="128" spans="1:15" s="5" customFormat="1" ht="16.5" x14ac:dyDescent="0.25">
      <c r="A128" s="1">
        <v>127</v>
      </c>
      <c r="B128" s="1" t="s">
        <v>761</v>
      </c>
      <c r="C128" s="10">
        <v>44715</v>
      </c>
      <c r="D128" s="22">
        <v>0</v>
      </c>
      <c r="E128" s="1" t="s">
        <v>213</v>
      </c>
      <c r="F128" s="15">
        <v>24</v>
      </c>
      <c r="G128" s="2">
        <v>7.55</v>
      </c>
      <c r="H128" s="3">
        <v>11.1</v>
      </c>
      <c r="I128" s="2">
        <v>6.69</v>
      </c>
      <c r="J128" s="4">
        <f t="shared" si="3"/>
        <v>0.85999999999999943</v>
      </c>
      <c r="K128" s="1">
        <v>1</v>
      </c>
      <c r="L128" s="4">
        <f t="shared" si="4"/>
        <v>0.85999999999999943</v>
      </c>
      <c r="M128" s="1">
        <v>1</v>
      </c>
      <c r="N128" s="4">
        <v>0.85999999999999899</v>
      </c>
      <c r="O128" s="11" t="s">
        <v>1746</v>
      </c>
    </row>
    <row r="129" spans="1:15" s="5" customFormat="1" ht="16.5" x14ac:dyDescent="0.25">
      <c r="A129" s="1">
        <v>128</v>
      </c>
      <c r="B129" s="1" t="s">
        <v>771</v>
      </c>
      <c r="C129" s="10">
        <v>44716</v>
      </c>
      <c r="D129" s="22">
        <v>0</v>
      </c>
      <c r="E129" s="1" t="s">
        <v>213</v>
      </c>
      <c r="F129" s="15">
        <v>24</v>
      </c>
      <c r="G129" s="2">
        <v>8.32</v>
      </c>
      <c r="H129" s="3">
        <v>47.5</v>
      </c>
      <c r="I129" s="2">
        <v>6.38</v>
      </c>
      <c r="J129" s="4">
        <f t="shared" si="3"/>
        <v>1.9400000000000004</v>
      </c>
      <c r="K129" s="1">
        <v>1</v>
      </c>
      <c r="L129" s="4">
        <f t="shared" si="4"/>
        <v>1.9400000000000004</v>
      </c>
      <c r="M129" s="1">
        <v>1</v>
      </c>
      <c r="N129" s="4">
        <v>1.94</v>
      </c>
      <c r="O129" s="11" t="s">
        <v>1746</v>
      </c>
    </row>
    <row r="130" spans="1:15" s="5" customFormat="1" ht="16.5" x14ac:dyDescent="0.25">
      <c r="A130" s="1">
        <v>129</v>
      </c>
      <c r="B130" s="1" t="s">
        <v>761</v>
      </c>
      <c r="C130" s="10">
        <v>44716</v>
      </c>
      <c r="D130" s="22">
        <v>0</v>
      </c>
      <c r="E130" s="1" t="s">
        <v>213</v>
      </c>
      <c r="F130" s="15">
        <v>24</v>
      </c>
      <c r="G130" s="2">
        <v>7.15</v>
      </c>
      <c r="H130" s="3">
        <v>12</v>
      </c>
      <c r="I130" s="2">
        <v>6.45</v>
      </c>
      <c r="J130" s="4">
        <f t="shared" ref="J130:J193" si="5">G130-I130</f>
        <v>0.70000000000000018</v>
      </c>
      <c r="K130" s="1">
        <v>1</v>
      </c>
      <c r="L130" s="4">
        <f t="shared" si="4"/>
        <v>0.70000000000000018</v>
      </c>
      <c r="M130" s="1">
        <v>1</v>
      </c>
      <c r="N130" s="4">
        <v>0.7</v>
      </c>
      <c r="O130" s="11" t="s">
        <v>1746</v>
      </c>
    </row>
    <row r="131" spans="1:15" s="5" customFormat="1" ht="16.5" x14ac:dyDescent="0.25">
      <c r="A131" s="1">
        <v>130</v>
      </c>
      <c r="B131" s="1" t="s">
        <v>771</v>
      </c>
      <c r="C131" s="10">
        <v>44717</v>
      </c>
      <c r="D131" s="22">
        <v>0</v>
      </c>
      <c r="E131" s="1" t="s">
        <v>213</v>
      </c>
      <c r="F131" s="15">
        <v>24</v>
      </c>
      <c r="G131" s="2">
        <v>8.49</v>
      </c>
      <c r="H131" s="3">
        <v>38.9</v>
      </c>
      <c r="I131" s="2">
        <v>6.39</v>
      </c>
      <c r="J131" s="4">
        <f t="shared" si="5"/>
        <v>2.1000000000000005</v>
      </c>
      <c r="K131" s="1">
        <v>1</v>
      </c>
      <c r="L131" s="4">
        <f t="shared" ref="L131:L194" si="6">(G131-I131-D131)*K131</f>
        <v>2.1000000000000005</v>
      </c>
      <c r="M131" s="1">
        <v>1</v>
      </c>
      <c r="N131" s="4">
        <v>2.1</v>
      </c>
      <c r="O131" s="11" t="s">
        <v>1746</v>
      </c>
    </row>
    <row r="132" spans="1:15" s="5" customFormat="1" ht="16.5" x14ac:dyDescent="0.25">
      <c r="A132" s="1">
        <v>131</v>
      </c>
      <c r="B132" s="1" t="s">
        <v>761</v>
      </c>
      <c r="C132" s="10">
        <v>44717</v>
      </c>
      <c r="D132" s="22">
        <v>0</v>
      </c>
      <c r="E132" s="1" t="s">
        <v>213</v>
      </c>
      <c r="F132" s="15">
        <v>24</v>
      </c>
      <c r="G132" s="2">
        <v>7.56</v>
      </c>
      <c r="H132" s="3">
        <v>11</v>
      </c>
      <c r="I132" s="2">
        <v>6.71</v>
      </c>
      <c r="J132" s="4">
        <f t="shared" si="5"/>
        <v>0.84999999999999964</v>
      </c>
      <c r="K132" s="1">
        <v>1</v>
      </c>
      <c r="L132" s="4">
        <f t="shared" si="6"/>
        <v>0.84999999999999964</v>
      </c>
      <c r="M132" s="1">
        <v>1</v>
      </c>
      <c r="N132" s="4">
        <v>0.85</v>
      </c>
      <c r="O132" s="11" t="s">
        <v>1746</v>
      </c>
    </row>
    <row r="133" spans="1:15" s="5" customFormat="1" ht="16.5" x14ac:dyDescent="0.25">
      <c r="A133" s="1">
        <v>132</v>
      </c>
      <c r="B133" s="1" t="s">
        <v>771</v>
      </c>
      <c r="C133" s="10">
        <v>44718</v>
      </c>
      <c r="D133" s="22">
        <v>0</v>
      </c>
      <c r="E133" s="1" t="s">
        <v>213</v>
      </c>
      <c r="F133" s="15">
        <v>24</v>
      </c>
      <c r="G133" s="2">
        <v>8.57</v>
      </c>
      <c r="H133" s="3">
        <v>35.5</v>
      </c>
      <c r="I133" s="2">
        <v>6.5</v>
      </c>
      <c r="J133" s="4">
        <f t="shared" si="5"/>
        <v>2.0700000000000003</v>
      </c>
      <c r="K133" s="1">
        <v>1</v>
      </c>
      <c r="L133" s="4">
        <f t="shared" si="6"/>
        <v>2.0700000000000003</v>
      </c>
      <c r="M133" s="1">
        <v>1</v>
      </c>
      <c r="N133" s="4">
        <v>2.0699999999999998</v>
      </c>
      <c r="O133" s="11" t="s">
        <v>1746</v>
      </c>
    </row>
    <row r="134" spans="1:15" s="5" customFormat="1" ht="16.5" x14ac:dyDescent="0.25">
      <c r="A134" s="1">
        <v>133</v>
      </c>
      <c r="B134" s="1" t="s">
        <v>761</v>
      </c>
      <c r="C134" s="10">
        <v>44718</v>
      </c>
      <c r="D134" s="22">
        <v>0</v>
      </c>
      <c r="E134" s="1" t="s">
        <v>213</v>
      </c>
      <c r="F134" s="15">
        <v>24</v>
      </c>
      <c r="G134" s="2">
        <v>7.54</v>
      </c>
      <c r="H134" s="3">
        <v>11.65</v>
      </c>
      <c r="I134" s="2">
        <v>6.85</v>
      </c>
      <c r="J134" s="4">
        <f t="shared" si="5"/>
        <v>0.69000000000000039</v>
      </c>
      <c r="K134" s="1">
        <v>1</v>
      </c>
      <c r="L134" s="4">
        <f t="shared" si="6"/>
        <v>0.69000000000000039</v>
      </c>
      <c r="M134" s="1">
        <v>1</v>
      </c>
      <c r="N134" s="4">
        <v>0.69</v>
      </c>
      <c r="O134" s="11" t="s">
        <v>1746</v>
      </c>
    </row>
    <row r="135" spans="1:15" s="5" customFormat="1" ht="16.5" x14ac:dyDescent="0.25">
      <c r="A135" s="1">
        <v>134</v>
      </c>
      <c r="B135" s="1" t="s">
        <v>771</v>
      </c>
      <c r="C135" s="10">
        <v>44719</v>
      </c>
      <c r="D135" s="22">
        <v>0</v>
      </c>
      <c r="E135" s="1" t="s">
        <v>213</v>
      </c>
      <c r="F135" s="15">
        <v>24</v>
      </c>
      <c r="G135" s="2">
        <v>8.4499999999999993</v>
      </c>
      <c r="H135" s="3">
        <v>32.799999999999997</v>
      </c>
      <c r="I135" s="2">
        <v>6.32</v>
      </c>
      <c r="J135" s="4">
        <f t="shared" si="5"/>
        <v>2.129999999999999</v>
      </c>
      <c r="K135" s="1">
        <v>1</v>
      </c>
      <c r="L135" s="4">
        <f t="shared" si="6"/>
        <v>2.129999999999999</v>
      </c>
      <c r="M135" s="1">
        <v>1</v>
      </c>
      <c r="N135" s="4">
        <v>2.13</v>
      </c>
      <c r="O135" s="11" t="s">
        <v>1746</v>
      </c>
    </row>
    <row r="136" spans="1:15" s="5" customFormat="1" ht="16.5" x14ac:dyDescent="0.25">
      <c r="A136" s="1">
        <v>135</v>
      </c>
      <c r="B136" s="1" t="s">
        <v>761</v>
      </c>
      <c r="C136" s="10">
        <v>44719</v>
      </c>
      <c r="D136" s="22">
        <v>0</v>
      </c>
      <c r="E136" s="1" t="s">
        <v>213</v>
      </c>
      <c r="F136" s="15">
        <v>24</v>
      </c>
      <c r="G136" s="2">
        <v>7.42</v>
      </c>
      <c r="H136" s="3">
        <v>11.2</v>
      </c>
      <c r="I136" s="2">
        <v>6.67</v>
      </c>
      <c r="J136" s="4">
        <f t="shared" si="5"/>
        <v>0.75</v>
      </c>
      <c r="K136" s="1">
        <v>1</v>
      </c>
      <c r="L136" s="4">
        <f t="shared" si="6"/>
        <v>0.75</v>
      </c>
      <c r="M136" s="1">
        <v>1</v>
      </c>
      <c r="N136" s="4">
        <v>0.75</v>
      </c>
      <c r="O136" s="11" t="s">
        <v>1746</v>
      </c>
    </row>
    <row r="137" spans="1:15" s="5" customFormat="1" ht="16.5" x14ac:dyDescent="0.25">
      <c r="A137" s="1">
        <v>136</v>
      </c>
      <c r="B137" s="1" t="s">
        <v>771</v>
      </c>
      <c r="C137" s="10">
        <v>44720</v>
      </c>
      <c r="D137" s="22">
        <v>0</v>
      </c>
      <c r="E137" s="1" t="s">
        <v>213</v>
      </c>
      <c r="F137" s="15">
        <v>24</v>
      </c>
      <c r="G137" s="2">
        <v>8.2899999999999991</v>
      </c>
      <c r="H137" s="3">
        <v>32.9</v>
      </c>
      <c r="I137" s="2">
        <v>6.27</v>
      </c>
      <c r="J137" s="4">
        <f t="shared" si="5"/>
        <v>2.0199999999999996</v>
      </c>
      <c r="K137" s="1">
        <v>1</v>
      </c>
      <c r="L137" s="4">
        <f t="shared" si="6"/>
        <v>2.0199999999999996</v>
      </c>
      <c r="M137" s="1">
        <v>1</v>
      </c>
      <c r="N137" s="4">
        <v>2.02</v>
      </c>
      <c r="O137" s="11" t="s">
        <v>1746</v>
      </c>
    </row>
    <row r="138" spans="1:15" s="5" customFormat="1" ht="16.5" x14ac:dyDescent="0.25">
      <c r="A138" s="1">
        <v>137</v>
      </c>
      <c r="B138" s="1" t="s">
        <v>761</v>
      </c>
      <c r="C138" s="10">
        <v>44720</v>
      </c>
      <c r="D138" s="22">
        <v>0</v>
      </c>
      <c r="E138" s="1" t="s">
        <v>213</v>
      </c>
      <c r="F138" s="15">
        <v>24</v>
      </c>
      <c r="G138" s="2">
        <v>7.24</v>
      </c>
      <c r="H138" s="3">
        <v>11.1</v>
      </c>
      <c r="I138" s="2">
        <v>6.6</v>
      </c>
      <c r="J138" s="4">
        <f t="shared" si="5"/>
        <v>0.64000000000000057</v>
      </c>
      <c r="K138" s="1">
        <v>1</v>
      </c>
      <c r="L138" s="4">
        <f t="shared" si="6"/>
        <v>0.64000000000000057</v>
      </c>
      <c r="M138" s="1">
        <v>1</v>
      </c>
      <c r="N138" s="4">
        <v>0.64000000000000101</v>
      </c>
      <c r="O138" s="11" t="s">
        <v>1746</v>
      </c>
    </row>
    <row r="139" spans="1:15" s="5" customFormat="1" ht="16.5" x14ac:dyDescent="0.25">
      <c r="A139" s="1">
        <v>138</v>
      </c>
      <c r="B139" s="1" t="s">
        <v>771</v>
      </c>
      <c r="C139" s="10">
        <v>44721</v>
      </c>
      <c r="D139" s="22">
        <v>0</v>
      </c>
      <c r="E139" s="1" t="s">
        <v>213</v>
      </c>
      <c r="F139" s="15">
        <v>24</v>
      </c>
      <c r="G139" s="2">
        <v>8.19</v>
      </c>
      <c r="H139" s="3">
        <v>32.200000000000003</v>
      </c>
      <c r="I139" s="2">
        <v>6.19</v>
      </c>
      <c r="J139" s="4">
        <f t="shared" si="5"/>
        <v>1.9999999999999991</v>
      </c>
      <c r="K139" s="1">
        <v>1</v>
      </c>
      <c r="L139" s="4">
        <f t="shared" si="6"/>
        <v>1.9999999999999991</v>
      </c>
      <c r="M139" s="1">
        <v>1</v>
      </c>
      <c r="N139" s="4">
        <v>2</v>
      </c>
      <c r="O139" s="11" t="s">
        <v>1746</v>
      </c>
    </row>
    <row r="140" spans="1:15" s="5" customFormat="1" ht="16.5" x14ac:dyDescent="0.25">
      <c r="A140" s="1">
        <v>139</v>
      </c>
      <c r="B140" s="1" t="s">
        <v>761</v>
      </c>
      <c r="C140" s="10">
        <v>44721</v>
      </c>
      <c r="D140" s="22">
        <v>0</v>
      </c>
      <c r="E140" s="1" t="s">
        <v>213</v>
      </c>
      <c r="F140" s="15">
        <v>24</v>
      </c>
      <c r="G140" s="2">
        <v>7.13</v>
      </c>
      <c r="H140" s="3">
        <v>11.3</v>
      </c>
      <c r="I140" s="2">
        <v>6.51</v>
      </c>
      <c r="J140" s="4">
        <f t="shared" si="5"/>
        <v>0.62000000000000011</v>
      </c>
      <c r="K140" s="1">
        <v>1</v>
      </c>
      <c r="L140" s="4">
        <f t="shared" si="6"/>
        <v>0.62000000000000011</v>
      </c>
      <c r="M140" s="1">
        <v>1</v>
      </c>
      <c r="N140" s="4">
        <v>0.62</v>
      </c>
      <c r="O140" s="11" t="s">
        <v>1746</v>
      </c>
    </row>
    <row r="141" spans="1:15" s="5" customFormat="1" ht="16.5" x14ac:dyDescent="0.25">
      <c r="A141" s="1">
        <v>140</v>
      </c>
      <c r="B141" s="1" t="s">
        <v>771</v>
      </c>
      <c r="C141" s="10">
        <v>44722</v>
      </c>
      <c r="D141" s="22">
        <v>0</v>
      </c>
      <c r="E141" s="1" t="s">
        <v>213</v>
      </c>
      <c r="F141" s="15">
        <v>24</v>
      </c>
      <c r="G141" s="2">
        <v>8.15</v>
      </c>
      <c r="H141" s="3">
        <v>31.1</v>
      </c>
      <c r="I141" s="2">
        <v>6.34</v>
      </c>
      <c r="J141" s="4">
        <f t="shared" si="5"/>
        <v>1.8100000000000005</v>
      </c>
      <c r="K141" s="1">
        <v>1</v>
      </c>
      <c r="L141" s="4">
        <f t="shared" si="6"/>
        <v>1.8100000000000005</v>
      </c>
      <c r="M141" s="1">
        <v>1</v>
      </c>
      <c r="N141" s="4">
        <v>1.81</v>
      </c>
      <c r="O141" s="11" t="s">
        <v>1746</v>
      </c>
    </row>
    <row r="142" spans="1:15" s="5" customFormat="1" ht="16.5" x14ac:dyDescent="0.25">
      <c r="A142" s="1">
        <v>141</v>
      </c>
      <c r="B142" s="1" t="s">
        <v>761</v>
      </c>
      <c r="C142" s="10">
        <v>44722</v>
      </c>
      <c r="D142" s="22">
        <v>0</v>
      </c>
      <c r="E142" s="1" t="s">
        <v>213</v>
      </c>
      <c r="F142" s="15">
        <v>24</v>
      </c>
      <c r="G142" s="2">
        <v>7.14</v>
      </c>
      <c r="H142" s="3">
        <v>11.3</v>
      </c>
      <c r="I142" s="2">
        <v>6.65</v>
      </c>
      <c r="J142" s="4">
        <f t="shared" si="5"/>
        <v>0.48999999999999932</v>
      </c>
      <c r="K142" s="1">
        <v>1</v>
      </c>
      <c r="L142" s="4">
        <f t="shared" si="6"/>
        <v>0.48999999999999932</v>
      </c>
      <c r="M142" s="1">
        <v>1</v>
      </c>
      <c r="N142" s="4">
        <v>0.48999999999999899</v>
      </c>
      <c r="O142" s="11" t="s">
        <v>1746</v>
      </c>
    </row>
    <row r="143" spans="1:15" s="5" customFormat="1" ht="16.5" x14ac:dyDescent="0.25">
      <c r="A143" s="1">
        <v>142</v>
      </c>
      <c r="B143" s="1" t="s">
        <v>771</v>
      </c>
      <c r="C143" s="10">
        <v>44723</v>
      </c>
      <c r="D143" s="22">
        <v>0</v>
      </c>
      <c r="E143" s="1" t="s">
        <v>213</v>
      </c>
      <c r="F143" s="15">
        <v>24</v>
      </c>
      <c r="G143" s="2">
        <v>8.1</v>
      </c>
      <c r="H143" s="3">
        <v>31.2</v>
      </c>
      <c r="I143" s="2">
        <v>6.37</v>
      </c>
      <c r="J143" s="4">
        <f t="shared" si="5"/>
        <v>1.7299999999999995</v>
      </c>
      <c r="K143" s="1">
        <v>1</v>
      </c>
      <c r="L143" s="4">
        <f t="shared" si="6"/>
        <v>1.7299999999999995</v>
      </c>
      <c r="M143" s="1">
        <v>1</v>
      </c>
      <c r="N143" s="4">
        <v>1.73</v>
      </c>
      <c r="O143" s="11" t="s">
        <v>1746</v>
      </c>
    </row>
    <row r="144" spans="1:15" s="5" customFormat="1" ht="16.5" x14ac:dyDescent="0.25">
      <c r="A144" s="1">
        <v>143</v>
      </c>
      <c r="B144" s="1" t="s">
        <v>761</v>
      </c>
      <c r="C144" s="10">
        <v>44723</v>
      </c>
      <c r="D144" s="22">
        <v>0</v>
      </c>
      <c r="E144" s="1" t="s">
        <v>213</v>
      </c>
      <c r="F144" s="15">
        <v>24</v>
      </c>
      <c r="G144" s="2">
        <v>7.13</v>
      </c>
      <c r="H144" s="3">
        <v>11.6</v>
      </c>
      <c r="I144" s="2">
        <v>6.72</v>
      </c>
      <c r="J144" s="4">
        <f t="shared" si="5"/>
        <v>0.41000000000000014</v>
      </c>
      <c r="K144" s="1">
        <v>1</v>
      </c>
      <c r="L144" s="4">
        <f t="shared" si="6"/>
        <v>0.41000000000000014</v>
      </c>
      <c r="M144" s="1">
        <v>1</v>
      </c>
      <c r="N144" s="4">
        <v>0.41</v>
      </c>
      <c r="O144" s="11" t="s">
        <v>1746</v>
      </c>
    </row>
    <row r="145" spans="1:15" s="5" customFormat="1" ht="16.5" x14ac:dyDescent="0.25">
      <c r="A145" s="1">
        <v>144</v>
      </c>
      <c r="B145" s="1" t="s">
        <v>771</v>
      </c>
      <c r="C145" s="10">
        <v>44724</v>
      </c>
      <c r="D145" s="22">
        <v>0</v>
      </c>
      <c r="E145" s="1" t="s">
        <v>213</v>
      </c>
      <c r="F145" s="15">
        <v>24</v>
      </c>
      <c r="G145" s="2">
        <v>8.09</v>
      </c>
      <c r="H145" s="3">
        <v>30.9</v>
      </c>
      <c r="I145" s="2">
        <v>6.43</v>
      </c>
      <c r="J145" s="4">
        <f t="shared" si="5"/>
        <v>1.6600000000000001</v>
      </c>
      <c r="K145" s="1">
        <v>1</v>
      </c>
      <c r="L145" s="4">
        <f t="shared" si="6"/>
        <v>1.6600000000000001</v>
      </c>
      <c r="M145" s="1">
        <v>1</v>
      </c>
      <c r="N145" s="4">
        <v>1.66</v>
      </c>
      <c r="O145" s="11" t="s">
        <v>1746</v>
      </c>
    </row>
    <row r="146" spans="1:15" s="5" customFormat="1" ht="16.5" x14ac:dyDescent="0.25">
      <c r="A146" s="1">
        <v>145</v>
      </c>
      <c r="B146" s="1" t="s">
        <v>761</v>
      </c>
      <c r="C146" s="10">
        <v>44724</v>
      </c>
      <c r="D146" s="22">
        <v>0</v>
      </c>
      <c r="E146" s="1" t="s">
        <v>213</v>
      </c>
      <c r="F146" s="15">
        <v>24</v>
      </c>
      <c r="G146" s="2">
        <v>7.16</v>
      </c>
      <c r="H146" s="3">
        <v>11.7</v>
      </c>
      <c r="I146" s="2">
        <v>6.59</v>
      </c>
      <c r="J146" s="4">
        <f t="shared" si="5"/>
        <v>0.57000000000000028</v>
      </c>
      <c r="K146" s="1">
        <v>1</v>
      </c>
      <c r="L146" s="4">
        <f t="shared" si="6"/>
        <v>0.57000000000000028</v>
      </c>
      <c r="M146" s="1">
        <v>1</v>
      </c>
      <c r="N146" s="4">
        <v>0.56999999999999995</v>
      </c>
      <c r="O146" s="11" t="s">
        <v>1746</v>
      </c>
    </row>
    <row r="147" spans="1:15" s="5" customFormat="1" ht="16.5" x14ac:dyDescent="0.25">
      <c r="A147" s="1">
        <v>146</v>
      </c>
      <c r="B147" s="1" t="s">
        <v>771</v>
      </c>
      <c r="C147" s="10">
        <v>44725</v>
      </c>
      <c r="D147" s="22">
        <v>0</v>
      </c>
      <c r="E147" s="1" t="s">
        <v>213</v>
      </c>
      <c r="F147" s="15">
        <v>24</v>
      </c>
      <c r="G147" s="2">
        <v>8.1199999999999992</v>
      </c>
      <c r="H147" s="3">
        <v>29.5</v>
      </c>
      <c r="I147" s="2">
        <v>6.47</v>
      </c>
      <c r="J147" s="4">
        <f t="shared" si="5"/>
        <v>1.6499999999999995</v>
      </c>
      <c r="K147" s="1">
        <v>1</v>
      </c>
      <c r="L147" s="4">
        <f t="shared" si="6"/>
        <v>1.6499999999999995</v>
      </c>
      <c r="M147" s="1">
        <v>1</v>
      </c>
      <c r="N147" s="4">
        <v>1.65</v>
      </c>
      <c r="O147" s="11" t="s">
        <v>1746</v>
      </c>
    </row>
    <row r="148" spans="1:15" s="5" customFormat="1" ht="16.5" x14ac:dyDescent="0.25">
      <c r="A148" s="1">
        <v>147</v>
      </c>
      <c r="B148" s="1" t="s">
        <v>761</v>
      </c>
      <c r="C148" s="10">
        <v>44725</v>
      </c>
      <c r="D148" s="22">
        <v>0</v>
      </c>
      <c r="E148" s="1" t="s">
        <v>213</v>
      </c>
      <c r="F148" s="15">
        <v>24</v>
      </c>
      <c r="G148" s="2">
        <v>7.19</v>
      </c>
      <c r="H148" s="3">
        <v>12</v>
      </c>
      <c r="I148" s="2">
        <v>6.74</v>
      </c>
      <c r="J148" s="4">
        <f t="shared" si="5"/>
        <v>0.45000000000000018</v>
      </c>
      <c r="K148" s="1">
        <v>1</v>
      </c>
      <c r="L148" s="4">
        <f t="shared" si="6"/>
        <v>0.45000000000000018</v>
      </c>
      <c r="M148" s="1">
        <v>1</v>
      </c>
      <c r="N148" s="4">
        <v>0.45</v>
      </c>
      <c r="O148" s="11" t="s">
        <v>1746</v>
      </c>
    </row>
    <row r="149" spans="1:15" s="5" customFormat="1" ht="16.5" x14ac:dyDescent="0.25">
      <c r="A149" s="1">
        <v>148</v>
      </c>
      <c r="B149" s="1" t="s">
        <v>771</v>
      </c>
      <c r="C149" s="10">
        <v>44726</v>
      </c>
      <c r="D149" s="22">
        <v>0</v>
      </c>
      <c r="E149" s="1" t="s">
        <v>213</v>
      </c>
      <c r="F149" s="15">
        <v>24</v>
      </c>
      <c r="G149" s="2">
        <v>8.07</v>
      </c>
      <c r="H149" s="3">
        <v>28.4</v>
      </c>
      <c r="I149" s="2">
        <v>6.55</v>
      </c>
      <c r="J149" s="4">
        <f t="shared" si="5"/>
        <v>1.5200000000000005</v>
      </c>
      <c r="K149" s="1">
        <v>1</v>
      </c>
      <c r="L149" s="4">
        <f t="shared" si="6"/>
        <v>1.5200000000000005</v>
      </c>
      <c r="M149" s="1">
        <v>1</v>
      </c>
      <c r="N149" s="4">
        <v>1.52</v>
      </c>
      <c r="O149" s="11" t="s">
        <v>1746</v>
      </c>
    </row>
    <row r="150" spans="1:15" s="5" customFormat="1" ht="16.5" x14ac:dyDescent="0.25">
      <c r="A150" s="1">
        <v>149</v>
      </c>
      <c r="B150" s="1" t="s">
        <v>761</v>
      </c>
      <c r="C150" s="10">
        <v>44726</v>
      </c>
      <c r="D150" s="22">
        <v>0</v>
      </c>
      <c r="E150" s="1" t="s">
        <v>213</v>
      </c>
      <c r="F150" s="15">
        <v>24</v>
      </c>
      <c r="G150" s="2">
        <v>7.17</v>
      </c>
      <c r="H150" s="3">
        <v>11.7</v>
      </c>
      <c r="I150" s="2">
        <v>6.78</v>
      </c>
      <c r="J150" s="4">
        <f t="shared" si="5"/>
        <v>0.38999999999999968</v>
      </c>
      <c r="K150" s="1">
        <v>1</v>
      </c>
      <c r="L150" s="4">
        <f t="shared" si="6"/>
        <v>0.38999999999999968</v>
      </c>
      <c r="M150" s="1">
        <v>1</v>
      </c>
      <c r="N150" s="4">
        <v>0.39</v>
      </c>
      <c r="O150" s="11" t="s">
        <v>1746</v>
      </c>
    </row>
    <row r="151" spans="1:15" s="5" customFormat="1" ht="16.5" x14ac:dyDescent="0.25">
      <c r="A151" s="1">
        <v>150</v>
      </c>
      <c r="B151" s="1" t="s">
        <v>771</v>
      </c>
      <c r="C151" s="10">
        <v>44727</v>
      </c>
      <c r="D151" s="22">
        <v>0</v>
      </c>
      <c r="E151" s="1" t="s">
        <v>213</v>
      </c>
      <c r="F151" s="15">
        <v>24</v>
      </c>
      <c r="G151" s="2">
        <v>7.98</v>
      </c>
      <c r="H151" s="3">
        <v>27.87</v>
      </c>
      <c r="I151" s="2">
        <v>6.46</v>
      </c>
      <c r="J151" s="4">
        <f t="shared" si="5"/>
        <v>1.5200000000000005</v>
      </c>
      <c r="K151" s="1">
        <v>1</v>
      </c>
      <c r="L151" s="4">
        <f t="shared" si="6"/>
        <v>1.5200000000000005</v>
      </c>
      <c r="M151" s="1">
        <v>1</v>
      </c>
      <c r="N151" s="4">
        <v>1.52</v>
      </c>
      <c r="O151" s="11" t="s">
        <v>1746</v>
      </c>
    </row>
    <row r="152" spans="1:15" s="5" customFormat="1" ht="16.5" x14ac:dyDescent="0.25">
      <c r="A152" s="1">
        <v>151</v>
      </c>
      <c r="B152" s="1" t="s">
        <v>761</v>
      </c>
      <c r="C152" s="10">
        <v>44727</v>
      </c>
      <c r="D152" s="22">
        <v>0</v>
      </c>
      <c r="E152" s="1" t="s">
        <v>213</v>
      </c>
      <c r="F152" s="15">
        <v>24</v>
      </c>
      <c r="G152" s="2">
        <v>7.01</v>
      </c>
      <c r="H152" s="3">
        <v>11.35</v>
      </c>
      <c r="I152" s="2">
        <v>6.69</v>
      </c>
      <c r="J152" s="4">
        <f t="shared" si="5"/>
        <v>0.3199999999999994</v>
      </c>
      <c r="K152" s="1">
        <v>1</v>
      </c>
      <c r="L152" s="4">
        <f t="shared" si="6"/>
        <v>0.3199999999999994</v>
      </c>
      <c r="M152" s="1">
        <v>1</v>
      </c>
      <c r="N152" s="4">
        <v>0.31999999999999901</v>
      </c>
      <c r="O152" s="11" t="s">
        <v>1746</v>
      </c>
    </row>
    <row r="153" spans="1:15" s="5" customFormat="1" ht="16.5" x14ac:dyDescent="0.25">
      <c r="A153" s="1">
        <v>152</v>
      </c>
      <c r="B153" s="1" t="s">
        <v>771</v>
      </c>
      <c r="C153" s="10">
        <v>44728</v>
      </c>
      <c r="D153" s="22">
        <v>0</v>
      </c>
      <c r="E153" s="1" t="s">
        <v>213</v>
      </c>
      <c r="F153" s="15">
        <v>24</v>
      </c>
      <c r="G153" s="2">
        <v>7.99</v>
      </c>
      <c r="H153" s="3">
        <v>27.93</v>
      </c>
      <c r="I153" s="2">
        <v>6.45</v>
      </c>
      <c r="J153" s="4">
        <f t="shared" si="5"/>
        <v>1.54</v>
      </c>
      <c r="K153" s="1">
        <v>1</v>
      </c>
      <c r="L153" s="4">
        <f t="shared" si="6"/>
        <v>1.54</v>
      </c>
      <c r="M153" s="1">
        <v>1</v>
      </c>
      <c r="N153" s="4">
        <v>1.54</v>
      </c>
      <c r="O153" s="11" t="s">
        <v>1746</v>
      </c>
    </row>
    <row r="154" spans="1:15" s="5" customFormat="1" ht="16.5" x14ac:dyDescent="0.25">
      <c r="A154" s="1">
        <v>153</v>
      </c>
      <c r="B154" s="1" t="s">
        <v>761</v>
      </c>
      <c r="C154" s="10">
        <v>44728</v>
      </c>
      <c r="D154" s="22">
        <v>0</v>
      </c>
      <c r="E154" s="1" t="s">
        <v>213</v>
      </c>
      <c r="F154" s="15">
        <v>24</v>
      </c>
      <c r="G154" s="2">
        <v>7.04</v>
      </c>
      <c r="H154" s="3">
        <v>11.33</v>
      </c>
      <c r="I154" s="2">
        <v>6.62</v>
      </c>
      <c r="J154" s="4">
        <f t="shared" si="5"/>
        <v>0.41999999999999993</v>
      </c>
      <c r="K154" s="1">
        <v>1</v>
      </c>
      <c r="L154" s="4">
        <f t="shared" si="6"/>
        <v>0.41999999999999993</v>
      </c>
      <c r="M154" s="1">
        <v>1</v>
      </c>
      <c r="N154" s="4">
        <v>0.42</v>
      </c>
      <c r="O154" s="11" t="s">
        <v>1746</v>
      </c>
    </row>
    <row r="155" spans="1:15" s="5" customFormat="1" ht="16.5" x14ac:dyDescent="0.25">
      <c r="A155" s="1">
        <v>154</v>
      </c>
      <c r="B155" s="1" t="s">
        <v>771</v>
      </c>
      <c r="C155" s="10">
        <v>44729</v>
      </c>
      <c r="D155" s="22">
        <v>0</v>
      </c>
      <c r="E155" s="1" t="s">
        <v>213</v>
      </c>
      <c r="F155" s="15">
        <v>24</v>
      </c>
      <c r="G155" s="2">
        <v>7.96</v>
      </c>
      <c r="H155" s="3">
        <v>27.49</v>
      </c>
      <c r="I155" s="2">
        <v>6.62</v>
      </c>
      <c r="J155" s="4">
        <f t="shared" si="5"/>
        <v>1.3399999999999999</v>
      </c>
      <c r="K155" s="1">
        <v>1</v>
      </c>
      <c r="L155" s="4">
        <f t="shared" si="6"/>
        <v>1.3399999999999999</v>
      </c>
      <c r="M155" s="1">
        <v>1</v>
      </c>
      <c r="N155" s="4">
        <v>1.34</v>
      </c>
      <c r="O155" s="11" t="s">
        <v>1746</v>
      </c>
    </row>
    <row r="156" spans="1:15" s="5" customFormat="1" ht="16.5" x14ac:dyDescent="0.25">
      <c r="A156" s="1">
        <v>155</v>
      </c>
      <c r="B156" s="1" t="s">
        <v>761</v>
      </c>
      <c r="C156" s="10">
        <v>44729</v>
      </c>
      <c r="D156" s="22">
        <v>0</v>
      </c>
      <c r="E156" s="1" t="s">
        <v>213</v>
      </c>
      <c r="F156" s="15">
        <v>24</v>
      </c>
      <c r="G156" s="2">
        <v>7.06</v>
      </c>
      <c r="H156" s="3">
        <v>11.2</v>
      </c>
      <c r="I156" s="2">
        <v>6.82</v>
      </c>
      <c r="J156" s="4">
        <f t="shared" si="5"/>
        <v>0.23999999999999932</v>
      </c>
      <c r="K156" s="1">
        <v>1</v>
      </c>
      <c r="L156" s="4">
        <f t="shared" si="6"/>
        <v>0.23999999999999932</v>
      </c>
      <c r="M156" s="1">
        <v>1</v>
      </c>
      <c r="N156" s="4">
        <v>0.23999999999999899</v>
      </c>
      <c r="O156" s="11" t="s">
        <v>1746</v>
      </c>
    </row>
    <row r="157" spans="1:15" s="5" customFormat="1" ht="16.5" x14ac:dyDescent="0.25">
      <c r="A157" s="1">
        <v>156</v>
      </c>
      <c r="B157" s="1" t="s">
        <v>771</v>
      </c>
      <c r="C157" s="10">
        <v>44730</v>
      </c>
      <c r="D157" s="22">
        <v>0</v>
      </c>
      <c r="E157" s="1" t="s">
        <v>213</v>
      </c>
      <c r="F157" s="15">
        <v>24</v>
      </c>
      <c r="G157" s="2">
        <v>7.94</v>
      </c>
      <c r="H157" s="3">
        <v>27.22</v>
      </c>
      <c r="I157" s="2">
        <v>6.37</v>
      </c>
      <c r="J157" s="4">
        <f t="shared" si="5"/>
        <v>1.5700000000000003</v>
      </c>
      <c r="K157" s="1">
        <v>1</v>
      </c>
      <c r="L157" s="4">
        <f t="shared" si="6"/>
        <v>1.5700000000000003</v>
      </c>
      <c r="M157" s="1">
        <v>1</v>
      </c>
      <c r="N157" s="4">
        <v>1.57</v>
      </c>
      <c r="O157" s="11" t="s">
        <v>1746</v>
      </c>
    </row>
    <row r="158" spans="1:15" s="5" customFormat="1" ht="16.5" x14ac:dyDescent="0.25">
      <c r="A158" s="1">
        <v>157</v>
      </c>
      <c r="B158" s="1" t="s">
        <v>761</v>
      </c>
      <c r="C158" s="10">
        <v>44730</v>
      </c>
      <c r="D158" s="22">
        <v>0</v>
      </c>
      <c r="E158" s="1" t="s">
        <v>213</v>
      </c>
      <c r="F158" s="15">
        <v>24</v>
      </c>
      <c r="G158" s="2">
        <v>7.31</v>
      </c>
      <c r="H158" s="3">
        <v>11.92</v>
      </c>
      <c r="I158" s="2">
        <v>6.62</v>
      </c>
      <c r="J158" s="4">
        <f t="shared" si="5"/>
        <v>0.6899999999999995</v>
      </c>
      <c r="K158" s="1">
        <v>1</v>
      </c>
      <c r="L158" s="4">
        <f t="shared" si="6"/>
        <v>0.6899999999999995</v>
      </c>
      <c r="M158" s="1">
        <v>1</v>
      </c>
      <c r="N158" s="4">
        <v>0.69</v>
      </c>
      <c r="O158" s="11" t="s">
        <v>1746</v>
      </c>
    </row>
    <row r="159" spans="1:15" s="5" customFormat="1" ht="16.5" x14ac:dyDescent="0.25">
      <c r="A159" s="1">
        <v>158</v>
      </c>
      <c r="B159" s="1" t="s">
        <v>771</v>
      </c>
      <c r="C159" s="10">
        <v>44731</v>
      </c>
      <c r="D159" s="22">
        <v>0</v>
      </c>
      <c r="E159" s="1" t="s">
        <v>213</v>
      </c>
      <c r="F159" s="15">
        <v>24</v>
      </c>
      <c r="G159" s="2">
        <v>7.93</v>
      </c>
      <c r="H159" s="3">
        <v>27.75</v>
      </c>
      <c r="I159" s="2">
        <v>6.56</v>
      </c>
      <c r="J159" s="4">
        <f t="shared" si="5"/>
        <v>1.37</v>
      </c>
      <c r="K159" s="1">
        <v>1</v>
      </c>
      <c r="L159" s="4">
        <f t="shared" si="6"/>
        <v>1.37</v>
      </c>
      <c r="M159" s="1">
        <v>1</v>
      </c>
      <c r="N159" s="4">
        <v>1.37</v>
      </c>
      <c r="O159" s="11" t="s">
        <v>1746</v>
      </c>
    </row>
    <row r="160" spans="1:15" s="5" customFormat="1" ht="16.5" x14ac:dyDescent="0.25">
      <c r="A160" s="1">
        <v>159</v>
      </c>
      <c r="B160" s="1" t="s">
        <v>761</v>
      </c>
      <c r="C160" s="10">
        <v>44731</v>
      </c>
      <c r="D160" s="22">
        <v>0</v>
      </c>
      <c r="E160" s="1" t="s">
        <v>213</v>
      </c>
      <c r="F160" s="15">
        <v>24</v>
      </c>
      <c r="G160" s="2">
        <v>7.48</v>
      </c>
      <c r="H160" s="3">
        <v>11.86</v>
      </c>
      <c r="I160" s="2">
        <v>6.88</v>
      </c>
      <c r="J160" s="4">
        <f t="shared" si="5"/>
        <v>0.60000000000000053</v>
      </c>
      <c r="K160" s="1">
        <v>1</v>
      </c>
      <c r="L160" s="4">
        <f t="shared" si="6"/>
        <v>0.60000000000000053</v>
      </c>
      <c r="M160" s="1">
        <v>1</v>
      </c>
      <c r="N160" s="4">
        <v>0.60000000000000098</v>
      </c>
      <c r="O160" s="11" t="s">
        <v>1746</v>
      </c>
    </row>
    <row r="161" spans="1:15" s="5" customFormat="1" ht="16.5" x14ac:dyDescent="0.25">
      <c r="A161" s="1">
        <v>160</v>
      </c>
      <c r="B161" s="1" t="s">
        <v>771</v>
      </c>
      <c r="C161" s="10">
        <v>44732</v>
      </c>
      <c r="D161" s="22">
        <v>0</v>
      </c>
      <c r="E161" s="1" t="s">
        <v>213</v>
      </c>
      <c r="F161" s="15">
        <v>24</v>
      </c>
      <c r="G161" s="2">
        <v>7.89</v>
      </c>
      <c r="H161" s="3">
        <v>26.57</v>
      </c>
      <c r="I161" s="2">
        <v>6.47</v>
      </c>
      <c r="J161" s="4">
        <f t="shared" si="5"/>
        <v>1.42</v>
      </c>
      <c r="K161" s="1">
        <v>1</v>
      </c>
      <c r="L161" s="4">
        <f t="shared" si="6"/>
        <v>1.42</v>
      </c>
      <c r="M161" s="1">
        <v>1</v>
      </c>
      <c r="N161" s="4">
        <v>1.42</v>
      </c>
      <c r="O161" s="11" t="s">
        <v>1746</v>
      </c>
    </row>
    <row r="162" spans="1:15" s="5" customFormat="1" ht="16.5" x14ac:dyDescent="0.25">
      <c r="A162" s="1">
        <v>161</v>
      </c>
      <c r="B162" s="1" t="s">
        <v>761</v>
      </c>
      <c r="C162" s="10">
        <v>44732</v>
      </c>
      <c r="D162" s="22">
        <v>0</v>
      </c>
      <c r="E162" s="1" t="s">
        <v>213</v>
      </c>
      <c r="F162" s="15">
        <v>24</v>
      </c>
      <c r="G162" s="2">
        <v>7.16</v>
      </c>
      <c r="H162" s="3">
        <v>11.4</v>
      </c>
      <c r="I162" s="2">
        <v>6.8</v>
      </c>
      <c r="J162" s="4">
        <f t="shared" si="5"/>
        <v>0.36000000000000032</v>
      </c>
      <c r="K162" s="1">
        <v>1</v>
      </c>
      <c r="L162" s="4">
        <f t="shared" si="6"/>
        <v>0.36000000000000032</v>
      </c>
      <c r="M162" s="1">
        <v>1</v>
      </c>
      <c r="N162" s="4">
        <v>0.36</v>
      </c>
      <c r="O162" s="11" t="s">
        <v>1746</v>
      </c>
    </row>
    <row r="163" spans="1:15" s="5" customFormat="1" ht="16.5" x14ac:dyDescent="0.25">
      <c r="A163" s="1">
        <v>162</v>
      </c>
      <c r="B163" s="1" t="s">
        <v>771</v>
      </c>
      <c r="C163" s="10">
        <v>44733</v>
      </c>
      <c r="D163" s="22">
        <v>0</v>
      </c>
      <c r="E163" s="1" t="s">
        <v>213</v>
      </c>
      <c r="F163" s="15">
        <v>24</v>
      </c>
      <c r="G163" s="2">
        <v>7.82</v>
      </c>
      <c r="H163" s="3">
        <v>26.43</v>
      </c>
      <c r="I163" s="2">
        <v>6.44</v>
      </c>
      <c r="J163" s="4">
        <f t="shared" si="5"/>
        <v>1.38</v>
      </c>
      <c r="K163" s="1">
        <v>1</v>
      </c>
      <c r="L163" s="4">
        <f t="shared" si="6"/>
        <v>1.38</v>
      </c>
      <c r="M163" s="1">
        <v>1</v>
      </c>
      <c r="N163" s="4">
        <v>1.38</v>
      </c>
      <c r="O163" s="11" t="s">
        <v>1746</v>
      </c>
    </row>
    <row r="164" spans="1:15" s="5" customFormat="1" ht="16.5" x14ac:dyDescent="0.25">
      <c r="A164" s="1">
        <v>163</v>
      </c>
      <c r="B164" s="1" t="s">
        <v>761</v>
      </c>
      <c r="C164" s="10">
        <v>44733</v>
      </c>
      <c r="D164" s="22">
        <v>0</v>
      </c>
      <c r="E164" s="1" t="s">
        <v>213</v>
      </c>
      <c r="F164" s="15">
        <v>24</v>
      </c>
      <c r="G164" s="2">
        <v>7.04</v>
      </c>
      <c r="H164" s="3">
        <v>11.29</v>
      </c>
      <c r="I164" s="2">
        <v>6.71</v>
      </c>
      <c r="J164" s="4">
        <f t="shared" si="5"/>
        <v>0.33000000000000007</v>
      </c>
      <c r="K164" s="1">
        <v>1</v>
      </c>
      <c r="L164" s="4">
        <f t="shared" si="6"/>
        <v>0.33000000000000007</v>
      </c>
      <c r="M164" s="1">
        <v>1</v>
      </c>
      <c r="N164" s="4">
        <v>0.33</v>
      </c>
      <c r="O164" s="11" t="s">
        <v>1746</v>
      </c>
    </row>
    <row r="165" spans="1:15" s="5" customFormat="1" ht="16.5" x14ac:dyDescent="0.25">
      <c r="A165" s="1">
        <v>164</v>
      </c>
      <c r="B165" s="1" t="s">
        <v>771</v>
      </c>
      <c r="C165" s="10">
        <v>44734</v>
      </c>
      <c r="D165" s="22">
        <v>0</v>
      </c>
      <c r="E165" s="1" t="s">
        <v>213</v>
      </c>
      <c r="F165" s="15">
        <v>24</v>
      </c>
      <c r="G165" s="2">
        <v>7.78</v>
      </c>
      <c r="H165" s="3">
        <v>26</v>
      </c>
      <c r="I165" s="2">
        <v>6.46</v>
      </c>
      <c r="J165" s="4">
        <f t="shared" si="5"/>
        <v>1.3200000000000003</v>
      </c>
      <c r="K165" s="1">
        <v>1</v>
      </c>
      <c r="L165" s="4">
        <f t="shared" si="6"/>
        <v>1.3200000000000003</v>
      </c>
      <c r="M165" s="1">
        <v>1</v>
      </c>
      <c r="N165" s="4">
        <v>1.32</v>
      </c>
      <c r="O165" s="11" t="s">
        <v>1746</v>
      </c>
    </row>
    <row r="166" spans="1:15" s="5" customFormat="1" ht="16.5" x14ac:dyDescent="0.25">
      <c r="A166" s="1">
        <v>165</v>
      </c>
      <c r="B166" s="1" t="s">
        <v>761</v>
      </c>
      <c r="C166" s="10">
        <v>44734</v>
      </c>
      <c r="D166" s="22">
        <v>0</v>
      </c>
      <c r="E166" s="1" t="s">
        <v>213</v>
      </c>
      <c r="F166" s="15">
        <v>24</v>
      </c>
      <c r="G166" s="2">
        <v>7.06</v>
      </c>
      <c r="H166" s="3">
        <v>11.14</v>
      </c>
      <c r="I166" s="2">
        <v>6.75</v>
      </c>
      <c r="J166" s="4">
        <f t="shared" si="5"/>
        <v>0.30999999999999961</v>
      </c>
      <c r="K166" s="1">
        <v>1</v>
      </c>
      <c r="L166" s="4">
        <f t="shared" si="6"/>
        <v>0.30999999999999961</v>
      </c>
      <c r="M166" s="1">
        <v>1</v>
      </c>
      <c r="N166" s="4">
        <v>0.31</v>
      </c>
      <c r="O166" s="11" t="s">
        <v>1746</v>
      </c>
    </row>
    <row r="167" spans="1:15" s="5" customFormat="1" ht="16.5" x14ac:dyDescent="0.25">
      <c r="A167" s="1">
        <v>166</v>
      </c>
      <c r="B167" s="1" t="s">
        <v>771</v>
      </c>
      <c r="C167" s="10">
        <v>44735</v>
      </c>
      <c r="D167" s="22">
        <v>0</v>
      </c>
      <c r="E167" s="1" t="s">
        <v>213</v>
      </c>
      <c r="F167" s="15">
        <v>24</v>
      </c>
      <c r="G167" s="2">
        <v>7.81</v>
      </c>
      <c r="H167" s="3">
        <v>25.57</v>
      </c>
      <c r="I167" s="2">
        <v>6.42</v>
      </c>
      <c r="J167" s="4">
        <f t="shared" si="5"/>
        <v>1.3899999999999997</v>
      </c>
      <c r="K167" s="1">
        <v>1</v>
      </c>
      <c r="L167" s="4">
        <f t="shared" si="6"/>
        <v>1.3899999999999997</v>
      </c>
      <c r="M167" s="26">
        <v>1</v>
      </c>
      <c r="N167" s="4">
        <v>1.39</v>
      </c>
      <c r="O167" s="11" t="s">
        <v>1746</v>
      </c>
    </row>
    <row r="168" spans="1:15" s="5" customFormat="1" ht="16.5" x14ac:dyDescent="0.25">
      <c r="A168" s="1">
        <v>167</v>
      </c>
      <c r="B168" s="1" t="s">
        <v>761</v>
      </c>
      <c r="C168" s="10">
        <v>44735</v>
      </c>
      <c r="D168" s="22">
        <v>0</v>
      </c>
      <c r="E168" s="1" t="s">
        <v>213</v>
      </c>
      <c r="F168" s="15">
        <v>24</v>
      </c>
      <c r="G168" s="2">
        <v>7.07</v>
      </c>
      <c r="H168" s="3">
        <v>11.44</v>
      </c>
      <c r="I168" s="2">
        <v>6.65</v>
      </c>
      <c r="J168" s="4">
        <f t="shared" si="5"/>
        <v>0.41999999999999993</v>
      </c>
      <c r="K168" s="1">
        <v>1</v>
      </c>
      <c r="L168" s="4">
        <f t="shared" si="6"/>
        <v>0.41999999999999993</v>
      </c>
      <c r="M168" s="1">
        <v>1</v>
      </c>
      <c r="N168" s="4">
        <v>0.42</v>
      </c>
      <c r="O168" s="11" t="s">
        <v>1746</v>
      </c>
    </row>
    <row r="169" spans="1:15" s="5" customFormat="1" ht="16.5" x14ac:dyDescent="0.25">
      <c r="A169" s="1">
        <v>168</v>
      </c>
      <c r="B169" s="1" t="s">
        <v>771</v>
      </c>
      <c r="C169" s="10">
        <v>44736</v>
      </c>
      <c r="D169" s="22">
        <v>0</v>
      </c>
      <c r="E169" s="1" t="s">
        <v>213</v>
      </c>
      <c r="F169" s="15">
        <v>24</v>
      </c>
      <c r="G169" s="2">
        <v>7.75</v>
      </c>
      <c r="H169" s="3">
        <v>25.11</v>
      </c>
      <c r="I169" s="2">
        <v>6.44</v>
      </c>
      <c r="J169" s="4">
        <f t="shared" si="5"/>
        <v>1.3099999999999996</v>
      </c>
      <c r="K169" s="1">
        <v>1</v>
      </c>
      <c r="L169" s="4">
        <f t="shared" si="6"/>
        <v>1.3099999999999996</v>
      </c>
      <c r="M169" s="1">
        <v>1</v>
      </c>
      <c r="N169" s="4">
        <v>1.31</v>
      </c>
      <c r="O169" s="11" t="s">
        <v>1746</v>
      </c>
    </row>
    <row r="170" spans="1:15" s="5" customFormat="1" ht="16.5" x14ac:dyDescent="0.25">
      <c r="A170" s="1">
        <v>169</v>
      </c>
      <c r="B170" s="1" t="s">
        <v>761</v>
      </c>
      <c r="C170" s="10">
        <v>44736</v>
      </c>
      <c r="D170" s="22">
        <v>0</v>
      </c>
      <c r="E170" s="1" t="s">
        <v>213</v>
      </c>
      <c r="F170" s="15">
        <v>24</v>
      </c>
      <c r="G170" s="2">
        <v>7.02</v>
      </c>
      <c r="H170" s="3">
        <v>11.27</v>
      </c>
      <c r="I170" s="2">
        <v>6.65</v>
      </c>
      <c r="J170" s="4">
        <f t="shared" si="5"/>
        <v>0.36999999999999922</v>
      </c>
      <c r="K170" s="1">
        <v>1</v>
      </c>
      <c r="L170" s="4">
        <f t="shared" si="6"/>
        <v>0.36999999999999922</v>
      </c>
      <c r="M170" s="1">
        <v>1</v>
      </c>
      <c r="N170" s="4">
        <v>0.369999999999999</v>
      </c>
      <c r="O170" s="11" t="s">
        <v>1746</v>
      </c>
    </row>
    <row r="171" spans="1:15" s="5" customFormat="1" ht="16.5" x14ac:dyDescent="0.25">
      <c r="A171" s="1">
        <v>170</v>
      </c>
      <c r="B171" s="1" t="s">
        <v>771</v>
      </c>
      <c r="C171" s="10">
        <v>44737</v>
      </c>
      <c r="D171" s="22">
        <v>0</v>
      </c>
      <c r="E171" s="1" t="s">
        <v>213</v>
      </c>
      <c r="F171" s="15">
        <v>24</v>
      </c>
      <c r="G171" s="2">
        <v>7.72</v>
      </c>
      <c r="H171" s="3">
        <v>24.22</v>
      </c>
      <c r="I171" s="2">
        <v>6.45</v>
      </c>
      <c r="J171" s="4">
        <f t="shared" si="5"/>
        <v>1.2699999999999996</v>
      </c>
      <c r="K171" s="1">
        <v>1</v>
      </c>
      <c r="L171" s="4">
        <f t="shared" si="6"/>
        <v>1.2699999999999996</v>
      </c>
      <c r="M171" s="1">
        <v>1</v>
      </c>
      <c r="N171" s="4">
        <v>1.27</v>
      </c>
      <c r="O171" s="11" t="s">
        <v>1746</v>
      </c>
    </row>
    <row r="172" spans="1:15" s="5" customFormat="1" ht="16.5" x14ac:dyDescent="0.25">
      <c r="A172" s="1">
        <v>171</v>
      </c>
      <c r="B172" s="1" t="s">
        <v>761</v>
      </c>
      <c r="C172" s="10">
        <v>44737</v>
      </c>
      <c r="D172" s="22">
        <v>0</v>
      </c>
      <c r="E172" s="1" t="s">
        <v>213</v>
      </c>
      <c r="F172" s="15">
        <v>24</v>
      </c>
      <c r="G172" s="2">
        <v>7.16</v>
      </c>
      <c r="H172" s="3">
        <v>11.11</v>
      </c>
      <c r="I172" s="2">
        <v>6.7</v>
      </c>
      <c r="J172" s="4">
        <f t="shared" si="5"/>
        <v>0.45999999999999996</v>
      </c>
      <c r="K172" s="1">
        <v>1</v>
      </c>
      <c r="L172" s="4">
        <f t="shared" si="6"/>
        <v>0.45999999999999996</v>
      </c>
      <c r="M172" s="1">
        <v>1</v>
      </c>
      <c r="N172" s="4">
        <v>0.46</v>
      </c>
      <c r="O172" s="11" t="s">
        <v>1746</v>
      </c>
    </row>
    <row r="173" spans="1:15" s="5" customFormat="1" ht="16.5" x14ac:dyDescent="0.25">
      <c r="A173" s="1">
        <v>172</v>
      </c>
      <c r="B173" s="1" t="s">
        <v>771</v>
      </c>
      <c r="C173" s="10">
        <v>44738</v>
      </c>
      <c r="D173" s="22">
        <v>0</v>
      </c>
      <c r="E173" s="1" t="s">
        <v>213</v>
      </c>
      <c r="F173" s="15">
        <v>24</v>
      </c>
      <c r="G173" s="2">
        <v>7.74</v>
      </c>
      <c r="H173" s="3">
        <v>24.32</v>
      </c>
      <c r="I173" s="2">
        <v>6.44</v>
      </c>
      <c r="J173" s="4">
        <f t="shared" si="5"/>
        <v>1.2999999999999998</v>
      </c>
      <c r="K173" s="1">
        <v>1</v>
      </c>
      <c r="L173" s="4">
        <f t="shared" si="6"/>
        <v>1.2999999999999998</v>
      </c>
      <c r="M173" s="1">
        <v>1</v>
      </c>
      <c r="N173" s="4">
        <v>1.3</v>
      </c>
      <c r="O173" s="11" t="s">
        <v>1746</v>
      </c>
    </row>
    <row r="174" spans="1:15" s="5" customFormat="1" ht="16.5" x14ac:dyDescent="0.25">
      <c r="A174" s="1">
        <v>173</v>
      </c>
      <c r="B174" s="1" t="s">
        <v>761</v>
      </c>
      <c r="C174" s="10">
        <v>44738</v>
      </c>
      <c r="D174" s="22">
        <v>0</v>
      </c>
      <c r="E174" s="1" t="s">
        <v>213</v>
      </c>
      <c r="F174" s="15">
        <v>24</v>
      </c>
      <c r="G174" s="2">
        <v>7.04</v>
      </c>
      <c r="H174" s="3">
        <v>10.88</v>
      </c>
      <c r="I174" s="2">
        <v>6.67</v>
      </c>
      <c r="J174" s="4">
        <f t="shared" si="5"/>
        <v>0.37000000000000011</v>
      </c>
      <c r="K174" s="1">
        <v>1</v>
      </c>
      <c r="L174" s="4">
        <f t="shared" si="6"/>
        <v>0.37000000000000011</v>
      </c>
      <c r="M174" s="1">
        <v>1</v>
      </c>
      <c r="N174" s="4">
        <v>0.37</v>
      </c>
      <c r="O174" s="11" t="s">
        <v>1746</v>
      </c>
    </row>
    <row r="175" spans="1:15" s="5" customFormat="1" ht="16.5" x14ac:dyDescent="0.25">
      <c r="A175" s="1">
        <v>174</v>
      </c>
      <c r="B175" s="1" t="s">
        <v>771</v>
      </c>
      <c r="C175" s="10">
        <v>44739</v>
      </c>
      <c r="D175" s="22">
        <v>0</v>
      </c>
      <c r="E175" s="1" t="s">
        <v>213</v>
      </c>
      <c r="F175" s="15">
        <v>24</v>
      </c>
      <c r="G175" s="2">
        <v>7.7</v>
      </c>
      <c r="H175" s="3">
        <v>23.93</v>
      </c>
      <c r="I175" s="2">
        <v>6.45</v>
      </c>
      <c r="J175" s="4">
        <f t="shared" si="5"/>
        <v>1.25</v>
      </c>
      <c r="K175" s="1">
        <v>1</v>
      </c>
      <c r="L175" s="4">
        <f t="shared" si="6"/>
        <v>1.25</v>
      </c>
      <c r="M175" s="1">
        <v>1</v>
      </c>
      <c r="N175" s="4">
        <v>1.25</v>
      </c>
      <c r="O175" s="11" t="s">
        <v>1746</v>
      </c>
    </row>
    <row r="176" spans="1:15" s="5" customFormat="1" ht="16.5" x14ac:dyDescent="0.25">
      <c r="A176" s="1">
        <v>175</v>
      </c>
      <c r="B176" s="1" t="s">
        <v>761</v>
      </c>
      <c r="C176" s="10">
        <v>44739</v>
      </c>
      <c r="D176" s="22">
        <v>0</v>
      </c>
      <c r="E176" s="1" t="s">
        <v>213</v>
      </c>
      <c r="F176" s="15">
        <v>24</v>
      </c>
      <c r="G176" s="2">
        <v>7.01</v>
      </c>
      <c r="H176" s="3">
        <v>10.99</v>
      </c>
      <c r="I176" s="2">
        <v>6.7</v>
      </c>
      <c r="J176" s="4">
        <f t="shared" si="5"/>
        <v>0.30999999999999961</v>
      </c>
      <c r="K176" s="1">
        <v>1</v>
      </c>
      <c r="L176" s="4">
        <f t="shared" si="6"/>
        <v>0.30999999999999961</v>
      </c>
      <c r="M176" s="1">
        <v>1</v>
      </c>
      <c r="N176" s="4">
        <v>0.31</v>
      </c>
      <c r="O176" s="11" t="s">
        <v>1746</v>
      </c>
    </row>
    <row r="177" spans="1:15" s="5" customFormat="1" ht="16.5" x14ac:dyDescent="0.25">
      <c r="A177" s="1">
        <v>176</v>
      </c>
      <c r="B177" s="1" t="s">
        <v>771</v>
      </c>
      <c r="C177" s="10">
        <v>44740</v>
      </c>
      <c r="D177" s="22">
        <v>0</v>
      </c>
      <c r="E177" s="1" t="s">
        <v>213</v>
      </c>
      <c r="F177" s="15">
        <v>24</v>
      </c>
      <c r="G177" s="2">
        <v>7.7</v>
      </c>
      <c r="H177" s="3">
        <v>24.37</v>
      </c>
      <c r="I177" s="2">
        <v>6.61</v>
      </c>
      <c r="J177" s="4">
        <f t="shared" si="5"/>
        <v>1.0899999999999999</v>
      </c>
      <c r="K177" s="1">
        <v>1</v>
      </c>
      <c r="L177" s="4">
        <f t="shared" si="6"/>
        <v>1.0899999999999999</v>
      </c>
      <c r="M177" s="1">
        <v>1</v>
      </c>
      <c r="N177" s="4">
        <v>1.0900000000000001</v>
      </c>
      <c r="O177" s="11" t="s">
        <v>1746</v>
      </c>
    </row>
    <row r="178" spans="1:15" s="5" customFormat="1" ht="16.5" x14ac:dyDescent="0.25">
      <c r="A178" s="1">
        <v>177</v>
      </c>
      <c r="B178" s="1" t="s">
        <v>761</v>
      </c>
      <c r="C178" s="10">
        <v>44740</v>
      </c>
      <c r="D178" s="22">
        <v>0</v>
      </c>
      <c r="E178" s="1" t="s">
        <v>213</v>
      </c>
      <c r="F178" s="15">
        <v>24</v>
      </c>
      <c r="G178" s="2">
        <v>7.22</v>
      </c>
      <c r="H178" s="3">
        <v>10.74</v>
      </c>
      <c r="I178" s="2">
        <v>6.88</v>
      </c>
      <c r="J178" s="4">
        <f t="shared" si="5"/>
        <v>0.33999999999999986</v>
      </c>
      <c r="K178" s="1">
        <v>1</v>
      </c>
      <c r="L178" s="4">
        <f t="shared" si="6"/>
        <v>0.33999999999999986</v>
      </c>
      <c r="M178" s="1">
        <v>1</v>
      </c>
      <c r="N178" s="4">
        <v>0.34</v>
      </c>
      <c r="O178" s="11" t="s">
        <v>1746</v>
      </c>
    </row>
    <row r="179" spans="1:15" s="5" customFormat="1" ht="16.5" x14ac:dyDescent="0.25">
      <c r="A179" s="1">
        <v>178</v>
      </c>
      <c r="B179" s="1" t="s">
        <v>771</v>
      </c>
      <c r="C179" s="10">
        <v>44741</v>
      </c>
      <c r="D179" s="22">
        <v>0</v>
      </c>
      <c r="E179" s="1" t="s">
        <v>213</v>
      </c>
      <c r="F179" s="15">
        <v>24</v>
      </c>
      <c r="G179" s="2">
        <v>7.7</v>
      </c>
      <c r="H179" s="3">
        <v>23.3</v>
      </c>
      <c r="I179" s="2">
        <v>6.44</v>
      </c>
      <c r="J179" s="4">
        <f t="shared" si="5"/>
        <v>1.2599999999999998</v>
      </c>
      <c r="K179" s="1">
        <v>1</v>
      </c>
      <c r="L179" s="4">
        <f t="shared" si="6"/>
        <v>1.2599999999999998</v>
      </c>
      <c r="M179" s="1">
        <v>1</v>
      </c>
      <c r="N179" s="4">
        <v>1.26</v>
      </c>
      <c r="O179" s="11" t="s">
        <v>1746</v>
      </c>
    </row>
    <row r="180" spans="1:15" s="5" customFormat="1" ht="33" x14ac:dyDescent="0.25">
      <c r="A180" s="1">
        <v>179</v>
      </c>
      <c r="B180" s="1" t="s">
        <v>761</v>
      </c>
      <c r="C180" s="10">
        <v>44741</v>
      </c>
      <c r="D180" s="22">
        <v>0</v>
      </c>
      <c r="E180" s="11" t="s">
        <v>2515</v>
      </c>
      <c r="F180" s="15">
        <v>21.5</v>
      </c>
      <c r="G180" s="2">
        <v>5.59</v>
      </c>
      <c r="H180" s="3">
        <v>7.99</v>
      </c>
      <c r="I180" s="2">
        <v>4.51</v>
      </c>
      <c r="J180" s="4">
        <f t="shared" si="5"/>
        <v>1.08</v>
      </c>
      <c r="K180" s="1">
        <v>1</v>
      </c>
      <c r="L180" s="4">
        <f t="shared" si="6"/>
        <v>1.08</v>
      </c>
      <c r="M180" s="1">
        <v>1</v>
      </c>
      <c r="N180" s="4">
        <v>1.08</v>
      </c>
      <c r="O180" s="11" t="s">
        <v>1746</v>
      </c>
    </row>
    <row r="181" spans="1:15" s="5" customFormat="1" ht="16.5" x14ac:dyDescent="0.25">
      <c r="A181" s="1">
        <v>180</v>
      </c>
      <c r="B181" s="1" t="s">
        <v>771</v>
      </c>
      <c r="C181" s="10">
        <v>44742</v>
      </c>
      <c r="D181" s="22">
        <v>0</v>
      </c>
      <c r="E181" s="1" t="s">
        <v>213</v>
      </c>
      <c r="F181" s="15">
        <v>24</v>
      </c>
      <c r="G181" s="2">
        <v>7.62</v>
      </c>
      <c r="H181" s="3">
        <v>22.57</v>
      </c>
      <c r="I181" s="2">
        <v>6.31</v>
      </c>
      <c r="J181" s="4">
        <f t="shared" si="5"/>
        <v>1.3100000000000005</v>
      </c>
      <c r="K181" s="1">
        <v>1</v>
      </c>
      <c r="L181" s="4">
        <f t="shared" si="6"/>
        <v>1.3100000000000005</v>
      </c>
      <c r="M181" s="1">
        <v>1</v>
      </c>
      <c r="N181" s="4">
        <v>1.31</v>
      </c>
      <c r="O181" s="11" t="s">
        <v>1746</v>
      </c>
    </row>
    <row r="182" spans="1:15" s="5" customFormat="1" ht="16.5" x14ac:dyDescent="0.25">
      <c r="A182" s="1">
        <v>181</v>
      </c>
      <c r="B182" s="1" t="s">
        <v>761</v>
      </c>
      <c r="C182" s="10">
        <v>44742</v>
      </c>
      <c r="D182" s="22">
        <v>0</v>
      </c>
      <c r="E182" s="1" t="s">
        <v>213</v>
      </c>
      <c r="F182" s="15">
        <v>24</v>
      </c>
      <c r="G182" s="2">
        <v>5.8</v>
      </c>
      <c r="H182" s="3">
        <v>4.57</v>
      </c>
      <c r="I182" s="2">
        <v>3.76</v>
      </c>
      <c r="J182" s="4">
        <f t="shared" si="5"/>
        <v>2.04</v>
      </c>
      <c r="K182" s="1">
        <v>1</v>
      </c>
      <c r="L182" s="4">
        <f t="shared" si="6"/>
        <v>2.04</v>
      </c>
      <c r="M182" s="1">
        <v>1</v>
      </c>
      <c r="N182" s="4">
        <v>2.04</v>
      </c>
      <c r="O182" s="11" t="s">
        <v>1746</v>
      </c>
    </row>
    <row r="183" spans="1:15" s="5" customFormat="1" ht="16.5" x14ac:dyDescent="0.25">
      <c r="A183" s="1">
        <v>182</v>
      </c>
      <c r="B183" s="1" t="s">
        <v>771</v>
      </c>
      <c r="C183" s="10">
        <v>44743</v>
      </c>
      <c r="D183" s="22">
        <v>0</v>
      </c>
      <c r="E183" s="1" t="s">
        <v>213</v>
      </c>
      <c r="F183" s="15">
        <v>24</v>
      </c>
      <c r="G183" s="2">
        <v>7.69</v>
      </c>
      <c r="H183" s="3">
        <v>20.440000000000001</v>
      </c>
      <c r="I183" s="2">
        <v>6.43</v>
      </c>
      <c r="J183" s="4">
        <f t="shared" si="5"/>
        <v>1.2600000000000007</v>
      </c>
      <c r="K183" s="1">
        <v>1</v>
      </c>
      <c r="L183" s="4">
        <f t="shared" si="6"/>
        <v>1.2600000000000007</v>
      </c>
      <c r="M183" s="1">
        <v>1</v>
      </c>
      <c r="N183" s="4">
        <v>1.26</v>
      </c>
      <c r="O183" s="11" t="s">
        <v>1746</v>
      </c>
    </row>
    <row r="184" spans="1:15" s="5" customFormat="1" ht="16.5" x14ac:dyDescent="0.25">
      <c r="A184" s="1">
        <v>183</v>
      </c>
      <c r="B184" s="1" t="s">
        <v>761</v>
      </c>
      <c r="C184" s="10">
        <v>44743</v>
      </c>
      <c r="D184" s="22">
        <v>0</v>
      </c>
      <c r="E184" s="1" t="s">
        <v>213</v>
      </c>
      <c r="F184" s="15">
        <v>24</v>
      </c>
      <c r="G184" s="2">
        <v>5.55</v>
      </c>
      <c r="H184" s="3">
        <v>5.67</v>
      </c>
      <c r="I184" s="2">
        <v>3.84</v>
      </c>
      <c r="J184" s="4">
        <f t="shared" si="5"/>
        <v>1.71</v>
      </c>
      <c r="K184" s="1">
        <v>1</v>
      </c>
      <c r="L184" s="4">
        <f t="shared" si="6"/>
        <v>1.71</v>
      </c>
      <c r="M184" s="1">
        <v>1</v>
      </c>
      <c r="N184" s="4">
        <v>1.71</v>
      </c>
      <c r="O184" s="11" t="s">
        <v>1746</v>
      </c>
    </row>
    <row r="185" spans="1:15" s="5" customFormat="1" ht="16.5" x14ac:dyDescent="0.25">
      <c r="A185" s="1">
        <v>184</v>
      </c>
      <c r="B185" s="1" t="s">
        <v>771</v>
      </c>
      <c r="C185" s="10">
        <v>44744</v>
      </c>
      <c r="D185" s="22">
        <v>0</v>
      </c>
      <c r="E185" s="1" t="s">
        <v>213</v>
      </c>
      <c r="F185" s="15">
        <v>24</v>
      </c>
      <c r="G185" s="2">
        <v>7.71</v>
      </c>
      <c r="H185" s="3">
        <v>20.11</v>
      </c>
      <c r="I185" s="2">
        <v>6.52</v>
      </c>
      <c r="J185" s="4">
        <f t="shared" si="5"/>
        <v>1.1900000000000004</v>
      </c>
      <c r="K185" s="1">
        <v>1</v>
      </c>
      <c r="L185" s="4">
        <f t="shared" si="6"/>
        <v>1.1900000000000004</v>
      </c>
      <c r="M185" s="1">
        <v>1</v>
      </c>
      <c r="N185" s="4">
        <v>1.19</v>
      </c>
      <c r="O185" s="11" t="s">
        <v>1746</v>
      </c>
    </row>
    <row r="186" spans="1:15" s="5" customFormat="1" ht="16.5" x14ac:dyDescent="0.25">
      <c r="A186" s="1">
        <v>185</v>
      </c>
      <c r="B186" s="1" t="s">
        <v>761</v>
      </c>
      <c r="C186" s="10">
        <v>44744</v>
      </c>
      <c r="D186" s="22">
        <v>0</v>
      </c>
      <c r="E186" s="1" t="s">
        <v>213</v>
      </c>
      <c r="F186" s="15">
        <v>24</v>
      </c>
      <c r="G186" s="2">
        <v>5.35</v>
      </c>
      <c r="H186" s="3">
        <v>7.1</v>
      </c>
      <c r="I186" s="2">
        <v>3.85</v>
      </c>
      <c r="J186" s="4">
        <f t="shared" si="5"/>
        <v>1.4999999999999996</v>
      </c>
      <c r="K186" s="1">
        <v>1</v>
      </c>
      <c r="L186" s="4">
        <f t="shared" si="6"/>
        <v>1.4999999999999996</v>
      </c>
      <c r="M186" s="1">
        <v>1</v>
      </c>
      <c r="N186" s="4">
        <v>1.5</v>
      </c>
      <c r="O186" s="11" t="s">
        <v>1746</v>
      </c>
    </row>
    <row r="187" spans="1:15" s="5" customFormat="1" ht="16.5" x14ac:dyDescent="0.25">
      <c r="A187" s="1">
        <v>186</v>
      </c>
      <c r="B187" s="1" t="s">
        <v>771</v>
      </c>
      <c r="C187" s="10">
        <v>44745</v>
      </c>
      <c r="D187" s="22">
        <v>0</v>
      </c>
      <c r="E187" s="1" t="s">
        <v>213</v>
      </c>
      <c r="F187" s="15">
        <v>24</v>
      </c>
      <c r="G187" s="2">
        <v>7.67</v>
      </c>
      <c r="H187" s="3">
        <v>19.91</v>
      </c>
      <c r="I187" s="2">
        <v>6.45</v>
      </c>
      <c r="J187" s="4">
        <f t="shared" si="5"/>
        <v>1.2199999999999998</v>
      </c>
      <c r="K187" s="1">
        <v>1</v>
      </c>
      <c r="L187" s="4">
        <f t="shared" si="6"/>
        <v>1.2199999999999998</v>
      </c>
      <c r="M187" s="1">
        <v>1</v>
      </c>
      <c r="N187" s="4">
        <v>1.22</v>
      </c>
      <c r="O187" s="11" t="s">
        <v>1746</v>
      </c>
    </row>
    <row r="188" spans="1:15" s="5" customFormat="1" ht="16.5" x14ac:dyDescent="0.25">
      <c r="A188" s="1">
        <v>187</v>
      </c>
      <c r="B188" s="1" t="s">
        <v>761</v>
      </c>
      <c r="C188" s="10">
        <v>44745</v>
      </c>
      <c r="D188" s="22">
        <v>0</v>
      </c>
      <c r="E188" s="1" t="s">
        <v>213</v>
      </c>
      <c r="F188" s="15">
        <v>24</v>
      </c>
      <c r="G188" s="2">
        <v>5.24</v>
      </c>
      <c r="H188" s="3">
        <v>7.26</v>
      </c>
      <c r="I188" s="2">
        <v>3.79</v>
      </c>
      <c r="J188" s="4">
        <f t="shared" si="5"/>
        <v>1.4500000000000002</v>
      </c>
      <c r="K188" s="1">
        <v>1</v>
      </c>
      <c r="L188" s="4">
        <f t="shared" si="6"/>
        <v>1.4500000000000002</v>
      </c>
      <c r="M188" s="1">
        <v>1</v>
      </c>
      <c r="N188" s="4">
        <v>1.45</v>
      </c>
      <c r="O188" s="11" t="s">
        <v>1746</v>
      </c>
    </row>
    <row r="189" spans="1:15" s="5" customFormat="1" ht="16.5" x14ac:dyDescent="0.25">
      <c r="A189" s="1">
        <v>188</v>
      </c>
      <c r="B189" s="1" t="s">
        <v>771</v>
      </c>
      <c r="C189" s="10">
        <v>44746</v>
      </c>
      <c r="D189" s="22">
        <v>0</v>
      </c>
      <c r="E189" s="1" t="s">
        <v>213</v>
      </c>
      <c r="F189" s="15">
        <v>24</v>
      </c>
      <c r="G189" s="2">
        <v>7.64</v>
      </c>
      <c r="H189" s="3">
        <v>19.75</v>
      </c>
      <c r="I189" s="2">
        <v>6.39</v>
      </c>
      <c r="J189" s="4">
        <f t="shared" si="5"/>
        <v>1.25</v>
      </c>
      <c r="K189" s="1">
        <v>1</v>
      </c>
      <c r="L189" s="4">
        <f t="shared" si="6"/>
        <v>1.25</v>
      </c>
      <c r="M189" s="1">
        <v>1</v>
      </c>
      <c r="N189" s="4">
        <v>1.25</v>
      </c>
      <c r="O189" s="11" t="s">
        <v>1746</v>
      </c>
    </row>
    <row r="190" spans="1:15" s="5" customFormat="1" ht="16.5" x14ac:dyDescent="0.25">
      <c r="A190" s="1">
        <v>189</v>
      </c>
      <c r="B190" s="1" t="s">
        <v>761</v>
      </c>
      <c r="C190" s="10">
        <v>44746</v>
      </c>
      <c r="D190" s="22">
        <v>0</v>
      </c>
      <c r="E190" s="1" t="s">
        <v>213</v>
      </c>
      <c r="F190" s="15">
        <v>24</v>
      </c>
      <c r="G190" s="2">
        <v>5.0999999999999996</v>
      </c>
      <c r="H190" s="3">
        <v>7.41</v>
      </c>
      <c r="I190" s="2">
        <v>3.75</v>
      </c>
      <c r="J190" s="4">
        <f t="shared" si="5"/>
        <v>1.3499999999999996</v>
      </c>
      <c r="K190" s="1">
        <v>1</v>
      </c>
      <c r="L190" s="4">
        <f t="shared" si="6"/>
        <v>1.3499999999999996</v>
      </c>
      <c r="M190" s="1">
        <v>1</v>
      </c>
      <c r="N190" s="4">
        <v>1.35</v>
      </c>
      <c r="O190" s="11" t="s">
        <v>1746</v>
      </c>
    </row>
    <row r="191" spans="1:15" s="5" customFormat="1" ht="16.5" x14ac:dyDescent="0.25">
      <c r="A191" s="1">
        <v>190</v>
      </c>
      <c r="B191" s="1" t="s">
        <v>771</v>
      </c>
      <c r="C191" s="10">
        <v>44747</v>
      </c>
      <c r="D191" s="22">
        <v>0</v>
      </c>
      <c r="E191" s="1" t="s">
        <v>213</v>
      </c>
      <c r="F191" s="15">
        <v>24</v>
      </c>
      <c r="G191" s="2">
        <v>7.3</v>
      </c>
      <c r="H191" s="3">
        <v>21.01</v>
      </c>
      <c r="I191" s="2">
        <v>5.94</v>
      </c>
      <c r="J191" s="4">
        <f t="shared" si="5"/>
        <v>1.3599999999999994</v>
      </c>
      <c r="K191" s="1">
        <v>1</v>
      </c>
      <c r="L191" s="4">
        <f t="shared" si="6"/>
        <v>1.3599999999999994</v>
      </c>
      <c r="M191" s="1">
        <v>1</v>
      </c>
      <c r="N191" s="4">
        <v>1.36</v>
      </c>
      <c r="O191" s="11" t="s">
        <v>1746</v>
      </c>
    </row>
    <row r="192" spans="1:15" s="5" customFormat="1" ht="16.5" x14ac:dyDescent="0.25">
      <c r="A192" s="1">
        <v>191</v>
      </c>
      <c r="B192" s="1" t="s">
        <v>761</v>
      </c>
      <c r="C192" s="10">
        <v>44747</v>
      </c>
      <c r="D192" s="22">
        <v>0</v>
      </c>
      <c r="E192" s="1" t="s">
        <v>213</v>
      </c>
      <c r="F192" s="15">
        <v>24</v>
      </c>
      <c r="G192" s="2">
        <v>4.95</v>
      </c>
      <c r="H192" s="3">
        <v>8.11</v>
      </c>
      <c r="I192" s="2">
        <v>3.74</v>
      </c>
      <c r="J192" s="4">
        <f t="shared" si="5"/>
        <v>1.21</v>
      </c>
      <c r="K192" s="1">
        <v>1</v>
      </c>
      <c r="L192" s="4">
        <f t="shared" si="6"/>
        <v>1.21</v>
      </c>
      <c r="M192" s="1">
        <v>1</v>
      </c>
      <c r="N192" s="4">
        <v>1.21</v>
      </c>
      <c r="O192" s="11" t="s">
        <v>1746</v>
      </c>
    </row>
    <row r="193" spans="1:15" s="5" customFormat="1" ht="16.5" x14ac:dyDescent="0.25">
      <c r="A193" s="1">
        <v>192</v>
      </c>
      <c r="B193" s="1" t="s">
        <v>771</v>
      </c>
      <c r="C193" s="10">
        <v>44748</v>
      </c>
      <c r="D193" s="22">
        <v>0</v>
      </c>
      <c r="E193" s="1" t="s">
        <v>213</v>
      </c>
      <c r="F193" s="15">
        <v>24</v>
      </c>
      <c r="G193" s="2">
        <v>7.71</v>
      </c>
      <c r="H193" s="3">
        <v>18.309999999999999</v>
      </c>
      <c r="I193" s="2">
        <v>6.5</v>
      </c>
      <c r="J193" s="4">
        <f t="shared" si="5"/>
        <v>1.21</v>
      </c>
      <c r="K193" s="1">
        <v>1</v>
      </c>
      <c r="L193" s="4">
        <f t="shared" si="6"/>
        <v>1.21</v>
      </c>
      <c r="M193" s="1">
        <v>1</v>
      </c>
      <c r="N193" s="4">
        <v>1.21</v>
      </c>
      <c r="O193" s="11" t="s">
        <v>1746</v>
      </c>
    </row>
    <row r="194" spans="1:15" s="5" customFormat="1" ht="16.5" x14ac:dyDescent="0.25">
      <c r="A194" s="1">
        <v>193</v>
      </c>
      <c r="B194" s="1" t="s">
        <v>761</v>
      </c>
      <c r="C194" s="10">
        <v>44748</v>
      </c>
      <c r="D194" s="22">
        <v>0</v>
      </c>
      <c r="E194" s="1" t="s">
        <v>213</v>
      </c>
      <c r="F194" s="15">
        <v>24</v>
      </c>
      <c r="G194" s="2">
        <v>5.12</v>
      </c>
      <c r="H194" s="3">
        <v>6.81</v>
      </c>
      <c r="I194" s="2">
        <v>3.73</v>
      </c>
      <c r="J194" s="4">
        <f t="shared" ref="J194:J257" si="7">G194-I194</f>
        <v>1.3900000000000001</v>
      </c>
      <c r="K194" s="1">
        <v>1</v>
      </c>
      <c r="L194" s="4">
        <f t="shared" si="6"/>
        <v>1.3900000000000001</v>
      </c>
      <c r="M194" s="1">
        <v>1</v>
      </c>
      <c r="N194" s="4">
        <v>1.39</v>
      </c>
      <c r="O194" s="11" t="s">
        <v>1746</v>
      </c>
    </row>
    <row r="195" spans="1:15" s="5" customFormat="1" ht="16.5" x14ac:dyDescent="0.25">
      <c r="A195" s="1">
        <v>194</v>
      </c>
      <c r="B195" s="1" t="s">
        <v>771</v>
      </c>
      <c r="C195" s="10">
        <v>44749</v>
      </c>
      <c r="D195" s="22">
        <v>0</v>
      </c>
      <c r="E195" s="1" t="s">
        <v>213</v>
      </c>
      <c r="F195" s="15">
        <v>24</v>
      </c>
      <c r="G195" s="2">
        <v>7.73</v>
      </c>
      <c r="H195" s="3">
        <v>18.12</v>
      </c>
      <c r="I195" s="2">
        <v>6.49</v>
      </c>
      <c r="J195" s="4">
        <f t="shared" si="7"/>
        <v>1.2400000000000002</v>
      </c>
      <c r="K195" s="1">
        <v>1</v>
      </c>
      <c r="L195" s="4">
        <f t="shared" ref="L195:L258" si="8">(G195-I195-D195)*K195</f>
        <v>1.2400000000000002</v>
      </c>
      <c r="M195" s="1">
        <v>1</v>
      </c>
      <c r="N195" s="4">
        <v>1.24</v>
      </c>
      <c r="O195" s="11" t="s">
        <v>1746</v>
      </c>
    </row>
    <row r="196" spans="1:15" s="5" customFormat="1" ht="16.5" x14ac:dyDescent="0.25">
      <c r="A196" s="1">
        <v>195</v>
      </c>
      <c r="B196" s="1" t="s">
        <v>761</v>
      </c>
      <c r="C196" s="10">
        <v>44749</v>
      </c>
      <c r="D196" s="22">
        <v>0</v>
      </c>
      <c r="E196" s="1" t="s">
        <v>213</v>
      </c>
      <c r="F196" s="15">
        <v>24</v>
      </c>
      <c r="G196" s="2">
        <v>5.01</v>
      </c>
      <c r="H196" s="3">
        <v>7.26</v>
      </c>
      <c r="I196" s="2">
        <v>3.75</v>
      </c>
      <c r="J196" s="4">
        <f t="shared" si="7"/>
        <v>1.2599999999999998</v>
      </c>
      <c r="K196" s="1">
        <v>1</v>
      </c>
      <c r="L196" s="4">
        <f t="shared" si="8"/>
        <v>1.2599999999999998</v>
      </c>
      <c r="M196" s="1">
        <v>1</v>
      </c>
      <c r="N196" s="4">
        <v>1.26</v>
      </c>
      <c r="O196" s="11" t="s">
        <v>1746</v>
      </c>
    </row>
    <row r="197" spans="1:15" s="5" customFormat="1" ht="16.5" x14ac:dyDescent="0.25">
      <c r="A197" s="1">
        <v>196</v>
      </c>
      <c r="B197" s="1" t="s">
        <v>771</v>
      </c>
      <c r="C197" s="10">
        <v>44750</v>
      </c>
      <c r="D197" s="22">
        <v>0</v>
      </c>
      <c r="E197" s="1" t="s">
        <v>213</v>
      </c>
      <c r="F197" s="15">
        <v>24</v>
      </c>
      <c r="G197" s="2">
        <v>7.78</v>
      </c>
      <c r="H197" s="3">
        <v>18.170000000000002</v>
      </c>
      <c r="I197" s="2">
        <v>6.65</v>
      </c>
      <c r="J197" s="4">
        <f t="shared" si="7"/>
        <v>1.1299999999999999</v>
      </c>
      <c r="K197" s="1">
        <v>1</v>
      </c>
      <c r="L197" s="4">
        <f t="shared" si="8"/>
        <v>1.1299999999999999</v>
      </c>
      <c r="M197" s="1">
        <v>1</v>
      </c>
      <c r="N197" s="4">
        <v>1.1299999999999999</v>
      </c>
      <c r="O197" s="11" t="s">
        <v>1746</v>
      </c>
    </row>
    <row r="198" spans="1:15" s="5" customFormat="1" ht="16.5" x14ac:dyDescent="0.25">
      <c r="A198" s="1">
        <v>197</v>
      </c>
      <c r="B198" s="1" t="s">
        <v>761</v>
      </c>
      <c r="C198" s="10">
        <v>44750</v>
      </c>
      <c r="D198" s="22">
        <v>0</v>
      </c>
      <c r="E198" s="1" t="s">
        <v>213</v>
      </c>
      <c r="F198" s="15">
        <v>24</v>
      </c>
      <c r="G198" s="2">
        <v>4.84</v>
      </c>
      <c r="H198" s="3">
        <v>7.87</v>
      </c>
      <c r="I198" s="2">
        <v>3.75</v>
      </c>
      <c r="J198" s="4">
        <f t="shared" si="7"/>
        <v>1.0899999999999999</v>
      </c>
      <c r="K198" s="1">
        <v>1</v>
      </c>
      <c r="L198" s="4">
        <f t="shared" si="8"/>
        <v>1.0899999999999999</v>
      </c>
      <c r="M198" s="1">
        <v>1</v>
      </c>
      <c r="N198" s="4">
        <v>1.0900000000000001</v>
      </c>
      <c r="O198" s="11" t="s">
        <v>1746</v>
      </c>
    </row>
    <row r="199" spans="1:15" s="5" customFormat="1" ht="16.5" x14ac:dyDescent="0.25">
      <c r="A199" s="1">
        <v>198</v>
      </c>
      <c r="B199" s="1" t="s">
        <v>771</v>
      </c>
      <c r="C199" s="10">
        <v>44751</v>
      </c>
      <c r="D199" s="22">
        <v>0</v>
      </c>
      <c r="E199" s="1" t="s">
        <v>213</v>
      </c>
      <c r="F199" s="15">
        <v>24</v>
      </c>
      <c r="G199" s="2">
        <v>7.76</v>
      </c>
      <c r="H199" s="3">
        <v>18.41</v>
      </c>
      <c r="I199" s="2">
        <v>6.7</v>
      </c>
      <c r="J199" s="4">
        <f t="shared" si="7"/>
        <v>1.0599999999999996</v>
      </c>
      <c r="K199" s="1">
        <v>1</v>
      </c>
      <c r="L199" s="4">
        <f t="shared" si="8"/>
        <v>1.0599999999999996</v>
      </c>
      <c r="M199" s="1">
        <v>1</v>
      </c>
      <c r="N199" s="4">
        <v>1.06</v>
      </c>
      <c r="O199" s="11" t="s">
        <v>1746</v>
      </c>
    </row>
    <row r="200" spans="1:15" s="5" customFormat="1" ht="16.5" x14ac:dyDescent="0.25">
      <c r="A200" s="1">
        <v>199</v>
      </c>
      <c r="B200" s="1" t="s">
        <v>761</v>
      </c>
      <c r="C200" s="10">
        <v>44751</v>
      </c>
      <c r="D200" s="22">
        <v>0</v>
      </c>
      <c r="E200" s="1" t="s">
        <v>213</v>
      </c>
      <c r="F200" s="15">
        <v>24</v>
      </c>
      <c r="G200" s="2">
        <v>5.13</v>
      </c>
      <c r="H200" s="3">
        <v>8.1</v>
      </c>
      <c r="I200" s="2">
        <v>3.77</v>
      </c>
      <c r="J200" s="4">
        <f t="shared" si="7"/>
        <v>1.3599999999999999</v>
      </c>
      <c r="K200" s="1">
        <v>1</v>
      </c>
      <c r="L200" s="4">
        <f t="shared" si="8"/>
        <v>1.3599999999999999</v>
      </c>
      <c r="M200" s="1">
        <v>1</v>
      </c>
      <c r="N200" s="4">
        <v>1.36</v>
      </c>
      <c r="O200" s="11" t="s">
        <v>1746</v>
      </c>
    </row>
    <row r="201" spans="1:15" s="5" customFormat="1" ht="16.5" x14ac:dyDescent="0.25">
      <c r="A201" s="1">
        <v>200</v>
      </c>
      <c r="B201" s="1" t="s">
        <v>771</v>
      </c>
      <c r="C201" s="10">
        <v>44752</v>
      </c>
      <c r="D201" s="22">
        <v>0</v>
      </c>
      <c r="E201" s="1" t="s">
        <v>213</v>
      </c>
      <c r="F201" s="15">
        <v>24</v>
      </c>
      <c r="G201" s="2">
        <v>7.63</v>
      </c>
      <c r="H201" s="3">
        <v>18.829999999999998</v>
      </c>
      <c r="I201" s="2">
        <v>6.52</v>
      </c>
      <c r="J201" s="4">
        <f t="shared" si="7"/>
        <v>1.1100000000000003</v>
      </c>
      <c r="K201" s="1">
        <v>1</v>
      </c>
      <c r="L201" s="4">
        <f t="shared" si="8"/>
        <v>1.1100000000000003</v>
      </c>
      <c r="M201" s="1">
        <v>1</v>
      </c>
      <c r="N201" s="4">
        <v>1.1100000000000001</v>
      </c>
      <c r="O201" s="11" t="s">
        <v>1746</v>
      </c>
    </row>
    <row r="202" spans="1:15" s="5" customFormat="1" ht="16.5" x14ac:dyDescent="0.25">
      <c r="A202" s="1">
        <v>201</v>
      </c>
      <c r="B202" s="1" t="s">
        <v>761</v>
      </c>
      <c r="C202" s="10">
        <v>44752</v>
      </c>
      <c r="D202" s="22">
        <v>0</v>
      </c>
      <c r="E202" s="1" t="s">
        <v>2516</v>
      </c>
      <c r="F202" s="15">
        <v>24</v>
      </c>
      <c r="G202" s="2">
        <v>5.01</v>
      </c>
      <c r="H202" s="3">
        <v>8.26</v>
      </c>
      <c r="I202" s="2">
        <v>3.74</v>
      </c>
      <c r="J202" s="4">
        <f t="shared" si="7"/>
        <v>1.2699999999999996</v>
      </c>
      <c r="K202" s="1">
        <v>1</v>
      </c>
      <c r="L202" s="4">
        <f t="shared" si="8"/>
        <v>1.2699999999999996</v>
      </c>
      <c r="M202" s="1">
        <v>1</v>
      </c>
      <c r="N202" s="4">
        <v>1.27</v>
      </c>
      <c r="O202" s="11" t="s">
        <v>1746</v>
      </c>
    </row>
    <row r="203" spans="1:15" s="5" customFormat="1" ht="16.5" x14ac:dyDescent="0.25">
      <c r="A203" s="1">
        <v>202</v>
      </c>
      <c r="B203" s="1" t="s">
        <v>771</v>
      </c>
      <c r="C203" s="10">
        <v>44753</v>
      </c>
      <c r="D203" s="22">
        <v>0</v>
      </c>
      <c r="E203" s="1" t="s">
        <v>213</v>
      </c>
      <c r="F203" s="15">
        <v>20</v>
      </c>
      <c r="G203" s="2">
        <v>5.82</v>
      </c>
      <c r="H203" s="3">
        <v>16.64</v>
      </c>
      <c r="I203" s="2">
        <v>4.28</v>
      </c>
      <c r="J203" s="4">
        <f t="shared" si="7"/>
        <v>1.54</v>
      </c>
      <c r="K203" s="1">
        <v>1</v>
      </c>
      <c r="L203" s="4">
        <f t="shared" si="8"/>
        <v>1.54</v>
      </c>
      <c r="M203" s="1">
        <v>1</v>
      </c>
      <c r="N203" s="4">
        <v>1.54</v>
      </c>
      <c r="O203" s="11" t="s">
        <v>2517</v>
      </c>
    </row>
    <row r="204" spans="1:15" s="5" customFormat="1" ht="16.5" x14ac:dyDescent="0.25">
      <c r="A204" s="1">
        <v>203</v>
      </c>
      <c r="B204" s="1" t="s">
        <v>761</v>
      </c>
      <c r="C204" s="10">
        <v>44753</v>
      </c>
      <c r="D204" s="22">
        <v>0</v>
      </c>
      <c r="E204" s="1" t="s">
        <v>213</v>
      </c>
      <c r="F204" s="15">
        <v>24</v>
      </c>
      <c r="G204" s="2">
        <v>4.26</v>
      </c>
      <c r="H204" s="3">
        <v>5.83</v>
      </c>
      <c r="I204" s="2">
        <v>3.16</v>
      </c>
      <c r="J204" s="4">
        <f t="shared" si="7"/>
        <v>1.0999999999999996</v>
      </c>
      <c r="K204" s="1">
        <v>1</v>
      </c>
      <c r="L204" s="4">
        <f t="shared" si="8"/>
        <v>1.0999999999999996</v>
      </c>
      <c r="M204" s="1">
        <v>1</v>
      </c>
      <c r="N204" s="4">
        <v>1.1000000000000001</v>
      </c>
      <c r="O204" s="11" t="s">
        <v>1746</v>
      </c>
    </row>
    <row r="205" spans="1:15" s="5" customFormat="1" ht="16.5" x14ac:dyDescent="0.25">
      <c r="A205" s="1">
        <v>204</v>
      </c>
      <c r="B205" s="1" t="s">
        <v>771</v>
      </c>
      <c r="C205" s="10">
        <v>44754</v>
      </c>
      <c r="D205" s="22">
        <v>0</v>
      </c>
      <c r="E205" s="1" t="s">
        <v>213</v>
      </c>
      <c r="F205" s="15">
        <v>11.5</v>
      </c>
      <c r="G205" s="2">
        <v>3.32</v>
      </c>
      <c r="H205" s="3">
        <v>6.65</v>
      </c>
      <c r="I205" s="2">
        <v>1.75</v>
      </c>
      <c r="J205" s="4">
        <f t="shared" si="7"/>
        <v>1.5699999999999998</v>
      </c>
      <c r="K205" s="1">
        <v>1</v>
      </c>
      <c r="L205" s="4">
        <f t="shared" si="8"/>
        <v>1.5699999999999998</v>
      </c>
      <c r="M205" s="1">
        <v>1</v>
      </c>
      <c r="N205" s="4">
        <v>1.57</v>
      </c>
      <c r="O205" s="11" t="s">
        <v>1746</v>
      </c>
    </row>
    <row r="206" spans="1:15" s="5" customFormat="1" ht="16.5" x14ac:dyDescent="0.25">
      <c r="A206" s="1">
        <v>205</v>
      </c>
      <c r="B206" s="1" t="s">
        <v>761</v>
      </c>
      <c r="C206" s="10">
        <v>44754</v>
      </c>
      <c r="D206" s="22">
        <v>0</v>
      </c>
      <c r="E206" s="1" t="s">
        <v>213</v>
      </c>
      <c r="F206" s="15">
        <v>10.5</v>
      </c>
      <c r="G206" s="2">
        <v>2.59</v>
      </c>
      <c r="H206" s="3">
        <v>2.88</v>
      </c>
      <c r="I206" s="2">
        <v>1.65</v>
      </c>
      <c r="J206" s="4">
        <f t="shared" si="7"/>
        <v>0.94</v>
      </c>
      <c r="K206" s="1">
        <v>1</v>
      </c>
      <c r="L206" s="4">
        <f t="shared" si="8"/>
        <v>0.94</v>
      </c>
      <c r="M206" s="1">
        <v>1</v>
      </c>
      <c r="N206" s="4">
        <v>0.94</v>
      </c>
      <c r="O206" s="11" t="s">
        <v>1746</v>
      </c>
    </row>
    <row r="207" spans="1:15" s="5" customFormat="1" ht="16.5" x14ac:dyDescent="0.25">
      <c r="A207" s="1">
        <v>206</v>
      </c>
      <c r="B207" s="1" t="s">
        <v>771</v>
      </c>
      <c r="C207" s="10">
        <v>44755</v>
      </c>
      <c r="D207" s="22">
        <v>2</v>
      </c>
      <c r="E207" s="1" t="s">
        <v>460</v>
      </c>
      <c r="F207" s="15">
        <v>2.5</v>
      </c>
      <c r="G207" s="2">
        <v>3.85</v>
      </c>
      <c r="H207" s="3">
        <v>26.54</v>
      </c>
      <c r="I207" s="2">
        <v>0.73</v>
      </c>
      <c r="J207" s="4">
        <f t="shared" si="7"/>
        <v>3.12</v>
      </c>
      <c r="K207" s="1">
        <v>5</v>
      </c>
      <c r="L207" s="4">
        <f t="shared" si="8"/>
        <v>5.6000000000000005</v>
      </c>
      <c r="M207" s="1">
        <f>C227-C207</f>
        <v>10</v>
      </c>
      <c r="N207" s="4">
        <v>30.435199999999998</v>
      </c>
      <c r="O207" s="11" t="s">
        <v>1746</v>
      </c>
    </row>
    <row r="208" spans="1:15" s="5" customFormat="1" ht="16.5" x14ac:dyDescent="0.25">
      <c r="A208" s="1">
        <v>207</v>
      </c>
      <c r="B208" s="1" t="s">
        <v>761</v>
      </c>
      <c r="C208" s="10">
        <v>44755</v>
      </c>
      <c r="D208" s="22">
        <v>0</v>
      </c>
      <c r="E208" s="1" t="s">
        <v>460</v>
      </c>
      <c r="F208" s="15">
        <v>2.5</v>
      </c>
      <c r="G208" s="2">
        <v>0.88</v>
      </c>
      <c r="H208" s="3">
        <v>0.93</v>
      </c>
      <c r="I208" s="2">
        <v>0.57999999999999996</v>
      </c>
      <c r="J208" s="4">
        <f t="shared" si="7"/>
        <v>0.30000000000000004</v>
      </c>
      <c r="K208" s="1">
        <v>1</v>
      </c>
      <c r="L208" s="4">
        <f t="shared" si="8"/>
        <v>0.30000000000000004</v>
      </c>
      <c r="M208" s="1">
        <v>1</v>
      </c>
      <c r="N208" s="4">
        <v>0.3</v>
      </c>
      <c r="O208" s="11" t="s">
        <v>1746</v>
      </c>
    </row>
    <row r="209" spans="1:15" s="5" customFormat="1" ht="16.5" x14ac:dyDescent="0.25">
      <c r="A209" s="1">
        <v>208</v>
      </c>
      <c r="B209" s="1" t="s">
        <v>761</v>
      </c>
      <c r="C209" s="10">
        <v>44756</v>
      </c>
      <c r="D209" s="22">
        <v>0</v>
      </c>
      <c r="E209" s="1" t="s">
        <v>1686</v>
      </c>
      <c r="F209" s="15">
        <v>20</v>
      </c>
      <c r="G209" s="2">
        <v>4.9000000000000004</v>
      </c>
      <c r="H209" s="3">
        <v>2.52</v>
      </c>
      <c r="I209" s="2">
        <v>2.89</v>
      </c>
      <c r="J209" s="4">
        <f t="shared" si="7"/>
        <v>2.0100000000000002</v>
      </c>
      <c r="K209" s="1">
        <v>1</v>
      </c>
      <c r="L209" s="4">
        <f t="shared" si="8"/>
        <v>2.0100000000000002</v>
      </c>
      <c r="M209" s="1">
        <v>1</v>
      </c>
      <c r="N209" s="4">
        <v>2.0099999999999998</v>
      </c>
      <c r="O209" s="11" t="s">
        <v>1746</v>
      </c>
    </row>
    <row r="210" spans="1:15" s="5" customFormat="1" ht="16.5" x14ac:dyDescent="0.25">
      <c r="A210" s="1">
        <v>209</v>
      </c>
      <c r="B210" s="1" t="s">
        <v>2501</v>
      </c>
      <c r="C210" s="10">
        <v>44756</v>
      </c>
      <c r="D210" s="22">
        <v>0</v>
      </c>
      <c r="E210" s="1" t="s">
        <v>1686</v>
      </c>
      <c r="F210" s="15">
        <v>20</v>
      </c>
      <c r="G210" s="2">
        <v>4.5</v>
      </c>
      <c r="H210" s="3">
        <v>3.38</v>
      </c>
      <c r="I210" s="2">
        <v>3.18</v>
      </c>
      <c r="J210" s="4">
        <f t="shared" si="7"/>
        <v>1.3199999999999998</v>
      </c>
      <c r="K210" s="1">
        <v>1</v>
      </c>
      <c r="L210" s="4">
        <f t="shared" si="8"/>
        <v>1.3199999999999998</v>
      </c>
      <c r="M210" s="1">
        <v>1</v>
      </c>
      <c r="N210" s="4">
        <v>1.32</v>
      </c>
      <c r="O210" s="11" t="s">
        <v>1746</v>
      </c>
    </row>
    <row r="211" spans="1:15" s="5" customFormat="1" ht="16.5" x14ac:dyDescent="0.25">
      <c r="A211" s="1">
        <v>210</v>
      </c>
      <c r="B211" s="1" t="s">
        <v>761</v>
      </c>
      <c r="C211" s="10">
        <v>44757</v>
      </c>
      <c r="D211" s="22">
        <v>0</v>
      </c>
      <c r="E211" s="1" t="s">
        <v>213</v>
      </c>
      <c r="F211" s="15">
        <v>24</v>
      </c>
      <c r="G211" s="2">
        <v>5.7</v>
      </c>
      <c r="H211" s="3">
        <v>0.3</v>
      </c>
      <c r="I211" s="2">
        <v>3.79</v>
      </c>
      <c r="J211" s="4">
        <f t="shared" si="7"/>
        <v>1.9100000000000001</v>
      </c>
      <c r="K211" s="1">
        <v>1</v>
      </c>
      <c r="L211" s="4">
        <f t="shared" si="8"/>
        <v>1.9100000000000001</v>
      </c>
      <c r="M211" s="1">
        <v>1</v>
      </c>
      <c r="N211" s="4">
        <v>1.91</v>
      </c>
      <c r="O211" s="11" t="s">
        <v>1746</v>
      </c>
    </row>
    <row r="212" spans="1:15" s="5" customFormat="1" ht="16.5" x14ac:dyDescent="0.25">
      <c r="A212" s="1">
        <v>211</v>
      </c>
      <c r="B212" s="1" t="s">
        <v>2501</v>
      </c>
      <c r="C212" s="10">
        <v>44757</v>
      </c>
      <c r="D212" s="22">
        <v>1</v>
      </c>
      <c r="E212" s="1" t="s">
        <v>213</v>
      </c>
      <c r="F212" s="15">
        <v>24</v>
      </c>
      <c r="G212" s="2">
        <v>6.41</v>
      </c>
      <c r="H212" s="3">
        <v>2.9</v>
      </c>
      <c r="I212" s="2">
        <v>4.13</v>
      </c>
      <c r="J212" s="4">
        <f t="shared" si="7"/>
        <v>2.2800000000000002</v>
      </c>
      <c r="K212" s="1">
        <v>1</v>
      </c>
      <c r="L212" s="4">
        <f t="shared" si="8"/>
        <v>1.2800000000000002</v>
      </c>
      <c r="M212" s="1">
        <v>1</v>
      </c>
      <c r="N212" s="4">
        <v>1.28</v>
      </c>
      <c r="O212" s="11" t="s">
        <v>1746</v>
      </c>
    </row>
    <row r="213" spans="1:15" s="5" customFormat="1" ht="16.5" x14ac:dyDescent="0.25">
      <c r="A213" s="1">
        <v>212</v>
      </c>
      <c r="B213" s="1" t="s">
        <v>761</v>
      </c>
      <c r="C213" s="10">
        <v>44758</v>
      </c>
      <c r="D213" s="22">
        <v>0</v>
      </c>
      <c r="E213" s="1" t="s">
        <v>213</v>
      </c>
      <c r="F213" s="15">
        <v>24</v>
      </c>
      <c r="G213" s="2">
        <v>5.64</v>
      </c>
      <c r="H213" s="3">
        <v>0.33</v>
      </c>
      <c r="I213" s="2">
        <v>3.83</v>
      </c>
      <c r="J213" s="4">
        <f t="shared" si="7"/>
        <v>1.8099999999999996</v>
      </c>
      <c r="K213" s="1">
        <v>1</v>
      </c>
      <c r="L213" s="4">
        <f t="shared" si="8"/>
        <v>1.8099999999999996</v>
      </c>
      <c r="M213" s="1">
        <v>1</v>
      </c>
      <c r="N213" s="4">
        <v>1.81</v>
      </c>
      <c r="O213" s="11" t="s">
        <v>1746</v>
      </c>
    </row>
    <row r="214" spans="1:15" s="5" customFormat="1" ht="16.5" x14ac:dyDescent="0.25">
      <c r="A214" s="1">
        <v>213</v>
      </c>
      <c r="B214" s="1" t="s">
        <v>2501</v>
      </c>
      <c r="C214" s="10">
        <v>44758</v>
      </c>
      <c r="D214" s="22">
        <v>1</v>
      </c>
      <c r="E214" s="1" t="s">
        <v>213</v>
      </c>
      <c r="F214" s="15">
        <v>24</v>
      </c>
      <c r="G214" s="2">
        <v>5.64</v>
      </c>
      <c r="H214" s="3">
        <v>1.71</v>
      </c>
      <c r="I214" s="2">
        <v>2.85</v>
      </c>
      <c r="J214" s="4">
        <f t="shared" si="7"/>
        <v>2.7899999999999996</v>
      </c>
      <c r="K214" s="1">
        <v>1</v>
      </c>
      <c r="L214" s="4">
        <f t="shared" si="8"/>
        <v>1.7899999999999996</v>
      </c>
      <c r="M214" s="1">
        <v>1</v>
      </c>
      <c r="N214" s="4">
        <v>1.79</v>
      </c>
      <c r="O214" s="11" t="s">
        <v>1746</v>
      </c>
    </row>
    <row r="215" spans="1:15" s="5" customFormat="1" ht="16.5" x14ac:dyDescent="0.25">
      <c r="A215" s="1">
        <v>214</v>
      </c>
      <c r="B215" s="1" t="s">
        <v>761</v>
      </c>
      <c r="C215" s="10">
        <v>44759</v>
      </c>
      <c r="D215" s="22">
        <v>0</v>
      </c>
      <c r="E215" s="1" t="s">
        <v>213</v>
      </c>
      <c r="F215" s="15">
        <v>24</v>
      </c>
      <c r="G215" s="2">
        <v>5.58</v>
      </c>
      <c r="H215" s="3">
        <v>0.6</v>
      </c>
      <c r="I215" s="2">
        <v>3.87</v>
      </c>
      <c r="J215" s="4">
        <f t="shared" si="7"/>
        <v>1.71</v>
      </c>
      <c r="K215" s="1">
        <v>1</v>
      </c>
      <c r="L215" s="4">
        <f t="shared" si="8"/>
        <v>1.71</v>
      </c>
      <c r="M215" s="1">
        <v>1</v>
      </c>
      <c r="N215" s="4">
        <v>1.71</v>
      </c>
      <c r="O215" s="11" t="s">
        <v>2518</v>
      </c>
    </row>
    <row r="216" spans="1:15" s="5" customFormat="1" ht="16.5" x14ac:dyDescent="0.25">
      <c r="A216" s="1">
        <v>215</v>
      </c>
      <c r="B216" s="1" t="s">
        <v>2501</v>
      </c>
      <c r="C216" s="10">
        <v>44759</v>
      </c>
      <c r="D216" s="22">
        <v>1</v>
      </c>
      <c r="E216" s="1" t="s">
        <v>213</v>
      </c>
      <c r="F216" s="15">
        <v>24</v>
      </c>
      <c r="G216" s="2">
        <v>7</v>
      </c>
      <c r="H216" s="3">
        <v>0.4</v>
      </c>
      <c r="I216" s="2">
        <v>3.98</v>
      </c>
      <c r="J216" s="4">
        <f t="shared" si="7"/>
        <v>3.02</v>
      </c>
      <c r="K216" s="1">
        <v>1</v>
      </c>
      <c r="L216" s="4">
        <f t="shared" si="8"/>
        <v>2.02</v>
      </c>
      <c r="M216" s="1">
        <v>1</v>
      </c>
      <c r="N216" s="4">
        <v>2.02</v>
      </c>
      <c r="O216" s="11" t="s">
        <v>2519</v>
      </c>
    </row>
    <row r="217" spans="1:15" s="5" customFormat="1" ht="16.5" x14ac:dyDescent="0.25">
      <c r="A217" s="1">
        <v>216</v>
      </c>
      <c r="B217" s="1" t="s">
        <v>761</v>
      </c>
      <c r="C217" s="10">
        <v>44760</v>
      </c>
      <c r="D217" s="22">
        <v>0</v>
      </c>
      <c r="E217" s="1" t="s">
        <v>213</v>
      </c>
      <c r="F217" s="15">
        <v>24</v>
      </c>
      <c r="G217" s="2">
        <v>5.5</v>
      </c>
      <c r="H217" s="3">
        <v>0.8</v>
      </c>
      <c r="I217" s="2">
        <v>3.9</v>
      </c>
      <c r="J217" s="4">
        <f t="shared" si="7"/>
        <v>1.6</v>
      </c>
      <c r="K217" s="1">
        <v>1</v>
      </c>
      <c r="L217" s="4">
        <f t="shared" si="8"/>
        <v>1.6</v>
      </c>
      <c r="M217" s="1">
        <v>1</v>
      </c>
      <c r="N217" s="4">
        <v>1.6</v>
      </c>
      <c r="O217" s="11" t="s">
        <v>2518</v>
      </c>
    </row>
    <row r="218" spans="1:15" s="5" customFormat="1" ht="16.5" x14ac:dyDescent="0.25">
      <c r="A218" s="1">
        <v>217</v>
      </c>
      <c r="B218" s="1" t="s">
        <v>2501</v>
      </c>
      <c r="C218" s="10">
        <v>44760</v>
      </c>
      <c r="D218" s="22">
        <v>1</v>
      </c>
      <c r="E218" s="1" t="s">
        <v>213</v>
      </c>
      <c r="F218" s="15">
        <v>24</v>
      </c>
      <c r="G218" s="2">
        <v>7.05</v>
      </c>
      <c r="H218" s="3">
        <v>0.3</v>
      </c>
      <c r="I218" s="2">
        <v>4.3099999999999996</v>
      </c>
      <c r="J218" s="4">
        <f t="shared" si="7"/>
        <v>2.74</v>
      </c>
      <c r="K218" s="1">
        <v>1</v>
      </c>
      <c r="L218" s="4">
        <f t="shared" si="8"/>
        <v>1.7400000000000002</v>
      </c>
      <c r="M218" s="1">
        <v>1</v>
      </c>
      <c r="N218" s="4">
        <v>1.74</v>
      </c>
      <c r="O218" s="11" t="s">
        <v>2519</v>
      </c>
    </row>
    <row r="219" spans="1:15" s="5" customFormat="1" ht="16.5" x14ac:dyDescent="0.25">
      <c r="A219" s="1">
        <v>218</v>
      </c>
      <c r="B219" s="1" t="s">
        <v>761</v>
      </c>
      <c r="C219" s="10">
        <v>44761</v>
      </c>
      <c r="D219" s="22">
        <v>0</v>
      </c>
      <c r="E219" s="1" t="s">
        <v>213</v>
      </c>
      <c r="F219" s="15">
        <v>24</v>
      </c>
      <c r="G219" s="2">
        <v>5.5</v>
      </c>
      <c r="H219" s="3">
        <v>0.9</v>
      </c>
      <c r="I219" s="2">
        <v>4.07</v>
      </c>
      <c r="J219" s="4">
        <f t="shared" si="7"/>
        <v>1.4299999999999997</v>
      </c>
      <c r="K219" s="1">
        <v>1</v>
      </c>
      <c r="L219" s="4">
        <f t="shared" si="8"/>
        <v>1.4299999999999997</v>
      </c>
      <c r="M219" s="1">
        <v>1</v>
      </c>
      <c r="N219" s="4">
        <v>1.43</v>
      </c>
      <c r="O219" s="11" t="s">
        <v>2518</v>
      </c>
    </row>
    <row r="220" spans="1:15" s="5" customFormat="1" ht="16.5" x14ac:dyDescent="0.25">
      <c r="A220" s="1">
        <v>219</v>
      </c>
      <c r="B220" s="1" t="s">
        <v>2501</v>
      </c>
      <c r="C220" s="10">
        <v>44761</v>
      </c>
      <c r="D220" s="22">
        <v>1</v>
      </c>
      <c r="E220" s="1" t="s">
        <v>213</v>
      </c>
      <c r="F220" s="15">
        <v>24</v>
      </c>
      <c r="G220" s="2">
        <v>7.13</v>
      </c>
      <c r="H220" s="3">
        <v>0.3</v>
      </c>
      <c r="I220" s="2">
        <v>4.5</v>
      </c>
      <c r="J220" s="4">
        <f t="shared" si="7"/>
        <v>2.63</v>
      </c>
      <c r="K220" s="1">
        <v>1</v>
      </c>
      <c r="L220" s="4">
        <f t="shared" si="8"/>
        <v>1.63</v>
      </c>
      <c r="M220" s="1">
        <v>1</v>
      </c>
      <c r="N220" s="4">
        <v>1.63</v>
      </c>
      <c r="O220" s="11" t="s">
        <v>2519</v>
      </c>
    </row>
    <row r="221" spans="1:15" s="5" customFormat="1" ht="16.5" x14ac:dyDescent="0.25">
      <c r="A221" s="1">
        <v>220</v>
      </c>
      <c r="B221" s="1" t="s">
        <v>761</v>
      </c>
      <c r="C221" s="10">
        <v>44762</v>
      </c>
      <c r="D221" s="22">
        <v>0</v>
      </c>
      <c r="E221" s="1" t="s">
        <v>213</v>
      </c>
      <c r="F221" s="15">
        <v>24</v>
      </c>
      <c r="G221" s="2">
        <v>5.36</v>
      </c>
      <c r="H221" s="3">
        <v>1.2</v>
      </c>
      <c r="I221" s="2">
        <v>3.84</v>
      </c>
      <c r="J221" s="4">
        <f t="shared" si="7"/>
        <v>1.5200000000000005</v>
      </c>
      <c r="K221" s="1">
        <v>1</v>
      </c>
      <c r="L221" s="4">
        <f t="shared" si="8"/>
        <v>1.5200000000000005</v>
      </c>
      <c r="M221" s="1">
        <v>1</v>
      </c>
      <c r="N221" s="4">
        <v>1.52</v>
      </c>
      <c r="O221" s="11" t="s">
        <v>2518</v>
      </c>
    </row>
    <row r="222" spans="1:15" s="5" customFormat="1" ht="16.5" x14ac:dyDescent="0.25">
      <c r="A222" s="1">
        <v>221</v>
      </c>
      <c r="B222" s="1" t="s">
        <v>2501</v>
      </c>
      <c r="C222" s="10">
        <v>44762</v>
      </c>
      <c r="D222" s="22">
        <v>1</v>
      </c>
      <c r="E222" s="1" t="s">
        <v>213</v>
      </c>
      <c r="F222" s="15">
        <v>21.5</v>
      </c>
      <c r="G222" s="2">
        <v>6.43</v>
      </c>
      <c r="H222" s="3">
        <v>1.3</v>
      </c>
      <c r="I222" s="2">
        <v>3.75</v>
      </c>
      <c r="J222" s="4">
        <f t="shared" si="7"/>
        <v>2.6799999999999997</v>
      </c>
      <c r="K222" s="1">
        <v>1</v>
      </c>
      <c r="L222" s="4">
        <f t="shared" si="8"/>
        <v>1.6799999999999997</v>
      </c>
      <c r="M222" s="1">
        <v>1</v>
      </c>
      <c r="N222" s="4">
        <v>1.68</v>
      </c>
      <c r="O222" s="11" t="s">
        <v>2519</v>
      </c>
    </row>
    <row r="223" spans="1:15" s="5" customFormat="1" ht="16.5" x14ac:dyDescent="0.25">
      <c r="A223" s="1">
        <v>222</v>
      </c>
      <c r="B223" s="1" t="s">
        <v>761</v>
      </c>
      <c r="C223" s="10">
        <v>44763</v>
      </c>
      <c r="D223" s="22">
        <v>0</v>
      </c>
      <c r="E223" s="1" t="s">
        <v>213</v>
      </c>
      <c r="F223" s="15">
        <v>24</v>
      </c>
      <c r="G223" s="2">
        <v>5.19</v>
      </c>
      <c r="H223" s="3">
        <v>1.5</v>
      </c>
      <c r="I223" s="2">
        <v>3.81</v>
      </c>
      <c r="J223" s="4">
        <f t="shared" si="7"/>
        <v>1.3800000000000003</v>
      </c>
      <c r="K223" s="1">
        <v>1</v>
      </c>
      <c r="L223" s="4">
        <f t="shared" si="8"/>
        <v>1.3800000000000003</v>
      </c>
      <c r="M223" s="1">
        <v>1</v>
      </c>
      <c r="N223" s="4">
        <v>1.38</v>
      </c>
      <c r="O223" s="11" t="s">
        <v>2520</v>
      </c>
    </row>
    <row r="224" spans="1:15" s="5" customFormat="1" ht="16.5" x14ac:dyDescent="0.25">
      <c r="A224" s="1">
        <v>223</v>
      </c>
      <c r="B224" s="1" t="s">
        <v>2501</v>
      </c>
      <c r="C224" s="10">
        <v>44763</v>
      </c>
      <c r="D224" s="22">
        <v>1</v>
      </c>
      <c r="E224" s="1" t="s">
        <v>213</v>
      </c>
      <c r="F224" s="15">
        <v>24</v>
      </c>
      <c r="G224" s="2">
        <v>6.74</v>
      </c>
      <c r="H224" s="3">
        <v>1.1000000000000001</v>
      </c>
      <c r="I224" s="2">
        <v>4.2</v>
      </c>
      <c r="J224" s="4">
        <f t="shared" si="7"/>
        <v>2.54</v>
      </c>
      <c r="K224" s="1">
        <v>1</v>
      </c>
      <c r="L224" s="4">
        <f t="shared" si="8"/>
        <v>1.54</v>
      </c>
      <c r="M224" s="1">
        <v>1</v>
      </c>
      <c r="N224" s="4">
        <v>1.54</v>
      </c>
      <c r="O224" s="11" t="s">
        <v>2519</v>
      </c>
    </row>
    <row r="225" spans="1:15" s="5" customFormat="1" ht="16.5" x14ac:dyDescent="0.25">
      <c r="A225" s="1">
        <v>224</v>
      </c>
      <c r="B225" s="1" t="s">
        <v>761</v>
      </c>
      <c r="C225" s="10">
        <v>44764</v>
      </c>
      <c r="D225" s="22">
        <v>0</v>
      </c>
      <c r="E225" s="1" t="s">
        <v>213</v>
      </c>
      <c r="F225" s="15">
        <v>24</v>
      </c>
      <c r="G225" s="2">
        <v>5.31</v>
      </c>
      <c r="H225" s="3">
        <v>0.7</v>
      </c>
      <c r="I225" s="2">
        <v>3.92</v>
      </c>
      <c r="J225" s="4">
        <f t="shared" si="7"/>
        <v>1.3899999999999997</v>
      </c>
      <c r="K225" s="1">
        <v>2</v>
      </c>
      <c r="L225" s="4">
        <f t="shared" si="8"/>
        <v>2.7799999999999994</v>
      </c>
      <c r="M225" s="1">
        <f>C229-C225</f>
        <v>2</v>
      </c>
      <c r="N225" s="4">
        <v>3.6985000000000001</v>
      </c>
      <c r="O225" s="11" t="s">
        <v>1746</v>
      </c>
    </row>
    <row r="226" spans="1:15" s="5" customFormat="1" ht="16.5" x14ac:dyDescent="0.25">
      <c r="A226" s="1">
        <v>225</v>
      </c>
      <c r="B226" s="1" t="s">
        <v>2501</v>
      </c>
      <c r="C226" s="10">
        <v>44764</v>
      </c>
      <c r="D226" s="22">
        <v>1</v>
      </c>
      <c r="E226" s="1" t="s">
        <v>213</v>
      </c>
      <c r="F226" s="15">
        <v>24</v>
      </c>
      <c r="G226" s="2">
        <v>7.01</v>
      </c>
      <c r="H226" s="3">
        <v>0</v>
      </c>
      <c r="I226" s="2">
        <v>4.32</v>
      </c>
      <c r="J226" s="4">
        <f t="shared" si="7"/>
        <v>2.6899999999999995</v>
      </c>
      <c r="K226" s="1">
        <v>2</v>
      </c>
      <c r="L226" s="4">
        <f t="shared" si="8"/>
        <v>3.379999999999999</v>
      </c>
      <c r="M226" s="1">
        <f>C232-C226</f>
        <v>3</v>
      </c>
      <c r="N226" s="4">
        <v>3.8948</v>
      </c>
      <c r="O226" s="11" t="s">
        <v>1746</v>
      </c>
    </row>
    <row r="227" spans="1:15" s="5" customFormat="1" ht="16.5" x14ac:dyDescent="0.25">
      <c r="A227" s="1">
        <v>226</v>
      </c>
      <c r="B227" s="1" t="s">
        <v>771</v>
      </c>
      <c r="C227" s="10">
        <v>44765</v>
      </c>
      <c r="D227" s="22">
        <v>0.5</v>
      </c>
      <c r="E227" s="1" t="s">
        <v>213</v>
      </c>
      <c r="F227" s="15">
        <v>24</v>
      </c>
      <c r="G227" s="2">
        <v>5.71</v>
      </c>
      <c r="H227" s="3">
        <v>10.3</v>
      </c>
      <c r="I227" s="2">
        <v>3.81</v>
      </c>
      <c r="J227" s="4">
        <f t="shared" si="7"/>
        <v>1.9</v>
      </c>
      <c r="K227" s="1">
        <v>5</v>
      </c>
      <c r="L227" s="4">
        <f t="shared" si="8"/>
        <v>7</v>
      </c>
      <c r="M227" s="1">
        <v>8</v>
      </c>
      <c r="N227" s="4">
        <v>16.3873</v>
      </c>
      <c r="O227" s="11" t="s">
        <v>1746</v>
      </c>
    </row>
    <row r="228" spans="1:15" s="5" customFormat="1" ht="16.5" x14ac:dyDescent="0.25">
      <c r="A228" s="1">
        <v>227</v>
      </c>
      <c r="B228" s="1" t="s">
        <v>2155</v>
      </c>
      <c r="C228" s="10">
        <v>44765</v>
      </c>
      <c r="D228" s="22">
        <v>1</v>
      </c>
      <c r="E228" s="1" t="s">
        <v>213</v>
      </c>
      <c r="F228" s="15">
        <v>24</v>
      </c>
      <c r="G228" s="2">
        <v>6.05</v>
      </c>
      <c r="H228" s="3">
        <v>0</v>
      </c>
      <c r="I228" s="2">
        <v>3.84</v>
      </c>
      <c r="J228" s="4">
        <f t="shared" si="7"/>
        <v>2.21</v>
      </c>
      <c r="K228" s="1">
        <v>5</v>
      </c>
      <c r="L228" s="4">
        <f t="shared" si="8"/>
        <v>6.05</v>
      </c>
      <c r="M228" s="1">
        <v>8</v>
      </c>
      <c r="N228" s="4">
        <v>19.401</v>
      </c>
      <c r="O228" s="11" t="s">
        <v>1746</v>
      </c>
    </row>
    <row r="229" spans="1:15" s="5" customFormat="1" ht="16.5" x14ac:dyDescent="0.25">
      <c r="A229" s="1">
        <v>228</v>
      </c>
      <c r="B229" s="1" t="s">
        <v>761</v>
      </c>
      <c r="C229" s="10">
        <v>44766</v>
      </c>
      <c r="D229" s="22">
        <v>0</v>
      </c>
      <c r="E229" s="1" t="s">
        <v>213</v>
      </c>
      <c r="F229" s="15">
        <v>24</v>
      </c>
      <c r="G229" s="2">
        <v>5.32</v>
      </c>
      <c r="H229" s="3">
        <v>0.9</v>
      </c>
      <c r="I229" s="2">
        <v>3.89</v>
      </c>
      <c r="J229" s="4">
        <f t="shared" si="7"/>
        <v>1.4300000000000002</v>
      </c>
      <c r="K229" s="1">
        <v>2</v>
      </c>
      <c r="L229" s="4">
        <f t="shared" si="8"/>
        <v>2.8600000000000003</v>
      </c>
      <c r="M229" s="1">
        <f>C233-C229</f>
        <v>2</v>
      </c>
      <c r="N229" s="4">
        <v>3.7084999999999999</v>
      </c>
      <c r="O229" s="11" t="s">
        <v>1746</v>
      </c>
    </row>
    <row r="230" spans="1:15" s="5" customFormat="1" ht="16.5" x14ac:dyDescent="0.25">
      <c r="A230" s="1">
        <v>229</v>
      </c>
      <c r="B230" s="1" t="s">
        <v>2521</v>
      </c>
      <c r="C230" s="10">
        <v>44766</v>
      </c>
      <c r="D230" s="22">
        <v>0</v>
      </c>
      <c r="E230" s="1" t="s">
        <v>213</v>
      </c>
      <c r="F230" s="15">
        <v>24</v>
      </c>
      <c r="G230" s="2">
        <v>5.26</v>
      </c>
      <c r="H230" s="3">
        <v>0.3</v>
      </c>
      <c r="I230" s="2">
        <v>4.62</v>
      </c>
      <c r="J230" s="4">
        <f t="shared" si="7"/>
        <v>0.63999999999999968</v>
      </c>
      <c r="K230" s="1">
        <v>5</v>
      </c>
      <c r="L230" s="4">
        <f t="shared" si="8"/>
        <v>3.1999999999999984</v>
      </c>
      <c r="M230" s="1">
        <v>7</v>
      </c>
      <c r="N230" s="4">
        <v>8.1930999999999994</v>
      </c>
      <c r="O230" s="11" t="s">
        <v>1746</v>
      </c>
    </row>
    <row r="231" spans="1:15" s="5" customFormat="1" ht="16.5" x14ac:dyDescent="0.25">
      <c r="A231" s="1">
        <v>230</v>
      </c>
      <c r="B231" s="1" t="s">
        <v>2498</v>
      </c>
      <c r="C231" s="10">
        <v>44767</v>
      </c>
      <c r="D231" s="22">
        <v>0</v>
      </c>
      <c r="E231" s="1" t="s">
        <v>213</v>
      </c>
      <c r="F231" s="15">
        <v>24</v>
      </c>
      <c r="G231" s="2">
        <v>6</v>
      </c>
      <c r="H231" s="3">
        <v>0.3</v>
      </c>
      <c r="I231" s="2">
        <v>4.3499999999999996</v>
      </c>
      <c r="J231" s="4">
        <f t="shared" si="7"/>
        <v>1.6500000000000004</v>
      </c>
      <c r="K231" s="1">
        <v>5</v>
      </c>
      <c r="L231" s="4">
        <f t="shared" si="8"/>
        <v>8.2500000000000018</v>
      </c>
      <c r="M231" s="1">
        <v>6</v>
      </c>
      <c r="N231" s="4">
        <v>12.588200000000001</v>
      </c>
      <c r="O231" s="11" t="s">
        <v>1746</v>
      </c>
    </row>
    <row r="232" spans="1:15" s="5" customFormat="1" ht="16.5" x14ac:dyDescent="0.25">
      <c r="A232" s="1">
        <v>231</v>
      </c>
      <c r="B232" s="1" t="s">
        <v>2501</v>
      </c>
      <c r="C232" s="10">
        <v>44767</v>
      </c>
      <c r="D232" s="22">
        <v>0</v>
      </c>
      <c r="E232" s="1" t="s">
        <v>213</v>
      </c>
      <c r="F232" s="15">
        <v>24</v>
      </c>
      <c r="G232" s="2">
        <v>0</v>
      </c>
      <c r="H232" s="3">
        <v>0.3</v>
      </c>
      <c r="I232" s="2">
        <v>4</v>
      </c>
      <c r="J232" s="4">
        <f t="shared" si="7"/>
        <v>-4</v>
      </c>
      <c r="K232" s="1">
        <v>0</v>
      </c>
      <c r="L232" s="4">
        <f t="shared" si="8"/>
        <v>0</v>
      </c>
      <c r="M232" s="1">
        <v>0</v>
      </c>
      <c r="N232" s="4">
        <v>0</v>
      </c>
      <c r="O232" s="11" t="s">
        <v>1746</v>
      </c>
    </row>
    <row r="233" spans="1:15" s="5" customFormat="1" ht="33" x14ac:dyDescent="0.25">
      <c r="A233" s="1">
        <v>232</v>
      </c>
      <c r="B233" s="1" t="s">
        <v>761</v>
      </c>
      <c r="C233" s="10">
        <v>44768</v>
      </c>
      <c r="D233" s="22">
        <v>0</v>
      </c>
      <c r="E233" s="11" t="s">
        <v>2522</v>
      </c>
      <c r="F233" s="15">
        <v>6</v>
      </c>
      <c r="G233" s="2">
        <v>1.28</v>
      </c>
      <c r="H233" s="3">
        <v>0.9</v>
      </c>
      <c r="I233" s="2">
        <v>1.1599999999999999</v>
      </c>
      <c r="J233" s="4">
        <f t="shared" si="7"/>
        <v>0.12000000000000011</v>
      </c>
      <c r="K233" s="1">
        <v>1</v>
      </c>
      <c r="L233" s="4">
        <f t="shared" si="8"/>
        <v>0.12000000000000011</v>
      </c>
      <c r="M233" s="1">
        <v>1</v>
      </c>
      <c r="N233" s="4">
        <v>0.12</v>
      </c>
      <c r="O233" s="11" t="s">
        <v>1746</v>
      </c>
    </row>
    <row r="234" spans="1:15" s="5" customFormat="1" ht="16.5" x14ac:dyDescent="0.25">
      <c r="A234" s="1">
        <v>233</v>
      </c>
      <c r="B234" s="1" t="s">
        <v>2495</v>
      </c>
      <c r="C234" s="10">
        <v>44768</v>
      </c>
      <c r="D234" s="22">
        <v>0</v>
      </c>
      <c r="E234" s="1" t="s">
        <v>246</v>
      </c>
      <c r="F234" s="15">
        <v>4</v>
      </c>
      <c r="G234" s="2">
        <v>0.57999999999999996</v>
      </c>
      <c r="H234" s="3">
        <v>0</v>
      </c>
      <c r="I234" s="2">
        <v>0.57999999999999996</v>
      </c>
      <c r="J234" s="4">
        <f t="shared" si="7"/>
        <v>0</v>
      </c>
      <c r="K234" s="1">
        <v>1</v>
      </c>
      <c r="L234" s="4">
        <f t="shared" si="8"/>
        <v>0</v>
      </c>
      <c r="M234" s="1" t="s">
        <v>1746</v>
      </c>
      <c r="N234" s="4" t="s">
        <v>1746</v>
      </c>
      <c r="O234" s="11" t="s">
        <v>1746</v>
      </c>
    </row>
    <row r="235" spans="1:15" s="5" customFormat="1" ht="33" x14ac:dyDescent="0.25">
      <c r="A235" s="1">
        <v>234</v>
      </c>
      <c r="B235" s="1" t="s">
        <v>2501</v>
      </c>
      <c r="C235" s="10">
        <v>44768</v>
      </c>
      <c r="D235" s="22">
        <v>2</v>
      </c>
      <c r="E235" s="11" t="s">
        <v>2523</v>
      </c>
      <c r="F235" s="15">
        <v>18</v>
      </c>
      <c r="G235" s="2">
        <v>6.31</v>
      </c>
      <c r="H235" s="3">
        <v>2.9</v>
      </c>
      <c r="I235" s="2">
        <v>3.19</v>
      </c>
      <c r="J235" s="4">
        <f t="shared" si="7"/>
        <v>3.1199999999999997</v>
      </c>
      <c r="K235" s="1">
        <v>1</v>
      </c>
      <c r="L235" s="4">
        <f t="shared" si="8"/>
        <v>1.1199999999999997</v>
      </c>
      <c r="M235" s="1">
        <v>1</v>
      </c>
      <c r="N235" s="4">
        <v>1.1200000000000001</v>
      </c>
      <c r="O235" s="11" t="s">
        <v>1746</v>
      </c>
    </row>
    <row r="236" spans="1:15" s="5" customFormat="1" ht="33" x14ac:dyDescent="0.25">
      <c r="A236" s="1">
        <v>235</v>
      </c>
      <c r="B236" s="1" t="s">
        <v>761</v>
      </c>
      <c r="C236" s="10">
        <v>44769</v>
      </c>
      <c r="D236" s="22">
        <v>0</v>
      </c>
      <c r="E236" s="11" t="s">
        <v>2524</v>
      </c>
      <c r="F236" s="15">
        <v>21</v>
      </c>
      <c r="G236" s="2">
        <v>4.72</v>
      </c>
      <c r="H236" s="3">
        <v>0.9</v>
      </c>
      <c r="I236" s="2">
        <v>3.4</v>
      </c>
      <c r="J236" s="4">
        <f t="shared" si="7"/>
        <v>1.3199999999999998</v>
      </c>
      <c r="K236" s="1">
        <v>1</v>
      </c>
      <c r="L236" s="4">
        <f t="shared" si="8"/>
        <v>1.3199999999999998</v>
      </c>
      <c r="M236" s="1">
        <v>1</v>
      </c>
      <c r="N236" s="4">
        <v>1.32</v>
      </c>
      <c r="O236" s="11" t="s">
        <v>1746</v>
      </c>
    </row>
    <row r="237" spans="1:15" s="5" customFormat="1" ht="16.5" x14ac:dyDescent="0.25">
      <c r="A237" s="1">
        <v>236</v>
      </c>
      <c r="B237" s="1" t="s">
        <v>2501</v>
      </c>
      <c r="C237" s="10">
        <v>44769</v>
      </c>
      <c r="D237" s="22">
        <v>1</v>
      </c>
      <c r="E237" s="1" t="s">
        <v>213</v>
      </c>
      <c r="F237" s="15">
        <v>24</v>
      </c>
      <c r="G237" s="2">
        <v>6.72</v>
      </c>
      <c r="H237" s="3">
        <v>1.8</v>
      </c>
      <c r="I237" s="2">
        <v>3.79</v>
      </c>
      <c r="J237" s="4">
        <f t="shared" si="7"/>
        <v>2.9299999999999997</v>
      </c>
      <c r="K237" s="1">
        <v>1</v>
      </c>
      <c r="L237" s="4">
        <f t="shared" si="8"/>
        <v>1.9299999999999997</v>
      </c>
      <c r="M237" s="1">
        <v>1</v>
      </c>
      <c r="N237" s="4">
        <v>1.93</v>
      </c>
      <c r="O237" s="11" t="s">
        <v>1746</v>
      </c>
    </row>
    <row r="238" spans="1:15" s="5" customFormat="1" ht="16.5" x14ac:dyDescent="0.25">
      <c r="A238" s="1">
        <v>237</v>
      </c>
      <c r="B238" s="1" t="s">
        <v>761</v>
      </c>
      <c r="C238" s="10">
        <v>44770</v>
      </c>
      <c r="D238" s="22">
        <v>0</v>
      </c>
      <c r="E238" s="1" t="s">
        <v>213</v>
      </c>
      <c r="F238" s="15">
        <v>24</v>
      </c>
      <c r="G238" s="2">
        <v>5.44</v>
      </c>
      <c r="H238" s="3">
        <v>0.3</v>
      </c>
      <c r="I238" s="2">
        <v>3.99</v>
      </c>
      <c r="J238" s="4">
        <f t="shared" si="7"/>
        <v>1.4500000000000002</v>
      </c>
      <c r="K238" s="1">
        <v>1</v>
      </c>
      <c r="L238" s="4">
        <f t="shared" si="8"/>
        <v>1.4500000000000002</v>
      </c>
      <c r="M238" s="1">
        <v>3</v>
      </c>
      <c r="N238" s="4">
        <v>1.4870000000000001</v>
      </c>
      <c r="O238" s="11" t="s">
        <v>1746</v>
      </c>
    </row>
    <row r="239" spans="1:15" s="5" customFormat="1" ht="16.5" x14ac:dyDescent="0.25">
      <c r="A239" s="1">
        <v>238</v>
      </c>
      <c r="B239" s="1" t="s">
        <v>2501</v>
      </c>
      <c r="C239" s="10">
        <v>44770</v>
      </c>
      <c r="D239" s="22">
        <v>1</v>
      </c>
      <c r="E239" s="1" t="s">
        <v>213</v>
      </c>
      <c r="F239" s="15">
        <v>24</v>
      </c>
      <c r="G239" s="2">
        <v>6.55</v>
      </c>
      <c r="H239" s="3">
        <v>0.35</v>
      </c>
      <c r="I239" s="2">
        <v>3.89</v>
      </c>
      <c r="J239" s="4">
        <f t="shared" si="7"/>
        <v>2.6599999999999997</v>
      </c>
      <c r="K239" s="1">
        <v>1</v>
      </c>
      <c r="L239" s="4">
        <f t="shared" si="8"/>
        <v>1.6599999999999997</v>
      </c>
      <c r="M239" s="1">
        <v>3</v>
      </c>
      <c r="N239" s="4">
        <v>2.7349000000000001</v>
      </c>
      <c r="O239" s="11" t="s">
        <v>1746</v>
      </c>
    </row>
    <row r="240" spans="1:15" s="5" customFormat="1" ht="16.5" x14ac:dyDescent="0.25">
      <c r="A240" s="1">
        <v>239</v>
      </c>
      <c r="B240" s="1" t="s">
        <v>761</v>
      </c>
      <c r="C240" s="10">
        <v>44771</v>
      </c>
      <c r="D240" s="22">
        <v>0</v>
      </c>
      <c r="E240" s="1" t="s">
        <v>252</v>
      </c>
      <c r="F240" s="15">
        <v>12</v>
      </c>
      <c r="G240" s="2">
        <v>3.71</v>
      </c>
      <c r="H240" s="3">
        <v>0.9</v>
      </c>
      <c r="I240" s="2">
        <v>2.5299999999999998</v>
      </c>
      <c r="J240" s="4">
        <f t="shared" si="7"/>
        <v>1.1800000000000002</v>
      </c>
      <c r="K240" s="1">
        <v>1</v>
      </c>
      <c r="L240" s="4">
        <f t="shared" si="8"/>
        <v>1.1800000000000002</v>
      </c>
      <c r="M240" s="1">
        <v>1</v>
      </c>
      <c r="N240" s="4">
        <v>1.18</v>
      </c>
      <c r="O240" s="11" t="s">
        <v>1746</v>
      </c>
    </row>
    <row r="241" spans="1:15" s="5" customFormat="1" ht="16.5" x14ac:dyDescent="0.25">
      <c r="A241" s="1">
        <v>240</v>
      </c>
      <c r="B241" s="1" t="s">
        <v>2501</v>
      </c>
      <c r="C241" s="10">
        <v>44771</v>
      </c>
      <c r="D241" s="22">
        <v>1</v>
      </c>
      <c r="E241" s="1" t="s">
        <v>213</v>
      </c>
      <c r="F241" s="15">
        <v>24</v>
      </c>
      <c r="G241" s="2">
        <v>6.42</v>
      </c>
      <c r="H241" s="3">
        <v>0.6</v>
      </c>
      <c r="I241" s="2">
        <v>3.8</v>
      </c>
      <c r="J241" s="4">
        <f t="shared" si="7"/>
        <v>2.62</v>
      </c>
      <c r="K241" s="1">
        <v>1</v>
      </c>
      <c r="L241" s="4">
        <f t="shared" si="8"/>
        <v>1.62</v>
      </c>
      <c r="M241" s="1">
        <v>1</v>
      </c>
      <c r="N241" s="4">
        <v>1.62</v>
      </c>
      <c r="O241" s="11" t="s">
        <v>1746</v>
      </c>
    </row>
    <row r="242" spans="1:15" s="5" customFormat="1" ht="16.5" x14ac:dyDescent="0.25">
      <c r="A242" s="1">
        <v>241</v>
      </c>
      <c r="B242" s="1" t="s">
        <v>761</v>
      </c>
      <c r="C242" s="10">
        <v>44772</v>
      </c>
      <c r="D242" s="22">
        <v>0</v>
      </c>
      <c r="E242" s="1" t="s">
        <v>213</v>
      </c>
      <c r="F242" s="15">
        <v>24</v>
      </c>
      <c r="G242" s="2">
        <v>5.33</v>
      </c>
      <c r="H242" s="3">
        <v>0.3</v>
      </c>
      <c r="I242" s="2">
        <v>3.87</v>
      </c>
      <c r="J242" s="4">
        <f t="shared" si="7"/>
        <v>1.46</v>
      </c>
      <c r="K242" s="1">
        <v>1</v>
      </c>
      <c r="L242" s="4">
        <f t="shared" si="8"/>
        <v>1.46</v>
      </c>
      <c r="M242" s="1">
        <v>1</v>
      </c>
      <c r="N242" s="4">
        <v>1.46</v>
      </c>
      <c r="O242" s="11" t="s">
        <v>1746</v>
      </c>
    </row>
    <row r="243" spans="1:15" s="5" customFormat="1" ht="16.5" x14ac:dyDescent="0.25">
      <c r="A243" s="1">
        <v>242</v>
      </c>
      <c r="B243" s="1" t="s">
        <v>2501</v>
      </c>
      <c r="C243" s="10">
        <v>44772</v>
      </c>
      <c r="D243" s="22">
        <v>1</v>
      </c>
      <c r="E243" s="1" t="s">
        <v>213</v>
      </c>
      <c r="F243" s="15">
        <v>24</v>
      </c>
      <c r="G243" s="2">
        <v>5.86</v>
      </c>
      <c r="H243" s="3">
        <v>0.3</v>
      </c>
      <c r="I243" s="2">
        <v>3.73</v>
      </c>
      <c r="J243" s="4">
        <f t="shared" si="7"/>
        <v>2.1300000000000003</v>
      </c>
      <c r="K243" s="1">
        <v>1</v>
      </c>
      <c r="L243" s="4">
        <f t="shared" si="8"/>
        <v>1.1300000000000003</v>
      </c>
      <c r="M243" s="1">
        <v>1</v>
      </c>
      <c r="N243" s="4">
        <v>1.1299999999999999</v>
      </c>
      <c r="O243" s="11" t="s">
        <v>1746</v>
      </c>
    </row>
    <row r="244" spans="1:15" s="5" customFormat="1" ht="16.5" x14ac:dyDescent="0.25">
      <c r="A244" s="1">
        <v>243</v>
      </c>
      <c r="B244" s="1" t="s">
        <v>2501</v>
      </c>
      <c r="C244" s="10">
        <v>44773</v>
      </c>
      <c r="D244" s="22">
        <v>1</v>
      </c>
      <c r="E244" s="1" t="s">
        <v>213</v>
      </c>
      <c r="F244" s="15">
        <v>24</v>
      </c>
      <c r="G244" s="2">
        <v>5.47</v>
      </c>
      <c r="H244" s="3">
        <v>0.4</v>
      </c>
      <c r="I244" s="2">
        <v>3.8</v>
      </c>
      <c r="J244" s="4">
        <f t="shared" si="7"/>
        <v>1.67</v>
      </c>
      <c r="K244" s="1">
        <v>1</v>
      </c>
      <c r="L244" s="4">
        <f t="shared" si="8"/>
        <v>0.66999999999999993</v>
      </c>
      <c r="M244" s="1">
        <v>1</v>
      </c>
      <c r="N244" s="4">
        <v>0.67</v>
      </c>
      <c r="O244" s="11" t="s">
        <v>1746</v>
      </c>
    </row>
    <row r="245" spans="1:15" s="5" customFormat="1" ht="16.5" x14ac:dyDescent="0.25">
      <c r="A245" s="1">
        <v>244</v>
      </c>
      <c r="B245" s="1" t="s">
        <v>2501</v>
      </c>
      <c r="C245" s="10">
        <v>44774</v>
      </c>
      <c r="D245" s="22">
        <v>1</v>
      </c>
      <c r="E245" s="1" t="s">
        <v>213</v>
      </c>
      <c r="F245" s="15">
        <v>24</v>
      </c>
      <c r="G245" s="2">
        <v>5.86</v>
      </c>
      <c r="H245" s="3">
        <v>1.1000000000000001</v>
      </c>
      <c r="I245" s="2">
        <v>3.76</v>
      </c>
      <c r="J245" s="4">
        <f t="shared" si="7"/>
        <v>2.1000000000000005</v>
      </c>
      <c r="K245" s="1">
        <v>1</v>
      </c>
      <c r="L245" s="4">
        <f t="shared" si="8"/>
        <v>1.1000000000000005</v>
      </c>
      <c r="M245" s="1">
        <v>1</v>
      </c>
      <c r="N245" s="4">
        <v>1.1000000000000001</v>
      </c>
      <c r="O245" s="11" t="s">
        <v>1746</v>
      </c>
    </row>
    <row r="246" spans="1:15" s="5" customFormat="1" ht="16.5" x14ac:dyDescent="0.25">
      <c r="A246" s="1">
        <v>245</v>
      </c>
      <c r="B246" s="1" t="s">
        <v>2501</v>
      </c>
      <c r="C246" s="10">
        <v>44775</v>
      </c>
      <c r="D246" s="22">
        <v>2</v>
      </c>
      <c r="E246" s="1" t="s">
        <v>213</v>
      </c>
      <c r="F246" s="15">
        <v>24</v>
      </c>
      <c r="G246" s="2">
        <v>7.36</v>
      </c>
      <c r="H246" s="3">
        <v>0.34</v>
      </c>
      <c r="I246" s="2">
        <v>4.05</v>
      </c>
      <c r="J246" s="4">
        <f t="shared" si="7"/>
        <v>3.3100000000000005</v>
      </c>
      <c r="K246" s="1">
        <v>1</v>
      </c>
      <c r="L246" s="4">
        <f t="shared" si="8"/>
        <v>1.3100000000000005</v>
      </c>
      <c r="M246" s="1">
        <v>1</v>
      </c>
      <c r="N246" s="4">
        <v>1.31</v>
      </c>
      <c r="O246" s="11" t="s">
        <v>1746</v>
      </c>
    </row>
    <row r="247" spans="1:15" s="5" customFormat="1" ht="16.5" x14ac:dyDescent="0.25">
      <c r="A247" s="1">
        <v>246</v>
      </c>
      <c r="B247" s="1" t="s">
        <v>2501</v>
      </c>
      <c r="C247" s="10">
        <v>44776</v>
      </c>
      <c r="D247" s="22">
        <v>1</v>
      </c>
      <c r="E247" s="1" t="s">
        <v>213</v>
      </c>
      <c r="F247" s="15">
        <v>24</v>
      </c>
      <c r="G247" s="2">
        <v>6.71</v>
      </c>
      <c r="H247" s="3">
        <v>3.4</v>
      </c>
      <c r="I247" s="2">
        <v>4.01</v>
      </c>
      <c r="J247" s="4">
        <f t="shared" si="7"/>
        <v>2.7</v>
      </c>
      <c r="K247" s="1">
        <v>1</v>
      </c>
      <c r="L247" s="4">
        <f t="shared" si="8"/>
        <v>1.7000000000000002</v>
      </c>
      <c r="M247" s="1">
        <v>1</v>
      </c>
      <c r="N247" s="4">
        <v>1.7</v>
      </c>
      <c r="O247" s="11" t="s">
        <v>1746</v>
      </c>
    </row>
    <row r="248" spans="1:15" s="5" customFormat="1" ht="16.5" x14ac:dyDescent="0.25">
      <c r="A248" s="1">
        <v>247</v>
      </c>
      <c r="B248" s="1" t="s">
        <v>2501</v>
      </c>
      <c r="C248" s="10">
        <v>44777</v>
      </c>
      <c r="D248" s="22">
        <v>1</v>
      </c>
      <c r="E248" s="1" t="s">
        <v>213</v>
      </c>
      <c r="F248" s="15">
        <v>24</v>
      </c>
      <c r="G248" s="2">
        <v>6.79</v>
      </c>
      <c r="H248" s="3">
        <v>3.8</v>
      </c>
      <c r="I248" s="2">
        <v>3.93</v>
      </c>
      <c r="J248" s="4">
        <f t="shared" si="7"/>
        <v>2.86</v>
      </c>
      <c r="K248" s="1">
        <v>1</v>
      </c>
      <c r="L248" s="4">
        <f t="shared" si="8"/>
        <v>1.8599999999999999</v>
      </c>
      <c r="M248" s="1">
        <v>1</v>
      </c>
      <c r="N248" s="4">
        <v>1.86</v>
      </c>
      <c r="O248" s="11" t="s">
        <v>1746</v>
      </c>
    </row>
    <row r="249" spans="1:15" s="5" customFormat="1" ht="16.5" x14ac:dyDescent="0.25">
      <c r="A249" s="1">
        <v>248</v>
      </c>
      <c r="B249" s="1" t="s">
        <v>2501</v>
      </c>
      <c r="C249" s="10">
        <v>44778</v>
      </c>
      <c r="D249" s="22">
        <v>1</v>
      </c>
      <c r="E249" s="1" t="s">
        <v>213</v>
      </c>
      <c r="F249" s="15">
        <v>24</v>
      </c>
      <c r="G249" s="2">
        <v>6.76</v>
      </c>
      <c r="H249" s="3">
        <v>4</v>
      </c>
      <c r="I249" s="2">
        <v>3.98</v>
      </c>
      <c r="J249" s="4">
        <f t="shared" si="7"/>
        <v>2.78</v>
      </c>
      <c r="K249" s="1">
        <v>1</v>
      </c>
      <c r="L249" s="4">
        <f t="shared" si="8"/>
        <v>1.7799999999999998</v>
      </c>
      <c r="M249" s="1">
        <v>1</v>
      </c>
      <c r="N249" s="4">
        <v>1.78</v>
      </c>
      <c r="O249" s="11" t="s">
        <v>1746</v>
      </c>
    </row>
    <row r="250" spans="1:15" s="5" customFormat="1" ht="16.5" x14ac:dyDescent="0.25">
      <c r="A250" s="1">
        <v>249</v>
      </c>
      <c r="B250" s="1" t="s">
        <v>2501</v>
      </c>
      <c r="C250" s="10">
        <v>44779</v>
      </c>
      <c r="D250" s="22">
        <v>1</v>
      </c>
      <c r="E250" s="1" t="s">
        <v>213</v>
      </c>
      <c r="F250" s="15">
        <v>24</v>
      </c>
      <c r="G250" s="2">
        <v>6.61</v>
      </c>
      <c r="H250" s="3">
        <v>4.5</v>
      </c>
      <c r="I250" s="2">
        <v>3.96</v>
      </c>
      <c r="J250" s="4">
        <f t="shared" si="7"/>
        <v>2.6500000000000004</v>
      </c>
      <c r="K250" s="1">
        <v>1</v>
      </c>
      <c r="L250" s="4">
        <f t="shared" si="8"/>
        <v>1.6500000000000004</v>
      </c>
      <c r="M250" s="1">
        <v>1</v>
      </c>
      <c r="N250" s="4">
        <v>1.65</v>
      </c>
      <c r="O250" s="11" t="s">
        <v>1746</v>
      </c>
    </row>
    <row r="251" spans="1:15" s="5" customFormat="1" ht="16.5" x14ac:dyDescent="0.25">
      <c r="A251" s="1">
        <v>250</v>
      </c>
      <c r="B251" s="1" t="s">
        <v>2501</v>
      </c>
      <c r="C251" s="10">
        <v>44780</v>
      </c>
      <c r="D251" s="22">
        <v>1</v>
      </c>
      <c r="E251" s="1" t="s">
        <v>213</v>
      </c>
      <c r="F251" s="15">
        <v>24</v>
      </c>
      <c r="G251" s="2">
        <v>6</v>
      </c>
      <c r="H251" s="3">
        <v>4.3</v>
      </c>
      <c r="I251" s="2">
        <v>3.75</v>
      </c>
      <c r="J251" s="4">
        <f t="shared" si="7"/>
        <v>2.25</v>
      </c>
      <c r="K251" s="1">
        <v>1</v>
      </c>
      <c r="L251" s="4">
        <f t="shared" si="8"/>
        <v>1.25</v>
      </c>
      <c r="M251" s="1">
        <v>1</v>
      </c>
      <c r="N251" s="4">
        <v>1.25</v>
      </c>
      <c r="O251" s="11" t="s">
        <v>1746</v>
      </c>
    </row>
    <row r="252" spans="1:15" s="5" customFormat="1" ht="16.5" x14ac:dyDescent="0.25">
      <c r="A252" s="1">
        <v>251</v>
      </c>
      <c r="B252" s="1" t="s">
        <v>2501</v>
      </c>
      <c r="C252" s="10">
        <v>44781</v>
      </c>
      <c r="D252" s="22">
        <v>1</v>
      </c>
      <c r="E252" s="1" t="s">
        <v>213</v>
      </c>
      <c r="F252" s="15">
        <v>24</v>
      </c>
      <c r="G252" s="2">
        <v>5.51</v>
      </c>
      <c r="H252" s="3">
        <v>3.4</v>
      </c>
      <c r="I252" s="2">
        <v>3.65</v>
      </c>
      <c r="J252" s="4">
        <f t="shared" si="7"/>
        <v>1.8599999999999999</v>
      </c>
      <c r="K252" s="1">
        <v>1</v>
      </c>
      <c r="L252" s="4">
        <f t="shared" si="8"/>
        <v>0.85999999999999988</v>
      </c>
      <c r="M252" s="1">
        <v>1</v>
      </c>
      <c r="N252" s="4">
        <v>0.86</v>
      </c>
      <c r="O252" s="11" t="s">
        <v>1746</v>
      </c>
    </row>
    <row r="253" spans="1:15" s="5" customFormat="1" ht="16.5" x14ac:dyDescent="0.25">
      <c r="A253" s="1">
        <v>252</v>
      </c>
      <c r="B253" s="1" t="s">
        <v>2501</v>
      </c>
      <c r="C253" s="10">
        <v>44782</v>
      </c>
      <c r="D253" s="22">
        <v>1</v>
      </c>
      <c r="E253" s="1" t="s">
        <v>213</v>
      </c>
      <c r="F253" s="15">
        <v>24</v>
      </c>
      <c r="G253" s="2">
        <v>5.17</v>
      </c>
      <c r="H253" s="3">
        <v>3</v>
      </c>
      <c r="I253" s="2">
        <v>3.75</v>
      </c>
      <c r="J253" s="4">
        <f t="shared" si="7"/>
        <v>1.42</v>
      </c>
      <c r="K253" s="1">
        <v>1</v>
      </c>
      <c r="L253" s="4">
        <f t="shared" si="8"/>
        <v>0.41999999999999993</v>
      </c>
      <c r="M253" s="1">
        <v>1</v>
      </c>
      <c r="N253" s="4">
        <v>0.42</v>
      </c>
      <c r="O253" s="11" t="s">
        <v>1746</v>
      </c>
    </row>
    <row r="254" spans="1:15" s="5" customFormat="1" ht="16.5" x14ac:dyDescent="0.25">
      <c r="A254" s="1">
        <v>253</v>
      </c>
      <c r="B254" s="1" t="s">
        <v>2501</v>
      </c>
      <c r="C254" s="10">
        <v>44783</v>
      </c>
      <c r="D254" s="22">
        <v>1</v>
      </c>
      <c r="E254" s="1" t="s">
        <v>213</v>
      </c>
      <c r="F254" s="15">
        <v>24</v>
      </c>
      <c r="G254" s="2">
        <v>5.31</v>
      </c>
      <c r="H254" s="3">
        <v>3.5</v>
      </c>
      <c r="I254" s="2">
        <v>3.81</v>
      </c>
      <c r="J254" s="4">
        <f t="shared" si="7"/>
        <v>1.4999999999999996</v>
      </c>
      <c r="K254" s="1">
        <v>1</v>
      </c>
      <c r="L254" s="4">
        <f t="shared" si="8"/>
        <v>0.49999999999999956</v>
      </c>
      <c r="M254" s="1">
        <v>1</v>
      </c>
      <c r="N254" s="4">
        <v>0.5</v>
      </c>
      <c r="O254" s="11" t="s">
        <v>1746</v>
      </c>
    </row>
    <row r="255" spans="1:15" s="5" customFormat="1" ht="16.5" x14ac:dyDescent="0.25">
      <c r="A255" s="1">
        <v>254</v>
      </c>
      <c r="B255" s="1" t="s">
        <v>2495</v>
      </c>
      <c r="C255" s="10">
        <v>44784</v>
      </c>
      <c r="D255" s="22">
        <v>0</v>
      </c>
      <c r="E255" s="1" t="s">
        <v>2525</v>
      </c>
      <c r="F255" s="15">
        <v>5.5</v>
      </c>
      <c r="G255" s="2">
        <v>0.35</v>
      </c>
      <c r="H255" s="3">
        <v>0</v>
      </c>
      <c r="I255" s="2">
        <v>0.15</v>
      </c>
      <c r="J255" s="4">
        <f t="shared" si="7"/>
        <v>0.19999999999999998</v>
      </c>
      <c r="K255" s="1">
        <v>2</v>
      </c>
      <c r="L255" s="4">
        <f t="shared" si="8"/>
        <v>0.39999999999999997</v>
      </c>
      <c r="M255" s="1">
        <v>20</v>
      </c>
      <c r="N255" s="4">
        <v>0.41270000000000001</v>
      </c>
      <c r="O255" s="11" t="s">
        <v>1746</v>
      </c>
    </row>
    <row r="256" spans="1:15" s="5" customFormat="1" ht="16.5" x14ac:dyDescent="0.25">
      <c r="A256" s="1">
        <v>255</v>
      </c>
      <c r="B256" s="1" t="s">
        <v>2501</v>
      </c>
      <c r="C256" s="10">
        <v>44784</v>
      </c>
      <c r="D256" s="22">
        <v>0</v>
      </c>
      <c r="E256" s="1" t="s">
        <v>213</v>
      </c>
      <c r="F256" s="15">
        <v>24</v>
      </c>
      <c r="G256" s="2">
        <v>4.7</v>
      </c>
      <c r="H256" s="3">
        <v>3</v>
      </c>
      <c r="I256" s="2">
        <v>3.87</v>
      </c>
      <c r="J256" s="4">
        <f t="shared" si="7"/>
        <v>0.83000000000000007</v>
      </c>
      <c r="K256" s="1">
        <v>1</v>
      </c>
      <c r="L256" s="4">
        <f t="shared" si="8"/>
        <v>0.83000000000000007</v>
      </c>
      <c r="M256" s="1">
        <v>1</v>
      </c>
      <c r="N256" s="4">
        <v>0.83</v>
      </c>
      <c r="O256" s="11" t="s">
        <v>1746</v>
      </c>
    </row>
    <row r="257" spans="1:15" s="5" customFormat="1" ht="16.5" x14ac:dyDescent="0.25">
      <c r="A257" s="1">
        <v>256</v>
      </c>
      <c r="B257" s="1" t="s">
        <v>2501</v>
      </c>
      <c r="C257" s="10">
        <v>44785</v>
      </c>
      <c r="D257" s="22">
        <v>0</v>
      </c>
      <c r="E257" s="1" t="s">
        <v>213</v>
      </c>
      <c r="F257" s="15">
        <v>24</v>
      </c>
      <c r="G257" s="2">
        <v>3.61</v>
      </c>
      <c r="H257" s="3">
        <v>2.2000000000000002</v>
      </c>
      <c r="I257" s="2">
        <v>3.17</v>
      </c>
      <c r="J257" s="4">
        <f t="shared" si="7"/>
        <v>0.43999999999999995</v>
      </c>
      <c r="K257" s="1">
        <v>1</v>
      </c>
      <c r="L257" s="4">
        <f t="shared" si="8"/>
        <v>0.43999999999999995</v>
      </c>
      <c r="M257" s="1">
        <v>1</v>
      </c>
      <c r="N257" s="4">
        <v>0.44</v>
      </c>
      <c r="O257" s="11" t="s">
        <v>1746</v>
      </c>
    </row>
    <row r="258" spans="1:15" s="5" customFormat="1" ht="33" x14ac:dyDescent="0.25">
      <c r="A258" s="1">
        <v>257</v>
      </c>
      <c r="B258" s="1" t="s">
        <v>2501</v>
      </c>
      <c r="C258" s="10">
        <v>44786</v>
      </c>
      <c r="D258" s="22">
        <v>0</v>
      </c>
      <c r="E258" s="11" t="s">
        <v>1541</v>
      </c>
      <c r="F258" s="15">
        <v>13</v>
      </c>
      <c r="G258" s="2">
        <v>2.7</v>
      </c>
      <c r="H258" s="3">
        <v>2</v>
      </c>
      <c r="I258" s="2">
        <v>2.25</v>
      </c>
      <c r="J258" s="4">
        <f t="shared" ref="J258:J272" si="9">G258-I258</f>
        <v>0.45000000000000018</v>
      </c>
      <c r="K258" s="1">
        <v>1</v>
      </c>
      <c r="L258" s="4">
        <f t="shared" si="8"/>
        <v>0.45000000000000018</v>
      </c>
      <c r="M258" s="1">
        <v>1</v>
      </c>
      <c r="N258" s="4">
        <v>0.45</v>
      </c>
      <c r="O258" s="11" t="s">
        <v>1746</v>
      </c>
    </row>
    <row r="259" spans="1:15" s="5" customFormat="1" ht="16.5" x14ac:dyDescent="0.25">
      <c r="A259" s="1">
        <v>258</v>
      </c>
      <c r="B259" s="1" t="s">
        <v>2501</v>
      </c>
      <c r="C259" s="10">
        <v>44787</v>
      </c>
      <c r="D259" s="22">
        <v>0</v>
      </c>
      <c r="E259" s="1" t="s">
        <v>1544</v>
      </c>
      <c r="F259" s="15">
        <v>4</v>
      </c>
      <c r="G259" s="2">
        <v>0.96</v>
      </c>
      <c r="H259" s="3">
        <v>0.4</v>
      </c>
      <c r="I259" s="2">
        <v>0.7</v>
      </c>
      <c r="J259" s="4">
        <f t="shared" si="9"/>
        <v>0.26</v>
      </c>
      <c r="K259" s="1">
        <v>0</v>
      </c>
      <c r="L259" s="4">
        <f t="shared" ref="L259:L272" si="10">(G259-I259-D259)*K259</f>
        <v>0</v>
      </c>
      <c r="M259" s="1">
        <v>17</v>
      </c>
      <c r="N259" s="4">
        <v>6.2799999999999995E-2</v>
      </c>
      <c r="O259" s="11" t="s">
        <v>1746</v>
      </c>
    </row>
    <row r="260" spans="1:15" s="5" customFormat="1" ht="16.5" x14ac:dyDescent="0.25">
      <c r="A260" s="1">
        <v>259</v>
      </c>
      <c r="B260" s="1" t="s">
        <v>771</v>
      </c>
      <c r="C260" s="10">
        <v>44860</v>
      </c>
      <c r="D260" s="22">
        <v>0</v>
      </c>
      <c r="E260" s="1" t="s">
        <v>1686</v>
      </c>
      <c r="F260" s="15">
        <v>20</v>
      </c>
      <c r="G260" s="2">
        <v>1.8</v>
      </c>
      <c r="H260" s="3">
        <v>13.8</v>
      </c>
      <c r="I260" s="2">
        <v>1.4</v>
      </c>
      <c r="J260" s="4">
        <f t="shared" si="9"/>
        <v>0.40000000000000013</v>
      </c>
      <c r="K260" s="1">
        <v>1</v>
      </c>
      <c r="L260" s="4">
        <f t="shared" si="10"/>
        <v>0.40000000000000013</v>
      </c>
      <c r="M260" s="1">
        <v>1</v>
      </c>
      <c r="N260" s="4">
        <v>0.4</v>
      </c>
      <c r="O260" s="11" t="s">
        <v>1746</v>
      </c>
    </row>
    <row r="261" spans="1:15" s="5" customFormat="1" ht="16.5" x14ac:dyDescent="0.25">
      <c r="A261" s="1">
        <v>260</v>
      </c>
      <c r="B261" s="1" t="s">
        <v>771</v>
      </c>
      <c r="C261" s="10">
        <v>44861</v>
      </c>
      <c r="D261" s="22">
        <v>0</v>
      </c>
      <c r="E261" s="1" t="s">
        <v>460</v>
      </c>
      <c r="F261" s="15">
        <v>2.5</v>
      </c>
      <c r="G261" s="2">
        <v>1.3</v>
      </c>
      <c r="H261" s="3">
        <v>1.3</v>
      </c>
      <c r="I261" s="2">
        <v>0.42</v>
      </c>
      <c r="J261" s="4">
        <f t="shared" si="9"/>
        <v>0.88000000000000012</v>
      </c>
      <c r="K261" s="1">
        <v>1</v>
      </c>
      <c r="L261" s="4">
        <f t="shared" si="10"/>
        <v>0.88000000000000012</v>
      </c>
      <c r="M261" s="1">
        <v>1</v>
      </c>
      <c r="N261" s="4">
        <v>0.88</v>
      </c>
      <c r="O261" s="11" t="s">
        <v>1746</v>
      </c>
    </row>
    <row r="262" spans="1:15" s="5" customFormat="1" ht="16.5" x14ac:dyDescent="0.25">
      <c r="A262" s="1">
        <v>261</v>
      </c>
      <c r="B262" s="1" t="s">
        <v>761</v>
      </c>
      <c r="C262" s="10">
        <v>44861</v>
      </c>
      <c r="D262" s="22">
        <v>0</v>
      </c>
      <c r="E262" s="1" t="s">
        <v>699</v>
      </c>
      <c r="F262" s="15">
        <v>21.5</v>
      </c>
      <c r="G262" s="2">
        <v>3.13</v>
      </c>
      <c r="H262" s="3">
        <v>4.2</v>
      </c>
      <c r="I262" s="2">
        <v>2.78</v>
      </c>
      <c r="J262" s="4">
        <f t="shared" si="9"/>
        <v>0.35000000000000009</v>
      </c>
      <c r="K262" s="1">
        <v>1</v>
      </c>
      <c r="L262" s="4">
        <f t="shared" si="10"/>
        <v>0.35000000000000009</v>
      </c>
      <c r="M262" s="1">
        <v>1</v>
      </c>
      <c r="N262" s="4">
        <v>0.35</v>
      </c>
      <c r="O262" s="11" t="s">
        <v>1746</v>
      </c>
    </row>
    <row r="263" spans="1:15" s="5" customFormat="1" ht="16.5" x14ac:dyDescent="0.25">
      <c r="A263" s="1">
        <v>262</v>
      </c>
      <c r="B263" s="1" t="s">
        <v>2155</v>
      </c>
      <c r="C263" s="10">
        <v>44862</v>
      </c>
      <c r="D263" s="22">
        <v>0</v>
      </c>
      <c r="E263" s="1" t="s">
        <v>213</v>
      </c>
      <c r="F263" s="15">
        <v>24</v>
      </c>
      <c r="G263" s="2">
        <v>4.4400000000000004</v>
      </c>
      <c r="H263" s="3">
        <v>3.7</v>
      </c>
      <c r="I263" s="2">
        <v>3.96</v>
      </c>
      <c r="J263" s="4">
        <f t="shared" si="9"/>
        <v>0.48000000000000043</v>
      </c>
      <c r="K263" s="1">
        <v>1</v>
      </c>
      <c r="L263" s="4">
        <f t="shared" si="10"/>
        <v>0.48000000000000043</v>
      </c>
      <c r="M263" s="1">
        <v>1</v>
      </c>
      <c r="N263" s="4">
        <v>0.48</v>
      </c>
      <c r="O263" s="11" t="s">
        <v>1746</v>
      </c>
    </row>
    <row r="264" spans="1:15" s="5" customFormat="1" ht="16.5" x14ac:dyDescent="0.25">
      <c r="A264" s="1">
        <v>263</v>
      </c>
      <c r="B264" s="1" t="s">
        <v>2498</v>
      </c>
      <c r="C264" s="10">
        <v>44863</v>
      </c>
      <c r="D264" s="22">
        <v>0</v>
      </c>
      <c r="E264" s="1" t="s">
        <v>213</v>
      </c>
      <c r="F264" s="15">
        <v>24</v>
      </c>
      <c r="G264" s="2">
        <v>5.14</v>
      </c>
      <c r="H264" s="3">
        <v>0.5</v>
      </c>
      <c r="I264" s="2">
        <v>4.4000000000000004</v>
      </c>
      <c r="J264" s="4">
        <f t="shared" si="9"/>
        <v>0.73999999999999932</v>
      </c>
      <c r="K264" s="1">
        <v>1</v>
      </c>
      <c r="L264" s="4">
        <f t="shared" si="10"/>
        <v>0.73999999999999932</v>
      </c>
      <c r="M264" s="1">
        <v>1</v>
      </c>
      <c r="N264" s="4">
        <v>0.73999999999999899</v>
      </c>
      <c r="O264" s="11" t="s">
        <v>1746</v>
      </c>
    </row>
    <row r="265" spans="1:15" s="5" customFormat="1" ht="16.5" x14ac:dyDescent="0.25">
      <c r="A265" s="1">
        <v>264</v>
      </c>
      <c r="B265" s="1" t="s">
        <v>2521</v>
      </c>
      <c r="C265" s="10">
        <v>44864</v>
      </c>
      <c r="D265" s="22">
        <v>0</v>
      </c>
      <c r="E265" s="1" t="s">
        <v>2406</v>
      </c>
      <c r="F265" s="15">
        <v>5.5</v>
      </c>
      <c r="G265" s="2">
        <v>2.14</v>
      </c>
      <c r="H265" s="3">
        <v>7.1</v>
      </c>
      <c r="I265" s="2">
        <v>1.04</v>
      </c>
      <c r="J265" s="4">
        <f t="shared" si="9"/>
        <v>1.1000000000000001</v>
      </c>
      <c r="K265" s="1">
        <v>1</v>
      </c>
      <c r="L265" s="4">
        <f t="shared" si="10"/>
        <v>1.1000000000000001</v>
      </c>
      <c r="M265" s="1">
        <v>1</v>
      </c>
      <c r="N265" s="4">
        <v>1.1000000000000001</v>
      </c>
      <c r="O265" s="11" t="s">
        <v>1746</v>
      </c>
    </row>
    <row r="266" spans="1:15" s="5" customFormat="1" ht="16.5" x14ac:dyDescent="0.25">
      <c r="A266" s="1">
        <v>265</v>
      </c>
      <c r="B266" s="1" t="s">
        <v>2521</v>
      </c>
      <c r="C266" s="10">
        <v>44882</v>
      </c>
      <c r="D266" s="22">
        <v>0</v>
      </c>
      <c r="E266" s="1" t="s">
        <v>2526</v>
      </c>
      <c r="F266" s="15">
        <v>4.4000000000000004</v>
      </c>
      <c r="G266" s="2">
        <v>0.96779999999999999</v>
      </c>
      <c r="H266" s="3">
        <v>1.5</v>
      </c>
      <c r="I266" s="2">
        <v>0.86909999999999998</v>
      </c>
      <c r="J266" s="4">
        <f t="shared" si="9"/>
        <v>9.870000000000001E-2</v>
      </c>
      <c r="K266" s="1">
        <v>1</v>
      </c>
      <c r="L266" s="4">
        <f t="shared" si="10"/>
        <v>9.870000000000001E-2</v>
      </c>
      <c r="M266" s="1">
        <v>1</v>
      </c>
      <c r="N266" s="4">
        <v>9.870000000000001E-2</v>
      </c>
      <c r="O266" s="11" t="s">
        <v>1746</v>
      </c>
    </row>
    <row r="267" spans="1:15" s="5" customFormat="1" ht="16.5" x14ac:dyDescent="0.25">
      <c r="A267" s="1">
        <v>266</v>
      </c>
      <c r="B267" s="1" t="s">
        <v>2521</v>
      </c>
      <c r="C267" s="10">
        <v>44883</v>
      </c>
      <c r="D267" s="22">
        <v>0</v>
      </c>
      <c r="E267" s="1" t="s">
        <v>2527</v>
      </c>
      <c r="F267" s="15">
        <v>4</v>
      </c>
      <c r="G267" s="2">
        <v>0.88</v>
      </c>
      <c r="H267" s="3">
        <v>0.6</v>
      </c>
      <c r="I267" s="2">
        <v>0.75</v>
      </c>
      <c r="J267" s="4">
        <f t="shared" si="9"/>
        <v>0.13</v>
      </c>
      <c r="K267" s="1">
        <v>6</v>
      </c>
      <c r="L267" s="4">
        <f t="shared" si="10"/>
        <v>0.78</v>
      </c>
      <c r="M267" s="1">
        <f>C269-C267</f>
        <v>6</v>
      </c>
      <c r="N267" s="4">
        <v>8.9834999999999994</v>
      </c>
      <c r="O267" s="11" t="s">
        <v>1746</v>
      </c>
    </row>
    <row r="268" spans="1:15" s="5" customFormat="1" ht="16.5" x14ac:dyDescent="0.25">
      <c r="A268" s="1">
        <v>267</v>
      </c>
      <c r="B268" s="1" t="s">
        <v>2528</v>
      </c>
      <c r="C268" s="10">
        <v>44888</v>
      </c>
      <c r="D268" s="22">
        <v>0</v>
      </c>
      <c r="E268" s="1" t="s">
        <v>2341</v>
      </c>
      <c r="F268" s="15">
        <v>1.6</v>
      </c>
      <c r="G268" s="2">
        <v>3.1008</v>
      </c>
      <c r="H268" s="3">
        <v>2</v>
      </c>
      <c r="I268" s="2">
        <v>0.12570000000000001</v>
      </c>
      <c r="J268" s="4">
        <f t="shared" si="9"/>
        <v>2.9750999999999999</v>
      </c>
      <c r="K268" s="1">
        <v>5</v>
      </c>
      <c r="L268" s="4">
        <f t="shared" si="10"/>
        <v>14.875499999999999</v>
      </c>
      <c r="M268" s="1">
        <v>7</v>
      </c>
      <c r="N268" s="4">
        <v>17.0304</v>
      </c>
      <c r="O268" s="11" t="s">
        <v>1746</v>
      </c>
    </row>
    <row r="269" spans="1:15" s="5" customFormat="1" ht="16.5" x14ac:dyDescent="0.25">
      <c r="A269" s="1">
        <v>268</v>
      </c>
      <c r="B269" s="1" t="s">
        <v>2521</v>
      </c>
      <c r="C269" s="10">
        <v>44889</v>
      </c>
      <c r="D269" s="22">
        <v>0</v>
      </c>
      <c r="E269" s="1" t="s">
        <v>2529</v>
      </c>
      <c r="F269" s="15">
        <v>4.5</v>
      </c>
      <c r="G269" s="2">
        <v>0.94</v>
      </c>
      <c r="H269" s="3">
        <v>1.7</v>
      </c>
      <c r="I269" s="2">
        <v>0.83</v>
      </c>
      <c r="J269" s="4">
        <f t="shared" si="9"/>
        <v>0.10999999999999999</v>
      </c>
      <c r="K269" s="1">
        <v>2</v>
      </c>
      <c r="L269" s="4">
        <f t="shared" si="10"/>
        <v>0.21999999999999997</v>
      </c>
      <c r="M269" s="1">
        <f>C270-C269</f>
        <v>2</v>
      </c>
      <c r="N269" s="4">
        <v>2.4474</v>
      </c>
      <c r="O269" s="11" t="s">
        <v>1746</v>
      </c>
    </row>
    <row r="270" spans="1:15" s="5" customFormat="1" ht="16.5" x14ac:dyDescent="0.25">
      <c r="A270" s="1">
        <v>269</v>
      </c>
      <c r="B270" s="1" t="s">
        <v>2521</v>
      </c>
      <c r="C270" s="10">
        <v>44891</v>
      </c>
      <c r="D270" s="22">
        <v>0</v>
      </c>
      <c r="E270" s="1" t="s">
        <v>2530</v>
      </c>
      <c r="F270" s="15">
        <v>6</v>
      </c>
      <c r="G270" s="2">
        <v>1.22</v>
      </c>
      <c r="H270" s="3">
        <v>2</v>
      </c>
      <c r="I270" s="2">
        <v>1.07</v>
      </c>
      <c r="J270" s="4">
        <f t="shared" si="9"/>
        <v>0.14999999999999991</v>
      </c>
      <c r="K270" s="1">
        <v>2</v>
      </c>
      <c r="L270" s="4">
        <f t="shared" si="10"/>
        <v>0.29999999999999982</v>
      </c>
      <c r="M270" s="1">
        <v>2</v>
      </c>
      <c r="N270" s="4">
        <v>2.7277999999999998</v>
      </c>
      <c r="O270" s="11" t="s">
        <v>1746</v>
      </c>
    </row>
    <row r="271" spans="1:15" s="5" customFormat="1" ht="16.5" x14ac:dyDescent="0.25">
      <c r="A271" s="1">
        <v>270</v>
      </c>
      <c r="B271" s="1" t="s">
        <v>2521</v>
      </c>
      <c r="C271" s="10">
        <v>44893</v>
      </c>
      <c r="D271" s="22">
        <v>0</v>
      </c>
      <c r="E271" s="1" t="s">
        <v>2531</v>
      </c>
      <c r="F271" s="15">
        <v>4</v>
      </c>
      <c r="G271" s="2">
        <v>0.88</v>
      </c>
      <c r="H271" s="3">
        <v>3.4</v>
      </c>
      <c r="I271" s="2">
        <v>0.71</v>
      </c>
      <c r="J271" s="4">
        <f t="shared" si="9"/>
        <v>0.17000000000000004</v>
      </c>
      <c r="K271" s="1">
        <v>1</v>
      </c>
      <c r="L271" s="4">
        <f t="shared" si="10"/>
        <v>0.17000000000000004</v>
      </c>
      <c r="M271" s="1">
        <v>1</v>
      </c>
      <c r="N271" s="4">
        <v>0.17000000000000004</v>
      </c>
      <c r="O271" s="11" t="s">
        <v>1746</v>
      </c>
    </row>
    <row r="272" spans="1:15" s="5" customFormat="1" ht="16.5" x14ac:dyDescent="0.25">
      <c r="A272" s="1">
        <v>271</v>
      </c>
      <c r="B272" s="1" t="s">
        <v>2521</v>
      </c>
      <c r="C272" s="10">
        <v>44895</v>
      </c>
      <c r="D272" s="22">
        <v>0</v>
      </c>
      <c r="E272" s="1" t="s">
        <v>2532</v>
      </c>
      <c r="F272" s="15">
        <v>4</v>
      </c>
      <c r="G272" s="2">
        <v>1.95</v>
      </c>
      <c r="H272" s="3">
        <v>2.2000000000000002</v>
      </c>
      <c r="I272" s="2">
        <v>0.7</v>
      </c>
      <c r="J272" s="4">
        <f t="shared" si="9"/>
        <v>1.25</v>
      </c>
      <c r="K272" s="1">
        <v>1</v>
      </c>
      <c r="L272" s="4">
        <f t="shared" si="10"/>
        <v>1.25</v>
      </c>
      <c r="M272" s="1">
        <v>1</v>
      </c>
      <c r="N272" s="4">
        <v>1.25</v>
      </c>
      <c r="O272" s="11" t="s">
        <v>1746</v>
      </c>
    </row>
    <row r="273" spans="1:15" s="5" customFormat="1" ht="16.5" x14ac:dyDescent="0.25">
      <c r="A273" s="1">
        <v>272</v>
      </c>
      <c r="B273" s="1" t="s">
        <v>541</v>
      </c>
      <c r="C273" s="10">
        <v>45028</v>
      </c>
      <c r="D273" s="22">
        <v>0</v>
      </c>
      <c r="E273" s="17" t="s">
        <v>542</v>
      </c>
      <c r="F273" s="15">
        <v>21</v>
      </c>
      <c r="G273" s="2">
        <v>2.44</v>
      </c>
      <c r="H273" s="3">
        <v>11.1</v>
      </c>
      <c r="I273" s="2">
        <v>2.2400000000000002</v>
      </c>
      <c r="J273" s="4">
        <f t="shared" ref="J273" si="11">G273-I273</f>
        <v>0.19999999999999973</v>
      </c>
      <c r="K273" s="1">
        <v>1</v>
      </c>
      <c r="L273" s="4">
        <f t="shared" ref="L273" si="12">(G273-I273-D273)*K273</f>
        <v>0.19999999999999973</v>
      </c>
      <c r="M273" s="1">
        <v>1</v>
      </c>
      <c r="N273" s="4">
        <v>0.19999999999999973</v>
      </c>
      <c r="O273" s="11" t="s">
        <v>1746</v>
      </c>
    </row>
    <row r="274" spans="1:15" ht="16.5" x14ac:dyDescent="0.25">
      <c r="A274" s="1">
        <v>273</v>
      </c>
      <c r="B274" s="1" t="s">
        <v>541</v>
      </c>
      <c r="C274" s="10">
        <v>45029</v>
      </c>
      <c r="D274" s="22">
        <v>0</v>
      </c>
      <c r="E274" s="17" t="s">
        <v>213</v>
      </c>
      <c r="F274" s="15">
        <v>24</v>
      </c>
      <c r="G274" s="2">
        <v>3.14</v>
      </c>
      <c r="H274" s="3">
        <v>29.3</v>
      </c>
      <c r="I274" s="2">
        <v>2.2999999999999998</v>
      </c>
      <c r="J274" s="4">
        <f t="shared" ref="J274:J288" si="13">G274-I274</f>
        <v>0.8400000000000003</v>
      </c>
      <c r="K274" s="1">
        <v>1</v>
      </c>
      <c r="L274" s="4">
        <f t="shared" ref="L274:L288" si="14">(G274-I274-D274)*K274</f>
        <v>0.8400000000000003</v>
      </c>
      <c r="M274" s="1">
        <v>1</v>
      </c>
      <c r="N274" s="4">
        <v>0.8400000000000003</v>
      </c>
      <c r="O274" s="11" t="s">
        <v>1746</v>
      </c>
    </row>
    <row r="275" spans="1:15" ht="16.5" x14ac:dyDescent="0.25">
      <c r="A275" s="1">
        <v>274</v>
      </c>
      <c r="B275" s="1" t="s">
        <v>541</v>
      </c>
      <c r="C275" s="10">
        <v>45030</v>
      </c>
      <c r="D275" s="22">
        <v>0</v>
      </c>
      <c r="E275" s="17" t="s">
        <v>213</v>
      </c>
      <c r="F275" s="15">
        <v>24</v>
      </c>
      <c r="G275" s="2">
        <v>3.2170999999999998</v>
      </c>
      <c r="H275" s="3">
        <v>34.700000000000003</v>
      </c>
      <c r="I275" s="2">
        <v>2.8927999999999998</v>
      </c>
      <c r="J275" s="4">
        <f t="shared" si="13"/>
        <v>0.32430000000000003</v>
      </c>
      <c r="K275" s="1">
        <v>1</v>
      </c>
      <c r="L275" s="4">
        <f t="shared" si="14"/>
        <v>0.32430000000000003</v>
      </c>
      <c r="M275" s="1">
        <v>1</v>
      </c>
      <c r="N275" s="4">
        <v>0.32430000000000003</v>
      </c>
      <c r="O275" s="11" t="s">
        <v>1746</v>
      </c>
    </row>
    <row r="276" spans="1:15" ht="16.5" x14ac:dyDescent="0.25">
      <c r="A276" s="1">
        <v>275</v>
      </c>
      <c r="B276" s="1" t="s">
        <v>541</v>
      </c>
      <c r="C276" s="10">
        <v>45031</v>
      </c>
      <c r="D276" s="22">
        <v>0</v>
      </c>
      <c r="E276" s="17" t="s">
        <v>213</v>
      </c>
      <c r="F276" s="15">
        <v>24</v>
      </c>
      <c r="G276" s="2">
        <v>3.1084999999999998</v>
      </c>
      <c r="H276" s="3">
        <v>33.1</v>
      </c>
      <c r="I276" s="2">
        <v>2.97</v>
      </c>
      <c r="J276" s="4">
        <f t="shared" si="13"/>
        <v>0.13849999999999962</v>
      </c>
      <c r="K276" s="1">
        <v>1</v>
      </c>
      <c r="L276" s="4">
        <f t="shared" si="14"/>
        <v>0.13849999999999962</v>
      </c>
      <c r="M276" s="1">
        <v>1</v>
      </c>
      <c r="N276" s="4">
        <v>0.13849999999999962</v>
      </c>
      <c r="O276" s="11" t="s">
        <v>1746</v>
      </c>
    </row>
    <row r="277" spans="1:15" ht="16.5" x14ac:dyDescent="0.25">
      <c r="A277" s="1">
        <v>276</v>
      </c>
      <c r="B277" s="1" t="s">
        <v>541</v>
      </c>
      <c r="C277" s="10">
        <v>45032</v>
      </c>
      <c r="D277" s="22">
        <v>0</v>
      </c>
      <c r="E277" s="17" t="s">
        <v>213</v>
      </c>
      <c r="F277" s="15">
        <v>24</v>
      </c>
      <c r="G277" s="2">
        <v>3.4418000000000002</v>
      </c>
      <c r="H277" s="3">
        <v>33.99</v>
      </c>
      <c r="I277" s="2">
        <v>2.9613999999999998</v>
      </c>
      <c r="J277" s="4">
        <f t="shared" si="13"/>
        <v>0.48040000000000038</v>
      </c>
      <c r="K277" s="1">
        <v>1</v>
      </c>
      <c r="L277" s="4">
        <f t="shared" si="14"/>
        <v>0.48040000000000038</v>
      </c>
      <c r="M277" s="1">
        <v>1</v>
      </c>
      <c r="N277" s="4">
        <v>0.48040000000000038</v>
      </c>
      <c r="O277" s="11" t="s">
        <v>1746</v>
      </c>
    </row>
    <row r="278" spans="1:15" ht="16.5" x14ac:dyDescent="0.25">
      <c r="A278" s="1">
        <v>277</v>
      </c>
      <c r="B278" s="1" t="s">
        <v>541</v>
      </c>
      <c r="C278" s="10">
        <v>45033</v>
      </c>
      <c r="D278" s="22">
        <v>0</v>
      </c>
      <c r="E278" s="17" t="s">
        <v>213</v>
      </c>
      <c r="F278" s="15">
        <v>24</v>
      </c>
      <c r="G278" s="2">
        <v>3.4807999999999999</v>
      </c>
      <c r="H278" s="3">
        <v>34.43</v>
      </c>
      <c r="I278" s="2">
        <v>3.1575000000000002</v>
      </c>
      <c r="J278" s="4">
        <f t="shared" si="13"/>
        <v>0.3232999999999997</v>
      </c>
      <c r="K278" s="1">
        <v>1</v>
      </c>
      <c r="L278" s="4">
        <f t="shared" si="14"/>
        <v>0.3232999999999997</v>
      </c>
      <c r="M278" s="1">
        <v>1</v>
      </c>
      <c r="N278" s="4">
        <v>0.3232999999999997</v>
      </c>
      <c r="O278" s="11" t="s">
        <v>1746</v>
      </c>
    </row>
    <row r="279" spans="1:15" ht="16.5" x14ac:dyDescent="0.25">
      <c r="A279" s="1">
        <v>278</v>
      </c>
      <c r="B279" s="1" t="s">
        <v>541</v>
      </c>
      <c r="C279" s="10">
        <v>45034</v>
      </c>
      <c r="D279" s="22">
        <v>0</v>
      </c>
      <c r="E279" s="17" t="s">
        <v>213</v>
      </c>
      <c r="F279" s="15">
        <v>24</v>
      </c>
      <c r="G279" s="2">
        <v>3.6545000000000001</v>
      </c>
      <c r="H279" s="3">
        <v>32.299999999999997</v>
      </c>
      <c r="I279" s="2">
        <v>3.1974</v>
      </c>
      <c r="J279" s="4">
        <f t="shared" si="13"/>
        <v>0.45710000000000006</v>
      </c>
      <c r="K279" s="1">
        <v>1</v>
      </c>
      <c r="L279" s="4">
        <f t="shared" si="14"/>
        <v>0.45710000000000006</v>
      </c>
      <c r="M279" s="1">
        <v>1</v>
      </c>
      <c r="N279" s="4">
        <v>0.45710000000000006</v>
      </c>
      <c r="O279" s="11" t="s">
        <v>1746</v>
      </c>
    </row>
    <row r="280" spans="1:15" ht="16.5" x14ac:dyDescent="0.25">
      <c r="A280" s="1">
        <v>279</v>
      </c>
      <c r="B280" s="1" t="s">
        <v>541</v>
      </c>
      <c r="C280" s="10">
        <v>45035</v>
      </c>
      <c r="D280" s="22">
        <v>0</v>
      </c>
      <c r="E280" s="17" t="s">
        <v>213</v>
      </c>
      <c r="F280" s="15">
        <v>24</v>
      </c>
      <c r="G280" s="2">
        <v>3.24</v>
      </c>
      <c r="H280" s="3">
        <v>29.53</v>
      </c>
      <c r="I280" s="2">
        <v>3.03</v>
      </c>
      <c r="J280" s="4">
        <f t="shared" si="13"/>
        <v>0.21000000000000041</v>
      </c>
      <c r="K280" s="1">
        <v>1</v>
      </c>
      <c r="L280" s="4">
        <f t="shared" si="14"/>
        <v>0.21000000000000041</v>
      </c>
      <c r="M280" s="1">
        <v>1</v>
      </c>
      <c r="N280" s="4">
        <v>0.21000000000000041</v>
      </c>
      <c r="O280" s="11" t="s">
        <v>1746</v>
      </c>
    </row>
    <row r="281" spans="1:15" ht="16.5" x14ac:dyDescent="0.25">
      <c r="A281" s="1">
        <v>280</v>
      </c>
      <c r="B281" s="1" t="s">
        <v>541</v>
      </c>
      <c r="C281" s="10">
        <v>45036</v>
      </c>
      <c r="D281" s="22">
        <v>0</v>
      </c>
      <c r="E281" s="17" t="s">
        <v>213</v>
      </c>
      <c r="F281" s="15">
        <v>24</v>
      </c>
      <c r="G281" s="2">
        <v>3.3391000000000002</v>
      </c>
      <c r="H281" s="3">
        <v>28.3</v>
      </c>
      <c r="I281" s="2">
        <v>2.8938999999999999</v>
      </c>
      <c r="J281" s="4">
        <f t="shared" si="13"/>
        <v>0.44520000000000026</v>
      </c>
      <c r="K281" s="1">
        <v>1</v>
      </c>
      <c r="L281" s="4">
        <f t="shared" si="14"/>
        <v>0.44520000000000026</v>
      </c>
      <c r="M281" s="1">
        <v>1</v>
      </c>
      <c r="N281" s="4">
        <v>0.44520000000000026</v>
      </c>
      <c r="O281" s="11" t="s">
        <v>1746</v>
      </c>
    </row>
    <row r="282" spans="1:15" ht="33" x14ac:dyDescent="0.25">
      <c r="A282" s="1">
        <v>281</v>
      </c>
      <c r="B282" s="1" t="s">
        <v>541</v>
      </c>
      <c r="C282" s="10">
        <v>45037</v>
      </c>
      <c r="D282" s="22">
        <v>0</v>
      </c>
      <c r="E282" s="18" t="s">
        <v>590</v>
      </c>
      <c r="F282" s="15">
        <v>21</v>
      </c>
      <c r="G282" s="2">
        <v>2.8313999999999999</v>
      </c>
      <c r="H282" s="3">
        <v>25.7</v>
      </c>
      <c r="I282" s="2">
        <v>2.6004</v>
      </c>
      <c r="J282" s="4">
        <f t="shared" si="13"/>
        <v>0.23099999999999987</v>
      </c>
      <c r="K282" s="1">
        <v>1</v>
      </c>
      <c r="L282" s="4">
        <f t="shared" si="14"/>
        <v>0.23099999999999987</v>
      </c>
      <c r="M282" s="1">
        <v>1</v>
      </c>
      <c r="N282" s="4">
        <v>0.23099999999999987</v>
      </c>
      <c r="O282" s="11" t="s">
        <v>1746</v>
      </c>
    </row>
    <row r="283" spans="1:15" ht="16.5" x14ac:dyDescent="0.25">
      <c r="A283" s="1">
        <v>282</v>
      </c>
      <c r="B283" s="1" t="s">
        <v>541</v>
      </c>
      <c r="C283" s="10">
        <v>45038</v>
      </c>
      <c r="D283" s="22">
        <v>0</v>
      </c>
      <c r="E283" s="17" t="s">
        <v>213</v>
      </c>
      <c r="F283" s="15">
        <v>24</v>
      </c>
      <c r="G283" s="2">
        <v>3.7978999999999998</v>
      </c>
      <c r="H283" s="3">
        <v>29.1</v>
      </c>
      <c r="I283" s="2">
        <v>2.6052</v>
      </c>
      <c r="J283" s="4">
        <f t="shared" si="13"/>
        <v>1.1926999999999999</v>
      </c>
      <c r="K283" s="1">
        <v>1</v>
      </c>
      <c r="L283" s="4">
        <f t="shared" si="14"/>
        <v>1.1926999999999999</v>
      </c>
      <c r="M283" s="1">
        <v>1</v>
      </c>
      <c r="N283" s="4">
        <v>1.1926999999999999</v>
      </c>
      <c r="O283" s="11" t="s">
        <v>1746</v>
      </c>
    </row>
    <row r="284" spans="1:15" ht="16.5" x14ac:dyDescent="0.25">
      <c r="A284" s="1">
        <v>283</v>
      </c>
      <c r="B284" s="1" t="s">
        <v>541</v>
      </c>
      <c r="C284" s="10">
        <v>45039</v>
      </c>
      <c r="D284" s="22">
        <v>0</v>
      </c>
      <c r="E284" s="17" t="s">
        <v>213</v>
      </c>
      <c r="F284" s="15">
        <v>24</v>
      </c>
      <c r="G284" s="2">
        <v>3.8668999999999998</v>
      </c>
      <c r="H284" s="3">
        <v>27.3</v>
      </c>
      <c r="I284" s="2">
        <v>3.1855000000000002</v>
      </c>
      <c r="J284" s="4">
        <f t="shared" si="13"/>
        <v>0.68139999999999956</v>
      </c>
      <c r="K284" s="1">
        <v>1</v>
      </c>
      <c r="L284" s="4">
        <f t="shared" si="14"/>
        <v>0.68139999999999956</v>
      </c>
      <c r="M284" s="1">
        <v>1</v>
      </c>
      <c r="N284" s="4">
        <v>0.68139999999999956</v>
      </c>
      <c r="O284" s="11" t="s">
        <v>1746</v>
      </c>
    </row>
    <row r="285" spans="1:15" ht="16.5" x14ac:dyDescent="0.25">
      <c r="A285" s="1">
        <v>284</v>
      </c>
      <c r="B285" s="1" t="s">
        <v>541</v>
      </c>
      <c r="C285" s="10">
        <v>45040</v>
      </c>
      <c r="D285" s="22">
        <v>0</v>
      </c>
      <c r="E285" s="17" t="s">
        <v>213</v>
      </c>
      <c r="F285" s="15">
        <v>24</v>
      </c>
      <c r="G285" s="2">
        <v>3.7528000000000001</v>
      </c>
      <c r="H285" s="3">
        <v>27.3</v>
      </c>
      <c r="I285" s="2">
        <v>2.653</v>
      </c>
      <c r="J285" s="4">
        <f t="shared" si="13"/>
        <v>1.0998000000000001</v>
      </c>
      <c r="K285" s="1">
        <v>1</v>
      </c>
      <c r="L285" s="4">
        <f t="shared" si="14"/>
        <v>1.0998000000000001</v>
      </c>
      <c r="M285" s="1">
        <v>1</v>
      </c>
      <c r="N285" s="4">
        <v>1.0998000000000001</v>
      </c>
      <c r="O285" s="11" t="s">
        <v>1746</v>
      </c>
    </row>
    <row r="286" spans="1:15" ht="33" x14ac:dyDescent="0.25">
      <c r="A286" s="1">
        <v>285</v>
      </c>
      <c r="B286" s="1" t="s">
        <v>541</v>
      </c>
      <c r="C286" s="10">
        <v>45041</v>
      </c>
      <c r="D286" s="22">
        <v>0</v>
      </c>
      <c r="E286" s="18" t="s">
        <v>617</v>
      </c>
      <c r="F286" s="15">
        <v>23</v>
      </c>
      <c r="G286" s="2">
        <v>3.4723999999999999</v>
      </c>
      <c r="H286" s="3">
        <v>26.03</v>
      </c>
      <c r="I286" s="2">
        <v>3.2597999999999998</v>
      </c>
      <c r="J286" s="4">
        <f t="shared" si="13"/>
        <v>0.21260000000000012</v>
      </c>
      <c r="K286" s="1">
        <v>1</v>
      </c>
      <c r="L286" s="4">
        <f t="shared" si="14"/>
        <v>0.21260000000000012</v>
      </c>
      <c r="M286" s="1">
        <v>1</v>
      </c>
      <c r="N286" s="4">
        <v>0.21260000000000012</v>
      </c>
      <c r="O286" s="11" t="s">
        <v>1746</v>
      </c>
    </row>
    <row r="287" spans="1:15" ht="33" x14ac:dyDescent="0.25">
      <c r="A287" s="1">
        <v>286</v>
      </c>
      <c r="B287" s="1" t="s">
        <v>541</v>
      </c>
      <c r="C287" s="10">
        <v>45042</v>
      </c>
      <c r="D287" s="22">
        <v>0</v>
      </c>
      <c r="E287" s="18" t="s">
        <v>617</v>
      </c>
      <c r="F287" s="15">
        <v>23</v>
      </c>
      <c r="G287" s="2">
        <v>3.5583999999999998</v>
      </c>
      <c r="H287" s="3">
        <v>29.06</v>
      </c>
      <c r="I287" s="2">
        <v>3.2427999999999999</v>
      </c>
      <c r="J287" s="4">
        <f t="shared" si="13"/>
        <v>0.31559999999999988</v>
      </c>
      <c r="K287" s="1">
        <v>1</v>
      </c>
      <c r="L287" s="4">
        <f t="shared" si="14"/>
        <v>0.31559999999999988</v>
      </c>
      <c r="M287" s="1">
        <v>1</v>
      </c>
      <c r="N287" s="4">
        <v>0.31559999999999988</v>
      </c>
      <c r="O287" s="11" t="s">
        <v>1746</v>
      </c>
    </row>
    <row r="288" spans="1:15" ht="16.5" x14ac:dyDescent="0.25">
      <c r="A288" s="1">
        <v>287</v>
      </c>
      <c r="B288" s="1" t="s">
        <v>541</v>
      </c>
      <c r="C288" s="10">
        <v>45043</v>
      </c>
      <c r="D288" s="22">
        <v>0</v>
      </c>
      <c r="E288" s="17" t="s">
        <v>213</v>
      </c>
      <c r="F288" s="15">
        <v>24</v>
      </c>
      <c r="G288" s="2">
        <v>3.4049</v>
      </c>
      <c r="H288" s="3">
        <v>29.64</v>
      </c>
      <c r="I288" s="2">
        <v>3.0074000000000001</v>
      </c>
      <c r="J288" s="4">
        <f t="shared" si="13"/>
        <v>0.39749999999999996</v>
      </c>
      <c r="K288" s="1">
        <v>1</v>
      </c>
      <c r="L288" s="4">
        <f t="shared" si="14"/>
        <v>0.39749999999999996</v>
      </c>
      <c r="M288" s="1">
        <v>1</v>
      </c>
      <c r="N288" s="4">
        <v>0.39749999999999996</v>
      </c>
      <c r="O288" s="11" t="s">
        <v>1746</v>
      </c>
    </row>
    <row r="289" spans="1:15" ht="33" x14ac:dyDescent="0.25">
      <c r="A289" s="1">
        <v>288</v>
      </c>
      <c r="B289" s="1" t="s">
        <v>541</v>
      </c>
      <c r="C289" s="10">
        <v>45044</v>
      </c>
      <c r="D289" s="22">
        <v>0</v>
      </c>
      <c r="E289" s="18" t="s">
        <v>631</v>
      </c>
      <c r="F289" s="15">
        <v>23</v>
      </c>
      <c r="G289" s="2">
        <v>3.3243999999999998</v>
      </c>
      <c r="H289" s="3">
        <v>30.15</v>
      </c>
      <c r="I289" s="2">
        <v>2.9565999999999999</v>
      </c>
      <c r="J289" s="4">
        <f t="shared" ref="J289:J307" si="15">G289-I289</f>
        <v>0.3677999999999999</v>
      </c>
      <c r="K289" s="1">
        <v>1</v>
      </c>
      <c r="L289" s="4">
        <f t="shared" ref="L289:L307" si="16">(G289-I289-D289)*K289</f>
        <v>0.3677999999999999</v>
      </c>
      <c r="M289" s="1">
        <v>1</v>
      </c>
      <c r="N289" s="4">
        <v>0.3677999999999999</v>
      </c>
      <c r="O289" s="11" t="s">
        <v>1746</v>
      </c>
    </row>
    <row r="290" spans="1:15" ht="16.5" x14ac:dyDescent="0.25">
      <c r="A290" s="1">
        <v>289</v>
      </c>
      <c r="B290" s="1" t="s">
        <v>541</v>
      </c>
      <c r="C290" s="10">
        <v>45045</v>
      </c>
      <c r="D290" s="22">
        <v>0</v>
      </c>
      <c r="E290" s="17" t="s">
        <v>213</v>
      </c>
      <c r="F290" s="15">
        <v>24</v>
      </c>
      <c r="G290" s="2">
        <v>3.41</v>
      </c>
      <c r="H290" s="3">
        <v>29.74</v>
      </c>
      <c r="I290" s="2">
        <v>2.99</v>
      </c>
      <c r="J290" s="4">
        <f t="shared" si="15"/>
        <v>0.41999999999999993</v>
      </c>
      <c r="K290" s="1">
        <v>1</v>
      </c>
      <c r="L290" s="4">
        <f t="shared" si="16"/>
        <v>0.41999999999999993</v>
      </c>
      <c r="M290" s="1">
        <v>1</v>
      </c>
      <c r="N290" s="4">
        <v>0.41999999999999993</v>
      </c>
      <c r="O290" s="11" t="s">
        <v>1746</v>
      </c>
    </row>
    <row r="291" spans="1:15" ht="16.5" x14ac:dyDescent="0.25">
      <c r="A291" s="1">
        <v>290</v>
      </c>
      <c r="B291" s="1" t="s">
        <v>541</v>
      </c>
      <c r="C291" s="10">
        <v>45046</v>
      </c>
      <c r="D291" s="22">
        <v>0</v>
      </c>
      <c r="E291" s="17" t="s">
        <v>213</v>
      </c>
      <c r="F291" s="15">
        <v>24</v>
      </c>
      <c r="G291" s="2">
        <v>3.44</v>
      </c>
      <c r="H291" s="3">
        <v>29.44</v>
      </c>
      <c r="I291" s="2">
        <v>3.01</v>
      </c>
      <c r="J291" s="4">
        <f t="shared" si="15"/>
        <v>0.43000000000000016</v>
      </c>
      <c r="K291" s="1">
        <v>1</v>
      </c>
      <c r="L291" s="4">
        <f t="shared" si="16"/>
        <v>0.43000000000000016</v>
      </c>
      <c r="M291" s="1">
        <v>1</v>
      </c>
      <c r="N291" s="4">
        <v>0.43000000000000016</v>
      </c>
      <c r="O291" s="11" t="s">
        <v>1746</v>
      </c>
    </row>
    <row r="292" spans="1:15" ht="16.5" x14ac:dyDescent="0.25">
      <c r="A292" s="1">
        <v>291</v>
      </c>
      <c r="B292" s="1" t="s">
        <v>541</v>
      </c>
      <c r="C292" s="10">
        <v>45047</v>
      </c>
      <c r="D292" s="22">
        <v>0</v>
      </c>
      <c r="E292" s="17" t="s">
        <v>213</v>
      </c>
      <c r="F292" s="15">
        <v>24</v>
      </c>
      <c r="G292" s="2">
        <v>3.45</v>
      </c>
      <c r="H292" s="3">
        <v>29.54</v>
      </c>
      <c r="I292" s="2">
        <v>3.06</v>
      </c>
      <c r="J292" s="4">
        <f t="shared" si="15"/>
        <v>0.39000000000000012</v>
      </c>
      <c r="K292" s="1">
        <v>1</v>
      </c>
      <c r="L292" s="4">
        <f t="shared" si="16"/>
        <v>0.39000000000000012</v>
      </c>
      <c r="M292" s="1">
        <v>1</v>
      </c>
      <c r="N292" s="4">
        <v>0.39000000000000012</v>
      </c>
      <c r="O292" s="11" t="s">
        <v>1746</v>
      </c>
    </row>
    <row r="293" spans="1:15" ht="16.5" x14ac:dyDescent="0.25">
      <c r="A293" s="1">
        <v>292</v>
      </c>
      <c r="B293" s="1" t="s">
        <v>541</v>
      </c>
      <c r="C293" s="10">
        <v>45048</v>
      </c>
      <c r="D293" s="22">
        <v>0</v>
      </c>
      <c r="E293" s="17" t="s">
        <v>213</v>
      </c>
      <c r="F293" s="15">
        <v>24</v>
      </c>
      <c r="G293" s="2">
        <v>3.48</v>
      </c>
      <c r="H293" s="3">
        <v>29.86</v>
      </c>
      <c r="I293" s="2">
        <v>3.1</v>
      </c>
      <c r="J293" s="4">
        <f t="shared" si="15"/>
        <v>0.37999999999999989</v>
      </c>
      <c r="K293" s="1">
        <v>1</v>
      </c>
      <c r="L293" s="4">
        <f t="shared" si="16"/>
        <v>0.37999999999999989</v>
      </c>
      <c r="M293" s="1">
        <v>1</v>
      </c>
      <c r="N293" s="4">
        <v>0.37999999999999989</v>
      </c>
      <c r="O293" s="11" t="s">
        <v>1746</v>
      </c>
    </row>
    <row r="294" spans="1:15" ht="16.5" x14ac:dyDescent="0.25">
      <c r="A294" s="1">
        <v>293</v>
      </c>
      <c r="B294" s="1" t="s">
        <v>541</v>
      </c>
      <c r="C294" s="10">
        <v>45049</v>
      </c>
      <c r="D294" s="22">
        <v>0</v>
      </c>
      <c r="E294" s="17" t="s">
        <v>213</v>
      </c>
      <c r="F294" s="15">
        <v>24</v>
      </c>
      <c r="G294" s="2">
        <v>3.42</v>
      </c>
      <c r="H294" s="3">
        <v>30.8</v>
      </c>
      <c r="I294" s="2">
        <v>3.03</v>
      </c>
      <c r="J294" s="4">
        <f t="shared" si="15"/>
        <v>0.39000000000000012</v>
      </c>
      <c r="K294" s="1">
        <v>1</v>
      </c>
      <c r="L294" s="4">
        <f t="shared" si="16"/>
        <v>0.39000000000000012</v>
      </c>
      <c r="M294" s="1">
        <v>1</v>
      </c>
      <c r="N294" s="4">
        <v>0.39000000000000012</v>
      </c>
      <c r="O294" s="11" t="s">
        <v>1746</v>
      </c>
    </row>
    <row r="295" spans="1:15" ht="16.5" x14ac:dyDescent="0.25">
      <c r="A295" s="1">
        <v>294</v>
      </c>
      <c r="B295" s="1" t="s">
        <v>541</v>
      </c>
      <c r="C295" s="10">
        <v>45050</v>
      </c>
      <c r="D295" s="22">
        <v>0</v>
      </c>
      <c r="E295" s="17" t="s">
        <v>213</v>
      </c>
      <c r="F295" s="15">
        <v>24</v>
      </c>
      <c r="G295" s="2">
        <v>3.42</v>
      </c>
      <c r="H295" s="3">
        <v>30.58</v>
      </c>
      <c r="I295" s="2">
        <v>3.02</v>
      </c>
      <c r="J295" s="4">
        <f t="shared" si="15"/>
        <v>0.39999999999999991</v>
      </c>
      <c r="K295" s="1">
        <v>1</v>
      </c>
      <c r="L295" s="4">
        <f t="shared" si="16"/>
        <v>0.39999999999999991</v>
      </c>
      <c r="M295" s="1">
        <v>1</v>
      </c>
      <c r="N295" s="4">
        <v>0.39999999999999991</v>
      </c>
      <c r="O295" s="11" t="s">
        <v>1746</v>
      </c>
    </row>
    <row r="296" spans="1:15" ht="16.5" x14ac:dyDescent="0.25">
      <c r="A296" s="1">
        <v>295</v>
      </c>
      <c r="B296" s="1" t="s">
        <v>541</v>
      </c>
      <c r="C296" s="10">
        <v>45051</v>
      </c>
      <c r="D296" s="22">
        <v>0</v>
      </c>
      <c r="E296" s="17" t="s">
        <v>213</v>
      </c>
      <c r="F296" s="15">
        <v>24</v>
      </c>
      <c r="G296" s="2">
        <v>3.44</v>
      </c>
      <c r="H296" s="3">
        <v>30.53</v>
      </c>
      <c r="I296" s="2">
        <v>3.04</v>
      </c>
      <c r="J296" s="4">
        <f t="shared" si="15"/>
        <v>0.39999999999999991</v>
      </c>
      <c r="K296" s="1">
        <v>1</v>
      </c>
      <c r="L296" s="4">
        <f t="shared" si="16"/>
        <v>0.39999999999999991</v>
      </c>
      <c r="M296" s="1">
        <v>1</v>
      </c>
      <c r="N296" s="4">
        <v>0.39999999999999991</v>
      </c>
      <c r="O296" s="11" t="s">
        <v>1746</v>
      </c>
    </row>
    <row r="297" spans="1:15" ht="16.5" x14ac:dyDescent="0.25">
      <c r="A297" s="1">
        <v>296</v>
      </c>
      <c r="B297" s="1" t="s">
        <v>541</v>
      </c>
      <c r="C297" s="10">
        <v>45052</v>
      </c>
      <c r="D297" s="22">
        <v>0</v>
      </c>
      <c r="E297" s="17" t="s">
        <v>213</v>
      </c>
      <c r="F297" s="15">
        <v>24</v>
      </c>
      <c r="G297" s="2">
        <v>3.44</v>
      </c>
      <c r="H297" s="3">
        <v>30.89</v>
      </c>
      <c r="I297" s="2">
        <v>3.05</v>
      </c>
      <c r="J297" s="4">
        <f t="shared" si="15"/>
        <v>0.39000000000000012</v>
      </c>
      <c r="K297" s="1">
        <v>1</v>
      </c>
      <c r="L297" s="4">
        <f t="shared" si="16"/>
        <v>0.39000000000000012</v>
      </c>
      <c r="M297" s="1">
        <v>1</v>
      </c>
      <c r="N297" s="4">
        <v>0.39000000000000012</v>
      </c>
      <c r="O297" s="11" t="s">
        <v>1746</v>
      </c>
    </row>
    <row r="298" spans="1:15" ht="16.5" x14ac:dyDescent="0.25">
      <c r="A298" s="1">
        <v>297</v>
      </c>
      <c r="B298" s="1" t="s">
        <v>541</v>
      </c>
      <c r="C298" s="10">
        <v>45053</v>
      </c>
      <c r="D298" s="22">
        <v>0</v>
      </c>
      <c r="E298" s="17" t="s">
        <v>213</v>
      </c>
      <c r="F298" s="15">
        <v>24</v>
      </c>
      <c r="G298" s="2">
        <v>3.27</v>
      </c>
      <c r="H298" s="3">
        <v>30.47</v>
      </c>
      <c r="I298" s="2">
        <v>2.92</v>
      </c>
      <c r="J298" s="4">
        <f t="shared" si="15"/>
        <v>0.35000000000000009</v>
      </c>
      <c r="K298" s="1">
        <v>1</v>
      </c>
      <c r="L298" s="4">
        <f t="shared" si="16"/>
        <v>0.35000000000000009</v>
      </c>
      <c r="M298" s="1">
        <v>1</v>
      </c>
      <c r="N298" s="4">
        <v>0.35000000000000009</v>
      </c>
      <c r="O298" s="11" t="s">
        <v>1746</v>
      </c>
    </row>
    <row r="299" spans="1:15" ht="16.5" x14ac:dyDescent="0.25">
      <c r="A299" s="1">
        <v>298</v>
      </c>
      <c r="B299" s="1" t="s">
        <v>541</v>
      </c>
      <c r="C299" s="10">
        <v>45054</v>
      </c>
      <c r="D299" s="22">
        <v>0</v>
      </c>
      <c r="E299" s="17" t="s">
        <v>213</v>
      </c>
      <c r="F299" s="15">
        <v>24</v>
      </c>
      <c r="G299" s="2">
        <v>3.45</v>
      </c>
      <c r="H299" s="3">
        <v>31.4</v>
      </c>
      <c r="I299" s="2">
        <v>3.02</v>
      </c>
      <c r="J299" s="4">
        <f t="shared" si="15"/>
        <v>0.43000000000000016</v>
      </c>
      <c r="K299" s="1">
        <v>1</v>
      </c>
      <c r="L299" s="4">
        <f t="shared" si="16"/>
        <v>0.43000000000000016</v>
      </c>
      <c r="M299" s="1">
        <v>1</v>
      </c>
      <c r="N299" s="4">
        <v>0.43000000000000016</v>
      </c>
      <c r="O299" s="11" t="s">
        <v>1746</v>
      </c>
    </row>
    <row r="300" spans="1:15" ht="16.5" x14ac:dyDescent="0.25">
      <c r="A300" s="1">
        <v>299</v>
      </c>
      <c r="B300" s="1" t="s">
        <v>541</v>
      </c>
      <c r="C300" s="10">
        <v>45055</v>
      </c>
      <c r="D300" s="22">
        <v>0</v>
      </c>
      <c r="E300" s="17" t="s">
        <v>213</v>
      </c>
      <c r="F300" s="15">
        <v>24</v>
      </c>
      <c r="G300" s="2">
        <v>3.52</v>
      </c>
      <c r="H300" s="3">
        <v>31.5</v>
      </c>
      <c r="I300" s="2">
        <v>3.06</v>
      </c>
      <c r="J300" s="4">
        <f t="shared" si="15"/>
        <v>0.45999999999999996</v>
      </c>
      <c r="K300" s="1">
        <v>1</v>
      </c>
      <c r="L300" s="4">
        <f t="shared" si="16"/>
        <v>0.45999999999999996</v>
      </c>
      <c r="M300" s="1">
        <v>1</v>
      </c>
      <c r="N300" s="4">
        <v>0.45999999999999996</v>
      </c>
      <c r="O300" s="11" t="s">
        <v>1746</v>
      </c>
    </row>
    <row r="301" spans="1:15" ht="33" x14ac:dyDescent="0.25">
      <c r="A301" s="1">
        <v>300</v>
      </c>
      <c r="B301" s="1" t="s">
        <v>541</v>
      </c>
      <c r="C301" s="10">
        <v>45056</v>
      </c>
      <c r="D301" s="22">
        <v>0</v>
      </c>
      <c r="E301" s="18" t="s">
        <v>678</v>
      </c>
      <c r="F301" s="15">
        <v>21</v>
      </c>
      <c r="G301" s="2">
        <v>3.18</v>
      </c>
      <c r="H301" s="3">
        <v>29.5</v>
      </c>
      <c r="I301" s="2">
        <v>2.76</v>
      </c>
      <c r="J301" s="4">
        <f t="shared" si="15"/>
        <v>0.42000000000000037</v>
      </c>
      <c r="K301" s="1">
        <v>1</v>
      </c>
      <c r="L301" s="4">
        <f t="shared" si="16"/>
        <v>0.42000000000000037</v>
      </c>
      <c r="M301" s="1">
        <v>1</v>
      </c>
      <c r="N301" s="4">
        <v>0.42000000000000037</v>
      </c>
      <c r="O301" s="11" t="s">
        <v>1746</v>
      </c>
    </row>
    <row r="302" spans="1:15" ht="16.5" x14ac:dyDescent="0.25">
      <c r="A302" s="1">
        <v>301</v>
      </c>
      <c r="B302" s="1" t="s">
        <v>541</v>
      </c>
      <c r="C302" s="10">
        <v>45057</v>
      </c>
      <c r="D302" s="22">
        <v>0</v>
      </c>
      <c r="E302" s="17" t="s">
        <v>213</v>
      </c>
      <c r="F302" s="15">
        <v>24</v>
      </c>
      <c r="G302" s="2">
        <v>3.71</v>
      </c>
      <c r="H302" s="3">
        <v>29.51</v>
      </c>
      <c r="I302" s="2">
        <v>3.07</v>
      </c>
      <c r="J302" s="4">
        <f t="shared" si="15"/>
        <v>0.64000000000000012</v>
      </c>
      <c r="K302" s="1">
        <v>1</v>
      </c>
      <c r="L302" s="4">
        <f t="shared" si="16"/>
        <v>0.64000000000000012</v>
      </c>
      <c r="M302" s="1">
        <v>1</v>
      </c>
      <c r="N302" s="4">
        <v>0.64000000000000012</v>
      </c>
      <c r="O302" s="11" t="s">
        <v>1746</v>
      </c>
    </row>
    <row r="303" spans="1:15" ht="16.5" x14ac:dyDescent="0.25">
      <c r="A303" s="1">
        <v>302</v>
      </c>
      <c r="B303" s="1" t="s">
        <v>541</v>
      </c>
      <c r="C303" s="10">
        <v>45058</v>
      </c>
      <c r="D303" s="22">
        <v>0</v>
      </c>
      <c r="E303" s="17" t="s">
        <v>213</v>
      </c>
      <c r="F303" s="15">
        <v>24</v>
      </c>
      <c r="G303" s="2">
        <v>2.83</v>
      </c>
      <c r="H303" s="3">
        <v>21.6</v>
      </c>
      <c r="I303" s="2">
        <v>2.33</v>
      </c>
      <c r="J303" s="4">
        <f t="shared" si="15"/>
        <v>0.5</v>
      </c>
      <c r="K303" s="1">
        <v>1</v>
      </c>
      <c r="L303" s="4">
        <f t="shared" si="16"/>
        <v>0.5</v>
      </c>
      <c r="M303" s="1">
        <v>1</v>
      </c>
      <c r="N303" s="4">
        <v>0.5</v>
      </c>
      <c r="O303" s="11" t="s">
        <v>1746</v>
      </c>
    </row>
    <row r="304" spans="1:15" ht="16.5" x14ac:dyDescent="0.25">
      <c r="A304" s="1">
        <v>303</v>
      </c>
      <c r="B304" s="1" t="s">
        <v>541</v>
      </c>
      <c r="C304" s="10">
        <v>45059</v>
      </c>
      <c r="D304" s="22">
        <v>0</v>
      </c>
      <c r="E304" s="17" t="s">
        <v>213</v>
      </c>
      <c r="F304" s="15">
        <v>24</v>
      </c>
      <c r="G304" s="2">
        <v>3.69</v>
      </c>
      <c r="H304" s="3">
        <v>30.9</v>
      </c>
      <c r="I304" s="2">
        <v>2.95</v>
      </c>
      <c r="J304" s="4">
        <f t="shared" si="15"/>
        <v>0.73999999999999977</v>
      </c>
      <c r="K304" s="1">
        <v>1</v>
      </c>
      <c r="L304" s="4">
        <f t="shared" si="16"/>
        <v>0.73999999999999977</v>
      </c>
      <c r="M304" s="1">
        <v>1</v>
      </c>
      <c r="N304" s="4">
        <v>0.73999999999999977</v>
      </c>
      <c r="O304" s="11" t="s">
        <v>1746</v>
      </c>
    </row>
    <row r="305" spans="1:15" ht="16.5" x14ac:dyDescent="0.25">
      <c r="A305" s="1">
        <v>304</v>
      </c>
      <c r="B305" s="1" t="s">
        <v>541</v>
      </c>
      <c r="C305" s="10">
        <v>45060</v>
      </c>
      <c r="D305" s="22">
        <v>0</v>
      </c>
      <c r="E305" s="17" t="s">
        <v>213</v>
      </c>
      <c r="F305" s="15">
        <v>24</v>
      </c>
      <c r="G305" s="2">
        <v>3.87</v>
      </c>
      <c r="H305" s="3">
        <v>26.5</v>
      </c>
      <c r="I305" s="2">
        <v>2.96</v>
      </c>
      <c r="J305" s="4">
        <f t="shared" si="15"/>
        <v>0.91000000000000014</v>
      </c>
      <c r="K305" s="1">
        <v>1</v>
      </c>
      <c r="L305" s="4">
        <f t="shared" si="16"/>
        <v>0.91000000000000014</v>
      </c>
      <c r="M305" s="1">
        <v>1</v>
      </c>
      <c r="N305" s="4">
        <v>0.91000000000000014</v>
      </c>
      <c r="O305" s="11" t="s">
        <v>1746</v>
      </c>
    </row>
    <row r="306" spans="1:15" ht="16.5" x14ac:dyDescent="0.25">
      <c r="A306" s="1">
        <v>305</v>
      </c>
      <c r="B306" s="1" t="s">
        <v>541</v>
      </c>
      <c r="C306" s="10">
        <v>45061</v>
      </c>
      <c r="D306" s="22">
        <v>0</v>
      </c>
      <c r="E306" s="17" t="s">
        <v>213</v>
      </c>
      <c r="F306" s="15">
        <v>24</v>
      </c>
      <c r="G306" s="2">
        <v>3.94</v>
      </c>
      <c r="H306" s="3">
        <v>25.5</v>
      </c>
      <c r="I306" s="2">
        <v>3.01</v>
      </c>
      <c r="J306" s="4">
        <f t="shared" si="15"/>
        <v>0.93000000000000016</v>
      </c>
      <c r="K306" s="1">
        <v>1</v>
      </c>
      <c r="L306" s="4">
        <f t="shared" si="16"/>
        <v>0.93000000000000016</v>
      </c>
      <c r="M306" s="1">
        <v>1</v>
      </c>
      <c r="N306" s="4">
        <v>0.93000000000000016</v>
      </c>
      <c r="O306" s="11" t="s">
        <v>1746</v>
      </c>
    </row>
    <row r="307" spans="1:15" ht="16.5" x14ac:dyDescent="0.25">
      <c r="A307" s="1">
        <v>306</v>
      </c>
      <c r="B307" s="1" t="s">
        <v>541</v>
      </c>
      <c r="C307" s="10">
        <v>45062</v>
      </c>
      <c r="D307" s="22">
        <v>0</v>
      </c>
      <c r="E307" s="17" t="s">
        <v>213</v>
      </c>
      <c r="F307" s="15">
        <v>24</v>
      </c>
      <c r="G307" s="2">
        <v>4.05</v>
      </c>
      <c r="H307" s="3">
        <v>24.2</v>
      </c>
      <c r="I307" s="2">
        <v>3.06</v>
      </c>
      <c r="J307" s="4">
        <f t="shared" si="15"/>
        <v>0.98999999999999977</v>
      </c>
      <c r="K307" s="1">
        <v>1</v>
      </c>
      <c r="L307" s="4">
        <f t="shared" si="16"/>
        <v>0.98999999999999977</v>
      </c>
      <c r="M307" s="1">
        <v>1</v>
      </c>
      <c r="N307" s="4">
        <v>0.98999999999999977</v>
      </c>
      <c r="O307" s="11" t="s">
        <v>1746</v>
      </c>
    </row>
    <row r="308" spans="1:15" ht="16.5" x14ac:dyDescent="0.25">
      <c r="A308" s="1">
        <v>307</v>
      </c>
      <c r="B308" s="1" t="s">
        <v>541</v>
      </c>
      <c r="C308" s="10">
        <v>45063</v>
      </c>
      <c r="D308" s="22">
        <v>0</v>
      </c>
      <c r="E308" s="17" t="s">
        <v>213</v>
      </c>
      <c r="F308" s="15">
        <v>24</v>
      </c>
      <c r="G308" s="2">
        <v>4.0510000000000002</v>
      </c>
      <c r="H308" s="3">
        <v>23.6</v>
      </c>
      <c r="I308" s="2">
        <v>3.0026999999999999</v>
      </c>
      <c r="J308" s="4">
        <f t="shared" ref="J308:J371" si="17">G308-I308</f>
        <v>1.0483000000000002</v>
      </c>
      <c r="K308" s="1">
        <v>1</v>
      </c>
      <c r="L308" s="4">
        <f t="shared" ref="L308:L371" si="18">(G308-I308-D308)*K308</f>
        <v>1.0483000000000002</v>
      </c>
      <c r="M308" s="1">
        <v>1</v>
      </c>
      <c r="N308" s="4">
        <v>1.0483000000000002</v>
      </c>
      <c r="O308" s="11" t="s">
        <v>1746</v>
      </c>
    </row>
    <row r="309" spans="1:15" ht="16.5" x14ac:dyDescent="0.25">
      <c r="A309" s="1">
        <v>308</v>
      </c>
      <c r="B309" s="1" t="s">
        <v>541</v>
      </c>
      <c r="C309" s="10">
        <v>45064</v>
      </c>
      <c r="D309" s="22">
        <v>0</v>
      </c>
      <c r="E309" s="17" t="s">
        <v>213</v>
      </c>
      <c r="F309" s="15">
        <v>24</v>
      </c>
      <c r="G309" s="2">
        <v>4.1399999999999997</v>
      </c>
      <c r="H309" s="3">
        <v>22.6</v>
      </c>
      <c r="I309" s="2">
        <v>3.04</v>
      </c>
      <c r="J309" s="4">
        <f t="shared" si="17"/>
        <v>1.0999999999999996</v>
      </c>
      <c r="K309" s="1">
        <v>1</v>
      </c>
      <c r="L309" s="4">
        <f t="shared" si="18"/>
        <v>1.0999999999999996</v>
      </c>
      <c r="M309" s="1">
        <v>1</v>
      </c>
      <c r="N309" s="4">
        <v>1.0999999999999996</v>
      </c>
      <c r="O309" s="11" t="s">
        <v>1746</v>
      </c>
    </row>
    <row r="310" spans="1:15" ht="16.5" x14ac:dyDescent="0.25">
      <c r="A310" s="1">
        <v>309</v>
      </c>
      <c r="B310" s="1" t="s">
        <v>541</v>
      </c>
      <c r="C310" s="10">
        <v>45065</v>
      </c>
      <c r="D310" s="22">
        <v>0</v>
      </c>
      <c r="E310" s="17" t="s">
        <v>213</v>
      </c>
      <c r="F310" s="15">
        <v>24</v>
      </c>
      <c r="G310" s="2">
        <v>4.1399999999999997</v>
      </c>
      <c r="H310" s="3">
        <v>22</v>
      </c>
      <c r="I310" s="2">
        <v>3.01</v>
      </c>
      <c r="J310" s="4">
        <f t="shared" si="17"/>
        <v>1.1299999999999999</v>
      </c>
      <c r="K310" s="1">
        <v>1</v>
      </c>
      <c r="L310" s="4">
        <f t="shared" si="18"/>
        <v>1.1299999999999999</v>
      </c>
      <c r="M310" s="1">
        <v>1</v>
      </c>
      <c r="N310" s="4">
        <v>1.1299999999999999</v>
      </c>
      <c r="O310" s="11" t="s">
        <v>1746</v>
      </c>
    </row>
    <row r="311" spans="1:15" ht="16.5" x14ac:dyDescent="0.25">
      <c r="A311" s="1">
        <v>310</v>
      </c>
      <c r="B311" s="1" t="s">
        <v>541</v>
      </c>
      <c r="C311" s="10">
        <v>45066</v>
      </c>
      <c r="D311" s="22">
        <v>0</v>
      </c>
      <c r="E311" s="17" t="s">
        <v>213</v>
      </c>
      <c r="F311" s="15">
        <v>24</v>
      </c>
      <c r="G311" s="2">
        <v>4.1399999999999997</v>
      </c>
      <c r="H311" s="3">
        <v>20</v>
      </c>
      <c r="I311" s="2">
        <v>3.01</v>
      </c>
      <c r="J311" s="4">
        <f t="shared" si="17"/>
        <v>1.1299999999999999</v>
      </c>
      <c r="K311" s="1">
        <v>1</v>
      </c>
      <c r="L311" s="4">
        <f t="shared" si="18"/>
        <v>1.1299999999999999</v>
      </c>
      <c r="M311" s="1">
        <v>1</v>
      </c>
      <c r="N311" s="4">
        <v>1.1299999999999999</v>
      </c>
      <c r="O311" s="11" t="s">
        <v>1746</v>
      </c>
    </row>
    <row r="312" spans="1:15" ht="16.5" x14ac:dyDescent="0.25">
      <c r="A312" s="1">
        <v>311</v>
      </c>
      <c r="B312" s="1" t="s">
        <v>541</v>
      </c>
      <c r="C312" s="10">
        <v>45067</v>
      </c>
      <c r="D312" s="22">
        <v>0</v>
      </c>
      <c r="E312" s="17" t="s">
        <v>213</v>
      </c>
      <c r="F312" s="15">
        <v>24</v>
      </c>
      <c r="G312" s="2">
        <v>4.13</v>
      </c>
      <c r="H312" s="3">
        <v>20.9</v>
      </c>
      <c r="I312" s="2">
        <v>3.04</v>
      </c>
      <c r="J312" s="4">
        <f t="shared" si="17"/>
        <v>1.0899999999999999</v>
      </c>
      <c r="K312" s="1">
        <v>1</v>
      </c>
      <c r="L312" s="4">
        <f t="shared" si="18"/>
        <v>1.0899999999999999</v>
      </c>
      <c r="M312" s="1">
        <v>1</v>
      </c>
      <c r="N312" s="4">
        <v>1.0899999999999999</v>
      </c>
      <c r="O312" s="11" t="s">
        <v>1746</v>
      </c>
    </row>
    <row r="313" spans="1:15" ht="16.5" x14ac:dyDescent="0.25">
      <c r="A313" s="1">
        <v>312</v>
      </c>
      <c r="B313" s="1" t="s">
        <v>541</v>
      </c>
      <c r="C313" s="10">
        <v>45068</v>
      </c>
      <c r="D313" s="22">
        <v>0</v>
      </c>
      <c r="E313" s="17" t="s">
        <v>213</v>
      </c>
      <c r="F313" s="15">
        <v>24</v>
      </c>
      <c r="G313" s="2">
        <v>4.17</v>
      </c>
      <c r="H313" s="3">
        <v>20.100000000000001</v>
      </c>
      <c r="I313" s="2">
        <v>3.03</v>
      </c>
      <c r="J313" s="4">
        <f t="shared" si="17"/>
        <v>1.1400000000000001</v>
      </c>
      <c r="K313" s="1">
        <v>1</v>
      </c>
      <c r="L313" s="4">
        <f t="shared" si="18"/>
        <v>1.1400000000000001</v>
      </c>
      <c r="M313" s="1">
        <v>1</v>
      </c>
      <c r="N313" s="4">
        <v>1.1400000000000001</v>
      </c>
      <c r="O313" s="11" t="s">
        <v>1746</v>
      </c>
    </row>
    <row r="314" spans="1:15" ht="16.5" x14ac:dyDescent="0.25">
      <c r="A314" s="1">
        <v>313</v>
      </c>
      <c r="B314" s="1" t="s">
        <v>541</v>
      </c>
      <c r="C314" s="10">
        <v>45069</v>
      </c>
      <c r="D314" s="22">
        <v>0</v>
      </c>
      <c r="E314" s="17" t="s">
        <v>213</v>
      </c>
      <c r="F314" s="15">
        <v>24</v>
      </c>
      <c r="G314" s="2">
        <v>4.24</v>
      </c>
      <c r="H314" s="3">
        <v>19.100000000000001</v>
      </c>
      <c r="I314" s="2">
        <v>3.03</v>
      </c>
      <c r="J314" s="4">
        <f t="shared" si="17"/>
        <v>1.2100000000000004</v>
      </c>
      <c r="K314" s="1">
        <v>1</v>
      </c>
      <c r="L314" s="4">
        <f t="shared" si="18"/>
        <v>1.2100000000000004</v>
      </c>
      <c r="M314" s="1">
        <v>1</v>
      </c>
      <c r="N314" s="4">
        <v>1.2100000000000004</v>
      </c>
      <c r="O314" s="11" t="s">
        <v>1746</v>
      </c>
    </row>
    <row r="315" spans="1:15" ht="16.5" x14ac:dyDescent="0.25">
      <c r="A315" s="1">
        <v>314</v>
      </c>
      <c r="B315" s="1" t="s">
        <v>541</v>
      </c>
      <c r="C315" s="10">
        <v>45070</v>
      </c>
      <c r="D315" s="22">
        <v>0</v>
      </c>
      <c r="E315" s="17" t="s">
        <v>765</v>
      </c>
      <c r="F315" s="15">
        <v>14</v>
      </c>
      <c r="G315" s="2">
        <v>1.64</v>
      </c>
      <c r="H315" s="3">
        <v>7.3</v>
      </c>
      <c r="I315" s="2">
        <v>1.5</v>
      </c>
      <c r="J315" s="4">
        <f t="shared" si="17"/>
        <v>0.1399999999999999</v>
      </c>
      <c r="K315" s="1">
        <v>1</v>
      </c>
      <c r="L315" s="4">
        <f t="shared" si="18"/>
        <v>0.1399999999999999</v>
      </c>
      <c r="M315" s="1">
        <v>1</v>
      </c>
      <c r="N315" s="4">
        <v>0.1399999999999999</v>
      </c>
      <c r="O315" s="11" t="s">
        <v>1746</v>
      </c>
    </row>
    <row r="316" spans="1:15" ht="16.5" x14ac:dyDescent="0.25">
      <c r="A316" s="1">
        <v>315</v>
      </c>
      <c r="B316" s="1" t="s">
        <v>761</v>
      </c>
      <c r="C316" s="10">
        <v>45070</v>
      </c>
      <c r="D316" s="22">
        <v>0</v>
      </c>
      <c r="E316" s="17" t="s">
        <v>216</v>
      </c>
      <c r="F316" s="15">
        <v>15</v>
      </c>
      <c r="G316" s="2">
        <v>2.36</v>
      </c>
      <c r="H316" s="3">
        <v>4.5999999999999996</v>
      </c>
      <c r="I316" s="2">
        <v>1.91</v>
      </c>
      <c r="J316" s="4">
        <f t="shared" si="17"/>
        <v>0.44999999999999996</v>
      </c>
      <c r="K316" s="1">
        <v>1</v>
      </c>
      <c r="L316" s="4">
        <f t="shared" si="18"/>
        <v>0.44999999999999996</v>
      </c>
      <c r="M316" s="1">
        <v>1</v>
      </c>
      <c r="N316" s="4">
        <v>0.44999999999999996</v>
      </c>
      <c r="O316" s="11" t="s">
        <v>1746</v>
      </c>
    </row>
    <row r="317" spans="1:15" ht="16.5" x14ac:dyDescent="0.25">
      <c r="A317" s="1">
        <v>316</v>
      </c>
      <c r="B317" s="1" t="s">
        <v>771</v>
      </c>
      <c r="C317" s="10">
        <v>45071</v>
      </c>
      <c r="D317" s="22">
        <v>0</v>
      </c>
      <c r="E317" s="17" t="s">
        <v>443</v>
      </c>
      <c r="F317" s="15">
        <v>15</v>
      </c>
      <c r="G317" s="2">
        <v>2.1</v>
      </c>
      <c r="H317" s="3">
        <v>15</v>
      </c>
      <c r="I317" s="2">
        <v>1.9</v>
      </c>
      <c r="J317" s="4">
        <f t="shared" si="17"/>
        <v>0.20000000000000018</v>
      </c>
      <c r="K317" s="1">
        <v>1</v>
      </c>
      <c r="L317" s="4">
        <f t="shared" si="18"/>
        <v>0.20000000000000018</v>
      </c>
      <c r="M317" s="1">
        <v>1</v>
      </c>
      <c r="N317" s="4">
        <v>0.20000000000000018</v>
      </c>
      <c r="O317" s="11" t="s">
        <v>1746</v>
      </c>
    </row>
    <row r="318" spans="1:15" ht="33" x14ac:dyDescent="0.25">
      <c r="A318" s="1">
        <v>317</v>
      </c>
      <c r="B318" s="1" t="s">
        <v>761</v>
      </c>
      <c r="C318" s="10">
        <v>45071</v>
      </c>
      <c r="D318" s="22">
        <v>0</v>
      </c>
      <c r="E318" s="18" t="s">
        <v>772</v>
      </c>
      <c r="F318" s="15">
        <v>7</v>
      </c>
      <c r="G318" s="2">
        <v>1.9</v>
      </c>
      <c r="H318" s="3">
        <v>3.4</v>
      </c>
      <c r="I318" s="2">
        <v>1.7</v>
      </c>
      <c r="J318" s="4">
        <f t="shared" si="17"/>
        <v>0.19999999999999996</v>
      </c>
      <c r="K318" s="1">
        <v>1</v>
      </c>
      <c r="L318" s="4">
        <f t="shared" si="18"/>
        <v>0.19999999999999996</v>
      </c>
      <c r="M318" s="1">
        <v>7</v>
      </c>
      <c r="N318" s="4">
        <v>0.19999999999999996</v>
      </c>
      <c r="O318" s="11" t="s">
        <v>1746</v>
      </c>
    </row>
    <row r="319" spans="1:15" ht="16.5" x14ac:dyDescent="0.25">
      <c r="A319" s="1">
        <v>318</v>
      </c>
      <c r="B319" s="1" t="s">
        <v>771</v>
      </c>
      <c r="C319" s="10">
        <v>45072</v>
      </c>
      <c r="D319" s="22">
        <v>0</v>
      </c>
      <c r="E319" s="17" t="s">
        <v>213</v>
      </c>
      <c r="F319" s="15">
        <v>24</v>
      </c>
      <c r="G319" s="2">
        <v>4.6500000000000004</v>
      </c>
      <c r="H319" s="3">
        <v>19.8</v>
      </c>
      <c r="I319" s="2">
        <v>3.58</v>
      </c>
      <c r="J319" s="4">
        <f t="shared" si="17"/>
        <v>1.0700000000000003</v>
      </c>
      <c r="K319" s="1">
        <v>1</v>
      </c>
      <c r="L319" s="4">
        <f t="shared" si="18"/>
        <v>1.0700000000000003</v>
      </c>
      <c r="M319" s="1">
        <v>1</v>
      </c>
      <c r="N319" s="4">
        <v>1.0700000000000003</v>
      </c>
      <c r="O319" s="11" t="s">
        <v>1746</v>
      </c>
    </row>
    <row r="320" spans="1:15" ht="16.5" x14ac:dyDescent="0.25">
      <c r="A320" s="1">
        <v>319</v>
      </c>
      <c r="B320" s="1" t="s">
        <v>771</v>
      </c>
      <c r="C320" s="10">
        <v>45073</v>
      </c>
      <c r="D320" s="22">
        <v>0</v>
      </c>
      <c r="E320" s="17" t="s">
        <v>213</v>
      </c>
      <c r="F320" s="15">
        <v>24</v>
      </c>
      <c r="G320" s="2">
        <v>4.7300000000000004</v>
      </c>
      <c r="H320" s="3">
        <v>17.600000000000001</v>
      </c>
      <c r="I320" s="2">
        <v>3.59</v>
      </c>
      <c r="J320" s="4">
        <f t="shared" si="17"/>
        <v>1.1400000000000006</v>
      </c>
      <c r="K320" s="1">
        <v>1</v>
      </c>
      <c r="L320" s="4">
        <f t="shared" si="18"/>
        <v>1.1400000000000006</v>
      </c>
      <c r="M320" s="1">
        <v>1</v>
      </c>
      <c r="N320" s="4">
        <v>1.1400000000000006</v>
      </c>
      <c r="O320" s="11" t="s">
        <v>1746</v>
      </c>
    </row>
    <row r="321" spans="1:15" ht="16.5" x14ac:dyDescent="0.25">
      <c r="A321" s="1">
        <v>320</v>
      </c>
      <c r="B321" s="1" t="s">
        <v>771</v>
      </c>
      <c r="C321" s="10">
        <v>45074</v>
      </c>
      <c r="D321" s="22">
        <v>0</v>
      </c>
      <c r="E321" s="17" t="s">
        <v>213</v>
      </c>
      <c r="F321" s="15">
        <v>24</v>
      </c>
      <c r="G321" s="2">
        <v>4.6500000000000004</v>
      </c>
      <c r="H321" s="3">
        <v>16.8</v>
      </c>
      <c r="I321" s="2">
        <v>3.49</v>
      </c>
      <c r="J321" s="4">
        <f t="shared" si="17"/>
        <v>1.1600000000000001</v>
      </c>
      <c r="K321" s="1">
        <v>1</v>
      </c>
      <c r="L321" s="4">
        <f t="shared" si="18"/>
        <v>1.1600000000000001</v>
      </c>
      <c r="M321" s="1">
        <v>1</v>
      </c>
      <c r="N321" s="4">
        <v>1.1600000000000001</v>
      </c>
      <c r="O321" s="11" t="s">
        <v>1746</v>
      </c>
    </row>
    <row r="322" spans="1:15" ht="16.5" x14ac:dyDescent="0.25">
      <c r="A322" s="1">
        <v>321</v>
      </c>
      <c r="B322" s="1" t="s">
        <v>771</v>
      </c>
      <c r="C322" s="10">
        <v>45075</v>
      </c>
      <c r="D322" s="22">
        <v>0</v>
      </c>
      <c r="E322" s="17" t="s">
        <v>213</v>
      </c>
      <c r="F322" s="15">
        <v>24</v>
      </c>
      <c r="G322" s="2">
        <v>4.6127000000000002</v>
      </c>
      <c r="H322" s="3">
        <v>15.5</v>
      </c>
      <c r="I322" s="2">
        <v>3.4325000000000001</v>
      </c>
      <c r="J322" s="4">
        <f t="shared" si="17"/>
        <v>1.1802000000000001</v>
      </c>
      <c r="K322" s="1">
        <v>1</v>
      </c>
      <c r="L322" s="4">
        <f t="shared" si="18"/>
        <v>1.1802000000000001</v>
      </c>
      <c r="M322" s="1">
        <v>1</v>
      </c>
      <c r="N322" s="4">
        <v>1.1802000000000001</v>
      </c>
      <c r="O322" s="11" t="s">
        <v>1746</v>
      </c>
    </row>
    <row r="323" spans="1:15" ht="16.5" x14ac:dyDescent="0.25">
      <c r="A323" s="1">
        <v>322</v>
      </c>
      <c r="B323" s="1" t="s">
        <v>771</v>
      </c>
      <c r="C323" s="10">
        <v>45076</v>
      </c>
      <c r="D323" s="22">
        <v>0</v>
      </c>
      <c r="E323" s="17" t="s">
        <v>213</v>
      </c>
      <c r="F323" s="15">
        <v>24</v>
      </c>
      <c r="G323" s="2">
        <v>4.6409000000000002</v>
      </c>
      <c r="H323" s="3">
        <v>15</v>
      </c>
      <c r="I323" s="2">
        <v>3.4607000000000001</v>
      </c>
      <c r="J323" s="4">
        <f t="shared" si="17"/>
        <v>1.1802000000000001</v>
      </c>
      <c r="K323" s="1">
        <v>1</v>
      </c>
      <c r="L323" s="4">
        <f t="shared" si="18"/>
        <v>1.1802000000000001</v>
      </c>
      <c r="M323" s="1">
        <v>1</v>
      </c>
      <c r="N323" s="4">
        <v>1.1802000000000001</v>
      </c>
      <c r="O323" s="11" t="s">
        <v>1746</v>
      </c>
    </row>
    <row r="324" spans="1:15" ht="16.5" x14ac:dyDescent="0.25">
      <c r="A324" s="1">
        <v>323</v>
      </c>
      <c r="B324" s="1" t="s">
        <v>771</v>
      </c>
      <c r="C324" s="10">
        <v>45077</v>
      </c>
      <c r="D324" s="22">
        <v>0</v>
      </c>
      <c r="E324" s="17" t="s">
        <v>213</v>
      </c>
      <c r="F324" s="15">
        <v>24</v>
      </c>
      <c r="G324" s="2">
        <v>4.8936000000000002</v>
      </c>
      <c r="H324" s="3">
        <v>14</v>
      </c>
      <c r="I324" s="2">
        <v>3.2082999999999999</v>
      </c>
      <c r="J324" s="4">
        <f t="shared" si="17"/>
        <v>1.6853000000000002</v>
      </c>
      <c r="K324" s="1">
        <v>1</v>
      </c>
      <c r="L324" s="4">
        <f t="shared" si="18"/>
        <v>1.6853000000000002</v>
      </c>
      <c r="M324" s="1">
        <v>1</v>
      </c>
      <c r="N324" s="4">
        <v>1.6853000000000002</v>
      </c>
      <c r="O324" s="11" t="s">
        <v>1746</v>
      </c>
    </row>
    <row r="325" spans="1:15" ht="16.5" x14ac:dyDescent="0.25">
      <c r="A325" s="1">
        <v>324</v>
      </c>
      <c r="B325" s="1" t="s">
        <v>771</v>
      </c>
      <c r="C325" s="10">
        <v>45078</v>
      </c>
      <c r="D325" s="22">
        <v>0</v>
      </c>
      <c r="E325" s="17" t="s">
        <v>213</v>
      </c>
      <c r="F325" s="15">
        <v>24</v>
      </c>
      <c r="G325" s="2">
        <v>4.4326999999999996</v>
      </c>
      <c r="H325" s="3">
        <v>12</v>
      </c>
      <c r="I325" s="2">
        <v>3.2378999999999998</v>
      </c>
      <c r="J325" s="4">
        <f t="shared" si="17"/>
        <v>1.1947999999999999</v>
      </c>
      <c r="K325" s="1">
        <v>1</v>
      </c>
      <c r="L325" s="4">
        <f t="shared" si="18"/>
        <v>1.1947999999999999</v>
      </c>
      <c r="M325" s="1">
        <v>1</v>
      </c>
      <c r="N325" s="4">
        <v>1.1947999999999999</v>
      </c>
      <c r="O325" s="11" t="s">
        <v>1746</v>
      </c>
    </row>
    <row r="326" spans="1:15" ht="16.5" x14ac:dyDescent="0.25">
      <c r="A326" s="1">
        <v>325</v>
      </c>
      <c r="B326" s="1" t="s">
        <v>771</v>
      </c>
      <c r="C326" s="10">
        <v>45079</v>
      </c>
      <c r="D326" s="22">
        <v>0</v>
      </c>
      <c r="E326" s="17" t="s">
        <v>213</v>
      </c>
      <c r="F326" s="15">
        <v>24</v>
      </c>
      <c r="G326" s="2">
        <v>5.1368</v>
      </c>
      <c r="H326" s="3">
        <v>12</v>
      </c>
      <c r="I326" s="2">
        <v>3.7201</v>
      </c>
      <c r="J326" s="4">
        <f t="shared" si="17"/>
        <v>1.4167000000000001</v>
      </c>
      <c r="K326" s="1">
        <v>1</v>
      </c>
      <c r="L326" s="4">
        <f t="shared" si="18"/>
        <v>1.4167000000000001</v>
      </c>
      <c r="M326" s="1">
        <v>1</v>
      </c>
      <c r="N326" s="4">
        <v>1.4167000000000001</v>
      </c>
      <c r="O326" s="11" t="s">
        <v>1746</v>
      </c>
    </row>
    <row r="327" spans="1:15" ht="16.5" x14ac:dyDescent="0.25">
      <c r="A327" s="1">
        <v>326</v>
      </c>
      <c r="B327" s="1" t="s">
        <v>771</v>
      </c>
      <c r="C327" s="10">
        <v>45080</v>
      </c>
      <c r="D327" s="22">
        <v>0</v>
      </c>
      <c r="E327" s="17" t="s">
        <v>213</v>
      </c>
      <c r="F327" s="15">
        <v>24</v>
      </c>
      <c r="G327" s="2">
        <v>5.2462999999999997</v>
      </c>
      <c r="H327" s="3">
        <v>11</v>
      </c>
      <c r="I327" s="2">
        <v>3.6749999999999998</v>
      </c>
      <c r="J327" s="4">
        <f t="shared" si="17"/>
        <v>1.5712999999999999</v>
      </c>
      <c r="K327" s="1">
        <v>1</v>
      </c>
      <c r="L327" s="4">
        <f t="shared" si="18"/>
        <v>1.5712999999999999</v>
      </c>
      <c r="M327" s="1">
        <v>1</v>
      </c>
      <c r="N327" s="4">
        <v>1.5712999999999999</v>
      </c>
      <c r="O327" s="11" t="s">
        <v>1746</v>
      </c>
    </row>
    <row r="328" spans="1:15" ht="16.5" x14ac:dyDescent="0.25">
      <c r="A328" s="1">
        <v>327</v>
      </c>
      <c r="B328" s="1" t="s">
        <v>771</v>
      </c>
      <c r="C328" s="10">
        <v>45081</v>
      </c>
      <c r="D328" s="22">
        <v>0</v>
      </c>
      <c r="E328" s="17" t="s">
        <v>213</v>
      </c>
      <c r="F328" s="15">
        <v>24</v>
      </c>
      <c r="G328" s="2">
        <v>5.2723000000000004</v>
      </c>
      <c r="H328" s="3">
        <v>10</v>
      </c>
      <c r="I328" s="2">
        <v>3.6743000000000001</v>
      </c>
      <c r="J328" s="4">
        <f t="shared" si="17"/>
        <v>1.5980000000000003</v>
      </c>
      <c r="K328" s="1">
        <v>1</v>
      </c>
      <c r="L328" s="4">
        <f t="shared" si="18"/>
        <v>1.5980000000000003</v>
      </c>
      <c r="M328" s="1">
        <v>1</v>
      </c>
      <c r="N328" s="4">
        <v>1.5980000000000003</v>
      </c>
      <c r="O328" s="11" t="s">
        <v>1746</v>
      </c>
    </row>
    <row r="329" spans="1:15" ht="16.5" x14ac:dyDescent="0.25">
      <c r="A329" s="1">
        <v>328</v>
      </c>
      <c r="B329" s="1" t="s">
        <v>771</v>
      </c>
      <c r="C329" s="10">
        <v>45082</v>
      </c>
      <c r="D329" s="22">
        <v>0</v>
      </c>
      <c r="E329" s="17" t="s">
        <v>213</v>
      </c>
      <c r="F329" s="15">
        <v>24</v>
      </c>
      <c r="G329" s="2">
        <v>5.3486000000000002</v>
      </c>
      <c r="H329" s="3">
        <v>8</v>
      </c>
      <c r="I329" s="2">
        <v>3.673</v>
      </c>
      <c r="J329" s="4">
        <f t="shared" si="17"/>
        <v>1.6756000000000002</v>
      </c>
      <c r="K329" s="1">
        <v>1</v>
      </c>
      <c r="L329" s="4">
        <f t="shared" si="18"/>
        <v>1.6756000000000002</v>
      </c>
      <c r="M329" s="1">
        <v>1</v>
      </c>
      <c r="N329" s="4">
        <v>1.6756000000000002</v>
      </c>
      <c r="O329" s="11" t="s">
        <v>1746</v>
      </c>
    </row>
    <row r="330" spans="1:15" ht="16.5" x14ac:dyDescent="0.25">
      <c r="A330" s="1">
        <v>329</v>
      </c>
      <c r="B330" s="1" t="s">
        <v>771</v>
      </c>
      <c r="C330" s="10">
        <v>45083</v>
      </c>
      <c r="D330" s="22">
        <v>0</v>
      </c>
      <c r="E330" s="17" t="s">
        <v>213</v>
      </c>
      <c r="F330" s="15">
        <v>24</v>
      </c>
      <c r="G330" s="2">
        <v>5.3258000000000001</v>
      </c>
      <c r="H330" s="3">
        <v>8</v>
      </c>
      <c r="I330" s="2">
        <v>3.6896</v>
      </c>
      <c r="J330" s="4">
        <f t="shared" si="17"/>
        <v>1.6362000000000001</v>
      </c>
      <c r="K330" s="1">
        <v>1</v>
      </c>
      <c r="L330" s="4">
        <f t="shared" si="18"/>
        <v>1.6362000000000001</v>
      </c>
      <c r="M330" s="1">
        <v>1</v>
      </c>
      <c r="N330" s="4">
        <v>1.6362000000000001</v>
      </c>
      <c r="O330" s="11" t="s">
        <v>1746</v>
      </c>
    </row>
    <row r="331" spans="1:15" ht="33" x14ac:dyDescent="0.25">
      <c r="A331" s="1">
        <v>330</v>
      </c>
      <c r="B331" s="1" t="s">
        <v>771</v>
      </c>
      <c r="C331" s="10">
        <v>45084</v>
      </c>
      <c r="D331" s="22">
        <v>0</v>
      </c>
      <c r="E331" s="18" t="s">
        <v>879</v>
      </c>
      <c r="F331" s="15">
        <v>22.5</v>
      </c>
      <c r="G331" s="2">
        <v>4.9505999999999997</v>
      </c>
      <c r="H331" s="3">
        <v>9</v>
      </c>
      <c r="I331" s="2">
        <v>3.4512999999999998</v>
      </c>
      <c r="J331" s="4">
        <f t="shared" si="17"/>
        <v>1.4992999999999999</v>
      </c>
      <c r="K331" s="1">
        <v>1</v>
      </c>
      <c r="L331" s="4">
        <f t="shared" si="18"/>
        <v>1.4992999999999999</v>
      </c>
      <c r="M331" s="1">
        <v>1</v>
      </c>
      <c r="N331" s="4">
        <v>1.4992999999999999</v>
      </c>
      <c r="O331" s="11" t="s">
        <v>1746</v>
      </c>
    </row>
    <row r="332" spans="1:15" ht="16.5" x14ac:dyDescent="0.25">
      <c r="A332" s="1">
        <v>331</v>
      </c>
      <c r="B332" s="1" t="s">
        <v>771</v>
      </c>
      <c r="C332" s="10">
        <v>45085</v>
      </c>
      <c r="D332" s="22">
        <v>0</v>
      </c>
      <c r="E332" s="17" t="s">
        <v>213</v>
      </c>
      <c r="F332" s="15">
        <v>24</v>
      </c>
      <c r="G332" s="2">
        <v>4.79</v>
      </c>
      <c r="H332" s="3">
        <v>9</v>
      </c>
      <c r="I332" s="2">
        <v>3.4611000000000001</v>
      </c>
      <c r="J332" s="4">
        <f t="shared" si="17"/>
        <v>1.3289</v>
      </c>
      <c r="K332" s="1">
        <v>1</v>
      </c>
      <c r="L332" s="4">
        <f t="shared" si="18"/>
        <v>1.3289</v>
      </c>
      <c r="M332" s="1">
        <v>1</v>
      </c>
      <c r="N332" s="4">
        <v>1.3289</v>
      </c>
      <c r="O332" s="11" t="s">
        <v>1746</v>
      </c>
    </row>
    <row r="333" spans="1:15" ht="16.5" x14ac:dyDescent="0.25">
      <c r="A333" s="1">
        <v>332</v>
      </c>
      <c r="B333" s="1" t="s">
        <v>761</v>
      </c>
      <c r="C333" s="10">
        <v>45085</v>
      </c>
      <c r="D333" s="22">
        <v>0</v>
      </c>
      <c r="E333" s="17" t="s">
        <v>524</v>
      </c>
      <c r="F333" s="15">
        <v>6.5</v>
      </c>
      <c r="G333" s="2">
        <v>0.43</v>
      </c>
      <c r="H333" s="3">
        <v>0</v>
      </c>
      <c r="I333" s="2">
        <v>0.2334</v>
      </c>
      <c r="J333" s="4">
        <f t="shared" si="17"/>
        <v>0.1966</v>
      </c>
      <c r="K333" s="1">
        <v>5</v>
      </c>
      <c r="L333" s="4">
        <f t="shared" si="18"/>
        <v>0.98299999999999998</v>
      </c>
      <c r="M333" s="1">
        <v>6</v>
      </c>
      <c r="N333" s="4">
        <v>1.8966000000000001</v>
      </c>
      <c r="O333" s="11" t="s">
        <v>1746</v>
      </c>
    </row>
    <row r="334" spans="1:15" ht="16.5" x14ac:dyDescent="0.25">
      <c r="A334" s="1">
        <v>333</v>
      </c>
      <c r="B334" s="1" t="s">
        <v>771</v>
      </c>
      <c r="C334" s="10">
        <v>45086</v>
      </c>
      <c r="D334" s="22">
        <v>0</v>
      </c>
      <c r="E334" s="17" t="s">
        <v>213</v>
      </c>
      <c r="F334" s="15">
        <v>24</v>
      </c>
      <c r="G334" s="2">
        <v>5.2378</v>
      </c>
      <c r="H334" s="3">
        <v>9</v>
      </c>
      <c r="I334" s="2">
        <v>3.7298</v>
      </c>
      <c r="J334" s="4">
        <f t="shared" si="17"/>
        <v>1.508</v>
      </c>
      <c r="K334" s="1">
        <v>1</v>
      </c>
      <c r="L334" s="4">
        <f t="shared" si="18"/>
        <v>1.508</v>
      </c>
      <c r="M334" s="1">
        <v>1</v>
      </c>
      <c r="N334" s="4">
        <v>1.508</v>
      </c>
      <c r="O334" s="11" t="s">
        <v>1746</v>
      </c>
    </row>
    <row r="335" spans="1:15" ht="16.5" x14ac:dyDescent="0.25">
      <c r="A335" s="1">
        <v>334</v>
      </c>
      <c r="B335" s="1" t="s">
        <v>771</v>
      </c>
      <c r="C335" s="10">
        <v>45087</v>
      </c>
      <c r="D335" s="22">
        <v>0</v>
      </c>
      <c r="E335" s="17" t="s">
        <v>213</v>
      </c>
      <c r="F335" s="15">
        <v>24</v>
      </c>
      <c r="G335" s="2">
        <v>5.2398999999999996</v>
      </c>
      <c r="H335" s="3">
        <v>8.6</v>
      </c>
      <c r="I335" s="2">
        <v>3.7349999999999999</v>
      </c>
      <c r="J335" s="4">
        <f t="shared" si="17"/>
        <v>1.5048999999999997</v>
      </c>
      <c r="K335" s="1">
        <v>1</v>
      </c>
      <c r="L335" s="4">
        <f t="shared" si="18"/>
        <v>1.5048999999999997</v>
      </c>
      <c r="M335" s="1">
        <v>1</v>
      </c>
      <c r="N335" s="4">
        <v>1.5048999999999997</v>
      </c>
      <c r="O335" s="11" t="s">
        <v>1746</v>
      </c>
    </row>
    <row r="336" spans="1:15" ht="16.5" x14ac:dyDescent="0.25">
      <c r="A336" s="1">
        <v>335</v>
      </c>
      <c r="B336" s="1" t="s">
        <v>771</v>
      </c>
      <c r="C336" s="10">
        <v>45088</v>
      </c>
      <c r="D336" s="22">
        <v>0</v>
      </c>
      <c r="E336" s="17" t="s">
        <v>213</v>
      </c>
      <c r="F336" s="15">
        <v>24</v>
      </c>
      <c r="G336" s="2">
        <v>5.2576999999999998</v>
      </c>
      <c r="H336" s="3">
        <v>8.3000000000000007</v>
      </c>
      <c r="I336" s="2">
        <v>3.7705000000000002</v>
      </c>
      <c r="J336" s="4">
        <f t="shared" si="17"/>
        <v>1.4871999999999996</v>
      </c>
      <c r="K336" s="1">
        <v>1</v>
      </c>
      <c r="L336" s="4">
        <f t="shared" si="18"/>
        <v>1.4871999999999996</v>
      </c>
      <c r="M336" s="1">
        <v>1</v>
      </c>
      <c r="N336" s="4">
        <v>1.4871999999999996</v>
      </c>
      <c r="O336" s="11" t="s">
        <v>1746</v>
      </c>
    </row>
    <row r="337" spans="1:15" ht="16.5" x14ac:dyDescent="0.25">
      <c r="A337" s="1">
        <v>336</v>
      </c>
      <c r="B337" s="1" t="s">
        <v>771</v>
      </c>
      <c r="C337" s="10">
        <v>45089</v>
      </c>
      <c r="D337" s="22">
        <v>0</v>
      </c>
      <c r="E337" s="17" t="s">
        <v>213</v>
      </c>
      <c r="F337" s="15">
        <v>24</v>
      </c>
      <c r="G337" s="2">
        <v>5.1870000000000003</v>
      </c>
      <c r="H337" s="3">
        <v>9</v>
      </c>
      <c r="I337" s="2">
        <v>3.6930999999999998</v>
      </c>
      <c r="J337" s="4">
        <f t="shared" si="17"/>
        <v>1.4939000000000004</v>
      </c>
      <c r="K337" s="1">
        <v>1</v>
      </c>
      <c r="L337" s="4">
        <f t="shared" si="18"/>
        <v>1.4939000000000004</v>
      </c>
      <c r="M337" s="1">
        <v>1</v>
      </c>
      <c r="N337" s="4">
        <v>1.4939000000000004</v>
      </c>
      <c r="O337" s="11" t="s">
        <v>1746</v>
      </c>
    </row>
    <row r="338" spans="1:15" ht="33" x14ac:dyDescent="0.25">
      <c r="A338" s="1">
        <v>337</v>
      </c>
      <c r="B338" s="1" t="s">
        <v>771</v>
      </c>
      <c r="C338" s="10">
        <v>45090</v>
      </c>
      <c r="D338" s="22">
        <v>0</v>
      </c>
      <c r="E338" s="18" t="s">
        <v>922</v>
      </c>
      <c r="F338" s="15">
        <v>21.5</v>
      </c>
      <c r="G338" s="2">
        <v>3.0301999999999998</v>
      </c>
      <c r="H338" s="3">
        <v>7.8</v>
      </c>
      <c r="I338" s="2">
        <v>2.4011</v>
      </c>
      <c r="J338" s="4">
        <f t="shared" si="17"/>
        <v>0.62909999999999977</v>
      </c>
      <c r="K338" s="1">
        <v>1</v>
      </c>
      <c r="L338" s="4">
        <f t="shared" si="18"/>
        <v>0.62909999999999977</v>
      </c>
      <c r="M338" s="1">
        <v>1</v>
      </c>
      <c r="N338" s="4">
        <v>0.62909999999999977</v>
      </c>
      <c r="O338" s="11" t="s">
        <v>1746</v>
      </c>
    </row>
    <row r="339" spans="1:15" ht="16.5" x14ac:dyDescent="0.25">
      <c r="A339" s="1">
        <v>338</v>
      </c>
      <c r="B339" s="1" t="s">
        <v>761</v>
      </c>
      <c r="C339" s="10">
        <v>45090</v>
      </c>
      <c r="D339" s="22">
        <v>0</v>
      </c>
      <c r="E339" s="17" t="s">
        <v>923</v>
      </c>
      <c r="F339" s="15">
        <v>16.5</v>
      </c>
      <c r="G339" s="2">
        <v>1.9121999999999999</v>
      </c>
      <c r="H339" s="3">
        <v>3.1</v>
      </c>
      <c r="I339" s="2">
        <v>1.2011000000000001</v>
      </c>
      <c r="J339" s="4">
        <f t="shared" si="17"/>
        <v>0.71109999999999984</v>
      </c>
      <c r="K339" s="1">
        <v>1</v>
      </c>
      <c r="L339" s="4">
        <f t="shared" si="18"/>
        <v>0.71109999999999984</v>
      </c>
      <c r="M339" s="1">
        <v>1</v>
      </c>
      <c r="N339" s="4">
        <v>0.71109999999999984</v>
      </c>
      <c r="O339" s="11" t="s">
        <v>1746</v>
      </c>
    </row>
    <row r="340" spans="1:15" ht="16.5" x14ac:dyDescent="0.25">
      <c r="A340" s="1">
        <v>339</v>
      </c>
      <c r="B340" s="1" t="s">
        <v>771</v>
      </c>
      <c r="C340" s="10">
        <v>45091</v>
      </c>
      <c r="D340" s="22">
        <v>0</v>
      </c>
      <c r="E340" s="17" t="s">
        <v>213</v>
      </c>
      <c r="F340" s="15">
        <v>24</v>
      </c>
      <c r="G340" s="2">
        <v>3.74</v>
      </c>
      <c r="H340" s="3">
        <v>15.8</v>
      </c>
      <c r="I340" s="2">
        <v>2</v>
      </c>
      <c r="J340" s="4">
        <f t="shared" si="17"/>
        <v>1.7400000000000002</v>
      </c>
      <c r="K340" s="1">
        <v>1</v>
      </c>
      <c r="L340" s="4">
        <f t="shared" si="18"/>
        <v>1.7400000000000002</v>
      </c>
      <c r="M340" s="1">
        <v>1</v>
      </c>
      <c r="N340" s="4">
        <v>1.7400000000000002</v>
      </c>
      <c r="O340" s="11" t="s">
        <v>1746</v>
      </c>
    </row>
    <row r="341" spans="1:15" ht="16.5" x14ac:dyDescent="0.25">
      <c r="A341" s="1">
        <v>340</v>
      </c>
      <c r="B341" s="1" t="s">
        <v>761</v>
      </c>
      <c r="C341" s="10">
        <v>45091</v>
      </c>
      <c r="D341" s="22">
        <v>0</v>
      </c>
      <c r="E341" s="17" t="s">
        <v>923</v>
      </c>
      <c r="F341" s="15">
        <v>16.5</v>
      </c>
      <c r="G341" s="2">
        <v>2.31</v>
      </c>
      <c r="H341" s="3">
        <v>3.7</v>
      </c>
      <c r="I341" s="2">
        <v>1.77</v>
      </c>
      <c r="J341" s="4">
        <f t="shared" si="17"/>
        <v>0.54</v>
      </c>
      <c r="K341" s="1">
        <v>1</v>
      </c>
      <c r="L341" s="4">
        <f t="shared" si="18"/>
        <v>0.54</v>
      </c>
      <c r="M341" s="1">
        <v>1</v>
      </c>
      <c r="N341" s="4">
        <v>0.54</v>
      </c>
      <c r="O341" s="11" t="s">
        <v>1746</v>
      </c>
    </row>
    <row r="342" spans="1:15" ht="16.5" x14ac:dyDescent="0.25">
      <c r="A342" s="1">
        <v>341</v>
      </c>
      <c r="B342" s="1" t="s">
        <v>771</v>
      </c>
      <c r="C342" s="10">
        <v>45092</v>
      </c>
      <c r="D342" s="22">
        <v>0</v>
      </c>
      <c r="E342" s="1" t="s">
        <v>213</v>
      </c>
      <c r="F342" s="15">
        <v>24</v>
      </c>
      <c r="G342" s="2">
        <v>3.68</v>
      </c>
      <c r="H342" s="3">
        <v>15.1</v>
      </c>
      <c r="I342" s="2">
        <v>2.14</v>
      </c>
      <c r="J342" s="4">
        <f t="shared" si="17"/>
        <v>1.54</v>
      </c>
      <c r="K342" s="1">
        <v>1</v>
      </c>
      <c r="L342" s="4">
        <f t="shared" si="18"/>
        <v>1.54</v>
      </c>
      <c r="M342" s="1">
        <v>1</v>
      </c>
      <c r="N342" s="4">
        <v>1.54</v>
      </c>
      <c r="O342" s="11" t="s">
        <v>1746</v>
      </c>
    </row>
    <row r="343" spans="1:15" ht="16.5" x14ac:dyDescent="0.25">
      <c r="A343" s="1">
        <v>342</v>
      </c>
      <c r="B343" s="1" t="s">
        <v>761</v>
      </c>
      <c r="C343" s="10">
        <v>45092</v>
      </c>
      <c r="D343" s="22">
        <v>0</v>
      </c>
      <c r="E343" s="17" t="s">
        <v>938</v>
      </c>
      <c r="F343" s="15">
        <v>16.5</v>
      </c>
      <c r="G343" s="2">
        <v>1.85</v>
      </c>
      <c r="H343" s="3">
        <v>2.88</v>
      </c>
      <c r="I343" s="2">
        <v>1.7</v>
      </c>
      <c r="J343" s="4">
        <f t="shared" si="17"/>
        <v>0.15000000000000013</v>
      </c>
      <c r="K343" s="1">
        <v>1</v>
      </c>
      <c r="L343" s="4">
        <f t="shared" si="18"/>
        <v>0.15000000000000013</v>
      </c>
      <c r="M343" s="1">
        <v>1</v>
      </c>
      <c r="N343" s="4">
        <v>0.15000000000000013</v>
      </c>
      <c r="O343" s="11" t="s">
        <v>1746</v>
      </c>
    </row>
    <row r="344" spans="1:15" ht="16.5" x14ac:dyDescent="0.25">
      <c r="A344" s="1">
        <v>343</v>
      </c>
      <c r="B344" s="1" t="s">
        <v>771</v>
      </c>
      <c r="C344" s="10">
        <v>45093</v>
      </c>
      <c r="D344" s="22">
        <v>0</v>
      </c>
      <c r="E344" s="1" t="s">
        <v>213</v>
      </c>
      <c r="F344" s="15">
        <v>24</v>
      </c>
      <c r="G344" s="2">
        <v>3.7050999999999998</v>
      </c>
      <c r="H344" s="3">
        <v>14.2</v>
      </c>
      <c r="I344" s="2">
        <v>2.3613</v>
      </c>
      <c r="J344" s="4">
        <f t="shared" si="17"/>
        <v>1.3437999999999999</v>
      </c>
      <c r="K344" s="1">
        <v>1</v>
      </c>
      <c r="L344" s="4">
        <f t="shared" si="18"/>
        <v>1.3437999999999999</v>
      </c>
      <c r="M344" s="1">
        <v>1</v>
      </c>
      <c r="N344" s="4">
        <v>1.3437999999999999</v>
      </c>
      <c r="O344" s="11" t="s">
        <v>1746</v>
      </c>
    </row>
    <row r="345" spans="1:15" ht="16.5" x14ac:dyDescent="0.25">
      <c r="A345" s="1">
        <v>344</v>
      </c>
      <c r="B345" s="1" t="s">
        <v>761</v>
      </c>
      <c r="C345" s="10">
        <v>45093</v>
      </c>
      <c r="D345" s="22">
        <v>0</v>
      </c>
      <c r="E345" s="1" t="s">
        <v>213</v>
      </c>
      <c r="F345" s="15">
        <v>24</v>
      </c>
      <c r="G345" s="2">
        <v>1.5973999999999999</v>
      </c>
      <c r="H345" s="3">
        <v>2.4</v>
      </c>
      <c r="I345" s="2">
        <v>1.4635</v>
      </c>
      <c r="J345" s="4">
        <f t="shared" si="17"/>
        <v>0.13389999999999991</v>
      </c>
      <c r="K345" s="1">
        <v>1</v>
      </c>
      <c r="L345" s="4">
        <f t="shared" si="18"/>
        <v>0.13389999999999991</v>
      </c>
      <c r="M345" s="1">
        <v>1</v>
      </c>
      <c r="N345" s="4">
        <v>0.13389999999999991</v>
      </c>
      <c r="O345" s="11" t="s">
        <v>1746</v>
      </c>
    </row>
    <row r="346" spans="1:15" ht="16.5" x14ac:dyDescent="0.25">
      <c r="A346" s="1">
        <v>345</v>
      </c>
      <c r="B346" s="1" t="s">
        <v>771</v>
      </c>
      <c r="C346" s="10">
        <v>45094</v>
      </c>
      <c r="D346" s="22">
        <v>0</v>
      </c>
      <c r="E346" s="1" t="s">
        <v>213</v>
      </c>
      <c r="F346" s="15">
        <v>24</v>
      </c>
      <c r="G346" s="2">
        <v>3.6</v>
      </c>
      <c r="H346" s="3">
        <v>13.5</v>
      </c>
      <c r="I346" s="2">
        <v>2.65</v>
      </c>
      <c r="J346" s="4">
        <f t="shared" si="17"/>
        <v>0.95000000000000018</v>
      </c>
      <c r="K346" s="1">
        <v>1</v>
      </c>
      <c r="L346" s="4">
        <f t="shared" si="18"/>
        <v>0.95000000000000018</v>
      </c>
      <c r="M346" s="1">
        <v>1</v>
      </c>
      <c r="N346" s="4">
        <v>0.95000000000000018</v>
      </c>
      <c r="O346" s="11" t="s">
        <v>1746</v>
      </c>
    </row>
    <row r="347" spans="1:15" ht="16.5" x14ac:dyDescent="0.25">
      <c r="A347" s="1">
        <v>346</v>
      </c>
      <c r="B347" s="1" t="s">
        <v>761</v>
      </c>
      <c r="C347" s="10">
        <v>45094</v>
      </c>
      <c r="D347" s="22">
        <v>0</v>
      </c>
      <c r="E347" s="17" t="s">
        <v>938</v>
      </c>
      <c r="F347" s="15">
        <v>16.5</v>
      </c>
      <c r="G347" s="2">
        <v>1.71</v>
      </c>
      <c r="H347" s="3">
        <v>2.2999999999999998</v>
      </c>
      <c r="I347" s="2">
        <v>1.17</v>
      </c>
      <c r="J347" s="4">
        <f t="shared" si="17"/>
        <v>0.54</v>
      </c>
      <c r="K347" s="1">
        <v>1</v>
      </c>
      <c r="L347" s="4">
        <f t="shared" si="18"/>
        <v>0.54</v>
      </c>
      <c r="M347" s="1">
        <v>1</v>
      </c>
      <c r="N347" s="4">
        <v>0.54</v>
      </c>
      <c r="O347" s="11" t="s">
        <v>1746</v>
      </c>
    </row>
    <row r="348" spans="1:15" ht="16.5" x14ac:dyDescent="0.25">
      <c r="A348" s="1">
        <v>347</v>
      </c>
      <c r="B348" s="1" t="s">
        <v>771</v>
      </c>
      <c r="C348" s="10">
        <v>45095</v>
      </c>
      <c r="D348" s="22">
        <v>0</v>
      </c>
      <c r="E348" s="1" t="s">
        <v>213</v>
      </c>
      <c r="F348" s="15">
        <v>24</v>
      </c>
      <c r="G348" s="2">
        <v>3.07</v>
      </c>
      <c r="H348" s="3">
        <v>13.8</v>
      </c>
      <c r="I348" s="2">
        <v>2.0499999999999998</v>
      </c>
      <c r="J348" s="4">
        <f t="shared" si="17"/>
        <v>1.02</v>
      </c>
      <c r="K348" s="1">
        <v>1</v>
      </c>
      <c r="L348" s="4">
        <f t="shared" si="18"/>
        <v>1.02</v>
      </c>
      <c r="M348" s="1">
        <v>1</v>
      </c>
      <c r="N348" s="4">
        <v>1.02</v>
      </c>
      <c r="O348" s="11" t="s">
        <v>1746</v>
      </c>
    </row>
    <row r="349" spans="1:15" ht="16.5" x14ac:dyDescent="0.25">
      <c r="A349" s="1">
        <v>348</v>
      </c>
      <c r="B349" s="1" t="s">
        <v>761</v>
      </c>
      <c r="C349" s="10">
        <v>45095</v>
      </c>
      <c r="D349" s="22">
        <v>0</v>
      </c>
      <c r="E349" s="17" t="s">
        <v>938</v>
      </c>
      <c r="F349" s="15">
        <v>16.5</v>
      </c>
      <c r="G349" s="2">
        <v>2.48</v>
      </c>
      <c r="H349" s="3">
        <v>3.8</v>
      </c>
      <c r="I349" s="2">
        <v>1.82</v>
      </c>
      <c r="J349" s="4">
        <f t="shared" si="17"/>
        <v>0.65999999999999992</v>
      </c>
      <c r="K349" s="1">
        <v>1</v>
      </c>
      <c r="L349" s="4">
        <f t="shared" si="18"/>
        <v>0.65999999999999992</v>
      </c>
      <c r="M349" s="1">
        <v>1</v>
      </c>
      <c r="N349" s="4">
        <v>0.65999999999999992</v>
      </c>
      <c r="O349" s="11" t="s">
        <v>1746</v>
      </c>
    </row>
    <row r="350" spans="1:15" ht="16.5" x14ac:dyDescent="0.25">
      <c r="A350" s="1">
        <v>349</v>
      </c>
      <c r="B350" s="1" t="s">
        <v>771</v>
      </c>
      <c r="C350" s="10">
        <v>45096</v>
      </c>
      <c r="D350" s="22">
        <v>0</v>
      </c>
      <c r="E350" s="1" t="s">
        <v>213</v>
      </c>
      <c r="F350" s="15">
        <v>24</v>
      </c>
      <c r="G350" s="2">
        <v>3.02</v>
      </c>
      <c r="H350" s="3">
        <v>10</v>
      </c>
      <c r="I350" s="2">
        <v>2.0299999999999998</v>
      </c>
      <c r="J350" s="4">
        <f t="shared" si="17"/>
        <v>0.99000000000000021</v>
      </c>
      <c r="K350" s="1">
        <v>1</v>
      </c>
      <c r="L350" s="4">
        <f t="shared" si="18"/>
        <v>0.99000000000000021</v>
      </c>
      <c r="M350" s="1">
        <v>1</v>
      </c>
      <c r="N350" s="4">
        <v>0.99000000000000021</v>
      </c>
      <c r="O350" s="11" t="s">
        <v>1746</v>
      </c>
    </row>
    <row r="351" spans="1:15" ht="16.5" x14ac:dyDescent="0.25">
      <c r="A351" s="1">
        <v>350</v>
      </c>
      <c r="B351" s="1" t="s">
        <v>761</v>
      </c>
      <c r="C351" s="10">
        <v>45096</v>
      </c>
      <c r="D351" s="22">
        <v>0</v>
      </c>
      <c r="E351" s="17" t="s">
        <v>923</v>
      </c>
      <c r="F351" s="15">
        <v>16.5</v>
      </c>
      <c r="G351" s="2">
        <v>2.48</v>
      </c>
      <c r="H351" s="3">
        <v>3.9</v>
      </c>
      <c r="I351" s="2">
        <v>1.81</v>
      </c>
      <c r="J351" s="4">
        <f t="shared" si="17"/>
        <v>0.66999999999999993</v>
      </c>
      <c r="K351" s="1">
        <v>1</v>
      </c>
      <c r="L351" s="4">
        <f t="shared" si="18"/>
        <v>0.66999999999999993</v>
      </c>
      <c r="M351" s="1">
        <v>1</v>
      </c>
      <c r="N351" s="4">
        <v>0.66999999999999993</v>
      </c>
      <c r="O351" s="11" t="s">
        <v>1746</v>
      </c>
    </row>
    <row r="352" spans="1:15" ht="16.5" x14ac:dyDescent="0.25">
      <c r="A352" s="1">
        <v>351</v>
      </c>
      <c r="B352" s="1" t="s">
        <v>771</v>
      </c>
      <c r="C352" s="10">
        <v>45097</v>
      </c>
      <c r="D352" s="22">
        <v>0</v>
      </c>
      <c r="E352" s="1" t="s">
        <v>213</v>
      </c>
      <c r="F352" s="15">
        <v>24</v>
      </c>
      <c r="G352" s="2">
        <v>2.98</v>
      </c>
      <c r="H352" s="3">
        <v>8.6999999999999993</v>
      </c>
      <c r="I352" s="2">
        <v>2.04</v>
      </c>
      <c r="J352" s="4">
        <f t="shared" si="17"/>
        <v>0.94</v>
      </c>
      <c r="K352" s="1">
        <v>1</v>
      </c>
      <c r="L352" s="4">
        <f t="shared" si="18"/>
        <v>0.94</v>
      </c>
      <c r="M352" s="1">
        <v>1</v>
      </c>
      <c r="N352" s="4">
        <v>0.94</v>
      </c>
      <c r="O352" s="11" t="s">
        <v>1746</v>
      </c>
    </row>
    <row r="353" spans="1:15" ht="16.5" x14ac:dyDescent="0.25">
      <c r="A353" s="1">
        <v>352</v>
      </c>
      <c r="B353" s="1" t="s">
        <v>761</v>
      </c>
      <c r="C353" s="10">
        <v>45097</v>
      </c>
      <c r="D353" s="22">
        <v>0</v>
      </c>
      <c r="E353" s="17" t="s">
        <v>938</v>
      </c>
      <c r="F353" s="15">
        <v>16.5</v>
      </c>
      <c r="G353" s="2">
        <v>2.48</v>
      </c>
      <c r="H353" s="3">
        <v>3.7</v>
      </c>
      <c r="I353" s="2">
        <v>1.78</v>
      </c>
      <c r="J353" s="4">
        <f t="shared" si="17"/>
        <v>0.7</v>
      </c>
      <c r="K353" s="1">
        <v>1</v>
      </c>
      <c r="L353" s="4">
        <f t="shared" si="18"/>
        <v>0.7</v>
      </c>
      <c r="M353" s="1">
        <v>1</v>
      </c>
      <c r="N353" s="4">
        <v>0.7</v>
      </c>
      <c r="O353" s="11" t="s">
        <v>1746</v>
      </c>
    </row>
    <row r="354" spans="1:15" ht="16.5" x14ac:dyDescent="0.25">
      <c r="A354" s="1">
        <v>353</v>
      </c>
      <c r="B354" s="1" t="s">
        <v>771</v>
      </c>
      <c r="C354" s="10">
        <v>45098</v>
      </c>
      <c r="D354" s="22">
        <v>0</v>
      </c>
      <c r="E354" s="1" t="s">
        <v>213</v>
      </c>
      <c r="F354" s="15">
        <v>24</v>
      </c>
      <c r="G354" s="2">
        <v>3.01</v>
      </c>
      <c r="H354" s="3">
        <v>8.5</v>
      </c>
      <c r="I354" s="2">
        <v>1.99</v>
      </c>
      <c r="J354" s="4">
        <f t="shared" si="17"/>
        <v>1.0199999999999998</v>
      </c>
      <c r="K354" s="1">
        <v>1</v>
      </c>
      <c r="L354" s="4">
        <f t="shared" si="18"/>
        <v>1.0199999999999998</v>
      </c>
      <c r="M354" s="1">
        <v>1</v>
      </c>
      <c r="N354" s="4">
        <v>1.0199999999999998</v>
      </c>
      <c r="O354" s="11" t="s">
        <v>1746</v>
      </c>
    </row>
    <row r="355" spans="1:15" ht="16.5" x14ac:dyDescent="0.25">
      <c r="A355" s="1">
        <v>354</v>
      </c>
      <c r="B355" s="1" t="s">
        <v>761</v>
      </c>
      <c r="C355" s="10">
        <v>45098</v>
      </c>
      <c r="D355" s="22">
        <v>0</v>
      </c>
      <c r="E355" s="1" t="s">
        <v>213</v>
      </c>
      <c r="F355" s="15">
        <v>24</v>
      </c>
      <c r="G355" s="2">
        <v>2.5099999999999998</v>
      </c>
      <c r="H355" s="3">
        <v>3.8</v>
      </c>
      <c r="I355" s="2">
        <v>1.91</v>
      </c>
      <c r="J355" s="4">
        <f t="shared" si="17"/>
        <v>0.59999999999999987</v>
      </c>
      <c r="K355" s="1">
        <v>1</v>
      </c>
      <c r="L355" s="4">
        <f t="shared" si="18"/>
        <v>0.59999999999999987</v>
      </c>
      <c r="M355" s="1">
        <v>1</v>
      </c>
      <c r="N355" s="4">
        <v>0.59999999999999987</v>
      </c>
      <c r="O355" s="11" t="s">
        <v>1746</v>
      </c>
    </row>
    <row r="356" spans="1:15" ht="16.5" x14ac:dyDescent="0.25">
      <c r="A356" s="1">
        <v>355</v>
      </c>
      <c r="B356" s="1" t="s">
        <v>771</v>
      </c>
      <c r="C356" s="10">
        <v>45099</v>
      </c>
      <c r="D356" s="22">
        <v>0</v>
      </c>
      <c r="E356" s="1" t="s">
        <v>213</v>
      </c>
      <c r="F356" s="15">
        <v>24</v>
      </c>
      <c r="G356" s="2">
        <v>3.04</v>
      </c>
      <c r="H356" s="3">
        <v>8.6999999999999993</v>
      </c>
      <c r="I356" s="2">
        <v>1.86</v>
      </c>
      <c r="J356" s="4">
        <f t="shared" si="17"/>
        <v>1.18</v>
      </c>
      <c r="K356" s="1">
        <v>1</v>
      </c>
      <c r="L356" s="4">
        <f t="shared" si="18"/>
        <v>1.18</v>
      </c>
      <c r="M356" s="1">
        <v>1</v>
      </c>
      <c r="N356" s="4">
        <v>1.18</v>
      </c>
      <c r="O356" s="11" t="s">
        <v>1746</v>
      </c>
    </row>
    <row r="357" spans="1:15" ht="16.5" x14ac:dyDescent="0.25">
      <c r="A357" s="1">
        <v>356</v>
      </c>
      <c r="B357" s="1" t="s">
        <v>761</v>
      </c>
      <c r="C357" s="10">
        <v>45099</v>
      </c>
      <c r="D357" s="22">
        <v>0</v>
      </c>
      <c r="E357" s="1" t="s">
        <v>213</v>
      </c>
      <c r="F357" s="15">
        <v>24</v>
      </c>
      <c r="G357" s="2">
        <v>2.4900000000000002</v>
      </c>
      <c r="H357" s="3">
        <v>3.6</v>
      </c>
      <c r="I357" s="2">
        <v>2.06</v>
      </c>
      <c r="J357" s="4">
        <f t="shared" si="17"/>
        <v>0.43000000000000016</v>
      </c>
      <c r="K357" s="1">
        <v>1</v>
      </c>
      <c r="L357" s="4">
        <f t="shared" si="18"/>
        <v>0.43000000000000016</v>
      </c>
      <c r="M357" s="1">
        <v>1</v>
      </c>
      <c r="N357" s="4">
        <v>0.43000000000000016</v>
      </c>
      <c r="O357" s="11" t="s">
        <v>1746</v>
      </c>
    </row>
    <row r="358" spans="1:15" ht="16.5" x14ac:dyDescent="0.25">
      <c r="A358" s="1">
        <v>357</v>
      </c>
      <c r="B358" s="1" t="s">
        <v>771</v>
      </c>
      <c r="C358" s="10">
        <v>45100</v>
      </c>
      <c r="D358" s="22">
        <v>0</v>
      </c>
      <c r="E358" s="1" t="s">
        <v>213</v>
      </c>
      <c r="F358" s="15">
        <v>24</v>
      </c>
      <c r="G358" s="2">
        <v>1.39</v>
      </c>
      <c r="H358" s="3">
        <v>3.2</v>
      </c>
      <c r="I358" s="2">
        <v>1.2</v>
      </c>
      <c r="J358" s="4">
        <f t="shared" si="17"/>
        <v>0.18999999999999995</v>
      </c>
      <c r="K358" s="1">
        <v>1</v>
      </c>
      <c r="L358" s="4">
        <f t="shared" si="18"/>
        <v>0.18999999999999995</v>
      </c>
      <c r="M358" s="1">
        <v>1</v>
      </c>
      <c r="N358" s="4">
        <v>0.18999999999999995</v>
      </c>
      <c r="O358" s="11" t="s">
        <v>1746</v>
      </c>
    </row>
    <row r="359" spans="1:15" ht="16.5" x14ac:dyDescent="0.25">
      <c r="A359" s="1">
        <v>358</v>
      </c>
      <c r="B359" s="1" t="s">
        <v>761</v>
      </c>
      <c r="C359" s="10">
        <v>45100</v>
      </c>
      <c r="D359" s="22">
        <v>0</v>
      </c>
      <c r="E359" s="1" t="s">
        <v>213</v>
      </c>
      <c r="F359" s="15">
        <v>24</v>
      </c>
      <c r="G359" s="2">
        <v>2.85</v>
      </c>
      <c r="H359" s="3">
        <v>4.8</v>
      </c>
      <c r="I359" s="2">
        <v>2.2400000000000002</v>
      </c>
      <c r="J359" s="4">
        <f t="shared" si="17"/>
        <v>0.60999999999999988</v>
      </c>
      <c r="K359" s="1">
        <v>1</v>
      </c>
      <c r="L359" s="4">
        <f t="shared" si="18"/>
        <v>0.60999999999999988</v>
      </c>
      <c r="M359" s="1">
        <v>1</v>
      </c>
      <c r="N359" s="4">
        <v>0.60999999999999988</v>
      </c>
      <c r="O359" s="11" t="s">
        <v>1746</v>
      </c>
    </row>
    <row r="360" spans="1:15" ht="16.5" x14ac:dyDescent="0.25">
      <c r="A360" s="1">
        <v>359</v>
      </c>
      <c r="B360" s="1" t="s">
        <v>771</v>
      </c>
      <c r="C360" s="10">
        <v>45101</v>
      </c>
      <c r="D360" s="22">
        <v>0</v>
      </c>
      <c r="E360" s="1" t="s">
        <v>213</v>
      </c>
      <c r="F360" s="15">
        <v>24</v>
      </c>
      <c r="G360" s="2">
        <v>1.6</v>
      </c>
      <c r="H360" s="3">
        <v>5.6</v>
      </c>
      <c r="I360" s="2">
        <v>1.3</v>
      </c>
      <c r="J360" s="4">
        <f t="shared" si="17"/>
        <v>0.30000000000000004</v>
      </c>
      <c r="K360" s="1">
        <v>1</v>
      </c>
      <c r="L360" s="4">
        <f t="shared" si="18"/>
        <v>0.30000000000000004</v>
      </c>
      <c r="M360" s="1">
        <v>1</v>
      </c>
      <c r="N360" s="4">
        <v>0.30000000000000004</v>
      </c>
      <c r="O360" s="11" t="s">
        <v>1746</v>
      </c>
    </row>
    <row r="361" spans="1:15" ht="16.5" x14ac:dyDescent="0.25">
      <c r="A361" s="1">
        <v>360</v>
      </c>
      <c r="B361" s="1" t="s">
        <v>761</v>
      </c>
      <c r="C361" s="10">
        <v>45101</v>
      </c>
      <c r="D361" s="22">
        <v>0</v>
      </c>
      <c r="E361" s="1" t="s">
        <v>213</v>
      </c>
      <c r="F361" s="15">
        <v>24</v>
      </c>
      <c r="G361" s="2">
        <v>2.93</v>
      </c>
      <c r="H361" s="3">
        <v>4.5</v>
      </c>
      <c r="I361" s="2">
        <v>2.62</v>
      </c>
      <c r="J361" s="4">
        <f t="shared" si="17"/>
        <v>0.31000000000000005</v>
      </c>
      <c r="K361" s="1">
        <v>1</v>
      </c>
      <c r="L361" s="4">
        <f t="shared" si="18"/>
        <v>0.31000000000000005</v>
      </c>
      <c r="M361" s="1">
        <v>1</v>
      </c>
      <c r="N361" s="4">
        <v>0.31000000000000005</v>
      </c>
      <c r="O361" s="11" t="s">
        <v>1746</v>
      </c>
    </row>
    <row r="362" spans="1:15" ht="16.5" x14ac:dyDescent="0.25">
      <c r="A362" s="1">
        <v>361</v>
      </c>
      <c r="B362" s="1" t="s">
        <v>771</v>
      </c>
      <c r="C362" s="10">
        <v>45102</v>
      </c>
      <c r="D362" s="22">
        <v>0</v>
      </c>
      <c r="E362" s="1" t="s">
        <v>213</v>
      </c>
      <c r="F362" s="15">
        <v>24</v>
      </c>
      <c r="G362" s="2">
        <v>3.28</v>
      </c>
      <c r="H362" s="3">
        <v>9.4</v>
      </c>
      <c r="I362" s="2">
        <v>2.15</v>
      </c>
      <c r="J362" s="4">
        <f t="shared" si="17"/>
        <v>1.1299999999999999</v>
      </c>
      <c r="K362" s="1">
        <v>1</v>
      </c>
      <c r="L362" s="4">
        <f t="shared" si="18"/>
        <v>1.1299999999999999</v>
      </c>
      <c r="M362" s="1">
        <v>1</v>
      </c>
      <c r="N362" s="4">
        <v>1.1299999999999999</v>
      </c>
      <c r="O362" s="11" t="s">
        <v>1746</v>
      </c>
    </row>
    <row r="363" spans="1:15" ht="16.5" x14ac:dyDescent="0.25">
      <c r="A363" s="1">
        <v>362</v>
      </c>
      <c r="B363" s="1" t="s">
        <v>761</v>
      </c>
      <c r="C363" s="10">
        <v>45102</v>
      </c>
      <c r="D363" s="22">
        <v>0</v>
      </c>
      <c r="E363" s="1" t="s">
        <v>213</v>
      </c>
      <c r="F363" s="15">
        <v>24</v>
      </c>
      <c r="G363" s="2">
        <v>2.29</v>
      </c>
      <c r="H363" s="3">
        <v>3.3</v>
      </c>
      <c r="I363" s="2">
        <v>1.66</v>
      </c>
      <c r="J363" s="4">
        <f t="shared" si="17"/>
        <v>0.63000000000000012</v>
      </c>
      <c r="K363" s="1">
        <v>1</v>
      </c>
      <c r="L363" s="4">
        <f t="shared" si="18"/>
        <v>0.63000000000000012</v>
      </c>
      <c r="M363" s="1">
        <v>1</v>
      </c>
      <c r="N363" s="4">
        <v>0.63000000000000012</v>
      </c>
      <c r="O363" s="11" t="s">
        <v>1746</v>
      </c>
    </row>
    <row r="364" spans="1:15" ht="16.5" x14ac:dyDescent="0.25">
      <c r="A364" s="1">
        <v>363</v>
      </c>
      <c r="B364" s="1" t="s">
        <v>771</v>
      </c>
      <c r="C364" s="10">
        <v>45103</v>
      </c>
      <c r="D364" s="22">
        <v>0</v>
      </c>
      <c r="E364" s="17" t="s">
        <v>997</v>
      </c>
      <c r="F364" s="15">
        <v>12.5</v>
      </c>
      <c r="G364" s="2">
        <v>2.98</v>
      </c>
      <c r="H364" s="3">
        <v>8.1</v>
      </c>
      <c r="I364" s="2">
        <v>2.0699999999999998</v>
      </c>
      <c r="J364" s="4">
        <f t="shared" si="17"/>
        <v>0.91000000000000014</v>
      </c>
      <c r="K364" s="1">
        <v>1</v>
      </c>
      <c r="L364" s="4">
        <f t="shared" si="18"/>
        <v>0.91000000000000014</v>
      </c>
      <c r="M364" s="1">
        <v>1</v>
      </c>
      <c r="N364" s="4">
        <v>0.91000000000000014</v>
      </c>
      <c r="O364" s="11" t="s">
        <v>1746</v>
      </c>
    </row>
    <row r="365" spans="1:15" ht="16.5" x14ac:dyDescent="0.25">
      <c r="A365" s="1">
        <v>364</v>
      </c>
      <c r="B365" s="1" t="s">
        <v>761</v>
      </c>
      <c r="C365" s="10">
        <v>45103</v>
      </c>
      <c r="D365" s="22">
        <v>0</v>
      </c>
      <c r="E365" s="17" t="s">
        <v>213</v>
      </c>
      <c r="F365" s="15">
        <v>24</v>
      </c>
      <c r="G365" s="2">
        <v>2.4500000000000002</v>
      </c>
      <c r="H365" s="3">
        <v>3.6</v>
      </c>
      <c r="I365" s="2">
        <v>1.75</v>
      </c>
      <c r="J365" s="4">
        <f t="shared" si="17"/>
        <v>0.70000000000000018</v>
      </c>
      <c r="K365" s="1">
        <v>1</v>
      </c>
      <c r="L365" s="4">
        <f t="shared" si="18"/>
        <v>0.70000000000000018</v>
      </c>
      <c r="M365" s="1">
        <v>1</v>
      </c>
      <c r="N365" s="4">
        <v>0.70000000000000018</v>
      </c>
      <c r="O365" s="11" t="s">
        <v>1746</v>
      </c>
    </row>
    <row r="366" spans="1:15" ht="16.5" x14ac:dyDescent="0.25">
      <c r="A366" s="1">
        <v>365</v>
      </c>
      <c r="B366" s="1" t="s">
        <v>771</v>
      </c>
      <c r="C366" s="10">
        <v>45104</v>
      </c>
      <c r="D366" s="22">
        <v>0</v>
      </c>
      <c r="E366" s="17" t="s">
        <v>213</v>
      </c>
      <c r="F366" s="15">
        <v>24</v>
      </c>
      <c r="G366" s="2">
        <v>2.96</v>
      </c>
      <c r="H366" s="3">
        <v>7.6</v>
      </c>
      <c r="I366" s="2">
        <v>2.11</v>
      </c>
      <c r="J366" s="4">
        <f t="shared" si="17"/>
        <v>0.85000000000000009</v>
      </c>
      <c r="K366" s="1">
        <v>1</v>
      </c>
      <c r="L366" s="4">
        <f t="shared" si="18"/>
        <v>0.85000000000000009</v>
      </c>
      <c r="M366" s="1">
        <v>1</v>
      </c>
      <c r="N366" s="4">
        <v>0.85000000000000009</v>
      </c>
      <c r="O366" s="11" t="s">
        <v>1746</v>
      </c>
    </row>
    <row r="367" spans="1:15" ht="16.5" x14ac:dyDescent="0.25">
      <c r="A367" s="1">
        <v>366</v>
      </c>
      <c r="B367" s="1" t="s">
        <v>761</v>
      </c>
      <c r="C367" s="10">
        <v>45104</v>
      </c>
      <c r="D367" s="22">
        <v>0</v>
      </c>
      <c r="E367" s="17" t="s">
        <v>213</v>
      </c>
      <c r="F367" s="15">
        <v>24</v>
      </c>
      <c r="G367" s="2">
        <v>2.4300000000000002</v>
      </c>
      <c r="H367" s="3">
        <v>3.8</v>
      </c>
      <c r="I367" s="2">
        <v>1.72</v>
      </c>
      <c r="J367" s="4">
        <f t="shared" si="17"/>
        <v>0.71000000000000019</v>
      </c>
      <c r="K367" s="1">
        <v>1</v>
      </c>
      <c r="L367" s="4">
        <f t="shared" si="18"/>
        <v>0.71000000000000019</v>
      </c>
      <c r="M367" s="1">
        <v>1</v>
      </c>
      <c r="N367" s="4">
        <v>0.71000000000000019</v>
      </c>
      <c r="O367" s="11" t="s">
        <v>1746</v>
      </c>
    </row>
    <row r="368" spans="1:15" ht="16.5" x14ac:dyDescent="0.25">
      <c r="A368" s="1">
        <v>367</v>
      </c>
      <c r="B368" s="1" t="s">
        <v>771</v>
      </c>
      <c r="C368" s="10">
        <v>45105</v>
      </c>
      <c r="D368" s="22">
        <v>0</v>
      </c>
      <c r="E368" s="17" t="s">
        <v>213</v>
      </c>
      <c r="F368" s="15">
        <v>24</v>
      </c>
      <c r="G368" s="2">
        <v>3.0528</v>
      </c>
      <c r="H368" s="3">
        <v>8.9</v>
      </c>
      <c r="I368" s="2">
        <v>2.1034000000000002</v>
      </c>
      <c r="J368" s="4">
        <f t="shared" si="17"/>
        <v>0.9493999999999998</v>
      </c>
      <c r="K368" s="1">
        <v>1</v>
      </c>
      <c r="L368" s="4">
        <f t="shared" si="18"/>
        <v>0.9493999999999998</v>
      </c>
      <c r="M368" s="1">
        <v>1</v>
      </c>
      <c r="N368" s="4">
        <v>0.9493999999999998</v>
      </c>
      <c r="O368" s="11" t="s">
        <v>1746</v>
      </c>
    </row>
    <row r="369" spans="1:15" ht="16.5" x14ac:dyDescent="0.25">
      <c r="A369" s="1">
        <v>368</v>
      </c>
      <c r="B369" s="1" t="s">
        <v>761</v>
      </c>
      <c r="C369" s="10">
        <v>45105</v>
      </c>
      <c r="D369" s="22">
        <v>0</v>
      </c>
      <c r="E369" s="17" t="s">
        <v>213</v>
      </c>
      <c r="F369" s="15">
        <v>24</v>
      </c>
      <c r="G369" s="2">
        <v>2.4830999999999999</v>
      </c>
      <c r="H369" s="3">
        <v>3.7</v>
      </c>
      <c r="I369" s="2">
        <v>1.8283</v>
      </c>
      <c r="J369" s="4">
        <f t="shared" si="17"/>
        <v>0.65479999999999983</v>
      </c>
      <c r="K369" s="1">
        <v>1</v>
      </c>
      <c r="L369" s="4">
        <f t="shared" si="18"/>
        <v>0.65479999999999983</v>
      </c>
      <c r="M369" s="1">
        <v>1</v>
      </c>
      <c r="N369" s="4">
        <v>0.65479999999999983</v>
      </c>
      <c r="O369" s="11" t="s">
        <v>1746</v>
      </c>
    </row>
    <row r="370" spans="1:15" ht="16.5" x14ac:dyDescent="0.25">
      <c r="A370" s="1">
        <v>369</v>
      </c>
      <c r="B370" s="1" t="s">
        <v>771</v>
      </c>
      <c r="C370" s="10">
        <v>45106</v>
      </c>
      <c r="D370" s="22">
        <v>0</v>
      </c>
      <c r="E370" s="17" t="s">
        <v>213</v>
      </c>
      <c r="F370" s="15">
        <v>24</v>
      </c>
      <c r="G370" s="2">
        <v>2.97</v>
      </c>
      <c r="H370" s="3">
        <v>8.3000000000000007</v>
      </c>
      <c r="I370" s="2">
        <v>2.0499999999999998</v>
      </c>
      <c r="J370" s="4">
        <f t="shared" si="17"/>
        <v>0.92000000000000037</v>
      </c>
      <c r="K370" s="1">
        <v>1</v>
      </c>
      <c r="L370" s="4">
        <f t="shared" si="18"/>
        <v>0.92000000000000037</v>
      </c>
      <c r="M370" s="1">
        <v>1</v>
      </c>
      <c r="N370" s="4">
        <v>0.92000000000000037</v>
      </c>
      <c r="O370" s="11" t="s">
        <v>1746</v>
      </c>
    </row>
    <row r="371" spans="1:15" ht="16.5" x14ac:dyDescent="0.25">
      <c r="A371" s="1">
        <v>370</v>
      </c>
      <c r="B371" s="1" t="s">
        <v>761</v>
      </c>
      <c r="C371" s="10">
        <v>45106</v>
      </c>
      <c r="D371" s="22">
        <v>0</v>
      </c>
      <c r="E371" s="17" t="s">
        <v>213</v>
      </c>
      <c r="F371" s="15">
        <v>24</v>
      </c>
      <c r="G371" s="2">
        <v>2.44</v>
      </c>
      <c r="H371" s="3">
        <v>3.8</v>
      </c>
      <c r="I371" s="2">
        <v>1.77</v>
      </c>
      <c r="J371" s="4">
        <f t="shared" si="17"/>
        <v>0.66999999999999993</v>
      </c>
      <c r="K371" s="1">
        <v>1</v>
      </c>
      <c r="L371" s="4">
        <f t="shared" si="18"/>
        <v>0.66999999999999993</v>
      </c>
      <c r="M371" s="1">
        <v>1</v>
      </c>
      <c r="N371" s="4">
        <v>0.66999999999999993</v>
      </c>
      <c r="O371" s="11" t="s">
        <v>1746</v>
      </c>
    </row>
    <row r="372" spans="1:15" ht="16.5" x14ac:dyDescent="0.25">
      <c r="A372" s="1">
        <v>371</v>
      </c>
      <c r="B372" s="1" t="s">
        <v>771</v>
      </c>
      <c r="C372" s="10">
        <v>45107</v>
      </c>
      <c r="D372" s="22">
        <v>0</v>
      </c>
      <c r="E372" s="17" t="s">
        <v>213</v>
      </c>
      <c r="F372" s="15">
        <v>24</v>
      </c>
      <c r="G372" s="2">
        <v>3.14</v>
      </c>
      <c r="H372" s="3">
        <v>8.1999999999999993</v>
      </c>
      <c r="I372" s="2">
        <v>2.0099999999999998</v>
      </c>
      <c r="J372" s="4">
        <f t="shared" ref="J372:J435" si="19">G372-I372</f>
        <v>1.1300000000000003</v>
      </c>
      <c r="K372" s="1">
        <v>1</v>
      </c>
      <c r="L372" s="4">
        <f t="shared" ref="L372:L435" si="20">(G372-I372-D372)*K372</f>
        <v>1.1300000000000003</v>
      </c>
      <c r="M372" s="1">
        <v>1</v>
      </c>
      <c r="N372" s="4">
        <v>1.1300000000000003</v>
      </c>
      <c r="O372" s="11" t="s">
        <v>1746</v>
      </c>
    </row>
    <row r="373" spans="1:15" ht="16.5" x14ac:dyDescent="0.25">
      <c r="A373" s="1">
        <v>372</v>
      </c>
      <c r="B373" s="1" t="s">
        <v>761</v>
      </c>
      <c r="C373" s="10">
        <v>45107</v>
      </c>
      <c r="D373" s="22">
        <v>0</v>
      </c>
      <c r="E373" s="17" t="s">
        <v>213</v>
      </c>
      <c r="F373" s="15">
        <v>24</v>
      </c>
      <c r="G373" s="2">
        <v>2.41</v>
      </c>
      <c r="H373" s="3">
        <v>3.6</v>
      </c>
      <c r="I373" s="2">
        <v>1.95</v>
      </c>
      <c r="J373" s="4">
        <f t="shared" si="19"/>
        <v>0.46000000000000019</v>
      </c>
      <c r="K373" s="1">
        <v>1</v>
      </c>
      <c r="L373" s="4">
        <f t="shared" si="20"/>
        <v>0.46000000000000019</v>
      </c>
      <c r="M373" s="1">
        <v>1</v>
      </c>
      <c r="N373" s="4">
        <v>0.46000000000000019</v>
      </c>
      <c r="O373" s="11" t="s">
        <v>1746</v>
      </c>
    </row>
    <row r="374" spans="1:15" ht="16.5" x14ac:dyDescent="0.25">
      <c r="A374" s="1">
        <v>373</v>
      </c>
      <c r="B374" s="1" t="s">
        <v>771</v>
      </c>
      <c r="C374" s="10">
        <v>45108</v>
      </c>
      <c r="D374" s="22">
        <v>0</v>
      </c>
      <c r="E374" s="17" t="s">
        <v>213</v>
      </c>
      <c r="F374" s="15">
        <v>24</v>
      </c>
      <c r="G374" s="2">
        <v>3.13</v>
      </c>
      <c r="H374" s="3">
        <v>7.7</v>
      </c>
      <c r="I374" s="2">
        <v>2.02</v>
      </c>
      <c r="J374" s="4">
        <f t="shared" si="19"/>
        <v>1.1099999999999999</v>
      </c>
      <c r="K374" s="1">
        <v>1</v>
      </c>
      <c r="L374" s="4">
        <f t="shared" si="20"/>
        <v>1.1099999999999999</v>
      </c>
      <c r="M374" s="1">
        <v>1</v>
      </c>
      <c r="N374" s="4">
        <v>1.1099999999999999</v>
      </c>
      <c r="O374" s="11" t="s">
        <v>1746</v>
      </c>
    </row>
    <row r="375" spans="1:15" ht="16.5" x14ac:dyDescent="0.25">
      <c r="A375" s="1">
        <v>374</v>
      </c>
      <c r="B375" s="1" t="s">
        <v>761</v>
      </c>
      <c r="C375" s="10">
        <v>45108</v>
      </c>
      <c r="D375" s="22">
        <v>0</v>
      </c>
      <c r="E375" s="17" t="s">
        <v>213</v>
      </c>
      <c r="F375" s="15">
        <v>24</v>
      </c>
      <c r="G375" s="2">
        <v>2.37</v>
      </c>
      <c r="H375" s="3">
        <v>3.5</v>
      </c>
      <c r="I375" s="2">
        <v>1.92</v>
      </c>
      <c r="J375" s="4">
        <f t="shared" si="19"/>
        <v>0.45000000000000018</v>
      </c>
      <c r="K375" s="1">
        <v>1</v>
      </c>
      <c r="L375" s="4">
        <f t="shared" si="20"/>
        <v>0.45000000000000018</v>
      </c>
      <c r="M375" s="1">
        <v>1</v>
      </c>
      <c r="N375" s="4">
        <v>0.45000000000000018</v>
      </c>
      <c r="O375" s="11" t="s">
        <v>1746</v>
      </c>
    </row>
    <row r="376" spans="1:15" ht="33" x14ac:dyDescent="0.25">
      <c r="A376" s="1">
        <v>375</v>
      </c>
      <c r="B376" s="1" t="s">
        <v>771</v>
      </c>
      <c r="C376" s="10">
        <v>45109</v>
      </c>
      <c r="D376" s="22">
        <v>0</v>
      </c>
      <c r="E376" s="18" t="s">
        <v>1022</v>
      </c>
      <c r="F376" s="15">
        <v>23</v>
      </c>
      <c r="G376" s="2">
        <v>1.65</v>
      </c>
      <c r="H376" s="3">
        <v>3.3</v>
      </c>
      <c r="I376" s="2">
        <v>1.5</v>
      </c>
      <c r="J376" s="4">
        <f t="shared" si="19"/>
        <v>0.14999999999999991</v>
      </c>
      <c r="K376" s="1">
        <v>1</v>
      </c>
      <c r="L376" s="4">
        <f t="shared" si="20"/>
        <v>0.14999999999999991</v>
      </c>
      <c r="M376" s="1">
        <v>1</v>
      </c>
      <c r="N376" s="4">
        <v>0.14999999999999991</v>
      </c>
      <c r="O376" s="11" t="s">
        <v>1746</v>
      </c>
    </row>
    <row r="377" spans="1:15" ht="33" x14ac:dyDescent="0.25">
      <c r="A377" s="1">
        <v>376</v>
      </c>
      <c r="B377" s="1" t="s">
        <v>761</v>
      </c>
      <c r="C377" s="10">
        <v>45109</v>
      </c>
      <c r="D377" s="22">
        <v>0</v>
      </c>
      <c r="E377" s="18" t="s">
        <v>1022</v>
      </c>
      <c r="F377" s="15">
        <v>23</v>
      </c>
      <c r="G377" s="2">
        <v>2.56</v>
      </c>
      <c r="H377" s="3">
        <v>4.2</v>
      </c>
      <c r="I377" s="2">
        <v>2.23</v>
      </c>
      <c r="J377" s="4">
        <f t="shared" si="19"/>
        <v>0.33000000000000007</v>
      </c>
      <c r="K377" s="1">
        <v>1</v>
      </c>
      <c r="L377" s="4">
        <f t="shared" si="20"/>
        <v>0.33000000000000007</v>
      </c>
      <c r="M377" s="1">
        <v>1</v>
      </c>
      <c r="N377" s="4">
        <v>0.33000000000000007</v>
      </c>
      <c r="O377" s="11" t="s">
        <v>1746</v>
      </c>
    </row>
    <row r="378" spans="1:15" ht="16.5" x14ac:dyDescent="0.25">
      <c r="A378" s="1">
        <v>377</v>
      </c>
      <c r="B378" s="1" t="s">
        <v>771</v>
      </c>
      <c r="C378" s="10">
        <v>45110</v>
      </c>
      <c r="D378" s="22">
        <v>0</v>
      </c>
      <c r="E378" s="17" t="s">
        <v>213</v>
      </c>
      <c r="F378" s="15">
        <v>24</v>
      </c>
      <c r="G378" s="2">
        <v>3.26</v>
      </c>
      <c r="H378" s="3">
        <v>7.9</v>
      </c>
      <c r="I378" s="2">
        <v>2.23</v>
      </c>
      <c r="J378" s="4">
        <f t="shared" si="19"/>
        <v>1.0299999999999998</v>
      </c>
      <c r="K378" s="1">
        <v>1</v>
      </c>
      <c r="L378" s="4">
        <f t="shared" si="20"/>
        <v>1.0299999999999998</v>
      </c>
      <c r="M378" s="1">
        <v>1</v>
      </c>
      <c r="N378" s="4">
        <v>1.0299999999999998</v>
      </c>
      <c r="O378" s="11" t="s">
        <v>1746</v>
      </c>
    </row>
    <row r="379" spans="1:15" ht="16.5" x14ac:dyDescent="0.25">
      <c r="A379" s="1">
        <v>378</v>
      </c>
      <c r="B379" s="1" t="s">
        <v>761</v>
      </c>
      <c r="C379" s="10">
        <v>45110</v>
      </c>
      <c r="D379" s="22">
        <v>0</v>
      </c>
      <c r="E379" s="17" t="s">
        <v>213</v>
      </c>
      <c r="F379" s="15">
        <v>24</v>
      </c>
      <c r="G379" s="2">
        <v>2.25</v>
      </c>
      <c r="H379" s="3">
        <v>3.2</v>
      </c>
      <c r="I379" s="2">
        <v>1.65</v>
      </c>
      <c r="J379" s="4">
        <f t="shared" si="19"/>
        <v>0.60000000000000009</v>
      </c>
      <c r="K379" s="1">
        <v>1</v>
      </c>
      <c r="L379" s="4">
        <f t="shared" si="20"/>
        <v>0.60000000000000009</v>
      </c>
      <c r="M379" s="1">
        <v>1</v>
      </c>
      <c r="N379" s="4">
        <v>0.60000000000000009</v>
      </c>
      <c r="O379" s="11" t="s">
        <v>1746</v>
      </c>
    </row>
    <row r="380" spans="1:15" ht="16.5" x14ac:dyDescent="0.25">
      <c r="A380" s="1">
        <v>379</v>
      </c>
      <c r="B380" s="1" t="s">
        <v>771</v>
      </c>
      <c r="C380" s="10">
        <v>45111</v>
      </c>
      <c r="D380" s="22">
        <v>0</v>
      </c>
      <c r="E380" s="17" t="s">
        <v>213</v>
      </c>
      <c r="F380" s="15">
        <v>24</v>
      </c>
      <c r="G380" s="2">
        <v>2.93</v>
      </c>
      <c r="H380" s="3">
        <v>6</v>
      </c>
      <c r="I380" s="2">
        <v>2.0299999999999998</v>
      </c>
      <c r="J380" s="4">
        <f t="shared" si="19"/>
        <v>0.90000000000000036</v>
      </c>
      <c r="K380" s="1">
        <v>1</v>
      </c>
      <c r="L380" s="4">
        <f t="shared" si="20"/>
        <v>0.90000000000000036</v>
      </c>
      <c r="M380" s="1">
        <v>1</v>
      </c>
      <c r="N380" s="4">
        <v>0.90000000000000036</v>
      </c>
      <c r="O380" s="11" t="s">
        <v>1746</v>
      </c>
    </row>
    <row r="381" spans="1:15" ht="16.5" x14ac:dyDescent="0.25">
      <c r="A381" s="1">
        <v>380</v>
      </c>
      <c r="B381" s="1" t="s">
        <v>761</v>
      </c>
      <c r="C381" s="10">
        <v>45111</v>
      </c>
      <c r="D381" s="22">
        <v>0</v>
      </c>
      <c r="E381" s="17" t="s">
        <v>213</v>
      </c>
      <c r="F381" s="15">
        <v>24</v>
      </c>
      <c r="G381" s="2">
        <v>2.34</v>
      </c>
      <c r="H381" s="3">
        <v>3.6</v>
      </c>
      <c r="I381" s="2">
        <v>1.87</v>
      </c>
      <c r="J381" s="4">
        <f t="shared" si="19"/>
        <v>0.46999999999999975</v>
      </c>
      <c r="K381" s="1">
        <v>1</v>
      </c>
      <c r="L381" s="4">
        <f t="shared" si="20"/>
        <v>0.46999999999999975</v>
      </c>
      <c r="M381" s="1">
        <v>1</v>
      </c>
      <c r="N381" s="4">
        <v>0.46999999999999975</v>
      </c>
      <c r="O381" s="11" t="s">
        <v>1746</v>
      </c>
    </row>
    <row r="382" spans="1:15" ht="33" x14ac:dyDescent="0.25">
      <c r="A382" s="1">
        <v>381</v>
      </c>
      <c r="B382" s="1" t="s">
        <v>771</v>
      </c>
      <c r="C382" s="10">
        <v>45112</v>
      </c>
      <c r="D382" s="22">
        <v>0</v>
      </c>
      <c r="E382" s="18" t="s">
        <v>1037</v>
      </c>
      <c r="F382" s="15">
        <v>22.5</v>
      </c>
      <c r="G382" s="2">
        <v>2.48</v>
      </c>
      <c r="H382" s="3">
        <v>5.2</v>
      </c>
      <c r="I382" s="2">
        <v>2.0099999999999998</v>
      </c>
      <c r="J382" s="4">
        <f t="shared" si="19"/>
        <v>0.4700000000000002</v>
      </c>
      <c r="K382" s="1">
        <v>1</v>
      </c>
      <c r="L382" s="4">
        <f t="shared" si="20"/>
        <v>0.4700000000000002</v>
      </c>
      <c r="M382" s="1">
        <v>1</v>
      </c>
      <c r="N382" s="4">
        <v>0.4700000000000002</v>
      </c>
      <c r="O382" s="11" t="s">
        <v>1746</v>
      </c>
    </row>
    <row r="383" spans="1:15" ht="33" x14ac:dyDescent="0.25">
      <c r="A383" s="1">
        <v>382</v>
      </c>
      <c r="B383" s="1" t="s">
        <v>761</v>
      </c>
      <c r="C383" s="10">
        <v>45112</v>
      </c>
      <c r="D383" s="22">
        <v>0</v>
      </c>
      <c r="E383" s="18" t="s">
        <v>1037</v>
      </c>
      <c r="F383" s="15">
        <v>22.5</v>
      </c>
      <c r="G383" s="2">
        <v>2.1</v>
      </c>
      <c r="H383" s="3">
        <v>3.2</v>
      </c>
      <c r="I383" s="2">
        <v>1.58</v>
      </c>
      <c r="J383" s="4">
        <f t="shared" si="19"/>
        <v>0.52</v>
      </c>
      <c r="K383" s="1">
        <v>1</v>
      </c>
      <c r="L383" s="4">
        <f t="shared" si="20"/>
        <v>0.52</v>
      </c>
      <c r="M383" s="1">
        <v>1</v>
      </c>
      <c r="N383" s="4">
        <v>0.52</v>
      </c>
      <c r="O383" s="11" t="s">
        <v>1746</v>
      </c>
    </row>
    <row r="384" spans="1:15" ht="16.5" x14ac:dyDescent="0.25">
      <c r="A384" s="1">
        <v>383</v>
      </c>
      <c r="B384" s="1" t="s">
        <v>771</v>
      </c>
      <c r="C384" s="10">
        <v>45113</v>
      </c>
      <c r="D384" s="22">
        <v>0</v>
      </c>
      <c r="E384" s="17" t="s">
        <v>213</v>
      </c>
      <c r="F384" s="15">
        <v>24</v>
      </c>
      <c r="G384" s="2">
        <v>3.36</v>
      </c>
      <c r="H384" s="3">
        <v>5.2</v>
      </c>
      <c r="I384" s="2">
        <v>2.3199999999999998</v>
      </c>
      <c r="J384" s="4">
        <f t="shared" si="19"/>
        <v>1.04</v>
      </c>
      <c r="K384" s="1">
        <v>1</v>
      </c>
      <c r="L384" s="4">
        <f t="shared" si="20"/>
        <v>1.04</v>
      </c>
      <c r="M384" s="1">
        <v>1</v>
      </c>
      <c r="N384" s="4">
        <v>1.04</v>
      </c>
      <c r="O384" s="11" t="s">
        <v>1746</v>
      </c>
    </row>
    <row r="385" spans="1:15" ht="16.5" x14ac:dyDescent="0.25">
      <c r="A385" s="1">
        <v>384</v>
      </c>
      <c r="B385" s="1" t="s">
        <v>761</v>
      </c>
      <c r="C385" s="10">
        <v>45113</v>
      </c>
      <c r="D385" s="22">
        <v>0</v>
      </c>
      <c r="E385" s="17" t="s">
        <v>213</v>
      </c>
      <c r="F385" s="15">
        <v>24</v>
      </c>
      <c r="G385" s="2">
        <v>2.04</v>
      </c>
      <c r="H385" s="3">
        <v>3.2</v>
      </c>
      <c r="I385" s="2">
        <v>1.58</v>
      </c>
      <c r="J385" s="4">
        <f t="shared" si="19"/>
        <v>0.45999999999999996</v>
      </c>
      <c r="K385" s="1">
        <v>1</v>
      </c>
      <c r="L385" s="4">
        <f t="shared" si="20"/>
        <v>0.45999999999999996</v>
      </c>
      <c r="M385" s="1">
        <v>1</v>
      </c>
      <c r="N385" s="4">
        <v>0.45999999999999996</v>
      </c>
      <c r="O385" s="11" t="s">
        <v>1746</v>
      </c>
    </row>
    <row r="386" spans="1:15" ht="16.5" x14ac:dyDescent="0.25">
      <c r="A386" s="1">
        <v>385</v>
      </c>
      <c r="B386" s="1" t="s">
        <v>771</v>
      </c>
      <c r="C386" s="10">
        <v>45114</v>
      </c>
      <c r="D386" s="22">
        <v>0</v>
      </c>
      <c r="E386" s="17" t="s">
        <v>213</v>
      </c>
      <c r="F386" s="15">
        <v>24</v>
      </c>
      <c r="G386" s="2">
        <v>3.37</v>
      </c>
      <c r="H386" s="3">
        <v>5.2</v>
      </c>
      <c r="I386" s="2">
        <v>2.46</v>
      </c>
      <c r="J386" s="4">
        <f t="shared" si="19"/>
        <v>0.91000000000000014</v>
      </c>
      <c r="K386" s="1">
        <v>1</v>
      </c>
      <c r="L386" s="4">
        <f t="shared" si="20"/>
        <v>0.91000000000000014</v>
      </c>
      <c r="M386" s="1">
        <v>1</v>
      </c>
      <c r="N386" s="4">
        <v>0.91000000000000014</v>
      </c>
      <c r="O386" s="11" t="s">
        <v>1746</v>
      </c>
    </row>
    <row r="387" spans="1:15" ht="16.5" x14ac:dyDescent="0.25">
      <c r="A387" s="1">
        <v>386</v>
      </c>
      <c r="B387" s="1" t="s">
        <v>761</v>
      </c>
      <c r="C387" s="10">
        <v>45114</v>
      </c>
      <c r="D387" s="22">
        <v>0</v>
      </c>
      <c r="E387" s="17" t="s">
        <v>213</v>
      </c>
      <c r="F387" s="15">
        <v>24</v>
      </c>
      <c r="G387" s="2">
        <v>1.97</v>
      </c>
      <c r="H387" s="3">
        <v>3.2</v>
      </c>
      <c r="I387" s="2">
        <v>1.53</v>
      </c>
      <c r="J387" s="4">
        <f t="shared" si="19"/>
        <v>0.43999999999999995</v>
      </c>
      <c r="K387" s="1">
        <v>1</v>
      </c>
      <c r="L387" s="4">
        <f t="shared" si="20"/>
        <v>0.43999999999999995</v>
      </c>
      <c r="M387" s="1">
        <v>1</v>
      </c>
      <c r="N387" s="4">
        <v>0.43999999999999995</v>
      </c>
      <c r="O387" s="11" t="s">
        <v>1746</v>
      </c>
    </row>
    <row r="388" spans="1:15" ht="16.5" x14ac:dyDescent="0.25">
      <c r="A388" s="1">
        <v>387</v>
      </c>
      <c r="B388" s="1" t="s">
        <v>771</v>
      </c>
      <c r="C388" s="10">
        <v>45115</v>
      </c>
      <c r="D388" s="22">
        <v>0</v>
      </c>
      <c r="E388" s="17" t="s">
        <v>213</v>
      </c>
      <c r="F388" s="15">
        <v>24</v>
      </c>
      <c r="G388" s="2">
        <v>3.3</v>
      </c>
      <c r="H388" s="3">
        <v>6.7</v>
      </c>
      <c r="I388" s="2">
        <v>2.5</v>
      </c>
      <c r="J388" s="4">
        <f t="shared" si="19"/>
        <v>0.79999999999999982</v>
      </c>
      <c r="K388" s="1">
        <v>1</v>
      </c>
      <c r="L388" s="4">
        <f t="shared" si="20"/>
        <v>0.79999999999999982</v>
      </c>
      <c r="M388" s="1">
        <v>1</v>
      </c>
      <c r="N388" s="4">
        <v>0.79999999999999982</v>
      </c>
      <c r="O388" s="11" t="s">
        <v>1746</v>
      </c>
    </row>
    <row r="389" spans="1:15" ht="16.5" x14ac:dyDescent="0.25">
      <c r="A389" s="1">
        <v>388</v>
      </c>
      <c r="B389" s="1" t="s">
        <v>761</v>
      </c>
      <c r="C389" s="10">
        <v>45115</v>
      </c>
      <c r="D389" s="22">
        <v>0</v>
      </c>
      <c r="E389" s="17" t="s">
        <v>213</v>
      </c>
      <c r="F389" s="15">
        <v>24</v>
      </c>
      <c r="G389" s="2">
        <v>1.96</v>
      </c>
      <c r="H389" s="3">
        <v>2.7</v>
      </c>
      <c r="I389" s="2">
        <v>1.51</v>
      </c>
      <c r="J389" s="4">
        <f t="shared" si="19"/>
        <v>0.44999999999999996</v>
      </c>
      <c r="K389" s="1">
        <v>1</v>
      </c>
      <c r="L389" s="4">
        <f t="shared" si="20"/>
        <v>0.44999999999999996</v>
      </c>
      <c r="M389" s="1">
        <v>1</v>
      </c>
      <c r="N389" s="4">
        <v>0.44999999999999996</v>
      </c>
      <c r="O389" s="11" t="s">
        <v>1746</v>
      </c>
    </row>
    <row r="390" spans="1:15" ht="16.5" x14ac:dyDescent="0.25">
      <c r="A390" s="1">
        <v>389</v>
      </c>
      <c r="B390" s="1" t="s">
        <v>771</v>
      </c>
      <c r="C390" s="10">
        <v>45116</v>
      </c>
      <c r="D390" s="22">
        <v>0</v>
      </c>
      <c r="E390" s="17" t="s">
        <v>213</v>
      </c>
      <c r="F390" s="15">
        <v>24</v>
      </c>
      <c r="G390" s="2">
        <v>2.75</v>
      </c>
      <c r="H390" s="3">
        <v>5.3</v>
      </c>
      <c r="I390" s="2">
        <v>2.4</v>
      </c>
      <c r="J390" s="4">
        <f t="shared" si="19"/>
        <v>0.35000000000000009</v>
      </c>
      <c r="K390" s="1">
        <v>1</v>
      </c>
      <c r="L390" s="4">
        <f t="shared" si="20"/>
        <v>0.35000000000000009</v>
      </c>
      <c r="M390" s="1">
        <v>1</v>
      </c>
      <c r="N390" s="4">
        <v>0.35000000000000009</v>
      </c>
      <c r="O390" s="11" t="s">
        <v>1746</v>
      </c>
    </row>
    <row r="391" spans="1:15" ht="16.5" x14ac:dyDescent="0.25">
      <c r="A391" s="1">
        <v>390</v>
      </c>
      <c r="B391" s="1" t="s">
        <v>761</v>
      </c>
      <c r="C391" s="10">
        <v>45116</v>
      </c>
      <c r="D391" s="22">
        <v>0</v>
      </c>
      <c r="E391" s="17" t="s">
        <v>213</v>
      </c>
      <c r="F391" s="15">
        <v>24</v>
      </c>
      <c r="G391" s="2">
        <v>2.14</v>
      </c>
      <c r="H391" s="3">
        <v>3.2</v>
      </c>
      <c r="I391" s="2">
        <v>1.59</v>
      </c>
      <c r="J391" s="4">
        <f t="shared" si="19"/>
        <v>0.55000000000000004</v>
      </c>
      <c r="K391" s="1">
        <v>1</v>
      </c>
      <c r="L391" s="4">
        <f t="shared" si="20"/>
        <v>0.55000000000000004</v>
      </c>
      <c r="M391" s="1">
        <v>1</v>
      </c>
      <c r="N391" s="4">
        <v>0.55000000000000004</v>
      </c>
      <c r="O391" s="11" t="s">
        <v>1746</v>
      </c>
    </row>
    <row r="392" spans="1:15" ht="16.5" x14ac:dyDescent="0.25">
      <c r="A392" s="1">
        <v>391</v>
      </c>
      <c r="B392" s="1" t="s">
        <v>771</v>
      </c>
      <c r="C392" s="10">
        <v>45117</v>
      </c>
      <c r="D392" s="22">
        <v>0</v>
      </c>
      <c r="E392" s="17" t="s">
        <v>213</v>
      </c>
      <c r="F392" s="15">
        <v>24</v>
      </c>
      <c r="G392" s="2">
        <v>3.28</v>
      </c>
      <c r="H392" s="3">
        <v>6.4</v>
      </c>
      <c r="I392" s="2">
        <v>2.42</v>
      </c>
      <c r="J392" s="4">
        <f t="shared" si="19"/>
        <v>0.85999999999999988</v>
      </c>
      <c r="K392" s="1">
        <v>1</v>
      </c>
      <c r="L392" s="4">
        <f t="shared" si="20"/>
        <v>0.85999999999999988</v>
      </c>
      <c r="M392" s="1">
        <v>1</v>
      </c>
      <c r="N392" s="4">
        <v>0.85999999999999988</v>
      </c>
      <c r="O392" s="11" t="s">
        <v>1746</v>
      </c>
    </row>
    <row r="393" spans="1:15" ht="16.5" x14ac:dyDescent="0.25">
      <c r="A393" s="1">
        <v>392</v>
      </c>
      <c r="B393" s="1" t="s">
        <v>761</v>
      </c>
      <c r="C393" s="10">
        <v>45117</v>
      </c>
      <c r="D393" s="22">
        <v>0</v>
      </c>
      <c r="E393" s="17" t="s">
        <v>213</v>
      </c>
      <c r="F393" s="15">
        <v>24</v>
      </c>
      <c r="G393" s="2">
        <v>1.95</v>
      </c>
      <c r="H393" s="3">
        <v>2.8</v>
      </c>
      <c r="I393" s="2">
        <v>1.52</v>
      </c>
      <c r="J393" s="4">
        <f t="shared" si="19"/>
        <v>0.42999999999999994</v>
      </c>
      <c r="K393" s="1">
        <v>1</v>
      </c>
      <c r="L393" s="4">
        <f t="shared" si="20"/>
        <v>0.42999999999999994</v>
      </c>
      <c r="M393" s="1">
        <v>1</v>
      </c>
      <c r="N393" s="4">
        <v>0.42999999999999994</v>
      </c>
      <c r="O393" s="11" t="s">
        <v>1746</v>
      </c>
    </row>
    <row r="394" spans="1:15" ht="16.5" x14ac:dyDescent="0.25">
      <c r="A394" s="1">
        <v>393</v>
      </c>
      <c r="B394" s="1" t="s">
        <v>771</v>
      </c>
      <c r="C394" s="10">
        <v>45118</v>
      </c>
      <c r="D394" s="22">
        <v>0</v>
      </c>
      <c r="E394" s="17" t="s">
        <v>213</v>
      </c>
      <c r="F394" s="15">
        <v>24</v>
      </c>
      <c r="G394" s="2">
        <v>3.1528</v>
      </c>
      <c r="H394" s="3">
        <v>5.5</v>
      </c>
      <c r="I394" s="2">
        <v>2.4821</v>
      </c>
      <c r="J394" s="4">
        <f t="shared" si="19"/>
        <v>0.67070000000000007</v>
      </c>
      <c r="K394" s="1">
        <v>1</v>
      </c>
      <c r="L394" s="4">
        <f t="shared" si="20"/>
        <v>0.67070000000000007</v>
      </c>
      <c r="M394" s="1">
        <v>1</v>
      </c>
      <c r="N394" s="4">
        <v>0.67070000000000007</v>
      </c>
      <c r="O394" s="11" t="s">
        <v>1746</v>
      </c>
    </row>
    <row r="395" spans="1:15" ht="16.5" x14ac:dyDescent="0.25">
      <c r="A395" s="1">
        <v>394</v>
      </c>
      <c r="B395" s="1" t="s">
        <v>761</v>
      </c>
      <c r="C395" s="10">
        <v>45118</v>
      </c>
      <c r="D395" s="22">
        <v>0</v>
      </c>
      <c r="E395" s="17" t="s">
        <v>213</v>
      </c>
      <c r="F395" s="15">
        <v>24</v>
      </c>
      <c r="G395" s="2">
        <v>2.0569999999999999</v>
      </c>
      <c r="H395" s="3">
        <v>2.9</v>
      </c>
      <c r="I395" s="2">
        <v>1.4469000000000001</v>
      </c>
      <c r="J395" s="4">
        <f t="shared" si="19"/>
        <v>0.61009999999999986</v>
      </c>
      <c r="K395" s="1">
        <v>1</v>
      </c>
      <c r="L395" s="4">
        <f t="shared" si="20"/>
        <v>0.61009999999999986</v>
      </c>
      <c r="M395" s="1">
        <v>1</v>
      </c>
      <c r="N395" s="4">
        <v>0.61009999999999986</v>
      </c>
      <c r="O395" s="11" t="s">
        <v>1746</v>
      </c>
    </row>
    <row r="396" spans="1:15" ht="16.5" x14ac:dyDescent="0.25">
      <c r="A396" s="1">
        <v>395</v>
      </c>
      <c r="B396" s="1" t="s">
        <v>771</v>
      </c>
      <c r="C396" s="10">
        <v>45119</v>
      </c>
      <c r="D396" s="22">
        <v>0</v>
      </c>
      <c r="E396" s="17" t="s">
        <v>213</v>
      </c>
      <c r="F396" s="15">
        <v>24</v>
      </c>
      <c r="G396" s="2">
        <v>2.9607000000000001</v>
      </c>
      <c r="H396" s="3">
        <v>4.5</v>
      </c>
      <c r="I396" s="2">
        <v>2.2385000000000002</v>
      </c>
      <c r="J396" s="4">
        <f t="shared" si="19"/>
        <v>0.72219999999999995</v>
      </c>
      <c r="K396" s="1">
        <v>1</v>
      </c>
      <c r="L396" s="4">
        <f t="shared" si="20"/>
        <v>0.72219999999999995</v>
      </c>
      <c r="M396" s="1">
        <v>1</v>
      </c>
      <c r="N396" s="4">
        <v>0.72219999999999995</v>
      </c>
      <c r="O396" s="11" t="s">
        <v>1746</v>
      </c>
    </row>
    <row r="397" spans="1:15" ht="16.5" x14ac:dyDescent="0.25">
      <c r="A397" s="1">
        <v>396</v>
      </c>
      <c r="B397" s="1" t="s">
        <v>761</v>
      </c>
      <c r="C397" s="10">
        <v>45119</v>
      </c>
      <c r="D397" s="22">
        <v>0</v>
      </c>
      <c r="E397" s="17" t="s">
        <v>213</v>
      </c>
      <c r="F397" s="15">
        <v>24</v>
      </c>
      <c r="G397" s="2">
        <v>2.2439</v>
      </c>
      <c r="H397" s="3">
        <v>3</v>
      </c>
      <c r="I397" s="2">
        <v>1.7524</v>
      </c>
      <c r="J397" s="4">
        <f t="shared" si="19"/>
        <v>0.49150000000000005</v>
      </c>
      <c r="K397" s="1">
        <v>1</v>
      </c>
      <c r="L397" s="4">
        <f t="shared" si="20"/>
        <v>0.49150000000000005</v>
      </c>
      <c r="M397" s="1">
        <v>1</v>
      </c>
      <c r="N397" s="4">
        <v>0.49150000000000005</v>
      </c>
      <c r="O397" s="11" t="s">
        <v>1746</v>
      </c>
    </row>
    <row r="398" spans="1:15" ht="16.5" x14ac:dyDescent="0.25">
      <c r="A398" s="1">
        <v>397</v>
      </c>
      <c r="B398" s="1" t="s">
        <v>771</v>
      </c>
      <c r="C398" s="10">
        <v>45120</v>
      </c>
      <c r="D398" s="22">
        <v>0</v>
      </c>
      <c r="E398" s="17" t="s">
        <v>213</v>
      </c>
      <c r="F398" s="15">
        <v>24</v>
      </c>
      <c r="G398" s="2">
        <v>3.0929000000000002</v>
      </c>
      <c r="H398" s="3">
        <v>4.8</v>
      </c>
      <c r="I398" s="2">
        <v>2.3319999999999999</v>
      </c>
      <c r="J398" s="4">
        <f t="shared" si="19"/>
        <v>0.76090000000000035</v>
      </c>
      <c r="K398" s="1">
        <v>1</v>
      </c>
      <c r="L398" s="4">
        <f t="shared" si="20"/>
        <v>0.76090000000000035</v>
      </c>
      <c r="M398" s="1">
        <v>1</v>
      </c>
      <c r="N398" s="4">
        <v>0.76090000000000035</v>
      </c>
      <c r="O398" s="11" t="s">
        <v>1746</v>
      </c>
    </row>
    <row r="399" spans="1:15" ht="16.5" x14ac:dyDescent="0.25">
      <c r="A399" s="1">
        <v>398</v>
      </c>
      <c r="B399" s="1" t="s">
        <v>761</v>
      </c>
      <c r="C399" s="10">
        <v>45120</v>
      </c>
      <c r="D399" s="22">
        <v>0</v>
      </c>
      <c r="E399" s="17" t="s">
        <v>213</v>
      </c>
      <c r="F399" s="15">
        <v>24</v>
      </c>
      <c r="G399" s="2">
        <v>2.2538</v>
      </c>
      <c r="H399" s="3">
        <v>3.2</v>
      </c>
      <c r="I399" s="2">
        <v>1.8495999999999999</v>
      </c>
      <c r="J399" s="4">
        <f t="shared" si="19"/>
        <v>0.40420000000000011</v>
      </c>
      <c r="K399" s="1">
        <v>1</v>
      </c>
      <c r="L399" s="4">
        <f t="shared" si="20"/>
        <v>0.40420000000000011</v>
      </c>
      <c r="M399" s="1">
        <v>1</v>
      </c>
      <c r="N399" s="4">
        <v>0.40420000000000011</v>
      </c>
      <c r="O399" s="11" t="s">
        <v>1746</v>
      </c>
    </row>
    <row r="400" spans="1:15" ht="16.5" x14ac:dyDescent="0.25">
      <c r="A400" s="1">
        <v>399</v>
      </c>
      <c r="B400" s="1" t="s">
        <v>771</v>
      </c>
      <c r="C400" s="10">
        <v>45121</v>
      </c>
      <c r="D400" s="22">
        <v>0</v>
      </c>
      <c r="E400" s="17" t="s">
        <v>213</v>
      </c>
      <c r="F400" s="15">
        <v>24</v>
      </c>
      <c r="G400" s="2">
        <v>3.09</v>
      </c>
      <c r="H400" s="3">
        <v>4.8</v>
      </c>
      <c r="I400" s="2">
        <v>2.33</v>
      </c>
      <c r="J400" s="4">
        <f t="shared" si="19"/>
        <v>0.75999999999999979</v>
      </c>
      <c r="K400" s="1">
        <v>1</v>
      </c>
      <c r="L400" s="4">
        <f t="shared" si="20"/>
        <v>0.75999999999999979</v>
      </c>
      <c r="M400" s="1">
        <v>1</v>
      </c>
      <c r="N400" s="4">
        <v>0.75999999999999979</v>
      </c>
      <c r="O400" s="11" t="s">
        <v>1746</v>
      </c>
    </row>
    <row r="401" spans="1:15" ht="16.5" x14ac:dyDescent="0.25">
      <c r="A401" s="1">
        <v>400</v>
      </c>
      <c r="B401" s="1" t="s">
        <v>761</v>
      </c>
      <c r="C401" s="10">
        <v>45121</v>
      </c>
      <c r="D401" s="22">
        <v>0</v>
      </c>
      <c r="E401" s="17" t="s">
        <v>213</v>
      </c>
      <c r="F401" s="15">
        <v>24</v>
      </c>
      <c r="G401" s="2">
        <v>2.25</v>
      </c>
      <c r="H401" s="3">
        <v>3.2</v>
      </c>
      <c r="I401" s="2">
        <v>1.84</v>
      </c>
      <c r="J401" s="4">
        <f t="shared" si="19"/>
        <v>0.40999999999999992</v>
      </c>
      <c r="K401" s="1">
        <v>1</v>
      </c>
      <c r="L401" s="4">
        <f t="shared" si="20"/>
        <v>0.40999999999999992</v>
      </c>
      <c r="M401" s="1">
        <v>1</v>
      </c>
      <c r="N401" s="4">
        <v>0.40999999999999992</v>
      </c>
      <c r="O401" s="11" t="s">
        <v>1746</v>
      </c>
    </row>
    <row r="402" spans="1:15" ht="16.5" x14ac:dyDescent="0.25">
      <c r="A402" s="1">
        <v>401</v>
      </c>
      <c r="B402" s="1" t="s">
        <v>771</v>
      </c>
      <c r="C402" s="10">
        <v>45122</v>
      </c>
      <c r="D402" s="22">
        <v>0</v>
      </c>
      <c r="E402" s="17" t="s">
        <v>213</v>
      </c>
      <c r="F402" s="15">
        <v>24</v>
      </c>
      <c r="G402" s="2">
        <v>3.19</v>
      </c>
      <c r="H402" s="3">
        <v>5.3</v>
      </c>
      <c r="I402" s="2">
        <v>2.48</v>
      </c>
      <c r="J402" s="4">
        <f t="shared" si="19"/>
        <v>0.71</v>
      </c>
      <c r="K402" s="1">
        <v>1</v>
      </c>
      <c r="L402" s="4">
        <f t="shared" si="20"/>
        <v>0.71</v>
      </c>
      <c r="M402" s="1">
        <v>1</v>
      </c>
      <c r="N402" s="4">
        <v>0.71</v>
      </c>
      <c r="O402" s="11" t="s">
        <v>1746</v>
      </c>
    </row>
    <row r="403" spans="1:15" ht="16.5" x14ac:dyDescent="0.25">
      <c r="A403" s="1">
        <v>402</v>
      </c>
      <c r="B403" s="1" t="s">
        <v>761</v>
      </c>
      <c r="C403" s="10">
        <v>45122</v>
      </c>
      <c r="D403" s="22">
        <v>0</v>
      </c>
      <c r="E403" s="17" t="s">
        <v>213</v>
      </c>
      <c r="F403" s="15">
        <v>24</v>
      </c>
      <c r="G403" s="2">
        <v>2.12</v>
      </c>
      <c r="H403" s="3">
        <v>3.1</v>
      </c>
      <c r="I403" s="2">
        <v>1.63</v>
      </c>
      <c r="J403" s="4">
        <f t="shared" si="19"/>
        <v>0.49000000000000021</v>
      </c>
      <c r="K403" s="1">
        <v>1</v>
      </c>
      <c r="L403" s="4">
        <f t="shared" si="20"/>
        <v>0.49000000000000021</v>
      </c>
      <c r="M403" s="1">
        <v>1</v>
      </c>
      <c r="N403" s="4">
        <v>0.49000000000000021</v>
      </c>
      <c r="O403" s="11" t="s">
        <v>1746</v>
      </c>
    </row>
    <row r="404" spans="1:15" ht="16.5" x14ac:dyDescent="0.25">
      <c r="A404" s="1">
        <v>403</v>
      </c>
      <c r="B404" s="1" t="s">
        <v>771</v>
      </c>
      <c r="C404" s="10">
        <v>45123</v>
      </c>
      <c r="D404" s="22">
        <v>0</v>
      </c>
      <c r="E404" s="17" t="s">
        <v>213</v>
      </c>
      <c r="F404" s="15">
        <v>24</v>
      </c>
      <c r="G404" s="2">
        <v>3.2113999999999998</v>
      </c>
      <c r="H404" s="3">
        <v>5</v>
      </c>
      <c r="I404" s="2">
        <v>2.5666000000000002</v>
      </c>
      <c r="J404" s="4">
        <f t="shared" si="19"/>
        <v>0.6447999999999996</v>
      </c>
      <c r="K404" s="1">
        <v>1</v>
      </c>
      <c r="L404" s="4">
        <f t="shared" si="20"/>
        <v>0.6447999999999996</v>
      </c>
      <c r="M404" s="1">
        <v>1</v>
      </c>
      <c r="N404" s="4">
        <v>0.6447999999999996</v>
      </c>
      <c r="O404" s="11" t="s">
        <v>1746</v>
      </c>
    </row>
    <row r="405" spans="1:15" ht="16.5" x14ac:dyDescent="0.25">
      <c r="A405" s="1">
        <v>404</v>
      </c>
      <c r="B405" s="1" t="s">
        <v>761</v>
      </c>
      <c r="C405" s="10">
        <v>45123</v>
      </c>
      <c r="D405" s="22">
        <v>0</v>
      </c>
      <c r="E405" s="17" t="s">
        <v>213</v>
      </c>
      <c r="F405" s="15">
        <v>24</v>
      </c>
      <c r="G405" s="2">
        <v>2.0893999999999999</v>
      </c>
      <c r="H405" s="3">
        <v>3.1</v>
      </c>
      <c r="I405" s="2">
        <v>1.5299</v>
      </c>
      <c r="J405" s="4">
        <f t="shared" si="19"/>
        <v>0.55949999999999989</v>
      </c>
      <c r="K405" s="1">
        <v>1</v>
      </c>
      <c r="L405" s="4">
        <f t="shared" si="20"/>
        <v>0.55949999999999989</v>
      </c>
      <c r="M405" s="1">
        <v>1</v>
      </c>
      <c r="N405" s="4">
        <v>0.55949999999999989</v>
      </c>
      <c r="O405" s="11" t="s">
        <v>1746</v>
      </c>
    </row>
    <row r="406" spans="1:15" ht="16.5" x14ac:dyDescent="0.25">
      <c r="A406" s="1">
        <v>405</v>
      </c>
      <c r="B406" s="1" t="s">
        <v>771</v>
      </c>
      <c r="C406" s="10">
        <v>45124</v>
      </c>
      <c r="D406" s="22">
        <v>0</v>
      </c>
      <c r="E406" s="17" t="s">
        <v>213</v>
      </c>
      <c r="F406" s="15">
        <v>24</v>
      </c>
      <c r="G406" s="2">
        <v>3.2635999999999998</v>
      </c>
      <c r="H406" s="3">
        <v>5.7</v>
      </c>
      <c r="I406" s="2">
        <v>2.5</v>
      </c>
      <c r="J406" s="4">
        <f t="shared" si="19"/>
        <v>0.76359999999999983</v>
      </c>
      <c r="K406" s="1">
        <v>1</v>
      </c>
      <c r="L406" s="4">
        <f t="shared" si="20"/>
        <v>0.76359999999999983</v>
      </c>
      <c r="M406" s="1">
        <v>1</v>
      </c>
      <c r="N406" s="4">
        <v>0.76359999999999983</v>
      </c>
      <c r="O406" s="11" t="s">
        <v>1746</v>
      </c>
    </row>
    <row r="407" spans="1:15" ht="16.5" x14ac:dyDescent="0.25">
      <c r="A407" s="1">
        <v>406</v>
      </c>
      <c r="B407" s="1" t="s">
        <v>761</v>
      </c>
      <c r="C407" s="10">
        <v>45124</v>
      </c>
      <c r="D407" s="22">
        <v>0</v>
      </c>
      <c r="E407" s="17" t="s">
        <v>213</v>
      </c>
      <c r="F407" s="15">
        <v>24</v>
      </c>
      <c r="G407" s="2">
        <v>2.0893999999999999</v>
      </c>
      <c r="H407" s="3">
        <v>3</v>
      </c>
      <c r="I407" s="2">
        <v>1.5599000000000001</v>
      </c>
      <c r="J407" s="4">
        <f t="shared" si="19"/>
        <v>0.52949999999999986</v>
      </c>
      <c r="K407" s="1">
        <v>1</v>
      </c>
      <c r="L407" s="4">
        <f t="shared" si="20"/>
        <v>0.52949999999999986</v>
      </c>
      <c r="M407" s="1">
        <v>1</v>
      </c>
      <c r="N407" s="4">
        <v>0.52949999999999986</v>
      </c>
      <c r="O407" s="11" t="s">
        <v>1746</v>
      </c>
    </row>
    <row r="408" spans="1:15" ht="16.5" x14ac:dyDescent="0.25">
      <c r="A408" s="1">
        <v>407</v>
      </c>
      <c r="B408" s="1" t="s">
        <v>771</v>
      </c>
      <c r="C408" s="10">
        <v>45125</v>
      </c>
      <c r="D408" s="22">
        <v>0</v>
      </c>
      <c r="E408" s="17" t="s">
        <v>213</v>
      </c>
      <c r="F408" s="15">
        <v>24</v>
      </c>
      <c r="G408" s="2">
        <v>3.2099000000000002</v>
      </c>
      <c r="H408" s="3">
        <v>5.4</v>
      </c>
      <c r="I408" s="2">
        <v>2.5499999999999998</v>
      </c>
      <c r="J408" s="4">
        <f t="shared" si="19"/>
        <v>0.65990000000000038</v>
      </c>
      <c r="K408" s="1">
        <v>1</v>
      </c>
      <c r="L408" s="4">
        <f t="shared" si="20"/>
        <v>0.65990000000000038</v>
      </c>
      <c r="M408" s="1">
        <v>1</v>
      </c>
      <c r="N408" s="4">
        <v>0.65990000000000038</v>
      </c>
      <c r="O408" s="11" t="s">
        <v>1746</v>
      </c>
    </row>
    <row r="409" spans="1:15" ht="16.5" x14ac:dyDescent="0.25">
      <c r="A409" s="1">
        <v>408</v>
      </c>
      <c r="B409" s="1" t="s">
        <v>761</v>
      </c>
      <c r="C409" s="10">
        <v>45125</v>
      </c>
      <c r="D409" s="22">
        <v>0</v>
      </c>
      <c r="E409" s="17" t="s">
        <v>213</v>
      </c>
      <c r="F409" s="15">
        <v>24</v>
      </c>
      <c r="G409" s="2">
        <v>1.9114</v>
      </c>
      <c r="H409" s="3">
        <v>3</v>
      </c>
      <c r="I409" s="2">
        <v>1.5305</v>
      </c>
      <c r="J409" s="4">
        <f t="shared" si="19"/>
        <v>0.38090000000000002</v>
      </c>
      <c r="K409" s="1">
        <v>1</v>
      </c>
      <c r="L409" s="4">
        <f t="shared" si="20"/>
        <v>0.38090000000000002</v>
      </c>
      <c r="M409" s="1">
        <v>1</v>
      </c>
      <c r="N409" s="4">
        <v>0.38090000000000002</v>
      </c>
      <c r="O409" s="11" t="s">
        <v>1746</v>
      </c>
    </row>
    <row r="410" spans="1:15" ht="16.5" x14ac:dyDescent="0.25">
      <c r="A410" s="1">
        <v>409</v>
      </c>
      <c r="B410" s="1" t="s">
        <v>771</v>
      </c>
      <c r="C410" s="10">
        <v>45126</v>
      </c>
      <c r="D410" s="22">
        <v>0</v>
      </c>
      <c r="E410" s="17" t="s">
        <v>213</v>
      </c>
      <c r="F410" s="15">
        <v>24</v>
      </c>
      <c r="G410" s="2">
        <v>3.2572000000000001</v>
      </c>
      <c r="H410" s="3">
        <v>4.8</v>
      </c>
      <c r="I410" s="2">
        <v>2.6</v>
      </c>
      <c r="J410" s="4">
        <f t="shared" si="19"/>
        <v>0.65720000000000001</v>
      </c>
      <c r="K410" s="1">
        <v>1</v>
      </c>
      <c r="L410" s="4">
        <f t="shared" si="20"/>
        <v>0.65720000000000001</v>
      </c>
      <c r="M410" s="1">
        <v>1</v>
      </c>
      <c r="N410" s="4">
        <v>0.65720000000000001</v>
      </c>
      <c r="O410" s="11" t="s">
        <v>1746</v>
      </c>
    </row>
    <row r="411" spans="1:15" ht="16.5" x14ac:dyDescent="0.25">
      <c r="A411" s="1">
        <v>410</v>
      </c>
      <c r="B411" s="1" t="s">
        <v>761</v>
      </c>
      <c r="C411" s="10">
        <v>45126</v>
      </c>
      <c r="D411" s="22">
        <v>0</v>
      </c>
      <c r="E411" s="17" t="s">
        <v>213</v>
      </c>
      <c r="F411" s="15">
        <v>24</v>
      </c>
      <c r="G411" s="2">
        <v>2.02</v>
      </c>
      <c r="H411" s="3">
        <v>3</v>
      </c>
      <c r="I411" s="2">
        <v>1.3634999999999999</v>
      </c>
      <c r="J411" s="4">
        <f t="shared" si="19"/>
        <v>0.65650000000000008</v>
      </c>
      <c r="K411" s="1">
        <v>1</v>
      </c>
      <c r="L411" s="4">
        <f t="shared" si="20"/>
        <v>0.65650000000000008</v>
      </c>
      <c r="M411" s="1">
        <v>1</v>
      </c>
      <c r="N411" s="4">
        <v>0.65650000000000008</v>
      </c>
      <c r="O411" s="11" t="s">
        <v>1746</v>
      </c>
    </row>
    <row r="412" spans="1:15" ht="16.5" x14ac:dyDescent="0.25">
      <c r="A412" s="1">
        <v>411</v>
      </c>
      <c r="B412" s="1" t="s">
        <v>771</v>
      </c>
      <c r="C412" s="10">
        <v>45127</v>
      </c>
      <c r="D412" s="22">
        <v>0</v>
      </c>
      <c r="E412" s="17" t="s">
        <v>213</v>
      </c>
      <c r="F412" s="15">
        <v>24</v>
      </c>
      <c r="G412" s="2">
        <v>3.2141000000000002</v>
      </c>
      <c r="H412" s="3">
        <v>4.7</v>
      </c>
      <c r="I412" s="2">
        <v>2.6593</v>
      </c>
      <c r="J412" s="4">
        <f t="shared" si="19"/>
        <v>0.55480000000000018</v>
      </c>
      <c r="K412" s="1">
        <v>1</v>
      </c>
      <c r="L412" s="4">
        <f t="shared" si="20"/>
        <v>0.55480000000000018</v>
      </c>
      <c r="M412" s="1">
        <v>1</v>
      </c>
      <c r="N412" s="4">
        <v>0.55480000000000018</v>
      </c>
      <c r="O412" s="11" t="s">
        <v>1746</v>
      </c>
    </row>
    <row r="413" spans="1:15" ht="16.5" x14ac:dyDescent="0.25">
      <c r="A413" s="1">
        <v>412</v>
      </c>
      <c r="B413" s="1" t="s">
        <v>761</v>
      </c>
      <c r="C413" s="10">
        <v>45127</v>
      </c>
      <c r="D413" s="22">
        <v>0</v>
      </c>
      <c r="E413" s="17" t="s">
        <v>213</v>
      </c>
      <c r="F413" s="15">
        <v>24</v>
      </c>
      <c r="G413" s="2">
        <v>2.1086</v>
      </c>
      <c r="H413" s="3">
        <v>3.2</v>
      </c>
      <c r="I413" s="2">
        <v>1.4592000000000001</v>
      </c>
      <c r="J413" s="4">
        <f t="shared" si="19"/>
        <v>0.64939999999999998</v>
      </c>
      <c r="K413" s="1">
        <v>1</v>
      </c>
      <c r="L413" s="4">
        <f t="shared" si="20"/>
        <v>0.64939999999999998</v>
      </c>
      <c r="M413" s="1">
        <v>1</v>
      </c>
      <c r="N413" s="4">
        <v>0.64939999999999998</v>
      </c>
      <c r="O413" s="11" t="s">
        <v>1746</v>
      </c>
    </row>
    <row r="414" spans="1:15" ht="16.5" x14ac:dyDescent="0.25">
      <c r="A414" s="1">
        <v>413</v>
      </c>
      <c r="B414" s="1" t="s">
        <v>771</v>
      </c>
      <c r="C414" s="10">
        <v>45128</v>
      </c>
      <c r="D414" s="22">
        <v>0</v>
      </c>
      <c r="E414" s="17" t="s">
        <v>213</v>
      </c>
      <c r="F414" s="15">
        <v>24</v>
      </c>
      <c r="G414" s="2">
        <v>3.2023000000000001</v>
      </c>
      <c r="H414" s="3">
        <v>4.5</v>
      </c>
      <c r="I414" s="2">
        <v>2.5531999999999999</v>
      </c>
      <c r="J414" s="4">
        <f t="shared" si="19"/>
        <v>0.64910000000000023</v>
      </c>
      <c r="K414" s="1">
        <v>1</v>
      </c>
      <c r="L414" s="4">
        <f t="shared" si="20"/>
        <v>0.64910000000000023</v>
      </c>
      <c r="M414" s="1">
        <v>1</v>
      </c>
      <c r="N414" s="4">
        <v>0.64910000000000023</v>
      </c>
      <c r="O414" s="11" t="s">
        <v>1746</v>
      </c>
    </row>
    <row r="415" spans="1:15" ht="16.5" x14ac:dyDescent="0.25">
      <c r="A415" s="1">
        <v>414</v>
      </c>
      <c r="B415" s="1" t="s">
        <v>761</v>
      </c>
      <c r="C415" s="10">
        <v>45128</v>
      </c>
      <c r="D415" s="22">
        <v>0</v>
      </c>
      <c r="E415" s="17" t="s">
        <v>213</v>
      </c>
      <c r="F415" s="15">
        <v>24</v>
      </c>
      <c r="G415" s="2">
        <v>2.0775000000000001</v>
      </c>
      <c r="H415" s="3">
        <v>2.8</v>
      </c>
      <c r="I415" s="2">
        <v>1.5531999999999999</v>
      </c>
      <c r="J415" s="4">
        <f t="shared" si="19"/>
        <v>0.52430000000000021</v>
      </c>
      <c r="K415" s="1">
        <v>1</v>
      </c>
      <c r="L415" s="4">
        <f t="shared" si="20"/>
        <v>0.52430000000000021</v>
      </c>
      <c r="M415" s="1">
        <v>1</v>
      </c>
      <c r="N415" s="4">
        <v>0.52430000000000021</v>
      </c>
      <c r="O415" s="11" t="s">
        <v>1746</v>
      </c>
    </row>
    <row r="416" spans="1:15" ht="16.5" x14ac:dyDescent="0.25">
      <c r="A416" s="1">
        <v>415</v>
      </c>
      <c r="B416" s="1" t="s">
        <v>771</v>
      </c>
      <c r="C416" s="10">
        <v>45129</v>
      </c>
      <c r="D416" s="22">
        <v>0</v>
      </c>
      <c r="E416" s="17" t="s">
        <v>213</v>
      </c>
      <c r="F416" s="15">
        <v>24</v>
      </c>
      <c r="G416" s="2">
        <v>3.2481</v>
      </c>
      <c r="H416" s="3">
        <v>4.5</v>
      </c>
      <c r="I416" s="2">
        <v>2.5461999999999998</v>
      </c>
      <c r="J416" s="4">
        <f t="shared" si="19"/>
        <v>0.70190000000000019</v>
      </c>
      <c r="K416" s="1">
        <v>1</v>
      </c>
      <c r="L416" s="4">
        <f t="shared" si="20"/>
        <v>0.70190000000000019</v>
      </c>
      <c r="M416" s="1">
        <v>1</v>
      </c>
      <c r="N416" s="4">
        <v>0.70190000000000019</v>
      </c>
      <c r="O416" s="11" t="s">
        <v>1746</v>
      </c>
    </row>
    <row r="417" spans="1:15" ht="16.5" x14ac:dyDescent="0.25">
      <c r="A417" s="1">
        <v>416</v>
      </c>
      <c r="B417" s="1" t="s">
        <v>761</v>
      </c>
      <c r="C417" s="10">
        <v>45129</v>
      </c>
      <c r="D417" s="22">
        <v>0</v>
      </c>
      <c r="E417" s="17" t="s">
        <v>213</v>
      </c>
      <c r="F417" s="15">
        <v>24</v>
      </c>
      <c r="G417" s="2">
        <v>2.0571999999999999</v>
      </c>
      <c r="H417" s="3">
        <v>2.9</v>
      </c>
      <c r="I417" s="2">
        <v>1.5462</v>
      </c>
      <c r="J417" s="4">
        <f t="shared" si="19"/>
        <v>0.5109999999999999</v>
      </c>
      <c r="K417" s="1">
        <v>1</v>
      </c>
      <c r="L417" s="4">
        <f t="shared" si="20"/>
        <v>0.5109999999999999</v>
      </c>
      <c r="M417" s="1">
        <v>1</v>
      </c>
      <c r="N417" s="4">
        <v>0.5109999999999999</v>
      </c>
      <c r="O417" s="11" t="s">
        <v>1746</v>
      </c>
    </row>
    <row r="418" spans="1:15" ht="33" x14ac:dyDescent="0.25">
      <c r="A418" s="1">
        <v>417</v>
      </c>
      <c r="B418" s="1" t="s">
        <v>771</v>
      </c>
      <c r="C418" s="10">
        <v>45130</v>
      </c>
      <c r="D418" s="22">
        <v>0</v>
      </c>
      <c r="E418" s="18" t="s">
        <v>4237</v>
      </c>
      <c r="F418" s="15">
        <v>23.5</v>
      </c>
      <c r="G418" s="2">
        <v>2.36</v>
      </c>
      <c r="H418" s="3">
        <v>4.4000000000000004</v>
      </c>
      <c r="I418" s="2">
        <v>2.1307999999999998</v>
      </c>
      <c r="J418" s="4">
        <f t="shared" si="19"/>
        <v>0.22920000000000007</v>
      </c>
      <c r="K418" s="1">
        <v>1</v>
      </c>
      <c r="L418" s="4">
        <f t="shared" si="20"/>
        <v>0.22920000000000007</v>
      </c>
      <c r="M418" s="1">
        <v>1</v>
      </c>
      <c r="N418" s="4">
        <v>0.22920000000000007</v>
      </c>
      <c r="O418" s="11" t="s">
        <v>1746</v>
      </c>
    </row>
    <row r="419" spans="1:15" ht="33" x14ac:dyDescent="0.25">
      <c r="A419" s="1">
        <v>418</v>
      </c>
      <c r="B419" s="1" t="s">
        <v>761</v>
      </c>
      <c r="C419" s="10">
        <v>45130</v>
      </c>
      <c r="D419" s="22">
        <v>0</v>
      </c>
      <c r="E419" s="18" t="s">
        <v>4237</v>
      </c>
      <c r="F419" s="15">
        <v>24</v>
      </c>
      <c r="G419" s="2">
        <v>2.13</v>
      </c>
      <c r="H419" s="3">
        <v>1.3</v>
      </c>
      <c r="I419" s="2">
        <v>1.9308000000000001</v>
      </c>
      <c r="J419" s="4">
        <f t="shared" si="19"/>
        <v>0.19919999999999982</v>
      </c>
      <c r="K419" s="1">
        <v>1</v>
      </c>
      <c r="L419" s="4">
        <f t="shared" si="20"/>
        <v>0.19919999999999982</v>
      </c>
      <c r="M419" s="1">
        <v>1</v>
      </c>
      <c r="N419" s="4">
        <v>0.19919999999999982</v>
      </c>
      <c r="O419" s="11" t="s">
        <v>1746</v>
      </c>
    </row>
    <row r="420" spans="1:15" ht="16.5" x14ac:dyDescent="0.25">
      <c r="A420" s="1">
        <v>419</v>
      </c>
      <c r="B420" s="1" t="s">
        <v>771</v>
      </c>
      <c r="C420" s="10">
        <v>45131</v>
      </c>
      <c r="D420" s="22">
        <v>0</v>
      </c>
      <c r="E420" s="17" t="s">
        <v>213</v>
      </c>
      <c r="F420" s="15">
        <v>24</v>
      </c>
      <c r="G420" s="2">
        <v>3.3488000000000002</v>
      </c>
      <c r="H420" s="3">
        <v>4.5</v>
      </c>
      <c r="I420" s="2">
        <v>2.0924999999999998</v>
      </c>
      <c r="J420" s="4">
        <f t="shared" si="19"/>
        <v>1.2563000000000004</v>
      </c>
      <c r="K420" s="1">
        <v>1</v>
      </c>
      <c r="L420" s="4">
        <f t="shared" si="20"/>
        <v>1.2563000000000004</v>
      </c>
      <c r="M420" s="1">
        <v>1</v>
      </c>
      <c r="N420" s="4">
        <v>1.2563000000000004</v>
      </c>
      <c r="O420" s="11" t="s">
        <v>1746</v>
      </c>
    </row>
    <row r="421" spans="1:15" ht="16.5" x14ac:dyDescent="0.25">
      <c r="A421" s="1">
        <v>420</v>
      </c>
      <c r="B421" s="1" t="s">
        <v>761</v>
      </c>
      <c r="C421" s="10">
        <v>45131</v>
      </c>
      <c r="D421" s="22">
        <v>0</v>
      </c>
      <c r="E421" s="17" t="s">
        <v>213</v>
      </c>
      <c r="F421" s="15">
        <v>24</v>
      </c>
      <c r="G421" s="2">
        <v>2.2624</v>
      </c>
      <c r="H421" s="3">
        <v>3.1</v>
      </c>
      <c r="I421" s="2">
        <v>1.6923999999999999</v>
      </c>
      <c r="J421" s="4">
        <f t="shared" si="19"/>
        <v>0.57000000000000006</v>
      </c>
      <c r="K421" s="1">
        <v>1</v>
      </c>
      <c r="L421" s="4">
        <f t="shared" si="20"/>
        <v>0.57000000000000006</v>
      </c>
      <c r="M421" s="1">
        <v>1</v>
      </c>
      <c r="N421" s="4">
        <v>0.57000000000000006</v>
      </c>
      <c r="O421" s="11" t="s">
        <v>1746</v>
      </c>
    </row>
    <row r="422" spans="1:15" ht="16.5" x14ac:dyDescent="0.25">
      <c r="A422" s="1">
        <v>421</v>
      </c>
      <c r="B422" s="1" t="s">
        <v>771</v>
      </c>
      <c r="C422" s="10">
        <v>45132</v>
      </c>
      <c r="D422" s="22">
        <v>0</v>
      </c>
      <c r="E422" s="17" t="s">
        <v>213</v>
      </c>
      <c r="F422" s="15">
        <v>24</v>
      </c>
      <c r="G422" s="2">
        <v>2.7717999999999998</v>
      </c>
      <c r="H422" s="3">
        <v>2.4</v>
      </c>
      <c r="I422" s="2">
        <v>2.4119999999999999</v>
      </c>
      <c r="J422" s="4">
        <f t="shared" si="19"/>
        <v>0.3597999999999999</v>
      </c>
      <c r="K422" s="1">
        <v>1</v>
      </c>
      <c r="L422" s="4">
        <f t="shared" si="20"/>
        <v>0.3597999999999999</v>
      </c>
      <c r="M422" s="1">
        <v>1</v>
      </c>
      <c r="N422" s="4">
        <v>0.3597999999999999</v>
      </c>
      <c r="O422" s="11" t="s">
        <v>1746</v>
      </c>
    </row>
    <row r="423" spans="1:15" ht="16.5" x14ac:dyDescent="0.25">
      <c r="A423" s="1">
        <v>422</v>
      </c>
      <c r="B423" s="1" t="s">
        <v>761</v>
      </c>
      <c r="C423" s="10">
        <v>45132</v>
      </c>
      <c r="D423" s="22">
        <v>0</v>
      </c>
      <c r="E423" s="17" t="s">
        <v>213</v>
      </c>
      <c r="F423" s="15">
        <v>24</v>
      </c>
      <c r="G423" s="2">
        <v>2.4279999999999999</v>
      </c>
      <c r="H423" s="3">
        <v>3.6</v>
      </c>
      <c r="I423" s="2">
        <v>2.0116000000000001</v>
      </c>
      <c r="J423" s="4">
        <f t="shared" si="19"/>
        <v>0.41639999999999988</v>
      </c>
      <c r="K423" s="1">
        <v>1</v>
      </c>
      <c r="L423" s="4">
        <f t="shared" si="20"/>
        <v>0.41639999999999988</v>
      </c>
      <c r="M423" s="1">
        <v>1</v>
      </c>
      <c r="N423" s="4">
        <v>0.41639999999999988</v>
      </c>
      <c r="O423" s="11" t="s">
        <v>1746</v>
      </c>
    </row>
    <row r="424" spans="1:15" ht="33" x14ac:dyDescent="0.25">
      <c r="A424" s="1">
        <v>423</v>
      </c>
      <c r="B424" s="1" t="s">
        <v>771</v>
      </c>
      <c r="C424" s="10">
        <v>45133</v>
      </c>
      <c r="D424" s="22">
        <v>0</v>
      </c>
      <c r="E424" s="18" t="s">
        <v>1238</v>
      </c>
      <c r="F424" s="15">
        <v>21</v>
      </c>
      <c r="G424" s="2">
        <v>2.4828000000000001</v>
      </c>
      <c r="H424" s="3">
        <v>2.6</v>
      </c>
      <c r="I424" s="2">
        <v>2.1307</v>
      </c>
      <c r="J424" s="4">
        <f t="shared" si="19"/>
        <v>0.35210000000000008</v>
      </c>
      <c r="K424" s="1">
        <v>1</v>
      </c>
      <c r="L424" s="4">
        <f t="shared" si="20"/>
        <v>0.35210000000000008</v>
      </c>
      <c r="M424" s="1">
        <v>1</v>
      </c>
      <c r="N424" s="4">
        <v>0.35210000000000008</v>
      </c>
      <c r="O424" s="11" t="s">
        <v>1746</v>
      </c>
    </row>
    <row r="425" spans="1:15" ht="33" x14ac:dyDescent="0.25">
      <c r="A425" s="1">
        <v>424</v>
      </c>
      <c r="B425" s="1" t="s">
        <v>761</v>
      </c>
      <c r="C425" s="10">
        <v>45133</v>
      </c>
      <c r="D425" s="22">
        <v>0</v>
      </c>
      <c r="E425" s="18" t="s">
        <v>1239</v>
      </c>
      <c r="F425" s="15">
        <v>21</v>
      </c>
      <c r="G425" s="2">
        <v>2.1583000000000001</v>
      </c>
      <c r="H425" s="3">
        <v>3.1</v>
      </c>
      <c r="I425" s="2">
        <v>1.9306000000000001</v>
      </c>
      <c r="J425" s="4">
        <f t="shared" si="19"/>
        <v>0.22770000000000001</v>
      </c>
      <c r="K425" s="1">
        <v>1</v>
      </c>
      <c r="L425" s="4">
        <f t="shared" si="20"/>
        <v>0.22770000000000001</v>
      </c>
      <c r="M425" s="1">
        <v>1</v>
      </c>
      <c r="N425" s="4">
        <v>0.22770000000000001</v>
      </c>
      <c r="O425" s="11" t="s">
        <v>1746</v>
      </c>
    </row>
    <row r="426" spans="1:15" ht="16.5" x14ac:dyDescent="0.25">
      <c r="A426" s="1">
        <v>425</v>
      </c>
      <c r="B426" s="1" t="s">
        <v>771</v>
      </c>
      <c r="C426" s="10">
        <v>45134</v>
      </c>
      <c r="D426" s="22">
        <v>0</v>
      </c>
      <c r="E426" s="17" t="s">
        <v>213</v>
      </c>
      <c r="F426" s="15">
        <v>24</v>
      </c>
      <c r="G426" s="2">
        <v>2.8168000000000002</v>
      </c>
      <c r="H426" s="3">
        <v>2.6</v>
      </c>
      <c r="I426" s="2">
        <v>1.9861</v>
      </c>
      <c r="J426" s="4">
        <f t="shared" si="19"/>
        <v>0.83070000000000022</v>
      </c>
      <c r="K426" s="1">
        <v>1</v>
      </c>
      <c r="L426" s="4">
        <f t="shared" si="20"/>
        <v>0.83070000000000022</v>
      </c>
      <c r="M426" s="1">
        <v>1</v>
      </c>
      <c r="N426" s="4">
        <v>0.83070000000000022</v>
      </c>
      <c r="O426" s="11" t="s">
        <v>1746</v>
      </c>
    </row>
    <row r="427" spans="1:15" ht="16.5" x14ac:dyDescent="0.25">
      <c r="A427" s="1">
        <v>426</v>
      </c>
      <c r="B427" s="1" t="s">
        <v>761</v>
      </c>
      <c r="C427" s="10">
        <v>45134</v>
      </c>
      <c r="D427" s="22">
        <v>0</v>
      </c>
      <c r="E427" s="17" t="s">
        <v>213</v>
      </c>
      <c r="F427" s="15">
        <v>24</v>
      </c>
      <c r="G427" s="2">
        <v>2.4428999999999998</v>
      </c>
      <c r="H427" s="3">
        <v>3.6</v>
      </c>
      <c r="I427" s="2">
        <v>1.5861000000000001</v>
      </c>
      <c r="J427" s="4">
        <f t="shared" si="19"/>
        <v>0.85679999999999978</v>
      </c>
      <c r="K427" s="1">
        <v>1</v>
      </c>
      <c r="L427" s="4">
        <f t="shared" si="20"/>
        <v>0.85679999999999978</v>
      </c>
      <c r="M427" s="1">
        <v>1</v>
      </c>
      <c r="N427" s="4">
        <v>0.85679999999999978</v>
      </c>
      <c r="O427" s="11" t="s">
        <v>1746</v>
      </c>
    </row>
    <row r="428" spans="1:15" ht="16.5" x14ac:dyDescent="0.25">
      <c r="A428" s="1">
        <v>427</v>
      </c>
      <c r="B428" s="1" t="s">
        <v>771</v>
      </c>
      <c r="C428" s="10">
        <v>45135</v>
      </c>
      <c r="D428" s="22">
        <v>0</v>
      </c>
      <c r="E428" s="17" t="s">
        <v>213</v>
      </c>
      <c r="F428" s="15">
        <v>24</v>
      </c>
      <c r="G428" s="2">
        <v>3.0684999999999998</v>
      </c>
      <c r="H428" s="3">
        <v>4.5999999999999996</v>
      </c>
      <c r="I428" s="2">
        <v>2.4542999999999999</v>
      </c>
      <c r="J428" s="4">
        <f t="shared" si="19"/>
        <v>0.61419999999999986</v>
      </c>
      <c r="K428" s="1">
        <v>1</v>
      </c>
      <c r="L428" s="4">
        <f t="shared" si="20"/>
        <v>0.61419999999999986</v>
      </c>
      <c r="M428" s="1">
        <v>1</v>
      </c>
      <c r="N428" s="4">
        <v>0.61419999999999986</v>
      </c>
      <c r="O428" s="11" t="s">
        <v>1746</v>
      </c>
    </row>
    <row r="429" spans="1:15" ht="16.5" x14ac:dyDescent="0.25">
      <c r="A429" s="1">
        <v>428</v>
      </c>
      <c r="B429" s="1" t="s">
        <v>761</v>
      </c>
      <c r="C429" s="10">
        <v>45135</v>
      </c>
      <c r="D429" s="22">
        <v>0</v>
      </c>
      <c r="E429" s="17" t="s">
        <v>213</v>
      </c>
      <c r="F429" s="15">
        <v>24</v>
      </c>
      <c r="G429" s="2">
        <v>1.9636</v>
      </c>
      <c r="H429" s="3">
        <v>2.6</v>
      </c>
      <c r="I429" s="2">
        <v>1.5531999999999999</v>
      </c>
      <c r="J429" s="4">
        <f t="shared" si="19"/>
        <v>0.4104000000000001</v>
      </c>
      <c r="K429" s="1">
        <v>1</v>
      </c>
      <c r="L429" s="4">
        <f t="shared" si="20"/>
        <v>0.4104000000000001</v>
      </c>
      <c r="M429" s="1">
        <v>1</v>
      </c>
      <c r="N429" s="4">
        <v>0.4104000000000001</v>
      </c>
      <c r="O429" s="11" t="s">
        <v>1746</v>
      </c>
    </row>
    <row r="430" spans="1:15" ht="16.5" x14ac:dyDescent="0.25">
      <c r="A430" s="1">
        <v>429</v>
      </c>
      <c r="B430" s="1" t="s">
        <v>771</v>
      </c>
      <c r="C430" s="10">
        <v>45136</v>
      </c>
      <c r="D430" s="22">
        <v>0</v>
      </c>
      <c r="E430" s="17" t="s">
        <v>213</v>
      </c>
      <c r="F430" s="15">
        <v>24</v>
      </c>
      <c r="G430" s="2">
        <v>3.43</v>
      </c>
      <c r="H430" s="3">
        <v>5</v>
      </c>
      <c r="I430" s="2">
        <v>2.3694000000000002</v>
      </c>
      <c r="J430" s="4">
        <f t="shared" si="19"/>
        <v>1.0606</v>
      </c>
      <c r="K430" s="1">
        <v>1</v>
      </c>
      <c r="L430" s="4">
        <f t="shared" si="20"/>
        <v>1.0606</v>
      </c>
      <c r="M430" s="1">
        <v>1</v>
      </c>
      <c r="N430" s="4">
        <v>1.0606</v>
      </c>
      <c r="O430" s="11" t="s">
        <v>1746</v>
      </c>
    </row>
    <row r="431" spans="1:15" ht="16.5" x14ac:dyDescent="0.25">
      <c r="A431" s="1">
        <v>430</v>
      </c>
      <c r="B431" s="1" t="s">
        <v>761</v>
      </c>
      <c r="C431" s="10">
        <v>45136</v>
      </c>
      <c r="D431" s="22">
        <v>0</v>
      </c>
      <c r="E431" s="17" t="s">
        <v>213</v>
      </c>
      <c r="F431" s="15">
        <v>24</v>
      </c>
      <c r="G431" s="2">
        <v>2.1131000000000002</v>
      </c>
      <c r="H431" s="3">
        <v>2.8</v>
      </c>
      <c r="I431" s="2">
        <v>1.5693999999999999</v>
      </c>
      <c r="J431" s="4">
        <f t="shared" si="19"/>
        <v>0.54370000000000029</v>
      </c>
      <c r="K431" s="1">
        <v>1</v>
      </c>
      <c r="L431" s="4">
        <f t="shared" si="20"/>
        <v>0.54370000000000029</v>
      </c>
      <c r="M431" s="1">
        <v>1</v>
      </c>
      <c r="N431" s="4">
        <v>0.54370000000000029</v>
      </c>
      <c r="O431" s="11" t="s">
        <v>1746</v>
      </c>
    </row>
    <row r="432" spans="1:15" ht="16.5" x14ac:dyDescent="0.25">
      <c r="A432" s="1">
        <v>431</v>
      </c>
      <c r="B432" s="1" t="s">
        <v>771</v>
      </c>
      <c r="C432" s="10">
        <v>45137</v>
      </c>
      <c r="D432" s="22">
        <v>0</v>
      </c>
      <c r="E432" s="17" t="s">
        <v>213</v>
      </c>
      <c r="F432" s="15">
        <v>24</v>
      </c>
      <c r="G432" s="2">
        <v>3.4293999999999998</v>
      </c>
      <c r="H432" s="3">
        <v>4.9000000000000004</v>
      </c>
      <c r="I432" s="2">
        <v>2.4548000000000001</v>
      </c>
      <c r="J432" s="4">
        <f t="shared" si="19"/>
        <v>0.97459999999999969</v>
      </c>
      <c r="K432" s="1">
        <v>1</v>
      </c>
      <c r="L432" s="4">
        <f t="shared" si="20"/>
        <v>0.97459999999999969</v>
      </c>
      <c r="M432" s="1">
        <v>1</v>
      </c>
      <c r="N432" s="4">
        <v>0.97459999999999969</v>
      </c>
      <c r="O432" s="11" t="s">
        <v>1746</v>
      </c>
    </row>
    <row r="433" spans="1:15" ht="16.5" x14ac:dyDescent="0.25">
      <c r="A433" s="1">
        <v>432</v>
      </c>
      <c r="B433" s="1" t="s">
        <v>761</v>
      </c>
      <c r="C433" s="10">
        <v>45137</v>
      </c>
      <c r="D433" s="22">
        <v>0</v>
      </c>
      <c r="E433" s="17" t="s">
        <v>213</v>
      </c>
      <c r="F433" s="15">
        <v>24</v>
      </c>
      <c r="G433" s="2">
        <v>2.0183</v>
      </c>
      <c r="H433" s="3">
        <v>2.8</v>
      </c>
      <c r="I433" s="2">
        <v>1.6547000000000001</v>
      </c>
      <c r="J433" s="4">
        <f t="shared" si="19"/>
        <v>0.36359999999999992</v>
      </c>
      <c r="K433" s="1">
        <v>1</v>
      </c>
      <c r="L433" s="4">
        <f t="shared" si="20"/>
        <v>0.36359999999999992</v>
      </c>
      <c r="M433" s="1">
        <v>1</v>
      </c>
      <c r="N433" s="4">
        <v>0.36359999999999992</v>
      </c>
      <c r="O433" s="11" t="s">
        <v>1746</v>
      </c>
    </row>
    <row r="434" spans="1:15" ht="16.5" x14ac:dyDescent="0.25">
      <c r="A434" s="1">
        <v>433</v>
      </c>
      <c r="B434" s="1" t="s">
        <v>771</v>
      </c>
      <c r="C434" s="10">
        <v>45138</v>
      </c>
      <c r="D434" s="22">
        <v>0</v>
      </c>
      <c r="E434" s="17" t="s">
        <v>213</v>
      </c>
      <c r="F434" s="15">
        <v>24</v>
      </c>
      <c r="G434" s="2">
        <v>2.3422000000000001</v>
      </c>
      <c r="H434" s="3">
        <v>3.6</v>
      </c>
      <c r="I434" s="2">
        <v>1.8693</v>
      </c>
      <c r="J434" s="4">
        <f t="shared" si="19"/>
        <v>0.4729000000000001</v>
      </c>
      <c r="K434" s="1">
        <v>1</v>
      </c>
      <c r="L434" s="4">
        <f t="shared" si="20"/>
        <v>0.4729000000000001</v>
      </c>
      <c r="M434" s="1">
        <v>1</v>
      </c>
      <c r="N434" s="4">
        <v>0.4729000000000001</v>
      </c>
      <c r="O434" s="11" t="s">
        <v>1746</v>
      </c>
    </row>
    <row r="435" spans="1:15" ht="16.5" x14ac:dyDescent="0.25">
      <c r="A435" s="1">
        <v>434</v>
      </c>
      <c r="B435" s="1" t="s">
        <v>761</v>
      </c>
      <c r="C435" s="10">
        <v>45138</v>
      </c>
      <c r="D435" s="22">
        <v>0</v>
      </c>
      <c r="E435" s="17" t="s">
        <v>213</v>
      </c>
      <c r="F435" s="15">
        <v>24</v>
      </c>
      <c r="G435" s="2">
        <v>1.7076</v>
      </c>
      <c r="H435" s="3">
        <v>2.2999999999999998</v>
      </c>
      <c r="I435" s="2">
        <v>1.4693000000000001</v>
      </c>
      <c r="J435" s="4">
        <f t="shared" si="19"/>
        <v>0.23829999999999996</v>
      </c>
      <c r="K435" s="1">
        <v>1</v>
      </c>
      <c r="L435" s="4">
        <f t="shared" si="20"/>
        <v>0.23829999999999996</v>
      </c>
      <c r="M435" s="1">
        <v>1</v>
      </c>
      <c r="N435" s="4">
        <v>0.23829999999999996</v>
      </c>
      <c r="O435" s="11" t="s">
        <v>1746</v>
      </c>
    </row>
    <row r="436" spans="1:15" ht="16.5" x14ac:dyDescent="0.25">
      <c r="A436" s="1">
        <v>435</v>
      </c>
      <c r="B436" s="1" t="s">
        <v>771</v>
      </c>
      <c r="C436" s="10">
        <v>45139</v>
      </c>
      <c r="D436" s="22">
        <v>0</v>
      </c>
      <c r="E436" s="17" t="s">
        <v>213</v>
      </c>
      <c r="F436" s="15">
        <v>24</v>
      </c>
      <c r="G436" s="2">
        <v>3.07</v>
      </c>
      <c r="H436" s="3">
        <v>4.4000000000000004</v>
      </c>
      <c r="I436" s="2">
        <v>2.38</v>
      </c>
      <c r="J436" s="4">
        <f t="shared" ref="J436:J468" si="21">G436-I436</f>
        <v>0.69</v>
      </c>
      <c r="K436" s="1">
        <v>1</v>
      </c>
      <c r="L436" s="4">
        <f t="shared" ref="L436:L468" si="22">(G436-I436-D436)*K436</f>
        <v>0.69</v>
      </c>
      <c r="M436" s="1">
        <v>1</v>
      </c>
      <c r="N436" s="4">
        <v>0.69</v>
      </c>
      <c r="O436" s="11" t="s">
        <v>1746</v>
      </c>
    </row>
    <row r="437" spans="1:15" ht="16.5" x14ac:dyDescent="0.25">
      <c r="A437" s="1">
        <v>436</v>
      </c>
      <c r="B437" s="1" t="s">
        <v>761</v>
      </c>
      <c r="C437" s="10">
        <v>45139</v>
      </c>
      <c r="D437" s="22">
        <v>0</v>
      </c>
      <c r="E437" s="17" t="s">
        <v>213</v>
      </c>
      <c r="F437" s="15">
        <v>24</v>
      </c>
      <c r="G437" s="2">
        <v>2.29</v>
      </c>
      <c r="H437" s="3">
        <v>2.2999999999999998</v>
      </c>
      <c r="I437" s="2">
        <v>1.78</v>
      </c>
      <c r="J437" s="4">
        <f t="shared" si="21"/>
        <v>0.51</v>
      </c>
      <c r="K437" s="1">
        <v>1</v>
      </c>
      <c r="L437" s="4">
        <f t="shared" si="22"/>
        <v>0.51</v>
      </c>
      <c r="M437" s="1">
        <v>1</v>
      </c>
      <c r="N437" s="4">
        <v>0.51</v>
      </c>
      <c r="O437" s="11" t="s">
        <v>1746</v>
      </c>
    </row>
    <row r="438" spans="1:15" ht="16.5" x14ac:dyDescent="0.25">
      <c r="A438" s="1">
        <v>437</v>
      </c>
      <c r="B438" s="1" t="s">
        <v>771</v>
      </c>
      <c r="C438" s="10">
        <v>45140</v>
      </c>
      <c r="D438" s="22">
        <v>0</v>
      </c>
      <c r="E438" s="17" t="s">
        <v>213</v>
      </c>
      <c r="F438" s="15">
        <v>24</v>
      </c>
      <c r="G438" s="2">
        <v>3.08</v>
      </c>
      <c r="H438" s="3">
        <v>4</v>
      </c>
      <c r="I438" s="2">
        <v>2.27</v>
      </c>
      <c r="J438" s="4">
        <f t="shared" si="21"/>
        <v>0.81</v>
      </c>
      <c r="K438" s="1">
        <v>1</v>
      </c>
      <c r="L438" s="4">
        <f t="shared" si="22"/>
        <v>0.81</v>
      </c>
      <c r="M438" s="1">
        <v>1</v>
      </c>
      <c r="N438" s="4">
        <v>0.81</v>
      </c>
      <c r="O438" s="11" t="s">
        <v>1746</v>
      </c>
    </row>
    <row r="439" spans="1:15" ht="16.5" x14ac:dyDescent="0.25">
      <c r="A439" s="1">
        <v>438</v>
      </c>
      <c r="B439" s="1" t="s">
        <v>761</v>
      </c>
      <c r="C439" s="10">
        <v>45140</v>
      </c>
      <c r="D439" s="22">
        <v>0</v>
      </c>
      <c r="E439" s="17" t="s">
        <v>213</v>
      </c>
      <c r="F439" s="15">
        <v>24</v>
      </c>
      <c r="G439" s="2">
        <v>2.19</v>
      </c>
      <c r="H439" s="3">
        <v>3.3</v>
      </c>
      <c r="I439" s="2">
        <v>1.87</v>
      </c>
      <c r="J439" s="4">
        <f t="shared" si="21"/>
        <v>0.31999999999999984</v>
      </c>
      <c r="K439" s="1">
        <v>1</v>
      </c>
      <c r="L439" s="4">
        <f t="shared" si="22"/>
        <v>0.31999999999999984</v>
      </c>
      <c r="M439" s="1">
        <v>1</v>
      </c>
      <c r="N439" s="4">
        <v>0.31999999999999984</v>
      </c>
      <c r="O439" s="11" t="s">
        <v>1746</v>
      </c>
    </row>
    <row r="440" spans="1:15" ht="16.5" x14ac:dyDescent="0.25">
      <c r="A440" s="1">
        <v>439</v>
      </c>
      <c r="B440" s="1" t="s">
        <v>771</v>
      </c>
      <c r="C440" s="10">
        <v>45141</v>
      </c>
      <c r="D440" s="22">
        <v>0</v>
      </c>
      <c r="E440" s="17" t="s">
        <v>213</v>
      </c>
      <c r="F440" s="15">
        <v>24</v>
      </c>
      <c r="G440" s="2">
        <v>3.12</v>
      </c>
      <c r="H440" s="3">
        <v>4.0999999999999996</v>
      </c>
      <c r="I440" s="2">
        <v>2.37</v>
      </c>
      <c r="J440" s="4">
        <f t="shared" si="21"/>
        <v>0.75</v>
      </c>
      <c r="K440" s="1">
        <v>1</v>
      </c>
      <c r="L440" s="4">
        <f t="shared" si="22"/>
        <v>0.75</v>
      </c>
      <c r="M440" s="1">
        <v>1</v>
      </c>
      <c r="N440" s="4">
        <v>0.75</v>
      </c>
      <c r="O440" s="11" t="s">
        <v>1746</v>
      </c>
    </row>
    <row r="441" spans="1:15" ht="16.5" x14ac:dyDescent="0.25">
      <c r="A441" s="1">
        <v>440</v>
      </c>
      <c r="B441" s="1" t="s">
        <v>761</v>
      </c>
      <c r="C441" s="10">
        <v>45141</v>
      </c>
      <c r="D441" s="22">
        <v>0</v>
      </c>
      <c r="E441" s="17" t="s">
        <v>213</v>
      </c>
      <c r="F441" s="15">
        <v>24</v>
      </c>
      <c r="G441" s="2">
        <v>2.1</v>
      </c>
      <c r="H441" s="3">
        <v>3</v>
      </c>
      <c r="I441" s="2">
        <v>1.77</v>
      </c>
      <c r="J441" s="4">
        <f t="shared" si="21"/>
        <v>0.33000000000000007</v>
      </c>
      <c r="K441" s="1">
        <v>1</v>
      </c>
      <c r="L441" s="4">
        <f t="shared" si="22"/>
        <v>0.33000000000000007</v>
      </c>
      <c r="M441" s="1">
        <v>1</v>
      </c>
      <c r="N441" s="4">
        <v>0.33000000000000007</v>
      </c>
      <c r="O441" s="11" t="s">
        <v>1746</v>
      </c>
    </row>
    <row r="442" spans="1:15" ht="16.5" x14ac:dyDescent="0.25">
      <c r="A442" s="1">
        <v>441</v>
      </c>
      <c r="B442" s="1" t="s">
        <v>771</v>
      </c>
      <c r="C442" s="10">
        <v>45142</v>
      </c>
      <c r="D442" s="22">
        <v>0</v>
      </c>
      <c r="E442" s="17" t="s">
        <v>213</v>
      </c>
      <c r="F442" s="15">
        <v>24</v>
      </c>
      <c r="G442" s="2">
        <v>3.24</v>
      </c>
      <c r="H442" s="3">
        <v>4.8</v>
      </c>
      <c r="I442" s="2">
        <v>2.36</v>
      </c>
      <c r="J442" s="4">
        <f t="shared" si="21"/>
        <v>0.88000000000000034</v>
      </c>
      <c r="K442" s="1">
        <v>1</v>
      </c>
      <c r="L442" s="4">
        <f t="shared" si="22"/>
        <v>0.88000000000000034</v>
      </c>
      <c r="M442" s="1">
        <v>1</v>
      </c>
      <c r="N442" s="4">
        <v>0.88000000000000034</v>
      </c>
      <c r="O442" s="11" t="s">
        <v>1746</v>
      </c>
    </row>
    <row r="443" spans="1:15" ht="16.5" x14ac:dyDescent="0.25">
      <c r="A443" s="1">
        <v>442</v>
      </c>
      <c r="B443" s="1" t="s">
        <v>761</v>
      </c>
      <c r="C443" s="10">
        <v>45142</v>
      </c>
      <c r="D443" s="22">
        <v>0</v>
      </c>
      <c r="E443" s="17" t="s">
        <v>213</v>
      </c>
      <c r="F443" s="15">
        <v>24</v>
      </c>
      <c r="G443" s="2">
        <v>2.0499999999999998</v>
      </c>
      <c r="H443" s="3">
        <v>3.1</v>
      </c>
      <c r="I443" s="2">
        <v>1.76</v>
      </c>
      <c r="J443" s="4">
        <f t="shared" si="21"/>
        <v>0.28999999999999981</v>
      </c>
      <c r="K443" s="1">
        <v>1</v>
      </c>
      <c r="L443" s="4">
        <f t="shared" si="22"/>
        <v>0.28999999999999981</v>
      </c>
      <c r="M443" s="1">
        <v>1</v>
      </c>
      <c r="N443" s="4">
        <v>0.28999999999999981</v>
      </c>
      <c r="O443" s="11" t="s">
        <v>1746</v>
      </c>
    </row>
    <row r="444" spans="1:15" ht="16.5" x14ac:dyDescent="0.25">
      <c r="A444" s="1">
        <v>443</v>
      </c>
      <c r="B444" s="1" t="s">
        <v>771</v>
      </c>
      <c r="C444" s="10">
        <v>45143</v>
      </c>
      <c r="D444" s="22">
        <v>0</v>
      </c>
      <c r="E444" s="17" t="s">
        <v>213</v>
      </c>
      <c r="F444" s="15">
        <v>24</v>
      </c>
      <c r="G444" s="2">
        <v>3.31</v>
      </c>
      <c r="H444" s="3">
        <v>4.8</v>
      </c>
      <c r="I444" s="2">
        <v>2.46</v>
      </c>
      <c r="J444" s="4">
        <f t="shared" si="21"/>
        <v>0.85000000000000009</v>
      </c>
      <c r="K444" s="1">
        <v>1</v>
      </c>
      <c r="L444" s="4">
        <f t="shared" si="22"/>
        <v>0.85000000000000009</v>
      </c>
      <c r="M444" s="1">
        <v>1</v>
      </c>
      <c r="N444" s="4">
        <v>0.85000000000000009</v>
      </c>
      <c r="O444" s="11" t="s">
        <v>1746</v>
      </c>
    </row>
    <row r="445" spans="1:15" ht="16.5" x14ac:dyDescent="0.25">
      <c r="A445" s="1">
        <v>444</v>
      </c>
      <c r="B445" s="1" t="s">
        <v>761</v>
      </c>
      <c r="C445" s="10">
        <v>45143</v>
      </c>
      <c r="D445" s="22">
        <v>0</v>
      </c>
      <c r="E445" s="17" t="s">
        <v>213</v>
      </c>
      <c r="F445" s="15">
        <v>24</v>
      </c>
      <c r="G445" s="2">
        <v>1.93</v>
      </c>
      <c r="H445" s="3">
        <v>2.9</v>
      </c>
      <c r="I445" s="2">
        <v>1.66</v>
      </c>
      <c r="J445" s="4">
        <f t="shared" si="21"/>
        <v>0.27</v>
      </c>
      <c r="K445" s="1">
        <v>1</v>
      </c>
      <c r="L445" s="4">
        <f t="shared" si="22"/>
        <v>0.27</v>
      </c>
      <c r="M445" s="1">
        <v>1</v>
      </c>
      <c r="N445" s="4">
        <v>0.27</v>
      </c>
      <c r="O445" s="11" t="s">
        <v>1746</v>
      </c>
    </row>
    <row r="446" spans="1:15" ht="16.5" x14ac:dyDescent="0.25">
      <c r="A446" s="1">
        <v>445</v>
      </c>
      <c r="B446" s="1" t="s">
        <v>771</v>
      </c>
      <c r="C446" s="10">
        <v>45144</v>
      </c>
      <c r="D446" s="22">
        <v>0</v>
      </c>
      <c r="E446" s="17" t="s">
        <v>213</v>
      </c>
      <c r="F446" s="15">
        <v>24</v>
      </c>
      <c r="G446" s="2">
        <v>3.39</v>
      </c>
      <c r="H446" s="3">
        <v>5</v>
      </c>
      <c r="I446" s="2">
        <v>2.4700000000000002</v>
      </c>
      <c r="J446" s="4">
        <f t="shared" si="21"/>
        <v>0.91999999999999993</v>
      </c>
      <c r="K446" s="1">
        <v>1</v>
      </c>
      <c r="L446" s="4">
        <f t="shared" si="22"/>
        <v>0.91999999999999993</v>
      </c>
      <c r="M446" s="1">
        <v>1</v>
      </c>
      <c r="N446" s="4">
        <v>0.91999999999999993</v>
      </c>
      <c r="O446" s="11" t="s">
        <v>1746</v>
      </c>
    </row>
    <row r="447" spans="1:15" ht="16.5" x14ac:dyDescent="0.25">
      <c r="A447" s="1">
        <v>446</v>
      </c>
      <c r="B447" s="1" t="s">
        <v>761</v>
      </c>
      <c r="C447" s="10">
        <v>45144</v>
      </c>
      <c r="D447" s="22">
        <v>0</v>
      </c>
      <c r="E447" s="17" t="s">
        <v>213</v>
      </c>
      <c r="F447" s="15">
        <v>24</v>
      </c>
      <c r="G447" s="2">
        <v>1.88</v>
      </c>
      <c r="H447" s="3">
        <v>2.9</v>
      </c>
      <c r="I447" s="2">
        <v>1.67</v>
      </c>
      <c r="J447" s="4">
        <f t="shared" si="21"/>
        <v>0.20999999999999996</v>
      </c>
      <c r="K447" s="1">
        <v>1</v>
      </c>
      <c r="L447" s="4">
        <f t="shared" si="22"/>
        <v>0.20999999999999996</v>
      </c>
      <c r="M447" s="1">
        <v>1</v>
      </c>
      <c r="N447" s="4">
        <v>0.20999999999999996</v>
      </c>
      <c r="O447" s="11" t="s">
        <v>1746</v>
      </c>
    </row>
    <row r="448" spans="1:15" ht="16.5" x14ac:dyDescent="0.25">
      <c r="A448" s="1">
        <v>447</v>
      </c>
      <c r="B448" s="1" t="s">
        <v>771</v>
      </c>
      <c r="C448" s="10">
        <v>45145</v>
      </c>
      <c r="D448" s="22">
        <v>0</v>
      </c>
      <c r="E448" s="17" t="s">
        <v>213</v>
      </c>
      <c r="F448" s="15">
        <v>24</v>
      </c>
      <c r="G448" s="2">
        <v>3.4</v>
      </c>
      <c r="H448" s="3">
        <v>4.7</v>
      </c>
      <c r="I448" s="2">
        <v>2.58</v>
      </c>
      <c r="J448" s="4">
        <f t="shared" si="21"/>
        <v>0.81999999999999984</v>
      </c>
      <c r="K448" s="1">
        <v>1</v>
      </c>
      <c r="L448" s="4">
        <f t="shared" si="22"/>
        <v>0.81999999999999984</v>
      </c>
      <c r="M448" s="1">
        <v>1</v>
      </c>
      <c r="N448" s="4">
        <v>0.81999999999999984</v>
      </c>
      <c r="O448" s="11" t="s">
        <v>1746</v>
      </c>
    </row>
    <row r="449" spans="1:15" ht="16.5" x14ac:dyDescent="0.25">
      <c r="A449" s="1">
        <v>448</v>
      </c>
      <c r="B449" s="1" t="s">
        <v>761</v>
      </c>
      <c r="C449" s="10">
        <v>45145</v>
      </c>
      <c r="D449" s="22">
        <v>0</v>
      </c>
      <c r="E449" s="17" t="s">
        <v>213</v>
      </c>
      <c r="F449" s="15">
        <v>24</v>
      </c>
      <c r="G449" s="2">
        <v>1.89</v>
      </c>
      <c r="H449" s="3">
        <v>2.9</v>
      </c>
      <c r="I449" s="2">
        <v>1.55</v>
      </c>
      <c r="J449" s="4">
        <f t="shared" si="21"/>
        <v>0.33999999999999986</v>
      </c>
      <c r="K449" s="1">
        <v>1</v>
      </c>
      <c r="L449" s="4">
        <f t="shared" si="22"/>
        <v>0.33999999999999986</v>
      </c>
      <c r="M449" s="1">
        <v>1</v>
      </c>
      <c r="N449" s="4">
        <v>0.33999999999999986</v>
      </c>
      <c r="O449" s="11" t="s">
        <v>1746</v>
      </c>
    </row>
    <row r="450" spans="1:15" ht="16.5" x14ac:dyDescent="0.25">
      <c r="A450" s="1">
        <v>449</v>
      </c>
      <c r="B450" s="1" t="s">
        <v>771</v>
      </c>
      <c r="C450" s="10">
        <v>45146</v>
      </c>
      <c r="D450" s="22">
        <v>0</v>
      </c>
      <c r="E450" s="17" t="s">
        <v>213</v>
      </c>
      <c r="F450" s="15">
        <v>24</v>
      </c>
      <c r="G450" s="2">
        <v>2.98</v>
      </c>
      <c r="H450" s="3">
        <v>3.5</v>
      </c>
      <c r="I450" s="2">
        <v>2.27</v>
      </c>
      <c r="J450" s="4">
        <f t="shared" si="21"/>
        <v>0.71</v>
      </c>
      <c r="K450" s="1">
        <v>1</v>
      </c>
      <c r="L450" s="4">
        <f t="shared" si="22"/>
        <v>0.71</v>
      </c>
      <c r="M450" s="1">
        <v>1</v>
      </c>
      <c r="N450" s="4">
        <v>0.71</v>
      </c>
      <c r="O450" s="11" t="s">
        <v>1746</v>
      </c>
    </row>
    <row r="451" spans="1:15" ht="16.5" x14ac:dyDescent="0.25">
      <c r="A451" s="1">
        <v>450</v>
      </c>
      <c r="B451" s="1" t="s">
        <v>761</v>
      </c>
      <c r="C451" s="10">
        <v>45146</v>
      </c>
      <c r="D451" s="22">
        <v>0</v>
      </c>
      <c r="E451" s="17" t="s">
        <v>213</v>
      </c>
      <c r="F451" s="15">
        <v>24</v>
      </c>
      <c r="G451" s="2">
        <v>2.5299999999999998</v>
      </c>
      <c r="H451" s="3">
        <v>4.7</v>
      </c>
      <c r="I451" s="2">
        <v>1.87</v>
      </c>
      <c r="J451" s="4">
        <f t="shared" si="21"/>
        <v>0.6599999999999997</v>
      </c>
      <c r="K451" s="1">
        <v>1</v>
      </c>
      <c r="L451" s="4">
        <f t="shared" si="22"/>
        <v>0.6599999999999997</v>
      </c>
      <c r="M451" s="1">
        <v>1</v>
      </c>
      <c r="N451" s="4">
        <v>0.6599999999999997</v>
      </c>
      <c r="O451" s="11" t="s">
        <v>1746</v>
      </c>
    </row>
    <row r="452" spans="1:15" ht="16.5" x14ac:dyDescent="0.25">
      <c r="A452" s="1">
        <v>451</v>
      </c>
      <c r="B452" s="1" t="s">
        <v>771</v>
      </c>
      <c r="C452" s="10">
        <v>45147</v>
      </c>
      <c r="D452" s="22">
        <v>0</v>
      </c>
      <c r="E452" s="17" t="s">
        <v>213</v>
      </c>
      <c r="F452" s="15">
        <v>24</v>
      </c>
      <c r="G452" s="2">
        <v>2.8267000000000002</v>
      </c>
      <c r="H452" s="3">
        <v>3</v>
      </c>
      <c r="I452" s="2">
        <v>2.1796000000000002</v>
      </c>
      <c r="J452" s="4">
        <f t="shared" si="21"/>
        <v>0.64710000000000001</v>
      </c>
      <c r="K452" s="1">
        <v>1</v>
      </c>
      <c r="L452" s="4">
        <f t="shared" si="22"/>
        <v>0.64710000000000001</v>
      </c>
      <c r="M452" s="1">
        <v>1</v>
      </c>
      <c r="N452" s="4">
        <v>0.64710000000000001</v>
      </c>
      <c r="O452" s="11" t="s">
        <v>1746</v>
      </c>
    </row>
    <row r="453" spans="1:15" ht="16.5" x14ac:dyDescent="0.25">
      <c r="A453" s="1">
        <v>452</v>
      </c>
      <c r="B453" s="1" t="s">
        <v>761</v>
      </c>
      <c r="C453" s="10">
        <v>45147</v>
      </c>
      <c r="D453" s="22">
        <v>0</v>
      </c>
      <c r="E453" s="17" t="s">
        <v>213</v>
      </c>
      <c r="F453" s="15">
        <v>24</v>
      </c>
      <c r="G453" s="2">
        <v>2.6545999999999998</v>
      </c>
      <c r="H453" s="3">
        <v>4.9000000000000004</v>
      </c>
      <c r="I453" s="2">
        <v>1.9778</v>
      </c>
      <c r="J453" s="4">
        <f t="shared" si="21"/>
        <v>0.67679999999999985</v>
      </c>
      <c r="K453" s="1">
        <v>1</v>
      </c>
      <c r="L453" s="4">
        <f t="shared" si="22"/>
        <v>0.67679999999999985</v>
      </c>
      <c r="M453" s="1">
        <v>1</v>
      </c>
      <c r="N453" s="4">
        <v>0.67679999999999985</v>
      </c>
      <c r="O453" s="11" t="s">
        <v>1746</v>
      </c>
    </row>
    <row r="454" spans="1:15" ht="16.5" x14ac:dyDescent="0.25">
      <c r="A454" s="1">
        <v>453</v>
      </c>
      <c r="B454" s="1" t="s">
        <v>771</v>
      </c>
      <c r="C454" s="10">
        <v>45148</v>
      </c>
      <c r="D454" s="22">
        <v>0</v>
      </c>
      <c r="E454" s="17" t="s">
        <v>213</v>
      </c>
      <c r="F454" s="15">
        <v>24</v>
      </c>
      <c r="G454" s="2">
        <v>2.88</v>
      </c>
      <c r="H454" s="3">
        <v>3</v>
      </c>
      <c r="I454" s="2">
        <v>2.29</v>
      </c>
      <c r="J454" s="4">
        <f t="shared" si="21"/>
        <v>0.58999999999999986</v>
      </c>
      <c r="K454" s="1">
        <v>1</v>
      </c>
      <c r="L454" s="4">
        <f t="shared" si="22"/>
        <v>0.58999999999999986</v>
      </c>
      <c r="M454" s="1">
        <v>1</v>
      </c>
      <c r="N454" s="4">
        <v>0.58999999999999986</v>
      </c>
      <c r="O454" s="11" t="s">
        <v>1746</v>
      </c>
    </row>
    <row r="455" spans="1:15" ht="16.5" x14ac:dyDescent="0.25">
      <c r="A455" s="1">
        <v>454</v>
      </c>
      <c r="B455" s="1" t="s">
        <v>761</v>
      </c>
      <c r="C455" s="10">
        <v>45148</v>
      </c>
      <c r="D455" s="22">
        <v>0</v>
      </c>
      <c r="E455" s="17" t="s">
        <v>213</v>
      </c>
      <c r="F455" s="15">
        <v>24</v>
      </c>
      <c r="G455" s="2">
        <v>2.6</v>
      </c>
      <c r="H455" s="3">
        <v>4.9000000000000004</v>
      </c>
      <c r="I455" s="2">
        <v>1.89</v>
      </c>
      <c r="J455" s="4">
        <f t="shared" si="21"/>
        <v>0.71000000000000019</v>
      </c>
      <c r="K455" s="1">
        <v>1</v>
      </c>
      <c r="L455" s="4">
        <f t="shared" si="22"/>
        <v>0.71000000000000019</v>
      </c>
      <c r="M455" s="1">
        <v>1</v>
      </c>
      <c r="N455" s="4">
        <v>0.71000000000000019</v>
      </c>
      <c r="O455" s="11" t="s">
        <v>1746</v>
      </c>
    </row>
    <row r="456" spans="1:15" ht="16.5" x14ac:dyDescent="0.25">
      <c r="A456" s="1">
        <v>455</v>
      </c>
      <c r="B456" s="1" t="s">
        <v>771</v>
      </c>
      <c r="C456" s="10">
        <v>45149</v>
      </c>
      <c r="D456" s="22">
        <v>0</v>
      </c>
      <c r="E456" s="17" t="s">
        <v>213</v>
      </c>
      <c r="F456" s="15">
        <v>24</v>
      </c>
      <c r="G456" s="2">
        <v>2.92</v>
      </c>
      <c r="H456" s="3">
        <v>3.5</v>
      </c>
      <c r="I456" s="2">
        <v>2.41</v>
      </c>
      <c r="J456" s="4">
        <f t="shared" si="21"/>
        <v>0.50999999999999979</v>
      </c>
      <c r="K456" s="1">
        <v>1</v>
      </c>
      <c r="L456" s="4">
        <f t="shared" si="22"/>
        <v>0.50999999999999979</v>
      </c>
      <c r="M456" s="1">
        <v>1</v>
      </c>
      <c r="N456" s="4">
        <v>0.50999999999999979</v>
      </c>
      <c r="O456" s="11" t="s">
        <v>1746</v>
      </c>
    </row>
    <row r="457" spans="1:15" ht="16.5" x14ac:dyDescent="0.25">
      <c r="A457" s="1">
        <v>456</v>
      </c>
      <c r="B457" s="1" t="s">
        <v>761</v>
      </c>
      <c r="C457" s="10">
        <v>45149</v>
      </c>
      <c r="D457" s="22">
        <v>0</v>
      </c>
      <c r="E457" s="17" t="s">
        <v>213</v>
      </c>
      <c r="F457" s="15">
        <v>24</v>
      </c>
      <c r="G457" s="2">
        <v>2.57</v>
      </c>
      <c r="H457" s="3">
        <v>4.9000000000000004</v>
      </c>
      <c r="I457" s="2">
        <v>1.81</v>
      </c>
      <c r="J457" s="4">
        <f t="shared" si="21"/>
        <v>0.75999999999999979</v>
      </c>
      <c r="K457" s="1">
        <v>1</v>
      </c>
      <c r="L457" s="4">
        <f t="shared" si="22"/>
        <v>0.75999999999999979</v>
      </c>
      <c r="M457" s="1">
        <v>1</v>
      </c>
      <c r="N457" s="4">
        <v>0.75999999999999979</v>
      </c>
      <c r="O457" s="11" t="s">
        <v>1746</v>
      </c>
    </row>
    <row r="458" spans="1:15" ht="16.5" x14ac:dyDescent="0.25">
      <c r="A458" s="1">
        <v>457</v>
      </c>
      <c r="B458" s="1" t="s">
        <v>771</v>
      </c>
      <c r="C458" s="10">
        <v>45150</v>
      </c>
      <c r="D458" s="22">
        <v>0</v>
      </c>
      <c r="E458" s="17" t="s">
        <v>213</v>
      </c>
      <c r="F458" s="15">
        <v>24</v>
      </c>
      <c r="G458" s="2">
        <v>3.02</v>
      </c>
      <c r="H458" s="3">
        <v>3.3</v>
      </c>
      <c r="I458" s="2">
        <v>2.4300000000000002</v>
      </c>
      <c r="J458" s="4">
        <f t="shared" si="21"/>
        <v>0.58999999999999986</v>
      </c>
      <c r="K458" s="1">
        <v>1</v>
      </c>
      <c r="L458" s="4">
        <f t="shared" si="22"/>
        <v>0.58999999999999986</v>
      </c>
      <c r="M458" s="1">
        <v>1</v>
      </c>
      <c r="N458" s="4">
        <v>0.58999999999999986</v>
      </c>
      <c r="O458" s="11" t="s">
        <v>1746</v>
      </c>
    </row>
    <row r="459" spans="1:15" ht="16.5" x14ac:dyDescent="0.25">
      <c r="A459" s="1">
        <v>458</v>
      </c>
      <c r="B459" s="1" t="s">
        <v>761</v>
      </c>
      <c r="C459" s="10">
        <v>45150</v>
      </c>
      <c r="D459" s="22">
        <v>0</v>
      </c>
      <c r="E459" s="17" t="s">
        <v>213</v>
      </c>
      <c r="F459" s="15">
        <v>24</v>
      </c>
      <c r="G459" s="2">
        <v>2.46</v>
      </c>
      <c r="H459" s="3">
        <v>4.3</v>
      </c>
      <c r="I459" s="2">
        <v>1.83</v>
      </c>
      <c r="J459" s="4">
        <f t="shared" si="21"/>
        <v>0.62999999999999989</v>
      </c>
      <c r="K459" s="1">
        <v>1</v>
      </c>
      <c r="L459" s="4">
        <f t="shared" si="22"/>
        <v>0.62999999999999989</v>
      </c>
      <c r="M459" s="1">
        <v>1</v>
      </c>
      <c r="N459" s="4">
        <v>0.62999999999999989</v>
      </c>
      <c r="O459" s="11" t="s">
        <v>1746</v>
      </c>
    </row>
    <row r="460" spans="1:15" ht="16.5" x14ac:dyDescent="0.25">
      <c r="A460" s="1">
        <v>459</v>
      </c>
      <c r="B460" s="1" t="s">
        <v>771</v>
      </c>
      <c r="C460" s="10">
        <v>45151</v>
      </c>
      <c r="D460" s="22">
        <v>0</v>
      </c>
      <c r="E460" s="17" t="s">
        <v>213</v>
      </c>
      <c r="F460" s="15">
        <v>24</v>
      </c>
      <c r="G460" s="2">
        <v>3.09</v>
      </c>
      <c r="H460" s="3">
        <v>3.5</v>
      </c>
      <c r="I460" s="2">
        <v>2.31</v>
      </c>
      <c r="J460" s="4">
        <f t="shared" si="21"/>
        <v>0.7799999999999998</v>
      </c>
      <c r="K460" s="1">
        <v>1</v>
      </c>
      <c r="L460" s="4">
        <f t="shared" si="22"/>
        <v>0.7799999999999998</v>
      </c>
      <c r="M460" s="1">
        <v>1</v>
      </c>
      <c r="N460" s="4">
        <v>0.7799999999999998</v>
      </c>
      <c r="O460" s="11" t="s">
        <v>1746</v>
      </c>
    </row>
    <row r="461" spans="1:15" ht="16.5" x14ac:dyDescent="0.25">
      <c r="A461" s="1">
        <v>460</v>
      </c>
      <c r="B461" s="1" t="s">
        <v>761</v>
      </c>
      <c r="C461" s="10">
        <v>45151</v>
      </c>
      <c r="D461" s="22">
        <v>0</v>
      </c>
      <c r="E461" s="17" t="s">
        <v>213</v>
      </c>
      <c r="F461" s="15">
        <v>24</v>
      </c>
      <c r="G461" s="2">
        <v>2.33</v>
      </c>
      <c r="H461" s="3">
        <v>4.2</v>
      </c>
      <c r="I461" s="2">
        <v>1.91</v>
      </c>
      <c r="J461" s="4">
        <f t="shared" si="21"/>
        <v>0.42000000000000015</v>
      </c>
      <c r="K461" s="1">
        <v>1</v>
      </c>
      <c r="L461" s="4">
        <f t="shared" si="22"/>
        <v>0.42000000000000015</v>
      </c>
      <c r="M461" s="1">
        <v>1</v>
      </c>
      <c r="N461" s="4">
        <v>0.42000000000000015</v>
      </c>
      <c r="O461" s="11" t="s">
        <v>1746</v>
      </c>
    </row>
    <row r="462" spans="1:15" ht="16.5" x14ac:dyDescent="0.25">
      <c r="A462" s="1">
        <v>461</v>
      </c>
      <c r="B462" s="1" t="s">
        <v>771</v>
      </c>
      <c r="C462" s="10">
        <v>45152</v>
      </c>
      <c r="D462" s="22">
        <v>0</v>
      </c>
      <c r="E462" s="17" t="s">
        <v>213</v>
      </c>
      <c r="F462" s="15">
        <v>24</v>
      </c>
      <c r="G462" s="2">
        <v>3.2</v>
      </c>
      <c r="H462" s="3">
        <v>3.9</v>
      </c>
      <c r="I462" s="2">
        <v>2.2999999999999998</v>
      </c>
      <c r="J462" s="4">
        <f t="shared" si="21"/>
        <v>0.90000000000000036</v>
      </c>
      <c r="K462" s="1">
        <v>1</v>
      </c>
      <c r="L462" s="4">
        <f t="shared" si="22"/>
        <v>0.90000000000000036</v>
      </c>
      <c r="M462" s="1">
        <v>1</v>
      </c>
      <c r="N462" s="4">
        <v>0.90000000000000036</v>
      </c>
      <c r="O462" s="11" t="s">
        <v>1746</v>
      </c>
    </row>
    <row r="463" spans="1:15" ht="16.5" x14ac:dyDescent="0.25">
      <c r="A463" s="1">
        <v>462</v>
      </c>
      <c r="B463" s="1" t="s">
        <v>761</v>
      </c>
      <c r="C463" s="10">
        <v>45152</v>
      </c>
      <c r="D463" s="22">
        <v>0</v>
      </c>
      <c r="E463" s="17" t="s">
        <v>213</v>
      </c>
      <c r="F463" s="15">
        <v>24</v>
      </c>
      <c r="G463" s="2">
        <v>2.27</v>
      </c>
      <c r="H463" s="3">
        <v>4.2</v>
      </c>
      <c r="I463" s="2">
        <v>1.9</v>
      </c>
      <c r="J463" s="4">
        <f t="shared" si="21"/>
        <v>0.37000000000000011</v>
      </c>
      <c r="K463" s="1">
        <v>1</v>
      </c>
      <c r="L463" s="4">
        <f t="shared" si="22"/>
        <v>0.37000000000000011</v>
      </c>
      <c r="M463" s="1">
        <v>1</v>
      </c>
      <c r="N463" s="4">
        <v>0.37000000000000011</v>
      </c>
      <c r="O463" s="11" t="s">
        <v>1746</v>
      </c>
    </row>
    <row r="464" spans="1:15" ht="49.5" x14ac:dyDescent="0.25">
      <c r="A464" s="1">
        <v>463</v>
      </c>
      <c r="B464" s="1" t="s">
        <v>771</v>
      </c>
      <c r="C464" s="10">
        <v>45153</v>
      </c>
      <c r="D464" s="22">
        <v>0</v>
      </c>
      <c r="E464" s="18" t="s">
        <v>4319</v>
      </c>
      <c r="F464" s="15">
        <v>15.5</v>
      </c>
      <c r="G464" s="2">
        <v>2.14</v>
      </c>
      <c r="H464" s="3">
        <v>2.4</v>
      </c>
      <c r="I464" s="2">
        <v>1.37</v>
      </c>
      <c r="J464" s="4">
        <f t="shared" si="21"/>
        <v>0.77</v>
      </c>
      <c r="K464" s="1">
        <v>1</v>
      </c>
      <c r="L464" s="4">
        <f t="shared" si="22"/>
        <v>0.77</v>
      </c>
      <c r="M464" s="1">
        <v>1</v>
      </c>
      <c r="N464" s="4">
        <v>0.77</v>
      </c>
      <c r="O464" s="11" t="s">
        <v>1746</v>
      </c>
    </row>
    <row r="465" spans="1:15" ht="49.5" x14ac:dyDescent="0.25">
      <c r="A465" s="1">
        <v>464</v>
      </c>
      <c r="B465" s="1" t="s">
        <v>761</v>
      </c>
      <c r="C465" s="10">
        <v>45153</v>
      </c>
      <c r="D465" s="22">
        <v>0</v>
      </c>
      <c r="E465" s="18" t="s">
        <v>1461</v>
      </c>
      <c r="F465" s="15">
        <v>21.5</v>
      </c>
      <c r="G465" s="2">
        <v>2.21</v>
      </c>
      <c r="H465" s="3">
        <v>4</v>
      </c>
      <c r="I465" s="2">
        <v>1.37</v>
      </c>
      <c r="J465" s="4">
        <f t="shared" si="21"/>
        <v>0.83999999999999986</v>
      </c>
      <c r="K465" s="1">
        <v>1</v>
      </c>
      <c r="L465" s="4">
        <f t="shared" si="22"/>
        <v>0.83999999999999986</v>
      </c>
      <c r="M465" s="1">
        <v>1</v>
      </c>
      <c r="N465" s="4">
        <v>0.83999999999999986</v>
      </c>
      <c r="O465" s="11" t="s">
        <v>1746</v>
      </c>
    </row>
    <row r="466" spans="1:15" ht="16.5" x14ac:dyDescent="0.25">
      <c r="A466" s="1">
        <v>465</v>
      </c>
      <c r="B466" s="1" t="s">
        <v>1460</v>
      </c>
      <c r="C466" s="10">
        <v>45153</v>
      </c>
      <c r="D466" s="22">
        <v>0</v>
      </c>
      <c r="E466" s="18" t="s">
        <v>1462</v>
      </c>
      <c r="F466" s="15">
        <v>7.5</v>
      </c>
      <c r="G466" s="2">
        <v>0.38</v>
      </c>
      <c r="H466" s="3">
        <v>0.03</v>
      </c>
      <c r="I466" s="2">
        <v>0.37</v>
      </c>
      <c r="J466" s="4">
        <f t="shared" si="21"/>
        <v>1.0000000000000009E-2</v>
      </c>
      <c r="K466" s="1">
        <v>5</v>
      </c>
      <c r="L466" s="4">
        <f t="shared" si="22"/>
        <v>5.0000000000000044E-2</v>
      </c>
      <c r="M466" s="1">
        <v>16</v>
      </c>
      <c r="N466" s="4">
        <v>3.4598</v>
      </c>
      <c r="O466" s="11" t="s">
        <v>1746</v>
      </c>
    </row>
    <row r="467" spans="1:15" ht="16.5" x14ac:dyDescent="0.25">
      <c r="A467" s="1">
        <v>466</v>
      </c>
      <c r="B467" s="1" t="s">
        <v>771</v>
      </c>
      <c r="C467" s="10">
        <v>45154</v>
      </c>
      <c r="D467" s="22">
        <v>0</v>
      </c>
      <c r="E467" s="17" t="s">
        <v>213</v>
      </c>
      <c r="F467" s="15">
        <v>24</v>
      </c>
      <c r="G467" s="2">
        <v>3.54</v>
      </c>
      <c r="H467" s="3">
        <v>4.2</v>
      </c>
      <c r="I467" s="2">
        <v>2.38</v>
      </c>
      <c r="J467" s="4">
        <f t="shared" si="21"/>
        <v>1.1600000000000001</v>
      </c>
      <c r="K467" s="1">
        <v>1</v>
      </c>
      <c r="L467" s="4">
        <f t="shared" si="22"/>
        <v>1.1600000000000001</v>
      </c>
      <c r="M467" s="1">
        <v>1</v>
      </c>
      <c r="N467" s="4">
        <v>1.1600000000000001</v>
      </c>
      <c r="O467" s="11" t="s">
        <v>1746</v>
      </c>
    </row>
    <row r="468" spans="1:15" ht="16.5" x14ac:dyDescent="0.25">
      <c r="A468" s="1">
        <v>467</v>
      </c>
      <c r="B468" s="1" t="s">
        <v>761</v>
      </c>
      <c r="C468" s="10">
        <v>45154</v>
      </c>
      <c r="D468" s="22">
        <v>0</v>
      </c>
      <c r="E468" s="17" t="s">
        <v>213</v>
      </c>
      <c r="F468" s="15">
        <v>24</v>
      </c>
      <c r="G468" s="2">
        <v>2.13</v>
      </c>
      <c r="H468" s="3">
        <v>3.7</v>
      </c>
      <c r="I468" s="2">
        <v>1.78</v>
      </c>
      <c r="J468" s="4">
        <f t="shared" si="21"/>
        <v>0.34999999999999987</v>
      </c>
      <c r="K468" s="1">
        <v>1</v>
      </c>
      <c r="L468" s="4">
        <f t="shared" si="22"/>
        <v>0.34999999999999987</v>
      </c>
      <c r="M468" s="1">
        <v>1</v>
      </c>
      <c r="N468" s="4">
        <v>0.34999999999999987</v>
      </c>
      <c r="O468" s="11" t="s">
        <v>1746</v>
      </c>
    </row>
    <row r="469" spans="1:15" ht="16.5" x14ac:dyDescent="0.25">
      <c r="A469" s="1">
        <v>468</v>
      </c>
      <c r="B469" s="1" t="s">
        <v>771</v>
      </c>
      <c r="C469" s="10">
        <v>45155</v>
      </c>
      <c r="D469" s="22">
        <v>0</v>
      </c>
      <c r="E469" s="17" t="s">
        <v>213</v>
      </c>
      <c r="F469" s="15">
        <v>24</v>
      </c>
      <c r="G469" s="2">
        <v>3.4742999999999999</v>
      </c>
      <c r="H469" s="3">
        <v>4.0999999999999996</v>
      </c>
      <c r="I469" s="2">
        <v>2.3012999999999999</v>
      </c>
      <c r="J469" s="4">
        <f t="shared" ref="J469:J519" si="23">G469-I469</f>
        <v>1.173</v>
      </c>
      <c r="K469" s="1">
        <v>1</v>
      </c>
      <c r="L469" s="4">
        <f t="shared" ref="L469:L519" si="24">(G469-I469-D469)*K469</f>
        <v>1.173</v>
      </c>
      <c r="M469" s="1">
        <v>1</v>
      </c>
      <c r="N469" s="4">
        <v>1.173</v>
      </c>
      <c r="O469" s="11" t="s">
        <v>1746</v>
      </c>
    </row>
    <row r="470" spans="1:15" ht="16.5" x14ac:dyDescent="0.25">
      <c r="A470" s="1">
        <v>469</v>
      </c>
      <c r="B470" s="1" t="s">
        <v>761</v>
      </c>
      <c r="C470" s="10">
        <v>45155</v>
      </c>
      <c r="D470" s="22">
        <v>0</v>
      </c>
      <c r="E470" s="17" t="s">
        <v>213</v>
      </c>
      <c r="F470" s="15">
        <v>24</v>
      </c>
      <c r="G470" s="2">
        <v>2.0728</v>
      </c>
      <c r="H470" s="3">
        <v>3.6</v>
      </c>
      <c r="I470" s="2">
        <v>1.9014</v>
      </c>
      <c r="J470" s="4">
        <f t="shared" si="23"/>
        <v>0.1714</v>
      </c>
      <c r="K470" s="1">
        <v>1</v>
      </c>
      <c r="L470" s="4">
        <f t="shared" si="24"/>
        <v>0.1714</v>
      </c>
      <c r="M470" s="1">
        <v>1</v>
      </c>
      <c r="N470" s="4">
        <v>0.1714</v>
      </c>
      <c r="O470" s="11" t="s">
        <v>1746</v>
      </c>
    </row>
    <row r="471" spans="1:15" ht="16.5" x14ac:dyDescent="0.25">
      <c r="A471" s="1">
        <v>470</v>
      </c>
      <c r="B471" s="1" t="s">
        <v>771</v>
      </c>
      <c r="C471" s="10">
        <v>45156</v>
      </c>
      <c r="D471" s="22">
        <v>0</v>
      </c>
      <c r="E471" s="17" t="s">
        <v>213</v>
      </c>
      <c r="F471" s="15">
        <v>24</v>
      </c>
      <c r="G471" s="2">
        <v>3.46</v>
      </c>
      <c r="H471" s="3">
        <v>4.2</v>
      </c>
      <c r="I471" s="2">
        <v>2.31</v>
      </c>
      <c r="J471" s="4">
        <f t="shared" si="23"/>
        <v>1.1499999999999999</v>
      </c>
      <c r="K471" s="1">
        <v>1</v>
      </c>
      <c r="L471" s="4">
        <f t="shared" si="24"/>
        <v>1.1499999999999999</v>
      </c>
      <c r="M471" s="1">
        <v>1</v>
      </c>
      <c r="N471" s="4">
        <v>1.1499999999999999</v>
      </c>
      <c r="O471" s="11" t="s">
        <v>1746</v>
      </c>
    </row>
    <row r="472" spans="1:15" ht="16.5" x14ac:dyDescent="0.25">
      <c r="A472" s="1">
        <v>471</v>
      </c>
      <c r="B472" s="1" t="s">
        <v>761</v>
      </c>
      <c r="C472" s="10">
        <v>45156</v>
      </c>
      <c r="D472" s="22">
        <v>0</v>
      </c>
      <c r="E472" s="17" t="s">
        <v>213</v>
      </c>
      <c r="F472" s="15">
        <v>24</v>
      </c>
      <c r="G472" s="2">
        <v>2.06</v>
      </c>
      <c r="H472" s="3">
        <v>3.5</v>
      </c>
      <c r="I472" s="2">
        <v>1.89</v>
      </c>
      <c r="J472" s="4">
        <f t="shared" si="23"/>
        <v>0.17000000000000015</v>
      </c>
      <c r="K472" s="1">
        <v>1</v>
      </c>
      <c r="L472" s="4">
        <f t="shared" si="24"/>
        <v>0.17000000000000015</v>
      </c>
      <c r="M472" s="1">
        <v>1</v>
      </c>
      <c r="N472" s="4">
        <v>0.17000000000000015</v>
      </c>
      <c r="O472" s="11" t="s">
        <v>1746</v>
      </c>
    </row>
    <row r="473" spans="1:15" ht="16.5" x14ac:dyDescent="0.25">
      <c r="A473" s="1">
        <v>472</v>
      </c>
      <c r="B473" s="1" t="s">
        <v>771</v>
      </c>
      <c r="C473" s="10">
        <v>45157</v>
      </c>
      <c r="D473" s="22">
        <v>0</v>
      </c>
      <c r="E473" s="17" t="s">
        <v>213</v>
      </c>
      <c r="F473" s="15">
        <v>24</v>
      </c>
      <c r="G473" s="2">
        <v>3.44</v>
      </c>
      <c r="H473" s="3">
        <v>3.8</v>
      </c>
      <c r="I473" s="2">
        <v>2.4200000000000004</v>
      </c>
      <c r="J473" s="4">
        <f t="shared" si="23"/>
        <v>1.0199999999999996</v>
      </c>
      <c r="K473" s="1">
        <v>1</v>
      </c>
      <c r="L473" s="4">
        <f t="shared" si="24"/>
        <v>1.0199999999999996</v>
      </c>
      <c r="M473" s="1">
        <v>1</v>
      </c>
      <c r="N473" s="4">
        <v>1.0199999999999996</v>
      </c>
      <c r="O473" s="11" t="s">
        <v>1746</v>
      </c>
    </row>
    <row r="474" spans="1:15" ht="16.5" x14ac:dyDescent="0.25">
      <c r="A474" s="1">
        <v>473</v>
      </c>
      <c r="B474" s="1" t="s">
        <v>761</v>
      </c>
      <c r="C474" s="10">
        <v>45157</v>
      </c>
      <c r="D474" s="22">
        <v>0</v>
      </c>
      <c r="E474" s="17" t="s">
        <v>213</v>
      </c>
      <c r="F474" s="15">
        <v>24</v>
      </c>
      <c r="G474" s="2">
        <v>2.02</v>
      </c>
      <c r="H474" s="3">
        <v>3.6</v>
      </c>
      <c r="I474" s="2">
        <v>1.8299999999999998</v>
      </c>
      <c r="J474" s="4">
        <f t="shared" si="23"/>
        <v>0.19000000000000017</v>
      </c>
      <c r="K474" s="1">
        <v>1</v>
      </c>
      <c r="L474" s="4">
        <f t="shared" si="24"/>
        <v>0.19000000000000017</v>
      </c>
      <c r="M474" s="1">
        <v>1</v>
      </c>
      <c r="N474" s="4">
        <v>0.19000000000000017</v>
      </c>
      <c r="O474" s="11" t="s">
        <v>1746</v>
      </c>
    </row>
    <row r="475" spans="1:15" ht="16.5" x14ac:dyDescent="0.25">
      <c r="A475" s="1">
        <v>474</v>
      </c>
      <c r="B475" s="1" t="s">
        <v>771</v>
      </c>
      <c r="C475" s="10">
        <v>45158</v>
      </c>
      <c r="D475" s="22">
        <v>0</v>
      </c>
      <c r="E475" s="17" t="s">
        <v>213</v>
      </c>
      <c r="F475" s="15">
        <v>24</v>
      </c>
      <c r="G475" s="2">
        <v>3.55</v>
      </c>
      <c r="H475" s="3">
        <v>3.8</v>
      </c>
      <c r="I475" s="2">
        <v>2.54</v>
      </c>
      <c r="J475" s="4">
        <f t="shared" si="23"/>
        <v>1.0099999999999998</v>
      </c>
      <c r="K475" s="1">
        <v>1</v>
      </c>
      <c r="L475" s="4">
        <f t="shared" si="24"/>
        <v>1.0099999999999998</v>
      </c>
      <c r="M475" s="1">
        <v>1</v>
      </c>
      <c r="N475" s="4">
        <v>1.0099999999999998</v>
      </c>
      <c r="O475" s="11" t="s">
        <v>1746</v>
      </c>
    </row>
    <row r="476" spans="1:15" ht="16.5" x14ac:dyDescent="0.25">
      <c r="A476" s="1">
        <v>475</v>
      </c>
      <c r="B476" s="1" t="s">
        <v>761</v>
      </c>
      <c r="C476" s="10">
        <v>45158</v>
      </c>
      <c r="D476" s="22">
        <v>0</v>
      </c>
      <c r="E476" s="17" t="s">
        <v>213</v>
      </c>
      <c r="F476" s="15">
        <v>24</v>
      </c>
      <c r="G476" s="2">
        <v>1.95</v>
      </c>
      <c r="H476" s="3">
        <v>3.5</v>
      </c>
      <c r="I476" s="2">
        <v>1.8</v>
      </c>
      <c r="J476" s="4">
        <f t="shared" si="23"/>
        <v>0.14999999999999991</v>
      </c>
      <c r="K476" s="1">
        <v>1</v>
      </c>
      <c r="L476" s="4">
        <f t="shared" si="24"/>
        <v>0.14999999999999991</v>
      </c>
      <c r="M476" s="1">
        <v>1</v>
      </c>
      <c r="N476" s="4">
        <v>0.14999999999999991</v>
      </c>
      <c r="O476" s="11" t="s">
        <v>1746</v>
      </c>
    </row>
    <row r="477" spans="1:15" ht="16.5" x14ac:dyDescent="0.25">
      <c r="A477" s="1">
        <v>476</v>
      </c>
      <c r="B477" s="1" t="s">
        <v>771</v>
      </c>
      <c r="C477" s="10">
        <v>45159</v>
      </c>
      <c r="D477" s="22">
        <v>0</v>
      </c>
      <c r="E477" s="17" t="s">
        <v>213</v>
      </c>
      <c r="F477" s="15">
        <v>24</v>
      </c>
      <c r="G477" s="2">
        <v>3.62</v>
      </c>
      <c r="H477" s="3">
        <v>3.6</v>
      </c>
      <c r="I477" s="2">
        <v>2.5499999999999998</v>
      </c>
      <c r="J477" s="4">
        <f t="shared" si="23"/>
        <v>1.0700000000000003</v>
      </c>
      <c r="K477" s="1">
        <v>1</v>
      </c>
      <c r="L477" s="4">
        <f t="shared" si="24"/>
        <v>1.0700000000000003</v>
      </c>
      <c r="M477" s="1">
        <v>1</v>
      </c>
      <c r="N477" s="4">
        <v>1.0700000000000003</v>
      </c>
      <c r="O477" s="11" t="s">
        <v>1746</v>
      </c>
    </row>
    <row r="478" spans="1:15" ht="16.5" x14ac:dyDescent="0.25">
      <c r="A478" s="1">
        <v>477</v>
      </c>
      <c r="B478" s="1" t="s">
        <v>761</v>
      </c>
      <c r="C478" s="10">
        <v>45159</v>
      </c>
      <c r="D478" s="22">
        <v>0</v>
      </c>
      <c r="E478" s="17" t="s">
        <v>213</v>
      </c>
      <c r="F478" s="15">
        <v>24</v>
      </c>
      <c r="G478" s="2">
        <v>1.85</v>
      </c>
      <c r="H478" s="3">
        <v>3.2</v>
      </c>
      <c r="I478" s="2">
        <v>1.75</v>
      </c>
      <c r="J478" s="4">
        <f t="shared" si="23"/>
        <v>0.10000000000000009</v>
      </c>
      <c r="K478" s="1">
        <v>1</v>
      </c>
      <c r="L478" s="4">
        <f t="shared" si="24"/>
        <v>0.10000000000000009</v>
      </c>
      <c r="M478" s="1">
        <v>1</v>
      </c>
      <c r="N478" s="4">
        <v>0.10000000000000009</v>
      </c>
      <c r="O478" s="11" t="s">
        <v>1746</v>
      </c>
    </row>
    <row r="479" spans="1:15" ht="16.5" x14ac:dyDescent="0.25">
      <c r="A479" s="1">
        <v>478</v>
      </c>
      <c r="B479" s="1" t="s">
        <v>771</v>
      </c>
      <c r="C479" s="10">
        <v>45160</v>
      </c>
      <c r="D479" s="22">
        <v>0</v>
      </c>
      <c r="E479" s="17" t="s">
        <v>213</v>
      </c>
      <c r="F479" s="15">
        <v>24</v>
      </c>
      <c r="G479" s="2">
        <v>3.49</v>
      </c>
      <c r="H479" s="3">
        <v>3.7</v>
      </c>
      <c r="I479" s="2">
        <v>2.2400000000000002</v>
      </c>
      <c r="J479" s="4">
        <f t="shared" si="23"/>
        <v>1.25</v>
      </c>
      <c r="K479" s="1">
        <v>1</v>
      </c>
      <c r="L479" s="4">
        <f t="shared" si="24"/>
        <v>1.25</v>
      </c>
      <c r="M479" s="1">
        <v>1</v>
      </c>
      <c r="N479" s="4">
        <v>1.25</v>
      </c>
      <c r="O479" s="11" t="s">
        <v>1746</v>
      </c>
    </row>
    <row r="480" spans="1:15" ht="16.5" x14ac:dyDescent="0.25">
      <c r="A480" s="1">
        <v>479</v>
      </c>
      <c r="B480" s="1" t="s">
        <v>761</v>
      </c>
      <c r="C480" s="10">
        <v>45160</v>
      </c>
      <c r="D480" s="22">
        <v>0</v>
      </c>
      <c r="E480" s="17" t="s">
        <v>213</v>
      </c>
      <c r="F480" s="15">
        <v>24</v>
      </c>
      <c r="G480" s="2">
        <v>2</v>
      </c>
      <c r="H480" s="3">
        <v>3.6</v>
      </c>
      <c r="I480" s="2">
        <v>2</v>
      </c>
      <c r="J480" s="4">
        <f t="shared" si="23"/>
        <v>0</v>
      </c>
      <c r="K480" s="1">
        <v>1</v>
      </c>
      <c r="L480" s="4">
        <f t="shared" si="24"/>
        <v>0</v>
      </c>
      <c r="M480" s="1">
        <v>1</v>
      </c>
      <c r="N480" s="4">
        <v>0</v>
      </c>
      <c r="O480" s="11" t="s">
        <v>1746</v>
      </c>
    </row>
    <row r="481" spans="1:15" ht="16.5" x14ac:dyDescent="0.25">
      <c r="A481" s="1">
        <v>480</v>
      </c>
      <c r="B481" s="1" t="s">
        <v>771</v>
      </c>
      <c r="C481" s="10">
        <v>45161</v>
      </c>
      <c r="D481" s="22">
        <v>0</v>
      </c>
      <c r="E481" s="17" t="s">
        <v>213</v>
      </c>
      <c r="F481" s="15">
        <v>24</v>
      </c>
      <c r="G481" s="2">
        <v>3.4</v>
      </c>
      <c r="H481" s="3">
        <v>3.7</v>
      </c>
      <c r="I481" s="2">
        <v>2.27</v>
      </c>
      <c r="J481" s="4">
        <f t="shared" si="23"/>
        <v>1.1299999999999999</v>
      </c>
      <c r="K481" s="1">
        <v>1</v>
      </c>
      <c r="L481" s="4">
        <f t="shared" si="24"/>
        <v>1.1299999999999999</v>
      </c>
      <c r="M481" s="1">
        <v>1</v>
      </c>
      <c r="N481" s="4">
        <v>1.1299999999999999</v>
      </c>
      <c r="O481" s="11" t="s">
        <v>1746</v>
      </c>
    </row>
    <row r="482" spans="1:15" ht="16.5" x14ac:dyDescent="0.25">
      <c r="A482" s="1">
        <v>481</v>
      </c>
      <c r="B482" s="1" t="s">
        <v>761</v>
      </c>
      <c r="C482" s="10">
        <v>45161</v>
      </c>
      <c r="D482" s="22">
        <v>0</v>
      </c>
      <c r="E482" s="17" t="s">
        <v>213</v>
      </c>
      <c r="F482" s="15">
        <v>24</v>
      </c>
      <c r="G482" s="2">
        <v>2.11</v>
      </c>
      <c r="H482" s="3">
        <v>3.8</v>
      </c>
      <c r="I482" s="2">
        <v>2.0699999999999998</v>
      </c>
      <c r="J482" s="4">
        <f t="shared" si="23"/>
        <v>4.0000000000000036E-2</v>
      </c>
      <c r="K482" s="1">
        <v>1</v>
      </c>
      <c r="L482" s="4">
        <f t="shared" si="24"/>
        <v>4.0000000000000036E-2</v>
      </c>
      <c r="M482" s="1">
        <v>1</v>
      </c>
      <c r="N482" s="4">
        <v>4.0000000000000036E-2</v>
      </c>
      <c r="O482" s="11" t="s">
        <v>1746</v>
      </c>
    </row>
    <row r="483" spans="1:15" ht="33" x14ac:dyDescent="0.25">
      <c r="A483" s="1">
        <v>482</v>
      </c>
      <c r="B483" s="1" t="s">
        <v>771</v>
      </c>
      <c r="C483" s="10">
        <v>45162</v>
      </c>
      <c r="D483" s="22">
        <v>0</v>
      </c>
      <c r="E483" s="18" t="s">
        <v>1542</v>
      </c>
      <c r="F483" s="15">
        <v>12</v>
      </c>
      <c r="G483" s="2">
        <v>1.97</v>
      </c>
      <c r="H483" s="3">
        <v>2.1</v>
      </c>
      <c r="I483" s="2">
        <v>1.18</v>
      </c>
      <c r="J483" s="4">
        <f t="shared" si="23"/>
        <v>0.79</v>
      </c>
      <c r="K483" s="1">
        <v>1</v>
      </c>
      <c r="L483" s="4">
        <f t="shared" si="24"/>
        <v>0.79</v>
      </c>
      <c r="M483" s="1">
        <v>1</v>
      </c>
      <c r="N483" s="4">
        <v>0.79</v>
      </c>
      <c r="O483" s="11" t="s">
        <v>1746</v>
      </c>
    </row>
    <row r="484" spans="1:15" ht="33" x14ac:dyDescent="0.25">
      <c r="A484" s="1">
        <v>483</v>
      </c>
      <c r="B484" s="1" t="s">
        <v>761</v>
      </c>
      <c r="C484" s="10">
        <v>45162</v>
      </c>
      <c r="D484" s="22">
        <v>0</v>
      </c>
      <c r="E484" s="18" t="s">
        <v>1542</v>
      </c>
      <c r="F484" s="15">
        <v>12</v>
      </c>
      <c r="G484" s="2">
        <v>1.05</v>
      </c>
      <c r="H484" s="3">
        <v>1.7</v>
      </c>
      <c r="I484" s="2">
        <v>0.98</v>
      </c>
      <c r="J484" s="4">
        <f t="shared" si="23"/>
        <v>7.0000000000000062E-2</v>
      </c>
      <c r="K484" s="1">
        <v>1</v>
      </c>
      <c r="L484" s="4">
        <f t="shared" si="24"/>
        <v>7.0000000000000062E-2</v>
      </c>
      <c r="M484" s="1">
        <v>1</v>
      </c>
      <c r="N484" s="4">
        <v>7.0000000000000062E-2</v>
      </c>
      <c r="O484" s="11" t="s">
        <v>1746</v>
      </c>
    </row>
    <row r="485" spans="1:15" ht="16.5" x14ac:dyDescent="0.25">
      <c r="A485" s="1">
        <v>484</v>
      </c>
      <c r="B485" s="1" t="s">
        <v>771</v>
      </c>
      <c r="C485" s="10">
        <v>45163</v>
      </c>
      <c r="D485" s="22">
        <v>0</v>
      </c>
      <c r="E485" s="17" t="s">
        <v>213</v>
      </c>
      <c r="F485" s="15">
        <v>24</v>
      </c>
      <c r="G485" s="2">
        <v>3.94</v>
      </c>
      <c r="H485" s="3">
        <v>3.5</v>
      </c>
      <c r="I485" s="2">
        <v>2.65</v>
      </c>
      <c r="J485" s="4">
        <f t="shared" si="23"/>
        <v>1.29</v>
      </c>
      <c r="K485" s="1">
        <v>1</v>
      </c>
      <c r="L485" s="4">
        <f t="shared" si="24"/>
        <v>1.29</v>
      </c>
      <c r="M485" s="1">
        <v>1</v>
      </c>
      <c r="N485" s="4">
        <v>1.29</v>
      </c>
      <c r="O485" s="11" t="s">
        <v>1746</v>
      </c>
    </row>
    <row r="486" spans="1:15" ht="16.5" x14ac:dyDescent="0.25">
      <c r="A486" s="1">
        <v>485</v>
      </c>
      <c r="B486" s="1" t="s">
        <v>761</v>
      </c>
      <c r="C486" s="10">
        <v>45163</v>
      </c>
      <c r="D486" s="22">
        <v>0</v>
      </c>
      <c r="E486" s="17" t="s">
        <v>213</v>
      </c>
      <c r="F486" s="15">
        <v>24</v>
      </c>
      <c r="G486" s="2">
        <v>1.78</v>
      </c>
      <c r="H486" s="3">
        <v>2.6</v>
      </c>
      <c r="I486" s="2">
        <v>1.65</v>
      </c>
      <c r="J486" s="4">
        <f t="shared" si="23"/>
        <v>0.13000000000000012</v>
      </c>
      <c r="K486" s="1">
        <v>1</v>
      </c>
      <c r="L486" s="4">
        <f t="shared" si="24"/>
        <v>0.13000000000000012</v>
      </c>
      <c r="M486" s="1">
        <v>1</v>
      </c>
      <c r="N486" s="4">
        <v>0.13000000000000012</v>
      </c>
      <c r="O486" s="11" t="s">
        <v>1746</v>
      </c>
    </row>
    <row r="487" spans="1:15" ht="16.5" x14ac:dyDescent="0.25">
      <c r="A487" s="1">
        <v>486</v>
      </c>
      <c r="B487" s="1" t="s">
        <v>771</v>
      </c>
      <c r="C487" s="10">
        <v>45164</v>
      </c>
      <c r="D487" s="22">
        <v>0</v>
      </c>
      <c r="E487" s="17" t="s">
        <v>213</v>
      </c>
      <c r="F487" s="15">
        <v>24</v>
      </c>
      <c r="G487" s="2">
        <v>3.77</v>
      </c>
      <c r="H487" s="3">
        <v>3.5</v>
      </c>
      <c r="I487" s="2">
        <v>2.67</v>
      </c>
      <c r="J487" s="4">
        <f t="shared" si="23"/>
        <v>1.1000000000000001</v>
      </c>
      <c r="K487" s="1">
        <v>1</v>
      </c>
      <c r="L487" s="4">
        <f t="shared" si="24"/>
        <v>1.1000000000000001</v>
      </c>
      <c r="M487" s="1">
        <v>1</v>
      </c>
      <c r="N487" s="4">
        <v>1.1000000000000001</v>
      </c>
      <c r="O487" s="11" t="s">
        <v>1746</v>
      </c>
    </row>
    <row r="488" spans="1:15" ht="16.5" x14ac:dyDescent="0.25">
      <c r="A488" s="1">
        <v>487</v>
      </c>
      <c r="B488" s="1" t="s">
        <v>761</v>
      </c>
      <c r="C488" s="10">
        <v>45164</v>
      </c>
      <c r="D488" s="22">
        <v>0</v>
      </c>
      <c r="E488" s="17" t="s">
        <v>213</v>
      </c>
      <c r="F488" s="15">
        <v>24</v>
      </c>
      <c r="G488" s="2">
        <v>1.83</v>
      </c>
      <c r="H488" s="3">
        <v>2.8</v>
      </c>
      <c r="I488" s="2">
        <v>1.67</v>
      </c>
      <c r="J488" s="4">
        <f t="shared" si="23"/>
        <v>0.16000000000000014</v>
      </c>
      <c r="K488" s="1">
        <v>1</v>
      </c>
      <c r="L488" s="4">
        <f t="shared" si="24"/>
        <v>0.16000000000000014</v>
      </c>
      <c r="M488" s="1">
        <v>1</v>
      </c>
      <c r="N488" s="4">
        <v>0.16000000000000014</v>
      </c>
      <c r="O488" s="11" t="s">
        <v>1746</v>
      </c>
    </row>
    <row r="489" spans="1:15" ht="16.5" x14ac:dyDescent="0.25">
      <c r="A489" s="1">
        <v>488</v>
      </c>
      <c r="B489" s="1" t="s">
        <v>771</v>
      </c>
      <c r="C489" s="10">
        <v>45165</v>
      </c>
      <c r="D489" s="22">
        <v>0</v>
      </c>
      <c r="E489" s="17" t="s">
        <v>213</v>
      </c>
      <c r="F489" s="15">
        <v>24</v>
      </c>
      <c r="G489" s="2">
        <v>3.68</v>
      </c>
      <c r="H489" s="3">
        <v>3.4</v>
      </c>
      <c r="I489" s="2">
        <v>2.27</v>
      </c>
      <c r="J489" s="4">
        <f t="shared" si="23"/>
        <v>1.4100000000000001</v>
      </c>
      <c r="K489" s="1">
        <v>1</v>
      </c>
      <c r="L489" s="4">
        <f t="shared" si="24"/>
        <v>1.4100000000000001</v>
      </c>
      <c r="M489" s="1">
        <v>1</v>
      </c>
      <c r="N489" s="4">
        <v>1.4100000000000001</v>
      </c>
      <c r="O489" s="11" t="s">
        <v>1746</v>
      </c>
    </row>
    <row r="490" spans="1:15" ht="16.5" x14ac:dyDescent="0.25">
      <c r="A490" s="1">
        <v>489</v>
      </c>
      <c r="B490" s="1" t="s">
        <v>761</v>
      </c>
      <c r="C490" s="10">
        <v>45165</v>
      </c>
      <c r="D490" s="22">
        <v>0</v>
      </c>
      <c r="E490" s="17" t="s">
        <v>213</v>
      </c>
      <c r="F490" s="15">
        <v>24</v>
      </c>
      <c r="G490" s="2">
        <v>2.2999999999999998</v>
      </c>
      <c r="H490" s="3">
        <v>3.7</v>
      </c>
      <c r="I490" s="2">
        <v>2.0699999999999998</v>
      </c>
      <c r="J490" s="4">
        <f t="shared" si="23"/>
        <v>0.22999999999999998</v>
      </c>
      <c r="K490" s="1">
        <v>1</v>
      </c>
      <c r="L490" s="4">
        <f t="shared" si="24"/>
        <v>0.22999999999999998</v>
      </c>
      <c r="M490" s="1">
        <v>1</v>
      </c>
      <c r="N490" s="4">
        <v>0.22999999999999998</v>
      </c>
      <c r="O490" s="11" t="s">
        <v>1746</v>
      </c>
    </row>
    <row r="491" spans="1:15" ht="16.5" x14ac:dyDescent="0.25">
      <c r="A491" s="1">
        <v>490</v>
      </c>
      <c r="B491" s="1" t="s">
        <v>771</v>
      </c>
      <c r="C491" s="10">
        <v>45166</v>
      </c>
      <c r="D491" s="22">
        <v>0</v>
      </c>
      <c r="E491" s="17" t="s">
        <v>213</v>
      </c>
      <c r="F491" s="15">
        <v>24</v>
      </c>
      <c r="G491" s="2">
        <v>3.68</v>
      </c>
      <c r="H491" s="3">
        <v>3.4</v>
      </c>
      <c r="I491" s="2">
        <v>2.2599999999999998</v>
      </c>
      <c r="J491" s="4">
        <f t="shared" si="23"/>
        <v>1.4200000000000004</v>
      </c>
      <c r="K491" s="1">
        <v>1</v>
      </c>
      <c r="L491" s="4">
        <f t="shared" si="24"/>
        <v>1.4200000000000004</v>
      </c>
      <c r="M491" s="1">
        <v>1</v>
      </c>
      <c r="N491" s="4">
        <v>1.4200000000000004</v>
      </c>
      <c r="O491" s="11" t="s">
        <v>1746</v>
      </c>
    </row>
    <row r="492" spans="1:15" ht="16.5" x14ac:dyDescent="0.25">
      <c r="A492" s="1">
        <v>491</v>
      </c>
      <c r="B492" s="1" t="s">
        <v>761</v>
      </c>
      <c r="C492" s="10">
        <v>45166</v>
      </c>
      <c r="D492" s="22">
        <v>0</v>
      </c>
      <c r="E492" s="17" t="s">
        <v>213</v>
      </c>
      <c r="F492" s="15">
        <v>24</v>
      </c>
      <c r="G492" s="2">
        <v>2.29</v>
      </c>
      <c r="H492" s="3">
        <v>3.7</v>
      </c>
      <c r="I492" s="2">
        <v>2.06</v>
      </c>
      <c r="J492" s="4">
        <f t="shared" si="23"/>
        <v>0.22999999999999998</v>
      </c>
      <c r="K492" s="1">
        <v>1</v>
      </c>
      <c r="L492" s="4">
        <f t="shared" si="24"/>
        <v>0.22999999999999998</v>
      </c>
      <c r="M492" s="1">
        <v>1</v>
      </c>
      <c r="N492" s="4">
        <v>0.22999999999999998</v>
      </c>
      <c r="O492" s="11" t="s">
        <v>1746</v>
      </c>
    </row>
    <row r="493" spans="1:15" ht="16.5" x14ac:dyDescent="0.25">
      <c r="A493" s="1">
        <v>492</v>
      </c>
      <c r="B493" s="1" t="s">
        <v>771</v>
      </c>
      <c r="C493" s="10">
        <v>45167</v>
      </c>
      <c r="D493" s="22">
        <v>0</v>
      </c>
      <c r="E493" s="17" t="s">
        <v>213</v>
      </c>
      <c r="F493" s="15">
        <v>24</v>
      </c>
      <c r="G493" s="2">
        <v>3.65</v>
      </c>
      <c r="H493" s="3">
        <v>3.3</v>
      </c>
      <c r="I493" s="2">
        <v>2.2799999999999998</v>
      </c>
      <c r="J493" s="4">
        <f t="shared" si="23"/>
        <v>1.37</v>
      </c>
      <c r="K493" s="1">
        <v>1</v>
      </c>
      <c r="L493" s="4">
        <f t="shared" si="24"/>
        <v>1.37</v>
      </c>
      <c r="M493" s="1">
        <v>1</v>
      </c>
      <c r="N493" s="4">
        <v>1.37</v>
      </c>
      <c r="O493" s="11" t="s">
        <v>1746</v>
      </c>
    </row>
    <row r="494" spans="1:15" ht="16.5" x14ac:dyDescent="0.25">
      <c r="A494" s="1">
        <v>493</v>
      </c>
      <c r="B494" s="1" t="s">
        <v>761</v>
      </c>
      <c r="C494" s="10">
        <v>45167</v>
      </c>
      <c r="D494" s="22">
        <v>0</v>
      </c>
      <c r="E494" s="17" t="s">
        <v>213</v>
      </c>
      <c r="F494" s="15">
        <v>24</v>
      </c>
      <c r="G494" s="2">
        <v>2.1</v>
      </c>
      <c r="H494" s="3">
        <v>3.4</v>
      </c>
      <c r="I494" s="2">
        <v>2.1</v>
      </c>
      <c r="J494" s="4">
        <f t="shared" si="23"/>
        <v>0</v>
      </c>
      <c r="K494" s="1">
        <v>1</v>
      </c>
      <c r="L494" s="4">
        <f t="shared" si="24"/>
        <v>0</v>
      </c>
      <c r="M494" s="1">
        <v>1</v>
      </c>
      <c r="N494" s="4">
        <v>0</v>
      </c>
      <c r="O494" s="11" t="s">
        <v>1746</v>
      </c>
    </row>
    <row r="495" spans="1:15" ht="16.5" x14ac:dyDescent="0.25">
      <c r="A495" s="1">
        <v>494</v>
      </c>
      <c r="B495" s="1" t="s">
        <v>771</v>
      </c>
      <c r="C495" s="10">
        <v>45168</v>
      </c>
      <c r="D495" s="22">
        <v>0</v>
      </c>
      <c r="E495" s="17" t="s">
        <v>213</v>
      </c>
      <c r="F495" s="15">
        <v>24</v>
      </c>
      <c r="G495" s="2">
        <v>3.64</v>
      </c>
      <c r="H495" s="3">
        <v>3.4</v>
      </c>
      <c r="I495" s="2">
        <v>2.2799999999999998</v>
      </c>
      <c r="J495" s="4">
        <f t="shared" si="23"/>
        <v>1.3600000000000003</v>
      </c>
      <c r="K495" s="1">
        <v>1</v>
      </c>
      <c r="L495" s="4">
        <f t="shared" si="24"/>
        <v>1.3600000000000003</v>
      </c>
      <c r="M495" s="1">
        <v>1</v>
      </c>
      <c r="N495" s="4">
        <v>1.3600000000000003</v>
      </c>
      <c r="O495" s="11" t="s">
        <v>1746</v>
      </c>
    </row>
    <row r="496" spans="1:15" ht="16.5" x14ac:dyDescent="0.25">
      <c r="A496" s="1">
        <v>495</v>
      </c>
      <c r="B496" s="1" t="s">
        <v>761</v>
      </c>
      <c r="C496" s="10">
        <v>45168</v>
      </c>
      <c r="D496" s="22">
        <v>0</v>
      </c>
      <c r="E496" s="17" t="s">
        <v>213</v>
      </c>
      <c r="F496" s="15">
        <v>24</v>
      </c>
      <c r="G496" s="2">
        <v>2.31</v>
      </c>
      <c r="H496" s="3">
        <v>3.7</v>
      </c>
      <c r="I496" s="2">
        <v>2.08</v>
      </c>
      <c r="J496" s="4">
        <f t="shared" si="23"/>
        <v>0.22999999999999998</v>
      </c>
      <c r="K496" s="1">
        <v>1</v>
      </c>
      <c r="L496" s="4">
        <f t="shared" si="24"/>
        <v>0.22999999999999998</v>
      </c>
      <c r="M496" s="1">
        <v>1</v>
      </c>
      <c r="N496" s="4">
        <v>0.22999999999999998</v>
      </c>
      <c r="O496" s="11" t="s">
        <v>1746</v>
      </c>
    </row>
    <row r="497" spans="1:15" ht="16.5" x14ac:dyDescent="0.25">
      <c r="A497" s="1">
        <v>496</v>
      </c>
      <c r="B497" s="1" t="s">
        <v>771</v>
      </c>
      <c r="C497" s="10">
        <v>45169</v>
      </c>
      <c r="D497" s="22">
        <v>0</v>
      </c>
      <c r="E497" s="17" t="s">
        <v>213</v>
      </c>
      <c r="F497" s="15">
        <v>24</v>
      </c>
      <c r="G497" s="2">
        <v>3.7</v>
      </c>
      <c r="H497" s="3">
        <v>3.1</v>
      </c>
      <c r="I497" s="2">
        <v>2.2599999999999998</v>
      </c>
      <c r="J497" s="4">
        <f t="shared" si="23"/>
        <v>1.4400000000000004</v>
      </c>
      <c r="K497" s="1">
        <v>1</v>
      </c>
      <c r="L497" s="4">
        <f t="shared" si="24"/>
        <v>1.4400000000000004</v>
      </c>
      <c r="M497" s="1">
        <v>1</v>
      </c>
      <c r="N497" s="4">
        <v>1.4400000000000004</v>
      </c>
      <c r="O497" s="11" t="s">
        <v>1746</v>
      </c>
    </row>
    <row r="498" spans="1:15" ht="16.5" x14ac:dyDescent="0.25">
      <c r="A498" s="1">
        <v>497</v>
      </c>
      <c r="B498" s="1" t="s">
        <v>761</v>
      </c>
      <c r="C498" s="10">
        <v>45169</v>
      </c>
      <c r="D498" s="22">
        <v>0</v>
      </c>
      <c r="E498" s="17" t="s">
        <v>213</v>
      </c>
      <c r="F498" s="15">
        <v>24</v>
      </c>
      <c r="G498" s="2">
        <v>2.2799999999999998</v>
      </c>
      <c r="H498" s="3">
        <v>3.3</v>
      </c>
      <c r="I498" s="2">
        <v>2.06</v>
      </c>
      <c r="J498" s="4">
        <f t="shared" si="23"/>
        <v>0.21999999999999975</v>
      </c>
      <c r="K498" s="1">
        <v>1</v>
      </c>
      <c r="L498" s="4">
        <f t="shared" si="24"/>
        <v>0.21999999999999975</v>
      </c>
      <c r="M498" s="1">
        <v>1</v>
      </c>
      <c r="N498" s="4">
        <v>0.21999999999999975</v>
      </c>
      <c r="O498" s="11" t="s">
        <v>1746</v>
      </c>
    </row>
    <row r="499" spans="1:15" ht="16.5" x14ac:dyDescent="0.25">
      <c r="A499" s="1">
        <v>498</v>
      </c>
      <c r="B499" s="1" t="s">
        <v>771</v>
      </c>
      <c r="C499" s="10">
        <v>45170</v>
      </c>
      <c r="D499" s="22">
        <v>0</v>
      </c>
      <c r="E499" s="17" t="s">
        <v>213</v>
      </c>
      <c r="F499" s="15">
        <v>24</v>
      </c>
      <c r="G499" s="2">
        <v>3.9018999999999999</v>
      </c>
      <c r="H499" s="3">
        <v>3.1</v>
      </c>
      <c r="I499" s="2">
        <v>2.9843000000000002</v>
      </c>
      <c r="J499" s="4">
        <f t="shared" si="23"/>
        <v>0.91759999999999975</v>
      </c>
      <c r="K499" s="1">
        <v>1</v>
      </c>
      <c r="L499" s="4">
        <f t="shared" si="24"/>
        <v>0.91759999999999975</v>
      </c>
      <c r="M499" s="1">
        <v>1</v>
      </c>
      <c r="N499" s="4">
        <v>0.91759999999999975</v>
      </c>
      <c r="O499" s="11" t="s">
        <v>1746</v>
      </c>
    </row>
    <row r="500" spans="1:15" ht="16.5" x14ac:dyDescent="0.25">
      <c r="A500" s="1">
        <v>499</v>
      </c>
      <c r="B500" s="1" t="s">
        <v>761</v>
      </c>
      <c r="C500" s="10">
        <v>45170</v>
      </c>
      <c r="D500" s="22">
        <v>0</v>
      </c>
      <c r="E500" s="17" t="s">
        <v>213</v>
      </c>
      <c r="F500" s="15">
        <v>24</v>
      </c>
      <c r="G500" s="2">
        <v>1.5770999999999999</v>
      </c>
      <c r="H500" s="3">
        <v>3.2</v>
      </c>
      <c r="I500" s="2">
        <v>1.3844000000000001</v>
      </c>
      <c r="J500" s="4">
        <f t="shared" si="23"/>
        <v>0.19269999999999987</v>
      </c>
      <c r="K500" s="1">
        <v>1</v>
      </c>
      <c r="L500" s="4">
        <f t="shared" si="24"/>
        <v>0.19269999999999987</v>
      </c>
      <c r="M500" s="1">
        <v>1</v>
      </c>
      <c r="N500" s="4">
        <v>0.19269999999999987</v>
      </c>
      <c r="O500" s="11" t="s">
        <v>1746</v>
      </c>
    </row>
    <row r="501" spans="1:15" ht="16.5" x14ac:dyDescent="0.25">
      <c r="A501" s="1">
        <v>500</v>
      </c>
      <c r="B501" s="1" t="s">
        <v>771</v>
      </c>
      <c r="C501" s="10">
        <v>45171</v>
      </c>
      <c r="D501" s="22">
        <v>0</v>
      </c>
      <c r="E501" s="17" t="s">
        <v>213</v>
      </c>
      <c r="F501" s="15">
        <v>24</v>
      </c>
      <c r="G501" s="2">
        <v>3.8715000000000002</v>
      </c>
      <c r="H501" s="3">
        <v>3</v>
      </c>
      <c r="I501" s="2">
        <v>2.9484000000000004</v>
      </c>
      <c r="J501" s="4">
        <f t="shared" si="23"/>
        <v>0.92309999999999981</v>
      </c>
      <c r="K501" s="1">
        <v>1</v>
      </c>
      <c r="L501" s="4">
        <f t="shared" si="24"/>
        <v>0.92309999999999981</v>
      </c>
      <c r="M501" s="1">
        <v>1</v>
      </c>
      <c r="N501" s="4">
        <v>0.92309999999999981</v>
      </c>
      <c r="O501" s="11" t="s">
        <v>1746</v>
      </c>
    </row>
    <row r="502" spans="1:15" ht="16.5" x14ac:dyDescent="0.25">
      <c r="A502" s="1">
        <v>501</v>
      </c>
      <c r="B502" s="1" t="s">
        <v>761</v>
      </c>
      <c r="C502" s="10">
        <v>45171</v>
      </c>
      <c r="D502" s="22">
        <v>0</v>
      </c>
      <c r="E502" s="17" t="s">
        <v>213</v>
      </c>
      <c r="F502" s="15">
        <v>24</v>
      </c>
      <c r="G502" s="2">
        <v>1.5835999999999999</v>
      </c>
      <c r="H502" s="3">
        <v>3.1</v>
      </c>
      <c r="I502" s="2">
        <v>1.3883999999999999</v>
      </c>
      <c r="J502" s="4">
        <f t="shared" si="23"/>
        <v>0.19520000000000004</v>
      </c>
      <c r="K502" s="1">
        <v>1</v>
      </c>
      <c r="L502" s="4">
        <f t="shared" si="24"/>
        <v>0.19520000000000004</v>
      </c>
      <c r="M502" s="1">
        <v>1</v>
      </c>
      <c r="N502" s="4">
        <v>0.19520000000000004</v>
      </c>
      <c r="O502" s="11" t="s">
        <v>1746</v>
      </c>
    </row>
    <row r="503" spans="1:15" ht="16.5" x14ac:dyDescent="0.25">
      <c r="A503" s="1">
        <v>502</v>
      </c>
      <c r="B503" s="1" t="s">
        <v>771</v>
      </c>
      <c r="C503" s="10">
        <v>45172</v>
      </c>
      <c r="D503" s="22">
        <v>0</v>
      </c>
      <c r="E503" s="17" t="s">
        <v>213</v>
      </c>
      <c r="F503" s="15">
        <v>24</v>
      </c>
      <c r="G503" s="2">
        <v>3.7669999999999999</v>
      </c>
      <c r="H503" s="3">
        <v>3</v>
      </c>
      <c r="I503" s="2">
        <v>3.18</v>
      </c>
      <c r="J503" s="4">
        <f t="shared" si="23"/>
        <v>0.58699999999999974</v>
      </c>
      <c r="K503" s="1">
        <v>1</v>
      </c>
      <c r="L503" s="4">
        <f t="shared" si="24"/>
        <v>0.58699999999999974</v>
      </c>
      <c r="M503" s="1">
        <v>1</v>
      </c>
      <c r="N503" s="4">
        <v>0.58699999999999974</v>
      </c>
      <c r="O503" s="11" t="s">
        <v>1746</v>
      </c>
    </row>
    <row r="504" spans="1:15" ht="16.5" x14ac:dyDescent="0.25">
      <c r="A504" s="1">
        <v>503</v>
      </c>
      <c r="B504" s="1" t="s">
        <v>761</v>
      </c>
      <c r="C504" s="10">
        <v>45172</v>
      </c>
      <c r="D504" s="22">
        <v>0</v>
      </c>
      <c r="E504" s="17" t="s">
        <v>213</v>
      </c>
      <c r="F504" s="15">
        <v>24</v>
      </c>
      <c r="G504" s="2">
        <v>2.1800000000000002</v>
      </c>
      <c r="H504" s="3">
        <v>3.2</v>
      </c>
      <c r="I504" s="2">
        <v>1.9721</v>
      </c>
      <c r="J504" s="4">
        <f t="shared" si="23"/>
        <v>0.2079000000000002</v>
      </c>
      <c r="K504" s="1">
        <v>1</v>
      </c>
      <c r="L504" s="4">
        <f t="shared" si="24"/>
        <v>0.2079000000000002</v>
      </c>
      <c r="M504" s="1">
        <v>1</v>
      </c>
      <c r="N504" s="4">
        <v>0.2079000000000002</v>
      </c>
      <c r="O504" s="11" t="s">
        <v>1746</v>
      </c>
    </row>
    <row r="505" spans="1:15" ht="16.5" x14ac:dyDescent="0.25">
      <c r="A505" s="1">
        <v>504</v>
      </c>
      <c r="B505" s="1" t="s">
        <v>771</v>
      </c>
      <c r="C505" s="10">
        <v>45173</v>
      </c>
      <c r="D505" s="22">
        <v>0</v>
      </c>
      <c r="E505" s="17" t="s">
        <v>213</v>
      </c>
      <c r="F505" s="15">
        <v>24</v>
      </c>
      <c r="G505" s="2">
        <v>3.1166</v>
      </c>
      <c r="H505" s="3">
        <v>3.5</v>
      </c>
      <c r="I505" s="2">
        <v>2.5674999999999999</v>
      </c>
      <c r="J505" s="4">
        <f t="shared" si="23"/>
        <v>0.54910000000000014</v>
      </c>
      <c r="K505" s="1">
        <v>1</v>
      </c>
      <c r="L505" s="4">
        <f t="shared" si="24"/>
        <v>0.54910000000000014</v>
      </c>
      <c r="M505" s="1">
        <v>1</v>
      </c>
      <c r="N505" s="4">
        <v>0.54910000000000014</v>
      </c>
      <c r="O505" s="11" t="s">
        <v>1746</v>
      </c>
    </row>
    <row r="506" spans="1:15" ht="16.5" x14ac:dyDescent="0.25">
      <c r="A506" s="1">
        <v>505</v>
      </c>
      <c r="B506" s="1" t="s">
        <v>761</v>
      </c>
      <c r="C506" s="10">
        <v>45173</v>
      </c>
      <c r="D506" s="22">
        <v>0</v>
      </c>
      <c r="E506" s="17" t="s">
        <v>213</v>
      </c>
      <c r="F506" s="15">
        <v>24</v>
      </c>
      <c r="G506" s="2">
        <v>2.5802</v>
      </c>
      <c r="H506" s="3">
        <v>4.9000000000000004</v>
      </c>
      <c r="I506" s="2">
        <v>1.7576000000000001</v>
      </c>
      <c r="J506" s="4">
        <f t="shared" si="23"/>
        <v>0.8226</v>
      </c>
      <c r="K506" s="1">
        <v>1</v>
      </c>
      <c r="L506" s="4">
        <f t="shared" si="24"/>
        <v>0.8226</v>
      </c>
      <c r="M506" s="1">
        <v>1</v>
      </c>
      <c r="N506" s="4">
        <v>0.8226</v>
      </c>
      <c r="O506" s="11" t="s">
        <v>1746</v>
      </c>
    </row>
    <row r="507" spans="1:15" ht="16.5" x14ac:dyDescent="0.25">
      <c r="A507" s="1">
        <v>506</v>
      </c>
      <c r="B507" s="1" t="s">
        <v>771</v>
      </c>
      <c r="C507" s="10">
        <v>45174</v>
      </c>
      <c r="D507" s="22">
        <v>0</v>
      </c>
      <c r="E507" s="17" t="s">
        <v>213</v>
      </c>
      <c r="F507" s="15">
        <v>24</v>
      </c>
      <c r="G507" s="2">
        <v>3.1894999999999998</v>
      </c>
      <c r="H507" s="3">
        <v>3.3</v>
      </c>
      <c r="I507" s="2">
        <v>2.2583000000000002</v>
      </c>
      <c r="J507" s="4">
        <f t="shared" si="23"/>
        <v>0.93119999999999958</v>
      </c>
      <c r="K507" s="1">
        <v>1</v>
      </c>
      <c r="L507" s="4">
        <f t="shared" si="24"/>
        <v>0.93119999999999958</v>
      </c>
      <c r="M507" s="1">
        <v>1</v>
      </c>
      <c r="N507" s="4">
        <v>0.93119999999999958</v>
      </c>
      <c r="O507" s="11" t="s">
        <v>1746</v>
      </c>
    </row>
    <row r="508" spans="1:15" ht="16.5" x14ac:dyDescent="0.25">
      <c r="A508" s="1">
        <v>507</v>
      </c>
      <c r="B508" s="1" t="s">
        <v>761</v>
      </c>
      <c r="C508" s="10">
        <v>45174</v>
      </c>
      <c r="D508" s="22">
        <v>0</v>
      </c>
      <c r="E508" s="17" t="s">
        <v>213</v>
      </c>
      <c r="F508" s="15">
        <v>24</v>
      </c>
      <c r="G508" s="2">
        <v>2.4815</v>
      </c>
      <c r="H508" s="3">
        <v>4.9000000000000004</v>
      </c>
      <c r="I508" s="2">
        <v>2.1796000000000002</v>
      </c>
      <c r="J508" s="4">
        <f t="shared" si="23"/>
        <v>0.30189999999999984</v>
      </c>
      <c r="K508" s="1">
        <v>1</v>
      </c>
      <c r="L508" s="4">
        <f t="shared" si="24"/>
        <v>0.30189999999999984</v>
      </c>
      <c r="M508" s="1">
        <v>1</v>
      </c>
      <c r="N508" s="4">
        <v>0.30189999999999984</v>
      </c>
      <c r="O508" s="11" t="s">
        <v>1746</v>
      </c>
    </row>
    <row r="509" spans="1:15" ht="16.5" x14ac:dyDescent="0.25">
      <c r="A509" s="1">
        <v>508</v>
      </c>
      <c r="B509" s="1" t="s">
        <v>771</v>
      </c>
      <c r="C509" s="10">
        <v>45175</v>
      </c>
      <c r="D509" s="22">
        <v>0</v>
      </c>
      <c r="E509" s="17" t="s">
        <v>213</v>
      </c>
      <c r="F509" s="15">
        <v>24</v>
      </c>
      <c r="G509" s="2">
        <v>3.3576000000000001</v>
      </c>
      <c r="H509" s="3">
        <v>3.1</v>
      </c>
      <c r="I509" s="2">
        <v>2.7547000000000001</v>
      </c>
      <c r="J509" s="4">
        <f t="shared" si="23"/>
        <v>0.60289999999999999</v>
      </c>
      <c r="K509" s="1">
        <v>1</v>
      </c>
      <c r="L509" s="4">
        <f t="shared" si="24"/>
        <v>0.60289999999999999</v>
      </c>
      <c r="M509" s="1">
        <v>1</v>
      </c>
      <c r="N509" s="4">
        <v>0.60289999999999999</v>
      </c>
      <c r="O509" s="11" t="s">
        <v>1746</v>
      </c>
    </row>
    <row r="510" spans="1:15" ht="16.5" x14ac:dyDescent="0.25">
      <c r="A510" s="1">
        <v>509</v>
      </c>
      <c r="B510" s="1" t="s">
        <v>761</v>
      </c>
      <c r="C510" s="10">
        <v>45175</v>
      </c>
      <c r="D510" s="22">
        <v>0</v>
      </c>
      <c r="E510" s="17" t="s">
        <v>213</v>
      </c>
      <c r="F510" s="15">
        <v>24</v>
      </c>
      <c r="G510" s="2">
        <v>2.3637000000000001</v>
      </c>
      <c r="H510" s="3">
        <v>4.9000000000000004</v>
      </c>
      <c r="I510" s="2">
        <v>1.7129000000000001</v>
      </c>
      <c r="J510" s="4">
        <f t="shared" si="23"/>
        <v>0.65080000000000005</v>
      </c>
      <c r="K510" s="1">
        <v>1</v>
      </c>
      <c r="L510" s="4">
        <f t="shared" si="24"/>
        <v>0.65080000000000005</v>
      </c>
      <c r="M510" s="1">
        <v>1</v>
      </c>
      <c r="N510" s="4">
        <v>0.65080000000000005</v>
      </c>
      <c r="O510" s="11" t="s">
        <v>1746</v>
      </c>
    </row>
    <row r="511" spans="1:15" ht="16.5" x14ac:dyDescent="0.25">
      <c r="A511" s="1">
        <v>510</v>
      </c>
      <c r="B511" s="1" t="s">
        <v>771</v>
      </c>
      <c r="C511" s="10">
        <v>45176</v>
      </c>
      <c r="D511" s="22">
        <v>0</v>
      </c>
      <c r="E511" s="17" t="s">
        <v>213</v>
      </c>
      <c r="F511" s="15">
        <v>24</v>
      </c>
      <c r="G511" s="2">
        <v>3.3633000000000002</v>
      </c>
      <c r="H511" s="3">
        <v>3.1</v>
      </c>
      <c r="I511" s="2">
        <v>2.7656999999999998</v>
      </c>
      <c r="J511" s="4">
        <f t="shared" si="23"/>
        <v>0.59760000000000035</v>
      </c>
      <c r="K511" s="1">
        <v>1</v>
      </c>
      <c r="L511" s="4">
        <f t="shared" si="24"/>
        <v>0.59760000000000035</v>
      </c>
      <c r="M511" s="1">
        <v>1</v>
      </c>
      <c r="N511" s="4">
        <v>0.59760000000000035</v>
      </c>
      <c r="O511" s="11" t="s">
        <v>1746</v>
      </c>
    </row>
    <row r="512" spans="1:15" ht="16.5" x14ac:dyDescent="0.25">
      <c r="A512" s="1">
        <v>511</v>
      </c>
      <c r="B512" s="1" t="s">
        <v>761</v>
      </c>
      <c r="C512" s="10">
        <v>45176</v>
      </c>
      <c r="D512" s="22">
        <v>0</v>
      </c>
      <c r="E512" s="17" t="s">
        <v>213</v>
      </c>
      <c r="F512" s="15">
        <v>24</v>
      </c>
      <c r="G512" s="2">
        <v>2.2608999999999999</v>
      </c>
      <c r="H512" s="3">
        <v>4.8</v>
      </c>
      <c r="I512" s="2">
        <v>1.724</v>
      </c>
      <c r="J512" s="4">
        <f t="shared" si="23"/>
        <v>0.53689999999999993</v>
      </c>
      <c r="K512" s="1">
        <v>1</v>
      </c>
      <c r="L512" s="4">
        <f t="shared" si="24"/>
        <v>0.53689999999999993</v>
      </c>
      <c r="M512" s="1">
        <v>1</v>
      </c>
      <c r="N512" s="4">
        <v>0.53689999999999993</v>
      </c>
      <c r="O512" s="11" t="s">
        <v>1746</v>
      </c>
    </row>
    <row r="513" spans="1:15" ht="16.5" x14ac:dyDescent="0.25">
      <c r="A513" s="1">
        <v>512</v>
      </c>
      <c r="B513" s="1" t="s">
        <v>771</v>
      </c>
      <c r="C513" s="10">
        <v>45177</v>
      </c>
      <c r="D513" s="22">
        <v>0</v>
      </c>
      <c r="E513" s="17" t="s">
        <v>213</v>
      </c>
      <c r="F513" s="15">
        <v>24</v>
      </c>
      <c r="G513" s="2">
        <v>3.3875999999999999</v>
      </c>
      <c r="H513" s="3">
        <v>3</v>
      </c>
      <c r="I513" s="2">
        <v>2.7753999999999999</v>
      </c>
      <c r="J513" s="4">
        <f t="shared" si="23"/>
        <v>0.61220000000000008</v>
      </c>
      <c r="K513" s="1">
        <v>1</v>
      </c>
      <c r="L513" s="4">
        <f t="shared" si="24"/>
        <v>0.61220000000000008</v>
      </c>
      <c r="M513" s="1">
        <v>1</v>
      </c>
      <c r="N513" s="4">
        <v>0.61220000000000008</v>
      </c>
      <c r="O513" s="11" t="s">
        <v>1746</v>
      </c>
    </row>
    <row r="514" spans="1:15" ht="16.5" x14ac:dyDescent="0.25">
      <c r="A514" s="1">
        <v>513</v>
      </c>
      <c r="B514" s="1" t="s">
        <v>761</v>
      </c>
      <c r="C514" s="10">
        <v>45177</v>
      </c>
      <c r="D514" s="22">
        <v>0</v>
      </c>
      <c r="E514" s="17" t="s">
        <v>213</v>
      </c>
      <c r="F514" s="15">
        <v>24</v>
      </c>
      <c r="G514" s="2">
        <v>2.1099000000000001</v>
      </c>
      <c r="H514" s="3">
        <v>4.5</v>
      </c>
      <c r="I514" s="2">
        <v>1.6442000000000001</v>
      </c>
      <c r="J514" s="4">
        <f t="shared" si="23"/>
        <v>0.4657</v>
      </c>
      <c r="K514" s="1">
        <v>1</v>
      </c>
      <c r="L514" s="4">
        <f t="shared" si="24"/>
        <v>0.4657</v>
      </c>
      <c r="M514" s="1">
        <v>1</v>
      </c>
      <c r="N514" s="4">
        <v>0.4657</v>
      </c>
      <c r="O514" s="11" t="s">
        <v>1746</v>
      </c>
    </row>
    <row r="515" spans="1:15" ht="16.5" x14ac:dyDescent="0.25">
      <c r="A515" s="1">
        <v>514</v>
      </c>
      <c r="B515" s="1" t="s">
        <v>771</v>
      </c>
      <c r="C515" s="10">
        <v>45178</v>
      </c>
      <c r="D515" s="22">
        <v>0</v>
      </c>
      <c r="E515" s="17" t="s">
        <v>213</v>
      </c>
      <c r="F515" s="15">
        <v>24</v>
      </c>
      <c r="G515" s="2">
        <v>3.5695999999999999</v>
      </c>
      <c r="H515" s="3">
        <v>2.7</v>
      </c>
      <c r="I515" s="2">
        <v>2.5621</v>
      </c>
      <c r="J515" s="4">
        <f t="shared" si="23"/>
        <v>1.0074999999999998</v>
      </c>
      <c r="K515" s="1">
        <v>1</v>
      </c>
      <c r="L515" s="4">
        <f t="shared" si="24"/>
        <v>1.0074999999999998</v>
      </c>
      <c r="M515" s="1">
        <v>1</v>
      </c>
      <c r="N515" s="4">
        <v>1.0074999999999998</v>
      </c>
      <c r="O515" s="11" t="s">
        <v>1746</v>
      </c>
    </row>
    <row r="516" spans="1:15" ht="16.5" x14ac:dyDescent="0.25">
      <c r="A516" s="1">
        <v>515</v>
      </c>
      <c r="B516" s="1" t="s">
        <v>761</v>
      </c>
      <c r="C516" s="10">
        <v>45178</v>
      </c>
      <c r="D516" s="22">
        <v>0</v>
      </c>
      <c r="E516" s="17" t="s">
        <v>213</v>
      </c>
      <c r="F516" s="15">
        <v>24</v>
      </c>
      <c r="G516" s="2">
        <v>1.9265000000000001</v>
      </c>
      <c r="H516" s="3">
        <v>4.0999999999999996</v>
      </c>
      <c r="I516" s="2">
        <v>1.4958</v>
      </c>
      <c r="J516" s="4">
        <f t="shared" si="23"/>
        <v>0.43070000000000008</v>
      </c>
      <c r="K516" s="1">
        <v>1</v>
      </c>
      <c r="L516" s="4">
        <f t="shared" si="24"/>
        <v>0.43070000000000008</v>
      </c>
      <c r="M516" s="1">
        <v>1</v>
      </c>
      <c r="N516" s="4">
        <v>0.43070000000000008</v>
      </c>
      <c r="O516" s="11" t="s">
        <v>1746</v>
      </c>
    </row>
    <row r="517" spans="1:15" ht="16.5" x14ac:dyDescent="0.25">
      <c r="A517" s="1">
        <v>516</v>
      </c>
      <c r="B517" s="1" t="s">
        <v>771</v>
      </c>
      <c r="C517" s="10">
        <v>45179</v>
      </c>
      <c r="D517" s="22">
        <v>0</v>
      </c>
      <c r="E517" s="17" t="s">
        <v>213</v>
      </c>
      <c r="F517" s="15">
        <v>24</v>
      </c>
      <c r="G517" s="2">
        <v>3.6678999999999999</v>
      </c>
      <c r="H517" s="3">
        <v>3</v>
      </c>
      <c r="I517" s="2">
        <v>2.8754</v>
      </c>
      <c r="J517" s="4">
        <f t="shared" si="23"/>
        <v>0.79249999999999998</v>
      </c>
      <c r="K517" s="1">
        <v>1</v>
      </c>
      <c r="L517" s="4">
        <f t="shared" si="24"/>
        <v>0.79249999999999998</v>
      </c>
      <c r="M517" s="1">
        <v>1</v>
      </c>
      <c r="N517" s="4">
        <v>0.79249999999999998</v>
      </c>
      <c r="O517" s="11" t="s">
        <v>1746</v>
      </c>
    </row>
    <row r="518" spans="1:15" ht="16.5" x14ac:dyDescent="0.25">
      <c r="A518" s="1">
        <v>517</v>
      </c>
      <c r="B518" s="1" t="s">
        <v>761</v>
      </c>
      <c r="C518" s="10">
        <v>45179</v>
      </c>
      <c r="D518" s="22">
        <v>0</v>
      </c>
      <c r="E518" s="17" t="s">
        <v>213</v>
      </c>
      <c r="F518" s="15">
        <v>24</v>
      </c>
      <c r="G518" s="2">
        <v>1.6605000000000001</v>
      </c>
      <c r="H518" s="3">
        <v>3</v>
      </c>
      <c r="I518" s="2">
        <v>1.5615000000000001</v>
      </c>
      <c r="J518" s="4">
        <f t="shared" si="23"/>
        <v>9.8999999999999977E-2</v>
      </c>
      <c r="K518" s="1">
        <v>1</v>
      </c>
      <c r="L518" s="4">
        <f t="shared" si="24"/>
        <v>9.8999999999999977E-2</v>
      </c>
      <c r="M518" s="1">
        <v>1</v>
      </c>
      <c r="N518" s="4">
        <v>9.8999999999999977E-2</v>
      </c>
      <c r="O518" s="11" t="s">
        <v>1746</v>
      </c>
    </row>
    <row r="519" spans="1:15" ht="16.5" x14ac:dyDescent="0.25">
      <c r="A519" s="1">
        <v>518</v>
      </c>
      <c r="B519" s="1" t="s">
        <v>771</v>
      </c>
      <c r="C519" s="10">
        <v>45180</v>
      </c>
      <c r="D519" s="22">
        <v>0</v>
      </c>
      <c r="E519" s="17" t="s">
        <v>213</v>
      </c>
      <c r="F519" s="15">
        <v>24</v>
      </c>
      <c r="G519" s="2">
        <v>3.9489999999999998</v>
      </c>
      <c r="H519" s="3">
        <v>2.7</v>
      </c>
      <c r="I519" s="2">
        <v>2.8073999999999999</v>
      </c>
      <c r="J519" s="4">
        <f t="shared" si="23"/>
        <v>1.1415999999999999</v>
      </c>
      <c r="K519" s="1">
        <v>1</v>
      </c>
      <c r="L519" s="4">
        <f t="shared" si="24"/>
        <v>1.1415999999999999</v>
      </c>
      <c r="M519" s="1">
        <v>1</v>
      </c>
      <c r="N519" s="4">
        <v>1.1415999999999999</v>
      </c>
      <c r="O519" s="11" t="s">
        <v>1746</v>
      </c>
    </row>
    <row r="520" spans="1:15" ht="16.5" x14ac:dyDescent="0.25">
      <c r="A520" s="1">
        <v>519</v>
      </c>
      <c r="B520" s="1" t="s">
        <v>761</v>
      </c>
      <c r="C520" s="10">
        <v>45180</v>
      </c>
      <c r="D520" s="22">
        <v>0</v>
      </c>
      <c r="E520" s="17" t="s">
        <v>213</v>
      </c>
      <c r="F520" s="15">
        <v>24</v>
      </c>
      <c r="G520" s="2">
        <v>1.4656</v>
      </c>
      <c r="H520" s="3">
        <v>2.5</v>
      </c>
      <c r="I520" s="2">
        <v>1.46</v>
      </c>
      <c r="J520" s="4">
        <f t="shared" ref="J520:J583" si="25">G520-I520</f>
        <v>5.6000000000000494E-3</v>
      </c>
      <c r="K520" s="1">
        <v>1</v>
      </c>
      <c r="L520" s="4">
        <f t="shared" ref="L520:L583" si="26">(G520-I520-D520)*K520</f>
        <v>5.6000000000000494E-3</v>
      </c>
      <c r="M520" s="1">
        <v>1</v>
      </c>
      <c r="N520" s="4">
        <v>5.6000000000000494E-3</v>
      </c>
      <c r="O520" s="11" t="s">
        <v>1746</v>
      </c>
    </row>
    <row r="521" spans="1:15" ht="16.5" x14ac:dyDescent="0.25">
      <c r="A521" s="1">
        <v>520</v>
      </c>
      <c r="B521" s="1" t="s">
        <v>771</v>
      </c>
      <c r="C521" s="10">
        <v>45181</v>
      </c>
      <c r="D521" s="22">
        <v>0</v>
      </c>
      <c r="E521" s="17" t="s">
        <v>213</v>
      </c>
      <c r="F521" s="15">
        <v>24</v>
      </c>
      <c r="G521" s="2">
        <v>4.1063999999999998</v>
      </c>
      <c r="H521" s="3">
        <v>2.5</v>
      </c>
      <c r="I521" s="2">
        <v>2.9870999999999999</v>
      </c>
      <c r="J521" s="4">
        <f t="shared" si="25"/>
        <v>1.1193</v>
      </c>
      <c r="K521" s="1">
        <v>1</v>
      </c>
      <c r="L521" s="4">
        <f t="shared" si="26"/>
        <v>1.1193</v>
      </c>
      <c r="M521" s="1">
        <v>1</v>
      </c>
      <c r="N521" s="4">
        <v>1.1193</v>
      </c>
      <c r="O521" s="11" t="s">
        <v>1746</v>
      </c>
    </row>
    <row r="522" spans="1:15" ht="16.5" x14ac:dyDescent="0.25">
      <c r="A522" s="1">
        <v>521</v>
      </c>
      <c r="B522" s="1" t="s">
        <v>761</v>
      </c>
      <c r="C522" s="10">
        <v>45181</v>
      </c>
      <c r="D522" s="22">
        <v>0</v>
      </c>
      <c r="E522" s="17" t="s">
        <v>213</v>
      </c>
      <c r="F522" s="15">
        <v>24</v>
      </c>
      <c r="G522" s="2">
        <v>1.4077</v>
      </c>
      <c r="H522" s="3">
        <v>2.5</v>
      </c>
      <c r="I522" s="2">
        <v>1.4</v>
      </c>
      <c r="J522" s="4">
        <f t="shared" si="25"/>
        <v>7.7000000000000401E-3</v>
      </c>
      <c r="K522" s="1">
        <v>1</v>
      </c>
      <c r="L522" s="4">
        <f t="shared" si="26"/>
        <v>7.7000000000000401E-3</v>
      </c>
      <c r="M522" s="1">
        <v>1</v>
      </c>
      <c r="N522" s="4">
        <v>7.7000000000000401E-3</v>
      </c>
      <c r="O522" s="11" t="s">
        <v>1746</v>
      </c>
    </row>
    <row r="523" spans="1:15" ht="16.5" x14ac:dyDescent="0.25">
      <c r="A523" s="1">
        <v>522</v>
      </c>
      <c r="B523" s="1" t="s">
        <v>771</v>
      </c>
      <c r="C523" s="10">
        <v>45182</v>
      </c>
      <c r="D523" s="22">
        <v>0</v>
      </c>
      <c r="E523" s="17" t="s">
        <v>213</v>
      </c>
      <c r="F523" s="15">
        <v>24</v>
      </c>
      <c r="G523" s="2">
        <v>4.0152999999999999</v>
      </c>
      <c r="H523" s="3">
        <v>2.5</v>
      </c>
      <c r="I523" s="2">
        <v>2.8954</v>
      </c>
      <c r="J523" s="4">
        <f t="shared" si="25"/>
        <v>1.1198999999999999</v>
      </c>
      <c r="K523" s="1">
        <v>1</v>
      </c>
      <c r="L523" s="4">
        <f t="shared" si="26"/>
        <v>1.1198999999999999</v>
      </c>
      <c r="M523" s="1">
        <v>1</v>
      </c>
      <c r="N523" s="4">
        <v>1.1198999999999999</v>
      </c>
      <c r="O523" s="11" t="s">
        <v>1746</v>
      </c>
    </row>
    <row r="524" spans="1:15" ht="16.5" x14ac:dyDescent="0.25">
      <c r="A524" s="1">
        <v>523</v>
      </c>
      <c r="B524" s="1" t="s">
        <v>761</v>
      </c>
      <c r="C524" s="10">
        <v>45182</v>
      </c>
      <c r="D524" s="22">
        <v>0</v>
      </c>
      <c r="E524" s="17" t="s">
        <v>213</v>
      </c>
      <c r="F524" s="15">
        <v>24</v>
      </c>
      <c r="G524" s="2">
        <v>1.4925999999999999</v>
      </c>
      <c r="H524" s="3">
        <v>2.7</v>
      </c>
      <c r="I524" s="2">
        <v>1.48</v>
      </c>
      <c r="J524" s="4">
        <f t="shared" si="25"/>
        <v>1.2599999999999945E-2</v>
      </c>
      <c r="K524" s="1">
        <v>1</v>
      </c>
      <c r="L524" s="4">
        <f t="shared" si="26"/>
        <v>1.2599999999999945E-2</v>
      </c>
      <c r="M524" s="1">
        <v>1</v>
      </c>
      <c r="N524" s="4">
        <v>1.2599999999999945E-2</v>
      </c>
      <c r="O524" s="11" t="s">
        <v>1746</v>
      </c>
    </row>
    <row r="525" spans="1:15" ht="16.5" x14ac:dyDescent="0.25">
      <c r="A525" s="1">
        <v>524</v>
      </c>
      <c r="B525" s="1" t="s">
        <v>771</v>
      </c>
      <c r="C525" s="10">
        <v>45183</v>
      </c>
      <c r="D525" s="22">
        <v>0</v>
      </c>
      <c r="E525" s="17" t="s">
        <v>213</v>
      </c>
      <c r="F525" s="15">
        <v>24</v>
      </c>
      <c r="G525" s="2">
        <v>4.0359999999999996</v>
      </c>
      <c r="H525" s="3">
        <v>2.7</v>
      </c>
      <c r="I525" s="2">
        <v>2.8946999999999998</v>
      </c>
      <c r="J525" s="4">
        <f t="shared" si="25"/>
        <v>1.1412999999999998</v>
      </c>
      <c r="K525" s="1">
        <v>1</v>
      </c>
      <c r="L525" s="4">
        <f t="shared" si="26"/>
        <v>1.1412999999999998</v>
      </c>
      <c r="M525" s="1">
        <v>1</v>
      </c>
      <c r="N525" s="4">
        <v>1.1412999999999998</v>
      </c>
      <c r="O525" s="11" t="s">
        <v>1746</v>
      </c>
    </row>
    <row r="526" spans="1:15" ht="16.5" x14ac:dyDescent="0.25">
      <c r="A526" s="1">
        <v>525</v>
      </c>
      <c r="B526" s="1" t="s">
        <v>761</v>
      </c>
      <c r="C526" s="10">
        <v>45183</v>
      </c>
      <c r="D526" s="22">
        <v>0</v>
      </c>
      <c r="E526" s="17" t="s">
        <v>213</v>
      </c>
      <c r="F526" s="15">
        <v>24</v>
      </c>
      <c r="G526" s="2">
        <v>1.651</v>
      </c>
      <c r="H526" s="3">
        <v>3</v>
      </c>
      <c r="I526" s="2">
        <v>1.4859</v>
      </c>
      <c r="J526" s="4">
        <f t="shared" si="25"/>
        <v>0.16510000000000002</v>
      </c>
      <c r="K526" s="1">
        <v>1</v>
      </c>
      <c r="L526" s="4">
        <f t="shared" si="26"/>
        <v>0.16510000000000002</v>
      </c>
      <c r="M526" s="1">
        <v>1</v>
      </c>
      <c r="N526" s="4">
        <v>0.16510000000000002</v>
      </c>
      <c r="O526" s="11" t="s">
        <v>1746</v>
      </c>
    </row>
    <row r="527" spans="1:15" ht="16.5" x14ac:dyDescent="0.25">
      <c r="A527" s="1">
        <v>526</v>
      </c>
      <c r="B527" s="1" t="s">
        <v>771</v>
      </c>
      <c r="C527" s="10">
        <v>45184</v>
      </c>
      <c r="D527" s="22">
        <v>0</v>
      </c>
      <c r="E527" s="17" t="s">
        <v>213</v>
      </c>
      <c r="F527" s="15">
        <v>24</v>
      </c>
      <c r="G527" s="2">
        <v>3.6128999999999998</v>
      </c>
      <c r="H527" s="3">
        <v>2.8</v>
      </c>
      <c r="I527" s="2">
        <v>2.8856000000000002</v>
      </c>
      <c r="J527" s="4">
        <f t="shared" si="25"/>
        <v>0.72729999999999961</v>
      </c>
      <c r="K527" s="1">
        <v>1</v>
      </c>
      <c r="L527" s="4">
        <f t="shared" si="26"/>
        <v>0.72729999999999961</v>
      </c>
      <c r="M527" s="1">
        <v>1</v>
      </c>
      <c r="N527" s="4">
        <v>0.72729999999999961</v>
      </c>
      <c r="O527" s="11" t="s">
        <v>1746</v>
      </c>
    </row>
    <row r="528" spans="1:15" ht="16.5" x14ac:dyDescent="0.25">
      <c r="A528" s="1">
        <v>527</v>
      </c>
      <c r="B528" s="1" t="s">
        <v>761</v>
      </c>
      <c r="C528" s="10">
        <v>45184</v>
      </c>
      <c r="D528" s="22">
        <v>0</v>
      </c>
      <c r="E528" s="17" t="s">
        <v>213</v>
      </c>
      <c r="F528" s="15">
        <v>24</v>
      </c>
      <c r="G528" s="2">
        <v>2.1602999999999999</v>
      </c>
      <c r="H528" s="3">
        <v>4.0999999999999996</v>
      </c>
      <c r="I528" s="2">
        <v>1.4823999999999999</v>
      </c>
      <c r="J528" s="4">
        <f t="shared" si="25"/>
        <v>0.67789999999999995</v>
      </c>
      <c r="K528" s="1">
        <v>1</v>
      </c>
      <c r="L528" s="4">
        <f t="shared" si="26"/>
        <v>0.67789999999999995</v>
      </c>
      <c r="M528" s="1">
        <v>1</v>
      </c>
      <c r="N528" s="4">
        <v>0.67789999999999995</v>
      </c>
      <c r="O528" s="11" t="s">
        <v>1746</v>
      </c>
    </row>
    <row r="529" spans="1:15" ht="16.5" x14ac:dyDescent="0.25">
      <c r="A529" s="1">
        <v>528</v>
      </c>
      <c r="B529" s="1" t="s">
        <v>771</v>
      </c>
      <c r="C529" s="10">
        <v>45185</v>
      </c>
      <c r="D529" s="22">
        <v>0</v>
      </c>
      <c r="E529" s="17" t="s">
        <v>213</v>
      </c>
      <c r="F529" s="15">
        <v>24</v>
      </c>
      <c r="G529" s="2">
        <v>3.59</v>
      </c>
      <c r="H529" s="3">
        <v>2.9</v>
      </c>
      <c r="I529" s="2">
        <v>2.87</v>
      </c>
      <c r="J529" s="4">
        <f t="shared" si="25"/>
        <v>0.71999999999999975</v>
      </c>
      <c r="K529" s="1">
        <v>1</v>
      </c>
      <c r="L529" s="4">
        <f t="shared" si="26"/>
        <v>0.71999999999999975</v>
      </c>
      <c r="M529" s="1">
        <v>1</v>
      </c>
      <c r="N529" s="4">
        <v>0.71999999999999975</v>
      </c>
      <c r="O529" s="11" t="s">
        <v>1746</v>
      </c>
    </row>
    <row r="530" spans="1:15" ht="16.5" x14ac:dyDescent="0.25">
      <c r="A530" s="1">
        <v>529</v>
      </c>
      <c r="B530" s="1" t="s">
        <v>761</v>
      </c>
      <c r="C530" s="10">
        <v>45185</v>
      </c>
      <c r="D530" s="22">
        <v>0</v>
      </c>
      <c r="E530" s="17" t="s">
        <v>213</v>
      </c>
      <c r="F530" s="15">
        <v>24</v>
      </c>
      <c r="G530" s="2">
        <v>1.91</v>
      </c>
      <c r="H530" s="3">
        <v>3.6</v>
      </c>
      <c r="I530" s="2">
        <v>1.57</v>
      </c>
      <c r="J530" s="4">
        <f t="shared" si="25"/>
        <v>0.33999999999999986</v>
      </c>
      <c r="K530" s="1">
        <v>1</v>
      </c>
      <c r="L530" s="4">
        <f t="shared" si="26"/>
        <v>0.33999999999999986</v>
      </c>
      <c r="M530" s="1">
        <v>1</v>
      </c>
      <c r="N530" s="4">
        <v>0.33999999999999986</v>
      </c>
      <c r="O530" s="11" t="s">
        <v>1746</v>
      </c>
    </row>
    <row r="531" spans="1:15" ht="16.5" x14ac:dyDescent="0.25">
      <c r="A531" s="1">
        <v>530</v>
      </c>
      <c r="B531" s="1" t="s">
        <v>771</v>
      </c>
      <c r="C531" s="10">
        <v>45186</v>
      </c>
      <c r="D531" s="22">
        <v>0</v>
      </c>
      <c r="E531" s="17" t="s">
        <v>213</v>
      </c>
      <c r="F531" s="15">
        <v>24</v>
      </c>
      <c r="G531" s="2">
        <v>3.8</v>
      </c>
      <c r="H531" s="3">
        <v>2.5</v>
      </c>
      <c r="I531" s="2">
        <v>2.96</v>
      </c>
      <c r="J531" s="4">
        <f t="shared" si="25"/>
        <v>0.83999999999999986</v>
      </c>
      <c r="K531" s="1">
        <v>1</v>
      </c>
      <c r="L531" s="4">
        <f t="shared" si="26"/>
        <v>0.83999999999999986</v>
      </c>
      <c r="M531" s="1">
        <v>1</v>
      </c>
      <c r="N531" s="4">
        <v>0.83999999999999986</v>
      </c>
      <c r="O531" s="11" t="s">
        <v>1746</v>
      </c>
    </row>
    <row r="532" spans="1:15" ht="16.5" x14ac:dyDescent="0.25">
      <c r="A532" s="1">
        <v>531</v>
      </c>
      <c r="B532" s="1" t="s">
        <v>761</v>
      </c>
      <c r="C532" s="10">
        <v>45186</v>
      </c>
      <c r="D532" s="22">
        <v>0</v>
      </c>
      <c r="E532" s="17" t="s">
        <v>213</v>
      </c>
      <c r="F532" s="15">
        <v>24</v>
      </c>
      <c r="G532" s="2">
        <v>1.68</v>
      </c>
      <c r="H532" s="3">
        <v>3</v>
      </c>
      <c r="I532" s="2">
        <v>1.47</v>
      </c>
      <c r="J532" s="4">
        <f t="shared" si="25"/>
        <v>0.20999999999999996</v>
      </c>
      <c r="K532" s="1">
        <v>1</v>
      </c>
      <c r="L532" s="4">
        <f t="shared" si="26"/>
        <v>0.20999999999999996</v>
      </c>
      <c r="M532" s="1">
        <v>1</v>
      </c>
      <c r="N532" s="4">
        <v>0.20999999999999996</v>
      </c>
      <c r="O532" s="11" t="s">
        <v>1746</v>
      </c>
    </row>
    <row r="533" spans="1:15" ht="16.5" x14ac:dyDescent="0.25">
      <c r="A533" s="1">
        <v>532</v>
      </c>
      <c r="B533" s="1" t="s">
        <v>771</v>
      </c>
      <c r="C533" s="10">
        <v>45187</v>
      </c>
      <c r="D533" s="22">
        <v>0</v>
      </c>
      <c r="E533" s="17" t="s">
        <v>213</v>
      </c>
      <c r="F533" s="15">
        <v>24</v>
      </c>
      <c r="G533" s="2">
        <v>4.05</v>
      </c>
      <c r="H533" s="3">
        <v>2.5</v>
      </c>
      <c r="I533" s="2">
        <v>3.08</v>
      </c>
      <c r="J533" s="4">
        <f t="shared" si="25"/>
        <v>0.96999999999999975</v>
      </c>
      <c r="K533" s="1">
        <v>1</v>
      </c>
      <c r="L533" s="4">
        <f t="shared" si="26"/>
        <v>0.96999999999999975</v>
      </c>
      <c r="M533" s="1">
        <v>1</v>
      </c>
      <c r="N533" s="4">
        <v>0.96999999999999975</v>
      </c>
      <c r="O533" s="11" t="s">
        <v>1746</v>
      </c>
    </row>
    <row r="534" spans="1:15" ht="16.5" x14ac:dyDescent="0.25">
      <c r="A534" s="1">
        <v>533</v>
      </c>
      <c r="B534" s="1" t="s">
        <v>761</v>
      </c>
      <c r="C534" s="10">
        <v>45187</v>
      </c>
      <c r="D534" s="22">
        <v>0</v>
      </c>
      <c r="E534" s="17" t="s">
        <v>213</v>
      </c>
      <c r="F534" s="15">
        <v>24</v>
      </c>
      <c r="G534" s="2">
        <v>1.44</v>
      </c>
      <c r="H534" s="3">
        <v>2.6</v>
      </c>
      <c r="I534" s="2">
        <v>1.32</v>
      </c>
      <c r="J534" s="4">
        <f t="shared" si="25"/>
        <v>0.11999999999999988</v>
      </c>
      <c r="K534" s="1">
        <v>1</v>
      </c>
      <c r="L534" s="4">
        <f t="shared" si="26"/>
        <v>0.11999999999999988</v>
      </c>
      <c r="M534" s="1">
        <v>1</v>
      </c>
      <c r="N534" s="4">
        <v>0.11999999999999988</v>
      </c>
      <c r="O534" s="11" t="s">
        <v>1746</v>
      </c>
    </row>
    <row r="535" spans="1:15" ht="16.5" x14ac:dyDescent="0.25">
      <c r="A535" s="1">
        <v>534</v>
      </c>
      <c r="B535" s="1" t="s">
        <v>771</v>
      </c>
      <c r="C535" s="10">
        <v>45188</v>
      </c>
      <c r="D535" s="22">
        <v>0</v>
      </c>
      <c r="E535" s="17" t="s">
        <v>213</v>
      </c>
      <c r="F535" s="15">
        <v>24</v>
      </c>
      <c r="G535" s="2">
        <v>4.25</v>
      </c>
      <c r="H535" s="3">
        <v>2.6</v>
      </c>
      <c r="I535" s="2">
        <v>3.27</v>
      </c>
      <c r="J535" s="4">
        <f t="shared" si="25"/>
        <v>0.98</v>
      </c>
      <c r="K535" s="1">
        <v>1</v>
      </c>
      <c r="L535" s="4">
        <f t="shared" si="26"/>
        <v>0.98</v>
      </c>
      <c r="M535" s="1">
        <v>1</v>
      </c>
      <c r="N535" s="4">
        <v>0.98</v>
      </c>
      <c r="O535" s="11" t="s">
        <v>1746</v>
      </c>
    </row>
    <row r="536" spans="1:15" ht="16.5" x14ac:dyDescent="0.25">
      <c r="A536" s="1">
        <v>535</v>
      </c>
      <c r="B536" s="1" t="s">
        <v>761</v>
      </c>
      <c r="C536" s="10">
        <v>45188</v>
      </c>
      <c r="D536" s="22">
        <v>0</v>
      </c>
      <c r="E536" s="17" t="s">
        <v>213</v>
      </c>
      <c r="F536" s="15">
        <v>24</v>
      </c>
      <c r="G536" s="2">
        <v>1.26</v>
      </c>
      <c r="H536" s="3">
        <v>2.5</v>
      </c>
      <c r="I536" s="2">
        <v>1.1100000000000001</v>
      </c>
      <c r="J536" s="4">
        <f t="shared" si="25"/>
        <v>0.14999999999999991</v>
      </c>
      <c r="K536" s="1">
        <v>1</v>
      </c>
      <c r="L536" s="4">
        <f t="shared" si="26"/>
        <v>0.14999999999999991</v>
      </c>
      <c r="M536" s="1">
        <v>1</v>
      </c>
      <c r="N536" s="4">
        <v>0.14999999999999991</v>
      </c>
      <c r="O536" s="11" t="s">
        <v>1746</v>
      </c>
    </row>
    <row r="537" spans="1:15" ht="16.5" x14ac:dyDescent="0.25">
      <c r="A537" s="1">
        <v>536</v>
      </c>
      <c r="B537" s="1" t="s">
        <v>771</v>
      </c>
      <c r="C537" s="10">
        <v>45189</v>
      </c>
      <c r="D537" s="22">
        <v>0</v>
      </c>
      <c r="E537" s="17" t="s">
        <v>213</v>
      </c>
      <c r="F537" s="15">
        <v>24</v>
      </c>
      <c r="G537" s="2">
        <v>3.74</v>
      </c>
      <c r="H537" s="3">
        <v>2.8</v>
      </c>
      <c r="I537" s="2">
        <v>2.87</v>
      </c>
      <c r="J537" s="4">
        <f t="shared" si="25"/>
        <v>0.87000000000000011</v>
      </c>
      <c r="K537" s="1">
        <v>1</v>
      </c>
      <c r="L537" s="4">
        <f t="shared" si="26"/>
        <v>0.87000000000000011</v>
      </c>
      <c r="M537" s="1">
        <v>1</v>
      </c>
      <c r="N537" s="4">
        <v>0.87000000000000011</v>
      </c>
      <c r="O537" s="11" t="s">
        <v>1746</v>
      </c>
    </row>
    <row r="538" spans="1:15" ht="16.5" x14ac:dyDescent="0.25">
      <c r="A538" s="1">
        <v>537</v>
      </c>
      <c r="B538" s="1" t="s">
        <v>761</v>
      </c>
      <c r="C538" s="10">
        <v>45189</v>
      </c>
      <c r="D538" s="22">
        <v>0</v>
      </c>
      <c r="E538" s="17" t="s">
        <v>213</v>
      </c>
      <c r="F538" s="15">
        <v>24</v>
      </c>
      <c r="G538" s="2">
        <v>1.95</v>
      </c>
      <c r="H538" s="3">
        <v>3.6</v>
      </c>
      <c r="I538" s="2">
        <v>1.48</v>
      </c>
      <c r="J538" s="4">
        <f t="shared" si="25"/>
        <v>0.47</v>
      </c>
      <c r="K538" s="1">
        <v>1</v>
      </c>
      <c r="L538" s="4">
        <f t="shared" si="26"/>
        <v>0.47</v>
      </c>
      <c r="M538" s="1">
        <v>1</v>
      </c>
      <c r="N538" s="4">
        <v>0.47</v>
      </c>
      <c r="O538" s="11" t="s">
        <v>1746</v>
      </c>
    </row>
    <row r="539" spans="1:15" ht="16.5" x14ac:dyDescent="0.25">
      <c r="A539" s="1">
        <v>538</v>
      </c>
      <c r="B539" s="1" t="s">
        <v>771</v>
      </c>
      <c r="C539" s="10">
        <v>45190</v>
      </c>
      <c r="D539" s="22">
        <v>0</v>
      </c>
      <c r="E539" s="17" t="s">
        <v>443</v>
      </c>
      <c r="F539" s="15">
        <v>12.5</v>
      </c>
      <c r="G539" s="2">
        <v>2.19</v>
      </c>
      <c r="H539" s="3">
        <v>2</v>
      </c>
      <c r="I539" s="2">
        <v>1.96</v>
      </c>
      <c r="J539" s="4">
        <f t="shared" si="25"/>
        <v>0.22999999999999998</v>
      </c>
      <c r="K539" s="1">
        <v>1</v>
      </c>
      <c r="L539" s="4">
        <f t="shared" si="26"/>
        <v>0.22999999999999998</v>
      </c>
      <c r="M539" s="1">
        <v>1</v>
      </c>
      <c r="N539" s="4">
        <v>0.22999999999999998</v>
      </c>
      <c r="O539" s="11" t="s">
        <v>1746</v>
      </c>
    </row>
    <row r="540" spans="1:15" ht="16.5" x14ac:dyDescent="0.25">
      <c r="A540" s="1">
        <v>539</v>
      </c>
      <c r="B540" s="1" t="s">
        <v>761</v>
      </c>
      <c r="C540" s="10">
        <v>45190</v>
      </c>
      <c r="D540" s="22">
        <v>0</v>
      </c>
      <c r="E540" s="17" t="s">
        <v>228</v>
      </c>
      <c r="F540" s="15">
        <v>14</v>
      </c>
      <c r="G540" s="2">
        <v>1.25</v>
      </c>
      <c r="H540" s="3">
        <v>2</v>
      </c>
      <c r="I540" s="2">
        <v>1.1200000000000001</v>
      </c>
      <c r="J540" s="4">
        <f t="shared" si="25"/>
        <v>0.12999999999999989</v>
      </c>
      <c r="K540" s="1">
        <v>1</v>
      </c>
      <c r="L540" s="4">
        <f t="shared" si="26"/>
        <v>0.12999999999999989</v>
      </c>
      <c r="M540" s="1">
        <v>1</v>
      </c>
      <c r="N540" s="4">
        <v>0.12999999999999989</v>
      </c>
      <c r="O540" s="11" t="s">
        <v>1746</v>
      </c>
    </row>
    <row r="541" spans="1:15" ht="16.5" x14ac:dyDescent="0.25">
      <c r="A541" s="1">
        <v>540</v>
      </c>
      <c r="B541" s="1" t="s">
        <v>4395</v>
      </c>
      <c r="C541" s="10">
        <v>45190</v>
      </c>
      <c r="D541" s="22">
        <v>0</v>
      </c>
      <c r="E541" s="17" t="s">
        <v>722</v>
      </c>
      <c r="F541" s="15">
        <v>10</v>
      </c>
      <c r="G541" s="2">
        <v>3.1730999999999998</v>
      </c>
      <c r="H541" s="3">
        <v>3.4</v>
      </c>
      <c r="I541" s="2">
        <v>1.25</v>
      </c>
      <c r="J541" s="4">
        <f t="shared" si="25"/>
        <v>1.9230999999999998</v>
      </c>
      <c r="K541" s="1">
        <v>1</v>
      </c>
      <c r="L541" s="4">
        <f t="shared" si="26"/>
        <v>1.9230999999999998</v>
      </c>
      <c r="M541" s="1">
        <v>2</v>
      </c>
      <c r="N541" s="4">
        <v>2.4923999999999999</v>
      </c>
      <c r="O541" s="11" t="s">
        <v>1746</v>
      </c>
    </row>
    <row r="542" spans="1:15" ht="16.5" x14ac:dyDescent="0.25">
      <c r="A542" s="1">
        <v>541</v>
      </c>
      <c r="B542" s="1" t="s">
        <v>771</v>
      </c>
      <c r="C542" s="10">
        <v>45191</v>
      </c>
      <c r="D542" s="22">
        <v>0</v>
      </c>
      <c r="E542" s="17" t="s">
        <v>213</v>
      </c>
      <c r="F542" s="15">
        <v>24</v>
      </c>
      <c r="G542" s="2">
        <v>4.0599999999999996</v>
      </c>
      <c r="H542" s="3">
        <v>3</v>
      </c>
      <c r="I542" s="2">
        <v>2.98</v>
      </c>
      <c r="J542" s="4">
        <f t="shared" si="25"/>
        <v>1.0799999999999996</v>
      </c>
      <c r="K542" s="1">
        <v>1</v>
      </c>
      <c r="L542" s="4">
        <f t="shared" si="26"/>
        <v>1.0799999999999996</v>
      </c>
      <c r="M542" s="1">
        <v>1</v>
      </c>
      <c r="N542" s="4">
        <v>1.0799999999999996</v>
      </c>
      <c r="O542" s="11" t="s">
        <v>1746</v>
      </c>
    </row>
    <row r="543" spans="1:15" ht="16.5" x14ac:dyDescent="0.25">
      <c r="A543" s="1">
        <v>542</v>
      </c>
      <c r="B543" s="1" t="s">
        <v>761</v>
      </c>
      <c r="C543" s="10">
        <v>45191</v>
      </c>
      <c r="D543" s="22">
        <v>0</v>
      </c>
      <c r="E543" s="17" t="s">
        <v>213</v>
      </c>
      <c r="F543" s="15">
        <v>24</v>
      </c>
      <c r="G543" s="2">
        <v>1.7242999999999999</v>
      </c>
      <c r="H543" s="3">
        <v>3</v>
      </c>
      <c r="I543" s="2">
        <v>1.65</v>
      </c>
      <c r="J543" s="4">
        <f t="shared" si="25"/>
        <v>7.4300000000000033E-2</v>
      </c>
      <c r="K543" s="1">
        <v>1</v>
      </c>
      <c r="L543" s="4">
        <f t="shared" si="26"/>
        <v>7.4300000000000033E-2</v>
      </c>
      <c r="M543" s="1">
        <v>1</v>
      </c>
      <c r="N543" s="4">
        <v>7.4300000000000033E-2</v>
      </c>
      <c r="O543" s="11" t="s">
        <v>1746</v>
      </c>
    </row>
    <row r="544" spans="1:15" ht="16.5" x14ac:dyDescent="0.25">
      <c r="A544" s="1">
        <v>543</v>
      </c>
      <c r="B544" s="1" t="s">
        <v>771</v>
      </c>
      <c r="C544" s="10">
        <v>45192</v>
      </c>
      <c r="D544" s="22">
        <v>0</v>
      </c>
      <c r="E544" s="17" t="s">
        <v>213</v>
      </c>
      <c r="F544" s="15">
        <v>24</v>
      </c>
      <c r="G544" s="2">
        <v>3.71</v>
      </c>
      <c r="H544" s="3">
        <v>2.8</v>
      </c>
      <c r="I544" s="2">
        <v>2.52</v>
      </c>
      <c r="J544" s="4">
        <f t="shared" si="25"/>
        <v>1.19</v>
      </c>
      <c r="K544" s="1">
        <v>1</v>
      </c>
      <c r="L544" s="4">
        <f t="shared" si="26"/>
        <v>1.19</v>
      </c>
      <c r="M544" s="1">
        <v>1</v>
      </c>
      <c r="N544" s="4">
        <v>1.19</v>
      </c>
      <c r="O544" s="11" t="s">
        <v>1746</v>
      </c>
    </row>
    <row r="545" spans="1:15" ht="33" x14ac:dyDescent="0.25">
      <c r="A545" s="1">
        <v>544</v>
      </c>
      <c r="B545" s="1" t="s">
        <v>761</v>
      </c>
      <c r="C545" s="10">
        <v>45192</v>
      </c>
      <c r="D545" s="22">
        <v>0</v>
      </c>
      <c r="E545" s="18" t="s">
        <v>4411</v>
      </c>
      <c r="F545" s="15">
        <v>19</v>
      </c>
      <c r="G545" s="2">
        <v>1.51</v>
      </c>
      <c r="H545" s="3">
        <v>2.6</v>
      </c>
      <c r="I545" s="2">
        <v>1.19</v>
      </c>
      <c r="J545" s="4">
        <f t="shared" si="25"/>
        <v>0.32000000000000006</v>
      </c>
      <c r="K545" s="1">
        <v>1</v>
      </c>
      <c r="L545" s="4">
        <f t="shared" si="26"/>
        <v>0.32000000000000006</v>
      </c>
      <c r="M545" s="1">
        <v>1</v>
      </c>
      <c r="N545" s="4">
        <v>0.32000000000000006</v>
      </c>
      <c r="O545" s="11" t="s">
        <v>1746</v>
      </c>
    </row>
    <row r="546" spans="1:15" ht="16.5" x14ac:dyDescent="0.25">
      <c r="A546" s="1">
        <v>545</v>
      </c>
      <c r="B546" s="1" t="s">
        <v>1460</v>
      </c>
      <c r="C546" s="10">
        <v>45192</v>
      </c>
      <c r="D546" s="22">
        <v>0</v>
      </c>
      <c r="E546" s="17" t="s">
        <v>4410</v>
      </c>
      <c r="F546" s="15">
        <v>5</v>
      </c>
      <c r="G546" s="2">
        <v>1.0354000000000001</v>
      </c>
      <c r="H546" s="3">
        <v>1.4</v>
      </c>
      <c r="I546" s="2">
        <v>0.32</v>
      </c>
      <c r="J546" s="4">
        <f t="shared" si="25"/>
        <v>0.71540000000000004</v>
      </c>
      <c r="K546" s="1">
        <v>1</v>
      </c>
      <c r="L546" s="4">
        <f t="shared" si="26"/>
        <v>0.71540000000000004</v>
      </c>
      <c r="M546" s="1">
        <v>1</v>
      </c>
      <c r="N546" s="4">
        <v>0.71540000000000004</v>
      </c>
      <c r="O546" s="11" t="s">
        <v>1746</v>
      </c>
    </row>
    <row r="547" spans="1:15" ht="33" x14ac:dyDescent="0.25">
      <c r="A547" s="1">
        <v>546</v>
      </c>
      <c r="B547" s="1" t="s">
        <v>771</v>
      </c>
      <c r="C547" s="10">
        <v>45193</v>
      </c>
      <c r="D547" s="22">
        <v>0</v>
      </c>
      <c r="E547" s="18" t="s">
        <v>4414</v>
      </c>
      <c r="F547" s="15">
        <v>20.5</v>
      </c>
      <c r="G547" s="2">
        <v>3.44</v>
      </c>
      <c r="H547" s="3">
        <v>2.6</v>
      </c>
      <c r="I547" s="2">
        <v>2.37</v>
      </c>
      <c r="J547" s="4">
        <f t="shared" si="25"/>
        <v>1.0699999999999998</v>
      </c>
      <c r="K547" s="1">
        <v>1</v>
      </c>
      <c r="L547" s="4">
        <f t="shared" si="26"/>
        <v>1.0699999999999998</v>
      </c>
      <c r="M547" s="1">
        <v>1</v>
      </c>
      <c r="N547" s="4">
        <v>1.0699999999999998</v>
      </c>
      <c r="O547" s="11" t="s">
        <v>1746</v>
      </c>
    </row>
    <row r="548" spans="1:15" ht="16.5" x14ac:dyDescent="0.25">
      <c r="A548" s="1">
        <v>547</v>
      </c>
      <c r="B548" s="1" t="s">
        <v>761</v>
      </c>
      <c r="C548" s="10">
        <v>45193</v>
      </c>
      <c r="D548" s="22">
        <v>0</v>
      </c>
      <c r="E548" s="17" t="s">
        <v>458</v>
      </c>
      <c r="F548" s="15">
        <v>19</v>
      </c>
      <c r="G548" s="2">
        <v>0.64</v>
      </c>
      <c r="H548" s="3">
        <v>1.2</v>
      </c>
      <c r="I548" s="2">
        <v>0.48</v>
      </c>
      <c r="J548" s="4">
        <f t="shared" si="25"/>
        <v>0.16000000000000003</v>
      </c>
      <c r="K548" s="1">
        <v>1</v>
      </c>
      <c r="L548" s="4">
        <f t="shared" si="26"/>
        <v>0.16000000000000003</v>
      </c>
      <c r="M548" s="1">
        <v>1</v>
      </c>
      <c r="N548" s="4">
        <v>0.16000000000000003</v>
      </c>
      <c r="O548" s="11" t="s">
        <v>1746</v>
      </c>
    </row>
    <row r="549" spans="1:15" ht="16.5" x14ac:dyDescent="0.25">
      <c r="A549" s="1">
        <v>548</v>
      </c>
      <c r="B549" s="1" t="s">
        <v>1460</v>
      </c>
      <c r="C549" s="10">
        <v>45193</v>
      </c>
      <c r="D549" s="22">
        <v>0</v>
      </c>
      <c r="E549" s="17" t="s">
        <v>223</v>
      </c>
      <c r="F549" s="15">
        <v>17</v>
      </c>
      <c r="G549" s="2">
        <v>1.62</v>
      </c>
      <c r="H549" s="3">
        <v>2</v>
      </c>
      <c r="I549" s="2">
        <v>1.4100000000000001</v>
      </c>
      <c r="J549" s="4">
        <f t="shared" si="25"/>
        <v>0.20999999999999996</v>
      </c>
      <c r="K549" s="1">
        <v>1</v>
      </c>
      <c r="L549" s="4">
        <f t="shared" si="26"/>
        <v>0.20999999999999996</v>
      </c>
      <c r="M549" s="1">
        <v>1</v>
      </c>
      <c r="N549" s="4">
        <v>0.20999999999999996</v>
      </c>
      <c r="O549" s="11" t="s">
        <v>1746</v>
      </c>
    </row>
    <row r="550" spans="1:15" ht="16.5" x14ac:dyDescent="0.25">
      <c r="A550" s="1">
        <v>549</v>
      </c>
      <c r="B550" s="1" t="s">
        <v>771</v>
      </c>
      <c r="C550" s="10">
        <v>45194</v>
      </c>
      <c r="D550" s="22">
        <v>0</v>
      </c>
      <c r="E550" s="18" t="s">
        <v>2396</v>
      </c>
      <c r="F550" s="6">
        <v>18.5</v>
      </c>
      <c r="G550" s="2">
        <v>2</v>
      </c>
      <c r="H550" s="3">
        <v>2.5</v>
      </c>
      <c r="I550" s="2">
        <v>1.1742999999999999</v>
      </c>
      <c r="J550" s="4">
        <f t="shared" si="25"/>
        <v>0.8257000000000001</v>
      </c>
      <c r="K550" s="1">
        <v>1</v>
      </c>
      <c r="L550" s="4">
        <f t="shared" si="26"/>
        <v>0.8257000000000001</v>
      </c>
      <c r="M550" s="1">
        <v>1</v>
      </c>
      <c r="N550" s="4">
        <v>0.8257000000000001</v>
      </c>
      <c r="O550" s="11" t="s">
        <v>1746</v>
      </c>
    </row>
    <row r="551" spans="1:15" ht="16.5" x14ac:dyDescent="0.25">
      <c r="A551" s="1">
        <v>550</v>
      </c>
      <c r="B551" s="1" t="s">
        <v>761</v>
      </c>
      <c r="C551" s="10">
        <v>45194</v>
      </c>
      <c r="D551" s="22">
        <v>0</v>
      </c>
      <c r="E551" s="18" t="s">
        <v>489</v>
      </c>
      <c r="F551" s="6">
        <v>23</v>
      </c>
      <c r="G551" s="2">
        <v>2.1547999999999998</v>
      </c>
      <c r="H551" s="3">
        <v>4</v>
      </c>
      <c r="I551" s="2">
        <v>1.0934999999999999</v>
      </c>
      <c r="J551" s="4">
        <f t="shared" si="25"/>
        <v>1.0612999999999999</v>
      </c>
      <c r="K551" s="1">
        <v>1</v>
      </c>
      <c r="L551" s="4">
        <f t="shared" si="26"/>
        <v>1.0612999999999999</v>
      </c>
      <c r="M551" s="1">
        <v>1</v>
      </c>
      <c r="N551" s="4">
        <v>1.0612999999999999</v>
      </c>
      <c r="O551" s="11" t="s">
        <v>1746</v>
      </c>
    </row>
    <row r="552" spans="1:15" ht="33" x14ac:dyDescent="0.25">
      <c r="A552" s="1">
        <v>551</v>
      </c>
      <c r="B552" s="1" t="s">
        <v>1460</v>
      </c>
      <c r="C552" s="10">
        <v>45194</v>
      </c>
      <c r="D552" s="22">
        <v>0</v>
      </c>
      <c r="E552" s="18" t="s">
        <v>4422</v>
      </c>
      <c r="F552" s="6">
        <v>19</v>
      </c>
      <c r="G552" s="2">
        <v>2.5375000000000001</v>
      </c>
      <c r="H552" s="3">
        <v>2.5</v>
      </c>
      <c r="I552" s="2">
        <v>1.5676000000000001</v>
      </c>
      <c r="J552" s="4">
        <f t="shared" si="25"/>
        <v>0.96989999999999998</v>
      </c>
      <c r="K552" s="1">
        <v>1</v>
      </c>
      <c r="L552" s="4">
        <f t="shared" si="26"/>
        <v>0.96989999999999998</v>
      </c>
      <c r="M552" s="1">
        <v>1</v>
      </c>
      <c r="N552" s="4">
        <v>0.96989999999999998</v>
      </c>
      <c r="O552" s="11" t="s">
        <v>1746</v>
      </c>
    </row>
    <row r="553" spans="1:15" ht="16.5" x14ac:dyDescent="0.25">
      <c r="A553" s="1">
        <v>552</v>
      </c>
      <c r="B553" s="1" t="s">
        <v>771</v>
      </c>
      <c r="C553" s="10">
        <v>45195</v>
      </c>
      <c r="D553" s="22">
        <v>0</v>
      </c>
      <c r="E553" s="17" t="s">
        <v>213</v>
      </c>
      <c r="F553" s="15">
        <v>24</v>
      </c>
      <c r="G553" s="2">
        <v>2.4900000000000002</v>
      </c>
      <c r="H553" s="3">
        <v>2.5</v>
      </c>
      <c r="I553" s="2">
        <v>1.1399999999999999</v>
      </c>
      <c r="J553" s="4">
        <f t="shared" si="25"/>
        <v>1.3500000000000003</v>
      </c>
      <c r="K553" s="1">
        <v>1</v>
      </c>
      <c r="L553" s="4">
        <f t="shared" si="26"/>
        <v>1.3500000000000003</v>
      </c>
      <c r="M553" s="1">
        <v>1</v>
      </c>
      <c r="N553" s="4">
        <v>1.3500000000000003</v>
      </c>
      <c r="O553" s="11" t="s">
        <v>1746</v>
      </c>
    </row>
    <row r="554" spans="1:15" ht="16.5" x14ac:dyDescent="0.25">
      <c r="A554" s="1">
        <v>553</v>
      </c>
      <c r="B554" s="1" t="s">
        <v>761</v>
      </c>
      <c r="C554" s="10">
        <v>45195</v>
      </c>
      <c r="D554" s="22">
        <v>0</v>
      </c>
      <c r="E554" s="17" t="s">
        <v>213</v>
      </c>
      <c r="F554" s="15">
        <v>24</v>
      </c>
      <c r="G554" s="2">
        <v>2.15</v>
      </c>
      <c r="H554" s="3">
        <v>4</v>
      </c>
      <c r="I554" s="2">
        <v>1.1499999999999999</v>
      </c>
      <c r="J554" s="4">
        <f t="shared" si="25"/>
        <v>1</v>
      </c>
      <c r="K554" s="1">
        <v>1</v>
      </c>
      <c r="L554" s="4">
        <f t="shared" si="26"/>
        <v>1</v>
      </c>
      <c r="M554" s="1">
        <v>1</v>
      </c>
      <c r="N554" s="4">
        <v>1</v>
      </c>
      <c r="O554" s="11" t="s">
        <v>1746</v>
      </c>
    </row>
    <row r="555" spans="1:15" ht="16.5" x14ac:dyDescent="0.25">
      <c r="A555" s="1">
        <v>554</v>
      </c>
      <c r="B555" s="1" t="s">
        <v>1460</v>
      </c>
      <c r="C555" s="10">
        <v>45195</v>
      </c>
      <c r="D555" s="22">
        <v>0</v>
      </c>
      <c r="E555" s="17" t="s">
        <v>213</v>
      </c>
      <c r="F555" s="15">
        <v>24</v>
      </c>
      <c r="G555" s="2">
        <v>2.61</v>
      </c>
      <c r="H555" s="3">
        <v>3</v>
      </c>
      <c r="I555" s="2">
        <v>1.57</v>
      </c>
      <c r="J555" s="4">
        <f t="shared" si="25"/>
        <v>1.0399999999999998</v>
      </c>
      <c r="K555" s="1">
        <v>1</v>
      </c>
      <c r="L555" s="4">
        <f t="shared" si="26"/>
        <v>1.0399999999999998</v>
      </c>
      <c r="M555" s="1">
        <v>1</v>
      </c>
      <c r="N555" s="4">
        <v>1.0399999999999998</v>
      </c>
      <c r="O555" s="11" t="s">
        <v>1746</v>
      </c>
    </row>
    <row r="556" spans="1:15" ht="16.5" x14ac:dyDescent="0.25">
      <c r="A556" s="1">
        <v>555</v>
      </c>
      <c r="B556" s="1" t="s">
        <v>771</v>
      </c>
      <c r="C556" s="10">
        <v>45196</v>
      </c>
      <c r="D556" s="22">
        <v>0</v>
      </c>
      <c r="E556" s="17" t="s">
        <v>213</v>
      </c>
      <c r="F556" s="15">
        <v>24</v>
      </c>
      <c r="G556" s="2">
        <v>2.44</v>
      </c>
      <c r="H556" s="3">
        <v>2.4</v>
      </c>
      <c r="I556" s="2">
        <v>1.1499999999999999</v>
      </c>
      <c r="J556" s="4">
        <f t="shared" si="25"/>
        <v>1.29</v>
      </c>
      <c r="K556" s="1">
        <v>1</v>
      </c>
      <c r="L556" s="4">
        <f t="shared" si="26"/>
        <v>1.29</v>
      </c>
      <c r="M556" s="1">
        <v>1</v>
      </c>
      <c r="N556" s="4">
        <v>1.29</v>
      </c>
      <c r="O556" s="11" t="s">
        <v>1746</v>
      </c>
    </row>
    <row r="557" spans="1:15" ht="16.5" x14ac:dyDescent="0.25">
      <c r="A557" s="1">
        <v>556</v>
      </c>
      <c r="B557" s="1" t="s">
        <v>761</v>
      </c>
      <c r="C557" s="10">
        <v>45196</v>
      </c>
      <c r="D557" s="22">
        <v>0</v>
      </c>
      <c r="E557" s="17" t="s">
        <v>213</v>
      </c>
      <c r="F557" s="15">
        <v>24</v>
      </c>
      <c r="G557" s="2">
        <v>1.94</v>
      </c>
      <c r="H557" s="3">
        <v>3</v>
      </c>
      <c r="I557" s="2">
        <v>1.1299999999999999</v>
      </c>
      <c r="J557" s="4">
        <f t="shared" si="25"/>
        <v>0.81</v>
      </c>
      <c r="K557" s="1">
        <v>1</v>
      </c>
      <c r="L557" s="4">
        <f t="shared" si="26"/>
        <v>0.81</v>
      </c>
      <c r="M557" s="1">
        <v>1</v>
      </c>
      <c r="N557" s="4">
        <v>0.81</v>
      </c>
      <c r="O557" s="11" t="s">
        <v>1746</v>
      </c>
    </row>
    <row r="558" spans="1:15" ht="16.5" x14ac:dyDescent="0.25">
      <c r="A558" s="1">
        <v>557</v>
      </c>
      <c r="B558" s="1" t="s">
        <v>1460</v>
      </c>
      <c r="C558" s="10">
        <v>45196</v>
      </c>
      <c r="D558" s="22">
        <v>0</v>
      </c>
      <c r="E558" s="17" t="s">
        <v>213</v>
      </c>
      <c r="F558" s="15">
        <v>24</v>
      </c>
      <c r="G558" s="2">
        <v>2.7</v>
      </c>
      <c r="H558" s="3">
        <v>3</v>
      </c>
      <c r="I558" s="2">
        <v>1.63</v>
      </c>
      <c r="J558" s="4">
        <f t="shared" si="25"/>
        <v>1.0700000000000003</v>
      </c>
      <c r="K558" s="1">
        <v>1</v>
      </c>
      <c r="L558" s="4">
        <f t="shared" si="26"/>
        <v>1.0700000000000003</v>
      </c>
      <c r="M558" s="1">
        <v>1</v>
      </c>
      <c r="N558" s="4">
        <v>1.0700000000000003</v>
      </c>
      <c r="O558" s="11" t="s">
        <v>1746</v>
      </c>
    </row>
    <row r="559" spans="1:15" ht="16.5" x14ac:dyDescent="0.25">
      <c r="A559" s="1">
        <v>558</v>
      </c>
      <c r="B559" s="1" t="s">
        <v>771</v>
      </c>
      <c r="C559" s="10">
        <v>45197</v>
      </c>
      <c r="D559" s="22">
        <v>0</v>
      </c>
      <c r="E559" s="17" t="s">
        <v>213</v>
      </c>
      <c r="F559" s="15">
        <v>24</v>
      </c>
      <c r="G559" s="2">
        <v>2.42</v>
      </c>
      <c r="H559" s="3">
        <v>2.2999999999999998</v>
      </c>
      <c r="I559" s="2">
        <v>1.17</v>
      </c>
      <c r="J559" s="4">
        <f t="shared" si="25"/>
        <v>1.25</v>
      </c>
      <c r="K559" s="1">
        <v>1</v>
      </c>
      <c r="L559" s="4">
        <f t="shared" si="26"/>
        <v>1.25</v>
      </c>
      <c r="M559" s="1">
        <v>1</v>
      </c>
      <c r="N559" s="4">
        <v>1.25</v>
      </c>
      <c r="O559" s="11" t="s">
        <v>1746</v>
      </c>
    </row>
    <row r="560" spans="1:15" ht="16.5" x14ac:dyDescent="0.25">
      <c r="A560" s="1">
        <v>559</v>
      </c>
      <c r="B560" s="1" t="s">
        <v>761</v>
      </c>
      <c r="C560" s="10">
        <v>45197</v>
      </c>
      <c r="D560" s="22">
        <v>0</v>
      </c>
      <c r="E560" s="17" t="s">
        <v>213</v>
      </c>
      <c r="F560" s="15">
        <v>24</v>
      </c>
      <c r="G560" s="2">
        <v>1.86</v>
      </c>
      <c r="H560" s="3">
        <v>3</v>
      </c>
      <c r="I560" s="2">
        <v>1.1200000000000001</v>
      </c>
      <c r="J560" s="4">
        <f t="shared" si="25"/>
        <v>0.74</v>
      </c>
      <c r="K560" s="1">
        <v>1</v>
      </c>
      <c r="L560" s="4">
        <f t="shared" si="26"/>
        <v>0.74</v>
      </c>
      <c r="M560" s="1">
        <v>1</v>
      </c>
      <c r="N560" s="4">
        <v>0.74</v>
      </c>
      <c r="O560" s="11" t="s">
        <v>1746</v>
      </c>
    </row>
    <row r="561" spans="1:15" ht="16.5" x14ac:dyDescent="0.25">
      <c r="A561" s="1">
        <v>560</v>
      </c>
      <c r="B561" s="1" t="s">
        <v>1460</v>
      </c>
      <c r="C561" s="10">
        <v>45197</v>
      </c>
      <c r="D561" s="22">
        <v>0</v>
      </c>
      <c r="E561" s="17" t="s">
        <v>213</v>
      </c>
      <c r="F561" s="15">
        <v>24</v>
      </c>
      <c r="G561" s="2">
        <v>2.74</v>
      </c>
      <c r="H561" s="3">
        <v>2.4</v>
      </c>
      <c r="I561" s="2">
        <v>1.55</v>
      </c>
      <c r="J561" s="4">
        <f t="shared" si="25"/>
        <v>1.1900000000000002</v>
      </c>
      <c r="K561" s="1">
        <v>1</v>
      </c>
      <c r="L561" s="4">
        <f t="shared" si="26"/>
        <v>1.1900000000000002</v>
      </c>
      <c r="M561" s="1">
        <v>1</v>
      </c>
      <c r="N561" s="4">
        <v>1.1900000000000002</v>
      </c>
      <c r="O561" s="11" t="s">
        <v>1746</v>
      </c>
    </row>
    <row r="562" spans="1:15" ht="16.5" x14ac:dyDescent="0.25">
      <c r="A562" s="1">
        <v>561</v>
      </c>
      <c r="B562" s="1" t="s">
        <v>771</v>
      </c>
      <c r="C562" s="10">
        <v>45198</v>
      </c>
      <c r="D562" s="22">
        <v>0</v>
      </c>
      <c r="E562" s="17" t="s">
        <v>213</v>
      </c>
      <c r="F562" s="15">
        <v>24</v>
      </c>
      <c r="G562" s="2">
        <v>2.14</v>
      </c>
      <c r="H562" s="3">
        <v>2.2999999999999998</v>
      </c>
      <c r="I562" s="2">
        <v>1.1399999999999999</v>
      </c>
      <c r="J562" s="4">
        <f t="shared" si="25"/>
        <v>1.0000000000000002</v>
      </c>
      <c r="K562" s="1">
        <v>1</v>
      </c>
      <c r="L562" s="4">
        <f t="shared" si="26"/>
        <v>1.0000000000000002</v>
      </c>
      <c r="M562" s="1">
        <v>1</v>
      </c>
      <c r="N562" s="4">
        <v>1.0000000000000002</v>
      </c>
      <c r="O562" s="11" t="s">
        <v>1746</v>
      </c>
    </row>
    <row r="563" spans="1:15" ht="16.5" x14ac:dyDescent="0.25">
      <c r="A563" s="1">
        <v>562</v>
      </c>
      <c r="B563" s="1" t="s">
        <v>761</v>
      </c>
      <c r="C563" s="10">
        <v>45198</v>
      </c>
      <c r="D563" s="22">
        <v>0</v>
      </c>
      <c r="E563" s="17" t="s">
        <v>213</v>
      </c>
      <c r="F563" s="15">
        <v>24</v>
      </c>
      <c r="G563" s="2">
        <v>1.76</v>
      </c>
      <c r="H563" s="3">
        <v>3</v>
      </c>
      <c r="I563" s="2">
        <v>1.1299999999999999</v>
      </c>
      <c r="J563" s="4">
        <f t="shared" si="25"/>
        <v>0.63000000000000012</v>
      </c>
      <c r="K563" s="1">
        <v>1</v>
      </c>
      <c r="L563" s="4">
        <f t="shared" si="26"/>
        <v>0.63000000000000012</v>
      </c>
      <c r="M563" s="1">
        <v>1</v>
      </c>
      <c r="N563" s="4">
        <v>0.63000000000000012</v>
      </c>
      <c r="O563" s="11" t="s">
        <v>1746</v>
      </c>
    </row>
    <row r="564" spans="1:15" ht="16.5" x14ac:dyDescent="0.25">
      <c r="A564" s="1">
        <v>563</v>
      </c>
      <c r="B564" s="1" t="s">
        <v>1460</v>
      </c>
      <c r="C564" s="10">
        <v>45198</v>
      </c>
      <c r="D564" s="22">
        <v>0</v>
      </c>
      <c r="E564" s="17" t="s">
        <v>213</v>
      </c>
      <c r="F564" s="15">
        <v>24</v>
      </c>
      <c r="G564" s="2">
        <v>2.73</v>
      </c>
      <c r="H564" s="3">
        <v>2.5</v>
      </c>
      <c r="I564" s="2">
        <v>1.65</v>
      </c>
      <c r="J564" s="4">
        <f t="shared" si="25"/>
        <v>1.08</v>
      </c>
      <c r="K564" s="1">
        <v>1</v>
      </c>
      <c r="L564" s="4">
        <f t="shared" si="26"/>
        <v>1.08</v>
      </c>
      <c r="M564" s="1">
        <v>1</v>
      </c>
      <c r="N564" s="4">
        <v>1.08</v>
      </c>
      <c r="O564" s="11" t="s">
        <v>1746</v>
      </c>
    </row>
    <row r="565" spans="1:15" ht="16.5" x14ac:dyDescent="0.25">
      <c r="A565" s="1">
        <v>564</v>
      </c>
      <c r="B565" s="1" t="s">
        <v>771</v>
      </c>
      <c r="C565" s="10">
        <v>45199</v>
      </c>
      <c r="D565" s="22">
        <v>0</v>
      </c>
      <c r="E565" s="17" t="s">
        <v>213</v>
      </c>
      <c r="F565" s="15">
        <v>24</v>
      </c>
      <c r="G565" s="2">
        <v>2.39</v>
      </c>
      <c r="H565" s="3">
        <v>2.2999999999999998</v>
      </c>
      <c r="I565" s="2">
        <v>1.1299999999999999</v>
      </c>
      <c r="J565" s="4">
        <f t="shared" si="25"/>
        <v>1.2600000000000002</v>
      </c>
      <c r="K565" s="1">
        <v>1</v>
      </c>
      <c r="L565" s="4">
        <f t="shared" si="26"/>
        <v>1.2600000000000002</v>
      </c>
      <c r="M565" s="1">
        <v>1</v>
      </c>
      <c r="N565" s="4">
        <v>1.2600000000000002</v>
      </c>
      <c r="O565" s="11" t="s">
        <v>1746</v>
      </c>
    </row>
    <row r="566" spans="1:15" ht="16.5" x14ac:dyDescent="0.25">
      <c r="A566" s="1">
        <v>565</v>
      </c>
      <c r="B566" s="1" t="s">
        <v>761</v>
      </c>
      <c r="C566" s="10">
        <v>45199</v>
      </c>
      <c r="D566" s="22">
        <v>0</v>
      </c>
      <c r="E566" s="17" t="s">
        <v>213</v>
      </c>
      <c r="F566" s="15">
        <v>24</v>
      </c>
      <c r="G566" s="2">
        <v>1.69</v>
      </c>
      <c r="H566" s="3">
        <v>3</v>
      </c>
      <c r="I566" s="2">
        <v>1.19</v>
      </c>
      <c r="J566" s="4">
        <f t="shared" si="25"/>
        <v>0.5</v>
      </c>
      <c r="K566" s="1">
        <v>1</v>
      </c>
      <c r="L566" s="4">
        <f t="shared" si="26"/>
        <v>0.5</v>
      </c>
      <c r="M566" s="1">
        <v>1</v>
      </c>
      <c r="N566" s="4">
        <v>0.5</v>
      </c>
      <c r="O566" s="11" t="s">
        <v>1746</v>
      </c>
    </row>
    <row r="567" spans="1:15" ht="16.5" x14ac:dyDescent="0.25">
      <c r="A567" s="1">
        <v>566</v>
      </c>
      <c r="B567" s="1" t="s">
        <v>1460</v>
      </c>
      <c r="C567" s="10">
        <v>45199</v>
      </c>
      <c r="D567" s="22">
        <v>0</v>
      </c>
      <c r="E567" s="17" t="s">
        <v>213</v>
      </c>
      <c r="F567" s="15">
        <v>24</v>
      </c>
      <c r="G567" s="2">
        <v>2.76</v>
      </c>
      <c r="H567" s="3">
        <v>2.2000000000000002</v>
      </c>
      <c r="I567" s="2">
        <v>1.54</v>
      </c>
      <c r="J567" s="4">
        <f t="shared" si="25"/>
        <v>1.2199999999999998</v>
      </c>
      <c r="K567" s="1">
        <v>1</v>
      </c>
      <c r="L567" s="4">
        <f t="shared" si="26"/>
        <v>1.2199999999999998</v>
      </c>
      <c r="M567" s="1">
        <v>1</v>
      </c>
      <c r="N567" s="4">
        <v>1.2199999999999998</v>
      </c>
      <c r="O567" s="11" t="s">
        <v>1746</v>
      </c>
    </row>
    <row r="568" spans="1:15" ht="16.5" x14ac:dyDescent="0.25">
      <c r="A568" s="1">
        <v>567</v>
      </c>
      <c r="B568" s="1" t="s">
        <v>771</v>
      </c>
      <c r="C568" s="10">
        <v>45200</v>
      </c>
      <c r="D568" s="22">
        <v>0</v>
      </c>
      <c r="E568" s="17" t="s">
        <v>213</v>
      </c>
      <c r="F568" s="15">
        <v>24</v>
      </c>
      <c r="G568" s="2">
        <v>2.39</v>
      </c>
      <c r="H568" s="3">
        <v>2.2000000000000002</v>
      </c>
      <c r="I568" s="2">
        <v>1.1299999999999999</v>
      </c>
      <c r="J568" s="4">
        <f t="shared" si="25"/>
        <v>1.2600000000000002</v>
      </c>
      <c r="K568" s="1">
        <v>1</v>
      </c>
      <c r="L568" s="4">
        <f t="shared" si="26"/>
        <v>1.2600000000000002</v>
      </c>
      <c r="M568" s="1">
        <v>1</v>
      </c>
      <c r="N568" s="4">
        <v>1.2600000000000002</v>
      </c>
      <c r="O568" s="11" t="s">
        <v>1746</v>
      </c>
    </row>
    <row r="569" spans="1:15" ht="16.5" x14ac:dyDescent="0.25">
      <c r="A569" s="1">
        <v>568</v>
      </c>
      <c r="B569" s="1" t="s">
        <v>761</v>
      </c>
      <c r="C569" s="10">
        <v>45200</v>
      </c>
      <c r="D569" s="22">
        <v>0</v>
      </c>
      <c r="E569" s="17" t="s">
        <v>213</v>
      </c>
      <c r="F569" s="15">
        <v>24</v>
      </c>
      <c r="G569" s="2">
        <v>1.62</v>
      </c>
      <c r="H569" s="3">
        <v>3</v>
      </c>
      <c r="I569" s="2">
        <v>1.18</v>
      </c>
      <c r="J569" s="4">
        <f t="shared" si="25"/>
        <v>0.44000000000000017</v>
      </c>
      <c r="K569" s="1">
        <v>1</v>
      </c>
      <c r="L569" s="4">
        <f t="shared" si="26"/>
        <v>0.44000000000000017</v>
      </c>
      <c r="M569" s="1">
        <v>1</v>
      </c>
      <c r="N569" s="4">
        <v>0.44000000000000017</v>
      </c>
      <c r="O569" s="11" t="s">
        <v>1746</v>
      </c>
    </row>
    <row r="570" spans="1:15" ht="16.5" x14ac:dyDescent="0.25">
      <c r="A570" s="1">
        <v>569</v>
      </c>
      <c r="B570" s="1" t="s">
        <v>1460</v>
      </c>
      <c r="C570" s="10">
        <v>45200</v>
      </c>
      <c r="D570" s="22">
        <v>0</v>
      </c>
      <c r="E570" s="17" t="s">
        <v>213</v>
      </c>
      <c r="F570" s="15">
        <v>24</v>
      </c>
      <c r="G570" s="2">
        <v>2.76</v>
      </c>
      <c r="H570" s="3">
        <v>2.2000000000000002</v>
      </c>
      <c r="I570" s="2">
        <v>1.56</v>
      </c>
      <c r="J570" s="4">
        <f t="shared" si="25"/>
        <v>1.1999999999999997</v>
      </c>
      <c r="K570" s="1">
        <v>1</v>
      </c>
      <c r="L570" s="4">
        <f t="shared" si="26"/>
        <v>1.1999999999999997</v>
      </c>
      <c r="M570" s="1">
        <v>1</v>
      </c>
      <c r="N570" s="4">
        <v>1.1999999999999997</v>
      </c>
      <c r="O570" s="11" t="s">
        <v>1746</v>
      </c>
    </row>
    <row r="571" spans="1:15" ht="16.5" x14ac:dyDescent="0.25">
      <c r="A571" s="1">
        <v>570</v>
      </c>
      <c r="B571" s="1" t="s">
        <v>771</v>
      </c>
      <c r="C571" s="10">
        <v>45201</v>
      </c>
      <c r="D571" s="22">
        <v>0</v>
      </c>
      <c r="E571" s="17" t="s">
        <v>213</v>
      </c>
      <c r="F571" s="15">
        <v>24</v>
      </c>
      <c r="G571" s="2">
        <v>2.39</v>
      </c>
      <c r="H571" s="3">
        <v>2.2000000000000002</v>
      </c>
      <c r="I571" s="2">
        <v>1.1200000000000001</v>
      </c>
      <c r="J571" s="4">
        <f t="shared" si="25"/>
        <v>1.27</v>
      </c>
      <c r="K571" s="1">
        <v>1</v>
      </c>
      <c r="L571" s="4">
        <f t="shared" si="26"/>
        <v>1.27</v>
      </c>
      <c r="M571" s="1">
        <v>1</v>
      </c>
      <c r="N571" s="4">
        <v>1.27</v>
      </c>
      <c r="O571" s="11" t="s">
        <v>1746</v>
      </c>
    </row>
    <row r="572" spans="1:15" ht="16.5" x14ac:dyDescent="0.25">
      <c r="A572" s="1">
        <v>571</v>
      </c>
      <c r="B572" s="1" t="s">
        <v>761</v>
      </c>
      <c r="C572" s="10">
        <v>45201</v>
      </c>
      <c r="D572" s="22">
        <v>0</v>
      </c>
      <c r="E572" s="17" t="s">
        <v>213</v>
      </c>
      <c r="F572" s="15">
        <v>24</v>
      </c>
      <c r="G572" s="2">
        <v>1.55</v>
      </c>
      <c r="H572" s="3">
        <v>3</v>
      </c>
      <c r="I572" s="2">
        <v>1.17</v>
      </c>
      <c r="J572" s="4">
        <f t="shared" si="25"/>
        <v>0.38000000000000012</v>
      </c>
      <c r="K572" s="1">
        <v>1</v>
      </c>
      <c r="L572" s="4">
        <f t="shared" si="26"/>
        <v>0.38000000000000012</v>
      </c>
      <c r="M572" s="1">
        <v>1</v>
      </c>
      <c r="N572" s="4">
        <v>0.38000000000000012</v>
      </c>
      <c r="O572" s="11" t="s">
        <v>1746</v>
      </c>
    </row>
    <row r="573" spans="1:15" ht="16.5" x14ac:dyDescent="0.25">
      <c r="A573" s="1">
        <v>572</v>
      </c>
      <c r="B573" s="1" t="s">
        <v>1460</v>
      </c>
      <c r="C573" s="10">
        <v>45201</v>
      </c>
      <c r="D573" s="22">
        <v>0</v>
      </c>
      <c r="E573" s="17" t="s">
        <v>213</v>
      </c>
      <c r="F573" s="15">
        <v>24</v>
      </c>
      <c r="G573" s="2">
        <v>2.8</v>
      </c>
      <c r="H573" s="3">
        <v>2</v>
      </c>
      <c r="I573" s="2">
        <v>1.52</v>
      </c>
      <c r="J573" s="4">
        <f t="shared" si="25"/>
        <v>1.2799999999999998</v>
      </c>
      <c r="K573" s="1">
        <v>1</v>
      </c>
      <c r="L573" s="4">
        <f t="shared" si="26"/>
        <v>1.2799999999999998</v>
      </c>
      <c r="M573" s="1">
        <v>1</v>
      </c>
      <c r="N573" s="4">
        <v>1.2799999999999998</v>
      </c>
      <c r="O573" s="11" t="s">
        <v>1746</v>
      </c>
    </row>
    <row r="574" spans="1:15" ht="16.5" x14ac:dyDescent="0.25">
      <c r="A574" s="1">
        <v>573</v>
      </c>
      <c r="B574" s="1" t="s">
        <v>771</v>
      </c>
      <c r="C574" s="10">
        <v>45202</v>
      </c>
      <c r="D574" s="22">
        <v>0</v>
      </c>
      <c r="E574" s="17" t="s">
        <v>213</v>
      </c>
      <c r="F574" s="15">
        <v>24</v>
      </c>
      <c r="G574" s="2">
        <v>2.39</v>
      </c>
      <c r="H574" s="3">
        <v>2.1</v>
      </c>
      <c r="I574" s="2">
        <v>1.1200000000000001</v>
      </c>
      <c r="J574" s="4">
        <f t="shared" si="25"/>
        <v>1.27</v>
      </c>
      <c r="K574" s="1">
        <v>1</v>
      </c>
      <c r="L574" s="4">
        <f t="shared" si="26"/>
        <v>1.27</v>
      </c>
      <c r="M574" s="1">
        <v>1</v>
      </c>
      <c r="N574" s="4">
        <v>1.27</v>
      </c>
      <c r="O574" s="11" t="s">
        <v>1746</v>
      </c>
    </row>
    <row r="575" spans="1:15" ht="16.5" x14ac:dyDescent="0.25">
      <c r="A575" s="1">
        <v>574</v>
      </c>
      <c r="B575" s="1" t="s">
        <v>761</v>
      </c>
      <c r="C575" s="10">
        <v>45202</v>
      </c>
      <c r="D575" s="22">
        <v>0</v>
      </c>
      <c r="E575" s="17" t="s">
        <v>213</v>
      </c>
      <c r="F575" s="15">
        <v>24</v>
      </c>
      <c r="G575" s="2">
        <v>1.52</v>
      </c>
      <c r="H575" s="3">
        <v>2.8</v>
      </c>
      <c r="I575" s="2">
        <v>1.21</v>
      </c>
      <c r="J575" s="4">
        <f t="shared" si="25"/>
        <v>0.31000000000000005</v>
      </c>
      <c r="K575" s="1">
        <v>1</v>
      </c>
      <c r="L575" s="4">
        <f t="shared" si="26"/>
        <v>0.31000000000000005</v>
      </c>
      <c r="M575" s="1">
        <v>1</v>
      </c>
      <c r="N575" s="4">
        <v>0.31000000000000005</v>
      </c>
      <c r="O575" s="11" t="s">
        <v>1746</v>
      </c>
    </row>
    <row r="576" spans="1:15" ht="16.5" x14ac:dyDescent="0.25">
      <c r="A576" s="1">
        <v>575</v>
      </c>
      <c r="B576" s="1" t="s">
        <v>1460</v>
      </c>
      <c r="C576" s="10">
        <v>45202</v>
      </c>
      <c r="D576" s="22">
        <v>0</v>
      </c>
      <c r="E576" s="17" t="s">
        <v>213</v>
      </c>
      <c r="F576" s="15">
        <v>24</v>
      </c>
      <c r="G576" s="2">
        <v>2.82</v>
      </c>
      <c r="H576" s="3">
        <v>2</v>
      </c>
      <c r="I576" s="2">
        <v>1.72</v>
      </c>
      <c r="J576" s="4">
        <f t="shared" si="25"/>
        <v>1.0999999999999999</v>
      </c>
      <c r="K576" s="1">
        <v>1</v>
      </c>
      <c r="L576" s="4">
        <f t="shared" si="26"/>
        <v>1.0999999999999999</v>
      </c>
      <c r="M576" s="1">
        <v>1</v>
      </c>
      <c r="N576" s="4">
        <v>1.0999999999999999</v>
      </c>
      <c r="O576" s="11" t="s">
        <v>1746</v>
      </c>
    </row>
    <row r="577" spans="1:15" ht="16.5" x14ac:dyDescent="0.25">
      <c r="A577" s="1">
        <v>576</v>
      </c>
      <c r="B577" s="1" t="s">
        <v>771</v>
      </c>
      <c r="C577" s="10">
        <v>45203</v>
      </c>
      <c r="D577" s="22">
        <v>0</v>
      </c>
      <c r="E577" s="17" t="s">
        <v>213</v>
      </c>
      <c r="F577" s="15">
        <v>24</v>
      </c>
      <c r="G577" s="2">
        <v>2.39</v>
      </c>
      <c r="H577" s="3">
        <v>2.2000000000000002</v>
      </c>
      <c r="I577" s="2">
        <v>1.0900000000000001</v>
      </c>
      <c r="J577" s="4">
        <f t="shared" si="25"/>
        <v>1.3</v>
      </c>
      <c r="K577" s="1">
        <v>1</v>
      </c>
      <c r="L577" s="4">
        <f t="shared" si="26"/>
        <v>1.3</v>
      </c>
      <c r="M577" s="1">
        <v>1</v>
      </c>
      <c r="N577" s="4">
        <v>1.3</v>
      </c>
      <c r="O577" s="11" t="s">
        <v>1746</v>
      </c>
    </row>
    <row r="578" spans="1:15" ht="16.5" x14ac:dyDescent="0.25">
      <c r="A578" s="1">
        <v>577</v>
      </c>
      <c r="B578" s="1" t="s">
        <v>761</v>
      </c>
      <c r="C578" s="10">
        <v>45203</v>
      </c>
      <c r="D578" s="22">
        <v>0</v>
      </c>
      <c r="E578" s="17" t="s">
        <v>213</v>
      </c>
      <c r="F578" s="15">
        <v>24</v>
      </c>
      <c r="G578" s="2">
        <v>1.49</v>
      </c>
      <c r="H578" s="3">
        <v>2.8</v>
      </c>
      <c r="I578" s="2">
        <v>1.1399999999999999</v>
      </c>
      <c r="J578" s="4">
        <f t="shared" si="25"/>
        <v>0.35000000000000009</v>
      </c>
      <c r="K578" s="1">
        <v>1</v>
      </c>
      <c r="L578" s="4">
        <f t="shared" si="26"/>
        <v>0.35000000000000009</v>
      </c>
      <c r="M578" s="1">
        <v>1</v>
      </c>
      <c r="N578" s="4">
        <v>0.35000000000000009</v>
      </c>
      <c r="O578" s="11" t="s">
        <v>1746</v>
      </c>
    </row>
    <row r="579" spans="1:15" ht="16.5" x14ac:dyDescent="0.25">
      <c r="A579" s="1">
        <v>578</v>
      </c>
      <c r="B579" s="1" t="s">
        <v>1460</v>
      </c>
      <c r="C579" s="10">
        <v>45203</v>
      </c>
      <c r="D579" s="22">
        <v>0</v>
      </c>
      <c r="E579" s="17" t="s">
        <v>213</v>
      </c>
      <c r="F579" s="15">
        <v>24</v>
      </c>
      <c r="G579" s="2">
        <v>2.87</v>
      </c>
      <c r="H579" s="3">
        <v>1.7</v>
      </c>
      <c r="I579" s="2">
        <v>1.81</v>
      </c>
      <c r="J579" s="4">
        <f t="shared" si="25"/>
        <v>1.06</v>
      </c>
      <c r="K579" s="1">
        <v>1</v>
      </c>
      <c r="L579" s="4">
        <f t="shared" si="26"/>
        <v>1.06</v>
      </c>
      <c r="M579" s="1">
        <v>1</v>
      </c>
      <c r="N579" s="4">
        <v>1.06</v>
      </c>
      <c r="O579" s="11" t="s">
        <v>1746</v>
      </c>
    </row>
    <row r="580" spans="1:15" ht="16.5" x14ac:dyDescent="0.25">
      <c r="A580" s="1">
        <v>579</v>
      </c>
      <c r="B580" s="1" t="s">
        <v>771</v>
      </c>
      <c r="C580" s="10">
        <v>45204</v>
      </c>
      <c r="D580" s="22">
        <v>0</v>
      </c>
      <c r="E580" s="17" t="s">
        <v>213</v>
      </c>
      <c r="F580" s="15">
        <v>24</v>
      </c>
      <c r="G580" s="2">
        <v>2.37</v>
      </c>
      <c r="H580" s="3">
        <v>2.1</v>
      </c>
      <c r="I580" s="2">
        <v>1.1299999999999999</v>
      </c>
      <c r="J580" s="4">
        <f t="shared" si="25"/>
        <v>1.2400000000000002</v>
      </c>
      <c r="K580" s="1">
        <v>1</v>
      </c>
      <c r="L580" s="4">
        <f t="shared" si="26"/>
        <v>1.2400000000000002</v>
      </c>
      <c r="M580" s="1">
        <v>1</v>
      </c>
      <c r="N580" s="4">
        <v>1.2400000000000002</v>
      </c>
      <c r="O580" s="11" t="s">
        <v>1746</v>
      </c>
    </row>
    <row r="581" spans="1:15" ht="16.5" x14ac:dyDescent="0.25">
      <c r="A581" s="1">
        <v>580</v>
      </c>
      <c r="B581" s="1" t="s">
        <v>761</v>
      </c>
      <c r="C581" s="10">
        <v>45204</v>
      </c>
      <c r="D581" s="22">
        <v>0</v>
      </c>
      <c r="E581" s="17" t="s">
        <v>213</v>
      </c>
      <c r="F581" s="15">
        <v>24</v>
      </c>
      <c r="G581" s="2">
        <v>1.66</v>
      </c>
      <c r="H581" s="3">
        <v>3.1</v>
      </c>
      <c r="I581" s="2">
        <v>1.21</v>
      </c>
      <c r="J581" s="4">
        <f t="shared" si="25"/>
        <v>0.44999999999999996</v>
      </c>
      <c r="K581" s="1">
        <v>1</v>
      </c>
      <c r="L581" s="4">
        <f t="shared" si="26"/>
        <v>0.44999999999999996</v>
      </c>
      <c r="M581" s="1">
        <v>1</v>
      </c>
      <c r="N581" s="4">
        <v>0.44999999999999996</v>
      </c>
      <c r="O581" s="11" t="s">
        <v>1746</v>
      </c>
    </row>
    <row r="582" spans="1:15" ht="16.5" x14ac:dyDescent="0.25">
      <c r="A582" s="1">
        <v>581</v>
      </c>
      <c r="B582" s="1" t="s">
        <v>1460</v>
      </c>
      <c r="C582" s="10">
        <v>45204</v>
      </c>
      <c r="D582" s="22">
        <v>0</v>
      </c>
      <c r="E582" s="17" t="s">
        <v>213</v>
      </c>
      <c r="F582" s="15">
        <v>24</v>
      </c>
      <c r="G582" s="2">
        <v>2.57</v>
      </c>
      <c r="H582" s="3">
        <v>2.5</v>
      </c>
      <c r="I582" s="2">
        <v>1.71</v>
      </c>
      <c r="J582" s="4">
        <f t="shared" si="25"/>
        <v>0.85999999999999988</v>
      </c>
      <c r="K582" s="1">
        <v>1</v>
      </c>
      <c r="L582" s="4">
        <f t="shared" si="26"/>
        <v>0.85999999999999988</v>
      </c>
      <c r="M582" s="1">
        <v>1</v>
      </c>
      <c r="N582" s="4">
        <v>0.85999999999999988</v>
      </c>
      <c r="O582" s="11" t="s">
        <v>1746</v>
      </c>
    </row>
    <row r="583" spans="1:15" ht="16.5" x14ac:dyDescent="0.25">
      <c r="A583" s="1">
        <v>582</v>
      </c>
      <c r="B583" s="1" t="s">
        <v>771</v>
      </c>
      <c r="C583" s="10">
        <v>45205</v>
      </c>
      <c r="D583" s="22">
        <v>0</v>
      </c>
      <c r="E583" s="17" t="s">
        <v>213</v>
      </c>
      <c r="F583" s="15">
        <v>24</v>
      </c>
      <c r="G583" s="2">
        <v>2.38</v>
      </c>
      <c r="H583" s="3">
        <v>2</v>
      </c>
      <c r="I583" s="2">
        <v>1.1499999999999999</v>
      </c>
      <c r="J583" s="4">
        <f t="shared" si="25"/>
        <v>1.23</v>
      </c>
      <c r="K583" s="1">
        <v>1</v>
      </c>
      <c r="L583" s="4">
        <f t="shared" si="26"/>
        <v>1.23</v>
      </c>
      <c r="M583" s="1">
        <v>1</v>
      </c>
      <c r="N583" s="4">
        <v>1.23</v>
      </c>
      <c r="O583" s="11" t="s">
        <v>1746</v>
      </c>
    </row>
    <row r="584" spans="1:15" ht="16.5" x14ac:dyDescent="0.25">
      <c r="A584" s="1">
        <v>583</v>
      </c>
      <c r="B584" s="1" t="s">
        <v>761</v>
      </c>
      <c r="C584" s="10">
        <v>45205</v>
      </c>
      <c r="D584" s="22">
        <v>0</v>
      </c>
      <c r="E584" s="17" t="s">
        <v>213</v>
      </c>
      <c r="F584" s="15">
        <v>24</v>
      </c>
      <c r="G584" s="2">
        <v>1.57</v>
      </c>
      <c r="H584" s="3">
        <v>3</v>
      </c>
      <c r="I584" s="2">
        <v>1.22</v>
      </c>
      <c r="J584" s="4">
        <f t="shared" ref="J584:J596" si="27">G584-I584</f>
        <v>0.35000000000000009</v>
      </c>
      <c r="K584" s="1">
        <v>1</v>
      </c>
      <c r="L584" s="4">
        <f t="shared" ref="L584:L596" si="28">(G584-I584-D584)*K584</f>
        <v>0.35000000000000009</v>
      </c>
      <c r="M584" s="1">
        <v>1</v>
      </c>
      <c r="N584" s="4">
        <v>0.35000000000000009</v>
      </c>
      <c r="O584" s="11" t="s">
        <v>1746</v>
      </c>
    </row>
    <row r="585" spans="1:15" ht="16.5" x14ac:dyDescent="0.25">
      <c r="A585" s="1">
        <v>584</v>
      </c>
      <c r="B585" s="1" t="s">
        <v>1460</v>
      </c>
      <c r="C585" s="10">
        <v>45205</v>
      </c>
      <c r="D585" s="22">
        <v>0</v>
      </c>
      <c r="E585" s="17" t="s">
        <v>213</v>
      </c>
      <c r="F585" s="15">
        <v>24</v>
      </c>
      <c r="G585" s="2">
        <v>2.68</v>
      </c>
      <c r="H585" s="3">
        <v>2.2999999999999998</v>
      </c>
      <c r="I585" s="2">
        <v>1.7</v>
      </c>
      <c r="J585" s="4">
        <f t="shared" si="27"/>
        <v>0.9800000000000002</v>
      </c>
      <c r="K585" s="1">
        <v>1</v>
      </c>
      <c r="L585" s="4">
        <f t="shared" si="28"/>
        <v>0.9800000000000002</v>
      </c>
      <c r="M585" s="1">
        <v>1</v>
      </c>
      <c r="N585" s="4">
        <v>0.9800000000000002</v>
      </c>
      <c r="O585" s="11" t="s">
        <v>1746</v>
      </c>
    </row>
    <row r="586" spans="1:15" ht="16.5" x14ac:dyDescent="0.25">
      <c r="A586" s="1">
        <v>585</v>
      </c>
      <c r="B586" s="1" t="s">
        <v>771</v>
      </c>
      <c r="C586" s="10">
        <v>45206</v>
      </c>
      <c r="D586" s="22">
        <v>0</v>
      </c>
      <c r="E586" s="17" t="s">
        <v>213</v>
      </c>
      <c r="F586" s="15">
        <v>24</v>
      </c>
      <c r="G586" s="2">
        <v>2.38</v>
      </c>
      <c r="H586" s="3">
        <v>2</v>
      </c>
      <c r="I586" s="2">
        <v>1.1599999999999999</v>
      </c>
      <c r="J586" s="4">
        <f t="shared" si="27"/>
        <v>1.22</v>
      </c>
      <c r="K586" s="1">
        <v>1</v>
      </c>
      <c r="L586" s="4">
        <f t="shared" si="28"/>
        <v>1.22</v>
      </c>
      <c r="M586" s="1">
        <v>1</v>
      </c>
      <c r="N586" s="4">
        <v>1.22</v>
      </c>
      <c r="O586" s="11" t="s">
        <v>1746</v>
      </c>
    </row>
    <row r="587" spans="1:15" ht="16.5" x14ac:dyDescent="0.25">
      <c r="A587" s="1">
        <v>586</v>
      </c>
      <c r="B587" s="1" t="s">
        <v>761</v>
      </c>
      <c r="C587" s="10">
        <v>45206</v>
      </c>
      <c r="D587" s="22">
        <v>0</v>
      </c>
      <c r="E587" s="17" t="s">
        <v>213</v>
      </c>
      <c r="F587" s="15">
        <v>24</v>
      </c>
      <c r="G587" s="2">
        <v>1.52</v>
      </c>
      <c r="H587" s="3">
        <v>2.8</v>
      </c>
      <c r="I587" s="2">
        <v>1.23</v>
      </c>
      <c r="J587" s="4">
        <f t="shared" si="27"/>
        <v>0.29000000000000004</v>
      </c>
      <c r="K587" s="1">
        <v>1</v>
      </c>
      <c r="L587" s="4">
        <f t="shared" si="28"/>
        <v>0.29000000000000004</v>
      </c>
      <c r="M587" s="1">
        <v>1</v>
      </c>
      <c r="N587" s="4">
        <v>0.29000000000000004</v>
      </c>
      <c r="O587" s="11" t="s">
        <v>1746</v>
      </c>
    </row>
    <row r="588" spans="1:15" ht="16.5" x14ac:dyDescent="0.25">
      <c r="A588" s="1">
        <v>587</v>
      </c>
      <c r="B588" s="1" t="s">
        <v>1460</v>
      </c>
      <c r="C588" s="10">
        <v>45206</v>
      </c>
      <c r="D588" s="22">
        <v>0</v>
      </c>
      <c r="E588" s="17" t="s">
        <v>213</v>
      </c>
      <c r="F588" s="15">
        <v>24</v>
      </c>
      <c r="G588" s="2">
        <v>2.71</v>
      </c>
      <c r="H588" s="3">
        <v>2.2999999999999998</v>
      </c>
      <c r="I588" s="2">
        <v>1.67</v>
      </c>
      <c r="J588" s="4">
        <f t="shared" si="27"/>
        <v>1.04</v>
      </c>
      <c r="K588" s="1">
        <v>1</v>
      </c>
      <c r="L588" s="4">
        <f t="shared" si="28"/>
        <v>1.04</v>
      </c>
      <c r="M588" s="1">
        <v>1</v>
      </c>
      <c r="N588" s="4">
        <v>1.04</v>
      </c>
      <c r="O588" s="11" t="s">
        <v>1746</v>
      </c>
    </row>
    <row r="589" spans="1:15" ht="16.5" x14ac:dyDescent="0.25">
      <c r="A589" s="1">
        <v>588</v>
      </c>
      <c r="B589" s="1" t="s">
        <v>771</v>
      </c>
      <c r="C589" s="10">
        <v>45207</v>
      </c>
      <c r="D589" s="22">
        <v>0</v>
      </c>
      <c r="E589" s="17" t="s">
        <v>213</v>
      </c>
      <c r="F589" s="15">
        <v>24</v>
      </c>
      <c r="G589" s="2">
        <v>2.39</v>
      </c>
      <c r="H589" s="3">
        <v>2</v>
      </c>
      <c r="I589" s="2">
        <v>1.1399999999999999</v>
      </c>
      <c r="J589" s="4">
        <f t="shared" si="27"/>
        <v>1.2500000000000002</v>
      </c>
      <c r="K589" s="1">
        <v>1</v>
      </c>
      <c r="L589" s="4">
        <f t="shared" si="28"/>
        <v>1.2500000000000002</v>
      </c>
      <c r="M589" s="1">
        <v>1</v>
      </c>
      <c r="N589" s="4">
        <v>1.2500000000000002</v>
      </c>
      <c r="O589" s="11" t="s">
        <v>1746</v>
      </c>
    </row>
    <row r="590" spans="1:15" ht="16.5" x14ac:dyDescent="0.25">
      <c r="A590" s="1">
        <v>589</v>
      </c>
      <c r="B590" s="1" t="s">
        <v>761</v>
      </c>
      <c r="C590" s="10">
        <v>45207</v>
      </c>
      <c r="D590" s="22">
        <v>0</v>
      </c>
      <c r="E590" s="17" t="s">
        <v>213</v>
      </c>
      <c r="F590" s="15">
        <v>24</v>
      </c>
      <c r="G590" s="2">
        <v>1.53</v>
      </c>
      <c r="H590" s="3">
        <v>2.8</v>
      </c>
      <c r="I590" s="2">
        <v>1.25</v>
      </c>
      <c r="J590" s="4">
        <f t="shared" si="27"/>
        <v>0.28000000000000003</v>
      </c>
      <c r="K590" s="1">
        <v>1</v>
      </c>
      <c r="L590" s="4">
        <f t="shared" si="28"/>
        <v>0.28000000000000003</v>
      </c>
      <c r="M590" s="1">
        <v>1</v>
      </c>
      <c r="N590" s="4">
        <v>0.28000000000000003</v>
      </c>
      <c r="O590" s="11" t="s">
        <v>1746</v>
      </c>
    </row>
    <row r="591" spans="1:15" ht="16.5" x14ac:dyDescent="0.25">
      <c r="A591" s="1">
        <v>590</v>
      </c>
      <c r="B591" s="1" t="s">
        <v>1460</v>
      </c>
      <c r="C591" s="10">
        <v>45207</v>
      </c>
      <c r="D591" s="22">
        <v>0</v>
      </c>
      <c r="E591" s="17" t="s">
        <v>213</v>
      </c>
      <c r="F591" s="15">
        <v>24</v>
      </c>
      <c r="G591" s="2">
        <v>2.74</v>
      </c>
      <c r="H591" s="3">
        <v>2.1</v>
      </c>
      <c r="I591" s="2">
        <v>1.63</v>
      </c>
      <c r="J591" s="4">
        <f t="shared" si="27"/>
        <v>1.1100000000000003</v>
      </c>
      <c r="K591" s="1">
        <v>1</v>
      </c>
      <c r="L591" s="4">
        <f t="shared" si="28"/>
        <v>1.1100000000000003</v>
      </c>
      <c r="M591" s="1">
        <v>1</v>
      </c>
      <c r="N591" s="4">
        <v>1.1100000000000003</v>
      </c>
      <c r="O591" s="11" t="s">
        <v>1746</v>
      </c>
    </row>
    <row r="592" spans="1:15" ht="16.5" x14ac:dyDescent="0.25">
      <c r="A592" s="1">
        <v>591</v>
      </c>
      <c r="B592" s="1" t="s">
        <v>771</v>
      </c>
      <c r="C592" s="10">
        <v>45208</v>
      </c>
      <c r="D592" s="22">
        <v>0</v>
      </c>
      <c r="E592" s="17" t="s">
        <v>213</v>
      </c>
      <c r="F592" s="15">
        <v>24</v>
      </c>
      <c r="G592" s="2">
        <v>2.3953000000000002</v>
      </c>
      <c r="H592" s="3">
        <v>2</v>
      </c>
      <c r="I592" s="2">
        <v>1.135</v>
      </c>
      <c r="J592" s="4">
        <f t="shared" si="27"/>
        <v>1.2603000000000002</v>
      </c>
      <c r="K592" s="1">
        <v>1</v>
      </c>
      <c r="L592" s="4">
        <f t="shared" si="28"/>
        <v>1.2603000000000002</v>
      </c>
      <c r="M592" s="1">
        <v>1</v>
      </c>
      <c r="N592" s="4">
        <v>1.2603000000000002</v>
      </c>
      <c r="O592" s="11" t="s">
        <v>1746</v>
      </c>
    </row>
    <row r="593" spans="1:15" ht="16.5" x14ac:dyDescent="0.25">
      <c r="A593" s="1">
        <v>592</v>
      </c>
      <c r="B593" s="1" t="s">
        <v>761</v>
      </c>
      <c r="C593" s="10">
        <v>45208</v>
      </c>
      <c r="D593" s="22">
        <v>0</v>
      </c>
      <c r="E593" s="17" t="s">
        <v>213</v>
      </c>
      <c r="F593" s="15">
        <v>24</v>
      </c>
      <c r="G593" s="2">
        <v>1.52</v>
      </c>
      <c r="H593" s="3">
        <v>2.7</v>
      </c>
      <c r="I593" s="2">
        <v>1.27</v>
      </c>
      <c r="J593" s="4">
        <f t="shared" si="27"/>
        <v>0.25</v>
      </c>
      <c r="K593" s="1">
        <v>1</v>
      </c>
      <c r="L593" s="4">
        <f t="shared" si="28"/>
        <v>0.25</v>
      </c>
      <c r="M593" s="1">
        <v>1</v>
      </c>
      <c r="N593" s="4">
        <v>0.25</v>
      </c>
      <c r="O593" s="11" t="s">
        <v>1746</v>
      </c>
    </row>
    <row r="594" spans="1:15" ht="16.5" x14ac:dyDescent="0.25">
      <c r="A594" s="1">
        <v>593</v>
      </c>
      <c r="B594" s="1" t="s">
        <v>1460</v>
      </c>
      <c r="C594" s="10">
        <v>45208</v>
      </c>
      <c r="D594" s="22">
        <v>0</v>
      </c>
      <c r="E594" s="17" t="s">
        <v>213</v>
      </c>
      <c r="F594" s="15">
        <v>24</v>
      </c>
      <c r="G594" s="2">
        <v>2.75</v>
      </c>
      <c r="H594" s="3">
        <v>2.2000000000000002</v>
      </c>
      <c r="I594" s="2">
        <v>1.61</v>
      </c>
      <c r="J594" s="4">
        <f t="shared" si="27"/>
        <v>1.1399999999999999</v>
      </c>
      <c r="K594" s="1">
        <v>1</v>
      </c>
      <c r="L594" s="4">
        <f t="shared" si="28"/>
        <v>1.1399999999999999</v>
      </c>
      <c r="M594" s="1">
        <v>1</v>
      </c>
      <c r="N594" s="4">
        <v>1.1399999999999999</v>
      </c>
      <c r="O594" s="11" t="s">
        <v>1746</v>
      </c>
    </row>
    <row r="595" spans="1:15" ht="16.5" x14ac:dyDescent="0.25">
      <c r="A595" s="1">
        <v>594</v>
      </c>
      <c r="B595" s="1" t="s">
        <v>771</v>
      </c>
      <c r="C595" s="10">
        <v>45209</v>
      </c>
      <c r="D595" s="22">
        <v>0</v>
      </c>
      <c r="E595" s="17" t="s">
        <v>213</v>
      </c>
      <c r="F595" s="15">
        <v>24</v>
      </c>
      <c r="G595" s="2">
        <v>2.4</v>
      </c>
      <c r="H595" s="3">
        <v>2</v>
      </c>
      <c r="I595" s="2">
        <v>1.1399999999999999</v>
      </c>
      <c r="J595" s="4">
        <f t="shared" si="27"/>
        <v>1.26</v>
      </c>
      <c r="K595" s="1">
        <v>1</v>
      </c>
      <c r="L595" s="4">
        <f t="shared" si="28"/>
        <v>1.26</v>
      </c>
      <c r="M595" s="1">
        <v>1</v>
      </c>
      <c r="N595" s="4">
        <v>1.26</v>
      </c>
      <c r="O595" s="11" t="s">
        <v>1746</v>
      </c>
    </row>
    <row r="596" spans="1:15" ht="16.5" x14ac:dyDescent="0.25">
      <c r="A596" s="1">
        <v>595</v>
      </c>
      <c r="B596" s="1" t="s">
        <v>761</v>
      </c>
      <c r="C596" s="10">
        <v>45209</v>
      </c>
      <c r="D596" s="22">
        <v>0</v>
      </c>
      <c r="E596" s="17" t="s">
        <v>213</v>
      </c>
      <c r="F596" s="15">
        <v>24</v>
      </c>
      <c r="G596" s="2">
        <v>1.48</v>
      </c>
      <c r="H596" s="3">
        <v>2.6</v>
      </c>
      <c r="I596" s="2">
        <v>1.24</v>
      </c>
      <c r="J596" s="4">
        <f t="shared" si="27"/>
        <v>0.24</v>
      </c>
      <c r="K596" s="1">
        <v>1</v>
      </c>
      <c r="L596" s="4">
        <f t="shared" si="28"/>
        <v>0.24</v>
      </c>
      <c r="M596" s="1">
        <v>1</v>
      </c>
      <c r="N596" s="4">
        <v>0.24</v>
      </c>
      <c r="O596" s="11" t="s">
        <v>1746</v>
      </c>
    </row>
    <row r="597" spans="1:15" ht="16.5" x14ac:dyDescent="0.25">
      <c r="A597" s="1">
        <v>596</v>
      </c>
      <c r="B597" s="1" t="s">
        <v>1460</v>
      </c>
      <c r="C597" s="10">
        <v>45209</v>
      </c>
      <c r="D597" s="22">
        <v>0</v>
      </c>
      <c r="E597" s="17" t="s">
        <v>213</v>
      </c>
      <c r="F597" s="15">
        <v>24</v>
      </c>
      <c r="G597" s="2">
        <v>2.72</v>
      </c>
      <c r="H597" s="3">
        <v>2.2999999999999998</v>
      </c>
      <c r="I597" s="2">
        <v>1.62</v>
      </c>
      <c r="J597" s="4">
        <f t="shared" ref="J597:J639" si="29">G597-I597</f>
        <v>1.1000000000000001</v>
      </c>
      <c r="K597" s="1">
        <v>1</v>
      </c>
      <c r="L597" s="4">
        <f t="shared" ref="L597:L639" si="30">(G597-I597-D597)*K597</f>
        <v>1.1000000000000001</v>
      </c>
      <c r="M597" s="1">
        <v>1</v>
      </c>
      <c r="N597" s="4">
        <v>1.1000000000000001</v>
      </c>
      <c r="O597" s="11" t="s">
        <v>1746</v>
      </c>
    </row>
    <row r="598" spans="1:15" ht="16.5" x14ac:dyDescent="0.25">
      <c r="A598" s="1">
        <v>597</v>
      </c>
      <c r="B598" s="1" t="s">
        <v>771</v>
      </c>
      <c r="C598" s="10">
        <v>45210</v>
      </c>
      <c r="D598" s="22">
        <v>0</v>
      </c>
      <c r="E598" s="17" t="s">
        <v>213</v>
      </c>
      <c r="F598" s="15">
        <v>24</v>
      </c>
      <c r="G598" s="2">
        <v>2.4500000000000002</v>
      </c>
      <c r="H598" s="3">
        <v>1.8</v>
      </c>
      <c r="I598" s="2">
        <v>1.1299999999999999</v>
      </c>
      <c r="J598" s="4">
        <f t="shared" si="29"/>
        <v>1.3200000000000003</v>
      </c>
      <c r="K598" s="1">
        <v>1</v>
      </c>
      <c r="L598" s="4">
        <f t="shared" si="30"/>
        <v>1.3200000000000003</v>
      </c>
      <c r="M598" s="1">
        <v>1</v>
      </c>
      <c r="N598" s="4">
        <v>1.3200000000000003</v>
      </c>
      <c r="O598" s="11" t="s">
        <v>1746</v>
      </c>
    </row>
    <row r="599" spans="1:15" ht="16.5" x14ac:dyDescent="0.25">
      <c r="A599" s="1">
        <v>598</v>
      </c>
      <c r="B599" s="1" t="s">
        <v>761</v>
      </c>
      <c r="C599" s="10">
        <v>45210</v>
      </c>
      <c r="D599" s="22">
        <v>0</v>
      </c>
      <c r="E599" s="17" t="s">
        <v>213</v>
      </c>
      <c r="F599" s="15">
        <v>24</v>
      </c>
      <c r="G599" s="2">
        <v>1.48</v>
      </c>
      <c r="H599" s="3">
        <v>2.8</v>
      </c>
      <c r="I599" s="2">
        <v>1.25</v>
      </c>
      <c r="J599" s="4">
        <f t="shared" si="29"/>
        <v>0.22999999999999998</v>
      </c>
      <c r="K599" s="1">
        <v>1</v>
      </c>
      <c r="L599" s="4">
        <f t="shared" si="30"/>
        <v>0.22999999999999998</v>
      </c>
      <c r="M599" s="1">
        <v>1</v>
      </c>
      <c r="N599" s="4">
        <v>0.22999999999999998</v>
      </c>
      <c r="O599" s="11" t="s">
        <v>1746</v>
      </c>
    </row>
    <row r="600" spans="1:15" ht="16.5" x14ac:dyDescent="0.25">
      <c r="A600" s="1">
        <v>599</v>
      </c>
      <c r="B600" s="1" t="s">
        <v>1460</v>
      </c>
      <c r="C600" s="10">
        <v>45210</v>
      </c>
      <c r="D600" s="22">
        <v>0</v>
      </c>
      <c r="E600" s="17" t="s">
        <v>213</v>
      </c>
      <c r="F600" s="15">
        <v>24</v>
      </c>
      <c r="G600" s="2">
        <v>2.73</v>
      </c>
      <c r="H600" s="3">
        <v>2.2000000000000002</v>
      </c>
      <c r="I600" s="2">
        <v>1.62</v>
      </c>
      <c r="J600" s="4">
        <f t="shared" si="29"/>
        <v>1.1099999999999999</v>
      </c>
      <c r="K600" s="1">
        <v>1</v>
      </c>
      <c r="L600" s="4">
        <f t="shared" si="30"/>
        <v>1.1099999999999999</v>
      </c>
      <c r="M600" s="1">
        <v>1</v>
      </c>
      <c r="N600" s="4">
        <v>1.1099999999999999</v>
      </c>
      <c r="O600" s="11" t="s">
        <v>1746</v>
      </c>
    </row>
    <row r="601" spans="1:15" ht="16.5" x14ac:dyDescent="0.25">
      <c r="A601" s="1">
        <v>600</v>
      </c>
      <c r="B601" s="1" t="s">
        <v>771</v>
      </c>
      <c r="C601" s="10">
        <v>45211</v>
      </c>
      <c r="D601" s="22">
        <v>0</v>
      </c>
      <c r="E601" s="17" t="s">
        <v>213</v>
      </c>
      <c r="F601" s="15">
        <v>24</v>
      </c>
      <c r="G601" s="2">
        <v>2.4140000000000001</v>
      </c>
      <c r="H601" s="3">
        <v>2</v>
      </c>
      <c r="I601" s="2">
        <v>1.1400999999999999</v>
      </c>
      <c r="J601" s="4">
        <f t="shared" si="29"/>
        <v>1.2739000000000003</v>
      </c>
      <c r="K601" s="1">
        <v>1</v>
      </c>
      <c r="L601" s="4">
        <f t="shared" si="30"/>
        <v>1.2739000000000003</v>
      </c>
      <c r="M601" s="1">
        <v>1</v>
      </c>
      <c r="N601" s="4">
        <v>1.2739000000000003</v>
      </c>
      <c r="O601" s="11" t="s">
        <v>1746</v>
      </c>
    </row>
    <row r="602" spans="1:15" ht="16.5" x14ac:dyDescent="0.25">
      <c r="A602" s="1">
        <v>601</v>
      </c>
      <c r="B602" s="1" t="s">
        <v>761</v>
      </c>
      <c r="C602" s="10">
        <v>45211</v>
      </c>
      <c r="D602" s="22">
        <v>0</v>
      </c>
      <c r="E602" s="17" t="s">
        <v>213</v>
      </c>
      <c r="F602" s="15">
        <v>24</v>
      </c>
      <c r="G602" s="2">
        <v>1.4545999999999999</v>
      </c>
      <c r="H602" s="3">
        <v>2.6</v>
      </c>
      <c r="I602" s="2">
        <v>1.2266999999999999</v>
      </c>
      <c r="J602" s="4">
        <f t="shared" si="29"/>
        <v>0.22789999999999999</v>
      </c>
      <c r="K602" s="1">
        <v>1</v>
      </c>
      <c r="L602" s="4">
        <f t="shared" si="30"/>
        <v>0.22789999999999999</v>
      </c>
      <c r="M602" s="1">
        <v>1</v>
      </c>
      <c r="N602" s="4">
        <v>0.22789999999999999</v>
      </c>
      <c r="O602" s="11" t="s">
        <v>1746</v>
      </c>
    </row>
    <row r="603" spans="1:15" ht="16.5" x14ac:dyDescent="0.25">
      <c r="A603" s="1">
        <v>602</v>
      </c>
      <c r="B603" s="1" t="s">
        <v>1460</v>
      </c>
      <c r="C603" s="10">
        <v>45211</v>
      </c>
      <c r="D603" s="22">
        <v>0</v>
      </c>
      <c r="E603" s="17" t="s">
        <v>213</v>
      </c>
      <c r="F603" s="15">
        <v>24</v>
      </c>
      <c r="G603" s="2">
        <v>2.6977000000000002</v>
      </c>
      <c r="H603" s="3">
        <v>2.1</v>
      </c>
      <c r="I603" s="2">
        <v>1.6183000000000001</v>
      </c>
      <c r="J603" s="4">
        <f t="shared" si="29"/>
        <v>1.0794000000000001</v>
      </c>
      <c r="K603" s="1">
        <v>1</v>
      </c>
      <c r="L603" s="4">
        <f t="shared" si="30"/>
        <v>1.0794000000000001</v>
      </c>
      <c r="M603" s="1">
        <v>1</v>
      </c>
      <c r="N603" s="4">
        <v>1.0794000000000001</v>
      </c>
      <c r="O603" s="11" t="s">
        <v>1746</v>
      </c>
    </row>
    <row r="604" spans="1:15" ht="16.5" x14ac:dyDescent="0.25">
      <c r="A604" s="1">
        <v>603</v>
      </c>
      <c r="B604" s="1" t="s">
        <v>771</v>
      </c>
      <c r="C604" s="10">
        <v>45212</v>
      </c>
      <c r="D604" s="22">
        <v>0</v>
      </c>
      <c r="E604" s="17" t="s">
        <v>213</v>
      </c>
      <c r="F604" s="15">
        <v>24</v>
      </c>
      <c r="G604" s="2">
        <v>2.4137</v>
      </c>
      <c r="H604" s="3">
        <v>2</v>
      </c>
      <c r="I604" s="2">
        <v>1.1386000000000001</v>
      </c>
      <c r="J604" s="4">
        <f t="shared" si="29"/>
        <v>1.2750999999999999</v>
      </c>
      <c r="K604" s="1">
        <v>1</v>
      </c>
      <c r="L604" s="4">
        <f t="shared" si="30"/>
        <v>1.2750999999999999</v>
      </c>
      <c r="M604" s="1">
        <v>1</v>
      </c>
      <c r="N604" s="4">
        <v>1.2750999999999999</v>
      </c>
      <c r="O604" s="11" t="s">
        <v>1746</v>
      </c>
    </row>
    <row r="605" spans="1:15" ht="16.5" x14ac:dyDescent="0.25">
      <c r="A605" s="1">
        <v>604</v>
      </c>
      <c r="B605" s="1" t="s">
        <v>761</v>
      </c>
      <c r="C605" s="10">
        <v>45212</v>
      </c>
      <c r="D605" s="22">
        <v>0</v>
      </c>
      <c r="E605" s="17" t="s">
        <v>213</v>
      </c>
      <c r="F605" s="15">
        <v>24</v>
      </c>
      <c r="G605" s="2">
        <v>1.4529000000000001</v>
      </c>
      <c r="H605" s="3">
        <v>2.7</v>
      </c>
      <c r="I605" s="2">
        <v>1.234</v>
      </c>
      <c r="J605" s="4">
        <f t="shared" si="29"/>
        <v>0.21890000000000009</v>
      </c>
      <c r="K605" s="1">
        <v>1</v>
      </c>
      <c r="L605" s="4">
        <f t="shared" si="30"/>
        <v>0.21890000000000009</v>
      </c>
      <c r="M605" s="1">
        <v>1</v>
      </c>
      <c r="N605" s="4">
        <v>0.21890000000000009</v>
      </c>
      <c r="O605" s="11" t="s">
        <v>1746</v>
      </c>
    </row>
    <row r="606" spans="1:15" ht="16.5" x14ac:dyDescent="0.25">
      <c r="A606" s="1">
        <v>605</v>
      </c>
      <c r="B606" s="1" t="s">
        <v>1460</v>
      </c>
      <c r="C606" s="10">
        <v>45212</v>
      </c>
      <c r="D606" s="22">
        <v>0</v>
      </c>
      <c r="E606" s="17" t="s">
        <v>213</v>
      </c>
      <c r="F606" s="15">
        <v>24</v>
      </c>
      <c r="G606" s="2">
        <v>2.7448000000000001</v>
      </c>
      <c r="H606" s="3">
        <v>2.1</v>
      </c>
      <c r="I606" s="2">
        <v>1.6147</v>
      </c>
      <c r="J606" s="4">
        <f t="shared" si="29"/>
        <v>1.1301000000000001</v>
      </c>
      <c r="K606" s="1">
        <v>1</v>
      </c>
      <c r="L606" s="4">
        <f t="shared" si="30"/>
        <v>1.1301000000000001</v>
      </c>
      <c r="M606" s="1">
        <v>1</v>
      </c>
      <c r="N606" s="4">
        <v>1.1301000000000001</v>
      </c>
      <c r="O606" s="11" t="s">
        <v>1746</v>
      </c>
    </row>
    <row r="607" spans="1:15" ht="16.5" x14ac:dyDescent="0.25">
      <c r="A607" s="1">
        <v>606</v>
      </c>
      <c r="B607" s="1" t="s">
        <v>771</v>
      </c>
      <c r="C607" s="10">
        <v>45213</v>
      </c>
      <c r="D607" s="22">
        <v>0</v>
      </c>
      <c r="E607" s="17" t="s">
        <v>213</v>
      </c>
      <c r="F607" s="15">
        <v>24</v>
      </c>
      <c r="G607" s="2">
        <v>2.4003999999999999</v>
      </c>
      <c r="H607" s="3">
        <v>1.8</v>
      </c>
      <c r="I607" s="2">
        <v>1.1368</v>
      </c>
      <c r="J607" s="4">
        <f t="shared" si="29"/>
        <v>1.2635999999999998</v>
      </c>
      <c r="K607" s="1">
        <v>1</v>
      </c>
      <c r="L607" s="4">
        <f t="shared" si="30"/>
        <v>1.2635999999999998</v>
      </c>
      <c r="M607" s="1">
        <v>1</v>
      </c>
      <c r="N607" s="4">
        <v>1.2635999999999998</v>
      </c>
      <c r="O607" s="11" t="s">
        <v>1746</v>
      </c>
    </row>
    <row r="608" spans="1:15" ht="16.5" x14ac:dyDescent="0.25">
      <c r="A608" s="1">
        <v>607</v>
      </c>
      <c r="B608" s="1" t="s">
        <v>761</v>
      </c>
      <c r="C608" s="10">
        <v>45213</v>
      </c>
      <c r="D608" s="22">
        <v>0</v>
      </c>
      <c r="E608" s="17" t="s">
        <v>213</v>
      </c>
      <c r="F608" s="15">
        <v>24</v>
      </c>
      <c r="G608" s="2">
        <v>1.4311</v>
      </c>
      <c r="H608" s="3">
        <v>2.6</v>
      </c>
      <c r="I608" s="2">
        <v>1.2862</v>
      </c>
      <c r="J608" s="4">
        <f t="shared" si="29"/>
        <v>0.14490000000000003</v>
      </c>
      <c r="K608" s="1">
        <v>1</v>
      </c>
      <c r="L608" s="4">
        <f t="shared" si="30"/>
        <v>0.14490000000000003</v>
      </c>
      <c r="M608" s="1">
        <v>1</v>
      </c>
      <c r="N608" s="4">
        <v>0.14490000000000003</v>
      </c>
      <c r="O608" s="11" t="s">
        <v>1746</v>
      </c>
    </row>
    <row r="609" spans="1:15" ht="16.5" x14ac:dyDescent="0.25">
      <c r="A609" s="1">
        <v>608</v>
      </c>
      <c r="B609" s="1" t="s">
        <v>1460</v>
      </c>
      <c r="C609" s="10">
        <v>45213</v>
      </c>
      <c r="D609" s="22">
        <v>0</v>
      </c>
      <c r="E609" s="17" t="s">
        <v>213</v>
      </c>
      <c r="F609" s="15">
        <v>24</v>
      </c>
      <c r="G609" s="2">
        <v>2.7671000000000001</v>
      </c>
      <c r="H609" s="3">
        <v>2.2000000000000002</v>
      </c>
      <c r="I609" s="2">
        <v>1.6351</v>
      </c>
      <c r="J609" s="4">
        <f t="shared" si="29"/>
        <v>1.1320000000000001</v>
      </c>
      <c r="K609" s="1">
        <v>1</v>
      </c>
      <c r="L609" s="4">
        <f t="shared" si="30"/>
        <v>1.1320000000000001</v>
      </c>
      <c r="M609" s="1">
        <v>1</v>
      </c>
      <c r="N609" s="4">
        <v>1.1320000000000001</v>
      </c>
      <c r="O609" s="11" t="s">
        <v>1746</v>
      </c>
    </row>
    <row r="610" spans="1:15" ht="16.5" x14ac:dyDescent="0.25">
      <c r="A610" s="1">
        <v>609</v>
      </c>
      <c r="B610" s="1" t="s">
        <v>771</v>
      </c>
      <c r="C610" s="10">
        <v>45214</v>
      </c>
      <c r="D610" s="22">
        <v>0</v>
      </c>
      <c r="E610" s="17" t="s">
        <v>213</v>
      </c>
      <c r="F610" s="15">
        <v>24</v>
      </c>
      <c r="G610" s="2">
        <v>2.4805999999999999</v>
      </c>
      <c r="H610" s="3">
        <v>1.8</v>
      </c>
      <c r="I610" s="2">
        <v>1.1294</v>
      </c>
      <c r="J610" s="4">
        <f t="shared" si="29"/>
        <v>1.3512</v>
      </c>
      <c r="K610" s="1">
        <v>1</v>
      </c>
      <c r="L610" s="4">
        <f t="shared" si="30"/>
        <v>1.3512</v>
      </c>
      <c r="M610" s="1">
        <v>1</v>
      </c>
      <c r="N610" s="4">
        <v>1.3512</v>
      </c>
      <c r="O610" s="11" t="s">
        <v>1746</v>
      </c>
    </row>
    <row r="611" spans="1:15" ht="16.5" x14ac:dyDescent="0.25">
      <c r="A611" s="1">
        <v>610</v>
      </c>
      <c r="B611" s="1" t="s">
        <v>761</v>
      </c>
      <c r="C611" s="10">
        <v>45214</v>
      </c>
      <c r="D611" s="22">
        <v>0</v>
      </c>
      <c r="E611" s="17" t="s">
        <v>213</v>
      </c>
      <c r="F611" s="15">
        <v>24</v>
      </c>
      <c r="G611" s="2">
        <v>1.4440999999999999</v>
      </c>
      <c r="H611" s="3">
        <v>2.7</v>
      </c>
      <c r="I611" s="2">
        <v>1.2790999999999999</v>
      </c>
      <c r="J611" s="4">
        <f t="shared" si="29"/>
        <v>0.16500000000000004</v>
      </c>
      <c r="K611" s="1">
        <v>1</v>
      </c>
      <c r="L611" s="4">
        <f t="shared" si="30"/>
        <v>0.16500000000000004</v>
      </c>
      <c r="M611" s="1">
        <v>1</v>
      </c>
      <c r="N611" s="4">
        <v>0.16500000000000004</v>
      </c>
      <c r="O611" s="11" t="s">
        <v>1746</v>
      </c>
    </row>
    <row r="612" spans="1:15" ht="16.5" x14ac:dyDescent="0.25">
      <c r="A612" s="1">
        <v>611</v>
      </c>
      <c r="B612" s="1" t="s">
        <v>1460</v>
      </c>
      <c r="C612" s="10">
        <v>45214</v>
      </c>
      <c r="D612" s="22">
        <v>0</v>
      </c>
      <c r="E612" s="17" t="s">
        <v>213</v>
      </c>
      <c r="F612" s="15">
        <v>24</v>
      </c>
      <c r="G612" s="2">
        <v>2.8203</v>
      </c>
      <c r="H612" s="3">
        <v>2</v>
      </c>
      <c r="I612" s="2">
        <v>1.6263000000000001</v>
      </c>
      <c r="J612" s="4">
        <f t="shared" si="29"/>
        <v>1.194</v>
      </c>
      <c r="K612" s="1">
        <v>1</v>
      </c>
      <c r="L612" s="4">
        <f t="shared" si="30"/>
        <v>1.194</v>
      </c>
      <c r="M612" s="1">
        <v>1</v>
      </c>
      <c r="N612" s="4">
        <v>1.194</v>
      </c>
      <c r="O612" s="11" t="s">
        <v>1746</v>
      </c>
    </row>
    <row r="613" spans="1:15" ht="16.5" x14ac:dyDescent="0.25">
      <c r="A613" s="1">
        <v>612</v>
      </c>
      <c r="B613" s="1" t="s">
        <v>771</v>
      </c>
      <c r="C613" s="10">
        <v>45215</v>
      </c>
      <c r="D613" s="22">
        <v>0</v>
      </c>
      <c r="E613" s="17" t="s">
        <v>213</v>
      </c>
      <c r="F613" s="15">
        <v>24</v>
      </c>
      <c r="G613" s="2">
        <v>2.5015999999999998</v>
      </c>
      <c r="H613" s="3">
        <v>1.8</v>
      </c>
      <c r="I613" s="2">
        <v>1.1301000000000001</v>
      </c>
      <c r="J613" s="4">
        <f t="shared" si="29"/>
        <v>1.3714999999999997</v>
      </c>
      <c r="K613" s="1">
        <v>1</v>
      </c>
      <c r="L613" s="4">
        <f t="shared" si="30"/>
        <v>1.3714999999999997</v>
      </c>
      <c r="M613" s="1">
        <v>1</v>
      </c>
      <c r="N613" s="4">
        <v>1.3714999999999997</v>
      </c>
      <c r="O613" s="11" t="s">
        <v>1746</v>
      </c>
    </row>
    <row r="614" spans="1:15" ht="16.5" x14ac:dyDescent="0.25">
      <c r="A614" s="1">
        <v>613</v>
      </c>
      <c r="B614" s="1" t="s">
        <v>761</v>
      </c>
      <c r="C614" s="10">
        <v>45215</v>
      </c>
      <c r="D614" s="22">
        <v>0</v>
      </c>
      <c r="E614" s="17" t="s">
        <v>213</v>
      </c>
      <c r="F614" s="15">
        <v>24</v>
      </c>
      <c r="G614" s="2">
        <v>1.4709000000000001</v>
      </c>
      <c r="H614" s="3">
        <v>2.8</v>
      </c>
      <c r="I614" s="2">
        <v>1.2826</v>
      </c>
      <c r="J614" s="4">
        <f t="shared" si="29"/>
        <v>0.18830000000000013</v>
      </c>
      <c r="K614" s="1">
        <v>1</v>
      </c>
      <c r="L614" s="4">
        <f t="shared" si="30"/>
        <v>0.18830000000000013</v>
      </c>
      <c r="M614" s="1">
        <v>1</v>
      </c>
      <c r="N614" s="4">
        <v>0.18830000000000013</v>
      </c>
      <c r="O614" s="11" t="s">
        <v>1746</v>
      </c>
    </row>
    <row r="615" spans="1:15" ht="16.5" x14ac:dyDescent="0.25">
      <c r="A615" s="1">
        <v>614</v>
      </c>
      <c r="B615" s="1" t="s">
        <v>1460</v>
      </c>
      <c r="C615" s="10">
        <v>45215</v>
      </c>
      <c r="D615" s="22">
        <v>0</v>
      </c>
      <c r="E615" s="17" t="s">
        <v>213</v>
      </c>
      <c r="F615" s="15">
        <v>24</v>
      </c>
      <c r="G615" s="2">
        <v>2.7557999999999998</v>
      </c>
      <c r="H615" s="3">
        <v>1.8</v>
      </c>
      <c r="I615" s="2">
        <v>1.1361000000000001</v>
      </c>
      <c r="J615" s="4">
        <f t="shared" si="29"/>
        <v>1.6196999999999997</v>
      </c>
      <c r="K615" s="1">
        <v>1</v>
      </c>
      <c r="L615" s="4">
        <f t="shared" si="30"/>
        <v>1.6196999999999997</v>
      </c>
      <c r="M615" s="1">
        <v>1</v>
      </c>
      <c r="N615" s="4">
        <v>1.6196999999999997</v>
      </c>
      <c r="O615" s="11" t="s">
        <v>1746</v>
      </c>
    </row>
    <row r="616" spans="1:15" ht="16.5" x14ac:dyDescent="0.25">
      <c r="A616" s="1">
        <v>615</v>
      </c>
      <c r="B616" s="1" t="s">
        <v>771</v>
      </c>
      <c r="C616" s="10">
        <v>45216</v>
      </c>
      <c r="D616" s="22">
        <v>0</v>
      </c>
      <c r="E616" s="17" t="s">
        <v>213</v>
      </c>
      <c r="F616" s="15">
        <v>24</v>
      </c>
      <c r="G616" s="2">
        <v>2.4470999999999998</v>
      </c>
      <c r="H616" s="3">
        <v>1.7</v>
      </c>
      <c r="I616" s="2">
        <v>1.1216999999999999</v>
      </c>
      <c r="J616" s="4">
        <f t="shared" si="29"/>
        <v>1.3253999999999999</v>
      </c>
      <c r="K616" s="1">
        <v>1</v>
      </c>
      <c r="L616" s="4">
        <f t="shared" si="30"/>
        <v>1.3253999999999999</v>
      </c>
      <c r="M616" s="1">
        <v>1</v>
      </c>
      <c r="N616" s="4">
        <v>1.3253999999999999</v>
      </c>
      <c r="O616" s="11" t="s">
        <v>1746</v>
      </c>
    </row>
    <row r="617" spans="1:15" ht="16.5" x14ac:dyDescent="0.25">
      <c r="A617" s="1">
        <v>616</v>
      </c>
      <c r="B617" s="1" t="s">
        <v>761</v>
      </c>
      <c r="C617" s="10">
        <v>45216</v>
      </c>
      <c r="D617" s="22">
        <v>0</v>
      </c>
      <c r="E617" s="17" t="s">
        <v>213</v>
      </c>
      <c r="F617" s="15">
        <v>24</v>
      </c>
      <c r="G617" s="2">
        <v>1.4773000000000001</v>
      </c>
      <c r="H617" s="3">
        <v>2.6</v>
      </c>
      <c r="I617" s="2">
        <v>1.2528999999999999</v>
      </c>
      <c r="J617" s="4">
        <f t="shared" si="29"/>
        <v>0.22440000000000015</v>
      </c>
      <c r="K617" s="1">
        <v>1</v>
      </c>
      <c r="L617" s="4">
        <f t="shared" si="30"/>
        <v>0.22440000000000015</v>
      </c>
      <c r="M617" s="1">
        <v>1</v>
      </c>
      <c r="N617" s="4">
        <v>0.22440000000000015</v>
      </c>
      <c r="O617" s="11" t="s">
        <v>1746</v>
      </c>
    </row>
    <row r="618" spans="1:15" ht="16.5" x14ac:dyDescent="0.25">
      <c r="A618" s="1">
        <v>617</v>
      </c>
      <c r="B618" s="1" t="s">
        <v>1460</v>
      </c>
      <c r="C618" s="10">
        <v>45216</v>
      </c>
      <c r="D618" s="22">
        <v>0</v>
      </c>
      <c r="E618" s="17" t="s">
        <v>213</v>
      </c>
      <c r="F618" s="15">
        <v>24</v>
      </c>
      <c r="G618" s="2">
        <v>2.633</v>
      </c>
      <c r="H618" s="3">
        <v>2</v>
      </c>
      <c r="I618" s="2">
        <v>1.6214999999999999</v>
      </c>
      <c r="J618" s="4">
        <f t="shared" si="29"/>
        <v>1.0115000000000001</v>
      </c>
      <c r="K618" s="1">
        <v>1</v>
      </c>
      <c r="L618" s="4">
        <f t="shared" si="30"/>
        <v>1.0115000000000001</v>
      </c>
      <c r="M618" s="1">
        <v>1</v>
      </c>
      <c r="N618" s="4">
        <v>1.0115000000000001</v>
      </c>
      <c r="O618" s="11" t="s">
        <v>1746</v>
      </c>
    </row>
    <row r="619" spans="1:15" ht="16.5" x14ac:dyDescent="0.25">
      <c r="A619" s="1">
        <v>618</v>
      </c>
      <c r="B619" s="1" t="s">
        <v>771</v>
      </c>
      <c r="C619" s="10">
        <v>45217</v>
      </c>
      <c r="D619" s="22">
        <v>0</v>
      </c>
      <c r="E619" s="17" t="s">
        <v>213</v>
      </c>
      <c r="F619" s="15">
        <v>24</v>
      </c>
      <c r="G619" s="2">
        <v>2.4197000000000002</v>
      </c>
      <c r="H619" s="3">
        <v>1.6</v>
      </c>
      <c r="I619" s="2">
        <v>1.1283000000000001</v>
      </c>
      <c r="J619" s="4">
        <f t="shared" si="29"/>
        <v>1.2914000000000001</v>
      </c>
      <c r="K619" s="1">
        <v>1</v>
      </c>
      <c r="L619" s="4">
        <f t="shared" si="30"/>
        <v>1.2914000000000001</v>
      </c>
      <c r="M619" s="1">
        <v>1</v>
      </c>
      <c r="N619" s="4">
        <v>1.2914000000000001</v>
      </c>
      <c r="O619" s="11" t="s">
        <v>1746</v>
      </c>
    </row>
    <row r="620" spans="1:15" ht="16.5" x14ac:dyDescent="0.25">
      <c r="A620" s="1">
        <v>619</v>
      </c>
      <c r="B620" s="1" t="s">
        <v>761</v>
      </c>
      <c r="C620" s="10">
        <v>45217</v>
      </c>
      <c r="D620" s="22">
        <v>0</v>
      </c>
      <c r="E620" s="17" t="s">
        <v>213</v>
      </c>
      <c r="F620" s="15">
        <v>24</v>
      </c>
      <c r="G620" s="2">
        <v>1.4641999999999999</v>
      </c>
      <c r="H620" s="3">
        <v>2.6</v>
      </c>
      <c r="I620" s="2">
        <v>1.2766999999999999</v>
      </c>
      <c r="J620" s="4">
        <f t="shared" si="29"/>
        <v>0.1875</v>
      </c>
      <c r="K620" s="1">
        <v>1</v>
      </c>
      <c r="L620" s="4">
        <f t="shared" si="30"/>
        <v>0.1875</v>
      </c>
      <c r="M620" s="1">
        <v>1</v>
      </c>
      <c r="N620" s="4">
        <v>0.1875</v>
      </c>
      <c r="O620" s="11" t="s">
        <v>1746</v>
      </c>
    </row>
    <row r="621" spans="1:15" ht="16.5" x14ac:dyDescent="0.25">
      <c r="A621" s="1">
        <v>620</v>
      </c>
      <c r="B621" s="1" t="s">
        <v>1460</v>
      </c>
      <c r="C621" s="10">
        <v>45217</v>
      </c>
      <c r="D621" s="22">
        <v>0</v>
      </c>
      <c r="E621" s="17" t="s">
        <v>213</v>
      </c>
      <c r="F621" s="15">
        <v>24</v>
      </c>
      <c r="G621" s="2">
        <v>2.6027999999999998</v>
      </c>
      <c r="H621" s="3">
        <v>2.4</v>
      </c>
      <c r="I621" s="2">
        <v>1.6318999999999999</v>
      </c>
      <c r="J621" s="4">
        <f t="shared" si="29"/>
        <v>0.97089999999999987</v>
      </c>
      <c r="K621" s="1">
        <v>1</v>
      </c>
      <c r="L621" s="4">
        <f t="shared" si="30"/>
        <v>0.97089999999999987</v>
      </c>
      <c r="M621" s="1">
        <v>1</v>
      </c>
      <c r="N621" s="4">
        <v>0.97089999999999987</v>
      </c>
      <c r="O621" s="11" t="s">
        <v>1746</v>
      </c>
    </row>
    <row r="622" spans="1:15" ht="16.5" x14ac:dyDescent="0.25">
      <c r="A622" s="1">
        <v>621</v>
      </c>
      <c r="B622" s="1" t="s">
        <v>771</v>
      </c>
      <c r="C622" s="10">
        <v>45218</v>
      </c>
      <c r="D622" s="22">
        <v>0</v>
      </c>
      <c r="E622" s="17" t="s">
        <v>213</v>
      </c>
      <c r="F622" s="15">
        <v>24</v>
      </c>
      <c r="G622" s="2">
        <v>2.1494</v>
      </c>
      <c r="H622" s="3">
        <v>1.5</v>
      </c>
      <c r="I622" s="2">
        <v>1.1379999999999999</v>
      </c>
      <c r="J622" s="4">
        <f t="shared" si="29"/>
        <v>1.0114000000000001</v>
      </c>
      <c r="K622" s="1">
        <v>1</v>
      </c>
      <c r="L622" s="4">
        <f t="shared" si="30"/>
        <v>1.0114000000000001</v>
      </c>
      <c r="M622" s="1">
        <v>1</v>
      </c>
      <c r="N622" s="4">
        <v>1.0114000000000001</v>
      </c>
      <c r="O622" s="11" t="s">
        <v>1746</v>
      </c>
    </row>
    <row r="623" spans="1:15" ht="16.5" x14ac:dyDescent="0.25">
      <c r="A623" s="1">
        <v>622</v>
      </c>
      <c r="B623" s="1" t="s">
        <v>761</v>
      </c>
      <c r="C623" s="10">
        <v>45218</v>
      </c>
      <c r="D623" s="22">
        <v>0</v>
      </c>
      <c r="E623" s="17" t="s">
        <v>213</v>
      </c>
      <c r="F623" s="15">
        <v>24</v>
      </c>
      <c r="G623" s="2">
        <v>2.1871</v>
      </c>
      <c r="H623" s="3">
        <v>4.2</v>
      </c>
      <c r="I623" s="2">
        <v>2.0581</v>
      </c>
      <c r="J623" s="4">
        <f t="shared" si="29"/>
        <v>0.129</v>
      </c>
      <c r="K623" s="1">
        <v>1</v>
      </c>
      <c r="L623" s="4">
        <f t="shared" si="30"/>
        <v>0.129</v>
      </c>
      <c r="M623" s="1">
        <v>1</v>
      </c>
      <c r="N623" s="4">
        <v>0.129</v>
      </c>
      <c r="O623" s="11" t="s">
        <v>1746</v>
      </c>
    </row>
    <row r="624" spans="1:15" ht="16.5" x14ac:dyDescent="0.25">
      <c r="A624" s="1">
        <v>623</v>
      </c>
      <c r="B624" s="1" t="s">
        <v>1460</v>
      </c>
      <c r="C624" s="10">
        <v>45218</v>
      </c>
      <c r="D624" s="22">
        <v>0</v>
      </c>
      <c r="E624" s="17" t="s">
        <v>213</v>
      </c>
      <c r="F624" s="15">
        <v>24</v>
      </c>
      <c r="G624" s="2">
        <v>2.0554999999999999</v>
      </c>
      <c r="H624" s="3">
        <v>2.9</v>
      </c>
      <c r="I624" s="2">
        <v>0.92710000000000004</v>
      </c>
      <c r="J624" s="4">
        <f t="shared" si="29"/>
        <v>1.1283999999999998</v>
      </c>
      <c r="K624" s="1">
        <v>1</v>
      </c>
      <c r="L624" s="4">
        <f t="shared" si="30"/>
        <v>1.1283999999999998</v>
      </c>
      <c r="M624" s="1">
        <v>1</v>
      </c>
      <c r="N624" s="4">
        <v>1.1283999999999998</v>
      </c>
      <c r="O624" s="11" t="s">
        <v>1746</v>
      </c>
    </row>
    <row r="625" spans="1:15" ht="16.5" x14ac:dyDescent="0.25">
      <c r="A625" s="1">
        <v>624</v>
      </c>
      <c r="B625" s="1" t="s">
        <v>771</v>
      </c>
      <c r="C625" s="10">
        <v>45219</v>
      </c>
      <c r="D625" s="22">
        <v>0</v>
      </c>
      <c r="E625" s="17" t="s">
        <v>213</v>
      </c>
      <c r="F625" s="15">
        <v>24</v>
      </c>
      <c r="G625" s="2">
        <v>2.3283</v>
      </c>
      <c r="H625" s="3">
        <v>1.7</v>
      </c>
      <c r="I625" s="2">
        <v>1.1395999999999999</v>
      </c>
      <c r="J625" s="4">
        <f t="shared" si="29"/>
        <v>1.1887000000000001</v>
      </c>
      <c r="K625" s="1">
        <v>1</v>
      </c>
      <c r="L625" s="4">
        <f t="shared" si="30"/>
        <v>1.1887000000000001</v>
      </c>
      <c r="M625" s="1">
        <v>1</v>
      </c>
      <c r="N625" s="4">
        <v>1.1887000000000001</v>
      </c>
      <c r="O625" s="11" t="s">
        <v>1746</v>
      </c>
    </row>
    <row r="626" spans="1:15" ht="16.5" x14ac:dyDescent="0.25">
      <c r="A626" s="1">
        <v>625</v>
      </c>
      <c r="B626" s="1" t="s">
        <v>761</v>
      </c>
      <c r="C626" s="10">
        <v>45219</v>
      </c>
      <c r="D626" s="22">
        <v>0</v>
      </c>
      <c r="E626" s="17" t="s">
        <v>213</v>
      </c>
      <c r="F626" s="15">
        <v>24</v>
      </c>
      <c r="G626" s="2">
        <v>2.25</v>
      </c>
      <c r="H626" s="3">
        <v>4.2</v>
      </c>
      <c r="I626" s="2">
        <v>2.0451999999999999</v>
      </c>
      <c r="J626" s="4">
        <f t="shared" si="29"/>
        <v>0.20480000000000009</v>
      </c>
      <c r="K626" s="1">
        <v>1</v>
      </c>
      <c r="L626" s="4">
        <f t="shared" si="30"/>
        <v>0.20480000000000009</v>
      </c>
      <c r="M626" s="1">
        <v>1</v>
      </c>
      <c r="N626" s="4">
        <v>0.20480000000000009</v>
      </c>
      <c r="O626" s="11" t="s">
        <v>1746</v>
      </c>
    </row>
    <row r="627" spans="1:15" ht="16.5" x14ac:dyDescent="0.25">
      <c r="A627" s="1">
        <v>626</v>
      </c>
      <c r="B627" s="1" t="s">
        <v>1460</v>
      </c>
      <c r="C627" s="10">
        <v>45219</v>
      </c>
      <c r="D627" s="22">
        <v>0</v>
      </c>
      <c r="E627" s="17" t="s">
        <v>213</v>
      </c>
      <c r="F627" s="15">
        <v>24</v>
      </c>
      <c r="G627" s="2">
        <v>1.9408000000000001</v>
      </c>
      <c r="H627" s="3">
        <v>3</v>
      </c>
      <c r="I627" s="2">
        <v>0.93610000000000004</v>
      </c>
      <c r="J627" s="4">
        <f t="shared" si="29"/>
        <v>1.0047000000000001</v>
      </c>
      <c r="K627" s="1">
        <v>1</v>
      </c>
      <c r="L627" s="4">
        <f t="shared" si="30"/>
        <v>1.0047000000000001</v>
      </c>
      <c r="M627" s="1">
        <v>1</v>
      </c>
      <c r="N627" s="4">
        <v>1.0047000000000001</v>
      </c>
      <c r="O627" s="11" t="s">
        <v>1746</v>
      </c>
    </row>
    <row r="628" spans="1:15" ht="16.5" x14ac:dyDescent="0.25">
      <c r="A628" s="1">
        <v>627</v>
      </c>
      <c r="B628" s="1" t="s">
        <v>771</v>
      </c>
      <c r="C628" s="10">
        <v>45220</v>
      </c>
      <c r="D628" s="22">
        <v>0</v>
      </c>
      <c r="E628" s="17" t="s">
        <v>213</v>
      </c>
      <c r="F628" s="15">
        <v>24</v>
      </c>
      <c r="G628" s="2">
        <v>2.3866000000000001</v>
      </c>
      <c r="H628" s="3">
        <v>1.6</v>
      </c>
      <c r="I628" s="2">
        <v>1.1352</v>
      </c>
      <c r="J628" s="4">
        <f t="shared" si="29"/>
        <v>1.2514000000000001</v>
      </c>
      <c r="K628" s="1">
        <v>1</v>
      </c>
      <c r="L628" s="4">
        <f t="shared" si="30"/>
        <v>1.2514000000000001</v>
      </c>
      <c r="M628" s="1">
        <v>1</v>
      </c>
      <c r="N628" s="4">
        <v>1.2514000000000001</v>
      </c>
      <c r="O628" s="11" t="s">
        <v>1746</v>
      </c>
    </row>
    <row r="629" spans="1:15" ht="16.5" x14ac:dyDescent="0.25">
      <c r="A629" s="1">
        <v>628</v>
      </c>
      <c r="B629" s="1" t="s">
        <v>761</v>
      </c>
      <c r="C629" s="10">
        <v>45220</v>
      </c>
      <c r="D629" s="22">
        <v>0</v>
      </c>
      <c r="E629" s="17" t="s">
        <v>213</v>
      </c>
      <c r="F629" s="15">
        <v>24</v>
      </c>
      <c r="G629" s="2">
        <v>2.0874999999999999</v>
      </c>
      <c r="H629" s="3">
        <v>3.5</v>
      </c>
      <c r="I629" s="2">
        <v>1.1726000000000001</v>
      </c>
      <c r="J629" s="4">
        <f t="shared" si="29"/>
        <v>0.91489999999999982</v>
      </c>
      <c r="K629" s="1">
        <v>1</v>
      </c>
      <c r="L629" s="4">
        <f t="shared" si="30"/>
        <v>0.91489999999999982</v>
      </c>
      <c r="M629" s="1">
        <v>1</v>
      </c>
      <c r="N629" s="4">
        <v>0.91489999999999982</v>
      </c>
      <c r="O629" s="11" t="s">
        <v>1746</v>
      </c>
    </row>
    <row r="630" spans="1:15" ht="16.5" x14ac:dyDescent="0.25">
      <c r="A630" s="1">
        <v>629</v>
      </c>
      <c r="B630" s="1" t="s">
        <v>1460</v>
      </c>
      <c r="C630" s="10">
        <v>45220</v>
      </c>
      <c r="D630" s="22">
        <v>0</v>
      </c>
      <c r="E630" s="17" t="s">
        <v>213</v>
      </c>
      <c r="F630" s="15">
        <v>24</v>
      </c>
      <c r="G630" s="2">
        <v>1.8418000000000001</v>
      </c>
      <c r="H630" s="3">
        <v>2.2000000000000002</v>
      </c>
      <c r="I630" s="2">
        <v>1.7016</v>
      </c>
      <c r="J630" s="4">
        <f t="shared" si="29"/>
        <v>0.1402000000000001</v>
      </c>
      <c r="K630" s="1">
        <v>1</v>
      </c>
      <c r="L630" s="4">
        <f t="shared" si="30"/>
        <v>0.1402000000000001</v>
      </c>
      <c r="M630" s="1">
        <v>1</v>
      </c>
      <c r="N630" s="4">
        <v>0.1402000000000001</v>
      </c>
      <c r="O630" s="11" t="s">
        <v>1746</v>
      </c>
    </row>
    <row r="631" spans="1:15" ht="16.5" x14ac:dyDescent="0.25">
      <c r="A631" s="1">
        <v>630</v>
      </c>
      <c r="B631" s="1" t="s">
        <v>771</v>
      </c>
      <c r="C631" s="10">
        <v>45221</v>
      </c>
      <c r="D631" s="22">
        <v>0</v>
      </c>
      <c r="E631" s="17" t="s">
        <v>213</v>
      </c>
      <c r="F631" s="15">
        <v>24</v>
      </c>
      <c r="G631" s="2">
        <v>2.3199999999999998</v>
      </c>
      <c r="H631" s="3">
        <v>1.6</v>
      </c>
      <c r="I631" s="2">
        <v>1.19</v>
      </c>
      <c r="J631" s="4">
        <f t="shared" si="29"/>
        <v>1.1299999999999999</v>
      </c>
      <c r="K631" s="1">
        <v>1</v>
      </c>
      <c r="L631" s="4">
        <f t="shared" si="30"/>
        <v>1.1299999999999999</v>
      </c>
      <c r="M631" s="1">
        <v>1</v>
      </c>
      <c r="N631" s="4">
        <v>1.1299999999999999</v>
      </c>
      <c r="O631" s="11" t="s">
        <v>1746</v>
      </c>
    </row>
    <row r="632" spans="1:15" ht="16.5" x14ac:dyDescent="0.25">
      <c r="A632" s="1">
        <v>631</v>
      </c>
      <c r="B632" s="1" t="s">
        <v>761</v>
      </c>
      <c r="C632" s="10">
        <v>45221</v>
      </c>
      <c r="D632" s="22">
        <v>0</v>
      </c>
      <c r="E632" s="17" t="s">
        <v>213</v>
      </c>
      <c r="F632" s="15">
        <v>24</v>
      </c>
      <c r="G632" s="2">
        <v>1.76</v>
      </c>
      <c r="H632" s="3">
        <v>2.6</v>
      </c>
      <c r="I632" s="2">
        <v>1.02</v>
      </c>
      <c r="J632" s="4">
        <f t="shared" si="29"/>
        <v>0.74</v>
      </c>
      <c r="K632" s="1">
        <v>1</v>
      </c>
      <c r="L632" s="4">
        <f t="shared" si="30"/>
        <v>0.74</v>
      </c>
      <c r="M632" s="1">
        <v>1</v>
      </c>
      <c r="N632" s="4">
        <v>0.74</v>
      </c>
      <c r="O632" s="11" t="s">
        <v>1746</v>
      </c>
    </row>
    <row r="633" spans="1:15" ht="16.5" x14ac:dyDescent="0.25">
      <c r="A633" s="1">
        <v>632</v>
      </c>
      <c r="B633" s="1" t="s">
        <v>1460</v>
      </c>
      <c r="C633" s="10">
        <v>45221</v>
      </c>
      <c r="D633" s="22">
        <v>0</v>
      </c>
      <c r="E633" s="17" t="s">
        <v>213</v>
      </c>
      <c r="F633" s="15">
        <v>24</v>
      </c>
      <c r="G633" s="2">
        <v>2.68</v>
      </c>
      <c r="H633" s="3">
        <v>2.2000000000000002</v>
      </c>
      <c r="I633" s="2">
        <v>1.82</v>
      </c>
      <c r="J633" s="4">
        <f t="shared" si="29"/>
        <v>0.8600000000000001</v>
      </c>
      <c r="K633" s="1">
        <v>1</v>
      </c>
      <c r="L633" s="4">
        <f t="shared" si="30"/>
        <v>0.8600000000000001</v>
      </c>
      <c r="M633" s="1">
        <v>1</v>
      </c>
      <c r="N633" s="4">
        <v>0.8600000000000001</v>
      </c>
      <c r="O633" s="11" t="s">
        <v>1746</v>
      </c>
    </row>
    <row r="634" spans="1:15" ht="33" x14ac:dyDescent="0.25">
      <c r="A634" s="1">
        <v>633</v>
      </c>
      <c r="B634" s="1" t="s">
        <v>771</v>
      </c>
      <c r="C634" s="10">
        <v>45222</v>
      </c>
      <c r="D634" s="22">
        <v>0</v>
      </c>
      <c r="E634" s="18" t="s">
        <v>4639</v>
      </c>
      <c r="F634" s="6">
        <v>15</v>
      </c>
      <c r="G634" s="2">
        <v>1.9240999999999999</v>
      </c>
      <c r="H634" s="3">
        <v>1.3</v>
      </c>
      <c r="I634" s="2">
        <v>1.2058</v>
      </c>
      <c r="J634" s="4">
        <f t="shared" si="29"/>
        <v>0.71829999999999994</v>
      </c>
      <c r="K634" s="1">
        <v>1</v>
      </c>
      <c r="L634" s="4">
        <f t="shared" si="30"/>
        <v>0.71829999999999994</v>
      </c>
      <c r="M634" s="1">
        <v>1</v>
      </c>
      <c r="N634" s="4">
        <v>0.71829999999999994</v>
      </c>
      <c r="O634" s="11" t="s">
        <v>1746</v>
      </c>
    </row>
    <row r="635" spans="1:15" ht="33" x14ac:dyDescent="0.25">
      <c r="A635" s="1">
        <v>634</v>
      </c>
      <c r="B635" s="1" t="s">
        <v>761</v>
      </c>
      <c r="C635" s="10">
        <v>45222</v>
      </c>
      <c r="D635" s="22">
        <v>0</v>
      </c>
      <c r="E635" s="18" t="s">
        <v>2963</v>
      </c>
      <c r="F635" s="6">
        <v>16</v>
      </c>
      <c r="G635" s="2">
        <v>1.3516999999999999</v>
      </c>
      <c r="H635" s="3">
        <v>2.2999999999999998</v>
      </c>
      <c r="I635" s="2">
        <v>1.0401</v>
      </c>
      <c r="J635" s="4">
        <f t="shared" si="29"/>
        <v>0.31159999999999988</v>
      </c>
      <c r="K635" s="1">
        <v>1</v>
      </c>
      <c r="L635" s="4">
        <f t="shared" si="30"/>
        <v>0.31159999999999988</v>
      </c>
      <c r="M635" s="1">
        <v>1</v>
      </c>
      <c r="N635" s="4">
        <v>0.31159999999999988</v>
      </c>
      <c r="O635" s="11" t="s">
        <v>1746</v>
      </c>
    </row>
    <row r="636" spans="1:15" ht="33" x14ac:dyDescent="0.25">
      <c r="A636" s="1">
        <v>635</v>
      </c>
      <c r="B636" s="1" t="s">
        <v>1460</v>
      </c>
      <c r="C636" s="10">
        <v>45222</v>
      </c>
      <c r="D636" s="22">
        <v>0</v>
      </c>
      <c r="E636" s="18" t="s">
        <v>4640</v>
      </c>
      <c r="F636" s="6">
        <v>18</v>
      </c>
      <c r="G636" s="2">
        <v>2.2402000000000002</v>
      </c>
      <c r="H636" s="3">
        <v>2.2000000000000002</v>
      </c>
      <c r="I636" s="2">
        <v>1.0797000000000001</v>
      </c>
      <c r="J636" s="4">
        <f t="shared" si="29"/>
        <v>1.1605000000000001</v>
      </c>
      <c r="K636" s="1">
        <v>1</v>
      </c>
      <c r="L636" s="4">
        <f t="shared" si="30"/>
        <v>1.1605000000000001</v>
      </c>
      <c r="M636" s="1">
        <v>1</v>
      </c>
      <c r="N636" s="4">
        <v>1.1605000000000001</v>
      </c>
      <c r="O636" s="11" t="s">
        <v>1746</v>
      </c>
    </row>
    <row r="637" spans="1:15" ht="16.5" x14ac:dyDescent="0.25">
      <c r="A637" s="1">
        <v>636</v>
      </c>
      <c r="B637" s="1" t="s">
        <v>4638</v>
      </c>
      <c r="C637" s="10">
        <v>45222</v>
      </c>
      <c r="D637" s="22">
        <v>0</v>
      </c>
      <c r="E637" s="18" t="s">
        <v>2967</v>
      </c>
      <c r="F637" s="6">
        <v>7.5</v>
      </c>
      <c r="G637" s="2">
        <v>0.96589999999999998</v>
      </c>
      <c r="H637" s="3">
        <v>2.5</v>
      </c>
      <c r="I637" s="2">
        <v>0.74250000000000005</v>
      </c>
      <c r="J637" s="4">
        <f t="shared" si="29"/>
        <v>0.22339999999999993</v>
      </c>
      <c r="K637" s="1">
        <v>1</v>
      </c>
      <c r="L637" s="4">
        <f t="shared" si="30"/>
        <v>0.22339999999999993</v>
      </c>
      <c r="M637" s="1">
        <v>8</v>
      </c>
      <c r="N637" s="4">
        <v>0.22339999999999993</v>
      </c>
      <c r="O637" s="11" t="s">
        <v>1746</v>
      </c>
    </row>
    <row r="638" spans="1:15" ht="16.5" x14ac:dyDescent="0.25">
      <c r="A638" s="1">
        <v>637</v>
      </c>
      <c r="B638" s="1" t="s">
        <v>771</v>
      </c>
      <c r="C638" s="10">
        <v>45223</v>
      </c>
      <c r="D638" s="22">
        <v>0</v>
      </c>
      <c r="E638" s="17" t="s">
        <v>213</v>
      </c>
      <c r="F638" s="15">
        <v>24</v>
      </c>
      <c r="G638" s="2">
        <v>2.3673999999999999</v>
      </c>
      <c r="H638" s="3">
        <v>1.8</v>
      </c>
      <c r="I638" s="2">
        <v>1.5014000000000001</v>
      </c>
      <c r="J638" s="4">
        <f t="shared" si="29"/>
        <v>0.86599999999999988</v>
      </c>
      <c r="K638" s="1">
        <v>1</v>
      </c>
      <c r="L638" s="4">
        <f t="shared" si="30"/>
        <v>0.86599999999999988</v>
      </c>
      <c r="M638" s="1">
        <v>1</v>
      </c>
      <c r="N638" s="4">
        <v>0.86599999999999988</v>
      </c>
      <c r="O638" s="11" t="s">
        <v>1746</v>
      </c>
    </row>
    <row r="639" spans="1:15" ht="16.5" x14ac:dyDescent="0.25">
      <c r="A639" s="1">
        <v>638</v>
      </c>
      <c r="B639" s="1" t="s">
        <v>761</v>
      </c>
      <c r="C639" s="10">
        <v>45223</v>
      </c>
      <c r="D639" s="22">
        <v>0</v>
      </c>
      <c r="E639" s="17" t="s">
        <v>213</v>
      </c>
      <c r="F639" s="15">
        <v>24</v>
      </c>
      <c r="G639" s="2">
        <v>1.9742999999999999</v>
      </c>
      <c r="H639" s="3">
        <v>3.4</v>
      </c>
      <c r="I639" s="2">
        <v>1.0862000000000001</v>
      </c>
      <c r="J639" s="4">
        <f t="shared" si="29"/>
        <v>0.88809999999999989</v>
      </c>
      <c r="K639" s="1">
        <v>1</v>
      </c>
      <c r="L639" s="4">
        <f t="shared" si="30"/>
        <v>0.88809999999999989</v>
      </c>
      <c r="M639" s="1">
        <v>1</v>
      </c>
      <c r="N639" s="4">
        <v>0.88809999999999989</v>
      </c>
      <c r="O639" s="11" t="s">
        <v>1746</v>
      </c>
    </row>
    <row r="640" spans="1:15" ht="16.5" x14ac:dyDescent="0.25">
      <c r="A640" s="1">
        <v>639</v>
      </c>
      <c r="B640" s="1" t="s">
        <v>1460</v>
      </c>
      <c r="C640" s="10">
        <v>45223</v>
      </c>
      <c r="D640" s="22">
        <v>0</v>
      </c>
      <c r="E640" s="17" t="s">
        <v>213</v>
      </c>
      <c r="F640" s="15">
        <v>24</v>
      </c>
      <c r="G640" s="2">
        <v>2.5554999999999999</v>
      </c>
      <c r="H640" s="3">
        <v>2.2999999999999998</v>
      </c>
      <c r="I640" s="2">
        <v>1.581</v>
      </c>
      <c r="J640" s="4">
        <f t="shared" ref="J640:J703" si="31">G640-I640</f>
        <v>0.97449999999999992</v>
      </c>
      <c r="K640" s="1">
        <v>1</v>
      </c>
      <c r="L640" s="4">
        <f t="shared" ref="L640:L703" si="32">(G640-I640-D640)*K640</f>
        <v>0.97449999999999992</v>
      </c>
      <c r="M640" s="1">
        <v>1</v>
      </c>
      <c r="N640" s="4">
        <v>0.97449999999999992</v>
      </c>
      <c r="O640" s="11" t="s">
        <v>1746</v>
      </c>
    </row>
    <row r="641" spans="1:15" ht="16.5" x14ac:dyDescent="0.25">
      <c r="A641" s="1">
        <v>640</v>
      </c>
      <c r="B641" s="1" t="s">
        <v>771</v>
      </c>
      <c r="C641" s="10">
        <v>45224</v>
      </c>
      <c r="D641" s="22">
        <v>0</v>
      </c>
      <c r="E641" s="17" t="s">
        <v>213</v>
      </c>
      <c r="F641" s="15">
        <v>24</v>
      </c>
      <c r="G641" s="2">
        <v>2.6063999999999998</v>
      </c>
      <c r="H641" s="3">
        <v>2</v>
      </c>
      <c r="I641" s="2">
        <v>1.0845</v>
      </c>
      <c r="J641" s="4">
        <f t="shared" si="31"/>
        <v>1.5218999999999998</v>
      </c>
      <c r="K641" s="1">
        <v>1</v>
      </c>
      <c r="L641" s="4">
        <f t="shared" si="32"/>
        <v>1.5218999999999998</v>
      </c>
      <c r="M641" s="1">
        <v>1</v>
      </c>
      <c r="N641" s="4">
        <v>1.5218999999999998</v>
      </c>
      <c r="O641" s="11" t="s">
        <v>1746</v>
      </c>
    </row>
    <row r="642" spans="1:15" ht="16.5" x14ac:dyDescent="0.25">
      <c r="A642" s="1">
        <v>641</v>
      </c>
      <c r="B642" s="1" t="s">
        <v>761</v>
      </c>
      <c r="C642" s="10">
        <v>45224</v>
      </c>
      <c r="D642" s="22">
        <v>0</v>
      </c>
      <c r="E642" s="17" t="s">
        <v>213</v>
      </c>
      <c r="F642" s="15">
        <v>24</v>
      </c>
      <c r="G642" s="2">
        <v>2.0823999999999998</v>
      </c>
      <c r="H642" s="3">
        <v>3.4</v>
      </c>
      <c r="I642" s="2">
        <v>1.1962999999999999</v>
      </c>
      <c r="J642" s="4">
        <f t="shared" si="31"/>
        <v>0.88609999999999989</v>
      </c>
      <c r="K642" s="1">
        <v>1</v>
      </c>
      <c r="L642" s="4">
        <f t="shared" si="32"/>
        <v>0.88609999999999989</v>
      </c>
      <c r="M642" s="1">
        <v>1</v>
      </c>
      <c r="N642" s="4">
        <v>0.88609999999999989</v>
      </c>
      <c r="O642" s="11" t="s">
        <v>1746</v>
      </c>
    </row>
    <row r="643" spans="1:15" ht="16.5" x14ac:dyDescent="0.25">
      <c r="A643" s="1">
        <v>642</v>
      </c>
      <c r="B643" s="1" t="s">
        <v>1460</v>
      </c>
      <c r="C643" s="10">
        <v>45224</v>
      </c>
      <c r="D643" s="22">
        <v>0</v>
      </c>
      <c r="E643" s="17" t="s">
        <v>213</v>
      </c>
      <c r="F643" s="15">
        <v>24</v>
      </c>
      <c r="G643" s="2">
        <v>2.4039000000000001</v>
      </c>
      <c r="H643" s="3">
        <v>2.4</v>
      </c>
      <c r="I643" s="2">
        <v>1.4924999999999999</v>
      </c>
      <c r="J643" s="4">
        <f t="shared" si="31"/>
        <v>0.91140000000000021</v>
      </c>
      <c r="K643" s="1">
        <v>1</v>
      </c>
      <c r="L643" s="4">
        <f t="shared" si="32"/>
        <v>0.91140000000000021</v>
      </c>
      <c r="M643" s="1">
        <v>1</v>
      </c>
      <c r="N643" s="4">
        <v>0.91140000000000021</v>
      </c>
      <c r="O643" s="11" t="s">
        <v>1746</v>
      </c>
    </row>
    <row r="644" spans="1:15" ht="16.5" x14ac:dyDescent="0.25">
      <c r="A644" s="1">
        <v>643</v>
      </c>
      <c r="B644" s="1" t="s">
        <v>771</v>
      </c>
      <c r="C644" s="10">
        <v>45225</v>
      </c>
      <c r="D644" s="22">
        <v>0</v>
      </c>
      <c r="E644" s="17" t="s">
        <v>213</v>
      </c>
      <c r="F644" s="15">
        <v>24</v>
      </c>
      <c r="G644" s="2">
        <v>2.6040999999999999</v>
      </c>
      <c r="H644" s="3">
        <v>2</v>
      </c>
      <c r="I644" s="2">
        <v>1.5013000000000001</v>
      </c>
      <c r="J644" s="4">
        <f t="shared" si="31"/>
        <v>1.1027999999999998</v>
      </c>
      <c r="K644" s="1">
        <v>1</v>
      </c>
      <c r="L644" s="4">
        <f t="shared" si="32"/>
        <v>1.1027999999999998</v>
      </c>
      <c r="M644" s="1">
        <v>1</v>
      </c>
      <c r="N644" s="4">
        <v>1.1027999999999998</v>
      </c>
      <c r="O644" s="11" t="s">
        <v>1746</v>
      </c>
    </row>
    <row r="645" spans="1:15" ht="16.5" x14ac:dyDescent="0.25">
      <c r="A645" s="1">
        <v>644</v>
      </c>
      <c r="B645" s="1" t="s">
        <v>761</v>
      </c>
      <c r="C645" s="10">
        <v>45225</v>
      </c>
      <c r="D645" s="22">
        <v>0</v>
      </c>
      <c r="E645" s="17" t="s">
        <v>213</v>
      </c>
      <c r="F645" s="15">
        <v>24</v>
      </c>
      <c r="G645" s="2">
        <v>2.1831999999999998</v>
      </c>
      <c r="H645" s="3">
        <v>3.7</v>
      </c>
      <c r="I645" s="2">
        <v>1.2470000000000001</v>
      </c>
      <c r="J645" s="4">
        <f t="shared" si="31"/>
        <v>0.9361999999999997</v>
      </c>
      <c r="K645" s="1">
        <v>1</v>
      </c>
      <c r="L645" s="4">
        <f t="shared" si="32"/>
        <v>0.9361999999999997</v>
      </c>
      <c r="M645" s="1">
        <v>1</v>
      </c>
      <c r="N645" s="4">
        <v>0.9361999999999997</v>
      </c>
      <c r="O645" s="11" t="s">
        <v>1746</v>
      </c>
    </row>
    <row r="646" spans="1:15" ht="16.5" x14ac:dyDescent="0.25">
      <c r="A646" s="1">
        <v>645</v>
      </c>
      <c r="B646" s="1" t="s">
        <v>1460</v>
      </c>
      <c r="C646" s="10">
        <v>45225</v>
      </c>
      <c r="D646" s="22">
        <v>0</v>
      </c>
      <c r="E646" s="17" t="s">
        <v>213</v>
      </c>
      <c r="F646" s="15">
        <v>24</v>
      </c>
      <c r="G646" s="2">
        <v>2.3931</v>
      </c>
      <c r="H646" s="3">
        <v>2.4</v>
      </c>
      <c r="I646" s="2">
        <v>1.4656</v>
      </c>
      <c r="J646" s="4">
        <f t="shared" si="31"/>
        <v>0.92749999999999999</v>
      </c>
      <c r="K646" s="1">
        <v>1</v>
      </c>
      <c r="L646" s="4">
        <f t="shared" si="32"/>
        <v>0.92749999999999999</v>
      </c>
      <c r="M646" s="1">
        <v>1</v>
      </c>
      <c r="N646" s="4">
        <v>0.92749999999999999</v>
      </c>
      <c r="O646" s="11" t="s">
        <v>1746</v>
      </c>
    </row>
    <row r="647" spans="1:15" ht="16.5" x14ac:dyDescent="0.25">
      <c r="A647" s="1">
        <v>646</v>
      </c>
      <c r="B647" s="1" t="s">
        <v>771</v>
      </c>
      <c r="C647" s="10">
        <v>45226</v>
      </c>
      <c r="D647" s="22">
        <v>0</v>
      </c>
      <c r="E647" s="17" t="s">
        <v>213</v>
      </c>
      <c r="F647" s="15">
        <v>24</v>
      </c>
      <c r="G647" s="2">
        <v>2.6074000000000002</v>
      </c>
      <c r="H647" s="3">
        <v>2</v>
      </c>
      <c r="I647" s="2">
        <v>1.5367</v>
      </c>
      <c r="J647" s="4">
        <f t="shared" si="31"/>
        <v>1.0707000000000002</v>
      </c>
      <c r="K647" s="1">
        <v>1</v>
      </c>
      <c r="L647" s="4">
        <f t="shared" si="32"/>
        <v>1.0707000000000002</v>
      </c>
      <c r="M647" s="1">
        <v>1</v>
      </c>
      <c r="N647" s="4">
        <v>1.0707000000000002</v>
      </c>
      <c r="O647" s="11" t="s">
        <v>1746</v>
      </c>
    </row>
    <row r="648" spans="1:15" ht="16.5" x14ac:dyDescent="0.25">
      <c r="A648" s="1">
        <v>647</v>
      </c>
      <c r="B648" s="1" t="s">
        <v>761</v>
      </c>
      <c r="C648" s="10">
        <v>45226</v>
      </c>
      <c r="D648" s="22">
        <v>0</v>
      </c>
      <c r="E648" s="17" t="s">
        <v>213</v>
      </c>
      <c r="F648" s="15">
        <v>24</v>
      </c>
      <c r="G648" s="2">
        <v>2.2387999999999999</v>
      </c>
      <c r="H648" s="3">
        <v>3.7</v>
      </c>
      <c r="I648" s="2">
        <v>1.2969999999999999</v>
      </c>
      <c r="J648" s="4">
        <f t="shared" si="31"/>
        <v>0.94179999999999997</v>
      </c>
      <c r="K648" s="1">
        <v>1</v>
      </c>
      <c r="L648" s="4">
        <f t="shared" si="32"/>
        <v>0.94179999999999997</v>
      </c>
      <c r="M648" s="1">
        <v>1</v>
      </c>
      <c r="N648" s="4">
        <v>0.94179999999999997</v>
      </c>
      <c r="O648" s="11" t="s">
        <v>1746</v>
      </c>
    </row>
    <row r="649" spans="1:15" ht="16.5" x14ac:dyDescent="0.25">
      <c r="A649" s="1">
        <v>648</v>
      </c>
      <c r="B649" s="1" t="s">
        <v>1460</v>
      </c>
      <c r="C649" s="10">
        <v>45226</v>
      </c>
      <c r="D649" s="22">
        <v>0</v>
      </c>
      <c r="E649" s="17" t="s">
        <v>213</v>
      </c>
      <c r="F649" s="15">
        <v>24</v>
      </c>
      <c r="G649" s="2">
        <v>2.3826000000000001</v>
      </c>
      <c r="H649" s="3">
        <v>2.4</v>
      </c>
      <c r="I649" s="2">
        <v>1.4368000000000001</v>
      </c>
      <c r="J649" s="4">
        <f t="shared" si="31"/>
        <v>0.94579999999999997</v>
      </c>
      <c r="K649" s="1">
        <v>1</v>
      </c>
      <c r="L649" s="4">
        <f t="shared" si="32"/>
        <v>0.94579999999999997</v>
      </c>
      <c r="M649" s="1">
        <v>1</v>
      </c>
      <c r="N649" s="4">
        <v>0.94579999999999997</v>
      </c>
      <c r="O649" s="11" t="s">
        <v>1746</v>
      </c>
    </row>
    <row r="650" spans="1:15" ht="16.5" x14ac:dyDescent="0.25">
      <c r="A650" s="1">
        <v>649</v>
      </c>
      <c r="B650" s="1" t="s">
        <v>771</v>
      </c>
      <c r="C650" s="10">
        <v>45227</v>
      </c>
      <c r="D650" s="22">
        <v>0</v>
      </c>
      <c r="E650" s="17" t="s">
        <v>213</v>
      </c>
      <c r="F650" s="15">
        <v>24</v>
      </c>
      <c r="G650" s="2">
        <v>2.6</v>
      </c>
      <c r="H650" s="3">
        <v>2</v>
      </c>
      <c r="I650" s="2">
        <v>1.5</v>
      </c>
      <c r="J650" s="4">
        <f t="shared" si="31"/>
        <v>1.1000000000000001</v>
      </c>
      <c r="K650" s="1">
        <v>1</v>
      </c>
      <c r="L650" s="4">
        <f t="shared" si="32"/>
        <v>1.1000000000000001</v>
      </c>
      <c r="M650" s="1">
        <v>1</v>
      </c>
      <c r="N650" s="4">
        <v>1.1000000000000001</v>
      </c>
      <c r="O650" s="11" t="s">
        <v>1746</v>
      </c>
    </row>
    <row r="651" spans="1:15" ht="16.5" x14ac:dyDescent="0.25">
      <c r="A651" s="1">
        <v>650</v>
      </c>
      <c r="B651" s="1" t="s">
        <v>761</v>
      </c>
      <c r="C651" s="10">
        <v>45227</v>
      </c>
      <c r="D651" s="22">
        <v>0</v>
      </c>
      <c r="E651" s="17" t="s">
        <v>213</v>
      </c>
      <c r="F651" s="15">
        <v>24</v>
      </c>
      <c r="G651" s="2">
        <v>2.2799999999999998</v>
      </c>
      <c r="H651" s="3">
        <v>3.8</v>
      </c>
      <c r="I651" s="2">
        <v>1.39</v>
      </c>
      <c r="J651" s="4">
        <f t="shared" si="31"/>
        <v>0.8899999999999999</v>
      </c>
      <c r="K651" s="1">
        <v>1</v>
      </c>
      <c r="L651" s="4">
        <f t="shared" si="32"/>
        <v>0.8899999999999999</v>
      </c>
      <c r="M651" s="1">
        <v>1</v>
      </c>
      <c r="N651" s="4">
        <v>0.8899999999999999</v>
      </c>
      <c r="O651" s="11" t="s">
        <v>1746</v>
      </c>
    </row>
    <row r="652" spans="1:15" ht="16.5" x14ac:dyDescent="0.25">
      <c r="A652" s="1">
        <v>651</v>
      </c>
      <c r="B652" s="1" t="s">
        <v>1460</v>
      </c>
      <c r="C652" s="10">
        <v>45227</v>
      </c>
      <c r="D652" s="22">
        <v>0</v>
      </c>
      <c r="E652" s="17" t="s">
        <v>213</v>
      </c>
      <c r="F652" s="15">
        <v>24</v>
      </c>
      <c r="G652" s="2">
        <v>2.38</v>
      </c>
      <c r="H652" s="3">
        <v>2.4</v>
      </c>
      <c r="I652" s="2">
        <v>1.46</v>
      </c>
      <c r="J652" s="4">
        <f t="shared" si="31"/>
        <v>0.91999999999999993</v>
      </c>
      <c r="K652" s="1">
        <v>1</v>
      </c>
      <c r="L652" s="4">
        <f t="shared" si="32"/>
        <v>0.91999999999999993</v>
      </c>
      <c r="M652" s="1">
        <v>1</v>
      </c>
      <c r="N652" s="4">
        <v>0.91999999999999993</v>
      </c>
      <c r="O652" s="11" t="s">
        <v>1746</v>
      </c>
    </row>
    <row r="653" spans="1:15" ht="16.5" x14ac:dyDescent="0.25">
      <c r="A653" s="1">
        <v>652</v>
      </c>
      <c r="B653" s="1" t="s">
        <v>771</v>
      </c>
      <c r="C653" s="10">
        <v>45228</v>
      </c>
      <c r="D653" s="22">
        <v>0</v>
      </c>
      <c r="E653" s="17" t="s">
        <v>213</v>
      </c>
      <c r="F653" s="15">
        <v>24</v>
      </c>
      <c r="G653" s="2">
        <v>2.59</v>
      </c>
      <c r="H653" s="3">
        <v>2</v>
      </c>
      <c r="I653" s="2">
        <v>1.45</v>
      </c>
      <c r="J653" s="4">
        <f t="shared" si="31"/>
        <v>1.1399999999999999</v>
      </c>
      <c r="K653" s="1">
        <v>1</v>
      </c>
      <c r="L653" s="4">
        <f t="shared" si="32"/>
        <v>1.1399999999999999</v>
      </c>
      <c r="M653" s="1">
        <v>1</v>
      </c>
      <c r="N653" s="4">
        <v>1.1399999999999999</v>
      </c>
      <c r="O653" s="11" t="s">
        <v>1746</v>
      </c>
    </row>
    <row r="654" spans="1:15" ht="16.5" x14ac:dyDescent="0.25">
      <c r="A654" s="1">
        <v>653</v>
      </c>
      <c r="B654" s="1" t="s">
        <v>761</v>
      </c>
      <c r="C654" s="10">
        <v>45228</v>
      </c>
      <c r="D654" s="22">
        <v>0</v>
      </c>
      <c r="E654" s="17" t="s">
        <v>213</v>
      </c>
      <c r="F654" s="15">
        <v>24</v>
      </c>
      <c r="G654" s="2">
        <v>2.36</v>
      </c>
      <c r="H654" s="3">
        <v>4.0999999999999996</v>
      </c>
      <c r="I654" s="2">
        <v>1.37</v>
      </c>
      <c r="J654" s="4">
        <f t="shared" si="31"/>
        <v>0.98999999999999977</v>
      </c>
      <c r="K654" s="1">
        <v>1</v>
      </c>
      <c r="L654" s="4">
        <f t="shared" si="32"/>
        <v>0.98999999999999977</v>
      </c>
      <c r="M654" s="1">
        <v>1</v>
      </c>
      <c r="N654" s="4">
        <v>0.98999999999999977</v>
      </c>
      <c r="O654" s="11" t="s">
        <v>1746</v>
      </c>
    </row>
    <row r="655" spans="1:15" ht="16.5" x14ac:dyDescent="0.25">
      <c r="A655" s="1">
        <v>654</v>
      </c>
      <c r="B655" s="1" t="s">
        <v>1460</v>
      </c>
      <c r="C655" s="10">
        <v>45228</v>
      </c>
      <c r="D655" s="22">
        <v>0</v>
      </c>
      <c r="E655" s="17" t="s">
        <v>213</v>
      </c>
      <c r="F655" s="15">
        <v>24</v>
      </c>
      <c r="G655" s="2">
        <v>2.38</v>
      </c>
      <c r="H655" s="3">
        <v>2.2999999999999998</v>
      </c>
      <c r="I655" s="2">
        <v>1.5</v>
      </c>
      <c r="J655" s="4">
        <f t="shared" si="31"/>
        <v>0.87999999999999989</v>
      </c>
      <c r="K655" s="1">
        <v>1</v>
      </c>
      <c r="L655" s="4">
        <f t="shared" si="32"/>
        <v>0.87999999999999989</v>
      </c>
      <c r="M655" s="1">
        <v>1</v>
      </c>
      <c r="N655" s="4">
        <v>0.87999999999999989</v>
      </c>
      <c r="O655" s="11" t="s">
        <v>1746</v>
      </c>
    </row>
    <row r="656" spans="1:15" ht="16.5" x14ac:dyDescent="0.25">
      <c r="A656" s="1">
        <v>655</v>
      </c>
      <c r="B656" s="1" t="s">
        <v>771</v>
      </c>
      <c r="C656" s="10">
        <v>45229</v>
      </c>
      <c r="D656" s="22">
        <v>0</v>
      </c>
      <c r="E656" s="17" t="s">
        <v>213</v>
      </c>
      <c r="F656" s="15">
        <v>24</v>
      </c>
      <c r="G656" s="2">
        <v>2.59</v>
      </c>
      <c r="H656" s="3">
        <v>1.9</v>
      </c>
      <c r="I656" s="2">
        <v>1.54</v>
      </c>
      <c r="J656" s="4">
        <f t="shared" si="31"/>
        <v>1.0499999999999998</v>
      </c>
      <c r="K656" s="1">
        <v>1</v>
      </c>
      <c r="L656" s="4">
        <f t="shared" si="32"/>
        <v>1.0499999999999998</v>
      </c>
      <c r="M656" s="1">
        <v>1</v>
      </c>
      <c r="N656" s="4">
        <v>1.0499999999999998</v>
      </c>
      <c r="O656" s="11" t="s">
        <v>1746</v>
      </c>
    </row>
    <row r="657" spans="1:15" ht="16.5" x14ac:dyDescent="0.25">
      <c r="A657" s="1">
        <v>656</v>
      </c>
      <c r="B657" s="1" t="s">
        <v>761</v>
      </c>
      <c r="C657" s="10">
        <v>45229</v>
      </c>
      <c r="D657" s="22">
        <v>0</v>
      </c>
      <c r="E657" s="17" t="s">
        <v>213</v>
      </c>
      <c r="F657" s="15">
        <v>24</v>
      </c>
      <c r="G657" s="2">
        <v>2.4300000000000002</v>
      </c>
      <c r="H657" s="3">
        <v>4.4000000000000004</v>
      </c>
      <c r="I657" s="2">
        <v>1.28</v>
      </c>
      <c r="J657" s="4">
        <f t="shared" si="31"/>
        <v>1.1500000000000001</v>
      </c>
      <c r="K657" s="1">
        <v>1</v>
      </c>
      <c r="L657" s="4">
        <f t="shared" si="32"/>
        <v>1.1500000000000001</v>
      </c>
      <c r="M657" s="1">
        <v>1</v>
      </c>
      <c r="N657" s="4">
        <v>1.1500000000000001</v>
      </c>
      <c r="O657" s="11" t="s">
        <v>1746</v>
      </c>
    </row>
    <row r="658" spans="1:15" ht="16.5" x14ac:dyDescent="0.25">
      <c r="A658" s="1">
        <v>657</v>
      </c>
      <c r="B658" s="1" t="s">
        <v>1460</v>
      </c>
      <c r="C658" s="10">
        <v>45229</v>
      </c>
      <c r="D658" s="22">
        <v>0</v>
      </c>
      <c r="E658" s="17" t="s">
        <v>213</v>
      </c>
      <c r="F658" s="15">
        <v>24</v>
      </c>
      <c r="G658" s="2">
        <v>2.36</v>
      </c>
      <c r="H658" s="3">
        <v>2.4</v>
      </c>
      <c r="I658" s="2">
        <v>1.5</v>
      </c>
      <c r="J658" s="4">
        <f t="shared" si="31"/>
        <v>0.85999999999999988</v>
      </c>
      <c r="K658" s="1">
        <v>1</v>
      </c>
      <c r="L658" s="4">
        <f t="shared" si="32"/>
        <v>0.85999999999999988</v>
      </c>
      <c r="M658" s="1">
        <v>1</v>
      </c>
      <c r="N658" s="4">
        <v>0.85999999999999988</v>
      </c>
      <c r="O658" s="11" t="s">
        <v>1746</v>
      </c>
    </row>
    <row r="659" spans="1:15" ht="16.5" x14ac:dyDescent="0.25">
      <c r="A659" s="1">
        <v>658</v>
      </c>
      <c r="B659" s="1" t="s">
        <v>771</v>
      </c>
      <c r="C659" s="10">
        <v>45230</v>
      </c>
      <c r="D659" s="22">
        <v>0</v>
      </c>
      <c r="E659" s="17" t="s">
        <v>213</v>
      </c>
      <c r="F659" s="15">
        <v>24</v>
      </c>
      <c r="G659" s="2">
        <v>2.58</v>
      </c>
      <c r="H659" s="3">
        <v>1.8</v>
      </c>
      <c r="I659" s="2">
        <v>1.58</v>
      </c>
      <c r="J659" s="4">
        <f t="shared" si="31"/>
        <v>1</v>
      </c>
      <c r="K659" s="1">
        <v>1</v>
      </c>
      <c r="L659" s="4">
        <f t="shared" si="32"/>
        <v>1</v>
      </c>
      <c r="M659" s="1">
        <v>1</v>
      </c>
      <c r="N659" s="4">
        <v>1</v>
      </c>
      <c r="O659" s="11" t="s">
        <v>1746</v>
      </c>
    </row>
    <row r="660" spans="1:15" ht="16.5" x14ac:dyDescent="0.25">
      <c r="A660" s="1">
        <v>659</v>
      </c>
      <c r="B660" s="1" t="s">
        <v>761</v>
      </c>
      <c r="C660" s="10">
        <v>45230</v>
      </c>
      <c r="D660" s="22">
        <v>0</v>
      </c>
      <c r="E660" s="17" t="s">
        <v>213</v>
      </c>
      <c r="F660" s="15">
        <v>24</v>
      </c>
      <c r="G660" s="2">
        <v>2.5299999999999998</v>
      </c>
      <c r="H660" s="3">
        <v>4.5999999999999996</v>
      </c>
      <c r="I660" s="2">
        <v>1.2</v>
      </c>
      <c r="J660" s="4">
        <f t="shared" si="31"/>
        <v>1.3299999999999998</v>
      </c>
      <c r="K660" s="1">
        <v>1</v>
      </c>
      <c r="L660" s="4">
        <f t="shared" si="32"/>
        <v>1.3299999999999998</v>
      </c>
      <c r="M660" s="1">
        <v>1</v>
      </c>
      <c r="N660" s="4">
        <v>1.3299999999999998</v>
      </c>
      <c r="O660" s="11" t="s">
        <v>1746</v>
      </c>
    </row>
    <row r="661" spans="1:15" ht="16.5" x14ac:dyDescent="0.25">
      <c r="A661" s="1">
        <v>660</v>
      </c>
      <c r="B661" s="1" t="s">
        <v>1460</v>
      </c>
      <c r="C661" s="10">
        <v>45230</v>
      </c>
      <c r="D661" s="22">
        <v>0</v>
      </c>
      <c r="E661" s="17" t="s">
        <v>213</v>
      </c>
      <c r="F661" s="15">
        <v>24</v>
      </c>
      <c r="G661" s="2">
        <v>2.39</v>
      </c>
      <c r="H661" s="3">
        <v>2.2999999999999998</v>
      </c>
      <c r="I661" s="2">
        <v>1.51</v>
      </c>
      <c r="J661" s="4">
        <f t="shared" si="31"/>
        <v>0.88000000000000012</v>
      </c>
      <c r="K661" s="1">
        <v>1</v>
      </c>
      <c r="L661" s="4">
        <f t="shared" si="32"/>
        <v>0.88000000000000012</v>
      </c>
      <c r="M661" s="1">
        <v>1</v>
      </c>
      <c r="N661" s="4">
        <v>0.88000000000000012</v>
      </c>
      <c r="O661" s="11" t="s">
        <v>1746</v>
      </c>
    </row>
    <row r="662" spans="1:15" ht="16.5" x14ac:dyDescent="0.25">
      <c r="A662" s="1">
        <v>661</v>
      </c>
      <c r="B662" s="1" t="s">
        <v>771</v>
      </c>
      <c r="C662" s="10">
        <v>45231</v>
      </c>
      <c r="D662" s="22">
        <v>0</v>
      </c>
      <c r="E662" s="17" t="s">
        <v>213</v>
      </c>
      <c r="F662" s="15">
        <v>24</v>
      </c>
      <c r="G662" s="2">
        <v>2.57</v>
      </c>
      <c r="H662" s="3">
        <v>1.8</v>
      </c>
      <c r="I662" s="2">
        <v>1.58</v>
      </c>
      <c r="J662" s="4">
        <f t="shared" si="31"/>
        <v>0.98999999999999977</v>
      </c>
      <c r="K662" s="1">
        <v>1</v>
      </c>
      <c r="L662" s="4">
        <f t="shared" si="32"/>
        <v>0.98999999999999977</v>
      </c>
      <c r="M662" s="1">
        <v>1</v>
      </c>
      <c r="N662" s="4">
        <v>0.98999999999999977</v>
      </c>
      <c r="O662" s="11" t="s">
        <v>1746</v>
      </c>
    </row>
    <row r="663" spans="1:15" ht="16.5" x14ac:dyDescent="0.25">
      <c r="A663" s="1">
        <v>662</v>
      </c>
      <c r="B663" s="1" t="s">
        <v>761</v>
      </c>
      <c r="C663" s="10">
        <v>45231</v>
      </c>
      <c r="D663" s="22">
        <v>0</v>
      </c>
      <c r="E663" s="17" t="s">
        <v>213</v>
      </c>
      <c r="F663" s="15">
        <v>24</v>
      </c>
      <c r="G663" s="2">
        <v>2.66</v>
      </c>
      <c r="H663" s="3">
        <v>5</v>
      </c>
      <c r="I663" s="2">
        <v>1.19</v>
      </c>
      <c r="J663" s="4">
        <f t="shared" si="31"/>
        <v>1.4700000000000002</v>
      </c>
      <c r="K663" s="1">
        <v>1</v>
      </c>
      <c r="L663" s="4">
        <f t="shared" si="32"/>
        <v>1.4700000000000002</v>
      </c>
      <c r="M663" s="1">
        <v>1</v>
      </c>
      <c r="N663" s="4">
        <v>1.4700000000000002</v>
      </c>
      <c r="O663" s="11" t="s">
        <v>1746</v>
      </c>
    </row>
    <row r="664" spans="1:15" ht="16.5" x14ac:dyDescent="0.25">
      <c r="A664" s="1">
        <v>663</v>
      </c>
      <c r="B664" s="1" t="s">
        <v>1460</v>
      </c>
      <c r="C664" s="10">
        <v>45231</v>
      </c>
      <c r="D664" s="22">
        <v>0</v>
      </c>
      <c r="E664" s="17" t="s">
        <v>213</v>
      </c>
      <c r="F664" s="15">
        <v>24</v>
      </c>
      <c r="G664" s="2">
        <v>2.36</v>
      </c>
      <c r="H664" s="3">
        <v>2.4</v>
      </c>
      <c r="I664" s="2">
        <v>1.51</v>
      </c>
      <c r="J664" s="4">
        <f t="shared" si="31"/>
        <v>0.84999999999999987</v>
      </c>
      <c r="K664" s="1">
        <v>1</v>
      </c>
      <c r="L664" s="4">
        <f t="shared" si="32"/>
        <v>0.84999999999999987</v>
      </c>
      <c r="M664" s="1">
        <v>1</v>
      </c>
      <c r="N664" s="4">
        <v>0.84999999999999987</v>
      </c>
      <c r="O664" s="11" t="s">
        <v>1746</v>
      </c>
    </row>
    <row r="665" spans="1:15" ht="16.5" x14ac:dyDescent="0.25">
      <c r="A665" s="1">
        <v>664</v>
      </c>
      <c r="B665" s="1" t="s">
        <v>771</v>
      </c>
      <c r="C665" s="10">
        <v>45232</v>
      </c>
      <c r="D665" s="22">
        <v>0</v>
      </c>
      <c r="E665" s="17" t="s">
        <v>213</v>
      </c>
      <c r="F665" s="15">
        <v>24</v>
      </c>
      <c r="G665" s="2">
        <v>2.57</v>
      </c>
      <c r="H665" s="3">
        <v>1.8</v>
      </c>
      <c r="I665" s="2">
        <v>1.61</v>
      </c>
      <c r="J665" s="4">
        <f t="shared" si="31"/>
        <v>0.95999999999999974</v>
      </c>
      <c r="K665" s="1">
        <v>1</v>
      </c>
      <c r="L665" s="4">
        <f t="shared" si="32"/>
        <v>0.95999999999999974</v>
      </c>
      <c r="M665" s="1">
        <v>1</v>
      </c>
      <c r="N665" s="4">
        <v>0.95999999999999974</v>
      </c>
      <c r="O665" s="11" t="s">
        <v>1746</v>
      </c>
    </row>
    <row r="666" spans="1:15" ht="16.5" x14ac:dyDescent="0.25">
      <c r="A666" s="1">
        <v>665</v>
      </c>
      <c r="B666" s="1" t="s">
        <v>761</v>
      </c>
      <c r="C666" s="10">
        <v>45232</v>
      </c>
      <c r="D666" s="22">
        <v>0</v>
      </c>
      <c r="E666" s="17" t="s">
        <v>213</v>
      </c>
      <c r="F666" s="15">
        <v>24</v>
      </c>
      <c r="G666" s="2">
        <v>2.73</v>
      </c>
      <c r="H666" s="3">
        <v>5.0999999999999996</v>
      </c>
      <c r="I666" s="2">
        <v>1.18</v>
      </c>
      <c r="J666" s="4">
        <f t="shared" si="31"/>
        <v>1.55</v>
      </c>
      <c r="K666" s="1">
        <v>1</v>
      </c>
      <c r="L666" s="4">
        <f t="shared" si="32"/>
        <v>1.55</v>
      </c>
      <c r="M666" s="1">
        <v>1</v>
      </c>
      <c r="N666" s="4">
        <v>1.55</v>
      </c>
      <c r="O666" s="11" t="s">
        <v>1746</v>
      </c>
    </row>
    <row r="667" spans="1:15" ht="16.5" x14ac:dyDescent="0.25">
      <c r="A667" s="1">
        <v>666</v>
      </c>
      <c r="B667" s="1" t="s">
        <v>1460</v>
      </c>
      <c r="C667" s="10">
        <v>45232</v>
      </c>
      <c r="D667" s="22">
        <v>0</v>
      </c>
      <c r="E667" s="17" t="s">
        <v>213</v>
      </c>
      <c r="F667" s="15">
        <v>24</v>
      </c>
      <c r="G667" s="2">
        <v>2.33</v>
      </c>
      <c r="H667" s="3">
        <v>3</v>
      </c>
      <c r="I667" s="2">
        <v>1.5</v>
      </c>
      <c r="J667" s="4">
        <f t="shared" si="31"/>
        <v>0.83000000000000007</v>
      </c>
      <c r="K667" s="1">
        <v>1</v>
      </c>
      <c r="L667" s="4">
        <f t="shared" si="32"/>
        <v>0.83000000000000007</v>
      </c>
      <c r="M667" s="1">
        <v>1</v>
      </c>
      <c r="N667" s="4">
        <v>0.83000000000000007</v>
      </c>
      <c r="O667" s="11" t="s">
        <v>1746</v>
      </c>
    </row>
    <row r="668" spans="1:15" ht="16.5" x14ac:dyDescent="0.25">
      <c r="A668" s="1">
        <v>667</v>
      </c>
      <c r="B668" s="1" t="s">
        <v>771</v>
      </c>
      <c r="C668" s="10">
        <v>45233</v>
      </c>
      <c r="D668" s="22">
        <v>0</v>
      </c>
      <c r="E668" s="17" t="s">
        <v>213</v>
      </c>
      <c r="F668" s="15">
        <v>24</v>
      </c>
      <c r="G668" s="2">
        <v>2.57</v>
      </c>
      <c r="H668" s="3">
        <v>1.8</v>
      </c>
      <c r="I668" s="2">
        <v>1.6</v>
      </c>
      <c r="J668" s="4">
        <f t="shared" si="31"/>
        <v>0.96999999999999975</v>
      </c>
      <c r="K668" s="1">
        <v>1</v>
      </c>
      <c r="L668" s="4">
        <f t="shared" si="32"/>
        <v>0.96999999999999975</v>
      </c>
      <c r="M668" s="1">
        <v>1</v>
      </c>
      <c r="N668" s="4">
        <v>0.96999999999999975</v>
      </c>
      <c r="O668" s="11" t="s">
        <v>1746</v>
      </c>
    </row>
    <row r="669" spans="1:15" ht="16.5" x14ac:dyDescent="0.25">
      <c r="A669" s="1">
        <v>668</v>
      </c>
      <c r="B669" s="1" t="s">
        <v>761</v>
      </c>
      <c r="C669" s="10">
        <v>45233</v>
      </c>
      <c r="D669" s="22">
        <v>0</v>
      </c>
      <c r="E669" s="17" t="s">
        <v>213</v>
      </c>
      <c r="F669" s="15">
        <v>24</v>
      </c>
      <c r="G669" s="2">
        <v>2.79</v>
      </c>
      <c r="H669" s="3">
        <v>5</v>
      </c>
      <c r="I669" s="2">
        <v>1.1962999999999999</v>
      </c>
      <c r="J669" s="4">
        <f t="shared" si="31"/>
        <v>1.5937000000000001</v>
      </c>
      <c r="K669" s="1">
        <v>1</v>
      </c>
      <c r="L669" s="4">
        <f t="shared" si="32"/>
        <v>1.5937000000000001</v>
      </c>
      <c r="M669" s="1">
        <v>1</v>
      </c>
      <c r="N669" s="4">
        <v>1.5937000000000001</v>
      </c>
      <c r="O669" s="11" t="s">
        <v>1746</v>
      </c>
    </row>
    <row r="670" spans="1:15" ht="16.5" x14ac:dyDescent="0.25">
      <c r="A670" s="1">
        <v>669</v>
      </c>
      <c r="B670" s="1" t="s">
        <v>1460</v>
      </c>
      <c r="C670" s="10">
        <v>45233</v>
      </c>
      <c r="D670" s="22">
        <v>0</v>
      </c>
      <c r="E670" s="17" t="s">
        <v>213</v>
      </c>
      <c r="F670" s="15">
        <v>24</v>
      </c>
      <c r="G670" s="2">
        <v>2.33</v>
      </c>
      <c r="H670" s="3">
        <v>2.8</v>
      </c>
      <c r="I670" s="2">
        <v>1.5</v>
      </c>
      <c r="J670" s="4">
        <f t="shared" si="31"/>
        <v>0.83000000000000007</v>
      </c>
      <c r="K670" s="1">
        <v>1</v>
      </c>
      <c r="L670" s="4">
        <f t="shared" si="32"/>
        <v>0.83000000000000007</v>
      </c>
      <c r="M670" s="1">
        <v>1</v>
      </c>
      <c r="N670" s="4">
        <v>0.83000000000000007</v>
      </c>
      <c r="O670" s="11" t="s">
        <v>1746</v>
      </c>
    </row>
    <row r="671" spans="1:15" ht="16.5" x14ac:dyDescent="0.25">
      <c r="A671" s="1">
        <v>670</v>
      </c>
      <c r="B671" s="1" t="s">
        <v>771</v>
      </c>
      <c r="C671" s="10">
        <v>45234</v>
      </c>
      <c r="D671" s="22">
        <v>0</v>
      </c>
      <c r="E671" s="17" t="s">
        <v>213</v>
      </c>
      <c r="F671" s="15">
        <v>24</v>
      </c>
      <c r="G671" s="2">
        <v>2.57</v>
      </c>
      <c r="H671" s="3">
        <v>1.8</v>
      </c>
      <c r="I671" s="2">
        <v>1.6</v>
      </c>
      <c r="J671" s="4">
        <f t="shared" si="31"/>
        <v>0.96999999999999975</v>
      </c>
      <c r="K671" s="1">
        <v>1</v>
      </c>
      <c r="L671" s="4">
        <f t="shared" si="32"/>
        <v>0.96999999999999975</v>
      </c>
      <c r="M671" s="1">
        <v>1</v>
      </c>
      <c r="N671" s="4">
        <v>0.96999999999999975</v>
      </c>
      <c r="O671" s="11" t="s">
        <v>1746</v>
      </c>
    </row>
    <row r="672" spans="1:15" ht="16.5" x14ac:dyDescent="0.25">
      <c r="A672" s="1">
        <v>671</v>
      </c>
      <c r="B672" s="1" t="s">
        <v>761</v>
      </c>
      <c r="C672" s="10">
        <v>45234</v>
      </c>
      <c r="D672" s="22">
        <v>0</v>
      </c>
      <c r="E672" s="17" t="s">
        <v>213</v>
      </c>
      <c r="F672" s="15">
        <v>24</v>
      </c>
      <c r="G672" s="2">
        <v>2.9</v>
      </c>
      <c r="H672" s="3">
        <v>5</v>
      </c>
      <c r="I672" s="2">
        <v>1.19</v>
      </c>
      <c r="J672" s="4">
        <f t="shared" si="31"/>
        <v>1.71</v>
      </c>
      <c r="K672" s="1">
        <v>1</v>
      </c>
      <c r="L672" s="4">
        <f t="shared" si="32"/>
        <v>1.71</v>
      </c>
      <c r="M672" s="1">
        <v>1</v>
      </c>
      <c r="N672" s="4">
        <v>1.71</v>
      </c>
      <c r="O672" s="11" t="s">
        <v>1746</v>
      </c>
    </row>
    <row r="673" spans="1:15" ht="16.5" x14ac:dyDescent="0.25">
      <c r="A673" s="1">
        <v>672</v>
      </c>
      <c r="B673" s="1" t="s">
        <v>1460</v>
      </c>
      <c r="C673" s="10">
        <v>45234</v>
      </c>
      <c r="D673" s="22">
        <v>0</v>
      </c>
      <c r="E673" s="17" t="s">
        <v>213</v>
      </c>
      <c r="F673" s="15">
        <v>24</v>
      </c>
      <c r="G673" s="2">
        <v>2.2999999999999998</v>
      </c>
      <c r="H673" s="3">
        <v>2.9</v>
      </c>
      <c r="I673" s="2">
        <v>1.51</v>
      </c>
      <c r="J673" s="4">
        <f t="shared" si="31"/>
        <v>0.78999999999999981</v>
      </c>
      <c r="K673" s="1">
        <v>1</v>
      </c>
      <c r="L673" s="4">
        <f t="shared" si="32"/>
        <v>0.78999999999999981</v>
      </c>
      <c r="M673" s="1">
        <v>1</v>
      </c>
      <c r="N673" s="4">
        <v>0.78999999999999981</v>
      </c>
      <c r="O673" s="11" t="s">
        <v>1746</v>
      </c>
    </row>
    <row r="674" spans="1:15" ht="16.5" x14ac:dyDescent="0.25">
      <c r="A674" s="1">
        <v>673</v>
      </c>
      <c r="B674" s="1" t="s">
        <v>771</v>
      </c>
      <c r="C674" s="10">
        <v>45235</v>
      </c>
      <c r="D674" s="22">
        <v>0</v>
      </c>
      <c r="E674" s="17" t="s">
        <v>213</v>
      </c>
      <c r="F674" s="15">
        <v>24</v>
      </c>
      <c r="G674" s="2">
        <v>2.57</v>
      </c>
      <c r="H674" s="3">
        <v>1.8</v>
      </c>
      <c r="I674" s="2">
        <v>1.61</v>
      </c>
      <c r="J674" s="4">
        <f t="shared" si="31"/>
        <v>0.95999999999999974</v>
      </c>
      <c r="K674" s="1">
        <v>1</v>
      </c>
      <c r="L674" s="4">
        <f t="shared" si="32"/>
        <v>0.95999999999999974</v>
      </c>
      <c r="M674" s="1">
        <v>1</v>
      </c>
      <c r="N674" s="4">
        <v>0.95999999999999974</v>
      </c>
      <c r="O674" s="11" t="s">
        <v>1746</v>
      </c>
    </row>
    <row r="675" spans="1:15" ht="16.5" x14ac:dyDescent="0.25">
      <c r="A675" s="1">
        <v>674</v>
      </c>
      <c r="B675" s="1" t="s">
        <v>761</v>
      </c>
      <c r="C675" s="10">
        <v>45235</v>
      </c>
      <c r="D675" s="22">
        <v>0</v>
      </c>
      <c r="E675" s="17" t="s">
        <v>213</v>
      </c>
      <c r="F675" s="15">
        <v>24</v>
      </c>
      <c r="G675" s="2">
        <v>2.87</v>
      </c>
      <c r="H675" s="3">
        <v>4.8</v>
      </c>
      <c r="I675" s="2">
        <v>1.2</v>
      </c>
      <c r="J675" s="4">
        <f t="shared" si="31"/>
        <v>1.6700000000000002</v>
      </c>
      <c r="K675" s="1">
        <v>1</v>
      </c>
      <c r="L675" s="4">
        <f t="shared" si="32"/>
        <v>1.6700000000000002</v>
      </c>
      <c r="M675" s="1">
        <v>1</v>
      </c>
      <c r="N675" s="4">
        <v>1.6700000000000002</v>
      </c>
      <c r="O675" s="11" t="s">
        <v>1746</v>
      </c>
    </row>
    <row r="676" spans="1:15" ht="16.5" x14ac:dyDescent="0.25">
      <c r="A676" s="1">
        <v>675</v>
      </c>
      <c r="B676" s="1" t="s">
        <v>1460</v>
      </c>
      <c r="C676" s="10">
        <v>45235</v>
      </c>
      <c r="D676" s="22">
        <v>0</v>
      </c>
      <c r="E676" s="17" t="s">
        <v>213</v>
      </c>
      <c r="F676" s="15">
        <v>24</v>
      </c>
      <c r="G676" s="2">
        <v>2.2799999999999998</v>
      </c>
      <c r="H676" s="3">
        <v>2.9</v>
      </c>
      <c r="I676" s="2">
        <v>1.47</v>
      </c>
      <c r="J676" s="4">
        <f t="shared" si="31"/>
        <v>0.80999999999999983</v>
      </c>
      <c r="K676" s="1">
        <v>1</v>
      </c>
      <c r="L676" s="4">
        <f t="shared" si="32"/>
        <v>0.80999999999999983</v>
      </c>
      <c r="M676" s="1">
        <v>1</v>
      </c>
      <c r="N676" s="4">
        <v>0.80999999999999983</v>
      </c>
      <c r="O676" s="11" t="s">
        <v>1746</v>
      </c>
    </row>
    <row r="677" spans="1:15" ht="16.5" x14ac:dyDescent="0.25">
      <c r="A677" s="1">
        <v>676</v>
      </c>
      <c r="B677" s="1" t="s">
        <v>771</v>
      </c>
      <c r="C677" s="10">
        <v>45236</v>
      </c>
      <c r="D677" s="22">
        <v>0</v>
      </c>
      <c r="E677" s="17" t="s">
        <v>213</v>
      </c>
      <c r="F677" s="15">
        <v>24</v>
      </c>
      <c r="G677" s="2">
        <v>2.58</v>
      </c>
      <c r="H677" s="3">
        <v>1.8</v>
      </c>
      <c r="I677" s="2">
        <v>1.6</v>
      </c>
      <c r="J677" s="4">
        <f t="shared" si="31"/>
        <v>0.98</v>
      </c>
      <c r="K677" s="1">
        <v>1</v>
      </c>
      <c r="L677" s="4">
        <f t="shared" si="32"/>
        <v>0.98</v>
      </c>
      <c r="M677" s="1">
        <v>1</v>
      </c>
      <c r="N677" s="4">
        <v>0.98</v>
      </c>
      <c r="O677" s="11" t="s">
        <v>1746</v>
      </c>
    </row>
    <row r="678" spans="1:15" ht="16.5" x14ac:dyDescent="0.25">
      <c r="A678" s="1">
        <v>677</v>
      </c>
      <c r="B678" s="1" t="s">
        <v>761</v>
      </c>
      <c r="C678" s="10">
        <v>45236</v>
      </c>
      <c r="D678" s="22">
        <v>0</v>
      </c>
      <c r="E678" s="17" t="s">
        <v>213</v>
      </c>
      <c r="F678" s="15">
        <v>24</v>
      </c>
      <c r="G678" s="2">
        <v>2.84</v>
      </c>
      <c r="H678" s="3">
        <v>4.8</v>
      </c>
      <c r="I678" s="2">
        <v>1.18</v>
      </c>
      <c r="J678" s="4">
        <f t="shared" si="31"/>
        <v>1.66</v>
      </c>
      <c r="K678" s="1">
        <v>1</v>
      </c>
      <c r="L678" s="4">
        <f t="shared" si="32"/>
        <v>1.66</v>
      </c>
      <c r="M678" s="1">
        <v>1</v>
      </c>
      <c r="N678" s="4">
        <v>1.66</v>
      </c>
      <c r="O678" s="11" t="s">
        <v>1746</v>
      </c>
    </row>
    <row r="679" spans="1:15" ht="16.5" x14ac:dyDescent="0.25">
      <c r="A679" s="1">
        <v>678</v>
      </c>
      <c r="B679" s="1" t="s">
        <v>1460</v>
      </c>
      <c r="C679" s="10">
        <v>45236</v>
      </c>
      <c r="D679" s="22">
        <v>0</v>
      </c>
      <c r="E679" s="17" t="s">
        <v>213</v>
      </c>
      <c r="F679" s="15">
        <v>24</v>
      </c>
      <c r="G679" s="2">
        <v>2.29</v>
      </c>
      <c r="H679" s="3">
        <v>2.7</v>
      </c>
      <c r="I679" s="2">
        <v>1.48</v>
      </c>
      <c r="J679" s="4">
        <f t="shared" si="31"/>
        <v>0.81</v>
      </c>
      <c r="K679" s="1">
        <v>1</v>
      </c>
      <c r="L679" s="4">
        <f t="shared" si="32"/>
        <v>0.81</v>
      </c>
      <c r="M679" s="1">
        <v>1</v>
      </c>
      <c r="N679" s="4">
        <v>0.81</v>
      </c>
      <c r="O679" s="11" t="s">
        <v>1746</v>
      </c>
    </row>
    <row r="680" spans="1:15" ht="16.5" x14ac:dyDescent="0.25">
      <c r="A680" s="1">
        <v>679</v>
      </c>
      <c r="B680" s="1" t="s">
        <v>771</v>
      </c>
      <c r="C680" s="10">
        <v>45237</v>
      </c>
      <c r="D680" s="22">
        <v>0</v>
      </c>
      <c r="E680" s="17" t="s">
        <v>213</v>
      </c>
      <c r="F680" s="15">
        <v>24</v>
      </c>
      <c r="G680" s="2">
        <v>2.5939000000000001</v>
      </c>
      <c r="H680" s="3">
        <v>1.9</v>
      </c>
      <c r="I680" s="2">
        <v>1.5943000000000001</v>
      </c>
      <c r="J680" s="4">
        <f t="shared" si="31"/>
        <v>0.99960000000000004</v>
      </c>
      <c r="K680" s="1">
        <v>1</v>
      </c>
      <c r="L680" s="4">
        <f t="shared" si="32"/>
        <v>0.99960000000000004</v>
      </c>
      <c r="M680" s="1">
        <v>1</v>
      </c>
      <c r="N680" s="4">
        <v>0.99960000000000004</v>
      </c>
      <c r="O680" s="11" t="s">
        <v>1746</v>
      </c>
    </row>
    <row r="681" spans="1:15" ht="16.5" x14ac:dyDescent="0.25">
      <c r="A681" s="1">
        <v>680</v>
      </c>
      <c r="B681" s="1" t="s">
        <v>761</v>
      </c>
      <c r="C681" s="10">
        <v>45237</v>
      </c>
      <c r="D681" s="22">
        <v>0</v>
      </c>
      <c r="E681" s="17" t="s">
        <v>213</v>
      </c>
      <c r="F681" s="15">
        <v>24</v>
      </c>
      <c r="G681" s="2">
        <v>2.9386000000000001</v>
      </c>
      <c r="H681" s="3">
        <v>5.2</v>
      </c>
      <c r="I681" s="2">
        <v>1.2004999999999999</v>
      </c>
      <c r="J681" s="4">
        <f t="shared" si="31"/>
        <v>1.7381000000000002</v>
      </c>
      <c r="K681" s="1">
        <v>1</v>
      </c>
      <c r="L681" s="4">
        <f t="shared" si="32"/>
        <v>1.7381000000000002</v>
      </c>
      <c r="M681" s="1">
        <v>1</v>
      </c>
      <c r="N681" s="4">
        <v>1.7381000000000002</v>
      </c>
      <c r="O681" s="11" t="s">
        <v>1746</v>
      </c>
    </row>
    <row r="682" spans="1:15" ht="16.5" x14ac:dyDescent="0.25">
      <c r="A682" s="1">
        <v>681</v>
      </c>
      <c r="B682" s="1" t="s">
        <v>1460</v>
      </c>
      <c r="C682" s="10">
        <v>45237</v>
      </c>
      <c r="D682" s="22">
        <v>0</v>
      </c>
      <c r="E682" s="17" t="s">
        <v>213</v>
      </c>
      <c r="F682" s="15">
        <v>24</v>
      </c>
      <c r="G682" s="2">
        <v>2.2524000000000002</v>
      </c>
      <c r="H682" s="3">
        <v>2.7</v>
      </c>
      <c r="I682" s="2">
        <v>1.4457</v>
      </c>
      <c r="J682" s="4">
        <f t="shared" si="31"/>
        <v>0.80670000000000019</v>
      </c>
      <c r="K682" s="1">
        <v>1</v>
      </c>
      <c r="L682" s="4">
        <f t="shared" si="32"/>
        <v>0.80670000000000019</v>
      </c>
      <c r="M682" s="1">
        <v>1</v>
      </c>
      <c r="N682" s="4">
        <v>0.80670000000000019</v>
      </c>
      <c r="O682" s="11" t="s">
        <v>1746</v>
      </c>
    </row>
    <row r="683" spans="1:15" ht="16.5" x14ac:dyDescent="0.25">
      <c r="A683" s="1">
        <v>682</v>
      </c>
      <c r="B683" s="1" t="s">
        <v>771</v>
      </c>
      <c r="C683" s="10">
        <v>45238</v>
      </c>
      <c r="D683" s="22">
        <v>0</v>
      </c>
      <c r="E683" s="17" t="s">
        <v>213</v>
      </c>
      <c r="F683" s="15">
        <v>24</v>
      </c>
      <c r="G683" s="2">
        <v>2.58</v>
      </c>
      <c r="H683" s="3">
        <v>1.9</v>
      </c>
      <c r="I683" s="2">
        <v>1.42</v>
      </c>
      <c r="J683" s="4">
        <f t="shared" si="31"/>
        <v>1.1600000000000001</v>
      </c>
      <c r="K683" s="1">
        <v>1</v>
      </c>
      <c r="L683" s="4">
        <f t="shared" si="32"/>
        <v>1.1600000000000001</v>
      </c>
      <c r="M683" s="1">
        <v>1</v>
      </c>
      <c r="N683" s="4">
        <v>1.1600000000000001</v>
      </c>
      <c r="O683" s="11" t="s">
        <v>1746</v>
      </c>
    </row>
    <row r="684" spans="1:15" ht="16.5" x14ac:dyDescent="0.25">
      <c r="A684" s="1">
        <v>683</v>
      </c>
      <c r="B684" s="1" t="s">
        <v>761</v>
      </c>
      <c r="C684" s="10">
        <v>45238</v>
      </c>
      <c r="D684" s="22">
        <v>0</v>
      </c>
      <c r="E684" s="17" t="s">
        <v>213</v>
      </c>
      <c r="F684" s="15">
        <v>24</v>
      </c>
      <c r="G684" s="2">
        <v>2.92</v>
      </c>
      <c r="H684" s="3">
        <v>5.0999999999999996</v>
      </c>
      <c r="I684" s="2">
        <v>1.25</v>
      </c>
      <c r="J684" s="4">
        <f t="shared" si="31"/>
        <v>1.67</v>
      </c>
      <c r="K684" s="1">
        <v>1</v>
      </c>
      <c r="L684" s="4">
        <f t="shared" si="32"/>
        <v>1.67</v>
      </c>
      <c r="M684" s="1">
        <v>1</v>
      </c>
      <c r="N684" s="4">
        <v>1.67</v>
      </c>
      <c r="O684" s="11" t="s">
        <v>1746</v>
      </c>
    </row>
    <row r="685" spans="1:15" ht="16.5" x14ac:dyDescent="0.25">
      <c r="A685" s="1">
        <v>684</v>
      </c>
      <c r="B685" s="1" t="s">
        <v>1460</v>
      </c>
      <c r="C685" s="10">
        <v>45238</v>
      </c>
      <c r="D685" s="22">
        <v>0</v>
      </c>
      <c r="E685" s="17" t="s">
        <v>213</v>
      </c>
      <c r="F685" s="15">
        <v>24</v>
      </c>
      <c r="G685" s="2">
        <v>2.2400000000000002</v>
      </c>
      <c r="H685" s="3">
        <v>2.7</v>
      </c>
      <c r="I685" s="2">
        <v>1.54</v>
      </c>
      <c r="J685" s="4">
        <f t="shared" si="31"/>
        <v>0.70000000000000018</v>
      </c>
      <c r="K685" s="1">
        <v>1</v>
      </c>
      <c r="L685" s="4">
        <f t="shared" si="32"/>
        <v>0.70000000000000018</v>
      </c>
      <c r="M685" s="1">
        <v>1</v>
      </c>
      <c r="N685" s="4">
        <v>0.70000000000000018</v>
      </c>
      <c r="O685" s="11" t="s">
        <v>1746</v>
      </c>
    </row>
    <row r="686" spans="1:15" ht="16.5" x14ac:dyDescent="0.25">
      <c r="A686" s="1">
        <v>685</v>
      </c>
      <c r="B686" s="1" t="s">
        <v>771</v>
      </c>
      <c r="C686" s="10">
        <v>45239</v>
      </c>
      <c r="D686" s="22">
        <v>0</v>
      </c>
      <c r="E686" s="17" t="s">
        <v>213</v>
      </c>
      <c r="F686" s="15">
        <v>24</v>
      </c>
      <c r="G686" s="2">
        <v>2.57</v>
      </c>
      <c r="H686" s="3">
        <v>1.8</v>
      </c>
      <c r="I686" s="2">
        <v>1.53</v>
      </c>
      <c r="J686" s="4">
        <f t="shared" si="31"/>
        <v>1.0399999999999998</v>
      </c>
      <c r="K686" s="1">
        <v>1</v>
      </c>
      <c r="L686" s="4">
        <f t="shared" si="32"/>
        <v>1.0399999999999998</v>
      </c>
      <c r="M686" s="1">
        <v>1</v>
      </c>
      <c r="N686" s="4">
        <v>1.0399999999999998</v>
      </c>
      <c r="O686" s="11" t="s">
        <v>1746</v>
      </c>
    </row>
    <row r="687" spans="1:15" ht="16.5" x14ac:dyDescent="0.25">
      <c r="A687" s="1">
        <v>686</v>
      </c>
      <c r="B687" s="1" t="s">
        <v>761</v>
      </c>
      <c r="C687" s="10">
        <v>45239</v>
      </c>
      <c r="D687" s="22">
        <v>0</v>
      </c>
      <c r="E687" s="17" t="s">
        <v>213</v>
      </c>
      <c r="F687" s="15">
        <v>24</v>
      </c>
      <c r="G687" s="2">
        <v>2.9</v>
      </c>
      <c r="H687" s="3">
        <v>5</v>
      </c>
      <c r="I687" s="2">
        <v>1.22</v>
      </c>
      <c r="J687" s="4">
        <f t="shared" si="31"/>
        <v>1.68</v>
      </c>
      <c r="K687" s="1">
        <v>1</v>
      </c>
      <c r="L687" s="4">
        <f t="shared" si="32"/>
        <v>1.68</v>
      </c>
      <c r="M687" s="1">
        <v>1</v>
      </c>
      <c r="N687" s="4">
        <v>1.68</v>
      </c>
      <c r="O687" s="11" t="s">
        <v>1746</v>
      </c>
    </row>
    <row r="688" spans="1:15" ht="16.5" x14ac:dyDescent="0.25">
      <c r="A688" s="1">
        <v>687</v>
      </c>
      <c r="B688" s="1" t="s">
        <v>1460</v>
      </c>
      <c r="C688" s="10">
        <v>45239</v>
      </c>
      <c r="D688" s="22">
        <v>0</v>
      </c>
      <c r="E688" s="17" t="s">
        <v>213</v>
      </c>
      <c r="F688" s="15">
        <v>24</v>
      </c>
      <c r="G688" s="2">
        <v>2.25</v>
      </c>
      <c r="H688" s="3">
        <v>2.7</v>
      </c>
      <c r="I688" s="2">
        <v>1.43</v>
      </c>
      <c r="J688" s="4">
        <f t="shared" si="31"/>
        <v>0.82000000000000006</v>
      </c>
      <c r="K688" s="1">
        <v>1</v>
      </c>
      <c r="L688" s="4">
        <f t="shared" si="32"/>
        <v>0.82000000000000006</v>
      </c>
      <c r="M688" s="1">
        <v>1</v>
      </c>
      <c r="N688" s="4">
        <v>0.82000000000000006</v>
      </c>
      <c r="O688" s="11" t="s">
        <v>1746</v>
      </c>
    </row>
    <row r="689" spans="1:15" ht="16.5" x14ac:dyDescent="0.25">
      <c r="A689" s="1">
        <v>688</v>
      </c>
      <c r="B689" s="1" t="s">
        <v>771</v>
      </c>
      <c r="C689" s="10">
        <v>45240</v>
      </c>
      <c r="D689" s="22">
        <v>0</v>
      </c>
      <c r="E689" s="17" t="s">
        <v>213</v>
      </c>
      <c r="F689" s="15">
        <v>24</v>
      </c>
      <c r="G689" s="2">
        <v>2.56</v>
      </c>
      <c r="H689" s="3">
        <v>1.7</v>
      </c>
      <c r="I689" s="2">
        <v>1.62</v>
      </c>
      <c r="J689" s="4">
        <f t="shared" si="31"/>
        <v>0.94</v>
      </c>
      <c r="K689" s="1">
        <v>1</v>
      </c>
      <c r="L689" s="4">
        <f t="shared" si="32"/>
        <v>0.94</v>
      </c>
      <c r="M689" s="1">
        <v>1</v>
      </c>
      <c r="N689" s="4">
        <v>0.94</v>
      </c>
      <c r="O689" s="11" t="s">
        <v>1746</v>
      </c>
    </row>
    <row r="690" spans="1:15" ht="16.5" x14ac:dyDescent="0.25">
      <c r="A690" s="1">
        <v>689</v>
      </c>
      <c r="B690" s="1" t="s">
        <v>761</v>
      </c>
      <c r="C690" s="10">
        <v>45240</v>
      </c>
      <c r="D690" s="22">
        <v>0</v>
      </c>
      <c r="E690" s="17" t="s">
        <v>213</v>
      </c>
      <c r="F690" s="15">
        <v>24</v>
      </c>
      <c r="G690" s="2">
        <v>2.91</v>
      </c>
      <c r="H690" s="3">
        <v>4.9000000000000004</v>
      </c>
      <c r="I690" s="2">
        <v>1.2</v>
      </c>
      <c r="J690" s="4">
        <f t="shared" si="31"/>
        <v>1.7100000000000002</v>
      </c>
      <c r="K690" s="1">
        <v>1</v>
      </c>
      <c r="L690" s="4">
        <f t="shared" si="32"/>
        <v>1.7100000000000002</v>
      </c>
      <c r="M690" s="1">
        <v>1</v>
      </c>
      <c r="N690" s="4">
        <v>1.7100000000000002</v>
      </c>
      <c r="O690" s="11" t="s">
        <v>1746</v>
      </c>
    </row>
    <row r="691" spans="1:15" ht="16.5" x14ac:dyDescent="0.25">
      <c r="A691" s="1">
        <v>690</v>
      </c>
      <c r="B691" s="1" t="s">
        <v>1460</v>
      </c>
      <c r="C691" s="10">
        <v>45240</v>
      </c>
      <c r="D691" s="22">
        <v>0</v>
      </c>
      <c r="E691" s="17" t="s">
        <v>213</v>
      </c>
      <c r="F691" s="15">
        <v>24</v>
      </c>
      <c r="G691" s="2">
        <v>2.23</v>
      </c>
      <c r="H691" s="3">
        <v>2.7</v>
      </c>
      <c r="I691" s="2">
        <v>1.42</v>
      </c>
      <c r="J691" s="4">
        <f t="shared" si="31"/>
        <v>0.81</v>
      </c>
      <c r="K691" s="1">
        <v>1</v>
      </c>
      <c r="L691" s="4">
        <f t="shared" si="32"/>
        <v>0.81</v>
      </c>
      <c r="M691" s="1">
        <v>1</v>
      </c>
      <c r="N691" s="4">
        <v>0.81</v>
      </c>
      <c r="O691" s="11" t="s">
        <v>1746</v>
      </c>
    </row>
    <row r="692" spans="1:15" ht="16.5" x14ac:dyDescent="0.25">
      <c r="A692" s="1">
        <v>691</v>
      </c>
      <c r="B692" s="1" t="s">
        <v>771</v>
      </c>
      <c r="C692" s="10">
        <v>45241</v>
      </c>
      <c r="D692" s="22">
        <v>0</v>
      </c>
      <c r="E692" s="17" t="s">
        <v>213</v>
      </c>
      <c r="F692" s="15">
        <v>24</v>
      </c>
      <c r="G692" s="2">
        <v>2.54</v>
      </c>
      <c r="H692" s="3">
        <v>1.7</v>
      </c>
      <c r="I692" s="2">
        <v>1.64</v>
      </c>
      <c r="J692" s="4">
        <f t="shared" si="31"/>
        <v>0.90000000000000013</v>
      </c>
      <c r="K692" s="1">
        <v>1</v>
      </c>
      <c r="L692" s="4">
        <f t="shared" si="32"/>
        <v>0.90000000000000013</v>
      </c>
      <c r="M692" s="1">
        <v>1</v>
      </c>
      <c r="N692" s="4">
        <v>0.90000000000000013</v>
      </c>
      <c r="O692" s="11" t="s">
        <v>1746</v>
      </c>
    </row>
    <row r="693" spans="1:15" ht="16.5" x14ac:dyDescent="0.25">
      <c r="A693" s="1">
        <v>692</v>
      </c>
      <c r="B693" s="1" t="s">
        <v>761</v>
      </c>
      <c r="C693" s="10">
        <v>45241</v>
      </c>
      <c r="D693" s="22">
        <v>0</v>
      </c>
      <c r="E693" s="17" t="s">
        <v>213</v>
      </c>
      <c r="F693" s="15">
        <v>24</v>
      </c>
      <c r="G693" s="2">
        <v>2.9</v>
      </c>
      <c r="H693" s="3">
        <v>4.8</v>
      </c>
      <c r="I693" s="2">
        <v>1.21</v>
      </c>
      <c r="J693" s="4">
        <f t="shared" si="31"/>
        <v>1.69</v>
      </c>
      <c r="K693" s="1">
        <v>1</v>
      </c>
      <c r="L693" s="4">
        <f t="shared" si="32"/>
        <v>1.69</v>
      </c>
      <c r="M693" s="1">
        <v>1</v>
      </c>
      <c r="N693" s="4">
        <v>1.69</v>
      </c>
      <c r="O693" s="11" t="s">
        <v>1746</v>
      </c>
    </row>
    <row r="694" spans="1:15" ht="16.5" x14ac:dyDescent="0.25">
      <c r="A694" s="1">
        <v>693</v>
      </c>
      <c r="B694" s="1" t="s">
        <v>1460</v>
      </c>
      <c r="C694" s="10">
        <v>45241</v>
      </c>
      <c r="D694" s="22">
        <v>0</v>
      </c>
      <c r="E694" s="17" t="s">
        <v>213</v>
      </c>
      <c r="F694" s="15">
        <v>24</v>
      </c>
      <c r="G694" s="2">
        <v>2.2200000000000002</v>
      </c>
      <c r="H694" s="3">
        <v>2.7</v>
      </c>
      <c r="I694" s="2">
        <v>1.4</v>
      </c>
      <c r="J694" s="4">
        <f t="shared" si="31"/>
        <v>0.82000000000000028</v>
      </c>
      <c r="K694" s="1">
        <v>1</v>
      </c>
      <c r="L694" s="4">
        <f t="shared" si="32"/>
        <v>0.82000000000000028</v>
      </c>
      <c r="M694" s="1">
        <v>1</v>
      </c>
      <c r="N694" s="4">
        <v>0.82000000000000028</v>
      </c>
      <c r="O694" s="11" t="s">
        <v>1746</v>
      </c>
    </row>
    <row r="695" spans="1:15" ht="16.5" x14ac:dyDescent="0.25">
      <c r="A695" s="1">
        <v>694</v>
      </c>
      <c r="B695" s="1" t="s">
        <v>771</v>
      </c>
      <c r="C695" s="10">
        <v>45242</v>
      </c>
      <c r="D695" s="22">
        <v>0</v>
      </c>
      <c r="E695" s="17" t="s">
        <v>213</v>
      </c>
      <c r="F695" s="15">
        <v>24</v>
      </c>
      <c r="G695" s="2">
        <v>2.5499999999999998</v>
      </c>
      <c r="H695" s="3">
        <v>1.8</v>
      </c>
      <c r="I695" s="2">
        <v>1.64</v>
      </c>
      <c r="J695" s="4">
        <f t="shared" si="31"/>
        <v>0.90999999999999992</v>
      </c>
      <c r="K695" s="1">
        <v>1</v>
      </c>
      <c r="L695" s="4">
        <f t="shared" si="32"/>
        <v>0.90999999999999992</v>
      </c>
      <c r="M695" s="1">
        <v>1</v>
      </c>
      <c r="N695" s="4">
        <v>0.90999999999999992</v>
      </c>
      <c r="O695" s="11" t="s">
        <v>1746</v>
      </c>
    </row>
    <row r="696" spans="1:15" ht="16.5" x14ac:dyDescent="0.25">
      <c r="A696" s="1">
        <v>695</v>
      </c>
      <c r="B696" s="1" t="s">
        <v>761</v>
      </c>
      <c r="C696" s="10">
        <v>45242</v>
      </c>
      <c r="D696" s="22">
        <v>0</v>
      </c>
      <c r="E696" s="17" t="s">
        <v>213</v>
      </c>
      <c r="F696" s="15">
        <v>24</v>
      </c>
      <c r="G696" s="2">
        <v>2.94</v>
      </c>
      <c r="H696" s="3">
        <v>4.8</v>
      </c>
      <c r="I696" s="2">
        <v>1.21</v>
      </c>
      <c r="J696" s="4">
        <f t="shared" si="31"/>
        <v>1.73</v>
      </c>
      <c r="K696" s="1">
        <v>1</v>
      </c>
      <c r="L696" s="4">
        <f t="shared" si="32"/>
        <v>1.73</v>
      </c>
      <c r="M696" s="1">
        <v>1</v>
      </c>
      <c r="N696" s="4">
        <v>1.73</v>
      </c>
      <c r="O696" s="11" t="s">
        <v>1746</v>
      </c>
    </row>
    <row r="697" spans="1:15" ht="16.5" x14ac:dyDescent="0.25">
      <c r="A697" s="1">
        <v>696</v>
      </c>
      <c r="B697" s="1" t="s">
        <v>1460</v>
      </c>
      <c r="C697" s="10">
        <v>45242</v>
      </c>
      <c r="D697" s="22">
        <v>0</v>
      </c>
      <c r="E697" s="17" t="s">
        <v>213</v>
      </c>
      <c r="F697" s="15">
        <v>24</v>
      </c>
      <c r="G697" s="2">
        <v>2.2400000000000002</v>
      </c>
      <c r="H697" s="3">
        <v>2.7</v>
      </c>
      <c r="I697" s="2">
        <v>1.46</v>
      </c>
      <c r="J697" s="4">
        <f t="shared" si="31"/>
        <v>0.78000000000000025</v>
      </c>
      <c r="K697" s="1">
        <v>1</v>
      </c>
      <c r="L697" s="4">
        <f t="shared" si="32"/>
        <v>0.78000000000000025</v>
      </c>
      <c r="M697" s="1">
        <v>1</v>
      </c>
      <c r="N697" s="4">
        <v>0.78000000000000025</v>
      </c>
      <c r="O697" s="11" t="s">
        <v>1746</v>
      </c>
    </row>
    <row r="698" spans="1:15" ht="16.5" x14ac:dyDescent="0.25">
      <c r="A698" s="1">
        <v>697</v>
      </c>
      <c r="B698" s="1" t="s">
        <v>771</v>
      </c>
      <c r="C698" s="10">
        <v>45243</v>
      </c>
      <c r="D698" s="22">
        <v>0</v>
      </c>
      <c r="E698" s="17" t="s">
        <v>213</v>
      </c>
      <c r="F698" s="15">
        <v>24</v>
      </c>
      <c r="G698" s="2">
        <v>2.54</v>
      </c>
      <c r="H698" s="3">
        <v>1.8</v>
      </c>
      <c r="I698" s="2">
        <v>1.63</v>
      </c>
      <c r="J698" s="4">
        <f t="shared" si="31"/>
        <v>0.91000000000000014</v>
      </c>
      <c r="K698" s="1">
        <v>1</v>
      </c>
      <c r="L698" s="4">
        <f t="shared" si="32"/>
        <v>0.91000000000000014</v>
      </c>
      <c r="M698" s="1">
        <v>1</v>
      </c>
      <c r="N698" s="4">
        <v>0.91000000000000014</v>
      </c>
      <c r="O698" s="11" t="s">
        <v>1746</v>
      </c>
    </row>
    <row r="699" spans="1:15" ht="16.5" x14ac:dyDescent="0.25">
      <c r="A699" s="1">
        <v>698</v>
      </c>
      <c r="B699" s="1" t="s">
        <v>761</v>
      </c>
      <c r="C699" s="10">
        <v>45243</v>
      </c>
      <c r="D699" s="22">
        <v>0</v>
      </c>
      <c r="E699" s="17" t="s">
        <v>213</v>
      </c>
      <c r="F699" s="15">
        <v>24</v>
      </c>
      <c r="G699" s="2">
        <v>2.94</v>
      </c>
      <c r="H699" s="3">
        <v>4.8</v>
      </c>
      <c r="I699" s="2">
        <v>1.2</v>
      </c>
      <c r="J699" s="4">
        <f t="shared" si="31"/>
        <v>1.74</v>
      </c>
      <c r="K699" s="1">
        <v>1</v>
      </c>
      <c r="L699" s="4">
        <f t="shared" si="32"/>
        <v>1.74</v>
      </c>
      <c r="M699" s="1">
        <v>1</v>
      </c>
      <c r="N699" s="4">
        <v>1.74</v>
      </c>
      <c r="O699" s="11" t="s">
        <v>1746</v>
      </c>
    </row>
    <row r="700" spans="1:15" ht="16.5" x14ac:dyDescent="0.25">
      <c r="A700" s="1">
        <v>699</v>
      </c>
      <c r="B700" s="1" t="s">
        <v>1460</v>
      </c>
      <c r="C700" s="10">
        <v>45243</v>
      </c>
      <c r="D700" s="22">
        <v>0</v>
      </c>
      <c r="E700" s="17" t="s">
        <v>213</v>
      </c>
      <c r="F700" s="15">
        <v>24</v>
      </c>
      <c r="G700" s="2">
        <v>2.23</v>
      </c>
      <c r="H700" s="3">
        <v>2.6</v>
      </c>
      <c r="I700" s="2">
        <v>1.45</v>
      </c>
      <c r="J700" s="4">
        <f t="shared" si="31"/>
        <v>0.78</v>
      </c>
      <c r="K700" s="1">
        <v>1</v>
      </c>
      <c r="L700" s="4">
        <f t="shared" si="32"/>
        <v>0.78</v>
      </c>
      <c r="M700" s="1">
        <v>1</v>
      </c>
      <c r="N700" s="4">
        <v>0.78</v>
      </c>
      <c r="O700" s="11" t="s">
        <v>1746</v>
      </c>
    </row>
    <row r="701" spans="1:15" ht="16.5" x14ac:dyDescent="0.25">
      <c r="A701" s="1">
        <v>700</v>
      </c>
      <c r="B701" s="1" t="s">
        <v>771</v>
      </c>
      <c r="C701" s="10">
        <v>45244</v>
      </c>
      <c r="D701" s="22">
        <v>0</v>
      </c>
      <c r="E701" s="17" t="s">
        <v>213</v>
      </c>
      <c r="F701" s="15">
        <v>24</v>
      </c>
      <c r="G701" s="2">
        <v>2.5499999999999998</v>
      </c>
      <c r="H701" s="3">
        <v>1.8</v>
      </c>
      <c r="I701" s="2">
        <v>1.63</v>
      </c>
      <c r="J701" s="4">
        <f t="shared" si="31"/>
        <v>0.91999999999999993</v>
      </c>
      <c r="K701" s="1">
        <v>1</v>
      </c>
      <c r="L701" s="4">
        <f t="shared" si="32"/>
        <v>0.91999999999999993</v>
      </c>
      <c r="M701" s="1">
        <v>1</v>
      </c>
      <c r="N701" s="4">
        <v>0.91999999999999993</v>
      </c>
      <c r="O701" s="11" t="s">
        <v>1746</v>
      </c>
    </row>
    <row r="702" spans="1:15" ht="16.5" x14ac:dyDescent="0.25">
      <c r="A702" s="1">
        <v>701</v>
      </c>
      <c r="B702" s="1" t="s">
        <v>761</v>
      </c>
      <c r="C702" s="10">
        <v>45244</v>
      </c>
      <c r="D702" s="22">
        <v>0</v>
      </c>
      <c r="E702" s="17" t="s">
        <v>213</v>
      </c>
      <c r="F702" s="15">
        <v>24</v>
      </c>
      <c r="G702" s="2">
        <v>2.93</v>
      </c>
      <c r="H702" s="3">
        <v>4.8</v>
      </c>
      <c r="I702" s="2">
        <v>1.21</v>
      </c>
      <c r="J702" s="4">
        <f t="shared" si="31"/>
        <v>1.7200000000000002</v>
      </c>
      <c r="K702" s="1">
        <v>1</v>
      </c>
      <c r="L702" s="4">
        <f t="shared" si="32"/>
        <v>1.7200000000000002</v>
      </c>
      <c r="M702" s="1">
        <v>1</v>
      </c>
      <c r="N702" s="4">
        <v>1.7200000000000002</v>
      </c>
      <c r="O702" s="11" t="s">
        <v>1746</v>
      </c>
    </row>
    <row r="703" spans="1:15" ht="16.5" x14ac:dyDescent="0.25">
      <c r="A703" s="1">
        <v>702</v>
      </c>
      <c r="B703" s="1" t="s">
        <v>1460</v>
      </c>
      <c r="C703" s="10">
        <v>45244</v>
      </c>
      <c r="D703" s="22">
        <v>0</v>
      </c>
      <c r="E703" s="17" t="s">
        <v>213</v>
      </c>
      <c r="F703" s="15">
        <v>24</v>
      </c>
      <c r="G703" s="2">
        <v>2.23</v>
      </c>
      <c r="H703" s="3">
        <v>2.6</v>
      </c>
      <c r="I703" s="2">
        <v>1.46</v>
      </c>
      <c r="J703" s="4">
        <f t="shared" si="31"/>
        <v>0.77</v>
      </c>
      <c r="K703" s="1">
        <v>1</v>
      </c>
      <c r="L703" s="4">
        <f t="shared" si="32"/>
        <v>0.77</v>
      </c>
      <c r="M703" s="1">
        <v>1</v>
      </c>
      <c r="N703" s="4">
        <v>0.77</v>
      </c>
      <c r="O703" s="11" t="s">
        <v>1746</v>
      </c>
    </row>
    <row r="704" spans="1:15" ht="16.5" x14ac:dyDescent="0.25">
      <c r="A704" s="1">
        <v>703</v>
      </c>
      <c r="B704" s="1" t="s">
        <v>771</v>
      </c>
      <c r="C704" s="10">
        <v>45245</v>
      </c>
      <c r="D704" s="22">
        <v>0</v>
      </c>
      <c r="E704" s="17" t="s">
        <v>213</v>
      </c>
      <c r="F704" s="15">
        <v>24</v>
      </c>
      <c r="G704" s="2">
        <v>2.5499999999999998</v>
      </c>
      <c r="H704" s="3">
        <v>1.8</v>
      </c>
      <c r="I704" s="2">
        <v>1.63</v>
      </c>
      <c r="J704" s="4">
        <f t="shared" ref="J704:J767" si="33">G704-I704</f>
        <v>0.91999999999999993</v>
      </c>
      <c r="K704" s="1">
        <v>1</v>
      </c>
      <c r="L704" s="4">
        <f t="shared" ref="L704:L767" si="34">(G704-I704-D704)*K704</f>
        <v>0.91999999999999993</v>
      </c>
      <c r="M704" s="1">
        <v>1</v>
      </c>
      <c r="N704" s="4">
        <v>0.91999999999999993</v>
      </c>
      <c r="O704" s="11" t="s">
        <v>1746</v>
      </c>
    </row>
    <row r="705" spans="1:15" ht="16.5" x14ac:dyDescent="0.25">
      <c r="A705" s="1">
        <v>704</v>
      </c>
      <c r="B705" s="1" t="s">
        <v>761</v>
      </c>
      <c r="C705" s="10">
        <v>45245</v>
      </c>
      <c r="D705" s="22">
        <v>0</v>
      </c>
      <c r="E705" s="17" t="s">
        <v>213</v>
      </c>
      <c r="F705" s="15">
        <v>24</v>
      </c>
      <c r="G705" s="2">
        <v>2.91</v>
      </c>
      <c r="H705" s="3">
        <v>4.8</v>
      </c>
      <c r="I705" s="2">
        <v>1.21</v>
      </c>
      <c r="J705" s="4">
        <f t="shared" si="33"/>
        <v>1.7000000000000002</v>
      </c>
      <c r="K705" s="1">
        <v>1</v>
      </c>
      <c r="L705" s="4">
        <f t="shared" si="34"/>
        <v>1.7000000000000002</v>
      </c>
      <c r="M705" s="1">
        <v>1</v>
      </c>
      <c r="N705" s="4">
        <v>1.7000000000000002</v>
      </c>
      <c r="O705" s="11" t="s">
        <v>1746</v>
      </c>
    </row>
    <row r="706" spans="1:15" ht="16.5" x14ac:dyDescent="0.25">
      <c r="A706" s="1">
        <v>705</v>
      </c>
      <c r="B706" s="1" t="s">
        <v>1460</v>
      </c>
      <c r="C706" s="10">
        <v>45245</v>
      </c>
      <c r="D706" s="22">
        <v>0</v>
      </c>
      <c r="E706" s="17" t="s">
        <v>213</v>
      </c>
      <c r="F706" s="15">
        <v>24</v>
      </c>
      <c r="G706" s="2">
        <v>2.25</v>
      </c>
      <c r="H706" s="3">
        <v>2.6</v>
      </c>
      <c r="I706" s="2">
        <v>1.46</v>
      </c>
      <c r="J706" s="4">
        <f t="shared" si="33"/>
        <v>0.79</v>
      </c>
      <c r="K706" s="1">
        <v>1</v>
      </c>
      <c r="L706" s="4">
        <f t="shared" si="34"/>
        <v>0.79</v>
      </c>
      <c r="M706" s="1">
        <v>1</v>
      </c>
      <c r="N706" s="4">
        <v>0.79</v>
      </c>
      <c r="O706" s="11" t="s">
        <v>1746</v>
      </c>
    </row>
    <row r="707" spans="1:15" ht="16.5" x14ac:dyDescent="0.25">
      <c r="A707" s="1">
        <v>706</v>
      </c>
      <c r="B707" s="1" t="s">
        <v>771</v>
      </c>
      <c r="C707" s="10">
        <v>45246</v>
      </c>
      <c r="D707" s="22">
        <v>0</v>
      </c>
      <c r="E707" s="17" t="s">
        <v>213</v>
      </c>
      <c r="F707" s="15">
        <v>24</v>
      </c>
      <c r="G707" s="2">
        <v>2.57</v>
      </c>
      <c r="H707" s="3">
        <v>1.9</v>
      </c>
      <c r="I707" s="2">
        <v>1.64</v>
      </c>
      <c r="J707" s="4">
        <f t="shared" si="33"/>
        <v>0.92999999999999994</v>
      </c>
      <c r="K707" s="1">
        <v>1</v>
      </c>
      <c r="L707" s="4">
        <f t="shared" si="34"/>
        <v>0.92999999999999994</v>
      </c>
      <c r="M707" s="1">
        <v>1</v>
      </c>
      <c r="N707" s="4">
        <v>0.92999999999999994</v>
      </c>
      <c r="O707" s="11" t="s">
        <v>1746</v>
      </c>
    </row>
    <row r="708" spans="1:15" ht="16.5" x14ac:dyDescent="0.25">
      <c r="A708" s="1">
        <v>707</v>
      </c>
      <c r="B708" s="1" t="s">
        <v>761</v>
      </c>
      <c r="C708" s="10">
        <v>45246</v>
      </c>
      <c r="D708" s="22">
        <v>0</v>
      </c>
      <c r="E708" s="17" t="s">
        <v>213</v>
      </c>
      <c r="F708" s="15">
        <v>24</v>
      </c>
      <c r="G708" s="2">
        <v>2.9</v>
      </c>
      <c r="H708" s="3">
        <v>5.7</v>
      </c>
      <c r="I708" s="2">
        <v>1.26</v>
      </c>
      <c r="J708" s="4">
        <f t="shared" si="33"/>
        <v>1.64</v>
      </c>
      <c r="K708" s="1">
        <v>1</v>
      </c>
      <c r="L708" s="4">
        <f t="shared" si="34"/>
        <v>1.64</v>
      </c>
      <c r="M708" s="1">
        <v>1</v>
      </c>
      <c r="N708" s="4">
        <v>1.64</v>
      </c>
      <c r="O708" s="11" t="s">
        <v>1746</v>
      </c>
    </row>
    <row r="709" spans="1:15" ht="16.5" x14ac:dyDescent="0.25">
      <c r="A709" s="1">
        <v>708</v>
      </c>
      <c r="B709" s="1" t="s">
        <v>1460</v>
      </c>
      <c r="C709" s="10">
        <v>45246</v>
      </c>
      <c r="D709" s="22">
        <v>0</v>
      </c>
      <c r="E709" s="17" t="s">
        <v>213</v>
      </c>
      <c r="F709" s="15">
        <v>24</v>
      </c>
      <c r="G709" s="2">
        <v>2.2799999999999998</v>
      </c>
      <c r="H709" s="3">
        <v>2.6</v>
      </c>
      <c r="I709" s="2">
        <v>1.45</v>
      </c>
      <c r="J709" s="4">
        <f t="shared" si="33"/>
        <v>0.82999999999999985</v>
      </c>
      <c r="K709" s="1">
        <v>1</v>
      </c>
      <c r="L709" s="4">
        <f t="shared" si="34"/>
        <v>0.82999999999999985</v>
      </c>
      <c r="M709" s="1">
        <v>1</v>
      </c>
      <c r="N709" s="4">
        <v>0.82999999999999985</v>
      </c>
      <c r="O709" s="11" t="s">
        <v>1746</v>
      </c>
    </row>
    <row r="710" spans="1:15" ht="16.5" x14ac:dyDescent="0.25">
      <c r="A710" s="1">
        <v>709</v>
      </c>
      <c r="B710" s="1" t="s">
        <v>771</v>
      </c>
      <c r="C710" s="10">
        <v>45247</v>
      </c>
      <c r="D710" s="22">
        <v>0</v>
      </c>
      <c r="E710" s="17" t="s">
        <v>213</v>
      </c>
      <c r="F710" s="15">
        <v>24</v>
      </c>
      <c r="G710" s="2">
        <v>2.59</v>
      </c>
      <c r="H710" s="3">
        <v>1.9</v>
      </c>
      <c r="I710" s="2">
        <v>1.65</v>
      </c>
      <c r="J710" s="4">
        <f t="shared" si="33"/>
        <v>0.94</v>
      </c>
      <c r="K710" s="1">
        <v>1</v>
      </c>
      <c r="L710" s="4">
        <f t="shared" si="34"/>
        <v>0.94</v>
      </c>
      <c r="M710" s="1">
        <v>1</v>
      </c>
      <c r="N710" s="4">
        <v>0.94</v>
      </c>
      <c r="O710" s="11" t="s">
        <v>1746</v>
      </c>
    </row>
    <row r="711" spans="1:15" ht="16.5" x14ac:dyDescent="0.25">
      <c r="A711" s="1">
        <v>710</v>
      </c>
      <c r="B711" s="1" t="s">
        <v>761</v>
      </c>
      <c r="C711" s="10">
        <v>45247</v>
      </c>
      <c r="D711" s="22">
        <v>0</v>
      </c>
      <c r="E711" s="17" t="s">
        <v>213</v>
      </c>
      <c r="F711" s="15">
        <v>24</v>
      </c>
      <c r="G711" s="2">
        <v>2.91</v>
      </c>
      <c r="H711" s="3">
        <v>5.8</v>
      </c>
      <c r="I711" s="2">
        <v>1.25</v>
      </c>
      <c r="J711" s="4">
        <f t="shared" si="33"/>
        <v>1.6600000000000001</v>
      </c>
      <c r="K711" s="1">
        <v>1</v>
      </c>
      <c r="L711" s="4">
        <f t="shared" si="34"/>
        <v>1.6600000000000001</v>
      </c>
      <c r="M711" s="1">
        <v>1</v>
      </c>
      <c r="N711" s="4">
        <v>1.6600000000000001</v>
      </c>
      <c r="O711" s="11" t="s">
        <v>1746</v>
      </c>
    </row>
    <row r="712" spans="1:15" ht="16.5" x14ac:dyDescent="0.25">
      <c r="A712" s="1">
        <v>711</v>
      </c>
      <c r="B712" s="1" t="s">
        <v>1460</v>
      </c>
      <c r="C712" s="10">
        <v>45247</v>
      </c>
      <c r="D712" s="22">
        <v>0</v>
      </c>
      <c r="E712" s="17" t="s">
        <v>213</v>
      </c>
      <c r="F712" s="15">
        <v>24</v>
      </c>
      <c r="G712" s="2">
        <v>2.29</v>
      </c>
      <c r="H712" s="3">
        <v>2.7</v>
      </c>
      <c r="I712" s="2">
        <v>1.49</v>
      </c>
      <c r="J712" s="4">
        <f t="shared" si="33"/>
        <v>0.8</v>
      </c>
      <c r="K712" s="1">
        <v>1</v>
      </c>
      <c r="L712" s="4">
        <f t="shared" si="34"/>
        <v>0.8</v>
      </c>
      <c r="M712" s="1">
        <v>1</v>
      </c>
      <c r="N712" s="4">
        <v>0.8</v>
      </c>
      <c r="O712" s="11" t="s">
        <v>1746</v>
      </c>
    </row>
    <row r="713" spans="1:15" ht="16.5" x14ac:dyDescent="0.25">
      <c r="A713" s="1">
        <v>712</v>
      </c>
      <c r="B713" s="1" t="s">
        <v>771</v>
      </c>
      <c r="C713" s="10">
        <v>45248</v>
      </c>
      <c r="D713" s="22">
        <v>0</v>
      </c>
      <c r="E713" s="17" t="s">
        <v>213</v>
      </c>
      <c r="F713" s="15">
        <v>24</v>
      </c>
      <c r="G713" s="2">
        <v>2.58</v>
      </c>
      <c r="H713" s="3">
        <v>1.9</v>
      </c>
      <c r="I713" s="2">
        <v>1.64</v>
      </c>
      <c r="J713" s="4">
        <f t="shared" si="33"/>
        <v>0.94000000000000017</v>
      </c>
      <c r="K713" s="1">
        <v>1</v>
      </c>
      <c r="L713" s="4">
        <f t="shared" si="34"/>
        <v>0.94000000000000017</v>
      </c>
      <c r="M713" s="1">
        <v>1</v>
      </c>
      <c r="N713" s="4">
        <v>0.94000000000000017</v>
      </c>
      <c r="O713" s="11" t="s">
        <v>1746</v>
      </c>
    </row>
    <row r="714" spans="1:15" ht="16.5" x14ac:dyDescent="0.25">
      <c r="A714" s="1">
        <v>713</v>
      </c>
      <c r="B714" s="1" t="s">
        <v>761</v>
      </c>
      <c r="C714" s="10">
        <v>45248</v>
      </c>
      <c r="D714" s="22">
        <v>0</v>
      </c>
      <c r="E714" s="17" t="s">
        <v>213</v>
      </c>
      <c r="F714" s="15">
        <v>24</v>
      </c>
      <c r="G714" s="2">
        <v>2.87</v>
      </c>
      <c r="H714" s="3">
        <v>5.0999999999999996</v>
      </c>
      <c r="I714" s="2">
        <v>1.24</v>
      </c>
      <c r="J714" s="4">
        <f t="shared" si="33"/>
        <v>1.6300000000000001</v>
      </c>
      <c r="K714" s="1">
        <v>1</v>
      </c>
      <c r="L714" s="4">
        <f t="shared" si="34"/>
        <v>1.6300000000000001</v>
      </c>
      <c r="M714" s="1">
        <v>1</v>
      </c>
      <c r="N714" s="4">
        <v>1.6300000000000001</v>
      </c>
      <c r="O714" s="11" t="s">
        <v>1746</v>
      </c>
    </row>
    <row r="715" spans="1:15" ht="16.5" x14ac:dyDescent="0.25">
      <c r="A715" s="1">
        <v>714</v>
      </c>
      <c r="B715" s="1" t="s">
        <v>1460</v>
      </c>
      <c r="C715" s="10">
        <v>45248</v>
      </c>
      <c r="D715" s="22">
        <v>0</v>
      </c>
      <c r="E715" s="17" t="s">
        <v>213</v>
      </c>
      <c r="F715" s="15">
        <v>24</v>
      </c>
      <c r="G715" s="2">
        <v>2.29</v>
      </c>
      <c r="H715" s="3">
        <v>2.5</v>
      </c>
      <c r="I715" s="2">
        <v>1.51</v>
      </c>
      <c r="J715" s="4">
        <f t="shared" si="33"/>
        <v>0.78</v>
      </c>
      <c r="K715" s="1">
        <v>1</v>
      </c>
      <c r="L715" s="4">
        <f t="shared" si="34"/>
        <v>0.78</v>
      </c>
      <c r="M715" s="1">
        <v>1</v>
      </c>
      <c r="N715" s="4">
        <v>0.78</v>
      </c>
      <c r="O715" s="11" t="s">
        <v>1746</v>
      </c>
    </row>
    <row r="716" spans="1:15" ht="16.5" x14ac:dyDescent="0.25">
      <c r="A716" s="1">
        <v>715</v>
      </c>
      <c r="B716" s="1" t="s">
        <v>771</v>
      </c>
      <c r="C716" s="10">
        <v>45249</v>
      </c>
      <c r="D716" s="22">
        <v>0</v>
      </c>
      <c r="E716" s="17" t="s">
        <v>213</v>
      </c>
      <c r="F716" s="15">
        <v>24</v>
      </c>
      <c r="G716" s="2">
        <v>2.6074999999999999</v>
      </c>
      <c r="H716" s="3">
        <v>1.8</v>
      </c>
      <c r="I716" s="2">
        <v>1.6357999999999999</v>
      </c>
      <c r="J716" s="4">
        <f t="shared" si="33"/>
        <v>0.97170000000000001</v>
      </c>
      <c r="K716" s="1">
        <v>1</v>
      </c>
      <c r="L716" s="4">
        <f t="shared" si="34"/>
        <v>0.97170000000000001</v>
      </c>
      <c r="M716" s="1">
        <v>1</v>
      </c>
      <c r="N716" s="4">
        <v>0.97170000000000001</v>
      </c>
      <c r="O716" s="11" t="s">
        <v>1746</v>
      </c>
    </row>
    <row r="717" spans="1:15" ht="16.5" x14ac:dyDescent="0.25">
      <c r="A717" s="1">
        <v>716</v>
      </c>
      <c r="B717" s="1" t="s">
        <v>761</v>
      </c>
      <c r="C717" s="10">
        <v>45249</v>
      </c>
      <c r="D717" s="22">
        <v>0</v>
      </c>
      <c r="E717" s="17" t="s">
        <v>213</v>
      </c>
      <c r="F717" s="15">
        <v>24</v>
      </c>
      <c r="G717" s="2">
        <v>2.8633000000000002</v>
      </c>
      <c r="H717" s="3">
        <v>5.0999999999999996</v>
      </c>
      <c r="I717" s="2">
        <v>1.2523</v>
      </c>
      <c r="J717" s="4">
        <f t="shared" si="33"/>
        <v>1.6110000000000002</v>
      </c>
      <c r="K717" s="1">
        <v>1</v>
      </c>
      <c r="L717" s="4">
        <f t="shared" si="34"/>
        <v>1.6110000000000002</v>
      </c>
      <c r="M717" s="1">
        <v>1</v>
      </c>
      <c r="N717" s="4">
        <v>1.6110000000000002</v>
      </c>
      <c r="O717" s="11" t="s">
        <v>1746</v>
      </c>
    </row>
    <row r="718" spans="1:15" ht="16.5" x14ac:dyDescent="0.25">
      <c r="A718" s="1">
        <v>717</v>
      </c>
      <c r="B718" s="1" t="s">
        <v>1460</v>
      </c>
      <c r="C718" s="10">
        <v>45249</v>
      </c>
      <c r="D718" s="22">
        <v>0</v>
      </c>
      <c r="E718" s="17" t="s">
        <v>213</v>
      </c>
      <c r="F718" s="15">
        <v>24</v>
      </c>
      <c r="G718" s="2">
        <v>2.2980999999999998</v>
      </c>
      <c r="H718" s="3">
        <v>2.5</v>
      </c>
      <c r="I718" s="2">
        <v>1.4118999999999999</v>
      </c>
      <c r="J718" s="4">
        <f t="shared" si="33"/>
        <v>0.88619999999999988</v>
      </c>
      <c r="K718" s="1">
        <v>1</v>
      </c>
      <c r="L718" s="4">
        <f t="shared" si="34"/>
        <v>0.88619999999999988</v>
      </c>
      <c r="M718" s="1">
        <v>1</v>
      </c>
      <c r="N718" s="4">
        <v>0.88619999999999988</v>
      </c>
      <c r="O718" s="11" t="s">
        <v>1746</v>
      </c>
    </row>
    <row r="719" spans="1:15" ht="16.5" x14ac:dyDescent="0.25">
      <c r="A719" s="1">
        <v>718</v>
      </c>
      <c r="B719" s="1" t="s">
        <v>771</v>
      </c>
      <c r="C719" s="10">
        <v>45250</v>
      </c>
      <c r="D719" s="22">
        <v>0</v>
      </c>
      <c r="E719" s="17" t="s">
        <v>213</v>
      </c>
      <c r="F719" s="15">
        <v>24</v>
      </c>
      <c r="G719" s="2">
        <v>2.6076999999999999</v>
      </c>
      <c r="H719" s="3">
        <v>1.8</v>
      </c>
      <c r="I719" s="2">
        <v>1.6432</v>
      </c>
      <c r="J719" s="4">
        <f t="shared" si="33"/>
        <v>0.96449999999999991</v>
      </c>
      <c r="K719" s="1">
        <v>1</v>
      </c>
      <c r="L719" s="4">
        <f t="shared" si="34"/>
        <v>0.96449999999999991</v>
      </c>
      <c r="M719" s="1">
        <v>1</v>
      </c>
      <c r="N719" s="4">
        <v>0.96449999999999991</v>
      </c>
      <c r="O719" s="11" t="s">
        <v>1746</v>
      </c>
    </row>
    <row r="720" spans="1:15" ht="16.5" x14ac:dyDescent="0.25">
      <c r="A720" s="1">
        <v>719</v>
      </c>
      <c r="B720" s="1" t="s">
        <v>761</v>
      </c>
      <c r="C720" s="10">
        <v>45250</v>
      </c>
      <c r="D720" s="22">
        <v>0</v>
      </c>
      <c r="E720" s="17" t="s">
        <v>213</v>
      </c>
      <c r="F720" s="15">
        <v>24</v>
      </c>
      <c r="G720" s="2">
        <v>2.8586</v>
      </c>
      <c r="H720" s="3">
        <v>5.0999999999999996</v>
      </c>
      <c r="I720" s="2">
        <v>1.2445999999999999</v>
      </c>
      <c r="J720" s="4">
        <f t="shared" si="33"/>
        <v>1.6140000000000001</v>
      </c>
      <c r="K720" s="1">
        <v>1</v>
      </c>
      <c r="L720" s="4">
        <f t="shared" si="34"/>
        <v>1.6140000000000001</v>
      </c>
      <c r="M720" s="1">
        <v>1</v>
      </c>
      <c r="N720" s="4">
        <v>1.6140000000000001</v>
      </c>
      <c r="O720" s="11" t="s">
        <v>1746</v>
      </c>
    </row>
    <row r="721" spans="1:15" ht="16.5" x14ac:dyDescent="0.25">
      <c r="A721" s="1">
        <v>720</v>
      </c>
      <c r="B721" s="1" t="s">
        <v>1460</v>
      </c>
      <c r="C721" s="10">
        <v>45250</v>
      </c>
      <c r="D721" s="22">
        <v>0</v>
      </c>
      <c r="E721" s="17" t="s">
        <v>213</v>
      </c>
      <c r="F721" s="15">
        <v>24</v>
      </c>
      <c r="G721" s="2">
        <v>2.2949000000000002</v>
      </c>
      <c r="H721" s="3">
        <v>2.5</v>
      </c>
      <c r="I721" s="2">
        <v>1.4922</v>
      </c>
      <c r="J721" s="4">
        <f t="shared" si="33"/>
        <v>0.80270000000000019</v>
      </c>
      <c r="K721" s="1">
        <v>1</v>
      </c>
      <c r="L721" s="4">
        <f t="shared" si="34"/>
        <v>0.80270000000000019</v>
      </c>
      <c r="M721" s="1">
        <v>1</v>
      </c>
      <c r="N721" s="4">
        <v>0.80270000000000019</v>
      </c>
      <c r="O721" s="11" t="s">
        <v>1746</v>
      </c>
    </row>
    <row r="722" spans="1:15" ht="16.5" x14ac:dyDescent="0.25">
      <c r="A722" s="1">
        <v>721</v>
      </c>
      <c r="B722" s="1" t="s">
        <v>771</v>
      </c>
      <c r="C722" s="10">
        <v>45251</v>
      </c>
      <c r="D722" s="22">
        <v>0</v>
      </c>
      <c r="E722" s="17" t="s">
        <v>213</v>
      </c>
      <c r="F722" s="15">
        <v>24</v>
      </c>
      <c r="G722" s="2">
        <v>2.5558999999999998</v>
      </c>
      <c r="H722" s="3">
        <v>1.9</v>
      </c>
      <c r="I722" s="2">
        <v>1.627</v>
      </c>
      <c r="J722" s="4">
        <f t="shared" si="33"/>
        <v>0.92889999999999984</v>
      </c>
      <c r="K722" s="1">
        <v>1</v>
      </c>
      <c r="L722" s="4">
        <f t="shared" si="34"/>
        <v>0.92889999999999984</v>
      </c>
      <c r="M722" s="1">
        <v>1</v>
      </c>
      <c r="N722" s="4">
        <v>0.92889999999999984</v>
      </c>
      <c r="O722" s="11" t="s">
        <v>1746</v>
      </c>
    </row>
    <row r="723" spans="1:15" ht="16.5" x14ac:dyDescent="0.25">
      <c r="A723" s="1">
        <v>722</v>
      </c>
      <c r="B723" s="1" t="s">
        <v>761</v>
      </c>
      <c r="C723" s="10">
        <v>45251</v>
      </c>
      <c r="D723" s="22">
        <v>0</v>
      </c>
      <c r="E723" s="17" t="s">
        <v>213</v>
      </c>
      <c r="F723" s="15">
        <v>24</v>
      </c>
      <c r="G723" s="2">
        <v>2.8386</v>
      </c>
      <c r="H723" s="3">
        <v>4.9000000000000004</v>
      </c>
      <c r="I723" s="2">
        <v>1.2525999999999999</v>
      </c>
      <c r="J723" s="4">
        <f t="shared" si="33"/>
        <v>1.5860000000000001</v>
      </c>
      <c r="K723" s="1">
        <v>1</v>
      </c>
      <c r="L723" s="4">
        <f t="shared" si="34"/>
        <v>1.5860000000000001</v>
      </c>
      <c r="M723" s="1">
        <v>1</v>
      </c>
      <c r="N723" s="4">
        <v>1.5860000000000001</v>
      </c>
      <c r="O723" s="11" t="s">
        <v>1746</v>
      </c>
    </row>
    <row r="724" spans="1:15" ht="16.5" x14ac:dyDescent="0.25">
      <c r="A724" s="1">
        <v>723</v>
      </c>
      <c r="B724" s="1" t="s">
        <v>1460</v>
      </c>
      <c r="C724" s="10">
        <v>45251</v>
      </c>
      <c r="D724" s="22">
        <v>0</v>
      </c>
      <c r="E724" s="17" t="s">
        <v>213</v>
      </c>
      <c r="F724" s="15">
        <v>24</v>
      </c>
      <c r="G724" s="2">
        <v>2.2814999999999999</v>
      </c>
      <c r="H724" s="3">
        <v>2.4</v>
      </c>
      <c r="I724" s="2">
        <v>1.4803999999999999</v>
      </c>
      <c r="J724" s="4">
        <f t="shared" si="33"/>
        <v>0.80109999999999992</v>
      </c>
      <c r="K724" s="1">
        <v>1</v>
      </c>
      <c r="L724" s="4">
        <f t="shared" si="34"/>
        <v>0.80109999999999992</v>
      </c>
      <c r="M724" s="1">
        <v>1</v>
      </c>
      <c r="N724" s="4">
        <v>0.80109999999999992</v>
      </c>
      <c r="O724" s="11" t="s">
        <v>1746</v>
      </c>
    </row>
    <row r="725" spans="1:15" ht="16.5" x14ac:dyDescent="0.25">
      <c r="A725" s="1">
        <v>724</v>
      </c>
      <c r="B725" s="1" t="s">
        <v>771</v>
      </c>
      <c r="C725" s="10">
        <v>45252</v>
      </c>
      <c r="D725" s="22">
        <v>0</v>
      </c>
      <c r="E725" s="17" t="s">
        <v>213</v>
      </c>
      <c r="F725" s="15">
        <v>24</v>
      </c>
      <c r="G725" s="2">
        <v>2.6002000000000001</v>
      </c>
      <c r="H725" s="3">
        <v>1.8</v>
      </c>
      <c r="I725" s="2">
        <v>1.6292</v>
      </c>
      <c r="J725" s="4">
        <f t="shared" si="33"/>
        <v>0.97100000000000009</v>
      </c>
      <c r="K725" s="1">
        <v>1</v>
      </c>
      <c r="L725" s="4">
        <f t="shared" si="34"/>
        <v>0.97100000000000009</v>
      </c>
      <c r="M725" s="1">
        <v>1</v>
      </c>
      <c r="N725" s="4">
        <v>0.97100000000000009</v>
      </c>
      <c r="O725" s="11" t="s">
        <v>1746</v>
      </c>
    </row>
    <row r="726" spans="1:15" ht="16.5" x14ac:dyDescent="0.25">
      <c r="A726" s="1">
        <v>725</v>
      </c>
      <c r="B726" s="1" t="s">
        <v>761</v>
      </c>
      <c r="C726" s="10">
        <v>45252</v>
      </c>
      <c r="D726" s="22">
        <v>0</v>
      </c>
      <c r="E726" s="17" t="s">
        <v>213</v>
      </c>
      <c r="F726" s="15">
        <v>24</v>
      </c>
      <c r="G726" s="2">
        <v>2.8593999999999999</v>
      </c>
      <c r="H726" s="3">
        <v>5.0999999999999996</v>
      </c>
      <c r="I726" s="2">
        <v>1.2613000000000001</v>
      </c>
      <c r="J726" s="4">
        <f t="shared" si="33"/>
        <v>1.5980999999999999</v>
      </c>
      <c r="K726" s="1">
        <v>1</v>
      </c>
      <c r="L726" s="4">
        <f t="shared" si="34"/>
        <v>1.5980999999999999</v>
      </c>
      <c r="M726" s="1">
        <v>1</v>
      </c>
      <c r="N726" s="4">
        <v>1.5980999999999999</v>
      </c>
      <c r="O726" s="11" t="s">
        <v>1746</v>
      </c>
    </row>
    <row r="727" spans="1:15" ht="16.5" x14ac:dyDescent="0.25">
      <c r="A727" s="1">
        <v>726</v>
      </c>
      <c r="B727" s="1" t="s">
        <v>1460</v>
      </c>
      <c r="C727" s="10">
        <v>45252</v>
      </c>
      <c r="D727" s="22">
        <v>0</v>
      </c>
      <c r="E727" s="17" t="s">
        <v>213</v>
      </c>
      <c r="F727" s="15">
        <v>24</v>
      </c>
      <c r="G727" s="2">
        <v>2.2732000000000001</v>
      </c>
      <c r="H727" s="3">
        <v>2.4</v>
      </c>
      <c r="I727" s="2">
        <v>1.4695</v>
      </c>
      <c r="J727" s="4">
        <f t="shared" si="33"/>
        <v>0.80370000000000008</v>
      </c>
      <c r="K727" s="1">
        <v>1</v>
      </c>
      <c r="L727" s="4">
        <f t="shared" si="34"/>
        <v>0.80370000000000008</v>
      </c>
      <c r="M727" s="1">
        <v>1</v>
      </c>
      <c r="N727" s="4">
        <v>0.80370000000000008</v>
      </c>
      <c r="O727" s="11" t="s">
        <v>1746</v>
      </c>
    </row>
    <row r="728" spans="1:15" ht="16.5" x14ac:dyDescent="0.25">
      <c r="A728" s="1">
        <v>727</v>
      </c>
      <c r="B728" s="1" t="s">
        <v>771</v>
      </c>
      <c r="C728" s="10">
        <v>45253</v>
      </c>
      <c r="D728" s="22">
        <v>0</v>
      </c>
      <c r="E728" s="17" t="s">
        <v>213</v>
      </c>
      <c r="F728" s="15">
        <v>24</v>
      </c>
      <c r="G728" s="2">
        <v>2.6006</v>
      </c>
      <c r="H728" s="3">
        <v>1.8</v>
      </c>
      <c r="I728" s="2">
        <v>1.6257999999999999</v>
      </c>
      <c r="J728" s="4">
        <f t="shared" si="33"/>
        <v>0.97480000000000011</v>
      </c>
      <c r="K728" s="1">
        <v>1</v>
      </c>
      <c r="L728" s="4">
        <f t="shared" si="34"/>
        <v>0.97480000000000011</v>
      </c>
      <c r="M728" s="1">
        <v>1</v>
      </c>
      <c r="N728" s="4">
        <v>0.97480000000000011</v>
      </c>
      <c r="O728" s="11" t="s">
        <v>1746</v>
      </c>
    </row>
    <row r="729" spans="1:15" ht="16.5" x14ac:dyDescent="0.25">
      <c r="A729" s="1">
        <v>728</v>
      </c>
      <c r="B729" s="1" t="s">
        <v>761</v>
      </c>
      <c r="C729" s="10">
        <v>45253</v>
      </c>
      <c r="D729" s="22">
        <v>0</v>
      </c>
      <c r="E729" s="17" t="s">
        <v>213</v>
      </c>
      <c r="F729" s="15">
        <v>24</v>
      </c>
      <c r="G729" s="2">
        <v>3.0926</v>
      </c>
      <c r="H729" s="3">
        <v>5.8</v>
      </c>
      <c r="I729" s="2">
        <v>1.2518</v>
      </c>
      <c r="J729" s="4">
        <f t="shared" si="33"/>
        <v>1.8408</v>
      </c>
      <c r="K729" s="1">
        <v>1</v>
      </c>
      <c r="L729" s="4">
        <f t="shared" si="34"/>
        <v>1.8408</v>
      </c>
      <c r="M729" s="1">
        <v>1</v>
      </c>
      <c r="N729" s="4">
        <v>1.8408</v>
      </c>
      <c r="O729" s="11" t="s">
        <v>1746</v>
      </c>
    </row>
    <row r="730" spans="1:15" ht="16.5" x14ac:dyDescent="0.25">
      <c r="A730" s="1">
        <v>729</v>
      </c>
      <c r="B730" s="1" t="s">
        <v>1460</v>
      </c>
      <c r="C730" s="10">
        <v>45253</v>
      </c>
      <c r="D730" s="22">
        <v>0</v>
      </c>
      <c r="E730" s="17" t="s">
        <v>213</v>
      </c>
      <c r="F730" s="15">
        <v>24</v>
      </c>
      <c r="G730" s="2">
        <v>2.3980000000000001</v>
      </c>
      <c r="H730" s="3">
        <v>2.5</v>
      </c>
      <c r="I730" s="2">
        <v>1.4723999999999999</v>
      </c>
      <c r="J730" s="4">
        <f t="shared" si="33"/>
        <v>0.9256000000000002</v>
      </c>
      <c r="K730" s="1">
        <v>1</v>
      </c>
      <c r="L730" s="4">
        <f t="shared" si="34"/>
        <v>0.9256000000000002</v>
      </c>
      <c r="M730" s="1">
        <v>1</v>
      </c>
      <c r="N730" s="4">
        <v>0.9256000000000002</v>
      </c>
      <c r="O730" s="11" t="s">
        <v>1746</v>
      </c>
    </row>
    <row r="731" spans="1:15" ht="16.5" x14ac:dyDescent="0.25">
      <c r="A731" s="1">
        <v>730</v>
      </c>
      <c r="B731" s="1" t="s">
        <v>771</v>
      </c>
      <c r="C731" s="10">
        <v>45254</v>
      </c>
      <c r="D731" s="22">
        <v>0</v>
      </c>
      <c r="E731" s="17" t="s">
        <v>213</v>
      </c>
      <c r="F731" s="15">
        <v>24</v>
      </c>
      <c r="G731" s="2">
        <v>2.5604</v>
      </c>
      <c r="H731" s="3">
        <v>1.9</v>
      </c>
      <c r="I731" s="2">
        <v>1.6105</v>
      </c>
      <c r="J731" s="4">
        <f t="shared" si="33"/>
        <v>0.94989999999999997</v>
      </c>
      <c r="K731" s="1">
        <v>1</v>
      </c>
      <c r="L731" s="4">
        <f t="shared" si="34"/>
        <v>0.94989999999999997</v>
      </c>
      <c r="M731" s="1">
        <v>1</v>
      </c>
      <c r="N731" s="4">
        <v>0.94989999999999997</v>
      </c>
      <c r="O731" s="11" t="s">
        <v>1746</v>
      </c>
    </row>
    <row r="732" spans="1:15" ht="16.5" x14ac:dyDescent="0.25">
      <c r="A732" s="1">
        <v>731</v>
      </c>
      <c r="B732" s="1" t="s">
        <v>761</v>
      </c>
      <c r="C732" s="10">
        <v>45254</v>
      </c>
      <c r="D732" s="22">
        <v>0</v>
      </c>
      <c r="E732" s="17" t="s">
        <v>213</v>
      </c>
      <c r="F732" s="15">
        <v>24</v>
      </c>
      <c r="G732" s="2">
        <v>3.2222</v>
      </c>
      <c r="H732" s="3">
        <v>6.2</v>
      </c>
      <c r="I732" s="2">
        <v>1.2583</v>
      </c>
      <c r="J732" s="4">
        <f t="shared" si="33"/>
        <v>1.9639</v>
      </c>
      <c r="K732" s="1">
        <v>1</v>
      </c>
      <c r="L732" s="4">
        <f t="shared" si="34"/>
        <v>1.9639</v>
      </c>
      <c r="M732" s="1">
        <v>1</v>
      </c>
      <c r="N732" s="4">
        <v>1.9639</v>
      </c>
      <c r="O732" s="11" t="s">
        <v>1746</v>
      </c>
    </row>
    <row r="733" spans="1:15" ht="16.5" x14ac:dyDescent="0.25">
      <c r="A733" s="1">
        <v>732</v>
      </c>
      <c r="B733" s="1" t="s">
        <v>1460</v>
      </c>
      <c r="C733" s="10">
        <v>45254</v>
      </c>
      <c r="D733" s="22">
        <v>0</v>
      </c>
      <c r="E733" s="17" t="s">
        <v>213</v>
      </c>
      <c r="F733" s="15">
        <v>24</v>
      </c>
      <c r="G733" s="2">
        <v>2.4382000000000001</v>
      </c>
      <c r="H733" s="3">
        <v>2.6</v>
      </c>
      <c r="I733" s="2">
        <v>1.5212000000000001</v>
      </c>
      <c r="J733" s="4">
        <f t="shared" si="33"/>
        <v>0.91700000000000004</v>
      </c>
      <c r="K733" s="1">
        <v>1</v>
      </c>
      <c r="L733" s="4">
        <f t="shared" si="34"/>
        <v>0.91700000000000004</v>
      </c>
      <c r="M733" s="1">
        <v>1</v>
      </c>
      <c r="N733" s="4">
        <v>0.91700000000000004</v>
      </c>
      <c r="O733" s="11" t="s">
        <v>1746</v>
      </c>
    </row>
    <row r="734" spans="1:15" ht="16.5" x14ac:dyDescent="0.25">
      <c r="A734" s="1">
        <v>733</v>
      </c>
      <c r="B734" s="1" t="s">
        <v>771</v>
      </c>
      <c r="C734" s="10">
        <v>45255</v>
      </c>
      <c r="D734" s="22">
        <v>0</v>
      </c>
      <c r="E734" s="17" t="s">
        <v>213</v>
      </c>
      <c r="F734" s="15">
        <v>24</v>
      </c>
      <c r="G734" s="2">
        <v>2.5674999999999999</v>
      </c>
      <c r="H734" s="3">
        <v>1.9</v>
      </c>
      <c r="I734" s="2">
        <v>1.6102000000000001</v>
      </c>
      <c r="J734" s="4">
        <f t="shared" si="33"/>
        <v>0.95729999999999982</v>
      </c>
      <c r="K734" s="1">
        <v>1</v>
      </c>
      <c r="L734" s="4">
        <f t="shared" si="34"/>
        <v>0.95729999999999982</v>
      </c>
      <c r="M734" s="1">
        <v>1</v>
      </c>
      <c r="N734" s="4">
        <v>0.95729999999999982</v>
      </c>
      <c r="O734" s="11" t="s">
        <v>1746</v>
      </c>
    </row>
    <row r="735" spans="1:15" ht="16.5" x14ac:dyDescent="0.25">
      <c r="A735" s="1">
        <v>734</v>
      </c>
      <c r="B735" s="1" t="s">
        <v>761</v>
      </c>
      <c r="C735" s="10">
        <v>45255</v>
      </c>
      <c r="D735" s="22">
        <v>0</v>
      </c>
      <c r="E735" s="17" t="s">
        <v>213</v>
      </c>
      <c r="F735" s="15">
        <v>24</v>
      </c>
      <c r="G735" s="2">
        <v>3.2772999999999999</v>
      </c>
      <c r="H735" s="3">
        <v>6.9</v>
      </c>
      <c r="I735" s="2">
        <v>1.2613000000000001</v>
      </c>
      <c r="J735" s="4">
        <f t="shared" si="33"/>
        <v>2.016</v>
      </c>
      <c r="K735" s="1">
        <v>1</v>
      </c>
      <c r="L735" s="4">
        <f t="shared" si="34"/>
        <v>2.016</v>
      </c>
      <c r="M735" s="1">
        <v>1</v>
      </c>
      <c r="N735" s="4">
        <v>2.016</v>
      </c>
      <c r="O735" s="11" t="s">
        <v>1746</v>
      </c>
    </row>
    <row r="736" spans="1:15" ht="16.5" x14ac:dyDescent="0.25">
      <c r="A736" s="1">
        <v>735</v>
      </c>
      <c r="B736" s="1" t="s">
        <v>1460</v>
      </c>
      <c r="C736" s="10">
        <v>45255</v>
      </c>
      <c r="D736" s="22">
        <v>0</v>
      </c>
      <c r="E736" s="17" t="s">
        <v>213</v>
      </c>
      <c r="F736" s="15">
        <v>24</v>
      </c>
      <c r="G736" s="2">
        <v>2.3845000000000001</v>
      </c>
      <c r="H736" s="3">
        <v>2.5</v>
      </c>
      <c r="I736" s="2">
        <v>1.5285</v>
      </c>
      <c r="J736" s="4">
        <f t="shared" si="33"/>
        <v>0.85600000000000009</v>
      </c>
      <c r="K736" s="1">
        <v>1</v>
      </c>
      <c r="L736" s="4">
        <f t="shared" si="34"/>
        <v>0.85600000000000009</v>
      </c>
      <c r="M736" s="1">
        <v>1</v>
      </c>
      <c r="N736" s="4">
        <v>0.85600000000000009</v>
      </c>
      <c r="O736" s="11" t="s">
        <v>1746</v>
      </c>
    </row>
    <row r="737" spans="1:15" ht="16.5" x14ac:dyDescent="0.25">
      <c r="A737" s="1">
        <v>736</v>
      </c>
      <c r="B737" s="1" t="s">
        <v>771</v>
      </c>
      <c r="C737" s="10">
        <v>45256</v>
      </c>
      <c r="D737" s="22">
        <v>0</v>
      </c>
      <c r="E737" s="17" t="s">
        <v>213</v>
      </c>
      <c r="F737" s="15">
        <v>24</v>
      </c>
      <c r="G737" s="2">
        <v>2.5922999999999998</v>
      </c>
      <c r="H737" s="3">
        <v>1.8</v>
      </c>
      <c r="I737" s="2">
        <v>1.681</v>
      </c>
      <c r="J737" s="4">
        <f t="shared" si="33"/>
        <v>0.91129999999999978</v>
      </c>
      <c r="K737" s="1">
        <v>1</v>
      </c>
      <c r="L737" s="4">
        <f t="shared" si="34"/>
        <v>0.91129999999999978</v>
      </c>
      <c r="M737" s="1">
        <v>1</v>
      </c>
      <c r="N737" s="4">
        <v>0.91129999999999978</v>
      </c>
      <c r="O737" s="11" t="s">
        <v>1746</v>
      </c>
    </row>
    <row r="738" spans="1:15" ht="16.5" x14ac:dyDescent="0.25">
      <c r="A738" s="1">
        <v>737</v>
      </c>
      <c r="B738" s="1" t="s">
        <v>761</v>
      </c>
      <c r="C738" s="10">
        <v>45256</v>
      </c>
      <c r="D738" s="22">
        <v>0</v>
      </c>
      <c r="E738" s="17" t="s">
        <v>213</v>
      </c>
      <c r="F738" s="15">
        <v>24</v>
      </c>
      <c r="G738" s="2">
        <v>3.1231</v>
      </c>
      <c r="H738" s="3">
        <v>6.6</v>
      </c>
      <c r="I738" s="2">
        <v>1.2584</v>
      </c>
      <c r="J738" s="4">
        <f t="shared" si="33"/>
        <v>1.8647</v>
      </c>
      <c r="K738" s="1">
        <v>1</v>
      </c>
      <c r="L738" s="4">
        <f t="shared" si="34"/>
        <v>1.8647</v>
      </c>
      <c r="M738" s="1">
        <v>1</v>
      </c>
      <c r="N738" s="4">
        <v>1.8647</v>
      </c>
      <c r="O738" s="11" t="s">
        <v>1746</v>
      </c>
    </row>
    <row r="739" spans="1:15" ht="16.5" x14ac:dyDescent="0.25">
      <c r="A739" s="1">
        <v>738</v>
      </c>
      <c r="B739" s="1" t="s">
        <v>1460</v>
      </c>
      <c r="C739" s="10">
        <v>45256</v>
      </c>
      <c r="D739" s="22">
        <v>0</v>
      </c>
      <c r="E739" s="17" t="s">
        <v>213</v>
      </c>
      <c r="F739" s="15">
        <v>24</v>
      </c>
      <c r="G739" s="2">
        <v>2.2696000000000001</v>
      </c>
      <c r="H739" s="3">
        <v>2.2999999999999998</v>
      </c>
      <c r="I739" s="2">
        <v>1.4905999999999999</v>
      </c>
      <c r="J739" s="4">
        <f t="shared" si="33"/>
        <v>0.77900000000000014</v>
      </c>
      <c r="K739" s="1">
        <v>1</v>
      </c>
      <c r="L739" s="4">
        <f t="shared" si="34"/>
        <v>0.77900000000000014</v>
      </c>
      <c r="M739" s="1">
        <v>1</v>
      </c>
      <c r="N739" s="4">
        <v>0.77900000000000014</v>
      </c>
      <c r="O739" s="11" t="s">
        <v>1746</v>
      </c>
    </row>
    <row r="740" spans="1:15" ht="16.5" x14ac:dyDescent="0.25">
      <c r="A740" s="1">
        <v>739</v>
      </c>
      <c r="B740" s="1" t="s">
        <v>771</v>
      </c>
      <c r="C740" s="10">
        <v>45257</v>
      </c>
      <c r="D740" s="22">
        <v>0</v>
      </c>
      <c r="E740" s="17" t="s">
        <v>213</v>
      </c>
      <c r="F740" s="15">
        <v>24</v>
      </c>
      <c r="G740" s="2">
        <v>2.5661</v>
      </c>
      <c r="H740" s="3">
        <v>1.8</v>
      </c>
      <c r="I740" s="2">
        <v>1.8</v>
      </c>
      <c r="J740" s="4">
        <f t="shared" si="33"/>
        <v>0.7661</v>
      </c>
      <c r="K740" s="1">
        <v>1</v>
      </c>
      <c r="L740" s="4">
        <f t="shared" si="34"/>
        <v>0.7661</v>
      </c>
      <c r="M740" s="1">
        <v>1</v>
      </c>
      <c r="N740" s="4">
        <v>0.7661</v>
      </c>
      <c r="O740" s="11" t="s">
        <v>1746</v>
      </c>
    </row>
    <row r="741" spans="1:15" ht="16.5" x14ac:dyDescent="0.25">
      <c r="A741" s="1">
        <v>740</v>
      </c>
      <c r="B741" s="1" t="s">
        <v>761</v>
      </c>
      <c r="C741" s="10">
        <v>45257</v>
      </c>
      <c r="D741" s="22">
        <v>0</v>
      </c>
      <c r="E741" s="17" t="s">
        <v>213</v>
      </c>
      <c r="F741" s="15">
        <v>24</v>
      </c>
      <c r="G741" s="2">
        <v>3.1842999999999999</v>
      </c>
      <c r="H741" s="3">
        <v>6.5</v>
      </c>
      <c r="I741" s="2">
        <v>1.3156000000000001</v>
      </c>
      <c r="J741" s="4">
        <f t="shared" si="33"/>
        <v>1.8686999999999998</v>
      </c>
      <c r="K741" s="1">
        <v>1</v>
      </c>
      <c r="L741" s="4">
        <f t="shared" si="34"/>
        <v>1.8686999999999998</v>
      </c>
      <c r="M741" s="1">
        <v>1</v>
      </c>
      <c r="N741" s="4">
        <v>1.8686999999999998</v>
      </c>
      <c r="O741" s="11" t="s">
        <v>1746</v>
      </c>
    </row>
    <row r="742" spans="1:15" ht="16.5" x14ac:dyDescent="0.25">
      <c r="A742" s="1">
        <v>741</v>
      </c>
      <c r="B742" s="1" t="s">
        <v>1460</v>
      </c>
      <c r="C742" s="10">
        <v>45257</v>
      </c>
      <c r="D742" s="22">
        <v>0</v>
      </c>
      <c r="E742" s="17" t="s">
        <v>213</v>
      </c>
      <c r="F742" s="15">
        <v>24</v>
      </c>
      <c r="G742" s="2">
        <v>2.2058</v>
      </c>
      <c r="H742" s="3">
        <v>2.2999999999999998</v>
      </c>
      <c r="I742" s="2">
        <v>1.32</v>
      </c>
      <c r="J742" s="4">
        <f t="shared" si="33"/>
        <v>0.88579999999999992</v>
      </c>
      <c r="K742" s="1">
        <v>1</v>
      </c>
      <c r="L742" s="4">
        <f t="shared" si="34"/>
        <v>0.88579999999999992</v>
      </c>
      <c r="M742" s="1">
        <v>1</v>
      </c>
      <c r="N742" s="4">
        <v>0.88579999999999992</v>
      </c>
      <c r="O742" s="11" t="s">
        <v>1746</v>
      </c>
    </row>
    <row r="743" spans="1:15" ht="16.5" x14ac:dyDescent="0.25">
      <c r="A743" s="1">
        <v>742</v>
      </c>
      <c r="B743" s="1" t="s">
        <v>771</v>
      </c>
      <c r="C743" s="10">
        <v>45258</v>
      </c>
      <c r="D743" s="22">
        <v>0</v>
      </c>
      <c r="E743" s="17" t="s">
        <v>213</v>
      </c>
      <c r="F743" s="15">
        <v>24</v>
      </c>
      <c r="G743" s="2">
        <v>2.5893000000000002</v>
      </c>
      <c r="H743" s="3">
        <v>1.8</v>
      </c>
      <c r="I743" s="2">
        <v>1.7950999999999999</v>
      </c>
      <c r="J743" s="4">
        <f t="shared" si="33"/>
        <v>0.79420000000000024</v>
      </c>
      <c r="K743" s="1">
        <v>1</v>
      </c>
      <c r="L743" s="4">
        <f t="shared" si="34"/>
        <v>0.79420000000000024</v>
      </c>
      <c r="M743" s="1">
        <v>1</v>
      </c>
      <c r="N743" s="4">
        <v>0.79420000000000024</v>
      </c>
      <c r="O743" s="11" t="s">
        <v>1746</v>
      </c>
    </row>
    <row r="744" spans="1:15" ht="16.5" x14ac:dyDescent="0.25">
      <c r="A744" s="1">
        <v>743</v>
      </c>
      <c r="B744" s="1" t="s">
        <v>761</v>
      </c>
      <c r="C744" s="10">
        <v>45258</v>
      </c>
      <c r="D744" s="22">
        <v>0</v>
      </c>
      <c r="E744" s="17" t="s">
        <v>213</v>
      </c>
      <c r="F744" s="15">
        <v>24</v>
      </c>
      <c r="G744" s="2">
        <v>3.274</v>
      </c>
      <c r="H744" s="3">
        <v>7.3</v>
      </c>
      <c r="I744" s="2">
        <v>1.2879</v>
      </c>
      <c r="J744" s="4">
        <f t="shared" si="33"/>
        <v>1.9861</v>
      </c>
      <c r="K744" s="1">
        <v>1</v>
      </c>
      <c r="L744" s="4">
        <f t="shared" si="34"/>
        <v>1.9861</v>
      </c>
      <c r="M744" s="1">
        <v>1</v>
      </c>
      <c r="N744" s="4">
        <v>1.9861</v>
      </c>
      <c r="O744" s="11" t="s">
        <v>1746</v>
      </c>
    </row>
    <row r="745" spans="1:15" ht="16.5" x14ac:dyDescent="0.25">
      <c r="A745" s="1">
        <v>744</v>
      </c>
      <c r="B745" s="1" t="s">
        <v>1460</v>
      </c>
      <c r="C745" s="10">
        <v>45258</v>
      </c>
      <c r="D745" s="22">
        <v>0</v>
      </c>
      <c r="E745" s="17" t="s">
        <v>213</v>
      </c>
      <c r="F745" s="15">
        <v>24</v>
      </c>
      <c r="G745" s="2">
        <v>2.1684999999999999</v>
      </c>
      <c r="H745" s="3">
        <v>2.2999999999999998</v>
      </c>
      <c r="I745" s="2">
        <v>1.3069999999999999</v>
      </c>
      <c r="J745" s="4">
        <f t="shared" si="33"/>
        <v>0.86149999999999993</v>
      </c>
      <c r="K745" s="1">
        <v>1</v>
      </c>
      <c r="L745" s="4">
        <f t="shared" si="34"/>
        <v>0.86149999999999993</v>
      </c>
      <c r="M745" s="1">
        <v>1</v>
      </c>
      <c r="N745" s="4">
        <v>0.86149999999999993</v>
      </c>
      <c r="O745" s="11" t="s">
        <v>1746</v>
      </c>
    </row>
    <row r="746" spans="1:15" ht="16.5" x14ac:dyDescent="0.25">
      <c r="A746" s="1">
        <v>745</v>
      </c>
      <c r="B746" s="1" t="s">
        <v>771</v>
      </c>
      <c r="C746" s="10">
        <v>45259</v>
      </c>
      <c r="D746" s="22">
        <v>0</v>
      </c>
      <c r="E746" s="17" t="s">
        <v>213</v>
      </c>
      <c r="F746" s="15">
        <v>24</v>
      </c>
      <c r="G746" s="2">
        <v>2.5815999999999999</v>
      </c>
      <c r="H746" s="3">
        <v>1.8</v>
      </c>
      <c r="I746" s="2">
        <v>1.7697000000000001</v>
      </c>
      <c r="J746" s="4">
        <f t="shared" si="33"/>
        <v>0.81189999999999984</v>
      </c>
      <c r="K746" s="1">
        <v>1</v>
      </c>
      <c r="L746" s="4">
        <f t="shared" si="34"/>
        <v>0.81189999999999984</v>
      </c>
      <c r="M746" s="1">
        <v>1</v>
      </c>
      <c r="N746" s="4">
        <v>0.81189999999999984</v>
      </c>
      <c r="O746" s="11" t="s">
        <v>1746</v>
      </c>
    </row>
    <row r="747" spans="1:15" ht="16.5" x14ac:dyDescent="0.25">
      <c r="A747" s="1">
        <v>746</v>
      </c>
      <c r="B747" s="1" t="s">
        <v>761</v>
      </c>
      <c r="C747" s="10">
        <v>45259</v>
      </c>
      <c r="D747" s="22">
        <v>0</v>
      </c>
      <c r="E747" s="17" t="s">
        <v>213</v>
      </c>
      <c r="F747" s="15">
        <v>24</v>
      </c>
      <c r="G747" s="2">
        <v>3.3216999999999999</v>
      </c>
      <c r="H747" s="3">
        <v>6.2</v>
      </c>
      <c r="I747" s="2">
        <v>1.3575999999999999</v>
      </c>
      <c r="J747" s="4">
        <f t="shared" si="33"/>
        <v>1.9641</v>
      </c>
      <c r="K747" s="1">
        <v>1</v>
      </c>
      <c r="L747" s="4">
        <f t="shared" si="34"/>
        <v>1.9641</v>
      </c>
      <c r="M747" s="1">
        <v>1</v>
      </c>
      <c r="N747" s="4">
        <v>1.9641</v>
      </c>
      <c r="O747" s="11" t="s">
        <v>1746</v>
      </c>
    </row>
    <row r="748" spans="1:15" ht="16.5" x14ac:dyDescent="0.25">
      <c r="A748" s="1">
        <v>747</v>
      </c>
      <c r="B748" s="1" t="s">
        <v>1460</v>
      </c>
      <c r="C748" s="10">
        <v>45259</v>
      </c>
      <c r="D748" s="22">
        <v>0</v>
      </c>
      <c r="E748" s="17" t="s">
        <v>213</v>
      </c>
      <c r="F748" s="15">
        <v>24</v>
      </c>
      <c r="G748" s="2">
        <v>2.1705999999999999</v>
      </c>
      <c r="H748" s="3">
        <v>2.2999999999999998</v>
      </c>
      <c r="I748" s="2">
        <v>1.2726999999999999</v>
      </c>
      <c r="J748" s="4">
        <f t="shared" si="33"/>
        <v>0.89789999999999992</v>
      </c>
      <c r="K748" s="1">
        <v>1</v>
      </c>
      <c r="L748" s="4">
        <f t="shared" si="34"/>
        <v>0.89789999999999992</v>
      </c>
      <c r="M748" s="1">
        <v>1</v>
      </c>
      <c r="N748" s="4">
        <v>0.89789999999999992</v>
      </c>
      <c r="O748" s="11" t="s">
        <v>1746</v>
      </c>
    </row>
    <row r="749" spans="1:15" ht="16.5" x14ac:dyDescent="0.25">
      <c r="A749" s="1">
        <v>748</v>
      </c>
      <c r="B749" s="1" t="s">
        <v>771</v>
      </c>
      <c r="C749" s="10">
        <v>45260</v>
      </c>
      <c r="D749" s="22">
        <v>0</v>
      </c>
      <c r="E749" s="17" t="s">
        <v>213</v>
      </c>
      <c r="F749" s="15">
        <v>24</v>
      </c>
      <c r="G749" s="2">
        <v>2.6355</v>
      </c>
      <c r="H749" s="3">
        <v>1.7</v>
      </c>
      <c r="I749" s="2">
        <v>1.788</v>
      </c>
      <c r="J749" s="4">
        <f t="shared" si="33"/>
        <v>0.84749999999999992</v>
      </c>
      <c r="K749" s="1">
        <v>1</v>
      </c>
      <c r="L749" s="4">
        <f t="shared" si="34"/>
        <v>0.84749999999999992</v>
      </c>
      <c r="M749" s="1">
        <v>1</v>
      </c>
      <c r="N749" s="4">
        <v>0.84749999999999992</v>
      </c>
      <c r="O749" s="11" t="s">
        <v>1746</v>
      </c>
    </row>
    <row r="750" spans="1:15" ht="16.5" x14ac:dyDescent="0.25">
      <c r="A750" s="1">
        <v>749</v>
      </c>
      <c r="B750" s="1" t="s">
        <v>761</v>
      </c>
      <c r="C750" s="10">
        <v>45260</v>
      </c>
      <c r="D750" s="22">
        <v>0</v>
      </c>
      <c r="E750" s="17" t="s">
        <v>213</v>
      </c>
      <c r="F750" s="15">
        <v>24</v>
      </c>
      <c r="G750" s="2">
        <v>3.2879999999999998</v>
      </c>
      <c r="H750" s="3">
        <v>6.6</v>
      </c>
      <c r="I750" s="2">
        <v>1.3462000000000001</v>
      </c>
      <c r="J750" s="4">
        <f t="shared" si="33"/>
        <v>1.9417999999999997</v>
      </c>
      <c r="K750" s="1">
        <v>1</v>
      </c>
      <c r="L750" s="4">
        <f t="shared" si="34"/>
        <v>1.9417999999999997</v>
      </c>
      <c r="M750" s="1">
        <v>1</v>
      </c>
      <c r="N750" s="4">
        <v>1.9417999999999997</v>
      </c>
      <c r="O750" s="11" t="s">
        <v>1746</v>
      </c>
    </row>
    <row r="751" spans="1:15" ht="16.5" x14ac:dyDescent="0.25">
      <c r="A751" s="1">
        <v>750</v>
      </c>
      <c r="B751" s="1" t="s">
        <v>1460</v>
      </c>
      <c r="C751" s="10">
        <v>45260</v>
      </c>
      <c r="D751" s="22">
        <v>0</v>
      </c>
      <c r="E751" s="17" t="s">
        <v>213</v>
      </c>
      <c r="F751" s="15">
        <v>24</v>
      </c>
      <c r="G751" s="2">
        <v>2.1970000000000001</v>
      </c>
      <c r="H751" s="3">
        <v>2.2999999999999998</v>
      </c>
      <c r="I751" s="2">
        <v>1.3158000000000001</v>
      </c>
      <c r="J751" s="4">
        <f t="shared" si="33"/>
        <v>0.88119999999999998</v>
      </c>
      <c r="K751" s="1">
        <v>1</v>
      </c>
      <c r="L751" s="4">
        <f t="shared" si="34"/>
        <v>0.88119999999999998</v>
      </c>
      <c r="M751" s="1">
        <v>1</v>
      </c>
      <c r="N751" s="4">
        <v>0.88119999999999998</v>
      </c>
      <c r="O751" s="11" t="s">
        <v>1746</v>
      </c>
    </row>
    <row r="752" spans="1:15" ht="16.5" x14ac:dyDescent="0.25">
      <c r="A752" s="1">
        <v>751</v>
      </c>
      <c r="B752" s="1" t="s">
        <v>771</v>
      </c>
      <c r="C752" s="10">
        <v>45261</v>
      </c>
      <c r="D752" s="22">
        <v>0</v>
      </c>
      <c r="E752" s="17" t="s">
        <v>5063</v>
      </c>
      <c r="F752" s="15">
        <v>2</v>
      </c>
      <c r="G752" s="2">
        <v>1.8458000000000001</v>
      </c>
      <c r="H752" s="3">
        <v>1.2</v>
      </c>
      <c r="I752" s="2">
        <v>3.1199999999999999E-2</v>
      </c>
      <c r="J752" s="4">
        <f t="shared" si="33"/>
        <v>1.8146000000000002</v>
      </c>
      <c r="K752" s="1">
        <v>1</v>
      </c>
      <c r="L752" s="4">
        <f t="shared" si="34"/>
        <v>1.8146000000000002</v>
      </c>
      <c r="M752" s="1">
        <v>1</v>
      </c>
      <c r="N752" s="4">
        <v>1.8146000000000002</v>
      </c>
      <c r="O752" s="11" t="s">
        <v>1746</v>
      </c>
    </row>
    <row r="753" spans="1:15" ht="33" x14ac:dyDescent="0.25">
      <c r="A753" s="1">
        <v>752</v>
      </c>
      <c r="B753" s="1" t="s">
        <v>761</v>
      </c>
      <c r="C753" s="10">
        <v>45261</v>
      </c>
      <c r="D753" s="22">
        <v>0</v>
      </c>
      <c r="E753" s="18" t="s">
        <v>5064</v>
      </c>
      <c r="F753" s="15">
        <v>14</v>
      </c>
      <c r="G753" s="2">
        <v>1.1054999999999999</v>
      </c>
      <c r="H753" s="3">
        <v>1.6</v>
      </c>
      <c r="I753" s="2">
        <v>0.1527</v>
      </c>
      <c r="J753" s="4">
        <f t="shared" si="33"/>
        <v>0.95279999999999987</v>
      </c>
      <c r="K753" s="1">
        <v>1</v>
      </c>
      <c r="L753" s="4">
        <f t="shared" si="34"/>
        <v>0.95279999999999987</v>
      </c>
      <c r="M753" s="1">
        <v>1</v>
      </c>
      <c r="N753" s="4">
        <v>0.95279999999999987</v>
      </c>
      <c r="O753" s="11" t="s">
        <v>1746</v>
      </c>
    </row>
    <row r="754" spans="1:15" ht="33" x14ac:dyDescent="0.25">
      <c r="A754" s="1">
        <v>753</v>
      </c>
      <c r="B754" s="1" t="s">
        <v>2495</v>
      </c>
      <c r="C754" s="10">
        <v>45261</v>
      </c>
      <c r="D754" s="22">
        <v>0</v>
      </c>
      <c r="E754" s="18" t="s">
        <v>5065</v>
      </c>
      <c r="F754" s="15">
        <v>15</v>
      </c>
      <c r="G754" s="2">
        <v>2.1947000000000001</v>
      </c>
      <c r="H754" s="3">
        <v>3.9</v>
      </c>
      <c r="I754" s="2">
        <v>2.1</v>
      </c>
      <c r="J754" s="4">
        <f t="shared" si="33"/>
        <v>9.4700000000000006E-2</v>
      </c>
      <c r="K754" s="1">
        <v>1</v>
      </c>
      <c r="L754" s="4">
        <f t="shared" si="34"/>
        <v>9.4700000000000006E-2</v>
      </c>
      <c r="M754" s="1">
        <v>1</v>
      </c>
      <c r="N754" s="4">
        <v>9.4700000000000006E-2</v>
      </c>
      <c r="O754" s="11" t="s">
        <v>1746</v>
      </c>
    </row>
    <row r="755" spans="1:15" ht="16.5" x14ac:dyDescent="0.25">
      <c r="A755" s="1">
        <v>754</v>
      </c>
      <c r="B755" s="1" t="s">
        <v>1460</v>
      </c>
      <c r="C755" s="10">
        <v>45261</v>
      </c>
      <c r="D755" s="22">
        <v>0</v>
      </c>
      <c r="E755" s="17" t="s">
        <v>5066</v>
      </c>
      <c r="F755" s="15">
        <v>2</v>
      </c>
      <c r="G755" s="2">
        <v>0.51</v>
      </c>
      <c r="H755" s="3">
        <v>0.6</v>
      </c>
      <c r="I755" s="2">
        <v>0.1263</v>
      </c>
      <c r="J755" s="4">
        <f t="shared" si="33"/>
        <v>0.38370000000000004</v>
      </c>
      <c r="K755" s="1">
        <v>1</v>
      </c>
      <c r="L755" s="4">
        <f t="shared" si="34"/>
        <v>0.38370000000000004</v>
      </c>
      <c r="M755" s="1">
        <v>1</v>
      </c>
      <c r="N755" s="4">
        <v>0.38370000000000004</v>
      </c>
      <c r="O755" s="11" t="s">
        <v>1746</v>
      </c>
    </row>
    <row r="756" spans="1:15" ht="33" x14ac:dyDescent="0.25">
      <c r="A756" s="1">
        <v>755</v>
      </c>
      <c r="B756" s="1" t="s">
        <v>771</v>
      </c>
      <c r="C756" s="10">
        <v>45262</v>
      </c>
      <c r="D756" s="22">
        <v>0</v>
      </c>
      <c r="E756" s="18" t="s">
        <v>5079</v>
      </c>
      <c r="F756" s="15">
        <v>14</v>
      </c>
      <c r="G756" s="2">
        <v>2.1865000000000001</v>
      </c>
      <c r="H756" s="3">
        <v>1.2</v>
      </c>
      <c r="I756" s="2">
        <v>0.2356</v>
      </c>
      <c r="J756" s="4">
        <f t="shared" si="33"/>
        <v>1.9509000000000001</v>
      </c>
      <c r="K756" s="1">
        <v>1</v>
      </c>
      <c r="L756" s="4">
        <f t="shared" si="34"/>
        <v>1.9509000000000001</v>
      </c>
      <c r="M756" s="1">
        <v>1</v>
      </c>
      <c r="N756" s="4">
        <v>1.9509000000000001</v>
      </c>
      <c r="O756" s="11" t="s">
        <v>1746</v>
      </c>
    </row>
    <row r="757" spans="1:15" ht="33" x14ac:dyDescent="0.25">
      <c r="A757" s="1">
        <v>756</v>
      </c>
      <c r="B757" s="1" t="s">
        <v>761</v>
      </c>
      <c r="C757" s="10">
        <v>45262</v>
      </c>
      <c r="D757" s="22">
        <v>0</v>
      </c>
      <c r="E757" s="18" t="s">
        <v>5080</v>
      </c>
      <c r="F757" s="15">
        <v>23</v>
      </c>
      <c r="G757" s="2">
        <v>2.3506</v>
      </c>
      <c r="H757" s="3">
        <v>5.5</v>
      </c>
      <c r="I757" s="2">
        <v>0.32090000000000002</v>
      </c>
      <c r="J757" s="4">
        <f t="shared" si="33"/>
        <v>2.0297000000000001</v>
      </c>
      <c r="K757" s="1">
        <v>1</v>
      </c>
      <c r="L757" s="4">
        <f t="shared" si="34"/>
        <v>2.0297000000000001</v>
      </c>
      <c r="M757" s="1">
        <v>1</v>
      </c>
      <c r="N757" s="4">
        <v>2.0297000000000001</v>
      </c>
      <c r="O757" s="11" t="s">
        <v>1746</v>
      </c>
    </row>
    <row r="758" spans="1:15" ht="16.5" x14ac:dyDescent="0.25">
      <c r="A758" s="1">
        <v>757</v>
      </c>
      <c r="B758" s="1" t="s">
        <v>5083</v>
      </c>
      <c r="C758" s="10">
        <v>45262</v>
      </c>
      <c r="D758" s="22">
        <v>0</v>
      </c>
      <c r="E758" s="17" t="s">
        <v>5081</v>
      </c>
      <c r="F758" s="15">
        <v>14</v>
      </c>
      <c r="G758" s="2">
        <v>2.1511</v>
      </c>
      <c r="H758" s="3">
        <v>2.6</v>
      </c>
      <c r="I758" s="2">
        <v>2.1</v>
      </c>
      <c r="J758" s="4">
        <f t="shared" si="33"/>
        <v>5.1099999999999923E-2</v>
      </c>
      <c r="K758" s="1">
        <v>1</v>
      </c>
      <c r="L758" s="4">
        <f t="shared" si="34"/>
        <v>5.1099999999999923E-2</v>
      </c>
      <c r="M758" s="1">
        <v>1</v>
      </c>
      <c r="N758" s="4">
        <v>5.1099999999999923E-2</v>
      </c>
      <c r="O758" s="11" t="s">
        <v>1746</v>
      </c>
    </row>
    <row r="759" spans="1:15" ht="16.5" x14ac:dyDescent="0.25">
      <c r="A759" s="1">
        <v>758</v>
      </c>
      <c r="B759" s="1" t="s">
        <v>2528</v>
      </c>
      <c r="C759" s="10">
        <v>45262</v>
      </c>
      <c r="D759" s="22">
        <v>0</v>
      </c>
      <c r="E759" s="17" t="s">
        <v>5082</v>
      </c>
      <c r="F759" s="15">
        <v>2</v>
      </c>
      <c r="G759" s="2">
        <v>0.41139999999999999</v>
      </c>
      <c r="H759" s="3">
        <v>0</v>
      </c>
      <c r="I759" s="2">
        <v>0.2382</v>
      </c>
      <c r="J759" s="4">
        <f t="shared" si="33"/>
        <v>0.17319999999999999</v>
      </c>
      <c r="K759" s="1">
        <v>5</v>
      </c>
      <c r="L759" s="4">
        <f t="shared" si="34"/>
        <v>0.86599999999999999</v>
      </c>
      <c r="M759" s="1">
        <v>29</v>
      </c>
      <c r="N759" s="4">
        <v>7.0429000000000004</v>
      </c>
      <c r="O759" s="11" t="s">
        <v>1746</v>
      </c>
    </row>
    <row r="760" spans="1:15" ht="16.5" x14ac:dyDescent="0.25">
      <c r="A760" s="1">
        <v>759</v>
      </c>
      <c r="B760" s="1" t="s">
        <v>771</v>
      </c>
      <c r="C760" s="10">
        <v>45263</v>
      </c>
      <c r="D760" s="22">
        <v>0</v>
      </c>
      <c r="E760" s="17" t="s">
        <v>213</v>
      </c>
      <c r="F760" s="15">
        <v>24</v>
      </c>
      <c r="G760" s="2">
        <v>2.1598999999999999</v>
      </c>
      <c r="H760" s="3">
        <v>1.4</v>
      </c>
      <c r="I760" s="2">
        <v>1.4552</v>
      </c>
      <c r="J760" s="4">
        <f t="shared" si="33"/>
        <v>0.70469999999999988</v>
      </c>
      <c r="K760" s="1">
        <v>1</v>
      </c>
      <c r="L760" s="4">
        <f t="shared" si="34"/>
        <v>0.70469999999999988</v>
      </c>
      <c r="M760" s="1">
        <v>1</v>
      </c>
      <c r="N760" s="4">
        <v>0.70469999999999988</v>
      </c>
      <c r="O760" s="11" t="s">
        <v>1746</v>
      </c>
    </row>
    <row r="761" spans="1:15" ht="16.5" x14ac:dyDescent="0.25">
      <c r="A761" s="1">
        <v>760</v>
      </c>
      <c r="B761" s="1" t="s">
        <v>761</v>
      </c>
      <c r="C761" s="10">
        <v>45263</v>
      </c>
      <c r="D761" s="22">
        <v>0</v>
      </c>
      <c r="E761" s="17" t="s">
        <v>213</v>
      </c>
      <c r="F761" s="15">
        <v>24</v>
      </c>
      <c r="G761" s="2">
        <v>2.3254999999999999</v>
      </c>
      <c r="H761" s="3">
        <v>4.3</v>
      </c>
      <c r="I761" s="2">
        <v>1.905</v>
      </c>
      <c r="J761" s="4">
        <f t="shared" si="33"/>
        <v>0.42049999999999987</v>
      </c>
      <c r="K761" s="1">
        <v>1</v>
      </c>
      <c r="L761" s="4">
        <f t="shared" si="34"/>
        <v>0.42049999999999987</v>
      </c>
      <c r="M761" s="1">
        <v>1</v>
      </c>
      <c r="N761" s="4">
        <v>0.42049999999999987</v>
      </c>
      <c r="O761" s="11" t="s">
        <v>1746</v>
      </c>
    </row>
    <row r="762" spans="1:15" ht="16.5" x14ac:dyDescent="0.25">
      <c r="A762" s="1">
        <v>761</v>
      </c>
      <c r="B762" s="1" t="s">
        <v>2155</v>
      </c>
      <c r="C762" s="10">
        <v>45263</v>
      </c>
      <c r="D762" s="22">
        <v>0</v>
      </c>
      <c r="E762" s="17" t="s">
        <v>213</v>
      </c>
      <c r="F762" s="15">
        <v>24</v>
      </c>
      <c r="G762" s="2">
        <v>2.3696000000000002</v>
      </c>
      <c r="H762" s="3">
        <v>2.2999999999999998</v>
      </c>
      <c r="I762" s="2">
        <v>0.9798</v>
      </c>
      <c r="J762" s="4">
        <f t="shared" si="33"/>
        <v>1.3898000000000001</v>
      </c>
      <c r="K762" s="1">
        <v>1</v>
      </c>
      <c r="L762" s="4">
        <f t="shared" si="34"/>
        <v>1.3898000000000001</v>
      </c>
      <c r="M762" s="1">
        <v>1</v>
      </c>
      <c r="N762" s="4">
        <v>1.3898000000000001</v>
      </c>
      <c r="O762" s="11" t="s">
        <v>1746</v>
      </c>
    </row>
    <row r="763" spans="1:15" ht="16.5" x14ac:dyDescent="0.25">
      <c r="A763" s="1">
        <v>762</v>
      </c>
      <c r="B763" s="1" t="s">
        <v>771</v>
      </c>
      <c r="C763" s="10">
        <v>45264</v>
      </c>
      <c r="D763" s="22">
        <v>0</v>
      </c>
      <c r="E763" s="17" t="s">
        <v>213</v>
      </c>
      <c r="F763" s="15">
        <v>24</v>
      </c>
      <c r="G763" s="2">
        <v>2.14</v>
      </c>
      <c r="H763" s="3">
        <v>1.4</v>
      </c>
      <c r="I763" s="2">
        <v>1.35</v>
      </c>
      <c r="J763" s="4">
        <f t="shared" si="33"/>
        <v>0.79</v>
      </c>
      <c r="K763" s="1">
        <v>1</v>
      </c>
      <c r="L763" s="4">
        <f t="shared" si="34"/>
        <v>0.79</v>
      </c>
      <c r="M763" s="1">
        <v>1</v>
      </c>
      <c r="N763" s="4">
        <v>0.79</v>
      </c>
      <c r="O763" s="11" t="s">
        <v>1746</v>
      </c>
    </row>
    <row r="764" spans="1:15" ht="16.5" x14ac:dyDescent="0.25">
      <c r="A764" s="1">
        <v>763</v>
      </c>
      <c r="B764" s="1" t="s">
        <v>761</v>
      </c>
      <c r="C764" s="10">
        <v>45264</v>
      </c>
      <c r="D764" s="22">
        <v>0</v>
      </c>
      <c r="E764" s="17" t="s">
        <v>213</v>
      </c>
      <c r="F764" s="15">
        <v>24</v>
      </c>
      <c r="G764" s="2">
        <v>2.3199999999999998</v>
      </c>
      <c r="H764" s="3">
        <v>4.4000000000000004</v>
      </c>
      <c r="I764" s="2">
        <v>1.56</v>
      </c>
      <c r="J764" s="4">
        <f t="shared" si="33"/>
        <v>0.75999999999999979</v>
      </c>
      <c r="K764" s="1">
        <v>1</v>
      </c>
      <c r="L764" s="4">
        <f t="shared" si="34"/>
        <v>0.75999999999999979</v>
      </c>
      <c r="M764" s="1">
        <v>1</v>
      </c>
      <c r="N764" s="4">
        <v>0.75999999999999979</v>
      </c>
      <c r="O764" s="11" t="s">
        <v>1746</v>
      </c>
    </row>
    <row r="765" spans="1:15" ht="16.5" x14ac:dyDescent="0.25">
      <c r="A765" s="1">
        <v>764</v>
      </c>
      <c r="B765" s="1" t="s">
        <v>2155</v>
      </c>
      <c r="C765" s="10">
        <v>45264</v>
      </c>
      <c r="D765" s="22">
        <v>0</v>
      </c>
      <c r="E765" s="17" t="s">
        <v>213</v>
      </c>
      <c r="F765" s="15">
        <v>24</v>
      </c>
      <c r="G765" s="2">
        <v>2.23</v>
      </c>
      <c r="H765" s="3">
        <v>2.2000000000000002</v>
      </c>
      <c r="I765" s="2">
        <v>1.46</v>
      </c>
      <c r="J765" s="4">
        <f t="shared" si="33"/>
        <v>0.77</v>
      </c>
      <c r="K765" s="1">
        <v>1</v>
      </c>
      <c r="L765" s="4">
        <f t="shared" si="34"/>
        <v>0.77</v>
      </c>
      <c r="M765" s="1">
        <v>1</v>
      </c>
      <c r="N765" s="4">
        <v>0.77</v>
      </c>
      <c r="O765" s="11" t="s">
        <v>1746</v>
      </c>
    </row>
    <row r="766" spans="1:15" ht="16.5" x14ac:dyDescent="0.25">
      <c r="A766" s="1">
        <v>765</v>
      </c>
      <c r="B766" s="1" t="s">
        <v>771</v>
      </c>
      <c r="C766" s="10">
        <v>45265</v>
      </c>
      <c r="D766" s="22">
        <v>0</v>
      </c>
      <c r="E766" s="17" t="s">
        <v>213</v>
      </c>
      <c r="F766" s="15">
        <v>24</v>
      </c>
      <c r="G766" s="2">
        <v>2.16</v>
      </c>
      <c r="H766" s="3">
        <v>1.4</v>
      </c>
      <c r="I766" s="2">
        <v>1.36</v>
      </c>
      <c r="J766" s="4">
        <f t="shared" si="33"/>
        <v>0.8</v>
      </c>
      <c r="K766" s="1">
        <v>1</v>
      </c>
      <c r="L766" s="4">
        <f t="shared" si="34"/>
        <v>0.8</v>
      </c>
      <c r="M766" s="1">
        <v>1</v>
      </c>
      <c r="N766" s="4">
        <v>0.8</v>
      </c>
      <c r="O766" s="11" t="s">
        <v>1746</v>
      </c>
    </row>
    <row r="767" spans="1:15" ht="16.5" x14ac:dyDescent="0.25">
      <c r="A767" s="1">
        <v>766</v>
      </c>
      <c r="B767" s="1" t="s">
        <v>761</v>
      </c>
      <c r="C767" s="10">
        <v>45265</v>
      </c>
      <c r="D767" s="22">
        <v>0</v>
      </c>
      <c r="E767" s="17" t="s">
        <v>213</v>
      </c>
      <c r="F767" s="15">
        <v>24</v>
      </c>
      <c r="G767" s="2">
        <v>2.4500000000000002</v>
      </c>
      <c r="H767" s="3">
        <v>2.4</v>
      </c>
      <c r="I767" s="2">
        <v>1.55</v>
      </c>
      <c r="J767" s="4">
        <f t="shared" si="33"/>
        <v>0.90000000000000013</v>
      </c>
      <c r="K767" s="1">
        <v>1</v>
      </c>
      <c r="L767" s="4">
        <f t="shared" si="34"/>
        <v>0.90000000000000013</v>
      </c>
      <c r="M767" s="1">
        <v>1</v>
      </c>
      <c r="N767" s="4">
        <v>0.90000000000000013</v>
      </c>
      <c r="O767" s="11" t="s">
        <v>1746</v>
      </c>
    </row>
    <row r="768" spans="1:15" ht="16.5" x14ac:dyDescent="0.25">
      <c r="A768" s="1">
        <v>767</v>
      </c>
      <c r="B768" s="1" t="s">
        <v>2155</v>
      </c>
      <c r="C768" s="10">
        <v>45265</v>
      </c>
      <c r="D768" s="22">
        <v>0</v>
      </c>
      <c r="E768" s="17" t="s">
        <v>213</v>
      </c>
      <c r="F768" s="15">
        <v>24</v>
      </c>
      <c r="G768" s="2">
        <v>2.19</v>
      </c>
      <c r="H768" s="3">
        <v>2.2000000000000002</v>
      </c>
      <c r="I768" s="2">
        <v>1.44</v>
      </c>
      <c r="J768" s="4">
        <f t="shared" ref="J768:J831" si="35">G768-I768</f>
        <v>0.75</v>
      </c>
      <c r="K768" s="1">
        <v>1</v>
      </c>
      <c r="L768" s="4">
        <f t="shared" ref="L768:L831" si="36">(G768-I768-D768)*K768</f>
        <v>0.75</v>
      </c>
      <c r="M768" s="1">
        <v>1</v>
      </c>
      <c r="N768" s="4">
        <v>0.75</v>
      </c>
      <c r="O768" s="11" t="s">
        <v>1746</v>
      </c>
    </row>
    <row r="769" spans="1:15" ht="16.5" x14ac:dyDescent="0.25">
      <c r="A769" s="1">
        <v>768</v>
      </c>
      <c r="B769" s="1" t="s">
        <v>771</v>
      </c>
      <c r="C769" s="10">
        <v>45266</v>
      </c>
      <c r="D769" s="22">
        <v>0</v>
      </c>
      <c r="E769" s="17" t="s">
        <v>213</v>
      </c>
      <c r="F769" s="15">
        <v>24</v>
      </c>
      <c r="G769" s="2">
        <v>2.39</v>
      </c>
      <c r="H769" s="3">
        <v>2.4</v>
      </c>
      <c r="I769" s="2">
        <v>1.49</v>
      </c>
      <c r="J769" s="4">
        <f t="shared" si="35"/>
        <v>0.90000000000000013</v>
      </c>
      <c r="K769" s="1">
        <v>1</v>
      </c>
      <c r="L769" s="4">
        <f t="shared" si="36"/>
        <v>0.90000000000000013</v>
      </c>
      <c r="M769" s="1">
        <v>1</v>
      </c>
      <c r="N769" s="4">
        <v>0.90000000000000013</v>
      </c>
      <c r="O769" s="11" t="s">
        <v>1746</v>
      </c>
    </row>
    <row r="770" spans="1:15" ht="16.5" x14ac:dyDescent="0.25">
      <c r="A770" s="1">
        <v>769</v>
      </c>
      <c r="B770" s="1" t="s">
        <v>761</v>
      </c>
      <c r="C770" s="10">
        <v>45266</v>
      </c>
      <c r="D770" s="22">
        <v>0</v>
      </c>
      <c r="E770" s="17" t="s">
        <v>213</v>
      </c>
      <c r="F770" s="15">
        <v>24</v>
      </c>
      <c r="G770" s="2">
        <v>2.46</v>
      </c>
      <c r="H770" s="3">
        <v>2.1</v>
      </c>
      <c r="I770" s="2">
        <v>1.53</v>
      </c>
      <c r="J770" s="4">
        <f t="shared" si="35"/>
        <v>0.92999999999999994</v>
      </c>
      <c r="K770" s="1">
        <v>1</v>
      </c>
      <c r="L770" s="4">
        <f t="shared" si="36"/>
        <v>0.92999999999999994</v>
      </c>
      <c r="M770" s="1">
        <v>1</v>
      </c>
      <c r="N770" s="4">
        <v>0.92999999999999994</v>
      </c>
      <c r="O770" s="11" t="s">
        <v>1746</v>
      </c>
    </row>
    <row r="771" spans="1:15" ht="16.5" x14ac:dyDescent="0.25">
      <c r="A771" s="1">
        <v>770</v>
      </c>
      <c r="B771" s="1" t="s">
        <v>2155</v>
      </c>
      <c r="C771" s="10">
        <v>45266</v>
      </c>
      <c r="D771" s="22">
        <v>0</v>
      </c>
      <c r="E771" s="17" t="s">
        <v>213</v>
      </c>
      <c r="F771" s="15">
        <v>24</v>
      </c>
      <c r="G771" s="2">
        <v>2.16</v>
      </c>
      <c r="H771" s="3">
        <v>2.1</v>
      </c>
      <c r="I771" s="2">
        <v>1.31</v>
      </c>
      <c r="J771" s="4">
        <f t="shared" si="35"/>
        <v>0.85000000000000009</v>
      </c>
      <c r="K771" s="1">
        <v>1</v>
      </c>
      <c r="L771" s="4">
        <f t="shared" si="36"/>
        <v>0.85000000000000009</v>
      </c>
      <c r="M771" s="1">
        <v>1</v>
      </c>
      <c r="N771" s="4">
        <v>0.85000000000000009</v>
      </c>
      <c r="O771" s="11" t="s">
        <v>1746</v>
      </c>
    </row>
    <row r="772" spans="1:15" ht="16.5" x14ac:dyDescent="0.25">
      <c r="A772" s="1">
        <v>771</v>
      </c>
      <c r="B772" s="1" t="s">
        <v>771</v>
      </c>
      <c r="C772" s="10">
        <v>45267</v>
      </c>
      <c r="D772" s="22">
        <v>0</v>
      </c>
      <c r="E772" s="17" t="s">
        <v>213</v>
      </c>
      <c r="F772" s="15">
        <v>24</v>
      </c>
      <c r="G772" s="2">
        <v>2.41</v>
      </c>
      <c r="H772" s="3">
        <v>1.2</v>
      </c>
      <c r="I772" s="2">
        <v>1.37</v>
      </c>
      <c r="J772" s="4">
        <f t="shared" si="35"/>
        <v>1.04</v>
      </c>
      <c r="K772" s="1">
        <v>1</v>
      </c>
      <c r="L772" s="4">
        <f t="shared" si="36"/>
        <v>1.04</v>
      </c>
      <c r="M772" s="1">
        <v>1</v>
      </c>
      <c r="N772" s="4">
        <v>1.04</v>
      </c>
      <c r="O772" s="11" t="s">
        <v>1746</v>
      </c>
    </row>
    <row r="773" spans="1:15" ht="16.5" x14ac:dyDescent="0.25">
      <c r="A773" s="1">
        <v>772</v>
      </c>
      <c r="B773" s="1" t="s">
        <v>761</v>
      </c>
      <c r="C773" s="10">
        <v>45267</v>
      </c>
      <c r="D773" s="22">
        <v>0</v>
      </c>
      <c r="E773" s="17" t="s">
        <v>213</v>
      </c>
      <c r="F773" s="15">
        <v>24</v>
      </c>
      <c r="G773" s="2">
        <v>2.4500000000000002</v>
      </c>
      <c r="H773" s="3">
        <v>2</v>
      </c>
      <c r="I773" s="2">
        <v>1.67</v>
      </c>
      <c r="J773" s="4">
        <f t="shared" si="35"/>
        <v>0.78000000000000025</v>
      </c>
      <c r="K773" s="1">
        <v>1</v>
      </c>
      <c r="L773" s="4">
        <f t="shared" si="36"/>
        <v>0.78000000000000025</v>
      </c>
      <c r="M773" s="1">
        <v>1</v>
      </c>
      <c r="N773" s="4">
        <v>0.78000000000000025</v>
      </c>
      <c r="O773" s="11" t="s">
        <v>1746</v>
      </c>
    </row>
    <row r="774" spans="1:15" ht="16.5" x14ac:dyDescent="0.25">
      <c r="A774" s="1">
        <v>773</v>
      </c>
      <c r="B774" s="1" t="s">
        <v>2155</v>
      </c>
      <c r="C774" s="10">
        <v>45267</v>
      </c>
      <c r="D774" s="22">
        <v>0</v>
      </c>
      <c r="E774" s="17" t="s">
        <v>213</v>
      </c>
      <c r="F774" s="15">
        <v>24</v>
      </c>
      <c r="G774" s="2">
        <v>2.12</v>
      </c>
      <c r="H774" s="3">
        <v>2.2000000000000002</v>
      </c>
      <c r="I774" s="2">
        <v>1.28</v>
      </c>
      <c r="J774" s="4">
        <f t="shared" si="35"/>
        <v>0.84000000000000008</v>
      </c>
      <c r="K774" s="1">
        <v>1</v>
      </c>
      <c r="L774" s="4">
        <f t="shared" si="36"/>
        <v>0.84000000000000008</v>
      </c>
      <c r="M774" s="1">
        <v>1</v>
      </c>
      <c r="N774" s="4">
        <v>0.84000000000000008</v>
      </c>
      <c r="O774" s="11" t="s">
        <v>1746</v>
      </c>
    </row>
    <row r="775" spans="1:15" ht="16.5" x14ac:dyDescent="0.25">
      <c r="A775" s="1">
        <v>774</v>
      </c>
      <c r="B775" s="1" t="s">
        <v>771</v>
      </c>
      <c r="C775" s="10">
        <v>45268</v>
      </c>
      <c r="D775" s="22">
        <v>0</v>
      </c>
      <c r="E775" s="17" t="s">
        <v>213</v>
      </c>
      <c r="F775" s="15">
        <v>24</v>
      </c>
      <c r="G775" s="2">
        <v>2.5499999999999998</v>
      </c>
      <c r="H775" s="3">
        <v>2</v>
      </c>
      <c r="I775" s="2">
        <v>1.67</v>
      </c>
      <c r="J775" s="4">
        <f t="shared" si="35"/>
        <v>0.87999999999999989</v>
      </c>
      <c r="K775" s="1">
        <v>1</v>
      </c>
      <c r="L775" s="4">
        <f t="shared" si="36"/>
        <v>0.87999999999999989</v>
      </c>
      <c r="M775" s="1">
        <v>1</v>
      </c>
      <c r="N775" s="4">
        <v>0.87999999999999989</v>
      </c>
      <c r="O775" s="11" t="s">
        <v>1746</v>
      </c>
    </row>
    <row r="776" spans="1:15" ht="16.5" x14ac:dyDescent="0.25">
      <c r="A776" s="1">
        <v>775</v>
      </c>
      <c r="B776" s="1" t="s">
        <v>761</v>
      </c>
      <c r="C776" s="10">
        <v>45268</v>
      </c>
      <c r="D776" s="22">
        <v>0</v>
      </c>
      <c r="E776" s="17" t="s">
        <v>213</v>
      </c>
      <c r="F776" s="15">
        <v>24</v>
      </c>
      <c r="G776" s="2">
        <v>2.11</v>
      </c>
      <c r="H776" s="3">
        <v>2.2000000000000002</v>
      </c>
      <c r="I776" s="2">
        <v>1.25</v>
      </c>
      <c r="J776" s="4">
        <f t="shared" si="35"/>
        <v>0.85999999999999988</v>
      </c>
      <c r="K776" s="1">
        <v>1</v>
      </c>
      <c r="L776" s="4">
        <f t="shared" si="36"/>
        <v>0.85999999999999988</v>
      </c>
      <c r="M776" s="1">
        <v>1</v>
      </c>
      <c r="N776" s="4">
        <v>0.85999999999999988</v>
      </c>
      <c r="O776" s="11" t="s">
        <v>1746</v>
      </c>
    </row>
    <row r="777" spans="1:15" ht="16.5" x14ac:dyDescent="0.25">
      <c r="A777" s="1">
        <v>776</v>
      </c>
      <c r="B777" s="1" t="s">
        <v>2155</v>
      </c>
      <c r="C777" s="10">
        <v>45268</v>
      </c>
      <c r="D777" s="22">
        <v>0</v>
      </c>
      <c r="E777" s="17" t="s">
        <v>213</v>
      </c>
      <c r="F777" s="15">
        <v>24</v>
      </c>
      <c r="G777" s="2">
        <v>3.11</v>
      </c>
      <c r="H777" s="3">
        <v>0</v>
      </c>
      <c r="I777" s="2">
        <v>2.48</v>
      </c>
      <c r="J777" s="4">
        <f t="shared" si="35"/>
        <v>0.62999999999999989</v>
      </c>
      <c r="K777" s="1">
        <v>1</v>
      </c>
      <c r="L777" s="4">
        <f t="shared" si="36"/>
        <v>0.62999999999999989</v>
      </c>
      <c r="M777" s="1">
        <v>1</v>
      </c>
      <c r="N777" s="4">
        <v>0.62999999999999989</v>
      </c>
      <c r="O777" s="11" t="s">
        <v>1746</v>
      </c>
    </row>
    <row r="778" spans="1:15" ht="16.5" x14ac:dyDescent="0.25">
      <c r="A778" s="1">
        <v>777</v>
      </c>
      <c r="B778" s="1" t="s">
        <v>771</v>
      </c>
      <c r="C778" s="10">
        <v>45269</v>
      </c>
      <c r="D778" s="22">
        <v>0</v>
      </c>
      <c r="E778" s="17" t="s">
        <v>213</v>
      </c>
      <c r="F778" s="15">
        <v>24</v>
      </c>
      <c r="G778" s="2">
        <v>2.4</v>
      </c>
      <c r="H778" s="3">
        <v>1.1000000000000001</v>
      </c>
      <c r="I778" s="2">
        <v>1.37</v>
      </c>
      <c r="J778" s="4">
        <f t="shared" si="35"/>
        <v>1.0299999999999998</v>
      </c>
      <c r="K778" s="1">
        <v>1</v>
      </c>
      <c r="L778" s="4">
        <f t="shared" si="36"/>
        <v>1.0299999999999998</v>
      </c>
      <c r="M778" s="1">
        <v>1</v>
      </c>
      <c r="N778" s="4">
        <v>1.0299999999999998</v>
      </c>
      <c r="O778" s="11" t="s">
        <v>1746</v>
      </c>
    </row>
    <row r="779" spans="1:15" ht="16.5" x14ac:dyDescent="0.25">
      <c r="A779" s="1">
        <v>778</v>
      </c>
      <c r="B779" s="1" t="s">
        <v>761</v>
      </c>
      <c r="C779" s="10">
        <v>45269</v>
      </c>
      <c r="D779" s="22">
        <v>0</v>
      </c>
      <c r="E779" s="17" t="s">
        <v>213</v>
      </c>
      <c r="F779" s="15">
        <v>24</v>
      </c>
      <c r="G779" s="2">
        <v>2.5499999999999998</v>
      </c>
      <c r="H779" s="3">
        <v>2</v>
      </c>
      <c r="I779" s="2">
        <v>1.67</v>
      </c>
      <c r="J779" s="4">
        <f t="shared" si="35"/>
        <v>0.87999999999999989</v>
      </c>
      <c r="K779" s="1">
        <v>1</v>
      </c>
      <c r="L779" s="4">
        <f t="shared" si="36"/>
        <v>0.87999999999999989</v>
      </c>
      <c r="M779" s="1">
        <v>1</v>
      </c>
      <c r="N779" s="4">
        <v>0.87999999999999989</v>
      </c>
      <c r="O779" s="11" t="s">
        <v>1746</v>
      </c>
    </row>
    <row r="780" spans="1:15" ht="16.5" x14ac:dyDescent="0.25">
      <c r="A780" s="1">
        <v>779</v>
      </c>
      <c r="B780" s="1" t="s">
        <v>2155</v>
      </c>
      <c r="C780" s="10">
        <v>45269</v>
      </c>
      <c r="D780" s="22">
        <v>0</v>
      </c>
      <c r="E780" s="17" t="s">
        <v>213</v>
      </c>
      <c r="F780" s="15">
        <v>24</v>
      </c>
      <c r="G780" s="2">
        <v>2.11</v>
      </c>
      <c r="H780" s="3">
        <v>2.2000000000000002</v>
      </c>
      <c r="I780" s="2">
        <v>1.25</v>
      </c>
      <c r="J780" s="4">
        <f t="shared" si="35"/>
        <v>0.85999999999999988</v>
      </c>
      <c r="K780" s="1">
        <v>1</v>
      </c>
      <c r="L780" s="4">
        <f t="shared" si="36"/>
        <v>0.85999999999999988</v>
      </c>
      <c r="M780" s="1">
        <v>1</v>
      </c>
      <c r="N780" s="4">
        <v>0.85999999999999988</v>
      </c>
      <c r="O780" s="11" t="s">
        <v>1746</v>
      </c>
    </row>
    <row r="781" spans="1:15" ht="16.5" x14ac:dyDescent="0.25">
      <c r="A781" s="1">
        <v>780</v>
      </c>
      <c r="B781" s="1" t="s">
        <v>771</v>
      </c>
      <c r="C781" s="10">
        <v>45270</v>
      </c>
      <c r="D781" s="22">
        <v>0</v>
      </c>
      <c r="E781" s="17" t="s">
        <v>213</v>
      </c>
      <c r="F781" s="15">
        <v>24</v>
      </c>
      <c r="G781" s="2">
        <v>2.42</v>
      </c>
      <c r="H781" s="3">
        <v>1.1000000000000001</v>
      </c>
      <c r="I781" s="2">
        <v>1.36</v>
      </c>
      <c r="J781" s="4">
        <f t="shared" si="35"/>
        <v>1.0599999999999998</v>
      </c>
      <c r="K781" s="1">
        <v>1</v>
      </c>
      <c r="L781" s="4">
        <f t="shared" si="36"/>
        <v>1.0599999999999998</v>
      </c>
      <c r="M781" s="1">
        <v>1</v>
      </c>
      <c r="N781" s="4">
        <v>1.0599999999999998</v>
      </c>
      <c r="O781" s="11" t="s">
        <v>1746</v>
      </c>
    </row>
    <row r="782" spans="1:15" ht="16.5" x14ac:dyDescent="0.25">
      <c r="A782" s="1">
        <v>781</v>
      </c>
      <c r="B782" s="1" t="s">
        <v>761</v>
      </c>
      <c r="C782" s="10">
        <v>45270</v>
      </c>
      <c r="D782" s="22">
        <v>0</v>
      </c>
      <c r="E782" s="17" t="s">
        <v>213</v>
      </c>
      <c r="F782" s="15">
        <v>24</v>
      </c>
      <c r="G782" s="2">
        <v>2.48</v>
      </c>
      <c r="H782" s="3">
        <v>2.2000000000000002</v>
      </c>
      <c r="I782" s="2">
        <v>1.66</v>
      </c>
      <c r="J782" s="4">
        <f t="shared" si="35"/>
        <v>0.82000000000000006</v>
      </c>
      <c r="K782" s="1">
        <v>1</v>
      </c>
      <c r="L782" s="4">
        <f t="shared" si="36"/>
        <v>0.82000000000000006</v>
      </c>
      <c r="M782" s="1">
        <v>1</v>
      </c>
      <c r="N782" s="4">
        <v>0.82000000000000006</v>
      </c>
      <c r="O782" s="11" t="s">
        <v>1746</v>
      </c>
    </row>
    <row r="783" spans="1:15" ht="16.5" x14ac:dyDescent="0.25">
      <c r="A783" s="1">
        <v>782</v>
      </c>
      <c r="B783" s="1" t="s">
        <v>2155</v>
      </c>
      <c r="C783" s="10">
        <v>45270</v>
      </c>
      <c r="D783" s="22">
        <v>0</v>
      </c>
      <c r="E783" s="17" t="s">
        <v>213</v>
      </c>
      <c r="F783" s="15">
        <v>24</v>
      </c>
      <c r="G783" s="2">
        <v>2.08</v>
      </c>
      <c r="H783" s="3">
        <v>2.2000000000000002</v>
      </c>
      <c r="I783" s="2">
        <v>1.24</v>
      </c>
      <c r="J783" s="4">
        <f t="shared" si="35"/>
        <v>0.84000000000000008</v>
      </c>
      <c r="K783" s="1">
        <v>1</v>
      </c>
      <c r="L783" s="4">
        <f t="shared" si="36"/>
        <v>0.84000000000000008</v>
      </c>
      <c r="M783" s="1">
        <v>1</v>
      </c>
      <c r="N783" s="4">
        <v>0.84000000000000008</v>
      </c>
      <c r="O783" s="11" t="s">
        <v>1746</v>
      </c>
    </row>
    <row r="784" spans="1:15" ht="16.5" x14ac:dyDescent="0.25">
      <c r="A784" s="1">
        <v>783</v>
      </c>
      <c r="B784" s="1" t="s">
        <v>771</v>
      </c>
      <c r="C784" s="10">
        <v>45271</v>
      </c>
      <c r="D784" s="22">
        <v>0</v>
      </c>
      <c r="E784" s="17" t="s">
        <v>213</v>
      </c>
      <c r="F784" s="15">
        <v>24</v>
      </c>
      <c r="G784" s="2">
        <v>2.44</v>
      </c>
      <c r="H784" s="3">
        <v>1.5</v>
      </c>
      <c r="I784" s="2">
        <v>1.37</v>
      </c>
      <c r="J784" s="4">
        <f t="shared" si="35"/>
        <v>1.0699999999999998</v>
      </c>
      <c r="K784" s="1">
        <v>1</v>
      </c>
      <c r="L784" s="4">
        <f t="shared" si="36"/>
        <v>1.0699999999999998</v>
      </c>
      <c r="M784" s="1">
        <v>1</v>
      </c>
      <c r="N784" s="4">
        <v>1.0699999999999998</v>
      </c>
      <c r="O784" s="11" t="s">
        <v>1746</v>
      </c>
    </row>
    <row r="785" spans="1:15" ht="16.5" x14ac:dyDescent="0.25">
      <c r="A785" s="1">
        <v>784</v>
      </c>
      <c r="B785" s="1" t="s">
        <v>761</v>
      </c>
      <c r="C785" s="10">
        <v>45271</v>
      </c>
      <c r="D785" s="22">
        <v>0</v>
      </c>
      <c r="E785" s="17" t="s">
        <v>213</v>
      </c>
      <c r="F785" s="15">
        <v>24</v>
      </c>
      <c r="G785" s="2">
        <v>2.44</v>
      </c>
      <c r="H785" s="3">
        <v>2.2999999999999998</v>
      </c>
      <c r="I785" s="2">
        <v>1.68</v>
      </c>
      <c r="J785" s="4">
        <f t="shared" si="35"/>
        <v>0.76</v>
      </c>
      <c r="K785" s="1">
        <v>1</v>
      </c>
      <c r="L785" s="4">
        <f t="shared" si="36"/>
        <v>0.76</v>
      </c>
      <c r="M785" s="1">
        <v>1</v>
      </c>
      <c r="N785" s="4">
        <v>0.76</v>
      </c>
      <c r="O785" s="11" t="s">
        <v>1746</v>
      </c>
    </row>
    <row r="786" spans="1:15" ht="16.5" x14ac:dyDescent="0.25">
      <c r="A786" s="1">
        <v>785</v>
      </c>
      <c r="B786" s="1" t="s">
        <v>2155</v>
      </c>
      <c r="C786" s="10">
        <v>45271</v>
      </c>
      <c r="D786" s="22">
        <v>0</v>
      </c>
      <c r="E786" s="17" t="s">
        <v>213</v>
      </c>
      <c r="F786" s="15">
        <v>24</v>
      </c>
      <c r="G786" s="2">
        <v>2.0699999999999998</v>
      </c>
      <c r="H786" s="3">
        <v>2.2000000000000002</v>
      </c>
      <c r="I786" s="2">
        <v>1.21</v>
      </c>
      <c r="J786" s="4">
        <f t="shared" si="35"/>
        <v>0.85999999999999988</v>
      </c>
      <c r="K786" s="1">
        <v>1</v>
      </c>
      <c r="L786" s="4">
        <f t="shared" si="36"/>
        <v>0.85999999999999988</v>
      </c>
      <c r="M786" s="1">
        <v>1</v>
      </c>
      <c r="N786" s="4">
        <v>0.85999999999999988</v>
      </c>
      <c r="O786" s="11" t="s">
        <v>1746</v>
      </c>
    </row>
    <row r="787" spans="1:15" ht="16.5" x14ac:dyDescent="0.25">
      <c r="A787" s="1">
        <v>786</v>
      </c>
      <c r="B787" s="1" t="s">
        <v>771</v>
      </c>
      <c r="C787" s="10">
        <v>45272</v>
      </c>
      <c r="D787" s="22">
        <v>0</v>
      </c>
      <c r="E787" s="17" t="s">
        <v>213</v>
      </c>
      <c r="F787" s="15">
        <v>24</v>
      </c>
      <c r="G787" s="2">
        <v>2.4300000000000002</v>
      </c>
      <c r="H787" s="3">
        <v>1.2</v>
      </c>
      <c r="I787" s="2">
        <v>1.37</v>
      </c>
      <c r="J787" s="4">
        <f t="shared" si="35"/>
        <v>1.06</v>
      </c>
      <c r="K787" s="1">
        <v>1</v>
      </c>
      <c r="L787" s="4">
        <f t="shared" si="36"/>
        <v>1.06</v>
      </c>
      <c r="M787" s="1">
        <v>1</v>
      </c>
      <c r="N787" s="4">
        <v>1.06</v>
      </c>
      <c r="O787" s="11" t="s">
        <v>1746</v>
      </c>
    </row>
    <row r="788" spans="1:15" ht="16.5" x14ac:dyDescent="0.25">
      <c r="A788" s="1">
        <v>787</v>
      </c>
      <c r="B788" s="1" t="s">
        <v>761</v>
      </c>
      <c r="C788" s="10">
        <v>45272</v>
      </c>
      <c r="D788" s="22">
        <v>0</v>
      </c>
      <c r="E788" s="17" t="s">
        <v>213</v>
      </c>
      <c r="F788" s="15">
        <v>24</v>
      </c>
      <c r="G788" s="2">
        <v>2.5299999999999998</v>
      </c>
      <c r="H788" s="3">
        <v>2.4</v>
      </c>
      <c r="I788" s="2">
        <v>1.68</v>
      </c>
      <c r="J788" s="4">
        <f t="shared" si="35"/>
        <v>0.84999999999999987</v>
      </c>
      <c r="K788" s="1">
        <v>1</v>
      </c>
      <c r="L788" s="4">
        <f t="shared" si="36"/>
        <v>0.84999999999999987</v>
      </c>
      <c r="M788" s="1">
        <v>1</v>
      </c>
      <c r="N788" s="4">
        <v>0.84999999999999987</v>
      </c>
      <c r="O788" s="11" t="s">
        <v>1746</v>
      </c>
    </row>
    <row r="789" spans="1:15" ht="16.5" x14ac:dyDescent="0.25">
      <c r="A789" s="1">
        <v>788</v>
      </c>
      <c r="B789" s="1" t="s">
        <v>2155</v>
      </c>
      <c r="C789" s="10">
        <v>45272</v>
      </c>
      <c r="D789" s="22">
        <v>0</v>
      </c>
      <c r="E789" s="17" t="s">
        <v>213</v>
      </c>
      <c r="F789" s="15">
        <v>24</v>
      </c>
      <c r="G789" s="2">
        <v>2.0299999999999998</v>
      </c>
      <c r="H789" s="3">
        <v>2.1</v>
      </c>
      <c r="I789" s="2">
        <v>1.23</v>
      </c>
      <c r="J789" s="4">
        <f t="shared" si="35"/>
        <v>0.79999999999999982</v>
      </c>
      <c r="K789" s="1">
        <v>1</v>
      </c>
      <c r="L789" s="4">
        <f t="shared" si="36"/>
        <v>0.79999999999999982</v>
      </c>
      <c r="M789" s="1">
        <v>1</v>
      </c>
      <c r="N789" s="4">
        <v>0.79999999999999982</v>
      </c>
      <c r="O789" s="11" t="s">
        <v>1746</v>
      </c>
    </row>
    <row r="790" spans="1:15" ht="16.5" x14ac:dyDescent="0.25">
      <c r="A790" s="1">
        <v>789</v>
      </c>
      <c r="B790" s="1" t="s">
        <v>771</v>
      </c>
      <c r="C790" s="10">
        <v>45273</v>
      </c>
      <c r="D790" s="22">
        <v>0</v>
      </c>
      <c r="E790" s="17" t="s">
        <v>213</v>
      </c>
      <c r="F790" s="15">
        <v>24</v>
      </c>
      <c r="G790" s="2">
        <v>2.44</v>
      </c>
      <c r="H790" s="3">
        <v>1.1000000000000001</v>
      </c>
      <c r="I790" s="2">
        <v>1.39</v>
      </c>
      <c r="J790" s="4">
        <f t="shared" si="35"/>
        <v>1.05</v>
      </c>
      <c r="K790" s="1">
        <v>1</v>
      </c>
      <c r="L790" s="4">
        <f t="shared" si="36"/>
        <v>1.05</v>
      </c>
      <c r="M790" s="1">
        <v>1</v>
      </c>
      <c r="N790" s="4">
        <v>1.05</v>
      </c>
      <c r="O790" s="11" t="s">
        <v>1746</v>
      </c>
    </row>
    <row r="791" spans="1:15" ht="16.5" x14ac:dyDescent="0.25">
      <c r="A791" s="1">
        <v>790</v>
      </c>
      <c r="B791" s="1" t="s">
        <v>761</v>
      </c>
      <c r="C791" s="10">
        <v>45273</v>
      </c>
      <c r="D791" s="22">
        <v>0</v>
      </c>
      <c r="E791" s="17" t="s">
        <v>213</v>
      </c>
      <c r="F791" s="15">
        <v>24</v>
      </c>
      <c r="G791" s="2">
        <v>2.56</v>
      </c>
      <c r="H791" s="3">
        <v>2.7</v>
      </c>
      <c r="I791" s="2">
        <v>1.7</v>
      </c>
      <c r="J791" s="4">
        <f t="shared" si="35"/>
        <v>0.8600000000000001</v>
      </c>
      <c r="K791" s="1">
        <v>1</v>
      </c>
      <c r="L791" s="4">
        <f t="shared" si="36"/>
        <v>0.8600000000000001</v>
      </c>
      <c r="M791" s="1">
        <v>1</v>
      </c>
      <c r="N791" s="4">
        <v>0.8600000000000001</v>
      </c>
      <c r="O791" s="11" t="s">
        <v>1746</v>
      </c>
    </row>
    <row r="792" spans="1:15" ht="16.5" x14ac:dyDescent="0.25">
      <c r="A792" s="1">
        <v>791</v>
      </c>
      <c r="B792" s="1" t="s">
        <v>2155</v>
      </c>
      <c r="C792" s="10">
        <v>45273</v>
      </c>
      <c r="D792" s="22">
        <v>0</v>
      </c>
      <c r="E792" s="17" t="s">
        <v>213</v>
      </c>
      <c r="F792" s="15">
        <v>24</v>
      </c>
      <c r="G792" s="2">
        <v>2.02</v>
      </c>
      <c r="H792" s="3">
        <v>2.1</v>
      </c>
      <c r="I792" s="2">
        <v>1.18</v>
      </c>
      <c r="J792" s="4">
        <f t="shared" si="35"/>
        <v>0.84000000000000008</v>
      </c>
      <c r="K792" s="1">
        <v>1</v>
      </c>
      <c r="L792" s="4">
        <f t="shared" si="36"/>
        <v>0.84000000000000008</v>
      </c>
      <c r="M792" s="1">
        <v>1</v>
      </c>
      <c r="N792" s="4">
        <v>0.84000000000000008</v>
      </c>
      <c r="O792" s="11" t="s">
        <v>1746</v>
      </c>
    </row>
    <row r="793" spans="1:15" ht="16.5" x14ac:dyDescent="0.25">
      <c r="A793" s="1">
        <v>792</v>
      </c>
      <c r="B793" s="1" t="s">
        <v>771</v>
      </c>
      <c r="C793" s="10">
        <v>45274</v>
      </c>
      <c r="D793" s="22">
        <v>0</v>
      </c>
      <c r="E793" s="17" t="s">
        <v>213</v>
      </c>
      <c r="F793" s="15">
        <v>24</v>
      </c>
      <c r="G793" s="2">
        <v>2.44</v>
      </c>
      <c r="H793" s="3">
        <v>1.1000000000000001</v>
      </c>
      <c r="I793" s="2">
        <v>1.4</v>
      </c>
      <c r="J793" s="4">
        <f t="shared" si="35"/>
        <v>1.04</v>
      </c>
      <c r="K793" s="1">
        <v>1</v>
      </c>
      <c r="L793" s="4">
        <f t="shared" si="36"/>
        <v>1.04</v>
      </c>
      <c r="M793" s="1">
        <v>1</v>
      </c>
      <c r="N793" s="4">
        <v>1.04</v>
      </c>
      <c r="O793" s="11" t="s">
        <v>1746</v>
      </c>
    </row>
    <row r="794" spans="1:15" ht="16.5" x14ac:dyDescent="0.25">
      <c r="A794" s="1">
        <v>793</v>
      </c>
      <c r="B794" s="1" t="s">
        <v>761</v>
      </c>
      <c r="C794" s="10">
        <v>45274</v>
      </c>
      <c r="D794" s="22">
        <v>0</v>
      </c>
      <c r="E794" s="17" t="s">
        <v>213</v>
      </c>
      <c r="F794" s="15">
        <v>24</v>
      </c>
      <c r="G794" s="2">
        <v>2.72</v>
      </c>
      <c r="H794" s="3">
        <v>2.5</v>
      </c>
      <c r="I794" s="2">
        <v>1.71</v>
      </c>
      <c r="J794" s="4">
        <f t="shared" si="35"/>
        <v>1.0100000000000002</v>
      </c>
      <c r="K794" s="1">
        <v>1</v>
      </c>
      <c r="L794" s="4">
        <f t="shared" si="36"/>
        <v>1.0100000000000002</v>
      </c>
      <c r="M794" s="1">
        <v>1</v>
      </c>
      <c r="N794" s="4">
        <v>1.0100000000000002</v>
      </c>
      <c r="O794" s="11" t="s">
        <v>1746</v>
      </c>
    </row>
    <row r="795" spans="1:15" ht="16.5" x14ac:dyDescent="0.25">
      <c r="A795" s="1">
        <v>794</v>
      </c>
      <c r="B795" s="1" t="s">
        <v>2155</v>
      </c>
      <c r="C795" s="10">
        <v>45274</v>
      </c>
      <c r="D795" s="22">
        <v>0</v>
      </c>
      <c r="E795" s="17" t="s">
        <v>213</v>
      </c>
      <c r="F795" s="15">
        <v>24</v>
      </c>
      <c r="G795" s="2">
        <v>2.02</v>
      </c>
      <c r="H795" s="3">
        <v>2.1</v>
      </c>
      <c r="I795" s="2">
        <v>1.1599999999999999</v>
      </c>
      <c r="J795" s="4">
        <f t="shared" si="35"/>
        <v>0.8600000000000001</v>
      </c>
      <c r="K795" s="1">
        <v>1</v>
      </c>
      <c r="L795" s="4">
        <f t="shared" si="36"/>
        <v>0.8600000000000001</v>
      </c>
      <c r="M795" s="1">
        <v>1</v>
      </c>
      <c r="N795" s="4">
        <v>0.8600000000000001</v>
      </c>
      <c r="O795" s="11" t="s">
        <v>1746</v>
      </c>
    </row>
    <row r="796" spans="1:15" ht="16.5" x14ac:dyDescent="0.25">
      <c r="A796" s="1">
        <v>795</v>
      </c>
      <c r="B796" s="1" t="s">
        <v>771</v>
      </c>
      <c r="C796" s="10">
        <v>45275</v>
      </c>
      <c r="D796" s="22">
        <v>0</v>
      </c>
      <c r="E796" s="17" t="s">
        <v>213</v>
      </c>
      <c r="F796" s="15">
        <v>24</v>
      </c>
      <c r="G796" s="2">
        <v>2.4300000000000002</v>
      </c>
      <c r="H796" s="3">
        <v>1.1000000000000001</v>
      </c>
      <c r="I796" s="2">
        <v>1.4</v>
      </c>
      <c r="J796" s="4">
        <f t="shared" si="35"/>
        <v>1.0300000000000002</v>
      </c>
      <c r="K796" s="1">
        <v>1</v>
      </c>
      <c r="L796" s="4">
        <f t="shared" si="36"/>
        <v>1.0300000000000002</v>
      </c>
      <c r="M796" s="1">
        <v>1</v>
      </c>
      <c r="N796" s="4">
        <v>1.0300000000000002</v>
      </c>
      <c r="O796" s="11" t="s">
        <v>1746</v>
      </c>
    </row>
    <row r="797" spans="1:15" ht="16.5" x14ac:dyDescent="0.25">
      <c r="A797" s="1">
        <v>796</v>
      </c>
      <c r="B797" s="1" t="s">
        <v>761</v>
      </c>
      <c r="C797" s="10">
        <v>45275</v>
      </c>
      <c r="D797" s="22">
        <v>0</v>
      </c>
      <c r="E797" s="17" t="s">
        <v>213</v>
      </c>
      <c r="F797" s="15">
        <v>24</v>
      </c>
      <c r="G797" s="2">
        <v>2.88</v>
      </c>
      <c r="H797" s="3">
        <v>2.2000000000000002</v>
      </c>
      <c r="I797" s="2">
        <v>1.71</v>
      </c>
      <c r="J797" s="4">
        <f t="shared" si="35"/>
        <v>1.17</v>
      </c>
      <c r="K797" s="1">
        <v>1</v>
      </c>
      <c r="L797" s="4">
        <f t="shared" si="36"/>
        <v>1.17</v>
      </c>
      <c r="M797" s="1">
        <v>1</v>
      </c>
      <c r="N797" s="4">
        <v>1.17</v>
      </c>
      <c r="O797" s="11" t="s">
        <v>1746</v>
      </c>
    </row>
    <row r="798" spans="1:15" ht="16.5" x14ac:dyDescent="0.25">
      <c r="A798" s="1">
        <v>797</v>
      </c>
      <c r="B798" s="1" t="s">
        <v>2155</v>
      </c>
      <c r="C798" s="10">
        <v>45275</v>
      </c>
      <c r="D798" s="22">
        <v>0</v>
      </c>
      <c r="E798" s="17" t="s">
        <v>213</v>
      </c>
      <c r="F798" s="15">
        <v>24</v>
      </c>
      <c r="G798" s="2">
        <v>2.06</v>
      </c>
      <c r="H798" s="3">
        <v>2.1</v>
      </c>
      <c r="I798" s="2">
        <v>1.24</v>
      </c>
      <c r="J798" s="4">
        <f t="shared" si="35"/>
        <v>0.82000000000000006</v>
      </c>
      <c r="K798" s="1">
        <v>1</v>
      </c>
      <c r="L798" s="4">
        <f t="shared" si="36"/>
        <v>0.82000000000000006</v>
      </c>
      <c r="M798" s="1">
        <v>1</v>
      </c>
      <c r="N798" s="4">
        <v>0.82000000000000006</v>
      </c>
      <c r="O798" s="11" t="s">
        <v>1746</v>
      </c>
    </row>
    <row r="799" spans="1:15" ht="16.5" x14ac:dyDescent="0.25">
      <c r="A799" s="1">
        <v>798</v>
      </c>
      <c r="B799" s="1" t="s">
        <v>771</v>
      </c>
      <c r="C799" s="10">
        <v>45276</v>
      </c>
      <c r="D799" s="22">
        <v>0</v>
      </c>
      <c r="E799" s="17" t="s">
        <v>213</v>
      </c>
      <c r="F799" s="15">
        <v>24</v>
      </c>
      <c r="G799" s="2">
        <v>2.42</v>
      </c>
      <c r="H799" s="3">
        <v>2.5</v>
      </c>
      <c r="I799" s="2">
        <v>1.41</v>
      </c>
      <c r="J799" s="4">
        <f t="shared" si="35"/>
        <v>1.01</v>
      </c>
      <c r="K799" s="1">
        <v>1</v>
      </c>
      <c r="L799" s="4">
        <f t="shared" si="36"/>
        <v>1.01</v>
      </c>
      <c r="M799" s="1">
        <v>1</v>
      </c>
      <c r="N799" s="4">
        <v>1.01</v>
      </c>
      <c r="O799" s="11" t="s">
        <v>1746</v>
      </c>
    </row>
    <row r="800" spans="1:15" ht="16.5" x14ac:dyDescent="0.25">
      <c r="A800" s="1">
        <v>799</v>
      </c>
      <c r="B800" s="1" t="s">
        <v>761</v>
      </c>
      <c r="C800" s="10">
        <v>45276</v>
      </c>
      <c r="D800" s="22">
        <v>0</v>
      </c>
      <c r="E800" s="17" t="s">
        <v>213</v>
      </c>
      <c r="F800" s="15">
        <v>24</v>
      </c>
      <c r="G800" s="2">
        <v>2.91</v>
      </c>
      <c r="H800" s="3">
        <v>2.8</v>
      </c>
      <c r="I800" s="2">
        <v>1.72</v>
      </c>
      <c r="J800" s="4">
        <f t="shared" si="35"/>
        <v>1.1900000000000002</v>
      </c>
      <c r="K800" s="1">
        <v>1</v>
      </c>
      <c r="L800" s="4">
        <f t="shared" si="36"/>
        <v>1.1900000000000002</v>
      </c>
      <c r="M800" s="1">
        <v>1</v>
      </c>
      <c r="N800" s="4">
        <v>1.1900000000000002</v>
      </c>
      <c r="O800" s="11" t="s">
        <v>1746</v>
      </c>
    </row>
    <row r="801" spans="1:15" ht="16.5" x14ac:dyDescent="0.25">
      <c r="A801" s="1">
        <v>800</v>
      </c>
      <c r="B801" s="1" t="s">
        <v>2155</v>
      </c>
      <c r="C801" s="10">
        <v>45276</v>
      </c>
      <c r="D801" s="22">
        <v>0</v>
      </c>
      <c r="E801" s="17" t="s">
        <v>213</v>
      </c>
      <c r="F801" s="15">
        <v>24</v>
      </c>
      <c r="G801" s="2">
        <v>2.02</v>
      </c>
      <c r="H801" s="3">
        <v>1.9</v>
      </c>
      <c r="I801" s="2">
        <v>1.21</v>
      </c>
      <c r="J801" s="4">
        <f t="shared" si="35"/>
        <v>0.81</v>
      </c>
      <c r="K801" s="1">
        <v>1</v>
      </c>
      <c r="L801" s="4">
        <f t="shared" si="36"/>
        <v>0.81</v>
      </c>
      <c r="M801" s="1">
        <v>1</v>
      </c>
      <c r="N801" s="4">
        <v>0.81</v>
      </c>
      <c r="O801" s="11" t="s">
        <v>1746</v>
      </c>
    </row>
    <row r="802" spans="1:15" ht="16.5" x14ac:dyDescent="0.25">
      <c r="A802" s="1">
        <v>801</v>
      </c>
      <c r="B802" s="1" t="s">
        <v>771</v>
      </c>
      <c r="C802" s="10">
        <v>45277</v>
      </c>
      <c r="D802" s="22">
        <v>0</v>
      </c>
      <c r="E802" s="17" t="s">
        <v>213</v>
      </c>
      <c r="F802" s="15">
        <v>24</v>
      </c>
      <c r="G802" s="2">
        <v>2.42</v>
      </c>
      <c r="H802" s="3">
        <v>2.6</v>
      </c>
      <c r="I802" s="2">
        <v>1.42</v>
      </c>
      <c r="J802" s="4">
        <f t="shared" si="35"/>
        <v>1</v>
      </c>
      <c r="K802" s="1">
        <v>1</v>
      </c>
      <c r="L802" s="4">
        <f t="shared" si="36"/>
        <v>1</v>
      </c>
      <c r="M802" s="1">
        <v>1</v>
      </c>
      <c r="N802" s="4">
        <v>1</v>
      </c>
      <c r="O802" s="11" t="s">
        <v>1746</v>
      </c>
    </row>
    <row r="803" spans="1:15" ht="16.5" x14ac:dyDescent="0.25">
      <c r="A803" s="1">
        <v>802</v>
      </c>
      <c r="B803" s="1" t="s">
        <v>761</v>
      </c>
      <c r="C803" s="10">
        <v>45277</v>
      </c>
      <c r="D803" s="22">
        <v>0</v>
      </c>
      <c r="E803" s="17" t="s">
        <v>213</v>
      </c>
      <c r="F803" s="15">
        <v>24</v>
      </c>
      <c r="G803" s="2">
        <v>2.92</v>
      </c>
      <c r="H803" s="3">
        <v>2.9</v>
      </c>
      <c r="I803" s="2">
        <v>1.74</v>
      </c>
      <c r="J803" s="4">
        <f t="shared" si="35"/>
        <v>1.18</v>
      </c>
      <c r="K803" s="1">
        <v>1</v>
      </c>
      <c r="L803" s="4">
        <f t="shared" si="36"/>
        <v>1.18</v>
      </c>
      <c r="M803" s="1">
        <v>1</v>
      </c>
      <c r="N803" s="4">
        <v>1.18</v>
      </c>
      <c r="O803" s="11" t="s">
        <v>1746</v>
      </c>
    </row>
    <row r="804" spans="1:15" ht="16.5" x14ac:dyDescent="0.25">
      <c r="A804" s="1">
        <v>803</v>
      </c>
      <c r="B804" s="1" t="s">
        <v>2155</v>
      </c>
      <c r="C804" s="10">
        <v>45277</v>
      </c>
      <c r="D804" s="22">
        <v>0</v>
      </c>
      <c r="E804" s="17" t="s">
        <v>213</v>
      </c>
      <c r="F804" s="15">
        <v>24</v>
      </c>
      <c r="G804" s="2">
        <v>2.0099999999999998</v>
      </c>
      <c r="H804" s="3">
        <v>1.8</v>
      </c>
      <c r="I804" s="2">
        <v>1.1499999999999999</v>
      </c>
      <c r="J804" s="4">
        <f t="shared" si="35"/>
        <v>0.85999999999999988</v>
      </c>
      <c r="K804" s="1">
        <v>1</v>
      </c>
      <c r="L804" s="4">
        <f t="shared" si="36"/>
        <v>0.85999999999999988</v>
      </c>
      <c r="M804" s="1">
        <v>1</v>
      </c>
      <c r="N804" s="4">
        <v>0.85999999999999988</v>
      </c>
      <c r="O804" s="11" t="s">
        <v>1746</v>
      </c>
    </row>
    <row r="805" spans="1:15" ht="16.5" x14ac:dyDescent="0.25">
      <c r="A805" s="1">
        <v>804</v>
      </c>
      <c r="B805" s="1" t="s">
        <v>771</v>
      </c>
      <c r="C805" s="10">
        <v>45278</v>
      </c>
      <c r="D805" s="22">
        <v>0</v>
      </c>
      <c r="E805" s="17" t="s">
        <v>213</v>
      </c>
      <c r="F805" s="15">
        <v>24</v>
      </c>
      <c r="G805" s="2">
        <v>2.4</v>
      </c>
      <c r="H805" s="3">
        <v>2.6</v>
      </c>
      <c r="I805" s="2">
        <v>1.42</v>
      </c>
      <c r="J805" s="4">
        <f t="shared" si="35"/>
        <v>0.98</v>
      </c>
      <c r="K805" s="1">
        <v>1</v>
      </c>
      <c r="L805" s="4">
        <f t="shared" si="36"/>
        <v>0.98</v>
      </c>
      <c r="M805" s="1">
        <v>1</v>
      </c>
      <c r="N805" s="4">
        <v>0.98</v>
      </c>
      <c r="O805" s="11" t="s">
        <v>1746</v>
      </c>
    </row>
    <row r="806" spans="1:15" ht="16.5" x14ac:dyDescent="0.25">
      <c r="A806" s="1">
        <v>805</v>
      </c>
      <c r="B806" s="1" t="s">
        <v>761</v>
      </c>
      <c r="C806" s="10">
        <v>45278</v>
      </c>
      <c r="D806" s="22">
        <v>0</v>
      </c>
      <c r="E806" s="17" t="s">
        <v>213</v>
      </c>
      <c r="F806" s="15">
        <v>24</v>
      </c>
      <c r="G806" s="2">
        <v>2.92</v>
      </c>
      <c r="H806" s="3">
        <v>2.8</v>
      </c>
      <c r="I806" s="2">
        <v>1.74</v>
      </c>
      <c r="J806" s="4">
        <f t="shared" si="35"/>
        <v>1.18</v>
      </c>
      <c r="K806" s="1">
        <v>1</v>
      </c>
      <c r="L806" s="4">
        <f t="shared" si="36"/>
        <v>1.18</v>
      </c>
      <c r="M806" s="1">
        <v>1</v>
      </c>
      <c r="N806" s="4">
        <v>1.18</v>
      </c>
      <c r="O806" s="11" t="s">
        <v>1746</v>
      </c>
    </row>
    <row r="807" spans="1:15" ht="16.5" x14ac:dyDescent="0.25">
      <c r="A807" s="1">
        <v>806</v>
      </c>
      <c r="B807" s="1" t="s">
        <v>2155</v>
      </c>
      <c r="C807" s="10">
        <v>45278</v>
      </c>
      <c r="D807" s="22">
        <v>0</v>
      </c>
      <c r="E807" s="17" t="s">
        <v>213</v>
      </c>
      <c r="F807" s="15">
        <v>24</v>
      </c>
      <c r="G807" s="2">
        <v>2.0099999999999998</v>
      </c>
      <c r="H807" s="3">
        <v>1.7</v>
      </c>
      <c r="I807" s="2">
        <v>1.1200000000000001</v>
      </c>
      <c r="J807" s="4">
        <f t="shared" si="35"/>
        <v>0.88999999999999968</v>
      </c>
      <c r="K807" s="1">
        <v>1</v>
      </c>
      <c r="L807" s="4">
        <f t="shared" si="36"/>
        <v>0.88999999999999968</v>
      </c>
      <c r="M807" s="1">
        <v>1</v>
      </c>
      <c r="N807" s="4">
        <v>0.88999999999999968</v>
      </c>
      <c r="O807" s="11" t="s">
        <v>1746</v>
      </c>
    </row>
    <row r="808" spans="1:15" ht="16.5" x14ac:dyDescent="0.25">
      <c r="A808" s="1">
        <v>807</v>
      </c>
      <c r="B808" s="1" t="s">
        <v>771</v>
      </c>
      <c r="C808" s="10">
        <v>45279</v>
      </c>
      <c r="D808" s="22">
        <v>0</v>
      </c>
      <c r="E808" s="17" t="s">
        <v>476</v>
      </c>
      <c r="F808" s="15">
        <v>23</v>
      </c>
      <c r="G808" s="2">
        <v>2.41</v>
      </c>
      <c r="H808" s="3">
        <v>2.2999999999999998</v>
      </c>
      <c r="I808" s="2">
        <v>1.42</v>
      </c>
      <c r="J808" s="4">
        <f t="shared" si="35"/>
        <v>0.99000000000000021</v>
      </c>
      <c r="K808" s="1">
        <v>1</v>
      </c>
      <c r="L808" s="4">
        <f t="shared" si="36"/>
        <v>0.99000000000000021</v>
      </c>
      <c r="M808" s="1">
        <v>1</v>
      </c>
      <c r="N808" s="4">
        <v>0.99000000000000021</v>
      </c>
      <c r="O808" s="11" t="s">
        <v>1746</v>
      </c>
    </row>
    <row r="809" spans="1:15" ht="16.5" x14ac:dyDescent="0.25">
      <c r="A809" s="1">
        <v>808</v>
      </c>
      <c r="B809" s="1" t="s">
        <v>761</v>
      </c>
      <c r="C809" s="10">
        <v>45279</v>
      </c>
      <c r="D809" s="22">
        <v>0</v>
      </c>
      <c r="E809" s="17" t="s">
        <v>476</v>
      </c>
      <c r="F809" s="15">
        <v>23</v>
      </c>
      <c r="G809" s="2">
        <v>2.96</v>
      </c>
      <c r="H809" s="3">
        <v>2.8</v>
      </c>
      <c r="I809" s="2">
        <v>1.74</v>
      </c>
      <c r="J809" s="4">
        <f t="shared" si="35"/>
        <v>1.22</v>
      </c>
      <c r="K809" s="1">
        <v>1</v>
      </c>
      <c r="L809" s="4">
        <f t="shared" si="36"/>
        <v>1.22</v>
      </c>
      <c r="M809" s="1">
        <v>1</v>
      </c>
      <c r="N809" s="4">
        <v>1.22</v>
      </c>
      <c r="O809" s="11" t="s">
        <v>1746</v>
      </c>
    </row>
    <row r="810" spans="1:15" ht="16.5" x14ac:dyDescent="0.25">
      <c r="A810" s="1">
        <v>809</v>
      </c>
      <c r="B810" s="1" t="s">
        <v>2155</v>
      </c>
      <c r="C810" s="10">
        <v>45279</v>
      </c>
      <c r="D810" s="22">
        <v>0</v>
      </c>
      <c r="E810" s="17" t="s">
        <v>476</v>
      </c>
      <c r="F810" s="15">
        <v>23</v>
      </c>
      <c r="G810" s="2">
        <v>1.99</v>
      </c>
      <c r="H810" s="3">
        <v>1.7</v>
      </c>
      <c r="I810" s="2">
        <v>1.1299999999999999</v>
      </c>
      <c r="J810" s="4">
        <f t="shared" si="35"/>
        <v>0.8600000000000001</v>
      </c>
      <c r="K810" s="1">
        <v>1</v>
      </c>
      <c r="L810" s="4">
        <f t="shared" si="36"/>
        <v>0.8600000000000001</v>
      </c>
      <c r="M810" s="1">
        <v>1</v>
      </c>
      <c r="N810" s="4">
        <v>0.8600000000000001</v>
      </c>
      <c r="O810" s="11" t="s">
        <v>1746</v>
      </c>
    </row>
    <row r="811" spans="1:15" ht="16.5" x14ac:dyDescent="0.25">
      <c r="A811" s="1">
        <v>810</v>
      </c>
      <c r="B811" s="1" t="s">
        <v>771</v>
      </c>
      <c r="C811" s="10">
        <v>45280</v>
      </c>
      <c r="D811" s="22">
        <v>0</v>
      </c>
      <c r="E811" s="17" t="s">
        <v>2577</v>
      </c>
      <c r="F811" s="15">
        <v>16</v>
      </c>
      <c r="G811" s="2">
        <v>2.2477999999999998</v>
      </c>
      <c r="H811" s="3">
        <v>1.5</v>
      </c>
      <c r="I811" s="2">
        <v>0.89100000000000001</v>
      </c>
      <c r="J811" s="4">
        <f t="shared" si="35"/>
        <v>1.3567999999999998</v>
      </c>
      <c r="K811" s="1">
        <v>1</v>
      </c>
      <c r="L811" s="4">
        <f t="shared" si="36"/>
        <v>1.3567999999999998</v>
      </c>
      <c r="M811" s="1">
        <v>1</v>
      </c>
      <c r="N811" s="4">
        <v>1.3567999999999998</v>
      </c>
      <c r="O811" s="11" t="s">
        <v>1746</v>
      </c>
    </row>
    <row r="812" spans="1:15" ht="16.5" x14ac:dyDescent="0.25">
      <c r="A812" s="1">
        <v>811</v>
      </c>
      <c r="B812" s="1" t="s">
        <v>761</v>
      </c>
      <c r="C812" s="10">
        <v>45280</v>
      </c>
      <c r="D812" s="22">
        <v>0</v>
      </c>
      <c r="E812" s="17" t="s">
        <v>580</v>
      </c>
      <c r="F812" s="15">
        <v>22.5</v>
      </c>
      <c r="G812" s="2">
        <v>2.46</v>
      </c>
      <c r="H812" s="3">
        <v>2.5</v>
      </c>
      <c r="I812" s="2">
        <v>1.68</v>
      </c>
      <c r="J812" s="4">
        <f t="shared" si="35"/>
        <v>0.78</v>
      </c>
      <c r="K812" s="1">
        <v>1</v>
      </c>
      <c r="L812" s="4">
        <f t="shared" si="36"/>
        <v>0.78</v>
      </c>
      <c r="M812" s="1">
        <v>1</v>
      </c>
      <c r="N812" s="4">
        <v>0.78</v>
      </c>
      <c r="O812" s="11" t="s">
        <v>1746</v>
      </c>
    </row>
    <row r="813" spans="1:15" ht="16.5" x14ac:dyDescent="0.25">
      <c r="A813" s="1">
        <v>812</v>
      </c>
      <c r="B813" s="1" t="s">
        <v>2155</v>
      </c>
      <c r="C813" s="10">
        <v>45280</v>
      </c>
      <c r="D813" s="22">
        <v>0</v>
      </c>
      <c r="E813" s="17" t="s">
        <v>5290</v>
      </c>
      <c r="F813" s="15">
        <v>20.5</v>
      </c>
      <c r="G813" s="2">
        <v>2.2000000000000002</v>
      </c>
      <c r="H813" s="3">
        <v>2.5</v>
      </c>
      <c r="I813" s="2">
        <v>1.38</v>
      </c>
      <c r="J813" s="4">
        <f t="shared" si="35"/>
        <v>0.82000000000000028</v>
      </c>
      <c r="K813" s="1">
        <v>1</v>
      </c>
      <c r="L813" s="4">
        <f t="shared" si="36"/>
        <v>0.82000000000000028</v>
      </c>
      <c r="M813" s="1">
        <v>1</v>
      </c>
      <c r="N813" s="4">
        <v>0.82000000000000028</v>
      </c>
      <c r="O813" s="11" t="s">
        <v>1746</v>
      </c>
    </row>
    <row r="814" spans="1:15" ht="16.5" x14ac:dyDescent="0.25">
      <c r="A814" s="1">
        <v>813</v>
      </c>
      <c r="B814" s="1" t="s">
        <v>771</v>
      </c>
      <c r="C814" s="10">
        <v>45281</v>
      </c>
      <c r="D814" s="22">
        <v>0</v>
      </c>
      <c r="E814" s="17" t="s">
        <v>213</v>
      </c>
      <c r="F814" s="15">
        <v>24</v>
      </c>
      <c r="G814" s="2">
        <v>2.57</v>
      </c>
      <c r="H814" s="3">
        <v>1.2</v>
      </c>
      <c r="I814" s="2">
        <v>1.42</v>
      </c>
      <c r="J814" s="4">
        <f t="shared" si="35"/>
        <v>1.1499999999999999</v>
      </c>
      <c r="K814" s="1">
        <v>1</v>
      </c>
      <c r="L814" s="4">
        <f t="shared" si="36"/>
        <v>1.1499999999999999</v>
      </c>
      <c r="M814" s="1">
        <v>1</v>
      </c>
      <c r="N814" s="4">
        <v>1.1499999999999999</v>
      </c>
      <c r="O814" s="11" t="s">
        <v>1746</v>
      </c>
    </row>
    <row r="815" spans="1:15" ht="16.5" x14ac:dyDescent="0.25">
      <c r="A815" s="1">
        <v>814</v>
      </c>
      <c r="B815" s="1" t="s">
        <v>761</v>
      </c>
      <c r="C815" s="10">
        <v>45281</v>
      </c>
      <c r="D815" s="22">
        <v>0</v>
      </c>
      <c r="E815" s="17" t="s">
        <v>213</v>
      </c>
      <c r="F815" s="15">
        <v>24</v>
      </c>
      <c r="G815" s="2">
        <v>2.39</v>
      </c>
      <c r="H815" s="3">
        <v>1.8</v>
      </c>
      <c r="I815" s="2">
        <v>1.74</v>
      </c>
      <c r="J815" s="4">
        <f t="shared" si="35"/>
        <v>0.65000000000000013</v>
      </c>
      <c r="K815" s="1">
        <v>1</v>
      </c>
      <c r="L815" s="4">
        <f t="shared" si="36"/>
        <v>0.65000000000000013</v>
      </c>
      <c r="M815" s="1">
        <v>1</v>
      </c>
      <c r="N815" s="4">
        <v>0.65000000000000013</v>
      </c>
      <c r="O815" s="11" t="s">
        <v>1746</v>
      </c>
    </row>
    <row r="816" spans="1:15" ht="16.5" x14ac:dyDescent="0.25">
      <c r="A816" s="1">
        <v>815</v>
      </c>
      <c r="B816" s="1" t="s">
        <v>2155</v>
      </c>
      <c r="C816" s="10">
        <v>45281</v>
      </c>
      <c r="D816" s="22">
        <v>0</v>
      </c>
      <c r="E816" s="17" t="s">
        <v>213</v>
      </c>
      <c r="F816" s="15">
        <v>24</v>
      </c>
      <c r="G816" s="2">
        <v>2.2218</v>
      </c>
      <c r="H816" s="3">
        <v>2.4</v>
      </c>
      <c r="I816" s="2">
        <v>1.26</v>
      </c>
      <c r="J816" s="4">
        <f t="shared" si="35"/>
        <v>0.96179999999999999</v>
      </c>
      <c r="K816" s="1">
        <v>1</v>
      </c>
      <c r="L816" s="4">
        <f t="shared" si="36"/>
        <v>0.96179999999999999</v>
      </c>
      <c r="M816" s="1">
        <v>1</v>
      </c>
      <c r="N816" s="4">
        <v>0.96179999999999999</v>
      </c>
      <c r="O816" s="11" t="s">
        <v>1746</v>
      </c>
    </row>
    <row r="817" spans="1:15" ht="16.5" x14ac:dyDescent="0.25">
      <c r="A817" s="1">
        <v>816</v>
      </c>
      <c r="B817" s="1" t="s">
        <v>771</v>
      </c>
      <c r="C817" s="10">
        <v>45282</v>
      </c>
      <c r="D817" s="22">
        <v>0</v>
      </c>
      <c r="E817" s="17" t="s">
        <v>213</v>
      </c>
      <c r="F817" s="15">
        <v>24</v>
      </c>
      <c r="G817" s="2">
        <v>2.56</v>
      </c>
      <c r="H817" s="3">
        <v>1.2</v>
      </c>
      <c r="I817" s="2">
        <v>1.4</v>
      </c>
      <c r="J817" s="4">
        <f t="shared" si="35"/>
        <v>1.1600000000000001</v>
      </c>
      <c r="K817" s="1">
        <v>1</v>
      </c>
      <c r="L817" s="4">
        <f t="shared" si="36"/>
        <v>1.1600000000000001</v>
      </c>
      <c r="M817" s="1">
        <v>1</v>
      </c>
      <c r="N817" s="4">
        <v>1.1600000000000001</v>
      </c>
      <c r="O817" s="11" t="s">
        <v>1746</v>
      </c>
    </row>
    <row r="818" spans="1:15" ht="16.5" x14ac:dyDescent="0.25">
      <c r="A818" s="1">
        <v>817</v>
      </c>
      <c r="B818" s="1" t="s">
        <v>761</v>
      </c>
      <c r="C818" s="10">
        <v>45282</v>
      </c>
      <c r="D818" s="22">
        <v>0</v>
      </c>
      <c r="E818" s="17" t="s">
        <v>213</v>
      </c>
      <c r="F818" s="15">
        <v>24</v>
      </c>
      <c r="G818" s="2">
        <v>2.2999999999999998</v>
      </c>
      <c r="H818" s="3">
        <v>1.2</v>
      </c>
      <c r="I818" s="2">
        <v>1.71</v>
      </c>
      <c r="J818" s="4">
        <f t="shared" si="35"/>
        <v>0.58999999999999986</v>
      </c>
      <c r="K818" s="1">
        <v>1</v>
      </c>
      <c r="L818" s="4">
        <f t="shared" si="36"/>
        <v>0.58999999999999986</v>
      </c>
      <c r="M818" s="1">
        <v>1</v>
      </c>
      <c r="N818" s="4">
        <v>0.58999999999999986</v>
      </c>
      <c r="O818" s="11" t="s">
        <v>1746</v>
      </c>
    </row>
    <row r="819" spans="1:15" ht="16.5" x14ac:dyDescent="0.25">
      <c r="A819" s="1">
        <v>818</v>
      </c>
      <c r="B819" s="1" t="s">
        <v>2155</v>
      </c>
      <c r="C819" s="10">
        <v>45282</v>
      </c>
      <c r="D819" s="22">
        <v>0</v>
      </c>
      <c r="E819" s="17" t="s">
        <v>213</v>
      </c>
      <c r="F819" s="15">
        <v>24</v>
      </c>
      <c r="G819" s="2">
        <v>2.17</v>
      </c>
      <c r="H819" s="3">
        <v>2.2999999999999998</v>
      </c>
      <c r="I819" s="2">
        <v>1.31</v>
      </c>
      <c r="J819" s="4">
        <f t="shared" si="35"/>
        <v>0.85999999999999988</v>
      </c>
      <c r="K819" s="1">
        <v>1</v>
      </c>
      <c r="L819" s="4">
        <f t="shared" si="36"/>
        <v>0.85999999999999988</v>
      </c>
      <c r="M819" s="1">
        <v>1</v>
      </c>
      <c r="N819" s="4">
        <v>0.85999999999999988</v>
      </c>
      <c r="O819" s="11" t="s">
        <v>1746</v>
      </c>
    </row>
    <row r="820" spans="1:15" ht="16.5" x14ac:dyDescent="0.25">
      <c r="A820" s="1">
        <v>819</v>
      </c>
      <c r="B820" s="1" t="s">
        <v>771</v>
      </c>
      <c r="C820" s="10">
        <v>45283</v>
      </c>
      <c r="D820" s="22">
        <v>0</v>
      </c>
      <c r="E820" s="17" t="s">
        <v>213</v>
      </c>
      <c r="F820" s="15">
        <v>24</v>
      </c>
      <c r="G820" s="2">
        <v>2.56</v>
      </c>
      <c r="H820" s="3">
        <v>1.1000000000000001</v>
      </c>
      <c r="I820" s="2">
        <v>1.39</v>
      </c>
      <c r="J820" s="4">
        <f t="shared" si="35"/>
        <v>1.1700000000000002</v>
      </c>
      <c r="K820" s="1">
        <v>1</v>
      </c>
      <c r="L820" s="4">
        <f t="shared" si="36"/>
        <v>1.1700000000000002</v>
      </c>
      <c r="M820" s="1">
        <v>1</v>
      </c>
      <c r="N820" s="4">
        <v>1.1700000000000002</v>
      </c>
      <c r="O820" s="11" t="s">
        <v>1746</v>
      </c>
    </row>
    <row r="821" spans="1:15" ht="16.5" x14ac:dyDescent="0.25">
      <c r="A821" s="1">
        <v>820</v>
      </c>
      <c r="B821" s="1" t="s">
        <v>761</v>
      </c>
      <c r="C821" s="10">
        <v>45283</v>
      </c>
      <c r="D821" s="22">
        <v>0</v>
      </c>
      <c r="E821" s="17" t="s">
        <v>213</v>
      </c>
      <c r="F821" s="15">
        <v>24</v>
      </c>
      <c r="G821" s="2">
        <v>2.3199999999999998</v>
      </c>
      <c r="H821" s="3">
        <v>1.2</v>
      </c>
      <c r="I821" s="2">
        <v>1.7</v>
      </c>
      <c r="J821" s="4">
        <f t="shared" si="35"/>
        <v>0.61999999999999988</v>
      </c>
      <c r="K821" s="1">
        <v>1</v>
      </c>
      <c r="L821" s="4">
        <f t="shared" si="36"/>
        <v>0.61999999999999988</v>
      </c>
      <c r="M821" s="1">
        <v>1</v>
      </c>
      <c r="N821" s="4">
        <v>0.61999999999999988</v>
      </c>
      <c r="O821" s="11" t="s">
        <v>1746</v>
      </c>
    </row>
    <row r="822" spans="1:15" ht="16.5" x14ac:dyDescent="0.25">
      <c r="A822" s="1">
        <v>821</v>
      </c>
      <c r="B822" s="1" t="s">
        <v>2155</v>
      </c>
      <c r="C822" s="10">
        <v>45283</v>
      </c>
      <c r="D822" s="22">
        <v>0</v>
      </c>
      <c r="E822" s="17" t="s">
        <v>213</v>
      </c>
      <c r="F822" s="15">
        <v>24</v>
      </c>
      <c r="G822" s="2">
        <v>2.11</v>
      </c>
      <c r="H822" s="3">
        <v>2.2000000000000002</v>
      </c>
      <c r="I822" s="2">
        <v>1.29</v>
      </c>
      <c r="J822" s="4">
        <f t="shared" si="35"/>
        <v>0.81999999999999984</v>
      </c>
      <c r="K822" s="1">
        <v>1</v>
      </c>
      <c r="L822" s="4">
        <f t="shared" si="36"/>
        <v>0.81999999999999984</v>
      </c>
      <c r="M822" s="1">
        <v>1</v>
      </c>
      <c r="N822" s="4">
        <v>0.81999999999999984</v>
      </c>
      <c r="O822" s="11" t="s">
        <v>1746</v>
      </c>
    </row>
    <row r="823" spans="1:15" ht="16.5" x14ac:dyDescent="0.25">
      <c r="A823" s="1">
        <v>822</v>
      </c>
      <c r="B823" s="1" t="s">
        <v>771</v>
      </c>
      <c r="C823" s="10">
        <v>45284</v>
      </c>
      <c r="D823" s="22">
        <v>0</v>
      </c>
      <c r="E823" s="17" t="s">
        <v>213</v>
      </c>
      <c r="F823" s="15">
        <v>24</v>
      </c>
      <c r="G823" s="2">
        <v>2.5499999999999998</v>
      </c>
      <c r="H823" s="3">
        <v>1.1000000000000001</v>
      </c>
      <c r="I823" s="2">
        <v>1.4</v>
      </c>
      <c r="J823" s="4">
        <f t="shared" si="35"/>
        <v>1.1499999999999999</v>
      </c>
      <c r="K823" s="1">
        <v>1</v>
      </c>
      <c r="L823" s="4">
        <f t="shared" si="36"/>
        <v>1.1499999999999999</v>
      </c>
      <c r="M823" s="1">
        <v>1</v>
      </c>
      <c r="N823" s="4">
        <v>1.1499999999999999</v>
      </c>
      <c r="O823" s="11" t="s">
        <v>1746</v>
      </c>
    </row>
    <row r="824" spans="1:15" ht="16.5" x14ac:dyDescent="0.25">
      <c r="A824" s="1">
        <v>823</v>
      </c>
      <c r="B824" s="1" t="s">
        <v>761</v>
      </c>
      <c r="C824" s="10">
        <v>45284</v>
      </c>
      <c r="D824" s="22">
        <v>0</v>
      </c>
      <c r="E824" s="17" t="s">
        <v>213</v>
      </c>
      <c r="F824" s="15">
        <v>24</v>
      </c>
      <c r="G824" s="2">
        <v>2.25</v>
      </c>
      <c r="H824" s="3">
        <v>1.4</v>
      </c>
      <c r="I824" s="2">
        <v>1.72</v>
      </c>
      <c r="J824" s="4">
        <f t="shared" si="35"/>
        <v>0.53</v>
      </c>
      <c r="K824" s="1">
        <v>1</v>
      </c>
      <c r="L824" s="4">
        <f t="shared" si="36"/>
        <v>0.53</v>
      </c>
      <c r="M824" s="1">
        <v>1</v>
      </c>
      <c r="N824" s="4">
        <v>0.53</v>
      </c>
      <c r="O824" s="11" t="s">
        <v>1746</v>
      </c>
    </row>
    <row r="825" spans="1:15" ht="16.5" x14ac:dyDescent="0.25">
      <c r="A825" s="1">
        <v>824</v>
      </c>
      <c r="B825" s="1" t="s">
        <v>2155</v>
      </c>
      <c r="C825" s="10">
        <v>45284</v>
      </c>
      <c r="D825" s="22">
        <v>0</v>
      </c>
      <c r="E825" s="17" t="s">
        <v>213</v>
      </c>
      <c r="F825" s="15">
        <v>24</v>
      </c>
      <c r="G825" s="2">
        <v>2.15</v>
      </c>
      <c r="H825" s="3">
        <v>2.1</v>
      </c>
      <c r="I825" s="2">
        <v>1.23</v>
      </c>
      <c r="J825" s="4">
        <f t="shared" si="35"/>
        <v>0.91999999999999993</v>
      </c>
      <c r="K825" s="1">
        <v>1</v>
      </c>
      <c r="L825" s="4">
        <f t="shared" si="36"/>
        <v>0.91999999999999993</v>
      </c>
      <c r="M825" s="1">
        <v>1</v>
      </c>
      <c r="N825" s="4">
        <v>0.91999999999999993</v>
      </c>
      <c r="O825" s="11" t="s">
        <v>1746</v>
      </c>
    </row>
    <row r="826" spans="1:15" ht="16.5" x14ac:dyDescent="0.25">
      <c r="A826" s="1">
        <v>825</v>
      </c>
      <c r="B826" s="1" t="s">
        <v>771</v>
      </c>
      <c r="C826" s="10">
        <v>45285</v>
      </c>
      <c r="D826" s="22">
        <v>0</v>
      </c>
      <c r="E826" s="17" t="s">
        <v>213</v>
      </c>
      <c r="F826" s="15">
        <v>24</v>
      </c>
      <c r="G826" s="2">
        <v>2.5499999999999998</v>
      </c>
      <c r="H826" s="3">
        <v>1.2</v>
      </c>
      <c r="I826" s="2">
        <v>1.35</v>
      </c>
      <c r="J826" s="4">
        <f t="shared" si="35"/>
        <v>1.1999999999999997</v>
      </c>
      <c r="K826" s="1">
        <v>1</v>
      </c>
      <c r="L826" s="4">
        <f t="shared" si="36"/>
        <v>1.1999999999999997</v>
      </c>
      <c r="M826" s="1">
        <v>1</v>
      </c>
      <c r="N826" s="4">
        <v>1.1999999999999997</v>
      </c>
      <c r="O826" s="11" t="s">
        <v>1746</v>
      </c>
    </row>
    <row r="827" spans="1:15" ht="16.5" x14ac:dyDescent="0.25">
      <c r="A827" s="1">
        <v>826</v>
      </c>
      <c r="B827" s="1" t="s">
        <v>761</v>
      </c>
      <c r="C827" s="10">
        <v>45285</v>
      </c>
      <c r="D827" s="22">
        <v>0</v>
      </c>
      <c r="E827" s="17" t="s">
        <v>213</v>
      </c>
      <c r="F827" s="15">
        <v>24</v>
      </c>
      <c r="G827" s="2">
        <v>2.25</v>
      </c>
      <c r="H827" s="3">
        <v>1.4</v>
      </c>
      <c r="I827" s="2">
        <v>1.66</v>
      </c>
      <c r="J827" s="4">
        <f t="shared" si="35"/>
        <v>0.59000000000000008</v>
      </c>
      <c r="K827" s="1">
        <v>1</v>
      </c>
      <c r="L827" s="4">
        <f t="shared" si="36"/>
        <v>0.59000000000000008</v>
      </c>
      <c r="M827" s="1">
        <v>1</v>
      </c>
      <c r="N827" s="4">
        <v>0.59000000000000008</v>
      </c>
      <c r="O827" s="11" t="s">
        <v>1746</v>
      </c>
    </row>
    <row r="828" spans="1:15" ht="16.5" x14ac:dyDescent="0.25">
      <c r="A828" s="1">
        <v>827</v>
      </c>
      <c r="B828" s="1" t="s">
        <v>2155</v>
      </c>
      <c r="C828" s="10">
        <v>45285</v>
      </c>
      <c r="D828" s="22">
        <v>0</v>
      </c>
      <c r="E828" s="17" t="s">
        <v>213</v>
      </c>
      <c r="F828" s="15">
        <v>24</v>
      </c>
      <c r="G828" s="2">
        <v>2.12</v>
      </c>
      <c r="H828" s="3">
        <v>2</v>
      </c>
      <c r="I828" s="2">
        <v>1.32</v>
      </c>
      <c r="J828" s="4">
        <f t="shared" si="35"/>
        <v>0.8</v>
      </c>
      <c r="K828" s="1">
        <v>1</v>
      </c>
      <c r="L828" s="4">
        <f t="shared" si="36"/>
        <v>0.8</v>
      </c>
      <c r="M828" s="1">
        <v>1</v>
      </c>
      <c r="N828" s="4">
        <v>0.8</v>
      </c>
      <c r="O828" s="11" t="s">
        <v>1746</v>
      </c>
    </row>
    <row r="829" spans="1:15" ht="16.5" x14ac:dyDescent="0.25">
      <c r="A829" s="1">
        <v>828</v>
      </c>
      <c r="B829" s="1" t="s">
        <v>771</v>
      </c>
      <c r="C829" s="10">
        <v>45286</v>
      </c>
      <c r="D829" s="22">
        <v>0</v>
      </c>
      <c r="E829" s="17" t="s">
        <v>213</v>
      </c>
      <c r="F829" s="15">
        <v>24</v>
      </c>
      <c r="G829" s="2">
        <v>2.5499999999999998</v>
      </c>
      <c r="H829" s="3">
        <v>1.4</v>
      </c>
      <c r="I829" s="2">
        <v>1.36</v>
      </c>
      <c r="J829" s="4">
        <f t="shared" si="35"/>
        <v>1.1899999999999997</v>
      </c>
      <c r="K829" s="1">
        <v>1</v>
      </c>
      <c r="L829" s="4">
        <f t="shared" si="36"/>
        <v>1.1899999999999997</v>
      </c>
      <c r="M829" s="1">
        <v>1</v>
      </c>
      <c r="N829" s="4">
        <v>1.1899999999999997</v>
      </c>
      <c r="O829" s="11" t="s">
        <v>1746</v>
      </c>
    </row>
    <row r="830" spans="1:15" ht="16.5" x14ac:dyDescent="0.25">
      <c r="A830" s="1">
        <v>829</v>
      </c>
      <c r="B830" s="1" t="s">
        <v>761</v>
      </c>
      <c r="C830" s="10">
        <v>45286</v>
      </c>
      <c r="D830" s="22">
        <v>0</v>
      </c>
      <c r="E830" s="17" t="s">
        <v>213</v>
      </c>
      <c r="F830" s="15">
        <v>24</v>
      </c>
      <c r="G830" s="2">
        <v>2.2200000000000002</v>
      </c>
      <c r="H830" s="3">
        <v>1.4</v>
      </c>
      <c r="I830" s="2">
        <v>1.67</v>
      </c>
      <c r="J830" s="4">
        <f t="shared" si="35"/>
        <v>0.55000000000000027</v>
      </c>
      <c r="K830" s="1">
        <v>1</v>
      </c>
      <c r="L830" s="4">
        <f t="shared" si="36"/>
        <v>0.55000000000000027</v>
      </c>
      <c r="M830" s="1">
        <v>1</v>
      </c>
      <c r="N830" s="4">
        <v>0.55000000000000027</v>
      </c>
      <c r="O830" s="11" t="s">
        <v>1746</v>
      </c>
    </row>
    <row r="831" spans="1:15" ht="16.5" x14ac:dyDescent="0.25">
      <c r="A831" s="1">
        <v>830</v>
      </c>
      <c r="B831" s="1" t="s">
        <v>2155</v>
      </c>
      <c r="C831" s="10">
        <v>45286</v>
      </c>
      <c r="D831" s="22">
        <v>0</v>
      </c>
      <c r="E831" s="17" t="s">
        <v>213</v>
      </c>
      <c r="F831" s="15">
        <v>24</v>
      </c>
      <c r="G831" s="2">
        <v>2.12</v>
      </c>
      <c r="H831" s="3">
        <v>1.9</v>
      </c>
      <c r="I831" s="2">
        <v>1.31</v>
      </c>
      <c r="J831" s="4">
        <f t="shared" si="35"/>
        <v>0.81</v>
      </c>
      <c r="K831" s="1">
        <v>1</v>
      </c>
      <c r="L831" s="4">
        <f t="shared" si="36"/>
        <v>0.81</v>
      </c>
      <c r="M831" s="1">
        <v>1</v>
      </c>
      <c r="N831" s="4">
        <v>0.81</v>
      </c>
      <c r="O831" s="11" t="s">
        <v>1746</v>
      </c>
    </row>
    <row r="832" spans="1:15" ht="16.5" x14ac:dyDescent="0.25">
      <c r="A832" s="1">
        <v>831</v>
      </c>
      <c r="B832" s="1" t="s">
        <v>771</v>
      </c>
      <c r="C832" s="10">
        <v>45287</v>
      </c>
      <c r="D832" s="22">
        <v>0</v>
      </c>
      <c r="E832" s="17" t="s">
        <v>213</v>
      </c>
      <c r="F832" s="15">
        <v>24</v>
      </c>
      <c r="G832" s="2">
        <v>2.5499999999999998</v>
      </c>
      <c r="H832" s="3">
        <v>1.3</v>
      </c>
      <c r="I832" s="2">
        <v>1.34</v>
      </c>
      <c r="J832" s="4">
        <f t="shared" ref="J832:J877" si="37">G832-I832</f>
        <v>1.2099999999999997</v>
      </c>
      <c r="K832" s="1">
        <v>1</v>
      </c>
      <c r="L832" s="4">
        <f t="shared" ref="L832:L877" si="38">(G832-I832-D832)*K832</f>
        <v>1.2099999999999997</v>
      </c>
      <c r="M832" s="1">
        <v>1</v>
      </c>
      <c r="N832" s="4">
        <v>1.2099999999999997</v>
      </c>
      <c r="O832" s="11" t="s">
        <v>1746</v>
      </c>
    </row>
    <row r="833" spans="1:15" ht="16.5" x14ac:dyDescent="0.25">
      <c r="A833" s="1">
        <v>832</v>
      </c>
      <c r="B833" s="1" t="s">
        <v>761</v>
      </c>
      <c r="C833" s="10">
        <v>45287</v>
      </c>
      <c r="D833" s="22">
        <v>0</v>
      </c>
      <c r="E833" s="17" t="s">
        <v>213</v>
      </c>
      <c r="F833" s="15">
        <v>24</v>
      </c>
      <c r="G833" s="2">
        <v>2.14</v>
      </c>
      <c r="H833" s="3">
        <v>1.6</v>
      </c>
      <c r="I833" s="2">
        <v>1.64</v>
      </c>
      <c r="J833" s="4">
        <f t="shared" si="37"/>
        <v>0.50000000000000022</v>
      </c>
      <c r="K833" s="1">
        <v>1</v>
      </c>
      <c r="L833" s="4">
        <f t="shared" si="38"/>
        <v>0.50000000000000022</v>
      </c>
      <c r="M833" s="1">
        <v>1</v>
      </c>
      <c r="N833" s="4">
        <v>0.50000000000000022</v>
      </c>
      <c r="O833" s="11" t="s">
        <v>1746</v>
      </c>
    </row>
    <row r="834" spans="1:15" ht="16.5" x14ac:dyDescent="0.25">
      <c r="A834" s="1">
        <v>833</v>
      </c>
      <c r="B834" s="1" t="s">
        <v>2155</v>
      </c>
      <c r="C834" s="10">
        <v>45287</v>
      </c>
      <c r="D834" s="22">
        <v>0</v>
      </c>
      <c r="E834" s="17" t="s">
        <v>213</v>
      </c>
      <c r="F834" s="15">
        <v>24</v>
      </c>
      <c r="G834" s="2">
        <v>1.99</v>
      </c>
      <c r="H834" s="3">
        <v>1.5</v>
      </c>
      <c r="I834" s="2">
        <v>1.19</v>
      </c>
      <c r="J834" s="4">
        <f t="shared" si="37"/>
        <v>0.8</v>
      </c>
      <c r="K834" s="1">
        <v>1</v>
      </c>
      <c r="L834" s="4">
        <f t="shared" si="38"/>
        <v>0.8</v>
      </c>
      <c r="M834" s="1">
        <v>1</v>
      </c>
      <c r="N834" s="4">
        <v>0.8</v>
      </c>
      <c r="O834" s="11" t="s">
        <v>1746</v>
      </c>
    </row>
    <row r="835" spans="1:15" ht="16.5" x14ac:dyDescent="0.25">
      <c r="A835" s="1">
        <v>834</v>
      </c>
      <c r="B835" s="1" t="s">
        <v>771</v>
      </c>
      <c r="C835" s="10">
        <v>45288</v>
      </c>
      <c r="D835" s="22">
        <v>0</v>
      </c>
      <c r="E835" s="17" t="s">
        <v>213</v>
      </c>
      <c r="F835" s="15">
        <v>24</v>
      </c>
      <c r="G835" s="2">
        <v>2.5499999999999998</v>
      </c>
      <c r="H835" s="3">
        <v>1.3</v>
      </c>
      <c r="I835" s="2">
        <v>1.32</v>
      </c>
      <c r="J835" s="4">
        <f t="shared" si="37"/>
        <v>1.2299999999999998</v>
      </c>
      <c r="K835" s="1">
        <v>1</v>
      </c>
      <c r="L835" s="4">
        <f t="shared" si="38"/>
        <v>1.2299999999999998</v>
      </c>
      <c r="M835" s="1">
        <v>1</v>
      </c>
      <c r="N835" s="4">
        <v>1.2299999999999998</v>
      </c>
      <c r="O835" s="11"/>
    </row>
    <row r="836" spans="1:15" ht="16.5" x14ac:dyDescent="0.25">
      <c r="A836" s="1">
        <v>835</v>
      </c>
      <c r="B836" s="1" t="s">
        <v>761</v>
      </c>
      <c r="C836" s="10">
        <v>45288</v>
      </c>
      <c r="D836" s="22">
        <v>0</v>
      </c>
      <c r="E836" s="17" t="s">
        <v>213</v>
      </c>
      <c r="F836" s="15">
        <v>24</v>
      </c>
      <c r="G836" s="2">
        <v>2.09</v>
      </c>
      <c r="H836" s="3">
        <v>1.7</v>
      </c>
      <c r="I836" s="2">
        <v>1.61</v>
      </c>
      <c r="J836" s="4">
        <f t="shared" si="37"/>
        <v>0.47999999999999976</v>
      </c>
      <c r="K836" s="1">
        <v>1</v>
      </c>
      <c r="L836" s="4">
        <f t="shared" si="38"/>
        <v>0.47999999999999976</v>
      </c>
      <c r="M836" s="1">
        <v>1</v>
      </c>
      <c r="N836" s="4">
        <v>0.47999999999999976</v>
      </c>
      <c r="O836" s="11"/>
    </row>
    <row r="837" spans="1:15" ht="16.5" x14ac:dyDescent="0.25">
      <c r="A837" s="1">
        <v>836</v>
      </c>
      <c r="B837" s="1" t="s">
        <v>2155</v>
      </c>
      <c r="C837" s="10">
        <v>45288</v>
      </c>
      <c r="D837" s="22">
        <v>0</v>
      </c>
      <c r="E837" s="17" t="s">
        <v>213</v>
      </c>
      <c r="F837" s="15">
        <v>24</v>
      </c>
      <c r="G837" s="2">
        <v>2.13</v>
      </c>
      <c r="H837" s="3">
        <v>1.7</v>
      </c>
      <c r="I837" s="2">
        <v>1.25</v>
      </c>
      <c r="J837" s="4">
        <f t="shared" si="37"/>
        <v>0.87999999999999989</v>
      </c>
      <c r="K837" s="1">
        <v>1</v>
      </c>
      <c r="L837" s="4">
        <f t="shared" si="38"/>
        <v>0.87999999999999989</v>
      </c>
      <c r="M837" s="1">
        <v>1</v>
      </c>
      <c r="N837" s="4">
        <v>0.87999999999999989</v>
      </c>
      <c r="O837" s="11"/>
    </row>
    <row r="838" spans="1:15" ht="16.5" x14ac:dyDescent="0.25">
      <c r="A838" s="1">
        <v>837</v>
      </c>
      <c r="B838" s="1" t="s">
        <v>771</v>
      </c>
      <c r="C838" s="10">
        <v>45289</v>
      </c>
      <c r="D838" s="22">
        <v>0</v>
      </c>
      <c r="E838" s="17" t="s">
        <v>213</v>
      </c>
      <c r="F838" s="15">
        <v>24</v>
      </c>
      <c r="G838" s="2">
        <v>2.5499999999999998</v>
      </c>
      <c r="H838" s="3">
        <v>1.4</v>
      </c>
      <c r="I838" s="2">
        <v>1.29</v>
      </c>
      <c r="J838" s="4">
        <f t="shared" si="37"/>
        <v>1.2599999999999998</v>
      </c>
      <c r="K838" s="1">
        <v>1</v>
      </c>
      <c r="L838" s="4">
        <f t="shared" si="38"/>
        <v>1.2599999999999998</v>
      </c>
      <c r="M838" s="1">
        <v>1</v>
      </c>
      <c r="N838" s="4">
        <v>1.2599999999999998</v>
      </c>
      <c r="O838" s="11"/>
    </row>
    <row r="839" spans="1:15" ht="16.5" x14ac:dyDescent="0.25">
      <c r="A839" s="1">
        <v>838</v>
      </c>
      <c r="B839" s="1" t="s">
        <v>761</v>
      </c>
      <c r="C839" s="10">
        <v>45289</v>
      </c>
      <c r="D839" s="22">
        <v>0</v>
      </c>
      <c r="E839" s="17" t="s">
        <v>213</v>
      </c>
      <c r="F839" s="15">
        <v>24</v>
      </c>
      <c r="G839" s="2">
        <v>2.0499999999999998</v>
      </c>
      <c r="H839" s="3">
        <v>1.7</v>
      </c>
      <c r="I839" s="2">
        <v>1.58</v>
      </c>
      <c r="J839" s="4">
        <f t="shared" si="37"/>
        <v>0.46999999999999975</v>
      </c>
      <c r="K839" s="1">
        <v>1</v>
      </c>
      <c r="L839" s="4">
        <f t="shared" si="38"/>
        <v>0.46999999999999975</v>
      </c>
      <c r="M839" s="1">
        <v>1</v>
      </c>
      <c r="N839" s="4">
        <v>0.46999999999999975</v>
      </c>
      <c r="O839" s="11"/>
    </row>
    <row r="840" spans="1:15" ht="16.5" x14ac:dyDescent="0.25">
      <c r="A840" s="1">
        <v>839</v>
      </c>
      <c r="B840" s="1" t="s">
        <v>2155</v>
      </c>
      <c r="C840" s="10">
        <v>45289</v>
      </c>
      <c r="D840" s="22">
        <v>0</v>
      </c>
      <c r="E840" s="17" t="s">
        <v>213</v>
      </c>
      <c r="F840" s="15">
        <v>24</v>
      </c>
      <c r="G840" s="2">
        <v>2.2400000000000002</v>
      </c>
      <c r="H840" s="3">
        <v>1.9</v>
      </c>
      <c r="I840" s="2">
        <v>1.4</v>
      </c>
      <c r="J840" s="4">
        <f t="shared" si="37"/>
        <v>0.8400000000000003</v>
      </c>
      <c r="K840" s="1">
        <v>1</v>
      </c>
      <c r="L840" s="4">
        <f t="shared" si="38"/>
        <v>0.8400000000000003</v>
      </c>
      <c r="M840" s="1">
        <v>1</v>
      </c>
      <c r="N840" s="4">
        <v>0.8400000000000003</v>
      </c>
      <c r="O840" s="11"/>
    </row>
    <row r="841" spans="1:15" ht="16.5" x14ac:dyDescent="0.25">
      <c r="A841" s="1">
        <v>840</v>
      </c>
      <c r="B841" s="1" t="s">
        <v>771</v>
      </c>
      <c r="C841" s="10">
        <v>45290</v>
      </c>
      <c r="D841" s="22">
        <v>0</v>
      </c>
      <c r="E841" s="17" t="s">
        <v>213</v>
      </c>
      <c r="F841" s="15">
        <v>24</v>
      </c>
      <c r="G841" s="2">
        <v>2.5499999999999998</v>
      </c>
      <c r="H841" s="3">
        <v>1.2</v>
      </c>
      <c r="I841" s="2">
        <v>1.26</v>
      </c>
      <c r="J841" s="4">
        <f t="shared" si="37"/>
        <v>1.2899999999999998</v>
      </c>
      <c r="K841" s="1">
        <v>1</v>
      </c>
      <c r="L841" s="4">
        <f t="shared" si="38"/>
        <v>1.2899999999999998</v>
      </c>
      <c r="M841" s="1"/>
      <c r="N841" s="4"/>
      <c r="O841" s="11"/>
    </row>
    <row r="842" spans="1:15" ht="16.5" x14ac:dyDescent="0.25">
      <c r="A842" s="1">
        <v>841</v>
      </c>
      <c r="B842" s="1" t="s">
        <v>761</v>
      </c>
      <c r="C842" s="10">
        <v>45290</v>
      </c>
      <c r="D842" s="22">
        <v>0</v>
      </c>
      <c r="E842" s="17" t="s">
        <v>213</v>
      </c>
      <c r="F842" s="15">
        <v>24</v>
      </c>
      <c r="G842" s="2">
        <v>2.0699999999999998</v>
      </c>
      <c r="H842" s="3">
        <v>1.7</v>
      </c>
      <c r="I842" s="2">
        <v>1.55</v>
      </c>
      <c r="J842" s="4">
        <f t="shared" si="37"/>
        <v>0.5199999999999998</v>
      </c>
      <c r="K842" s="1">
        <v>1</v>
      </c>
      <c r="L842" s="4">
        <f t="shared" si="38"/>
        <v>0.5199999999999998</v>
      </c>
      <c r="M842" s="1"/>
      <c r="N842" s="4"/>
      <c r="O842" s="11"/>
    </row>
    <row r="843" spans="1:15" ht="16.5" x14ac:dyDescent="0.25">
      <c r="A843" s="1">
        <v>842</v>
      </c>
      <c r="B843" s="1" t="s">
        <v>2155</v>
      </c>
      <c r="C843" s="10">
        <v>45290</v>
      </c>
      <c r="D843" s="22">
        <v>0</v>
      </c>
      <c r="E843" s="17" t="s">
        <v>213</v>
      </c>
      <c r="F843" s="15">
        <v>24</v>
      </c>
      <c r="G843" s="2">
        <v>2.2200000000000002</v>
      </c>
      <c r="H843" s="3">
        <v>1.8</v>
      </c>
      <c r="I843" s="2">
        <v>1.49</v>
      </c>
      <c r="J843" s="4">
        <f t="shared" si="37"/>
        <v>0.7300000000000002</v>
      </c>
      <c r="K843" s="1">
        <v>1</v>
      </c>
      <c r="L843" s="4">
        <f t="shared" si="38"/>
        <v>0.7300000000000002</v>
      </c>
      <c r="M843" s="1"/>
      <c r="N843" s="4"/>
      <c r="O843" s="11"/>
    </row>
    <row r="844" spans="1:15" ht="16.5" x14ac:dyDescent="0.25">
      <c r="A844" s="1">
        <v>843</v>
      </c>
      <c r="B844" s="1"/>
      <c r="C844" s="10"/>
      <c r="D844" s="22"/>
      <c r="E844" s="17"/>
      <c r="F844" s="15"/>
      <c r="G844" s="2"/>
      <c r="H844" s="3"/>
      <c r="I844" s="2"/>
      <c r="J844" s="4">
        <f t="shared" si="37"/>
        <v>0</v>
      </c>
      <c r="K844" s="1">
        <v>1</v>
      </c>
      <c r="L844" s="4">
        <f t="shared" si="38"/>
        <v>0</v>
      </c>
      <c r="M844" s="1"/>
      <c r="N844" s="4"/>
      <c r="O844" s="11"/>
    </row>
    <row r="845" spans="1:15" ht="16.5" x14ac:dyDescent="0.25">
      <c r="A845" s="1">
        <v>844</v>
      </c>
      <c r="B845" s="1"/>
      <c r="C845" s="10"/>
      <c r="D845" s="22"/>
      <c r="E845" s="17"/>
      <c r="F845" s="15"/>
      <c r="G845" s="2"/>
      <c r="H845" s="3"/>
      <c r="I845" s="2"/>
      <c r="J845" s="4">
        <f t="shared" si="37"/>
        <v>0</v>
      </c>
      <c r="K845" s="1">
        <v>1</v>
      </c>
      <c r="L845" s="4">
        <f t="shared" si="38"/>
        <v>0</v>
      </c>
      <c r="M845" s="1"/>
      <c r="N845" s="4"/>
      <c r="O845" s="11"/>
    </row>
    <row r="846" spans="1:15" ht="16.5" x14ac:dyDescent="0.25">
      <c r="A846" s="1">
        <v>845</v>
      </c>
      <c r="B846" s="1"/>
      <c r="C846" s="10"/>
      <c r="D846" s="22"/>
      <c r="E846" s="17"/>
      <c r="F846" s="15"/>
      <c r="G846" s="2"/>
      <c r="H846" s="3"/>
      <c r="I846" s="2"/>
      <c r="J846" s="4">
        <f t="shared" si="37"/>
        <v>0</v>
      </c>
      <c r="K846" s="1">
        <v>1</v>
      </c>
      <c r="L846" s="4">
        <f t="shared" si="38"/>
        <v>0</v>
      </c>
      <c r="M846" s="1"/>
      <c r="N846" s="4"/>
      <c r="O846" s="11"/>
    </row>
    <row r="847" spans="1:15" ht="16.5" x14ac:dyDescent="0.25">
      <c r="A847" s="1">
        <v>846</v>
      </c>
      <c r="B847" s="1"/>
      <c r="C847" s="10"/>
      <c r="D847" s="22"/>
      <c r="E847" s="17"/>
      <c r="F847" s="15"/>
      <c r="G847" s="2"/>
      <c r="H847" s="3"/>
      <c r="I847" s="2"/>
      <c r="J847" s="4">
        <f t="shared" si="37"/>
        <v>0</v>
      </c>
      <c r="K847" s="1">
        <v>1</v>
      </c>
      <c r="L847" s="4">
        <f t="shared" si="38"/>
        <v>0</v>
      </c>
      <c r="M847" s="1"/>
      <c r="N847" s="4"/>
      <c r="O847" s="11"/>
    </row>
    <row r="848" spans="1:15" ht="16.5" x14ac:dyDescent="0.25">
      <c r="A848" s="1">
        <v>847</v>
      </c>
      <c r="B848" s="1"/>
      <c r="C848" s="10"/>
      <c r="D848" s="22"/>
      <c r="E848" s="17"/>
      <c r="F848" s="15"/>
      <c r="G848" s="2"/>
      <c r="H848" s="3"/>
      <c r="I848" s="2"/>
      <c r="J848" s="4">
        <f t="shared" si="37"/>
        <v>0</v>
      </c>
      <c r="K848" s="1">
        <v>1</v>
      </c>
      <c r="L848" s="4">
        <f t="shared" si="38"/>
        <v>0</v>
      </c>
      <c r="M848" s="1"/>
      <c r="N848" s="4"/>
      <c r="O848" s="11"/>
    </row>
    <row r="849" spans="1:15" ht="16.5" x14ac:dyDescent="0.25">
      <c r="A849" s="1">
        <v>848</v>
      </c>
      <c r="B849" s="1"/>
      <c r="C849" s="10"/>
      <c r="D849" s="22"/>
      <c r="E849" s="17"/>
      <c r="F849" s="15"/>
      <c r="G849" s="2"/>
      <c r="H849" s="3"/>
      <c r="I849" s="2"/>
      <c r="J849" s="4">
        <f t="shared" si="37"/>
        <v>0</v>
      </c>
      <c r="K849" s="1">
        <v>1</v>
      </c>
      <c r="L849" s="4">
        <f t="shared" si="38"/>
        <v>0</v>
      </c>
      <c r="M849" s="1"/>
      <c r="N849" s="4"/>
      <c r="O849" s="11"/>
    </row>
    <row r="850" spans="1:15" ht="16.5" x14ac:dyDescent="0.25">
      <c r="A850" s="1">
        <v>849</v>
      </c>
      <c r="B850" s="1"/>
      <c r="C850" s="10"/>
      <c r="D850" s="22"/>
      <c r="E850" s="17"/>
      <c r="F850" s="15"/>
      <c r="G850" s="2"/>
      <c r="H850" s="3"/>
      <c r="I850" s="2"/>
      <c r="J850" s="4">
        <f t="shared" si="37"/>
        <v>0</v>
      </c>
      <c r="K850" s="1">
        <v>1</v>
      </c>
      <c r="L850" s="4">
        <f t="shared" si="38"/>
        <v>0</v>
      </c>
      <c r="M850" s="1"/>
      <c r="N850" s="4"/>
      <c r="O850" s="11"/>
    </row>
    <row r="851" spans="1:15" ht="16.5" x14ac:dyDescent="0.25">
      <c r="A851" s="1">
        <v>850</v>
      </c>
      <c r="B851" s="1"/>
      <c r="C851" s="10"/>
      <c r="D851" s="22"/>
      <c r="E851" s="17"/>
      <c r="F851" s="15"/>
      <c r="G851" s="2"/>
      <c r="H851" s="3"/>
      <c r="I851" s="2"/>
      <c r="J851" s="4">
        <f t="shared" si="37"/>
        <v>0</v>
      </c>
      <c r="K851" s="1">
        <v>1</v>
      </c>
      <c r="L851" s="4">
        <f t="shared" si="38"/>
        <v>0</v>
      </c>
      <c r="M851" s="1"/>
      <c r="N851" s="4"/>
      <c r="O851" s="11"/>
    </row>
    <row r="852" spans="1:15" ht="16.5" x14ac:dyDescent="0.25">
      <c r="A852" s="1">
        <v>851</v>
      </c>
      <c r="B852" s="1"/>
      <c r="C852" s="10"/>
      <c r="D852" s="22"/>
      <c r="E852" s="17"/>
      <c r="F852" s="15"/>
      <c r="G852" s="2"/>
      <c r="H852" s="3"/>
      <c r="I852" s="2"/>
      <c r="J852" s="4">
        <f t="shared" si="37"/>
        <v>0</v>
      </c>
      <c r="K852" s="1">
        <v>1</v>
      </c>
      <c r="L852" s="4">
        <f t="shared" si="38"/>
        <v>0</v>
      </c>
      <c r="M852" s="1"/>
      <c r="N852" s="4"/>
      <c r="O852" s="11"/>
    </row>
    <row r="853" spans="1:15" ht="16.5" x14ac:dyDescent="0.25">
      <c r="A853" s="1">
        <v>852</v>
      </c>
      <c r="B853" s="1"/>
      <c r="C853" s="10"/>
      <c r="D853" s="22"/>
      <c r="E853" s="17"/>
      <c r="F853" s="15"/>
      <c r="G853" s="2"/>
      <c r="H853" s="3"/>
      <c r="I853" s="2"/>
      <c r="J853" s="4">
        <f t="shared" si="37"/>
        <v>0</v>
      </c>
      <c r="K853" s="1">
        <v>1</v>
      </c>
      <c r="L853" s="4">
        <f t="shared" si="38"/>
        <v>0</v>
      </c>
      <c r="M853" s="1"/>
      <c r="N853" s="4"/>
      <c r="O853" s="11"/>
    </row>
    <row r="854" spans="1:15" ht="16.5" x14ac:dyDescent="0.25">
      <c r="A854" s="1">
        <v>853</v>
      </c>
      <c r="B854" s="1"/>
      <c r="C854" s="10"/>
      <c r="D854" s="22"/>
      <c r="E854" s="17"/>
      <c r="F854" s="15"/>
      <c r="G854" s="2"/>
      <c r="H854" s="3"/>
      <c r="I854" s="2"/>
      <c r="J854" s="4">
        <f t="shared" si="37"/>
        <v>0</v>
      </c>
      <c r="K854" s="1">
        <v>1</v>
      </c>
      <c r="L854" s="4">
        <f t="shared" si="38"/>
        <v>0</v>
      </c>
      <c r="M854" s="1"/>
      <c r="N854" s="4"/>
      <c r="O854" s="11"/>
    </row>
    <row r="855" spans="1:15" ht="16.5" x14ac:dyDescent="0.25">
      <c r="A855" s="1">
        <v>854</v>
      </c>
      <c r="B855" s="1"/>
      <c r="C855" s="10"/>
      <c r="D855" s="22"/>
      <c r="E855" s="17"/>
      <c r="F855" s="15"/>
      <c r="G855" s="2"/>
      <c r="H855" s="3"/>
      <c r="I855" s="2"/>
      <c r="J855" s="4">
        <f t="shared" si="37"/>
        <v>0</v>
      </c>
      <c r="K855" s="1">
        <v>1</v>
      </c>
      <c r="L855" s="4">
        <f t="shared" si="38"/>
        <v>0</v>
      </c>
      <c r="M855" s="1"/>
      <c r="N855" s="4"/>
      <c r="O855" s="11"/>
    </row>
    <row r="856" spans="1:15" ht="16.5" x14ac:dyDescent="0.25">
      <c r="A856" s="1">
        <v>855</v>
      </c>
      <c r="B856" s="1"/>
      <c r="C856" s="10"/>
      <c r="D856" s="22"/>
      <c r="E856" s="17"/>
      <c r="F856" s="15"/>
      <c r="G856" s="2"/>
      <c r="H856" s="3"/>
      <c r="I856" s="2"/>
      <c r="J856" s="4">
        <f t="shared" si="37"/>
        <v>0</v>
      </c>
      <c r="K856" s="1">
        <v>1</v>
      </c>
      <c r="L856" s="4">
        <f t="shared" si="38"/>
        <v>0</v>
      </c>
      <c r="M856" s="1"/>
      <c r="N856" s="4"/>
      <c r="O856" s="11"/>
    </row>
    <row r="857" spans="1:15" ht="16.5" x14ac:dyDescent="0.25">
      <c r="A857" s="1">
        <v>856</v>
      </c>
      <c r="B857" s="1"/>
      <c r="C857" s="10"/>
      <c r="D857" s="22"/>
      <c r="E857" s="17"/>
      <c r="F857" s="15"/>
      <c r="G857" s="2"/>
      <c r="H857" s="3"/>
      <c r="I857" s="2"/>
      <c r="J857" s="4">
        <f t="shared" si="37"/>
        <v>0</v>
      </c>
      <c r="K857" s="1">
        <v>1</v>
      </c>
      <c r="L857" s="4">
        <f t="shared" si="38"/>
        <v>0</v>
      </c>
      <c r="M857" s="1"/>
      <c r="N857" s="4"/>
      <c r="O857" s="11"/>
    </row>
    <row r="858" spans="1:15" ht="16.5" x14ac:dyDescent="0.25">
      <c r="A858" s="1">
        <v>857</v>
      </c>
      <c r="B858" s="1"/>
      <c r="C858" s="10"/>
      <c r="D858" s="22"/>
      <c r="E858" s="17"/>
      <c r="F858" s="15"/>
      <c r="G858" s="2"/>
      <c r="H858" s="3"/>
      <c r="I858" s="2"/>
      <c r="J858" s="4">
        <f t="shared" si="37"/>
        <v>0</v>
      </c>
      <c r="K858" s="1">
        <v>1</v>
      </c>
      <c r="L858" s="4">
        <f t="shared" si="38"/>
        <v>0</v>
      </c>
      <c r="M858" s="1"/>
      <c r="N858" s="4"/>
      <c r="O858" s="11"/>
    </row>
    <row r="859" spans="1:15" ht="16.5" x14ac:dyDescent="0.25">
      <c r="A859" s="1">
        <v>858</v>
      </c>
      <c r="B859" s="1"/>
      <c r="C859" s="10"/>
      <c r="D859" s="22"/>
      <c r="E859" s="17"/>
      <c r="F859" s="15"/>
      <c r="G859" s="2"/>
      <c r="H859" s="3"/>
      <c r="I859" s="2"/>
      <c r="J859" s="4">
        <f t="shared" si="37"/>
        <v>0</v>
      </c>
      <c r="K859" s="1">
        <v>1</v>
      </c>
      <c r="L859" s="4">
        <f t="shared" si="38"/>
        <v>0</v>
      </c>
      <c r="M859" s="1"/>
      <c r="N859" s="4"/>
      <c r="O859" s="11"/>
    </row>
    <row r="860" spans="1:15" ht="16.5" x14ac:dyDescent="0.25">
      <c r="A860" s="1">
        <v>859</v>
      </c>
      <c r="B860" s="1"/>
      <c r="C860" s="10"/>
      <c r="D860" s="22"/>
      <c r="E860" s="17"/>
      <c r="F860" s="15"/>
      <c r="G860" s="2"/>
      <c r="H860" s="3"/>
      <c r="I860" s="2"/>
      <c r="J860" s="4">
        <f t="shared" si="37"/>
        <v>0</v>
      </c>
      <c r="K860" s="1">
        <v>1</v>
      </c>
      <c r="L860" s="4">
        <f t="shared" si="38"/>
        <v>0</v>
      </c>
      <c r="M860" s="1"/>
      <c r="N860" s="4"/>
      <c r="O860" s="11"/>
    </row>
    <row r="861" spans="1:15" ht="16.5" x14ac:dyDescent="0.25">
      <c r="A861" s="1">
        <v>860</v>
      </c>
      <c r="B861" s="1"/>
      <c r="C861" s="10"/>
      <c r="D861" s="22"/>
      <c r="E861" s="17"/>
      <c r="F861" s="15"/>
      <c r="G861" s="2"/>
      <c r="H861" s="3"/>
      <c r="I861" s="2"/>
      <c r="J861" s="4">
        <f t="shared" si="37"/>
        <v>0</v>
      </c>
      <c r="K861" s="1">
        <v>1</v>
      </c>
      <c r="L861" s="4">
        <f t="shared" si="38"/>
        <v>0</v>
      </c>
      <c r="M861" s="1"/>
      <c r="N861" s="4"/>
      <c r="O861" s="11"/>
    </row>
    <row r="862" spans="1:15" ht="16.5" x14ac:dyDescent="0.25">
      <c r="A862" s="1">
        <v>861</v>
      </c>
      <c r="B862" s="1"/>
      <c r="C862" s="10"/>
      <c r="D862" s="22"/>
      <c r="E862" s="17"/>
      <c r="F862" s="15"/>
      <c r="G862" s="2"/>
      <c r="H862" s="3"/>
      <c r="I862" s="2"/>
      <c r="J862" s="4">
        <f t="shared" si="37"/>
        <v>0</v>
      </c>
      <c r="K862" s="1">
        <v>1</v>
      </c>
      <c r="L862" s="4">
        <f t="shared" si="38"/>
        <v>0</v>
      </c>
      <c r="M862" s="1"/>
      <c r="N862" s="4"/>
      <c r="O862" s="11"/>
    </row>
    <row r="863" spans="1:15" ht="16.5" x14ac:dyDescent="0.25">
      <c r="A863" s="1">
        <v>862</v>
      </c>
      <c r="B863" s="1"/>
      <c r="C863" s="10"/>
      <c r="D863" s="22"/>
      <c r="E863" s="17"/>
      <c r="F863" s="15"/>
      <c r="G863" s="2"/>
      <c r="H863" s="3"/>
      <c r="I863" s="2"/>
      <c r="J863" s="4">
        <f t="shared" si="37"/>
        <v>0</v>
      </c>
      <c r="K863" s="1">
        <v>1</v>
      </c>
      <c r="L863" s="4">
        <f t="shared" si="38"/>
        <v>0</v>
      </c>
      <c r="M863" s="1"/>
      <c r="N863" s="4"/>
      <c r="O863" s="11"/>
    </row>
    <row r="864" spans="1:15" ht="16.5" x14ac:dyDescent="0.25">
      <c r="A864" s="1">
        <v>863</v>
      </c>
      <c r="B864" s="1"/>
      <c r="C864" s="10"/>
      <c r="D864" s="22"/>
      <c r="E864" s="17"/>
      <c r="F864" s="15"/>
      <c r="G864" s="2"/>
      <c r="H864" s="3"/>
      <c r="I864" s="2"/>
      <c r="J864" s="4">
        <f t="shared" si="37"/>
        <v>0</v>
      </c>
      <c r="K864" s="1">
        <v>1</v>
      </c>
      <c r="L864" s="4">
        <f t="shared" si="38"/>
        <v>0</v>
      </c>
      <c r="M864" s="1"/>
      <c r="N864" s="4"/>
      <c r="O864" s="11"/>
    </row>
    <row r="865" spans="1:15" ht="16.5" x14ac:dyDescent="0.25">
      <c r="A865" s="1">
        <v>864</v>
      </c>
      <c r="B865" s="1"/>
      <c r="C865" s="10"/>
      <c r="D865" s="22"/>
      <c r="E865" s="17"/>
      <c r="F865" s="15"/>
      <c r="G865" s="2"/>
      <c r="H865" s="3"/>
      <c r="I865" s="2"/>
      <c r="J865" s="4">
        <f t="shared" si="37"/>
        <v>0</v>
      </c>
      <c r="K865" s="1">
        <v>1</v>
      </c>
      <c r="L865" s="4">
        <f t="shared" si="38"/>
        <v>0</v>
      </c>
      <c r="M865" s="1"/>
      <c r="N865" s="4"/>
      <c r="O865" s="11"/>
    </row>
    <row r="866" spans="1:15" ht="16.5" x14ac:dyDescent="0.25">
      <c r="A866" s="1">
        <v>865</v>
      </c>
      <c r="B866" s="1"/>
      <c r="C866" s="10"/>
      <c r="D866" s="22"/>
      <c r="E866" s="17"/>
      <c r="F866" s="15"/>
      <c r="G866" s="2"/>
      <c r="H866" s="3"/>
      <c r="I866" s="2"/>
      <c r="J866" s="4">
        <f t="shared" si="37"/>
        <v>0</v>
      </c>
      <c r="K866" s="1">
        <v>1</v>
      </c>
      <c r="L866" s="4">
        <f t="shared" si="38"/>
        <v>0</v>
      </c>
      <c r="M866" s="1"/>
      <c r="N866" s="4"/>
      <c r="O866" s="11"/>
    </row>
    <row r="867" spans="1:15" ht="16.5" x14ac:dyDescent="0.25">
      <c r="A867" s="1">
        <v>866</v>
      </c>
      <c r="B867" s="1"/>
      <c r="C867" s="10"/>
      <c r="D867" s="22"/>
      <c r="E867" s="17"/>
      <c r="F867" s="15"/>
      <c r="G867" s="2"/>
      <c r="H867" s="3"/>
      <c r="I867" s="2"/>
      <c r="J867" s="4">
        <f t="shared" si="37"/>
        <v>0</v>
      </c>
      <c r="K867" s="1">
        <v>1</v>
      </c>
      <c r="L867" s="4">
        <f t="shared" si="38"/>
        <v>0</v>
      </c>
      <c r="M867" s="1"/>
      <c r="N867" s="4"/>
      <c r="O867" s="11"/>
    </row>
    <row r="868" spans="1:15" ht="16.5" x14ac:dyDescent="0.25">
      <c r="A868" s="1">
        <v>867</v>
      </c>
      <c r="B868" s="1"/>
      <c r="C868" s="10"/>
      <c r="D868" s="22"/>
      <c r="E868" s="17"/>
      <c r="F868" s="15"/>
      <c r="G868" s="2"/>
      <c r="H868" s="3"/>
      <c r="I868" s="2"/>
      <c r="J868" s="4">
        <f t="shared" si="37"/>
        <v>0</v>
      </c>
      <c r="K868" s="1">
        <v>1</v>
      </c>
      <c r="L868" s="4">
        <f t="shared" si="38"/>
        <v>0</v>
      </c>
      <c r="M868" s="1"/>
      <c r="N868" s="4"/>
      <c r="O868" s="11"/>
    </row>
    <row r="869" spans="1:15" ht="16.5" x14ac:dyDescent="0.25">
      <c r="A869" s="1">
        <v>868</v>
      </c>
      <c r="B869" s="1"/>
      <c r="C869" s="10"/>
      <c r="D869" s="22"/>
      <c r="E869" s="17"/>
      <c r="F869" s="15"/>
      <c r="G869" s="2"/>
      <c r="H869" s="3"/>
      <c r="I869" s="2"/>
      <c r="J869" s="4">
        <f t="shared" si="37"/>
        <v>0</v>
      </c>
      <c r="K869" s="1">
        <v>1</v>
      </c>
      <c r="L869" s="4">
        <f t="shared" si="38"/>
        <v>0</v>
      </c>
      <c r="M869" s="1"/>
      <c r="N869" s="4"/>
      <c r="O869" s="11"/>
    </row>
    <row r="870" spans="1:15" ht="16.5" x14ac:dyDescent="0.25">
      <c r="A870" s="1">
        <v>869</v>
      </c>
      <c r="B870" s="1"/>
      <c r="C870" s="10"/>
      <c r="D870" s="22"/>
      <c r="E870" s="17"/>
      <c r="F870" s="15"/>
      <c r="G870" s="2"/>
      <c r="H870" s="3"/>
      <c r="I870" s="2"/>
      <c r="J870" s="4">
        <f t="shared" si="37"/>
        <v>0</v>
      </c>
      <c r="K870" s="1">
        <v>1</v>
      </c>
      <c r="L870" s="4">
        <f t="shared" si="38"/>
        <v>0</v>
      </c>
      <c r="M870" s="1"/>
      <c r="N870" s="4"/>
      <c r="O870" s="11"/>
    </row>
    <row r="871" spans="1:15" ht="16.5" x14ac:dyDescent="0.25">
      <c r="A871" s="1">
        <v>870</v>
      </c>
      <c r="B871" s="1"/>
      <c r="C871" s="10"/>
      <c r="D871" s="22"/>
      <c r="E871" s="17"/>
      <c r="F871" s="15"/>
      <c r="G871" s="2"/>
      <c r="H871" s="3"/>
      <c r="I871" s="2"/>
      <c r="J871" s="4">
        <f t="shared" si="37"/>
        <v>0</v>
      </c>
      <c r="K871" s="1">
        <v>1</v>
      </c>
      <c r="L871" s="4">
        <f t="shared" si="38"/>
        <v>0</v>
      </c>
      <c r="M871" s="1"/>
      <c r="N871" s="4"/>
      <c r="O871" s="11"/>
    </row>
    <row r="872" spans="1:15" ht="16.5" x14ac:dyDescent="0.25">
      <c r="A872" s="1">
        <v>871</v>
      </c>
      <c r="B872" s="1"/>
      <c r="C872" s="10"/>
      <c r="D872" s="22"/>
      <c r="E872" s="17"/>
      <c r="F872" s="15"/>
      <c r="G872" s="2"/>
      <c r="H872" s="3"/>
      <c r="I872" s="2"/>
      <c r="J872" s="4">
        <f t="shared" si="37"/>
        <v>0</v>
      </c>
      <c r="K872" s="1">
        <v>1</v>
      </c>
      <c r="L872" s="4">
        <f t="shared" si="38"/>
        <v>0</v>
      </c>
      <c r="M872" s="1"/>
      <c r="N872" s="4"/>
      <c r="O872" s="11"/>
    </row>
    <row r="873" spans="1:15" ht="16.5" x14ac:dyDescent="0.25">
      <c r="A873" s="1">
        <v>872</v>
      </c>
      <c r="B873" s="1"/>
      <c r="C873" s="10"/>
      <c r="D873" s="22"/>
      <c r="E873" s="17"/>
      <c r="F873" s="15"/>
      <c r="G873" s="2"/>
      <c r="H873" s="3"/>
      <c r="I873" s="2"/>
      <c r="J873" s="4">
        <f t="shared" si="37"/>
        <v>0</v>
      </c>
      <c r="K873" s="1">
        <v>1</v>
      </c>
      <c r="L873" s="4">
        <f t="shared" si="38"/>
        <v>0</v>
      </c>
      <c r="M873" s="1"/>
      <c r="N873" s="4"/>
      <c r="O873" s="11"/>
    </row>
    <row r="874" spans="1:15" ht="16.5" x14ac:dyDescent="0.25">
      <c r="A874" s="1">
        <v>873</v>
      </c>
      <c r="B874" s="1"/>
      <c r="C874" s="10"/>
      <c r="D874" s="22"/>
      <c r="E874" s="17"/>
      <c r="F874" s="15"/>
      <c r="G874" s="2"/>
      <c r="H874" s="3"/>
      <c r="I874" s="2"/>
      <c r="J874" s="4">
        <f t="shared" si="37"/>
        <v>0</v>
      </c>
      <c r="K874" s="1">
        <v>1</v>
      </c>
      <c r="L874" s="4">
        <f t="shared" si="38"/>
        <v>0</v>
      </c>
      <c r="M874" s="1"/>
      <c r="N874" s="4"/>
      <c r="O874" s="11"/>
    </row>
    <row r="875" spans="1:15" ht="16.5" x14ac:dyDescent="0.25">
      <c r="A875" s="1">
        <v>874</v>
      </c>
      <c r="B875" s="1"/>
      <c r="C875" s="10"/>
      <c r="D875" s="22"/>
      <c r="E875" s="17"/>
      <c r="F875" s="15"/>
      <c r="G875" s="2"/>
      <c r="H875" s="3"/>
      <c r="I875" s="2"/>
      <c r="J875" s="4">
        <f t="shared" si="37"/>
        <v>0</v>
      </c>
      <c r="K875" s="1">
        <v>1</v>
      </c>
      <c r="L875" s="4">
        <f t="shared" si="38"/>
        <v>0</v>
      </c>
      <c r="M875" s="1"/>
      <c r="N875" s="4"/>
      <c r="O875" s="11"/>
    </row>
    <row r="876" spans="1:15" ht="16.5" x14ac:dyDescent="0.25">
      <c r="A876" s="1">
        <v>875</v>
      </c>
      <c r="B876" s="1"/>
      <c r="C876" s="10"/>
      <c r="D876" s="22"/>
      <c r="E876" s="17"/>
      <c r="F876" s="15"/>
      <c r="G876" s="2"/>
      <c r="H876" s="3"/>
      <c r="I876" s="2"/>
      <c r="J876" s="4">
        <f t="shared" si="37"/>
        <v>0</v>
      </c>
      <c r="K876" s="1">
        <v>1</v>
      </c>
      <c r="L876" s="4">
        <f t="shared" si="38"/>
        <v>0</v>
      </c>
      <c r="M876" s="1"/>
      <c r="N876" s="4"/>
      <c r="O876" s="11"/>
    </row>
    <row r="877" spans="1:15" ht="16.5" x14ac:dyDescent="0.25">
      <c r="A877" s="1">
        <v>876</v>
      </c>
      <c r="B877" s="1"/>
      <c r="C877" s="10"/>
      <c r="D877" s="22"/>
      <c r="E877" s="17"/>
      <c r="F877" s="15"/>
      <c r="G877" s="2"/>
      <c r="H877" s="3"/>
      <c r="I877" s="2"/>
      <c r="J877" s="4">
        <f t="shared" si="37"/>
        <v>0</v>
      </c>
      <c r="K877" s="1">
        <v>1</v>
      </c>
      <c r="L877" s="4">
        <f t="shared" si="38"/>
        <v>0</v>
      </c>
      <c r="M877" s="1"/>
      <c r="N877" s="4"/>
      <c r="O877" s="11"/>
    </row>
    <row r="878" spans="1:15" ht="16.5" x14ac:dyDescent="0.25">
      <c r="A878" s="5"/>
      <c r="J878" s="16"/>
      <c r="K878" s="5"/>
      <c r="L878" s="16"/>
    </row>
    <row r="879" spans="1:15" ht="16.5" x14ac:dyDescent="0.25">
      <c r="A879" s="5"/>
      <c r="J879" s="16"/>
      <c r="K879" s="5"/>
      <c r="L879" s="16"/>
    </row>
    <row r="880" spans="1:15" ht="16.5" x14ac:dyDescent="0.25">
      <c r="A880" s="5"/>
      <c r="J880" s="16"/>
      <c r="K880" s="5"/>
      <c r="L880" s="16"/>
    </row>
    <row r="881" spans="1:12" ht="16.5" x14ac:dyDescent="0.25">
      <c r="A881" s="5"/>
      <c r="J881" s="16"/>
      <c r="K881" s="5"/>
      <c r="L881" s="16"/>
    </row>
    <row r="882" spans="1:12" ht="16.5" x14ac:dyDescent="0.25">
      <c r="A882" s="5"/>
      <c r="J882" s="16"/>
      <c r="K882" s="5"/>
      <c r="L882" s="16"/>
    </row>
    <row r="883" spans="1:12" ht="16.5" x14ac:dyDescent="0.25">
      <c r="A883" s="5"/>
      <c r="J883" s="16"/>
      <c r="K883" s="5"/>
      <c r="L883" s="16"/>
    </row>
    <row r="884" spans="1:12" ht="16.5" x14ac:dyDescent="0.25">
      <c r="A884" s="5"/>
      <c r="J884" s="16"/>
      <c r="K884" s="5"/>
      <c r="L884" s="16"/>
    </row>
    <row r="885" spans="1:12" ht="16.5" x14ac:dyDescent="0.25">
      <c r="A885" s="5"/>
      <c r="J885" s="16"/>
      <c r="K885" s="5"/>
      <c r="L885" s="16"/>
    </row>
    <row r="886" spans="1:12" ht="16.5" x14ac:dyDescent="0.25">
      <c r="A886" s="5"/>
      <c r="J886" s="16"/>
      <c r="K886" s="5"/>
      <c r="L886" s="16"/>
    </row>
    <row r="887" spans="1:12" ht="16.5" x14ac:dyDescent="0.25">
      <c r="A887" s="5"/>
      <c r="J887" s="16"/>
      <c r="K887" s="5"/>
      <c r="L887" s="16"/>
    </row>
    <row r="888" spans="1:12" ht="16.5" x14ac:dyDescent="0.25">
      <c r="A888" s="5"/>
      <c r="J888" s="16"/>
      <c r="K888" s="5"/>
      <c r="L888" s="16"/>
    </row>
    <row r="889" spans="1:12" ht="16.5" x14ac:dyDescent="0.25">
      <c r="A889" s="5"/>
      <c r="J889" s="16"/>
      <c r="K889" s="5"/>
      <c r="L889" s="16"/>
    </row>
    <row r="890" spans="1:12" ht="16.5" x14ac:dyDescent="0.25">
      <c r="A890" s="5"/>
      <c r="J890" s="16"/>
      <c r="K890" s="5"/>
      <c r="L890" s="16"/>
    </row>
    <row r="891" spans="1:12" ht="16.5" x14ac:dyDescent="0.25">
      <c r="A891" s="5"/>
      <c r="J891" s="16"/>
      <c r="K891" s="5"/>
      <c r="L891" s="16"/>
    </row>
    <row r="892" spans="1:12" ht="16.5" x14ac:dyDescent="0.25">
      <c r="A892" s="5"/>
      <c r="J892" s="16"/>
      <c r="K892" s="5"/>
      <c r="L892" s="16"/>
    </row>
    <row r="893" spans="1:12" ht="16.5" x14ac:dyDescent="0.25">
      <c r="A893" s="5"/>
      <c r="J893" s="16"/>
      <c r="K893" s="5"/>
      <c r="L893" s="16"/>
    </row>
    <row r="894" spans="1:12" ht="16.5" x14ac:dyDescent="0.25">
      <c r="A894" s="5"/>
      <c r="J894" s="16"/>
      <c r="K894" s="5"/>
      <c r="L894" s="16"/>
    </row>
    <row r="895" spans="1:12" ht="16.5" x14ac:dyDescent="0.25">
      <c r="A895" s="5"/>
      <c r="J895" s="16"/>
      <c r="K895" s="5"/>
      <c r="L895" s="16"/>
    </row>
    <row r="896" spans="1:12" ht="16.5" x14ac:dyDescent="0.25">
      <c r="A896" s="5"/>
      <c r="J896" s="16"/>
      <c r="K896" s="5"/>
      <c r="L896" s="16"/>
    </row>
    <row r="897" spans="1:12" ht="16.5" x14ac:dyDescent="0.25">
      <c r="A897" s="5"/>
      <c r="J897" s="16"/>
      <c r="K897" s="5"/>
      <c r="L897" s="16"/>
    </row>
    <row r="898" spans="1:12" ht="16.5" x14ac:dyDescent="0.25">
      <c r="A898" s="5"/>
      <c r="J898" s="16"/>
      <c r="K898" s="5"/>
      <c r="L898" s="16"/>
    </row>
    <row r="899" spans="1:12" ht="16.5" x14ac:dyDescent="0.25">
      <c r="A899" s="5"/>
      <c r="J899" s="16"/>
      <c r="K899" s="5"/>
      <c r="L899" s="16"/>
    </row>
    <row r="900" spans="1:12" ht="16.5" x14ac:dyDescent="0.25">
      <c r="A900" s="5"/>
      <c r="J900" s="16"/>
      <c r="K900" s="5"/>
      <c r="L900" s="16"/>
    </row>
    <row r="901" spans="1:12" ht="16.5" x14ac:dyDescent="0.25">
      <c r="A901" s="5"/>
      <c r="J901" s="16"/>
      <c r="K901" s="5"/>
      <c r="L901" s="16"/>
    </row>
    <row r="902" spans="1:12" ht="16.5" x14ac:dyDescent="0.25">
      <c r="A902" s="5"/>
      <c r="J902" s="16"/>
      <c r="K902" s="5"/>
      <c r="L902" s="16"/>
    </row>
    <row r="903" spans="1:12" ht="16.5" x14ac:dyDescent="0.25">
      <c r="A903" s="5"/>
      <c r="J903" s="16"/>
      <c r="K903" s="5"/>
      <c r="L903" s="16"/>
    </row>
    <row r="904" spans="1:12" ht="16.5" x14ac:dyDescent="0.25">
      <c r="A904" s="5"/>
      <c r="J904" s="16"/>
      <c r="K904" s="5"/>
      <c r="L904" s="16"/>
    </row>
    <row r="905" spans="1:12" ht="16.5" x14ac:dyDescent="0.25">
      <c r="A905" s="5"/>
      <c r="J905" s="16"/>
      <c r="K905" s="5"/>
      <c r="L905" s="16"/>
    </row>
    <row r="906" spans="1:12" ht="16.5" x14ac:dyDescent="0.25">
      <c r="A906" s="5"/>
      <c r="J906" s="16"/>
      <c r="K906" s="5"/>
      <c r="L906" s="16"/>
    </row>
    <row r="907" spans="1:12" ht="16.5" x14ac:dyDescent="0.25">
      <c r="A907" s="5"/>
      <c r="J907" s="16"/>
      <c r="K907" s="5"/>
      <c r="L907" s="16"/>
    </row>
    <row r="908" spans="1:12" ht="16.5" x14ac:dyDescent="0.25">
      <c r="A908" s="5"/>
      <c r="J908" s="16"/>
      <c r="K908" s="5"/>
      <c r="L908" s="16"/>
    </row>
    <row r="909" spans="1:12" ht="16.5" x14ac:dyDescent="0.25">
      <c r="A909" s="5"/>
      <c r="J909" s="16"/>
      <c r="K909" s="5"/>
      <c r="L909" s="16"/>
    </row>
    <row r="910" spans="1:12" ht="16.5" x14ac:dyDescent="0.25">
      <c r="A910" s="5"/>
      <c r="J910" s="16"/>
      <c r="K910" s="5"/>
      <c r="L910" s="16"/>
    </row>
    <row r="911" spans="1:12" ht="16.5" x14ac:dyDescent="0.25">
      <c r="A911" s="5"/>
      <c r="J911" s="16"/>
      <c r="K911" s="5"/>
      <c r="L911" s="16"/>
    </row>
    <row r="912" spans="1:12" ht="16.5" x14ac:dyDescent="0.25">
      <c r="A912" s="5"/>
      <c r="J912" s="16"/>
      <c r="K912" s="5"/>
      <c r="L912" s="16"/>
    </row>
    <row r="913" spans="1:12" ht="16.5" x14ac:dyDescent="0.25">
      <c r="A913" s="5"/>
      <c r="J913" s="16"/>
      <c r="K913" s="5"/>
      <c r="L913" s="16"/>
    </row>
    <row r="914" spans="1:12" ht="16.5" x14ac:dyDescent="0.25">
      <c r="A914" s="5"/>
      <c r="J914" s="16"/>
      <c r="K914" s="5"/>
      <c r="L914" s="16"/>
    </row>
    <row r="915" spans="1:12" ht="16.5" x14ac:dyDescent="0.25">
      <c r="A915" s="5"/>
      <c r="J915" s="16"/>
      <c r="K915" s="5"/>
      <c r="L915" s="16"/>
    </row>
    <row r="916" spans="1:12" ht="16.5" x14ac:dyDescent="0.25">
      <c r="A916" s="5"/>
      <c r="J916" s="16"/>
      <c r="K916" s="5"/>
      <c r="L916" s="16"/>
    </row>
    <row r="917" spans="1:12" ht="16.5" x14ac:dyDescent="0.25">
      <c r="A917" s="5"/>
      <c r="J917" s="16"/>
      <c r="K917" s="5"/>
      <c r="L917" s="16"/>
    </row>
    <row r="918" spans="1:12" ht="16.5" x14ac:dyDescent="0.25">
      <c r="A918" s="5"/>
      <c r="J918" s="16"/>
      <c r="K918" s="5"/>
      <c r="L918" s="16"/>
    </row>
    <row r="919" spans="1:12" ht="16.5" x14ac:dyDescent="0.25">
      <c r="A919" s="5"/>
      <c r="J919" s="16"/>
      <c r="K919" s="5"/>
      <c r="L919" s="16"/>
    </row>
    <row r="920" spans="1:12" ht="16.5" x14ac:dyDescent="0.25">
      <c r="A920" s="5"/>
      <c r="J920" s="16"/>
      <c r="K920" s="5"/>
      <c r="L920" s="16"/>
    </row>
    <row r="921" spans="1:12" ht="16.5" x14ac:dyDescent="0.25">
      <c r="A921" s="5"/>
      <c r="J921" s="16"/>
      <c r="K921" s="5"/>
      <c r="L921" s="16"/>
    </row>
    <row r="922" spans="1:12" ht="16.5" x14ac:dyDescent="0.25">
      <c r="A922" s="5"/>
      <c r="J922" s="16"/>
      <c r="K922" s="5"/>
      <c r="L922" s="16"/>
    </row>
    <row r="923" spans="1:12" ht="16.5" x14ac:dyDescent="0.25">
      <c r="A923" s="5"/>
      <c r="J923" s="16"/>
      <c r="K923" s="5"/>
      <c r="L923" s="16"/>
    </row>
    <row r="924" spans="1:12" ht="16.5" x14ac:dyDescent="0.25">
      <c r="A924" s="5"/>
      <c r="J924" s="16"/>
      <c r="K924" s="5"/>
      <c r="L924" s="16"/>
    </row>
    <row r="925" spans="1:12" ht="16.5" x14ac:dyDescent="0.25">
      <c r="A925" s="5"/>
      <c r="J925" s="16"/>
      <c r="K925" s="5"/>
      <c r="L925" s="16"/>
    </row>
    <row r="926" spans="1:12" ht="16.5" x14ac:dyDescent="0.25">
      <c r="A926" s="5"/>
      <c r="J926" s="16"/>
      <c r="K926" s="5"/>
      <c r="L926" s="16"/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8F43-D2D8-491A-B8CB-037F30D4B008}">
  <sheetPr codeName="Sheet15"/>
  <dimension ref="A1:O780"/>
  <sheetViews>
    <sheetView zoomScale="85" zoomScaleNormal="85" workbookViewId="0">
      <pane xSplit="4" ySplit="1" topLeftCell="E196" activePane="bottomRight" state="frozen"/>
      <selection activeCell="F783" sqref="F783"/>
      <selection pane="topRight" activeCell="F783" sqref="F783"/>
      <selection pane="bottomLeft" activeCell="F783" sqref="F783"/>
      <selection pane="bottomRight" activeCell="F783" sqref="F783"/>
    </sheetView>
  </sheetViews>
  <sheetFormatPr defaultColWidth="9" defaultRowHeight="16.5" x14ac:dyDescent="0.25"/>
  <cols>
    <col min="1" max="1" width="7.36328125" style="5" customWidth="1"/>
    <col min="2" max="2" width="11.90625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4224</v>
      </c>
      <c r="K1" s="11" t="s">
        <v>18</v>
      </c>
      <c r="L1" s="8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429</v>
      </c>
      <c r="C2" s="10">
        <v>45002</v>
      </c>
      <c r="D2" s="1">
        <v>0</v>
      </c>
      <c r="E2" s="17" t="s">
        <v>430</v>
      </c>
      <c r="F2" s="15">
        <v>2</v>
      </c>
      <c r="G2" s="2">
        <v>0.5</v>
      </c>
      <c r="H2" s="3">
        <v>1.2</v>
      </c>
      <c r="I2" s="2">
        <v>0.24</v>
      </c>
      <c r="J2" s="2">
        <f t="shared" ref="J2:J15" si="0">G2-I2</f>
        <v>0.26</v>
      </c>
      <c r="K2" s="1">
        <v>4</v>
      </c>
      <c r="L2" s="2">
        <f t="shared" ref="L2:L15" si="1">(G2-I2-D2)*K2</f>
        <v>1.04</v>
      </c>
      <c r="M2" s="1">
        <v>4</v>
      </c>
      <c r="N2" s="2">
        <v>10.8</v>
      </c>
      <c r="O2" s="1" t="s">
        <v>1746</v>
      </c>
    </row>
    <row r="3" spans="1:15" x14ac:dyDescent="0.25">
      <c r="A3" s="1">
        <v>2</v>
      </c>
      <c r="B3" s="1" t="s">
        <v>429</v>
      </c>
      <c r="C3" s="10">
        <v>45006</v>
      </c>
      <c r="D3" s="1">
        <v>0</v>
      </c>
      <c r="E3" s="17" t="s">
        <v>444</v>
      </c>
      <c r="F3" s="15">
        <v>2.2000000000000002</v>
      </c>
      <c r="G3" s="2">
        <v>0.45760000000000001</v>
      </c>
      <c r="H3" s="3">
        <v>1.2</v>
      </c>
      <c r="I3" s="2">
        <v>0.11609999999999999</v>
      </c>
      <c r="J3" s="2">
        <f t="shared" si="0"/>
        <v>0.34150000000000003</v>
      </c>
      <c r="K3" s="1">
        <v>4</v>
      </c>
      <c r="L3" s="2">
        <f t="shared" si="1"/>
        <v>1.3660000000000001</v>
      </c>
      <c r="M3" s="1">
        <v>4</v>
      </c>
      <c r="N3" s="2">
        <v>10.9</v>
      </c>
      <c r="O3" s="1" t="s">
        <v>1746</v>
      </c>
    </row>
    <row r="4" spans="1:15" x14ac:dyDescent="0.25">
      <c r="A4" s="1">
        <v>3</v>
      </c>
      <c r="B4" s="1" t="s">
        <v>429</v>
      </c>
      <c r="C4" s="10">
        <v>45010</v>
      </c>
      <c r="D4" s="1">
        <v>0</v>
      </c>
      <c r="E4" s="17" t="s">
        <v>468</v>
      </c>
      <c r="F4" s="15">
        <v>6</v>
      </c>
      <c r="G4" s="2">
        <v>0.24</v>
      </c>
      <c r="H4" s="3">
        <v>1.5</v>
      </c>
      <c r="I4" s="2">
        <v>0.14000000000000001</v>
      </c>
      <c r="J4" s="2">
        <f t="shared" si="0"/>
        <v>9.9999999999999978E-2</v>
      </c>
      <c r="K4" s="1">
        <v>5</v>
      </c>
      <c r="L4" s="2">
        <f t="shared" si="1"/>
        <v>0.49999999999999989</v>
      </c>
      <c r="M4" s="1">
        <v>6</v>
      </c>
      <c r="N4" s="2">
        <v>0.84299999999999997</v>
      </c>
      <c r="O4" s="1" t="s">
        <v>1746</v>
      </c>
    </row>
    <row r="5" spans="1:15" ht="33" x14ac:dyDescent="0.25">
      <c r="A5" s="1">
        <v>4</v>
      </c>
      <c r="B5" s="1" t="s">
        <v>473</v>
      </c>
      <c r="C5" s="10">
        <v>45011</v>
      </c>
      <c r="D5" s="1">
        <v>0</v>
      </c>
      <c r="E5" s="18" t="s">
        <v>474</v>
      </c>
      <c r="F5" s="15">
        <v>7.5</v>
      </c>
      <c r="G5" s="2">
        <v>0.76</v>
      </c>
      <c r="H5" s="3">
        <v>8</v>
      </c>
      <c r="I5" s="2">
        <v>0.46</v>
      </c>
      <c r="J5" s="2">
        <f t="shared" si="0"/>
        <v>0.3</v>
      </c>
      <c r="K5" s="1">
        <v>1</v>
      </c>
      <c r="L5" s="2">
        <f t="shared" si="1"/>
        <v>0.3</v>
      </c>
      <c r="M5" s="1">
        <v>1</v>
      </c>
      <c r="N5" s="2">
        <v>0.3</v>
      </c>
      <c r="O5" s="1" t="s">
        <v>1746</v>
      </c>
    </row>
    <row r="6" spans="1:15" x14ac:dyDescent="0.25">
      <c r="A6" s="1">
        <v>5</v>
      </c>
      <c r="B6" s="1" t="s">
        <v>473</v>
      </c>
      <c r="C6" s="10">
        <v>45012</v>
      </c>
      <c r="D6" s="1">
        <v>0</v>
      </c>
      <c r="E6" s="17" t="s">
        <v>476</v>
      </c>
      <c r="F6" s="15">
        <v>23</v>
      </c>
      <c r="G6" s="2">
        <v>2.66</v>
      </c>
      <c r="H6" s="3">
        <v>33</v>
      </c>
      <c r="I6" s="2">
        <v>2.4300000000000002</v>
      </c>
      <c r="J6" s="2">
        <f t="shared" si="0"/>
        <v>0.22999999999999998</v>
      </c>
      <c r="K6" s="1">
        <v>1</v>
      </c>
      <c r="L6" s="2">
        <f t="shared" si="1"/>
        <v>0.22999999999999998</v>
      </c>
      <c r="M6" s="1">
        <v>2</v>
      </c>
      <c r="N6" s="2">
        <v>0.2457</v>
      </c>
      <c r="O6" s="1" t="s">
        <v>1746</v>
      </c>
    </row>
    <row r="7" spans="1:15" x14ac:dyDescent="0.25">
      <c r="A7" s="1">
        <v>6</v>
      </c>
      <c r="B7" s="1" t="s">
        <v>473</v>
      </c>
      <c r="C7" s="10">
        <v>45014</v>
      </c>
      <c r="D7" s="1">
        <v>0</v>
      </c>
      <c r="E7" s="17" t="s">
        <v>480</v>
      </c>
      <c r="F7" s="15">
        <v>6.5</v>
      </c>
      <c r="G7" s="2">
        <v>0.66</v>
      </c>
      <c r="H7" s="3">
        <v>7</v>
      </c>
      <c r="I7" s="2">
        <v>0.57999999999999996</v>
      </c>
      <c r="J7" s="2">
        <f t="shared" si="0"/>
        <v>8.0000000000000071E-2</v>
      </c>
      <c r="K7" s="1">
        <v>1</v>
      </c>
      <c r="L7" s="2">
        <f t="shared" si="1"/>
        <v>8.0000000000000071E-2</v>
      </c>
      <c r="M7" s="1">
        <v>1</v>
      </c>
      <c r="N7" s="2">
        <v>8.0000000000000071E-2</v>
      </c>
      <c r="O7" s="1" t="s">
        <v>1746</v>
      </c>
    </row>
    <row r="8" spans="1:15" x14ac:dyDescent="0.25">
      <c r="A8" s="1">
        <v>7</v>
      </c>
      <c r="B8" s="1" t="s">
        <v>488</v>
      </c>
      <c r="C8" s="10">
        <v>45015</v>
      </c>
      <c r="D8" s="1">
        <v>0</v>
      </c>
      <c r="E8" s="1" t="s">
        <v>489</v>
      </c>
      <c r="F8" s="15">
        <v>23</v>
      </c>
      <c r="G8" s="2">
        <v>2.23</v>
      </c>
      <c r="H8" s="3">
        <v>5</v>
      </c>
      <c r="I8" s="2">
        <v>1.17</v>
      </c>
      <c r="J8" s="2">
        <f t="shared" si="0"/>
        <v>1.06</v>
      </c>
      <c r="K8" s="1">
        <v>1</v>
      </c>
      <c r="L8" s="2">
        <f t="shared" si="1"/>
        <v>1.06</v>
      </c>
      <c r="M8" s="1">
        <v>1</v>
      </c>
      <c r="N8" s="2">
        <v>1.06</v>
      </c>
      <c r="O8" s="1" t="s">
        <v>1746</v>
      </c>
    </row>
    <row r="9" spans="1:15" x14ac:dyDescent="0.25">
      <c r="A9" s="1">
        <v>8</v>
      </c>
      <c r="B9" s="1" t="s">
        <v>473</v>
      </c>
      <c r="C9" s="10">
        <v>45015</v>
      </c>
      <c r="D9" s="1">
        <v>0</v>
      </c>
      <c r="E9" s="1" t="s">
        <v>213</v>
      </c>
      <c r="F9" s="15">
        <v>24</v>
      </c>
      <c r="G9" s="2">
        <v>2.7</v>
      </c>
      <c r="H9" s="3">
        <v>22</v>
      </c>
      <c r="I9" s="2">
        <v>1.69</v>
      </c>
      <c r="J9" s="2">
        <f t="shared" si="0"/>
        <v>1.0100000000000002</v>
      </c>
      <c r="K9" s="1">
        <v>1</v>
      </c>
      <c r="L9" s="2">
        <f t="shared" si="1"/>
        <v>1.0100000000000002</v>
      </c>
      <c r="M9" s="1">
        <v>1</v>
      </c>
      <c r="N9" s="2">
        <v>1.0100000000000002</v>
      </c>
      <c r="O9" s="1" t="s">
        <v>1746</v>
      </c>
    </row>
    <row r="10" spans="1:15" x14ac:dyDescent="0.25">
      <c r="A10" s="1">
        <v>9</v>
      </c>
      <c r="B10" s="1" t="s">
        <v>488</v>
      </c>
      <c r="C10" s="10">
        <v>45016</v>
      </c>
      <c r="D10" s="1">
        <v>0</v>
      </c>
      <c r="E10" s="1" t="s">
        <v>213</v>
      </c>
      <c r="F10" s="15">
        <v>24</v>
      </c>
      <c r="G10" s="2">
        <v>2.99</v>
      </c>
      <c r="H10" s="3">
        <v>5</v>
      </c>
      <c r="I10" s="2">
        <v>1.26</v>
      </c>
      <c r="J10" s="2">
        <f t="shared" si="0"/>
        <v>1.7300000000000002</v>
      </c>
      <c r="K10" s="1">
        <v>1</v>
      </c>
      <c r="L10" s="2">
        <f t="shared" si="1"/>
        <v>1.7300000000000002</v>
      </c>
      <c r="M10" s="1">
        <v>1</v>
      </c>
      <c r="N10" s="2">
        <v>1.7300000000000002</v>
      </c>
      <c r="O10" s="1" t="s">
        <v>1746</v>
      </c>
    </row>
    <row r="11" spans="1:15" x14ac:dyDescent="0.25">
      <c r="A11" s="1">
        <v>10</v>
      </c>
      <c r="B11" s="1" t="s">
        <v>473</v>
      </c>
      <c r="C11" s="10">
        <v>45016</v>
      </c>
      <c r="D11" s="1">
        <v>0</v>
      </c>
      <c r="E11" s="1" t="s">
        <v>213</v>
      </c>
      <c r="F11" s="15">
        <v>24</v>
      </c>
      <c r="G11" s="2">
        <v>2.93</v>
      </c>
      <c r="H11" s="3">
        <v>19</v>
      </c>
      <c r="I11" s="2">
        <v>1.89</v>
      </c>
      <c r="J11" s="2">
        <f t="shared" si="0"/>
        <v>1.0400000000000003</v>
      </c>
      <c r="K11" s="1">
        <v>1</v>
      </c>
      <c r="L11" s="2">
        <f t="shared" si="1"/>
        <v>1.0400000000000003</v>
      </c>
      <c r="M11" s="1">
        <v>1</v>
      </c>
      <c r="N11" s="2">
        <v>1.0400000000000003</v>
      </c>
      <c r="O11" s="1" t="s">
        <v>1746</v>
      </c>
    </row>
    <row r="12" spans="1:15" x14ac:dyDescent="0.25">
      <c r="A12" s="1">
        <v>11</v>
      </c>
      <c r="B12" s="1" t="s">
        <v>488</v>
      </c>
      <c r="C12" s="10">
        <v>45017</v>
      </c>
      <c r="D12" s="1">
        <v>0</v>
      </c>
      <c r="E12" s="1" t="s">
        <v>213</v>
      </c>
      <c r="F12" s="15">
        <v>24</v>
      </c>
      <c r="G12" s="2">
        <v>3.03</v>
      </c>
      <c r="H12" s="3">
        <v>2</v>
      </c>
      <c r="I12" s="2">
        <v>1.25</v>
      </c>
      <c r="J12" s="2">
        <f t="shared" si="0"/>
        <v>1.7799999999999998</v>
      </c>
      <c r="K12" s="1">
        <v>1</v>
      </c>
      <c r="L12" s="2">
        <f t="shared" si="1"/>
        <v>1.7799999999999998</v>
      </c>
      <c r="M12" s="1">
        <v>1</v>
      </c>
      <c r="N12" s="2">
        <v>1.7799999999999998</v>
      </c>
      <c r="O12" s="1" t="s">
        <v>1746</v>
      </c>
    </row>
    <row r="13" spans="1:15" x14ac:dyDescent="0.25">
      <c r="A13" s="1">
        <v>12</v>
      </c>
      <c r="B13" s="1" t="s">
        <v>473</v>
      </c>
      <c r="C13" s="10">
        <v>45017</v>
      </c>
      <c r="D13" s="1">
        <v>0</v>
      </c>
      <c r="E13" s="1" t="s">
        <v>213</v>
      </c>
      <c r="F13" s="15">
        <v>24</v>
      </c>
      <c r="G13" s="2">
        <v>2.94</v>
      </c>
      <c r="H13" s="3">
        <v>24</v>
      </c>
      <c r="I13" s="2">
        <v>1.84</v>
      </c>
      <c r="J13" s="2">
        <f t="shared" si="0"/>
        <v>1.0999999999999999</v>
      </c>
      <c r="K13" s="1">
        <v>1</v>
      </c>
      <c r="L13" s="2">
        <f t="shared" si="1"/>
        <v>1.0999999999999999</v>
      </c>
      <c r="M13" s="1">
        <v>1</v>
      </c>
      <c r="N13" s="2">
        <v>1.0999999999999999</v>
      </c>
      <c r="O13" s="1" t="s">
        <v>1746</v>
      </c>
    </row>
    <row r="14" spans="1:15" x14ac:dyDescent="0.25">
      <c r="A14" s="1">
        <v>13</v>
      </c>
      <c r="B14" s="1" t="s">
        <v>488</v>
      </c>
      <c r="C14" s="10">
        <v>45018</v>
      </c>
      <c r="D14" s="1">
        <v>0</v>
      </c>
      <c r="E14" s="1" t="s">
        <v>213</v>
      </c>
      <c r="F14" s="15">
        <v>24</v>
      </c>
      <c r="G14" s="2">
        <v>3.08</v>
      </c>
      <c r="H14" s="3">
        <v>5</v>
      </c>
      <c r="I14" s="2">
        <v>1.26</v>
      </c>
      <c r="J14" s="2">
        <f t="shared" si="0"/>
        <v>1.82</v>
      </c>
      <c r="K14" s="1">
        <v>1</v>
      </c>
      <c r="L14" s="2">
        <f t="shared" si="1"/>
        <v>1.82</v>
      </c>
      <c r="M14" s="1">
        <v>1</v>
      </c>
      <c r="N14" s="2">
        <v>1.82</v>
      </c>
      <c r="O14" s="1" t="s">
        <v>1746</v>
      </c>
    </row>
    <row r="15" spans="1:15" x14ac:dyDescent="0.25">
      <c r="A15" s="1">
        <v>14</v>
      </c>
      <c r="B15" s="1" t="s">
        <v>473</v>
      </c>
      <c r="C15" s="10">
        <v>45018</v>
      </c>
      <c r="D15" s="1">
        <v>0</v>
      </c>
      <c r="E15" s="1" t="s">
        <v>213</v>
      </c>
      <c r="F15" s="15">
        <v>24</v>
      </c>
      <c r="G15" s="2">
        <v>2.97</v>
      </c>
      <c r="H15" s="3">
        <v>21</v>
      </c>
      <c r="I15" s="2">
        <v>1.74</v>
      </c>
      <c r="J15" s="2">
        <f t="shared" si="0"/>
        <v>1.2300000000000002</v>
      </c>
      <c r="K15" s="1">
        <v>1</v>
      </c>
      <c r="L15" s="2">
        <f t="shared" si="1"/>
        <v>1.2300000000000002</v>
      </c>
      <c r="M15" s="1">
        <v>1</v>
      </c>
      <c r="N15" s="2">
        <v>1.2300000000000002</v>
      </c>
      <c r="O15" s="1" t="s">
        <v>1746</v>
      </c>
    </row>
    <row r="16" spans="1:15" x14ac:dyDescent="0.25">
      <c r="A16" s="1">
        <v>15</v>
      </c>
      <c r="B16" s="1" t="s">
        <v>488</v>
      </c>
      <c r="C16" s="10">
        <v>45019</v>
      </c>
      <c r="D16" s="1">
        <v>0</v>
      </c>
      <c r="E16" s="1" t="s">
        <v>213</v>
      </c>
      <c r="F16" s="15">
        <v>24</v>
      </c>
      <c r="G16" s="2">
        <v>3.14</v>
      </c>
      <c r="H16" s="3">
        <v>5</v>
      </c>
      <c r="I16" s="2">
        <v>1.25</v>
      </c>
      <c r="J16" s="2">
        <f t="shared" ref="J16:J23" si="2">G16-I16</f>
        <v>1.8900000000000001</v>
      </c>
      <c r="K16" s="1">
        <v>1</v>
      </c>
      <c r="L16" s="2">
        <f t="shared" ref="L16:L23" si="3">(G16-I16-D16)*K16</f>
        <v>1.8900000000000001</v>
      </c>
      <c r="M16" s="1">
        <v>1</v>
      </c>
      <c r="N16" s="2">
        <v>1.8900000000000001</v>
      </c>
      <c r="O16" s="1" t="s">
        <v>1746</v>
      </c>
    </row>
    <row r="17" spans="1:15" x14ac:dyDescent="0.25">
      <c r="A17" s="1">
        <v>16</v>
      </c>
      <c r="B17" s="1" t="s">
        <v>473</v>
      </c>
      <c r="C17" s="10">
        <v>45019</v>
      </c>
      <c r="D17" s="1">
        <v>0</v>
      </c>
      <c r="E17" s="1" t="s">
        <v>213</v>
      </c>
      <c r="F17" s="15">
        <v>24</v>
      </c>
      <c r="G17" s="2">
        <v>3.03</v>
      </c>
      <c r="H17" s="3">
        <v>18</v>
      </c>
      <c r="I17" s="2">
        <v>1.78</v>
      </c>
      <c r="J17" s="2">
        <f t="shared" si="2"/>
        <v>1.2499999999999998</v>
      </c>
      <c r="K17" s="1">
        <v>1</v>
      </c>
      <c r="L17" s="2">
        <f t="shared" si="3"/>
        <v>1.2499999999999998</v>
      </c>
      <c r="M17" s="1">
        <v>1</v>
      </c>
      <c r="N17" s="2">
        <v>1.2499999999999998</v>
      </c>
      <c r="O17" s="1" t="s">
        <v>1746</v>
      </c>
    </row>
    <row r="18" spans="1:15" x14ac:dyDescent="0.25">
      <c r="A18" s="1">
        <v>17</v>
      </c>
      <c r="B18" s="1" t="s">
        <v>488</v>
      </c>
      <c r="C18" s="10">
        <v>45020</v>
      </c>
      <c r="D18" s="1">
        <v>0</v>
      </c>
      <c r="E18" s="1" t="s">
        <v>213</v>
      </c>
      <c r="F18" s="15">
        <v>24</v>
      </c>
      <c r="G18" s="2">
        <v>3.18</v>
      </c>
      <c r="H18" s="3">
        <v>5</v>
      </c>
      <c r="I18" s="2">
        <v>1.35</v>
      </c>
      <c r="J18" s="2">
        <f t="shared" si="2"/>
        <v>1.83</v>
      </c>
      <c r="K18" s="1">
        <v>1</v>
      </c>
      <c r="L18" s="2">
        <f t="shared" si="3"/>
        <v>1.83</v>
      </c>
      <c r="M18" s="1">
        <v>1</v>
      </c>
      <c r="N18" s="2">
        <v>1.83</v>
      </c>
      <c r="O18" s="1" t="s">
        <v>1746</v>
      </c>
    </row>
    <row r="19" spans="1:15" x14ac:dyDescent="0.25">
      <c r="A19" s="1">
        <v>18</v>
      </c>
      <c r="B19" s="1" t="s">
        <v>473</v>
      </c>
      <c r="C19" s="10">
        <v>45020</v>
      </c>
      <c r="D19" s="1">
        <v>0</v>
      </c>
      <c r="E19" s="1" t="s">
        <v>213</v>
      </c>
      <c r="F19" s="15">
        <v>24</v>
      </c>
      <c r="G19" s="2">
        <v>2.99</v>
      </c>
      <c r="H19" s="3">
        <v>28</v>
      </c>
      <c r="I19" s="2">
        <v>1.77</v>
      </c>
      <c r="J19" s="2">
        <f t="shared" si="2"/>
        <v>1.2200000000000002</v>
      </c>
      <c r="K19" s="1">
        <v>1</v>
      </c>
      <c r="L19" s="2">
        <f t="shared" si="3"/>
        <v>1.2200000000000002</v>
      </c>
      <c r="M19" s="1">
        <v>1</v>
      </c>
      <c r="N19" s="2">
        <v>1.2200000000000002</v>
      </c>
      <c r="O19" s="1" t="s">
        <v>1746</v>
      </c>
    </row>
    <row r="20" spans="1:15" x14ac:dyDescent="0.25">
      <c r="A20" s="1">
        <v>19</v>
      </c>
      <c r="B20" s="1" t="s">
        <v>488</v>
      </c>
      <c r="C20" s="10">
        <v>45021</v>
      </c>
      <c r="D20" s="1">
        <v>0</v>
      </c>
      <c r="E20" s="1" t="s">
        <v>213</v>
      </c>
      <c r="F20" s="15">
        <v>24</v>
      </c>
      <c r="G20" s="2">
        <v>2.96</v>
      </c>
      <c r="H20" s="3">
        <v>31</v>
      </c>
      <c r="I20" s="2">
        <v>1.7</v>
      </c>
      <c r="J20" s="2">
        <f t="shared" si="2"/>
        <v>1.26</v>
      </c>
      <c r="K20" s="1">
        <v>1</v>
      </c>
      <c r="L20" s="2">
        <f t="shared" si="3"/>
        <v>1.26</v>
      </c>
      <c r="M20" s="1">
        <v>1</v>
      </c>
      <c r="N20" s="2">
        <v>1.26</v>
      </c>
      <c r="O20" s="1" t="s">
        <v>1746</v>
      </c>
    </row>
    <row r="21" spans="1:15" x14ac:dyDescent="0.25">
      <c r="A21" s="1">
        <v>20</v>
      </c>
      <c r="B21" s="1" t="s">
        <v>473</v>
      </c>
      <c r="C21" s="10">
        <v>45021</v>
      </c>
      <c r="D21" s="1">
        <v>0</v>
      </c>
      <c r="E21" s="1" t="s">
        <v>213</v>
      </c>
      <c r="F21" s="15">
        <v>24</v>
      </c>
      <c r="G21" s="2">
        <v>3.28</v>
      </c>
      <c r="H21" s="3">
        <v>6</v>
      </c>
      <c r="I21" s="2">
        <v>1.19</v>
      </c>
      <c r="J21" s="2">
        <f t="shared" si="2"/>
        <v>2.09</v>
      </c>
      <c r="K21" s="1">
        <v>1</v>
      </c>
      <c r="L21" s="2">
        <f t="shared" si="3"/>
        <v>2.09</v>
      </c>
      <c r="M21" s="1">
        <v>1</v>
      </c>
      <c r="N21" s="2">
        <v>2.09</v>
      </c>
      <c r="O21" s="1" t="s">
        <v>1746</v>
      </c>
    </row>
    <row r="22" spans="1:15" x14ac:dyDescent="0.25">
      <c r="A22" s="1">
        <v>21</v>
      </c>
      <c r="B22" s="1" t="s">
        <v>473</v>
      </c>
      <c r="C22" s="10">
        <v>45022</v>
      </c>
      <c r="D22" s="1">
        <v>0</v>
      </c>
      <c r="E22" s="1" t="s">
        <v>213</v>
      </c>
      <c r="F22" s="15">
        <v>24</v>
      </c>
      <c r="G22" s="2">
        <v>2.92</v>
      </c>
      <c r="H22" s="3">
        <v>35</v>
      </c>
      <c r="I22" s="2">
        <v>1.74</v>
      </c>
      <c r="J22" s="2">
        <f t="shared" si="2"/>
        <v>1.18</v>
      </c>
      <c r="K22" s="1">
        <v>1</v>
      </c>
      <c r="L22" s="2">
        <f t="shared" si="3"/>
        <v>1.18</v>
      </c>
      <c r="M22" s="1">
        <v>1</v>
      </c>
      <c r="N22" s="2">
        <v>1.18</v>
      </c>
      <c r="O22" s="1" t="s">
        <v>1746</v>
      </c>
    </row>
    <row r="23" spans="1:15" x14ac:dyDescent="0.25">
      <c r="A23" s="1">
        <v>22</v>
      </c>
      <c r="B23" s="1" t="s">
        <v>488</v>
      </c>
      <c r="C23" s="10">
        <v>45022</v>
      </c>
      <c r="D23" s="1">
        <v>0</v>
      </c>
      <c r="E23" s="1" t="s">
        <v>213</v>
      </c>
      <c r="F23" s="15">
        <v>24</v>
      </c>
      <c r="G23" s="2">
        <v>3.23</v>
      </c>
      <c r="H23" s="3">
        <v>8</v>
      </c>
      <c r="I23" s="2">
        <v>1.1399999999999999</v>
      </c>
      <c r="J23" s="2">
        <f t="shared" si="2"/>
        <v>2.09</v>
      </c>
      <c r="K23" s="1">
        <v>1</v>
      </c>
      <c r="L23" s="2">
        <f t="shared" si="3"/>
        <v>2.09</v>
      </c>
      <c r="M23" s="1">
        <v>1</v>
      </c>
      <c r="N23" s="2">
        <v>2.09</v>
      </c>
      <c r="O23" s="1" t="s">
        <v>1746</v>
      </c>
    </row>
    <row r="24" spans="1:15" x14ac:dyDescent="0.25">
      <c r="A24" s="1">
        <v>23</v>
      </c>
      <c r="B24" s="1" t="s">
        <v>473</v>
      </c>
      <c r="C24" s="10">
        <v>45023</v>
      </c>
      <c r="D24" s="1">
        <v>0</v>
      </c>
      <c r="E24" s="1" t="s">
        <v>213</v>
      </c>
      <c r="F24" s="15">
        <v>24</v>
      </c>
      <c r="G24" s="2">
        <v>2.68</v>
      </c>
      <c r="H24" s="3">
        <v>31</v>
      </c>
      <c r="I24" s="2">
        <v>1.71</v>
      </c>
      <c r="J24" s="2">
        <f t="shared" ref="J24:J48" si="4">G24-I24</f>
        <v>0.9700000000000002</v>
      </c>
      <c r="K24" s="1">
        <v>1</v>
      </c>
      <c r="L24" s="2">
        <f t="shared" ref="L24:L48" si="5">(G24-I24-D24)*K24</f>
        <v>0.9700000000000002</v>
      </c>
      <c r="M24" s="1">
        <v>1</v>
      </c>
      <c r="N24" s="2">
        <v>0.9700000000000002</v>
      </c>
      <c r="O24" s="1" t="s">
        <v>1746</v>
      </c>
    </row>
    <row r="25" spans="1:15" x14ac:dyDescent="0.25">
      <c r="A25" s="1">
        <v>24</v>
      </c>
      <c r="B25" s="1" t="s">
        <v>488</v>
      </c>
      <c r="C25" s="10">
        <v>45023</v>
      </c>
      <c r="D25" s="1">
        <v>0</v>
      </c>
      <c r="E25" s="1" t="s">
        <v>213</v>
      </c>
      <c r="F25" s="15">
        <v>24</v>
      </c>
      <c r="G25" s="2">
        <v>3.04</v>
      </c>
      <c r="H25" s="3">
        <v>6</v>
      </c>
      <c r="I25" s="2">
        <v>1.06</v>
      </c>
      <c r="J25" s="2">
        <f t="shared" si="4"/>
        <v>1.98</v>
      </c>
      <c r="K25" s="1">
        <v>1</v>
      </c>
      <c r="L25" s="2">
        <f t="shared" si="5"/>
        <v>1.98</v>
      </c>
      <c r="M25" s="1">
        <v>1</v>
      </c>
      <c r="N25" s="2">
        <v>1.98</v>
      </c>
      <c r="O25" s="1" t="s">
        <v>1746</v>
      </c>
    </row>
    <row r="26" spans="1:15" x14ac:dyDescent="0.25">
      <c r="A26" s="1">
        <v>25</v>
      </c>
      <c r="B26" s="1" t="s">
        <v>473</v>
      </c>
      <c r="C26" s="10">
        <v>45024</v>
      </c>
      <c r="D26" s="1">
        <v>0</v>
      </c>
      <c r="E26" s="1" t="s">
        <v>213</v>
      </c>
      <c r="F26" s="15">
        <v>24</v>
      </c>
      <c r="G26" s="2">
        <v>2.95</v>
      </c>
      <c r="H26" s="3">
        <v>34</v>
      </c>
      <c r="I26" s="2">
        <v>1.6</v>
      </c>
      <c r="J26" s="2">
        <f t="shared" si="4"/>
        <v>1.35</v>
      </c>
      <c r="K26" s="1">
        <v>1</v>
      </c>
      <c r="L26" s="2">
        <f t="shared" si="5"/>
        <v>1.35</v>
      </c>
      <c r="M26" s="1">
        <v>1</v>
      </c>
      <c r="N26" s="2">
        <v>1.35</v>
      </c>
      <c r="O26" s="1" t="s">
        <v>1746</v>
      </c>
    </row>
    <row r="27" spans="1:15" x14ac:dyDescent="0.25">
      <c r="A27" s="1">
        <v>26</v>
      </c>
      <c r="B27" s="1" t="s">
        <v>488</v>
      </c>
      <c r="C27" s="10">
        <v>45024</v>
      </c>
      <c r="D27" s="1">
        <v>0</v>
      </c>
      <c r="E27" s="1" t="s">
        <v>213</v>
      </c>
      <c r="F27" s="15">
        <v>24</v>
      </c>
      <c r="G27" s="2">
        <v>3.26</v>
      </c>
      <c r="H27" s="3">
        <v>7</v>
      </c>
      <c r="I27" s="2">
        <v>1.02</v>
      </c>
      <c r="J27" s="2">
        <f t="shared" si="4"/>
        <v>2.2399999999999998</v>
      </c>
      <c r="K27" s="1">
        <v>1</v>
      </c>
      <c r="L27" s="2">
        <f t="shared" si="5"/>
        <v>2.2399999999999998</v>
      </c>
      <c r="M27" s="1">
        <v>1</v>
      </c>
      <c r="N27" s="2">
        <v>2.2399999999999998</v>
      </c>
      <c r="O27" s="1" t="s">
        <v>1746</v>
      </c>
    </row>
    <row r="28" spans="1:15" x14ac:dyDescent="0.25">
      <c r="A28" s="1">
        <v>27</v>
      </c>
      <c r="B28" s="1" t="s">
        <v>473</v>
      </c>
      <c r="C28" s="10">
        <v>45025</v>
      </c>
      <c r="D28" s="1">
        <v>0</v>
      </c>
      <c r="E28" s="1" t="s">
        <v>213</v>
      </c>
      <c r="F28" s="15">
        <v>24</v>
      </c>
      <c r="G28" s="2">
        <v>2.92</v>
      </c>
      <c r="H28" s="3">
        <v>34</v>
      </c>
      <c r="I28" s="2">
        <v>1.68</v>
      </c>
      <c r="J28" s="2">
        <f t="shared" si="4"/>
        <v>1.24</v>
      </c>
      <c r="K28" s="1">
        <v>1</v>
      </c>
      <c r="L28" s="2">
        <f t="shared" si="5"/>
        <v>1.24</v>
      </c>
      <c r="M28" s="1">
        <v>1</v>
      </c>
      <c r="N28" s="2">
        <v>1.24</v>
      </c>
      <c r="O28" s="1" t="s">
        <v>1746</v>
      </c>
    </row>
    <row r="29" spans="1:15" x14ac:dyDescent="0.25">
      <c r="A29" s="1">
        <v>28</v>
      </c>
      <c r="B29" s="1" t="s">
        <v>488</v>
      </c>
      <c r="C29" s="10">
        <v>45025</v>
      </c>
      <c r="D29" s="1">
        <v>0</v>
      </c>
      <c r="E29" s="1" t="s">
        <v>213</v>
      </c>
      <c r="F29" s="15">
        <v>24</v>
      </c>
      <c r="G29" s="2">
        <v>3.25</v>
      </c>
      <c r="H29" s="3">
        <v>8</v>
      </c>
      <c r="I29" s="2">
        <v>1.1499999999999999</v>
      </c>
      <c r="J29" s="2">
        <f t="shared" si="4"/>
        <v>2.1</v>
      </c>
      <c r="K29" s="1">
        <v>1</v>
      </c>
      <c r="L29" s="2">
        <f t="shared" si="5"/>
        <v>2.1</v>
      </c>
      <c r="M29" s="1">
        <v>1</v>
      </c>
      <c r="N29" s="2">
        <v>2.1</v>
      </c>
      <c r="O29" s="1" t="s">
        <v>1746</v>
      </c>
    </row>
    <row r="30" spans="1:15" x14ac:dyDescent="0.25">
      <c r="A30" s="1">
        <v>29</v>
      </c>
      <c r="B30" s="1" t="s">
        <v>473</v>
      </c>
      <c r="C30" s="10">
        <v>45026</v>
      </c>
      <c r="D30" s="1">
        <v>0</v>
      </c>
      <c r="E30" s="1" t="s">
        <v>213</v>
      </c>
      <c r="F30" s="15">
        <v>24</v>
      </c>
      <c r="G30" s="2">
        <v>2.85</v>
      </c>
      <c r="H30" s="3">
        <v>34</v>
      </c>
      <c r="I30" s="2">
        <v>1.68</v>
      </c>
      <c r="J30" s="2">
        <f t="shared" si="4"/>
        <v>1.1700000000000002</v>
      </c>
      <c r="K30" s="1">
        <v>1</v>
      </c>
      <c r="L30" s="2">
        <f t="shared" si="5"/>
        <v>1.1700000000000002</v>
      </c>
      <c r="M30" s="1">
        <v>1</v>
      </c>
      <c r="N30" s="2">
        <v>1.1700000000000002</v>
      </c>
      <c r="O30" s="1" t="s">
        <v>1746</v>
      </c>
    </row>
    <row r="31" spans="1:15" x14ac:dyDescent="0.25">
      <c r="A31" s="1">
        <v>30</v>
      </c>
      <c r="B31" s="1" t="s">
        <v>488</v>
      </c>
      <c r="C31" s="10">
        <v>45026</v>
      </c>
      <c r="D31" s="1">
        <v>0</v>
      </c>
      <c r="E31" s="1" t="s">
        <v>213</v>
      </c>
      <c r="F31" s="15">
        <v>24</v>
      </c>
      <c r="G31" s="2">
        <v>3.17</v>
      </c>
      <c r="H31" s="3">
        <v>8</v>
      </c>
      <c r="I31" s="2">
        <v>1.05</v>
      </c>
      <c r="J31" s="2">
        <f t="shared" si="4"/>
        <v>2.12</v>
      </c>
      <c r="K31" s="1">
        <v>1</v>
      </c>
      <c r="L31" s="2">
        <f t="shared" si="5"/>
        <v>2.12</v>
      </c>
      <c r="M31" s="1">
        <v>1</v>
      </c>
      <c r="N31" s="2">
        <v>2.12</v>
      </c>
      <c r="O31" s="1" t="s">
        <v>1746</v>
      </c>
    </row>
    <row r="32" spans="1:15" x14ac:dyDescent="0.25">
      <c r="A32" s="1">
        <v>31</v>
      </c>
      <c r="B32" s="1" t="s">
        <v>473</v>
      </c>
      <c r="C32" s="10">
        <v>45027</v>
      </c>
      <c r="D32" s="1">
        <v>0</v>
      </c>
      <c r="E32" s="1" t="s">
        <v>213</v>
      </c>
      <c r="F32" s="15">
        <v>24</v>
      </c>
      <c r="G32" s="2">
        <v>2.77</v>
      </c>
      <c r="H32" s="3">
        <v>33</v>
      </c>
      <c r="I32" s="2">
        <v>1.72</v>
      </c>
      <c r="J32" s="2">
        <f t="shared" si="4"/>
        <v>1.05</v>
      </c>
      <c r="K32" s="1">
        <v>1</v>
      </c>
      <c r="L32" s="2">
        <f t="shared" si="5"/>
        <v>1.05</v>
      </c>
      <c r="M32" s="1">
        <v>1</v>
      </c>
      <c r="N32" s="2">
        <v>1.05</v>
      </c>
      <c r="O32" s="1" t="s">
        <v>1746</v>
      </c>
    </row>
    <row r="33" spans="1:15" x14ac:dyDescent="0.25">
      <c r="A33" s="1">
        <v>32</v>
      </c>
      <c r="B33" s="1" t="s">
        <v>488</v>
      </c>
      <c r="C33" s="10">
        <v>45027</v>
      </c>
      <c r="D33" s="1">
        <v>0</v>
      </c>
      <c r="E33" s="1" t="s">
        <v>213</v>
      </c>
      <c r="F33" s="15">
        <v>24</v>
      </c>
      <c r="G33" s="2">
        <v>3.11</v>
      </c>
      <c r="H33" s="3">
        <v>8</v>
      </c>
      <c r="I33" s="2">
        <v>1.06</v>
      </c>
      <c r="J33" s="2">
        <f t="shared" si="4"/>
        <v>2.0499999999999998</v>
      </c>
      <c r="K33" s="1">
        <v>1</v>
      </c>
      <c r="L33" s="2">
        <f t="shared" si="5"/>
        <v>2.0499999999999998</v>
      </c>
      <c r="M33" s="1">
        <v>1</v>
      </c>
      <c r="N33" s="2">
        <v>2.0499999999999998</v>
      </c>
      <c r="O33" s="1" t="s">
        <v>1746</v>
      </c>
    </row>
    <row r="34" spans="1:15" x14ac:dyDescent="0.25">
      <c r="A34" s="1">
        <v>33</v>
      </c>
      <c r="B34" s="1" t="s">
        <v>473</v>
      </c>
      <c r="C34" s="10">
        <v>45028</v>
      </c>
      <c r="D34" s="1">
        <v>0</v>
      </c>
      <c r="E34" s="1" t="s">
        <v>213</v>
      </c>
      <c r="F34" s="15">
        <v>24</v>
      </c>
      <c r="G34" s="2">
        <v>2.69</v>
      </c>
      <c r="H34" s="3">
        <v>32</v>
      </c>
      <c r="I34" s="2">
        <v>1.76</v>
      </c>
      <c r="J34" s="2">
        <f t="shared" si="4"/>
        <v>0.92999999999999994</v>
      </c>
      <c r="K34" s="1">
        <v>1</v>
      </c>
      <c r="L34" s="2">
        <f t="shared" si="5"/>
        <v>0.92999999999999994</v>
      </c>
      <c r="M34" s="1">
        <v>1</v>
      </c>
      <c r="N34" s="2">
        <v>0.92999999999999994</v>
      </c>
      <c r="O34" s="1" t="s">
        <v>1746</v>
      </c>
    </row>
    <row r="35" spans="1:15" x14ac:dyDescent="0.25">
      <c r="A35" s="1">
        <v>34</v>
      </c>
      <c r="B35" s="1" t="s">
        <v>488</v>
      </c>
      <c r="C35" s="10">
        <v>45028</v>
      </c>
      <c r="D35" s="1">
        <v>0</v>
      </c>
      <c r="E35" s="1" t="s">
        <v>213</v>
      </c>
      <c r="F35" s="15">
        <v>24</v>
      </c>
      <c r="G35" s="2">
        <v>3.14</v>
      </c>
      <c r="H35" s="3">
        <v>9</v>
      </c>
      <c r="I35" s="2">
        <v>1.04</v>
      </c>
      <c r="J35" s="2">
        <f t="shared" si="4"/>
        <v>2.1</v>
      </c>
      <c r="K35" s="1">
        <v>1</v>
      </c>
      <c r="L35" s="2">
        <f t="shared" si="5"/>
        <v>2.1</v>
      </c>
      <c r="M35" s="1">
        <v>1</v>
      </c>
      <c r="N35" s="2">
        <v>2.1</v>
      </c>
      <c r="O35" s="1" t="s">
        <v>1746</v>
      </c>
    </row>
    <row r="36" spans="1:15" x14ac:dyDescent="0.25">
      <c r="A36" s="1">
        <v>35</v>
      </c>
      <c r="B36" s="1" t="s">
        <v>488</v>
      </c>
      <c r="C36" s="10">
        <v>45029</v>
      </c>
      <c r="D36" s="1">
        <v>0</v>
      </c>
      <c r="E36" s="1" t="s">
        <v>213</v>
      </c>
      <c r="F36" s="15">
        <v>24</v>
      </c>
      <c r="G36" s="2">
        <v>3.27</v>
      </c>
      <c r="H36" s="3">
        <v>10</v>
      </c>
      <c r="I36" s="2">
        <v>1.24</v>
      </c>
      <c r="J36" s="2">
        <f t="shared" si="4"/>
        <v>2.0300000000000002</v>
      </c>
      <c r="K36" s="1">
        <v>1</v>
      </c>
      <c r="L36" s="2">
        <f t="shared" si="5"/>
        <v>2.0300000000000002</v>
      </c>
      <c r="M36" s="1">
        <v>1</v>
      </c>
      <c r="N36" s="2">
        <v>2.0300000000000002</v>
      </c>
      <c r="O36" s="1" t="s">
        <v>1746</v>
      </c>
    </row>
    <row r="37" spans="1:15" x14ac:dyDescent="0.25">
      <c r="A37" s="1">
        <v>36</v>
      </c>
      <c r="B37" s="1" t="s">
        <v>473</v>
      </c>
      <c r="C37" s="10">
        <v>45029</v>
      </c>
      <c r="D37" s="1">
        <v>0</v>
      </c>
      <c r="E37" s="1" t="s">
        <v>213</v>
      </c>
      <c r="F37" s="15">
        <v>24</v>
      </c>
      <c r="G37" s="2">
        <v>2.5099999999999998</v>
      </c>
      <c r="H37" s="3">
        <v>29</v>
      </c>
      <c r="I37" s="2">
        <v>1.62</v>
      </c>
      <c r="J37" s="2">
        <f t="shared" si="4"/>
        <v>0.88999999999999968</v>
      </c>
      <c r="K37" s="1">
        <v>1</v>
      </c>
      <c r="L37" s="2">
        <f t="shared" si="5"/>
        <v>0.88999999999999968</v>
      </c>
      <c r="M37" s="1">
        <v>1</v>
      </c>
      <c r="N37" s="2">
        <v>0.88999999999999968</v>
      </c>
      <c r="O37" s="1" t="s">
        <v>1746</v>
      </c>
    </row>
    <row r="38" spans="1:15" x14ac:dyDescent="0.25">
      <c r="A38" s="1">
        <v>37</v>
      </c>
      <c r="B38" s="1" t="s">
        <v>555</v>
      </c>
      <c r="C38" s="10">
        <v>45030</v>
      </c>
      <c r="D38" s="1">
        <v>0</v>
      </c>
      <c r="E38" s="1" t="s">
        <v>213</v>
      </c>
      <c r="F38" s="15">
        <v>24</v>
      </c>
      <c r="G38" s="2">
        <v>3.1606000000000001</v>
      </c>
      <c r="H38" s="3">
        <v>11</v>
      </c>
      <c r="I38" s="2">
        <v>1.1184000000000001</v>
      </c>
      <c r="J38" s="2">
        <f t="shared" si="4"/>
        <v>2.0422000000000002</v>
      </c>
      <c r="K38" s="1">
        <v>1</v>
      </c>
      <c r="L38" s="2">
        <f t="shared" si="5"/>
        <v>2.0422000000000002</v>
      </c>
      <c r="M38" s="1">
        <v>1</v>
      </c>
      <c r="N38" s="2">
        <v>2.0422000000000002</v>
      </c>
      <c r="O38" s="1" t="s">
        <v>1746</v>
      </c>
    </row>
    <row r="39" spans="1:15" x14ac:dyDescent="0.25">
      <c r="A39" s="1">
        <v>38</v>
      </c>
      <c r="B39" s="1" t="s">
        <v>556</v>
      </c>
      <c r="C39" s="10">
        <v>45030</v>
      </c>
      <c r="D39" s="1">
        <v>0</v>
      </c>
      <c r="E39" s="1" t="s">
        <v>213</v>
      </c>
      <c r="F39" s="15">
        <v>24</v>
      </c>
      <c r="G39" s="2">
        <v>2.2623000000000002</v>
      </c>
      <c r="H39" s="3">
        <v>26</v>
      </c>
      <c r="I39" s="2">
        <v>1.6128</v>
      </c>
      <c r="J39" s="2">
        <f t="shared" si="4"/>
        <v>0.64950000000000019</v>
      </c>
      <c r="K39" s="1">
        <v>1</v>
      </c>
      <c r="L39" s="2">
        <f t="shared" si="5"/>
        <v>0.64950000000000019</v>
      </c>
      <c r="M39" s="1">
        <v>1</v>
      </c>
      <c r="N39" s="2">
        <v>0.64950000000000019</v>
      </c>
      <c r="O39" s="1" t="s">
        <v>1746</v>
      </c>
    </row>
    <row r="40" spans="1:15" x14ac:dyDescent="0.25">
      <c r="A40" s="1">
        <v>39</v>
      </c>
      <c r="B40" s="1" t="s">
        <v>473</v>
      </c>
      <c r="C40" s="10">
        <v>45031</v>
      </c>
      <c r="D40" s="1">
        <v>0</v>
      </c>
      <c r="E40" s="1" t="s">
        <v>213</v>
      </c>
      <c r="F40" s="15">
        <v>24</v>
      </c>
      <c r="G40" s="2">
        <v>2.4954999999999998</v>
      </c>
      <c r="H40" s="3">
        <v>31</v>
      </c>
      <c r="I40" s="2">
        <v>1.5287999999999999</v>
      </c>
      <c r="J40" s="2">
        <f t="shared" si="4"/>
        <v>0.96669999999999989</v>
      </c>
      <c r="K40" s="1">
        <v>1</v>
      </c>
      <c r="L40" s="2">
        <f t="shared" si="5"/>
        <v>0.96669999999999989</v>
      </c>
      <c r="M40" s="1">
        <v>1</v>
      </c>
      <c r="N40" s="2">
        <v>0.96669999999999989</v>
      </c>
      <c r="O40" s="1" t="s">
        <v>1746</v>
      </c>
    </row>
    <row r="41" spans="1:15" x14ac:dyDescent="0.25">
      <c r="A41" s="1">
        <v>40</v>
      </c>
      <c r="B41" s="1" t="s">
        <v>555</v>
      </c>
      <c r="C41" s="10">
        <v>45031</v>
      </c>
      <c r="D41" s="1">
        <v>0</v>
      </c>
      <c r="E41" s="1" t="s">
        <v>213</v>
      </c>
      <c r="F41" s="15">
        <v>24</v>
      </c>
      <c r="G41" s="2">
        <v>2.9182999999999999</v>
      </c>
      <c r="H41" s="3">
        <v>11</v>
      </c>
      <c r="I41" s="2">
        <v>1.0631999999999999</v>
      </c>
      <c r="J41" s="2">
        <f t="shared" si="4"/>
        <v>1.8551</v>
      </c>
      <c r="K41" s="1">
        <v>1</v>
      </c>
      <c r="L41" s="2">
        <f t="shared" si="5"/>
        <v>1.8551</v>
      </c>
      <c r="M41" s="1">
        <v>1</v>
      </c>
      <c r="N41" s="2">
        <v>1.8551</v>
      </c>
      <c r="O41" s="1" t="s">
        <v>1746</v>
      </c>
    </row>
    <row r="42" spans="1:15" x14ac:dyDescent="0.25">
      <c r="A42" s="1">
        <v>41</v>
      </c>
      <c r="B42" s="1" t="s">
        <v>555</v>
      </c>
      <c r="C42" s="10">
        <v>45032</v>
      </c>
      <c r="D42" s="1">
        <v>0</v>
      </c>
      <c r="E42" s="1" t="s">
        <v>213</v>
      </c>
      <c r="F42" s="15">
        <v>24</v>
      </c>
      <c r="G42" s="2">
        <v>2.5571000000000002</v>
      </c>
      <c r="H42" s="3">
        <v>9</v>
      </c>
      <c r="I42" s="2">
        <v>1.0900000000000001</v>
      </c>
      <c r="J42" s="2">
        <f t="shared" si="4"/>
        <v>1.4671000000000001</v>
      </c>
      <c r="K42" s="1">
        <v>1</v>
      </c>
      <c r="L42" s="2">
        <f t="shared" si="5"/>
        <v>1.4671000000000001</v>
      </c>
      <c r="M42" s="1">
        <v>1</v>
      </c>
      <c r="N42" s="2">
        <v>1.4671000000000001</v>
      </c>
      <c r="O42" s="1" t="s">
        <v>1746</v>
      </c>
    </row>
    <row r="43" spans="1:15" x14ac:dyDescent="0.25">
      <c r="A43" s="1">
        <v>42</v>
      </c>
      <c r="B43" s="1" t="s">
        <v>473</v>
      </c>
      <c r="C43" s="10">
        <v>45032</v>
      </c>
      <c r="D43" s="1">
        <v>0</v>
      </c>
      <c r="E43" s="1" t="s">
        <v>213</v>
      </c>
      <c r="F43" s="15">
        <v>24</v>
      </c>
      <c r="G43" s="2">
        <v>2.1406999999999998</v>
      </c>
      <c r="H43" s="3">
        <v>26</v>
      </c>
      <c r="I43" s="2">
        <v>1.57</v>
      </c>
      <c r="J43" s="2">
        <f t="shared" si="4"/>
        <v>0.57069999999999976</v>
      </c>
      <c r="K43" s="1">
        <v>1</v>
      </c>
      <c r="L43" s="2">
        <f t="shared" si="5"/>
        <v>0.57069999999999976</v>
      </c>
      <c r="M43" s="1">
        <v>1</v>
      </c>
      <c r="N43" s="2">
        <v>0.57069999999999976</v>
      </c>
      <c r="O43" s="1" t="s">
        <v>1746</v>
      </c>
    </row>
    <row r="44" spans="1:15" x14ac:dyDescent="0.25">
      <c r="A44" s="1">
        <v>43</v>
      </c>
      <c r="B44" s="1" t="s">
        <v>555</v>
      </c>
      <c r="C44" s="10">
        <v>45033</v>
      </c>
      <c r="D44" s="1">
        <v>0</v>
      </c>
      <c r="E44" s="1" t="s">
        <v>213</v>
      </c>
      <c r="F44" s="15">
        <v>24</v>
      </c>
      <c r="G44" s="2">
        <v>2.3418000000000001</v>
      </c>
      <c r="H44" s="3">
        <v>9</v>
      </c>
      <c r="I44" s="2">
        <v>1.1448</v>
      </c>
      <c r="J44" s="2">
        <f t="shared" si="4"/>
        <v>1.1970000000000001</v>
      </c>
      <c r="K44" s="1">
        <v>1</v>
      </c>
      <c r="L44" s="2">
        <f t="shared" si="5"/>
        <v>1.1970000000000001</v>
      </c>
      <c r="M44" s="1">
        <v>1</v>
      </c>
      <c r="N44" s="2">
        <v>1.1970000000000001</v>
      </c>
      <c r="O44" s="1" t="s">
        <v>1746</v>
      </c>
    </row>
    <row r="45" spans="1:15" x14ac:dyDescent="0.25">
      <c r="A45" s="1">
        <v>44</v>
      </c>
      <c r="B45" s="1" t="s">
        <v>473</v>
      </c>
      <c r="C45" s="10">
        <v>45033</v>
      </c>
      <c r="D45" s="1">
        <v>0</v>
      </c>
      <c r="E45" s="1" t="s">
        <v>213</v>
      </c>
      <c r="F45" s="15">
        <v>24</v>
      </c>
      <c r="G45" s="2">
        <v>2.2136</v>
      </c>
      <c r="H45" s="3">
        <v>26</v>
      </c>
      <c r="I45" s="2">
        <v>1.6488</v>
      </c>
      <c r="J45" s="2">
        <f t="shared" si="4"/>
        <v>0.56479999999999997</v>
      </c>
      <c r="K45" s="1">
        <v>1</v>
      </c>
      <c r="L45" s="2">
        <f t="shared" si="5"/>
        <v>0.56479999999999997</v>
      </c>
      <c r="M45" s="1">
        <v>1</v>
      </c>
      <c r="N45" s="2">
        <v>0.56479999999999997</v>
      </c>
      <c r="O45" s="1" t="s">
        <v>1746</v>
      </c>
    </row>
    <row r="46" spans="1:15" ht="33" x14ac:dyDescent="0.25">
      <c r="A46" s="1">
        <v>45</v>
      </c>
      <c r="B46" s="1" t="s">
        <v>555</v>
      </c>
      <c r="C46" s="10">
        <v>45034</v>
      </c>
      <c r="D46" s="1">
        <v>0</v>
      </c>
      <c r="E46" s="11" t="s">
        <v>575</v>
      </c>
      <c r="F46" s="15">
        <v>22</v>
      </c>
      <c r="G46" s="2">
        <v>2.1436000000000002</v>
      </c>
      <c r="H46" s="3">
        <v>7</v>
      </c>
      <c r="I46" s="2">
        <v>1.5531999999999999</v>
      </c>
      <c r="J46" s="2">
        <f t="shared" si="4"/>
        <v>0.59040000000000026</v>
      </c>
      <c r="K46" s="1">
        <v>1</v>
      </c>
      <c r="L46" s="2">
        <f t="shared" si="5"/>
        <v>0.59040000000000026</v>
      </c>
      <c r="M46" s="1">
        <v>1</v>
      </c>
      <c r="N46" s="2">
        <v>0.59040000000000026</v>
      </c>
      <c r="O46" s="1" t="s">
        <v>1746</v>
      </c>
    </row>
    <row r="47" spans="1:15" ht="33" x14ac:dyDescent="0.25">
      <c r="A47" s="1">
        <v>46</v>
      </c>
      <c r="B47" s="1" t="s">
        <v>473</v>
      </c>
      <c r="C47" s="10">
        <v>45034</v>
      </c>
      <c r="D47" s="1">
        <v>0</v>
      </c>
      <c r="E47" s="11" t="s">
        <v>575</v>
      </c>
      <c r="F47" s="15">
        <v>24</v>
      </c>
      <c r="G47" s="2">
        <v>2.5045999999999999</v>
      </c>
      <c r="H47" s="3">
        <v>24</v>
      </c>
      <c r="I47" s="2">
        <v>2.2351999999999999</v>
      </c>
      <c r="J47" s="2">
        <f t="shared" si="4"/>
        <v>0.26940000000000008</v>
      </c>
      <c r="K47" s="1">
        <v>1</v>
      </c>
      <c r="L47" s="2">
        <f t="shared" si="5"/>
        <v>0.26940000000000008</v>
      </c>
      <c r="M47" s="1">
        <v>1</v>
      </c>
      <c r="N47" s="2">
        <v>0.26940000000000008</v>
      </c>
      <c r="O47" s="1" t="s">
        <v>1746</v>
      </c>
    </row>
    <row r="48" spans="1:15" x14ac:dyDescent="0.25">
      <c r="A48" s="1">
        <v>47</v>
      </c>
      <c r="B48" s="1" t="s">
        <v>555</v>
      </c>
      <c r="C48" s="10">
        <v>45035</v>
      </c>
      <c r="D48" s="1">
        <v>0</v>
      </c>
      <c r="E48" s="1" t="s">
        <v>213</v>
      </c>
      <c r="F48" s="15">
        <v>24</v>
      </c>
      <c r="G48" s="2">
        <v>3.0823999999999998</v>
      </c>
      <c r="H48" s="3">
        <v>6</v>
      </c>
      <c r="I48" s="2">
        <v>2.028</v>
      </c>
      <c r="J48" s="2">
        <f t="shared" si="4"/>
        <v>1.0543999999999998</v>
      </c>
      <c r="K48" s="1">
        <v>1</v>
      </c>
      <c r="L48" s="2">
        <f t="shared" si="5"/>
        <v>1.0543999999999998</v>
      </c>
      <c r="M48" s="1">
        <v>1</v>
      </c>
      <c r="N48" s="2">
        <v>1.0543999999999998</v>
      </c>
      <c r="O48" s="1" t="s">
        <v>1746</v>
      </c>
    </row>
    <row r="49" spans="1:15" x14ac:dyDescent="0.25">
      <c r="A49" s="1">
        <v>48</v>
      </c>
      <c r="B49" s="1" t="s">
        <v>473</v>
      </c>
      <c r="C49" s="10">
        <v>45035</v>
      </c>
      <c r="D49" s="1">
        <v>0</v>
      </c>
      <c r="E49" s="1" t="s">
        <v>213</v>
      </c>
      <c r="F49" s="15">
        <v>24</v>
      </c>
      <c r="G49" s="2">
        <v>3.4053</v>
      </c>
      <c r="H49" s="3">
        <v>22</v>
      </c>
      <c r="I49" s="2">
        <v>2.9207999999999998</v>
      </c>
      <c r="J49" s="2">
        <f t="shared" ref="J49:J64" si="6">G49-I49</f>
        <v>0.48450000000000015</v>
      </c>
      <c r="K49" s="1">
        <v>1</v>
      </c>
      <c r="L49" s="2">
        <f t="shared" ref="L49:L64" si="7">(G49-I49-D49)*K49</f>
        <v>0.48450000000000015</v>
      </c>
      <c r="M49" s="1">
        <v>1</v>
      </c>
      <c r="N49" s="2">
        <v>0.48450000000000015</v>
      </c>
      <c r="O49" s="1" t="s">
        <v>1746</v>
      </c>
    </row>
    <row r="50" spans="1:15" x14ac:dyDescent="0.25">
      <c r="A50" s="1">
        <v>49</v>
      </c>
      <c r="B50" s="1" t="s">
        <v>473</v>
      </c>
      <c r="C50" s="10">
        <v>45036</v>
      </c>
      <c r="D50" s="1">
        <v>0</v>
      </c>
      <c r="E50" s="1" t="s">
        <v>213</v>
      </c>
      <c r="F50" s="15">
        <v>24</v>
      </c>
      <c r="G50" s="2">
        <v>2.1661000000000001</v>
      </c>
      <c r="H50" s="3">
        <v>22</v>
      </c>
      <c r="I50" s="2">
        <v>1.6600999999999999</v>
      </c>
      <c r="J50" s="2">
        <f t="shared" si="6"/>
        <v>0.50600000000000023</v>
      </c>
      <c r="K50" s="1">
        <v>1</v>
      </c>
      <c r="L50" s="2">
        <f t="shared" si="7"/>
        <v>0.50600000000000023</v>
      </c>
      <c r="M50" s="1">
        <v>1</v>
      </c>
      <c r="N50" s="2">
        <v>0.50600000000000023</v>
      </c>
      <c r="O50" s="1" t="s">
        <v>1746</v>
      </c>
    </row>
    <row r="51" spans="1:15" x14ac:dyDescent="0.25">
      <c r="A51" s="1">
        <v>50</v>
      </c>
      <c r="B51" s="1" t="s">
        <v>555</v>
      </c>
      <c r="C51" s="10">
        <v>45036</v>
      </c>
      <c r="D51" s="1">
        <v>0</v>
      </c>
      <c r="E51" s="1" t="s">
        <v>213</v>
      </c>
      <c r="F51" s="15">
        <v>24</v>
      </c>
      <c r="G51" s="2">
        <v>2.0108000000000001</v>
      </c>
      <c r="H51" s="3">
        <v>6</v>
      </c>
      <c r="I51" s="2">
        <v>1.1531</v>
      </c>
      <c r="J51" s="2">
        <f t="shared" si="6"/>
        <v>0.85770000000000013</v>
      </c>
      <c r="K51" s="1">
        <v>1</v>
      </c>
      <c r="L51" s="2">
        <f t="shared" si="7"/>
        <v>0.85770000000000013</v>
      </c>
      <c r="M51" s="1">
        <v>1</v>
      </c>
      <c r="N51" s="2">
        <v>0.85770000000000013</v>
      </c>
      <c r="O51" s="1" t="s">
        <v>1746</v>
      </c>
    </row>
    <row r="52" spans="1:15" ht="33" x14ac:dyDescent="0.25">
      <c r="A52" s="1">
        <v>51</v>
      </c>
      <c r="B52" s="1" t="s">
        <v>473</v>
      </c>
      <c r="C52" s="10">
        <v>45037</v>
      </c>
      <c r="D52" s="1">
        <v>0</v>
      </c>
      <c r="E52" s="11" t="s">
        <v>591</v>
      </c>
      <c r="F52" s="15">
        <v>17.5</v>
      </c>
      <c r="G52" s="2">
        <v>1.8371</v>
      </c>
      <c r="H52" s="3">
        <v>5</v>
      </c>
      <c r="I52" s="2">
        <v>1.0848</v>
      </c>
      <c r="J52" s="2">
        <f t="shared" si="6"/>
        <v>0.75229999999999997</v>
      </c>
      <c r="K52" s="1">
        <v>1</v>
      </c>
      <c r="L52" s="2">
        <f t="shared" si="7"/>
        <v>0.75229999999999997</v>
      </c>
      <c r="M52" s="1">
        <v>1</v>
      </c>
      <c r="N52" s="2">
        <v>0.75229999999999997</v>
      </c>
      <c r="O52" s="1" t="s">
        <v>1746</v>
      </c>
    </row>
    <row r="53" spans="1:15" ht="33" x14ac:dyDescent="0.25">
      <c r="A53" s="1">
        <v>52</v>
      </c>
      <c r="B53" s="1" t="s">
        <v>555</v>
      </c>
      <c r="C53" s="10">
        <v>45037</v>
      </c>
      <c r="D53" s="1">
        <v>0</v>
      </c>
      <c r="E53" s="11" t="s">
        <v>591</v>
      </c>
      <c r="F53" s="15">
        <v>17.5</v>
      </c>
      <c r="G53" s="2">
        <v>1.75</v>
      </c>
      <c r="H53" s="3">
        <v>8</v>
      </c>
      <c r="I53" s="2">
        <v>1.56</v>
      </c>
      <c r="J53" s="2">
        <f t="shared" si="6"/>
        <v>0.18999999999999995</v>
      </c>
      <c r="K53" s="1">
        <v>1</v>
      </c>
      <c r="L53" s="2">
        <f t="shared" si="7"/>
        <v>0.18999999999999995</v>
      </c>
      <c r="M53" s="1">
        <v>1</v>
      </c>
      <c r="N53" s="2">
        <v>0.18999999999999995</v>
      </c>
      <c r="O53" s="1" t="s">
        <v>1746</v>
      </c>
    </row>
    <row r="54" spans="1:15" x14ac:dyDescent="0.25">
      <c r="A54" s="1">
        <v>53</v>
      </c>
      <c r="B54" s="1" t="s">
        <v>473</v>
      </c>
      <c r="C54" s="10">
        <v>45038</v>
      </c>
      <c r="D54" s="1">
        <v>0</v>
      </c>
      <c r="E54" s="1" t="s">
        <v>213</v>
      </c>
      <c r="F54" s="15">
        <v>24</v>
      </c>
      <c r="G54" s="2">
        <v>3.7385000000000002</v>
      </c>
      <c r="H54" s="3">
        <v>14</v>
      </c>
      <c r="I54" s="2">
        <v>3.2111999999999998</v>
      </c>
      <c r="J54" s="2">
        <f t="shared" si="6"/>
        <v>0.52730000000000032</v>
      </c>
      <c r="K54" s="1">
        <v>1</v>
      </c>
      <c r="L54" s="2">
        <f t="shared" si="7"/>
        <v>0.52730000000000032</v>
      </c>
      <c r="M54" s="1">
        <v>1</v>
      </c>
      <c r="N54" s="2">
        <v>0.52730000000000032</v>
      </c>
      <c r="O54" s="1" t="s">
        <v>1746</v>
      </c>
    </row>
    <row r="55" spans="1:15" x14ac:dyDescent="0.25">
      <c r="A55" s="1">
        <v>54</v>
      </c>
      <c r="B55" s="1" t="s">
        <v>555</v>
      </c>
      <c r="C55" s="10">
        <v>45038</v>
      </c>
      <c r="D55" s="1">
        <v>0</v>
      </c>
      <c r="E55" s="1" t="s">
        <v>213</v>
      </c>
      <c r="F55" s="15">
        <v>24</v>
      </c>
      <c r="G55" s="2">
        <v>3.3105000000000002</v>
      </c>
      <c r="H55" s="3">
        <v>6</v>
      </c>
      <c r="I55" s="2">
        <v>2.6232000000000002</v>
      </c>
      <c r="J55" s="2">
        <f t="shared" si="6"/>
        <v>0.68730000000000002</v>
      </c>
      <c r="K55" s="1">
        <v>1</v>
      </c>
      <c r="L55" s="2">
        <f t="shared" si="7"/>
        <v>0.68730000000000002</v>
      </c>
      <c r="M55" s="1">
        <v>1</v>
      </c>
      <c r="N55" s="2">
        <v>0.68730000000000002</v>
      </c>
      <c r="O55" s="1" t="s">
        <v>1746</v>
      </c>
    </row>
    <row r="56" spans="1:15" x14ac:dyDescent="0.25">
      <c r="A56" s="1">
        <v>55</v>
      </c>
      <c r="B56" s="1" t="s">
        <v>555</v>
      </c>
      <c r="C56" s="10">
        <v>45039</v>
      </c>
      <c r="D56" s="1">
        <v>0</v>
      </c>
      <c r="E56" s="1" t="s">
        <v>213</v>
      </c>
      <c r="F56" s="15">
        <v>24</v>
      </c>
      <c r="G56" s="2">
        <v>3.5903999999999998</v>
      </c>
      <c r="H56" s="3">
        <v>7</v>
      </c>
      <c r="I56" s="2">
        <v>2.5464000000000002</v>
      </c>
      <c r="J56" s="2">
        <f t="shared" si="6"/>
        <v>1.0439999999999996</v>
      </c>
      <c r="K56" s="1">
        <v>1</v>
      </c>
      <c r="L56" s="2">
        <f t="shared" si="7"/>
        <v>1.0439999999999996</v>
      </c>
      <c r="M56" s="1">
        <v>1</v>
      </c>
      <c r="N56" s="2">
        <v>1.0439999999999996</v>
      </c>
      <c r="O56" s="1" t="s">
        <v>1746</v>
      </c>
    </row>
    <row r="57" spans="1:15" x14ac:dyDescent="0.25">
      <c r="A57" s="1">
        <v>56</v>
      </c>
      <c r="B57" s="1" t="s">
        <v>473</v>
      </c>
      <c r="C57" s="10">
        <v>45039</v>
      </c>
      <c r="D57" s="1">
        <v>0</v>
      </c>
      <c r="E57" s="1" t="s">
        <v>213</v>
      </c>
      <c r="F57" s="15">
        <v>24</v>
      </c>
      <c r="G57" s="2">
        <v>3.8561000000000001</v>
      </c>
      <c r="H57" s="3">
        <v>18</v>
      </c>
      <c r="I57" s="2">
        <v>3.1152000000000002</v>
      </c>
      <c r="J57" s="2">
        <f t="shared" si="6"/>
        <v>0.74089999999999989</v>
      </c>
      <c r="K57" s="1">
        <v>1</v>
      </c>
      <c r="L57" s="2">
        <f t="shared" si="7"/>
        <v>0.74089999999999989</v>
      </c>
      <c r="M57" s="1">
        <v>1</v>
      </c>
      <c r="N57" s="2">
        <v>0.74089999999999989</v>
      </c>
      <c r="O57" s="1" t="s">
        <v>1746</v>
      </c>
    </row>
    <row r="58" spans="1:15" x14ac:dyDescent="0.25">
      <c r="A58" s="1">
        <v>57</v>
      </c>
      <c r="B58" s="1" t="s">
        <v>555</v>
      </c>
      <c r="C58" s="10">
        <v>45040</v>
      </c>
      <c r="D58" s="1">
        <v>0</v>
      </c>
      <c r="E58" s="1" t="s">
        <v>213</v>
      </c>
      <c r="F58" s="15">
        <v>24</v>
      </c>
      <c r="G58" s="2">
        <v>3.6772999999999998</v>
      </c>
      <c r="H58" s="3">
        <v>10</v>
      </c>
      <c r="I58" s="2">
        <v>2.5032000000000001</v>
      </c>
      <c r="J58" s="2">
        <f t="shared" si="6"/>
        <v>1.1740999999999997</v>
      </c>
      <c r="K58" s="1">
        <v>1</v>
      </c>
      <c r="L58" s="2">
        <f t="shared" si="7"/>
        <v>1.1740999999999997</v>
      </c>
      <c r="M58" s="1">
        <v>1</v>
      </c>
      <c r="N58" s="2">
        <v>1.1740999999999997</v>
      </c>
      <c r="O58" s="1" t="s">
        <v>1746</v>
      </c>
    </row>
    <row r="59" spans="1:15" x14ac:dyDescent="0.25">
      <c r="A59" s="1">
        <v>58</v>
      </c>
      <c r="B59" s="1" t="s">
        <v>473</v>
      </c>
      <c r="C59" s="10">
        <v>45040</v>
      </c>
      <c r="D59" s="1">
        <v>0</v>
      </c>
      <c r="E59" s="1" t="s">
        <v>213</v>
      </c>
      <c r="F59" s="15">
        <v>24</v>
      </c>
      <c r="G59" s="2">
        <v>3.8361000000000001</v>
      </c>
      <c r="H59" s="3">
        <v>25</v>
      </c>
      <c r="I59" s="2">
        <v>3.06</v>
      </c>
      <c r="J59" s="2">
        <f t="shared" si="6"/>
        <v>0.77610000000000001</v>
      </c>
      <c r="K59" s="1">
        <v>1</v>
      </c>
      <c r="L59" s="2">
        <f t="shared" si="7"/>
        <v>0.77610000000000001</v>
      </c>
      <c r="M59" s="1">
        <v>1</v>
      </c>
      <c r="N59" s="2">
        <v>0.77610000000000001</v>
      </c>
      <c r="O59" s="1" t="s">
        <v>1746</v>
      </c>
    </row>
    <row r="60" spans="1:15" x14ac:dyDescent="0.25">
      <c r="A60" s="1">
        <v>59</v>
      </c>
      <c r="B60" s="1" t="s">
        <v>555</v>
      </c>
      <c r="C60" s="10">
        <v>45041</v>
      </c>
      <c r="D60" s="1">
        <v>0</v>
      </c>
      <c r="E60" s="1" t="s">
        <v>213</v>
      </c>
      <c r="F60" s="15">
        <v>24</v>
      </c>
      <c r="G60" s="2">
        <v>3.9933000000000001</v>
      </c>
      <c r="H60" s="3">
        <v>12</v>
      </c>
      <c r="I60" s="2">
        <v>2.2871999999999999</v>
      </c>
      <c r="J60" s="2">
        <f t="shared" si="6"/>
        <v>1.7061000000000002</v>
      </c>
      <c r="K60" s="1">
        <v>1</v>
      </c>
      <c r="L60" s="2">
        <f t="shared" si="7"/>
        <v>1.7061000000000002</v>
      </c>
      <c r="M60" s="1">
        <v>1</v>
      </c>
      <c r="N60" s="2">
        <v>1.7061000000000002</v>
      </c>
      <c r="O60" s="1" t="s">
        <v>1746</v>
      </c>
    </row>
    <row r="61" spans="1:15" x14ac:dyDescent="0.25">
      <c r="A61" s="1">
        <v>60</v>
      </c>
      <c r="B61" s="1" t="s">
        <v>473</v>
      </c>
      <c r="C61" s="10">
        <v>45041</v>
      </c>
      <c r="D61" s="1">
        <v>0</v>
      </c>
      <c r="E61" s="1" t="s">
        <v>213</v>
      </c>
      <c r="F61" s="15">
        <v>24</v>
      </c>
      <c r="G61" s="2">
        <v>3.6818</v>
      </c>
      <c r="H61" s="3">
        <v>32</v>
      </c>
      <c r="I61" s="2">
        <v>2.7959999999999998</v>
      </c>
      <c r="J61" s="2">
        <f t="shared" si="6"/>
        <v>0.88580000000000014</v>
      </c>
      <c r="K61" s="1">
        <v>1</v>
      </c>
      <c r="L61" s="2">
        <f t="shared" si="7"/>
        <v>0.88580000000000014</v>
      </c>
      <c r="M61" s="1">
        <v>1</v>
      </c>
      <c r="N61" s="2">
        <v>0.88580000000000014</v>
      </c>
      <c r="O61" s="1" t="s">
        <v>1746</v>
      </c>
    </row>
    <row r="62" spans="1:15" x14ac:dyDescent="0.25">
      <c r="A62" s="1">
        <v>61</v>
      </c>
      <c r="B62" s="1" t="s">
        <v>555</v>
      </c>
      <c r="C62" s="10">
        <v>45042</v>
      </c>
      <c r="D62" s="1">
        <v>0</v>
      </c>
      <c r="E62" s="1" t="s">
        <v>213</v>
      </c>
      <c r="F62" s="15">
        <v>24</v>
      </c>
      <c r="G62" s="2">
        <v>4.2808000000000002</v>
      </c>
      <c r="H62" s="3">
        <v>10</v>
      </c>
      <c r="I62" s="2">
        <v>2.2391999999999999</v>
      </c>
      <c r="J62" s="2">
        <f t="shared" si="6"/>
        <v>2.0416000000000003</v>
      </c>
      <c r="K62" s="1">
        <v>1</v>
      </c>
      <c r="L62" s="2">
        <f t="shared" si="7"/>
        <v>2.0416000000000003</v>
      </c>
      <c r="M62" s="1">
        <v>1</v>
      </c>
      <c r="N62" s="2">
        <v>2.0416000000000003</v>
      </c>
      <c r="O62" s="1" t="s">
        <v>1746</v>
      </c>
    </row>
    <row r="63" spans="1:15" x14ac:dyDescent="0.25">
      <c r="A63" s="1">
        <v>62</v>
      </c>
      <c r="B63" s="1" t="s">
        <v>473</v>
      </c>
      <c r="C63" s="10">
        <v>45042</v>
      </c>
      <c r="D63" s="1">
        <v>0</v>
      </c>
      <c r="E63" s="1" t="s">
        <v>213</v>
      </c>
      <c r="F63" s="15">
        <v>24</v>
      </c>
      <c r="G63" s="2">
        <v>3.5329999999999999</v>
      </c>
      <c r="H63" s="3">
        <v>33</v>
      </c>
      <c r="I63" s="2">
        <v>2.7408000000000001</v>
      </c>
      <c r="J63" s="2">
        <f t="shared" si="6"/>
        <v>0.79219999999999979</v>
      </c>
      <c r="K63" s="1">
        <v>1</v>
      </c>
      <c r="L63" s="2">
        <f t="shared" si="7"/>
        <v>0.79219999999999979</v>
      </c>
      <c r="M63" s="1">
        <v>1</v>
      </c>
      <c r="N63" s="2">
        <v>0.79219999999999979</v>
      </c>
      <c r="O63" s="1" t="s">
        <v>1746</v>
      </c>
    </row>
    <row r="64" spans="1:15" x14ac:dyDescent="0.25">
      <c r="A64" s="1">
        <v>63</v>
      </c>
      <c r="B64" s="1" t="s">
        <v>555</v>
      </c>
      <c r="C64" s="10">
        <v>45043</v>
      </c>
      <c r="D64" s="1">
        <v>0</v>
      </c>
      <c r="E64" s="1" t="s">
        <v>213</v>
      </c>
      <c r="F64" s="15">
        <v>24</v>
      </c>
      <c r="G64" s="2">
        <v>4.5763999999999996</v>
      </c>
      <c r="H64" s="3">
        <v>11</v>
      </c>
      <c r="I64" s="2">
        <v>2.2559999999999998</v>
      </c>
      <c r="J64" s="2">
        <f t="shared" si="6"/>
        <v>2.3203999999999998</v>
      </c>
      <c r="K64" s="1">
        <v>1</v>
      </c>
      <c r="L64" s="2">
        <f t="shared" si="7"/>
        <v>2.3203999999999998</v>
      </c>
      <c r="M64" s="1">
        <v>1</v>
      </c>
      <c r="N64" s="2">
        <v>2.3203999999999998</v>
      </c>
      <c r="O64" s="1" t="s">
        <v>1746</v>
      </c>
    </row>
    <row r="65" spans="1:15" x14ac:dyDescent="0.25">
      <c r="A65" s="1">
        <v>64</v>
      </c>
      <c r="B65" s="1" t="s">
        <v>473</v>
      </c>
      <c r="C65" s="10">
        <v>45043</v>
      </c>
      <c r="D65" s="1">
        <v>0</v>
      </c>
      <c r="E65" s="1" t="s">
        <v>213</v>
      </c>
      <c r="F65" s="15">
        <v>24</v>
      </c>
      <c r="G65" s="2">
        <v>3.3267000000000002</v>
      </c>
      <c r="H65" s="3">
        <v>31</v>
      </c>
      <c r="I65" s="2">
        <v>2.76</v>
      </c>
      <c r="J65" s="2">
        <f t="shared" ref="J65:J83" si="8">G65-I65</f>
        <v>0.56670000000000043</v>
      </c>
      <c r="K65" s="1">
        <v>1</v>
      </c>
      <c r="L65" s="2">
        <f t="shared" ref="L65:L83" si="9">(G65-I65-D65)*K65</f>
        <v>0.56670000000000043</v>
      </c>
      <c r="M65" s="1">
        <v>1</v>
      </c>
      <c r="N65" s="2">
        <v>0.56670000000000043</v>
      </c>
      <c r="O65" s="1" t="s">
        <v>1746</v>
      </c>
    </row>
    <row r="66" spans="1:15" x14ac:dyDescent="0.25">
      <c r="A66" s="1">
        <v>65</v>
      </c>
      <c r="B66" s="1" t="s">
        <v>555</v>
      </c>
      <c r="C66" s="10">
        <v>45044</v>
      </c>
      <c r="D66" s="1">
        <v>0</v>
      </c>
      <c r="E66" s="1" t="s">
        <v>213</v>
      </c>
      <c r="F66" s="15">
        <v>24</v>
      </c>
      <c r="G66" s="2">
        <v>4.6582999999999997</v>
      </c>
      <c r="H66" s="3">
        <v>14</v>
      </c>
      <c r="I66" s="2">
        <v>2.3208000000000002</v>
      </c>
      <c r="J66" s="2">
        <f t="shared" si="8"/>
        <v>2.3374999999999995</v>
      </c>
      <c r="K66" s="1">
        <v>1</v>
      </c>
      <c r="L66" s="2">
        <f t="shared" si="9"/>
        <v>2.3374999999999995</v>
      </c>
      <c r="M66" s="1">
        <v>1</v>
      </c>
      <c r="N66" s="2">
        <v>2.3374999999999995</v>
      </c>
      <c r="O66" s="1" t="s">
        <v>1746</v>
      </c>
    </row>
    <row r="67" spans="1:15" x14ac:dyDescent="0.25">
      <c r="A67" s="1">
        <v>66</v>
      </c>
      <c r="B67" s="1" t="s">
        <v>473</v>
      </c>
      <c r="C67" s="10">
        <v>45044</v>
      </c>
      <c r="D67" s="1">
        <v>0</v>
      </c>
      <c r="E67" s="1" t="s">
        <v>213</v>
      </c>
      <c r="F67" s="15">
        <v>24</v>
      </c>
      <c r="G67" s="2">
        <v>3.2357</v>
      </c>
      <c r="H67" s="3">
        <v>30</v>
      </c>
      <c r="I67" s="2">
        <v>2.8391999999999999</v>
      </c>
      <c r="J67" s="2">
        <f t="shared" si="8"/>
        <v>0.39650000000000007</v>
      </c>
      <c r="K67" s="1">
        <v>1</v>
      </c>
      <c r="L67" s="2">
        <f t="shared" si="9"/>
        <v>0.39650000000000007</v>
      </c>
      <c r="M67" s="1">
        <v>1</v>
      </c>
      <c r="N67" s="2">
        <v>0.39650000000000007</v>
      </c>
      <c r="O67" s="1" t="s">
        <v>1746</v>
      </c>
    </row>
    <row r="68" spans="1:15" x14ac:dyDescent="0.25">
      <c r="A68" s="1">
        <v>67</v>
      </c>
      <c r="B68" s="1" t="s">
        <v>555</v>
      </c>
      <c r="C68" s="10">
        <v>45045</v>
      </c>
      <c r="D68" s="1">
        <v>0</v>
      </c>
      <c r="E68" s="1" t="s">
        <v>213</v>
      </c>
      <c r="F68" s="15">
        <v>24</v>
      </c>
      <c r="G68" s="2">
        <v>4.1900000000000004</v>
      </c>
      <c r="H68" s="3">
        <v>16</v>
      </c>
      <c r="I68" s="2">
        <v>2.2599999999999998</v>
      </c>
      <c r="J68" s="2">
        <f t="shared" si="8"/>
        <v>1.9300000000000006</v>
      </c>
      <c r="K68" s="1">
        <v>1</v>
      </c>
      <c r="L68" s="2">
        <f t="shared" si="9"/>
        <v>1.9300000000000006</v>
      </c>
      <c r="M68" s="1">
        <v>1</v>
      </c>
      <c r="N68" s="2">
        <v>1.9300000000000006</v>
      </c>
      <c r="O68" s="1" t="s">
        <v>1746</v>
      </c>
    </row>
    <row r="69" spans="1:15" x14ac:dyDescent="0.25">
      <c r="A69" s="1">
        <v>68</v>
      </c>
      <c r="B69" s="1" t="s">
        <v>473</v>
      </c>
      <c r="C69" s="10">
        <v>45045</v>
      </c>
      <c r="D69" s="1">
        <v>0</v>
      </c>
      <c r="E69" s="1" t="s">
        <v>213</v>
      </c>
      <c r="F69" s="15">
        <v>24</v>
      </c>
      <c r="G69" s="2">
        <v>3.39</v>
      </c>
      <c r="H69" s="3">
        <v>33</v>
      </c>
      <c r="I69" s="2">
        <v>2.76</v>
      </c>
      <c r="J69" s="2">
        <f t="shared" si="8"/>
        <v>0.63000000000000034</v>
      </c>
      <c r="K69" s="1">
        <v>1</v>
      </c>
      <c r="L69" s="2">
        <f t="shared" si="9"/>
        <v>0.63000000000000034</v>
      </c>
      <c r="M69" s="1">
        <v>1</v>
      </c>
      <c r="N69" s="2">
        <v>0.63000000000000034</v>
      </c>
      <c r="O69" s="1" t="s">
        <v>1746</v>
      </c>
    </row>
    <row r="70" spans="1:15" x14ac:dyDescent="0.25">
      <c r="A70" s="1">
        <v>69</v>
      </c>
      <c r="B70" s="1" t="s">
        <v>555</v>
      </c>
      <c r="C70" s="10">
        <v>45046</v>
      </c>
      <c r="D70" s="1">
        <v>0</v>
      </c>
      <c r="E70" s="1" t="s">
        <v>213</v>
      </c>
      <c r="F70" s="15">
        <v>24</v>
      </c>
      <c r="G70" s="2">
        <v>3.98</v>
      </c>
      <c r="H70" s="3">
        <v>15</v>
      </c>
      <c r="I70" s="2">
        <v>2.1800000000000002</v>
      </c>
      <c r="J70" s="2">
        <f t="shared" si="8"/>
        <v>1.7999999999999998</v>
      </c>
      <c r="K70" s="1">
        <v>1</v>
      </c>
      <c r="L70" s="2">
        <f t="shared" si="9"/>
        <v>1.7999999999999998</v>
      </c>
      <c r="M70" s="1">
        <v>1</v>
      </c>
      <c r="N70" s="2">
        <v>1.7999999999999998</v>
      </c>
      <c r="O70" s="1" t="s">
        <v>1746</v>
      </c>
    </row>
    <row r="71" spans="1:15" x14ac:dyDescent="0.25">
      <c r="A71" s="1">
        <v>70</v>
      </c>
      <c r="B71" s="1" t="s">
        <v>473</v>
      </c>
      <c r="C71" s="10">
        <v>45046</v>
      </c>
      <c r="D71" s="1">
        <v>0</v>
      </c>
      <c r="E71" s="1" t="s">
        <v>213</v>
      </c>
      <c r="F71" s="15">
        <v>24</v>
      </c>
      <c r="G71" s="2">
        <v>3.48</v>
      </c>
      <c r="H71" s="3">
        <v>35</v>
      </c>
      <c r="I71" s="2">
        <v>2.67</v>
      </c>
      <c r="J71" s="2">
        <f t="shared" si="8"/>
        <v>0.81</v>
      </c>
      <c r="K71" s="1">
        <v>1</v>
      </c>
      <c r="L71" s="2">
        <f t="shared" si="9"/>
        <v>0.81</v>
      </c>
      <c r="M71" s="1">
        <v>1</v>
      </c>
      <c r="N71" s="2">
        <v>0.81</v>
      </c>
      <c r="O71" s="1" t="s">
        <v>1746</v>
      </c>
    </row>
    <row r="72" spans="1:15" x14ac:dyDescent="0.25">
      <c r="A72" s="1">
        <v>71</v>
      </c>
      <c r="B72" s="1" t="s">
        <v>555</v>
      </c>
      <c r="C72" s="10">
        <v>45047</v>
      </c>
      <c r="D72" s="1">
        <v>0</v>
      </c>
      <c r="E72" s="1" t="s">
        <v>213</v>
      </c>
      <c r="F72" s="15">
        <v>24</v>
      </c>
      <c r="G72" s="2">
        <v>3.93</v>
      </c>
      <c r="H72" s="3">
        <v>18</v>
      </c>
      <c r="I72" s="2">
        <v>2.06</v>
      </c>
      <c r="J72" s="2">
        <f t="shared" si="8"/>
        <v>1.87</v>
      </c>
      <c r="K72" s="1">
        <v>1</v>
      </c>
      <c r="L72" s="2">
        <f t="shared" si="9"/>
        <v>1.87</v>
      </c>
      <c r="M72" s="1">
        <v>1</v>
      </c>
      <c r="N72" s="2">
        <v>1.87</v>
      </c>
      <c r="O72" s="1" t="s">
        <v>1746</v>
      </c>
    </row>
    <row r="73" spans="1:15" x14ac:dyDescent="0.25">
      <c r="A73" s="1">
        <v>72</v>
      </c>
      <c r="B73" s="1" t="s">
        <v>473</v>
      </c>
      <c r="C73" s="10">
        <v>45047</v>
      </c>
      <c r="D73" s="1">
        <v>0</v>
      </c>
      <c r="E73" s="1" t="s">
        <v>213</v>
      </c>
      <c r="F73" s="15">
        <v>24</v>
      </c>
      <c r="G73" s="2">
        <v>3.29</v>
      </c>
      <c r="H73" s="3">
        <v>32</v>
      </c>
      <c r="I73" s="2">
        <v>2.52</v>
      </c>
      <c r="J73" s="2">
        <f t="shared" si="8"/>
        <v>0.77</v>
      </c>
      <c r="K73" s="1">
        <v>1</v>
      </c>
      <c r="L73" s="2">
        <f t="shared" si="9"/>
        <v>0.77</v>
      </c>
      <c r="M73" s="1">
        <v>1</v>
      </c>
      <c r="N73" s="2">
        <v>0.77</v>
      </c>
      <c r="O73" s="1" t="s">
        <v>1746</v>
      </c>
    </row>
    <row r="74" spans="1:15" x14ac:dyDescent="0.25">
      <c r="A74" s="1">
        <v>73</v>
      </c>
      <c r="B74" s="1" t="s">
        <v>555</v>
      </c>
      <c r="C74" s="10">
        <v>45048</v>
      </c>
      <c r="D74" s="1">
        <v>0</v>
      </c>
      <c r="E74" s="1" t="s">
        <v>213</v>
      </c>
      <c r="F74" s="15">
        <v>24</v>
      </c>
      <c r="G74" s="2">
        <v>3.96</v>
      </c>
      <c r="H74" s="3">
        <v>19</v>
      </c>
      <c r="I74" s="2">
        <v>2.09</v>
      </c>
      <c r="J74" s="2">
        <f t="shared" si="8"/>
        <v>1.87</v>
      </c>
      <c r="K74" s="1">
        <v>1</v>
      </c>
      <c r="L74" s="2">
        <f t="shared" si="9"/>
        <v>1.87</v>
      </c>
      <c r="M74" s="1">
        <v>1</v>
      </c>
      <c r="N74" s="2">
        <v>1.87</v>
      </c>
      <c r="O74" s="1" t="s">
        <v>1746</v>
      </c>
    </row>
    <row r="75" spans="1:15" x14ac:dyDescent="0.25">
      <c r="A75" s="1">
        <v>74</v>
      </c>
      <c r="B75" s="1" t="s">
        <v>473</v>
      </c>
      <c r="C75" s="10">
        <v>45048</v>
      </c>
      <c r="D75" s="1">
        <v>0</v>
      </c>
      <c r="E75" s="1" t="s">
        <v>213</v>
      </c>
      <c r="F75" s="15">
        <v>24</v>
      </c>
      <c r="G75" s="2">
        <v>3.4</v>
      </c>
      <c r="H75" s="3">
        <v>34</v>
      </c>
      <c r="I75" s="2">
        <v>2.56</v>
      </c>
      <c r="J75" s="2">
        <f t="shared" si="8"/>
        <v>0.83999999999999986</v>
      </c>
      <c r="K75" s="1">
        <v>1</v>
      </c>
      <c r="L75" s="2">
        <f t="shared" si="9"/>
        <v>0.83999999999999986</v>
      </c>
      <c r="M75" s="1">
        <v>1</v>
      </c>
      <c r="N75" s="2">
        <v>0.83999999999999986</v>
      </c>
      <c r="O75" s="1" t="s">
        <v>1746</v>
      </c>
    </row>
    <row r="76" spans="1:15" x14ac:dyDescent="0.25">
      <c r="A76" s="1">
        <v>75</v>
      </c>
      <c r="B76" s="1" t="s">
        <v>555</v>
      </c>
      <c r="C76" s="10">
        <v>45049</v>
      </c>
      <c r="D76" s="1">
        <v>0</v>
      </c>
      <c r="E76" s="1" t="s">
        <v>213</v>
      </c>
      <c r="F76" s="15">
        <v>24</v>
      </c>
      <c r="G76" s="2">
        <v>3.82</v>
      </c>
      <c r="H76" s="3">
        <v>20</v>
      </c>
      <c r="I76" s="2">
        <v>1.98</v>
      </c>
      <c r="J76" s="2">
        <f t="shared" si="8"/>
        <v>1.8399999999999999</v>
      </c>
      <c r="K76" s="1">
        <v>1</v>
      </c>
      <c r="L76" s="2">
        <f t="shared" si="9"/>
        <v>1.8399999999999999</v>
      </c>
      <c r="M76" s="1">
        <v>1</v>
      </c>
      <c r="N76" s="2">
        <v>1.8399999999999999</v>
      </c>
      <c r="O76" s="1" t="s">
        <v>1746</v>
      </c>
    </row>
    <row r="77" spans="1:15" x14ac:dyDescent="0.25">
      <c r="A77" s="1">
        <v>76</v>
      </c>
      <c r="B77" s="1" t="s">
        <v>473</v>
      </c>
      <c r="C77" s="10">
        <v>45049</v>
      </c>
      <c r="D77" s="1">
        <v>0</v>
      </c>
      <c r="E77" s="1" t="s">
        <v>213</v>
      </c>
      <c r="F77" s="15">
        <v>24</v>
      </c>
      <c r="G77" s="2">
        <v>3.37</v>
      </c>
      <c r="H77" s="3">
        <v>30</v>
      </c>
      <c r="I77" s="2">
        <v>2.42</v>
      </c>
      <c r="J77" s="2">
        <f t="shared" si="8"/>
        <v>0.95000000000000018</v>
      </c>
      <c r="K77" s="1">
        <v>1</v>
      </c>
      <c r="L77" s="2">
        <f t="shared" si="9"/>
        <v>0.95000000000000018</v>
      </c>
      <c r="M77" s="1">
        <v>1</v>
      </c>
      <c r="N77" s="2">
        <v>0.95000000000000018</v>
      </c>
      <c r="O77" s="1" t="s">
        <v>1746</v>
      </c>
    </row>
    <row r="78" spans="1:15" x14ac:dyDescent="0.25">
      <c r="A78" s="1">
        <v>77</v>
      </c>
      <c r="B78" s="1" t="s">
        <v>555</v>
      </c>
      <c r="C78" s="10">
        <v>45050</v>
      </c>
      <c r="D78" s="1">
        <v>0</v>
      </c>
      <c r="E78" s="1" t="s">
        <v>213</v>
      </c>
      <c r="F78" s="15">
        <v>24</v>
      </c>
      <c r="G78" s="2">
        <v>3.84</v>
      </c>
      <c r="H78" s="3">
        <v>20</v>
      </c>
      <c r="I78" s="2">
        <v>2.02</v>
      </c>
      <c r="J78" s="2">
        <f t="shared" si="8"/>
        <v>1.8199999999999998</v>
      </c>
      <c r="K78" s="1">
        <v>1</v>
      </c>
      <c r="L78" s="2">
        <f t="shared" si="9"/>
        <v>1.8199999999999998</v>
      </c>
      <c r="M78" s="1">
        <v>1</v>
      </c>
      <c r="N78" s="2">
        <v>1.8199999999999998</v>
      </c>
      <c r="O78" s="1" t="s">
        <v>1746</v>
      </c>
    </row>
    <row r="79" spans="1:15" x14ac:dyDescent="0.25">
      <c r="A79" s="1">
        <v>78</v>
      </c>
      <c r="B79" s="1" t="s">
        <v>473</v>
      </c>
      <c r="C79" s="10">
        <v>45050</v>
      </c>
      <c r="D79" s="1">
        <v>0</v>
      </c>
      <c r="E79" s="1" t="s">
        <v>213</v>
      </c>
      <c r="F79" s="15">
        <v>24</v>
      </c>
      <c r="G79" s="2">
        <v>3.42</v>
      </c>
      <c r="H79" s="3">
        <v>31</v>
      </c>
      <c r="I79" s="2">
        <v>2.46</v>
      </c>
      <c r="J79" s="2">
        <f t="shared" si="8"/>
        <v>0.96</v>
      </c>
      <c r="K79" s="1">
        <v>1</v>
      </c>
      <c r="L79" s="2">
        <f t="shared" si="9"/>
        <v>0.96</v>
      </c>
      <c r="M79" s="1">
        <v>1</v>
      </c>
      <c r="N79" s="2">
        <v>0.96</v>
      </c>
      <c r="O79" s="1" t="s">
        <v>1746</v>
      </c>
    </row>
    <row r="80" spans="1:15" x14ac:dyDescent="0.25">
      <c r="A80" s="1">
        <v>79</v>
      </c>
      <c r="B80" s="1" t="s">
        <v>555</v>
      </c>
      <c r="C80" s="10">
        <v>45051</v>
      </c>
      <c r="D80" s="1">
        <v>0</v>
      </c>
      <c r="E80" s="1" t="s">
        <v>213</v>
      </c>
      <c r="F80" s="15">
        <v>24</v>
      </c>
      <c r="G80" s="2">
        <v>3.94</v>
      </c>
      <c r="H80" s="3">
        <v>22</v>
      </c>
      <c r="I80" s="2">
        <v>2.0299999999999998</v>
      </c>
      <c r="J80" s="2">
        <f t="shared" si="8"/>
        <v>1.9100000000000001</v>
      </c>
      <c r="K80" s="1">
        <v>1</v>
      </c>
      <c r="L80" s="2">
        <f t="shared" si="9"/>
        <v>1.9100000000000001</v>
      </c>
      <c r="M80" s="1">
        <v>1</v>
      </c>
      <c r="N80" s="2">
        <v>1.9100000000000001</v>
      </c>
      <c r="O80" s="1" t="s">
        <v>1746</v>
      </c>
    </row>
    <row r="81" spans="1:15" x14ac:dyDescent="0.25">
      <c r="A81" s="1">
        <v>80</v>
      </c>
      <c r="B81" s="1" t="s">
        <v>473</v>
      </c>
      <c r="C81" s="10">
        <v>45051</v>
      </c>
      <c r="D81" s="1">
        <v>0</v>
      </c>
      <c r="E81" s="1" t="s">
        <v>213</v>
      </c>
      <c r="F81" s="15">
        <v>24</v>
      </c>
      <c r="G81" s="2">
        <v>3.42</v>
      </c>
      <c r="H81" s="3">
        <v>31</v>
      </c>
      <c r="I81" s="2">
        <v>2.4900000000000002</v>
      </c>
      <c r="J81" s="2">
        <f t="shared" si="8"/>
        <v>0.92999999999999972</v>
      </c>
      <c r="K81" s="1">
        <v>1</v>
      </c>
      <c r="L81" s="2">
        <f t="shared" si="9"/>
        <v>0.92999999999999972</v>
      </c>
      <c r="M81" s="1">
        <v>1</v>
      </c>
      <c r="N81" s="2">
        <v>0.92999999999999972</v>
      </c>
      <c r="O81" s="1" t="s">
        <v>1746</v>
      </c>
    </row>
    <row r="82" spans="1:15" x14ac:dyDescent="0.25">
      <c r="A82" s="1">
        <v>81</v>
      </c>
      <c r="B82" s="1" t="s">
        <v>555</v>
      </c>
      <c r="C82" s="10">
        <v>45052</v>
      </c>
      <c r="D82" s="1">
        <v>0</v>
      </c>
      <c r="E82" s="1" t="s">
        <v>213</v>
      </c>
      <c r="F82" s="15">
        <v>24</v>
      </c>
      <c r="G82" s="2">
        <v>4.1100000000000003</v>
      </c>
      <c r="H82" s="3">
        <v>23</v>
      </c>
      <c r="I82" s="2">
        <v>2.06</v>
      </c>
      <c r="J82" s="2">
        <f t="shared" si="8"/>
        <v>2.0500000000000003</v>
      </c>
      <c r="K82" s="1">
        <v>1</v>
      </c>
      <c r="L82" s="2">
        <f t="shared" si="9"/>
        <v>2.0500000000000003</v>
      </c>
      <c r="M82" s="1">
        <v>1</v>
      </c>
      <c r="N82" s="2">
        <v>2.0500000000000003</v>
      </c>
      <c r="O82" s="1" t="s">
        <v>1746</v>
      </c>
    </row>
    <row r="83" spans="1:15" x14ac:dyDescent="0.25">
      <c r="A83" s="1">
        <v>82</v>
      </c>
      <c r="B83" s="1" t="s">
        <v>473</v>
      </c>
      <c r="C83" s="10">
        <v>45052</v>
      </c>
      <c r="D83" s="1">
        <v>0</v>
      </c>
      <c r="E83" s="1" t="s">
        <v>213</v>
      </c>
      <c r="F83" s="15">
        <v>24</v>
      </c>
      <c r="G83" s="2">
        <v>3.41</v>
      </c>
      <c r="H83" s="3">
        <v>32</v>
      </c>
      <c r="I83" s="2">
        <v>2.52</v>
      </c>
      <c r="J83" s="2">
        <f t="shared" si="8"/>
        <v>0.89000000000000012</v>
      </c>
      <c r="K83" s="1">
        <v>1</v>
      </c>
      <c r="L83" s="2">
        <f t="shared" si="9"/>
        <v>0.89000000000000012</v>
      </c>
      <c r="M83" s="1">
        <v>1</v>
      </c>
      <c r="N83" s="2">
        <v>0.89000000000000012</v>
      </c>
      <c r="O83" s="1" t="s">
        <v>1746</v>
      </c>
    </row>
    <row r="84" spans="1:15" x14ac:dyDescent="0.25">
      <c r="A84" s="1">
        <v>83</v>
      </c>
      <c r="B84" s="1" t="s">
        <v>555</v>
      </c>
      <c r="C84" s="10">
        <v>45053</v>
      </c>
      <c r="D84" s="1">
        <v>0</v>
      </c>
      <c r="E84" s="1" t="s">
        <v>213</v>
      </c>
      <c r="F84" s="15">
        <v>24</v>
      </c>
      <c r="G84" s="2">
        <v>4.13</v>
      </c>
      <c r="H84" s="3">
        <v>26</v>
      </c>
      <c r="I84" s="2">
        <v>1.98</v>
      </c>
      <c r="J84" s="2">
        <f t="shared" ref="J84:J100" si="10">G84-I84</f>
        <v>2.15</v>
      </c>
      <c r="K84" s="1">
        <v>1</v>
      </c>
      <c r="L84" s="2">
        <f t="shared" ref="L84:L119" si="11">(G84-I84-D84)*K84</f>
        <v>2.15</v>
      </c>
      <c r="M84" s="1">
        <v>1</v>
      </c>
      <c r="N84" s="2">
        <v>2.15</v>
      </c>
      <c r="O84" s="1" t="s">
        <v>1746</v>
      </c>
    </row>
    <row r="85" spans="1:15" x14ac:dyDescent="0.25">
      <c r="A85" s="1">
        <v>84</v>
      </c>
      <c r="B85" s="1" t="s">
        <v>473</v>
      </c>
      <c r="C85" s="10">
        <v>45053</v>
      </c>
      <c r="D85" s="1">
        <v>0</v>
      </c>
      <c r="E85" s="1" t="s">
        <v>213</v>
      </c>
      <c r="F85" s="15">
        <v>24</v>
      </c>
      <c r="G85" s="2">
        <v>3.36</v>
      </c>
      <c r="H85" s="3">
        <v>31</v>
      </c>
      <c r="I85" s="2">
        <v>2.42</v>
      </c>
      <c r="J85" s="2">
        <f t="shared" si="10"/>
        <v>0.94</v>
      </c>
      <c r="K85" s="1">
        <v>1</v>
      </c>
      <c r="L85" s="2">
        <f t="shared" si="11"/>
        <v>0.94</v>
      </c>
      <c r="M85" s="1">
        <v>1</v>
      </c>
      <c r="N85" s="2">
        <v>0.94</v>
      </c>
      <c r="O85" s="1" t="s">
        <v>1746</v>
      </c>
    </row>
    <row r="86" spans="1:15" x14ac:dyDescent="0.25">
      <c r="A86" s="1">
        <v>85</v>
      </c>
      <c r="B86" s="1" t="s">
        <v>555</v>
      </c>
      <c r="C86" s="10">
        <v>45054</v>
      </c>
      <c r="D86" s="1">
        <v>0</v>
      </c>
      <c r="E86" s="1" t="s">
        <v>213</v>
      </c>
      <c r="F86" s="15">
        <v>24</v>
      </c>
      <c r="G86" s="2">
        <v>4.47</v>
      </c>
      <c r="H86" s="3">
        <v>29</v>
      </c>
      <c r="I86" s="2">
        <v>1.99</v>
      </c>
      <c r="J86" s="2">
        <f t="shared" si="10"/>
        <v>2.4799999999999995</v>
      </c>
      <c r="K86" s="1">
        <v>1</v>
      </c>
      <c r="L86" s="2">
        <f t="shared" si="11"/>
        <v>2.4799999999999995</v>
      </c>
      <c r="M86" s="1">
        <v>1</v>
      </c>
      <c r="N86" s="2">
        <v>2.4799999999999995</v>
      </c>
      <c r="O86" s="1" t="s">
        <v>1746</v>
      </c>
    </row>
    <row r="87" spans="1:15" x14ac:dyDescent="0.25">
      <c r="A87" s="1">
        <v>86</v>
      </c>
      <c r="B87" s="1" t="s">
        <v>473</v>
      </c>
      <c r="C87" s="10">
        <v>45054</v>
      </c>
      <c r="D87" s="1">
        <v>0</v>
      </c>
      <c r="E87" s="1" t="s">
        <v>213</v>
      </c>
      <c r="F87" s="15">
        <v>24</v>
      </c>
      <c r="G87" s="2">
        <v>3.26</v>
      </c>
      <c r="H87" s="3">
        <v>32</v>
      </c>
      <c r="I87" s="2">
        <v>2.44</v>
      </c>
      <c r="J87" s="2">
        <f t="shared" si="10"/>
        <v>0.81999999999999984</v>
      </c>
      <c r="K87" s="1">
        <v>1</v>
      </c>
      <c r="L87" s="2">
        <f t="shared" si="11"/>
        <v>0.81999999999999984</v>
      </c>
      <c r="M87" s="1">
        <v>1</v>
      </c>
      <c r="N87" s="2">
        <v>0.81999999999999984</v>
      </c>
      <c r="O87" s="1" t="s">
        <v>1746</v>
      </c>
    </row>
    <row r="88" spans="1:15" x14ac:dyDescent="0.25">
      <c r="A88" s="1">
        <v>87</v>
      </c>
      <c r="B88" s="1" t="s">
        <v>555</v>
      </c>
      <c r="C88" s="10">
        <v>45055</v>
      </c>
      <c r="D88" s="1">
        <v>0</v>
      </c>
      <c r="E88" s="1" t="s">
        <v>213</v>
      </c>
      <c r="F88" s="15">
        <v>24</v>
      </c>
      <c r="G88" s="2">
        <v>4.59</v>
      </c>
      <c r="H88" s="3">
        <v>28</v>
      </c>
      <c r="I88" s="2">
        <v>1.94</v>
      </c>
      <c r="J88" s="2">
        <f t="shared" si="10"/>
        <v>2.65</v>
      </c>
      <c r="K88" s="1">
        <v>1</v>
      </c>
      <c r="L88" s="2">
        <f t="shared" si="11"/>
        <v>2.65</v>
      </c>
      <c r="M88" s="1">
        <v>1</v>
      </c>
      <c r="N88" s="2">
        <v>2.65</v>
      </c>
      <c r="O88" s="1" t="s">
        <v>1746</v>
      </c>
    </row>
    <row r="89" spans="1:15" x14ac:dyDescent="0.25">
      <c r="A89" s="1">
        <v>88</v>
      </c>
      <c r="B89" s="1" t="s">
        <v>473</v>
      </c>
      <c r="C89" s="10">
        <v>45055</v>
      </c>
      <c r="D89" s="1">
        <v>0</v>
      </c>
      <c r="E89" s="1" t="s">
        <v>213</v>
      </c>
      <c r="F89" s="15">
        <v>24</v>
      </c>
      <c r="G89" s="2">
        <v>3.25</v>
      </c>
      <c r="H89" s="3">
        <v>30</v>
      </c>
      <c r="I89" s="2">
        <v>2.44</v>
      </c>
      <c r="J89" s="2">
        <f t="shared" si="10"/>
        <v>0.81</v>
      </c>
      <c r="K89" s="1">
        <v>1</v>
      </c>
      <c r="L89" s="2">
        <f t="shared" si="11"/>
        <v>0.81</v>
      </c>
      <c r="M89" s="1">
        <v>1</v>
      </c>
      <c r="N89" s="2">
        <v>0.81</v>
      </c>
      <c r="O89" s="1" t="s">
        <v>1746</v>
      </c>
    </row>
    <row r="90" spans="1:15" x14ac:dyDescent="0.25">
      <c r="A90" s="1">
        <v>89</v>
      </c>
      <c r="B90" s="1" t="s">
        <v>555</v>
      </c>
      <c r="C90" s="10">
        <v>45056</v>
      </c>
      <c r="D90" s="1">
        <v>0</v>
      </c>
      <c r="E90" s="1" t="s">
        <v>213</v>
      </c>
      <c r="F90" s="15">
        <v>24</v>
      </c>
      <c r="G90" s="2">
        <v>4.82</v>
      </c>
      <c r="H90" s="3">
        <v>26</v>
      </c>
      <c r="I90" s="2">
        <v>1.87</v>
      </c>
      <c r="J90" s="2">
        <f t="shared" si="10"/>
        <v>2.95</v>
      </c>
      <c r="K90" s="1">
        <v>1</v>
      </c>
      <c r="L90" s="2">
        <f t="shared" si="11"/>
        <v>2.95</v>
      </c>
      <c r="M90" s="1">
        <v>1</v>
      </c>
      <c r="N90" s="2">
        <v>2.95</v>
      </c>
      <c r="O90" s="1" t="s">
        <v>1746</v>
      </c>
    </row>
    <row r="91" spans="1:15" x14ac:dyDescent="0.25">
      <c r="A91" s="1">
        <v>90</v>
      </c>
      <c r="B91" s="1" t="s">
        <v>473</v>
      </c>
      <c r="C91" s="10">
        <v>45056</v>
      </c>
      <c r="D91" s="1">
        <v>0</v>
      </c>
      <c r="E91" s="1" t="s">
        <v>213</v>
      </c>
      <c r="F91" s="15">
        <v>24</v>
      </c>
      <c r="G91" s="2">
        <v>3.23</v>
      </c>
      <c r="H91" s="3">
        <v>30</v>
      </c>
      <c r="I91" s="2">
        <v>2.3199999999999998</v>
      </c>
      <c r="J91" s="2">
        <f t="shared" si="10"/>
        <v>0.91000000000000014</v>
      </c>
      <c r="K91" s="1">
        <v>1</v>
      </c>
      <c r="L91" s="2">
        <f t="shared" si="11"/>
        <v>0.91000000000000014</v>
      </c>
      <c r="M91" s="1">
        <v>1</v>
      </c>
      <c r="N91" s="2">
        <v>0.91000000000000014</v>
      </c>
      <c r="O91" s="1" t="s">
        <v>1746</v>
      </c>
    </row>
    <row r="92" spans="1:15" x14ac:dyDescent="0.25">
      <c r="A92" s="1">
        <v>91</v>
      </c>
      <c r="B92" s="1" t="s">
        <v>555</v>
      </c>
      <c r="C92" s="10">
        <v>45057</v>
      </c>
      <c r="D92" s="1">
        <v>0</v>
      </c>
      <c r="E92" s="1" t="s">
        <v>213</v>
      </c>
      <c r="F92" s="15">
        <v>24</v>
      </c>
      <c r="G92" s="2">
        <v>5</v>
      </c>
      <c r="H92" s="3">
        <v>23</v>
      </c>
      <c r="I92" s="2">
        <v>1.87</v>
      </c>
      <c r="J92" s="2">
        <f t="shared" si="10"/>
        <v>3.13</v>
      </c>
      <c r="K92" s="1">
        <v>1</v>
      </c>
      <c r="L92" s="2">
        <f t="shared" si="11"/>
        <v>3.13</v>
      </c>
      <c r="M92" s="1">
        <v>1</v>
      </c>
      <c r="N92" s="2">
        <v>3.13</v>
      </c>
      <c r="O92" s="1" t="s">
        <v>1746</v>
      </c>
    </row>
    <row r="93" spans="1:15" x14ac:dyDescent="0.25">
      <c r="A93" s="1">
        <v>92</v>
      </c>
      <c r="B93" s="1" t="s">
        <v>473</v>
      </c>
      <c r="C93" s="10">
        <v>45057</v>
      </c>
      <c r="D93" s="1">
        <v>0</v>
      </c>
      <c r="E93" s="1" t="s">
        <v>213</v>
      </c>
      <c r="F93" s="15">
        <v>24</v>
      </c>
      <c r="G93" s="2">
        <v>3.33</v>
      </c>
      <c r="H93" s="3">
        <v>30</v>
      </c>
      <c r="I93" s="2">
        <v>2.23</v>
      </c>
      <c r="J93" s="2">
        <f t="shared" si="10"/>
        <v>1.1000000000000001</v>
      </c>
      <c r="K93" s="1">
        <v>1</v>
      </c>
      <c r="L93" s="2">
        <f t="shared" si="11"/>
        <v>1.1000000000000001</v>
      </c>
      <c r="M93" s="1">
        <v>1</v>
      </c>
      <c r="N93" s="2">
        <v>1.1000000000000001</v>
      </c>
      <c r="O93" s="1" t="s">
        <v>1746</v>
      </c>
    </row>
    <row r="94" spans="1:15" x14ac:dyDescent="0.25">
      <c r="A94" s="1">
        <v>93</v>
      </c>
      <c r="B94" s="1" t="s">
        <v>555</v>
      </c>
      <c r="C94" s="10">
        <v>45058</v>
      </c>
      <c r="D94" s="1">
        <v>0</v>
      </c>
      <c r="E94" s="1" t="s">
        <v>464</v>
      </c>
      <c r="F94" s="15">
        <v>8</v>
      </c>
      <c r="G94" s="2">
        <v>1.68</v>
      </c>
      <c r="H94" s="3">
        <v>10.6</v>
      </c>
      <c r="I94" s="2">
        <v>0.62</v>
      </c>
      <c r="J94" s="2">
        <f t="shared" si="10"/>
        <v>1.06</v>
      </c>
      <c r="K94" s="1">
        <v>1</v>
      </c>
      <c r="L94" s="2">
        <f t="shared" si="11"/>
        <v>1.06</v>
      </c>
      <c r="M94" s="1">
        <v>1</v>
      </c>
      <c r="N94" s="2">
        <v>1.06</v>
      </c>
      <c r="O94" s="1" t="s">
        <v>1746</v>
      </c>
    </row>
    <row r="95" spans="1:15" x14ac:dyDescent="0.25">
      <c r="A95" s="1">
        <v>94</v>
      </c>
      <c r="B95" s="1" t="s">
        <v>473</v>
      </c>
      <c r="C95" s="10">
        <v>45058</v>
      </c>
      <c r="D95" s="1">
        <v>0</v>
      </c>
      <c r="E95" s="1" t="s">
        <v>213</v>
      </c>
      <c r="F95" s="15">
        <v>24</v>
      </c>
      <c r="G95" s="2">
        <v>3.55</v>
      </c>
      <c r="H95" s="3">
        <v>29</v>
      </c>
      <c r="I95" s="2">
        <v>2.33</v>
      </c>
      <c r="J95" s="2">
        <f t="shared" si="10"/>
        <v>1.2199999999999998</v>
      </c>
      <c r="K95" s="1">
        <v>1</v>
      </c>
      <c r="L95" s="2">
        <f t="shared" si="11"/>
        <v>1.2199999999999998</v>
      </c>
      <c r="M95" s="1">
        <v>1</v>
      </c>
      <c r="N95" s="2">
        <v>1.2199999999999998</v>
      </c>
      <c r="O95" s="1" t="s">
        <v>1746</v>
      </c>
    </row>
    <row r="96" spans="1:15" x14ac:dyDescent="0.25">
      <c r="A96" s="1">
        <v>95</v>
      </c>
      <c r="B96" s="1" t="s">
        <v>693</v>
      </c>
      <c r="C96" s="10">
        <v>45058</v>
      </c>
      <c r="D96" s="1">
        <v>0</v>
      </c>
      <c r="E96" s="1" t="s">
        <v>698</v>
      </c>
      <c r="F96" s="15">
        <v>16</v>
      </c>
      <c r="G96" s="2">
        <v>1.62</v>
      </c>
      <c r="H96" s="3">
        <v>51</v>
      </c>
      <c r="I96" s="2">
        <v>1.37</v>
      </c>
      <c r="J96" s="2">
        <f t="shared" si="10"/>
        <v>0.25</v>
      </c>
      <c r="K96" s="1">
        <v>1</v>
      </c>
      <c r="L96" s="2">
        <f t="shared" si="11"/>
        <v>0.25</v>
      </c>
      <c r="M96" s="1">
        <v>1</v>
      </c>
      <c r="N96" s="2">
        <v>0.25</v>
      </c>
      <c r="O96" s="1" t="s">
        <v>1746</v>
      </c>
    </row>
    <row r="97" spans="1:15" x14ac:dyDescent="0.25">
      <c r="A97" s="1">
        <v>96</v>
      </c>
      <c r="B97" s="1" t="s">
        <v>555</v>
      </c>
      <c r="C97" s="10">
        <v>45059</v>
      </c>
      <c r="D97" s="1">
        <v>0</v>
      </c>
      <c r="E97" s="1" t="s">
        <v>699</v>
      </c>
      <c r="F97" s="15">
        <v>21.5</v>
      </c>
      <c r="G97" s="2">
        <v>4.22</v>
      </c>
      <c r="H97" s="3">
        <v>116</v>
      </c>
      <c r="I97" s="2">
        <v>1.74</v>
      </c>
      <c r="J97" s="2">
        <f t="shared" si="10"/>
        <v>2.4799999999999995</v>
      </c>
      <c r="K97" s="1">
        <v>1</v>
      </c>
      <c r="L97" s="2">
        <f t="shared" si="11"/>
        <v>2.4799999999999995</v>
      </c>
      <c r="M97" s="1">
        <v>1</v>
      </c>
      <c r="N97" s="2">
        <v>2.4799999999999995</v>
      </c>
      <c r="O97" s="1" t="s">
        <v>1746</v>
      </c>
    </row>
    <row r="98" spans="1:15" x14ac:dyDescent="0.25">
      <c r="A98" s="1">
        <v>97</v>
      </c>
      <c r="B98" s="1" t="s">
        <v>473</v>
      </c>
      <c r="C98" s="10">
        <v>45059</v>
      </c>
      <c r="D98" s="1">
        <v>0</v>
      </c>
      <c r="E98" s="1" t="s">
        <v>213</v>
      </c>
      <c r="F98" s="15">
        <v>24</v>
      </c>
      <c r="G98" s="2">
        <v>3.38</v>
      </c>
      <c r="H98" s="3">
        <v>28</v>
      </c>
      <c r="I98" s="2">
        <v>2.35</v>
      </c>
      <c r="J98" s="2">
        <f t="shared" si="10"/>
        <v>1.0299999999999998</v>
      </c>
      <c r="K98" s="1">
        <v>1</v>
      </c>
      <c r="L98" s="2">
        <f t="shared" si="11"/>
        <v>1.0299999999999998</v>
      </c>
      <c r="M98" s="1">
        <v>1</v>
      </c>
      <c r="N98" s="2">
        <v>1.0299999999999998</v>
      </c>
      <c r="O98" s="1" t="s">
        <v>1746</v>
      </c>
    </row>
    <row r="99" spans="1:15" x14ac:dyDescent="0.25">
      <c r="A99" s="1">
        <v>98</v>
      </c>
      <c r="B99" s="1" t="s">
        <v>429</v>
      </c>
      <c r="C99" s="10">
        <v>45059</v>
      </c>
      <c r="D99" s="1">
        <v>0</v>
      </c>
      <c r="E99" s="1" t="s">
        <v>460</v>
      </c>
      <c r="F99" s="15">
        <v>2.5</v>
      </c>
      <c r="G99" s="2">
        <v>0.41</v>
      </c>
      <c r="H99" s="3">
        <v>14.5</v>
      </c>
      <c r="I99" s="2">
        <v>0.17</v>
      </c>
      <c r="J99" s="2">
        <f t="shared" si="10"/>
        <v>0.23999999999999996</v>
      </c>
      <c r="K99" s="1">
        <v>3</v>
      </c>
      <c r="L99" s="2">
        <f t="shared" si="11"/>
        <v>0.71999999999999986</v>
      </c>
      <c r="M99" s="1">
        <v>4</v>
      </c>
      <c r="N99" s="2">
        <v>0.85519999999999996</v>
      </c>
      <c r="O99" s="1" t="s">
        <v>1746</v>
      </c>
    </row>
    <row r="100" spans="1:15" x14ac:dyDescent="0.25">
      <c r="A100" s="1">
        <v>99</v>
      </c>
      <c r="B100" s="1" t="s">
        <v>555</v>
      </c>
      <c r="C100" s="10">
        <v>45060</v>
      </c>
      <c r="D100" s="1">
        <v>0</v>
      </c>
      <c r="E100" s="1" t="s">
        <v>213</v>
      </c>
      <c r="F100" s="15">
        <v>24</v>
      </c>
      <c r="G100" s="2">
        <v>4.91</v>
      </c>
      <c r="H100" s="3">
        <v>131</v>
      </c>
      <c r="I100" s="2">
        <v>2.06</v>
      </c>
      <c r="J100" s="2">
        <f t="shared" si="10"/>
        <v>2.85</v>
      </c>
      <c r="K100" s="1">
        <v>1</v>
      </c>
      <c r="L100" s="2">
        <f t="shared" si="11"/>
        <v>2.85</v>
      </c>
      <c r="M100" s="1">
        <v>1</v>
      </c>
      <c r="N100" s="2">
        <v>0.23999999999999996</v>
      </c>
      <c r="O100" s="1" t="s">
        <v>1746</v>
      </c>
    </row>
    <row r="101" spans="1:15" x14ac:dyDescent="0.25">
      <c r="A101" s="1">
        <v>100</v>
      </c>
      <c r="B101" s="1" t="s">
        <v>473</v>
      </c>
      <c r="C101" s="10">
        <v>45060</v>
      </c>
      <c r="D101" s="1">
        <v>0</v>
      </c>
      <c r="E101" s="1" t="s">
        <v>213</v>
      </c>
      <c r="F101" s="15">
        <v>24</v>
      </c>
      <c r="G101" s="2">
        <v>3.41</v>
      </c>
      <c r="H101" s="3">
        <v>27</v>
      </c>
      <c r="I101" s="2">
        <v>2.36</v>
      </c>
      <c r="J101" s="2">
        <f t="shared" ref="J101:J119" si="12">G101-I101</f>
        <v>1.0500000000000003</v>
      </c>
      <c r="K101" s="1">
        <v>1</v>
      </c>
      <c r="L101" s="2">
        <f t="shared" si="11"/>
        <v>1.0500000000000003</v>
      </c>
      <c r="M101" s="1">
        <v>1</v>
      </c>
      <c r="N101" s="2">
        <v>2.85</v>
      </c>
      <c r="O101" s="1" t="s">
        <v>1746</v>
      </c>
    </row>
    <row r="102" spans="1:15" x14ac:dyDescent="0.25">
      <c r="A102" s="1">
        <v>101</v>
      </c>
      <c r="B102" s="1" t="s">
        <v>555</v>
      </c>
      <c r="C102" s="10">
        <v>45061</v>
      </c>
      <c r="D102" s="1">
        <v>0</v>
      </c>
      <c r="E102" s="1" t="s">
        <v>213</v>
      </c>
      <c r="F102" s="15">
        <v>24</v>
      </c>
      <c r="G102" s="2">
        <v>5.18</v>
      </c>
      <c r="H102" s="3">
        <v>83</v>
      </c>
      <c r="I102" s="2">
        <v>2.0699999999999998</v>
      </c>
      <c r="J102" s="2">
        <f t="shared" si="12"/>
        <v>3.11</v>
      </c>
      <c r="K102" s="1">
        <v>1</v>
      </c>
      <c r="L102" s="2">
        <f t="shared" si="11"/>
        <v>3.11</v>
      </c>
      <c r="M102" s="1">
        <v>1</v>
      </c>
      <c r="N102" s="2">
        <v>3.11</v>
      </c>
      <c r="O102" s="1" t="s">
        <v>1746</v>
      </c>
    </row>
    <row r="103" spans="1:15" x14ac:dyDescent="0.25">
      <c r="A103" s="1">
        <v>102</v>
      </c>
      <c r="B103" s="1" t="s">
        <v>473</v>
      </c>
      <c r="C103" s="10">
        <v>45061</v>
      </c>
      <c r="D103" s="1">
        <v>0</v>
      </c>
      <c r="E103" s="1" t="s">
        <v>213</v>
      </c>
      <c r="F103" s="15">
        <v>24</v>
      </c>
      <c r="G103" s="2">
        <v>3.47</v>
      </c>
      <c r="H103" s="3">
        <v>28</v>
      </c>
      <c r="I103" s="2">
        <v>2.2799999999999998</v>
      </c>
      <c r="J103" s="2">
        <f t="shared" si="12"/>
        <v>1.1900000000000004</v>
      </c>
      <c r="K103" s="1">
        <v>1</v>
      </c>
      <c r="L103" s="2">
        <f t="shared" si="11"/>
        <v>1.1900000000000004</v>
      </c>
      <c r="M103" s="1">
        <v>1</v>
      </c>
      <c r="N103" s="2">
        <v>1.1900000000000004</v>
      </c>
      <c r="O103" s="1" t="s">
        <v>1746</v>
      </c>
    </row>
    <row r="104" spans="1:15" x14ac:dyDescent="0.25">
      <c r="A104" s="1">
        <v>103</v>
      </c>
      <c r="B104" s="1" t="s">
        <v>555</v>
      </c>
      <c r="C104" s="10">
        <v>45062</v>
      </c>
      <c r="D104" s="1">
        <v>0</v>
      </c>
      <c r="E104" s="1" t="s">
        <v>213</v>
      </c>
      <c r="F104" s="15">
        <v>24</v>
      </c>
      <c r="G104" s="2">
        <v>5.57</v>
      </c>
      <c r="H104" s="3">
        <v>49</v>
      </c>
      <c r="I104" s="2">
        <v>2.0099999999999998</v>
      </c>
      <c r="J104" s="2">
        <f t="shared" si="12"/>
        <v>3.5600000000000005</v>
      </c>
      <c r="K104" s="1">
        <v>1</v>
      </c>
      <c r="L104" s="2">
        <f t="shared" si="11"/>
        <v>3.5600000000000005</v>
      </c>
      <c r="M104" s="1">
        <v>1</v>
      </c>
      <c r="N104" s="2">
        <v>3.5600000000000005</v>
      </c>
      <c r="O104" s="1" t="s">
        <v>1746</v>
      </c>
    </row>
    <row r="105" spans="1:15" x14ac:dyDescent="0.25">
      <c r="A105" s="1">
        <v>104</v>
      </c>
      <c r="B105" s="1" t="s">
        <v>473</v>
      </c>
      <c r="C105" s="10">
        <v>45062</v>
      </c>
      <c r="D105" s="1">
        <v>0</v>
      </c>
      <c r="E105" s="1" t="s">
        <v>213</v>
      </c>
      <c r="F105" s="15">
        <v>24</v>
      </c>
      <c r="G105" s="2">
        <v>3.5</v>
      </c>
      <c r="H105" s="3">
        <v>28</v>
      </c>
      <c r="I105" s="2">
        <v>2.5</v>
      </c>
      <c r="J105" s="2">
        <f t="shared" si="12"/>
        <v>1</v>
      </c>
      <c r="K105" s="1">
        <v>1</v>
      </c>
      <c r="L105" s="2">
        <f t="shared" si="11"/>
        <v>1</v>
      </c>
      <c r="M105" s="1">
        <v>1</v>
      </c>
      <c r="N105" s="2">
        <v>1</v>
      </c>
      <c r="O105" s="1" t="s">
        <v>1746</v>
      </c>
    </row>
    <row r="106" spans="1:15" x14ac:dyDescent="0.25">
      <c r="A106" s="1">
        <v>105</v>
      </c>
      <c r="B106" s="1" t="s">
        <v>726</v>
      </c>
      <c r="C106" s="10">
        <v>45063</v>
      </c>
      <c r="D106" s="1">
        <v>0</v>
      </c>
      <c r="E106" s="1" t="s">
        <v>699</v>
      </c>
      <c r="F106" s="15">
        <v>21.5</v>
      </c>
      <c r="G106" s="2">
        <v>1.7749999999999999</v>
      </c>
      <c r="H106" s="3">
        <v>38</v>
      </c>
      <c r="I106" s="2">
        <v>0.99760000000000004</v>
      </c>
      <c r="J106" s="2">
        <f t="shared" si="12"/>
        <v>0.77739999999999987</v>
      </c>
      <c r="K106" s="1">
        <v>1</v>
      </c>
      <c r="L106" s="2">
        <f t="shared" si="11"/>
        <v>0.77739999999999987</v>
      </c>
      <c r="M106" s="1">
        <v>1</v>
      </c>
      <c r="N106" s="2">
        <v>0.77739999999999987</v>
      </c>
      <c r="O106" s="1" t="s">
        <v>1746</v>
      </c>
    </row>
    <row r="107" spans="1:15" x14ac:dyDescent="0.25">
      <c r="A107" s="1">
        <v>106</v>
      </c>
      <c r="B107" s="1" t="s">
        <v>555</v>
      </c>
      <c r="C107" s="10">
        <v>45063</v>
      </c>
      <c r="D107" s="1">
        <v>0</v>
      </c>
      <c r="E107" s="1" t="s">
        <v>213</v>
      </c>
      <c r="F107" s="15">
        <v>24</v>
      </c>
      <c r="G107" s="2">
        <v>5.57</v>
      </c>
      <c r="H107" s="3">
        <v>49</v>
      </c>
      <c r="I107" s="2">
        <v>1.6255999999999999</v>
      </c>
      <c r="J107" s="2">
        <f t="shared" si="12"/>
        <v>3.9444000000000004</v>
      </c>
      <c r="K107" s="1">
        <v>1</v>
      </c>
      <c r="L107" s="2">
        <f t="shared" si="11"/>
        <v>3.9444000000000004</v>
      </c>
      <c r="M107" s="1">
        <v>1</v>
      </c>
      <c r="N107" s="2">
        <v>3.9444000000000004</v>
      </c>
      <c r="O107" s="1" t="s">
        <v>1746</v>
      </c>
    </row>
    <row r="108" spans="1:15" x14ac:dyDescent="0.25">
      <c r="A108" s="1">
        <v>107</v>
      </c>
      <c r="B108" s="1" t="s">
        <v>473</v>
      </c>
      <c r="C108" s="10">
        <v>45063</v>
      </c>
      <c r="D108" s="1">
        <v>0</v>
      </c>
      <c r="E108" s="1" t="s">
        <v>213</v>
      </c>
      <c r="F108" s="15">
        <v>24</v>
      </c>
      <c r="G108" s="2">
        <v>3.4235000000000002</v>
      </c>
      <c r="H108" s="3">
        <v>28</v>
      </c>
      <c r="I108" s="2">
        <v>1.9152</v>
      </c>
      <c r="J108" s="2">
        <f t="shared" si="12"/>
        <v>1.5083000000000002</v>
      </c>
      <c r="K108" s="1">
        <v>1</v>
      </c>
      <c r="L108" s="2">
        <f t="shared" si="11"/>
        <v>1.5083000000000002</v>
      </c>
      <c r="M108" s="1">
        <v>1</v>
      </c>
      <c r="N108" s="2">
        <v>1.5083000000000002</v>
      </c>
      <c r="O108" s="1" t="s">
        <v>1746</v>
      </c>
    </row>
    <row r="109" spans="1:15" x14ac:dyDescent="0.25">
      <c r="A109" s="1">
        <v>108</v>
      </c>
      <c r="B109" s="1" t="s">
        <v>429</v>
      </c>
      <c r="C109" s="10">
        <v>45064</v>
      </c>
      <c r="D109" s="1">
        <v>0</v>
      </c>
      <c r="E109" s="1" t="s">
        <v>213</v>
      </c>
      <c r="F109" s="15">
        <v>24</v>
      </c>
      <c r="G109" s="2">
        <v>2.15</v>
      </c>
      <c r="H109" s="3">
        <v>42</v>
      </c>
      <c r="I109" s="2">
        <v>1.18</v>
      </c>
      <c r="J109" s="2">
        <f t="shared" si="12"/>
        <v>0.97</v>
      </c>
      <c r="K109" s="1">
        <v>1</v>
      </c>
      <c r="L109" s="2">
        <f t="shared" si="11"/>
        <v>0.97</v>
      </c>
      <c r="M109" s="1">
        <v>1</v>
      </c>
      <c r="N109" s="2">
        <v>0.97</v>
      </c>
      <c r="O109" s="1" t="s">
        <v>1746</v>
      </c>
    </row>
    <row r="110" spans="1:15" x14ac:dyDescent="0.25">
      <c r="A110" s="1">
        <v>109</v>
      </c>
      <c r="B110" s="1" t="s">
        <v>555</v>
      </c>
      <c r="C110" s="10">
        <v>45064</v>
      </c>
      <c r="D110" s="1">
        <v>0</v>
      </c>
      <c r="E110" s="1" t="s">
        <v>213</v>
      </c>
      <c r="F110" s="15">
        <v>24</v>
      </c>
      <c r="G110" s="2">
        <v>5.88</v>
      </c>
      <c r="H110" s="3">
        <v>11</v>
      </c>
      <c r="I110" s="2">
        <v>1.35</v>
      </c>
      <c r="J110" s="2">
        <f t="shared" si="12"/>
        <v>4.5299999999999994</v>
      </c>
      <c r="K110" s="1">
        <v>1</v>
      </c>
      <c r="L110" s="2">
        <f t="shared" si="11"/>
        <v>4.5299999999999994</v>
      </c>
      <c r="M110" s="1">
        <v>1</v>
      </c>
      <c r="N110" s="2">
        <v>4.5299999999999994</v>
      </c>
      <c r="O110" s="1" t="s">
        <v>1746</v>
      </c>
    </row>
    <row r="111" spans="1:15" x14ac:dyDescent="0.25">
      <c r="A111" s="1">
        <v>110</v>
      </c>
      <c r="B111" s="1" t="s">
        <v>473</v>
      </c>
      <c r="C111" s="10">
        <v>45064</v>
      </c>
      <c r="D111" s="1">
        <v>0</v>
      </c>
      <c r="E111" s="1" t="s">
        <v>213</v>
      </c>
      <c r="F111" s="15">
        <v>24</v>
      </c>
      <c r="G111" s="2">
        <v>3.39</v>
      </c>
      <c r="H111" s="3">
        <v>23</v>
      </c>
      <c r="I111" s="2">
        <v>2.0699999999999998</v>
      </c>
      <c r="J111" s="2">
        <f t="shared" si="12"/>
        <v>1.3200000000000003</v>
      </c>
      <c r="K111" s="1">
        <v>1</v>
      </c>
      <c r="L111" s="2">
        <f t="shared" si="11"/>
        <v>1.3200000000000003</v>
      </c>
      <c r="M111" s="1">
        <v>1</v>
      </c>
      <c r="N111" s="2">
        <v>1.3200000000000003</v>
      </c>
      <c r="O111" s="1" t="s">
        <v>1746</v>
      </c>
    </row>
    <row r="112" spans="1:15" x14ac:dyDescent="0.25">
      <c r="A112" s="1">
        <v>111</v>
      </c>
      <c r="B112" s="1" t="s">
        <v>429</v>
      </c>
      <c r="C112" s="10">
        <v>45065</v>
      </c>
      <c r="D112" s="1">
        <v>0</v>
      </c>
      <c r="E112" s="1" t="s">
        <v>213</v>
      </c>
      <c r="F112" s="15">
        <v>24</v>
      </c>
      <c r="G112" s="2">
        <v>2.4300000000000002</v>
      </c>
      <c r="H112" s="3">
        <v>38</v>
      </c>
      <c r="I112" s="2">
        <v>1.3</v>
      </c>
      <c r="J112" s="2">
        <f t="shared" si="12"/>
        <v>1.1300000000000001</v>
      </c>
      <c r="K112" s="1">
        <v>1</v>
      </c>
      <c r="L112" s="2">
        <f t="shared" si="11"/>
        <v>1.1300000000000001</v>
      </c>
      <c r="M112" s="1">
        <v>1</v>
      </c>
      <c r="N112" s="2">
        <v>1.1300000000000001</v>
      </c>
      <c r="O112" s="1" t="s">
        <v>1746</v>
      </c>
    </row>
    <row r="113" spans="1:15" x14ac:dyDescent="0.25">
      <c r="A113" s="1">
        <v>112</v>
      </c>
      <c r="B113" s="1" t="s">
        <v>555</v>
      </c>
      <c r="C113" s="10">
        <v>45065</v>
      </c>
      <c r="D113" s="1">
        <v>0</v>
      </c>
      <c r="E113" s="1" t="s">
        <v>213</v>
      </c>
      <c r="F113" s="15">
        <v>24</v>
      </c>
      <c r="G113" s="2">
        <v>5.95</v>
      </c>
      <c r="H113" s="3">
        <v>11</v>
      </c>
      <c r="I113" s="2">
        <v>1.39</v>
      </c>
      <c r="J113" s="2">
        <f t="shared" si="12"/>
        <v>4.5600000000000005</v>
      </c>
      <c r="K113" s="1">
        <v>1</v>
      </c>
      <c r="L113" s="2">
        <f t="shared" si="11"/>
        <v>4.5600000000000005</v>
      </c>
      <c r="M113" s="1">
        <v>1</v>
      </c>
      <c r="N113" s="2">
        <v>4.5600000000000005</v>
      </c>
      <c r="O113" s="1" t="s">
        <v>1746</v>
      </c>
    </row>
    <row r="114" spans="1:15" x14ac:dyDescent="0.25">
      <c r="A114" s="1">
        <v>113</v>
      </c>
      <c r="B114" s="1" t="s">
        <v>473</v>
      </c>
      <c r="C114" s="10">
        <v>45065</v>
      </c>
      <c r="D114" s="1">
        <v>0</v>
      </c>
      <c r="E114" s="1" t="s">
        <v>213</v>
      </c>
      <c r="F114" s="15">
        <v>24</v>
      </c>
      <c r="G114" s="2">
        <v>3.27</v>
      </c>
      <c r="H114" s="3">
        <v>21</v>
      </c>
      <c r="I114" s="2">
        <v>1.72</v>
      </c>
      <c r="J114" s="2">
        <f t="shared" si="12"/>
        <v>1.55</v>
      </c>
      <c r="K114" s="1">
        <v>1</v>
      </c>
      <c r="L114" s="2">
        <f t="shared" si="11"/>
        <v>1.55</v>
      </c>
      <c r="M114" s="1">
        <v>1</v>
      </c>
      <c r="N114" s="2">
        <v>1.55</v>
      </c>
      <c r="O114" s="1" t="s">
        <v>1746</v>
      </c>
    </row>
    <row r="115" spans="1:15" x14ac:dyDescent="0.25">
      <c r="A115" s="1">
        <v>114</v>
      </c>
      <c r="B115" s="1" t="s">
        <v>429</v>
      </c>
      <c r="C115" s="10">
        <v>45066</v>
      </c>
      <c r="D115" s="1">
        <v>0</v>
      </c>
      <c r="E115" s="1" t="s">
        <v>213</v>
      </c>
      <c r="F115" s="15">
        <v>24</v>
      </c>
      <c r="G115" s="2">
        <v>2.76</v>
      </c>
      <c r="H115" s="3">
        <v>30</v>
      </c>
      <c r="I115" s="2">
        <v>1.29</v>
      </c>
      <c r="J115" s="2">
        <f t="shared" si="12"/>
        <v>1.4699999999999998</v>
      </c>
      <c r="K115" s="1">
        <v>1</v>
      </c>
      <c r="L115" s="2">
        <f t="shared" si="11"/>
        <v>1.4699999999999998</v>
      </c>
      <c r="M115" s="1">
        <v>1</v>
      </c>
      <c r="N115" s="2">
        <v>1.4699999999999998</v>
      </c>
      <c r="O115" s="1" t="s">
        <v>1746</v>
      </c>
    </row>
    <row r="116" spans="1:15" x14ac:dyDescent="0.25">
      <c r="A116" s="1">
        <v>115</v>
      </c>
      <c r="B116" s="1" t="s">
        <v>555</v>
      </c>
      <c r="C116" s="10">
        <v>45066</v>
      </c>
      <c r="D116" s="1">
        <v>0</v>
      </c>
      <c r="E116" s="1" t="s">
        <v>213</v>
      </c>
      <c r="F116" s="15">
        <v>24</v>
      </c>
      <c r="G116" s="2">
        <v>6.21</v>
      </c>
      <c r="H116" s="3">
        <v>16</v>
      </c>
      <c r="I116" s="2">
        <v>1.3</v>
      </c>
      <c r="J116" s="2">
        <f t="shared" si="12"/>
        <v>4.91</v>
      </c>
      <c r="K116" s="1">
        <v>1</v>
      </c>
      <c r="L116" s="2">
        <f t="shared" si="11"/>
        <v>4.91</v>
      </c>
      <c r="M116" s="1">
        <v>1</v>
      </c>
      <c r="N116" s="2">
        <v>4.91</v>
      </c>
      <c r="O116" s="1" t="s">
        <v>1746</v>
      </c>
    </row>
    <row r="117" spans="1:15" x14ac:dyDescent="0.25">
      <c r="A117" s="1">
        <v>116</v>
      </c>
      <c r="B117" s="1" t="s">
        <v>473</v>
      </c>
      <c r="C117" s="10">
        <v>45066</v>
      </c>
      <c r="D117" s="1">
        <v>0</v>
      </c>
      <c r="E117" s="1" t="s">
        <v>213</v>
      </c>
      <c r="F117" s="15">
        <v>24</v>
      </c>
      <c r="G117" s="2">
        <v>3.12</v>
      </c>
      <c r="H117" s="3">
        <v>19</v>
      </c>
      <c r="I117" s="2">
        <v>1.73</v>
      </c>
      <c r="J117" s="2">
        <f t="shared" si="12"/>
        <v>1.3900000000000001</v>
      </c>
      <c r="K117" s="1">
        <v>1</v>
      </c>
      <c r="L117" s="2">
        <f t="shared" si="11"/>
        <v>1.3900000000000001</v>
      </c>
      <c r="M117" s="1">
        <v>1</v>
      </c>
      <c r="N117" s="2">
        <v>1.3900000000000001</v>
      </c>
      <c r="O117" s="1" t="s">
        <v>1746</v>
      </c>
    </row>
    <row r="118" spans="1:15" x14ac:dyDescent="0.25">
      <c r="A118" s="1">
        <v>117</v>
      </c>
      <c r="B118" s="1" t="s">
        <v>429</v>
      </c>
      <c r="C118" s="10">
        <v>45067</v>
      </c>
      <c r="D118" s="1">
        <v>0</v>
      </c>
      <c r="E118" s="1" t="s">
        <v>213</v>
      </c>
      <c r="F118" s="15">
        <v>24</v>
      </c>
      <c r="G118" s="2">
        <v>2.97</v>
      </c>
      <c r="H118" s="3">
        <v>25</v>
      </c>
      <c r="I118" s="2">
        <v>1.3</v>
      </c>
      <c r="J118" s="2">
        <f t="shared" si="12"/>
        <v>1.6700000000000002</v>
      </c>
      <c r="K118" s="1">
        <v>1</v>
      </c>
      <c r="L118" s="2">
        <f t="shared" si="11"/>
        <v>1.6700000000000002</v>
      </c>
      <c r="M118" s="1">
        <v>1</v>
      </c>
      <c r="N118" s="2">
        <v>1.6700000000000002</v>
      </c>
      <c r="O118" s="1" t="s">
        <v>1746</v>
      </c>
    </row>
    <row r="119" spans="1:15" x14ac:dyDescent="0.25">
      <c r="A119" s="1">
        <v>118</v>
      </c>
      <c r="B119" s="1" t="s">
        <v>555</v>
      </c>
      <c r="C119" s="10">
        <v>45067</v>
      </c>
      <c r="D119" s="1">
        <v>0</v>
      </c>
      <c r="E119" s="1" t="s">
        <v>213</v>
      </c>
      <c r="F119" s="15">
        <v>24</v>
      </c>
      <c r="G119" s="2">
        <v>6.3</v>
      </c>
      <c r="H119" s="3">
        <v>14</v>
      </c>
      <c r="I119" s="2">
        <v>1.3</v>
      </c>
      <c r="J119" s="2">
        <f t="shared" si="12"/>
        <v>5</v>
      </c>
      <c r="K119" s="1">
        <v>1</v>
      </c>
      <c r="L119" s="2">
        <f t="shared" si="11"/>
        <v>5</v>
      </c>
      <c r="M119" s="1">
        <v>1</v>
      </c>
      <c r="N119" s="2">
        <v>5</v>
      </c>
      <c r="O119" s="1" t="s">
        <v>1746</v>
      </c>
    </row>
    <row r="120" spans="1:15" x14ac:dyDescent="0.25">
      <c r="A120" s="1">
        <v>119</v>
      </c>
      <c r="B120" s="1" t="s">
        <v>473</v>
      </c>
      <c r="C120" s="10">
        <v>45067</v>
      </c>
      <c r="D120" s="1">
        <v>0</v>
      </c>
      <c r="E120" s="1" t="s">
        <v>213</v>
      </c>
      <c r="F120" s="15">
        <v>24</v>
      </c>
      <c r="G120" s="2">
        <v>3.31</v>
      </c>
      <c r="H120" s="3">
        <v>20</v>
      </c>
      <c r="I120" s="2">
        <v>1.77</v>
      </c>
      <c r="J120" s="2">
        <f t="shared" ref="J120:J183" si="13">G120-I120</f>
        <v>1.54</v>
      </c>
      <c r="K120" s="1">
        <v>1</v>
      </c>
      <c r="L120" s="2">
        <f t="shared" ref="L120:L183" si="14">(G120-I120-D120)*K120</f>
        <v>1.54</v>
      </c>
      <c r="M120" s="1">
        <v>1</v>
      </c>
      <c r="N120" s="2">
        <v>1.54</v>
      </c>
      <c r="O120" s="1" t="s">
        <v>1746</v>
      </c>
    </row>
    <row r="121" spans="1:15" x14ac:dyDescent="0.25">
      <c r="A121" s="1">
        <v>120</v>
      </c>
      <c r="B121" s="1" t="s">
        <v>84</v>
      </c>
      <c r="C121" s="10">
        <v>45068</v>
      </c>
      <c r="D121" s="1">
        <v>0</v>
      </c>
      <c r="E121" s="1" t="s">
        <v>213</v>
      </c>
      <c r="F121" s="15">
        <v>24</v>
      </c>
      <c r="G121" s="2">
        <v>3.18</v>
      </c>
      <c r="H121" s="3">
        <v>21</v>
      </c>
      <c r="I121" s="2">
        <v>1.3</v>
      </c>
      <c r="J121" s="2">
        <f t="shared" si="13"/>
        <v>1.8800000000000001</v>
      </c>
      <c r="K121" s="1">
        <v>1</v>
      </c>
      <c r="L121" s="2">
        <f t="shared" si="14"/>
        <v>1.8800000000000001</v>
      </c>
      <c r="M121" s="1">
        <v>1</v>
      </c>
      <c r="N121" s="2">
        <v>1.8800000000000001</v>
      </c>
      <c r="O121" s="1" t="s">
        <v>1746</v>
      </c>
    </row>
    <row r="122" spans="1:15" x14ac:dyDescent="0.25">
      <c r="A122" s="1">
        <v>121</v>
      </c>
      <c r="B122" s="1" t="s">
        <v>488</v>
      </c>
      <c r="C122" s="10">
        <v>45068</v>
      </c>
      <c r="D122" s="1">
        <v>0</v>
      </c>
      <c r="E122" s="1" t="s">
        <v>213</v>
      </c>
      <c r="F122" s="15">
        <v>24</v>
      </c>
      <c r="G122" s="2">
        <v>6.3</v>
      </c>
      <c r="H122" s="3">
        <v>11</v>
      </c>
      <c r="I122" s="2">
        <v>1.3</v>
      </c>
      <c r="J122" s="2">
        <f t="shared" si="13"/>
        <v>5</v>
      </c>
      <c r="K122" s="1">
        <v>1</v>
      </c>
      <c r="L122" s="2">
        <f t="shared" si="14"/>
        <v>5</v>
      </c>
      <c r="M122" s="1">
        <v>1</v>
      </c>
      <c r="N122" s="2">
        <v>5</v>
      </c>
      <c r="O122" s="1" t="s">
        <v>1746</v>
      </c>
    </row>
    <row r="123" spans="1:15" x14ac:dyDescent="0.25">
      <c r="A123" s="1">
        <v>122</v>
      </c>
      <c r="B123" s="1" t="s">
        <v>79</v>
      </c>
      <c r="C123" s="10">
        <v>45068</v>
      </c>
      <c r="D123" s="1">
        <v>0</v>
      </c>
      <c r="E123" s="1" t="s">
        <v>213</v>
      </c>
      <c r="F123" s="15">
        <v>24</v>
      </c>
      <c r="G123" s="2">
        <v>3.17</v>
      </c>
      <c r="H123" s="3">
        <v>19</v>
      </c>
      <c r="I123" s="2">
        <v>1.7</v>
      </c>
      <c r="J123" s="2">
        <f t="shared" si="13"/>
        <v>1.47</v>
      </c>
      <c r="K123" s="1">
        <v>1</v>
      </c>
      <c r="L123" s="2">
        <f t="shared" si="14"/>
        <v>1.47</v>
      </c>
      <c r="M123" s="1">
        <v>1</v>
      </c>
      <c r="N123" s="2">
        <v>1.47</v>
      </c>
      <c r="O123" s="1" t="s">
        <v>1746</v>
      </c>
    </row>
    <row r="124" spans="1:15" x14ac:dyDescent="0.25">
      <c r="A124" s="1">
        <v>123</v>
      </c>
      <c r="B124" s="1" t="s">
        <v>84</v>
      </c>
      <c r="C124" s="10">
        <v>45069</v>
      </c>
      <c r="D124" s="1">
        <v>0</v>
      </c>
      <c r="E124" s="1" t="s">
        <v>213</v>
      </c>
      <c r="F124" s="15">
        <v>24</v>
      </c>
      <c r="G124" s="2">
        <v>3.44</v>
      </c>
      <c r="H124" s="3">
        <v>17</v>
      </c>
      <c r="I124" s="2">
        <v>1.78</v>
      </c>
      <c r="J124" s="2">
        <f t="shared" si="13"/>
        <v>1.66</v>
      </c>
      <c r="K124" s="1">
        <v>1</v>
      </c>
      <c r="L124" s="2">
        <f t="shared" si="14"/>
        <v>1.66</v>
      </c>
      <c r="M124" s="1">
        <v>1</v>
      </c>
      <c r="N124" s="2">
        <v>1.66</v>
      </c>
      <c r="O124" s="1" t="s">
        <v>1746</v>
      </c>
    </row>
    <row r="125" spans="1:15" x14ac:dyDescent="0.25">
      <c r="A125" s="1">
        <v>124</v>
      </c>
      <c r="B125" s="1" t="s">
        <v>488</v>
      </c>
      <c r="C125" s="10">
        <v>45069</v>
      </c>
      <c r="D125" s="1">
        <v>0</v>
      </c>
      <c r="E125" s="1" t="s">
        <v>213</v>
      </c>
      <c r="F125" s="15">
        <v>24</v>
      </c>
      <c r="G125" s="2">
        <v>5.68</v>
      </c>
      <c r="H125" s="3">
        <v>17</v>
      </c>
      <c r="I125" s="2">
        <v>1.86</v>
      </c>
      <c r="J125" s="2">
        <f t="shared" si="13"/>
        <v>3.8199999999999994</v>
      </c>
      <c r="K125" s="1">
        <v>1</v>
      </c>
      <c r="L125" s="2">
        <f t="shared" si="14"/>
        <v>3.8199999999999994</v>
      </c>
      <c r="M125" s="1">
        <v>1</v>
      </c>
      <c r="N125" s="2">
        <v>3.8199999999999994</v>
      </c>
      <c r="O125" s="1" t="s">
        <v>1746</v>
      </c>
    </row>
    <row r="126" spans="1:15" x14ac:dyDescent="0.25">
      <c r="A126" s="1">
        <v>125</v>
      </c>
      <c r="B126" s="1" t="s">
        <v>79</v>
      </c>
      <c r="C126" s="10">
        <v>45069</v>
      </c>
      <c r="D126" s="1">
        <v>0</v>
      </c>
      <c r="E126" s="1" t="s">
        <v>233</v>
      </c>
      <c r="F126" s="15">
        <v>6</v>
      </c>
      <c r="G126" s="2">
        <v>3.15</v>
      </c>
      <c r="H126" s="3">
        <v>19</v>
      </c>
      <c r="I126" s="2">
        <v>0.66</v>
      </c>
      <c r="J126" s="2">
        <f t="shared" si="13"/>
        <v>2.4899999999999998</v>
      </c>
      <c r="K126" s="1">
        <v>1</v>
      </c>
      <c r="L126" s="2">
        <f t="shared" si="14"/>
        <v>2.4899999999999998</v>
      </c>
      <c r="M126" s="1">
        <v>1</v>
      </c>
      <c r="N126" s="2">
        <v>2.4899999999999998</v>
      </c>
      <c r="O126" s="1" t="s">
        <v>1746</v>
      </c>
    </row>
    <row r="127" spans="1:15" x14ac:dyDescent="0.25">
      <c r="A127" s="1">
        <v>126</v>
      </c>
      <c r="B127" s="1" t="s">
        <v>84</v>
      </c>
      <c r="C127" s="10">
        <v>45070</v>
      </c>
      <c r="D127" s="1">
        <v>0</v>
      </c>
      <c r="E127" s="1" t="s">
        <v>213</v>
      </c>
      <c r="F127" s="15">
        <v>24</v>
      </c>
      <c r="G127" s="2">
        <v>4.46</v>
      </c>
      <c r="H127" s="3">
        <v>13</v>
      </c>
      <c r="I127" s="2">
        <v>1.72</v>
      </c>
      <c r="J127" s="2">
        <f t="shared" si="13"/>
        <v>2.74</v>
      </c>
      <c r="K127" s="1">
        <v>1</v>
      </c>
      <c r="L127" s="2">
        <f t="shared" si="14"/>
        <v>2.74</v>
      </c>
      <c r="M127" s="1">
        <v>1</v>
      </c>
      <c r="N127" s="2">
        <v>2.74</v>
      </c>
      <c r="O127" s="1" t="s">
        <v>1746</v>
      </c>
    </row>
    <row r="128" spans="1:15" x14ac:dyDescent="0.25">
      <c r="A128" s="1">
        <v>127</v>
      </c>
      <c r="B128" s="1" t="s">
        <v>488</v>
      </c>
      <c r="C128" s="10">
        <v>45070</v>
      </c>
      <c r="D128" s="1">
        <v>0</v>
      </c>
      <c r="E128" s="1" t="s">
        <v>213</v>
      </c>
      <c r="F128" s="15">
        <v>24</v>
      </c>
      <c r="G128" s="2">
        <v>5.79</v>
      </c>
      <c r="H128" s="3">
        <v>18</v>
      </c>
      <c r="I128" s="2">
        <v>1.95</v>
      </c>
      <c r="J128" s="2">
        <f t="shared" si="13"/>
        <v>3.84</v>
      </c>
      <c r="K128" s="1">
        <v>1</v>
      </c>
      <c r="L128" s="2">
        <f t="shared" si="14"/>
        <v>3.84</v>
      </c>
      <c r="M128" s="1">
        <v>1</v>
      </c>
      <c r="N128" s="2">
        <v>3.84</v>
      </c>
      <c r="O128" s="1" t="s">
        <v>1746</v>
      </c>
    </row>
    <row r="129" spans="1:15" x14ac:dyDescent="0.25">
      <c r="A129" s="1">
        <v>128</v>
      </c>
      <c r="B129" s="1" t="s">
        <v>84</v>
      </c>
      <c r="C129" s="10">
        <v>45071</v>
      </c>
      <c r="D129" s="1">
        <v>0</v>
      </c>
      <c r="E129" s="1" t="s">
        <v>213</v>
      </c>
      <c r="F129" s="15">
        <v>24</v>
      </c>
      <c r="G129" s="2">
        <v>3.31</v>
      </c>
      <c r="H129" s="3">
        <v>26</v>
      </c>
      <c r="I129" s="2">
        <v>1.29</v>
      </c>
      <c r="J129" s="2">
        <f t="shared" si="13"/>
        <v>2.02</v>
      </c>
      <c r="K129" s="1">
        <v>1</v>
      </c>
      <c r="L129" s="2">
        <f t="shared" si="14"/>
        <v>2.02</v>
      </c>
      <c r="M129" s="1">
        <v>1</v>
      </c>
      <c r="N129" s="2">
        <v>2.02</v>
      </c>
      <c r="O129" s="1" t="s">
        <v>1746</v>
      </c>
    </row>
    <row r="130" spans="1:15" x14ac:dyDescent="0.25">
      <c r="A130" s="1">
        <v>129</v>
      </c>
      <c r="B130" s="1" t="s">
        <v>488</v>
      </c>
      <c r="C130" s="10">
        <v>45071</v>
      </c>
      <c r="D130" s="1">
        <v>0</v>
      </c>
      <c r="E130" s="1" t="s">
        <v>213</v>
      </c>
      <c r="F130" s="15">
        <v>24</v>
      </c>
      <c r="G130" s="2">
        <v>5.79</v>
      </c>
      <c r="H130" s="3">
        <v>18</v>
      </c>
      <c r="I130" s="2">
        <v>1.95</v>
      </c>
      <c r="J130" s="2">
        <f t="shared" si="13"/>
        <v>3.84</v>
      </c>
      <c r="K130" s="1">
        <v>1</v>
      </c>
      <c r="L130" s="2">
        <f t="shared" si="14"/>
        <v>3.84</v>
      </c>
      <c r="M130" s="1">
        <v>1</v>
      </c>
      <c r="N130" s="2">
        <v>3.84</v>
      </c>
      <c r="O130" s="1" t="s">
        <v>1746</v>
      </c>
    </row>
    <row r="131" spans="1:15" x14ac:dyDescent="0.25">
      <c r="A131" s="1">
        <v>130</v>
      </c>
      <c r="B131" s="1" t="s">
        <v>79</v>
      </c>
      <c r="C131" s="10">
        <v>45071</v>
      </c>
      <c r="D131" s="1">
        <v>0</v>
      </c>
      <c r="E131" s="1" t="s">
        <v>443</v>
      </c>
      <c r="F131" s="15">
        <v>12.5</v>
      </c>
      <c r="G131" s="2">
        <v>2.0299999999999998</v>
      </c>
      <c r="H131" s="3">
        <v>10</v>
      </c>
      <c r="I131" s="2">
        <v>1.3</v>
      </c>
      <c r="J131" s="2">
        <f t="shared" si="13"/>
        <v>0.72999999999999976</v>
      </c>
      <c r="K131" s="1">
        <v>1</v>
      </c>
      <c r="L131" s="2">
        <f t="shared" si="14"/>
        <v>0.72999999999999976</v>
      </c>
      <c r="M131" s="1">
        <v>1</v>
      </c>
      <c r="N131" s="2">
        <v>0.72999999999999976</v>
      </c>
      <c r="O131" s="1" t="s">
        <v>1746</v>
      </c>
    </row>
    <row r="132" spans="1:15" x14ac:dyDescent="0.25">
      <c r="A132" s="1">
        <v>131</v>
      </c>
      <c r="B132" s="1" t="s">
        <v>84</v>
      </c>
      <c r="C132" s="10">
        <v>45072</v>
      </c>
      <c r="D132" s="1">
        <v>0</v>
      </c>
      <c r="E132" s="1" t="s">
        <v>213</v>
      </c>
      <c r="F132" s="15">
        <v>24</v>
      </c>
      <c r="G132" s="2">
        <v>4</v>
      </c>
      <c r="H132" s="3">
        <v>10</v>
      </c>
      <c r="I132" s="2">
        <v>1.28</v>
      </c>
      <c r="J132" s="2">
        <f t="shared" si="13"/>
        <v>2.7199999999999998</v>
      </c>
      <c r="K132" s="1">
        <v>1</v>
      </c>
      <c r="L132" s="2">
        <f t="shared" si="14"/>
        <v>2.7199999999999998</v>
      </c>
      <c r="M132" s="1">
        <v>1</v>
      </c>
      <c r="N132" s="2">
        <v>2.7199999999999998</v>
      </c>
      <c r="O132" s="1" t="s">
        <v>1746</v>
      </c>
    </row>
    <row r="133" spans="1:15" x14ac:dyDescent="0.25">
      <c r="A133" s="1">
        <v>132</v>
      </c>
      <c r="B133" s="1" t="s">
        <v>488</v>
      </c>
      <c r="C133" s="10">
        <v>45072</v>
      </c>
      <c r="D133" s="1">
        <v>0</v>
      </c>
      <c r="E133" s="1" t="s">
        <v>213</v>
      </c>
      <c r="F133" s="15">
        <v>24</v>
      </c>
      <c r="G133" s="2">
        <v>5.19</v>
      </c>
      <c r="H133" s="3">
        <v>16</v>
      </c>
      <c r="I133" s="2">
        <v>1.75</v>
      </c>
      <c r="J133" s="2">
        <f t="shared" si="13"/>
        <v>3.4400000000000004</v>
      </c>
      <c r="K133" s="1">
        <v>1</v>
      </c>
      <c r="L133" s="2">
        <f t="shared" si="14"/>
        <v>3.4400000000000004</v>
      </c>
      <c r="M133" s="1">
        <v>1</v>
      </c>
      <c r="N133" s="2">
        <v>3.4400000000000004</v>
      </c>
      <c r="O133" s="1" t="s">
        <v>1746</v>
      </c>
    </row>
    <row r="134" spans="1:15" x14ac:dyDescent="0.25">
      <c r="A134" s="1">
        <v>133</v>
      </c>
      <c r="B134" s="1" t="s">
        <v>79</v>
      </c>
      <c r="C134" s="10">
        <v>45072</v>
      </c>
      <c r="D134" s="1">
        <v>0</v>
      </c>
      <c r="E134" s="1" t="s">
        <v>213</v>
      </c>
      <c r="F134" s="15">
        <v>24</v>
      </c>
      <c r="G134" s="2">
        <v>3.4</v>
      </c>
      <c r="H134" s="3">
        <v>20</v>
      </c>
      <c r="I134" s="2">
        <v>1.21</v>
      </c>
      <c r="J134" s="2">
        <f t="shared" si="13"/>
        <v>2.19</v>
      </c>
      <c r="K134" s="1">
        <v>1</v>
      </c>
      <c r="L134" s="2">
        <f t="shared" si="14"/>
        <v>2.19</v>
      </c>
      <c r="M134" s="1">
        <v>1</v>
      </c>
      <c r="N134" s="2">
        <v>2.19</v>
      </c>
      <c r="O134" s="1" t="s">
        <v>1746</v>
      </c>
    </row>
    <row r="135" spans="1:15" x14ac:dyDescent="0.25">
      <c r="A135" s="1">
        <v>134</v>
      </c>
      <c r="B135" s="1" t="s">
        <v>84</v>
      </c>
      <c r="C135" s="10">
        <v>45073</v>
      </c>
      <c r="D135" s="1">
        <v>0</v>
      </c>
      <c r="E135" s="1" t="s">
        <v>213</v>
      </c>
      <c r="F135" s="15">
        <v>24</v>
      </c>
      <c r="G135" s="2">
        <v>4.71</v>
      </c>
      <c r="H135" s="3">
        <v>20</v>
      </c>
      <c r="I135" s="2">
        <v>1.23</v>
      </c>
      <c r="J135" s="2">
        <f t="shared" si="13"/>
        <v>3.48</v>
      </c>
      <c r="K135" s="1">
        <v>1</v>
      </c>
      <c r="L135" s="2">
        <f t="shared" si="14"/>
        <v>3.48</v>
      </c>
      <c r="M135" s="1">
        <v>1</v>
      </c>
      <c r="N135" s="2">
        <v>3.48</v>
      </c>
      <c r="O135" s="1" t="s">
        <v>1746</v>
      </c>
    </row>
    <row r="136" spans="1:15" x14ac:dyDescent="0.25">
      <c r="A136" s="1">
        <v>135</v>
      </c>
      <c r="B136" s="1" t="s">
        <v>488</v>
      </c>
      <c r="C136" s="10">
        <v>45073</v>
      </c>
      <c r="D136" s="1">
        <v>0</v>
      </c>
      <c r="E136" s="1" t="s">
        <v>213</v>
      </c>
      <c r="F136" s="15">
        <v>24</v>
      </c>
      <c r="G136" s="2">
        <v>5.44</v>
      </c>
      <c r="H136" s="3">
        <v>17</v>
      </c>
      <c r="I136" s="2">
        <v>1.75</v>
      </c>
      <c r="J136" s="2">
        <f t="shared" si="13"/>
        <v>3.6900000000000004</v>
      </c>
      <c r="K136" s="1">
        <v>1</v>
      </c>
      <c r="L136" s="2">
        <f t="shared" si="14"/>
        <v>3.6900000000000004</v>
      </c>
      <c r="M136" s="1">
        <v>1</v>
      </c>
      <c r="N136" s="2">
        <v>3.6900000000000004</v>
      </c>
      <c r="O136" s="1" t="s">
        <v>1746</v>
      </c>
    </row>
    <row r="137" spans="1:15" x14ac:dyDescent="0.25">
      <c r="A137" s="1">
        <v>136</v>
      </c>
      <c r="B137" s="1" t="s">
        <v>79</v>
      </c>
      <c r="C137" s="10">
        <v>45073</v>
      </c>
      <c r="D137" s="1">
        <v>0</v>
      </c>
      <c r="E137" s="1" t="s">
        <v>213</v>
      </c>
      <c r="F137" s="15">
        <v>24</v>
      </c>
      <c r="G137" s="2">
        <v>3.23</v>
      </c>
      <c r="H137" s="3">
        <v>17</v>
      </c>
      <c r="I137" s="2">
        <v>1.2</v>
      </c>
      <c r="J137" s="2">
        <f t="shared" si="13"/>
        <v>2.0300000000000002</v>
      </c>
      <c r="K137" s="1">
        <v>1</v>
      </c>
      <c r="L137" s="2">
        <f t="shared" si="14"/>
        <v>2.0300000000000002</v>
      </c>
      <c r="M137" s="1">
        <v>1</v>
      </c>
      <c r="N137" s="2">
        <v>2.0300000000000002</v>
      </c>
      <c r="O137" s="1" t="s">
        <v>1746</v>
      </c>
    </row>
    <row r="138" spans="1:15" x14ac:dyDescent="0.25">
      <c r="A138" s="1">
        <v>137</v>
      </c>
      <c r="B138" s="1" t="s">
        <v>84</v>
      </c>
      <c r="C138" s="10">
        <v>45074</v>
      </c>
      <c r="D138" s="1">
        <v>0</v>
      </c>
      <c r="E138" s="1" t="s">
        <v>213</v>
      </c>
      <c r="F138" s="15">
        <v>24</v>
      </c>
      <c r="G138" s="2">
        <v>4.12</v>
      </c>
      <c r="H138" s="3">
        <v>41</v>
      </c>
      <c r="I138" s="2">
        <v>1.31</v>
      </c>
      <c r="J138" s="2">
        <f t="shared" si="13"/>
        <v>2.81</v>
      </c>
      <c r="K138" s="1">
        <v>1</v>
      </c>
      <c r="L138" s="2">
        <f t="shared" si="14"/>
        <v>2.81</v>
      </c>
      <c r="M138" s="1">
        <v>1</v>
      </c>
      <c r="N138" s="2">
        <v>2.81</v>
      </c>
      <c r="O138" s="1" t="s">
        <v>1746</v>
      </c>
    </row>
    <row r="139" spans="1:15" x14ac:dyDescent="0.25">
      <c r="A139" s="1">
        <v>138</v>
      </c>
      <c r="B139" s="1" t="s">
        <v>488</v>
      </c>
      <c r="C139" s="10">
        <v>45074</v>
      </c>
      <c r="D139" s="1">
        <v>0</v>
      </c>
      <c r="E139" s="1" t="s">
        <v>213</v>
      </c>
      <c r="F139" s="15">
        <v>24</v>
      </c>
      <c r="G139" s="2">
        <v>4.3099999999999996</v>
      </c>
      <c r="H139" s="3">
        <v>16</v>
      </c>
      <c r="I139" s="2">
        <v>1.24</v>
      </c>
      <c r="J139" s="2">
        <f t="shared" si="13"/>
        <v>3.0699999999999994</v>
      </c>
      <c r="K139" s="1">
        <v>1</v>
      </c>
      <c r="L139" s="2">
        <f t="shared" si="14"/>
        <v>3.0699999999999994</v>
      </c>
      <c r="M139" s="1">
        <v>1</v>
      </c>
      <c r="N139" s="2">
        <v>3.0699999999999994</v>
      </c>
      <c r="O139" s="1" t="s">
        <v>1746</v>
      </c>
    </row>
    <row r="140" spans="1:15" x14ac:dyDescent="0.25">
      <c r="A140" s="1">
        <v>139</v>
      </c>
      <c r="B140" s="1" t="s">
        <v>79</v>
      </c>
      <c r="C140" s="10">
        <v>45074</v>
      </c>
      <c r="D140" s="1">
        <v>0</v>
      </c>
      <c r="E140" s="1" t="s">
        <v>213</v>
      </c>
      <c r="F140" s="15">
        <v>24</v>
      </c>
      <c r="G140" s="2">
        <v>1.92</v>
      </c>
      <c r="H140" s="3">
        <v>9</v>
      </c>
      <c r="I140" s="2">
        <v>1.57</v>
      </c>
      <c r="J140" s="2">
        <f t="shared" si="13"/>
        <v>0.34999999999999987</v>
      </c>
      <c r="K140" s="1">
        <v>1</v>
      </c>
      <c r="L140" s="2">
        <f t="shared" si="14"/>
        <v>0.34999999999999987</v>
      </c>
      <c r="M140" s="1">
        <v>1</v>
      </c>
      <c r="N140" s="2">
        <v>0.34999999999999987</v>
      </c>
      <c r="O140" s="1" t="s">
        <v>1746</v>
      </c>
    </row>
    <row r="141" spans="1:15" x14ac:dyDescent="0.25">
      <c r="A141" s="1">
        <v>140</v>
      </c>
      <c r="B141" s="1" t="s">
        <v>84</v>
      </c>
      <c r="C141" s="10">
        <v>45075</v>
      </c>
      <c r="D141" s="1">
        <v>0</v>
      </c>
      <c r="E141" s="1" t="s">
        <v>213</v>
      </c>
      <c r="F141" s="15">
        <v>24</v>
      </c>
      <c r="G141" s="2">
        <v>5.4861000000000004</v>
      </c>
      <c r="H141" s="3">
        <v>30</v>
      </c>
      <c r="I141" s="2">
        <v>3.0171999999999999</v>
      </c>
      <c r="J141" s="2">
        <f t="shared" si="13"/>
        <v>2.4689000000000005</v>
      </c>
      <c r="K141" s="1">
        <v>1</v>
      </c>
      <c r="L141" s="2">
        <f t="shared" si="14"/>
        <v>2.4689000000000005</v>
      </c>
      <c r="M141" s="1">
        <v>1</v>
      </c>
      <c r="N141" s="2">
        <v>2.4689000000000005</v>
      </c>
      <c r="O141" s="1" t="s">
        <v>1746</v>
      </c>
    </row>
    <row r="142" spans="1:15" x14ac:dyDescent="0.25">
      <c r="A142" s="1">
        <v>141</v>
      </c>
      <c r="B142" s="1" t="s">
        <v>488</v>
      </c>
      <c r="C142" s="10">
        <v>45075</v>
      </c>
      <c r="D142" s="1">
        <v>0</v>
      </c>
      <c r="E142" s="1" t="s">
        <v>213</v>
      </c>
      <c r="F142" s="15">
        <v>24</v>
      </c>
      <c r="G142" s="2">
        <v>3.7422</v>
      </c>
      <c r="H142" s="3">
        <v>13</v>
      </c>
      <c r="I142" s="2">
        <v>1.2372000000000001</v>
      </c>
      <c r="J142" s="2">
        <f t="shared" si="13"/>
        <v>2.5049999999999999</v>
      </c>
      <c r="K142" s="1">
        <v>1</v>
      </c>
      <c r="L142" s="2">
        <f t="shared" si="14"/>
        <v>2.5049999999999999</v>
      </c>
      <c r="M142" s="1">
        <v>1</v>
      </c>
      <c r="N142" s="2">
        <v>2.5049999999999999</v>
      </c>
      <c r="O142" s="1" t="s">
        <v>1746</v>
      </c>
    </row>
    <row r="143" spans="1:15" x14ac:dyDescent="0.25">
      <c r="A143" s="1">
        <v>142</v>
      </c>
      <c r="B143" s="1" t="s">
        <v>84</v>
      </c>
      <c r="C143" s="10">
        <v>45076</v>
      </c>
      <c r="D143" s="1">
        <v>0</v>
      </c>
      <c r="E143" s="1" t="s">
        <v>213</v>
      </c>
      <c r="F143" s="15">
        <v>24</v>
      </c>
      <c r="G143" s="2">
        <v>5.8</v>
      </c>
      <c r="H143" s="3">
        <v>29</v>
      </c>
      <c r="I143" s="2">
        <v>3.1052</v>
      </c>
      <c r="J143" s="2">
        <f t="shared" si="13"/>
        <v>2.6947999999999999</v>
      </c>
      <c r="K143" s="1">
        <v>1</v>
      </c>
      <c r="L143" s="2">
        <f t="shared" si="14"/>
        <v>2.6947999999999999</v>
      </c>
      <c r="M143" s="1">
        <v>1</v>
      </c>
      <c r="N143" s="2">
        <v>2.6947999999999999</v>
      </c>
      <c r="O143" s="1" t="s">
        <v>1746</v>
      </c>
    </row>
    <row r="144" spans="1:15" x14ac:dyDescent="0.25">
      <c r="A144" s="1">
        <v>143</v>
      </c>
      <c r="B144" s="1" t="s">
        <v>488</v>
      </c>
      <c r="C144" s="10">
        <v>45076</v>
      </c>
      <c r="D144" s="1">
        <v>0</v>
      </c>
      <c r="E144" s="1" t="s">
        <v>213</v>
      </c>
      <c r="F144" s="15">
        <v>24</v>
      </c>
      <c r="G144" s="2">
        <v>3.9853999999999998</v>
      </c>
      <c r="H144" s="3">
        <v>12</v>
      </c>
      <c r="I144" s="2">
        <v>1.3689</v>
      </c>
      <c r="J144" s="2">
        <f t="shared" si="13"/>
        <v>2.6164999999999998</v>
      </c>
      <c r="K144" s="1">
        <v>1</v>
      </c>
      <c r="L144" s="2">
        <f t="shared" si="14"/>
        <v>2.6164999999999998</v>
      </c>
      <c r="M144" s="1">
        <v>1</v>
      </c>
      <c r="N144" s="2">
        <v>2.6164999999999998</v>
      </c>
      <c r="O144" s="1" t="s">
        <v>1746</v>
      </c>
    </row>
    <row r="145" spans="1:15" x14ac:dyDescent="0.25">
      <c r="A145" s="1">
        <v>144</v>
      </c>
      <c r="B145" s="1" t="s">
        <v>84</v>
      </c>
      <c r="C145" s="10">
        <v>45077</v>
      </c>
      <c r="D145" s="1">
        <v>0</v>
      </c>
      <c r="E145" s="1" t="s">
        <v>213</v>
      </c>
      <c r="F145" s="15">
        <v>24</v>
      </c>
      <c r="G145" s="2">
        <v>5.6269</v>
      </c>
      <c r="H145" s="3">
        <v>28</v>
      </c>
      <c r="I145" s="2">
        <v>3.1983999999999999</v>
      </c>
      <c r="J145" s="2">
        <f t="shared" si="13"/>
        <v>2.4285000000000001</v>
      </c>
      <c r="K145" s="1">
        <v>1</v>
      </c>
      <c r="L145" s="2">
        <f t="shared" si="14"/>
        <v>2.4285000000000001</v>
      </c>
      <c r="M145" s="1">
        <v>1</v>
      </c>
      <c r="N145" s="2">
        <v>2.4285000000000001</v>
      </c>
      <c r="O145" s="1" t="s">
        <v>1746</v>
      </c>
    </row>
    <row r="146" spans="1:15" x14ac:dyDescent="0.25">
      <c r="A146" s="1">
        <v>145</v>
      </c>
      <c r="B146" s="1" t="s">
        <v>488</v>
      </c>
      <c r="C146" s="10">
        <v>45077</v>
      </c>
      <c r="D146" s="1">
        <v>0</v>
      </c>
      <c r="E146" s="1" t="s">
        <v>213</v>
      </c>
      <c r="F146" s="15">
        <v>24</v>
      </c>
      <c r="G146" s="2">
        <v>4.3832000000000004</v>
      </c>
      <c r="H146" s="3">
        <v>13</v>
      </c>
      <c r="I146" s="2">
        <v>1.3631</v>
      </c>
      <c r="J146" s="2">
        <f t="shared" si="13"/>
        <v>3.0201000000000002</v>
      </c>
      <c r="K146" s="1">
        <v>1</v>
      </c>
      <c r="L146" s="2">
        <f t="shared" si="14"/>
        <v>3.0201000000000002</v>
      </c>
      <c r="M146" s="1">
        <v>1</v>
      </c>
      <c r="N146" s="2">
        <v>3.0201000000000002</v>
      </c>
      <c r="O146" s="1" t="s">
        <v>1746</v>
      </c>
    </row>
    <row r="147" spans="1:15" x14ac:dyDescent="0.25">
      <c r="A147" s="1">
        <v>146</v>
      </c>
      <c r="B147" s="1" t="s">
        <v>84</v>
      </c>
      <c r="C147" s="10">
        <v>45078</v>
      </c>
      <c r="D147" s="1">
        <v>0</v>
      </c>
      <c r="E147" s="1" t="s">
        <v>213</v>
      </c>
      <c r="F147" s="15">
        <v>24</v>
      </c>
      <c r="G147" s="2">
        <v>5.8037999999999998</v>
      </c>
      <c r="H147" s="3">
        <v>26</v>
      </c>
      <c r="I147" s="2">
        <v>3.2174</v>
      </c>
      <c r="J147" s="2">
        <f t="shared" si="13"/>
        <v>2.5863999999999998</v>
      </c>
      <c r="K147" s="1">
        <v>1</v>
      </c>
      <c r="L147" s="2">
        <f t="shared" si="14"/>
        <v>2.5863999999999998</v>
      </c>
      <c r="M147" s="1">
        <v>1</v>
      </c>
      <c r="N147" s="2">
        <v>2.5863999999999998</v>
      </c>
      <c r="O147" s="1" t="s">
        <v>1746</v>
      </c>
    </row>
    <row r="148" spans="1:15" x14ac:dyDescent="0.25">
      <c r="A148" s="1">
        <v>147</v>
      </c>
      <c r="B148" s="1" t="s">
        <v>488</v>
      </c>
      <c r="C148" s="10">
        <v>45078</v>
      </c>
      <c r="D148" s="1">
        <v>0</v>
      </c>
      <c r="E148" s="1" t="s">
        <v>213</v>
      </c>
      <c r="F148" s="15">
        <v>24</v>
      </c>
      <c r="G148" s="2">
        <v>4.1623000000000001</v>
      </c>
      <c r="H148" s="3">
        <v>12</v>
      </c>
      <c r="I148" s="2">
        <v>1.3872</v>
      </c>
      <c r="J148" s="2">
        <f t="shared" si="13"/>
        <v>2.7751000000000001</v>
      </c>
      <c r="K148" s="1">
        <v>1</v>
      </c>
      <c r="L148" s="2">
        <f t="shared" si="14"/>
        <v>2.7751000000000001</v>
      </c>
      <c r="M148" s="1">
        <v>1</v>
      </c>
      <c r="N148" s="2">
        <v>2.7751000000000001</v>
      </c>
      <c r="O148" s="1" t="s">
        <v>1746</v>
      </c>
    </row>
    <row r="149" spans="1:15" x14ac:dyDescent="0.25">
      <c r="A149" s="1">
        <v>148</v>
      </c>
      <c r="B149" s="1" t="s">
        <v>84</v>
      </c>
      <c r="C149" s="10">
        <v>45079</v>
      </c>
      <c r="D149" s="1">
        <v>0</v>
      </c>
      <c r="E149" s="1" t="s">
        <v>213</v>
      </c>
      <c r="F149" s="15">
        <v>24</v>
      </c>
      <c r="G149" s="2">
        <v>5.9387999999999996</v>
      </c>
      <c r="H149" s="3">
        <v>27</v>
      </c>
      <c r="I149" s="2">
        <v>2.6088</v>
      </c>
      <c r="J149" s="2">
        <f t="shared" si="13"/>
        <v>3.3299999999999996</v>
      </c>
      <c r="K149" s="1">
        <v>1</v>
      </c>
      <c r="L149" s="2">
        <f t="shared" si="14"/>
        <v>3.3299999999999996</v>
      </c>
      <c r="M149" s="1">
        <v>1</v>
      </c>
      <c r="N149" s="2">
        <v>3.3299999999999996</v>
      </c>
      <c r="O149" s="1" t="s">
        <v>1746</v>
      </c>
    </row>
    <row r="150" spans="1:15" x14ac:dyDescent="0.25">
      <c r="A150" s="1">
        <v>149</v>
      </c>
      <c r="B150" s="1" t="s">
        <v>488</v>
      </c>
      <c r="C150" s="10">
        <v>45079</v>
      </c>
      <c r="D150" s="1">
        <v>0</v>
      </c>
      <c r="E150" s="1" t="s">
        <v>213</v>
      </c>
      <c r="F150" s="15">
        <v>24</v>
      </c>
      <c r="G150" s="2">
        <v>4.0949</v>
      </c>
      <c r="H150" s="3">
        <v>11</v>
      </c>
      <c r="I150" s="2">
        <v>2.1335999999999999</v>
      </c>
      <c r="J150" s="2">
        <f t="shared" si="13"/>
        <v>1.9613</v>
      </c>
      <c r="K150" s="1">
        <v>1</v>
      </c>
      <c r="L150" s="2">
        <f t="shared" si="14"/>
        <v>1.9613</v>
      </c>
      <c r="M150" s="1">
        <v>1</v>
      </c>
      <c r="N150" s="2">
        <v>1.9613</v>
      </c>
      <c r="O150" s="1" t="s">
        <v>1746</v>
      </c>
    </row>
    <row r="151" spans="1:15" x14ac:dyDescent="0.25">
      <c r="A151" s="1">
        <v>150</v>
      </c>
      <c r="B151" s="1" t="s">
        <v>84</v>
      </c>
      <c r="C151" s="10">
        <v>45080</v>
      </c>
      <c r="D151" s="1">
        <v>0</v>
      </c>
      <c r="E151" s="1" t="s">
        <v>213</v>
      </c>
      <c r="F151" s="15">
        <v>24</v>
      </c>
      <c r="G151" s="2">
        <v>5.5785999999999998</v>
      </c>
      <c r="H151" s="3">
        <v>27</v>
      </c>
      <c r="I151" s="2">
        <v>2.5703</v>
      </c>
      <c r="J151" s="2">
        <f t="shared" si="13"/>
        <v>3.0082999999999998</v>
      </c>
      <c r="K151" s="1">
        <v>1</v>
      </c>
      <c r="L151" s="2">
        <f t="shared" si="14"/>
        <v>3.0082999999999998</v>
      </c>
      <c r="M151" s="1">
        <v>1</v>
      </c>
      <c r="N151" s="2">
        <v>3.0082999999999998</v>
      </c>
      <c r="O151" s="1" t="s">
        <v>1746</v>
      </c>
    </row>
    <row r="152" spans="1:15" x14ac:dyDescent="0.25">
      <c r="A152" s="1">
        <v>151</v>
      </c>
      <c r="B152" s="1" t="s">
        <v>488</v>
      </c>
      <c r="C152" s="10">
        <v>45080</v>
      </c>
      <c r="D152" s="1">
        <v>0</v>
      </c>
      <c r="E152" s="1" t="s">
        <v>213</v>
      </c>
      <c r="F152" s="15">
        <v>24</v>
      </c>
      <c r="G152" s="2">
        <v>4.5195999999999996</v>
      </c>
      <c r="H152" s="3">
        <v>12</v>
      </c>
      <c r="I152" s="2">
        <v>2.1027999999999998</v>
      </c>
      <c r="J152" s="2">
        <f t="shared" si="13"/>
        <v>2.4167999999999998</v>
      </c>
      <c r="K152" s="1">
        <v>1</v>
      </c>
      <c r="L152" s="2">
        <f t="shared" si="14"/>
        <v>2.4167999999999998</v>
      </c>
      <c r="M152" s="1">
        <v>1</v>
      </c>
      <c r="N152" s="2">
        <v>2.4167999999999998</v>
      </c>
      <c r="O152" s="1" t="s">
        <v>1746</v>
      </c>
    </row>
    <row r="153" spans="1:15" x14ac:dyDescent="0.25">
      <c r="A153" s="1">
        <v>152</v>
      </c>
      <c r="B153" s="1" t="s">
        <v>84</v>
      </c>
      <c r="C153" s="10">
        <v>45081</v>
      </c>
      <c r="D153" s="1">
        <v>0</v>
      </c>
      <c r="E153" s="1" t="s">
        <v>213</v>
      </c>
      <c r="F153" s="15">
        <v>24</v>
      </c>
      <c r="G153" s="2">
        <v>5.2619999999999996</v>
      </c>
      <c r="H153" s="3">
        <v>24</v>
      </c>
      <c r="I153" s="2">
        <v>2.4066999999999998</v>
      </c>
      <c r="J153" s="2">
        <f t="shared" si="13"/>
        <v>2.8552999999999997</v>
      </c>
      <c r="K153" s="1">
        <v>1</v>
      </c>
      <c r="L153" s="2">
        <f t="shared" si="14"/>
        <v>2.8552999999999997</v>
      </c>
      <c r="M153" s="1">
        <v>1</v>
      </c>
      <c r="N153" s="2">
        <v>2.8552999999999997</v>
      </c>
      <c r="O153" s="1" t="s">
        <v>1746</v>
      </c>
    </row>
    <row r="154" spans="1:15" x14ac:dyDescent="0.25">
      <c r="A154" s="1">
        <v>153</v>
      </c>
      <c r="B154" s="1" t="s">
        <v>488</v>
      </c>
      <c r="C154" s="10">
        <v>45081</v>
      </c>
      <c r="D154" s="1">
        <v>0</v>
      </c>
      <c r="E154" s="1" t="s">
        <v>213</v>
      </c>
      <c r="F154" s="15">
        <v>24</v>
      </c>
      <c r="G154" s="2">
        <v>4.7568999999999999</v>
      </c>
      <c r="H154" s="3">
        <v>11</v>
      </c>
      <c r="I154" s="2">
        <v>2.4066999999999998</v>
      </c>
      <c r="J154" s="2">
        <f t="shared" si="13"/>
        <v>2.3502000000000001</v>
      </c>
      <c r="K154" s="1">
        <v>1</v>
      </c>
      <c r="L154" s="2">
        <f t="shared" si="14"/>
        <v>2.3502000000000001</v>
      </c>
      <c r="M154" s="1">
        <v>1</v>
      </c>
      <c r="N154" s="2">
        <v>2.3502000000000001</v>
      </c>
      <c r="O154" s="1" t="s">
        <v>1746</v>
      </c>
    </row>
    <row r="155" spans="1:15" x14ac:dyDescent="0.25">
      <c r="A155" s="1">
        <v>154</v>
      </c>
      <c r="B155" s="1" t="s">
        <v>84</v>
      </c>
      <c r="C155" s="10">
        <v>45082</v>
      </c>
      <c r="D155" s="1">
        <v>0</v>
      </c>
      <c r="E155" s="1" t="s">
        <v>213</v>
      </c>
      <c r="F155" s="15">
        <v>24</v>
      </c>
      <c r="G155" s="2">
        <v>5.0190999999999999</v>
      </c>
      <c r="H155" s="3">
        <v>23</v>
      </c>
      <c r="I155" s="2">
        <v>2.4011999999999998</v>
      </c>
      <c r="J155" s="2">
        <f t="shared" si="13"/>
        <v>2.6179000000000001</v>
      </c>
      <c r="K155" s="1">
        <v>1</v>
      </c>
      <c r="L155" s="2">
        <f t="shared" si="14"/>
        <v>2.6179000000000001</v>
      </c>
      <c r="M155" s="1">
        <v>1</v>
      </c>
      <c r="N155" s="2">
        <v>2.6179000000000001</v>
      </c>
      <c r="O155" s="1" t="s">
        <v>1746</v>
      </c>
    </row>
    <row r="156" spans="1:15" x14ac:dyDescent="0.25">
      <c r="A156" s="1">
        <v>155</v>
      </c>
      <c r="B156" s="1" t="s">
        <v>488</v>
      </c>
      <c r="C156" s="10">
        <v>45082</v>
      </c>
      <c r="D156" s="1">
        <v>0</v>
      </c>
      <c r="E156" s="1" t="s">
        <v>213</v>
      </c>
      <c r="F156" s="15">
        <v>24</v>
      </c>
      <c r="G156" s="2">
        <v>4.9768999999999997</v>
      </c>
      <c r="H156" s="3">
        <v>12</v>
      </c>
      <c r="I156" s="2">
        <v>1.9646999999999999</v>
      </c>
      <c r="J156" s="2">
        <f t="shared" si="13"/>
        <v>3.0122</v>
      </c>
      <c r="K156" s="1">
        <v>1</v>
      </c>
      <c r="L156" s="2">
        <f t="shared" si="14"/>
        <v>3.0122</v>
      </c>
      <c r="M156" s="1">
        <v>1</v>
      </c>
      <c r="N156" s="2">
        <v>3.0122</v>
      </c>
      <c r="O156" s="1" t="s">
        <v>1746</v>
      </c>
    </row>
    <row r="157" spans="1:15" x14ac:dyDescent="0.25">
      <c r="A157" s="1">
        <v>156</v>
      </c>
      <c r="B157" s="1" t="s">
        <v>84</v>
      </c>
      <c r="C157" s="10">
        <v>45083</v>
      </c>
      <c r="D157" s="1">
        <v>0</v>
      </c>
      <c r="E157" s="1" t="s">
        <v>213</v>
      </c>
      <c r="F157" s="15">
        <v>24</v>
      </c>
      <c r="G157" s="2">
        <v>4.907</v>
      </c>
      <c r="H157" s="3">
        <v>23</v>
      </c>
      <c r="I157" s="2">
        <v>2.3222999999999998</v>
      </c>
      <c r="J157" s="2">
        <f t="shared" si="13"/>
        <v>2.5847000000000002</v>
      </c>
      <c r="K157" s="1">
        <v>1</v>
      </c>
      <c r="L157" s="2">
        <f t="shared" si="14"/>
        <v>2.5847000000000002</v>
      </c>
      <c r="M157" s="1">
        <v>1</v>
      </c>
      <c r="N157" s="2">
        <v>2.5847000000000002</v>
      </c>
      <c r="O157" s="1" t="s">
        <v>1746</v>
      </c>
    </row>
    <row r="158" spans="1:15" x14ac:dyDescent="0.25">
      <c r="A158" s="1">
        <v>157</v>
      </c>
      <c r="B158" s="1" t="s">
        <v>488</v>
      </c>
      <c r="C158" s="10">
        <v>45083</v>
      </c>
      <c r="D158" s="1">
        <v>0</v>
      </c>
      <c r="E158" s="1" t="s">
        <v>213</v>
      </c>
      <c r="F158" s="15">
        <v>24</v>
      </c>
      <c r="G158" s="2">
        <v>5.0297000000000001</v>
      </c>
      <c r="H158" s="3">
        <v>12</v>
      </c>
      <c r="I158" s="2">
        <v>1.9</v>
      </c>
      <c r="J158" s="2">
        <f t="shared" si="13"/>
        <v>3.1297000000000001</v>
      </c>
      <c r="K158" s="1">
        <v>1</v>
      </c>
      <c r="L158" s="2">
        <f t="shared" si="14"/>
        <v>3.1297000000000001</v>
      </c>
      <c r="M158" s="1">
        <v>1</v>
      </c>
      <c r="N158" s="2">
        <v>3.1297000000000001</v>
      </c>
      <c r="O158" s="1" t="s">
        <v>1746</v>
      </c>
    </row>
    <row r="159" spans="1:15" x14ac:dyDescent="0.25">
      <c r="A159" s="1">
        <v>158</v>
      </c>
      <c r="B159" s="1" t="s">
        <v>84</v>
      </c>
      <c r="C159" s="10">
        <v>45084</v>
      </c>
      <c r="D159" s="1">
        <v>0</v>
      </c>
      <c r="E159" s="1" t="s">
        <v>213</v>
      </c>
      <c r="F159" s="15">
        <v>24</v>
      </c>
      <c r="G159" s="2">
        <v>5.1124000000000001</v>
      </c>
      <c r="H159" s="3">
        <v>24</v>
      </c>
      <c r="I159" s="2">
        <v>2.1665000000000001</v>
      </c>
      <c r="J159" s="2">
        <f t="shared" si="13"/>
        <v>2.9459</v>
      </c>
      <c r="K159" s="1">
        <v>1</v>
      </c>
      <c r="L159" s="2">
        <f t="shared" si="14"/>
        <v>2.9459</v>
      </c>
      <c r="M159" s="1">
        <v>1</v>
      </c>
      <c r="N159" s="2">
        <v>2.9459</v>
      </c>
      <c r="O159" s="1" t="s">
        <v>1746</v>
      </c>
    </row>
    <row r="160" spans="1:15" x14ac:dyDescent="0.25">
      <c r="A160" s="1">
        <v>159</v>
      </c>
      <c r="B160" s="1" t="s">
        <v>488</v>
      </c>
      <c r="C160" s="10">
        <v>45084</v>
      </c>
      <c r="D160" s="1">
        <v>0</v>
      </c>
      <c r="E160" s="1" t="s">
        <v>213</v>
      </c>
      <c r="F160" s="15">
        <v>24</v>
      </c>
      <c r="G160" s="2">
        <v>4.6984000000000004</v>
      </c>
      <c r="H160" s="3">
        <v>11.4</v>
      </c>
      <c r="I160" s="2">
        <v>2</v>
      </c>
      <c r="J160" s="2">
        <f t="shared" si="13"/>
        <v>2.6984000000000004</v>
      </c>
      <c r="K160" s="1">
        <v>1</v>
      </c>
      <c r="L160" s="2">
        <f t="shared" si="14"/>
        <v>2.6984000000000004</v>
      </c>
      <c r="M160" s="1">
        <v>1</v>
      </c>
      <c r="N160" s="2">
        <v>2.6984000000000004</v>
      </c>
      <c r="O160" s="1" t="s">
        <v>1746</v>
      </c>
    </row>
    <row r="161" spans="1:15" x14ac:dyDescent="0.25">
      <c r="A161" s="1">
        <v>160</v>
      </c>
      <c r="B161" s="1" t="s">
        <v>84</v>
      </c>
      <c r="C161" s="10">
        <v>45085</v>
      </c>
      <c r="D161" s="1">
        <v>0</v>
      </c>
      <c r="E161" s="1" t="s">
        <v>213</v>
      </c>
      <c r="F161" s="15">
        <v>24</v>
      </c>
      <c r="G161" s="2">
        <v>5.0987</v>
      </c>
      <c r="H161" s="3">
        <v>25</v>
      </c>
      <c r="I161" s="2">
        <v>2.1524000000000001</v>
      </c>
      <c r="J161" s="2">
        <f t="shared" si="13"/>
        <v>2.9462999999999999</v>
      </c>
      <c r="K161" s="1">
        <v>1</v>
      </c>
      <c r="L161" s="2">
        <f t="shared" si="14"/>
        <v>2.9462999999999999</v>
      </c>
      <c r="M161" s="1">
        <v>1</v>
      </c>
      <c r="N161" s="2">
        <v>2.9462999999999999</v>
      </c>
      <c r="O161" s="1" t="s">
        <v>1746</v>
      </c>
    </row>
    <row r="162" spans="1:15" x14ac:dyDescent="0.25">
      <c r="A162" s="1">
        <v>161</v>
      </c>
      <c r="B162" s="1" t="s">
        <v>488</v>
      </c>
      <c r="C162" s="10">
        <v>45085</v>
      </c>
      <c r="D162" s="1">
        <v>0</v>
      </c>
      <c r="E162" s="1" t="s">
        <v>213</v>
      </c>
      <c r="F162" s="15">
        <v>24</v>
      </c>
      <c r="G162" s="2">
        <v>4.7205000000000004</v>
      </c>
      <c r="H162" s="3">
        <v>12</v>
      </c>
      <c r="I162" s="2">
        <v>2</v>
      </c>
      <c r="J162" s="2">
        <f t="shared" si="13"/>
        <v>2.7205000000000004</v>
      </c>
      <c r="K162" s="1">
        <v>1</v>
      </c>
      <c r="L162" s="2">
        <f t="shared" si="14"/>
        <v>2.7205000000000004</v>
      </c>
      <c r="M162" s="1">
        <v>1</v>
      </c>
      <c r="N162" s="2">
        <v>2.7205000000000004</v>
      </c>
      <c r="O162" s="1" t="s">
        <v>1746</v>
      </c>
    </row>
    <row r="163" spans="1:15" x14ac:dyDescent="0.25">
      <c r="A163" s="1">
        <v>162</v>
      </c>
      <c r="B163" s="1" t="s">
        <v>84</v>
      </c>
      <c r="C163" s="10">
        <v>45086</v>
      </c>
      <c r="D163" s="1">
        <v>0</v>
      </c>
      <c r="E163" s="1" t="s">
        <v>213</v>
      </c>
      <c r="F163" s="15">
        <v>24</v>
      </c>
      <c r="G163" s="2">
        <v>5.0526</v>
      </c>
      <c r="H163" s="3">
        <v>25</v>
      </c>
      <c r="I163" s="2">
        <v>2.1524000000000001</v>
      </c>
      <c r="J163" s="2">
        <f t="shared" si="13"/>
        <v>2.9001999999999999</v>
      </c>
      <c r="K163" s="1">
        <v>1</v>
      </c>
      <c r="L163" s="2">
        <f t="shared" si="14"/>
        <v>2.9001999999999999</v>
      </c>
      <c r="M163" s="1">
        <v>1</v>
      </c>
      <c r="N163" s="2">
        <v>2.9001999999999999</v>
      </c>
      <c r="O163" s="1" t="s">
        <v>1746</v>
      </c>
    </row>
    <row r="164" spans="1:15" x14ac:dyDescent="0.25">
      <c r="A164" s="1">
        <v>163</v>
      </c>
      <c r="B164" s="1" t="s">
        <v>488</v>
      </c>
      <c r="C164" s="10">
        <v>45086</v>
      </c>
      <c r="D164" s="1">
        <v>0</v>
      </c>
      <c r="E164" s="1" t="s">
        <v>213</v>
      </c>
      <c r="F164" s="15">
        <v>24</v>
      </c>
      <c r="G164" s="2">
        <v>4.7343999999999999</v>
      </c>
      <c r="H164" s="3">
        <v>12</v>
      </c>
      <c r="I164" s="2">
        <v>2</v>
      </c>
      <c r="J164" s="2">
        <f t="shared" si="13"/>
        <v>2.7343999999999999</v>
      </c>
      <c r="K164" s="1">
        <v>1</v>
      </c>
      <c r="L164" s="2">
        <f t="shared" si="14"/>
        <v>2.7343999999999999</v>
      </c>
      <c r="M164" s="1">
        <v>1</v>
      </c>
      <c r="N164" s="2">
        <v>2.7343999999999999</v>
      </c>
      <c r="O164" s="1" t="s">
        <v>1746</v>
      </c>
    </row>
    <row r="165" spans="1:15" x14ac:dyDescent="0.25">
      <c r="A165" s="1">
        <v>164</v>
      </c>
      <c r="B165" s="1" t="s">
        <v>84</v>
      </c>
      <c r="C165" s="10">
        <v>45087</v>
      </c>
      <c r="D165" s="1">
        <v>0</v>
      </c>
      <c r="E165" s="1" t="s">
        <v>213</v>
      </c>
      <c r="F165" s="15">
        <v>24</v>
      </c>
      <c r="G165" s="2">
        <v>5.1135000000000002</v>
      </c>
      <c r="H165" s="3">
        <v>25</v>
      </c>
      <c r="I165" s="2">
        <v>2.1427999999999998</v>
      </c>
      <c r="J165" s="2">
        <f t="shared" si="13"/>
        <v>2.9707000000000003</v>
      </c>
      <c r="K165" s="1">
        <v>1</v>
      </c>
      <c r="L165" s="2">
        <f t="shared" si="14"/>
        <v>2.9707000000000003</v>
      </c>
      <c r="M165" s="1">
        <v>1</v>
      </c>
      <c r="N165" s="2">
        <v>2.9707000000000003</v>
      </c>
      <c r="O165" s="1" t="s">
        <v>1746</v>
      </c>
    </row>
    <row r="166" spans="1:15" x14ac:dyDescent="0.25">
      <c r="A166" s="1">
        <v>165</v>
      </c>
      <c r="B166" s="1" t="s">
        <v>488</v>
      </c>
      <c r="C166" s="10">
        <v>45087</v>
      </c>
      <c r="D166" s="1">
        <v>0</v>
      </c>
      <c r="E166" s="1" t="s">
        <v>213</v>
      </c>
      <c r="F166" s="15">
        <v>24</v>
      </c>
      <c r="G166" s="2">
        <v>4.7308000000000003</v>
      </c>
      <c r="H166" s="3">
        <v>12</v>
      </c>
      <c r="I166" s="2">
        <v>2</v>
      </c>
      <c r="J166" s="2">
        <f t="shared" si="13"/>
        <v>2.7308000000000003</v>
      </c>
      <c r="K166" s="1">
        <v>1</v>
      </c>
      <c r="L166" s="2">
        <f t="shared" si="14"/>
        <v>2.7308000000000003</v>
      </c>
      <c r="M166" s="1">
        <v>1</v>
      </c>
      <c r="N166" s="2">
        <v>2.7308000000000003</v>
      </c>
      <c r="O166" s="1" t="s">
        <v>1746</v>
      </c>
    </row>
    <row r="167" spans="1:15" x14ac:dyDescent="0.25">
      <c r="A167" s="1">
        <v>166</v>
      </c>
      <c r="B167" s="1" t="s">
        <v>84</v>
      </c>
      <c r="C167" s="10">
        <v>45088</v>
      </c>
      <c r="D167" s="1">
        <v>0</v>
      </c>
      <c r="E167" s="1" t="s">
        <v>213</v>
      </c>
      <c r="F167" s="15">
        <v>24</v>
      </c>
      <c r="G167" s="2">
        <v>5.0640000000000001</v>
      </c>
      <c r="H167" s="3">
        <v>24.77</v>
      </c>
      <c r="I167" s="2">
        <v>2.1341000000000001</v>
      </c>
      <c r="J167" s="2">
        <f t="shared" si="13"/>
        <v>2.9298999999999999</v>
      </c>
      <c r="K167" s="1">
        <v>1</v>
      </c>
      <c r="L167" s="2">
        <f t="shared" si="14"/>
        <v>2.9298999999999999</v>
      </c>
      <c r="M167" s="1">
        <v>1</v>
      </c>
      <c r="N167" s="2">
        <v>2.9298999999999999</v>
      </c>
      <c r="O167" s="1" t="s">
        <v>1746</v>
      </c>
    </row>
    <row r="168" spans="1:15" x14ac:dyDescent="0.25">
      <c r="A168" s="1">
        <v>167</v>
      </c>
      <c r="B168" s="1" t="s">
        <v>488</v>
      </c>
      <c r="C168" s="10">
        <v>45088</v>
      </c>
      <c r="D168" s="1">
        <v>0</v>
      </c>
      <c r="E168" s="1" t="s">
        <v>213</v>
      </c>
      <c r="F168" s="15">
        <v>24</v>
      </c>
      <c r="G168" s="2">
        <v>4.7549999999999999</v>
      </c>
      <c r="H168" s="3">
        <v>11.91</v>
      </c>
      <c r="I168" s="2">
        <v>2.1</v>
      </c>
      <c r="J168" s="2">
        <f t="shared" si="13"/>
        <v>2.6549999999999998</v>
      </c>
      <c r="K168" s="1">
        <v>1</v>
      </c>
      <c r="L168" s="2">
        <f t="shared" si="14"/>
        <v>2.6549999999999998</v>
      </c>
      <c r="M168" s="1">
        <v>1</v>
      </c>
      <c r="N168" s="2">
        <v>2.6549999999999998</v>
      </c>
      <c r="O168" s="1" t="s">
        <v>1746</v>
      </c>
    </row>
    <row r="169" spans="1:15" x14ac:dyDescent="0.25">
      <c r="A169" s="1">
        <v>168</v>
      </c>
      <c r="B169" s="1" t="s">
        <v>84</v>
      </c>
      <c r="C169" s="10">
        <v>45089</v>
      </c>
      <c r="D169" s="1">
        <v>0</v>
      </c>
      <c r="E169" s="1" t="s">
        <v>213</v>
      </c>
      <c r="F169" s="15">
        <v>24</v>
      </c>
      <c r="G169" s="2">
        <v>2.3287</v>
      </c>
      <c r="H169" s="3">
        <v>14.28</v>
      </c>
      <c r="I169" s="2">
        <v>0.93130000000000002</v>
      </c>
      <c r="J169" s="2">
        <f t="shared" si="13"/>
        <v>1.3974</v>
      </c>
      <c r="K169" s="1">
        <v>1</v>
      </c>
      <c r="L169" s="2">
        <f t="shared" si="14"/>
        <v>1.3974</v>
      </c>
      <c r="M169" s="1">
        <v>1</v>
      </c>
      <c r="N169" s="2">
        <v>1.3974</v>
      </c>
      <c r="O169" s="1" t="s">
        <v>1746</v>
      </c>
    </row>
    <row r="170" spans="1:15" x14ac:dyDescent="0.25">
      <c r="A170" s="1">
        <v>169</v>
      </c>
      <c r="B170" s="1" t="s">
        <v>488</v>
      </c>
      <c r="C170" s="10">
        <v>45089</v>
      </c>
      <c r="D170" s="1">
        <v>0</v>
      </c>
      <c r="E170" s="1" t="s">
        <v>213</v>
      </c>
      <c r="F170" s="15">
        <v>24</v>
      </c>
      <c r="G170" s="2">
        <v>1.5862000000000001</v>
      </c>
      <c r="H170" s="3">
        <v>10.35</v>
      </c>
      <c r="I170" s="2">
        <v>0.9</v>
      </c>
      <c r="J170" s="2">
        <f t="shared" si="13"/>
        <v>0.68620000000000003</v>
      </c>
      <c r="K170" s="1">
        <v>1</v>
      </c>
      <c r="L170" s="2">
        <f t="shared" si="14"/>
        <v>0.68620000000000003</v>
      </c>
      <c r="M170" s="1">
        <v>1</v>
      </c>
      <c r="N170" s="2">
        <v>0.68620000000000003</v>
      </c>
      <c r="O170" s="1" t="s">
        <v>1746</v>
      </c>
    </row>
    <row r="171" spans="1:15" x14ac:dyDescent="0.25">
      <c r="A171" s="1">
        <v>170</v>
      </c>
      <c r="B171" s="1" t="s">
        <v>84</v>
      </c>
      <c r="C171" s="10">
        <v>45090</v>
      </c>
      <c r="D171" s="1">
        <v>0</v>
      </c>
      <c r="E171" s="1" t="s">
        <v>213</v>
      </c>
      <c r="F171" s="15">
        <v>24</v>
      </c>
      <c r="G171" s="2">
        <v>2.87</v>
      </c>
      <c r="H171" s="3">
        <v>11</v>
      </c>
      <c r="I171" s="2">
        <v>1.46</v>
      </c>
      <c r="J171" s="2">
        <f t="shared" si="13"/>
        <v>1.4100000000000001</v>
      </c>
      <c r="K171" s="1">
        <v>1</v>
      </c>
      <c r="L171" s="2">
        <f t="shared" si="14"/>
        <v>1.4100000000000001</v>
      </c>
      <c r="M171" s="1">
        <v>1</v>
      </c>
      <c r="N171" s="2">
        <v>1.4100000000000001</v>
      </c>
      <c r="O171" s="1" t="s">
        <v>1746</v>
      </c>
    </row>
    <row r="172" spans="1:15" x14ac:dyDescent="0.25">
      <c r="A172" s="1">
        <v>171</v>
      </c>
      <c r="B172" s="1" t="s">
        <v>488</v>
      </c>
      <c r="C172" s="10">
        <v>45090</v>
      </c>
      <c r="D172" s="1">
        <v>0</v>
      </c>
      <c r="E172" s="1" t="s">
        <v>213</v>
      </c>
      <c r="F172" s="15">
        <v>24</v>
      </c>
      <c r="G172" s="2">
        <v>2.58</v>
      </c>
      <c r="H172" s="3">
        <v>6</v>
      </c>
      <c r="I172" s="2">
        <v>1.19</v>
      </c>
      <c r="J172" s="2">
        <f t="shared" si="13"/>
        <v>1.3900000000000001</v>
      </c>
      <c r="K172" s="1">
        <v>1</v>
      </c>
      <c r="L172" s="2">
        <f t="shared" si="14"/>
        <v>1.3900000000000001</v>
      </c>
      <c r="M172" s="1">
        <v>1</v>
      </c>
      <c r="N172" s="2">
        <v>1.3900000000000001</v>
      </c>
      <c r="O172" s="1" t="s">
        <v>1746</v>
      </c>
    </row>
    <row r="173" spans="1:15" x14ac:dyDescent="0.25">
      <c r="A173" s="1">
        <v>172</v>
      </c>
      <c r="B173" s="1" t="s">
        <v>84</v>
      </c>
      <c r="C173" s="10">
        <v>45091</v>
      </c>
      <c r="D173" s="1">
        <v>0</v>
      </c>
      <c r="E173" s="1" t="s">
        <v>228</v>
      </c>
      <c r="F173" s="15">
        <v>14</v>
      </c>
      <c r="G173" s="2">
        <v>5.47</v>
      </c>
      <c r="H173" s="3">
        <v>22</v>
      </c>
      <c r="I173" s="2">
        <v>2.69</v>
      </c>
      <c r="J173" s="2">
        <f t="shared" si="13"/>
        <v>2.78</v>
      </c>
      <c r="K173" s="1">
        <v>1</v>
      </c>
      <c r="L173" s="2">
        <f t="shared" si="14"/>
        <v>2.78</v>
      </c>
      <c r="M173" s="1">
        <v>1</v>
      </c>
      <c r="N173" s="2">
        <v>2.78</v>
      </c>
      <c r="O173" s="1" t="s">
        <v>1746</v>
      </c>
    </row>
    <row r="174" spans="1:15" x14ac:dyDescent="0.25">
      <c r="A174" s="1">
        <v>173</v>
      </c>
      <c r="B174" s="1" t="s">
        <v>488</v>
      </c>
      <c r="C174" s="10">
        <v>45091</v>
      </c>
      <c r="D174" s="1">
        <v>0</v>
      </c>
      <c r="E174" s="1" t="s">
        <v>228</v>
      </c>
      <c r="F174" s="15">
        <v>14</v>
      </c>
      <c r="G174" s="2">
        <v>4.7</v>
      </c>
      <c r="H174" s="3">
        <v>11</v>
      </c>
      <c r="I174" s="2">
        <v>2.2000000000000002</v>
      </c>
      <c r="J174" s="2">
        <f t="shared" si="13"/>
        <v>2.5</v>
      </c>
      <c r="K174" s="1">
        <v>1</v>
      </c>
      <c r="L174" s="2">
        <f t="shared" si="14"/>
        <v>2.5</v>
      </c>
      <c r="M174" s="1">
        <v>1</v>
      </c>
      <c r="N174" s="2">
        <v>2.5</v>
      </c>
      <c r="O174" s="1" t="s">
        <v>1746</v>
      </c>
    </row>
    <row r="175" spans="1:15" x14ac:dyDescent="0.25">
      <c r="A175" s="1">
        <v>174</v>
      </c>
      <c r="B175" s="1" t="s">
        <v>84</v>
      </c>
      <c r="C175" s="10">
        <v>45092</v>
      </c>
      <c r="D175" s="1">
        <v>0</v>
      </c>
      <c r="E175" s="1" t="s">
        <v>213</v>
      </c>
      <c r="F175" s="15">
        <v>24</v>
      </c>
      <c r="G175" s="2">
        <v>5.31</v>
      </c>
      <c r="H175" s="3">
        <v>22</v>
      </c>
      <c r="I175" s="2">
        <v>2.72</v>
      </c>
      <c r="J175" s="2">
        <f t="shared" si="13"/>
        <v>2.5899999999999994</v>
      </c>
      <c r="K175" s="1">
        <v>1</v>
      </c>
      <c r="L175" s="2">
        <f t="shared" si="14"/>
        <v>2.5899999999999994</v>
      </c>
      <c r="M175" s="1">
        <v>1</v>
      </c>
      <c r="N175" s="2">
        <v>2.5899999999999994</v>
      </c>
      <c r="O175" s="1" t="s">
        <v>1746</v>
      </c>
    </row>
    <row r="176" spans="1:15" x14ac:dyDescent="0.25">
      <c r="A176" s="1">
        <v>175</v>
      </c>
      <c r="B176" s="1" t="s">
        <v>488</v>
      </c>
      <c r="C176" s="10">
        <v>45092</v>
      </c>
      <c r="D176" s="1">
        <v>0</v>
      </c>
      <c r="E176" s="1" t="s">
        <v>213</v>
      </c>
      <c r="F176" s="15">
        <v>24</v>
      </c>
      <c r="G176" s="2">
        <v>5.14</v>
      </c>
      <c r="H176" s="3">
        <v>9</v>
      </c>
      <c r="I176" s="2">
        <v>2.23</v>
      </c>
      <c r="J176" s="2">
        <f t="shared" si="13"/>
        <v>2.9099999999999997</v>
      </c>
      <c r="K176" s="1">
        <v>1</v>
      </c>
      <c r="L176" s="2">
        <f t="shared" si="14"/>
        <v>2.9099999999999997</v>
      </c>
      <c r="M176" s="1">
        <v>1</v>
      </c>
      <c r="N176" s="2">
        <v>2.9099999999999997</v>
      </c>
      <c r="O176" s="1" t="s">
        <v>1746</v>
      </c>
    </row>
    <row r="177" spans="1:15" x14ac:dyDescent="0.25">
      <c r="A177" s="1">
        <v>176</v>
      </c>
      <c r="B177" s="1" t="s">
        <v>84</v>
      </c>
      <c r="C177" s="10">
        <v>45093</v>
      </c>
      <c r="D177" s="1">
        <v>0</v>
      </c>
      <c r="E177" s="1" t="s">
        <v>213</v>
      </c>
      <c r="F177" s="15">
        <v>24</v>
      </c>
      <c r="G177" s="2">
        <v>5.3308</v>
      </c>
      <c r="H177" s="3">
        <v>21</v>
      </c>
      <c r="I177" s="2">
        <v>2.7075999999999998</v>
      </c>
      <c r="J177" s="2">
        <f t="shared" si="13"/>
        <v>2.6232000000000002</v>
      </c>
      <c r="K177" s="1">
        <v>1</v>
      </c>
      <c r="L177" s="2">
        <f t="shared" si="14"/>
        <v>2.6232000000000002</v>
      </c>
      <c r="M177" s="1">
        <v>1</v>
      </c>
      <c r="N177" s="2">
        <v>2.6232000000000002</v>
      </c>
      <c r="O177" s="1" t="s">
        <v>1746</v>
      </c>
    </row>
    <row r="178" spans="1:15" x14ac:dyDescent="0.25">
      <c r="A178" s="1">
        <v>177</v>
      </c>
      <c r="B178" s="1" t="s">
        <v>488</v>
      </c>
      <c r="C178" s="10">
        <v>45093</v>
      </c>
      <c r="D178" s="1">
        <v>0</v>
      </c>
      <c r="E178" s="1" t="s">
        <v>213</v>
      </c>
      <c r="F178" s="15">
        <v>24</v>
      </c>
      <c r="G178" s="2">
        <v>5.0744999999999996</v>
      </c>
      <c r="H178" s="3">
        <v>7</v>
      </c>
      <c r="I178" s="2">
        <v>2.2153</v>
      </c>
      <c r="J178" s="2">
        <f t="shared" si="13"/>
        <v>2.8591999999999995</v>
      </c>
      <c r="K178" s="1">
        <v>1</v>
      </c>
      <c r="L178" s="2">
        <f t="shared" si="14"/>
        <v>2.8591999999999995</v>
      </c>
      <c r="M178" s="1">
        <v>1</v>
      </c>
      <c r="N178" s="2">
        <v>2.8591999999999995</v>
      </c>
      <c r="O178" s="1" t="s">
        <v>1746</v>
      </c>
    </row>
    <row r="179" spans="1:15" x14ac:dyDescent="0.25">
      <c r="A179" s="1">
        <v>178</v>
      </c>
      <c r="B179" s="1" t="s">
        <v>84</v>
      </c>
      <c r="C179" s="10">
        <v>45094</v>
      </c>
      <c r="D179" s="1">
        <v>0</v>
      </c>
      <c r="E179" s="1" t="s">
        <v>213</v>
      </c>
      <c r="F179" s="15">
        <v>24</v>
      </c>
      <c r="G179" s="2">
        <v>5.3</v>
      </c>
      <c r="H179" s="3">
        <v>21</v>
      </c>
      <c r="I179" s="2">
        <v>2.68</v>
      </c>
      <c r="J179" s="2">
        <f t="shared" si="13"/>
        <v>2.6199999999999997</v>
      </c>
      <c r="K179" s="1">
        <v>1</v>
      </c>
      <c r="L179" s="2">
        <f t="shared" si="14"/>
        <v>2.6199999999999997</v>
      </c>
      <c r="M179" s="1">
        <v>1</v>
      </c>
      <c r="N179" s="2">
        <v>2.6199999999999997</v>
      </c>
      <c r="O179" s="1" t="s">
        <v>1746</v>
      </c>
    </row>
    <row r="180" spans="1:15" x14ac:dyDescent="0.25">
      <c r="A180" s="1">
        <v>179</v>
      </c>
      <c r="B180" s="1" t="s">
        <v>488</v>
      </c>
      <c r="C180" s="10">
        <v>45094</v>
      </c>
      <c r="D180" s="1">
        <v>0</v>
      </c>
      <c r="E180" s="1" t="s">
        <v>213</v>
      </c>
      <c r="F180" s="15">
        <v>24</v>
      </c>
      <c r="G180" s="2">
        <v>5.07</v>
      </c>
      <c r="H180" s="3">
        <v>9</v>
      </c>
      <c r="I180" s="2">
        <v>2.2000000000000002</v>
      </c>
      <c r="J180" s="2">
        <f t="shared" si="13"/>
        <v>2.87</v>
      </c>
      <c r="K180" s="1">
        <v>1</v>
      </c>
      <c r="L180" s="2">
        <f t="shared" si="14"/>
        <v>2.87</v>
      </c>
      <c r="M180" s="1">
        <v>1</v>
      </c>
      <c r="N180" s="2">
        <v>2.87</v>
      </c>
      <c r="O180" s="1" t="s">
        <v>1746</v>
      </c>
    </row>
    <row r="181" spans="1:15" x14ac:dyDescent="0.25">
      <c r="A181" s="1">
        <v>180</v>
      </c>
      <c r="B181" s="1" t="s">
        <v>84</v>
      </c>
      <c r="C181" s="10">
        <v>45095</v>
      </c>
      <c r="D181" s="1">
        <v>0</v>
      </c>
      <c r="E181" s="1" t="s">
        <v>213</v>
      </c>
      <c r="F181" s="15">
        <v>24</v>
      </c>
      <c r="G181" s="2">
        <v>5.3</v>
      </c>
      <c r="H181" s="3">
        <v>20</v>
      </c>
      <c r="I181" s="2">
        <v>2.64</v>
      </c>
      <c r="J181" s="2">
        <f t="shared" si="13"/>
        <v>2.6599999999999997</v>
      </c>
      <c r="K181" s="1">
        <v>1</v>
      </c>
      <c r="L181" s="2">
        <f t="shared" si="14"/>
        <v>2.6599999999999997</v>
      </c>
      <c r="M181" s="1">
        <v>1</v>
      </c>
      <c r="N181" s="2">
        <v>2.6599999999999997</v>
      </c>
      <c r="O181" s="1" t="s">
        <v>1746</v>
      </c>
    </row>
    <row r="182" spans="1:15" x14ac:dyDescent="0.25">
      <c r="A182" s="1">
        <v>181</v>
      </c>
      <c r="B182" s="1" t="s">
        <v>488</v>
      </c>
      <c r="C182" s="10">
        <v>45095</v>
      </c>
      <c r="D182" s="1">
        <v>0</v>
      </c>
      <c r="E182" s="1" t="s">
        <v>213</v>
      </c>
      <c r="F182" s="15">
        <v>24</v>
      </c>
      <c r="G182" s="2">
        <v>4.96</v>
      </c>
      <c r="H182" s="3">
        <v>8</v>
      </c>
      <c r="I182" s="2">
        <v>2.16</v>
      </c>
      <c r="J182" s="2">
        <f t="shared" si="13"/>
        <v>2.8</v>
      </c>
      <c r="K182" s="1">
        <v>1</v>
      </c>
      <c r="L182" s="2">
        <f t="shared" si="14"/>
        <v>2.8</v>
      </c>
      <c r="M182" s="1">
        <v>1</v>
      </c>
      <c r="N182" s="2">
        <v>2.8</v>
      </c>
      <c r="O182" s="1" t="s">
        <v>1746</v>
      </c>
    </row>
    <row r="183" spans="1:15" x14ac:dyDescent="0.25">
      <c r="A183" s="1">
        <v>182</v>
      </c>
      <c r="B183" s="1" t="s">
        <v>84</v>
      </c>
      <c r="C183" s="10">
        <v>45096</v>
      </c>
      <c r="D183" s="1">
        <v>0</v>
      </c>
      <c r="E183" s="1" t="s">
        <v>213</v>
      </c>
      <c r="F183" s="15">
        <v>24</v>
      </c>
      <c r="G183" s="2">
        <v>5.28</v>
      </c>
      <c r="H183" s="3">
        <v>22</v>
      </c>
      <c r="I183" s="2">
        <v>3.01</v>
      </c>
      <c r="J183" s="2">
        <f t="shared" si="13"/>
        <v>2.2700000000000005</v>
      </c>
      <c r="K183" s="1">
        <v>1</v>
      </c>
      <c r="L183" s="2">
        <f t="shared" si="14"/>
        <v>2.2700000000000005</v>
      </c>
      <c r="M183" s="1">
        <v>1</v>
      </c>
      <c r="N183" s="2">
        <v>2.2700000000000005</v>
      </c>
      <c r="O183" s="1" t="s">
        <v>1746</v>
      </c>
    </row>
    <row r="184" spans="1:15" x14ac:dyDescent="0.25">
      <c r="A184" s="1">
        <v>183</v>
      </c>
      <c r="B184" s="1" t="s">
        <v>488</v>
      </c>
      <c r="C184" s="10">
        <v>45096</v>
      </c>
      <c r="D184" s="1">
        <v>0</v>
      </c>
      <c r="E184" s="1" t="s">
        <v>213</v>
      </c>
      <c r="F184" s="15">
        <v>24</v>
      </c>
      <c r="G184" s="2">
        <v>4.5599999999999996</v>
      </c>
      <c r="H184" s="3">
        <v>10</v>
      </c>
      <c r="I184" s="2">
        <v>2.46</v>
      </c>
      <c r="J184" s="2">
        <f t="shared" ref="J184:J202" si="15">G184-I184</f>
        <v>2.0999999999999996</v>
      </c>
      <c r="K184" s="1">
        <v>1</v>
      </c>
      <c r="L184" s="2">
        <f t="shared" ref="L184:L202" si="16">(G184-I184-D184)*K184</f>
        <v>2.0999999999999996</v>
      </c>
      <c r="M184" s="1">
        <v>1</v>
      </c>
      <c r="N184" s="2">
        <v>2.0999999999999996</v>
      </c>
      <c r="O184" s="1" t="s">
        <v>1746</v>
      </c>
    </row>
    <row r="185" spans="1:15" x14ac:dyDescent="0.25">
      <c r="A185" s="1">
        <v>184</v>
      </c>
      <c r="B185" s="1" t="s">
        <v>84</v>
      </c>
      <c r="C185" s="10">
        <v>45097</v>
      </c>
      <c r="D185" s="1">
        <v>0</v>
      </c>
      <c r="E185" s="1" t="s">
        <v>4240</v>
      </c>
      <c r="F185" s="15">
        <v>7</v>
      </c>
      <c r="G185" s="2">
        <v>3.1097999999999999</v>
      </c>
      <c r="H185" s="3">
        <v>8</v>
      </c>
      <c r="I185" s="2">
        <v>1.0900000000000001</v>
      </c>
      <c r="J185" s="2">
        <f t="shared" si="15"/>
        <v>2.0198</v>
      </c>
      <c r="K185" s="1">
        <v>1</v>
      </c>
      <c r="L185" s="2">
        <f t="shared" si="16"/>
        <v>2.0198</v>
      </c>
      <c r="M185" s="1">
        <v>1</v>
      </c>
      <c r="N185" s="2">
        <v>2.0198</v>
      </c>
      <c r="O185" s="1" t="s">
        <v>1746</v>
      </c>
    </row>
    <row r="186" spans="1:15" x14ac:dyDescent="0.25">
      <c r="A186" s="1">
        <v>185</v>
      </c>
      <c r="B186" s="1" t="s">
        <v>488</v>
      </c>
      <c r="C186" s="10">
        <v>45097</v>
      </c>
      <c r="D186" s="1">
        <v>0</v>
      </c>
      <c r="E186" s="1" t="s">
        <v>4240</v>
      </c>
      <c r="F186" s="15">
        <v>7</v>
      </c>
      <c r="G186" s="2">
        <v>3.6225999999999998</v>
      </c>
      <c r="H186" s="3">
        <v>4</v>
      </c>
      <c r="I186" s="2">
        <v>0.89</v>
      </c>
      <c r="J186" s="2">
        <f t="shared" si="15"/>
        <v>2.7325999999999997</v>
      </c>
      <c r="K186" s="1">
        <v>5</v>
      </c>
      <c r="L186" s="2">
        <f t="shared" si="16"/>
        <v>13.662999999999998</v>
      </c>
      <c r="M186" s="1">
        <v>10</v>
      </c>
      <c r="N186" s="2">
        <v>29.2</v>
      </c>
      <c r="O186" s="1" t="s">
        <v>1746</v>
      </c>
    </row>
    <row r="187" spans="1:15" x14ac:dyDescent="0.25">
      <c r="A187" s="1">
        <v>186</v>
      </c>
      <c r="B187" s="1" t="s">
        <v>79</v>
      </c>
      <c r="C187" s="10">
        <v>45097</v>
      </c>
      <c r="D187" s="1">
        <v>0</v>
      </c>
      <c r="E187" s="1" t="s">
        <v>970</v>
      </c>
      <c r="F187" s="15">
        <v>5</v>
      </c>
      <c r="G187" s="2">
        <v>2.6539000000000001</v>
      </c>
      <c r="H187" s="3">
        <v>2</v>
      </c>
      <c r="I187" s="2">
        <v>0.98</v>
      </c>
      <c r="J187" s="2">
        <f t="shared" si="15"/>
        <v>1.6739000000000002</v>
      </c>
      <c r="K187" s="1">
        <v>3</v>
      </c>
      <c r="L187" s="2">
        <f t="shared" si="16"/>
        <v>5.0217000000000009</v>
      </c>
      <c r="M187" s="1">
        <v>3</v>
      </c>
      <c r="N187" s="2">
        <v>6.5713999999999997</v>
      </c>
      <c r="O187" s="1" t="s">
        <v>1746</v>
      </c>
    </row>
    <row r="188" spans="1:15" x14ac:dyDescent="0.25">
      <c r="A188" s="1">
        <v>187</v>
      </c>
      <c r="B188" s="1" t="s">
        <v>84</v>
      </c>
      <c r="C188" s="10">
        <v>45098</v>
      </c>
      <c r="D188" s="1">
        <v>0</v>
      </c>
      <c r="E188" s="1" t="s">
        <v>973</v>
      </c>
      <c r="F188" s="15">
        <v>2</v>
      </c>
      <c r="G188" s="2">
        <v>0.35</v>
      </c>
      <c r="H188" s="3">
        <v>1</v>
      </c>
      <c r="I188" s="2">
        <v>0.25</v>
      </c>
      <c r="J188" s="2">
        <f t="shared" si="15"/>
        <v>9.9999999999999978E-2</v>
      </c>
      <c r="K188" s="1">
        <v>1</v>
      </c>
      <c r="L188" s="2">
        <f t="shared" si="16"/>
        <v>9.9999999999999978E-2</v>
      </c>
      <c r="M188" s="1">
        <v>1</v>
      </c>
      <c r="N188" s="2">
        <v>9.9999999999999978E-2</v>
      </c>
      <c r="O188" s="1" t="s">
        <v>1746</v>
      </c>
    </row>
    <row r="189" spans="1:15" x14ac:dyDescent="0.25">
      <c r="A189" s="1">
        <v>188</v>
      </c>
      <c r="B189" s="1" t="s">
        <v>84</v>
      </c>
      <c r="C189" s="10">
        <v>45099</v>
      </c>
      <c r="D189" s="1">
        <v>0</v>
      </c>
      <c r="E189" s="1" t="s">
        <v>421</v>
      </c>
      <c r="F189" s="15">
        <v>4.5</v>
      </c>
      <c r="G189" s="2">
        <v>1.28</v>
      </c>
      <c r="H189" s="3">
        <v>3</v>
      </c>
      <c r="I189" s="2">
        <v>1.23</v>
      </c>
      <c r="J189" s="2">
        <f t="shared" si="15"/>
        <v>5.0000000000000044E-2</v>
      </c>
      <c r="K189" s="1">
        <v>5</v>
      </c>
      <c r="L189" s="2">
        <f t="shared" si="16"/>
        <v>0.25000000000000022</v>
      </c>
      <c r="M189" s="1">
        <v>5</v>
      </c>
      <c r="N189" s="2">
        <v>13.46</v>
      </c>
      <c r="O189" s="1" t="s">
        <v>1746</v>
      </c>
    </row>
    <row r="190" spans="1:15" x14ac:dyDescent="0.25">
      <c r="A190" s="1">
        <v>189</v>
      </c>
      <c r="B190" s="1" t="s">
        <v>79</v>
      </c>
      <c r="C190" s="10">
        <v>45100</v>
      </c>
      <c r="D190" s="1">
        <v>0</v>
      </c>
      <c r="E190" s="1" t="s">
        <v>239</v>
      </c>
      <c r="F190" s="15">
        <v>2</v>
      </c>
      <c r="G190" s="2">
        <v>0.24</v>
      </c>
      <c r="H190" s="3">
        <v>1</v>
      </c>
      <c r="I190" s="2">
        <v>0.15</v>
      </c>
      <c r="J190" s="2">
        <f t="shared" si="15"/>
        <v>0.09</v>
      </c>
      <c r="K190" s="1">
        <v>5</v>
      </c>
      <c r="L190" s="2">
        <f t="shared" si="16"/>
        <v>0.44999999999999996</v>
      </c>
      <c r="M190" s="1">
        <v>7</v>
      </c>
      <c r="N190" s="2">
        <v>20.71</v>
      </c>
      <c r="O190" s="1" t="s">
        <v>1746</v>
      </c>
    </row>
    <row r="191" spans="1:15" x14ac:dyDescent="0.25">
      <c r="A191" s="1">
        <v>190</v>
      </c>
      <c r="B191" s="1" t="s">
        <v>84</v>
      </c>
      <c r="C191" s="10">
        <v>45104</v>
      </c>
      <c r="D191" s="1">
        <v>0</v>
      </c>
      <c r="E191" s="1" t="s">
        <v>1003</v>
      </c>
      <c r="F191" s="15">
        <v>3</v>
      </c>
      <c r="G191" s="2">
        <v>0.56999999999999995</v>
      </c>
      <c r="H191" s="3">
        <v>2</v>
      </c>
      <c r="I191" s="2">
        <v>0.43</v>
      </c>
      <c r="J191" s="2">
        <f t="shared" si="15"/>
        <v>0.13999999999999996</v>
      </c>
      <c r="K191" s="1">
        <v>3</v>
      </c>
      <c r="L191" s="2">
        <f t="shared" si="16"/>
        <v>0.41999999999999987</v>
      </c>
      <c r="M191" s="1">
        <v>3</v>
      </c>
      <c r="N191" s="2">
        <v>5.45</v>
      </c>
      <c r="O191" s="1" t="s">
        <v>1746</v>
      </c>
    </row>
    <row r="192" spans="1:15" x14ac:dyDescent="0.25">
      <c r="A192" s="1">
        <v>191</v>
      </c>
      <c r="B192" s="1" t="s">
        <v>84</v>
      </c>
      <c r="C192" s="10">
        <v>45105</v>
      </c>
      <c r="D192" s="1">
        <v>0</v>
      </c>
      <c r="E192" s="1" t="s">
        <v>1003</v>
      </c>
      <c r="F192" s="15">
        <v>3</v>
      </c>
      <c r="G192" s="2">
        <v>0.56999999999999995</v>
      </c>
      <c r="H192" s="3">
        <v>2</v>
      </c>
      <c r="I192" s="2">
        <v>0.43</v>
      </c>
      <c r="J192" s="2">
        <f t="shared" si="15"/>
        <v>0.13999999999999996</v>
      </c>
      <c r="K192" s="1">
        <v>1</v>
      </c>
      <c r="L192" s="2">
        <f t="shared" si="16"/>
        <v>0.13999999999999996</v>
      </c>
      <c r="M192" s="1">
        <v>1</v>
      </c>
      <c r="N192" s="2">
        <v>0.13999999999999996</v>
      </c>
      <c r="O192" s="1" t="s">
        <v>1746</v>
      </c>
    </row>
    <row r="193" spans="1:15" x14ac:dyDescent="0.25">
      <c r="A193" s="1">
        <v>192</v>
      </c>
      <c r="B193" s="1" t="s">
        <v>84</v>
      </c>
      <c r="C193" s="10">
        <v>45106</v>
      </c>
      <c r="D193" s="1">
        <v>0</v>
      </c>
      <c r="E193" s="1" t="s">
        <v>1003</v>
      </c>
      <c r="F193" s="15">
        <v>3</v>
      </c>
      <c r="G193" s="2">
        <v>0.56999999999999995</v>
      </c>
      <c r="H193" s="3">
        <v>2</v>
      </c>
      <c r="I193" s="2">
        <v>0.43</v>
      </c>
      <c r="J193" s="2">
        <f t="shared" si="15"/>
        <v>0.13999999999999996</v>
      </c>
      <c r="K193" s="1">
        <v>1</v>
      </c>
      <c r="L193" s="2">
        <f t="shared" si="16"/>
        <v>0.13999999999999996</v>
      </c>
      <c r="M193" s="1">
        <v>1</v>
      </c>
      <c r="N193" s="2">
        <v>0.13999999999999996</v>
      </c>
      <c r="O193" s="1" t="s">
        <v>1746</v>
      </c>
    </row>
    <row r="194" spans="1:15" x14ac:dyDescent="0.25">
      <c r="A194" s="1">
        <v>193</v>
      </c>
      <c r="B194" s="1" t="s">
        <v>79</v>
      </c>
      <c r="C194" s="10">
        <v>45108</v>
      </c>
      <c r="D194" s="1">
        <v>0</v>
      </c>
      <c r="E194" s="1" t="s">
        <v>1018</v>
      </c>
      <c r="F194" s="15">
        <v>2</v>
      </c>
      <c r="G194" s="2">
        <v>1.4775</v>
      </c>
      <c r="H194" s="3">
        <v>1</v>
      </c>
      <c r="I194" s="2">
        <v>0.3</v>
      </c>
      <c r="J194" s="2">
        <f t="shared" si="15"/>
        <v>1.1775</v>
      </c>
      <c r="K194" s="1">
        <v>1</v>
      </c>
      <c r="L194" s="2">
        <f t="shared" si="16"/>
        <v>1.1775</v>
      </c>
      <c r="M194" s="1">
        <v>1</v>
      </c>
      <c r="N194" s="2">
        <v>1.1775</v>
      </c>
      <c r="O194" s="1" t="s">
        <v>1746</v>
      </c>
    </row>
    <row r="195" spans="1:15" x14ac:dyDescent="0.25">
      <c r="A195" s="1">
        <v>194</v>
      </c>
      <c r="B195" s="1" t="s">
        <v>79</v>
      </c>
      <c r="C195" s="10">
        <v>45109</v>
      </c>
      <c r="D195" s="1">
        <v>0</v>
      </c>
      <c r="E195" s="1" t="s">
        <v>1023</v>
      </c>
      <c r="F195" s="15">
        <v>6</v>
      </c>
      <c r="G195" s="2">
        <v>2</v>
      </c>
      <c r="H195" s="3">
        <v>1</v>
      </c>
      <c r="I195" s="2">
        <v>0.93</v>
      </c>
      <c r="J195" s="2">
        <f t="shared" si="15"/>
        <v>1.0699999999999998</v>
      </c>
      <c r="K195" s="1">
        <v>1</v>
      </c>
      <c r="L195" s="2">
        <f t="shared" si="16"/>
        <v>1.0699999999999998</v>
      </c>
      <c r="M195" s="1">
        <v>1</v>
      </c>
      <c r="N195" s="2">
        <v>1.0699999999999998</v>
      </c>
      <c r="O195" s="1" t="s">
        <v>1746</v>
      </c>
    </row>
    <row r="196" spans="1:15" x14ac:dyDescent="0.25">
      <c r="A196" s="1">
        <v>195</v>
      </c>
      <c r="B196" s="1" t="s">
        <v>84</v>
      </c>
      <c r="C196" s="10">
        <v>45110</v>
      </c>
      <c r="D196" s="1">
        <v>0</v>
      </c>
      <c r="E196" s="1" t="s">
        <v>4238</v>
      </c>
      <c r="F196" s="15">
        <v>2</v>
      </c>
      <c r="G196" s="2">
        <v>1.9541999999999999</v>
      </c>
      <c r="H196" s="3">
        <v>2</v>
      </c>
      <c r="I196" s="2">
        <v>0.28999999999999998</v>
      </c>
      <c r="J196" s="2">
        <f t="shared" si="15"/>
        <v>1.6641999999999999</v>
      </c>
      <c r="K196" s="1">
        <v>3</v>
      </c>
      <c r="L196" s="2">
        <f t="shared" si="16"/>
        <v>4.9925999999999995</v>
      </c>
      <c r="M196" s="1">
        <v>3</v>
      </c>
      <c r="N196" s="2">
        <v>6.1223999999999998</v>
      </c>
      <c r="O196" s="1" t="s">
        <v>1746</v>
      </c>
    </row>
    <row r="197" spans="1:15" x14ac:dyDescent="0.25">
      <c r="A197" s="1">
        <v>196</v>
      </c>
      <c r="B197" s="1" t="s">
        <v>84</v>
      </c>
      <c r="C197" s="10">
        <v>45113</v>
      </c>
      <c r="D197" s="1">
        <v>0</v>
      </c>
      <c r="E197" s="1" t="s">
        <v>1040</v>
      </c>
      <c r="F197" s="15">
        <v>3</v>
      </c>
      <c r="G197" s="2">
        <v>0.46</v>
      </c>
      <c r="H197" s="3">
        <v>2</v>
      </c>
      <c r="I197" s="2">
        <v>0.43</v>
      </c>
      <c r="J197" s="2">
        <f t="shared" si="15"/>
        <v>3.0000000000000027E-2</v>
      </c>
      <c r="K197" s="1">
        <v>5</v>
      </c>
      <c r="L197" s="2">
        <f t="shared" si="16"/>
        <v>0.15000000000000013</v>
      </c>
      <c r="M197" s="1">
        <v>5</v>
      </c>
      <c r="N197" s="2">
        <v>13.110300000000001</v>
      </c>
      <c r="O197" s="1" t="s">
        <v>1746</v>
      </c>
    </row>
    <row r="198" spans="1:15" x14ac:dyDescent="0.25">
      <c r="A198" s="1">
        <v>197</v>
      </c>
      <c r="B198" s="1" t="s">
        <v>84</v>
      </c>
      <c r="C198" s="10">
        <v>45118</v>
      </c>
      <c r="D198" s="1">
        <v>0</v>
      </c>
      <c r="E198" s="1" t="s">
        <v>586</v>
      </c>
      <c r="F198" s="15">
        <v>7</v>
      </c>
      <c r="G198" s="2">
        <v>0.53690000000000004</v>
      </c>
      <c r="H198" s="3">
        <v>2</v>
      </c>
      <c r="I198" s="2">
        <v>0.52</v>
      </c>
      <c r="J198" s="2">
        <f t="shared" si="15"/>
        <v>1.6900000000000026E-2</v>
      </c>
      <c r="K198" s="1">
        <v>5</v>
      </c>
      <c r="L198" s="2">
        <f t="shared" si="16"/>
        <v>8.4500000000000131E-2</v>
      </c>
      <c r="M198" s="1">
        <v>10</v>
      </c>
      <c r="N198" s="2">
        <v>24.442699999999999</v>
      </c>
      <c r="O198" s="1" t="s">
        <v>1746</v>
      </c>
    </row>
    <row r="199" spans="1:15" ht="33" x14ac:dyDescent="0.25">
      <c r="A199" s="1">
        <v>198</v>
      </c>
      <c r="B199" s="1" t="s">
        <v>79</v>
      </c>
      <c r="C199" s="10">
        <v>45122</v>
      </c>
      <c r="D199" s="1">
        <v>0</v>
      </c>
      <c r="E199" s="11" t="s">
        <v>4239</v>
      </c>
      <c r="F199" s="15">
        <v>11</v>
      </c>
      <c r="G199" s="2">
        <v>2.27</v>
      </c>
      <c r="H199" s="3">
        <v>2</v>
      </c>
      <c r="I199" s="2">
        <v>1.94</v>
      </c>
      <c r="J199" s="2">
        <f t="shared" si="15"/>
        <v>0.33000000000000007</v>
      </c>
      <c r="K199" s="1">
        <v>1</v>
      </c>
      <c r="L199" s="2">
        <f t="shared" si="16"/>
        <v>0.33000000000000007</v>
      </c>
      <c r="M199" s="1">
        <v>1</v>
      </c>
      <c r="N199" s="2">
        <v>0.33000000000000007</v>
      </c>
      <c r="O199" s="1" t="s">
        <v>1746</v>
      </c>
    </row>
    <row r="200" spans="1:15" x14ac:dyDescent="0.25">
      <c r="A200" s="1">
        <v>199</v>
      </c>
      <c r="B200" s="1" t="s">
        <v>79</v>
      </c>
      <c r="C200" s="10">
        <v>45123</v>
      </c>
      <c r="D200" s="1">
        <v>0</v>
      </c>
      <c r="E200" s="1" t="s">
        <v>4233</v>
      </c>
      <c r="F200" s="15">
        <v>8</v>
      </c>
      <c r="G200" s="2">
        <v>0.63700000000000001</v>
      </c>
      <c r="H200" s="3">
        <v>2</v>
      </c>
      <c r="I200" s="2">
        <v>0.44</v>
      </c>
      <c r="J200" s="2">
        <f t="shared" si="15"/>
        <v>0.19700000000000001</v>
      </c>
      <c r="K200" s="1">
        <v>5</v>
      </c>
      <c r="L200" s="2">
        <f t="shared" si="16"/>
        <v>0.9850000000000001</v>
      </c>
      <c r="M200" s="1">
        <v>15</v>
      </c>
      <c r="N200" s="2">
        <v>31.45</v>
      </c>
      <c r="O200" s="1" t="s">
        <v>1746</v>
      </c>
    </row>
    <row r="201" spans="1:15" x14ac:dyDescent="0.25">
      <c r="A201" s="1">
        <v>200</v>
      </c>
      <c r="B201" s="1" t="s">
        <v>84</v>
      </c>
      <c r="C201" s="10">
        <v>45128</v>
      </c>
      <c r="D201" s="1">
        <v>0</v>
      </c>
      <c r="E201" s="1" t="s">
        <v>1156</v>
      </c>
      <c r="F201" s="15">
        <v>5</v>
      </c>
      <c r="G201" s="2">
        <v>1.7556</v>
      </c>
      <c r="H201" s="3">
        <v>13</v>
      </c>
      <c r="I201" s="2">
        <v>1.0298</v>
      </c>
      <c r="J201" s="2">
        <f t="shared" si="15"/>
        <v>0.7258</v>
      </c>
      <c r="K201" s="1">
        <v>1</v>
      </c>
      <c r="L201" s="2">
        <f t="shared" si="16"/>
        <v>0.7258</v>
      </c>
      <c r="M201" s="1">
        <v>1</v>
      </c>
      <c r="N201" s="2">
        <v>0.7258</v>
      </c>
      <c r="O201" s="1" t="s">
        <v>1746</v>
      </c>
    </row>
    <row r="202" spans="1:15" ht="33" x14ac:dyDescent="0.25">
      <c r="A202" s="1">
        <v>201</v>
      </c>
      <c r="B202" s="1" t="s">
        <v>84</v>
      </c>
      <c r="C202" s="10">
        <v>45129</v>
      </c>
      <c r="D202" s="1">
        <v>0</v>
      </c>
      <c r="E202" s="11" t="s">
        <v>1172</v>
      </c>
      <c r="F202" s="15">
        <v>14</v>
      </c>
      <c r="G202" s="2">
        <v>2.3892000000000002</v>
      </c>
      <c r="H202" s="3">
        <v>4</v>
      </c>
      <c r="I202" s="2">
        <v>2.1448</v>
      </c>
      <c r="J202" s="2">
        <f t="shared" si="15"/>
        <v>0.24440000000000017</v>
      </c>
      <c r="K202" s="1">
        <v>5</v>
      </c>
      <c r="L202" s="2">
        <f t="shared" si="16"/>
        <v>1.2220000000000009</v>
      </c>
      <c r="M202" s="1">
        <v>9</v>
      </c>
      <c r="N202" s="2">
        <v>11.34</v>
      </c>
      <c r="O202" s="1" t="s">
        <v>1746</v>
      </c>
    </row>
    <row r="775" spans="7:9" x14ac:dyDescent="0.25">
      <c r="G775" s="16">
        <v>2.39</v>
      </c>
      <c r="H775" s="71">
        <v>1.1000000000000001</v>
      </c>
      <c r="I775" s="16">
        <v>1.38</v>
      </c>
    </row>
    <row r="776" spans="7:9" x14ac:dyDescent="0.25">
      <c r="G776" s="16">
        <v>2.48</v>
      </c>
      <c r="H776" s="71">
        <v>2</v>
      </c>
      <c r="I776" s="16">
        <v>1.68</v>
      </c>
    </row>
    <row r="777" spans="7:9" x14ac:dyDescent="0.25">
      <c r="G777" s="16">
        <v>3.11</v>
      </c>
      <c r="H777" s="71">
        <v>2.2000000000000002</v>
      </c>
      <c r="I777" s="16">
        <v>1.22</v>
      </c>
    </row>
    <row r="778" spans="7:9" x14ac:dyDescent="0.25">
      <c r="G778" s="16">
        <v>1.75</v>
      </c>
      <c r="H778" s="71">
        <v>0.4</v>
      </c>
      <c r="I778" s="16">
        <v>0.54</v>
      </c>
    </row>
    <row r="779" spans="7:9" x14ac:dyDescent="0.25">
      <c r="G779" s="16">
        <v>2.39</v>
      </c>
      <c r="H779" s="71">
        <v>1.1000000000000001</v>
      </c>
      <c r="I779" s="16">
        <v>1.38</v>
      </c>
    </row>
    <row r="780" spans="7:9" x14ac:dyDescent="0.25">
      <c r="G780" s="16">
        <v>2.48</v>
      </c>
      <c r="H780" s="71">
        <v>2</v>
      </c>
      <c r="I780" s="16">
        <v>1.68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A1:P965"/>
  <sheetViews>
    <sheetView zoomScaleNormal="100" workbookViewId="0">
      <pane xSplit="3" ySplit="1" topLeftCell="F721" activePane="bottomRight" state="frozen"/>
      <selection activeCell="F19" sqref="F19"/>
      <selection pane="topRight" activeCell="F19" sqref="F19"/>
      <selection pane="bottomLeft" activeCell="F19" sqref="F19"/>
      <selection pane="bottomRight" activeCell="N734" sqref="N734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44.26953125" style="84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4224</v>
      </c>
      <c r="K1" s="11" t="s">
        <v>18</v>
      </c>
      <c r="L1" s="12" t="s">
        <v>19</v>
      </c>
      <c r="M1" s="6" t="s">
        <v>18</v>
      </c>
      <c r="N1" s="14" t="s">
        <v>211</v>
      </c>
      <c r="O1" s="6" t="s">
        <v>22</v>
      </c>
    </row>
    <row r="2" spans="1:15" x14ac:dyDescent="0.25">
      <c r="A2" s="1">
        <v>1</v>
      </c>
      <c r="B2" s="1" t="s">
        <v>465</v>
      </c>
      <c r="C2" s="10">
        <v>44609</v>
      </c>
      <c r="D2" s="22">
        <v>0</v>
      </c>
      <c r="E2" s="17" t="s">
        <v>400</v>
      </c>
      <c r="F2" s="15">
        <v>17.600000000000001</v>
      </c>
      <c r="G2" s="2">
        <v>4.04</v>
      </c>
      <c r="H2" s="3">
        <v>40</v>
      </c>
      <c r="I2" s="2">
        <v>2.7</v>
      </c>
      <c r="J2" s="4">
        <f t="shared" ref="J2:J65" si="0">G2-I2</f>
        <v>1.3399999999999999</v>
      </c>
      <c r="K2" s="1">
        <v>1</v>
      </c>
      <c r="L2" s="4">
        <f>(G2-I2-D2)*K2</f>
        <v>1.3399999999999999</v>
      </c>
      <c r="M2" s="1">
        <v>1</v>
      </c>
      <c r="N2" s="4">
        <v>1.34</v>
      </c>
      <c r="O2" s="11" t="s">
        <v>1746</v>
      </c>
    </row>
    <row r="3" spans="1:15" x14ac:dyDescent="0.25">
      <c r="A3" s="1">
        <v>2</v>
      </c>
      <c r="B3" s="1" t="s">
        <v>465</v>
      </c>
      <c r="C3" s="10">
        <v>44610</v>
      </c>
      <c r="D3" s="22">
        <v>0</v>
      </c>
      <c r="E3" s="17" t="s">
        <v>213</v>
      </c>
      <c r="F3" s="15">
        <v>24</v>
      </c>
      <c r="G3" s="2">
        <v>3.6</v>
      </c>
      <c r="H3" s="3">
        <v>31</v>
      </c>
      <c r="I3" s="2">
        <v>2.7</v>
      </c>
      <c r="J3" s="4">
        <f t="shared" si="0"/>
        <v>0.89999999999999991</v>
      </c>
      <c r="K3" s="1">
        <v>1</v>
      </c>
      <c r="L3" s="4">
        <f t="shared" ref="L3:L66" si="1">(G3-I3-D3)*K3</f>
        <v>0.89999999999999991</v>
      </c>
      <c r="M3" s="1">
        <v>1</v>
      </c>
      <c r="N3" s="4">
        <v>0.9</v>
      </c>
      <c r="O3" s="11" t="s">
        <v>1746</v>
      </c>
    </row>
    <row r="4" spans="1:15" x14ac:dyDescent="0.25">
      <c r="A4" s="1">
        <v>3</v>
      </c>
      <c r="B4" s="1" t="s">
        <v>465</v>
      </c>
      <c r="C4" s="10">
        <v>44611</v>
      </c>
      <c r="D4" s="22">
        <v>0</v>
      </c>
      <c r="E4" s="17" t="s">
        <v>213</v>
      </c>
      <c r="F4" s="15">
        <v>24</v>
      </c>
      <c r="G4" s="2">
        <v>2.88</v>
      </c>
      <c r="H4" s="3">
        <v>29.88</v>
      </c>
      <c r="I4" s="2">
        <v>2.4500000000000002</v>
      </c>
      <c r="J4" s="4">
        <f t="shared" si="0"/>
        <v>0.42999999999999972</v>
      </c>
      <c r="K4" s="1">
        <v>1</v>
      </c>
      <c r="L4" s="4">
        <f t="shared" si="1"/>
        <v>0.42999999999999972</v>
      </c>
      <c r="M4" s="1">
        <v>1</v>
      </c>
      <c r="N4" s="4">
        <v>0.43</v>
      </c>
      <c r="O4" s="11" t="s">
        <v>1746</v>
      </c>
    </row>
    <row r="5" spans="1:15" x14ac:dyDescent="0.25">
      <c r="A5" s="1">
        <v>4</v>
      </c>
      <c r="B5" s="1" t="s">
        <v>465</v>
      </c>
      <c r="C5" s="10">
        <v>44612</v>
      </c>
      <c r="D5" s="22">
        <v>0</v>
      </c>
      <c r="E5" s="17" t="s">
        <v>213</v>
      </c>
      <c r="F5" s="15">
        <v>24</v>
      </c>
      <c r="G5" s="2">
        <v>3.2</v>
      </c>
      <c r="H5" s="3">
        <v>39.520000000000003</v>
      </c>
      <c r="I5" s="2">
        <v>2.4300000000000002</v>
      </c>
      <c r="J5" s="4">
        <f t="shared" si="0"/>
        <v>0.77</v>
      </c>
      <c r="K5" s="1">
        <v>1</v>
      </c>
      <c r="L5" s="4">
        <f t="shared" si="1"/>
        <v>0.77</v>
      </c>
      <c r="M5" s="1">
        <v>1</v>
      </c>
      <c r="N5" s="4">
        <v>0.77</v>
      </c>
      <c r="O5" s="11" t="s">
        <v>1746</v>
      </c>
    </row>
    <row r="6" spans="1:15" ht="33" x14ac:dyDescent="0.25">
      <c r="A6" s="1">
        <v>5</v>
      </c>
      <c r="B6" s="1" t="s">
        <v>465</v>
      </c>
      <c r="C6" s="10">
        <v>44613</v>
      </c>
      <c r="D6" s="22">
        <v>0</v>
      </c>
      <c r="E6" s="18" t="s">
        <v>2533</v>
      </c>
      <c r="F6" s="15">
        <v>23</v>
      </c>
      <c r="G6" s="2">
        <v>2.89</v>
      </c>
      <c r="H6" s="3">
        <v>35.299999999999997</v>
      </c>
      <c r="I6" s="2">
        <v>2.19</v>
      </c>
      <c r="J6" s="4">
        <f t="shared" si="0"/>
        <v>0.70000000000000018</v>
      </c>
      <c r="K6" s="1">
        <v>1</v>
      </c>
      <c r="L6" s="4">
        <f t="shared" si="1"/>
        <v>0.70000000000000018</v>
      </c>
      <c r="M6" s="1">
        <v>1</v>
      </c>
      <c r="N6" s="4">
        <v>0.7</v>
      </c>
      <c r="O6" s="11" t="s">
        <v>1746</v>
      </c>
    </row>
    <row r="7" spans="1:15" x14ac:dyDescent="0.25">
      <c r="A7" s="1">
        <v>6</v>
      </c>
      <c r="B7" s="1" t="s">
        <v>465</v>
      </c>
      <c r="C7" s="10">
        <v>44614</v>
      </c>
      <c r="D7" s="22">
        <v>0</v>
      </c>
      <c r="E7" s="17" t="s">
        <v>213</v>
      </c>
      <c r="F7" s="15">
        <v>24</v>
      </c>
      <c r="G7" s="2">
        <v>2.98</v>
      </c>
      <c r="H7" s="3">
        <v>40.299999999999997</v>
      </c>
      <c r="I7" s="2">
        <v>2.2799999999999998</v>
      </c>
      <c r="J7" s="4">
        <f t="shared" si="0"/>
        <v>0.70000000000000018</v>
      </c>
      <c r="K7" s="1">
        <v>1</v>
      </c>
      <c r="L7" s="4">
        <f t="shared" si="1"/>
        <v>0.70000000000000018</v>
      </c>
      <c r="M7" s="1">
        <v>1</v>
      </c>
      <c r="N7" s="4">
        <v>0.7</v>
      </c>
      <c r="O7" s="11" t="s">
        <v>1746</v>
      </c>
    </row>
    <row r="8" spans="1:15" x14ac:dyDescent="0.25">
      <c r="A8" s="1">
        <v>7</v>
      </c>
      <c r="B8" s="1" t="s">
        <v>465</v>
      </c>
      <c r="C8" s="10">
        <v>44615</v>
      </c>
      <c r="D8" s="22">
        <v>0</v>
      </c>
      <c r="E8" s="17" t="s">
        <v>213</v>
      </c>
      <c r="F8" s="15">
        <v>24</v>
      </c>
      <c r="G8" s="2">
        <v>2.97</v>
      </c>
      <c r="H8" s="3">
        <v>59.67</v>
      </c>
      <c r="I8" s="2">
        <v>2.25</v>
      </c>
      <c r="J8" s="4">
        <f t="shared" si="0"/>
        <v>0.7200000000000002</v>
      </c>
      <c r="K8" s="1">
        <v>1</v>
      </c>
      <c r="L8" s="4">
        <f t="shared" si="1"/>
        <v>0.7200000000000002</v>
      </c>
      <c r="M8" s="1">
        <v>1</v>
      </c>
      <c r="N8" s="4">
        <v>0.72</v>
      </c>
      <c r="O8" s="11" t="s">
        <v>1746</v>
      </c>
    </row>
    <row r="9" spans="1:15" x14ac:dyDescent="0.25">
      <c r="A9" s="1">
        <v>8</v>
      </c>
      <c r="B9" s="1" t="s">
        <v>465</v>
      </c>
      <c r="C9" s="10">
        <v>44616</v>
      </c>
      <c r="D9" s="22">
        <v>0</v>
      </c>
      <c r="E9" s="17" t="s">
        <v>213</v>
      </c>
      <c r="F9" s="15">
        <v>24</v>
      </c>
      <c r="G9" s="2">
        <v>2.94</v>
      </c>
      <c r="H9" s="3">
        <v>59.78</v>
      </c>
      <c r="I9" s="2">
        <v>2.2400000000000002</v>
      </c>
      <c r="J9" s="4">
        <f t="shared" si="0"/>
        <v>0.69999999999999973</v>
      </c>
      <c r="K9" s="1">
        <v>1</v>
      </c>
      <c r="L9" s="4">
        <f t="shared" si="1"/>
        <v>0.69999999999999973</v>
      </c>
      <c r="M9" s="1">
        <v>1</v>
      </c>
      <c r="N9" s="4">
        <v>0.7</v>
      </c>
      <c r="O9" s="11" t="s">
        <v>1746</v>
      </c>
    </row>
    <row r="10" spans="1:15" x14ac:dyDescent="0.25">
      <c r="A10" s="1">
        <v>9</v>
      </c>
      <c r="B10" s="1" t="s">
        <v>465</v>
      </c>
      <c r="C10" s="10">
        <v>44617</v>
      </c>
      <c r="D10" s="22">
        <v>0</v>
      </c>
      <c r="E10" s="1" t="s">
        <v>460</v>
      </c>
      <c r="F10" s="15">
        <v>2.5</v>
      </c>
      <c r="G10" s="2">
        <v>3.37</v>
      </c>
      <c r="H10" s="3">
        <v>2</v>
      </c>
      <c r="I10" s="2">
        <v>2.5</v>
      </c>
      <c r="J10" s="4">
        <f t="shared" si="0"/>
        <v>0.87000000000000011</v>
      </c>
      <c r="K10" s="1">
        <v>1</v>
      </c>
      <c r="L10" s="4">
        <f t="shared" si="1"/>
        <v>0.87000000000000011</v>
      </c>
      <c r="M10" s="1">
        <v>1</v>
      </c>
      <c r="N10" s="4">
        <v>0.87</v>
      </c>
      <c r="O10" s="11" t="s">
        <v>1746</v>
      </c>
    </row>
    <row r="11" spans="1:15" x14ac:dyDescent="0.25">
      <c r="A11" s="1">
        <v>10</v>
      </c>
      <c r="B11" s="1" t="s">
        <v>250</v>
      </c>
      <c r="C11" s="10">
        <v>44617</v>
      </c>
      <c r="D11" s="22">
        <v>2.7</v>
      </c>
      <c r="E11" s="1" t="s">
        <v>699</v>
      </c>
      <c r="F11" s="15">
        <v>21.5</v>
      </c>
      <c r="G11" s="2">
        <v>8.6999999999999993</v>
      </c>
      <c r="H11" s="3">
        <v>16.309999999999999</v>
      </c>
      <c r="I11" s="2">
        <v>2.58</v>
      </c>
      <c r="J11" s="4">
        <f t="shared" si="0"/>
        <v>6.1199999999999992</v>
      </c>
      <c r="K11" s="1">
        <v>1</v>
      </c>
      <c r="L11" s="4">
        <f t="shared" si="1"/>
        <v>3.419999999999999</v>
      </c>
      <c r="M11" s="1">
        <v>1</v>
      </c>
      <c r="N11" s="4">
        <v>3.42</v>
      </c>
      <c r="O11" s="11" t="s">
        <v>1746</v>
      </c>
    </row>
    <row r="12" spans="1:15" x14ac:dyDescent="0.25">
      <c r="A12" s="1">
        <v>11</v>
      </c>
      <c r="B12" s="1" t="s">
        <v>250</v>
      </c>
      <c r="C12" s="10">
        <v>44618</v>
      </c>
      <c r="D12" s="22">
        <v>2.7</v>
      </c>
      <c r="E12" s="1" t="s">
        <v>213</v>
      </c>
      <c r="F12" s="15">
        <v>24</v>
      </c>
      <c r="G12" s="2">
        <v>6.1</v>
      </c>
      <c r="H12" s="3">
        <v>12.79</v>
      </c>
      <c r="I12" s="2">
        <v>2.17</v>
      </c>
      <c r="J12" s="4">
        <f t="shared" si="0"/>
        <v>3.9299999999999997</v>
      </c>
      <c r="K12" s="1">
        <v>1</v>
      </c>
      <c r="L12" s="4">
        <f t="shared" si="1"/>
        <v>1.2299999999999995</v>
      </c>
      <c r="M12" s="1">
        <v>1</v>
      </c>
      <c r="N12" s="4">
        <v>1.23</v>
      </c>
      <c r="O12" s="11" t="s">
        <v>1746</v>
      </c>
    </row>
    <row r="13" spans="1:15" x14ac:dyDescent="0.25">
      <c r="A13" s="1">
        <v>12</v>
      </c>
      <c r="B13" s="1" t="s">
        <v>250</v>
      </c>
      <c r="C13" s="10">
        <v>44619</v>
      </c>
      <c r="D13" s="22">
        <v>2.7</v>
      </c>
      <c r="E13" s="1" t="s">
        <v>2534</v>
      </c>
      <c r="F13" s="15">
        <v>8.8000000000000007</v>
      </c>
      <c r="G13" s="2">
        <v>5.2</v>
      </c>
      <c r="H13" s="3">
        <v>11</v>
      </c>
      <c r="I13" s="2">
        <v>2.1800000000000002</v>
      </c>
      <c r="J13" s="4">
        <f t="shared" si="0"/>
        <v>3.02</v>
      </c>
      <c r="K13" s="1">
        <v>1</v>
      </c>
      <c r="L13" s="4">
        <f t="shared" si="1"/>
        <v>0.31999999999999984</v>
      </c>
      <c r="M13" s="1">
        <v>1</v>
      </c>
      <c r="N13" s="4">
        <v>0.32</v>
      </c>
      <c r="O13" s="11" t="s">
        <v>1746</v>
      </c>
    </row>
    <row r="14" spans="1:15" x14ac:dyDescent="0.25">
      <c r="A14" s="1">
        <v>13</v>
      </c>
      <c r="B14" s="1" t="s">
        <v>465</v>
      </c>
      <c r="C14" s="10">
        <v>44619</v>
      </c>
      <c r="D14" s="22">
        <v>0</v>
      </c>
      <c r="E14" s="1" t="s">
        <v>2535</v>
      </c>
      <c r="F14" s="15">
        <v>15.2</v>
      </c>
      <c r="G14" s="2">
        <v>2.13</v>
      </c>
      <c r="H14" s="3">
        <v>19.600000000000001</v>
      </c>
      <c r="I14" s="2">
        <v>1.49</v>
      </c>
      <c r="J14" s="4">
        <f t="shared" si="0"/>
        <v>0.6399999999999999</v>
      </c>
      <c r="K14" s="1">
        <v>1</v>
      </c>
      <c r="L14" s="4">
        <f t="shared" si="1"/>
        <v>0.6399999999999999</v>
      </c>
      <c r="M14" s="1">
        <v>1</v>
      </c>
      <c r="N14" s="4">
        <v>0.64</v>
      </c>
      <c r="O14" s="11" t="s">
        <v>1746</v>
      </c>
    </row>
    <row r="15" spans="1:15" x14ac:dyDescent="0.25">
      <c r="A15" s="1">
        <v>14</v>
      </c>
      <c r="B15" s="1" t="s">
        <v>465</v>
      </c>
      <c r="C15" s="10">
        <v>44620</v>
      </c>
      <c r="D15" s="22">
        <v>0</v>
      </c>
      <c r="E15" s="1" t="s">
        <v>213</v>
      </c>
      <c r="F15" s="15">
        <v>24</v>
      </c>
      <c r="G15" s="2">
        <v>2.31</v>
      </c>
      <c r="H15" s="3">
        <v>86.73</v>
      </c>
      <c r="I15" s="2">
        <v>1.73</v>
      </c>
      <c r="J15" s="4">
        <f t="shared" si="0"/>
        <v>0.58000000000000007</v>
      </c>
      <c r="K15" s="1">
        <v>2</v>
      </c>
      <c r="L15" s="4">
        <f t="shared" si="1"/>
        <v>1.1600000000000001</v>
      </c>
      <c r="M15" s="1">
        <v>1</v>
      </c>
      <c r="N15" s="4">
        <v>0.57999999999999996</v>
      </c>
      <c r="O15" s="11" t="s">
        <v>1746</v>
      </c>
    </row>
    <row r="16" spans="1:15" x14ac:dyDescent="0.25">
      <c r="A16" s="1">
        <v>15</v>
      </c>
      <c r="B16" s="1" t="s">
        <v>465</v>
      </c>
      <c r="C16" s="10">
        <v>44621</v>
      </c>
      <c r="D16" s="22">
        <v>0</v>
      </c>
      <c r="E16" s="1" t="s">
        <v>213</v>
      </c>
      <c r="F16" s="15">
        <v>24</v>
      </c>
      <c r="G16" s="2">
        <v>2.0099999999999998</v>
      </c>
      <c r="H16" s="3">
        <v>101.9</v>
      </c>
      <c r="I16" s="2">
        <v>1.61</v>
      </c>
      <c r="J16" s="4">
        <f t="shared" si="0"/>
        <v>0.39999999999999969</v>
      </c>
      <c r="K16" s="1">
        <v>1</v>
      </c>
      <c r="L16" s="4">
        <f t="shared" si="1"/>
        <v>0.39999999999999969</v>
      </c>
      <c r="M16" s="1">
        <v>1</v>
      </c>
      <c r="N16" s="4">
        <v>0.4</v>
      </c>
      <c r="O16" s="11" t="s">
        <v>1746</v>
      </c>
    </row>
    <row r="17" spans="1:15" x14ac:dyDescent="0.25">
      <c r="A17" s="1">
        <v>16</v>
      </c>
      <c r="B17" s="1" t="s">
        <v>465</v>
      </c>
      <c r="C17" s="10">
        <v>44622</v>
      </c>
      <c r="D17" s="22">
        <v>0</v>
      </c>
      <c r="E17" s="1" t="s">
        <v>213</v>
      </c>
      <c r="F17" s="15">
        <v>24</v>
      </c>
      <c r="G17" s="2">
        <v>2.2999999999999998</v>
      </c>
      <c r="H17" s="3">
        <v>101.98</v>
      </c>
      <c r="I17" s="2">
        <v>1.6</v>
      </c>
      <c r="J17" s="4">
        <f t="shared" si="0"/>
        <v>0.69999999999999973</v>
      </c>
      <c r="K17" s="1">
        <v>1</v>
      </c>
      <c r="L17" s="4">
        <f t="shared" si="1"/>
        <v>0.69999999999999973</v>
      </c>
      <c r="M17" s="1">
        <v>1</v>
      </c>
      <c r="N17" s="4">
        <v>0.7</v>
      </c>
      <c r="O17" s="11" t="s">
        <v>1746</v>
      </c>
    </row>
    <row r="18" spans="1:15" x14ac:dyDescent="0.25">
      <c r="A18" s="1">
        <v>17</v>
      </c>
      <c r="B18" s="1" t="s">
        <v>465</v>
      </c>
      <c r="C18" s="10">
        <v>44623</v>
      </c>
      <c r="D18" s="22">
        <v>0</v>
      </c>
      <c r="E18" s="1" t="s">
        <v>213</v>
      </c>
      <c r="F18" s="15">
        <v>24</v>
      </c>
      <c r="G18" s="2">
        <v>2.31</v>
      </c>
      <c r="H18" s="3">
        <v>103.8</v>
      </c>
      <c r="I18" s="2">
        <v>1.62</v>
      </c>
      <c r="J18" s="4">
        <f t="shared" si="0"/>
        <v>0.69</v>
      </c>
      <c r="K18" s="1">
        <v>1</v>
      </c>
      <c r="L18" s="4">
        <f t="shared" si="1"/>
        <v>0.69</v>
      </c>
      <c r="M18" s="1">
        <v>1</v>
      </c>
      <c r="N18" s="4">
        <v>0.69</v>
      </c>
      <c r="O18" s="11" t="s">
        <v>1746</v>
      </c>
    </row>
    <row r="19" spans="1:15" x14ac:dyDescent="0.25">
      <c r="A19" s="1">
        <v>18</v>
      </c>
      <c r="B19" s="1" t="s">
        <v>465</v>
      </c>
      <c r="C19" s="10">
        <v>44624</v>
      </c>
      <c r="D19" s="22">
        <v>0</v>
      </c>
      <c r="E19" s="1" t="s">
        <v>213</v>
      </c>
      <c r="F19" s="15">
        <v>24</v>
      </c>
      <c r="G19" s="2">
        <v>1.96</v>
      </c>
      <c r="H19" s="3">
        <v>98.76</v>
      </c>
      <c r="I19" s="2">
        <v>1.62</v>
      </c>
      <c r="J19" s="4">
        <f t="shared" si="0"/>
        <v>0.33999999999999986</v>
      </c>
      <c r="K19" s="1">
        <v>1</v>
      </c>
      <c r="L19" s="4">
        <f t="shared" si="1"/>
        <v>0.33999999999999986</v>
      </c>
      <c r="M19" s="1">
        <v>1</v>
      </c>
      <c r="N19" s="4">
        <v>0.34</v>
      </c>
      <c r="O19" s="11" t="s">
        <v>1746</v>
      </c>
    </row>
    <row r="20" spans="1:15" x14ac:dyDescent="0.25">
      <c r="A20" s="1">
        <v>19</v>
      </c>
      <c r="B20" s="1" t="s">
        <v>465</v>
      </c>
      <c r="C20" s="10">
        <v>44625</v>
      </c>
      <c r="D20" s="22">
        <v>0</v>
      </c>
      <c r="E20" s="1" t="s">
        <v>213</v>
      </c>
      <c r="F20" s="15">
        <v>24</v>
      </c>
      <c r="G20" s="2">
        <v>1.96</v>
      </c>
      <c r="H20" s="3">
        <v>97.56</v>
      </c>
      <c r="I20" s="2">
        <v>1.36</v>
      </c>
      <c r="J20" s="4">
        <f t="shared" si="0"/>
        <v>0.59999999999999987</v>
      </c>
      <c r="K20" s="1">
        <v>1</v>
      </c>
      <c r="L20" s="4">
        <f t="shared" si="1"/>
        <v>0.59999999999999987</v>
      </c>
      <c r="M20" s="1">
        <v>1</v>
      </c>
      <c r="N20" s="4">
        <v>0.6</v>
      </c>
      <c r="O20" s="11" t="s">
        <v>1746</v>
      </c>
    </row>
    <row r="21" spans="1:15" x14ac:dyDescent="0.25">
      <c r="A21" s="1">
        <v>20</v>
      </c>
      <c r="B21" s="1" t="s">
        <v>465</v>
      </c>
      <c r="C21" s="10">
        <v>44626</v>
      </c>
      <c r="D21" s="22">
        <v>0</v>
      </c>
      <c r="E21" s="1" t="s">
        <v>213</v>
      </c>
      <c r="F21" s="15">
        <v>24</v>
      </c>
      <c r="G21" s="2">
        <v>1.53</v>
      </c>
      <c r="H21" s="3">
        <v>91.5</v>
      </c>
      <c r="I21" s="2">
        <v>1.41</v>
      </c>
      <c r="J21" s="4">
        <f t="shared" si="0"/>
        <v>0.12000000000000011</v>
      </c>
      <c r="K21" s="1">
        <v>1</v>
      </c>
      <c r="L21" s="4">
        <f t="shared" si="1"/>
        <v>0.12000000000000011</v>
      </c>
      <c r="M21" s="1">
        <v>1</v>
      </c>
      <c r="N21" s="4">
        <v>0.12</v>
      </c>
      <c r="O21" s="11" t="s">
        <v>1746</v>
      </c>
    </row>
    <row r="22" spans="1:15" x14ac:dyDescent="0.25">
      <c r="A22" s="1">
        <v>21</v>
      </c>
      <c r="B22" s="1" t="s">
        <v>465</v>
      </c>
      <c r="C22" s="10">
        <v>44627</v>
      </c>
      <c r="D22" s="22">
        <v>0</v>
      </c>
      <c r="E22" s="1" t="s">
        <v>213</v>
      </c>
      <c r="F22" s="15">
        <v>24</v>
      </c>
      <c r="G22" s="2">
        <v>1.75</v>
      </c>
      <c r="H22" s="3">
        <v>98.6</v>
      </c>
      <c r="I22" s="2">
        <v>1.43</v>
      </c>
      <c r="J22" s="4">
        <f t="shared" si="0"/>
        <v>0.32000000000000006</v>
      </c>
      <c r="K22" s="1">
        <v>1</v>
      </c>
      <c r="L22" s="4">
        <f t="shared" si="1"/>
        <v>0.32000000000000006</v>
      </c>
      <c r="M22" s="1">
        <v>1</v>
      </c>
      <c r="N22" s="4">
        <v>0.32</v>
      </c>
      <c r="O22" s="11" t="s">
        <v>1746</v>
      </c>
    </row>
    <row r="23" spans="1:15" x14ac:dyDescent="0.25">
      <c r="A23" s="1">
        <v>22</v>
      </c>
      <c r="B23" s="1" t="s">
        <v>465</v>
      </c>
      <c r="C23" s="10">
        <v>44628</v>
      </c>
      <c r="D23" s="22">
        <v>0</v>
      </c>
      <c r="E23" s="1" t="s">
        <v>213</v>
      </c>
      <c r="F23" s="15">
        <v>24</v>
      </c>
      <c r="G23" s="2">
        <v>2.1</v>
      </c>
      <c r="H23" s="3">
        <v>112.5</v>
      </c>
      <c r="I23" s="2">
        <v>1.72</v>
      </c>
      <c r="J23" s="4">
        <f t="shared" si="0"/>
        <v>0.38000000000000012</v>
      </c>
      <c r="K23" s="1">
        <v>1</v>
      </c>
      <c r="L23" s="4">
        <f t="shared" si="1"/>
        <v>0.38000000000000012</v>
      </c>
      <c r="M23" s="1">
        <v>1</v>
      </c>
      <c r="N23" s="4">
        <v>0.38</v>
      </c>
      <c r="O23" s="11" t="s">
        <v>1746</v>
      </c>
    </row>
    <row r="24" spans="1:15" ht="33" x14ac:dyDescent="0.25">
      <c r="A24" s="1">
        <v>23</v>
      </c>
      <c r="B24" s="1" t="s">
        <v>465</v>
      </c>
      <c r="C24" s="10">
        <v>44629</v>
      </c>
      <c r="D24" s="22">
        <v>0</v>
      </c>
      <c r="E24" s="11" t="s">
        <v>2536</v>
      </c>
      <c r="F24" s="15">
        <v>17</v>
      </c>
      <c r="G24" s="2">
        <v>2.41</v>
      </c>
      <c r="H24" s="3">
        <v>82.72</v>
      </c>
      <c r="I24" s="2">
        <v>1.73</v>
      </c>
      <c r="J24" s="4">
        <f t="shared" si="0"/>
        <v>0.68000000000000016</v>
      </c>
      <c r="K24" s="1">
        <v>1</v>
      </c>
      <c r="L24" s="4">
        <f t="shared" si="1"/>
        <v>0.68000000000000016</v>
      </c>
      <c r="M24" s="1">
        <v>1</v>
      </c>
      <c r="N24" s="4">
        <v>0.68</v>
      </c>
      <c r="O24" s="11" t="s">
        <v>1746</v>
      </c>
    </row>
    <row r="25" spans="1:15" x14ac:dyDescent="0.25">
      <c r="A25" s="1">
        <v>24</v>
      </c>
      <c r="B25" s="1" t="s">
        <v>465</v>
      </c>
      <c r="C25" s="10">
        <v>44630</v>
      </c>
      <c r="D25" s="22">
        <v>0</v>
      </c>
      <c r="E25" s="1" t="s">
        <v>213</v>
      </c>
      <c r="F25" s="15">
        <v>24</v>
      </c>
      <c r="G25" s="2">
        <v>2.86</v>
      </c>
      <c r="H25" s="3">
        <v>99.37</v>
      </c>
      <c r="I25" s="2">
        <v>1.76</v>
      </c>
      <c r="J25" s="4">
        <f t="shared" si="0"/>
        <v>1.0999999999999999</v>
      </c>
      <c r="K25" s="1">
        <v>1</v>
      </c>
      <c r="L25" s="4">
        <f t="shared" si="1"/>
        <v>1.0999999999999999</v>
      </c>
      <c r="M25" s="1">
        <v>1</v>
      </c>
      <c r="N25" s="4">
        <v>1.1000000000000001</v>
      </c>
      <c r="O25" s="11" t="s">
        <v>1746</v>
      </c>
    </row>
    <row r="26" spans="1:15" x14ac:dyDescent="0.25">
      <c r="A26" s="1">
        <v>25</v>
      </c>
      <c r="B26" s="1" t="s">
        <v>465</v>
      </c>
      <c r="C26" s="10">
        <v>44631</v>
      </c>
      <c r="D26" s="22">
        <v>0</v>
      </c>
      <c r="E26" s="1" t="s">
        <v>213</v>
      </c>
      <c r="F26" s="15">
        <v>24</v>
      </c>
      <c r="G26" s="2">
        <v>2.71</v>
      </c>
      <c r="H26" s="3">
        <v>97.58</v>
      </c>
      <c r="I26" s="2">
        <v>1.67</v>
      </c>
      <c r="J26" s="4">
        <f t="shared" si="0"/>
        <v>1.04</v>
      </c>
      <c r="K26" s="1">
        <v>1</v>
      </c>
      <c r="L26" s="4">
        <f t="shared" si="1"/>
        <v>1.04</v>
      </c>
      <c r="M26" s="1">
        <v>1</v>
      </c>
      <c r="N26" s="4">
        <v>1.04</v>
      </c>
      <c r="O26" s="11" t="s">
        <v>1746</v>
      </c>
    </row>
    <row r="27" spans="1:15" x14ac:dyDescent="0.25">
      <c r="A27" s="1">
        <v>26</v>
      </c>
      <c r="B27" s="1" t="s">
        <v>465</v>
      </c>
      <c r="C27" s="10">
        <v>44632</v>
      </c>
      <c r="D27" s="22">
        <v>0</v>
      </c>
      <c r="E27" s="1" t="s">
        <v>213</v>
      </c>
      <c r="F27" s="15">
        <v>24</v>
      </c>
      <c r="G27" s="2">
        <v>2.72</v>
      </c>
      <c r="H27" s="3">
        <v>99.89</v>
      </c>
      <c r="I27" s="2">
        <v>1.87</v>
      </c>
      <c r="J27" s="4">
        <f t="shared" si="0"/>
        <v>0.85000000000000009</v>
      </c>
      <c r="K27" s="1">
        <v>1</v>
      </c>
      <c r="L27" s="4">
        <f t="shared" si="1"/>
        <v>0.85000000000000009</v>
      </c>
      <c r="M27" s="1">
        <v>1</v>
      </c>
      <c r="N27" s="4">
        <v>0.85</v>
      </c>
      <c r="O27" s="11" t="s">
        <v>1746</v>
      </c>
    </row>
    <row r="28" spans="1:15" x14ac:dyDescent="0.25">
      <c r="A28" s="1">
        <v>27</v>
      </c>
      <c r="B28" s="1" t="s">
        <v>465</v>
      </c>
      <c r="C28" s="10">
        <v>44633</v>
      </c>
      <c r="D28" s="22">
        <v>0</v>
      </c>
      <c r="E28" s="1" t="s">
        <v>213</v>
      </c>
      <c r="F28" s="15">
        <v>24</v>
      </c>
      <c r="G28" s="2">
        <v>2.6</v>
      </c>
      <c r="H28" s="3">
        <v>100.3</v>
      </c>
      <c r="I28" s="2">
        <v>2.0299999999999998</v>
      </c>
      <c r="J28" s="4">
        <f t="shared" si="0"/>
        <v>0.57000000000000028</v>
      </c>
      <c r="K28" s="1">
        <v>1</v>
      </c>
      <c r="L28" s="4">
        <f t="shared" si="1"/>
        <v>0.57000000000000028</v>
      </c>
      <c r="M28" s="1">
        <v>1</v>
      </c>
      <c r="N28" s="4">
        <v>0.56999999999999995</v>
      </c>
      <c r="O28" s="11" t="s">
        <v>1746</v>
      </c>
    </row>
    <row r="29" spans="1:15" x14ac:dyDescent="0.25">
      <c r="A29" s="1">
        <v>28</v>
      </c>
      <c r="B29" s="1" t="s">
        <v>465</v>
      </c>
      <c r="C29" s="10">
        <v>44634</v>
      </c>
      <c r="D29" s="22">
        <v>0</v>
      </c>
      <c r="E29" s="1" t="s">
        <v>213</v>
      </c>
      <c r="F29" s="15">
        <v>24</v>
      </c>
      <c r="G29" s="2">
        <v>2.56</v>
      </c>
      <c r="H29" s="3">
        <v>99.19</v>
      </c>
      <c r="I29" s="2">
        <v>2.0499999999999998</v>
      </c>
      <c r="J29" s="4">
        <f t="shared" si="0"/>
        <v>0.51000000000000023</v>
      </c>
      <c r="K29" s="1">
        <v>1</v>
      </c>
      <c r="L29" s="4">
        <f t="shared" si="1"/>
        <v>0.51000000000000023</v>
      </c>
      <c r="M29" s="1">
        <v>1</v>
      </c>
      <c r="N29" s="4">
        <v>0.51</v>
      </c>
      <c r="O29" s="11" t="s">
        <v>1746</v>
      </c>
    </row>
    <row r="30" spans="1:15" x14ac:dyDescent="0.25">
      <c r="A30" s="1">
        <v>29</v>
      </c>
      <c r="B30" s="1" t="s">
        <v>465</v>
      </c>
      <c r="C30" s="10">
        <v>44635</v>
      </c>
      <c r="D30" s="22">
        <v>0</v>
      </c>
      <c r="E30" s="1" t="s">
        <v>213</v>
      </c>
      <c r="F30" s="15">
        <v>24</v>
      </c>
      <c r="G30" s="2">
        <v>3.34</v>
      </c>
      <c r="H30" s="3">
        <v>93.06</v>
      </c>
      <c r="I30" s="2">
        <v>2.2999999999999998</v>
      </c>
      <c r="J30" s="4">
        <f t="shared" si="0"/>
        <v>1.04</v>
      </c>
      <c r="K30" s="1">
        <v>1</v>
      </c>
      <c r="L30" s="4">
        <f t="shared" si="1"/>
        <v>1.04</v>
      </c>
      <c r="M30" s="1">
        <v>1</v>
      </c>
      <c r="N30" s="4">
        <v>1.04</v>
      </c>
      <c r="O30" s="11" t="s">
        <v>1746</v>
      </c>
    </row>
    <row r="31" spans="1:15" x14ac:dyDescent="0.25">
      <c r="A31" s="1">
        <v>30</v>
      </c>
      <c r="B31" s="1" t="s">
        <v>465</v>
      </c>
      <c r="C31" s="10">
        <v>44636</v>
      </c>
      <c r="D31" s="22">
        <v>0</v>
      </c>
      <c r="E31" s="1" t="s">
        <v>213</v>
      </c>
      <c r="F31" s="15">
        <v>24</v>
      </c>
      <c r="G31" s="2">
        <v>4.07</v>
      </c>
      <c r="H31" s="3">
        <v>77.95</v>
      </c>
      <c r="I31" s="2">
        <v>2.57</v>
      </c>
      <c r="J31" s="4">
        <f t="shared" si="0"/>
        <v>1.5000000000000004</v>
      </c>
      <c r="K31" s="1">
        <v>1</v>
      </c>
      <c r="L31" s="4">
        <f t="shared" si="1"/>
        <v>1.5000000000000004</v>
      </c>
      <c r="M31" s="1">
        <v>1</v>
      </c>
      <c r="N31" s="4">
        <v>1.5</v>
      </c>
      <c r="O31" s="11" t="s">
        <v>1746</v>
      </c>
    </row>
    <row r="32" spans="1:15" x14ac:dyDescent="0.25">
      <c r="A32" s="1">
        <v>31</v>
      </c>
      <c r="B32" s="1" t="s">
        <v>465</v>
      </c>
      <c r="C32" s="10">
        <v>44637</v>
      </c>
      <c r="D32" s="22">
        <v>0</v>
      </c>
      <c r="E32" s="1" t="s">
        <v>213</v>
      </c>
      <c r="F32" s="15">
        <v>24</v>
      </c>
      <c r="G32" s="2">
        <v>3.88</v>
      </c>
      <c r="H32" s="3">
        <v>76.61</v>
      </c>
      <c r="I32" s="2">
        <v>2.61</v>
      </c>
      <c r="J32" s="4">
        <f t="shared" si="0"/>
        <v>1.27</v>
      </c>
      <c r="K32" s="1">
        <v>1</v>
      </c>
      <c r="L32" s="4">
        <f t="shared" si="1"/>
        <v>1.27</v>
      </c>
      <c r="M32" s="1">
        <v>1</v>
      </c>
      <c r="N32" s="4">
        <v>1.27</v>
      </c>
      <c r="O32" s="11" t="s">
        <v>1746</v>
      </c>
    </row>
    <row r="33" spans="1:15" x14ac:dyDescent="0.25">
      <c r="A33" s="1">
        <v>32</v>
      </c>
      <c r="B33" s="1" t="s">
        <v>465</v>
      </c>
      <c r="C33" s="10">
        <v>44638</v>
      </c>
      <c r="D33" s="22">
        <v>0</v>
      </c>
      <c r="E33" s="1" t="s">
        <v>213</v>
      </c>
      <c r="F33" s="15">
        <v>24</v>
      </c>
      <c r="G33" s="2">
        <v>3.83</v>
      </c>
      <c r="H33" s="3">
        <v>73.23</v>
      </c>
      <c r="I33" s="2">
        <v>2.5</v>
      </c>
      <c r="J33" s="4">
        <f t="shared" si="0"/>
        <v>1.33</v>
      </c>
      <c r="K33" s="1">
        <v>1</v>
      </c>
      <c r="L33" s="4">
        <f t="shared" si="1"/>
        <v>1.33</v>
      </c>
      <c r="M33" s="1">
        <v>1</v>
      </c>
      <c r="N33" s="4">
        <v>1.33</v>
      </c>
      <c r="O33" s="11" t="s">
        <v>1746</v>
      </c>
    </row>
    <row r="34" spans="1:15" x14ac:dyDescent="0.25">
      <c r="A34" s="1">
        <v>33</v>
      </c>
      <c r="B34" s="1" t="s">
        <v>465</v>
      </c>
      <c r="C34" s="10">
        <v>44639</v>
      </c>
      <c r="D34" s="22">
        <v>0</v>
      </c>
      <c r="E34" s="1" t="s">
        <v>213</v>
      </c>
      <c r="F34" s="15">
        <v>24</v>
      </c>
      <c r="G34" s="2">
        <v>4.16</v>
      </c>
      <c r="H34" s="3">
        <v>73.069999999999993</v>
      </c>
      <c r="I34" s="2">
        <v>2.61</v>
      </c>
      <c r="J34" s="4">
        <f t="shared" si="0"/>
        <v>1.5500000000000003</v>
      </c>
      <c r="K34" s="1">
        <v>1</v>
      </c>
      <c r="L34" s="4">
        <f t="shared" si="1"/>
        <v>1.5500000000000003</v>
      </c>
      <c r="M34" s="1">
        <v>1</v>
      </c>
      <c r="N34" s="4">
        <v>1.55</v>
      </c>
      <c r="O34" s="11" t="s">
        <v>1746</v>
      </c>
    </row>
    <row r="35" spans="1:15" x14ac:dyDescent="0.25">
      <c r="A35" s="1">
        <v>34</v>
      </c>
      <c r="B35" s="1" t="s">
        <v>465</v>
      </c>
      <c r="C35" s="10">
        <v>44640</v>
      </c>
      <c r="D35" s="22">
        <v>0</v>
      </c>
      <c r="E35" s="1" t="s">
        <v>213</v>
      </c>
      <c r="F35" s="15">
        <v>24</v>
      </c>
      <c r="G35" s="2">
        <v>4.2699999999999996</v>
      </c>
      <c r="H35" s="3">
        <v>70.81</v>
      </c>
      <c r="I35" s="2">
        <v>2.93</v>
      </c>
      <c r="J35" s="4">
        <f t="shared" si="0"/>
        <v>1.3399999999999994</v>
      </c>
      <c r="K35" s="1">
        <v>1</v>
      </c>
      <c r="L35" s="4">
        <f t="shared" si="1"/>
        <v>1.3399999999999994</v>
      </c>
      <c r="M35" s="1">
        <v>1</v>
      </c>
      <c r="N35" s="4">
        <v>1.34</v>
      </c>
      <c r="O35" s="11" t="s">
        <v>1746</v>
      </c>
    </row>
    <row r="36" spans="1:15" x14ac:dyDescent="0.25">
      <c r="A36" s="1">
        <v>35</v>
      </c>
      <c r="B36" s="1" t="s">
        <v>465</v>
      </c>
      <c r="C36" s="10">
        <v>44641</v>
      </c>
      <c r="D36" s="22">
        <v>0</v>
      </c>
      <c r="E36" s="1" t="s">
        <v>213</v>
      </c>
      <c r="F36" s="15">
        <v>24</v>
      </c>
      <c r="G36" s="2">
        <v>5.01</v>
      </c>
      <c r="H36" s="3">
        <v>70.31</v>
      </c>
      <c r="I36" s="2">
        <v>3</v>
      </c>
      <c r="J36" s="4">
        <f t="shared" si="0"/>
        <v>2.0099999999999998</v>
      </c>
      <c r="K36" s="1">
        <v>1</v>
      </c>
      <c r="L36" s="4">
        <f t="shared" si="1"/>
        <v>2.0099999999999998</v>
      </c>
      <c r="M36" s="1">
        <v>1</v>
      </c>
      <c r="N36" s="4">
        <v>2.0099999999999998</v>
      </c>
      <c r="O36" s="11" t="s">
        <v>1746</v>
      </c>
    </row>
    <row r="37" spans="1:15" x14ac:dyDescent="0.25">
      <c r="A37" s="1">
        <v>36</v>
      </c>
      <c r="B37" s="1" t="s">
        <v>465</v>
      </c>
      <c r="C37" s="10">
        <v>44642</v>
      </c>
      <c r="D37" s="22">
        <v>0</v>
      </c>
      <c r="E37" s="1" t="s">
        <v>213</v>
      </c>
      <c r="F37" s="15">
        <v>24</v>
      </c>
      <c r="G37" s="2">
        <v>5.81</v>
      </c>
      <c r="H37" s="3">
        <v>70.400000000000006</v>
      </c>
      <c r="I37" s="2">
        <v>3.31</v>
      </c>
      <c r="J37" s="4">
        <f t="shared" si="0"/>
        <v>2.4999999999999996</v>
      </c>
      <c r="K37" s="1">
        <v>1</v>
      </c>
      <c r="L37" s="4">
        <f t="shared" si="1"/>
        <v>2.4999999999999996</v>
      </c>
      <c r="M37" s="1">
        <v>1</v>
      </c>
      <c r="N37" s="4">
        <v>2.5</v>
      </c>
      <c r="O37" s="11" t="s">
        <v>1746</v>
      </c>
    </row>
    <row r="38" spans="1:15" x14ac:dyDescent="0.25">
      <c r="A38" s="1">
        <v>37</v>
      </c>
      <c r="B38" s="1" t="s">
        <v>465</v>
      </c>
      <c r="C38" s="10">
        <v>44643</v>
      </c>
      <c r="D38" s="22">
        <v>0</v>
      </c>
      <c r="E38" s="1" t="s">
        <v>213</v>
      </c>
      <c r="F38" s="15">
        <v>24</v>
      </c>
      <c r="G38" s="2">
        <v>6.04</v>
      </c>
      <c r="H38" s="3">
        <v>67.58</v>
      </c>
      <c r="I38" s="2">
        <v>3.21</v>
      </c>
      <c r="J38" s="4">
        <f t="shared" si="0"/>
        <v>2.83</v>
      </c>
      <c r="K38" s="1">
        <v>1</v>
      </c>
      <c r="L38" s="4">
        <f t="shared" si="1"/>
        <v>2.83</v>
      </c>
      <c r="M38" s="1">
        <v>1</v>
      </c>
      <c r="N38" s="4">
        <v>2.83</v>
      </c>
      <c r="O38" s="11" t="s">
        <v>1746</v>
      </c>
    </row>
    <row r="39" spans="1:15" x14ac:dyDescent="0.25">
      <c r="A39" s="1">
        <v>38</v>
      </c>
      <c r="B39" s="1" t="s">
        <v>465</v>
      </c>
      <c r="C39" s="10">
        <v>44644</v>
      </c>
      <c r="D39" s="22">
        <v>0</v>
      </c>
      <c r="E39" s="1" t="s">
        <v>213</v>
      </c>
      <c r="F39" s="15">
        <v>24</v>
      </c>
      <c r="G39" s="2">
        <v>6.07</v>
      </c>
      <c r="H39" s="3">
        <v>65.37</v>
      </c>
      <c r="I39" s="2">
        <v>3.22</v>
      </c>
      <c r="J39" s="4">
        <f t="shared" si="0"/>
        <v>2.85</v>
      </c>
      <c r="K39" s="1">
        <v>1</v>
      </c>
      <c r="L39" s="4">
        <f t="shared" si="1"/>
        <v>2.85</v>
      </c>
      <c r="M39" s="1">
        <v>1</v>
      </c>
      <c r="N39" s="4">
        <v>2.85</v>
      </c>
      <c r="O39" s="11" t="s">
        <v>1746</v>
      </c>
    </row>
    <row r="40" spans="1:15" x14ac:dyDescent="0.25">
      <c r="A40" s="1">
        <v>39</v>
      </c>
      <c r="B40" s="1" t="s">
        <v>465</v>
      </c>
      <c r="C40" s="10">
        <v>44645</v>
      </c>
      <c r="D40" s="22">
        <v>0</v>
      </c>
      <c r="E40" s="1" t="s">
        <v>213</v>
      </c>
      <c r="F40" s="15">
        <v>24</v>
      </c>
      <c r="G40" s="2">
        <v>6.2</v>
      </c>
      <c r="H40" s="3">
        <v>59.05</v>
      </c>
      <c r="I40" s="2">
        <v>3.29</v>
      </c>
      <c r="J40" s="4">
        <f t="shared" si="0"/>
        <v>2.91</v>
      </c>
      <c r="K40" s="1">
        <v>1</v>
      </c>
      <c r="L40" s="4">
        <f t="shared" si="1"/>
        <v>2.91</v>
      </c>
      <c r="M40" s="1">
        <v>1</v>
      </c>
      <c r="N40" s="4">
        <v>2.91</v>
      </c>
      <c r="O40" s="11" t="s">
        <v>1746</v>
      </c>
    </row>
    <row r="41" spans="1:15" x14ac:dyDescent="0.25">
      <c r="A41" s="1">
        <v>40</v>
      </c>
      <c r="B41" s="1" t="s">
        <v>465</v>
      </c>
      <c r="C41" s="10">
        <v>44646</v>
      </c>
      <c r="D41" s="22">
        <v>0</v>
      </c>
      <c r="E41" s="1" t="s">
        <v>912</v>
      </c>
      <c r="F41" s="15">
        <v>1.2</v>
      </c>
      <c r="G41" s="2">
        <v>6.18</v>
      </c>
      <c r="H41" s="3">
        <v>1.6</v>
      </c>
      <c r="I41" s="2">
        <v>3.28</v>
      </c>
      <c r="J41" s="4">
        <f t="shared" si="0"/>
        <v>2.9</v>
      </c>
      <c r="K41" s="1">
        <v>1</v>
      </c>
      <c r="L41" s="4">
        <f t="shared" si="1"/>
        <v>2.9</v>
      </c>
      <c r="M41" s="1">
        <v>10</v>
      </c>
      <c r="N41" s="4">
        <f>M41*J41</f>
        <v>29</v>
      </c>
      <c r="O41" s="11" t="s">
        <v>1746</v>
      </c>
    </row>
    <row r="42" spans="1:15" x14ac:dyDescent="0.25">
      <c r="A42" s="1">
        <v>41</v>
      </c>
      <c r="B42" s="1" t="s">
        <v>250</v>
      </c>
      <c r="C42" s="10">
        <v>44646</v>
      </c>
      <c r="D42" s="22">
        <v>0</v>
      </c>
      <c r="E42" s="1" t="s">
        <v>2537</v>
      </c>
      <c r="F42" s="15">
        <v>22.8</v>
      </c>
      <c r="G42" s="2">
        <v>4.88</v>
      </c>
      <c r="H42" s="3">
        <v>18.690000000000001</v>
      </c>
      <c r="I42" s="2">
        <v>3.4</v>
      </c>
      <c r="J42" s="4">
        <f t="shared" si="0"/>
        <v>1.48</v>
      </c>
      <c r="K42" s="1">
        <v>1</v>
      </c>
      <c r="L42" s="4">
        <f t="shared" si="1"/>
        <v>1.48</v>
      </c>
      <c r="M42" s="1">
        <v>1</v>
      </c>
      <c r="N42" s="4">
        <v>1.48</v>
      </c>
      <c r="O42" s="11" t="s">
        <v>1746</v>
      </c>
    </row>
    <row r="43" spans="1:15" x14ac:dyDescent="0.25">
      <c r="A43" s="1">
        <v>42</v>
      </c>
      <c r="B43" s="1" t="s">
        <v>250</v>
      </c>
      <c r="C43" s="10">
        <v>44647</v>
      </c>
      <c r="D43" s="22">
        <v>0</v>
      </c>
      <c r="E43" s="1" t="s">
        <v>213</v>
      </c>
      <c r="F43" s="15">
        <v>24</v>
      </c>
      <c r="G43" s="2">
        <v>4.4800000000000004</v>
      </c>
      <c r="H43" s="3">
        <v>11.95</v>
      </c>
      <c r="I43" s="2">
        <v>3.38</v>
      </c>
      <c r="J43" s="4">
        <f t="shared" si="0"/>
        <v>1.1000000000000005</v>
      </c>
      <c r="K43" s="1">
        <v>1</v>
      </c>
      <c r="L43" s="4">
        <f t="shared" si="1"/>
        <v>1.1000000000000005</v>
      </c>
      <c r="M43" s="1">
        <v>1</v>
      </c>
      <c r="N43" s="4">
        <v>1.1000000000000001</v>
      </c>
      <c r="O43" s="11" t="s">
        <v>1746</v>
      </c>
    </row>
    <row r="44" spans="1:15" ht="33" x14ac:dyDescent="0.25">
      <c r="A44" s="1">
        <v>43</v>
      </c>
      <c r="B44" s="1" t="s">
        <v>250</v>
      </c>
      <c r="C44" s="10">
        <v>44648</v>
      </c>
      <c r="D44" s="22">
        <v>0</v>
      </c>
      <c r="E44" s="11" t="s">
        <v>2538</v>
      </c>
      <c r="F44" s="15">
        <v>21.4</v>
      </c>
      <c r="G44" s="2">
        <v>3.99</v>
      </c>
      <c r="H44" s="3">
        <v>10.51</v>
      </c>
      <c r="I44" s="2">
        <v>3.15</v>
      </c>
      <c r="J44" s="4">
        <f t="shared" si="0"/>
        <v>0.8400000000000003</v>
      </c>
      <c r="K44" s="1">
        <v>1</v>
      </c>
      <c r="L44" s="4">
        <f t="shared" si="1"/>
        <v>0.8400000000000003</v>
      </c>
      <c r="M44" s="1">
        <v>1</v>
      </c>
      <c r="N44" s="4">
        <v>0.84</v>
      </c>
      <c r="O44" s="11" t="s">
        <v>1746</v>
      </c>
    </row>
    <row r="45" spans="1:15" x14ac:dyDescent="0.25">
      <c r="A45" s="1">
        <v>44</v>
      </c>
      <c r="B45" s="1" t="s">
        <v>250</v>
      </c>
      <c r="C45" s="10">
        <v>44649</v>
      </c>
      <c r="D45" s="22">
        <v>0</v>
      </c>
      <c r="E45" s="1" t="s">
        <v>213</v>
      </c>
      <c r="F45" s="15">
        <v>24</v>
      </c>
      <c r="G45" s="2">
        <v>5.19</v>
      </c>
      <c r="H45" s="3">
        <v>6.42</v>
      </c>
      <c r="I45" s="2">
        <v>3.41</v>
      </c>
      <c r="J45" s="4">
        <f t="shared" si="0"/>
        <v>1.7800000000000002</v>
      </c>
      <c r="K45" s="1">
        <v>1</v>
      </c>
      <c r="L45" s="4">
        <f t="shared" si="1"/>
        <v>1.7800000000000002</v>
      </c>
      <c r="M45" s="1">
        <v>1</v>
      </c>
      <c r="N45" s="4">
        <v>1.78</v>
      </c>
      <c r="O45" s="11" t="s">
        <v>2539</v>
      </c>
    </row>
    <row r="46" spans="1:15" ht="33" x14ac:dyDescent="0.25">
      <c r="A46" s="1">
        <v>45</v>
      </c>
      <c r="B46" s="1" t="s">
        <v>250</v>
      </c>
      <c r="C46" s="10">
        <v>44650</v>
      </c>
      <c r="D46" s="22">
        <v>0</v>
      </c>
      <c r="E46" s="11" t="s">
        <v>2540</v>
      </c>
      <c r="F46" s="15">
        <v>13</v>
      </c>
      <c r="G46" s="2">
        <v>6.41</v>
      </c>
      <c r="H46" s="3">
        <v>3.12</v>
      </c>
      <c r="I46" s="2">
        <v>3.32</v>
      </c>
      <c r="J46" s="4">
        <f t="shared" si="0"/>
        <v>3.0900000000000003</v>
      </c>
      <c r="K46" s="1">
        <v>1</v>
      </c>
      <c r="L46" s="4">
        <f t="shared" si="1"/>
        <v>3.0900000000000003</v>
      </c>
      <c r="M46" s="1">
        <f>C48-C46</f>
        <v>25</v>
      </c>
      <c r="N46" s="4">
        <v>30.945699999999999</v>
      </c>
      <c r="O46" s="11" t="s">
        <v>1746</v>
      </c>
    </row>
    <row r="47" spans="1:15" x14ac:dyDescent="0.25">
      <c r="A47" s="1">
        <v>46</v>
      </c>
      <c r="B47" s="1" t="s">
        <v>2079</v>
      </c>
      <c r="C47" s="10">
        <v>44650</v>
      </c>
      <c r="D47" s="22">
        <v>0</v>
      </c>
      <c r="E47" s="1" t="s">
        <v>2541</v>
      </c>
      <c r="F47" s="15">
        <v>5.5</v>
      </c>
      <c r="G47" s="2">
        <v>8.76</v>
      </c>
      <c r="H47" s="3">
        <v>0.3</v>
      </c>
      <c r="I47" s="2">
        <v>2.98</v>
      </c>
      <c r="J47" s="4">
        <f t="shared" si="0"/>
        <v>5.7799999999999994</v>
      </c>
      <c r="K47" s="1">
        <v>1</v>
      </c>
      <c r="L47" s="4">
        <f t="shared" si="1"/>
        <v>5.7799999999999994</v>
      </c>
      <c r="M47" s="1">
        <v>10</v>
      </c>
      <c r="N47" s="4">
        <f>J47/2*10</f>
        <v>28.9</v>
      </c>
      <c r="O47" s="11" t="s">
        <v>1746</v>
      </c>
    </row>
    <row r="48" spans="1:15" x14ac:dyDescent="0.25">
      <c r="A48" s="1">
        <v>47</v>
      </c>
      <c r="B48" s="1" t="s">
        <v>250</v>
      </c>
      <c r="C48" s="10">
        <v>44675</v>
      </c>
      <c r="D48" s="22">
        <v>0</v>
      </c>
      <c r="E48" s="1" t="s">
        <v>2337</v>
      </c>
      <c r="F48" s="15">
        <v>20.7</v>
      </c>
      <c r="G48" s="2">
        <v>7.6</v>
      </c>
      <c r="H48" s="3">
        <v>3.32</v>
      </c>
      <c r="I48" s="2">
        <v>3.89</v>
      </c>
      <c r="J48" s="4">
        <f t="shared" si="0"/>
        <v>3.7099999999999995</v>
      </c>
      <c r="K48" s="1">
        <v>1</v>
      </c>
      <c r="L48" s="4">
        <f t="shared" si="1"/>
        <v>3.7099999999999995</v>
      </c>
      <c r="M48" s="1">
        <v>1</v>
      </c>
      <c r="N48" s="4">
        <v>3.71</v>
      </c>
      <c r="O48" s="11" t="s">
        <v>1746</v>
      </c>
    </row>
    <row r="49" spans="1:15" x14ac:dyDescent="0.25">
      <c r="A49" s="1">
        <v>48</v>
      </c>
      <c r="B49" s="1" t="s">
        <v>250</v>
      </c>
      <c r="C49" s="10">
        <v>44676</v>
      </c>
      <c r="D49" s="22">
        <v>0</v>
      </c>
      <c r="E49" s="1" t="s">
        <v>213</v>
      </c>
      <c r="F49" s="15">
        <v>24</v>
      </c>
      <c r="G49" s="2">
        <v>10.79</v>
      </c>
      <c r="H49" s="3">
        <v>6.8</v>
      </c>
      <c r="I49" s="2">
        <v>3.85</v>
      </c>
      <c r="J49" s="4">
        <f t="shared" si="0"/>
        <v>6.9399999999999995</v>
      </c>
      <c r="K49" s="1">
        <v>1</v>
      </c>
      <c r="L49" s="4">
        <f t="shared" si="1"/>
        <v>6.9399999999999995</v>
      </c>
      <c r="M49" s="1">
        <v>1</v>
      </c>
      <c r="N49" s="4">
        <v>6.94</v>
      </c>
      <c r="O49" s="11" t="s">
        <v>1746</v>
      </c>
    </row>
    <row r="50" spans="1:15" x14ac:dyDescent="0.25">
      <c r="A50" s="1">
        <v>49</v>
      </c>
      <c r="B50" s="1" t="s">
        <v>250</v>
      </c>
      <c r="C50" s="10">
        <v>44677</v>
      </c>
      <c r="D50" s="22">
        <v>3.1</v>
      </c>
      <c r="E50" s="1" t="s">
        <v>213</v>
      </c>
      <c r="F50" s="15">
        <v>24</v>
      </c>
      <c r="G50" s="2">
        <v>11.29</v>
      </c>
      <c r="H50" s="3">
        <v>9.92</v>
      </c>
      <c r="I50" s="2">
        <v>4.07</v>
      </c>
      <c r="J50" s="4">
        <f t="shared" si="0"/>
        <v>7.2199999999999989</v>
      </c>
      <c r="K50" s="1">
        <v>1</v>
      </c>
      <c r="L50" s="4">
        <f t="shared" si="1"/>
        <v>4.1199999999999992</v>
      </c>
      <c r="M50" s="1">
        <v>1</v>
      </c>
      <c r="N50" s="4">
        <v>4.12</v>
      </c>
      <c r="O50" s="11" t="s">
        <v>1746</v>
      </c>
    </row>
    <row r="51" spans="1:15" x14ac:dyDescent="0.25">
      <c r="A51" s="1">
        <v>50</v>
      </c>
      <c r="B51" s="1" t="s">
        <v>250</v>
      </c>
      <c r="C51" s="10">
        <v>44678</v>
      </c>
      <c r="D51" s="22">
        <v>3.1</v>
      </c>
      <c r="E51" s="1" t="s">
        <v>213</v>
      </c>
      <c r="F51" s="15">
        <v>24</v>
      </c>
      <c r="G51" s="2">
        <v>10.35</v>
      </c>
      <c r="H51" s="3">
        <v>10.29</v>
      </c>
      <c r="I51" s="2">
        <v>3.78</v>
      </c>
      <c r="J51" s="4">
        <f t="shared" si="0"/>
        <v>6.57</v>
      </c>
      <c r="K51" s="1">
        <v>1</v>
      </c>
      <c r="L51" s="4">
        <f t="shared" si="1"/>
        <v>3.47</v>
      </c>
      <c r="M51" s="1">
        <v>1</v>
      </c>
      <c r="N51" s="4">
        <v>3.47</v>
      </c>
      <c r="O51" s="11" t="s">
        <v>1746</v>
      </c>
    </row>
    <row r="52" spans="1:15" x14ac:dyDescent="0.25">
      <c r="A52" s="1">
        <v>51</v>
      </c>
      <c r="B52" s="1" t="s">
        <v>250</v>
      </c>
      <c r="C52" s="10">
        <v>44679</v>
      </c>
      <c r="D52" s="22">
        <v>3.1</v>
      </c>
      <c r="E52" s="1" t="s">
        <v>213</v>
      </c>
      <c r="F52" s="15">
        <v>24</v>
      </c>
      <c r="G52" s="2">
        <v>9.69</v>
      </c>
      <c r="H52" s="3">
        <v>5.3</v>
      </c>
      <c r="I52" s="2">
        <v>3.97</v>
      </c>
      <c r="J52" s="4">
        <f t="shared" si="0"/>
        <v>5.7199999999999989</v>
      </c>
      <c r="K52" s="1">
        <v>1</v>
      </c>
      <c r="L52" s="4">
        <f t="shared" si="1"/>
        <v>2.6199999999999988</v>
      </c>
      <c r="M52" s="1">
        <v>1</v>
      </c>
      <c r="N52" s="4">
        <v>2.62</v>
      </c>
      <c r="O52" s="11" t="s">
        <v>1746</v>
      </c>
    </row>
    <row r="53" spans="1:15" x14ac:dyDescent="0.25">
      <c r="A53" s="1">
        <v>52</v>
      </c>
      <c r="B53" s="1" t="s">
        <v>250</v>
      </c>
      <c r="C53" s="10">
        <v>44680</v>
      </c>
      <c r="D53" s="22">
        <v>2.9</v>
      </c>
      <c r="E53" s="1" t="s">
        <v>213</v>
      </c>
      <c r="F53" s="15">
        <v>24</v>
      </c>
      <c r="G53" s="2">
        <v>8.4600000000000009</v>
      </c>
      <c r="H53" s="3">
        <v>9.17</v>
      </c>
      <c r="I53" s="2">
        <v>4.0599999999999996</v>
      </c>
      <c r="J53" s="4">
        <f t="shared" si="0"/>
        <v>4.4000000000000012</v>
      </c>
      <c r="K53" s="1">
        <v>1</v>
      </c>
      <c r="L53" s="4">
        <f t="shared" si="1"/>
        <v>1.5000000000000013</v>
      </c>
      <c r="M53" s="1">
        <v>1</v>
      </c>
      <c r="N53" s="4">
        <v>1.5</v>
      </c>
      <c r="O53" s="11" t="s">
        <v>1746</v>
      </c>
    </row>
    <row r="54" spans="1:15" x14ac:dyDescent="0.25">
      <c r="A54" s="1">
        <v>53</v>
      </c>
      <c r="B54" s="1" t="s">
        <v>250</v>
      </c>
      <c r="C54" s="10">
        <v>44681</v>
      </c>
      <c r="D54" s="22">
        <v>2.9</v>
      </c>
      <c r="E54" s="1" t="s">
        <v>213</v>
      </c>
      <c r="F54" s="15">
        <v>24</v>
      </c>
      <c r="G54" s="2">
        <v>9.68</v>
      </c>
      <c r="H54" s="3">
        <v>10.95</v>
      </c>
      <c r="I54" s="2">
        <v>4.17</v>
      </c>
      <c r="J54" s="4">
        <f t="shared" si="0"/>
        <v>5.51</v>
      </c>
      <c r="K54" s="1">
        <v>1</v>
      </c>
      <c r="L54" s="4">
        <f t="shared" si="1"/>
        <v>2.61</v>
      </c>
      <c r="M54" s="1">
        <v>1</v>
      </c>
      <c r="N54" s="4">
        <v>2.61</v>
      </c>
      <c r="O54" s="11" t="s">
        <v>1746</v>
      </c>
    </row>
    <row r="55" spans="1:15" x14ac:dyDescent="0.25">
      <c r="A55" s="1">
        <v>54</v>
      </c>
      <c r="B55" s="1" t="s">
        <v>250</v>
      </c>
      <c r="C55" s="10">
        <v>44682</v>
      </c>
      <c r="D55" s="22">
        <v>3.5</v>
      </c>
      <c r="E55" s="1" t="s">
        <v>213</v>
      </c>
      <c r="F55" s="15">
        <v>24</v>
      </c>
      <c r="G55" s="2">
        <v>9.65</v>
      </c>
      <c r="H55" s="3">
        <v>9.8800000000000008</v>
      </c>
      <c r="I55" s="2">
        <v>3.9</v>
      </c>
      <c r="J55" s="4">
        <f t="shared" si="0"/>
        <v>5.75</v>
      </c>
      <c r="K55" s="1">
        <v>1</v>
      </c>
      <c r="L55" s="4">
        <f t="shared" si="1"/>
        <v>2.25</v>
      </c>
      <c r="M55" s="1">
        <v>1</v>
      </c>
      <c r="N55" s="4">
        <v>2.85</v>
      </c>
      <c r="O55" s="11" t="s">
        <v>1746</v>
      </c>
    </row>
    <row r="56" spans="1:15" x14ac:dyDescent="0.25">
      <c r="A56" s="1">
        <v>55</v>
      </c>
      <c r="B56" s="1" t="s">
        <v>250</v>
      </c>
      <c r="C56" s="10">
        <v>44683</v>
      </c>
      <c r="D56" s="22">
        <v>3.5</v>
      </c>
      <c r="E56" s="1" t="s">
        <v>213</v>
      </c>
      <c r="F56" s="15">
        <v>24</v>
      </c>
      <c r="G56" s="2">
        <v>9.84</v>
      </c>
      <c r="H56" s="3">
        <v>10.23</v>
      </c>
      <c r="I56" s="2">
        <v>3.66</v>
      </c>
      <c r="J56" s="4">
        <f t="shared" si="0"/>
        <v>6.18</v>
      </c>
      <c r="K56" s="1">
        <v>1</v>
      </c>
      <c r="L56" s="4">
        <f t="shared" si="1"/>
        <v>2.6799999999999997</v>
      </c>
      <c r="M56" s="1">
        <v>1</v>
      </c>
      <c r="N56" s="4">
        <v>3.28</v>
      </c>
      <c r="O56" s="11" t="s">
        <v>1746</v>
      </c>
    </row>
    <row r="57" spans="1:15" x14ac:dyDescent="0.25">
      <c r="A57" s="1">
        <v>56</v>
      </c>
      <c r="B57" s="1" t="s">
        <v>250</v>
      </c>
      <c r="C57" s="10">
        <v>44684</v>
      </c>
      <c r="D57" s="22">
        <v>3.5</v>
      </c>
      <c r="E57" s="1" t="s">
        <v>213</v>
      </c>
      <c r="F57" s="15">
        <v>24</v>
      </c>
      <c r="G57" s="2">
        <v>9.81</v>
      </c>
      <c r="H57" s="3">
        <v>10.46</v>
      </c>
      <c r="I57" s="2">
        <v>3.82</v>
      </c>
      <c r="J57" s="4">
        <f t="shared" si="0"/>
        <v>5.99</v>
      </c>
      <c r="K57" s="1">
        <v>1</v>
      </c>
      <c r="L57" s="4">
        <f t="shared" si="1"/>
        <v>2.4900000000000002</v>
      </c>
      <c r="M57" s="1">
        <v>1</v>
      </c>
      <c r="N57" s="4">
        <v>3.09</v>
      </c>
      <c r="O57" s="11" t="s">
        <v>1746</v>
      </c>
    </row>
    <row r="58" spans="1:15" x14ac:dyDescent="0.25">
      <c r="A58" s="1">
        <v>57</v>
      </c>
      <c r="B58" s="1" t="s">
        <v>250</v>
      </c>
      <c r="C58" s="10">
        <v>44685</v>
      </c>
      <c r="D58" s="22">
        <v>3.5</v>
      </c>
      <c r="E58" s="1" t="s">
        <v>213</v>
      </c>
      <c r="F58" s="15">
        <v>24</v>
      </c>
      <c r="G58" s="2">
        <v>9.7799999999999994</v>
      </c>
      <c r="H58" s="3">
        <v>10.37</v>
      </c>
      <c r="I58" s="2">
        <v>3.83</v>
      </c>
      <c r="J58" s="4">
        <f t="shared" si="0"/>
        <v>5.9499999999999993</v>
      </c>
      <c r="K58" s="1">
        <v>1</v>
      </c>
      <c r="L58" s="4">
        <f t="shared" si="1"/>
        <v>2.4499999999999993</v>
      </c>
      <c r="M58" s="1">
        <v>1</v>
      </c>
      <c r="N58" s="4">
        <v>3.05</v>
      </c>
      <c r="O58" s="11" t="s">
        <v>1746</v>
      </c>
    </row>
    <row r="59" spans="1:15" x14ac:dyDescent="0.25">
      <c r="A59" s="1">
        <v>58</v>
      </c>
      <c r="B59" s="1" t="s">
        <v>250</v>
      </c>
      <c r="C59" s="10">
        <v>44686</v>
      </c>
      <c r="D59" s="22">
        <v>3.5</v>
      </c>
      <c r="E59" s="1" t="s">
        <v>213</v>
      </c>
      <c r="F59" s="15">
        <v>24</v>
      </c>
      <c r="G59" s="2">
        <v>9.8699999999999992</v>
      </c>
      <c r="H59" s="3">
        <v>10.44</v>
      </c>
      <c r="I59" s="2">
        <v>3.74</v>
      </c>
      <c r="J59" s="4">
        <f t="shared" si="0"/>
        <v>6.129999999999999</v>
      </c>
      <c r="K59" s="1">
        <v>1</v>
      </c>
      <c r="L59" s="4">
        <f t="shared" si="1"/>
        <v>2.629999999999999</v>
      </c>
      <c r="M59" s="1">
        <v>1</v>
      </c>
      <c r="N59" s="4">
        <v>3.03</v>
      </c>
      <c r="O59" s="11" t="s">
        <v>1746</v>
      </c>
    </row>
    <row r="60" spans="1:15" x14ac:dyDescent="0.25">
      <c r="A60" s="1">
        <v>59</v>
      </c>
      <c r="B60" s="1" t="s">
        <v>250</v>
      </c>
      <c r="C60" s="10">
        <v>44687</v>
      </c>
      <c r="D60" s="22">
        <v>3.5</v>
      </c>
      <c r="E60" s="1" t="s">
        <v>213</v>
      </c>
      <c r="F60" s="15">
        <v>24</v>
      </c>
      <c r="G60" s="2">
        <v>9.57</v>
      </c>
      <c r="H60" s="3">
        <v>10.6</v>
      </c>
      <c r="I60" s="2">
        <v>3.65</v>
      </c>
      <c r="J60" s="4">
        <f t="shared" si="0"/>
        <v>5.92</v>
      </c>
      <c r="K60" s="1">
        <v>1</v>
      </c>
      <c r="L60" s="4">
        <f t="shared" si="1"/>
        <v>2.42</v>
      </c>
      <c r="M60" s="1">
        <v>1</v>
      </c>
      <c r="N60" s="4">
        <v>2.82</v>
      </c>
      <c r="O60" s="11" t="s">
        <v>1746</v>
      </c>
    </row>
    <row r="61" spans="1:15" x14ac:dyDescent="0.25">
      <c r="A61" s="1">
        <v>60</v>
      </c>
      <c r="B61" s="1" t="s">
        <v>250</v>
      </c>
      <c r="C61" s="10">
        <v>44688</v>
      </c>
      <c r="D61" s="22">
        <v>3.5</v>
      </c>
      <c r="E61" s="1" t="s">
        <v>213</v>
      </c>
      <c r="F61" s="15">
        <v>24</v>
      </c>
      <c r="G61" s="2">
        <v>8.8800000000000008</v>
      </c>
      <c r="H61" s="3">
        <v>9.74</v>
      </c>
      <c r="I61" s="2">
        <v>3.7</v>
      </c>
      <c r="J61" s="4">
        <f t="shared" si="0"/>
        <v>5.1800000000000006</v>
      </c>
      <c r="K61" s="1">
        <v>1</v>
      </c>
      <c r="L61" s="4">
        <f t="shared" si="1"/>
        <v>1.6800000000000006</v>
      </c>
      <c r="M61" s="1">
        <v>1</v>
      </c>
      <c r="N61" s="4">
        <v>2.08</v>
      </c>
      <c r="O61" s="11" t="s">
        <v>1746</v>
      </c>
    </row>
    <row r="62" spans="1:15" x14ac:dyDescent="0.25">
      <c r="A62" s="1">
        <v>61</v>
      </c>
      <c r="B62" s="1" t="s">
        <v>250</v>
      </c>
      <c r="C62" s="10">
        <v>44689</v>
      </c>
      <c r="D62" s="22">
        <v>3.5</v>
      </c>
      <c r="E62" s="1" t="s">
        <v>213</v>
      </c>
      <c r="F62" s="15">
        <v>24</v>
      </c>
      <c r="G62" s="2">
        <v>9.3000000000000007</v>
      </c>
      <c r="H62" s="3">
        <v>10.77</v>
      </c>
      <c r="I62" s="2">
        <v>3.89</v>
      </c>
      <c r="J62" s="4">
        <f t="shared" si="0"/>
        <v>5.41</v>
      </c>
      <c r="K62" s="1">
        <v>1</v>
      </c>
      <c r="L62" s="4">
        <f t="shared" si="1"/>
        <v>1.9100000000000001</v>
      </c>
      <c r="M62" s="1">
        <v>1</v>
      </c>
      <c r="N62" s="4">
        <v>2.31</v>
      </c>
      <c r="O62" s="11" t="s">
        <v>1746</v>
      </c>
    </row>
    <row r="63" spans="1:15" x14ac:dyDescent="0.25">
      <c r="A63" s="1">
        <v>62</v>
      </c>
      <c r="B63" s="1" t="s">
        <v>250</v>
      </c>
      <c r="C63" s="10">
        <v>44690</v>
      </c>
      <c r="D63" s="22">
        <v>3.5</v>
      </c>
      <c r="E63" s="1" t="s">
        <v>213</v>
      </c>
      <c r="F63" s="15">
        <v>24</v>
      </c>
      <c r="G63" s="2">
        <v>9.2200000000000006</v>
      </c>
      <c r="H63" s="3">
        <v>10.49</v>
      </c>
      <c r="I63" s="2">
        <v>3.98</v>
      </c>
      <c r="J63" s="4">
        <f t="shared" si="0"/>
        <v>5.24</v>
      </c>
      <c r="K63" s="1">
        <v>1</v>
      </c>
      <c r="L63" s="4">
        <f t="shared" si="1"/>
        <v>1.7400000000000002</v>
      </c>
      <c r="M63" s="1">
        <v>1</v>
      </c>
      <c r="N63" s="4">
        <v>2.14</v>
      </c>
      <c r="O63" s="11" t="s">
        <v>1746</v>
      </c>
    </row>
    <row r="64" spans="1:15" x14ac:dyDescent="0.25">
      <c r="A64" s="1">
        <v>63</v>
      </c>
      <c r="B64" s="1" t="s">
        <v>250</v>
      </c>
      <c r="C64" s="10">
        <v>44691</v>
      </c>
      <c r="D64" s="22">
        <v>3.5</v>
      </c>
      <c r="E64" s="1" t="s">
        <v>213</v>
      </c>
      <c r="F64" s="15">
        <v>24</v>
      </c>
      <c r="G64" s="2">
        <v>8.58</v>
      </c>
      <c r="H64" s="3">
        <v>10.43</v>
      </c>
      <c r="I64" s="2">
        <v>3.85</v>
      </c>
      <c r="J64" s="4">
        <f t="shared" si="0"/>
        <v>4.7300000000000004</v>
      </c>
      <c r="K64" s="1">
        <v>1</v>
      </c>
      <c r="L64" s="4">
        <f t="shared" si="1"/>
        <v>1.2300000000000004</v>
      </c>
      <c r="M64" s="1">
        <v>1</v>
      </c>
      <c r="N64" s="4">
        <v>1.63</v>
      </c>
      <c r="O64" s="11" t="s">
        <v>1746</v>
      </c>
    </row>
    <row r="65" spans="1:15" x14ac:dyDescent="0.25">
      <c r="A65" s="1">
        <v>64</v>
      </c>
      <c r="B65" s="1" t="s">
        <v>250</v>
      </c>
      <c r="C65" s="10">
        <v>44692</v>
      </c>
      <c r="D65" s="22">
        <v>3.5</v>
      </c>
      <c r="E65" s="1" t="s">
        <v>213</v>
      </c>
      <c r="F65" s="15">
        <v>24</v>
      </c>
      <c r="G65" s="2">
        <v>8.33</v>
      </c>
      <c r="H65" s="3">
        <v>10.44</v>
      </c>
      <c r="I65" s="2">
        <v>3.64</v>
      </c>
      <c r="J65" s="4">
        <f t="shared" si="0"/>
        <v>4.6899999999999995</v>
      </c>
      <c r="K65" s="1">
        <v>1</v>
      </c>
      <c r="L65" s="4">
        <f t="shared" si="1"/>
        <v>1.1899999999999995</v>
      </c>
      <c r="M65" s="1">
        <v>1</v>
      </c>
      <c r="N65" s="4">
        <v>1.59</v>
      </c>
      <c r="O65" s="11" t="s">
        <v>1746</v>
      </c>
    </row>
    <row r="66" spans="1:15" x14ac:dyDescent="0.25">
      <c r="A66" s="1">
        <v>65</v>
      </c>
      <c r="B66" s="1" t="s">
        <v>250</v>
      </c>
      <c r="C66" s="10">
        <v>44693</v>
      </c>
      <c r="D66" s="22">
        <v>3.5</v>
      </c>
      <c r="E66" s="1" t="s">
        <v>213</v>
      </c>
      <c r="F66" s="15">
        <v>24</v>
      </c>
      <c r="G66" s="2">
        <v>8.5299999999999994</v>
      </c>
      <c r="H66" s="3">
        <v>8.5</v>
      </c>
      <c r="I66" s="2">
        <v>3.7</v>
      </c>
      <c r="J66" s="4">
        <f t="shared" ref="J66:J129" si="2">G66-I66</f>
        <v>4.8299999999999992</v>
      </c>
      <c r="K66" s="1">
        <v>1</v>
      </c>
      <c r="L66" s="4">
        <f t="shared" si="1"/>
        <v>1.3299999999999992</v>
      </c>
      <c r="M66" s="1">
        <v>1</v>
      </c>
      <c r="N66" s="4">
        <v>1.73</v>
      </c>
      <c r="O66" s="11" t="s">
        <v>1746</v>
      </c>
    </row>
    <row r="67" spans="1:15" x14ac:dyDescent="0.25">
      <c r="A67" s="1">
        <v>66</v>
      </c>
      <c r="B67" s="1" t="s">
        <v>250</v>
      </c>
      <c r="C67" s="10">
        <v>44694</v>
      </c>
      <c r="D67" s="22">
        <v>3.5</v>
      </c>
      <c r="E67" s="1" t="s">
        <v>213</v>
      </c>
      <c r="F67" s="15">
        <v>24</v>
      </c>
      <c r="G67" s="2">
        <v>8.52</v>
      </c>
      <c r="H67" s="3">
        <v>8.41</v>
      </c>
      <c r="I67" s="2">
        <v>3.95</v>
      </c>
      <c r="J67" s="4">
        <f t="shared" si="2"/>
        <v>4.5699999999999994</v>
      </c>
      <c r="K67" s="1">
        <v>1</v>
      </c>
      <c r="L67" s="4">
        <f t="shared" ref="L67:L73" si="3">(G67-I67-D67)*K67</f>
        <v>1.0699999999999994</v>
      </c>
      <c r="M67" s="1">
        <v>1</v>
      </c>
      <c r="N67" s="4">
        <v>1.47</v>
      </c>
      <c r="O67" s="11" t="s">
        <v>1746</v>
      </c>
    </row>
    <row r="68" spans="1:15" x14ac:dyDescent="0.25">
      <c r="A68" s="1">
        <v>67</v>
      </c>
      <c r="B68" s="1" t="s">
        <v>250</v>
      </c>
      <c r="C68" s="10">
        <v>44695</v>
      </c>
      <c r="D68" s="22">
        <v>3.5</v>
      </c>
      <c r="E68" s="1" t="s">
        <v>213</v>
      </c>
      <c r="F68" s="15">
        <v>24</v>
      </c>
      <c r="G68" s="2">
        <v>8.56</v>
      </c>
      <c r="H68" s="3">
        <v>8.26</v>
      </c>
      <c r="I68" s="2">
        <v>3.57</v>
      </c>
      <c r="J68" s="4">
        <f t="shared" si="2"/>
        <v>4.99</v>
      </c>
      <c r="K68" s="1">
        <v>1</v>
      </c>
      <c r="L68" s="4">
        <f t="shared" si="3"/>
        <v>1.4900000000000002</v>
      </c>
      <c r="M68" s="1">
        <v>1</v>
      </c>
      <c r="N68" s="4">
        <v>1.89</v>
      </c>
      <c r="O68" s="11" t="s">
        <v>1746</v>
      </c>
    </row>
    <row r="69" spans="1:15" x14ac:dyDescent="0.25">
      <c r="A69" s="1">
        <v>68</v>
      </c>
      <c r="B69" s="1" t="s">
        <v>250</v>
      </c>
      <c r="C69" s="10">
        <v>44696</v>
      </c>
      <c r="D69" s="22">
        <v>3.5</v>
      </c>
      <c r="E69" s="1" t="s">
        <v>213</v>
      </c>
      <c r="F69" s="15">
        <v>24</v>
      </c>
      <c r="G69" s="2">
        <v>8.6199999999999992</v>
      </c>
      <c r="H69" s="3">
        <v>8.35</v>
      </c>
      <c r="I69" s="2">
        <v>3.72</v>
      </c>
      <c r="J69" s="4">
        <f t="shared" si="2"/>
        <v>4.8999999999999986</v>
      </c>
      <c r="K69" s="1">
        <v>1</v>
      </c>
      <c r="L69" s="4">
        <f t="shared" si="3"/>
        <v>1.3999999999999986</v>
      </c>
      <c r="M69" s="1">
        <v>1</v>
      </c>
      <c r="N69" s="4">
        <v>1.8</v>
      </c>
      <c r="O69" s="11" t="s">
        <v>1746</v>
      </c>
    </row>
    <row r="70" spans="1:15" x14ac:dyDescent="0.25">
      <c r="A70" s="1">
        <v>69</v>
      </c>
      <c r="B70" s="1" t="s">
        <v>250</v>
      </c>
      <c r="C70" s="10">
        <v>44697</v>
      </c>
      <c r="D70" s="22">
        <v>3.5</v>
      </c>
      <c r="E70" s="1" t="s">
        <v>213</v>
      </c>
      <c r="F70" s="15">
        <v>24</v>
      </c>
      <c r="G70" s="2">
        <v>8.43</v>
      </c>
      <c r="H70" s="3">
        <v>8.25</v>
      </c>
      <c r="I70" s="2">
        <v>3.82</v>
      </c>
      <c r="J70" s="4">
        <f t="shared" si="2"/>
        <v>4.6099999999999994</v>
      </c>
      <c r="K70" s="1">
        <v>1</v>
      </c>
      <c r="L70" s="4">
        <f t="shared" si="3"/>
        <v>1.1099999999999994</v>
      </c>
      <c r="M70" s="1">
        <v>1</v>
      </c>
      <c r="N70" s="4">
        <v>1.51</v>
      </c>
      <c r="O70" s="11" t="s">
        <v>1746</v>
      </c>
    </row>
    <row r="71" spans="1:15" x14ac:dyDescent="0.25">
      <c r="A71" s="1">
        <v>70</v>
      </c>
      <c r="B71" s="1" t="s">
        <v>250</v>
      </c>
      <c r="C71" s="10">
        <v>44698</v>
      </c>
      <c r="D71" s="22">
        <v>3.5</v>
      </c>
      <c r="E71" s="1" t="s">
        <v>213</v>
      </c>
      <c r="F71" s="15">
        <v>24</v>
      </c>
      <c r="G71" s="2">
        <v>8.4</v>
      </c>
      <c r="H71" s="3">
        <v>8.43</v>
      </c>
      <c r="I71" s="2">
        <v>3.72</v>
      </c>
      <c r="J71" s="4">
        <f t="shared" si="2"/>
        <v>4.68</v>
      </c>
      <c r="K71" s="1">
        <v>1</v>
      </c>
      <c r="L71" s="4">
        <f t="shared" si="3"/>
        <v>1.1799999999999997</v>
      </c>
      <c r="M71" s="1">
        <v>1</v>
      </c>
      <c r="N71" s="4">
        <v>1.58</v>
      </c>
      <c r="O71" s="11" t="s">
        <v>1746</v>
      </c>
    </row>
    <row r="72" spans="1:15" x14ac:dyDescent="0.25">
      <c r="A72" s="1">
        <v>71</v>
      </c>
      <c r="B72" s="1" t="s">
        <v>250</v>
      </c>
      <c r="C72" s="10">
        <v>44699</v>
      </c>
      <c r="D72" s="22">
        <v>3.5</v>
      </c>
      <c r="E72" s="1" t="s">
        <v>2277</v>
      </c>
      <c r="F72" s="15">
        <v>19</v>
      </c>
      <c r="G72" s="2">
        <v>8.43</v>
      </c>
      <c r="H72" s="3">
        <v>5.96</v>
      </c>
      <c r="I72" s="2">
        <v>3.39</v>
      </c>
      <c r="J72" s="4">
        <f t="shared" si="2"/>
        <v>5.0399999999999991</v>
      </c>
      <c r="K72" s="1">
        <v>1</v>
      </c>
      <c r="L72" s="4">
        <f t="shared" si="3"/>
        <v>1.5399999999999991</v>
      </c>
      <c r="M72" s="1">
        <v>1</v>
      </c>
      <c r="N72" s="4">
        <v>1.94</v>
      </c>
      <c r="O72" s="11" t="s">
        <v>1746</v>
      </c>
    </row>
    <row r="73" spans="1:15" x14ac:dyDescent="0.25">
      <c r="A73" s="1">
        <v>72</v>
      </c>
      <c r="B73" s="1" t="s">
        <v>250</v>
      </c>
      <c r="C73" s="10">
        <v>44700</v>
      </c>
      <c r="D73" s="22">
        <v>3.5</v>
      </c>
      <c r="E73" s="1" t="s">
        <v>423</v>
      </c>
      <c r="F73" s="15">
        <v>11</v>
      </c>
      <c r="G73" s="2">
        <v>8.4499999999999993</v>
      </c>
      <c r="H73" s="3">
        <v>3.76</v>
      </c>
      <c r="I73" s="2">
        <v>3.33</v>
      </c>
      <c r="J73" s="4">
        <f t="shared" si="2"/>
        <v>5.1199999999999992</v>
      </c>
      <c r="K73" s="1">
        <v>1</v>
      </c>
      <c r="L73" s="4">
        <f t="shared" si="3"/>
        <v>1.6199999999999992</v>
      </c>
      <c r="M73" s="1">
        <v>1</v>
      </c>
      <c r="N73" s="4">
        <v>2.02</v>
      </c>
      <c r="O73" s="11" t="s">
        <v>1746</v>
      </c>
    </row>
    <row r="74" spans="1:15" x14ac:dyDescent="0.25">
      <c r="A74" s="1">
        <v>73</v>
      </c>
      <c r="B74" s="1" t="s">
        <v>250</v>
      </c>
      <c r="C74" s="10">
        <v>44701</v>
      </c>
      <c r="D74" s="22">
        <v>3.5</v>
      </c>
      <c r="E74" s="1" t="s">
        <v>839</v>
      </c>
      <c r="F74" s="15">
        <v>7.3</v>
      </c>
      <c r="G74" s="2">
        <v>1.78</v>
      </c>
      <c r="H74" s="3">
        <v>1.76</v>
      </c>
      <c r="I74" s="2">
        <v>0.68</v>
      </c>
      <c r="J74" s="4">
        <f t="shared" si="2"/>
        <v>1.1000000000000001</v>
      </c>
      <c r="K74" s="1">
        <v>0</v>
      </c>
      <c r="L74" s="4">
        <v>0</v>
      </c>
      <c r="M74" s="1">
        <f>C79-C74</f>
        <v>2</v>
      </c>
      <c r="N74" s="4">
        <v>9.2655999999999992</v>
      </c>
      <c r="O74" s="11" t="s">
        <v>1746</v>
      </c>
    </row>
    <row r="75" spans="1:15" x14ac:dyDescent="0.25">
      <c r="A75" s="1">
        <v>74</v>
      </c>
      <c r="B75" s="1" t="s">
        <v>249</v>
      </c>
      <c r="C75" s="10">
        <v>44701</v>
      </c>
      <c r="D75" s="22">
        <v>0</v>
      </c>
      <c r="E75" s="1" t="s">
        <v>2542</v>
      </c>
      <c r="F75" s="15">
        <v>3.9</v>
      </c>
      <c r="G75" s="2">
        <v>0</v>
      </c>
      <c r="H75" s="3">
        <v>0</v>
      </c>
      <c r="I75" s="2">
        <v>0.33</v>
      </c>
      <c r="J75" s="4">
        <f t="shared" si="2"/>
        <v>-0.33</v>
      </c>
      <c r="K75" s="1">
        <v>0</v>
      </c>
      <c r="L75" s="4">
        <f t="shared" ref="L75:L138" si="4">(G75-I75-D75)*K75</f>
        <v>0</v>
      </c>
      <c r="M75" s="1">
        <v>0</v>
      </c>
      <c r="N75" s="4">
        <f t="shared" ref="N75" si="5">(I75-K75-F75)*M75</f>
        <v>0</v>
      </c>
      <c r="O75" s="11" t="s">
        <v>1746</v>
      </c>
    </row>
    <row r="76" spans="1:15" x14ac:dyDescent="0.25">
      <c r="A76" s="1">
        <v>75</v>
      </c>
      <c r="B76" s="1" t="s">
        <v>2079</v>
      </c>
      <c r="C76" s="10">
        <v>44701</v>
      </c>
      <c r="D76" s="22">
        <v>0</v>
      </c>
      <c r="E76" s="1" t="s">
        <v>2268</v>
      </c>
      <c r="F76" s="15">
        <v>12.8</v>
      </c>
      <c r="G76" s="2">
        <v>1.68</v>
      </c>
      <c r="H76" s="3">
        <v>5.94</v>
      </c>
      <c r="I76" s="2">
        <v>1.38</v>
      </c>
      <c r="J76" s="4">
        <f t="shared" si="2"/>
        <v>0.30000000000000004</v>
      </c>
      <c r="K76" s="1">
        <v>5</v>
      </c>
      <c r="L76" s="4">
        <f t="shared" si="4"/>
        <v>1.5000000000000002</v>
      </c>
      <c r="M76" s="1">
        <f>C85-C76</f>
        <v>8</v>
      </c>
      <c r="N76" s="4">
        <v>12.926</v>
      </c>
      <c r="O76" s="11" t="s">
        <v>1746</v>
      </c>
    </row>
    <row r="77" spans="1:15" x14ac:dyDescent="0.25">
      <c r="A77" s="1">
        <v>76</v>
      </c>
      <c r="B77" s="1" t="s">
        <v>249</v>
      </c>
      <c r="C77" s="10">
        <v>44702</v>
      </c>
      <c r="D77" s="22">
        <v>0</v>
      </c>
      <c r="E77" s="1" t="s">
        <v>2370</v>
      </c>
      <c r="F77" s="15">
        <v>22.7</v>
      </c>
      <c r="G77" s="2">
        <v>10.52</v>
      </c>
      <c r="H77" s="3">
        <v>10.29</v>
      </c>
      <c r="I77" s="2">
        <v>2.71</v>
      </c>
      <c r="J77" s="4">
        <f t="shared" si="2"/>
        <v>7.81</v>
      </c>
      <c r="K77" s="1">
        <v>1</v>
      </c>
      <c r="L77" s="4">
        <f t="shared" si="4"/>
        <v>7.81</v>
      </c>
      <c r="M77" s="1">
        <v>1</v>
      </c>
      <c r="N77" s="4">
        <v>7.81</v>
      </c>
      <c r="O77" s="11" t="s">
        <v>1746</v>
      </c>
    </row>
    <row r="78" spans="1:15" x14ac:dyDescent="0.25">
      <c r="A78" s="1">
        <v>77</v>
      </c>
      <c r="B78" s="1" t="s">
        <v>249</v>
      </c>
      <c r="C78" s="10">
        <v>44703</v>
      </c>
      <c r="D78" s="22">
        <v>0</v>
      </c>
      <c r="E78" s="1" t="s">
        <v>766</v>
      </c>
      <c r="F78" s="15">
        <v>7.5</v>
      </c>
      <c r="G78" s="2">
        <v>3.15</v>
      </c>
      <c r="H78" s="3">
        <v>3.45</v>
      </c>
      <c r="I78" s="2">
        <v>0.85</v>
      </c>
      <c r="J78" s="4">
        <f t="shared" si="2"/>
        <v>2.2999999999999998</v>
      </c>
      <c r="K78" s="1">
        <v>5</v>
      </c>
      <c r="L78" s="4">
        <f t="shared" si="4"/>
        <v>11.5</v>
      </c>
      <c r="M78" s="1">
        <v>9</v>
      </c>
      <c r="N78" s="4">
        <v>52.870699999999999</v>
      </c>
      <c r="O78" s="11" t="s">
        <v>1746</v>
      </c>
    </row>
    <row r="79" spans="1:15" x14ac:dyDescent="0.25">
      <c r="A79" s="1">
        <v>78</v>
      </c>
      <c r="B79" s="1" t="s">
        <v>250</v>
      </c>
      <c r="C79" s="10">
        <v>44703</v>
      </c>
      <c r="D79" s="22">
        <v>3.5</v>
      </c>
      <c r="E79" s="1" t="s">
        <v>2543</v>
      </c>
      <c r="F79" s="15">
        <v>16.5</v>
      </c>
      <c r="G79" s="2">
        <v>7.32</v>
      </c>
      <c r="H79" s="3">
        <v>2.64</v>
      </c>
      <c r="I79" s="2">
        <v>1.93</v>
      </c>
      <c r="J79" s="4">
        <f t="shared" si="2"/>
        <v>5.3900000000000006</v>
      </c>
      <c r="K79" s="1">
        <v>1</v>
      </c>
      <c r="L79" s="4">
        <f t="shared" si="4"/>
        <v>1.8900000000000006</v>
      </c>
      <c r="M79" s="1">
        <v>1</v>
      </c>
      <c r="N79" s="4">
        <v>2.29</v>
      </c>
      <c r="O79" s="11" t="s">
        <v>1746</v>
      </c>
    </row>
    <row r="80" spans="1:15" x14ac:dyDescent="0.25">
      <c r="A80" s="1">
        <v>79</v>
      </c>
      <c r="B80" s="1" t="s">
        <v>250</v>
      </c>
      <c r="C80" s="10">
        <v>44704</v>
      </c>
      <c r="D80" s="22">
        <v>3.5</v>
      </c>
      <c r="E80" s="1" t="s">
        <v>213</v>
      </c>
      <c r="F80" s="15">
        <v>24</v>
      </c>
      <c r="G80" s="2">
        <v>9.5299999999999994</v>
      </c>
      <c r="H80" s="3">
        <v>3.63</v>
      </c>
      <c r="I80" s="2">
        <v>3.1</v>
      </c>
      <c r="J80" s="4">
        <f t="shared" si="2"/>
        <v>6.43</v>
      </c>
      <c r="K80" s="1">
        <v>1</v>
      </c>
      <c r="L80" s="4">
        <f t="shared" si="4"/>
        <v>2.9299999999999997</v>
      </c>
      <c r="M80" s="1">
        <v>1</v>
      </c>
      <c r="N80" s="4">
        <v>3.33</v>
      </c>
      <c r="O80" s="11" t="s">
        <v>1746</v>
      </c>
    </row>
    <row r="81" spans="1:15" x14ac:dyDescent="0.25">
      <c r="A81" s="1">
        <v>80</v>
      </c>
      <c r="B81" s="1" t="s">
        <v>250</v>
      </c>
      <c r="C81" s="10">
        <v>44705</v>
      </c>
      <c r="D81" s="22">
        <v>3.5</v>
      </c>
      <c r="E81" s="1" t="s">
        <v>213</v>
      </c>
      <c r="F81" s="15">
        <v>24</v>
      </c>
      <c r="G81" s="2">
        <v>6.8577000000000004</v>
      </c>
      <c r="H81" s="3">
        <v>12.1</v>
      </c>
      <c r="I81" s="2">
        <v>3.06</v>
      </c>
      <c r="J81" s="4">
        <f t="shared" si="2"/>
        <v>3.7977000000000003</v>
      </c>
      <c r="K81" s="1">
        <v>1</v>
      </c>
      <c r="L81" s="4">
        <f t="shared" si="4"/>
        <v>0.2977000000000003</v>
      </c>
      <c r="M81" s="1">
        <v>1</v>
      </c>
      <c r="N81" s="4">
        <v>0.69769999999999999</v>
      </c>
      <c r="O81" s="11" t="s">
        <v>2544</v>
      </c>
    </row>
    <row r="82" spans="1:15" x14ac:dyDescent="0.25">
      <c r="A82" s="1">
        <v>81</v>
      </c>
      <c r="B82" s="1" t="s">
        <v>250</v>
      </c>
      <c r="C82" s="10">
        <v>44706</v>
      </c>
      <c r="D82" s="22">
        <v>3.5</v>
      </c>
      <c r="E82" s="1" t="s">
        <v>213</v>
      </c>
      <c r="F82" s="15">
        <v>24</v>
      </c>
      <c r="G82" s="2">
        <v>8.3800000000000008</v>
      </c>
      <c r="H82" s="3">
        <v>11.1</v>
      </c>
      <c r="I82" s="2">
        <v>3.25</v>
      </c>
      <c r="J82" s="4">
        <f t="shared" si="2"/>
        <v>5.1300000000000008</v>
      </c>
      <c r="K82" s="1">
        <v>1</v>
      </c>
      <c r="L82" s="4">
        <f t="shared" si="4"/>
        <v>1.6300000000000008</v>
      </c>
      <c r="M82" s="1">
        <v>1</v>
      </c>
      <c r="N82" s="4">
        <v>2.0299999999999998</v>
      </c>
      <c r="O82" s="11" t="s">
        <v>1746</v>
      </c>
    </row>
    <row r="83" spans="1:15" x14ac:dyDescent="0.25">
      <c r="A83" s="1">
        <v>82</v>
      </c>
      <c r="B83" s="1" t="s">
        <v>250</v>
      </c>
      <c r="C83" s="10">
        <v>44707</v>
      </c>
      <c r="D83" s="22">
        <v>3.5</v>
      </c>
      <c r="E83" s="1" t="s">
        <v>213</v>
      </c>
      <c r="F83" s="15">
        <v>24</v>
      </c>
      <c r="G83" s="2">
        <v>8.32</v>
      </c>
      <c r="H83" s="3">
        <v>10.76</v>
      </c>
      <c r="I83" s="2">
        <v>2.98</v>
      </c>
      <c r="J83" s="4">
        <f t="shared" si="2"/>
        <v>5.34</v>
      </c>
      <c r="K83" s="1">
        <v>1</v>
      </c>
      <c r="L83" s="4">
        <f t="shared" si="4"/>
        <v>1.8399999999999999</v>
      </c>
      <c r="M83" s="1">
        <v>1</v>
      </c>
      <c r="N83" s="4">
        <v>2.2400000000000002</v>
      </c>
      <c r="O83" s="11" t="s">
        <v>1746</v>
      </c>
    </row>
    <row r="84" spans="1:15" x14ac:dyDescent="0.25">
      <c r="A84" s="1">
        <v>83</v>
      </c>
      <c r="B84" s="1" t="s">
        <v>250</v>
      </c>
      <c r="C84" s="10">
        <v>44708</v>
      </c>
      <c r="D84" s="22">
        <v>3.5</v>
      </c>
      <c r="E84" s="1" t="s">
        <v>213</v>
      </c>
      <c r="F84" s="15">
        <v>24</v>
      </c>
      <c r="G84" s="2">
        <v>8.1999999999999993</v>
      </c>
      <c r="H84" s="3">
        <v>10.82</v>
      </c>
      <c r="I84" s="2">
        <v>3.09</v>
      </c>
      <c r="J84" s="4">
        <f t="shared" si="2"/>
        <v>5.1099999999999994</v>
      </c>
      <c r="K84" s="1">
        <v>1</v>
      </c>
      <c r="L84" s="4">
        <f t="shared" si="4"/>
        <v>1.6099999999999994</v>
      </c>
      <c r="M84" s="1">
        <v>1</v>
      </c>
      <c r="N84" s="4">
        <v>2.0099999999999998</v>
      </c>
      <c r="O84" s="11" t="s">
        <v>1746</v>
      </c>
    </row>
    <row r="85" spans="1:15" x14ac:dyDescent="0.25">
      <c r="A85" s="1">
        <v>84</v>
      </c>
      <c r="B85" s="1" t="s">
        <v>2079</v>
      </c>
      <c r="C85" s="10">
        <v>44709</v>
      </c>
      <c r="D85" s="22">
        <v>0</v>
      </c>
      <c r="E85" s="1" t="s">
        <v>2364</v>
      </c>
      <c r="F85" s="15">
        <v>9.5</v>
      </c>
      <c r="G85" s="2">
        <v>1.82</v>
      </c>
      <c r="H85" s="3">
        <v>0</v>
      </c>
      <c r="I85" s="2">
        <v>1.92</v>
      </c>
      <c r="J85" s="4">
        <f t="shared" si="2"/>
        <v>-9.9999999999999867E-2</v>
      </c>
      <c r="K85" s="1">
        <v>0</v>
      </c>
      <c r="L85" s="4">
        <v>0</v>
      </c>
      <c r="M85" s="1">
        <v>0</v>
      </c>
      <c r="N85" s="4">
        <v>0</v>
      </c>
      <c r="O85" s="11" t="s">
        <v>1746</v>
      </c>
    </row>
    <row r="86" spans="1:15" x14ac:dyDescent="0.25">
      <c r="A86" s="1">
        <v>85</v>
      </c>
      <c r="B86" s="1" t="s">
        <v>250</v>
      </c>
      <c r="C86" s="10">
        <v>44709</v>
      </c>
      <c r="D86" s="22">
        <v>3.5</v>
      </c>
      <c r="E86" s="1" t="s">
        <v>2396</v>
      </c>
      <c r="F86" s="15">
        <v>14.5</v>
      </c>
      <c r="G86" s="2">
        <v>5.03</v>
      </c>
      <c r="H86" s="3">
        <v>11.1</v>
      </c>
      <c r="I86" s="2">
        <v>1.93</v>
      </c>
      <c r="J86" s="4">
        <f t="shared" si="2"/>
        <v>3.1000000000000005</v>
      </c>
      <c r="K86" s="1">
        <v>1</v>
      </c>
      <c r="L86" s="4">
        <v>0</v>
      </c>
      <c r="M86" s="1">
        <v>1</v>
      </c>
      <c r="N86" s="4">
        <v>4.4408920985006301E-16</v>
      </c>
      <c r="O86" s="11" t="s">
        <v>1746</v>
      </c>
    </row>
    <row r="87" spans="1:15" x14ac:dyDescent="0.25">
      <c r="A87" s="1">
        <v>86</v>
      </c>
      <c r="B87" s="1" t="s">
        <v>250</v>
      </c>
      <c r="C87" s="10">
        <v>44710</v>
      </c>
      <c r="D87" s="22">
        <v>3.5</v>
      </c>
      <c r="E87" s="1" t="s">
        <v>213</v>
      </c>
      <c r="F87" s="15">
        <v>24</v>
      </c>
      <c r="G87" s="2">
        <v>8.7200000000000006</v>
      </c>
      <c r="H87" s="3">
        <v>5.14</v>
      </c>
      <c r="I87" s="2">
        <v>3.2</v>
      </c>
      <c r="J87" s="4">
        <f t="shared" si="2"/>
        <v>5.5200000000000005</v>
      </c>
      <c r="K87" s="1">
        <v>1</v>
      </c>
      <c r="L87" s="4">
        <f t="shared" si="4"/>
        <v>2.0200000000000005</v>
      </c>
      <c r="M87" s="1">
        <v>1</v>
      </c>
      <c r="N87" s="4">
        <v>2.02</v>
      </c>
      <c r="O87" s="11" t="s">
        <v>1746</v>
      </c>
    </row>
    <row r="88" spans="1:15" x14ac:dyDescent="0.25">
      <c r="A88" s="1">
        <v>87</v>
      </c>
      <c r="B88" s="1" t="s">
        <v>250</v>
      </c>
      <c r="C88" s="10">
        <v>44711</v>
      </c>
      <c r="D88" s="22">
        <v>3.5</v>
      </c>
      <c r="E88" s="1" t="s">
        <v>213</v>
      </c>
      <c r="F88" s="15">
        <v>24</v>
      </c>
      <c r="G88" s="2">
        <v>8.7899999999999991</v>
      </c>
      <c r="H88" s="3">
        <v>5.98</v>
      </c>
      <c r="I88" s="2">
        <v>3.26</v>
      </c>
      <c r="J88" s="4">
        <f t="shared" si="2"/>
        <v>5.5299999999999994</v>
      </c>
      <c r="K88" s="1">
        <v>1</v>
      </c>
      <c r="L88" s="4">
        <f t="shared" si="4"/>
        <v>2.0299999999999994</v>
      </c>
      <c r="M88" s="1">
        <v>1</v>
      </c>
      <c r="N88" s="4">
        <v>2.0299999999999998</v>
      </c>
      <c r="O88" s="11" t="s">
        <v>1746</v>
      </c>
    </row>
    <row r="89" spans="1:15" x14ac:dyDescent="0.25">
      <c r="A89" s="1">
        <v>88</v>
      </c>
      <c r="B89" s="1" t="s">
        <v>250</v>
      </c>
      <c r="C89" s="10">
        <v>44712</v>
      </c>
      <c r="D89" s="22">
        <v>3.5</v>
      </c>
      <c r="E89" s="1" t="s">
        <v>213</v>
      </c>
      <c r="F89" s="15">
        <v>24</v>
      </c>
      <c r="G89" s="2">
        <v>8.69</v>
      </c>
      <c r="H89" s="3">
        <v>5.78</v>
      </c>
      <c r="I89" s="2">
        <v>3.32</v>
      </c>
      <c r="J89" s="4">
        <f t="shared" si="2"/>
        <v>5.3699999999999992</v>
      </c>
      <c r="K89" s="1">
        <v>1</v>
      </c>
      <c r="L89" s="4">
        <f t="shared" si="4"/>
        <v>1.8699999999999992</v>
      </c>
      <c r="M89" s="1">
        <v>1</v>
      </c>
      <c r="N89" s="4">
        <v>2.72</v>
      </c>
      <c r="O89" s="11" t="s">
        <v>1746</v>
      </c>
    </row>
    <row r="90" spans="1:15" x14ac:dyDescent="0.25">
      <c r="A90" s="1">
        <v>89</v>
      </c>
      <c r="B90" s="1" t="s">
        <v>250</v>
      </c>
      <c r="C90" s="10">
        <v>44713</v>
      </c>
      <c r="D90" s="22">
        <v>2.5</v>
      </c>
      <c r="E90" s="1" t="s">
        <v>213</v>
      </c>
      <c r="F90" s="15">
        <v>24</v>
      </c>
      <c r="G90" s="2">
        <v>7.6</v>
      </c>
      <c r="H90" s="3">
        <v>2.5</v>
      </c>
      <c r="I90" s="2">
        <v>3.56</v>
      </c>
      <c r="J90" s="4">
        <f t="shared" si="2"/>
        <v>4.0399999999999991</v>
      </c>
      <c r="K90" s="1">
        <v>1</v>
      </c>
      <c r="L90" s="4">
        <f t="shared" si="4"/>
        <v>1.5399999999999991</v>
      </c>
      <c r="M90" s="1">
        <v>1</v>
      </c>
      <c r="N90" s="4">
        <v>1.54</v>
      </c>
      <c r="O90" s="11" t="s">
        <v>1746</v>
      </c>
    </row>
    <row r="91" spans="1:15" x14ac:dyDescent="0.25">
      <c r="A91" s="1">
        <v>90</v>
      </c>
      <c r="B91" s="1" t="s">
        <v>250</v>
      </c>
      <c r="C91" s="10">
        <v>44714</v>
      </c>
      <c r="D91" s="22">
        <v>2.5</v>
      </c>
      <c r="E91" s="1" t="s">
        <v>213</v>
      </c>
      <c r="F91" s="15">
        <v>24</v>
      </c>
      <c r="G91" s="2">
        <v>7.23</v>
      </c>
      <c r="H91" s="3">
        <v>2.2999999999999998</v>
      </c>
      <c r="I91" s="2">
        <v>3.47</v>
      </c>
      <c r="J91" s="4">
        <f t="shared" si="2"/>
        <v>3.7600000000000002</v>
      </c>
      <c r="K91" s="1">
        <v>1</v>
      </c>
      <c r="L91" s="4">
        <f t="shared" si="4"/>
        <v>1.2600000000000002</v>
      </c>
      <c r="M91" s="1">
        <v>1</v>
      </c>
      <c r="N91" s="4">
        <v>1.26</v>
      </c>
      <c r="O91" s="11" t="s">
        <v>1746</v>
      </c>
    </row>
    <row r="92" spans="1:15" x14ac:dyDescent="0.25">
      <c r="A92" s="1">
        <v>91</v>
      </c>
      <c r="B92" s="1" t="s">
        <v>250</v>
      </c>
      <c r="C92" s="10">
        <v>44715</v>
      </c>
      <c r="D92" s="22">
        <v>2.5</v>
      </c>
      <c r="E92" s="1" t="s">
        <v>213</v>
      </c>
      <c r="F92" s="15">
        <v>24</v>
      </c>
      <c r="G92" s="2">
        <v>7.14</v>
      </c>
      <c r="H92" s="3">
        <v>2.65</v>
      </c>
      <c r="I92" s="2">
        <v>3.51</v>
      </c>
      <c r="J92" s="4">
        <f t="shared" si="2"/>
        <v>3.63</v>
      </c>
      <c r="K92" s="1">
        <v>1</v>
      </c>
      <c r="L92" s="4">
        <f t="shared" si="4"/>
        <v>1.1299999999999999</v>
      </c>
      <c r="M92" s="1">
        <v>1</v>
      </c>
      <c r="N92" s="4">
        <v>1.1299999999999999</v>
      </c>
      <c r="O92" s="11" t="s">
        <v>1746</v>
      </c>
    </row>
    <row r="93" spans="1:15" x14ac:dyDescent="0.25">
      <c r="A93" s="1">
        <v>92</v>
      </c>
      <c r="B93" s="1" t="s">
        <v>250</v>
      </c>
      <c r="C93" s="10">
        <v>44716</v>
      </c>
      <c r="D93" s="22">
        <v>2.5</v>
      </c>
      <c r="E93" s="1" t="s">
        <v>213</v>
      </c>
      <c r="F93" s="15">
        <v>24</v>
      </c>
      <c r="G93" s="2">
        <v>7.07</v>
      </c>
      <c r="H93" s="3">
        <v>2.2000000000000002</v>
      </c>
      <c r="I93" s="2">
        <v>3.53</v>
      </c>
      <c r="J93" s="4">
        <f t="shared" si="2"/>
        <v>3.5400000000000005</v>
      </c>
      <c r="K93" s="1">
        <v>1</v>
      </c>
      <c r="L93" s="4">
        <f t="shared" si="4"/>
        <v>1.0400000000000005</v>
      </c>
      <c r="M93" s="1">
        <v>1</v>
      </c>
      <c r="N93" s="4">
        <v>1.04</v>
      </c>
      <c r="O93" s="11" t="s">
        <v>1746</v>
      </c>
    </row>
    <row r="94" spans="1:15" x14ac:dyDescent="0.25">
      <c r="A94" s="1">
        <v>93</v>
      </c>
      <c r="B94" s="1" t="s">
        <v>250</v>
      </c>
      <c r="C94" s="10">
        <v>44717</v>
      </c>
      <c r="D94" s="22">
        <v>2.5</v>
      </c>
      <c r="E94" s="1" t="s">
        <v>213</v>
      </c>
      <c r="F94" s="15">
        <v>24</v>
      </c>
      <c r="G94" s="2">
        <v>7</v>
      </c>
      <c r="H94" s="3">
        <v>2.4</v>
      </c>
      <c r="I94" s="2">
        <v>3.52</v>
      </c>
      <c r="J94" s="4">
        <f t="shared" si="2"/>
        <v>3.48</v>
      </c>
      <c r="K94" s="1">
        <v>1</v>
      </c>
      <c r="L94" s="4">
        <f t="shared" si="4"/>
        <v>0.98</v>
      </c>
      <c r="M94" s="1">
        <v>1</v>
      </c>
      <c r="N94" s="4">
        <v>0.98</v>
      </c>
      <c r="O94" s="11" t="s">
        <v>1746</v>
      </c>
    </row>
    <row r="95" spans="1:15" x14ac:dyDescent="0.25">
      <c r="A95" s="1">
        <v>94</v>
      </c>
      <c r="B95" s="1" t="s">
        <v>250</v>
      </c>
      <c r="C95" s="10">
        <v>44718</v>
      </c>
      <c r="D95" s="22">
        <v>2.5</v>
      </c>
      <c r="E95" s="1" t="s">
        <v>213</v>
      </c>
      <c r="F95" s="15">
        <v>24</v>
      </c>
      <c r="G95" s="2">
        <v>6.9</v>
      </c>
      <c r="H95" s="3">
        <v>3.6</v>
      </c>
      <c r="I95" s="2">
        <v>3</v>
      </c>
      <c r="J95" s="4">
        <f t="shared" si="2"/>
        <v>3.9000000000000004</v>
      </c>
      <c r="K95" s="1">
        <v>1</v>
      </c>
      <c r="L95" s="4">
        <f t="shared" si="4"/>
        <v>1.4000000000000004</v>
      </c>
      <c r="M95" s="1">
        <v>1</v>
      </c>
      <c r="N95" s="4">
        <v>1.4</v>
      </c>
      <c r="O95" s="11" t="s">
        <v>1746</v>
      </c>
    </row>
    <row r="96" spans="1:15" x14ac:dyDescent="0.25">
      <c r="A96" s="1">
        <v>95</v>
      </c>
      <c r="B96" s="1" t="s">
        <v>250</v>
      </c>
      <c r="C96" s="10">
        <v>44719</v>
      </c>
      <c r="D96" s="22">
        <v>2.5</v>
      </c>
      <c r="E96" s="1" t="s">
        <v>213</v>
      </c>
      <c r="F96" s="15">
        <v>24</v>
      </c>
      <c r="G96" s="2">
        <v>7.43</v>
      </c>
      <c r="H96" s="3">
        <v>3.7</v>
      </c>
      <c r="I96" s="2">
        <v>3.55</v>
      </c>
      <c r="J96" s="4">
        <f t="shared" si="2"/>
        <v>3.88</v>
      </c>
      <c r="K96" s="1">
        <v>1</v>
      </c>
      <c r="L96" s="4">
        <f t="shared" si="4"/>
        <v>1.38</v>
      </c>
      <c r="M96" s="1">
        <v>1</v>
      </c>
      <c r="N96" s="4">
        <v>1.38</v>
      </c>
      <c r="O96" s="11" t="s">
        <v>1746</v>
      </c>
    </row>
    <row r="97" spans="1:15" x14ac:dyDescent="0.25">
      <c r="A97" s="1">
        <v>96</v>
      </c>
      <c r="B97" s="1" t="s">
        <v>250</v>
      </c>
      <c r="C97" s="10">
        <v>44720</v>
      </c>
      <c r="D97" s="22">
        <v>2.5</v>
      </c>
      <c r="E97" s="1" t="s">
        <v>213</v>
      </c>
      <c r="F97" s="15">
        <v>24</v>
      </c>
      <c r="G97" s="2">
        <v>7.18</v>
      </c>
      <c r="H97" s="3">
        <v>3.9</v>
      </c>
      <c r="I97" s="2">
        <v>3.57</v>
      </c>
      <c r="J97" s="4">
        <f t="shared" si="2"/>
        <v>3.61</v>
      </c>
      <c r="K97" s="1">
        <v>1</v>
      </c>
      <c r="L97" s="4">
        <f t="shared" si="4"/>
        <v>1.1099999999999999</v>
      </c>
      <c r="M97" s="1">
        <v>1</v>
      </c>
      <c r="N97" s="4">
        <v>1.1100000000000001</v>
      </c>
      <c r="O97" s="11" t="s">
        <v>1746</v>
      </c>
    </row>
    <row r="98" spans="1:15" x14ac:dyDescent="0.25">
      <c r="A98" s="1">
        <v>97</v>
      </c>
      <c r="B98" s="1" t="s">
        <v>250</v>
      </c>
      <c r="C98" s="10">
        <v>44721</v>
      </c>
      <c r="D98" s="22">
        <v>2.5</v>
      </c>
      <c r="E98" s="1" t="s">
        <v>213</v>
      </c>
      <c r="F98" s="15">
        <v>24</v>
      </c>
      <c r="G98" s="2">
        <v>7.13</v>
      </c>
      <c r="H98" s="3">
        <v>3.8</v>
      </c>
      <c r="I98" s="2">
        <v>3.6</v>
      </c>
      <c r="J98" s="4">
        <f t="shared" si="2"/>
        <v>3.53</v>
      </c>
      <c r="K98" s="1">
        <v>1</v>
      </c>
      <c r="L98" s="4">
        <f t="shared" si="4"/>
        <v>1.0299999999999998</v>
      </c>
      <c r="M98" s="1">
        <v>1</v>
      </c>
      <c r="N98" s="4">
        <v>1.03</v>
      </c>
      <c r="O98" s="11" t="s">
        <v>1746</v>
      </c>
    </row>
    <row r="99" spans="1:15" x14ac:dyDescent="0.25">
      <c r="A99" s="1">
        <v>98</v>
      </c>
      <c r="B99" s="1" t="s">
        <v>250</v>
      </c>
      <c r="C99" s="10">
        <v>44722</v>
      </c>
      <c r="D99" s="22">
        <v>2.5</v>
      </c>
      <c r="E99" s="1" t="s">
        <v>213</v>
      </c>
      <c r="F99" s="15">
        <v>24</v>
      </c>
      <c r="G99" s="2">
        <v>7.1</v>
      </c>
      <c r="H99" s="3">
        <v>3.6</v>
      </c>
      <c r="I99" s="2">
        <v>3.54</v>
      </c>
      <c r="J99" s="4">
        <f t="shared" si="2"/>
        <v>3.5599999999999996</v>
      </c>
      <c r="K99" s="1">
        <v>1</v>
      </c>
      <c r="L99" s="4">
        <f t="shared" si="4"/>
        <v>1.0599999999999996</v>
      </c>
      <c r="M99" s="1">
        <v>1</v>
      </c>
      <c r="N99" s="4">
        <v>1.06</v>
      </c>
      <c r="O99" s="11" t="s">
        <v>1746</v>
      </c>
    </row>
    <row r="100" spans="1:15" x14ac:dyDescent="0.25">
      <c r="A100" s="1">
        <v>99</v>
      </c>
      <c r="B100" s="1" t="s">
        <v>250</v>
      </c>
      <c r="C100" s="10">
        <v>44723</v>
      </c>
      <c r="D100" s="22">
        <v>2.5</v>
      </c>
      <c r="E100" s="1" t="s">
        <v>213</v>
      </c>
      <c r="F100" s="15">
        <v>24</v>
      </c>
      <c r="G100" s="2">
        <v>7.13</v>
      </c>
      <c r="H100" s="3">
        <v>3.8</v>
      </c>
      <c r="I100" s="2">
        <v>3.57</v>
      </c>
      <c r="J100" s="4">
        <f t="shared" si="2"/>
        <v>3.56</v>
      </c>
      <c r="K100" s="1">
        <v>1</v>
      </c>
      <c r="L100" s="4">
        <f t="shared" si="4"/>
        <v>1.06</v>
      </c>
      <c r="M100" s="1">
        <v>1</v>
      </c>
      <c r="N100" s="4">
        <v>1.06</v>
      </c>
      <c r="O100" s="11" t="s">
        <v>1746</v>
      </c>
    </row>
    <row r="101" spans="1:15" x14ac:dyDescent="0.25">
      <c r="A101" s="1">
        <v>100</v>
      </c>
      <c r="B101" s="1" t="s">
        <v>250</v>
      </c>
      <c r="C101" s="10">
        <v>44724</v>
      </c>
      <c r="D101" s="22">
        <v>2.5</v>
      </c>
      <c r="E101" s="1" t="s">
        <v>213</v>
      </c>
      <c r="F101" s="15">
        <v>24</v>
      </c>
      <c r="G101" s="2">
        <v>7.19</v>
      </c>
      <c r="H101" s="3">
        <v>3.7</v>
      </c>
      <c r="I101" s="2">
        <v>3.72</v>
      </c>
      <c r="J101" s="4">
        <f t="shared" si="2"/>
        <v>3.47</v>
      </c>
      <c r="K101" s="1">
        <v>1</v>
      </c>
      <c r="L101" s="4">
        <f t="shared" si="4"/>
        <v>0.9700000000000002</v>
      </c>
      <c r="M101" s="1">
        <v>1</v>
      </c>
      <c r="N101" s="4">
        <v>0.97</v>
      </c>
      <c r="O101" s="11" t="s">
        <v>1746</v>
      </c>
    </row>
    <row r="102" spans="1:15" x14ac:dyDescent="0.25">
      <c r="A102" s="1">
        <v>101</v>
      </c>
      <c r="B102" s="1" t="s">
        <v>250</v>
      </c>
      <c r="C102" s="10">
        <v>44725</v>
      </c>
      <c r="D102" s="22">
        <v>2.5</v>
      </c>
      <c r="E102" s="1" t="s">
        <v>213</v>
      </c>
      <c r="F102" s="15">
        <v>24</v>
      </c>
      <c r="G102" s="2">
        <v>6.96</v>
      </c>
      <c r="H102" s="3">
        <v>4.0999999999999996</v>
      </c>
      <c r="I102" s="2">
        <v>3.63</v>
      </c>
      <c r="J102" s="4">
        <f t="shared" si="2"/>
        <v>3.33</v>
      </c>
      <c r="K102" s="1">
        <v>1</v>
      </c>
      <c r="L102" s="4">
        <f t="shared" si="4"/>
        <v>0.83000000000000007</v>
      </c>
      <c r="M102" s="1">
        <v>1</v>
      </c>
      <c r="N102" s="4">
        <v>0.83</v>
      </c>
      <c r="O102" s="11" t="s">
        <v>1746</v>
      </c>
    </row>
    <row r="103" spans="1:15" x14ac:dyDescent="0.25">
      <c r="A103" s="1">
        <v>102</v>
      </c>
      <c r="B103" s="1" t="s">
        <v>250</v>
      </c>
      <c r="C103" s="10">
        <v>44726</v>
      </c>
      <c r="D103" s="22">
        <v>2.5</v>
      </c>
      <c r="E103" s="1" t="s">
        <v>213</v>
      </c>
      <c r="F103" s="15">
        <v>24</v>
      </c>
      <c r="G103" s="2">
        <v>7.48</v>
      </c>
      <c r="H103" s="3">
        <v>3.4</v>
      </c>
      <c r="I103" s="2">
        <v>3.5</v>
      </c>
      <c r="J103" s="4">
        <f t="shared" si="2"/>
        <v>3.9800000000000004</v>
      </c>
      <c r="K103" s="1">
        <v>1</v>
      </c>
      <c r="L103" s="4">
        <f t="shared" si="4"/>
        <v>1.4800000000000004</v>
      </c>
      <c r="M103" s="1">
        <v>1</v>
      </c>
      <c r="N103" s="4">
        <v>1.48</v>
      </c>
      <c r="O103" s="11" t="s">
        <v>1746</v>
      </c>
    </row>
    <row r="104" spans="1:15" x14ac:dyDescent="0.25">
      <c r="A104" s="1">
        <v>103</v>
      </c>
      <c r="B104" s="1" t="s">
        <v>250</v>
      </c>
      <c r="C104" s="10">
        <v>44727</v>
      </c>
      <c r="D104" s="22">
        <v>2.5</v>
      </c>
      <c r="E104" s="1" t="s">
        <v>213</v>
      </c>
      <c r="F104" s="15">
        <v>24</v>
      </c>
      <c r="G104" s="2">
        <v>7.06</v>
      </c>
      <c r="H104" s="3">
        <v>3.53</v>
      </c>
      <c r="I104" s="2">
        <v>3.52</v>
      </c>
      <c r="J104" s="4">
        <f t="shared" si="2"/>
        <v>3.5399999999999996</v>
      </c>
      <c r="K104" s="1">
        <v>1</v>
      </c>
      <c r="L104" s="4">
        <f t="shared" si="4"/>
        <v>1.0399999999999996</v>
      </c>
      <c r="M104" s="1">
        <v>1</v>
      </c>
      <c r="N104" s="4">
        <v>1.04</v>
      </c>
      <c r="O104" s="11" t="s">
        <v>1746</v>
      </c>
    </row>
    <row r="105" spans="1:15" x14ac:dyDescent="0.25">
      <c r="A105" s="1">
        <v>104</v>
      </c>
      <c r="B105" s="1" t="s">
        <v>250</v>
      </c>
      <c r="C105" s="10">
        <v>44728</v>
      </c>
      <c r="D105" s="22">
        <v>2.5</v>
      </c>
      <c r="E105" s="1" t="s">
        <v>213</v>
      </c>
      <c r="F105" s="15">
        <v>24</v>
      </c>
      <c r="G105" s="2">
        <v>7.04</v>
      </c>
      <c r="H105" s="3">
        <v>3.59</v>
      </c>
      <c r="I105" s="2">
        <v>3.51</v>
      </c>
      <c r="J105" s="4">
        <f t="shared" si="2"/>
        <v>3.5300000000000002</v>
      </c>
      <c r="K105" s="1">
        <v>1</v>
      </c>
      <c r="L105" s="4">
        <f t="shared" si="4"/>
        <v>1.0300000000000002</v>
      </c>
      <c r="M105" s="1">
        <v>1</v>
      </c>
      <c r="N105" s="4">
        <v>1.03</v>
      </c>
      <c r="O105" s="11" t="s">
        <v>1746</v>
      </c>
    </row>
    <row r="106" spans="1:15" x14ac:dyDescent="0.25">
      <c r="A106" s="1">
        <v>105</v>
      </c>
      <c r="B106" s="1" t="s">
        <v>250</v>
      </c>
      <c r="C106" s="10">
        <v>44729</v>
      </c>
      <c r="D106" s="22">
        <v>2.5</v>
      </c>
      <c r="E106" s="1" t="s">
        <v>213</v>
      </c>
      <c r="F106" s="15">
        <v>24</v>
      </c>
      <c r="G106" s="2">
        <v>7.29</v>
      </c>
      <c r="H106" s="3">
        <v>3.91</v>
      </c>
      <c r="I106" s="2">
        <v>3.52</v>
      </c>
      <c r="J106" s="4">
        <f t="shared" si="2"/>
        <v>3.77</v>
      </c>
      <c r="K106" s="1">
        <v>1</v>
      </c>
      <c r="L106" s="4">
        <f t="shared" si="4"/>
        <v>1.27</v>
      </c>
      <c r="M106" s="1">
        <v>1</v>
      </c>
      <c r="N106" s="4">
        <v>1.27</v>
      </c>
      <c r="O106" s="11" t="s">
        <v>1746</v>
      </c>
    </row>
    <row r="107" spans="1:15" x14ac:dyDescent="0.25">
      <c r="A107" s="1">
        <v>106</v>
      </c>
      <c r="B107" s="1" t="s">
        <v>250</v>
      </c>
      <c r="C107" s="10">
        <v>44730</v>
      </c>
      <c r="D107" s="22">
        <v>2.5</v>
      </c>
      <c r="E107" s="1" t="s">
        <v>213</v>
      </c>
      <c r="F107" s="15">
        <v>24</v>
      </c>
      <c r="G107" s="2">
        <v>7.03</v>
      </c>
      <c r="H107" s="3">
        <v>3.8</v>
      </c>
      <c r="I107" s="2">
        <v>3.53</v>
      </c>
      <c r="J107" s="4">
        <f t="shared" si="2"/>
        <v>3.5000000000000004</v>
      </c>
      <c r="K107" s="1">
        <v>1</v>
      </c>
      <c r="L107" s="4">
        <f t="shared" si="4"/>
        <v>1.0000000000000004</v>
      </c>
      <c r="M107" s="1">
        <v>1</v>
      </c>
      <c r="N107" s="4">
        <v>1</v>
      </c>
      <c r="O107" s="11" t="s">
        <v>1746</v>
      </c>
    </row>
    <row r="108" spans="1:15" x14ac:dyDescent="0.25">
      <c r="A108" s="1">
        <v>107</v>
      </c>
      <c r="B108" s="1" t="s">
        <v>250</v>
      </c>
      <c r="C108" s="10">
        <v>44731</v>
      </c>
      <c r="D108" s="22">
        <v>2.5</v>
      </c>
      <c r="E108" s="1" t="s">
        <v>213</v>
      </c>
      <c r="F108" s="15">
        <v>24</v>
      </c>
      <c r="G108" s="2">
        <v>7.21</v>
      </c>
      <c r="H108" s="3">
        <v>3.62</v>
      </c>
      <c r="I108" s="2">
        <v>3.66</v>
      </c>
      <c r="J108" s="4">
        <f t="shared" si="2"/>
        <v>3.55</v>
      </c>
      <c r="K108" s="1">
        <v>1</v>
      </c>
      <c r="L108" s="4">
        <f t="shared" si="4"/>
        <v>1.0499999999999998</v>
      </c>
      <c r="M108" s="1">
        <v>1</v>
      </c>
      <c r="N108" s="4">
        <v>1.05</v>
      </c>
      <c r="O108" s="11" t="s">
        <v>1746</v>
      </c>
    </row>
    <row r="109" spans="1:15" x14ac:dyDescent="0.25">
      <c r="A109" s="1">
        <v>108</v>
      </c>
      <c r="B109" s="1" t="s">
        <v>250</v>
      </c>
      <c r="C109" s="10">
        <v>44732</v>
      </c>
      <c r="D109" s="22">
        <v>2.5</v>
      </c>
      <c r="E109" s="1" t="s">
        <v>213</v>
      </c>
      <c r="F109" s="15">
        <v>24</v>
      </c>
      <c r="G109" s="2">
        <v>7.16</v>
      </c>
      <c r="H109" s="3">
        <v>11.4</v>
      </c>
      <c r="I109" s="2">
        <v>3.8</v>
      </c>
      <c r="J109" s="4">
        <f t="shared" si="2"/>
        <v>3.3600000000000003</v>
      </c>
      <c r="K109" s="1">
        <v>1</v>
      </c>
      <c r="L109" s="4">
        <f t="shared" si="4"/>
        <v>0.86000000000000032</v>
      </c>
      <c r="M109" s="1">
        <v>1</v>
      </c>
      <c r="N109" s="4">
        <v>0.86</v>
      </c>
      <c r="O109" s="11" t="s">
        <v>1746</v>
      </c>
    </row>
    <row r="110" spans="1:15" x14ac:dyDescent="0.25">
      <c r="A110" s="1">
        <v>109</v>
      </c>
      <c r="B110" s="1" t="s">
        <v>250</v>
      </c>
      <c r="C110" s="10">
        <v>44733</v>
      </c>
      <c r="D110" s="22">
        <v>2.5</v>
      </c>
      <c r="E110" s="1" t="s">
        <v>213</v>
      </c>
      <c r="F110" s="15">
        <v>24</v>
      </c>
      <c r="G110" s="2">
        <v>7.2</v>
      </c>
      <c r="H110" s="3">
        <v>3.35</v>
      </c>
      <c r="I110" s="2">
        <v>3.52</v>
      </c>
      <c r="J110" s="4">
        <f t="shared" si="2"/>
        <v>3.68</v>
      </c>
      <c r="K110" s="1">
        <v>1</v>
      </c>
      <c r="L110" s="4">
        <f t="shared" si="4"/>
        <v>1.1800000000000002</v>
      </c>
      <c r="M110" s="1">
        <v>1</v>
      </c>
      <c r="N110" s="4">
        <v>1.18</v>
      </c>
      <c r="O110" s="11" t="s">
        <v>1746</v>
      </c>
    </row>
    <row r="111" spans="1:15" x14ac:dyDescent="0.25">
      <c r="A111" s="1">
        <v>110</v>
      </c>
      <c r="B111" s="1" t="s">
        <v>250</v>
      </c>
      <c r="C111" s="10">
        <v>44734</v>
      </c>
      <c r="D111" s="22">
        <v>2.5</v>
      </c>
      <c r="E111" s="1" t="s">
        <v>213</v>
      </c>
      <c r="F111" s="15">
        <v>24</v>
      </c>
      <c r="G111" s="2">
        <v>6.86</v>
      </c>
      <c r="H111" s="3">
        <v>3.85</v>
      </c>
      <c r="I111" s="2">
        <v>3.48</v>
      </c>
      <c r="J111" s="4">
        <f t="shared" si="2"/>
        <v>3.3800000000000003</v>
      </c>
      <c r="K111" s="1">
        <v>1</v>
      </c>
      <c r="L111" s="4">
        <f t="shared" si="4"/>
        <v>0.88000000000000034</v>
      </c>
      <c r="M111" s="1">
        <v>1</v>
      </c>
      <c r="N111" s="4">
        <v>0.88</v>
      </c>
      <c r="O111" s="11" t="s">
        <v>1746</v>
      </c>
    </row>
    <row r="112" spans="1:15" x14ac:dyDescent="0.25">
      <c r="A112" s="1">
        <v>111</v>
      </c>
      <c r="B112" s="1" t="s">
        <v>250</v>
      </c>
      <c r="C112" s="10">
        <v>44735</v>
      </c>
      <c r="D112" s="22">
        <v>2.5</v>
      </c>
      <c r="E112" s="1" t="s">
        <v>213</v>
      </c>
      <c r="F112" s="15">
        <v>24</v>
      </c>
      <c r="G112" s="2">
        <v>7.18</v>
      </c>
      <c r="H112" s="3">
        <v>3.28</v>
      </c>
      <c r="I112" s="2">
        <v>3.63</v>
      </c>
      <c r="J112" s="4">
        <f t="shared" si="2"/>
        <v>3.55</v>
      </c>
      <c r="K112" s="1">
        <v>1</v>
      </c>
      <c r="L112" s="4">
        <f t="shared" si="4"/>
        <v>1.0499999999999998</v>
      </c>
      <c r="M112" s="1">
        <v>1</v>
      </c>
      <c r="N112" s="4">
        <v>1.05</v>
      </c>
      <c r="O112" s="11" t="s">
        <v>1746</v>
      </c>
    </row>
    <row r="113" spans="1:15" x14ac:dyDescent="0.25">
      <c r="A113" s="1">
        <v>112</v>
      </c>
      <c r="B113" s="1" t="s">
        <v>250</v>
      </c>
      <c r="C113" s="10">
        <v>44736</v>
      </c>
      <c r="D113" s="22">
        <v>2.5</v>
      </c>
      <c r="E113" s="1" t="s">
        <v>213</v>
      </c>
      <c r="F113" s="15">
        <v>24</v>
      </c>
      <c r="G113" s="2">
        <v>7.53</v>
      </c>
      <c r="H113" s="3">
        <v>3.25</v>
      </c>
      <c r="I113" s="2">
        <v>3.61</v>
      </c>
      <c r="J113" s="4">
        <f t="shared" si="2"/>
        <v>3.9200000000000004</v>
      </c>
      <c r="K113" s="1">
        <v>1</v>
      </c>
      <c r="L113" s="4">
        <f t="shared" si="4"/>
        <v>1.4200000000000004</v>
      </c>
      <c r="M113" s="1">
        <v>1</v>
      </c>
      <c r="N113" s="4">
        <v>1.42</v>
      </c>
      <c r="O113" s="11" t="s">
        <v>1746</v>
      </c>
    </row>
    <row r="114" spans="1:15" x14ac:dyDescent="0.25">
      <c r="A114" s="1">
        <v>113</v>
      </c>
      <c r="B114" s="1" t="s">
        <v>250</v>
      </c>
      <c r="C114" s="10">
        <v>44737</v>
      </c>
      <c r="D114" s="22">
        <v>2.5</v>
      </c>
      <c r="E114" s="1" t="s">
        <v>213</v>
      </c>
      <c r="F114" s="15">
        <v>24</v>
      </c>
      <c r="G114" s="2">
        <v>6.96</v>
      </c>
      <c r="H114" s="3">
        <v>4.3499999999999996</v>
      </c>
      <c r="I114" s="2">
        <v>3.52</v>
      </c>
      <c r="J114" s="4">
        <f t="shared" si="2"/>
        <v>3.44</v>
      </c>
      <c r="K114" s="1">
        <v>1</v>
      </c>
      <c r="L114" s="4">
        <f t="shared" si="4"/>
        <v>0.94</v>
      </c>
      <c r="M114" s="1">
        <v>1</v>
      </c>
      <c r="N114" s="4">
        <v>0.94</v>
      </c>
      <c r="O114" s="11" t="s">
        <v>1746</v>
      </c>
    </row>
    <row r="115" spans="1:15" x14ac:dyDescent="0.25">
      <c r="A115" s="1">
        <v>114</v>
      </c>
      <c r="B115" s="1" t="s">
        <v>250</v>
      </c>
      <c r="C115" s="10">
        <v>44738</v>
      </c>
      <c r="D115" s="22">
        <v>2.5</v>
      </c>
      <c r="E115" s="1" t="s">
        <v>213</v>
      </c>
      <c r="F115" s="15">
        <v>24</v>
      </c>
      <c r="G115" s="2">
        <v>7.41</v>
      </c>
      <c r="H115" s="3">
        <v>3.14</v>
      </c>
      <c r="I115" s="2">
        <v>3.57</v>
      </c>
      <c r="J115" s="4">
        <f t="shared" si="2"/>
        <v>3.8400000000000003</v>
      </c>
      <c r="K115" s="1">
        <v>1</v>
      </c>
      <c r="L115" s="4">
        <f t="shared" si="4"/>
        <v>1.3400000000000003</v>
      </c>
      <c r="M115" s="1">
        <v>1</v>
      </c>
      <c r="N115" s="4">
        <v>1.34</v>
      </c>
      <c r="O115" s="11" t="s">
        <v>1746</v>
      </c>
    </row>
    <row r="116" spans="1:15" x14ac:dyDescent="0.25">
      <c r="A116" s="1">
        <v>115</v>
      </c>
      <c r="B116" s="1" t="s">
        <v>250</v>
      </c>
      <c r="C116" s="10">
        <v>44739</v>
      </c>
      <c r="D116" s="22">
        <v>2.5</v>
      </c>
      <c r="E116" s="1" t="s">
        <v>213</v>
      </c>
      <c r="F116" s="15">
        <v>24</v>
      </c>
      <c r="G116" s="2">
        <v>7.14</v>
      </c>
      <c r="H116" s="3">
        <v>3.27</v>
      </c>
      <c r="I116" s="2">
        <v>3.45</v>
      </c>
      <c r="J116" s="4">
        <f t="shared" si="2"/>
        <v>3.6899999999999995</v>
      </c>
      <c r="K116" s="1">
        <v>1</v>
      </c>
      <c r="L116" s="4">
        <f t="shared" si="4"/>
        <v>1.1899999999999995</v>
      </c>
      <c r="M116" s="1">
        <v>1</v>
      </c>
      <c r="N116" s="4">
        <v>1.19</v>
      </c>
      <c r="O116" s="11" t="s">
        <v>1746</v>
      </c>
    </row>
    <row r="117" spans="1:15" x14ac:dyDescent="0.25">
      <c r="A117" s="1">
        <v>116</v>
      </c>
      <c r="B117" s="1" t="s">
        <v>250</v>
      </c>
      <c r="C117" s="10">
        <v>44740</v>
      </c>
      <c r="D117" s="22">
        <v>2.5</v>
      </c>
      <c r="E117" s="1" t="s">
        <v>213</v>
      </c>
      <c r="F117" s="15">
        <v>24</v>
      </c>
      <c r="G117" s="2">
        <v>7.1</v>
      </c>
      <c r="H117" s="3">
        <v>3.27</v>
      </c>
      <c r="I117" s="2">
        <v>3.5</v>
      </c>
      <c r="J117" s="4">
        <f t="shared" si="2"/>
        <v>3.5999999999999996</v>
      </c>
      <c r="K117" s="1">
        <v>1</v>
      </c>
      <c r="L117" s="4">
        <f t="shared" si="4"/>
        <v>1.0999999999999996</v>
      </c>
      <c r="M117" s="1">
        <v>1</v>
      </c>
      <c r="N117" s="4">
        <v>1.1000000000000001</v>
      </c>
      <c r="O117" s="11" t="s">
        <v>1746</v>
      </c>
    </row>
    <row r="118" spans="1:15" x14ac:dyDescent="0.25">
      <c r="A118" s="1">
        <v>117</v>
      </c>
      <c r="B118" s="1" t="s">
        <v>250</v>
      </c>
      <c r="C118" s="10">
        <v>44741</v>
      </c>
      <c r="D118" s="22">
        <v>2.5</v>
      </c>
      <c r="E118" s="1" t="s">
        <v>213</v>
      </c>
      <c r="F118" s="15">
        <v>24</v>
      </c>
      <c r="G118" s="2">
        <v>6.99</v>
      </c>
      <c r="H118" s="3">
        <v>3.3</v>
      </c>
      <c r="I118" s="2">
        <v>3.28</v>
      </c>
      <c r="J118" s="4">
        <f t="shared" si="2"/>
        <v>3.7100000000000004</v>
      </c>
      <c r="K118" s="1">
        <v>1</v>
      </c>
      <c r="L118" s="4">
        <f t="shared" si="4"/>
        <v>1.2100000000000004</v>
      </c>
      <c r="M118" s="1">
        <v>1</v>
      </c>
      <c r="N118" s="4">
        <v>1.21</v>
      </c>
      <c r="O118" s="11" t="s">
        <v>1746</v>
      </c>
    </row>
    <row r="119" spans="1:15" x14ac:dyDescent="0.25">
      <c r="A119" s="1">
        <v>118</v>
      </c>
      <c r="B119" s="1" t="s">
        <v>250</v>
      </c>
      <c r="C119" s="10">
        <v>44742</v>
      </c>
      <c r="D119" s="22">
        <v>2.5</v>
      </c>
      <c r="E119" s="1" t="s">
        <v>213</v>
      </c>
      <c r="F119" s="15">
        <v>24</v>
      </c>
      <c r="G119" s="2">
        <v>6.96</v>
      </c>
      <c r="H119" s="3">
        <v>3.27</v>
      </c>
      <c r="I119" s="2">
        <v>3.38</v>
      </c>
      <c r="J119" s="4">
        <f t="shared" si="2"/>
        <v>3.58</v>
      </c>
      <c r="K119" s="1">
        <v>1</v>
      </c>
      <c r="L119" s="4">
        <f t="shared" si="4"/>
        <v>1.08</v>
      </c>
      <c r="M119" s="1">
        <v>1</v>
      </c>
      <c r="N119" s="4">
        <v>1.08</v>
      </c>
      <c r="O119" s="11" t="s">
        <v>1746</v>
      </c>
    </row>
    <row r="120" spans="1:15" x14ac:dyDescent="0.25">
      <c r="A120" s="1">
        <v>119</v>
      </c>
      <c r="B120" s="1" t="s">
        <v>250</v>
      </c>
      <c r="C120" s="10">
        <v>44743</v>
      </c>
      <c r="D120" s="22">
        <v>2.5</v>
      </c>
      <c r="E120" s="1" t="s">
        <v>213</v>
      </c>
      <c r="F120" s="15">
        <v>24</v>
      </c>
      <c r="G120" s="2">
        <v>6.92</v>
      </c>
      <c r="H120" s="3">
        <v>3.3</v>
      </c>
      <c r="I120" s="2">
        <v>3.3</v>
      </c>
      <c r="J120" s="4">
        <f t="shared" si="2"/>
        <v>3.62</v>
      </c>
      <c r="K120" s="1">
        <v>1</v>
      </c>
      <c r="L120" s="4">
        <f t="shared" si="4"/>
        <v>1.1200000000000001</v>
      </c>
      <c r="M120" s="1">
        <v>1</v>
      </c>
      <c r="N120" s="4">
        <v>1.1200000000000001</v>
      </c>
      <c r="O120" s="11" t="s">
        <v>1746</v>
      </c>
    </row>
    <row r="121" spans="1:15" x14ac:dyDescent="0.25">
      <c r="A121" s="1">
        <v>120</v>
      </c>
      <c r="B121" s="1" t="s">
        <v>250</v>
      </c>
      <c r="C121" s="10">
        <v>44744</v>
      </c>
      <c r="D121" s="22">
        <v>2.5</v>
      </c>
      <c r="E121" s="1" t="s">
        <v>213</v>
      </c>
      <c r="F121" s="15">
        <v>24</v>
      </c>
      <c r="G121" s="2">
        <v>6.78</v>
      </c>
      <c r="H121" s="3">
        <v>3.33</v>
      </c>
      <c r="I121" s="2">
        <v>3.33</v>
      </c>
      <c r="J121" s="4">
        <f t="shared" si="2"/>
        <v>3.45</v>
      </c>
      <c r="K121" s="1">
        <v>1</v>
      </c>
      <c r="L121" s="4">
        <f t="shared" si="4"/>
        <v>0.95000000000000018</v>
      </c>
      <c r="M121" s="1">
        <v>1</v>
      </c>
      <c r="N121" s="4">
        <v>0.95</v>
      </c>
      <c r="O121" s="11" t="s">
        <v>1746</v>
      </c>
    </row>
    <row r="122" spans="1:15" x14ac:dyDescent="0.25">
      <c r="A122" s="1">
        <v>121</v>
      </c>
      <c r="B122" s="1" t="s">
        <v>250</v>
      </c>
      <c r="C122" s="10">
        <v>44745</v>
      </c>
      <c r="D122" s="22">
        <v>2.5</v>
      </c>
      <c r="E122" s="1" t="s">
        <v>213</v>
      </c>
      <c r="F122" s="15">
        <v>24</v>
      </c>
      <c r="G122" s="2">
        <v>6.77</v>
      </c>
      <c r="H122" s="3">
        <v>3.32</v>
      </c>
      <c r="I122" s="2">
        <v>3.19</v>
      </c>
      <c r="J122" s="4">
        <f t="shared" si="2"/>
        <v>3.5799999999999996</v>
      </c>
      <c r="K122" s="1">
        <v>1</v>
      </c>
      <c r="L122" s="4">
        <f t="shared" si="4"/>
        <v>1.0799999999999996</v>
      </c>
      <c r="M122" s="1">
        <v>1</v>
      </c>
      <c r="N122" s="4">
        <v>1.08</v>
      </c>
      <c r="O122" s="11" t="s">
        <v>1746</v>
      </c>
    </row>
    <row r="123" spans="1:15" ht="33" x14ac:dyDescent="0.25">
      <c r="A123" s="1">
        <v>122</v>
      </c>
      <c r="B123" s="1" t="s">
        <v>250</v>
      </c>
      <c r="C123" s="10">
        <v>44746</v>
      </c>
      <c r="D123" s="22">
        <v>2.5</v>
      </c>
      <c r="E123" s="11" t="s">
        <v>2545</v>
      </c>
      <c r="F123" s="15">
        <v>20.5</v>
      </c>
      <c r="G123" s="2">
        <v>6.12</v>
      </c>
      <c r="H123" s="3">
        <v>3.3</v>
      </c>
      <c r="I123" s="2">
        <v>2.87</v>
      </c>
      <c r="J123" s="4">
        <f t="shared" si="2"/>
        <v>3.25</v>
      </c>
      <c r="K123" s="1">
        <v>1</v>
      </c>
      <c r="L123" s="4">
        <f t="shared" si="4"/>
        <v>0.75</v>
      </c>
      <c r="M123" s="1">
        <v>1</v>
      </c>
      <c r="N123" s="4">
        <v>0.75</v>
      </c>
      <c r="O123" s="11" t="s">
        <v>1746</v>
      </c>
    </row>
    <row r="124" spans="1:15" x14ac:dyDescent="0.25">
      <c r="A124" s="1">
        <v>123</v>
      </c>
      <c r="B124" s="1" t="s">
        <v>250</v>
      </c>
      <c r="C124" s="10">
        <v>44747</v>
      </c>
      <c r="D124" s="22">
        <v>2.5</v>
      </c>
      <c r="E124" s="1" t="s">
        <v>213</v>
      </c>
      <c r="F124" s="15">
        <v>24</v>
      </c>
      <c r="G124" s="2">
        <v>7.1</v>
      </c>
      <c r="H124" s="3">
        <v>3.21</v>
      </c>
      <c r="I124" s="2">
        <v>3.12</v>
      </c>
      <c r="J124" s="4">
        <f t="shared" si="2"/>
        <v>3.9799999999999995</v>
      </c>
      <c r="K124" s="1">
        <v>1</v>
      </c>
      <c r="L124" s="4">
        <f t="shared" si="4"/>
        <v>1.4799999999999995</v>
      </c>
      <c r="M124" s="1">
        <v>1</v>
      </c>
      <c r="N124" s="4">
        <v>1.48</v>
      </c>
      <c r="O124" s="11" t="s">
        <v>1746</v>
      </c>
    </row>
    <row r="125" spans="1:15" x14ac:dyDescent="0.25">
      <c r="A125" s="1">
        <v>124</v>
      </c>
      <c r="B125" s="1" t="s">
        <v>250</v>
      </c>
      <c r="C125" s="10">
        <v>44748</v>
      </c>
      <c r="D125" s="22">
        <v>2.5</v>
      </c>
      <c r="E125" s="1" t="s">
        <v>213</v>
      </c>
      <c r="F125" s="15">
        <v>24</v>
      </c>
      <c r="G125" s="2">
        <v>7.23</v>
      </c>
      <c r="H125" s="3">
        <v>3.55</v>
      </c>
      <c r="I125" s="2">
        <v>3.1</v>
      </c>
      <c r="J125" s="4">
        <f t="shared" si="2"/>
        <v>4.1300000000000008</v>
      </c>
      <c r="K125" s="1">
        <v>1</v>
      </c>
      <c r="L125" s="4">
        <f t="shared" si="4"/>
        <v>1.6300000000000008</v>
      </c>
      <c r="M125" s="1">
        <v>1</v>
      </c>
      <c r="N125" s="4">
        <v>1.63</v>
      </c>
      <c r="O125" s="11" t="s">
        <v>1746</v>
      </c>
    </row>
    <row r="126" spans="1:15" x14ac:dyDescent="0.25">
      <c r="A126" s="1">
        <v>125</v>
      </c>
      <c r="B126" s="1" t="s">
        <v>250</v>
      </c>
      <c r="C126" s="10">
        <v>44749</v>
      </c>
      <c r="D126" s="22">
        <v>1</v>
      </c>
      <c r="E126" s="1" t="s">
        <v>740</v>
      </c>
      <c r="F126" s="15">
        <v>8.6999999999999993</v>
      </c>
      <c r="G126" s="2">
        <v>2.85</v>
      </c>
      <c r="H126" s="3">
        <v>1.28</v>
      </c>
      <c r="I126" s="2">
        <v>1.1499999999999999</v>
      </c>
      <c r="J126" s="4">
        <f t="shared" si="2"/>
        <v>1.7000000000000002</v>
      </c>
      <c r="K126" s="1">
        <v>5</v>
      </c>
      <c r="L126" s="4">
        <f t="shared" si="4"/>
        <v>3.5000000000000009</v>
      </c>
      <c r="M126" s="1">
        <v>24</v>
      </c>
      <c r="N126" s="4">
        <v>127.9276</v>
      </c>
      <c r="O126" s="11" t="s">
        <v>1746</v>
      </c>
    </row>
    <row r="127" spans="1:15" x14ac:dyDescent="0.25">
      <c r="A127" s="1">
        <v>126</v>
      </c>
      <c r="B127" s="1" t="s">
        <v>249</v>
      </c>
      <c r="C127" s="10">
        <v>44749</v>
      </c>
      <c r="D127" s="22">
        <v>2</v>
      </c>
      <c r="E127" s="1" t="s">
        <v>253</v>
      </c>
      <c r="F127" s="15">
        <v>15.3</v>
      </c>
      <c r="G127" s="2">
        <v>4.33</v>
      </c>
      <c r="H127" s="3">
        <v>3.04</v>
      </c>
      <c r="I127" s="2">
        <v>1.83</v>
      </c>
      <c r="J127" s="4">
        <f t="shared" si="2"/>
        <v>2.5</v>
      </c>
      <c r="K127" s="1">
        <v>1</v>
      </c>
      <c r="L127" s="4">
        <f t="shared" si="4"/>
        <v>0.5</v>
      </c>
      <c r="M127" s="1">
        <v>1</v>
      </c>
      <c r="N127" s="4">
        <v>0.5</v>
      </c>
      <c r="O127" s="11" t="s">
        <v>1746</v>
      </c>
    </row>
    <row r="128" spans="1:15" x14ac:dyDescent="0.25">
      <c r="A128" s="1">
        <v>127</v>
      </c>
      <c r="B128" s="1" t="s">
        <v>249</v>
      </c>
      <c r="C128" s="10">
        <v>44750</v>
      </c>
      <c r="D128" s="22">
        <v>1</v>
      </c>
      <c r="E128" s="1" t="s">
        <v>213</v>
      </c>
      <c r="F128" s="15">
        <v>24</v>
      </c>
      <c r="G128" s="2">
        <v>5.19</v>
      </c>
      <c r="H128" s="3">
        <v>1.87</v>
      </c>
      <c r="I128" s="2">
        <v>2.9</v>
      </c>
      <c r="J128" s="4">
        <f t="shared" si="2"/>
        <v>2.2900000000000005</v>
      </c>
      <c r="K128" s="1">
        <v>1</v>
      </c>
      <c r="L128" s="4">
        <f t="shared" si="4"/>
        <v>1.2900000000000005</v>
      </c>
      <c r="M128" s="1">
        <v>1</v>
      </c>
      <c r="N128" s="4">
        <v>1.29</v>
      </c>
      <c r="O128" s="11" t="s">
        <v>1746</v>
      </c>
    </row>
    <row r="129" spans="1:15" x14ac:dyDescent="0.25">
      <c r="A129" s="1">
        <v>128</v>
      </c>
      <c r="B129" s="1" t="s">
        <v>249</v>
      </c>
      <c r="C129" s="10">
        <v>44751</v>
      </c>
      <c r="D129" s="22">
        <v>3.5</v>
      </c>
      <c r="E129" s="1" t="s">
        <v>213</v>
      </c>
      <c r="F129" s="15">
        <v>24</v>
      </c>
      <c r="G129" s="2">
        <v>8.84</v>
      </c>
      <c r="H129" s="3">
        <v>6.74</v>
      </c>
      <c r="I129" s="2">
        <v>3.19</v>
      </c>
      <c r="J129" s="4">
        <f t="shared" si="2"/>
        <v>5.65</v>
      </c>
      <c r="K129" s="1">
        <v>1</v>
      </c>
      <c r="L129" s="4">
        <f t="shared" si="4"/>
        <v>2.1500000000000004</v>
      </c>
      <c r="M129" s="1">
        <v>1</v>
      </c>
      <c r="N129" s="4">
        <v>2.15</v>
      </c>
      <c r="O129" s="11" t="s">
        <v>1746</v>
      </c>
    </row>
    <row r="130" spans="1:15" x14ac:dyDescent="0.25">
      <c r="A130" s="1">
        <v>129</v>
      </c>
      <c r="B130" s="1" t="s">
        <v>249</v>
      </c>
      <c r="C130" s="10">
        <v>44752</v>
      </c>
      <c r="D130" s="22">
        <v>5.5</v>
      </c>
      <c r="E130" s="1" t="s">
        <v>213</v>
      </c>
      <c r="F130" s="15">
        <v>24</v>
      </c>
      <c r="G130" s="2">
        <v>10.88</v>
      </c>
      <c r="H130" s="3">
        <v>9.18</v>
      </c>
      <c r="I130" s="2">
        <v>3.27</v>
      </c>
      <c r="J130" s="4">
        <f t="shared" ref="J130:J190" si="6">G130-I130</f>
        <v>7.6100000000000012</v>
      </c>
      <c r="K130" s="1">
        <v>1</v>
      </c>
      <c r="L130" s="4">
        <f t="shared" si="4"/>
        <v>2.1100000000000012</v>
      </c>
      <c r="M130" s="1">
        <v>1</v>
      </c>
      <c r="N130" s="4">
        <v>2.11</v>
      </c>
      <c r="O130" s="11" t="s">
        <v>1746</v>
      </c>
    </row>
    <row r="131" spans="1:15" x14ac:dyDescent="0.25">
      <c r="A131" s="1">
        <v>130</v>
      </c>
      <c r="B131" s="1" t="s">
        <v>249</v>
      </c>
      <c r="C131" s="10">
        <v>44753</v>
      </c>
      <c r="D131" s="22">
        <v>2.5</v>
      </c>
      <c r="E131" s="1" t="s">
        <v>213</v>
      </c>
      <c r="F131" s="15">
        <v>20</v>
      </c>
      <c r="G131" s="2">
        <v>7.45</v>
      </c>
      <c r="H131" s="3">
        <v>3.53</v>
      </c>
      <c r="I131" s="2">
        <v>3.37</v>
      </c>
      <c r="J131" s="4">
        <f t="shared" si="6"/>
        <v>4.08</v>
      </c>
      <c r="K131" s="1">
        <v>1</v>
      </c>
      <c r="L131" s="4">
        <f t="shared" si="4"/>
        <v>1.58</v>
      </c>
      <c r="M131" s="1">
        <v>1</v>
      </c>
      <c r="N131" s="4">
        <v>1.58</v>
      </c>
      <c r="O131" s="11" t="s">
        <v>2546</v>
      </c>
    </row>
    <row r="132" spans="1:15" x14ac:dyDescent="0.25">
      <c r="A132" s="1">
        <v>131</v>
      </c>
      <c r="B132" s="1" t="s">
        <v>249</v>
      </c>
      <c r="C132" s="10">
        <v>44754</v>
      </c>
      <c r="D132" s="22">
        <v>0</v>
      </c>
      <c r="E132" s="1" t="s">
        <v>213</v>
      </c>
      <c r="F132" s="15">
        <v>12.5</v>
      </c>
      <c r="G132" s="2">
        <v>3.17</v>
      </c>
      <c r="H132" s="3">
        <v>0.79</v>
      </c>
      <c r="I132" s="2">
        <v>1.6</v>
      </c>
      <c r="J132" s="4">
        <f t="shared" si="6"/>
        <v>1.5699999999999998</v>
      </c>
      <c r="K132" s="1">
        <v>1</v>
      </c>
      <c r="L132" s="4">
        <f t="shared" si="4"/>
        <v>1.5699999999999998</v>
      </c>
      <c r="M132" s="1">
        <v>1</v>
      </c>
      <c r="N132" s="4">
        <v>1.57</v>
      </c>
      <c r="O132" s="11" t="s">
        <v>1746</v>
      </c>
    </row>
    <row r="133" spans="1:15" x14ac:dyDescent="0.25">
      <c r="A133" s="1">
        <v>132</v>
      </c>
      <c r="B133" s="1" t="s">
        <v>249</v>
      </c>
      <c r="C133" s="10">
        <v>44755</v>
      </c>
      <c r="D133" s="22">
        <v>2</v>
      </c>
      <c r="E133" s="1" t="s">
        <v>2376</v>
      </c>
      <c r="F133" s="15">
        <v>2.2999999999999998</v>
      </c>
      <c r="G133" s="2">
        <v>4.2</v>
      </c>
      <c r="H133" s="3">
        <v>0.79</v>
      </c>
      <c r="I133" s="2">
        <v>0.44</v>
      </c>
      <c r="J133" s="4">
        <f t="shared" si="6"/>
        <v>3.7600000000000002</v>
      </c>
      <c r="K133" s="1">
        <v>1</v>
      </c>
      <c r="L133" s="4">
        <f t="shared" si="4"/>
        <v>1.7600000000000002</v>
      </c>
      <c r="M133" s="1">
        <v>1</v>
      </c>
      <c r="N133" s="4">
        <v>1.76</v>
      </c>
      <c r="O133" s="11" t="s">
        <v>1746</v>
      </c>
    </row>
    <row r="134" spans="1:15" x14ac:dyDescent="0.25">
      <c r="A134" s="1">
        <v>133</v>
      </c>
      <c r="B134" s="1" t="s">
        <v>249</v>
      </c>
      <c r="C134" s="10">
        <v>44756</v>
      </c>
      <c r="D134" s="22">
        <v>0</v>
      </c>
      <c r="E134" s="1" t="s">
        <v>1686</v>
      </c>
      <c r="F134" s="15">
        <v>20</v>
      </c>
      <c r="G134" s="2">
        <v>4.26</v>
      </c>
      <c r="H134" s="3">
        <v>0.3</v>
      </c>
      <c r="I134" s="2">
        <v>2.31</v>
      </c>
      <c r="J134" s="4">
        <f t="shared" si="6"/>
        <v>1.9499999999999997</v>
      </c>
      <c r="K134" s="1">
        <v>1</v>
      </c>
      <c r="L134" s="4">
        <f t="shared" si="4"/>
        <v>1.9499999999999997</v>
      </c>
      <c r="M134" s="1">
        <v>1</v>
      </c>
      <c r="N134" s="4">
        <v>1.95</v>
      </c>
      <c r="O134" s="11" t="s">
        <v>1746</v>
      </c>
    </row>
    <row r="135" spans="1:15" x14ac:dyDescent="0.25">
      <c r="A135" s="1">
        <v>134</v>
      </c>
      <c r="B135" s="1" t="s">
        <v>249</v>
      </c>
      <c r="C135" s="10">
        <v>44757</v>
      </c>
      <c r="D135" s="22">
        <v>0</v>
      </c>
      <c r="E135" s="1" t="s">
        <v>213</v>
      </c>
      <c r="F135" s="15">
        <v>24</v>
      </c>
      <c r="G135" s="2">
        <v>4.43</v>
      </c>
      <c r="H135" s="3">
        <v>0.35</v>
      </c>
      <c r="I135" s="2">
        <v>2.8</v>
      </c>
      <c r="J135" s="4">
        <f t="shared" si="6"/>
        <v>1.63</v>
      </c>
      <c r="K135" s="1">
        <v>1</v>
      </c>
      <c r="L135" s="4">
        <f t="shared" si="4"/>
        <v>1.63</v>
      </c>
      <c r="M135" s="1">
        <v>1</v>
      </c>
      <c r="N135" s="4">
        <v>1.63</v>
      </c>
      <c r="O135" s="11" t="s">
        <v>1746</v>
      </c>
    </row>
    <row r="136" spans="1:15" x14ac:dyDescent="0.25">
      <c r="A136" s="1">
        <v>135</v>
      </c>
      <c r="B136" s="1" t="s">
        <v>249</v>
      </c>
      <c r="C136" s="10">
        <v>44758</v>
      </c>
      <c r="D136" s="22">
        <v>0</v>
      </c>
      <c r="E136" s="1" t="s">
        <v>213</v>
      </c>
      <c r="F136" s="15">
        <v>24</v>
      </c>
      <c r="G136" s="2">
        <v>4.43</v>
      </c>
      <c r="H136" s="3">
        <v>0.3</v>
      </c>
      <c r="I136" s="2">
        <v>2.83</v>
      </c>
      <c r="J136" s="4">
        <f t="shared" si="6"/>
        <v>1.5999999999999996</v>
      </c>
      <c r="K136" s="1">
        <v>1</v>
      </c>
      <c r="L136" s="4">
        <f t="shared" si="4"/>
        <v>1.5999999999999996</v>
      </c>
      <c r="M136" s="1">
        <v>1</v>
      </c>
      <c r="N136" s="4">
        <v>1.6</v>
      </c>
      <c r="O136" s="11" t="s">
        <v>1746</v>
      </c>
    </row>
    <row r="137" spans="1:15" ht="32.25" customHeight="1" x14ac:dyDescent="0.25">
      <c r="A137" s="1">
        <v>136</v>
      </c>
      <c r="B137" s="1" t="s">
        <v>249</v>
      </c>
      <c r="C137" s="10">
        <v>44759</v>
      </c>
      <c r="D137" s="22">
        <v>0</v>
      </c>
      <c r="E137" s="1" t="s">
        <v>213</v>
      </c>
      <c r="F137" s="15">
        <v>24</v>
      </c>
      <c r="G137" s="2">
        <v>4.4400000000000004</v>
      </c>
      <c r="H137" s="3">
        <v>0.35</v>
      </c>
      <c r="I137" s="2">
        <v>2.93</v>
      </c>
      <c r="J137" s="4">
        <f t="shared" si="6"/>
        <v>1.5100000000000002</v>
      </c>
      <c r="K137" s="1">
        <v>1</v>
      </c>
      <c r="L137" s="4">
        <f t="shared" si="4"/>
        <v>1.5100000000000002</v>
      </c>
      <c r="M137" s="1">
        <v>1</v>
      </c>
      <c r="N137" s="4">
        <v>1.51</v>
      </c>
      <c r="O137" s="11" t="s">
        <v>2547</v>
      </c>
    </row>
    <row r="138" spans="1:15" ht="32.25" customHeight="1" x14ac:dyDescent="0.25">
      <c r="A138" s="1">
        <v>137</v>
      </c>
      <c r="B138" s="1" t="s">
        <v>249</v>
      </c>
      <c r="C138" s="10">
        <v>44760</v>
      </c>
      <c r="D138" s="22">
        <v>0</v>
      </c>
      <c r="E138" s="1" t="s">
        <v>213</v>
      </c>
      <c r="F138" s="15">
        <v>24</v>
      </c>
      <c r="G138" s="2">
        <v>4.43</v>
      </c>
      <c r="H138" s="3">
        <v>0.3</v>
      </c>
      <c r="I138" s="2">
        <v>2.96</v>
      </c>
      <c r="J138" s="4">
        <f t="shared" si="6"/>
        <v>1.4699999999999998</v>
      </c>
      <c r="K138" s="1">
        <v>1</v>
      </c>
      <c r="L138" s="4">
        <f t="shared" si="4"/>
        <v>1.4699999999999998</v>
      </c>
      <c r="M138" s="1">
        <v>1</v>
      </c>
      <c r="N138" s="4">
        <v>1.47</v>
      </c>
      <c r="O138" s="11" t="s">
        <v>2547</v>
      </c>
    </row>
    <row r="139" spans="1:15" ht="32.25" customHeight="1" x14ac:dyDescent="0.25">
      <c r="A139" s="1">
        <v>138</v>
      </c>
      <c r="B139" s="1" t="s">
        <v>249</v>
      </c>
      <c r="C139" s="10">
        <v>44761</v>
      </c>
      <c r="D139" s="22">
        <v>0</v>
      </c>
      <c r="E139" s="1" t="s">
        <v>213</v>
      </c>
      <c r="F139" s="15">
        <v>24</v>
      </c>
      <c r="G139" s="2">
        <v>4.42</v>
      </c>
      <c r="H139" s="3">
        <v>0.3</v>
      </c>
      <c r="I139" s="2">
        <v>2.87</v>
      </c>
      <c r="J139" s="4">
        <f t="shared" si="6"/>
        <v>1.5499999999999998</v>
      </c>
      <c r="K139" s="1">
        <v>1</v>
      </c>
      <c r="L139" s="4">
        <f t="shared" ref="L139:L190" si="7">(G139-I139-D139)*K139</f>
        <v>1.5499999999999998</v>
      </c>
      <c r="M139" s="1">
        <v>1</v>
      </c>
      <c r="N139" s="4">
        <v>1.55</v>
      </c>
      <c r="O139" s="11" t="s">
        <v>2547</v>
      </c>
    </row>
    <row r="140" spans="1:15" ht="32.25" customHeight="1" x14ac:dyDescent="0.25">
      <c r="A140" s="1">
        <v>139</v>
      </c>
      <c r="B140" s="1" t="s">
        <v>249</v>
      </c>
      <c r="C140" s="10">
        <v>44762</v>
      </c>
      <c r="D140" s="22">
        <v>0</v>
      </c>
      <c r="E140" s="1" t="s">
        <v>213</v>
      </c>
      <c r="F140" s="15">
        <v>24</v>
      </c>
      <c r="G140" s="2">
        <v>4.4800000000000004</v>
      </c>
      <c r="H140" s="3">
        <v>0</v>
      </c>
      <c r="I140" s="2">
        <v>2.96</v>
      </c>
      <c r="J140" s="4">
        <f t="shared" si="6"/>
        <v>1.5200000000000005</v>
      </c>
      <c r="K140" s="1">
        <v>1</v>
      </c>
      <c r="L140" s="4">
        <f t="shared" si="7"/>
        <v>1.5200000000000005</v>
      </c>
      <c r="M140" s="1">
        <v>1</v>
      </c>
      <c r="N140" s="4">
        <v>1.52</v>
      </c>
      <c r="O140" s="11" t="s">
        <v>2547</v>
      </c>
    </row>
    <row r="141" spans="1:15" ht="32.25" customHeight="1" x14ac:dyDescent="0.25">
      <c r="A141" s="1">
        <v>140</v>
      </c>
      <c r="B141" s="1" t="s">
        <v>249</v>
      </c>
      <c r="C141" s="10">
        <v>44763</v>
      </c>
      <c r="D141" s="22">
        <v>0</v>
      </c>
      <c r="E141" s="1" t="s">
        <v>213</v>
      </c>
      <c r="F141" s="15">
        <v>24</v>
      </c>
      <c r="G141" s="2">
        <v>4.59</v>
      </c>
      <c r="H141" s="3">
        <v>0.43</v>
      </c>
      <c r="I141" s="2">
        <v>2.79</v>
      </c>
      <c r="J141" s="4">
        <f t="shared" si="6"/>
        <v>1.7999999999999998</v>
      </c>
      <c r="K141" s="1">
        <v>1</v>
      </c>
      <c r="L141" s="4">
        <f t="shared" si="7"/>
        <v>1.7999999999999998</v>
      </c>
      <c r="M141" s="1">
        <v>1</v>
      </c>
      <c r="N141" s="4">
        <v>1.8</v>
      </c>
      <c r="O141" s="11" t="s">
        <v>2547</v>
      </c>
    </row>
    <row r="142" spans="1:15" x14ac:dyDescent="0.25">
      <c r="A142" s="1">
        <v>141</v>
      </c>
      <c r="B142" s="1" t="s">
        <v>249</v>
      </c>
      <c r="C142" s="10">
        <v>44764</v>
      </c>
      <c r="D142" s="22">
        <v>0</v>
      </c>
      <c r="E142" s="1" t="s">
        <v>213</v>
      </c>
      <c r="F142" s="15">
        <v>24</v>
      </c>
      <c r="G142" s="2">
        <v>4.5999999999999996</v>
      </c>
      <c r="H142" s="3">
        <v>0</v>
      </c>
      <c r="I142" s="2">
        <v>2.94</v>
      </c>
      <c r="J142" s="4">
        <f t="shared" si="6"/>
        <v>1.6599999999999997</v>
      </c>
      <c r="K142" s="1">
        <v>1</v>
      </c>
      <c r="L142" s="4">
        <f t="shared" si="7"/>
        <v>1.6599999999999997</v>
      </c>
      <c r="M142" s="1">
        <v>1</v>
      </c>
      <c r="N142" s="4">
        <v>1.66</v>
      </c>
      <c r="O142" s="11" t="s">
        <v>1746</v>
      </c>
    </row>
    <row r="143" spans="1:15" x14ac:dyDescent="0.25">
      <c r="A143" s="1">
        <v>142</v>
      </c>
      <c r="B143" s="1" t="s">
        <v>249</v>
      </c>
      <c r="C143" s="10">
        <v>44765</v>
      </c>
      <c r="D143" s="22">
        <v>0</v>
      </c>
      <c r="E143" s="1" t="s">
        <v>213</v>
      </c>
      <c r="F143" s="15">
        <v>24</v>
      </c>
      <c r="G143" s="2">
        <v>4.54</v>
      </c>
      <c r="H143" s="3">
        <v>0</v>
      </c>
      <c r="I143" s="2">
        <v>2.67</v>
      </c>
      <c r="J143" s="4">
        <f t="shared" si="6"/>
        <v>1.87</v>
      </c>
      <c r="K143" s="1">
        <v>1</v>
      </c>
      <c r="L143" s="4">
        <f t="shared" si="7"/>
        <v>1.87</v>
      </c>
      <c r="M143" s="1">
        <v>1</v>
      </c>
      <c r="N143" s="4">
        <v>1.87</v>
      </c>
      <c r="O143" s="11" t="s">
        <v>1746</v>
      </c>
    </row>
    <row r="144" spans="1:15" x14ac:dyDescent="0.25">
      <c r="A144" s="1">
        <v>143</v>
      </c>
      <c r="B144" s="1" t="s">
        <v>249</v>
      </c>
      <c r="C144" s="10">
        <v>44766</v>
      </c>
      <c r="D144" s="22">
        <v>0</v>
      </c>
      <c r="E144" s="1" t="s">
        <v>213</v>
      </c>
      <c r="F144" s="15">
        <v>24</v>
      </c>
      <c r="G144" s="2">
        <v>4.51</v>
      </c>
      <c r="H144" s="3">
        <v>0.3</v>
      </c>
      <c r="I144" s="2">
        <v>2.72</v>
      </c>
      <c r="J144" s="4">
        <f t="shared" si="6"/>
        <v>1.7899999999999996</v>
      </c>
      <c r="K144" s="1">
        <v>1</v>
      </c>
      <c r="L144" s="4">
        <f t="shared" si="7"/>
        <v>1.7899999999999996</v>
      </c>
      <c r="M144" s="1">
        <v>1</v>
      </c>
      <c r="N144" s="4">
        <v>1.79</v>
      </c>
      <c r="O144" s="11" t="s">
        <v>1746</v>
      </c>
    </row>
    <row r="145" spans="1:15" x14ac:dyDescent="0.25">
      <c r="A145" s="1">
        <v>144</v>
      </c>
      <c r="B145" s="1" t="s">
        <v>249</v>
      </c>
      <c r="C145" s="10">
        <v>44767</v>
      </c>
      <c r="D145" s="22">
        <v>0</v>
      </c>
      <c r="E145" s="1" t="s">
        <v>213</v>
      </c>
      <c r="F145" s="15">
        <v>24</v>
      </c>
      <c r="G145" s="2">
        <v>4.5199999999999996</v>
      </c>
      <c r="H145" s="3">
        <v>0.3</v>
      </c>
      <c r="I145" s="2">
        <v>2.79</v>
      </c>
      <c r="J145" s="4">
        <f t="shared" si="6"/>
        <v>1.7299999999999995</v>
      </c>
      <c r="K145" s="1">
        <v>1</v>
      </c>
      <c r="L145" s="4">
        <f t="shared" si="7"/>
        <v>1.7299999999999995</v>
      </c>
      <c r="M145" s="1">
        <v>1</v>
      </c>
      <c r="N145" s="4">
        <v>1.73</v>
      </c>
      <c r="O145" s="11" t="s">
        <v>1746</v>
      </c>
    </row>
    <row r="146" spans="1:15" x14ac:dyDescent="0.25">
      <c r="A146" s="1">
        <v>145</v>
      </c>
      <c r="B146" s="1" t="s">
        <v>249</v>
      </c>
      <c r="C146" s="10">
        <v>44768</v>
      </c>
      <c r="D146" s="22">
        <v>1.5</v>
      </c>
      <c r="E146" s="1" t="s">
        <v>213</v>
      </c>
      <c r="F146" s="15">
        <v>24</v>
      </c>
      <c r="G146" s="2">
        <v>4.82</v>
      </c>
      <c r="H146" s="3">
        <v>0</v>
      </c>
      <c r="I146" s="2">
        <v>1.73</v>
      </c>
      <c r="J146" s="4">
        <f t="shared" si="6"/>
        <v>3.0900000000000003</v>
      </c>
      <c r="K146" s="1">
        <v>1</v>
      </c>
      <c r="L146" s="4">
        <f t="shared" si="7"/>
        <v>1.5900000000000003</v>
      </c>
      <c r="M146" s="1">
        <v>1</v>
      </c>
      <c r="N146" s="4">
        <v>1.59</v>
      </c>
      <c r="O146" s="11" t="s">
        <v>1746</v>
      </c>
    </row>
    <row r="147" spans="1:15" x14ac:dyDescent="0.25">
      <c r="A147" s="1">
        <v>146</v>
      </c>
      <c r="B147" s="1" t="s">
        <v>249</v>
      </c>
      <c r="C147" s="10">
        <v>44769</v>
      </c>
      <c r="D147" s="22">
        <v>0</v>
      </c>
      <c r="E147" s="1" t="s">
        <v>213</v>
      </c>
      <c r="F147" s="15">
        <v>24</v>
      </c>
      <c r="G147" s="2">
        <v>4.5599999999999996</v>
      </c>
      <c r="H147" s="3">
        <v>0.42</v>
      </c>
      <c r="I147" s="2">
        <v>3.1</v>
      </c>
      <c r="J147" s="4">
        <f t="shared" si="6"/>
        <v>1.4599999999999995</v>
      </c>
      <c r="K147" s="1">
        <v>1</v>
      </c>
      <c r="L147" s="4">
        <f t="shared" si="7"/>
        <v>1.4599999999999995</v>
      </c>
      <c r="M147" s="1">
        <v>1</v>
      </c>
      <c r="N147" s="4">
        <v>1.46</v>
      </c>
      <c r="O147" s="11" t="s">
        <v>1746</v>
      </c>
    </row>
    <row r="148" spans="1:15" x14ac:dyDescent="0.25">
      <c r="A148" s="1">
        <v>147</v>
      </c>
      <c r="B148" s="1" t="s">
        <v>249</v>
      </c>
      <c r="C148" s="10">
        <v>44770</v>
      </c>
      <c r="D148" s="22">
        <v>0</v>
      </c>
      <c r="E148" s="1" t="s">
        <v>213</v>
      </c>
      <c r="F148" s="15">
        <v>24</v>
      </c>
      <c r="G148" s="2">
        <v>4.53</v>
      </c>
      <c r="H148" s="3">
        <v>0.32</v>
      </c>
      <c r="I148" s="2">
        <v>2.85</v>
      </c>
      <c r="J148" s="4">
        <f t="shared" si="6"/>
        <v>1.6800000000000002</v>
      </c>
      <c r="K148" s="1">
        <v>1</v>
      </c>
      <c r="L148" s="4">
        <f t="shared" si="7"/>
        <v>1.6800000000000002</v>
      </c>
      <c r="M148" s="1">
        <v>1</v>
      </c>
      <c r="N148" s="4">
        <v>1.68</v>
      </c>
      <c r="O148" s="11" t="s">
        <v>1746</v>
      </c>
    </row>
    <row r="149" spans="1:15" x14ac:dyDescent="0.25">
      <c r="A149" s="1">
        <v>148</v>
      </c>
      <c r="B149" s="1" t="s">
        <v>249</v>
      </c>
      <c r="C149" s="10">
        <v>44771</v>
      </c>
      <c r="D149" s="22">
        <v>0</v>
      </c>
      <c r="E149" s="1" t="s">
        <v>213</v>
      </c>
      <c r="F149" s="15">
        <v>24</v>
      </c>
      <c r="G149" s="2">
        <v>4.49</v>
      </c>
      <c r="H149" s="3">
        <v>0.3</v>
      </c>
      <c r="I149" s="2">
        <v>2.84</v>
      </c>
      <c r="J149" s="4">
        <f t="shared" si="6"/>
        <v>1.6500000000000004</v>
      </c>
      <c r="K149" s="1">
        <v>1</v>
      </c>
      <c r="L149" s="4">
        <f t="shared" si="7"/>
        <v>1.6500000000000004</v>
      </c>
      <c r="M149" s="1">
        <v>1</v>
      </c>
      <c r="N149" s="4">
        <v>1.65</v>
      </c>
      <c r="O149" s="11" t="s">
        <v>1746</v>
      </c>
    </row>
    <row r="150" spans="1:15" x14ac:dyDescent="0.25">
      <c r="A150" s="1">
        <v>149</v>
      </c>
      <c r="B150" s="1" t="s">
        <v>249</v>
      </c>
      <c r="C150" s="10">
        <v>44772</v>
      </c>
      <c r="D150" s="22">
        <v>0</v>
      </c>
      <c r="E150" s="1" t="s">
        <v>213</v>
      </c>
      <c r="F150" s="15">
        <v>24</v>
      </c>
      <c r="G150" s="2">
        <v>4.49</v>
      </c>
      <c r="H150" s="3">
        <v>0.3</v>
      </c>
      <c r="I150" s="2">
        <v>2.87</v>
      </c>
      <c r="J150" s="4">
        <f t="shared" si="6"/>
        <v>1.62</v>
      </c>
      <c r="K150" s="1">
        <v>1</v>
      </c>
      <c r="L150" s="4">
        <f t="shared" si="7"/>
        <v>1.62</v>
      </c>
      <c r="M150" s="1">
        <v>1</v>
      </c>
      <c r="N150" s="4">
        <v>1.62</v>
      </c>
      <c r="O150" s="11" t="s">
        <v>1746</v>
      </c>
    </row>
    <row r="151" spans="1:15" x14ac:dyDescent="0.25">
      <c r="A151" s="1">
        <v>150</v>
      </c>
      <c r="B151" s="1" t="s">
        <v>249</v>
      </c>
      <c r="C151" s="10">
        <v>44773</v>
      </c>
      <c r="D151" s="22">
        <v>0</v>
      </c>
      <c r="E151" s="1" t="s">
        <v>213</v>
      </c>
      <c r="F151" s="15">
        <v>24</v>
      </c>
      <c r="G151" s="2">
        <v>4.47</v>
      </c>
      <c r="H151" s="3">
        <v>0.42</v>
      </c>
      <c r="I151" s="2">
        <v>2.81</v>
      </c>
      <c r="J151" s="4">
        <f t="shared" si="6"/>
        <v>1.6599999999999997</v>
      </c>
      <c r="K151" s="1">
        <v>1</v>
      </c>
      <c r="L151" s="4">
        <f t="shared" si="7"/>
        <v>1.6599999999999997</v>
      </c>
      <c r="M151" s="1">
        <v>1</v>
      </c>
      <c r="N151" s="4">
        <v>1.66</v>
      </c>
      <c r="O151" s="11" t="s">
        <v>1746</v>
      </c>
    </row>
    <row r="152" spans="1:15" x14ac:dyDescent="0.25">
      <c r="A152" s="1">
        <v>151</v>
      </c>
      <c r="B152" s="1" t="s">
        <v>249</v>
      </c>
      <c r="C152" s="10">
        <v>44774</v>
      </c>
      <c r="D152" s="22">
        <v>0</v>
      </c>
      <c r="E152" s="1" t="s">
        <v>213</v>
      </c>
      <c r="F152" s="15">
        <v>24</v>
      </c>
      <c r="G152" s="2">
        <v>4.41</v>
      </c>
      <c r="H152" s="3">
        <v>0.3</v>
      </c>
      <c r="I152" s="2">
        <v>2.65</v>
      </c>
      <c r="J152" s="4">
        <f t="shared" si="6"/>
        <v>1.7600000000000002</v>
      </c>
      <c r="K152" s="1">
        <v>1</v>
      </c>
      <c r="L152" s="4">
        <f t="shared" si="7"/>
        <v>1.7600000000000002</v>
      </c>
      <c r="M152" s="1">
        <v>1</v>
      </c>
      <c r="N152" s="4">
        <v>1.76</v>
      </c>
      <c r="O152" s="11" t="s">
        <v>1746</v>
      </c>
    </row>
    <row r="153" spans="1:15" x14ac:dyDescent="0.25">
      <c r="A153" s="1">
        <v>152</v>
      </c>
      <c r="B153" s="1" t="s">
        <v>249</v>
      </c>
      <c r="C153" s="10">
        <v>44775</v>
      </c>
      <c r="D153" s="22">
        <v>0</v>
      </c>
      <c r="E153" s="1" t="s">
        <v>213</v>
      </c>
      <c r="F153" s="15">
        <v>24</v>
      </c>
      <c r="G153" s="2">
        <v>4.42</v>
      </c>
      <c r="H153" s="3">
        <v>3.8</v>
      </c>
      <c r="I153" s="2">
        <v>2.65</v>
      </c>
      <c r="J153" s="4">
        <f t="shared" si="6"/>
        <v>1.77</v>
      </c>
      <c r="K153" s="1">
        <v>1</v>
      </c>
      <c r="L153" s="4">
        <f t="shared" si="7"/>
        <v>1.77</v>
      </c>
      <c r="M153" s="1">
        <v>1</v>
      </c>
      <c r="N153" s="4">
        <v>1.77</v>
      </c>
      <c r="O153" s="11" t="s">
        <v>1746</v>
      </c>
    </row>
    <row r="154" spans="1:15" x14ac:dyDescent="0.25">
      <c r="A154" s="1">
        <v>153</v>
      </c>
      <c r="B154" s="1" t="s">
        <v>249</v>
      </c>
      <c r="C154" s="10">
        <v>44776</v>
      </c>
      <c r="D154" s="22">
        <v>0</v>
      </c>
      <c r="E154" s="1" t="s">
        <v>213</v>
      </c>
      <c r="F154" s="15">
        <v>24</v>
      </c>
      <c r="G154" s="2">
        <v>4.5</v>
      </c>
      <c r="H154" s="3">
        <v>3.89</v>
      </c>
      <c r="I154" s="2">
        <v>3.04</v>
      </c>
      <c r="J154" s="4">
        <f t="shared" si="6"/>
        <v>1.46</v>
      </c>
      <c r="K154" s="1">
        <v>1</v>
      </c>
      <c r="L154" s="4">
        <f t="shared" si="7"/>
        <v>1.46</v>
      </c>
      <c r="M154" s="1">
        <v>1</v>
      </c>
      <c r="N154" s="4">
        <v>1.46</v>
      </c>
      <c r="O154" s="11" t="s">
        <v>1746</v>
      </c>
    </row>
    <row r="155" spans="1:15" x14ac:dyDescent="0.25">
      <c r="A155" s="1">
        <v>154</v>
      </c>
      <c r="B155" s="1" t="s">
        <v>249</v>
      </c>
      <c r="C155" s="10">
        <v>44777</v>
      </c>
      <c r="D155" s="22">
        <v>0</v>
      </c>
      <c r="E155" s="1" t="s">
        <v>213</v>
      </c>
      <c r="F155" s="15">
        <v>24</v>
      </c>
      <c r="G155" s="2">
        <v>4.38</v>
      </c>
      <c r="H155" s="3">
        <v>3.89</v>
      </c>
      <c r="I155" s="2">
        <v>3.06</v>
      </c>
      <c r="J155" s="4">
        <f t="shared" si="6"/>
        <v>1.3199999999999998</v>
      </c>
      <c r="K155" s="1">
        <v>1</v>
      </c>
      <c r="L155" s="4">
        <f t="shared" si="7"/>
        <v>1.3199999999999998</v>
      </c>
      <c r="M155" s="1">
        <v>1</v>
      </c>
      <c r="N155" s="4">
        <v>1.32</v>
      </c>
      <c r="O155" s="11" t="s">
        <v>1746</v>
      </c>
    </row>
    <row r="156" spans="1:15" x14ac:dyDescent="0.25">
      <c r="A156" s="1">
        <v>155</v>
      </c>
      <c r="B156" s="1" t="s">
        <v>249</v>
      </c>
      <c r="C156" s="10">
        <v>44778</v>
      </c>
      <c r="D156" s="22">
        <v>0</v>
      </c>
      <c r="E156" s="1" t="s">
        <v>213</v>
      </c>
      <c r="F156" s="15">
        <v>24</v>
      </c>
      <c r="G156" s="2">
        <v>4.38</v>
      </c>
      <c r="H156" s="3">
        <v>3.89</v>
      </c>
      <c r="I156" s="2">
        <v>2.7</v>
      </c>
      <c r="J156" s="4">
        <f t="shared" si="6"/>
        <v>1.6799999999999997</v>
      </c>
      <c r="K156" s="1">
        <v>1</v>
      </c>
      <c r="L156" s="4">
        <f t="shared" si="7"/>
        <v>1.6799999999999997</v>
      </c>
      <c r="M156" s="1">
        <v>1</v>
      </c>
      <c r="N156" s="4">
        <v>1.68</v>
      </c>
      <c r="O156" s="11" t="s">
        <v>1746</v>
      </c>
    </row>
    <row r="157" spans="1:15" x14ac:dyDescent="0.25">
      <c r="A157" s="1">
        <v>156</v>
      </c>
      <c r="B157" s="1" t="s">
        <v>249</v>
      </c>
      <c r="C157" s="10">
        <v>44779</v>
      </c>
      <c r="D157" s="22">
        <v>0</v>
      </c>
      <c r="E157" s="1" t="s">
        <v>213</v>
      </c>
      <c r="F157" s="15">
        <v>24</v>
      </c>
      <c r="G157" s="2">
        <v>4.38</v>
      </c>
      <c r="H157" s="3">
        <v>3.85</v>
      </c>
      <c r="I157" s="2">
        <v>2.67</v>
      </c>
      <c r="J157" s="4">
        <f t="shared" si="6"/>
        <v>1.71</v>
      </c>
      <c r="K157" s="1">
        <v>1</v>
      </c>
      <c r="L157" s="4">
        <f t="shared" si="7"/>
        <v>1.71</v>
      </c>
      <c r="M157" s="1">
        <v>1</v>
      </c>
      <c r="N157" s="4">
        <v>1.71</v>
      </c>
      <c r="O157" s="11" t="s">
        <v>1746</v>
      </c>
    </row>
    <row r="158" spans="1:15" x14ac:dyDescent="0.25">
      <c r="A158" s="1">
        <v>157</v>
      </c>
      <c r="B158" s="1" t="s">
        <v>249</v>
      </c>
      <c r="C158" s="10">
        <v>44780</v>
      </c>
      <c r="D158" s="22">
        <v>0</v>
      </c>
      <c r="E158" s="1" t="s">
        <v>213</v>
      </c>
      <c r="F158" s="15">
        <v>24</v>
      </c>
      <c r="G158" s="2">
        <v>4.67</v>
      </c>
      <c r="H158" s="3">
        <v>3.92</v>
      </c>
      <c r="I158" s="2">
        <v>3.63</v>
      </c>
      <c r="J158" s="4">
        <f t="shared" si="6"/>
        <v>1.04</v>
      </c>
      <c r="K158" s="1">
        <v>1</v>
      </c>
      <c r="L158" s="4">
        <f t="shared" si="7"/>
        <v>1.04</v>
      </c>
      <c r="M158" s="1">
        <v>1</v>
      </c>
      <c r="N158" s="4">
        <v>1.04</v>
      </c>
      <c r="O158" s="11" t="s">
        <v>1746</v>
      </c>
    </row>
    <row r="159" spans="1:15" x14ac:dyDescent="0.25">
      <c r="A159" s="1">
        <v>158</v>
      </c>
      <c r="B159" s="1" t="s">
        <v>249</v>
      </c>
      <c r="C159" s="10">
        <v>44781</v>
      </c>
      <c r="D159" s="22">
        <v>0</v>
      </c>
      <c r="E159" s="1" t="s">
        <v>213</v>
      </c>
      <c r="F159" s="15">
        <v>24</v>
      </c>
      <c r="G159" s="2">
        <v>4.92</v>
      </c>
      <c r="H159" s="3">
        <v>4.05</v>
      </c>
      <c r="I159" s="2">
        <v>4.3899999999999997</v>
      </c>
      <c r="J159" s="4">
        <f t="shared" si="6"/>
        <v>0.53000000000000025</v>
      </c>
      <c r="K159" s="1">
        <v>1</v>
      </c>
      <c r="L159" s="4">
        <f t="shared" si="7"/>
        <v>0.53000000000000025</v>
      </c>
      <c r="M159" s="1">
        <v>1</v>
      </c>
      <c r="N159" s="4">
        <v>0.53</v>
      </c>
      <c r="O159" s="11" t="s">
        <v>1746</v>
      </c>
    </row>
    <row r="160" spans="1:15" x14ac:dyDescent="0.25">
      <c r="A160" s="1">
        <v>159</v>
      </c>
      <c r="B160" s="1" t="s">
        <v>249</v>
      </c>
      <c r="C160" s="10">
        <v>44782</v>
      </c>
      <c r="D160" s="22">
        <v>0</v>
      </c>
      <c r="E160" s="1" t="s">
        <v>213</v>
      </c>
      <c r="F160" s="15">
        <v>24</v>
      </c>
      <c r="G160" s="2">
        <v>5.32</v>
      </c>
      <c r="H160" s="3">
        <v>4.17</v>
      </c>
      <c r="I160" s="2">
        <v>5.08</v>
      </c>
      <c r="J160" s="4">
        <f t="shared" si="6"/>
        <v>0.24000000000000021</v>
      </c>
      <c r="K160" s="1">
        <v>1</v>
      </c>
      <c r="L160" s="4">
        <f t="shared" si="7"/>
        <v>0.24000000000000021</v>
      </c>
      <c r="M160" s="1">
        <v>1</v>
      </c>
      <c r="N160" s="4">
        <v>0.24</v>
      </c>
      <c r="O160" s="11" t="s">
        <v>1746</v>
      </c>
    </row>
    <row r="161" spans="1:15" x14ac:dyDescent="0.25">
      <c r="A161" s="1">
        <v>160</v>
      </c>
      <c r="B161" s="1" t="s">
        <v>249</v>
      </c>
      <c r="C161" s="10">
        <v>44783</v>
      </c>
      <c r="D161" s="22">
        <v>0</v>
      </c>
      <c r="E161" s="1" t="s">
        <v>213</v>
      </c>
      <c r="F161" s="15">
        <v>24</v>
      </c>
      <c r="G161" s="2">
        <v>5.35</v>
      </c>
      <c r="H161" s="3">
        <v>4.17</v>
      </c>
      <c r="I161" s="2">
        <v>5.12</v>
      </c>
      <c r="J161" s="4">
        <f t="shared" si="6"/>
        <v>0.22999999999999954</v>
      </c>
      <c r="K161" s="1">
        <v>1</v>
      </c>
      <c r="L161" s="4">
        <f t="shared" si="7"/>
        <v>0.22999999999999954</v>
      </c>
      <c r="M161" s="1">
        <v>1</v>
      </c>
      <c r="N161" s="4">
        <v>0.23</v>
      </c>
      <c r="O161" s="11" t="s">
        <v>1746</v>
      </c>
    </row>
    <row r="162" spans="1:15" x14ac:dyDescent="0.25">
      <c r="A162" s="1">
        <v>161</v>
      </c>
      <c r="B162" s="1" t="s">
        <v>249</v>
      </c>
      <c r="C162" s="10">
        <v>44784</v>
      </c>
      <c r="D162" s="22">
        <v>0</v>
      </c>
      <c r="E162" s="1" t="s">
        <v>213</v>
      </c>
      <c r="F162" s="15">
        <v>24</v>
      </c>
      <c r="G162" s="2">
        <v>4.22</v>
      </c>
      <c r="H162" s="3">
        <v>3.43</v>
      </c>
      <c r="I162" s="2">
        <v>4.04</v>
      </c>
      <c r="J162" s="4">
        <f t="shared" si="6"/>
        <v>0.17999999999999972</v>
      </c>
      <c r="K162" s="1">
        <v>1</v>
      </c>
      <c r="L162" s="4">
        <f t="shared" si="7"/>
        <v>0.17999999999999972</v>
      </c>
      <c r="M162" s="1">
        <v>1</v>
      </c>
      <c r="N162" s="4">
        <v>0.18</v>
      </c>
      <c r="O162" s="11" t="s">
        <v>1746</v>
      </c>
    </row>
    <row r="163" spans="1:15" x14ac:dyDescent="0.25">
      <c r="A163" s="1">
        <v>162</v>
      </c>
      <c r="B163" s="1" t="s">
        <v>249</v>
      </c>
      <c r="C163" s="10">
        <v>44785</v>
      </c>
      <c r="D163" s="22">
        <v>0</v>
      </c>
      <c r="E163" s="1" t="s">
        <v>213</v>
      </c>
      <c r="F163" s="15">
        <v>24</v>
      </c>
      <c r="G163" s="2">
        <v>5.34</v>
      </c>
      <c r="H163" s="3">
        <v>3.5</v>
      </c>
      <c r="I163" s="2">
        <v>5.0999999999999996</v>
      </c>
      <c r="J163" s="4">
        <f t="shared" si="6"/>
        <v>0.24000000000000021</v>
      </c>
      <c r="K163" s="1">
        <v>1</v>
      </c>
      <c r="L163" s="4">
        <f t="shared" si="7"/>
        <v>0.24000000000000021</v>
      </c>
      <c r="M163" s="1">
        <v>1</v>
      </c>
      <c r="N163" s="4">
        <v>0.24</v>
      </c>
      <c r="O163" s="11" t="s">
        <v>1746</v>
      </c>
    </row>
    <row r="164" spans="1:15" x14ac:dyDescent="0.25">
      <c r="A164" s="1">
        <v>163</v>
      </c>
      <c r="B164" s="1" t="s">
        <v>249</v>
      </c>
      <c r="C164" s="10">
        <v>44786</v>
      </c>
      <c r="D164" s="22">
        <v>0</v>
      </c>
      <c r="E164" s="1" t="s">
        <v>213</v>
      </c>
      <c r="F164" s="15">
        <v>24</v>
      </c>
      <c r="G164" s="2">
        <v>5.31</v>
      </c>
      <c r="H164" s="3">
        <v>4.3</v>
      </c>
      <c r="I164" s="2">
        <v>5.0599999999999996</v>
      </c>
      <c r="J164" s="4">
        <f t="shared" si="6"/>
        <v>0.25</v>
      </c>
      <c r="K164" s="1">
        <v>1</v>
      </c>
      <c r="L164" s="4">
        <f t="shared" si="7"/>
        <v>0.25</v>
      </c>
      <c r="M164" s="1">
        <v>1</v>
      </c>
      <c r="N164" s="4">
        <v>0.25</v>
      </c>
      <c r="O164" s="11" t="s">
        <v>1746</v>
      </c>
    </row>
    <row r="165" spans="1:15" x14ac:dyDescent="0.25">
      <c r="A165" s="1">
        <v>164</v>
      </c>
      <c r="B165" s="1" t="s">
        <v>249</v>
      </c>
      <c r="C165" s="10">
        <v>44787</v>
      </c>
      <c r="D165" s="22">
        <v>0</v>
      </c>
      <c r="E165" s="1" t="s">
        <v>2364</v>
      </c>
      <c r="F165" s="15">
        <v>9.5</v>
      </c>
      <c r="G165" s="2">
        <v>4.2699999999999996</v>
      </c>
      <c r="H165" s="3">
        <v>3.72</v>
      </c>
      <c r="I165" s="2">
        <v>2.1800000000000002</v>
      </c>
      <c r="J165" s="4">
        <f t="shared" si="6"/>
        <v>2.0899999999999994</v>
      </c>
      <c r="K165" s="1">
        <v>1</v>
      </c>
      <c r="L165" s="4">
        <f t="shared" si="7"/>
        <v>2.0899999999999994</v>
      </c>
      <c r="M165" s="1">
        <v>17</v>
      </c>
      <c r="N165" s="4">
        <v>2.5783999999999998</v>
      </c>
      <c r="O165" s="11" t="s">
        <v>1746</v>
      </c>
    </row>
    <row r="166" spans="1:15" x14ac:dyDescent="0.25">
      <c r="A166" s="1">
        <v>165</v>
      </c>
      <c r="B166" s="1" t="s">
        <v>249</v>
      </c>
      <c r="C166" s="10">
        <v>44802</v>
      </c>
      <c r="D166" s="22">
        <v>0</v>
      </c>
      <c r="E166" s="1" t="s">
        <v>489</v>
      </c>
      <c r="F166" s="15">
        <v>23</v>
      </c>
      <c r="G166" s="2">
        <v>4.18</v>
      </c>
      <c r="H166" s="3">
        <v>10</v>
      </c>
      <c r="I166" s="2">
        <v>3.51</v>
      </c>
      <c r="J166" s="4">
        <f t="shared" si="6"/>
        <v>0.66999999999999993</v>
      </c>
      <c r="K166" s="1">
        <v>1</v>
      </c>
      <c r="L166" s="4">
        <f t="shared" si="7"/>
        <v>0.66999999999999993</v>
      </c>
      <c r="M166" s="1">
        <v>1</v>
      </c>
      <c r="N166" s="4">
        <v>0.67</v>
      </c>
      <c r="O166" s="11" t="s">
        <v>1746</v>
      </c>
    </row>
    <row r="167" spans="1:15" x14ac:dyDescent="0.25">
      <c r="A167" s="1">
        <v>166</v>
      </c>
      <c r="B167" s="1" t="s">
        <v>249</v>
      </c>
      <c r="C167" s="10">
        <v>44803</v>
      </c>
      <c r="D167" s="22">
        <v>0</v>
      </c>
      <c r="E167" s="1" t="s">
        <v>213</v>
      </c>
      <c r="F167" s="15">
        <v>24</v>
      </c>
      <c r="G167" s="2">
        <v>3.82</v>
      </c>
      <c r="H167" s="3">
        <v>10</v>
      </c>
      <c r="I167" s="2">
        <v>3.37</v>
      </c>
      <c r="J167" s="4">
        <f t="shared" si="6"/>
        <v>0.44999999999999973</v>
      </c>
      <c r="K167" s="1">
        <v>1</v>
      </c>
      <c r="L167" s="4">
        <f t="shared" si="7"/>
        <v>0.44999999999999973</v>
      </c>
      <c r="M167" s="1">
        <v>1</v>
      </c>
      <c r="N167" s="4">
        <v>0.45</v>
      </c>
      <c r="O167" s="11" t="s">
        <v>1746</v>
      </c>
    </row>
    <row r="168" spans="1:15" x14ac:dyDescent="0.25">
      <c r="A168" s="1">
        <v>167</v>
      </c>
      <c r="B168" s="1" t="s">
        <v>249</v>
      </c>
      <c r="C168" s="10">
        <v>44804</v>
      </c>
      <c r="D168" s="22">
        <v>0</v>
      </c>
      <c r="E168" s="1" t="s">
        <v>213</v>
      </c>
      <c r="F168" s="15">
        <v>24</v>
      </c>
      <c r="G168" s="2">
        <v>3.75</v>
      </c>
      <c r="H168" s="3">
        <v>10.8</v>
      </c>
      <c r="I168" s="2">
        <v>3.35</v>
      </c>
      <c r="J168" s="4">
        <f t="shared" si="6"/>
        <v>0.39999999999999991</v>
      </c>
      <c r="K168" s="1">
        <v>1</v>
      </c>
      <c r="L168" s="4">
        <f t="shared" si="7"/>
        <v>0.39999999999999991</v>
      </c>
      <c r="M168" s="26">
        <v>1</v>
      </c>
      <c r="N168" s="4">
        <v>0.4</v>
      </c>
      <c r="O168" s="11" t="s">
        <v>1746</v>
      </c>
    </row>
    <row r="169" spans="1:15" x14ac:dyDescent="0.25">
      <c r="A169" s="1">
        <v>168</v>
      </c>
      <c r="B169" s="1" t="s">
        <v>249</v>
      </c>
      <c r="C169" s="10">
        <v>44805</v>
      </c>
      <c r="D169" s="22">
        <v>0</v>
      </c>
      <c r="E169" s="1" t="s">
        <v>213</v>
      </c>
      <c r="F169" s="15">
        <v>24</v>
      </c>
      <c r="G169" s="2">
        <v>3.58</v>
      </c>
      <c r="H169" s="3">
        <v>10.199999999999999</v>
      </c>
      <c r="I169" s="2">
        <v>3.17</v>
      </c>
      <c r="J169" s="4">
        <f t="shared" si="6"/>
        <v>0.41000000000000014</v>
      </c>
      <c r="K169" s="1">
        <v>1</v>
      </c>
      <c r="L169" s="4">
        <f t="shared" si="7"/>
        <v>0.41000000000000014</v>
      </c>
      <c r="M169" s="1">
        <v>1</v>
      </c>
      <c r="N169" s="4">
        <v>0.41</v>
      </c>
      <c r="O169" s="11" t="s">
        <v>1746</v>
      </c>
    </row>
    <row r="170" spans="1:15" x14ac:dyDescent="0.25">
      <c r="A170" s="1">
        <v>169</v>
      </c>
      <c r="B170" s="1" t="s">
        <v>249</v>
      </c>
      <c r="C170" s="10">
        <v>44806</v>
      </c>
      <c r="D170" s="22">
        <v>0</v>
      </c>
      <c r="E170" s="1" t="s">
        <v>213</v>
      </c>
      <c r="F170" s="15">
        <v>24</v>
      </c>
      <c r="G170" s="2">
        <v>4.45</v>
      </c>
      <c r="H170" s="3">
        <v>10.3</v>
      </c>
      <c r="I170" s="2">
        <v>4.0599999999999996</v>
      </c>
      <c r="J170" s="4">
        <f t="shared" si="6"/>
        <v>0.39000000000000057</v>
      </c>
      <c r="K170" s="1">
        <v>1</v>
      </c>
      <c r="L170" s="4">
        <f t="shared" si="7"/>
        <v>0.39000000000000057</v>
      </c>
      <c r="M170" s="1">
        <v>1</v>
      </c>
      <c r="N170" s="4">
        <v>0.39000000000000101</v>
      </c>
      <c r="O170" s="11" t="s">
        <v>1746</v>
      </c>
    </row>
    <row r="171" spans="1:15" x14ac:dyDescent="0.25">
      <c r="A171" s="1">
        <v>170</v>
      </c>
      <c r="B171" s="1" t="s">
        <v>249</v>
      </c>
      <c r="C171" s="10">
        <v>44807</v>
      </c>
      <c r="D171" s="22">
        <v>0</v>
      </c>
      <c r="E171" s="1" t="s">
        <v>213</v>
      </c>
      <c r="F171" s="15">
        <v>24</v>
      </c>
      <c r="G171" s="2">
        <v>4.42</v>
      </c>
      <c r="H171" s="3">
        <v>10.4</v>
      </c>
      <c r="I171" s="2">
        <v>4.1900000000000004</v>
      </c>
      <c r="J171" s="4">
        <f t="shared" si="6"/>
        <v>0.22999999999999954</v>
      </c>
      <c r="K171" s="1">
        <v>1</v>
      </c>
      <c r="L171" s="4">
        <f t="shared" si="7"/>
        <v>0.22999999999999954</v>
      </c>
      <c r="M171" s="1">
        <v>1</v>
      </c>
      <c r="N171" s="4">
        <v>0.23</v>
      </c>
      <c r="O171" s="11" t="s">
        <v>1746</v>
      </c>
    </row>
    <row r="172" spans="1:15" x14ac:dyDescent="0.25">
      <c r="A172" s="1">
        <v>171</v>
      </c>
      <c r="B172" s="1" t="s">
        <v>249</v>
      </c>
      <c r="C172" s="10">
        <v>44808</v>
      </c>
      <c r="D172" s="22">
        <v>0</v>
      </c>
      <c r="E172" s="1" t="s">
        <v>213</v>
      </c>
      <c r="F172" s="15">
        <v>24</v>
      </c>
      <c r="G172" s="2">
        <v>4.4000000000000004</v>
      </c>
      <c r="H172" s="3">
        <v>10.3</v>
      </c>
      <c r="I172" s="2">
        <v>4.1500000000000004</v>
      </c>
      <c r="J172" s="4">
        <f t="shared" si="6"/>
        <v>0.25</v>
      </c>
      <c r="K172" s="1">
        <v>1</v>
      </c>
      <c r="L172" s="4">
        <f t="shared" si="7"/>
        <v>0.25</v>
      </c>
      <c r="M172" s="1">
        <v>1</v>
      </c>
      <c r="N172" s="4">
        <v>0.25</v>
      </c>
      <c r="O172" s="11" t="s">
        <v>1746</v>
      </c>
    </row>
    <row r="173" spans="1:15" x14ac:dyDescent="0.25">
      <c r="A173" s="1">
        <v>172</v>
      </c>
      <c r="B173" s="1" t="s">
        <v>249</v>
      </c>
      <c r="C173" s="10">
        <v>44809</v>
      </c>
      <c r="D173" s="22">
        <v>0</v>
      </c>
      <c r="E173" s="1" t="s">
        <v>213</v>
      </c>
      <c r="F173" s="15">
        <v>24</v>
      </c>
      <c r="G173" s="2">
        <v>4.41</v>
      </c>
      <c r="H173" s="3">
        <v>10</v>
      </c>
      <c r="I173" s="2">
        <v>4.16</v>
      </c>
      <c r="J173" s="4">
        <f t="shared" si="6"/>
        <v>0.25</v>
      </c>
      <c r="K173" s="1">
        <v>1</v>
      </c>
      <c r="L173" s="4">
        <f t="shared" si="7"/>
        <v>0.25</v>
      </c>
      <c r="M173" s="1">
        <v>1</v>
      </c>
      <c r="N173" s="4">
        <v>0.25</v>
      </c>
      <c r="O173" s="11" t="s">
        <v>1746</v>
      </c>
    </row>
    <row r="174" spans="1:15" x14ac:dyDescent="0.25">
      <c r="A174" s="1">
        <v>173</v>
      </c>
      <c r="B174" s="1" t="s">
        <v>249</v>
      </c>
      <c r="C174" s="10">
        <v>44810</v>
      </c>
      <c r="D174" s="22">
        <v>0</v>
      </c>
      <c r="E174" s="1" t="s">
        <v>213</v>
      </c>
      <c r="F174" s="15">
        <v>24</v>
      </c>
      <c r="G174" s="2">
        <v>4.4800000000000004</v>
      </c>
      <c r="H174" s="3">
        <v>10.1</v>
      </c>
      <c r="I174" s="2">
        <v>4.18</v>
      </c>
      <c r="J174" s="4">
        <f t="shared" si="6"/>
        <v>0.30000000000000071</v>
      </c>
      <c r="K174" s="1">
        <v>1</v>
      </c>
      <c r="L174" s="4">
        <f t="shared" si="7"/>
        <v>0.30000000000000071</v>
      </c>
      <c r="M174" s="1">
        <v>1</v>
      </c>
      <c r="N174" s="4">
        <v>0.30000000000000099</v>
      </c>
      <c r="O174" s="11" t="s">
        <v>1746</v>
      </c>
    </row>
    <row r="175" spans="1:15" x14ac:dyDescent="0.25">
      <c r="A175" s="1">
        <v>174</v>
      </c>
      <c r="B175" s="1" t="s">
        <v>249</v>
      </c>
      <c r="C175" s="10">
        <v>44811</v>
      </c>
      <c r="D175" s="22">
        <v>0</v>
      </c>
      <c r="E175" s="1" t="s">
        <v>213</v>
      </c>
      <c r="F175" s="15">
        <v>24</v>
      </c>
      <c r="G175" s="2">
        <v>4.12</v>
      </c>
      <c r="H175" s="3">
        <v>10.4</v>
      </c>
      <c r="I175" s="2">
        <v>4.12</v>
      </c>
      <c r="J175" s="4">
        <f t="shared" si="6"/>
        <v>0</v>
      </c>
      <c r="K175" s="1">
        <v>1</v>
      </c>
      <c r="L175" s="4">
        <f t="shared" si="7"/>
        <v>0</v>
      </c>
      <c r="M175" s="1">
        <v>1</v>
      </c>
      <c r="N175" s="4">
        <v>0</v>
      </c>
      <c r="O175" s="11" t="s">
        <v>1746</v>
      </c>
    </row>
    <row r="176" spans="1:15" x14ac:dyDescent="0.25">
      <c r="A176" s="1">
        <v>175</v>
      </c>
      <c r="B176" s="1" t="s">
        <v>249</v>
      </c>
      <c r="C176" s="10">
        <v>44812</v>
      </c>
      <c r="D176" s="22">
        <v>0</v>
      </c>
      <c r="E176" s="1" t="s">
        <v>213</v>
      </c>
      <c r="F176" s="15">
        <v>24</v>
      </c>
      <c r="G176" s="2">
        <v>4.41</v>
      </c>
      <c r="H176" s="3">
        <v>10.8</v>
      </c>
      <c r="I176" s="2">
        <v>3.97</v>
      </c>
      <c r="J176" s="4">
        <f t="shared" si="6"/>
        <v>0.43999999999999995</v>
      </c>
      <c r="K176" s="1">
        <v>1</v>
      </c>
      <c r="L176" s="4">
        <f t="shared" si="7"/>
        <v>0.43999999999999995</v>
      </c>
      <c r="M176" s="1">
        <v>1</v>
      </c>
      <c r="N176" s="4">
        <v>0.44</v>
      </c>
      <c r="O176" s="11" t="s">
        <v>1746</v>
      </c>
    </row>
    <row r="177" spans="1:15" x14ac:dyDescent="0.25">
      <c r="A177" s="1">
        <v>176</v>
      </c>
      <c r="B177" s="1" t="s">
        <v>249</v>
      </c>
      <c r="C177" s="10">
        <v>44813</v>
      </c>
      <c r="D177" s="22">
        <v>0</v>
      </c>
      <c r="E177" s="1" t="s">
        <v>213</v>
      </c>
      <c r="F177" s="15">
        <v>24</v>
      </c>
      <c r="G177" s="2">
        <v>4.3499999999999996</v>
      </c>
      <c r="H177" s="3">
        <v>8.3000000000000007</v>
      </c>
      <c r="I177" s="2">
        <v>3.99</v>
      </c>
      <c r="J177" s="4">
        <f t="shared" si="6"/>
        <v>0.35999999999999943</v>
      </c>
      <c r="K177" s="1">
        <v>1</v>
      </c>
      <c r="L177" s="4">
        <f t="shared" si="7"/>
        <v>0.35999999999999943</v>
      </c>
      <c r="M177" s="1">
        <v>1</v>
      </c>
      <c r="N177" s="4">
        <v>0.35999999999999899</v>
      </c>
      <c r="O177" s="11" t="s">
        <v>1746</v>
      </c>
    </row>
    <row r="178" spans="1:15" x14ac:dyDescent="0.25">
      <c r="A178" s="1">
        <v>177</v>
      </c>
      <c r="B178" s="1" t="s">
        <v>249</v>
      </c>
      <c r="C178" s="10">
        <v>44814</v>
      </c>
      <c r="D178" s="22">
        <v>0</v>
      </c>
      <c r="E178" s="1" t="s">
        <v>213</v>
      </c>
      <c r="F178" s="15">
        <v>24</v>
      </c>
      <c r="G178" s="2">
        <v>4.22</v>
      </c>
      <c r="H178" s="3">
        <v>10.8</v>
      </c>
      <c r="I178" s="2">
        <v>4.04</v>
      </c>
      <c r="J178" s="4">
        <f t="shared" si="6"/>
        <v>0.17999999999999972</v>
      </c>
      <c r="K178" s="1">
        <v>1</v>
      </c>
      <c r="L178" s="4">
        <f t="shared" si="7"/>
        <v>0.17999999999999972</v>
      </c>
      <c r="M178" s="1">
        <v>1</v>
      </c>
      <c r="N178" s="4">
        <v>0.18</v>
      </c>
      <c r="O178" s="11" t="s">
        <v>1746</v>
      </c>
    </row>
    <row r="179" spans="1:15" x14ac:dyDescent="0.25">
      <c r="A179" s="1">
        <v>178</v>
      </c>
      <c r="B179" s="1" t="s">
        <v>249</v>
      </c>
      <c r="C179" s="10">
        <v>44815</v>
      </c>
      <c r="D179" s="22">
        <v>0</v>
      </c>
      <c r="E179" s="1" t="s">
        <v>213</v>
      </c>
      <c r="F179" s="15">
        <v>24</v>
      </c>
      <c r="G179" s="2">
        <v>4.1500000000000004</v>
      </c>
      <c r="H179" s="3">
        <v>10.7</v>
      </c>
      <c r="I179" s="2">
        <v>3.79</v>
      </c>
      <c r="J179" s="4">
        <f t="shared" si="6"/>
        <v>0.36000000000000032</v>
      </c>
      <c r="K179" s="1">
        <v>1</v>
      </c>
      <c r="L179" s="4">
        <f t="shared" si="7"/>
        <v>0.36000000000000032</v>
      </c>
      <c r="M179" s="1">
        <v>1</v>
      </c>
      <c r="N179" s="4">
        <v>0.36</v>
      </c>
      <c r="O179" s="11" t="s">
        <v>1746</v>
      </c>
    </row>
    <row r="180" spans="1:15" x14ac:dyDescent="0.25">
      <c r="A180" s="1">
        <v>179</v>
      </c>
      <c r="B180" s="1" t="s">
        <v>249</v>
      </c>
      <c r="C180" s="10">
        <v>44816</v>
      </c>
      <c r="D180" s="22">
        <v>0</v>
      </c>
      <c r="E180" s="1" t="s">
        <v>213</v>
      </c>
      <c r="F180" s="15">
        <v>24</v>
      </c>
      <c r="G180" s="2">
        <v>3.92</v>
      </c>
      <c r="H180" s="3">
        <v>10.6</v>
      </c>
      <c r="I180" s="2">
        <v>3.61</v>
      </c>
      <c r="J180" s="4">
        <f t="shared" si="6"/>
        <v>0.31000000000000005</v>
      </c>
      <c r="K180" s="1">
        <v>1</v>
      </c>
      <c r="L180" s="4">
        <f t="shared" si="7"/>
        <v>0.31000000000000005</v>
      </c>
      <c r="M180" s="1">
        <v>1</v>
      </c>
      <c r="N180" s="4">
        <v>0.31</v>
      </c>
      <c r="O180" s="11" t="s">
        <v>1746</v>
      </c>
    </row>
    <row r="181" spans="1:15" x14ac:dyDescent="0.25">
      <c r="A181" s="1">
        <v>180</v>
      </c>
      <c r="B181" s="1" t="s">
        <v>249</v>
      </c>
      <c r="C181" s="10">
        <v>44817</v>
      </c>
      <c r="D181" s="22">
        <v>0</v>
      </c>
      <c r="E181" s="1" t="s">
        <v>213</v>
      </c>
      <c r="F181" s="15">
        <v>24</v>
      </c>
      <c r="G181" s="2">
        <v>3.89</v>
      </c>
      <c r="H181" s="3">
        <v>10.42</v>
      </c>
      <c r="I181" s="2">
        <v>3.6</v>
      </c>
      <c r="J181" s="4">
        <f t="shared" si="6"/>
        <v>0.29000000000000004</v>
      </c>
      <c r="K181" s="1">
        <v>1</v>
      </c>
      <c r="L181" s="4">
        <f t="shared" si="7"/>
        <v>0.29000000000000004</v>
      </c>
      <c r="M181" s="1">
        <v>1</v>
      </c>
      <c r="N181" s="4">
        <v>0.28999999999999998</v>
      </c>
      <c r="O181" s="11" t="s">
        <v>1746</v>
      </c>
    </row>
    <row r="182" spans="1:15" x14ac:dyDescent="0.25">
      <c r="A182" s="1">
        <v>181</v>
      </c>
      <c r="B182" s="1" t="s">
        <v>249</v>
      </c>
      <c r="C182" s="10">
        <v>44818</v>
      </c>
      <c r="D182" s="22">
        <v>0</v>
      </c>
      <c r="E182" s="1" t="s">
        <v>213</v>
      </c>
      <c r="F182" s="15">
        <v>24</v>
      </c>
      <c r="G182" s="2">
        <v>3.72</v>
      </c>
      <c r="H182" s="3">
        <v>10.8</v>
      </c>
      <c r="I182" s="2">
        <v>3.47</v>
      </c>
      <c r="J182" s="4">
        <f t="shared" si="6"/>
        <v>0.25</v>
      </c>
      <c r="K182" s="1">
        <v>1</v>
      </c>
      <c r="L182" s="4">
        <f t="shared" si="7"/>
        <v>0.25</v>
      </c>
      <c r="M182" s="1">
        <v>1</v>
      </c>
      <c r="N182" s="4">
        <v>0.25</v>
      </c>
      <c r="O182" s="11" t="s">
        <v>1746</v>
      </c>
    </row>
    <row r="183" spans="1:15" x14ac:dyDescent="0.25">
      <c r="A183" s="1">
        <v>182</v>
      </c>
      <c r="B183" s="1" t="s">
        <v>249</v>
      </c>
      <c r="C183" s="10">
        <v>44819</v>
      </c>
      <c r="D183" s="22">
        <v>0</v>
      </c>
      <c r="E183" s="1" t="s">
        <v>213</v>
      </c>
      <c r="F183" s="15">
        <v>24</v>
      </c>
      <c r="G183" s="2">
        <v>3.77</v>
      </c>
      <c r="H183" s="3">
        <v>10.91</v>
      </c>
      <c r="I183" s="2">
        <v>3.41</v>
      </c>
      <c r="J183" s="4">
        <f t="shared" si="6"/>
        <v>0.35999999999999988</v>
      </c>
      <c r="K183" s="1">
        <v>1</v>
      </c>
      <c r="L183" s="4">
        <f t="shared" si="7"/>
        <v>0.35999999999999988</v>
      </c>
      <c r="M183" s="1">
        <v>1</v>
      </c>
      <c r="N183" s="4">
        <v>0.36</v>
      </c>
      <c r="O183" s="11" t="s">
        <v>1746</v>
      </c>
    </row>
    <row r="184" spans="1:15" x14ac:dyDescent="0.25">
      <c r="A184" s="1">
        <v>183</v>
      </c>
      <c r="B184" s="1" t="s">
        <v>249</v>
      </c>
      <c r="C184" s="10">
        <v>44820</v>
      </c>
      <c r="D184" s="22">
        <v>0</v>
      </c>
      <c r="E184" s="1" t="s">
        <v>213</v>
      </c>
      <c r="F184" s="15">
        <v>24</v>
      </c>
      <c r="G184" s="2">
        <v>3.93</v>
      </c>
      <c r="H184" s="3">
        <v>10.9</v>
      </c>
      <c r="I184" s="2">
        <v>3.37</v>
      </c>
      <c r="J184" s="4">
        <f t="shared" si="6"/>
        <v>0.56000000000000005</v>
      </c>
      <c r="K184" s="1">
        <v>1</v>
      </c>
      <c r="L184" s="4">
        <f t="shared" si="7"/>
        <v>0.56000000000000005</v>
      </c>
      <c r="M184" s="1">
        <v>1</v>
      </c>
      <c r="N184" s="4">
        <v>0.56000000000000005</v>
      </c>
      <c r="O184" s="11" t="s">
        <v>1746</v>
      </c>
    </row>
    <row r="185" spans="1:15" x14ac:dyDescent="0.25">
      <c r="A185" s="1">
        <v>184</v>
      </c>
      <c r="B185" s="1" t="s">
        <v>249</v>
      </c>
      <c r="C185" s="10">
        <v>44821</v>
      </c>
      <c r="D185" s="22">
        <v>0</v>
      </c>
      <c r="E185" s="1" t="s">
        <v>213</v>
      </c>
      <c r="F185" s="15">
        <v>24</v>
      </c>
      <c r="G185" s="2">
        <v>3.61</v>
      </c>
      <c r="H185" s="3">
        <v>10.9</v>
      </c>
      <c r="I185" s="2">
        <v>3.22</v>
      </c>
      <c r="J185" s="4">
        <f t="shared" si="6"/>
        <v>0.38999999999999968</v>
      </c>
      <c r="K185" s="1">
        <v>1</v>
      </c>
      <c r="L185" s="4">
        <f t="shared" si="7"/>
        <v>0.38999999999999968</v>
      </c>
      <c r="M185" s="1">
        <v>1</v>
      </c>
      <c r="N185" s="4">
        <v>0.39</v>
      </c>
      <c r="O185" s="11" t="s">
        <v>1746</v>
      </c>
    </row>
    <row r="186" spans="1:15" x14ac:dyDescent="0.25">
      <c r="A186" s="1">
        <v>185</v>
      </c>
      <c r="B186" s="1" t="s">
        <v>249</v>
      </c>
      <c r="C186" s="10">
        <v>44822</v>
      </c>
      <c r="D186" s="22">
        <v>0</v>
      </c>
      <c r="E186" s="1" t="s">
        <v>213</v>
      </c>
      <c r="F186" s="15">
        <v>24</v>
      </c>
      <c r="G186" s="2">
        <v>3.61</v>
      </c>
      <c r="H186" s="3">
        <v>11.2</v>
      </c>
      <c r="I186" s="2">
        <v>3.32</v>
      </c>
      <c r="J186" s="4">
        <f t="shared" si="6"/>
        <v>0.29000000000000004</v>
      </c>
      <c r="K186" s="1">
        <v>1</v>
      </c>
      <c r="L186" s="4">
        <f t="shared" si="7"/>
        <v>0.29000000000000004</v>
      </c>
      <c r="M186" s="1">
        <v>1</v>
      </c>
      <c r="N186" s="4">
        <v>0.28999999999999998</v>
      </c>
      <c r="O186" s="11" t="s">
        <v>1746</v>
      </c>
    </row>
    <row r="187" spans="1:15" x14ac:dyDescent="0.25">
      <c r="A187" s="1">
        <v>186</v>
      </c>
      <c r="B187" s="1" t="s">
        <v>249</v>
      </c>
      <c r="C187" s="10">
        <v>44823</v>
      </c>
      <c r="D187" s="22">
        <v>0</v>
      </c>
      <c r="E187" s="1" t="s">
        <v>213</v>
      </c>
      <c r="F187" s="15">
        <v>24</v>
      </c>
      <c r="G187" s="2">
        <v>3.96</v>
      </c>
      <c r="H187" s="3">
        <v>11.2</v>
      </c>
      <c r="I187" s="2">
        <v>3.6</v>
      </c>
      <c r="J187" s="4">
        <f t="shared" si="6"/>
        <v>0.35999999999999988</v>
      </c>
      <c r="K187" s="1">
        <v>1</v>
      </c>
      <c r="L187" s="4">
        <f t="shared" si="7"/>
        <v>0.35999999999999988</v>
      </c>
      <c r="M187" s="1">
        <v>1</v>
      </c>
      <c r="N187" s="4">
        <v>0.36</v>
      </c>
      <c r="O187" s="11" t="s">
        <v>1746</v>
      </c>
    </row>
    <row r="188" spans="1:15" x14ac:dyDescent="0.25">
      <c r="A188" s="1">
        <v>187</v>
      </c>
      <c r="B188" s="1" t="s">
        <v>249</v>
      </c>
      <c r="C188" s="10">
        <v>44824</v>
      </c>
      <c r="D188" s="22">
        <v>0</v>
      </c>
      <c r="E188" s="1" t="s">
        <v>233</v>
      </c>
      <c r="F188" s="15">
        <v>6</v>
      </c>
      <c r="G188" s="2">
        <v>1.31</v>
      </c>
      <c r="H188" s="3">
        <v>12.1</v>
      </c>
      <c r="I188" s="2">
        <v>1.01</v>
      </c>
      <c r="J188" s="4">
        <f t="shared" si="6"/>
        <v>0.30000000000000004</v>
      </c>
      <c r="K188" s="1">
        <v>5</v>
      </c>
      <c r="L188" s="4">
        <f t="shared" si="7"/>
        <v>1.5000000000000002</v>
      </c>
      <c r="M188" s="1">
        <v>10</v>
      </c>
      <c r="N188" s="4">
        <v>14.928100000000001</v>
      </c>
      <c r="O188" s="11" t="s">
        <v>1746</v>
      </c>
    </row>
    <row r="189" spans="1:15" x14ac:dyDescent="0.25">
      <c r="A189" s="1">
        <v>188</v>
      </c>
      <c r="B189" s="1" t="s">
        <v>249</v>
      </c>
      <c r="C189" s="10">
        <v>44916</v>
      </c>
      <c r="D189" s="22">
        <v>0</v>
      </c>
      <c r="E189" s="1" t="s">
        <v>2548</v>
      </c>
      <c r="F189" s="15">
        <v>7</v>
      </c>
      <c r="G189" s="2">
        <v>1.7267999999999999</v>
      </c>
      <c r="H189" s="3">
        <v>2</v>
      </c>
      <c r="I189" s="2">
        <v>0.92</v>
      </c>
      <c r="J189" s="4">
        <f t="shared" si="6"/>
        <v>0.80679999999999985</v>
      </c>
      <c r="K189" s="1">
        <v>5</v>
      </c>
      <c r="L189" s="4">
        <f t="shared" si="7"/>
        <v>4.0339999999999989</v>
      </c>
      <c r="M189" s="1">
        <v>10</v>
      </c>
      <c r="N189" s="4">
        <v>11.0428</v>
      </c>
      <c r="O189" s="11" t="s">
        <v>1746</v>
      </c>
    </row>
    <row r="190" spans="1:15" x14ac:dyDescent="0.25">
      <c r="A190" s="1">
        <v>189</v>
      </c>
      <c r="B190" s="1" t="s">
        <v>785</v>
      </c>
      <c r="C190" s="10">
        <v>44916</v>
      </c>
      <c r="D190" s="22">
        <v>0</v>
      </c>
      <c r="E190" s="1" t="s">
        <v>2549</v>
      </c>
      <c r="F190" s="15">
        <v>6</v>
      </c>
      <c r="G190" s="2">
        <v>1.61</v>
      </c>
      <c r="H190" s="3">
        <v>1</v>
      </c>
      <c r="I190" s="2">
        <v>0.43</v>
      </c>
      <c r="J190" s="4">
        <f t="shared" si="6"/>
        <v>1.1800000000000002</v>
      </c>
      <c r="K190" s="1">
        <v>5</v>
      </c>
      <c r="L190" s="4">
        <f t="shared" si="7"/>
        <v>5.9</v>
      </c>
      <c r="M190" s="1">
        <v>10</v>
      </c>
      <c r="N190" s="4">
        <v>8.4184999999999999</v>
      </c>
      <c r="O190" s="11" t="s">
        <v>1746</v>
      </c>
    </row>
    <row r="191" spans="1:15" x14ac:dyDescent="0.25">
      <c r="A191" s="1">
        <v>190</v>
      </c>
      <c r="B191" s="1" t="s">
        <v>249</v>
      </c>
      <c r="C191" s="10">
        <v>44936</v>
      </c>
      <c r="D191" s="22">
        <v>0</v>
      </c>
      <c r="E191" s="17" t="s">
        <v>230</v>
      </c>
      <c r="F191" s="15">
        <v>10.5</v>
      </c>
      <c r="G191" s="2">
        <v>2.2755999999999998</v>
      </c>
      <c r="H191" s="3">
        <v>2</v>
      </c>
      <c r="I191" s="2">
        <v>2.0002</v>
      </c>
      <c r="J191" s="4">
        <f t="shared" ref="J191:J221" si="8">G191-I191</f>
        <v>0.27539999999999987</v>
      </c>
      <c r="K191" s="1">
        <v>5</v>
      </c>
      <c r="L191" s="4">
        <f t="shared" ref="L191:L221" si="9">(G191-I191-D191)*K191</f>
        <v>1.3769999999999993</v>
      </c>
      <c r="M191" s="1">
        <v>21</v>
      </c>
      <c r="N191" s="4">
        <v>57.274500000000003</v>
      </c>
      <c r="O191" s="11" t="s">
        <v>1746</v>
      </c>
    </row>
    <row r="192" spans="1:15" x14ac:dyDescent="0.25">
      <c r="A192" s="1">
        <v>191</v>
      </c>
      <c r="B192" s="1" t="s">
        <v>250</v>
      </c>
      <c r="C192" s="10">
        <v>44941</v>
      </c>
      <c r="D192" s="22">
        <v>0</v>
      </c>
      <c r="E192" s="17" t="s">
        <v>251</v>
      </c>
      <c r="F192" s="15">
        <v>2.5</v>
      </c>
      <c r="G192" s="2">
        <v>0.81020000000000003</v>
      </c>
      <c r="H192" s="3">
        <v>1.2</v>
      </c>
      <c r="I192" s="2">
        <v>0.72719999999999996</v>
      </c>
      <c r="J192" s="4">
        <f t="shared" si="8"/>
        <v>8.3000000000000074E-2</v>
      </c>
      <c r="K192" s="1">
        <v>5</v>
      </c>
      <c r="L192" s="4">
        <f t="shared" si="9"/>
        <v>0.41500000000000037</v>
      </c>
      <c r="M192" s="1">
        <v>16</v>
      </c>
      <c r="N192" s="4">
        <v>52.1526</v>
      </c>
      <c r="O192" s="11" t="s">
        <v>1746</v>
      </c>
    </row>
    <row r="193" spans="1:15" x14ac:dyDescent="0.25">
      <c r="A193" s="1">
        <v>192</v>
      </c>
      <c r="B193" s="1" t="s">
        <v>249</v>
      </c>
      <c r="C193" s="10">
        <v>44992</v>
      </c>
      <c r="D193" s="22">
        <v>0</v>
      </c>
      <c r="E193" s="17" t="s">
        <v>392</v>
      </c>
      <c r="F193" s="15">
        <v>5.3</v>
      </c>
      <c r="G193" s="2">
        <v>1.31</v>
      </c>
      <c r="H193" s="3">
        <v>1.2</v>
      </c>
      <c r="I193" s="2">
        <v>1.06</v>
      </c>
      <c r="J193" s="4">
        <f t="shared" si="8"/>
        <v>0.25</v>
      </c>
      <c r="K193" s="1">
        <v>1</v>
      </c>
      <c r="L193" s="4">
        <f t="shared" si="9"/>
        <v>0.25</v>
      </c>
      <c r="M193" s="1">
        <v>1</v>
      </c>
      <c r="N193" s="4">
        <v>0.25</v>
      </c>
      <c r="O193" s="11" t="s">
        <v>1746</v>
      </c>
    </row>
    <row r="194" spans="1:15" x14ac:dyDescent="0.25">
      <c r="A194" s="1">
        <v>193</v>
      </c>
      <c r="B194" s="1" t="s">
        <v>249</v>
      </c>
      <c r="C194" s="10">
        <v>44993</v>
      </c>
      <c r="D194" s="22">
        <v>0</v>
      </c>
      <c r="E194" s="17" t="s">
        <v>393</v>
      </c>
      <c r="F194" s="15">
        <v>3.5</v>
      </c>
      <c r="G194" s="2">
        <v>0.82</v>
      </c>
      <c r="H194" s="3">
        <v>0.4</v>
      </c>
      <c r="I194" s="2">
        <v>0.63</v>
      </c>
      <c r="J194" s="4">
        <f t="shared" si="8"/>
        <v>0.18999999999999995</v>
      </c>
      <c r="K194" s="1">
        <v>1</v>
      </c>
      <c r="L194" s="4">
        <f t="shared" si="9"/>
        <v>0.18999999999999995</v>
      </c>
      <c r="M194" s="1">
        <v>1</v>
      </c>
      <c r="N194" s="4">
        <v>0.18999999999999995</v>
      </c>
      <c r="O194" s="11" t="s">
        <v>1746</v>
      </c>
    </row>
    <row r="195" spans="1:15" x14ac:dyDescent="0.25">
      <c r="A195" s="1">
        <v>194</v>
      </c>
      <c r="B195" s="1" t="s">
        <v>249</v>
      </c>
      <c r="C195" s="10">
        <v>44994</v>
      </c>
      <c r="D195" s="22">
        <v>0</v>
      </c>
      <c r="E195" s="17" t="s">
        <v>400</v>
      </c>
      <c r="F195" s="15">
        <v>17.7</v>
      </c>
      <c r="G195" s="2">
        <v>3.71</v>
      </c>
      <c r="H195" s="3">
        <v>4</v>
      </c>
      <c r="I195" s="2">
        <v>3.49</v>
      </c>
      <c r="J195" s="4">
        <f t="shared" si="8"/>
        <v>0.21999999999999975</v>
      </c>
      <c r="K195" s="1">
        <v>1</v>
      </c>
      <c r="L195" s="4">
        <f t="shared" si="9"/>
        <v>0.21999999999999975</v>
      </c>
      <c r="M195" s="1">
        <v>1</v>
      </c>
      <c r="N195" s="4">
        <v>0.21999999999999975</v>
      </c>
      <c r="O195" s="11" t="s">
        <v>1746</v>
      </c>
    </row>
    <row r="196" spans="1:15" x14ac:dyDescent="0.25">
      <c r="A196" s="1">
        <v>195</v>
      </c>
      <c r="B196" s="1" t="s">
        <v>249</v>
      </c>
      <c r="C196" s="10">
        <v>44995</v>
      </c>
      <c r="D196" s="22">
        <v>0</v>
      </c>
      <c r="E196" s="17" t="s">
        <v>218</v>
      </c>
      <c r="F196" s="15">
        <v>24</v>
      </c>
      <c r="G196" s="2">
        <v>3.6415999999999999</v>
      </c>
      <c r="H196" s="3">
        <v>5</v>
      </c>
      <c r="I196" s="2">
        <v>3.42</v>
      </c>
      <c r="J196" s="4">
        <f t="shared" si="8"/>
        <v>0.22160000000000002</v>
      </c>
      <c r="K196" s="1">
        <v>1</v>
      </c>
      <c r="L196" s="4">
        <f t="shared" si="9"/>
        <v>0.22160000000000002</v>
      </c>
      <c r="M196" s="1">
        <v>1</v>
      </c>
      <c r="N196" s="4">
        <v>0.22160000000000002</v>
      </c>
      <c r="O196" s="11" t="s">
        <v>1746</v>
      </c>
    </row>
    <row r="197" spans="1:15" x14ac:dyDescent="0.25">
      <c r="A197" s="1">
        <v>196</v>
      </c>
      <c r="B197" s="1" t="s">
        <v>249</v>
      </c>
      <c r="C197" s="10">
        <v>44996</v>
      </c>
      <c r="D197" s="22">
        <v>0</v>
      </c>
      <c r="E197" s="17" t="s">
        <v>218</v>
      </c>
      <c r="F197" s="15">
        <v>24</v>
      </c>
      <c r="G197" s="2">
        <v>3.8353999999999999</v>
      </c>
      <c r="H197" s="3">
        <v>5</v>
      </c>
      <c r="I197" s="2">
        <v>3.6032999999999999</v>
      </c>
      <c r="J197" s="4">
        <f t="shared" si="8"/>
        <v>0.23209999999999997</v>
      </c>
      <c r="K197" s="1">
        <v>1</v>
      </c>
      <c r="L197" s="4">
        <f t="shared" si="9"/>
        <v>0.23209999999999997</v>
      </c>
      <c r="M197" s="1">
        <v>1</v>
      </c>
      <c r="N197" s="4">
        <v>0.23209999999999997</v>
      </c>
      <c r="O197" s="11" t="s">
        <v>1746</v>
      </c>
    </row>
    <row r="198" spans="1:15" x14ac:dyDescent="0.25">
      <c r="A198" s="1">
        <v>197</v>
      </c>
      <c r="B198" s="1" t="s">
        <v>249</v>
      </c>
      <c r="C198" s="10">
        <v>44997</v>
      </c>
      <c r="D198" s="22">
        <v>0</v>
      </c>
      <c r="E198" s="17" t="s">
        <v>218</v>
      </c>
      <c r="F198" s="15">
        <v>24</v>
      </c>
      <c r="G198" s="2">
        <v>3.347</v>
      </c>
      <c r="H198" s="3">
        <v>5.6</v>
      </c>
      <c r="I198" s="2">
        <v>3.1116999999999999</v>
      </c>
      <c r="J198" s="4">
        <f t="shared" si="8"/>
        <v>0.23530000000000006</v>
      </c>
      <c r="K198" s="1">
        <v>1</v>
      </c>
      <c r="L198" s="4">
        <f t="shared" si="9"/>
        <v>0.23530000000000006</v>
      </c>
      <c r="M198" s="1">
        <v>1</v>
      </c>
      <c r="N198" s="4">
        <v>0.23530000000000006</v>
      </c>
      <c r="O198" s="11" t="s">
        <v>1746</v>
      </c>
    </row>
    <row r="199" spans="1:15" x14ac:dyDescent="0.25">
      <c r="A199" s="1">
        <v>198</v>
      </c>
      <c r="B199" s="1" t="s">
        <v>250</v>
      </c>
      <c r="C199" s="10">
        <v>44997</v>
      </c>
      <c r="D199" s="22">
        <v>0</v>
      </c>
      <c r="E199" s="17" t="s">
        <v>416</v>
      </c>
      <c r="F199" s="15">
        <v>12.5</v>
      </c>
      <c r="G199" s="2">
        <v>2.2595999999999998</v>
      </c>
      <c r="H199" s="3">
        <v>1.2</v>
      </c>
      <c r="I199" s="2">
        <v>1.2949999999999999</v>
      </c>
      <c r="J199" s="4">
        <f t="shared" si="8"/>
        <v>0.9645999999999999</v>
      </c>
      <c r="K199" s="1">
        <v>1</v>
      </c>
      <c r="L199" s="4">
        <f t="shared" si="9"/>
        <v>0.9645999999999999</v>
      </c>
      <c r="M199" s="1">
        <v>1</v>
      </c>
      <c r="N199" s="4">
        <v>0.9645999999999999</v>
      </c>
      <c r="O199" s="11" t="s">
        <v>1746</v>
      </c>
    </row>
    <row r="200" spans="1:15" x14ac:dyDescent="0.25">
      <c r="A200" s="1">
        <v>199</v>
      </c>
      <c r="B200" s="1" t="s">
        <v>249</v>
      </c>
      <c r="C200" s="10">
        <v>44998</v>
      </c>
      <c r="D200" s="22">
        <v>0</v>
      </c>
      <c r="E200" s="17" t="s">
        <v>213</v>
      </c>
      <c r="F200" s="15">
        <v>24</v>
      </c>
      <c r="G200" s="2">
        <v>1.76</v>
      </c>
      <c r="H200" s="3">
        <v>5.47</v>
      </c>
      <c r="I200" s="2">
        <v>1.5</v>
      </c>
      <c r="J200" s="4">
        <f t="shared" si="8"/>
        <v>0.26</v>
      </c>
      <c r="K200" s="1">
        <v>1</v>
      </c>
      <c r="L200" s="4">
        <f t="shared" si="9"/>
        <v>0.26</v>
      </c>
      <c r="M200" s="1">
        <v>1</v>
      </c>
      <c r="N200" s="4">
        <v>0.26</v>
      </c>
      <c r="O200" s="11" t="s">
        <v>1746</v>
      </c>
    </row>
    <row r="201" spans="1:15" x14ac:dyDescent="0.25">
      <c r="A201" s="1">
        <v>200</v>
      </c>
      <c r="B201" s="1" t="s">
        <v>250</v>
      </c>
      <c r="C201" s="10">
        <v>44998</v>
      </c>
      <c r="D201" s="22">
        <v>0</v>
      </c>
      <c r="E201" s="17" t="s">
        <v>213</v>
      </c>
      <c r="F201" s="15">
        <v>24</v>
      </c>
      <c r="G201" s="2">
        <v>3.2</v>
      </c>
      <c r="H201" s="3">
        <v>1.8</v>
      </c>
      <c r="I201" s="2">
        <v>1.59</v>
      </c>
      <c r="J201" s="4">
        <f t="shared" si="8"/>
        <v>1.61</v>
      </c>
      <c r="K201" s="1">
        <v>1</v>
      </c>
      <c r="L201" s="4">
        <f t="shared" si="9"/>
        <v>1.61</v>
      </c>
      <c r="M201" s="1">
        <v>1</v>
      </c>
      <c r="N201" s="4">
        <v>1.61</v>
      </c>
      <c r="O201" s="11" t="s">
        <v>1746</v>
      </c>
    </row>
    <row r="202" spans="1:15" x14ac:dyDescent="0.25">
      <c r="A202" s="1">
        <v>201</v>
      </c>
      <c r="B202" s="1" t="s">
        <v>249</v>
      </c>
      <c r="C202" s="10">
        <v>44999</v>
      </c>
      <c r="D202" s="22">
        <v>0</v>
      </c>
      <c r="E202" s="17" t="s">
        <v>213</v>
      </c>
      <c r="F202" s="15">
        <v>24</v>
      </c>
      <c r="G202" s="2">
        <v>4.62</v>
      </c>
      <c r="H202" s="3">
        <v>6.22</v>
      </c>
      <c r="I202" s="2">
        <v>4.42</v>
      </c>
      <c r="J202" s="4">
        <f t="shared" si="8"/>
        <v>0.20000000000000018</v>
      </c>
      <c r="K202" s="1">
        <v>1</v>
      </c>
      <c r="L202" s="4">
        <f t="shared" si="9"/>
        <v>0.20000000000000018</v>
      </c>
      <c r="M202" s="1">
        <v>1</v>
      </c>
      <c r="N202" s="4">
        <v>0.20000000000000018</v>
      </c>
      <c r="O202" s="11" t="s">
        <v>1746</v>
      </c>
    </row>
    <row r="203" spans="1:15" x14ac:dyDescent="0.25">
      <c r="A203" s="1">
        <v>202</v>
      </c>
      <c r="B203" s="1" t="s">
        <v>250</v>
      </c>
      <c r="C203" s="10">
        <v>44999</v>
      </c>
      <c r="D203" s="22">
        <v>0</v>
      </c>
      <c r="E203" s="17" t="s">
        <v>421</v>
      </c>
      <c r="F203" s="15">
        <v>4.5</v>
      </c>
      <c r="G203" s="2">
        <v>0.51</v>
      </c>
      <c r="H203" s="3">
        <v>1.33</v>
      </c>
      <c r="I203" s="2">
        <v>0.3</v>
      </c>
      <c r="J203" s="4">
        <f t="shared" si="8"/>
        <v>0.21000000000000002</v>
      </c>
      <c r="K203" s="1">
        <v>5</v>
      </c>
      <c r="L203" s="4">
        <f t="shared" si="9"/>
        <v>1.05</v>
      </c>
      <c r="M203" s="1">
        <v>5</v>
      </c>
      <c r="N203" s="4">
        <v>11.789300000000001</v>
      </c>
      <c r="O203" s="11" t="s">
        <v>1746</v>
      </c>
    </row>
    <row r="204" spans="1:15" x14ac:dyDescent="0.25">
      <c r="A204" s="1">
        <v>203</v>
      </c>
      <c r="B204" s="1" t="s">
        <v>249</v>
      </c>
      <c r="C204" s="10">
        <v>45000</v>
      </c>
      <c r="D204" s="22">
        <v>0</v>
      </c>
      <c r="E204" s="17" t="s">
        <v>213</v>
      </c>
      <c r="F204" s="15">
        <v>24</v>
      </c>
      <c r="G204" s="2">
        <v>4.93</v>
      </c>
      <c r="H204" s="3">
        <v>9</v>
      </c>
      <c r="I204" s="2">
        <v>4.7300000000000004</v>
      </c>
      <c r="J204" s="4">
        <f t="shared" si="8"/>
        <v>0.19999999999999929</v>
      </c>
      <c r="K204" s="1">
        <v>1</v>
      </c>
      <c r="L204" s="4">
        <f t="shared" si="9"/>
        <v>0.19999999999999929</v>
      </c>
      <c r="M204" s="1">
        <v>1</v>
      </c>
      <c r="N204" s="4">
        <v>0.19999999999999929</v>
      </c>
      <c r="O204" s="11" t="s">
        <v>1746</v>
      </c>
    </row>
    <row r="205" spans="1:15" x14ac:dyDescent="0.25">
      <c r="A205" s="1">
        <v>204</v>
      </c>
      <c r="B205" s="1" t="s">
        <v>249</v>
      </c>
      <c r="C205" s="10">
        <v>45001</v>
      </c>
      <c r="D205" s="22">
        <v>0</v>
      </c>
      <c r="E205" s="17" t="s">
        <v>213</v>
      </c>
      <c r="F205" s="15">
        <v>24</v>
      </c>
      <c r="G205" s="2">
        <v>4.88</v>
      </c>
      <c r="H205" s="3">
        <v>9</v>
      </c>
      <c r="I205" s="2">
        <v>4.67</v>
      </c>
      <c r="J205" s="4">
        <f t="shared" si="8"/>
        <v>0.20999999999999996</v>
      </c>
      <c r="K205" s="1">
        <v>1</v>
      </c>
      <c r="L205" s="4">
        <f t="shared" si="9"/>
        <v>0.20999999999999996</v>
      </c>
      <c r="M205" s="1">
        <v>1</v>
      </c>
      <c r="N205" s="4">
        <v>0.20999999999999996</v>
      </c>
      <c r="O205" s="11" t="s">
        <v>1746</v>
      </c>
    </row>
    <row r="206" spans="1:15" x14ac:dyDescent="0.25">
      <c r="A206" s="1">
        <v>205</v>
      </c>
      <c r="B206" s="1" t="s">
        <v>249</v>
      </c>
      <c r="C206" s="10">
        <v>45002</v>
      </c>
      <c r="D206" s="22">
        <v>0</v>
      </c>
      <c r="E206" s="17" t="s">
        <v>213</v>
      </c>
      <c r="F206" s="15">
        <v>24</v>
      </c>
      <c r="G206" s="2">
        <v>4.88</v>
      </c>
      <c r="H206" s="3">
        <v>9</v>
      </c>
      <c r="I206" s="2">
        <v>4.67</v>
      </c>
      <c r="J206" s="4">
        <f t="shared" si="8"/>
        <v>0.20999999999999996</v>
      </c>
      <c r="K206" s="1">
        <v>1</v>
      </c>
      <c r="L206" s="4">
        <f t="shared" si="9"/>
        <v>0.20999999999999996</v>
      </c>
      <c r="M206" s="1">
        <v>1</v>
      </c>
      <c r="N206" s="4">
        <v>0.20999999999999996</v>
      </c>
      <c r="O206" s="11" t="s">
        <v>1746</v>
      </c>
    </row>
    <row r="207" spans="1:15" x14ac:dyDescent="0.25">
      <c r="A207" s="1">
        <v>206</v>
      </c>
      <c r="B207" s="1" t="s">
        <v>249</v>
      </c>
      <c r="C207" s="10">
        <v>45003</v>
      </c>
      <c r="D207" s="22">
        <v>0</v>
      </c>
      <c r="E207" s="17" t="s">
        <v>213</v>
      </c>
      <c r="F207" s="15">
        <v>24</v>
      </c>
      <c r="G207" s="2">
        <v>5.03</v>
      </c>
      <c r="H207" s="3">
        <v>9</v>
      </c>
      <c r="I207" s="2">
        <v>4.8099999999999996</v>
      </c>
      <c r="J207" s="4">
        <f t="shared" si="8"/>
        <v>0.22000000000000064</v>
      </c>
      <c r="K207" s="1">
        <v>1</v>
      </c>
      <c r="L207" s="4">
        <f t="shared" si="9"/>
        <v>0.22000000000000064</v>
      </c>
      <c r="M207" s="1">
        <v>1</v>
      </c>
      <c r="N207" s="4">
        <v>0.22000000000000064</v>
      </c>
      <c r="O207" s="11" t="s">
        <v>1746</v>
      </c>
    </row>
    <row r="208" spans="1:15" x14ac:dyDescent="0.25">
      <c r="A208" s="1">
        <v>207</v>
      </c>
      <c r="B208" s="1" t="s">
        <v>249</v>
      </c>
      <c r="C208" s="10">
        <v>45004</v>
      </c>
      <c r="D208" s="22">
        <v>0</v>
      </c>
      <c r="E208" s="17" t="s">
        <v>213</v>
      </c>
      <c r="F208" s="15">
        <v>24</v>
      </c>
      <c r="G208" s="2">
        <v>4.7300000000000004</v>
      </c>
      <c r="H208" s="3">
        <v>10</v>
      </c>
      <c r="I208" s="2">
        <v>4.5199999999999996</v>
      </c>
      <c r="J208" s="4">
        <f t="shared" si="8"/>
        <v>0.21000000000000085</v>
      </c>
      <c r="K208" s="1">
        <v>1</v>
      </c>
      <c r="L208" s="4">
        <f t="shared" si="9"/>
        <v>0.21000000000000085</v>
      </c>
      <c r="M208" s="1">
        <v>1</v>
      </c>
      <c r="N208" s="4">
        <v>0.21000000000000085</v>
      </c>
      <c r="O208" s="11" t="s">
        <v>1746</v>
      </c>
    </row>
    <row r="209" spans="1:15" x14ac:dyDescent="0.25">
      <c r="A209" s="1">
        <v>208</v>
      </c>
      <c r="B209" s="1" t="s">
        <v>250</v>
      </c>
      <c r="C209" s="10">
        <v>45004</v>
      </c>
      <c r="D209" s="22">
        <v>0</v>
      </c>
      <c r="E209" s="17" t="s">
        <v>434</v>
      </c>
      <c r="F209" s="15">
        <v>6</v>
      </c>
      <c r="G209" s="2">
        <v>0.53</v>
      </c>
      <c r="H209" s="3">
        <v>1.22</v>
      </c>
      <c r="I209" s="2">
        <v>0.32</v>
      </c>
      <c r="J209" s="4">
        <f t="shared" si="8"/>
        <v>0.21000000000000002</v>
      </c>
      <c r="K209" s="1">
        <v>5</v>
      </c>
      <c r="L209" s="4">
        <f t="shared" si="9"/>
        <v>1.05</v>
      </c>
      <c r="M209" s="1">
        <v>12</v>
      </c>
      <c r="N209" s="4">
        <v>24.217199999999998</v>
      </c>
      <c r="O209" s="11" t="s">
        <v>1746</v>
      </c>
    </row>
    <row r="210" spans="1:15" x14ac:dyDescent="0.25">
      <c r="A210" s="1">
        <v>209</v>
      </c>
      <c r="B210" s="1" t="s">
        <v>249</v>
      </c>
      <c r="C210" s="10">
        <v>45005</v>
      </c>
      <c r="D210" s="22">
        <v>0</v>
      </c>
      <c r="E210" s="17" t="s">
        <v>213</v>
      </c>
      <c r="F210" s="15">
        <v>24</v>
      </c>
      <c r="G210" s="2">
        <v>4.99</v>
      </c>
      <c r="H210" s="3">
        <v>10</v>
      </c>
      <c r="I210" s="2">
        <v>4.78</v>
      </c>
      <c r="J210" s="4">
        <f t="shared" si="8"/>
        <v>0.20999999999999996</v>
      </c>
      <c r="K210" s="1">
        <v>1</v>
      </c>
      <c r="L210" s="4">
        <f t="shared" si="9"/>
        <v>0.20999999999999996</v>
      </c>
      <c r="M210" s="1">
        <v>1</v>
      </c>
      <c r="N210" s="4">
        <v>0.20999999999999996</v>
      </c>
      <c r="O210" s="11" t="s">
        <v>1746</v>
      </c>
    </row>
    <row r="211" spans="1:15" x14ac:dyDescent="0.25">
      <c r="A211" s="1">
        <v>210</v>
      </c>
      <c r="B211" s="1" t="s">
        <v>249</v>
      </c>
      <c r="C211" s="10">
        <v>45006</v>
      </c>
      <c r="D211" s="22">
        <v>0</v>
      </c>
      <c r="E211" s="17" t="s">
        <v>213</v>
      </c>
      <c r="F211" s="15">
        <v>24</v>
      </c>
      <c r="G211" s="2">
        <v>4.93</v>
      </c>
      <c r="H211" s="3">
        <v>10</v>
      </c>
      <c r="I211" s="2">
        <v>4.7092999999999998</v>
      </c>
      <c r="J211" s="4">
        <f t="shared" si="8"/>
        <v>0.2206999999999999</v>
      </c>
      <c r="K211" s="1">
        <v>1</v>
      </c>
      <c r="L211" s="4">
        <f t="shared" si="9"/>
        <v>0.2206999999999999</v>
      </c>
      <c r="M211" s="1">
        <v>1</v>
      </c>
      <c r="N211" s="4">
        <v>0.2206999999999999</v>
      </c>
      <c r="O211" s="11" t="s">
        <v>1746</v>
      </c>
    </row>
    <row r="212" spans="1:15" x14ac:dyDescent="0.25">
      <c r="A212" s="1">
        <v>211</v>
      </c>
      <c r="B212" s="1" t="s">
        <v>249</v>
      </c>
      <c r="C212" s="10">
        <v>45007</v>
      </c>
      <c r="D212" s="22">
        <v>0</v>
      </c>
      <c r="E212" s="17" t="s">
        <v>213</v>
      </c>
      <c r="F212" s="15">
        <v>24</v>
      </c>
      <c r="G212" s="2">
        <v>4.5599999999999996</v>
      </c>
      <c r="H212" s="3">
        <v>12</v>
      </c>
      <c r="I212" s="2">
        <v>4.34</v>
      </c>
      <c r="J212" s="4">
        <f t="shared" si="8"/>
        <v>0.21999999999999975</v>
      </c>
      <c r="K212" s="1">
        <v>1</v>
      </c>
      <c r="L212" s="4">
        <f t="shared" si="9"/>
        <v>0.21999999999999975</v>
      </c>
      <c r="M212" s="1">
        <v>1</v>
      </c>
      <c r="N212" s="4">
        <v>0.21999999999999975</v>
      </c>
      <c r="O212" s="11" t="s">
        <v>1746</v>
      </c>
    </row>
    <row r="213" spans="1:15" x14ac:dyDescent="0.25">
      <c r="A213" s="1">
        <v>212</v>
      </c>
      <c r="B213" s="1" t="s">
        <v>249</v>
      </c>
      <c r="C213" s="10">
        <v>45008</v>
      </c>
      <c r="D213" s="22">
        <v>0</v>
      </c>
      <c r="E213" s="17" t="s">
        <v>460</v>
      </c>
      <c r="F213" s="15">
        <v>2.5</v>
      </c>
      <c r="G213" s="2">
        <v>0.83</v>
      </c>
      <c r="H213" s="3">
        <v>2</v>
      </c>
      <c r="I213" s="2">
        <v>0.5</v>
      </c>
      <c r="J213" s="4">
        <f t="shared" si="8"/>
        <v>0.32999999999999996</v>
      </c>
      <c r="K213" s="1">
        <v>1</v>
      </c>
      <c r="L213" s="4">
        <f t="shared" si="9"/>
        <v>0.32999999999999996</v>
      </c>
      <c r="M213" s="1">
        <v>1</v>
      </c>
      <c r="N213" s="4">
        <v>0.32999999999999996</v>
      </c>
      <c r="O213" s="11" t="s">
        <v>1746</v>
      </c>
    </row>
    <row r="214" spans="1:15" x14ac:dyDescent="0.25">
      <c r="A214" s="1">
        <v>213</v>
      </c>
      <c r="B214" s="1" t="s">
        <v>249</v>
      </c>
      <c r="C214" s="10">
        <v>45009</v>
      </c>
      <c r="D214" s="22">
        <v>0</v>
      </c>
      <c r="E214" s="17" t="s">
        <v>466</v>
      </c>
      <c r="F214" s="15">
        <v>23.5</v>
      </c>
      <c r="G214" s="2">
        <v>1.8</v>
      </c>
      <c r="H214" s="3">
        <v>9</v>
      </c>
      <c r="I214" s="2">
        <v>1.59</v>
      </c>
      <c r="J214" s="4">
        <f t="shared" si="8"/>
        <v>0.20999999999999996</v>
      </c>
      <c r="K214" s="1">
        <v>1</v>
      </c>
      <c r="L214" s="4">
        <f t="shared" si="9"/>
        <v>0.20999999999999996</v>
      </c>
      <c r="M214" s="1">
        <v>1</v>
      </c>
      <c r="N214" s="4">
        <v>0.20999999999999996</v>
      </c>
      <c r="O214" s="11" t="s">
        <v>1746</v>
      </c>
    </row>
    <row r="215" spans="1:15" x14ac:dyDescent="0.25">
      <c r="A215" s="1">
        <v>214</v>
      </c>
      <c r="B215" s="1" t="s">
        <v>465</v>
      </c>
      <c r="C215" s="10">
        <v>45009</v>
      </c>
      <c r="D215" s="22">
        <v>0</v>
      </c>
      <c r="E215" s="17" t="s">
        <v>467</v>
      </c>
      <c r="F215" s="15">
        <v>23</v>
      </c>
      <c r="G215" s="2">
        <v>1.19</v>
      </c>
      <c r="H215" s="3">
        <v>4</v>
      </c>
      <c r="I215" s="2">
        <v>1.01</v>
      </c>
      <c r="J215" s="4">
        <f t="shared" si="8"/>
        <v>0.17999999999999994</v>
      </c>
      <c r="K215" s="1">
        <v>1</v>
      </c>
      <c r="L215" s="4">
        <f t="shared" si="9"/>
        <v>0.17999999999999994</v>
      </c>
      <c r="M215" s="1">
        <v>1</v>
      </c>
      <c r="N215" s="4">
        <v>0.17999999999999994</v>
      </c>
      <c r="O215" s="11" t="s">
        <v>1746</v>
      </c>
    </row>
    <row r="216" spans="1:15" x14ac:dyDescent="0.25">
      <c r="A216" s="1">
        <v>215</v>
      </c>
      <c r="B216" s="1" t="s">
        <v>249</v>
      </c>
      <c r="C216" s="10">
        <v>45010</v>
      </c>
      <c r="D216" s="22">
        <v>0</v>
      </c>
      <c r="E216" s="17" t="s">
        <v>213</v>
      </c>
      <c r="F216" s="15">
        <v>24</v>
      </c>
      <c r="G216" s="2">
        <v>2.2400000000000002</v>
      </c>
      <c r="H216" s="3">
        <v>14</v>
      </c>
      <c r="I216" s="2">
        <v>2</v>
      </c>
      <c r="J216" s="4">
        <f t="shared" si="8"/>
        <v>0.24000000000000021</v>
      </c>
      <c r="K216" s="1">
        <v>1</v>
      </c>
      <c r="L216" s="4">
        <f t="shared" si="9"/>
        <v>0.24000000000000021</v>
      </c>
      <c r="M216" s="1">
        <v>1</v>
      </c>
      <c r="N216" s="4">
        <v>0.24000000000000021</v>
      </c>
      <c r="O216" s="11" t="s">
        <v>1746</v>
      </c>
    </row>
    <row r="217" spans="1:15" x14ac:dyDescent="0.25">
      <c r="A217" s="1">
        <v>216</v>
      </c>
      <c r="B217" s="1" t="s">
        <v>465</v>
      </c>
      <c r="C217" s="10">
        <v>45010</v>
      </c>
      <c r="D217" s="22">
        <v>0</v>
      </c>
      <c r="E217" s="17" t="s">
        <v>213</v>
      </c>
      <c r="F217" s="15">
        <v>24</v>
      </c>
      <c r="G217" s="2">
        <v>2.23</v>
      </c>
      <c r="H217" s="3">
        <v>5</v>
      </c>
      <c r="I217" s="2">
        <v>2.0299999999999998</v>
      </c>
      <c r="J217" s="4">
        <f t="shared" si="8"/>
        <v>0.20000000000000018</v>
      </c>
      <c r="K217" s="1">
        <v>1</v>
      </c>
      <c r="L217" s="4">
        <f t="shared" si="9"/>
        <v>0.20000000000000018</v>
      </c>
      <c r="M217" s="1">
        <v>1</v>
      </c>
      <c r="N217" s="4">
        <v>0.20000000000000018</v>
      </c>
      <c r="O217" s="11" t="s">
        <v>1746</v>
      </c>
    </row>
    <row r="218" spans="1:15" x14ac:dyDescent="0.25">
      <c r="A218" s="1">
        <v>217</v>
      </c>
      <c r="B218" s="1" t="s">
        <v>249</v>
      </c>
      <c r="C218" s="10">
        <v>45011</v>
      </c>
      <c r="D218" s="22">
        <v>0</v>
      </c>
      <c r="E218" s="17" t="s">
        <v>213</v>
      </c>
      <c r="F218" s="15">
        <v>24</v>
      </c>
      <c r="G218" s="2">
        <v>2.93</v>
      </c>
      <c r="H218" s="3">
        <v>11</v>
      </c>
      <c r="I218" s="2">
        <v>2.73</v>
      </c>
      <c r="J218" s="4">
        <f t="shared" si="8"/>
        <v>0.20000000000000018</v>
      </c>
      <c r="K218" s="1">
        <v>1</v>
      </c>
      <c r="L218" s="4">
        <f t="shared" si="9"/>
        <v>0.20000000000000018</v>
      </c>
      <c r="M218" s="1">
        <v>1</v>
      </c>
      <c r="N218" s="4">
        <v>0.20000000000000018</v>
      </c>
      <c r="O218" s="11" t="s">
        <v>1746</v>
      </c>
    </row>
    <row r="219" spans="1:15" x14ac:dyDescent="0.25">
      <c r="A219" s="1">
        <v>218</v>
      </c>
      <c r="B219" s="1" t="s">
        <v>465</v>
      </c>
      <c r="C219" s="10">
        <v>45011</v>
      </c>
      <c r="D219" s="22">
        <v>0</v>
      </c>
      <c r="E219" s="17" t="s">
        <v>213</v>
      </c>
      <c r="F219" s="15">
        <v>24</v>
      </c>
      <c r="G219" s="2">
        <v>1.96</v>
      </c>
      <c r="H219" s="3">
        <v>4</v>
      </c>
      <c r="I219" s="2">
        <v>0.95</v>
      </c>
      <c r="J219" s="4">
        <f t="shared" si="8"/>
        <v>1.01</v>
      </c>
      <c r="K219" s="1">
        <v>1</v>
      </c>
      <c r="L219" s="4">
        <f t="shared" si="9"/>
        <v>1.01</v>
      </c>
      <c r="M219" s="1">
        <v>1</v>
      </c>
      <c r="N219" s="4">
        <v>1.01</v>
      </c>
      <c r="O219" s="11" t="s">
        <v>1746</v>
      </c>
    </row>
    <row r="220" spans="1:15" x14ac:dyDescent="0.25">
      <c r="A220" s="1">
        <v>219</v>
      </c>
      <c r="B220" s="1" t="s">
        <v>249</v>
      </c>
      <c r="C220" s="10">
        <v>45012</v>
      </c>
      <c r="D220" s="22">
        <v>0</v>
      </c>
      <c r="E220" s="17" t="s">
        <v>476</v>
      </c>
      <c r="F220" s="15">
        <v>23</v>
      </c>
      <c r="G220" s="2">
        <v>2.73</v>
      </c>
      <c r="H220" s="3">
        <v>11</v>
      </c>
      <c r="I220" s="2">
        <v>2.5299999999999998</v>
      </c>
      <c r="J220" s="4">
        <f t="shared" si="8"/>
        <v>0.20000000000000018</v>
      </c>
      <c r="K220" s="1">
        <v>1</v>
      </c>
      <c r="L220" s="4">
        <f t="shared" si="9"/>
        <v>0.20000000000000018</v>
      </c>
      <c r="M220" s="1">
        <v>2</v>
      </c>
      <c r="N220" s="4">
        <v>0.21210000000000001</v>
      </c>
      <c r="O220" s="11" t="s">
        <v>1746</v>
      </c>
    </row>
    <row r="221" spans="1:15" x14ac:dyDescent="0.25">
      <c r="A221" s="1">
        <v>220</v>
      </c>
      <c r="B221" s="1" t="s">
        <v>465</v>
      </c>
      <c r="C221" s="10">
        <v>45012</v>
      </c>
      <c r="D221" s="22">
        <v>0</v>
      </c>
      <c r="E221" s="17" t="s">
        <v>476</v>
      </c>
      <c r="F221" s="15">
        <v>23</v>
      </c>
      <c r="G221" s="2">
        <v>1.7</v>
      </c>
      <c r="H221" s="3">
        <v>3</v>
      </c>
      <c r="I221" s="2">
        <v>0.99</v>
      </c>
      <c r="J221" s="4">
        <f t="shared" si="8"/>
        <v>0.71</v>
      </c>
      <c r="K221" s="1">
        <v>1</v>
      </c>
      <c r="L221" s="4">
        <f t="shared" si="9"/>
        <v>0.71</v>
      </c>
      <c r="M221" s="1">
        <v>2</v>
      </c>
      <c r="N221" s="4">
        <v>0.71</v>
      </c>
      <c r="O221" s="11" t="s">
        <v>1746</v>
      </c>
    </row>
    <row r="222" spans="1:15" x14ac:dyDescent="0.25">
      <c r="A222" s="1">
        <v>221</v>
      </c>
      <c r="B222" s="1" t="s">
        <v>249</v>
      </c>
      <c r="C222" s="10">
        <v>45014</v>
      </c>
      <c r="D222" s="22">
        <v>0</v>
      </c>
      <c r="E222" s="17" t="s">
        <v>481</v>
      </c>
      <c r="F222" s="15">
        <v>3.5</v>
      </c>
      <c r="G222" s="2">
        <v>0.73</v>
      </c>
      <c r="H222" s="3">
        <v>0</v>
      </c>
      <c r="I222" s="2">
        <v>0.53</v>
      </c>
      <c r="J222" s="4">
        <f t="shared" ref="J222:J228" si="10">G222-I222</f>
        <v>0.19999999999999996</v>
      </c>
      <c r="K222" s="1">
        <v>1</v>
      </c>
      <c r="L222" s="4">
        <f t="shared" ref="L222:L228" si="11">(G222-I222-D222)*K222</f>
        <v>0.19999999999999996</v>
      </c>
      <c r="M222" s="1">
        <v>1</v>
      </c>
      <c r="N222" s="4">
        <v>0.19999999999999996</v>
      </c>
      <c r="O222" s="11" t="s">
        <v>1746</v>
      </c>
    </row>
    <row r="223" spans="1:15" x14ac:dyDescent="0.25">
      <c r="A223" s="1">
        <v>222</v>
      </c>
      <c r="B223" s="1" t="s">
        <v>465</v>
      </c>
      <c r="C223" s="10">
        <v>45014</v>
      </c>
      <c r="D223" s="22">
        <v>0</v>
      </c>
      <c r="E223" s="17" t="s">
        <v>482</v>
      </c>
      <c r="F223" s="15">
        <v>3.5</v>
      </c>
      <c r="G223" s="2">
        <v>0.75</v>
      </c>
      <c r="H223" s="3">
        <v>1</v>
      </c>
      <c r="I223" s="2">
        <v>0.51</v>
      </c>
      <c r="J223" s="4">
        <f t="shared" si="10"/>
        <v>0.24</v>
      </c>
      <c r="K223" s="1">
        <v>1</v>
      </c>
      <c r="L223" s="4">
        <f t="shared" si="11"/>
        <v>0.24</v>
      </c>
      <c r="M223" s="1">
        <v>1</v>
      </c>
      <c r="N223" s="4">
        <v>0.24</v>
      </c>
      <c r="O223" s="11" t="s">
        <v>1746</v>
      </c>
    </row>
    <row r="224" spans="1:15" x14ac:dyDescent="0.25">
      <c r="A224" s="1">
        <v>223</v>
      </c>
      <c r="B224" s="1" t="s">
        <v>249</v>
      </c>
      <c r="C224" s="10">
        <v>45015</v>
      </c>
      <c r="D224" s="22">
        <v>0</v>
      </c>
      <c r="E224" s="1" t="s">
        <v>490</v>
      </c>
      <c r="F224" s="15">
        <v>6</v>
      </c>
      <c r="G224" s="2">
        <v>1.02</v>
      </c>
      <c r="H224" s="3">
        <v>0</v>
      </c>
      <c r="I224" s="2">
        <v>0.81</v>
      </c>
      <c r="J224" s="4">
        <f t="shared" si="10"/>
        <v>0.20999999999999996</v>
      </c>
      <c r="K224" s="1">
        <v>1</v>
      </c>
      <c r="L224" s="4">
        <f t="shared" si="11"/>
        <v>0.20999999999999996</v>
      </c>
      <c r="M224" s="1">
        <v>1</v>
      </c>
      <c r="N224" s="4">
        <v>0.20999999999999996</v>
      </c>
      <c r="O224" s="11" t="s">
        <v>1746</v>
      </c>
    </row>
    <row r="225" spans="1:15" x14ac:dyDescent="0.25">
      <c r="A225" s="1">
        <v>224</v>
      </c>
      <c r="B225" s="1" t="s">
        <v>465</v>
      </c>
      <c r="C225" s="10">
        <v>45015</v>
      </c>
      <c r="D225" s="22">
        <v>0</v>
      </c>
      <c r="E225" s="1" t="s">
        <v>213</v>
      </c>
      <c r="F225" s="15">
        <v>24</v>
      </c>
      <c r="G225" s="2">
        <v>4.96</v>
      </c>
      <c r="H225" s="3">
        <v>4</v>
      </c>
      <c r="I225" s="2">
        <v>3.72</v>
      </c>
      <c r="J225" s="4">
        <f t="shared" si="10"/>
        <v>1.2399999999999998</v>
      </c>
      <c r="K225" s="1">
        <v>1</v>
      </c>
      <c r="L225" s="4">
        <f t="shared" si="11"/>
        <v>1.2399999999999998</v>
      </c>
      <c r="M225" s="1">
        <v>1</v>
      </c>
      <c r="N225" s="4">
        <v>1.2399999999999998</v>
      </c>
      <c r="O225" s="11" t="s">
        <v>1746</v>
      </c>
    </row>
    <row r="226" spans="1:15" x14ac:dyDescent="0.25">
      <c r="A226" s="1">
        <v>225</v>
      </c>
      <c r="B226" s="1" t="s">
        <v>465</v>
      </c>
      <c r="C226" s="10">
        <v>45016</v>
      </c>
      <c r="D226" s="22">
        <v>0</v>
      </c>
      <c r="E226" s="1" t="s">
        <v>213</v>
      </c>
      <c r="F226" s="15">
        <v>24</v>
      </c>
      <c r="G226" s="2">
        <v>5.58</v>
      </c>
      <c r="H226" s="3">
        <v>4</v>
      </c>
      <c r="I226" s="2">
        <v>4.93</v>
      </c>
      <c r="J226" s="4">
        <f t="shared" si="10"/>
        <v>0.65000000000000036</v>
      </c>
      <c r="K226" s="1">
        <v>1</v>
      </c>
      <c r="L226" s="4">
        <f t="shared" si="11"/>
        <v>0.65000000000000036</v>
      </c>
      <c r="M226" s="1">
        <v>1</v>
      </c>
      <c r="N226" s="4">
        <v>0.65000000000000036</v>
      </c>
      <c r="O226" s="11" t="s">
        <v>1746</v>
      </c>
    </row>
    <row r="227" spans="1:15" x14ac:dyDescent="0.25">
      <c r="A227" s="1">
        <v>226</v>
      </c>
      <c r="B227" s="1" t="s">
        <v>465</v>
      </c>
      <c r="C227" s="10">
        <v>45017</v>
      </c>
      <c r="D227" s="22">
        <v>0</v>
      </c>
      <c r="E227" s="1" t="s">
        <v>213</v>
      </c>
      <c r="F227" s="15">
        <v>24</v>
      </c>
      <c r="G227" s="2">
        <v>5.61</v>
      </c>
      <c r="H227" s="3">
        <v>4</v>
      </c>
      <c r="I227" s="2">
        <v>4.9800000000000004</v>
      </c>
      <c r="J227" s="4">
        <f t="shared" si="10"/>
        <v>0.62999999999999989</v>
      </c>
      <c r="K227" s="1">
        <v>1</v>
      </c>
      <c r="L227" s="4">
        <f t="shared" si="11"/>
        <v>0.62999999999999989</v>
      </c>
      <c r="M227" s="1">
        <v>1</v>
      </c>
      <c r="N227" s="4">
        <v>0.62999999999999989</v>
      </c>
      <c r="O227" s="11" t="s">
        <v>1746</v>
      </c>
    </row>
    <row r="228" spans="1:15" x14ac:dyDescent="0.25">
      <c r="A228" s="1">
        <v>227</v>
      </c>
      <c r="B228" s="1" t="s">
        <v>465</v>
      </c>
      <c r="C228" s="10">
        <v>45018</v>
      </c>
      <c r="D228" s="22">
        <v>0</v>
      </c>
      <c r="E228" s="1" t="s">
        <v>213</v>
      </c>
      <c r="F228" s="15">
        <v>24</v>
      </c>
      <c r="G228" s="2">
        <v>5.79</v>
      </c>
      <c r="H228" s="3">
        <v>3</v>
      </c>
      <c r="I228" s="2">
        <v>5.04</v>
      </c>
      <c r="J228" s="4">
        <f t="shared" si="10"/>
        <v>0.75</v>
      </c>
      <c r="K228" s="1">
        <v>1</v>
      </c>
      <c r="L228" s="4">
        <f t="shared" si="11"/>
        <v>0.75</v>
      </c>
      <c r="M228" s="1">
        <v>1</v>
      </c>
      <c r="N228" s="4">
        <v>0.75</v>
      </c>
      <c r="O228" s="11" t="s">
        <v>1746</v>
      </c>
    </row>
    <row r="229" spans="1:15" x14ac:dyDescent="0.25">
      <c r="A229" s="1">
        <v>228</v>
      </c>
      <c r="B229" s="1" t="s">
        <v>465</v>
      </c>
      <c r="C229" s="10">
        <v>45019</v>
      </c>
      <c r="D229" s="22">
        <v>0</v>
      </c>
      <c r="E229" s="1" t="s">
        <v>213</v>
      </c>
      <c r="F229" s="15">
        <v>24</v>
      </c>
      <c r="G229" s="2">
        <v>5.76</v>
      </c>
      <c r="H229" s="3">
        <v>3</v>
      </c>
      <c r="I229" s="2">
        <v>5.1100000000000003</v>
      </c>
      <c r="J229" s="4">
        <f t="shared" ref="J229:J236" si="12">G229-I229</f>
        <v>0.64999999999999947</v>
      </c>
      <c r="K229" s="1">
        <v>1</v>
      </c>
      <c r="L229" s="4">
        <f t="shared" ref="L229:L236" si="13">(G229-I229-D229)*K229</f>
        <v>0.64999999999999947</v>
      </c>
      <c r="M229" s="1">
        <v>1</v>
      </c>
      <c r="N229" s="4">
        <v>0.64999999999999947</v>
      </c>
      <c r="O229" s="11" t="s">
        <v>1746</v>
      </c>
    </row>
    <row r="230" spans="1:15" x14ac:dyDescent="0.25">
      <c r="A230" s="1">
        <v>229</v>
      </c>
      <c r="B230" s="1" t="s">
        <v>465</v>
      </c>
      <c r="C230" s="10">
        <v>45020</v>
      </c>
      <c r="D230" s="22">
        <v>0</v>
      </c>
      <c r="E230" s="1" t="s">
        <v>213</v>
      </c>
      <c r="F230" s="15">
        <v>24</v>
      </c>
      <c r="G230" s="2">
        <v>5.64</v>
      </c>
      <c r="H230" s="3">
        <v>4</v>
      </c>
      <c r="I230" s="2">
        <v>5.0199999999999996</v>
      </c>
      <c r="J230" s="4">
        <f t="shared" si="12"/>
        <v>0.62000000000000011</v>
      </c>
      <c r="K230" s="1">
        <v>1</v>
      </c>
      <c r="L230" s="4">
        <f t="shared" si="13"/>
        <v>0.62000000000000011</v>
      </c>
      <c r="M230" s="1">
        <v>1</v>
      </c>
      <c r="N230" s="4">
        <v>0.62000000000000011</v>
      </c>
      <c r="O230" s="11" t="s">
        <v>1746</v>
      </c>
    </row>
    <row r="231" spans="1:15" x14ac:dyDescent="0.25">
      <c r="A231" s="1">
        <v>230</v>
      </c>
      <c r="B231" s="1" t="s">
        <v>465</v>
      </c>
      <c r="C231" s="10">
        <v>45021</v>
      </c>
      <c r="D231" s="22">
        <v>0</v>
      </c>
      <c r="E231" s="1" t="s">
        <v>213</v>
      </c>
      <c r="F231" s="15">
        <v>24</v>
      </c>
      <c r="G231" s="2">
        <v>5.4</v>
      </c>
      <c r="H231" s="3">
        <v>5</v>
      </c>
      <c r="I231" s="2">
        <v>4.84</v>
      </c>
      <c r="J231" s="4">
        <f t="shared" si="12"/>
        <v>0.5600000000000005</v>
      </c>
      <c r="K231" s="1">
        <v>1</v>
      </c>
      <c r="L231" s="4">
        <f t="shared" si="13"/>
        <v>0.5600000000000005</v>
      </c>
      <c r="M231" s="1">
        <v>1</v>
      </c>
      <c r="N231" s="4">
        <v>0.5600000000000005</v>
      </c>
      <c r="O231" s="11" t="s">
        <v>1746</v>
      </c>
    </row>
    <row r="232" spans="1:15" x14ac:dyDescent="0.25">
      <c r="A232" s="1">
        <v>231</v>
      </c>
      <c r="B232" s="1" t="s">
        <v>465</v>
      </c>
      <c r="C232" s="10">
        <v>45022</v>
      </c>
      <c r="D232" s="22">
        <v>0</v>
      </c>
      <c r="E232" s="1" t="s">
        <v>213</v>
      </c>
      <c r="F232" s="15">
        <v>24</v>
      </c>
      <c r="G232" s="2">
        <v>5.18</v>
      </c>
      <c r="H232" s="3">
        <v>5</v>
      </c>
      <c r="I232" s="2">
        <v>4.6500000000000004</v>
      </c>
      <c r="J232" s="4">
        <f t="shared" si="12"/>
        <v>0.52999999999999936</v>
      </c>
      <c r="K232" s="1">
        <v>1</v>
      </c>
      <c r="L232" s="4">
        <f t="shared" si="13"/>
        <v>0.52999999999999936</v>
      </c>
      <c r="M232" s="1">
        <v>1</v>
      </c>
      <c r="N232" s="4">
        <v>0.52999999999999936</v>
      </c>
      <c r="O232" s="11" t="s">
        <v>1746</v>
      </c>
    </row>
    <row r="233" spans="1:15" x14ac:dyDescent="0.25">
      <c r="A233" s="1">
        <v>232</v>
      </c>
      <c r="B233" s="1" t="s">
        <v>465</v>
      </c>
      <c r="C233" s="10">
        <v>45023</v>
      </c>
      <c r="D233" s="22">
        <v>0</v>
      </c>
      <c r="E233" s="1" t="s">
        <v>213</v>
      </c>
      <c r="F233" s="15">
        <v>24</v>
      </c>
      <c r="G233" s="2">
        <v>5.26</v>
      </c>
      <c r="H233" s="3">
        <v>5</v>
      </c>
      <c r="I233" s="2">
        <v>4.79</v>
      </c>
      <c r="J233" s="4">
        <f t="shared" si="12"/>
        <v>0.46999999999999975</v>
      </c>
      <c r="K233" s="1">
        <v>1</v>
      </c>
      <c r="L233" s="4">
        <f t="shared" si="13"/>
        <v>0.46999999999999975</v>
      </c>
      <c r="M233" s="1">
        <v>1</v>
      </c>
      <c r="N233" s="4">
        <v>0.46999999999999975</v>
      </c>
      <c r="O233" s="11" t="s">
        <v>1746</v>
      </c>
    </row>
    <row r="234" spans="1:15" x14ac:dyDescent="0.25">
      <c r="A234" s="1">
        <v>233</v>
      </c>
      <c r="B234" s="1" t="s">
        <v>465</v>
      </c>
      <c r="C234" s="10">
        <v>45024</v>
      </c>
      <c r="D234" s="22">
        <v>0</v>
      </c>
      <c r="E234" s="1" t="s">
        <v>213</v>
      </c>
      <c r="F234" s="15">
        <v>24</v>
      </c>
      <c r="G234" s="2">
        <v>5.38</v>
      </c>
      <c r="H234" s="3">
        <v>6</v>
      </c>
      <c r="I234" s="2">
        <v>4.91</v>
      </c>
      <c r="J234" s="4">
        <f t="shared" si="12"/>
        <v>0.46999999999999975</v>
      </c>
      <c r="K234" s="1">
        <v>1</v>
      </c>
      <c r="L234" s="4">
        <f t="shared" si="13"/>
        <v>0.46999999999999975</v>
      </c>
      <c r="M234" s="1">
        <v>1</v>
      </c>
      <c r="N234" s="4">
        <v>0.46999999999999975</v>
      </c>
      <c r="O234" s="11" t="s">
        <v>1746</v>
      </c>
    </row>
    <row r="235" spans="1:15" x14ac:dyDescent="0.25">
      <c r="A235" s="1">
        <v>234</v>
      </c>
      <c r="B235" s="1" t="s">
        <v>533</v>
      </c>
      <c r="C235" s="10">
        <v>45025</v>
      </c>
      <c r="D235" s="22">
        <v>0</v>
      </c>
      <c r="E235" s="1" t="s">
        <v>252</v>
      </c>
      <c r="F235" s="15">
        <v>12</v>
      </c>
      <c r="G235" s="2">
        <v>1.88</v>
      </c>
      <c r="H235" s="3">
        <v>8</v>
      </c>
      <c r="I235" s="2">
        <v>1.67</v>
      </c>
      <c r="J235" s="4">
        <f t="shared" si="12"/>
        <v>0.20999999999999996</v>
      </c>
      <c r="K235" s="1">
        <v>1</v>
      </c>
      <c r="L235" s="4">
        <f t="shared" si="13"/>
        <v>0.20999999999999996</v>
      </c>
      <c r="M235" s="1">
        <v>1</v>
      </c>
      <c r="N235" s="4">
        <v>0.20999999999999996</v>
      </c>
      <c r="O235" s="11" t="s">
        <v>1746</v>
      </c>
    </row>
    <row r="236" spans="1:15" x14ac:dyDescent="0.25">
      <c r="A236" s="1">
        <v>235</v>
      </c>
      <c r="B236" s="1" t="s">
        <v>465</v>
      </c>
      <c r="C236" s="10">
        <v>45025</v>
      </c>
      <c r="D236" s="22">
        <v>0</v>
      </c>
      <c r="E236" s="1" t="s">
        <v>213</v>
      </c>
      <c r="F236" s="15">
        <v>24</v>
      </c>
      <c r="G236" s="2">
        <v>3.65</v>
      </c>
      <c r="H236" s="3">
        <v>5</v>
      </c>
      <c r="I236" s="2">
        <v>2.71</v>
      </c>
      <c r="J236" s="4">
        <f t="shared" si="12"/>
        <v>0.94</v>
      </c>
      <c r="K236" s="1">
        <v>1</v>
      </c>
      <c r="L236" s="4">
        <f t="shared" si="13"/>
        <v>0.94</v>
      </c>
      <c r="M236" s="1">
        <v>1</v>
      </c>
      <c r="N236" s="4">
        <v>0.94</v>
      </c>
      <c r="O236" s="11" t="s">
        <v>1746</v>
      </c>
    </row>
    <row r="237" spans="1:15" x14ac:dyDescent="0.25">
      <c r="A237" s="1">
        <v>236</v>
      </c>
      <c r="B237" s="1" t="s">
        <v>529</v>
      </c>
      <c r="C237" s="10">
        <v>45026</v>
      </c>
      <c r="D237" s="22">
        <v>0</v>
      </c>
      <c r="E237" s="1" t="s">
        <v>213</v>
      </c>
      <c r="F237" s="15">
        <v>24</v>
      </c>
      <c r="G237" s="2">
        <v>2.81</v>
      </c>
      <c r="H237" s="3">
        <v>18</v>
      </c>
      <c r="I237" s="2">
        <v>2.58</v>
      </c>
      <c r="J237" s="4">
        <f t="shared" ref="J237:J265" si="14">G237-I237</f>
        <v>0.22999999999999998</v>
      </c>
      <c r="K237" s="1">
        <v>1</v>
      </c>
      <c r="L237" s="4">
        <f t="shared" ref="L237:L265" si="15">(G237-I237-D237)*K237</f>
        <v>0.22999999999999998</v>
      </c>
      <c r="M237" s="1">
        <v>1</v>
      </c>
      <c r="N237" s="4">
        <v>0.22999999999999998</v>
      </c>
      <c r="O237" s="11" t="s">
        <v>1746</v>
      </c>
    </row>
    <row r="238" spans="1:15" x14ac:dyDescent="0.25">
      <c r="A238" s="1">
        <v>237</v>
      </c>
      <c r="B238" s="1" t="s">
        <v>465</v>
      </c>
      <c r="C238" s="10">
        <v>45026</v>
      </c>
      <c r="D238" s="22">
        <v>0</v>
      </c>
      <c r="E238" s="1" t="s">
        <v>213</v>
      </c>
      <c r="F238" s="15">
        <v>24</v>
      </c>
      <c r="G238" s="2">
        <v>2.02</v>
      </c>
      <c r="H238" s="3">
        <v>5</v>
      </c>
      <c r="I238" s="2">
        <v>1.43</v>
      </c>
      <c r="J238" s="4">
        <f t="shared" si="14"/>
        <v>0.59000000000000008</v>
      </c>
      <c r="K238" s="1">
        <v>1</v>
      </c>
      <c r="L238" s="4">
        <f t="shared" si="15"/>
        <v>0.59000000000000008</v>
      </c>
      <c r="M238" s="1">
        <v>1</v>
      </c>
      <c r="N238" s="4">
        <v>0.59000000000000008</v>
      </c>
      <c r="O238" s="11" t="s">
        <v>1746</v>
      </c>
    </row>
    <row r="239" spans="1:15" x14ac:dyDescent="0.25">
      <c r="A239" s="1">
        <v>238</v>
      </c>
      <c r="B239" s="1" t="s">
        <v>529</v>
      </c>
      <c r="C239" s="10">
        <v>45027</v>
      </c>
      <c r="D239" s="22">
        <v>0</v>
      </c>
      <c r="E239" s="1" t="s">
        <v>213</v>
      </c>
      <c r="F239" s="15">
        <v>24</v>
      </c>
      <c r="G239" s="2">
        <v>2.93</v>
      </c>
      <c r="H239" s="3">
        <v>15</v>
      </c>
      <c r="I239" s="2">
        <v>2.58</v>
      </c>
      <c r="J239" s="4">
        <f t="shared" si="14"/>
        <v>0.35000000000000009</v>
      </c>
      <c r="K239" s="1">
        <v>1</v>
      </c>
      <c r="L239" s="4">
        <f t="shared" si="15"/>
        <v>0.35000000000000009</v>
      </c>
      <c r="M239" s="1">
        <v>1</v>
      </c>
      <c r="N239" s="4">
        <v>0.35000000000000009</v>
      </c>
      <c r="O239" s="11" t="s">
        <v>1746</v>
      </c>
    </row>
    <row r="240" spans="1:15" x14ac:dyDescent="0.25">
      <c r="A240" s="1">
        <v>239</v>
      </c>
      <c r="B240" s="1" t="s">
        <v>465</v>
      </c>
      <c r="C240" s="10">
        <v>45027</v>
      </c>
      <c r="D240" s="22">
        <v>0</v>
      </c>
      <c r="E240" s="1" t="s">
        <v>213</v>
      </c>
      <c r="F240" s="15">
        <v>24</v>
      </c>
      <c r="G240" s="2">
        <v>2.0699999999999998</v>
      </c>
      <c r="H240" s="3">
        <v>5</v>
      </c>
      <c r="I240" s="2">
        <v>1.39</v>
      </c>
      <c r="J240" s="4">
        <f t="shared" si="14"/>
        <v>0.67999999999999994</v>
      </c>
      <c r="K240" s="1">
        <v>1</v>
      </c>
      <c r="L240" s="4">
        <f t="shared" si="15"/>
        <v>0.67999999999999994</v>
      </c>
      <c r="M240" s="1">
        <v>1</v>
      </c>
      <c r="N240" s="4">
        <v>0.67999999999999994</v>
      </c>
      <c r="O240" s="11" t="s">
        <v>1746</v>
      </c>
    </row>
    <row r="241" spans="1:15" x14ac:dyDescent="0.25">
      <c r="A241" s="1">
        <v>240</v>
      </c>
      <c r="B241" s="1" t="s">
        <v>529</v>
      </c>
      <c r="C241" s="10">
        <v>45028</v>
      </c>
      <c r="D241" s="22">
        <v>0</v>
      </c>
      <c r="E241" s="1" t="s">
        <v>213</v>
      </c>
      <c r="F241" s="15">
        <v>24</v>
      </c>
      <c r="G241" s="2">
        <v>2.75</v>
      </c>
      <c r="H241" s="3">
        <v>16</v>
      </c>
      <c r="I241" s="2">
        <v>2.57</v>
      </c>
      <c r="J241" s="4">
        <f t="shared" si="14"/>
        <v>0.18000000000000016</v>
      </c>
      <c r="K241" s="1">
        <v>1</v>
      </c>
      <c r="L241" s="4">
        <f t="shared" si="15"/>
        <v>0.18000000000000016</v>
      </c>
      <c r="M241" s="1">
        <v>1</v>
      </c>
      <c r="N241" s="4">
        <v>0.18000000000000016</v>
      </c>
      <c r="O241" s="11" t="s">
        <v>1746</v>
      </c>
    </row>
    <row r="242" spans="1:15" x14ac:dyDescent="0.25">
      <c r="A242" s="1">
        <v>241</v>
      </c>
      <c r="B242" s="1" t="s">
        <v>465</v>
      </c>
      <c r="C242" s="10">
        <v>45028</v>
      </c>
      <c r="D242" s="22">
        <v>0</v>
      </c>
      <c r="E242" s="1" t="s">
        <v>213</v>
      </c>
      <c r="F242" s="15">
        <v>24</v>
      </c>
      <c r="G242" s="2">
        <v>2.0699999999999998</v>
      </c>
      <c r="H242" s="3">
        <v>6</v>
      </c>
      <c r="I242" s="2">
        <v>1.42</v>
      </c>
      <c r="J242" s="4">
        <f t="shared" si="14"/>
        <v>0.64999999999999991</v>
      </c>
      <c r="K242" s="1">
        <v>1</v>
      </c>
      <c r="L242" s="4">
        <f t="shared" si="15"/>
        <v>0.64999999999999991</v>
      </c>
      <c r="M242" s="1">
        <v>1</v>
      </c>
      <c r="N242" s="4">
        <v>0.64999999999999991</v>
      </c>
      <c r="O242" s="11" t="s">
        <v>1746</v>
      </c>
    </row>
    <row r="243" spans="1:15" x14ac:dyDescent="0.25">
      <c r="A243" s="1">
        <v>242</v>
      </c>
      <c r="B243" s="1" t="s">
        <v>529</v>
      </c>
      <c r="C243" s="10">
        <v>45029</v>
      </c>
      <c r="D243" s="22">
        <v>0</v>
      </c>
      <c r="E243" s="1" t="s">
        <v>213</v>
      </c>
      <c r="F243" s="15">
        <v>24</v>
      </c>
      <c r="G243" s="2">
        <v>2.59</v>
      </c>
      <c r="H243" s="3">
        <v>13</v>
      </c>
      <c r="I243" s="2">
        <v>2.5099999999999998</v>
      </c>
      <c r="J243" s="4">
        <f t="shared" si="14"/>
        <v>8.0000000000000071E-2</v>
      </c>
      <c r="K243" s="1">
        <v>1</v>
      </c>
      <c r="L243" s="4">
        <f t="shared" si="15"/>
        <v>8.0000000000000071E-2</v>
      </c>
      <c r="M243" s="1">
        <v>1</v>
      </c>
      <c r="N243" s="4">
        <v>8.0000000000000071E-2</v>
      </c>
      <c r="O243" s="11" t="s">
        <v>1746</v>
      </c>
    </row>
    <row r="244" spans="1:15" x14ac:dyDescent="0.25">
      <c r="A244" s="1">
        <v>243</v>
      </c>
      <c r="B244" s="1" t="s">
        <v>465</v>
      </c>
      <c r="C244" s="10">
        <v>45029</v>
      </c>
      <c r="D244" s="22">
        <v>0</v>
      </c>
      <c r="E244" s="1" t="s">
        <v>213</v>
      </c>
      <c r="F244" s="15">
        <v>24</v>
      </c>
      <c r="G244" s="2">
        <v>2.06</v>
      </c>
      <c r="H244" s="3">
        <v>6</v>
      </c>
      <c r="I244" s="2">
        <v>1.39</v>
      </c>
      <c r="J244" s="4">
        <f t="shared" si="14"/>
        <v>0.67000000000000015</v>
      </c>
      <c r="K244" s="1">
        <v>1</v>
      </c>
      <c r="L244" s="4">
        <f t="shared" si="15"/>
        <v>0.67000000000000015</v>
      </c>
      <c r="M244" s="1">
        <v>1</v>
      </c>
      <c r="N244" s="4">
        <v>0.67000000000000015</v>
      </c>
      <c r="O244" s="11" t="s">
        <v>1746</v>
      </c>
    </row>
    <row r="245" spans="1:15" x14ac:dyDescent="0.25">
      <c r="A245" s="1">
        <v>244</v>
      </c>
      <c r="B245" s="1" t="s">
        <v>529</v>
      </c>
      <c r="C245" s="10">
        <v>45030</v>
      </c>
      <c r="D245" s="22">
        <v>0</v>
      </c>
      <c r="E245" s="1" t="s">
        <v>213</v>
      </c>
      <c r="F245" s="15">
        <v>24</v>
      </c>
      <c r="G245" s="2">
        <v>2.3807999999999998</v>
      </c>
      <c r="H245" s="3">
        <v>13</v>
      </c>
      <c r="I245" s="2">
        <v>2.2483</v>
      </c>
      <c r="J245" s="4">
        <f t="shared" si="14"/>
        <v>0.13249999999999984</v>
      </c>
      <c r="K245" s="1">
        <v>1</v>
      </c>
      <c r="L245" s="4">
        <f t="shared" si="15"/>
        <v>0.13249999999999984</v>
      </c>
      <c r="M245" s="1">
        <v>1</v>
      </c>
      <c r="N245" s="4">
        <v>0.13249999999999984</v>
      </c>
      <c r="O245" s="11" t="s">
        <v>1746</v>
      </c>
    </row>
    <row r="246" spans="1:15" x14ac:dyDescent="0.25">
      <c r="A246" s="1">
        <v>245</v>
      </c>
      <c r="B246" s="1" t="s">
        <v>465</v>
      </c>
      <c r="C246" s="10">
        <v>45030</v>
      </c>
      <c r="D246" s="22">
        <v>0</v>
      </c>
      <c r="E246" s="1" t="s">
        <v>213</v>
      </c>
      <c r="F246" s="15">
        <v>24</v>
      </c>
      <c r="G246" s="2">
        <v>2.0672000000000001</v>
      </c>
      <c r="H246" s="3">
        <v>7</v>
      </c>
      <c r="I246" s="2">
        <v>1.3572</v>
      </c>
      <c r="J246" s="4">
        <f t="shared" si="14"/>
        <v>0.71000000000000019</v>
      </c>
      <c r="K246" s="1">
        <v>1</v>
      </c>
      <c r="L246" s="4">
        <f t="shared" si="15"/>
        <v>0.71000000000000019</v>
      </c>
      <c r="M246" s="1">
        <v>1</v>
      </c>
      <c r="N246" s="4">
        <v>0.71000000000000019</v>
      </c>
      <c r="O246" s="11" t="s">
        <v>1746</v>
      </c>
    </row>
    <row r="247" spans="1:15" x14ac:dyDescent="0.25">
      <c r="A247" s="1">
        <v>246</v>
      </c>
      <c r="B247" s="1" t="s">
        <v>529</v>
      </c>
      <c r="C247" s="10">
        <v>45031</v>
      </c>
      <c r="D247" s="22">
        <v>0</v>
      </c>
      <c r="E247" s="1" t="s">
        <v>213</v>
      </c>
      <c r="F247" s="15">
        <v>24</v>
      </c>
      <c r="G247" s="2">
        <v>2.6640000000000001</v>
      </c>
      <c r="H247" s="3">
        <v>20</v>
      </c>
      <c r="I247" s="2">
        <v>2.4967999999999999</v>
      </c>
      <c r="J247" s="4">
        <f t="shared" si="14"/>
        <v>0.16720000000000024</v>
      </c>
      <c r="K247" s="1">
        <v>1</v>
      </c>
      <c r="L247" s="4">
        <f t="shared" si="15"/>
        <v>0.16720000000000024</v>
      </c>
      <c r="M247" s="1">
        <v>1</v>
      </c>
      <c r="N247" s="4">
        <v>0.16720000000000024</v>
      </c>
      <c r="O247" s="11" t="s">
        <v>1746</v>
      </c>
    </row>
    <row r="248" spans="1:15" x14ac:dyDescent="0.25">
      <c r="A248" s="1">
        <v>247</v>
      </c>
      <c r="B248" s="1" t="s">
        <v>465</v>
      </c>
      <c r="C248" s="10">
        <v>45031</v>
      </c>
      <c r="D248" s="22">
        <v>0</v>
      </c>
      <c r="E248" s="1" t="s">
        <v>213</v>
      </c>
      <c r="F248" s="15">
        <v>24</v>
      </c>
      <c r="G248" s="2">
        <v>2.0676999999999999</v>
      </c>
      <c r="H248" s="3">
        <v>6</v>
      </c>
      <c r="I248" s="2">
        <v>1.3620000000000001</v>
      </c>
      <c r="J248" s="4">
        <f t="shared" si="14"/>
        <v>0.70569999999999977</v>
      </c>
      <c r="K248" s="1">
        <v>1</v>
      </c>
      <c r="L248" s="4">
        <f t="shared" si="15"/>
        <v>0.70569999999999977</v>
      </c>
      <c r="M248" s="1">
        <v>1</v>
      </c>
      <c r="N248" s="4">
        <v>0.70569999999999977</v>
      </c>
      <c r="O248" s="11" t="s">
        <v>1746</v>
      </c>
    </row>
    <row r="249" spans="1:15" x14ac:dyDescent="0.25">
      <c r="A249" s="1">
        <v>248</v>
      </c>
      <c r="B249" s="1" t="s">
        <v>529</v>
      </c>
      <c r="C249" s="10">
        <v>45032</v>
      </c>
      <c r="D249" s="22">
        <v>0</v>
      </c>
      <c r="E249" s="1" t="s">
        <v>213</v>
      </c>
      <c r="F249" s="15">
        <v>24</v>
      </c>
      <c r="G249" s="2">
        <v>2.6897000000000002</v>
      </c>
      <c r="H249" s="3">
        <v>20</v>
      </c>
      <c r="I249" s="2">
        <v>2.0748000000000002</v>
      </c>
      <c r="J249" s="4">
        <f t="shared" si="14"/>
        <v>0.6149</v>
      </c>
      <c r="K249" s="1">
        <v>1</v>
      </c>
      <c r="L249" s="4">
        <f t="shared" si="15"/>
        <v>0.6149</v>
      </c>
      <c r="M249" s="1">
        <v>1</v>
      </c>
      <c r="N249" s="4">
        <v>0.6149</v>
      </c>
      <c r="O249" s="11" t="s">
        <v>1746</v>
      </c>
    </row>
    <row r="250" spans="1:15" x14ac:dyDescent="0.25">
      <c r="A250" s="1">
        <v>249</v>
      </c>
      <c r="B250" s="1" t="s">
        <v>465</v>
      </c>
      <c r="C250" s="10">
        <v>45032</v>
      </c>
      <c r="D250" s="22">
        <v>0</v>
      </c>
      <c r="E250" s="1" t="s">
        <v>213</v>
      </c>
      <c r="F250" s="15">
        <v>24</v>
      </c>
      <c r="G250" s="2">
        <v>2.0272000000000001</v>
      </c>
      <c r="H250" s="3">
        <v>8</v>
      </c>
      <c r="I250" s="2">
        <v>1.8832</v>
      </c>
      <c r="J250" s="4">
        <f t="shared" si="14"/>
        <v>0.14400000000000013</v>
      </c>
      <c r="K250" s="1">
        <v>1</v>
      </c>
      <c r="L250" s="4">
        <f t="shared" si="15"/>
        <v>0.14400000000000013</v>
      </c>
      <c r="M250" s="1">
        <v>1</v>
      </c>
      <c r="N250" s="4">
        <v>0.14400000000000013</v>
      </c>
      <c r="O250" s="11" t="s">
        <v>1746</v>
      </c>
    </row>
    <row r="251" spans="1:15" x14ac:dyDescent="0.25">
      <c r="A251" s="1">
        <v>250</v>
      </c>
      <c r="B251" s="1" t="s">
        <v>529</v>
      </c>
      <c r="C251" s="10">
        <v>45033</v>
      </c>
      <c r="D251" s="22">
        <v>0</v>
      </c>
      <c r="E251" s="1" t="s">
        <v>213</v>
      </c>
      <c r="F251" s="15">
        <v>24</v>
      </c>
      <c r="G251" s="2">
        <v>2.73</v>
      </c>
      <c r="H251" s="3">
        <v>21</v>
      </c>
      <c r="I251" s="2">
        <v>2.0545</v>
      </c>
      <c r="J251" s="4">
        <f t="shared" si="14"/>
        <v>0.67549999999999999</v>
      </c>
      <c r="K251" s="1">
        <v>1</v>
      </c>
      <c r="L251" s="4">
        <f t="shared" si="15"/>
        <v>0.67549999999999999</v>
      </c>
      <c r="M251" s="1">
        <v>1</v>
      </c>
      <c r="N251" s="4">
        <v>0.67549999999999999</v>
      </c>
      <c r="O251" s="11" t="s">
        <v>1746</v>
      </c>
    </row>
    <row r="252" spans="1:15" x14ac:dyDescent="0.25">
      <c r="A252" s="1">
        <v>251</v>
      </c>
      <c r="B252" s="1" t="s">
        <v>465</v>
      </c>
      <c r="C252" s="10">
        <v>45033</v>
      </c>
      <c r="D252" s="22">
        <v>0</v>
      </c>
      <c r="E252" s="1" t="s">
        <v>213</v>
      </c>
      <c r="F252" s="15">
        <v>24</v>
      </c>
      <c r="G252" s="2">
        <v>2.0367999999999999</v>
      </c>
      <c r="H252" s="3">
        <v>8</v>
      </c>
      <c r="I252" s="2">
        <v>1.8751</v>
      </c>
      <c r="J252" s="4">
        <f t="shared" si="14"/>
        <v>0.16169999999999995</v>
      </c>
      <c r="K252" s="1">
        <v>1</v>
      </c>
      <c r="L252" s="4">
        <f t="shared" si="15"/>
        <v>0.16169999999999995</v>
      </c>
      <c r="M252" s="1">
        <v>1</v>
      </c>
      <c r="N252" s="4">
        <v>0.16169999999999995</v>
      </c>
      <c r="O252" s="11" t="s">
        <v>1746</v>
      </c>
    </row>
    <row r="253" spans="1:15" x14ac:dyDescent="0.25">
      <c r="A253" s="1">
        <v>252</v>
      </c>
      <c r="B253" s="1" t="s">
        <v>529</v>
      </c>
      <c r="C253" s="10">
        <v>45034</v>
      </c>
      <c r="D253" s="22">
        <v>0</v>
      </c>
      <c r="E253" s="1" t="s">
        <v>213</v>
      </c>
      <c r="F253" s="15">
        <v>24</v>
      </c>
      <c r="G253" s="2">
        <v>2.9174000000000002</v>
      </c>
      <c r="H253" s="3">
        <v>23</v>
      </c>
      <c r="I253" s="2">
        <v>2.2631999999999999</v>
      </c>
      <c r="J253" s="4">
        <f t="shared" si="14"/>
        <v>0.65420000000000034</v>
      </c>
      <c r="K253" s="1">
        <v>1</v>
      </c>
      <c r="L253" s="4">
        <f t="shared" si="15"/>
        <v>0.65420000000000034</v>
      </c>
      <c r="M253" s="1">
        <v>1</v>
      </c>
      <c r="N253" s="4">
        <v>0.65420000000000034</v>
      </c>
      <c r="O253" s="11" t="s">
        <v>1746</v>
      </c>
    </row>
    <row r="254" spans="1:15" x14ac:dyDescent="0.25">
      <c r="A254" s="1">
        <v>253</v>
      </c>
      <c r="B254" s="1" t="s">
        <v>465</v>
      </c>
      <c r="C254" s="10">
        <v>45034</v>
      </c>
      <c r="D254" s="22">
        <v>0</v>
      </c>
      <c r="E254" s="1" t="s">
        <v>213</v>
      </c>
      <c r="F254" s="15">
        <v>24</v>
      </c>
      <c r="G254" s="2">
        <v>2.0647000000000002</v>
      </c>
      <c r="H254" s="3">
        <v>7</v>
      </c>
      <c r="I254" s="2">
        <v>1.8021</v>
      </c>
      <c r="J254" s="4">
        <f t="shared" si="14"/>
        <v>0.26260000000000017</v>
      </c>
      <c r="K254" s="1">
        <v>1</v>
      </c>
      <c r="L254" s="4">
        <f t="shared" si="15"/>
        <v>0.26260000000000017</v>
      </c>
      <c r="M254" s="1">
        <v>1</v>
      </c>
      <c r="N254" s="4">
        <v>0.26260000000000017</v>
      </c>
      <c r="O254" s="11" t="s">
        <v>1746</v>
      </c>
    </row>
    <row r="255" spans="1:15" x14ac:dyDescent="0.25">
      <c r="A255" s="1">
        <v>254</v>
      </c>
      <c r="B255" s="1" t="s">
        <v>529</v>
      </c>
      <c r="C255" s="10">
        <v>45035</v>
      </c>
      <c r="D255" s="22">
        <v>0</v>
      </c>
      <c r="E255" s="1" t="s">
        <v>213</v>
      </c>
      <c r="F255" s="15">
        <v>24</v>
      </c>
      <c r="G255" s="2">
        <v>2.9729999999999999</v>
      </c>
      <c r="H255" s="3">
        <v>23</v>
      </c>
      <c r="I255" s="2">
        <v>2.1821999999999999</v>
      </c>
      <c r="J255" s="4">
        <f t="shared" si="14"/>
        <v>0.79079999999999995</v>
      </c>
      <c r="K255" s="1">
        <v>1</v>
      </c>
      <c r="L255" s="4">
        <f t="shared" si="15"/>
        <v>0.79079999999999995</v>
      </c>
      <c r="M255" s="1">
        <v>1</v>
      </c>
      <c r="N255" s="4">
        <v>0.79079999999999995</v>
      </c>
      <c r="O255" s="11" t="s">
        <v>1746</v>
      </c>
    </row>
    <row r="256" spans="1:15" x14ac:dyDescent="0.25">
      <c r="A256" s="1">
        <v>255</v>
      </c>
      <c r="B256" s="1" t="s">
        <v>465</v>
      </c>
      <c r="C256" s="10">
        <v>45035</v>
      </c>
      <c r="D256" s="22">
        <v>0</v>
      </c>
      <c r="E256" s="1" t="s">
        <v>213</v>
      </c>
      <c r="F256" s="15">
        <v>24</v>
      </c>
      <c r="G256" s="2">
        <v>2.0026999999999999</v>
      </c>
      <c r="H256" s="3">
        <v>8</v>
      </c>
      <c r="I256" s="2">
        <v>1.7788999999999999</v>
      </c>
      <c r="J256" s="4">
        <f t="shared" si="14"/>
        <v>0.2238</v>
      </c>
      <c r="K256" s="1">
        <v>1</v>
      </c>
      <c r="L256" s="4">
        <f t="shared" si="15"/>
        <v>0.2238</v>
      </c>
      <c r="M256" s="1">
        <v>1</v>
      </c>
      <c r="N256" s="4">
        <v>0.2238</v>
      </c>
      <c r="O256" s="11" t="s">
        <v>1746</v>
      </c>
    </row>
    <row r="257" spans="1:15" x14ac:dyDescent="0.25">
      <c r="A257" s="1">
        <v>256</v>
      </c>
      <c r="B257" s="1" t="s">
        <v>529</v>
      </c>
      <c r="C257" s="10">
        <v>45036</v>
      </c>
      <c r="D257" s="22">
        <v>0</v>
      </c>
      <c r="E257" s="1" t="s">
        <v>213</v>
      </c>
      <c r="F257" s="15">
        <v>24</v>
      </c>
      <c r="G257" s="2">
        <v>3.0034000000000001</v>
      </c>
      <c r="H257" s="3">
        <v>22</v>
      </c>
      <c r="I257" s="2">
        <v>2.3835000000000002</v>
      </c>
      <c r="J257" s="4">
        <f t="shared" si="14"/>
        <v>0.6198999999999999</v>
      </c>
      <c r="K257" s="1">
        <v>1</v>
      </c>
      <c r="L257" s="4">
        <f t="shared" si="15"/>
        <v>0.6198999999999999</v>
      </c>
      <c r="M257" s="1">
        <v>1</v>
      </c>
      <c r="N257" s="4">
        <v>0.6198999999999999</v>
      </c>
      <c r="O257" s="11" t="s">
        <v>1746</v>
      </c>
    </row>
    <row r="258" spans="1:15" x14ac:dyDescent="0.25">
      <c r="A258" s="1">
        <v>257</v>
      </c>
      <c r="B258" s="1" t="s">
        <v>465</v>
      </c>
      <c r="C258" s="10">
        <v>45036</v>
      </c>
      <c r="D258" s="22">
        <v>0</v>
      </c>
      <c r="E258" s="1" t="s">
        <v>213</v>
      </c>
      <c r="F258" s="15">
        <v>24</v>
      </c>
      <c r="G258" s="2">
        <v>1.9951000000000001</v>
      </c>
      <c r="H258" s="3">
        <v>8</v>
      </c>
      <c r="I258" s="2">
        <v>1.7246999999999999</v>
      </c>
      <c r="J258" s="4">
        <f t="shared" si="14"/>
        <v>0.2704000000000002</v>
      </c>
      <c r="K258" s="1">
        <v>1</v>
      </c>
      <c r="L258" s="4">
        <f t="shared" si="15"/>
        <v>0.2704000000000002</v>
      </c>
      <c r="M258" s="1">
        <v>1</v>
      </c>
      <c r="N258" s="4">
        <v>0.2704000000000002</v>
      </c>
      <c r="O258" s="11" t="s">
        <v>1746</v>
      </c>
    </row>
    <row r="259" spans="1:15" ht="49.5" x14ac:dyDescent="0.25">
      <c r="A259" s="1">
        <v>258</v>
      </c>
      <c r="B259" s="1" t="s">
        <v>529</v>
      </c>
      <c r="C259" s="10">
        <v>45037</v>
      </c>
      <c r="D259" s="22">
        <v>0</v>
      </c>
      <c r="E259" s="11" t="s">
        <v>592</v>
      </c>
      <c r="F259" s="15">
        <v>23</v>
      </c>
      <c r="G259" s="2">
        <v>2.8275999999999999</v>
      </c>
      <c r="H259" s="3">
        <v>17</v>
      </c>
      <c r="I259" s="2">
        <v>2.1358000000000001</v>
      </c>
      <c r="J259" s="4">
        <f t="shared" si="14"/>
        <v>0.69179999999999975</v>
      </c>
      <c r="K259" s="1">
        <v>1</v>
      </c>
      <c r="L259" s="4">
        <f t="shared" si="15"/>
        <v>0.69179999999999975</v>
      </c>
      <c r="M259" s="1">
        <v>1</v>
      </c>
      <c r="N259" s="4">
        <v>0.69179999999999975</v>
      </c>
      <c r="O259" s="11" t="s">
        <v>1746</v>
      </c>
    </row>
    <row r="260" spans="1:15" ht="49.5" x14ac:dyDescent="0.25">
      <c r="A260" s="1">
        <v>259</v>
      </c>
      <c r="B260" s="1" t="s">
        <v>465</v>
      </c>
      <c r="C260" s="10">
        <v>45037</v>
      </c>
      <c r="D260" s="22">
        <v>0</v>
      </c>
      <c r="E260" s="11" t="s">
        <v>592</v>
      </c>
      <c r="F260" s="15">
        <v>23</v>
      </c>
      <c r="G260" s="2">
        <v>2.1</v>
      </c>
      <c r="H260" s="3">
        <v>5</v>
      </c>
      <c r="I260" s="2">
        <v>1.8900999999999999</v>
      </c>
      <c r="J260" s="4">
        <f t="shared" si="14"/>
        <v>0.2099000000000002</v>
      </c>
      <c r="K260" s="1">
        <v>1</v>
      </c>
      <c r="L260" s="4">
        <f t="shared" si="15"/>
        <v>0.2099000000000002</v>
      </c>
      <c r="M260" s="1">
        <v>1</v>
      </c>
      <c r="N260" s="4">
        <v>0.2099000000000002</v>
      </c>
      <c r="O260" s="11" t="s">
        <v>1746</v>
      </c>
    </row>
    <row r="261" spans="1:15" x14ac:dyDescent="0.25">
      <c r="A261" s="1">
        <v>260</v>
      </c>
      <c r="B261" s="1" t="s">
        <v>529</v>
      </c>
      <c r="C261" s="10">
        <v>45038</v>
      </c>
      <c r="D261" s="22">
        <v>0</v>
      </c>
      <c r="E261" s="1" t="s">
        <v>213</v>
      </c>
      <c r="F261" s="15">
        <v>24</v>
      </c>
      <c r="G261" s="2">
        <v>3.4047999999999998</v>
      </c>
      <c r="H261" s="3">
        <v>21</v>
      </c>
      <c r="I261" s="2">
        <v>2.7075</v>
      </c>
      <c r="J261" s="4">
        <f t="shared" si="14"/>
        <v>0.69729999999999981</v>
      </c>
      <c r="K261" s="1">
        <v>1</v>
      </c>
      <c r="L261" s="4">
        <f t="shared" si="15"/>
        <v>0.69729999999999981</v>
      </c>
      <c r="M261" s="1">
        <v>1</v>
      </c>
      <c r="N261" s="4">
        <v>0.69729999999999981</v>
      </c>
      <c r="O261" s="11" t="s">
        <v>1746</v>
      </c>
    </row>
    <row r="262" spans="1:15" x14ac:dyDescent="0.25">
      <c r="A262" s="1">
        <v>261</v>
      </c>
      <c r="B262" s="1" t="s">
        <v>465</v>
      </c>
      <c r="C262" s="10">
        <v>45038</v>
      </c>
      <c r="D262" s="22">
        <v>0</v>
      </c>
      <c r="E262" s="1" t="s">
        <v>213</v>
      </c>
      <c r="F262" s="15">
        <v>24</v>
      </c>
      <c r="G262" s="2">
        <v>1.7255</v>
      </c>
      <c r="H262" s="3">
        <v>9</v>
      </c>
      <c r="I262" s="2">
        <v>1.3110999999999999</v>
      </c>
      <c r="J262" s="4">
        <f t="shared" si="14"/>
        <v>0.4144000000000001</v>
      </c>
      <c r="K262" s="1">
        <v>1</v>
      </c>
      <c r="L262" s="4">
        <f t="shared" si="15"/>
        <v>0.4144000000000001</v>
      </c>
      <c r="M262" s="1">
        <v>1</v>
      </c>
      <c r="N262" s="4">
        <v>0.4144000000000001</v>
      </c>
      <c r="O262" s="11" t="s">
        <v>1746</v>
      </c>
    </row>
    <row r="263" spans="1:15" x14ac:dyDescent="0.25">
      <c r="A263" s="1">
        <v>262</v>
      </c>
      <c r="B263" s="1" t="s">
        <v>529</v>
      </c>
      <c r="C263" s="10">
        <v>45039</v>
      </c>
      <c r="D263" s="22">
        <v>0</v>
      </c>
      <c r="E263" s="1" t="s">
        <v>213</v>
      </c>
      <c r="F263" s="15">
        <v>24</v>
      </c>
      <c r="G263" s="2">
        <v>3.0706000000000002</v>
      </c>
      <c r="H263" s="3">
        <v>23</v>
      </c>
      <c r="I263" s="2">
        <v>2.4238</v>
      </c>
      <c r="J263" s="4">
        <f t="shared" si="14"/>
        <v>0.64680000000000026</v>
      </c>
      <c r="K263" s="1">
        <v>1</v>
      </c>
      <c r="L263" s="4">
        <f t="shared" si="15"/>
        <v>0.64680000000000026</v>
      </c>
      <c r="M263" s="1">
        <v>1</v>
      </c>
      <c r="N263" s="4">
        <v>0.64680000000000026</v>
      </c>
      <c r="O263" s="11" t="s">
        <v>1746</v>
      </c>
    </row>
    <row r="264" spans="1:15" x14ac:dyDescent="0.25">
      <c r="A264" s="1">
        <v>263</v>
      </c>
      <c r="B264" s="1" t="s">
        <v>465</v>
      </c>
      <c r="C264" s="10">
        <v>45039</v>
      </c>
      <c r="D264" s="22">
        <v>0</v>
      </c>
      <c r="E264" s="1" t="s">
        <v>213</v>
      </c>
      <c r="F264" s="15">
        <v>24</v>
      </c>
      <c r="G264" s="2">
        <v>2.0792999999999999</v>
      </c>
      <c r="H264" s="3">
        <v>8</v>
      </c>
      <c r="I264" s="2">
        <v>1.7643</v>
      </c>
      <c r="J264" s="4">
        <f t="shared" si="14"/>
        <v>0.31499999999999995</v>
      </c>
      <c r="K264" s="1">
        <v>1</v>
      </c>
      <c r="L264" s="4">
        <f t="shared" si="15"/>
        <v>0.31499999999999995</v>
      </c>
      <c r="M264" s="1">
        <v>1</v>
      </c>
      <c r="N264" s="4">
        <v>0.31499999999999995</v>
      </c>
      <c r="O264" s="11" t="s">
        <v>1746</v>
      </c>
    </row>
    <row r="265" spans="1:15" x14ac:dyDescent="0.25">
      <c r="A265" s="1">
        <v>264</v>
      </c>
      <c r="B265" s="1" t="s">
        <v>529</v>
      </c>
      <c r="C265" s="10">
        <v>45040</v>
      </c>
      <c r="D265" s="22">
        <v>0</v>
      </c>
      <c r="E265" s="1" t="s">
        <v>213</v>
      </c>
      <c r="F265" s="15">
        <v>24</v>
      </c>
      <c r="G265" s="2">
        <v>3.0634000000000001</v>
      </c>
      <c r="H265" s="3">
        <v>23</v>
      </c>
      <c r="I265" s="2">
        <v>2.3321999999999998</v>
      </c>
      <c r="J265" s="4">
        <f t="shared" si="14"/>
        <v>0.73120000000000029</v>
      </c>
      <c r="K265" s="1">
        <v>1</v>
      </c>
      <c r="L265" s="4">
        <f t="shared" si="15"/>
        <v>0.73120000000000029</v>
      </c>
      <c r="M265" s="1">
        <v>1</v>
      </c>
      <c r="N265" s="4">
        <v>0.73120000000000029</v>
      </c>
      <c r="O265" s="11" t="s">
        <v>1746</v>
      </c>
    </row>
    <row r="266" spans="1:15" x14ac:dyDescent="0.25">
      <c r="A266" s="1">
        <v>265</v>
      </c>
      <c r="B266" s="1" t="s">
        <v>465</v>
      </c>
      <c r="C266" s="10">
        <v>45040</v>
      </c>
      <c r="D266" s="22">
        <v>0</v>
      </c>
      <c r="E266" s="1" t="s">
        <v>213</v>
      </c>
      <c r="F266" s="15">
        <v>24</v>
      </c>
      <c r="G266" s="2">
        <v>2.2201</v>
      </c>
      <c r="H266" s="3">
        <v>8</v>
      </c>
      <c r="I266" s="2">
        <v>1.792</v>
      </c>
      <c r="J266" s="4">
        <f t="shared" ref="J266:J285" si="16">G266-I266</f>
        <v>0.42809999999999993</v>
      </c>
      <c r="K266" s="1">
        <v>1</v>
      </c>
      <c r="L266" s="4">
        <f t="shared" ref="L266:L285" si="17">(G266-I266-D266)*K266</f>
        <v>0.42809999999999993</v>
      </c>
      <c r="M266" s="1">
        <v>1</v>
      </c>
      <c r="N266" s="4">
        <v>0.42809999999999993</v>
      </c>
      <c r="O266" s="11" t="s">
        <v>1746</v>
      </c>
    </row>
    <row r="267" spans="1:15" x14ac:dyDescent="0.25">
      <c r="A267" s="1">
        <v>266</v>
      </c>
      <c r="B267" s="1" t="s">
        <v>529</v>
      </c>
      <c r="C267" s="10">
        <v>45041</v>
      </c>
      <c r="D267" s="22">
        <v>0</v>
      </c>
      <c r="E267" s="1" t="s">
        <v>213</v>
      </c>
      <c r="F267" s="15">
        <v>24</v>
      </c>
      <c r="G267" s="2">
        <v>2.9483000000000001</v>
      </c>
      <c r="H267" s="3">
        <v>22.8</v>
      </c>
      <c r="I267" s="2">
        <v>2.1934</v>
      </c>
      <c r="J267" s="4">
        <f t="shared" si="16"/>
        <v>0.75490000000000013</v>
      </c>
      <c r="K267" s="1">
        <v>1</v>
      </c>
      <c r="L267" s="4">
        <f t="shared" si="17"/>
        <v>0.75490000000000013</v>
      </c>
      <c r="M267" s="1">
        <v>1</v>
      </c>
      <c r="N267" s="4">
        <v>0.75490000000000013</v>
      </c>
      <c r="O267" s="11" t="s">
        <v>1746</v>
      </c>
    </row>
    <row r="268" spans="1:15" x14ac:dyDescent="0.25">
      <c r="A268" s="1">
        <v>267</v>
      </c>
      <c r="B268" s="1" t="s">
        <v>465</v>
      </c>
      <c r="C268" s="10">
        <v>45041</v>
      </c>
      <c r="D268" s="22">
        <v>0</v>
      </c>
      <c r="E268" s="1" t="s">
        <v>213</v>
      </c>
      <c r="F268" s="15">
        <v>24</v>
      </c>
      <c r="G268" s="2">
        <v>2.3052999999999999</v>
      </c>
      <c r="H268" s="3">
        <v>6.2</v>
      </c>
      <c r="I268" s="2">
        <v>1.7535000000000001</v>
      </c>
      <c r="J268" s="4">
        <f t="shared" si="16"/>
        <v>0.55179999999999985</v>
      </c>
      <c r="K268" s="1">
        <v>1</v>
      </c>
      <c r="L268" s="4">
        <f t="shared" si="17"/>
        <v>0.55179999999999985</v>
      </c>
      <c r="M268" s="1">
        <v>1</v>
      </c>
      <c r="N268" s="4">
        <v>0.55179999999999985</v>
      </c>
      <c r="O268" s="11" t="s">
        <v>1746</v>
      </c>
    </row>
    <row r="269" spans="1:15" x14ac:dyDescent="0.25">
      <c r="A269" s="1">
        <v>268</v>
      </c>
      <c r="B269" s="1" t="s">
        <v>529</v>
      </c>
      <c r="C269" s="10">
        <v>45042</v>
      </c>
      <c r="D269" s="22">
        <v>0</v>
      </c>
      <c r="E269" s="1" t="s">
        <v>213</v>
      </c>
      <c r="F269" s="15">
        <v>24</v>
      </c>
      <c r="G269" s="2">
        <v>2.9392999999999998</v>
      </c>
      <c r="H269" s="3">
        <v>23</v>
      </c>
      <c r="I269" s="2">
        <v>2.1987000000000001</v>
      </c>
      <c r="J269" s="4">
        <f t="shared" si="16"/>
        <v>0.7405999999999997</v>
      </c>
      <c r="K269" s="1">
        <v>1</v>
      </c>
      <c r="L269" s="4">
        <f t="shared" si="17"/>
        <v>0.7405999999999997</v>
      </c>
      <c r="M269" s="1">
        <v>1</v>
      </c>
      <c r="N269" s="4">
        <v>0.7405999999999997</v>
      </c>
      <c r="O269" s="11" t="s">
        <v>1746</v>
      </c>
    </row>
    <row r="270" spans="1:15" x14ac:dyDescent="0.25">
      <c r="A270" s="1">
        <v>269</v>
      </c>
      <c r="B270" s="1" t="s">
        <v>465</v>
      </c>
      <c r="C270" s="10">
        <v>45042</v>
      </c>
      <c r="D270" s="22">
        <v>0</v>
      </c>
      <c r="E270" s="1" t="s">
        <v>213</v>
      </c>
      <c r="F270" s="15">
        <v>24</v>
      </c>
      <c r="G270" s="2">
        <v>2.3102</v>
      </c>
      <c r="H270" s="3">
        <v>7</v>
      </c>
      <c r="I270" s="2">
        <v>1.8234999999999999</v>
      </c>
      <c r="J270" s="4">
        <f t="shared" si="16"/>
        <v>0.48670000000000013</v>
      </c>
      <c r="K270" s="1">
        <v>1</v>
      </c>
      <c r="L270" s="4">
        <f t="shared" si="17"/>
        <v>0.48670000000000013</v>
      </c>
      <c r="M270" s="1">
        <v>1</v>
      </c>
      <c r="N270" s="4">
        <v>0.48670000000000013</v>
      </c>
      <c r="O270" s="11" t="s">
        <v>1746</v>
      </c>
    </row>
    <row r="271" spans="1:15" x14ac:dyDescent="0.25">
      <c r="A271" s="1">
        <v>270</v>
      </c>
      <c r="B271" s="1" t="s">
        <v>529</v>
      </c>
      <c r="C271" s="10">
        <v>45043</v>
      </c>
      <c r="D271" s="22">
        <v>0</v>
      </c>
      <c r="E271" s="1" t="s">
        <v>213</v>
      </c>
      <c r="F271" s="15">
        <v>24</v>
      </c>
      <c r="G271" s="2">
        <v>2.9043999999999999</v>
      </c>
      <c r="H271" s="3">
        <v>22</v>
      </c>
      <c r="I271" s="2">
        <v>2.2010999999999998</v>
      </c>
      <c r="J271" s="4">
        <f t="shared" si="16"/>
        <v>0.70330000000000004</v>
      </c>
      <c r="K271" s="1">
        <v>1</v>
      </c>
      <c r="L271" s="4">
        <f t="shared" si="17"/>
        <v>0.70330000000000004</v>
      </c>
      <c r="M271" s="1">
        <v>1</v>
      </c>
      <c r="N271" s="4">
        <v>0.70330000000000004</v>
      </c>
      <c r="O271" s="11" t="s">
        <v>1746</v>
      </c>
    </row>
    <row r="272" spans="1:15" x14ac:dyDescent="0.25">
      <c r="A272" s="1">
        <v>271</v>
      </c>
      <c r="B272" s="1" t="s">
        <v>465</v>
      </c>
      <c r="C272" s="10">
        <v>45043</v>
      </c>
      <c r="D272" s="22">
        <v>0</v>
      </c>
      <c r="E272" s="1" t="s">
        <v>213</v>
      </c>
      <c r="F272" s="15">
        <v>24</v>
      </c>
      <c r="G272" s="2">
        <v>2.2732999999999999</v>
      </c>
      <c r="H272" s="3">
        <v>7</v>
      </c>
      <c r="I272" s="2">
        <v>1.78</v>
      </c>
      <c r="J272" s="4">
        <f t="shared" si="16"/>
        <v>0.49329999999999985</v>
      </c>
      <c r="K272" s="1">
        <v>1</v>
      </c>
      <c r="L272" s="4">
        <f t="shared" si="17"/>
        <v>0.49329999999999985</v>
      </c>
      <c r="M272" s="1">
        <v>1</v>
      </c>
      <c r="N272" s="4">
        <v>0.49329999999999985</v>
      </c>
      <c r="O272" s="11" t="s">
        <v>1746</v>
      </c>
    </row>
    <row r="273" spans="1:15" x14ac:dyDescent="0.25">
      <c r="A273" s="1">
        <v>272</v>
      </c>
      <c r="B273" s="1" t="s">
        <v>529</v>
      </c>
      <c r="C273" s="10">
        <v>45044</v>
      </c>
      <c r="D273" s="22">
        <v>0</v>
      </c>
      <c r="E273" s="1" t="s">
        <v>213</v>
      </c>
      <c r="F273" s="15">
        <v>24</v>
      </c>
      <c r="G273" s="2">
        <v>3.0268000000000002</v>
      </c>
      <c r="H273" s="3">
        <v>22</v>
      </c>
      <c r="I273" s="2">
        <v>2.2835000000000001</v>
      </c>
      <c r="J273" s="4">
        <f t="shared" si="16"/>
        <v>0.74330000000000007</v>
      </c>
      <c r="K273" s="1">
        <v>1</v>
      </c>
      <c r="L273" s="4">
        <f t="shared" si="17"/>
        <v>0.74330000000000007</v>
      </c>
      <c r="M273" s="1">
        <v>1</v>
      </c>
      <c r="N273" s="4">
        <v>0.74330000000000007</v>
      </c>
      <c r="O273" s="11" t="s">
        <v>1746</v>
      </c>
    </row>
    <row r="274" spans="1:15" x14ac:dyDescent="0.25">
      <c r="A274" s="1">
        <v>273</v>
      </c>
      <c r="B274" s="1" t="s">
        <v>465</v>
      </c>
      <c r="C274" s="10">
        <v>45044</v>
      </c>
      <c r="D274" s="22">
        <v>0</v>
      </c>
      <c r="E274" s="1" t="s">
        <v>213</v>
      </c>
      <c r="F274" s="15">
        <v>24</v>
      </c>
      <c r="G274" s="2">
        <v>2.2942999999999998</v>
      </c>
      <c r="H274" s="3">
        <v>7</v>
      </c>
      <c r="I274" s="2">
        <v>1.8387</v>
      </c>
      <c r="J274" s="4">
        <f t="shared" si="16"/>
        <v>0.45559999999999978</v>
      </c>
      <c r="K274" s="1">
        <v>1</v>
      </c>
      <c r="L274" s="4">
        <f t="shared" si="17"/>
        <v>0.45559999999999978</v>
      </c>
      <c r="M274" s="1">
        <v>1</v>
      </c>
      <c r="N274" s="4">
        <v>0.45559999999999978</v>
      </c>
      <c r="O274" s="11" t="s">
        <v>1746</v>
      </c>
    </row>
    <row r="275" spans="1:15" x14ac:dyDescent="0.25">
      <c r="A275" s="1">
        <v>274</v>
      </c>
      <c r="B275" s="1" t="s">
        <v>529</v>
      </c>
      <c r="C275" s="10">
        <v>45045</v>
      </c>
      <c r="D275" s="22">
        <v>0</v>
      </c>
      <c r="E275" s="1" t="s">
        <v>213</v>
      </c>
      <c r="F275" s="15">
        <v>24</v>
      </c>
      <c r="G275" s="2">
        <v>2.94</v>
      </c>
      <c r="H275" s="3">
        <v>22</v>
      </c>
      <c r="I275" s="2">
        <v>2.21</v>
      </c>
      <c r="J275" s="4">
        <f t="shared" si="16"/>
        <v>0.73</v>
      </c>
      <c r="K275" s="1">
        <v>1</v>
      </c>
      <c r="L275" s="4">
        <f t="shared" si="17"/>
        <v>0.73</v>
      </c>
      <c r="M275" s="1">
        <v>1</v>
      </c>
      <c r="N275" s="4">
        <v>0.73</v>
      </c>
      <c r="O275" s="11" t="s">
        <v>1746</v>
      </c>
    </row>
    <row r="276" spans="1:15" x14ac:dyDescent="0.25">
      <c r="A276" s="1">
        <v>275</v>
      </c>
      <c r="B276" s="1" t="s">
        <v>465</v>
      </c>
      <c r="C276" s="10">
        <v>45045</v>
      </c>
      <c r="D276" s="22">
        <v>0</v>
      </c>
      <c r="E276" s="1" t="s">
        <v>213</v>
      </c>
      <c r="F276" s="15">
        <v>24</v>
      </c>
      <c r="G276" s="2">
        <v>2.2599999999999998</v>
      </c>
      <c r="H276" s="3">
        <v>8</v>
      </c>
      <c r="I276" s="2">
        <v>1.8</v>
      </c>
      <c r="J276" s="4">
        <f t="shared" si="16"/>
        <v>0.45999999999999974</v>
      </c>
      <c r="K276" s="1">
        <v>1</v>
      </c>
      <c r="L276" s="4">
        <f t="shared" si="17"/>
        <v>0.45999999999999974</v>
      </c>
      <c r="M276" s="1">
        <v>1</v>
      </c>
      <c r="N276" s="4">
        <v>0.45999999999999974</v>
      </c>
      <c r="O276" s="11" t="s">
        <v>1746</v>
      </c>
    </row>
    <row r="277" spans="1:15" x14ac:dyDescent="0.25">
      <c r="A277" s="1">
        <v>276</v>
      </c>
      <c r="B277" s="1" t="s">
        <v>529</v>
      </c>
      <c r="C277" s="10">
        <v>45046</v>
      </c>
      <c r="D277" s="22">
        <v>0</v>
      </c>
      <c r="E277" s="1" t="s">
        <v>213</v>
      </c>
      <c r="F277" s="15">
        <v>24</v>
      </c>
      <c r="G277" s="2">
        <v>2.87</v>
      </c>
      <c r="H277" s="3">
        <v>21</v>
      </c>
      <c r="I277" s="2">
        <v>2.2200000000000002</v>
      </c>
      <c r="J277" s="4">
        <f t="shared" si="16"/>
        <v>0.64999999999999991</v>
      </c>
      <c r="K277" s="1">
        <v>1</v>
      </c>
      <c r="L277" s="4">
        <f t="shared" si="17"/>
        <v>0.64999999999999991</v>
      </c>
      <c r="M277" s="1">
        <v>1</v>
      </c>
      <c r="N277" s="4">
        <v>0.64999999999999991</v>
      </c>
      <c r="O277" s="11" t="s">
        <v>1746</v>
      </c>
    </row>
    <row r="278" spans="1:15" x14ac:dyDescent="0.25">
      <c r="A278" s="1">
        <v>277</v>
      </c>
      <c r="B278" s="1" t="s">
        <v>465</v>
      </c>
      <c r="C278" s="10">
        <v>45046</v>
      </c>
      <c r="D278" s="22">
        <v>0</v>
      </c>
      <c r="E278" s="1" t="s">
        <v>213</v>
      </c>
      <c r="F278" s="15">
        <v>24</v>
      </c>
      <c r="G278" s="2">
        <v>2.21</v>
      </c>
      <c r="H278" s="3">
        <v>7</v>
      </c>
      <c r="I278" s="2">
        <v>1.82</v>
      </c>
      <c r="J278" s="4">
        <f t="shared" si="16"/>
        <v>0.3899999999999999</v>
      </c>
      <c r="K278" s="1">
        <v>1</v>
      </c>
      <c r="L278" s="4">
        <f t="shared" si="17"/>
        <v>0.3899999999999999</v>
      </c>
      <c r="M278" s="1">
        <v>1</v>
      </c>
      <c r="N278" s="4">
        <v>0.3899999999999999</v>
      </c>
      <c r="O278" s="11" t="s">
        <v>1746</v>
      </c>
    </row>
    <row r="279" spans="1:15" x14ac:dyDescent="0.25">
      <c r="A279" s="1">
        <v>278</v>
      </c>
      <c r="B279" s="1" t="s">
        <v>529</v>
      </c>
      <c r="C279" s="10">
        <v>45047</v>
      </c>
      <c r="D279" s="22">
        <v>0</v>
      </c>
      <c r="E279" s="1" t="s">
        <v>213</v>
      </c>
      <c r="F279" s="15">
        <v>24</v>
      </c>
      <c r="G279" s="2">
        <v>2.97</v>
      </c>
      <c r="H279" s="3">
        <v>22</v>
      </c>
      <c r="I279" s="2">
        <v>2.21</v>
      </c>
      <c r="J279" s="4">
        <f t="shared" si="16"/>
        <v>0.76000000000000023</v>
      </c>
      <c r="K279" s="1">
        <v>1</v>
      </c>
      <c r="L279" s="4">
        <f t="shared" si="17"/>
        <v>0.76000000000000023</v>
      </c>
      <c r="M279" s="1">
        <v>1</v>
      </c>
      <c r="N279" s="4">
        <v>0.76000000000000023</v>
      </c>
      <c r="O279" s="11" t="s">
        <v>1746</v>
      </c>
    </row>
    <row r="280" spans="1:15" x14ac:dyDescent="0.25">
      <c r="A280" s="1">
        <v>279</v>
      </c>
      <c r="B280" s="1" t="s">
        <v>465</v>
      </c>
      <c r="C280" s="10">
        <v>45047</v>
      </c>
      <c r="D280" s="22">
        <v>0</v>
      </c>
      <c r="E280" s="1" t="s">
        <v>213</v>
      </c>
      <c r="F280" s="15">
        <v>24</v>
      </c>
      <c r="G280" s="2">
        <v>2.0499999999999998</v>
      </c>
      <c r="H280" s="3">
        <v>7</v>
      </c>
      <c r="I280" s="2">
        <v>1.81</v>
      </c>
      <c r="J280" s="4">
        <f t="shared" si="16"/>
        <v>0.23999999999999977</v>
      </c>
      <c r="K280" s="1">
        <v>1</v>
      </c>
      <c r="L280" s="4">
        <f t="shared" si="17"/>
        <v>0.23999999999999977</v>
      </c>
      <c r="M280" s="1">
        <v>1</v>
      </c>
      <c r="N280" s="4">
        <v>0.23999999999999977</v>
      </c>
      <c r="O280" s="11" t="s">
        <v>1746</v>
      </c>
    </row>
    <row r="281" spans="1:15" x14ac:dyDescent="0.25">
      <c r="A281" s="1">
        <v>280</v>
      </c>
      <c r="B281" s="1" t="s">
        <v>529</v>
      </c>
      <c r="C281" s="10">
        <v>45048</v>
      </c>
      <c r="D281" s="22">
        <v>0</v>
      </c>
      <c r="E281" s="1" t="s">
        <v>213</v>
      </c>
      <c r="F281" s="15">
        <v>24</v>
      </c>
      <c r="G281" s="2">
        <v>3.05</v>
      </c>
      <c r="H281" s="3">
        <v>22</v>
      </c>
      <c r="I281" s="2">
        <v>2.13</v>
      </c>
      <c r="J281" s="4">
        <f t="shared" si="16"/>
        <v>0.91999999999999993</v>
      </c>
      <c r="K281" s="1">
        <v>1</v>
      </c>
      <c r="L281" s="4">
        <f t="shared" si="17"/>
        <v>0.91999999999999993</v>
      </c>
      <c r="M281" s="1">
        <v>1</v>
      </c>
      <c r="N281" s="4">
        <v>0.91999999999999993</v>
      </c>
      <c r="O281" s="11" t="s">
        <v>1746</v>
      </c>
    </row>
    <row r="282" spans="1:15" x14ac:dyDescent="0.25">
      <c r="A282" s="1">
        <v>281</v>
      </c>
      <c r="B282" s="1" t="s">
        <v>465</v>
      </c>
      <c r="C282" s="10">
        <v>45048</v>
      </c>
      <c r="D282" s="22">
        <v>0</v>
      </c>
      <c r="E282" s="1" t="s">
        <v>213</v>
      </c>
      <c r="F282" s="15">
        <v>24</v>
      </c>
      <c r="G282" s="2">
        <v>1.97</v>
      </c>
      <c r="H282" s="3">
        <v>7</v>
      </c>
      <c r="I282" s="2">
        <v>1.73</v>
      </c>
      <c r="J282" s="4">
        <f t="shared" si="16"/>
        <v>0.24</v>
      </c>
      <c r="K282" s="1">
        <v>1</v>
      </c>
      <c r="L282" s="4">
        <f t="shared" si="17"/>
        <v>0.24</v>
      </c>
      <c r="M282" s="1">
        <v>1</v>
      </c>
      <c r="N282" s="4">
        <v>0.24</v>
      </c>
      <c r="O282" s="11" t="s">
        <v>1746</v>
      </c>
    </row>
    <row r="283" spans="1:15" x14ac:dyDescent="0.25">
      <c r="A283" s="1">
        <v>282</v>
      </c>
      <c r="B283" s="1" t="s">
        <v>529</v>
      </c>
      <c r="C283" s="10">
        <v>45049</v>
      </c>
      <c r="D283" s="22">
        <v>0</v>
      </c>
      <c r="E283" s="1" t="s">
        <v>213</v>
      </c>
      <c r="F283" s="15">
        <v>24</v>
      </c>
      <c r="G283" s="2">
        <v>3.1</v>
      </c>
      <c r="H283" s="3">
        <v>22</v>
      </c>
      <c r="I283" s="2">
        <v>2.3199999999999998</v>
      </c>
      <c r="J283" s="4">
        <f t="shared" si="16"/>
        <v>0.78000000000000025</v>
      </c>
      <c r="K283" s="1">
        <v>1</v>
      </c>
      <c r="L283" s="4">
        <f t="shared" si="17"/>
        <v>0.78000000000000025</v>
      </c>
      <c r="M283" s="1">
        <v>1</v>
      </c>
      <c r="N283" s="4">
        <v>0.78000000000000025</v>
      </c>
      <c r="O283" s="11" t="s">
        <v>1746</v>
      </c>
    </row>
    <row r="284" spans="1:15" x14ac:dyDescent="0.25">
      <c r="A284" s="1">
        <v>283</v>
      </c>
      <c r="B284" s="1" t="s">
        <v>465</v>
      </c>
      <c r="C284" s="10">
        <v>45049</v>
      </c>
      <c r="D284" s="22">
        <v>0</v>
      </c>
      <c r="E284" s="1" t="s">
        <v>213</v>
      </c>
      <c r="F284" s="15">
        <v>24</v>
      </c>
      <c r="G284" s="2">
        <v>1.96</v>
      </c>
      <c r="H284" s="3">
        <v>7</v>
      </c>
      <c r="I284" s="2">
        <v>1.73</v>
      </c>
      <c r="J284" s="4">
        <f t="shared" si="16"/>
        <v>0.22999999999999998</v>
      </c>
      <c r="K284" s="1">
        <v>1</v>
      </c>
      <c r="L284" s="4">
        <f t="shared" si="17"/>
        <v>0.22999999999999998</v>
      </c>
      <c r="M284" s="1">
        <v>1</v>
      </c>
      <c r="N284" s="4">
        <v>0.22999999999999998</v>
      </c>
      <c r="O284" s="11" t="s">
        <v>1746</v>
      </c>
    </row>
    <row r="285" spans="1:15" x14ac:dyDescent="0.25">
      <c r="A285" s="1">
        <v>284</v>
      </c>
      <c r="B285" s="1" t="s">
        <v>529</v>
      </c>
      <c r="C285" s="10">
        <v>45050</v>
      </c>
      <c r="D285" s="22">
        <v>0</v>
      </c>
      <c r="E285" s="1" t="s">
        <v>213</v>
      </c>
      <c r="F285" s="15">
        <v>24</v>
      </c>
      <c r="G285" s="2">
        <v>3.17</v>
      </c>
      <c r="H285" s="3">
        <v>21</v>
      </c>
      <c r="I285" s="2">
        <v>2.2999999999999998</v>
      </c>
      <c r="J285" s="4">
        <f t="shared" si="16"/>
        <v>0.87000000000000011</v>
      </c>
      <c r="K285" s="1">
        <v>1</v>
      </c>
      <c r="L285" s="4">
        <f t="shared" si="17"/>
        <v>0.87000000000000011</v>
      </c>
      <c r="M285" s="1">
        <v>1</v>
      </c>
      <c r="N285" s="4">
        <v>0.87000000000000011</v>
      </c>
      <c r="O285" s="11" t="s">
        <v>1746</v>
      </c>
    </row>
    <row r="286" spans="1:15" x14ac:dyDescent="0.25">
      <c r="A286" s="1">
        <v>285</v>
      </c>
      <c r="B286" s="1" t="s">
        <v>465</v>
      </c>
      <c r="C286" s="10">
        <v>45050</v>
      </c>
      <c r="D286" s="22">
        <v>0</v>
      </c>
      <c r="E286" s="1" t="s">
        <v>213</v>
      </c>
      <c r="F286" s="15">
        <v>24</v>
      </c>
      <c r="G286" s="2">
        <v>1.95</v>
      </c>
      <c r="H286" s="3">
        <v>7</v>
      </c>
      <c r="I286" s="2">
        <v>1.7</v>
      </c>
      <c r="J286" s="4">
        <f t="shared" ref="J286:J302" si="18">G286-I286</f>
        <v>0.25</v>
      </c>
      <c r="K286" s="1">
        <v>1</v>
      </c>
      <c r="L286" s="4">
        <f t="shared" ref="L286:L302" si="19">(G286-I286-D286)*K286</f>
        <v>0.25</v>
      </c>
      <c r="M286" s="1">
        <v>1</v>
      </c>
      <c r="N286" s="4">
        <v>0.25</v>
      </c>
      <c r="O286" s="11" t="s">
        <v>1746</v>
      </c>
    </row>
    <row r="287" spans="1:15" x14ac:dyDescent="0.25">
      <c r="A287" s="1">
        <v>286</v>
      </c>
      <c r="B287" s="1" t="s">
        <v>529</v>
      </c>
      <c r="C287" s="10">
        <v>45051</v>
      </c>
      <c r="D287" s="22">
        <v>0</v>
      </c>
      <c r="E287" s="1" t="s">
        <v>213</v>
      </c>
      <c r="F287" s="15">
        <v>24</v>
      </c>
      <c r="G287" s="2">
        <v>2.6</v>
      </c>
      <c r="H287" s="3">
        <v>18</v>
      </c>
      <c r="I287" s="2">
        <v>2.12</v>
      </c>
      <c r="J287" s="4">
        <f t="shared" si="18"/>
        <v>0.48</v>
      </c>
      <c r="K287" s="1">
        <v>1</v>
      </c>
      <c r="L287" s="4">
        <f t="shared" si="19"/>
        <v>0.48</v>
      </c>
      <c r="M287" s="1">
        <v>1</v>
      </c>
      <c r="N287" s="4">
        <v>0.48</v>
      </c>
      <c r="O287" s="11" t="s">
        <v>1746</v>
      </c>
    </row>
    <row r="288" spans="1:15" x14ac:dyDescent="0.25">
      <c r="A288" s="1">
        <v>287</v>
      </c>
      <c r="B288" s="1" t="s">
        <v>465</v>
      </c>
      <c r="C288" s="10">
        <v>45051</v>
      </c>
      <c r="D288" s="22">
        <v>0</v>
      </c>
      <c r="E288" s="1" t="s">
        <v>213</v>
      </c>
      <c r="F288" s="15">
        <v>24</v>
      </c>
      <c r="G288" s="2">
        <v>2.0499999999999998</v>
      </c>
      <c r="H288" s="3">
        <v>7</v>
      </c>
      <c r="I288" s="2">
        <v>1.73</v>
      </c>
      <c r="J288" s="4">
        <f t="shared" si="18"/>
        <v>0.31999999999999984</v>
      </c>
      <c r="K288" s="1">
        <v>1</v>
      </c>
      <c r="L288" s="4">
        <f t="shared" si="19"/>
        <v>0.31999999999999984</v>
      </c>
      <c r="M288" s="1">
        <v>1</v>
      </c>
      <c r="N288" s="4">
        <v>0.31999999999999984</v>
      </c>
      <c r="O288" s="11" t="s">
        <v>1746</v>
      </c>
    </row>
    <row r="289" spans="1:15" x14ac:dyDescent="0.25">
      <c r="A289" s="1">
        <v>288</v>
      </c>
      <c r="B289" s="1" t="s">
        <v>529</v>
      </c>
      <c r="C289" s="10">
        <v>45052</v>
      </c>
      <c r="D289" s="22">
        <v>0</v>
      </c>
      <c r="E289" s="1" t="s">
        <v>213</v>
      </c>
      <c r="F289" s="15">
        <v>24</v>
      </c>
      <c r="G289" s="2">
        <v>2.95</v>
      </c>
      <c r="H289" s="3">
        <v>23</v>
      </c>
      <c r="I289" s="2">
        <v>2.25</v>
      </c>
      <c r="J289" s="4">
        <f t="shared" si="18"/>
        <v>0.70000000000000018</v>
      </c>
      <c r="K289" s="1">
        <v>1</v>
      </c>
      <c r="L289" s="4">
        <f t="shared" si="19"/>
        <v>0.70000000000000018</v>
      </c>
      <c r="M289" s="1">
        <v>1</v>
      </c>
      <c r="N289" s="4">
        <v>0.70000000000000018</v>
      </c>
      <c r="O289" s="11" t="s">
        <v>1746</v>
      </c>
    </row>
    <row r="290" spans="1:15" x14ac:dyDescent="0.25">
      <c r="A290" s="1">
        <v>289</v>
      </c>
      <c r="B290" s="1" t="s">
        <v>465</v>
      </c>
      <c r="C290" s="10">
        <v>45052</v>
      </c>
      <c r="D290" s="22">
        <v>0</v>
      </c>
      <c r="E290" s="1" t="s">
        <v>213</v>
      </c>
      <c r="F290" s="15">
        <v>24</v>
      </c>
      <c r="G290" s="2">
        <v>2.59</v>
      </c>
      <c r="H290" s="3">
        <v>8</v>
      </c>
      <c r="I290" s="2">
        <v>1.86</v>
      </c>
      <c r="J290" s="4">
        <f t="shared" si="18"/>
        <v>0.72999999999999976</v>
      </c>
      <c r="K290" s="1">
        <v>1</v>
      </c>
      <c r="L290" s="4">
        <f t="shared" si="19"/>
        <v>0.72999999999999976</v>
      </c>
      <c r="M290" s="1">
        <v>1</v>
      </c>
      <c r="N290" s="4">
        <v>0.72999999999999976</v>
      </c>
      <c r="O290" s="11" t="s">
        <v>1746</v>
      </c>
    </row>
    <row r="291" spans="1:15" x14ac:dyDescent="0.25">
      <c r="A291" s="1">
        <v>290</v>
      </c>
      <c r="B291" s="1" t="s">
        <v>529</v>
      </c>
      <c r="C291" s="10">
        <v>45053</v>
      </c>
      <c r="D291" s="22">
        <v>0</v>
      </c>
      <c r="E291" s="1" t="s">
        <v>213</v>
      </c>
      <c r="F291" s="15">
        <v>24</v>
      </c>
      <c r="G291" s="2">
        <v>3.22</v>
      </c>
      <c r="H291" s="3">
        <v>21</v>
      </c>
      <c r="I291" s="2">
        <v>2.2999999999999998</v>
      </c>
      <c r="J291" s="4">
        <f t="shared" si="18"/>
        <v>0.92000000000000037</v>
      </c>
      <c r="K291" s="1">
        <v>1</v>
      </c>
      <c r="L291" s="4">
        <f t="shared" si="19"/>
        <v>0.92000000000000037</v>
      </c>
      <c r="M291" s="1">
        <v>1</v>
      </c>
      <c r="N291" s="4">
        <v>0.92000000000000037</v>
      </c>
      <c r="O291" s="11" t="s">
        <v>1746</v>
      </c>
    </row>
    <row r="292" spans="1:15" x14ac:dyDescent="0.25">
      <c r="A292" s="1">
        <v>291</v>
      </c>
      <c r="B292" s="1" t="s">
        <v>465</v>
      </c>
      <c r="C292" s="10">
        <v>45053</v>
      </c>
      <c r="D292" s="22">
        <v>0</v>
      </c>
      <c r="E292" s="1" t="s">
        <v>213</v>
      </c>
      <c r="F292" s="15">
        <v>24</v>
      </c>
      <c r="G292" s="2">
        <v>2.58</v>
      </c>
      <c r="H292" s="3">
        <v>8</v>
      </c>
      <c r="I292" s="2">
        <v>1.8</v>
      </c>
      <c r="J292" s="4">
        <f t="shared" si="18"/>
        <v>0.78</v>
      </c>
      <c r="K292" s="1">
        <v>1</v>
      </c>
      <c r="L292" s="4">
        <f t="shared" si="19"/>
        <v>0.78</v>
      </c>
      <c r="M292" s="1">
        <v>1</v>
      </c>
      <c r="N292" s="4">
        <v>0.78</v>
      </c>
      <c r="O292" s="11" t="s">
        <v>1746</v>
      </c>
    </row>
    <row r="293" spans="1:15" x14ac:dyDescent="0.25">
      <c r="A293" s="1">
        <v>292</v>
      </c>
      <c r="B293" s="1" t="s">
        <v>529</v>
      </c>
      <c r="C293" s="10">
        <v>45054</v>
      </c>
      <c r="D293" s="22">
        <v>0</v>
      </c>
      <c r="E293" s="1" t="s">
        <v>213</v>
      </c>
      <c r="F293" s="15">
        <v>24</v>
      </c>
      <c r="G293" s="2">
        <v>3.16</v>
      </c>
      <c r="H293" s="3">
        <v>19</v>
      </c>
      <c r="I293" s="2">
        <v>2.35</v>
      </c>
      <c r="J293" s="4">
        <f t="shared" si="18"/>
        <v>0.81</v>
      </c>
      <c r="K293" s="1">
        <v>1</v>
      </c>
      <c r="L293" s="4">
        <f t="shared" si="19"/>
        <v>0.81</v>
      </c>
      <c r="M293" s="1">
        <v>1</v>
      </c>
      <c r="N293" s="4">
        <v>0.81</v>
      </c>
      <c r="O293" s="11" t="s">
        <v>1746</v>
      </c>
    </row>
    <row r="294" spans="1:15" x14ac:dyDescent="0.25">
      <c r="A294" s="1">
        <v>293</v>
      </c>
      <c r="B294" s="1" t="s">
        <v>465</v>
      </c>
      <c r="C294" s="10">
        <v>45054</v>
      </c>
      <c r="D294" s="22">
        <v>0</v>
      </c>
      <c r="E294" s="1" t="s">
        <v>213</v>
      </c>
      <c r="F294" s="15">
        <v>24</v>
      </c>
      <c r="G294" s="2">
        <v>2.58</v>
      </c>
      <c r="H294" s="3">
        <v>8</v>
      </c>
      <c r="I294" s="2">
        <v>1.79</v>
      </c>
      <c r="J294" s="4">
        <f t="shared" si="18"/>
        <v>0.79</v>
      </c>
      <c r="K294" s="1">
        <v>1</v>
      </c>
      <c r="L294" s="4">
        <f t="shared" si="19"/>
        <v>0.79</v>
      </c>
      <c r="M294" s="1">
        <v>1</v>
      </c>
      <c r="N294" s="4">
        <v>0.79</v>
      </c>
      <c r="O294" s="11" t="s">
        <v>1746</v>
      </c>
    </row>
    <row r="295" spans="1:15" x14ac:dyDescent="0.25">
      <c r="A295" s="1">
        <v>294</v>
      </c>
      <c r="B295" s="1" t="s">
        <v>529</v>
      </c>
      <c r="C295" s="10">
        <v>45055</v>
      </c>
      <c r="D295" s="22">
        <v>0</v>
      </c>
      <c r="E295" s="1" t="s">
        <v>213</v>
      </c>
      <c r="F295" s="15">
        <v>24</v>
      </c>
      <c r="G295" s="2">
        <v>3.22</v>
      </c>
      <c r="H295" s="3">
        <v>16</v>
      </c>
      <c r="I295" s="2">
        <v>2.3199999999999998</v>
      </c>
      <c r="J295" s="4">
        <f t="shared" si="18"/>
        <v>0.90000000000000036</v>
      </c>
      <c r="K295" s="1">
        <v>1</v>
      </c>
      <c r="L295" s="4">
        <f t="shared" si="19"/>
        <v>0.90000000000000036</v>
      </c>
      <c r="M295" s="1">
        <v>1</v>
      </c>
      <c r="N295" s="4">
        <v>0.90000000000000036</v>
      </c>
      <c r="O295" s="11" t="s">
        <v>1746</v>
      </c>
    </row>
    <row r="296" spans="1:15" x14ac:dyDescent="0.25">
      <c r="A296" s="1">
        <v>295</v>
      </c>
      <c r="B296" s="1" t="s">
        <v>465</v>
      </c>
      <c r="C296" s="10">
        <v>45055</v>
      </c>
      <c r="D296" s="22">
        <v>0</v>
      </c>
      <c r="E296" s="1" t="s">
        <v>213</v>
      </c>
      <c r="F296" s="15">
        <v>24</v>
      </c>
      <c r="G296" s="2">
        <v>2.54</v>
      </c>
      <c r="H296" s="3">
        <v>8</v>
      </c>
      <c r="I296" s="2">
        <v>1.72</v>
      </c>
      <c r="J296" s="4">
        <f t="shared" si="18"/>
        <v>0.82000000000000006</v>
      </c>
      <c r="K296" s="1">
        <v>1</v>
      </c>
      <c r="L296" s="4">
        <f t="shared" si="19"/>
        <v>0.82000000000000006</v>
      </c>
      <c r="M296" s="1">
        <v>1</v>
      </c>
      <c r="N296" s="4">
        <v>0.82000000000000006</v>
      </c>
      <c r="O296" s="11" t="s">
        <v>1746</v>
      </c>
    </row>
    <row r="297" spans="1:15" x14ac:dyDescent="0.25">
      <c r="A297" s="1">
        <v>296</v>
      </c>
      <c r="B297" s="1" t="s">
        <v>529</v>
      </c>
      <c r="C297" s="10">
        <v>45056</v>
      </c>
      <c r="D297" s="22">
        <v>0</v>
      </c>
      <c r="E297" s="1" t="s">
        <v>213</v>
      </c>
      <c r="F297" s="15">
        <v>24</v>
      </c>
      <c r="G297" s="2">
        <v>3.17</v>
      </c>
      <c r="H297" s="3">
        <v>15</v>
      </c>
      <c r="I297" s="2">
        <v>2.2000000000000002</v>
      </c>
      <c r="J297" s="4">
        <f t="shared" si="18"/>
        <v>0.96999999999999975</v>
      </c>
      <c r="K297" s="1">
        <v>1</v>
      </c>
      <c r="L297" s="4">
        <f t="shared" si="19"/>
        <v>0.96999999999999975</v>
      </c>
      <c r="M297" s="1">
        <v>1</v>
      </c>
      <c r="N297" s="4">
        <v>0.96999999999999975</v>
      </c>
      <c r="O297" s="11" t="s">
        <v>1746</v>
      </c>
    </row>
    <row r="298" spans="1:15" x14ac:dyDescent="0.25">
      <c r="A298" s="1">
        <v>297</v>
      </c>
      <c r="B298" s="1" t="s">
        <v>465</v>
      </c>
      <c r="C298" s="10">
        <v>45056</v>
      </c>
      <c r="D298" s="22">
        <v>0</v>
      </c>
      <c r="E298" s="1" t="s">
        <v>213</v>
      </c>
      <c r="F298" s="15">
        <v>24</v>
      </c>
      <c r="G298" s="2">
        <v>2.48</v>
      </c>
      <c r="H298" s="3">
        <v>8</v>
      </c>
      <c r="I298" s="2">
        <v>1.8</v>
      </c>
      <c r="J298" s="4">
        <f t="shared" si="18"/>
        <v>0.67999999999999994</v>
      </c>
      <c r="K298" s="1">
        <v>1</v>
      </c>
      <c r="L298" s="4">
        <f t="shared" si="19"/>
        <v>0.67999999999999994</v>
      </c>
      <c r="M298" s="1">
        <v>1</v>
      </c>
      <c r="N298" s="4">
        <v>0.67999999999999994</v>
      </c>
      <c r="O298" s="11" t="s">
        <v>1746</v>
      </c>
    </row>
    <row r="299" spans="1:15" x14ac:dyDescent="0.25">
      <c r="A299" s="1">
        <v>298</v>
      </c>
      <c r="B299" s="1" t="s">
        <v>529</v>
      </c>
      <c r="C299" s="10">
        <v>45057</v>
      </c>
      <c r="D299" s="22">
        <v>0</v>
      </c>
      <c r="E299" s="1" t="s">
        <v>213</v>
      </c>
      <c r="F299" s="15">
        <v>24</v>
      </c>
      <c r="G299" s="2">
        <v>3.29</v>
      </c>
      <c r="H299" s="3">
        <v>14</v>
      </c>
      <c r="I299" s="2">
        <v>2.35</v>
      </c>
      <c r="J299" s="4">
        <f t="shared" si="18"/>
        <v>0.94</v>
      </c>
      <c r="K299" s="1">
        <v>1</v>
      </c>
      <c r="L299" s="4">
        <f t="shared" si="19"/>
        <v>0.94</v>
      </c>
      <c r="M299" s="1">
        <v>1</v>
      </c>
      <c r="N299" s="4">
        <v>0.94</v>
      </c>
      <c r="O299" s="11" t="s">
        <v>1746</v>
      </c>
    </row>
    <row r="300" spans="1:15" x14ac:dyDescent="0.25">
      <c r="A300" s="1">
        <v>299</v>
      </c>
      <c r="B300" s="1" t="s">
        <v>465</v>
      </c>
      <c r="C300" s="10">
        <v>45057</v>
      </c>
      <c r="D300" s="22">
        <v>0</v>
      </c>
      <c r="E300" s="1" t="s">
        <v>213</v>
      </c>
      <c r="F300" s="15">
        <v>24</v>
      </c>
      <c r="G300" s="2">
        <v>2.42</v>
      </c>
      <c r="H300" s="3">
        <v>8</v>
      </c>
      <c r="I300" s="2">
        <v>1.75</v>
      </c>
      <c r="J300" s="4">
        <f t="shared" si="18"/>
        <v>0.66999999999999993</v>
      </c>
      <c r="K300" s="1">
        <v>1</v>
      </c>
      <c r="L300" s="4">
        <f t="shared" si="19"/>
        <v>0.66999999999999993</v>
      </c>
      <c r="M300" s="1">
        <v>1</v>
      </c>
      <c r="N300" s="4">
        <v>0.66999999999999993</v>
      </c>
      <c r="O300" s="11" t="s">
        <v>1746</v>
      </c>
    </row>
    <row r="301" spans="1:15" x14ac:dyDescent="0.25">
      <c r="A301" s="1">
        <v>300</v>
      </c>
      <c r="B301" s="1" t="s">
        <v>529</v>
      </c>
      <c r="C301" s="10">
        <v>45058</v>
      </c>
      <c r="D301" s="22">
        <v>0</v>
      </c>
      <c r="E301" s="1" t="s">
        <v>213</v>
      </c>
      <c r="F301" s="15">
        <v>24</v>
      </c>
      <c r="G301" s="2">
        <v>3.39</v>
      </c>
      <c r="H301" s="3">
        <v>12</v>
      </c>
      <c r="I301" s="2">
        <v>2.33</v>
      </c>
      <c r="J301" s="4">
        <f t="shared" si="18"/>
        <v>1.06</v>
      </c>
      <c r="K301" s="1">
        <v>1</v>
      </c>
      <c r="L301" s="4">
        <f t="shared" si="19"/>
        <v>1.06</v>
      </c>
      <c r="M301" s="1">
        <v>1</v>
      </c>
      <c r="N301" s="4">
        <v>1.06</v>
      </c>
      <c r="O301" s="11" t="s">
        <v>1746</v>
      </c>
    </row>
    <row r="302" spans="1:15" x14ac:dyDescent="0.25">
      <c r="A302" s="1">
        <v>301</v>
      </c>
      <c r="B302" s="1" t="s">
        <v>465</v>
      </c>
      <c r="C302" s="10">
        <v>45058</v>
      </c>
      <c r="D302" s="22">
        <v>0</v>
      </c>
      <c r="E302" s="1" t="s">
        <v>213</v>
      </c>
      <c r="F302" s="15">
        <v>24</v>
      </c>
      <c r="G302" s="2">
        <v>2.35</v>
      </c>
      <c r="H302" s="3">
        <v>8</v>
      </c>
      <c r="I302" s="2">
        <v>1.73</v>
      </c>
      <c r="J302" s="4">
        <f t="shared" si="18"/>
        <v>0.62000000000000011</v>
      </c>
      <c r="K302" s="1">
        <v>1</v>
      </c>
      <c r="L302" s="4">
        <f t="shared" si="19"/>
        <v>0.62000000000000011</v>
      </c>
      <c r="M302" s="1">
        <v>1</v>
      </c>
      <c r="N302" s="4">
        <v>0.62000000000000011</v>
      </c>
      <c r="O302" s="11" t="s">
        <v>1746</v>
      </c>
    </row>
    <row r="303" spans="1:15" x14ac:dyDescent="0.25">
      <c r="A303" s="1">
        <v>302</v>
      </c>
      <c r="B303" s="1" t="s">
        <v>529</v>
      </c>
      <c r="C303" s="10">
        <v>45059</v>
      </c>
      <c r="D303" s="22">
        <v>0</v>
      </c>
      <c r="E303" s="1" t="s">
        <v>213</v>
      </c>
      <c r="F303" s="15">
        <v>24</v>
      </c>
      <c r="G303" s="2">
        <v>3.45</v>
      </c>
      <c r="H303" s="3">
        <v>12</v>
      </c>
      <c r="I303" s="2">
        <v>2.33</v>
      </c>
      <c r="J303" s="4">
        <f t="shared" ref="J303:J323" si="20">G303-I303</f>
        <v>1.1200000000000001</v>
      </c>
      <c r="K303" s="1">
        <v>1</v>
      </c>
      <c r="L303" s="4">
        <f t="shared" ref="L303:L323" si="21">(G303-I303-D303)*K303</f>
        <v>1.1200000000000001</v>
      </c>
      <c r="M303" s="1">
        <v>1</v>
      </c>
      <c r="N303" s="4">
        <v>1.1200000000000001</v>
      </c>
      <c r="O303" s="11" t="s">
        <v>1746</v>
      </c>
    </row>
    <row r="304" spans="1:15" x14ac:dyDescent="0.25">
      <c r="A304" s="1">
        <v>303</v>
      </c>
      <c r="B304" s="1" t="s">
        <v>465</v>
      </c>
      <c r="C304" s="10">
        <v>45059</v>
      </c>
      <c r="D304" s="22">
        <v>0</v>
      </c>
      <c r="E304" s="1" t="s">
        <v>213</v>
      </c>
      <c r="F304" s="15">
        <v>24</v>
      </c>
      <c r="G304" s="2">
        <v>2.36</v>
      </c>
      <c r="H304" s="3">
        <v>7</v>
      </c>
      <c r="I304" s="2">
        <v>1.67</v>
      </c>
      <c r="J304" s="4">
        <f t="shared" si="20"/>
        <v>0.69</v>
      </c>
      <c r="K304" s="1">
        <v>1</v>
      </c>
      <c r="L304" s="4">
        <f t="shared" si="21"/>
        <v>0.69</v>
      </c>
      <c r="M304" s="1">
        <v>1</v>
      </c>
      <c r="N304" s="4">
        <v>0.69</v>
      </c>
      <c r="O304" s="11" t="s">
        <v>1746</v>
      </c>
    </row>
    <row r="305" spans="1:15" x14ac:dyDescent="0.25">
      <c r="A305" s="1">
        <v>304</v>
      </c>
      <c r="B305" s="1" t="s">
        <v>529</v>
      </c>
      <c r="C305" s="10">
        <v>45060</v>
      </c>
      <c r="D305" s="22">
        <v>0</v>
      </c>
      <c r="E305" s="1" t="s">
        <v>213</v>
      </c>
      <c r="F305" s="15">
        <v>24</v>
      </c>
      <c r="G305" s="2">
        <v>3.52</v>
      </c>
      <c r="H305" s="3">
        <v>11</v>
      </c>
      <c r="I305" s="2">
        <v>2.33</v>
      </c>
      <c r="J305" s="4">
        <f t="shared" si="20"/>
        <v>1.19</v>
      </c>
      <c r="K305" s="1">
        <v>1</v>
      </c>
      <c r="L305" s="4">
        <f t="shared" si="21"/>
        <v>1.19</v>
      </c>
      <c r="M305" s="1">
        <v>1</v>
      </c>
      <c r="N305" s="4">
        <v>1.19</v>
      </c>
      <c r="O305" s="11" t="s">
        <v>1746</v>
      </c>
    </row>
    <row r="306" spans="1:15" x14ac:dyDescent="0.25">
      <c r="A306" s="1">
        <v>305</v>
      </c>
      <c r="B306" s="1" t="s">
        <v>465</v>
      </c>
      <c r="C306" s="10">
        <v>45060</v>
      </c>
      <c r="D306" s="22">
        <v>0</v>
      </c>
      <c r="E306" s="1" t="s">
        <v>213</v>
      </c>
      <c r="F306" s="15">
        <v>24</v>
      </c>
      <c r="G306" s="2">
        <v>2.34</v>
      </c>
      <c r="H306" s="3">
        <v>7</v>
      </c>
      <c r="I306" s="2">
        <v>1.67</v>
      </c>
      <c r="J306" s="4">
        <f t="shared" si="20"/>
        <v>0.66999999999999993</v>
      </c>
      <c r="K306" s="1">
        <v>1</v>
      </c>
      <c r="L306" s="4">
        <f t="shared" si="21"/>
        <v>0.66999999999999993</v>
      </c>
      <c r="M306" s="1">
        <v>1</v>
      </c>
      <c r="N306" s="4">
        <v>0.66999999999999993</v>
      </c>
      <c r="O306" s="11" t="s">
        <v>1746</v>
      </c>
    </row>
    <row r="307" spans="1:15" x14ac:dyDescent="0.25">
      <c r="A307" s="1">
        <v>306</v>
      </c>
      <c r="B307" s="1" t="s">
        <v>529</v>
      </c>
      <c r="C307" s="10">
        <v>45061</v>
      </c>
      <c r="D307" s="22">
        <v>0</v>
      </c>
      <c r="E307" s="1" t="s">
        <v>213</v>
      </c>
      <c r="F307" s="15">
        <v>24</v>
      </c>
      <c r="G307" s="2">
        <v>3.5</v>
      </c>
      <c r="H307" s="3">
        <v>11</v>
      </c>
      <c r="I307" s="2">
        <v>2.36</v>
      </c>
      <c r="J307" s="4">
        <f t="shared" si="20"/>
        <v>1.1400000000000001</v>
      </c>
      <c r="K307" s="1">
        <v>1</v>
      </c>
      <c r="L307" s="4">
        <f t="shared" si="21"/>
        <v>1.1400000000000001</v>
      </c>
      <c r="M307" s="1">
        <v>1</v>
      </c>
      <c r="N307" s="4">
        <v>1.1400000000000001</v>
      </c>
      <c r="O307" s="11" t="s">
        <v>1746</v>
      </c>
    </row>
    <row r="308" spans="1:15" x14ac:dyDescent="0.25">
      <c r="A308" s="1">
        <v>307</v>
      </c>
      <c r="B308" s="1" t="s">
        <v>465</v>
      </c>
      <c r="C308" s="10">
        <v>45061</v>
      </c>
      <c r="D308" s="22">
        <v>0</v>
      </c>
      <c r="E308" s="1" t="s">
        <v>213</v>
      </c>
      <c r="F308" s="15">
        <v>24</v>
      </c>
      <c r="G308" s="2">
        <v>2.2799999999999998</v>
      </c>
      <c r="H308" s="3">
        <v>7</v>
      </c>
      <c r="I308" s="2">
        <v>1.76</v>
      </c>
      <c r="J308" s="4">
        <f t="shared" si="20"/>
        <v>0.5199999999999998</v>
      </c>
      <c r="K308" s="1">
        <v>1</v>
      </c>
      <c r="L308" s="4">
        <f t="shared" si="21"/>
        <v>0.5199999999999998</v>
      </c>
      <c r="M308" s="1">
        <v>1</v>
      </c>
      <c r="N308" s="4">
        <v>0.5199999999999998</v>
      </c>
      <c r="O308" s="11" t="s">
        <v>1746</v>
      </c>
    </row>
    <row r="309" spans="1:15" x14ac:dyDescent="0.25">
      <c r="A309" s="1">
        <v>308</v>
      </c>
      <c r="B309" s="1" t="s">
        <v>529</v>
      </c>
      <c r="C309" s="10">
        <v>45062</v>
      </c>
      <c r="D309" s="22">
        <v>0</v>
      </c>
      <c r="E309" s="1" t="s">
        <v>213</v>
      </c>
      <c r="F309" s="15">
        <v>24</v>
      </c>
      <c r="G309" s="2">
        <v>3.52</v>
      </c>
      <c r="H309" s="3">
        <v>11</v>
      </c>
      <c r="I309" s="2">
        <v>2.31</v>
      </c>
      <c r="J309" s="4">
        <f t="shared" si="20"/>
        <v>1.21</v>
      </c>
      <c r="K309" s="1">
        <v>1</v>
      </c>
      <c r="L309" s="4">
        <f t="shared" si="21"/>
        <v>1.21</v>
      </c>
      <c r="M309" s="1">
        <v>1</v>
      </c>
      <c r="N309" s="4">
        <v>1.21</v>
      </c>
      <c r="O309" s="11" t="s">
        <v>1746</v>
      </c>
    </row>
    <row r="310" spans="1:15" x14ac:dyDescent="0.25">
      <c r="A310" s="1">
        <v>309</v>
      </c>
      <c r="B310" s="1" t="s">
        <v>465</v>
      </c>
      <c r="C310" s="10">
        <v>45062</v>
      </c>
      <c r="D310" s="22">
        <v>0</v>
      </c>
      <c r="E310" s="1" t="s">
        <v>213</v>
      </c>
      <c r="F310" s="15">
        <v>24</v>
      </c>
      <c r="G310" s="2">
        <v>2.2400000000000002</v>
      </c>
      <c r="H310" s="3">
        <v>7</v>
      </c>
      <c r="I310" s="2">
        <v>1.71</v>
      </c>
      <c r="J310" s="4">
        <f t="shared" si="20"/>
        <v>0.53000000000000025</v>
      </c>
      <c r="K310" s="1">
        <v>1</v>
      </c>
      <c r="L310" s="4">
        <f t="shared" si="21"/>
        <v>0.53000000000000025</v>
      </c>
      <c r="M310" s="1">
        <v>1</v>
      </c>
      <c r="N310" s="4">
        <v>0.53000000000000025</v>
      </c>
      <c r="O310" s="11" t="s">
        <v>1746</v>
      </c>
    </row>
    <row r="311" spans="1:15" x14ac:dyDescent="0.25">
      <c r="A311" s="1">
        <v>310</v>
      </c>
      <c r="B311" s="1" t="s">
        <v>529</v>
      </c>
      <c r="C311" s="10">
        <v>45063</v>
      </c>
      <c r="D311" s="22">
        <v>0</v>
      </c>
      <c r="E311" s="1" t="s">
        <v>213</v>
      </c>
      <c r="F311" s="15">
        <v>24</v>
      </c>
      <c r="G311" s="2">
        <v>3.52</v>
      </c>
      <c r="H311" s="3">
        <v>11</v>
      </c>
      <c r="I311" s="2">
        <v>2.31</v>
      </c>
      <c r="J311" s="4">
        <f t="shared" si="20"/>
        <v>1.21</v>
      </c>
      <c r="K311" s="1">
        <v>1</v>
      </c>
      <c r="L311" s="4">
        <f t="shared" si="21"/>
        <v>1.21</v>
      </c>
      <c r="M311" s="1">
        <v>1</v>
      </c>
      <c r="N311" s="4">
        <v>1.21</v>
      </c>
      <c r="O311" s="11" t="s">
        <v>1746</v>
      </c>
    </row>
    <row r="312" spans="1:15" x14ac:dyDescent="0.25">
      <c r="A312" s="1">
        <v>311</v>
      </c>
      <c r="B312" s="1" t="s">
        <v>465</v>
      </c>
      <c r="C312" s="10">
        <v>45063</v>
      </c>
      <c r="D312" s="22">
        <v>0</v>
      </c>
      <c r="E312" s="1" t="s">
        <v>213</v>
      </c>
      <c r="F312" s="15">
        <v>24</v>
      </c>
      <c r="G312" s="2">
        <v>2.2400000000000002</v>
      </c>
      <c r="H312" s="3">
        <v>7</v>
      </c>
      <c r="I312" s="2">
        <v>1.71</v>
      </c>
      <c r="J312" s="4">
        <f t="shared" si="20"/>
        <v>0.53000000000000025</v>
      </c>
      <c r="K312" s="1">
        <v>1</v>
      </c>
      <c r="L312" s="4">
        <f t="shared" si="21"/>
        <v>0.53000000000000025</v>
      </c>
      <c r="M312" s="1">
        <v>1</v>
      </c>
      <c r="N312" s="4">
        <v>0.53000000000000025</v>
      </c>
      <c r="O312" s="11" t="s">
        <v>1746</v>
      </c>
    </row>
    <row r="313" spans="1:15" x14ac:dyDescent="0.25">
      <c r="A313" s="1">
        <v>312</v>
      </c>
      <c r="B313" s="1" t="s">
        <v>529</v>
      </c>
      <c r="C313" s="10">
        <v>45064</v>
      </c>
      <c r="D313" s="22">
        <v>0</v>
      </c>
      <c r="E313" s="1" t="s">
        <v>213</v>
      </c>
      <c r="F313" s="15">
        <v>24</v>
      </c>
      <c r="G313" s="2">
        <v>3.48</v>
      </c>
      <c r="H313" s="3">
        <v>11</v>
      </c>
      <c r="I313" s="2">
        <v>2.33</v>
      </c>
      <c r="J313" s="4">
        <f t="shared" si="20"/>
        <v>1.1499999999999999</v>
      </c>
      <c r="K313" s="1">
        <v>1</v>
      </c>
      <c r="L313" s="4">
        <f t="shared" si="21"/>
        <v>1.1499999999999999</v>
      </c>
      <c r="M313" s="1">
        <v>1</v>
      </c>
      <c r="N313" s="4">
        <v>1.1499999999999999</v>
      </c>
      <c r="O313" s="11" t="s">
        <v>1746</v>
      </c>
    </row>
    <row r="314" spans="1:15" x14ac:dyDescent="0.25">
      <c r="A314" s="1">
        <v>313</v>
      </c>
      <c r="B314" s="1" t="s">
        <v>465</v>
      </c>
      <c r="C314" s="10">
        <v>45064</v>
      </c>
      <c r="D314" s="22">
        <v>0</v>
      </c>
      <c r="E314" s="1" t="s">
        <v>213</v>
      </c>
      <c r="F314" s="15">
        <v>24</v>
      </c>
      <c r="G314" s="2">
        <v>2.2200000000000002</v>
      </c>
      <c r="H314" s="3">
        <v>6</v>
      </c>
      <c r="I314" s="2">
        <v>1.76</v>
      </c>
      <c r="J314" s="4">
        <f t="shared" si="20"/>
        <v>0.46000000000000019</v>
      </c>
      <c r="K314" s="1">
        <v>1</v>
      </c>
      <c r="L314" s="4">
        <f t="shared" si="21"/>
        <v>0.46000000000000019</v>
      </c>
      <c r="M314" s="1">
        <v>1</v>
      </c>
      <c r="N314" s="4">
        <v>0.46000000000000019</v>
      </c>
      <c r="O314" s="11" t="s">
        <v>1746</v>
      </c>
    </row>
    <row r="315" spans="1:15" x14ac:dyDescent="0.25">
      <c r="A315" s="1">
        <v>314</v>
      </c>
      <c r="B315" s="1" t="s">
        <v>529</v>
      </c>
      <c r="C315" s="10">
        <v>45065</v>
      </c>
      <c r="D315" s="22">
        <v>0</v>
      </c>
      <c r="E315" s="1" t="s">
        <v>213</v>
      </c>
      <c r="F315" s="15">
        <v>24</v>
      </c>
      <c r="G315" s="2">
        <v>3.45</v>
      </c>
      <c r="H315" s="3">
        <v>11</v>
      </c>
      <c r="I315" s="2">
        <v>2.27</v>
      </c>
      <c r="J315" s="4">
        <f t="shared" si="20"/>
        <v>1.1800000000000002</v>
      </c>
      <c r="K315" s="1">
        <v>1</v>
      </c>
      <c r="L315" s="4">
        <f t="shared" si="21"/>
        <v>1.1800000000000002</v>
      </c>
      <c r="M315" s="1">
        <v>1</v>
      </c>
      <c r="N315" s="4">
        <v>1.1800000000000002</v>
      </c>
      <c r="O315" s="11" t="s">
        <v>1746</v>
      </c>
    </row>
    <row r="316" spans="1:15" x14ac:dyDescent="0.25">
      <c r="A316" s="1">
        <v>315</v>
      </c>
      <c r="B316" s="1" t="s">
        <v>465</v>
      </c>
      <c r="C316" s="10">
        <v>45065</v>
      </c>
      <c r="D316" s="22">
        <v>0</v>
      </c>
      <c r="E316" s="1" t="s">
        <v>213</v>
      </c>
      <c r="F316" s="15">
        <v>24</v>
      </c>
      <c r="G316" s="2">
        <v>2.2200000000000002</v>
      </c>
      <c r="H316" s="3">
        <v>6</v>
      </c>
      <c r="I316" s="2">
        <v>1.75</v>
      </c>
      <c r="J316" s="4">
        <f t="shared" si="20"/>
        <v>0.4700000000000002</v>
      </c>
      <c r="K316" s="1">
        <v>1</v>
      </c>
      <c r="L316" s="4">
        <f t="shared" si="21"/>
        <v>0.4700000000000002</v>
      </c>
      <c r="M316" s="1">
        <v>1</v>
      </c>
      <c r="N316" s="4">
        <v>0.4700000000000002</v>
      </c>
      <c r="O316" s="11" t="s">
        <v>1746</v>
      </c>
    </row>
    <row r="317" spans="1:15" x14ac:dyDescent="0.25">
      <c r="A317" s="1">
        <v>316</v>
      </c>
      <c r="B317" s="1" t="s">
        <v>529</v>
      </c>
      <c r="C317" s="10">
        <v>45066</v>
      </c>
      <c r="D317" s="22">
        <v>0</v>
      </c>
      <c r="E317" s="1" t="s">
        <v>213</v>
      </c>
      <c r="F317" s="15">
        <v>24</v>
      </c>
      <c r="G317" s="2">
        <v>3.5</v>
      </c>
      <c r="H317" s="3">
        <v>11</v>
      </c>
      <c r="I317" s="2">
        <v>2.3199999999999998</v>
      </c>
      <c r="J317" s="4">
        <f t="shared" si="20"/>
        <v>1.1800000000000002</v>
      </c>
      <c r="K317" s="1">
        <v>1</v>
      </c>
      <c r="L317" s="4">
        <f t="shared" si="21"/>
        <v>1.1800000000000002</v>
      </c>
      <c r="M317" s="1">
        <v>1</v>
      </c>
      <c r="N317" s="4">
        <v>1.1800000000000002</v>
      </c>
      <c r="O317" s="11" t="s">
        <v>1746</v>
      </c>
    </row>
    <row r="318" spans="1:15" x14ac:dyDescent="0.25">
      <c r="A318" s="1">
        <v>317</v>
      </c>
      <c r="B318" s="1" t="s">
        <v>465</v>
      </c>
      <c r="C318" s="10">
        <v>45066</v>
      </c>
      <c r="D318" s="22">
        <v>0</v>
      </c>
      <c r="E318" s="1" t="s">
        <v>213</v>
      </c>
      <c r="F318" s="15">
        <v>24</v>
      </c>
      <c r="G318" s="2">
        <v>2.19</v>
      </c>
      <c r="H318" s="3">
        <v>6</v>
      </c>
      <c r="I318" s="2">
        <v>1.67</v>
      </c>
      <c r="J318" s="4">
        <f t="shared" si="20"/>
        <v>0.52</v>
      </c>
      <c r="K318" s="1">
        <v>1</v>
      </c>
      <c r="L318" s="4">
        <f t="shared" si="21"/>
        <v>0.52</v>
      </c>
      <c r="M318" s="1">
        <v>1</v>
      </c>
      <c r="N318" s="4">
        <v>0.52</v>
      </c>
      <c r="O318" s="11" t="s">
        <v>1746</v>
      </c>
    </row>
    <row r="319" spans="1:15" x14ac:dyDescent="0.25">
      <c r="A319" s="1">
        <v>318</v>
      </c>
      <c r="B319" s="1" t="s">
        <v>529</v>
      </c>
      <c r="C319" s="10">
        <v>45067</v>
      </c>
      <c r="D319" s="22">
        <v>0</v>
      </c>
      <c r="E319" s="1" t="s">
        <v>213</v>
      </c>
      <c r="F319" s="15">
        <v>24</v>
      </c>
      <c r="G319" s="2">
        <v>3.54</v>
      </c>
      <c r="H319" s="3">
        <v>11</v>
      </c>
      <c r="I319" s="2">
        <v>2.33</v>
      </c>
      <c r="J319" s="4">
        <f t="shared" si="20"/>
        <v>1.21</v>
      </c>
      <c r="K319" s="1">
        <v>1</v>
      </c>
      <c r="L319" s="4">
        <f t="shared" si="21"/>
        <v>1.21</v>
      </c>
      <c r="M319" s="1">
        <v>1</v>
      </c>
      <c r="N319" s="4">
        <v>1.21</v>
      </c>
      <c r="O319" s="11" t="s">
        <v>1746</v>
      </c>
    </row>
    <row r="320" spans="1:15" x14ac:dyDescent="0.25">
      <c r="A320" s="1">
        <v>319</v>
      </c>
      <c r="B320" s="1" t="s">
        <v>465</v>
      </c>
      <c r="C320" s="10">
        <v>45067</v>
      </c>
      <c r="D320" s="22">
        <v>0</v>
      </c>
      <c r="E320" s="1" t="s">
        <v>213</v>
      </c>
      <c r="F320" s="15">
        <v>24</v>
      </c>
      <c r="G320" s="2">
        <v>2.2400000000000002</v>
      </c>
      <c r="H320" s="3">
        <v>6</v>
      </c>
      <c r="I320" s="2">
        <v>1.7</v>
      </c>
      <c r="J320" s="4">
        <f t="shared" si="20"/>
        <v>0.54000000000000026</v>
      </c>
      <c r="K320" s="1">
        <v>1</v>
      </c>
      <c r="L320" s="4">
        <f t="shared" si="21"/>
        <v>0.54000000000000026</v>
      </c>
      <c r="M320" s="1">
        <v>1</v>
      </c>
      <c r="N320" s="4">
        <v>0.54000000000000026</v>
      </c>
      <c r="O320" s="11" t="s">
        <v>1746</v>
      </c>
    </row>
    <row r="321" spans="1:15" x14ac:dyDescent="0.25">
      <c r="A321" s="1">
        <v>320</v>
      </c>
      <c r="B321" s="1" t="s">
        <v>529</v>
      </c>
      <c r="C321" s="10">
        <v>45068</v>
      </c>
      <c r="D321" s="22">
        <v>0</v>
      </c>
      <c r="E321" s="1" t="s">
        <v>213</v>
      </c>
      <c r="F321" s="15">
        <v>24</v>
      </c>
      <c r="G321" s="2">
        <v>3.55</v>
      </c>
      <c r="H321" s="3">
        <v>11</v>
      </c>
      <c r="I321" s="2">
        <v>2.34</v>
      </c>
      <c r="J321" s="4">
        <f t="shared" si="20"/>
        <v>1.21</v>
      </c>
      <c r="K321" s="1">
        <v>1</v>
      </c>
      <c r="L321" s="4">
        <f t="shared" si="21"/>
        <v>1.21</v>
      </c>
      <c r="M321" s="1">
        <v>1</v>
      </c>
      <c r="N321" s="4">
        <v>1.21</v>
      </c>
      <c r="O321" s="11" t="s">
        <v>1746</v>
      </c>
    </row>
    <row r="322" spans="1:15" x14ac:dyDescent="0.25">
      <c r="A322" s="1">
        <v>321</v>
      </c>
      <c r="B322" s="1" t="s">
        <v>465</v>
      </c>
      <c r="C322" s="10">
        <v>45068</v>
      </c>
      <c r="D322" s="22">
        <v>0</v>
      </c>
      <c r="E322" s="1" t="s">
        <v>213</v>
      </c>
      <c r="F322" s="15">
        <v>24</v>
      </c>
      <c r="G322" s="2">
        <v>2.4500000000000002</v>
      </c>
      <c r="H322" s="3">
        <v>6</v>
      </c>
      <c r="I322" s="2">
        <v>1.71</v>
      </c>
      <c r="J322" s="4">
        <f t="shared" si="20"/>
        <v>0.74000000000000021</v>
      </c>
      <c r="K322" s="1">
        <v>1</v>
      </c>
      <c r="L322" s="4">
        <f t="shared" si="21"/>
        <v>0.74000000000000021</v>
      </c>
      <c r="M322" s="1">
        <v>1</v>
      </c>
      <c r="N322" s="4">
        <v>0.74000000000000021</v>
      </c>
      <c r="O322" s="11" t="s">
        <v>1746</v>
      </c>
    </row>
    <row r="323" spans="1:15" x14ac:dyDescent="0.25">
      <c r="A323" s="1">
        <v>322</v>
      </c>
      <c r="B323" s="1" t="s">
        <v>529</v>
      </c>
      <c r="C323" s="10">
        <v>45069</v>
      </c>
      <c r="D323" s="22">
        <v>0</v>
      </c>
      <c r="E323" s="1" t="s">
        <v>213</v>
      </c>
      <c r="F323" s="15">
        <v>24</v>
      </c>
      <c r="G323" s="2">
        <v>3.55</v>
      </c>
      <c r="H323" s="3">
        <v>10</v>
      </c>
      <c r="I323" s="2">
        <v>2.34</v>
      </c>
      <c r="J323" s="4">
        <f t="shared" si="20"/>
        <v>1.21</v>
      </c>
      <c r="K323" s="1">
        <v>1</v>
      </c>
      <c r="L323" s="4">
        <f t="shared" si="21"/>
        <v>1.21</v>
      </c>
      <c r="M323" s="1">
        <v>1</v>
      </c>
      <c r="N323" s="4">
        <v>1.21</v>
      </c>
      <c r="O323" s="11" t="s">
        <v>1746</v>
      </c>
    </row>
    <row r="324" spans="1:15" x14ac:dyDescent="0.25">
      <c r="A324" s="1">
        <v>323</v>
      </c>
      <c r="B324" s="1" t="s">
        <v>465</v>
      </c>
      <c r="C324" s="10">
        <v>45069</v>
      </c>
      <c r="D324" s="22">
        <v>0</v>
      </c>
      <c r="E324" s="1" t="s">
        <v>213</v>
      </c>
      <c r="F324" s="15">
        <v>24</v>
      </c>
      <c r="G324" s="2">
        <v>2.42</v>
      </c>
      <c r="H324" s="3">
        <v>6</v>
      </c>
      <c r="I324" s="2">
        <v>1.71</v>
      </c>
      <c r="J324" s="4">
        <f t="shared" ref="J324:J387" si="22">G324-I324</f>
        <v>0.71</v>
      </c>
      <c r="K324" s="1">
        <v>1</v>
      </c>
      <c r="L324" s="4">
        <f t="shared" ref="L324:L387" si="23">(G324-I324-D324)*K324</f>
        <v>0.71</v>
      </c>
      <c r="M324" s="1">
        <v>1</v>
      </c>
      <c r="N324" s="4">
        <v>0.71</v>
      </c>
      <c r="O324" s="11" t="s">
        <v>1746</v>
      </c>
    </row>
    <row r="325" spans="1:15" x14ac:dyDescent="0.25">
      <c r="A325" s="1">
        <v>324</v>
      </c>
      <c r="B325" s="1" t="s">
        <v>529</v>
      </c>
      <c r="C325" s="10">
        <v>45070</v>
      </c>
      <c r="D325" s="22">
        <v>0</v>
      </c>
      <c r="E325" s="1" t="s">
        <v>213</v>
      </c>
      <c r="F325" s="15">
        <v>24</v>
      </c>
      <c r="G325" s="2">
        <v>3.57</v>
      </c>
      <c r="H325" s="3">
        <v>11</v>
      </c>
      <c r="I325" s="2">
        <v>2.37</v>
      </c>
      <c r="J325" s="4">
        <f t="shared" si="22"/>
        <v>1.1999999999999997</v>
      </c>
      <c r="K325" s="1">
        <v>1</v>
      </c>
      <c r="L325" s="4">
        <f t="shared" si="23"/>
        <v>1.1999999999999997</v>
      </c>
      <c r="M325" s="1">
        <v>1</v>
      </c>
      <c r="N325" s="4">
        <v>1.1999999999999997</v>
      </c>
      <c r="O325" s="11" t="s">
        <v>1746</v>
      </c>
    </row>
    <row r="326" spans="1:15" x14ac:dyDescent="0.25">
      <c r="A326" s="1">
        <v>325</v>
      </c>
      <c r="B326" s="1" t="s">
        <v>465</v>
      </c>
      <c r="C326" s="10">
        <v>45070</v>
      </c>
      <c r="D326" s="22">
        <v>0</v>
      </c>
      <c r="E326" s="1" t="s">
        <v>213</v>
      </c>
      <c r="F326" s="15">
        <v>24</v>
      </c>
      <c r="G326" s="2">
        <v>2.4300000000000002</v>
      </c>
      <c r="H326" s="3">
        <v>6</v>
      </c>
      <c r="I326" s="2">
        <v>1.7</v>
      </c>
      <c r="J326" s="4">
        <f t="shared" si="22"/>
        <v>0.7300000000000002</v>
      </c>
      <c r="K326" s="1">
        <v>1</v>
      </c>
      <c r="L326" s="4">
        <f t="shared" si="23"/>
        <v>0.7300000000000002</v>
      </c>
      <c r="M326" s="1">
        <v>1</v>
      </c>
      <c r="N326" s="4">
        <v>0.7300000000000002</v>
      </c>
      <c r="O326" s="11" t="s">
        <v>1746</v>
      </c>
    </row>
    <row r="327" spans="1:15" x14ac:dyDescent="0.25">
      <c r="A327" s="1">
        <v>326</v>
      </c>
      <c r="B327" s="1" t="s">
        <v>529</v>
      </c>
      <c r="C327" s="10">
        <v>45071</v>
      </c>
      <c r="D327" s="22">
        <v>0</v>
      </c>
      <c r="E327" s="1" t="s">
        <v>213</v>
      </c>
      <c r="F327" s="15">
        <v>24</v>
      </c>
      <c r="G327" s="2">
        <v>3.51</v>
      </c>
      <c r="H327" s="3">
        <v>11</v>
      </c>
      <c r="I327" s="2">
        <v>2.34</v>
      </c>
      <c r="J327" s="4">
        <f t="shared" si="22"/>
        <v>1.17</v>
      </c>
      <c r="K327" s="1">
        <v>1</v>
      </c>
      <c r="L327" s="4">
        <f t="shared" si="23"/>
        <v>1.17</v>
      </c>
      <c r="M327" s="1">
        <v>1</v>
      </c>
      <c r="N327" s="4">
        <v>1.17</v>
      </c>
      <c r="O327" s="11" t="s">
        <v>1746</v>
      </c>
    </row>
    <row r="328" spans="1:15" x14ac:dyDescent="0.25">
      <c r="A328" s="1">
        <v>327</v>
      </c>
      <c r="B328" s="1" t="s">
        <v>465</v>
      </c>
      <c r="C328" s="10">
        <v>45071</v>
      </c>
      <c r="D328" s="22">
        <v>0</v>
      </c>
      <c r="E328" s="1" t="s">
        <v>213</v>
      </c>
      <c r="F328" s="15">
        <v>24</v>
      </c>
      <c r="G328" s="2">
        <v>5.0199999999999996</v>
      </c>
      <c r="H328" s="3">
        <v>23</v>
      </c>
      <c r="I328" s="2">
        <v>1.69</v>
      </c>
      <c r="J328" s="4">
        <f t="shared" si="22"/>
        <v>3.3299999999999996</v>
      </c>
      <c r="K328" s="1">
        <v>1</v>
      </c>
      <c r="L328" s="4">
        <f t="shared" si="23"/>
        <v>3.3299999999999996</v>
      </c>
      <c r="M328" s="1">
        <v>1</v>
      </c>
      <c r="N328" s="4">
        <v>3.3299999999999996</v>
      </c>
      <c r="O328" s="11" t="s">
        <v>1746</v>
      </c>
    </row>
    <row r="329" spans="1:15" x14ac:dyDescent="0.25">
      <c r="A329" s="1">
        <v>328</v>
      </c>
      <c r="B329" s="1" t="s">
        <v>529</v>
      </c>
      <c r="C329" s="10">
        <v>45072</v>
      </c>
      <c r="D329" s="22">
        <v>0</v>
      </c>
      <c r="E329" s="1" t="s">
        <v>213</v>
      </c>
      <c r="F329" s="15">
        <v>24</v>
      </c>
      <c r="G329" s="2">
        <v>3.53</v>
      </c>
      <c r="H329" s="3">
        <v>11</v>
      </c>
      <c r="I329" s="2">
        <v>2.3199999999999998</v>
      </c>
      <c r="J329" s="4">
        <f t="shared" si="22"/>
        <v>1.21</v>
      </c>
      <c r="K329" s="1">
        <v>1</v>
      </c>
      <c r="L329" s="4">
        <f t="shared" si="23"/>
        <v>1.21</v>
      </c>
      <c r="M329" s="1">
        <v>1</v>
      </c>
      <c r="N329" s="4">
        <v>1.21</v>
      </c>
      <c r="O329" s="11" t="s">
        <v>1746</v>
      </c>
    </row>
    <row r="330" spans="1:15" x14ac:dyDescent="0.25">
      <c r="A330" s="1">
        <v>329</v>
      </c>
      <c r="B330" s="1" t="s">
        <v>465</v>
      </c>
      <c r="C330" s="10">
        <v>45072</v>
      </c>
      <c r="D330" s="22">
        <v>0</v>
      </c>
      <c r="E330" s="1" t="s">
        <v>213</v>
      </c>
      <c r="F330" s="15">
        <v>24</v>
      </c>
      <c r="G330" s="2">
        <v>2.71</v>
      </c>
      <c r="H330" s="3">
        <v>6</v>
      </c>
      <c r="I330" s="2">
        <v>1.75</v>
      </c>
      <c r="J330" s="4">
        <f t="shared" si="22"/>
        <v>0.96</v>
      </c>
      <c r="K330" s="1">
        <v>1</v>
      </c>
      <c r="L330" s="4">
        <f t="shared" si="23"/>
        <v>0.96</v>
      </c>
      <c r="M330" s="1">
        <v>1</v>
      </c>
      <c r="N330" s="4">
        <v>0.96</v>
      </c>
      <c r="O330" s="11" t="s">
        <v>1746</v>
      </c>
    </row>
    <row r="331" spans="1:15" ht="33" x14ac:dyDescent="0.25">
      <c r="A331" s="1">
        <v>330</v>
      </c>
      <c r="B331" s="1" t="s">
        <v>529</v>
      </c>
      <c r="C331" s="10">
        <v>45073</v>
      </c>
      <c r="D331" s="22">
        <v>0</v>
      </c>
      <c r="E331" s="11" t="s">
        <v>782</v>
      </c>
      <c r="F331" s="15">
        <v>19</v>
      </c>
      <c r="G331" s="2">
        <v>2.97</v>
      </c>
      <c r="H331" s="3">
        <v>9</v>
      </c>
      <c r="I331" s="2">
        <v>1.68</v>
      </c>
      <c r="J331" s="4">
        <f t="shared" si="22"/>
        <v>1.2900000000000003</v>
      </c>
      <c r="K331" s="1">
        <v>1</v>
      </c>
      <c r="L331" s="4">
        <f t="shared" si="23"/>
        <v>1.2900000000000003</v>
      </c>
      <c r="M331" s="1">
        <v>1</v>
      </c>
      <c r="N331" s="4">
        <v>1.2900000000000003</v>
      </c>
      <c r="O331" s="11" t="s">
        <v>1746</v>
      </c>
    </row>
    <row r="332" spans="1:15" ht="33" x14ac:dyDescent="0.25">
      <c r="A332" s="1">
        <v>331</v>
      </c>
      <c r="B332" s="1" t="s">
        <v>465</v>
      </c>
      <c r="C332" s="10">
        <v>45073</v>
      </c>
      <c r="D332" s="22">
        <v>0</v>
      </c>
      <c r="E332" s="11" t="s">
        <v>783</v>
      </c>
      <c r="F332" s="15">
        <v>18</v>
      </c>
      <c r="G332" s="2">
        <v>1.96</v>
      </c>
      <c r="H332" s="3">
        <v>4</v>
      </c>
      <c r="I332" s="2">
        <v>1.04</v>
      </c>
      <c r="J332" s="4">
        <f t="shared" si="22"/>
        <v>0.91999999999999993</v>
      </c>
      <c r="K332" s="1">
        <v>1</v>
      </c>
      <c r="L332" s="4">
        <f t="shared" si="23"/>
        <v>0.91999999999999993</v>
      </c>
      <c r="M332" s="1">
        <v>1</v>
      </c>
      <c r="N332" s="4">
        <v>0.91999999999999993</v>
      </c>
      <c r="O332" s="11" t="s">
        <v>1746</v>
      </c>
    </row>
    <row r="333" spans="1:15" x14ac:dyDescent="0.25">
      <c r="A333" s="1">
        <v>332</v>
      </c>
      <c r="B333" s="1" t="s">
        <v>529</v>
      </c>
      <c r="C333" s="10">
        <v>45074</v>
      </c>
      <c r="D333" s="22">
        <v>0</v>
      </c>
      <c r="E333" s="1" t="s">
        <v>458</v>
      </c>
      <c r="F333" s="15">
        <v>7</v>
      </c>
      <c r="G333" s="2">
        <v>1.64</v>
      </c>
      <c r="H333" s="3">
        <v>9</v>
      </c>
      <c r="I333" s="2">
        <v>0.56000000000000005</v>
      </c>
      <c r="J333" s="4">
        <f t="shared" si="22"/>
        <v>1.0799999999999998</v>
      </c>
      <c r="K333" s="1">
        <v>1</v>
      </c>
      <c r="L333" s="4">
        <f t="shared" si="23"/>
        <v>1.0799999999999998</v>
      </c>
      <c r="M333" s="1" t="s">
        <v>1746</v>
      </c>
      <c r="N333" s="4" t="s">
        <v>1746</v>
      </c>
      <c r="O333" s="11" t="s">
        <v>1746</v>
      </c>
    </row>
    <row r="334" spans="1:15" ht="33" x14ac:dyDescent="0.25">
      <c r="A334" s="1">
        <v>333</v>
      </c>
      <c r="B334" s="1" t="s">
        <v>465</v>
      </c>
      <c r="C334" s="10">
        <v>45074</v>
      </c>
      <c r="D334" s="22">
        <v>0</v>
      </c>
      <c r="E334" s="11" t="s">
        <v>791</v>
      </c>
      <c r="F334" s="15">
        <v>9</v>
      </c>
      <c r="G334" s="2">
        <v>1.64</v>
      </c>
      <c r="H334" s="3">
        <v>4</v>
      </c>
      <c r="I334" s="2">
        <v>0.82</v>
      </c>
      <c r="J334" s="4">
        <f t="shared" si="22"/>
        <v>0.82</v>
      </c>
      <c r="K334" s="1">
        <v>1</v>
      </c>
      <c r="L334" s="4">
        <f t="shared" si="23"/>
        <v>0.82</v>
      </c>
      <c r="M334" s="1">
        <v>1</v>
      </c>
      <c r="N334" s="4">
        <v>0.82</v>
      </c>
      <c r="O334" s="11" t="s">
        <v>1746</v>
      </c>
    </row>
    <row r="335" spans="1:15" x14ac:dyDescent="0.25">
      <c r="A335" s="1">
        <v>334</v>
      </c>
      <c r="B335" s="1" t="s">
        <v>785</v>
      </c>
      <c r="C335" s="10">
        <v>45074</v>
      </c>
      <c r="D335" s="22">
        <v>0</v>
      </c>
      <c r="E335" s="1" t="s">
        <v>223</v>
      </c>
      <c r="F335" s="15">
        <v>17</v>
      </c>
      <c r="G335" s="2">
        <v>1.97</v>
      </c>
      <c r="H335" s="3">
        <v>9</v>
      </c>
      <c r="I335" s="2">
        <v>1.26</v>
      </c>
      <c r="J335" s="4">
        <f t="shared" si="22"/>
        <v>0.71</v>
      </c>
      <c r="K335" s="1">
        <v>1</v>
      </c>
      <c r="L335" s="4">
        <f t="shared" si="23"/>
        <v>0.71</v>
      </c>
      <c r="M335" s="1">
        <v>1</v>
      </c>
      <c r="N335" s="4">
        <v>0.71</v>
      </c>
      <c r="O335" s="11" t="s">
        <v>1746</v>
      </c>
    </row>
    <row r="336" spans="1:15" ht="33" x14ac:dyDescent="0.25">
      <c r="A336" s="1">
        <v>335</v>
      </c>
      <c r="B336" s="1" t="s">
        <v>465</v>
      </c>
      <c r="C336" s="10">
        <v>45075</v>
      </c>
      <c r="D336" s="22">
        <v>0</v>
      </c>
      <c r="E336" s="11" t="s">
        <v>804</v>
      </c>
      <c r="F336" s="15">
        <v>12</v>
      </c>
      <c r="G336" s="2">
        <v>1.08</v>
      </c>
      <c r="H336" s="3">
        <v>1</v>
      </c>
      <c r="I336" s="2">
        <v>0.87519999999999998</v>
      </c>
      <c r="J336" s="4">
        <f t="shared" si="22"/>
        <v>0.20480000000000009</v>
      </c>
      <c r="K336" s="1">
        <v>1</v>
      </c>
      <c r="L336" s="4">
        <f t="shared" si="23"/>
        <v>0.20480000000000009</v>
      </c>
      <c r="M336" s="1">
        <v>1</v>
      </c>
      <c r="N336" s="4">
        <v>0.20480000000000009</v>
      </c>
      <c r="O336" s="11" t="s">
        <v>1746</v>
      </c>
    </row>
    <row r="337" spans="1:15" x14ac:dyDescent="0.25">
      <c r="A337" s="1">
        <v>336</v>
      </c>
      <c r="B337" s="1" t="s">
        <v>785</v>
      </c>
      <c r="C337" s="10">
        <v>45075</v>
      </c>
      <c r="D337" s="22">
        <v>0</v>
      </c>
      <c r="E337" s="1" t="s">
        <v>519</v>
      </c>
      <c r="F337" s="15">
        <v>24</v>
      </c>
      <c r="G337" s="2">
        <v>3.3</v>
      </c>
      <c r="H337" s="3">
        <v>6</v>
      </c>
      <c r="I337" s="2">
        <v>3.0971000000000002</v>
      </c>
      <c r="J337" s="4">
        <f t="shared" si="22"/>
        <v>0.20289999999999964</v>
      </c>
      <c r="K337" s="1">
        <v>1</v>
      </c>
      <c r="L337" s="4">
        <f t="shared" si="23"/>
        <v>0.20289999999999964</v>
      </c>
      <c r="M337" s="1">
        <v>1</v>
      </c>
      <c r="N337" s="4">
        <v>0.20289999999999964</v>
      </c>
      <c r="O337" s="11" t="s">
        <v>1746</v>
      </c>
    </row>
    <row r="338" spans="1:15" ht="33" x14ac:dyDescent="0.25">
      <c r="A338" s="1">
        <v>337</v>
      </c>
      <c r="B338" s="1" t="s">
        <v>465</v>
      </c>
      <c r="C338" s="10">
        <v>45076</v>
      </c>
      <c r="D338" s="22">
        <v>0</v>
      </c>
      <c r="E338" s="11" t="s">
        <v>808</v>
      </c>
      <c r="F338" s="15">
        <v>23</v>
      </c>
      <c r="G338" s="2">
        <v>1.72</v>
      </c>
      <c r="H338" s="3">
        <v>2</v>
      </c>
      <c r="I338" s="2">
        <v>1.5229999999999999</v>
      </c>
      <c r="J338" s="4">
        <f t="shared" si="22"/>
        <v>0.19700000000000006</v>
      </c>
      <c r="K338" s="1">
        <v>1</v>
      </c>
      <c r="L338" s="4">
        <f t="shared" si="23"/>
        <v>0.19700000000000006</v>
      </c>
      <c r="M338" s="1">
        <v>1</v>
      </c>
      <c r="N338" s="4">
        <v>0.19700000000000006</v>
      </c>
      <c r="O338" s="11" t="s">
        <v>1746</v>
      </c>
    </row>
    <row r="339" spans="1:15" x14ac:dyDescent="0.25">
      <c r="A339" s="1">
        <v>338</v>
      </c>
      <c r="B339" s="1" t="s">
        <v>785</v>
      </c>
      <c r="C339" s="10">
        <v>45076</v>
      </c>
      <c r="D339" s="22">
        <v>0</v>
      </c>
      <c r="E339" s="1" t="s">
        <v>519</v>
      </c>
      <c r="F339" s="15">
        <v>24</v>
      </c>
      <c r="G339" s="2">
        <v>3.33</v>
      </c>
      <c r="H339" s="3">
        <v>4</v>
      </c>
      <c r="I339" s="2">
        <v>2.7069999999999999</v>
      </c>
      <c r="J339" s="4">
        <f t="shared" si="22"/>
        <v>0.62300000000000022</v>
      </c>
      <c r="K339" s="1">
        <v>1</v>
      </c>
      <c r="L339" s="4">
        <f t="shared" si="23"/>
        <v>0.62300000000000022</v>
      </c>
      <c r="M339" s="1">
        <v>1</v>
      </c>
      <c r="N339" s="4">
        <v>0.62300000000000022</v>
      </c>
      <c r="O339" s="11" t="s">
        <v>1746</v>
      </c>
    </row>
    <row r="340" spans="1:15" x14ac:dyDescent="0.25">
      <c r="A340" s="1">
        <v>339</v>
      </c>
      <c r="B340" s="1" t="s">
        <v>249</v>
      </c>
      <c r="C340" s="10">
        <v>45077</v>
      </c>
      <c r="D340" s="22">
        <v>0</v>
      </c>
      <c r="E340" s="1" t="s">
        <v>296</v>
      </c>
      <c r="F340" s="15">
        <v>23.5</v>
      </c>
      <c r="G340" s="2">
        <v>2.4653</v>
      </c>
      <c r="H340" s="3">
        <v>9</v>
      </c>
      <c r="I340" s="2">
        <v>2.4438</v>
      </c>
      <c r="J340" s="4">
        <f t="shared" si="22"/>
        <v>2.1500000000000075E-2</v>
      </c>
      <c r="K340" s="1">
        <v>1</v>
      </c>
      <c r="L340" s="4">
        <f t="shared" si="23"/>
        <v>2.1500000000000075E-2</v>
      </c>
      <c r="M340" s="1">
        <v>1</v>
      </c>
      <c r="N340" s="4">
        <v>2.1500000000000075E-2</v>
      </c>
      <c r="O340" s="11" t="s">
        <v>1746</v>
      </c>
    </row>
    <row r="341" spans="1:15" x14ac:dyDescent="0.25">
      <c r="A341" s="1">
        <v>340</v>
      </c>
      <c r="B341" s="1" t="s">
        <v>465</v>
      </c>
      <c r="C341" s="10">
        <v>45077</v>
      </c>
      <c r="D341" s="22">
        <v>0</v>
      </c>
      <c r="E341" s="1" t="s">
        <v>322</v>
      </c>
      <c r="F341" s="15">
        <v>13.5</v>
      </c>
      <c r="G341" s="2">
        <v>1.3337000000000001</v>
      </c>
      <c r="H341" s="3">
        <v>3</v>
      </c>
      <c r="I341" s="2">
        <v>1.0523</v>
      </c>
      <c r="J341" s="4">
        <f t="shared" si="22"/>
        <v>0.28140000000000009</v>
      </c>
      <c r="K341" s="1">
        <v>1</v>
      </c>
      <c r="L341" s="4">
        <f t="shared" si="23"/>
        <v>0.28140000000000009</v>
      </c>
      <c r="M341" s="1">
        <v>1</v>
      </c>
      <c r="N341" s="4">
        <v>0.28140000000000009</v>
      </c>
      <c r="O341" s="11" t="s">
        <v>1746</v>
      </c>
    </row>
    <row r="342" spans="1:15" x14ac:dyDescent="0.25">
      <c r="A342" s="1">
        <v>341</v>
      </c>
      <c r="B342" s="1" t="s">
        <v>785</v>
      </c>
      <c r="C342" s="10">
        <v>45077</v>
      </c>
      <c r="D342" s="22">
        <v>0</v>
      </c>
      <c r="E342" s="1" t="s">
        <v>810</v>
      </c>
      <c r="F342" s="15">
        <v>3.5</v>
      </c>
      <c r="G342" s="2">
        <v>0.59789999999999999</v>
      </c>
      <c r="H342" s="3">
        <v>1</v>
      </c>
      <c r="I342" s="2">
        <v>0.22869999999999999</v>
      </c>
      <c r="J342" s="4">
        <f t="shared" si="22"/>
        <v>0.36919999999999997</v>
      </c>
      <c r="K342" s="1">
        <v>2</v>
      </c>
      <c r="L342" s="4">
        <f t="shared" si="23"/>
        <v>0.73839999999999995</v>
      </c>
      <c r="M342" s="1">
        <v>2</v>
      </c>
      <c r="N342" s="4">
        <v>1.2826</v>
      </c>
      <c r="O342" s="11" t="s">
        <v>1746</v>
      </c>
    </row>
    <row r="343" spans="1:15" x14ac:dyDescent="0.25">
      <c r="A343" s="1">
        <v>342</v>
      </c>
      <c r="B343" s="1" t="s">
        <v>249</v>
      </c>
      <c r="C343" s="10">
        <v>45078</v>
      </c>
      <c r="D343" s="22">
        <v>0</v>
      </c>
      <c r="E343" s="1" t="s">
        <v>519</v>
      </c>
      <c r="F343" s="15">
        <v>24</v>
      </c>
      <c r="G343" s="2">
        <v>2.9375</v>
      </c>
      <c r="H343" s="3">
        <v>9</v>
      </c>
      <c r="I343" s="2">
        <v>2.2999999999999998</v>
      </c>
      <c r="J343" s="4">
        <f t="shared" si="22"/>
        <v>0.63750000000000018</v>
      </c>
      <c r="K343" s="1">
        <v>1</v>
      </c>
      <c r="L343" s="4">
        <f t="shared" si="23"/>
        <v>0.63750000000000018</v>
      </c>
      <c r="M343" s="1">
        <v>1</v>
      </c>
      <c r="N343" s="4">
        <v>0.63750000000000018</v>
      </c>
      <c r="O343" s="11" t="s">
        <v>1746</v>
      </c>
    </row>
    <row r="344" spans="1:15" x14ac:dyDescent="0.25">
      <c r="A344" s="1">
        <v>343</v>
      </c>
      <c r="B344" s="1" t="s">
        <v>465</v>
      </c>
      <c r="C344" s="10">
        <v>45078</v>
      </c>
      <c r="D344" s="22">
        <v>0</v>
      </c>
      <c r="E344" s="1" t="s">
        <v>519</v>
      </c>
      <c r="F344" s="15">
        <v>24</v>
      </c>
      <c r="G344" s="2">
        <v>2.4868999999999999</v>
      </c>
      <c r="H344" s="3">
        <v>7</v>
      </c>
      <c r="I344" s="2">
        <v>1.4609000000000001</v>
      </c>
      <c r="J344" s="4">
        <f t="shared" si="22"/>
        <v>1.0259999999999998</v>
      </c>
      <c r="K344" s="1">
        <v>1</v>
      </c>
      <c r="L344" s="4">
        <f t="shared" si="23"/>
        <v>1.0259999999999998</v>
      </c>
      <c r="M344" s="1">
        <v>1</v>
      </c>
      <c r="N344" s="4">
        <v>1.0259999999999998</v>
      </c>
      <c r="O344" s="11" t="s">
        <v>1746</v>
      </c>
    </row>
    <row r="345" spans="1:15" x14ac:dyDescent="0.25">
      <c r="A345" s="1">
        <v>344</v>
      </c>
      <c r="B345" s="1" t="s">
        <v>249</v>
      </c>
      <c r="C345" s="10">
        <v>45079</v>
      </c>
      <c r="D345" s="22">
        <v>0</v>
      </c>
      <c r="E345" s="1" t="s">
        <v>213</v>
      </c>
      <c r="F345" s="15">
        <v>24</v>
      </c>
      <c r="G345" s="2">
        <v>2.8045</v>
      </c>
      <c r="H345" s="3">
        <v>10</v>
      </c>
      <c r="I345" s="2">
        <v>2.0198</v>
      </c>
      <c r="J345" s="4">
        <f t="shared" si="22"/>
        <v>0.78469999999999995</v>
      </c>
      <c r="K345" s="1">
        <v>1</v>
      </c>
      <c r="L345" s="4">
        <f t="shared" si="23"/>
        <v>0.78469999999999995</v>
      </c>
      <c r="M345" s="1">
        <v>1</v>
      </c>
      <c r="N345" s="4">
        <v>0.78469999999999995</v>
      </c>
      <c r="O345" s="11" t="s">
        <v>1746</v>
      </c>
    </row>
    <row r="346" spans="1:15" x14ac:dyDescent="0.25">
      <c r="A346" s="1">
        <v>345</v>
      </c>
      <c r="B346" s="1" t="s">
        <v>465</v>
      </c>
      <c r="C346" s="10">
        <v>45079</v>
      </c>
      <c r="D346" s="22">
        <v>0</v>
      </c>
      <c r="E346" s="1" t="s">
        <v>817</v>
      </c>
      <c r="F346" s="15">
        <v>1</v>
      </c>
      <c r="G346" s="2">
        <v>0.125</v>
      </c>
      <c r="H346" s="3">
        <v>0</v>
      </c>
      <c r="I346" s="2">
        <v>8.3199999999999996E-2</v>
      </c>
      <c r="J346" s="4">
        <f t="shared" si="22"/>
        <v>4.1800000000000004E-2</v>
      </c>
      <c r="K346" s="1">
        <v>5</v>
      </c>
      <c r="L346" s="4">
        <f t="shared" si="23"/>
        <v>0.20900000000000002</v>
      </c>
      <c r="M346" s="1">
        <v>9</v>
      </c>
      <c r="N346" s="4">
        <v>2.399</v>
      </c>
      <c r="O346" s="11" t="s">
        <v>1746</v>
      </c>
    </row>
    <row r="347" spans="1:15" x14ac:dyDescent="0.25">
      <c r="A347" s="1">
        <v>346</v>
      </c>
      <c r="B347" s="1" t="s">
        <v>785</v>
      </c>
      <c r="C347" s="10">
        <v>45079</v>
      </c>
      <c r="D347" s="22">
        <v>0</v>
      </c>
      <c r="E347" s="1" t="s">
        <v>489</v>
      </c>
      <c r="F347" s="15">
        <v>23</v>
      </c>
      <c r="G347" s="2">
        <v>2.3807</v>
      </c>
      <c r="H347" s="3">
        <v>6</v>
      </c>
      <c r="I347" s="2">
        <v>1.8452</v>
      </c>
      <c r="J347" s="4">
        <f t="shared" si="22"/>
        <v>0.53550000000000009</v>
      </c>
      <c r="K347" s="1">
        <v>1</v>
      </c>
      <c r="L347" s="4">
        <f t="shared" si="23"/>
        <v>0.53550000000000009</v>
      </c>
      <c r="M347" s="1">
        <v>1</v>
      </c>
      <c r="N347" s="4">
        <v>0.53550000000000009</v>
      </c>
      <c r="O347" s="11" t="s">
        <v>1746</v>
      </c>
    </row>
    <row r="348" spans="1:15" x14ac:dyDescent="0.25">
      <c r="A348" s="1">
        <v>347</v>
      </c>
      <c r="B348" s="1" t="s">
        <v>249</v>
      </c>
      <c r="C348" s="10">
        <v>45080</v>
      </c>
      <c r="D348" s="22">
        <v>0</v>
      </c>
      <c r="E348" s="1" t="s">
        <v>213</v>
      </c>
      <c r="F348" s="15">
        <v>24</v>
      </c>
      <c r="G348" s="2">
        <v>2.6301999999999999</v>
      </c>
      <c r="H348" s="3">
        <v>5</v>
      </c>
      <c r="I348" s="2">
        <v>1.9302999999999999</v>
      </c>
      <c r="J348" s="4">
        <f t="shared" si="22"/>
        <v>0.69989999999999997</v>
      </c>
      <c r="K348" s="1">
        <v>1</v>
      </c>
      <c r="L348" s="4">
        <f t="shared" si="23"/>
        <v>0.69989999999999997</v>
      </c>
      <c r="M348" s="1">
        <v>1</v>
      </c>
      <c r="N348" s="4">
        <v>0.69989999999999997</v>
      </c>
      <c r="O348" s="11" t="s">
        <v>1746</v>
      </c>
    </row>
    <row r="349" spans="1:15" x14ac:dyDescent="0.25">
      <c r="A349" s="1">
        <v>348</v>
      </c>
      <c r="B349" s="1" t="s">
        <v>785</v>
      </c>
      <c r="C349" s="10">
        <v>45080</v>
      </c>
      <c r="D349" s="22">
        <v>0</v>
      </c>
      <c r="E349" s="1" t="s">
        <v>213</v>
      </c>
      <c r="F349" s="15">
        <v>24</v>
      </c>
      <c r="G349" s="2">
        <v>2.6153</v>
      </c>
      <c r="H349" s="3">
        <v>6</v>
      </c>
      <c r="I349" s="2">
        <v>1.8311999999999999</v>
      </c>
      <c r="J349" s="4">
        <f t="shared" si="22"/>
        <v>0.78410000000000002</v>
      </c>
      <c r="K349" s="1">
        <v>1</v>
      </c>
      <c r="L349" s="4">
        <f t="shared" si="23"/>
        <v>0.78410000000000002</v>
      </c>
      <c r="M349" s="1">
        <v>1</v>
      </c>
      <c r="N349" s="4">
        <v>0.78410000000000002</v>
      </c>
      <c r="O349" s="11" t="s">
        <v>1746</v>
      </c>
    </row>
    <row r="350" spans="1:15" x14ac:dyDescent="0.25">
      <c r="A350" s="1">
        <v>349</v>
      </c>
      <c r="B350" s="1" t="s">
        <v>249</v>
      </c>
      <c r="C350" s="10">
        <v>45081</v>
      </c>
      <c r="D350" s="22">
        <v>0</v>
      </c>
      <c r="E350" s="1" t="s">
        <v>213</v>
      </c>
      <c r="F350" s="15">
        <v>24</v>
      </c>
      <c r="G350" s="2">
        <v>2.7033</v>
      </c>
      <c r="H350" s="3">
        <v>8</v>
      </c>
      <c r="I350" s="2">
        <v>1.9246000000000001</v>
      </c>
      <c r="J350" s="4">
        <f t="shared" si="22"/>
        <v>0.77869999999999995</v>
      </c>
      <c r="K350" s="1">
        <v>1</v>
      </c>
      <c r="L350" s="4">
        <f t="shared" si="23"/>
        <v>0.77869999999999995</v>
      </c>
      <c r="M350" s="1">
        <v>1</v>
      </c>
      <c r="N350" s="4">
        <v>0.77869999999999995</v>
      </c>
      <c r="O350" s="11" t="s">
        <v>1746</v>
      </c>
    </row>
    <row r="351" spans="1:15" x14ac:dyDescent="0.25">
      <c r="A351" s="1">
        <v>350</v>
      </c>
      <c r="B351" s="1" t="s">
        <v>785</v>
      </c>
      <c r="C351" s="10">
        <v>45081</v>
      </c>
      <c r="D351" s="22">
        <v>0</v>
      </c>
      <c r="E351" s="1" t="s">
        <v>213</v>
      </c>
      <c r="F351" s="15">
        <v>24</v>
      </c>
      <c r="G351" s="2">
        <v>2.7656999999999998</v>
      </c>
      <c r="H351" s="3">
        <v>7</v>
      </c>
      <c r="I351" s="2">
        <v>1.9212</v>
      </c>
      <c r="J351" s="4">
        <f t="shared" si="22"/>
        <v>0.84449999999999981</v>
      </c>
      <c r="K351" s="1">
        <v>1</v>
      </c>
      <c r="L351" s="4">
        <f t="shared" si="23"/>
        <v>0.84449999999999981</v>
      </c>
      <c r="M351" s="1">
        <v>1</v>
      </c>
      <c r="N351" s="4">
        <v>0.84449999999999981</v>
      </c>
      <c r="O351" s="11" t="s">
        <v>1746</v>
      </c>
    </row>
    <row r="352" spans="1:15" x14ac:dyDescent="0.25">
      <c r="A352" s="1">
        <v>351</v>
      </c>
      <c r="B352" s="1" t="s">
        <v>249</v>
      </c>
      <c r="C352" s="10">
        <v>45082</v>
      </c>
      <c r="D352" s="22">
        <v>0</v>
      </c>
      <c r="E352" s="1" t="s">
        <v>213</v>
      </c>
      <c r="F352" s="15">
        <v>24</v>
      </c>
      <c r="G352" s="2">
        <v>2.6046999999999998</v>
      </c>
      <c r="H352" s="3">
        <v>8</v>
      </c>
      <c r="I352" s="2">
        <v>1.88</v>
      </c>
      <c r="J352" s="4">
        <f t="shared" si="22"/>
        <v>0.7246999999999999</v>
      </c>
      <c r="K352" s="1">
        <v>1</v>
      </c>
      <c r="L352" s="4">
        <f t="shared" si="23"/>
        <v>0.7246999999999999</v>
      </c>
      <c r="M352" s="1">
        <v>1</v>
      </c>
      <c r="N352" s="4">
        <v>0.7246999999999999</v>
      </c>
      <c r="O352" s="11" t="s">
        <v>1746</v>
      </c>
    </row>
    <row r="353" spans="1:15" x14ac:dyDescent="0.25">
      <c r="A353" s="1">
        <v>352</v>
      </c>
      <c r="B353" s="1" t="s">
        <v>785</v>
      </c>
      <c r="C353" s="10">
        <v>45082</v>
      </c>
      <c r="D353" s="22">
        <v>0</v>
      </c>
      <c r="E353" s="1" t="s">
        <v>213</v>
      </c>
      <c r="F353" s="15">
        <v>24</v>
      </c>
      <c r="G353" s="2">
        <v>3.3083</v>
      </c>
      <c r="H353" s="3">
        <v>6</v>
      </c>
      <c r="I353" s="2">
        <v>1.9652000000000001</v>
      </c>
      <c r="J353" s="4">
        <f t="shared" si="22"/>
        <v>1.3431</v>
      </c>
      <c r="K353" s="1">
        <v>1</v>
      </c>
      <c r="L353" s="4">
        <f t="shared" si="23"/>
        <v>1.3431</v>
      </c>
      <c r="M353" s="1">
        <v>1</v>
      </c>
      <c r="N353" s="4">
        <v>1.3431</v>
      </c>
      <c r="O353" s="11" t="s">
        <v>1746</v>
      </c>
    </row>
    <row r="354" spans="1:15" x14ac:dyDescent="0.25">
      <c r="A354" s="1">
        <v>353</v>
      </c>
      <c r="B354" s="1" t="s">
        <v>249</v>
      </c>
      <c r="C354" s="10">
        <v>45083</v>
      </c>
      <c r="D354" s="22">
        <v>0</v>
      </c>
      <c r="E354" s="1" t="s">
        <v>213</v>
      </c>
      <c r="F354" s="15">
        <v>24</v>
      </c>
      <c r="G354" s="2">
        <v>2.4003000000000001</v>
      </c>
      <c r="H354" s="3">
        <v>7</v>
      </c>
      <c r="I354" s="2">
        <v>1.7652000000000001</v>
      </c>
      <c r="J354" s="4">
        <f t="shared" si="22"/>
        <v>0.6351</v>
      </c>
      <c r="K354" s="1">
        <v>1</v>
      </c>
      <c r="L354" s="4">
        <f t="shared" si="23"/>
        <v>0.6351</v>
      </c>
      <c r="M354" s="1">
        <v>1</v>
      </c>
      <c r="N354" s="4">
        <v>0.6351</v>
      </c>
      <c r="O354" s="11" t="s">
        <v>1746</v>
      </c>
    </row>
    <row r="355" spans="1:15" x14ac:dyDescent="0.25">
      <c r="A355" s="1">
        <v>354</v>
      </c>
      <c r="B355" s="1" t="s">
        <v>785</v>
      </c>
      <c r="C355" s="10">
        <v>45083</v>
      </c>
      <c r="D355" s="22">
        <v>0</v>
      </c>
      <c r="E355" s="1" t="s">
        <v>213</v>
      </c>
      <c r="F355" s="15">
        <v>24</v>
      </c>
      <c r="G355" s="2">
        <v>3.1991000000000001</v>
      </c>
      <c r="H355" s="3">
        <v>6</v>
      </c>
      <c r="I355" s="2">
        <v>1.9854000000000001</v>
      </c>
      <c r="J355" s="4">
        <f t="shared" si="22"/>
        <v>1.2137</v>
      </c>
      <c r="K355" s="1">
        <v>1</v>
      </c>
      <c r="L355" s="4">
        <f t="shared" si="23"/>
        <v>1.2137</v>
      </c>
      <c r="M355" s="1">
        <v>1</v>
      </c>
      <c r="N355" s="4">
        <v>1.2137</v>
      </c>
      <c r="O355" s="11" t="s">
        <v>1746</v>
      </c>
    </row>
    <row r="356" spans="1:15" x14ac:dyDescent="0.25">
      <c r="A356" s="1">
        <v>355</v>
      </c>
      <c r="B356" s="1" t="s">
        <v>249</v>
      </c>
      <c r="C356" s="10">
        <v>45084</v>
      </c>
      <c r="D356" s="22">
        <v>0</v>
      </c>
      <c r="E356" s="1" t="s">
        <v>213</v>
      </c>
      <c r="F356" s="15">
        <v>24</v>
      </c>
      <c r="G356" s="2">
        <v>2.5758999999999999</v>
      </c>
      <c r="H356" s="3">
        <v>8</v>
      </c>
      <c r="I356" s="2">
        <v>1.8405</v>
      </c>
      <c r="J356" s="4">
        <f t="shared" si="22"/>
        <v>0.73539999999999983</v>
      </c>
      <c r="K356" s="1">
        <v>1</v>
      </c>
      <c r="L356" s="4">
        <f t="shared" si="23"/>
        <v>0.73539999999999983</v>
      </c>
      <c r="M356" s="1">
        <v>1</v>
      </c>
      <c r="N356" s="4">
        <v>0.73539999999999983</v>
      </c>
      <c r="O356" s="11" t="s">
        <v>1746</v>
      </c>
    </row>
    <row r="357" spans="1:15" x14ac:dyDescent="0.25">
      <c r="A357" s="1">
        <v>356</v>
      </c>
      <c r="B357" s="1" t="s">
        <v>785</v>
      </c>
      <c r="C357" s="10">
        <v>45084</v>
      </c>
      <c r="D357" s="22">
        <v>0</v>
      </c>
      <c r="E357" s="1" t="s">
        <v>213</v>
      </c>
      <c r="F357" s="15">
        <v>24</v>
      </c>
      <c r="G357" s="2">
        <v>2.8066</v>
      </c>
      <c r="H357" s="3">
        <v>6</v>
      </c>
      <c r="I357" s="2">
        <v>1.9541999999999999</v>
      </c>
      <c r="J357" s="4">
        <f t="shared" si="22"/>
        <v>0.85240000000000005</v>
      </c>
      <c r="K357" s="1">
        <v>1</v>
      </c>
      <c r="L357" s="4">
        <f t="shared" si="23"/>
        <v>0.85240000000000005</v>
      </c>
      <c r="M357" s="1">
        <v>1</v>
      </c>
      <c r="N357" s="4">
        <v>0.85240000000000005</v>
      </c>
      <c r="O357" s="11" t="s">
        <v>1746</v>
      </c>
    </row>
    <row r="358" spans="1:15" x14ac:dyDescent="0.25">
      <c r="A358" s="1">
        <v>357</v>
      </c>
      <c r="B358" s="1" t="s">
        <v>249</v>
      </c>
      <c r="C358" s="10">
        <v>45085</v>
      </c>
      <c r="D358" s="22">
        <v>0</v>
      </c>
      <c r="E358" s="1" t="s">
        <v>213</v>
      </c>
      <c r="F358" s="15">
        <v>24</v>
      </c>
      <c r="G358" s="2">
        <v>2.7027999999999999</v>
      </c>
      <c r="H358" s="3">
        <v>8</v>
      </c>
      <c r="I358" s="2">
        <v>1.8320000000000001</v>
      </c>
      <c r="J358" s="4">
        <f t="shared" si="22"/>
        <v>0.8707999999999998</v>
      </c>
      <c r="K358" s="1">
        <v>1</v>
      </c>
      <c r="L358" s="4">
        <f t="shared" si="23"/>
        <v>0.8707999999999998</v>
      </c>
      <c r="M358" s="1">
        <v>1</v>
      </c>
      <c r="N358" s="4">
        <v>0.8707999999999998</v>
      </c>
      <c r="O358" s="11" t="s">
        <v>1746</v>
      </c>
    </row>
    <row r="359" spans="1:15" x14ac:dyDescent="0.25">
      <c r="A359" s="1">
        <v>358</v>
      </c>
      <c r="B359" s="1" t="s">
        <v>785</v>
      </c>
      <c r="C359" s="10">
        <v>45085</v>
      </c>
      <c r="D359" s="22">
        <v>0</v>
      </c>
      <c r="E359" s="1" t="s">
        <v>213</v>
      </c>
      <c r="F359" s="15">
        <v>24</v>
      </c>
      <c r="G359" s="2">
        <v>2.8540999999999999</v>
      </c>
      <c r="H359" s="3">
        <v>6</v>
      </c>
      <c r="I359" s="2">
        <v>1.9345000000000001</v>
      </c>
      <c r="J359" s="4">
        <f t="shared" si="22"/>
        <v>0.91959999999999975</v>
      </c>
      <c r="K359" s="1">
        <v>1</v>
      </c>
      <c r="L359" s="4">
        <f t="shared" si="23"/>
        <v>0.91959999999999975</v>
      </c>
      <c r="M359" s="1">
        <v>1</v>
      </c>
      <c r="N359" s="4">
        <v>0.91959999999999975</v>
      </c>
      <c r="O359" s="11" t="s">
        <v>1746</v>
      </c>
    </row>
    <row r="360" spans="1:15" x14ac:dyDescent="0.25">
      <c r="A360" s="1">
        <v>359</v>
      </c>
      <c r="B360" s="1" t="s">
        <v>249</v>
      </c>
      <c r="C360" s="10">
        <v>45086</v>
      </c>
      <c r="D360" s="22">
        <v>0</v>
      </c>
      <c r="E360" s="1" t="s">
        <v>213</v>
      </c>
      <c r="F360" s="15">
        <v>24</v>
      </c>
      <c r="G360" s="2">
        <v>2.7027999999999999</v>
      </c>
      <c r="H360" s="3">
        <v>8</v>
      </c>
      <c r="I360" s="2">
        <v>1.8421000000000001</v>
      </c>
      <c r="J360" s="4">
        <f t="shared" si="22"/>
        <v>0.8606999999999998</v>
      </c>
      <c r="K360" s="1">
        <v>1</v>
      </c>
      <c r="L360" s="4">
        <f t="shared" si="23"/>
        <v>0.8606999999999998</v>
      </c>
      <c r="M360" s="1">
        <v>1</v>
      </c>
      <c r="N360" s="4">
        <v>0.8606999999999998</v>
      </c>
      <c r="O360" s="11" t="s">
        <v>1746</v>
      </c>
    </row>
    <row r="361" spans="1:15" x14ac:dyDescent="0.25">
      <c r="A361" s="1">
        <v>360</v>
      </c>
      <c r="B361" s="1" t="s">
        <v>785</v>
      </c>
      <c r="C361" s="10">
        <v>45086</v>
      </c>
      <c r="D361" s="22">
        <v>0</v>
      </c>
      <c r="E361" s="1" t="s">
        <v>213</v>
      </c>
      <c r="F361" s="15">
        <v>24</v>
      </c>
      <c r="G361" s="2">
        <v>2.8540999999999999</v>
      </c>
      <c r="H361" s="3">
        <v>6</v>
      </c>
      <c r="I361" s="2">
        <v>1.9436</v>
      </c>
      <c r="J361" s="4">
        <f t="shared" si="22"/>
        <v>0.91049999999999986</v>
      </c>
      <c r="K361" s="1">
        <v>1</v>
      </c>
      <c r="L361" s="4">
        <f t="shared" si="23"/>
        <v>0.91049999999999986</v>
      </c>
      <c r="M361" s="1">
        <v>1</v>
      </c>
      <c r="N361" s="4">
        <v>0.91049999999999986</v>
      </c>
      <c r="O361" s="11" t="s">
        <v>1746</v>
      </c>
    </row>
    <row r="362" spans="1:15" x14ac:dyDescent="0.25">
      <c r="A362" s="1">
        <v>361</v>
      </c>
      <c r="B362" s="1" t="s">
        <v>249</v>
      </c>
      <c r="C362" s="10">
        <v>45087</v>
      </c>
      <c r="D362" s="22">
        <v>0</v>
      </c>
      <c r="E362" s="1" t="s">
        <v>213</v>
      </c>
      <c r="F362" s="15">
        <v>24</v>
      </c>
      <c r="G362" s="2">
        <v>2.714</v>
      </c>
      <c r="H362" s="3">
        <v>8</v>
      </c>
      <c r="I362" s="2">
        <v>1.88</v>
      </c>
      <c r="J362" s="4">
        <f t="shared" si="22"/>
        <v>0.83400000000000007</v>
      </c>
      <c r="K362" s="1">
        <v>1</v>
      </c>
      <c r="L362" s="4">
        <f t="shared" si="23"/>
        <v>0.83400000000000007</v>
      </c>
      <c r="M362" s="1">
        <v>1</v>
      </c>
      <c r="N362" s="4">
        <v>0.83400000000000007</v>
      </c>
      <c r="O362" s="11" t="s">
        <v>1746</v>
      </c>
    </row>
    <row r="363" spans="1:15" x14ac:dyDescent="0.25">
      <c r="A363" s="1">
        <v>362</v>
      </c>
      <c r="B363" s="1" t="s">
        <v>785</v>
      </c>
      <c r="C363" s="10">
        <v>45087</v>
      </c>
      <c r="D363" s="22">
        <v>0</v>
      </c>
      <c r="E363" s="1" t="s">
        <v>213</v>
      </c>
      <c r="F363" s="15">
        <v>24</v>
      </c>
      <c r="G363" s="2">
        <v>2.9049999999999998</v>
      </c>
      <c r="H363" s="3">
        <v>6</v>
      </c>
      <c r="I363" s="2">
        <v>1.9652000000000001</v>
      </c>
      <c r="J363" s="4">
        <f t="shared" si="22"/>
        <v>0.93979999999999975</v>
      </c>
      <c r="K363" s="1">
        <v>1</v>
      </c>
      <c r="L363" s="4">
        <f t="shared" si="23"/>
        <v>0.93979999999999975</v>
      </c>
      <c r="M363" s="1">
        <v>1</v>
      </c>
      <c r="N363" s="4">
        <v>0.93979999999999975</v>
      </c>
      <c r="O363" s="11" t="s">
        <v>1746</v>
      </c>
    </row>
    <row r="364" spans="1:15" x14ac:dyDescent="0.25">
      <c r="A364" s="1">
        <v>363</v>
      </c>
      <c r="B364" s="1" t="s">
        <v>249</v>
      </c>
      <c r="C364" s="10">
        <v>45088</v>
      </c>
      <c r="D364" s="22">
        <v>0</v>
      </c>
      <c r="E364" s="1" t="s">
        <v>213</v>
      </c>
      <c r="F364" s="15">
        <v>24</v>
      </c>
      <c r="G364" s="2">
        <v>2.6263000000000001</v>
      </c>
      <c r="H364" s="3">
        <v>7</v>
      </c>
      <c r="I364" s="2">
        <v>1.9105000000000001</v>
      </c>
      <c r="J364" s="4">
        <f t="shared" si="22"/>
        <v>0.71579999999999999</v>
      </c>
      <c r="K364" s="1">
        <v>1</v>
      </c>
      <c r="L364" s="4">
        <f t="shared" si="23"/>
        <v>0.71579999999999999</v>
      </c>
      <c r="M364" s="1">
        <v>1</v>
      </c>
      <c r="N364" s="4">
        <v>0.71579999999999999</v>
      </c>
      <c r="O364" s="11" t="s">
        <v>1746</v>
      </c>
    </row>
    <row r="365" spans="1:15" x14ac:dyDescent="0.25">
      <c r="A365" s="1">
        <v>364</v>
      </c>
      <c r="B365" s="1" t="s">
        <v>901</v>
      </c>
      <c r="C365" s="10">
        <v>45088</v>
      </c>
      <c r="D365" s="22">
        <v>0</v>
      </c>
      <c r="E365" s="1" t="s">
        <v>223</v>
      </c>
      <c r="F365" s="15">
        <v>16</v>
      </c>
      <c r="G365" s="2">
        <v>2.1126</v>
      </c>
      <c r="H365" s="3">
        <v>5</v>
      </c>
      <c r="I365" s="2">
        <v>1.0567</v>
      </c>
      <c r="J365" s="4">
        <f t="shared" si="22"/>
        <v>1.0559000000000001</v>
      </c>
      <c r="K365" s="1">
        <v>1</v>
      </c>
      <c r="L365" s="4">
        <f t="shared" si="23"/>
        <v>1.0559000000000001</v>
      </c>
      <c r="M365" s="1">
        <v>1</v>
      </c>
      <c r="N365" s="4">
        <v>1.0559000000000001</v>
      </c>
      <c r="O365" s="11" t="s">
        <v>1746</v>
      </c>
    </row>
    <row r="366" spans="1:15" x14ac:dyDescent="0.25">
      <c r="A366" s="1">
        <v>365</v>
      </c>
      <c r="B366" s="1" t="s">
        <v>785</v>
      </c>
      <c r="C366" s="10">
        <v>45088</v>
      </c>
      <c r="D366" s="22">
        <v>0</v>
      </c>
      <c r="E366" s="1" t="s">
        <v>902</v>
      </c>
      <c r="F366" s="15">
        <v>6.5</v>
      </c>
      <c r="G366" s="2">
        <v>1.5427999999999999</v>
      </c>
      <c r="H366" s="3">
        <v>2</v>
      </c>
      <c r="I366" s="2">
        <v>0.5091</v>
      </c>
      <c r="J366" s="4">
        <f t="shared" si="22"/>
        <v>1.0337000000000001</v>
      </c>
      <c r="K366" s="1">
        <v>2</v>
      </c>
      <c r="L366" s="4">
        <f t="shared" si="23"/>
        <v>2.0674000000000001</v>
      </c>
      <c r="M366" s="1">
        <v>5</v>
      </c>
      <c r="N366" s="4">
        <v>2.4060999999999999</v>
      </c>
      <c r="O366" s="11" t="s">
        <v>1746</v>
      </c>
    </row>
    <row r="367" spans="1:15" x14ac:dyDescent="0.25">
      <c r="A367" s="1">
        <v>366</v>
      </c>
      <c r="B367" s="1" t="s">
        <v>249</v>
      </c>
      <c r="C367" s="10">
        <v>45089</v>
      </c>
      <c r="D367" s="22">
        <v>0</v>
      </c>
      <c r="E367" s="1" t="s">
        <v>213</v>
      </c>
      <c r="F367" s="15">
        <v>24</v>
      </c>
      <c r="G367" s="2">
        <v>2.4005000000000001</v>
      </c>
      <c r="H367" s="3">
        <v>7</v>
      </c>
      <c r="I367" s="2">
        <v>1.9854000000000001</v>
      </c>
      <c r="J367" s="4">
        <f t="shared" si="22"/>
        <v>0.41510000000000002</v>
      </c>
      <c r="K367" s="1">
        <v>1</v>
      </c>
      <c r="L367" s="4">
        <f t="shared" si="23"/>
        <v>0.41510000000000002</v>
      </c>
      <c r="M367" s="1">
        <v>1</v>
      </c>
      <c r="N367" s="4">
        <v>0.41510000000000002</v>
      </c>
      <c r="O367" s="11" t="s">
        <v>1746</v>
      </c>
    </row>
    <row r="368" spans="1:15" x14ac:dyDescent="0.25">
      <c r="A368" s="1">
        <v>367</v>
      </c>
      <c r="B368" s="1" t="s">
        <v>901</v>
      </c>
      <c r="C368" s="10">
        <v>45089</v>
      </c>
      <c r="D368" s="22">
        <v>0</v>
      </c>
      <c r="E368" s="1" t="s">
        <v>213</v>
      </c>
      <c r="F368" s="15">
        <v>24</v>
      </c>
      <c r="G368" s="2">
        <v>3.6440000000000001</v>
      </c>
      <c r="H368" s="3">
        <v>7</v>
      </c>
      <c r="I368" s="2">
        <v>1.7564</v>
      </c>
      <c r="J368" s="4">
        <f t="shared" si="22"/>
        <v>1.8876000000000002</v>
      </c>
      <c r="K368" s="1">
        <v>1</v>
      </c>
      <c r="L368" s="4">
        <f t="shared" si="23"/>
        <v>1.8876000000000002</v>
      </c>
      <c r="M368" s="1">
        <v>1</v>
      </c>
      <c r="N368" s="4">
        <v>1.8876000000000002</v>
      </c>
      <c r="O368" s="11" t="s">
        <v>1746</v>
      </c>
    </row>
    <row r="369" spans="1:15" x14ac:dyDescent="0.25">
      <c r="A369" s="1">
        <v>368</v>
      </c>
      <c r="B369" s="1" t="s">
        <v>249</v>
      </c>
      <c r="C369" s="10">
        <v>45090</v>
      </c>
      <c r="D369" s="22">
        <v>0</v>
      </c>
      <c r="E369" s="1" t="s">
        <v>213</v>
      </c>
      <c r="F369" s="15">
        <v>24</v>
      </c>
      <c r="G369" s="2">
        <v>2.52</v>
      </c>
      <c r="H369" s="3">
        <v>7</v>
      </c>
      <c r="I369" s="2">
        <v>1.96</v>
      </c>
      <c r="J369" s="4">
        <f t="shared" si="22"/>
        <v>0.56000000000000005</v>
      </c>
      <c r="K369" s="1">
        <v>1</v>
      </c>
      <c r="L369" s="4">
        <f t="shared" si="23"/>
        <v>0.56000000000000005</v>
      </c>
      <c r="M369" s="1">
        <v>1</v>
      </c>
      <c r="N369" s="4">
        <v>0.56000000000000005</v>
      </c>
      <c r="O369" s="11" t="s">
        <v>1746</v>
      </c>
    </row>
    <row r="370" spans="1:15" x14ac:dyDescent="0.25">
      <c r="A370" s="1">
        <v>369</v>
      </c>
      <c r="B370" s="1" t="s">
        <v>901</v>
      </c>
      <c r="C370" s="10">
        <v>45090</v>
      </c>
      <c r="D370" s="22">
        <v>0</v>
      </c>
      <c r="E370" s="1" t="s">
        <v>213</v>
      </c>
      <c r="F370" s="15">
        <v>24</v>
      </c>
      <c r="G370" s="2">
        <v>3.76</v>
      </c>
      <c r="H370" s="3">
        <v>8</v>
      </c>
      <c r="I370" s="2">
        <v>1.8</v>
      </c>
      <c r="J370" s="4">
        <f t="shared" si="22"/>
        <v>1.9599999999999997</v>
      </c>
      <c r="K370" s="1">
        <v>1</v>
      </c>
      <c r="L370" s="4">
        <f t="shared" si="23"/>
        <v>1.9599999999999997</v>
      </c>
      <c r="M370" s="1">
        <v>1</v>
      </c>
      <c r="N370" s="4">
        <v>1.9599999999999997</v>
      </c>
      <c r="O370" s="11" t="s">
        <v>1746</v>
      </c>
    </row>
    <row r="371" spans="1:15" x14ac:dyDescent="0.25">
      <c r="A371" s="1">
        <v>370</v>
      </c>
      <c r="B371" s="1" t="s">
        <v>249</v>
      </c>
      <c r="C371" s="10">
        <v>45091</v>
      </c>
      <c r="D371" s="22">
        <v>0</v>
      </c>
      <c r="E371" s="1" t="s">
        <v>213</v>
      </c>
      <c r="F371" s="15">
        <v>24</v>
      </c>
      <c r="G371" s="2">
        <v>2.67</v>
      </c>
      <c r="H371" s="3">
        <v>7</v>
      </c>
      <c r="I371" s="2">
        <v>1.97</v>
      </c>
      <c r="J371" s="4">
        <f t="shared" si="22"/>
        <v>0.7</v>
      </c>
      <c r="K371" s="1">
        <v>1</v>
      </c>
      <c r="L371" s="4">
        <f t="shared" si="23"/>
        <v>0.7</v>
      </c>
      <c r="M371" s="1">
        <v>1</v>
      </c>
      <c r="N371" s="4">
        <v>0.7</v>
      </c>
      <c r="O371" s="11" t="s">
        <v>1746</v>
      </c>
    </row>
    <row r="372" spans="1:15" x14ac:dyDescent="0.25">
      <c r="A372" s="1">
        <v>371</v>
      </c>
      <c r="B372" s="1" t="s">
        <v>901</v>
      </c>
      <c r="C372" s="10">
        <v>45091</v>
      </c>
      <c r="D372" s="22">
        <v>0</v>
      </c>
      <c r="E372" s="1" t="s">
        <v>213</v>
      </c>
      <c r="F372" s="15">
        <v>24</v>
      </c>
      <c r="G372" s="2">
        <v>3.98</v>
      </c>
      <c r="H372" s="3">
        <v>7</v>
      </c>
      <c r="I372" s="2">
        <v>1.81</v>
      </c>
      <c r="J372" s="4">
        <f t="shared" si="22"/>
        <v>2.17</v>
      </c>
      <c r="K372" s="1">
        <v>1</v>
      </c>
      <c r="L372" s="4">
        <f t="shared" si="23"/>
        <v>2.17</v>
      </c>
      <c r="M372" s="1">
        <v>1</v>
      </c>
      <c r="N372" s="4">
        <v>2.17</v>
      </c>
      <c r="O372" s="11" t="s">
        <v>1746</v>
      </c>
    </row>
    <row r="373" spans="1:15" x14ac:dyDescent="0.25">
      <c r="A373" s="1">
        <v>372</v>
      </c>
      <c r="B373" s="1" t="s">
        <v>249</v>
      </c>
      <c r="C373" s="10">
        <v>45092</v>
      </c>
      <c r="D373" s="22">
        <v>0</v>
      </c>
      <c r="E373" s="1" t="s">
        <v>213</v>
      </c>
      <c r="F373" s="15">
        <v>24</v>
      </c>
      <c r="G373" s="2">
        <v>2.52</v>
      </c>
      <c r="H373" s="3">
        <v>6</v>
      </c>
      <c r="I373" s="2">
        <v>1.96</v>
      </c>
      <c r="J373" s="4">
        <f t="shared" si="22"/>
        <v>0.56000000000000005</v>
      </c>
      <c r="K373" s="1">
        <v>1</v>
      </c>
      <c r="L373" s="4">
        <f t="shared" si="23"/>
        <v>0.56000000000000005</v>
      </c>
      <c r="M373" s="1">
        <v>1</v>
      </c>
      <c r="N373" s="4">
        <v>0.56000000000000005</v>
      </c>
      <c r="O373" s="11" t="s">
        <v>1746</v>
      </c>
    </row>
    <row r="374" spans="1:15" x14ac:dyDescent="0.25">
      <c r="A374" s="1">
        <v>373</v>
      </c>
      <c r="B374" s="1" t="s">
        <v>901</v>
      </c>
      <c r="C374" s="10">
        <v>45092</v>
      </c>
      <c r="D374" s="22">
        <v>0</v>
      </c>
      <c r="E374" s="1" t="s">
        <v>213</v>
      </c>
      <c r="F374" s="15">
        <v>24</v>
      </c>
      <c r="G374" s="2">
        <v>3.86</v>
      </c>
      <c r="H374" s="3">
        <v>7</v>
      </c>
      <c r="I374" s="2">
        <v>1.82</v>
      </c>
      <c r="J374" s="4">
        <f t="shared" si="22"/>
        <v>2.04</v>
      </c>
      <c r="K374" s="1">
        <v>1</v>
      </c>
      <c r="L374" s="4">
        <f t="shared" si="23"/>
        <v>2.04</v>
      </c>
      <c r="M374" s="1">
        <v>1</v>
      </c>
      <c r="N374" s="4">
        <v>2.04</v>
      </c>
      <c r="O374" s="11" t="s">
        <v>1746</v>
      </c>
    </row>
    <row r="375" spans="1:15" x14ac:dyDescent="0.25">
      <c r="A375" s="1">
        <v>374</v>
      </c>
      <c r="B375" s="1" t="s">
        <v>249</v>
      </c>
      <c r="C375" s="10">
        <v>45093</v>
      </c>
      <c r="D375" s="22">
        <v>0</v>
      </c>
      <c r="E375" s="1" t="s">
        <v>218</v>
      </c>
      <c r="F375" s="15">
        <v>24</v>
      </c>
      <c r="G375" s="2">
        <v>2.1537000000000002</v>
      </c>
      <c r="H375" s="3">
        <v>5</v>
      </c>
      <c r="I375" s="2">
        <v>1.6456999999999999</v>
      </c>
      <c r="J375" s="4">
        <f t="shared" si="22"/>
        <v>0.50800000000000023</v>
      </c>
      <c r="K375" s="1">
        <v>1</v>
      </c>
      <c r="L375" s="4">
        <f t="shared" si="23"/>
        <v>0.50800000000000023</v>
      </c>
      <c r="M375" s="1">
        <v>1</v>
      </c>
      <c r="N375" s="4">
        <v>0.50800000000000023</v>
      </c>
      <c r="O375" s="11" t="s">
        <v>1746</v>
      </c>
    </row>
    <row r="376" spans="1:15" x14ac:dyDescent="0.25">
      <c r="A376" s="1">
        <v>375</v>
      </c>
      <c r="B376" s="1" t="s">
        <v>901</v>
      </c>
      <c r="C376" s="10">
        <v>45093</v>
      </c>
      <c r="D376" s="22">
        <v>0</v>
      </c>
      <c r="E376" s="1" t="s">
        <v>946</v>
      </c>
      <c r="F376" s="15">
        <v>17.5</v>
      </c>
      <c r="G376" s="2">
        <v>1.3571</v>
      </c>
      <c r="H376" s="3">
        <v>3</v>
      </c>
      <c r="I376" s="2">
        <v>0.754</v>
      </c>
      <c r="J376" s="4">
        <f t="shared" si="22"/>
        <v>0.60309999999999997</v>
      </c>
      <c r="K376" s="1">
        <v>1</v>
      </c>
      <c r="L376" s="4">
        <f t="shared" si="23"/>
        <v>0.60309999999999997</v>
      </c>
      <c r="M376" s="1">
        <v>1</v>
      </c>
      <c r="N376" s="4">
        <v>0.60309999999999997</v>
      </c>
      <c r="O376" s="11" t="s">
        <v>1746</v>
      </c>
    </row>
    <row r="377" spans="1:15" x14ac:dyDescent="0.25">
      <c r="A377" s="1">
        <v>376</v>
      </c>
      <c r="B377" s="1" t="s">
        <v>945</v>
      </c>
      <c r="C377" s="10">
        <v>45093</v>
      </c>
      <c r="D377" s="22">
        <v>0</v>
      </c>
      <c r="E377" s="1" t="s">
        <v>213</v>
      </c>
      <c r="F377" s="15">
        <v>24</v>
      </c>
      <c r="G377" s="2">
        <v>2.5339</v>
      </c>
      <c r="H377" s="3">
        <v>7</v>
      </c>
      <c r="I377" s="2">
        <v>1.4571000000000001</v>
      </c>
      <c r="J377" s="4">
        <f t="shared" si="22"/>
        <v>1.0768</v>
      </c>
      <c r="K377" s="1">
        <v>1</v>
      </c>
      <c r="L377" s="4">
        <f t="shared" si="23"/>
        <v>1.0768</v>
      </c>
      <c r="M377" s="1">
        <v>1</v>
      </c>
      <c r="N377" s="4">
        <v>1.0768</v>
      </c>
      <c r="O377" s="11" t="s">
        <v>1746</v>
      </c>
    </row>
    <row r="378" spans="1:15" x14ac:dyDescent="0.25">
      <c r="A378" s="1">
        <v>377</v>
      </c>
      <c r="B378" s="1" t="s">
        <v>249</v>
      </c>
      <c r="C378" s="10">
        <v>45094</v>
      </c>
      <c r="D378" s="22">
        <v>0</v>
      </c>
      <c r="E378" s="1" t="s">
        <v>213</v>
      </c>
      <c r="F378" s="15">
        <v>24</v>
      </c>
      <c r="G378" s="2">
        <v>2.37</v>
      </c>
      <c r="H378" s="3">
        <v>6</v>
      </c>
      <c r="I378" s="2">
        <v>1.61</v>
      </c>
      <c r="J378" s="4">
        <f t="shared" si="22"/>
        <v>0.76</v>
      </c>
      <c r="K378" s="1">
        <v>1</v>
      </c>
      <c r="L378" s="4">
        <f t="shared" si="23"/>
        <v>0.76</v>
      </c>
      <c r="M378" s="1">
        <v>1</v>
      </c>
      <c r="N378" s="4">
        <v>0.76</v>
      </c>
      <c r="O378" s="11" t="s">
        <v>1746</v>
      </c>
    </row>
    <row r="379" spans="1:15" x14ac:dyDescent="0.25">
      <c r="A379" s="1">
        <v>378</v>
      </c>
      <c r="B379" s="1" t="s">
        <v>901</v>
      </c>
      <c r="C379" s="10">
        <v>45094</v>
      </c>
      <c r="D379" s="22">
        <v>0</v>
      </c>
      <c r="E379" s="1" t="s">
        <v>213</v>
      </c>
      <c r="F379" s="15">
        <v>24</v>
      </c>
      <c r="G379" s="2">
        <v>1.93</v>
      </c>
      <c r="H379" s="3">
        <v>5</v>
      </c>
      <c r="I379" s="2">
        <v>0.85</v>
      </c>
      <c r="J379" s="4">
        <f t="shared" si="22"/>
        <v>1.08</v>
      </c>
      <c r="K379" s="1">
        <v>1</v>
      </c>
      <c r="L379" s="4">
        <f t="shared" si="23"/>
        <v>1.08</v>
      </c>
      <c r="M379" s="1">
        <v>1</v>
      </c>
      <c r="N379" s="4">
        <v>1.08</v>
      </c>
      <c r="O379" s="11" t="s">
        <v>1746</v>
      </c>
    </row>
    <row r="380" spans="1:15" x14ac:dyDescent="0.25">
      <c r="A380" s="1">
        <v>379</v>
      </c>
      <c r="B380" s="1" t="s">
        <v>785</v>
      </c>
      <c r="C380" s="10">
        <v>45094</v>
      </c>
      <c r="D380" s="22">
        <v>0</v>
      </c>
      <c r="E380" s="1" t="s">
        <v>213</v>
      </c>
      <c r="F380" s="15">
        <v>24</v>
      </c>
      <c r="G380" s="2">
        <v>2.2000000000000002</v>
      </c>
      <c r="H380" s="3">
        <v>6</v>
      </c>
      <c r="I380" s="2">
        <v>1.41</v>
      </c>
      <c r="J380" s="4">
        <f t="shared" si="22"/>
        <v>0.79000000000000026</v>
      </c>
      <c r="K380" s="1">
        <v>1</v>
      </c>
      <c r="L380" s="4">
        <f t="shared" si="23"/>
        <v>0.79000000000000026</v>
      </c>
      <c r="M380" s="1">
        <v>1</v>
      </c>
      <c r="N380" s="4">
        <v>0.79000000000000026</v>
      </c>
      <c r="O380" s="11" t="s">
        <v>1746</v>
      </c>
    </row>
    <row r="381" spans="1:15" x14ac:dyDescent="0.25">
      <c r="A381" s="1">
        <v>380</v>
      </c>
      <c r="B381" s="1" t="s">
        <v>249</v>
      </c>
      <c r="C381" s="10">
        <v>45095</v>
      </c>
      <c r="D381" s="22">
        <v>0</v>
      </c>
      <c r="E381" s="1" t="s">
        <v>213</v>
      </c>
      <c r="F381" s="15">
        <v>24</v>
      </c>
      <c r="G381" s="2">
        <v>2.68</v>
      </c>
      <c r="H381" s="3">
        <v>7</v>
      </c>
      <c r="I381" s="2">
        <v>1.63</v>
      </c>
      <c r="J381" s="4">
        <f t="shared" si="22"/>
        <v>1.0500000000000003</v>
      </c>
      <c r="K381" s="1">
        <v>1</v>
      </c>
      <c r="L381" s="4">
        <f t="shared" si="23"/>
        <v>1.0500000000000003</v>
      </c>
      <c r="M381" s="1">
        <v>1</v>
      </c>
      <c r="N381" s="4">
        <v>1.0500000000000003</v>
      </c>
      <c r="O381" s="11" t="s">
        <v>1746</v>
      </c>
    </row>
    <row r="382" spans="1:15" x14ac:dyDescent="0.25">
      <c r="A382" s="1">
        <v>381</v>
      </c>
      <c r="B382" s="1" t="s">
        <v>901</v>
      </c>
      <c r="C382" s="10">
        <v>45095</v>
      </c>
      <c r="D382" s="22">
        <v>0</v>
      </c>
      <c r="E382" s="1" t="s">
        <v>213</v>
      </c>
      <c r="F382" s="15">
        <v>24</v>
      </c>
      <c r="G382" s="2">
        <v>2</v>
      </c>
      <c r="H382" s="3">
        <v>6</v>
      </c>
      <c r="I382" s="2">
        <v>0.86</v>
      </c>
      <c r="J382" s="4">
        <f t="shared" si="22"/>
        <v>1.1400000000000001</v>
      </c>
      <c r="K382" s="1">
        <v>1</v>
      </c>
      <c r="L382" s="4">
        <f t="shared" si="23"/>
        <v>1.1400000000000001</v>
      </c>
      <c r="M382" s="1">
        <v>1</v>
      </c>
      <c r="N382" s="4">
        <v>1.1400000000000001</v>
      </c>
      <c r="O382" s="11" t="s">
        <v>1746</v>
      </c>
    </row>
    <row r="383" spans="1:15" x14ac:dyDescent="0.25">
      <c r="A383" s="1">
        <v>382</v>
      </c>
      <c r="B383" s="1" t="s">
        <v>785</v>
      </c>
      <c r="C383" s="10">
        <v>45095</v>
      </c>
      <c r="D383" s="22">
        <v>0</v>
      </c>
      <c r="E383" s="1" t="s">
        <v>213</v>
      </c>
      <c r="F383" s="15">
        <v>24</v>
      </c>
      <c r="G383" s="2">
        <v>2.0499999999999998</v>
      </c>
      <c r="H383" s="3">
        <v>8</v>
      </c>
      <c r="I383" s="2">
        <v>1.4</v>
      </c>
      <c r="J383" s="4">
        <f t="shared" si="22"/>
        <v>0.64999999999999991</v>
      </c>
      <c r="K383" s="1">
        <v>1</v>
      </c>
      <c r="L383" s="4">
        <f t="shared" si="23"/>
        <v>0.64999999999999991</v>
      </c>
      <c r="M383" s="1">
        <v>1</v>
      </c>
      <c r="N383" s="4">
        <v>0.64999999999999991</v>
      </c>
      <c r="O383" s="11" t="s">
        <v>1746</v>
      </c>
    </row>
    <row r="384" spans="1:15" x14ac:dyDescent="0.25">
      <c r="A384" s="1">
        <v>383</v>
      </c>
      <c r="B384" s="1" t="s">
        <v>249</v>
      </c>
      <c r="C384" s="10">
        <v>45096</v>
      </c>
      <c r="D384" s="22">
        <v>0</v>
      </c>
      <c r="E384" s="1" t="s">
        <v>213</v>
      </c>
      <c r="F384" s="15">
        <v>24</v>
      </c>
      <c r="G384" s="2">
        <v>2.86</v>
      </c>
      <c r="H384" s="3">
        <v>9</v>
      </c>
      <c r="I384" s="2">
        <v>1.64</v>
      </c>
      <c r="J384" s="4">
        <f t="shared" si="22"/>
        <v>1.22</v>
      </c>
      <c r="K384" s="1">
        <v>1</v>
      </c>
      <c r="L384" s="4">
        <f t="shared" si="23"/>
        <v>1.22</v>
      </c>
      <c r="M384" s="1">
        <v>1</v>
      </c>
      <c r="N384" s="4">
        <v>1.22</v>
      </c>
      <c r="O384" s="11" t="s">
        <v>1746</v>
      </c>
    </row>
    <row r="385" spans="1:15" x14ac:dyDescent="0.25">
      <c r="A385" s="1">
        <v>384</v>
      </c>
      <c r="B385" s="1" t="s">
        <v>901</v>
      </c>
      <c r="C385" s="10">
        <v>45096</v>
      </c>
      <c r="D385" s="22">
        <v>0</v>
      </c>
      <c r="E385" s="1" t="s">
        <v>213</v>
      </c>
      <c r="F385" s="15">
        <v>24</v>
      </c>
      <c r="G385" s="2">
        <v>2.2000000000000002</v>
      </c>
      <c r="H385" s="3">
        <v>6</v>
      </c>
      <c r="I385" s="2">
        <v>0.87</v>
      </c>
      <c r="J385" s="4">
        <f t="shared" si="22"/>
        <v>1.33</v>
      </c>
      <c r="K385" s="1">
        <v>1</v>
      </c>
      <c r="L385" s="4">
        <f t="shared" si="23"/>
        <v>1.33</v>
      </c>
      <c r="M385" s="1">
        <v>1</v>
      </c>
      <c r="N385" s="4">
        <v>1.33</v>
      </c>
      <c r="O385" s="11" t="s">
        <v>1746</v>
      </c>
    </row>
    <row r="386" spans="1:15" x14ac:dyDescent="0.25">
      <c r="A386" s="1">
        <v>385</v>
      </c>
      <c r="B386" s="1" t="s">
        <v>785</v>
      </c>
      <c r="C386" s="10">
        <v>45096</v>
      </c>
      <c r="D386" s="22">
        <v>0</v>
      </c>
      <c r="E386" s="1" t="s">
        <v>213</v>
      </c>
      <c r="F386" s="15">
        <v>24</v>
      </c>
      <c r="G386" s="2">
        <v>2.13</v>
      </c>
      <c r="H386" s="3">
        <v>8</v>
      </c>
      <c r="I386" s="2">
        <v>1.4</v>
      </c>
      <c r="J386" s="4">
        <f t="shared" si="22"/>
        <v>0.73</v>
      </c>
      <c r="K386" s="1">
        <v>1</v>
      </c>
      <c r="L386" s="4">
        <f t="shared" si="23"/>
        <v>0.73</v>
      </c>
      <c r="M386" s="1">
        <v>1</v>
      </c>
      <c r="N386" s="4">
        <v>0.73</v>
      </c>
      <c r="O386" s="11" t="s">
        <v>1746</v>
      </c>
    </row>
    <row r="387" spans="1:15" x14ac:dyDescent="0.25">
      <c r="A387" s="1">
        <v>386</v>
      </c>
      <c r="B387" s="1" t="s">
        <v>249</v>
      </c>
      <c r="C387" s="10">
        <v>45097</v>
      </c>
      <c r="D387" s="22">
        <v>0</v>
      </c>
      <c r="E387" s="1" t="s">
        <v>213</v>
      </c>
      <c r="F387" s="15">
        <v>24</v>
      </c>
      <c r="G387" s="2">
        <v>2.87</v>
      </c>
      <c r="H387" s="3">
        <v>8</v>
      </c>
      <c r="I387" s="2">
        <v>1.62</v>
      </c>
      <c r="J387" s="4">
        <f t="shared" si="22"/>
        <v>1.25</v>
      </c>
      <c r="K387" s="1">
        <v>1</v>
      </c>
      <c r="L387" s="4">
        <f t="shared" si="23"/>
        <v>1.25</v>
      </c>
      <c r="M387" s="1">
        <v>1</v>
      </c>
      <c r="N387" s="4">
        <v>1.25</v>
      </c>
      <c r="O387" s="11" t="s">
        <v>1746</v>
      </c>
    </row>
    <row r="388" spans="1:15" x14ac:dyDescent="0.25">
      <c r="A388" s="1">
        <v>387</v>
      </c>
      <c r="B388" s="1" t="s">
        <v>901</v>
      </c>
      <c r="C388" s="10">
        <v>45097</v>
      </c>
      <c r="D388" s="22">
        <v>0</v>
      </c>
      <c r="E388" s="1" t="s">
        <v>213</v>
      </c>
      <c r="F388" s="15">
        <v>24</v>
      </c>
      <c r="G388" s="2">
        <v>2.33</v>
      </c>
      <c r="H388" s="3">
        <v>6</v>
      </c>
      <c r="I388" s="2">
        <v>0.86</v>
      </c>
      <c r="J388" s="4">
        <f t="shared" ref="J388:J451" si="24">G388-I388</f>
        <v>1.4700000000000002</v>
      </c>
      <c r="K388" s="1">
        <v>1</v>
      </c>
      <c r="L388" s="4">
        <f t="shared" ref="L388:L451" si="25">(G388-I388-D388)*K388</f>
        <v>1.4700000000000002</v>
      </c>
      <c r="M388" s="1">
        <v>1</v>
      </c>
      <c r="N388" s="4">
        <v>1.4700000000000002</v>
      </c>
      <c r="O388" s="11" t="s">
        <v>1746</v>
      </c>
    </row>
    <row r="389" spans="1:15" x14ac:dyDescent="0.25">
      <c r="A389" s="1">
        <v>388</v>
      </c>
      <c r="B389" s="1" t="s">
        <v>785</v>
      </c>
      <c r="C389" s="10">
        <v>45097</v>
      </c>
      <c r="D389" s="22">
        <v>0</v>
      </c>
      <c r="E389" s="1" t="s">
        <v>213</v>
      </c>
      <c r="F389" s="15">
        <v>24</v>
      </c>
      <c r="G389" s="2">
        <v>2.06</v>
      </c>
      <c r="H389" s="3">
        <v>8</v>
      </c>
      <c r="I389" s="2">
        <v>1.41</v>
      </c>
      <c r="J389" s="4">
        <f t="shared" si="24"/>
        <v>0.65000000000000013</v>
      </c>
      <c r="K389" s="1">
        <v>1</v>
      </c>
      <c r="L389" s="4">
        <f t="shared" si="25"/>
        <v>0.65000000000000013</v>
      </c>
      <c r="M389" s="1">
        <v>1</v>
      </c>
      <c r="N389" s="4">
        <v>0.65000000000000013</v>
      </c>
      <c r="O389" s="11" t="s">
        <v>1746</v>
      </c>
    </row>
    <row r="390" spans="1:15" x14ac:dyDescent="0.25">
      <c r="A390" s="1">
        <v>389</v>
      </c>
      <c r="B390" s="1" t="s">
        <v>249</v>
      </c>
      <c r="C390" s="10">
        <v>45098</v>
      </c>
      <c r="D390" s="22">
        <v>0</v>
      </c>
      <c r="E390" s="1" t="s">
        <v>213</v>
      </c>
      <c r="F390" s="15">
        <v>24</v>
      </c>
      <c r="G390" s="2">
        <v>3.11</v>
      </c>
      <c r="H390" s="3">
        <v>10</v>
      </c>
      <c r="I390" s="2">
        <v>1.65</v>
      </c>
      <c r="J390" s="4">
        <f t="shared" si="24"/>
        <v>1.46</v>
      </c>
      <c r="K390" s="1">
        <v>1</v>
      </c>
      <c r="L390" s="4">
        <f t="shared" si="25"/>
        <v>1.46</v>
      </c>
      <c r="M390" s="1">
        <v>1</v>
      </c>
      <c r="N390" s="4">
        <v>1.46</v>
      </c>
      <c r="O390" s="11" t="s">
        <v>1746</v>
      </c>
    </row>
    <row r="391" spans="1:15" x14ac:dyDescent="0.25">
      <c r="A391" s="1">
        <v>390</v>
      </c>
      <c r="B391" s="1" t="s">
        <v>901</v>
      </c>
      <c r="C391" s="10">
        <v>45098</v>
      </c>
      <c r="D391" s="22">
        <v>0</v>
      </c>
      <c r="E391" s="1" t="s">
        <v>213</v>
      </c>
      <c r="F391" s="15">
        <v>24</v>
      </c>
      <c r="G391" s="2">
        <v>2.41</v>
      </c>
      <c r="H391" s="3">
        <v>6</v>
      </c>
      <c r="I391" s="2">
        <v>0.87</v>
      </c>
      <c r="J391" s="4">
        <f t="shared" si="24"/>
        <v>1.54</v>
      </c>
      <c r="K391" s="1">
        <v>1</v>
      </c>
      <c r="L391" s="4">
        <f t="shared" si="25"/>
        <v>1.54</v>
      </c>
      <c r="M391" s="1">
        <v>1</v>
      </c>
      <c r="N391" s="4">
        <v>1.54</v>
      </c>
      <c r="O391" s="11" t="s">
        <v>1746</v>
      </c>
    </row>
    <row r="392" spans="1:15" x14ac:dyDescent="0.25">
      <c r="A392" s="1">
        <v>391</v>
      </c>
      <c r="B392" s="1" t="s">
        <v>785</v>
      </c>
      <c r="C392" s="10">
        <v>45098</v>
      </c>
      <c r="D392" s="22">
        <v>0</v>
      </c>
      <c r="E392" s="1" t="s">
        <v>213</v>
      </c>
      <c r="F392" s="15">
        <v>24</v>
      </c>
      <c r="G392" s="2">
        <v>2.2599999999999998</v>
      </c>
      <c r="H392" s="3">
        <v>9</v>
      </c>
      <c r="I392" s="2">
        <v>1.4</v>
      </c>
      <c r="J392" s="4">
        <f t="shared" si="24"/>
        <v>0.85999999999999988</v>
      </c>
      <c r="K392" s="1">
        <v>1</v>
      </c>
      <c r="L392" s="4">
        <f t="shared" si="25"/>
        <v>0.85999999999999988</v>
      </c>
      <c r="M392" s="1">
        <v>1</v>
      </c>
      <c r="N392" s="4">
        <v>0.85999999999999988</v>
      </c>
      <c r="O392" s="11" t="s">
        <v>1746</v>
      </c>
    </row>
    <row r="393" spans="1:15" x14ac:dyDescent="0.25">
      <c r="A393" s="1">
        <v>392</v>
      </c>
      <c r="B393" s="1" t="s">
        <v>249</v>
      </c>
      <c r="C393" s="10">
        <v>45099</v>
      </c>
      <c r="D393" s="22">
        <v>0</v>
      </c>
      <c r="E393" s="1" t="s">
        <v>213</v>
      </c>
      <c r="F393" s="15">
        <v>24</v>
      </c>
      <c r="G393" s="2">
        <v>2.99</v>
      </c>
      <c r="H393" s="3">
        <v>9</v>
      </c>
      <c r="I393" s="2">
        <v>1.66</v>
      </c>
      <c r="J393" s="4">
        <f t="shared" si="24"/>
        <v>1.3300000000000003</v>
      </c>
      <c r="K393" s="1">
        <v>1</v>
      </c>
      <c r="L393" s="4">
        <f t="shared" si="25"/>
        <v>1.3300000000000003</v>
      </c>
      <c r="M393" s="1">
        <v>1</v>
      </c>
      <c r="N393" s="4">
        <v>1.3300000000000003</v>
      </c>
      <c r="O393" s="11" t="s">
        <v>1746</v>
      </c>
    </row>
    <row r="394" spans="1:15" x14ac:dyDescent="0.25">
      <c r="A394" s="1">
        <v>393</v>
      </c>
      <c r="B394" s="1" t="s">
        <v>901</v>
      </c>
      <c r="C394" s="10">
        <v>45099</v>
      </c>
      <c r="D394" s="22">
        <v>0</v>
      </c>
      <c r="E394" s="1" t="s">
        <v>213</v>
      </c>
      <c r="F394" s="15">
        <v>24</v>
      </c>
      <c r="G394" s="2">
        <v>2.1800000000000002</v>
      </c>
      <c r="H394" s="3">
        <v>6</v>
      </c>
      <c r="I394" s="2">
        <v>0.86</v>
      </c>
      <c r="J394" s="4">
        <f t="shared" si="24"/>
        <v>1.3200000000000003</v>
      </c>
      <c r="K394" s="1">
        <v>1</v>
      </c>
      <c r="L394" s="4">
        <f t="shared" si="25"/>
        <v>1.3200000000000003</v>
      </c>
      <c r="M394" s="1">
        <v>1</v>
      </c>
      <c r="N394" s="4">
        <v>1.3200000000000003</v>
      </c>
      <c r="O394" s="11" t="s">
        <v>1746</v>
      </c>
    </row>
    <row r="395" spans="1:15" x14ac:dyDescent="0.25">
      <c r="A395" s="1">
        <v>394</v>
      </c>
      <c r="B395" s="1" t="s">
        <v>785</v>
      </c>
      <c r="C395" s="10">
        <v>45099</v>
      </c>
      <c r="D395" s="22">
        <v>0</v>
      </c>
      <c r="E395" s="1" t="s">
        <v>213</v>
      </c>
      <c r="F395" s="15">
        <v>24</v>
      </c>
      <c r="G395" s="2">
        <v>2.0499999999999998</v>
      </c>
      <c r="H395" s="3">
        <v>9</v>
      </c>
      <c r="I395" s="2">
        <v>1.4</v>
      </c>
      <c r="J395" s="4">
        <f t="shared" si="24"/>
        <v>0.64999999999999991</v>
      </c>
      <c r="K395" s="1">
        <v>1</v>
      </c>
      <c r="L395" s="4">
        <f t="shared" si="25"/>
        <v>0.64999999999999991</v>
      </c>
      <c r="M395" s="1">
        <v>1</v>
      </c>
      <c r="N395" s="4">
        <v>0.64999999999999991</v>
      </c>
      <c r="O395" s="11" t="s">
        <v>1746</v>
      </c>
    </row>
    <row r="396" spans="1:15" x14ac:dyDescent="0.25">
      <c r="A396" s="1">
        <v>395</v>
      </c>
      <c r="B396" s="1" t="s">
        <v>249</v>
      </c>
      <c r="C396" s="10">
        <v>45100</v>
      </c>
      <c r="D396" s="22">
        <v>0</v>
      </c>
      <c r="E396" s="1" t="s">
        <v>213</v>
      </c>
      <c r="F396" s="15">
        <v>24</v>
      </c>
      <c r="G396" s="2">
        <v>2.64</v>
      </c>
      <c r="H396" s="3">
        <v>6</v>
      </c>
      <c r="I396" s="2">
        <v>1.62</v>
      </c>
      <c r="J396" s="4">
        <f t="shared" si="24"/>
        <v>1.02</v>
      </c>
      <c r="K396" s="1">
        <v>1</v>
      </c>
      <c r="L396" s="4">
        <f t="shared" si="25"/>
        <v>1.02</v>
      </c>
      <c r="M396" s="1">
        <v>1</v>
      </c>
      <c r="N396" s="4">
        <v>1.02</v>
      </c>
      <c r="O396" s="11" t="s">
        <v>1746</v>
      </c>
    </row>
    <row r="397" spans="1:15" x14ac:dyDescent="0.25">
      <c r="A397" s="1">
        <v>396</v>
      </c>
      <c r="B397" s="1" t="s">
        <v>901</v>
      </c>
      <c r="C397" s="10">
        <v>45100</v>
      </c>
      <c r="D397" s="22">
        <v>0</v>
      </c>
      <c r="E397" s="1" t="s">
        <v>213</v>
      </c>
      <c r="F397" s="15">
        <v>24</v>
      </c>
      <c r="G397" s="2">
        <v>2.29</v>
      </c>
      <c r="H397" s="3">
        <v>6</v>
      </c>
      <c r="I397" s="2">
        <v>0.85</v>
      </c>
      <c r="J397" s="4">
        <f t="shared" si="24"/>
        <v>1.44</v>
      </c>
      <c r="K397" s="1">
        <v>1</v>
      </c>
      <c r="L397" s="4">
        <f t="shared" si="25"/>
        <v>1.44</v>
      </c>
      <c r="M397" s="1">
        <v>1</v>
      </c>
      <c r="N397" s="4">
        <v>1.44</v>
      </c>
      <c r="O397" s="11" t="s">
        <v>1746</v>
      </c>
    </row>
    <row r="398" spans="1:15" x14ac:dyDescent="0.25">
      <c r="A398" s="1">
        <v>397</v>
      </c>
      <c r="B398" s="1" t="s">
        <v>785</v>
      </c>
      <c r="C398" s="10">
        <v>45100</v>
      </c>
      <c r="D398" s="22">
        <v>0</v>
      </c>
      <c r="E398" s="1" t="s">
        <v>213</v>
      </c>
      <c r="F398" s="15">
        <v>24</v>
      </c>
      <c r="G398" s="2">
        <v>2.04</v>
      </c>
      <c r="H398" s="3">
        <v>7</v>
      </c>
      <c r="I398" s="2">
        <v>1.43</v>
      </c>
      <c r="J398" s="4">
        <f t="shared" si="24"/>
        <v>0.6100000000000001</v>
      </c>
      <c r="K398" s="1">
        <v>1</v>
      </c>
      <c r="L398" s="4">
        <f t="shared" si="25"/>
        <v>0.6100000000000001</v>
      </c>
      <c r="M398" s="1">
        <v>1</v>
      </c>
      <c r="N398" s="4">
        <v>0.6100000000000001</v>
      </c>
      <c r="O398" s="11" t="s">
        <v>1746</v>
      </c>
    </row>
    <row r="399" spans="1:15" x14ac:dyDescent="0.25">
      <c r="A399" s="1">
        <v>398</v>
      </c>
      <c r="B399" s="1" t="s">
        <v>249</v>
      </c>
      <c r="C399" s="10">
        <v>45101</v>
      </c>
      <c r="D399" s="22">
        <v>0</v>
      </c>
      <c r="E399" s="1" t="s">
        <v>213</v>
      </c>
      <c r="F399" s="15">
        <v>24</v>
      </c>
      <c r="G399" s="2">
        <v>2.79</v>
      </c>
      <c r="H399" s="3">
        <v>7</v>
      </c>
      <c r="I399" s="2">
        <v>1.53</v>
      </c>
      <c r="J399" s="4">
        <f t="shared" si="24"/>
        <v>1.26</v>
      </c>
      <c r="K399" s="1">
        <v>1</v>
      </c>
      <c r="L399" s="4">
        <f t="shared" si="25"/>
        <v>1.26</v>
      </c>
      <c r="M399" s="1">
        <v>1</v>
      </c>
      <c r="N399" s="4">
        <v>1.26</v>
      </c>
      <c r="O399" s="11" t="s">
        <v>1746</v>
      </c>
    </row>
    <row r="400" spans="1:15" x14ac:dyDescent="0.25">
      <c r="A400" s="1">
        <v>399</v>
      </c>
      <c r="B400" s="1" t="s">
        <v>901</v>
      </c>
      <c r="C400" s="10">
        <v>45101</v>
      </c>
      <c r="D400" s="22">
        <v>0</v>
      </c>
      <c r="E400" s="1" t="s">
        <v>213</v>
      </c>
      <c r="F400" s="15">
        <v>24</v>
      </c>
      <c r="G400" s="2">
        <v>1.93</v>
      </c>
      <c r="H400" s="3">
        <v>6</v>
      </c>
      <c r="I400" s="2">
        <v>0.75</v>
      </c>
      <c r="J400" s="4">
        <f t="shared" si="24"/>
        <v>1.18</v>
      </c>
      <c r="K400" s="1">
        <v>1</v>
      </c>
      <c r="L400" s="4">
        <f t="shared" si="25"/>
        <v>1.18</v>
      </c>
      <c r="M400" s="1">
        <v>1</v>
      </c>
      <c r="N400" s="4">
        <v>1.18</v>
      </c>
      <c r="O400" s="11" t="s">
        <v>1746</v>
      </c>
    </row>
    <row r="401" spans="1:15" x14ac:dyDescent="0.25">
      <c r="A401" s="1">
        <v>400</v>
      </c>
      <c r="B401" s="1" t="s">
        <v>785</v>
      </c>
      <c r="C401" s="10">
        <v>45101</v>
      </c>
      <c r="D401" s="22">
        <v>0</v>
      </c>
      <c r="E401" s="1" t="s">
        <v>213</v>
      </c>
      <c r="F401" s="15">
        <v>24</v>
      </c>
      <c r="G401" s="2">
        <v>2.19</v>
      </c>
      <c r="H401" s="3">
        <v>7</v>
      </c>
      <c r="I401" s="2">
        <v>1.6</v>
      </c>
      <c r="J401" s="4">
        <f t="shared" si="24"/>
        <v>0.58999999999999986</v>
      </c>
      <c r="K401" s="1">
        <v>1</v>
      </c>
      <c r="L401" s="4">
        <f t="shared" si="25"/>
        <v>0.58999999999999986</v>
      </c>
      <c r="M401" s="1">
        <v>1</v>
      </c>
      <c r="N401" s="4">
        <v>0.58999999999999986</v>
      </c>
      <c r="O401" s="11" t="s">
        <v>1746</v>
      </c>
    </row>
    <row r="402" spans="1:15" ht="33" x14ac:dyDescent="0.25">
      <c r="A402" s="1">
        <v>401</v>
      </c>
      <c r="B402" s="1" t="s">
        <v>249</v>
      </c>
      <c r="C402" s="10">
        <v>45102</v>
      </c>
      <c r="D402" s="22">
        <v>0</v>
      </c>
      <c r="E402" s="11" t="s">
        <v>992</v>
      </c>
      <c r="F402" s="15">
        <v>15</v>
      </c>
      <c r="G402" s="2">
        <v>1.86</v>
      </c>
      <c r="H402" s="3">
        <v>4</v>
      </c>
      <c r="I402" s="2">
        <v>1.1499999999999999</v>
      </c>
      <c r="J402" s="4">
        <f t="shared" si="24"/>
        <v>0.71000000000000019</v>
      </c>
      <c r="K402" s="1">
        <v>1</v>
      </c>
      <c r="L402" s="4">
        <f t="shared" si="25"/>
        <v>0.71000000000000019</v>
      </c>
      <c r="M402" s="1">
        <v>1</v>
      </c>
      <c r="N402" s="4">
        <v>0.71000000000000019</v>
      </c>
      <c r="O402" s="11" t="s">
        <v>1746</v>
      </c>
    </row>
    <row r="403" spans="1:15" ht="33" x14ac:dyDescent="0.25">
      <c r="A403" s="1">
        <v>402</v>
      </c>
      <c r="B403" s="1" t="s">
        <v>901</v>
      </c>
      <c r="C403" s="10">
        <v>45102</v>
      </c>
      <c r="D403" s="22">
        <v>0</v>
      </c>
      <c r="E403" s="11" t="s">
        <v>993</v>
      </c>
      <c r="F403" s="15">
        <v>16</v>
      </c>
      <c r="G403" s="2">
        <v>1.76</v>
      </c>
      <c r="H403" s="3">
        <v>4</v>
      </c>
      <c r="I403" s="2">
        <v>0.43</v>
      </c>
      <c r="J403" s="4">
        <f t="shared" si="24"/>
        <v>1.33</v>
      </c>
      <c r="K403" s="1">
        <v>1</v>
      </c>
      <c r="L403" s="4">
        <f t="shared" si="25"/>
        <v>1.33</v>
      </c>
      <c r="M403" s="1">
        <v>1</v>
      </c>
      <c r="N403" s="4">
        <v>1.33</v>
      </c>
      <c r="O403" s="11" t="s">
        <v>1746</v>
      </c>
    </row>
    <row r="404" spans="1:15" ht="33" x14ac:dyDescent="0.25">
      <c r="A404" s="1">
        <v>403</v>
      </c>
      <c r="B404" s="1" t="s">
        <v>785</v>
      </c>
      <c r="C404" s="10">
        <v>45102</v>
      </c>
      <c r="D404" s="22">
        <v>0</v>
      </c>
      <c r="E404" s="11" t="s">
        <v>993</v>
      </c>
      <c r="F404" s="15">
        <v>16</v>
      </c>
      <c r="G404" s="2">
        <v>1.54</v>
      </c>
      <c r="H404" s="3">
        <v>5</v>
      </c>
      <c r="I404" s="2">
        <v>1.07</v>
      </c>
      <c r="J404" s="4">
        <f t="shared" si="24"/>
        <v>0.47</v>
      </c>
      <c r="K404" s="1">
        <v>1</v>
      </c>
      <c r="L404" s="4">
        <f t="shared" si="25"/>
        <v>0.47</v>
      </c>
      <c r="M404" s="1">
        <v>1</v>
      </c>
      <c r="N404" s="4">
        <v>0.47</v>
      </c>
      <c r="O404" s="11" t="s">
        <v>1746</v>
      </c>
    </row>
    <row r="405" spans="1:15" x14ac:dyDescent="0.25">
      <c r="A405" s="1">
        <v>404</v>
      </c>
      <c r="B405" s="1" t="s">
        <v>249</v>
      </c>
      <c r="C405" s="10">
        <v>45103</v>
      </c>
      <c r="D405" s="22">
        <v>0</v>
      </c>
      <c r="E405" s="1" t="s">
        <v>213</v>
      </c>
      <c r="F405" s="15">
        <v>24</v>
      </c>
      <c r="G405" s="2">
        <v>2.29</v>
      </c>
      <c r="H405" s="3">
        <v>6</v>
      </c>
      <c r="I405" s="2">
        <v>1.19</v>
      </c>
      <c r="J405" s="4">
        <f t="shared" si="24"/>
        <v>1.1000000000000001</v>
      </c>
      <c r="K405" s="1">
        <v>1</v>
      </c>
      <c r="L405" s="4">
        <f t="shared" si="25"/>
        <v>1.1000000000000001</v>
      </c>
      <c r="M405" s="1">
        <v>1</v>
      </c>
      <c r="N405" s="4">
        <v>1.1000000000000001</v>
      </c>
      <c r="O405" s="11" t="s">
        <v>1746</v>
      </c>
    </row>
    <row r="406" spans="1:15" x14ac:dyDescent="0.25">
      <c r="A406" s="1">
        <v>405</v>
      </c>
      <c r="B406" s="1" t="s">
        <v>901</v>
      </c>
      <c r="C406" s="10">
        <v>45103</v>
      </c>
      <c r="D406" s="22">
        <v>0</v>
      </c>
      <c r="E406" s="1" t="s">
        <v>213</v>
      </c>
      <c r="F406" s="15">
        <v>24</v>
      </c>
      <c r="G406" s="2">
        <v>2.2599999999999998</v>
      </c>
      <c r="H406" s="3">
        <v>7</v>
      </c>
      <c r="I406" s="2">
        <v>0.53</v>
      </c>
      <c r="J406" s="4">
        <f t="shared" si="24"/>
        <v>1.7299999999999998</v>
      </c>
      <c r="K406" s="1">
        <v>1</v>
      </c>
      <c r="L406" s="4">
        <f t="shared" si="25"/>
        <v>1.7299999999999998</v>
      </c>
      <c r="M406" s="1">
        <v>1</v>
      </c>
      <c r="N406" s="4">
        <v>1.7299999999999998</v>
      </c>
      <c r="O406" s="11" t="s">
        <v>1746</v>
      </c>
    </row>
    <row r="407" spans="1:15" x14ac:dyDescent="0.25">
      <c r="A407" s="1">
        <v>406</v>
      </c>
      <c r="B407" s="1" t="s">
        <v>785</v>
      </c>
      <c r="C407" s="10">
        <v>45103</v>
      </c>
      <c r="D407" s="22">
        <v>0</v>
      </c>
      <c r="E407" s="1" t="s">
        <v>213</v>
      </c>
      <c r="F407" s="15">
        <v>24</v>
      </c>
      <c r="G407" s="2">
        <v>2.16</v>
      </c>
      <c r="H407" s="3">
        <v>8</v>
      </c>
      <c r="I407" s="2">
        <v>1.57</v>
      </c>
      <c r="J407" s="4">
        <f t="shared" si="24"/>
        <v>0.59000000000000008</v>
      </c>
      <c r="K407" s="1">
        <v>1</v>
      </c>
      <c r="L407" s="4">
        <f t="shared" si="25"/>
        <v>0.59000000000000008</v>
      </c>
      <c r="M407" s="1">
        <v>1</v>
      </c>
      <c r="N407" s="4">
        <v>0.59000000000000008</v>
      </c>
      <c r="O407" s="11" t="s">
        <v>1746</v>
      </c>
    </row>
    <row r="408" spans="1:15" x14ac:dyDescent="0.25">
      <c r="A408" s="1">
        <v>407</v>
      </c>
      <c r="B408" s="1" t="s">
        <v>249</v>
      </c>
      <c r="C408" s="10">
        <v>45104</v>
      </c>
      <c r="D408" s="22">
        <v>0</v>
      </c>
      <c r="E408" s="1" t="s">
        <v>213</v>
      </c>
      <c r="F408" s="15">
        <v>24</v>
      </c>
      <c r="G408" s="2">
        <v>2.44</v>
      </c>
      <c r="H408" s="3">
        <v>6</v>
      </c>
      <c r="I408" s="2">
        <v>1.34</v>
      </c>
      <c r="J408" s="4">
        <f t="shared" si="24"/>
        <v>1.0999999999999999</v>
      </c>
      <c r="K408" s="1">
        <v>1</v>
      </c>
      <c r="L408" s="4">
        <f t="shared" si="25"/>
        <v>1.0999999999999999</v>
      </c>
      <c r="M408" s="1">
        <v>1</v>
      </c>
      <c r="N408" s="4">
        <v>1.0999999999999999</v>
      </c>
      <c r="O408" s="11" t="s">
        <v>1746</v>
      </c>
    </row>
    <row r="409" spans="1:15" x14ac:dyDescent="0.25">
      <c r="A409" s="1">
        <v>408</v>
      </c>
      <c r="B409" s="1" t="s">
        <v>901</v>
      </c>
      <c r="C409" s="10">
        <v>45104</v>
      </c>
      <c r="D409" s="22">
        <v>0</v>
      </c>
      <c r="E409" s="1" t="s">
        <v>213</v>
      </c>
      <c r="F409" s="15">
        <v>24</v>
      </c>
      <c r="G409" s="2">
        <v>2.75</v>
      </c>
      <c r="H409" s="3">
        <v>7</v>
      </c>
      <c r="I409" s="2">
        <v>0.68</v>
      </c>
      <c r="J409" s="4">
        <f t="shared" si="24"/>
        <v>2.0699999999999998</v>
      </c>
      <c r="K409" s="1">
        <v>1</v>
      </c>
      <c r="L409" s="4">
        <f t="shared" si="25"/>
        <v>2.0699999999999998</v>
      </c>
      <c r="M409" s="1">
        <v>1</v>
      </c>
      <c r="N409" s="4">
        <v>2.0699999999999998</v>
      </c>
      <c r="O409" s="11" t="s">
        <v>1746</v>
      </c>
    </row>
    <row r="410" spans="1:15" x14ac:dyDescent="0.25">
      <c r="A410" s="1">
        <v>409</v>
      </c>
      <c r="B410" s="1" t="s">
        <v>785</v>
      </c>
      <c r="C410" s="10">
        <v>45104</v>
      </c>
      <c r="D410" s="22">
        <v>0</v>
      </c>
      <c r="E410" s="1" t="s">
        <v>213</v>
      </c>
      <c r="F410" s="15">
        <v>24</v>
      </c>
      <c r="G410" s="2">
        <v>1.89</v>
      </c>
      <c r="H410" s="3">
        <v>8</v>
      </c>
      <c r="I410" s="2">
        <v>1.78</v>
      </c>
      <c r="J410" s="4">
        <f t="shared" si="24"/>
        <v>0.10999999999999988</v>
      </c>
      <c r="K410" s="1">
        <v>1</v>
      </c>
      <c r="L410" s="4">
        <f t="shared" si="25"/>
        <v>0.10999999999999988</v>
      </c>
      <c r="M410" s="1">
        <v>1</v>
      </c>
      <c r="N410" s="4">
        <v>0.10999999999999988</v>
      </c>
      <c r="O410" s="11" t="s">
        <v>1746</v>
      </c>
    </row>
    <row r="411" spans="1:15" x14ac:dyDescent="0.25">
      <c r="A411" s="1">
        <v>410</v>
      </c>
      <c r="B411" s="1" t="s">
        <v>249</v>
      </c>
      <c r="C411" s="10">
        <v>45105</v>
      </c>
      <c r="D411" s="22">
        <v>0</v>
      </c>
      <c r="E411" s="1" t="s">
        <v>213</v>
      </c>
      <c r="F411" s="15">
        <v>24</v>
      </c>
      <c r="G411" s="2">
        <v>2.5499999999999998</v>
      </c>
      <c r="H411" s="3">
        <v>7</v>
      </c>
      <c r="I411" s="2">
        <v>1.53</v>
      </c>
      <c r="J411" s="4">
        <f t="shared" si="24"/>
        <v>1.0199999999999998</v>
      </c>
      <c r="K411" s="1">
        <v>1</v>
      </c>
      <c r="L411" s="4">
        <f t="shared" si="25"/>
        <v>1.0199999999999998</v>
      </c>
      <c r="M411" s="1">
        <v>1</v>
      </c>
      <c r="N411" s="4">
        <v>1.0199999999999998</v>
      </c>
      <c r="O411" s="11" t="s">
        <v>1746</v>
      </c>
    </row>
    <row r="412" spans="1:15" x14ac:dyDescent="0.25">
      <c r="A412" s="1">
        <v>411</v>
      </c>
      <c r="B412" s="1" t="s">
        <v>901</v>
      </c>
      <c r="C412" s="10">
        <v>45105</v>
      </c>
      <c r="D412" s="22">
        <v>0</v>
      </c>
      <c r="E412" s="1" t="s">
        <v>213</v>
      </c>
      <c r="F412" s="15">
        <v>24</v>
      </c>
      <c r="G412" s="2">
        <v>2.8</v>
      </c>
      <c r="H412" s="3">
        <v>9</v>
      </c>
      <c r="I412" s="2">
        <v>0.74</v>
      </c>
      <c r="J412" s="4">
        <f t="shared" si="24"/>
        <v>2.0599999999999996</v>
      </c>
      <c r="K412" s="1">
        <v>1</v>
      </c>
      <c r="L412" s="4">
        <f t="shared" si="25"/>
        <v>2.0599999999999996</v>
      </c>
      <c r="M412" s="1">
        <v>1</v>
      </c>
      <c r="N412" s="4">
        <v>2.0599999999999996</v>
      </c>
      <c r="O412" s="11" t="s">
        <v>1746</v>
      </c>
    </row>
    <row r="413" spans="1:15" x14ac:dyDescent="0.25">
      <c r="A413" s="1">
        <v>412</v>
      </c>
      <c r="B413" s="1" t="s">
        <v>785</v>
      </c>
      <c r="C413" s="10">
        <v>45105</v>
      </c>
      <c r="D413" s="22">
        <v>0</v>
      </c>
      <c r="E413" s="1" t="s">
        <v>213</v>
      </c>
      <c r="F413" s="15">
        <v>24</v>
      </c>
      <c r="G413" s="2">
        <v>1.86</v>
      </c>
      <c r="H413" s="3">
        <v>8</v>
      </c>
      <c r="I413" s="2">
        <v>1.54</v>
      </c>
      <c r="J413" s="4">
        <f t="shared" si="24"/>
        <v>0.32000000000000006</v>
      </c>
      <c r="K413" s="1">
        <v>1</v>
      </c>
      <c r="L413" s="4">
        <f t="shared" si="25"/>
        <v>0.32000000000000006</v>
      </c>
      <c r="M413" s="1">
        <v>1</v>
      </c>
      <c r="N413" s="4">
        <v>0.32000000000000006</v>
      </c>
      <c r="O413" s="11" t="s">
        <v>1746</v>
      </c>
    </row>
    <row r="414" spans="1:15" x14ac:dyDescent="0.25">
      <c r="A414" s="1">
        <v>413</v>
      </c>
      <c r="B414" s="1" t="s">
        <v>249</v>
      </c>
      <c r="C414" s="10">
        <v>45106</v>
      </c>
      <c r="D414" s="22">
        <v>0</v>
      </c>
      <c r="E414" s="1" t="s">
        <v>213</v>
      </c>
      <c r="F414" s="15">
        <v>24</v>
      </c>
      <c r="G414" s="2">
        <v>2.36</v>
      </c>
      <c r="H414" s="3">
        <v>6</v>
      </c>
      <c r="I414" s="2">
        <v>1.54</v>
      </c>
      <c r="J414" s="4">
        <f t="shared" si="24"/>
        <v>0.81999999999999984</v>
      </c>
      <c r="K414" s="1">
        <v>1</v>
      </c>
      <c r="L414" s="4">
        <f t="shared" si="25"/>
        <v>0.81999999999999984</v>
      </c>
      <c r="M414" s="1">
        <v>1</v>
      </c>
      <c r="N414" s="4">
        <v>0.81999999999999984</v>
      </c>
      <c r="O414" s="11" t="s">
        <v>1746</v>
      </c>
    </row>
    <row r="415" spans="1:15" x14ac:dyDescent="0.25">
      <c r="A415" s="1">
        <v>414</v>
      </c>
      <c r="B415" s="1" t="s">
        <v>901</v>
      </c>
      <c r="C415" s="10">
        <v>45106</v>
      </c>
      <c r="D415" s="22">
        <v>0</v>
      </c>
      <c r="E415" s="1" t="s">
        <v>213</v>
      </c>
      <c r="F415" s="15">
        <v>24</v>
      </c>
      <c r="G415" s="2">
        <v>2.76</v>
      </c>
      <c r="H415" s="3">
        <v>10</v>
      </c>
      <c r="I415" s="2">
        <v>0.74</v>
      </c>
      <c r="J415" s="4">
        <f t="shared" si="24"/>
        <v>2.0199999999999996</v>
      </c>
      <c r="K415" s="1">
        <v>1</v>
      </c>
      <c r="L415" s="4">
        <f t="shared" si="25"/>
        <v>2.0199999999999996</v>
      </c>
      <c r="M415" s="1">
        <v>1</v>
      </c>
      <c r="N415" s="4">
        <v>2.0199999999999996</v>
      </c>
      <c r="O415" s="11" t="s">
        <v>1746</v>
      </c>
    </row>
    <row r="416" spans="1:15" x14ac:dyDescent="0.25">
      <c r="A416" s="1">
        <v>415</v>
      </c>
      <c r="B416" s="1" t="s">
        <v>785</v>
      </c>
      <c r="C416" s="10">
        <v>45106</v>
      </c>
      <c r="D416" s="22">
        <v>0</v>
      </c>
      <c r="E416" s="1" t="s">
        <v>213</v>
      </c>
      <c r="F416" s="15">
        <v>24</v>
      </c>
      <c r="G416" s="2">
        <v>2.09</v>
      </c>
      <c r="H416" s="3">
        <v>8</v>
      </c>
      <c r="I416" s="2">
        <v>1.55</v>
      </c>
      <c r="J416" s="4">
        <f t="shared" si="24"/>
        <v>0.53999999999999981</v>
      </c>
      <c r="K416" s="1">
        <v>1</v>
      </c>
      <c r="L416" s="4">
        <f t="shared" si="25"/>
        <v>0.53999999999999981</v>
      </c>
      <c r="M416" s="1">
        <v>1</v>
      </c>
      <c r="N416" s="4">
        <v>0.53999999999999981</v>
      </c>
      <c r="O416" s="11" t="s">
        <v>1746</v>
      </c>
    </row>
    <row r="417" spans="1:15" x14ac:dyDescent="0.25">
      <c r="A417" s="1">
        <v>416</v>
      </c>
      <c r="B417" s="1" t="s">
        <v>249</v>
      </c>
      <c r="C417" s="10">
        <v>45107</v>
      </c>
      <c r="D417" s="22">
        <v>0</v>
      </c>
      <c r="E417" s="1" t="s">
        <v>213</v>
      </c>
      <c r="F417" s="15">
        <v>24</v>
      </c>
      <c r="G417" s="2">
        <v>2.41</v>
      </c>
      <c r="H417" s="3">
        <v>6</v>
      </c>
      <c r="I417" s="2">
        <v>1.53</v>
      </c>
      <c r="J417" s="4">
        <f t="shared" si="24"/>
        <v>0.88000000000000012</v>
      </c>
      <c r="K417" s="1">
        <v>1</v>
      </c>
      <c r="L417" s="4">
        <f t="shared" si="25"/>
        <v>0.88000000000000012</v>
      </c>
      <c r="M417" s="1">
        <v>1</v>
      </c>
      <c r="N417" s="4">
        <v>0.88000000000000012</v>
      </c>
      <c r="O417" s="11" t="s">
        <v>1746</v>
      </c>
    </row>
    <row r="418" spans="1:15" x14ac:dyDescent="0.25">
      <c r="A418" s="1">
        <v>417</v>
      </c>
      <c r="B418" s="1" t="s">
        <v>901</v>
      </c>
      <c r="C418" s="10">
        <v>45107</v>
      </c>
      <c r="D418" s="22">
        <v>0</v>
      </c>
      <c r="E418" s="1" t="s">
        <v>213</v>
      </c>
      <c r="F418" s="15">
        <v>24</v>
      </c>
      <c r="G418" s="2">
        <v>2.99</v>
      </c>
      <c r="H418" s="3">
        <v>11</v>
      </c>
      <c r="I418" s="2">
        <v>0.75</v>
      </c>
      <c r="J418" s="4">
        <f t="shared" si="24"/>
        <v>2.2400000000000002</v>
      </c>
      <c r="K418" s="1">
        <v>1</v>
      </c>
      <c r="L418" s="4">
        <f t="shared" si="25"/>
        <v>2.2400000000000002</v>
      </c>
      <c r="M418" s="1">
        <v>1</v>
      </c>
      <c r="N418" s="4">
        <v>2.2400000000000002</v>
      </c>
      <c r="O418" s="11" t="s">
        <v>1746</v>
      </c>
    </row>
    <row r="419" spans="1:15" x14ac:dyDescent="0.25">
      <c r="A419" s="1">
        <v>418</v>
      </c>
      <c r="B419" s="1" t="s">
        <v>785</v>
      </c>
      <c r="C419" s="10">
        <v>45107</v>
      </c>
      <c r="D419" s="22">
        <v>0</v>
      </c>
      <c r="E419" s="1" t="s">
        <v>213</v>
      </c>
      <c r="F419" s="15">
        <v>24</v>
      </c>
      <c r="G419" s="2">
        <v>2.0499999999999998</v>
      </c>
      <c r="H419" s="3">
        <v>8</v>
      </c>
      <c r="I419" s="2">
        <v>1.54</v>
      </c>
      <c r="J419" s="4">
        <f t="shared" si="24"/>
        <v>0.50999999999999979</v>
      </c>
      <c r="K419" s="1">
        <v>1</v>
      </c>
      <c r="L419" s="4">
        <f t="shared" si="25"/>
        <v>0.50999999999999979</v>
      </c>
      <c r="M419" s="1">
        <v>1</v>
      </c>
      <c r="N419" s="4">
        <v>0.50999999999999979</v>
      </c>
      <c r="O419" s="11" t="s">
        <v>1746</v>
      </c>
    </row>
    <row r="420" spans="1:15" ht="33" x14ac:dyDescent="0.25">
      <c r="A420" s="1">
        <v>419</v>
      </c>
      <c r="B420" s="1" t="s">
        <v>249</v>
      </c>
      <c r="C420" s="10">
        <v>45108</v>
      </c>
      <c r="D420" s="22">
        <v>0</v>
      </c>
      <c r="E420" s="11" t="s">
        <v>1019</v>
      </c>
      <c r="F420" s="15">
        <v>23</v>
      </c>
      <c r="G420" s="2">
        <v>2.33</v>
      </c>
      <c r="H420" s="3">
        <v>5</v>
      </c>
      <c r="I420" s="2">
        <v>1.41</v>
      </c>
      <c r="J420" s="4">
        <f t="shared" si="24"/>
        <v>0.92000000000000015</v>
      </c>
      <c r="K420" s="1">
        <v>1</v>
      </c>
      <c r="L420" s="4">
        <f t="shared" si="25"/>
        <v>0.92000000000000015</v>
      </c>
      <c r="M420" s="1">
        <v>1</v>
      </c>
      <c r="N420" s="4">
        <v>0.92000000000000015</v>
      </c>
      <c r="O420" s="11" t="s">
        <v>1746</v>
      </c>
    </row>
    <row r="421" spans="1:15" ht="33" x14ac:dyDescent="0.25">
      <c r="A421" s="1">
        <v>420</v>
      </c>
      <c r="B421" s="1" t="s">
        <v>901</v>
      </c>
      <c r="C421" s="10">
        <v>45108</v>
      </c>
      <c r="D421" s="22">
        <v>0</v>
      </c>
      <c r="E421" s="11" t="s">
        <v>1019</v>
      </c>
      <c r="F421" s="15">
        <v>23</v>
      </c>
      <c r="G421" s="2">
        <v>2.38</v>
      </c>
      <c r="H421" s="3">
        <v>8</v>
      </c>
      <c r="I421" s="2">
        <v>0.67</v>
      </c>
      <c r="J421" s="4">
        <f t="shared" si="24"/>
        <v>1.71</v>
      </c>
      <c r="K421" s="1">
        <v>1</v>
      </c>
      <c r="L421" s="4">
        <f t="shared" si="25"/>
        <v>1.71</v>
      </c>
      <c r="M421" s="1">
        <v>1</v>
      </c>
      <c r="N421" s="4">
        <v>1.71</v>
      </c>
      <c r="O421" s="11" t="s">
        <v>1746</v>
      </c>
    </row>
    <row r="422" spans="1:15" ht="33" x14ac:dyDescent="0.25">
      <c r="A422" s="1">
        <v>421</v>
      </c>
      <c r="B422" s="1" t="s">
        <v>785</v>
      </c>
      <c r="C422" s="10">
        <v>45108</v>
      </c>
      <c r="D422" s="22">
        <v>0</v>
      </c>
      <c r="E422" s="11" t="s">
        <v>1019</v>
      </c>
      <c r="F422" s="15">
        <v>23</v>
      </c>
      <c r="G422" s="2">
        <v>1.8</v>
      </c>
      <c r="H422" s="3">
        <v>5</v>
      </c>
      <c r="I422" s="2">
        <v>1.46</v>
      </c>
      <c r="J422" s="4">
        <f t="shared" si="24"/>
        <v>0.34000000000000008</v>
      </c>
      <c r="K422" s="1">
        <v>1</v>
      </c>
      <c r="L422" s="4">
        <f t="shared" si="25"/>
        <v>0.34000000000000008</v>
      </c>
      <c r="M422" s="1">
        <v>1</v>
      </c>
      <c r="N422" s="4">
        <v>0.34000000000000008</v>
      </c>
      <c r="O422" s="11" t="s">
        <v>1746</v>
      </c>
    </row>
    <row r="423" spans="1:15" x14ac:dyDescent="0.25">
      <c r="A423" s="1">
        <v>422</v>
      </c>
      <c r="B423" s="1" t="s">
        <v>249</v>
      </c>
      <c r="C423" s="10">
        <v>45109</v>
      </c>
      <c r="D423" s="22">
        <v>0</v>
      </c>
      <c r="E423" s="1" t="s">
        <v>213</v>
      </c>
      <c r="F423" s="15">
        <v>24</v>
      </c>
      <c r="G423" s="2">
        <v>3.12</v>
      </c>
      <c r="H423" s="3">
        <v>8</v>
      </c>
      <c r="I423" s="2">
        <v>1.53</v>
      </c>
      <c r="J423" s="4">
        <f t="shared" si="24"/>
        <v>1.59</v>
      </c>
      <c r="K423" s="1">
        <v>1</v>
      </c>
      <c r="L423" s="4">
        <f t="shared" si="25"/>
        <v>1.59</v>
      </c>
      <c r="M423" s="1">
        <v>1</v>
      </c>
      <c r="N423" s="4">
        <v>1.59</v>
      </c>
      <c r="O423" s="11" t="s">
        <v>1746</v>
      </c>
    </row>
    <row r="424" spans="1:15" x14ac:dyDescent="0.25">
      <c r="A424" s="1">
        <v>423</v>
      </c>
      <c r="B424" s="1" t="s">
        <v>901</v>
      </c>
      <c r="C424" s="10">
        <v>45109</v>
      </c>
      <c r="D424" s="22">
        <v>0</v>
      </c>
      <c r="E424" s="1" t="s">
        <v>213</v>
      </c>
      <c r="F424" s="15">
        <v>24</v>
      </c>
      <c r="G424" s="2">
        <v>1.95</v>
      </c>
      <c r="H424" s="3">
        <v>8</v>
      </c>
      <c r="I424" s="2">
        <v>0.72</v>
      </c>
      <c r="J424" s="4">
        <f t="shared" si="24"/>
        <v>1.23</v>
      </c>
      <c r="K424" s="1">
        <v>1</v>
      </c>
      <c r="L424" s="4">
        <f t="shared" si="25"/>
        <v>1.23</v>
      </c>
      <c r="M424" s="1">
        <v>1</v>
      </c>
      <c r="N424" s="4">
        <v>1.23</v>
      </c>
      <c r="O424" s="11" t="s">
        <v>1746</v>
      </c>
    </row>
    <row r="425" spans="1:15" x14ac:dyDescent="0.25">
      <c r="A425" s="1">
        <v>424</v>
      </c>
      <c r="B425" s="1" t="s">
        <v>785</v>
      </c>
      <c r="C425" s="10">
        <v>45109</v>
      </c>
      <c r="D425" s="22">
        <v>0</v>
      </c>
      <c r="E425" s="1" t="s">
        <v>213</v>
      </c>
      <c r="F425" s="15">
        <v>24</v>
      </c>
      <c r="G425" s="2">
        <v>1.89</v>
      </c>
      <c r="H425" s="3">
        <v>5</v>
      </c>
      <c r="I425" s="2">
        <v>1.52</v>
      </c>
      <c r="J425" s="4">
        <f t="shared" si="24"/>
        <v>0.36999999999999988</v>
      </c>
      <c r="K425" s="1">
        <v>1</v>
      </c>
      <c r="L425" s="4">
        <f t="shared" si="25"/>
        <v>0.36999999999999988</v>
      </c>
      <c r="M425" s="1">
        <v>1</v>
      </c>
      <c r="N425" s="4">
        <v>0.36999999999999988</v>
      </c>
      <c r="O425" s="11" t="s">
        <v>1746</v>
      </c>
    </row>
    <row r="426" spans="1:15" x14ac:dyDescent="0.25">
      <c r="A426" s="1">
        <v>425</v>
      </c>
      <c r="B426" s="1" t="s">
        <v>249</v>
      </c>
      <c r="C426" s="10">
        <v>45110</v>
      </c>
      <c r="D426" s="22">
        <v>0</v>
      </c>
      <c r="E426" s="1" t="s">
        <v>213</v>
      </c>
      <c r="F426" s="15">
        <v>24</v>
      </c>
      <c r="G426" s="2">
        <v>2.96</v>
      </c>
      <c r="H426" s="3">
        <v>8</v>
      </c>
      <c r="I426" s="2">
        <v>1.52</v>
      </c>
      <c r="J426" s="4">
        <f t="shared" si="24"/>
        <v>1.44</v>
      </c>
      <c r="K426" s="1">
        <v>1</v>
      </c>
      <c r="L426" s="4">
        <f t="shared" si="25"/>
        <v>1.44</v>
      </c>
      <c r="M426" s="1">
        <v>1</v>
      </c>
      <c r="N426" s="4">
        <v>1.44</v>
      </c>
      <c r="O426" s="11" t="s">
        <v>1746</v>
      </c>
    </row>
    <row r="427" spans="1:15" x14ac:dyDescent="0.25">
      <c r="A427" s="1">
        <v>426</v>
      </c>
      <c r="B427" s="1" t="s">
        <v>901</v>
      </c>
      <c r="C427" s="10">
        <v>45110</v>
      </c>
      <c r="D427" s="22">
        <v>0</v>
      </c>
      <c r="E427" s="1" t="s">
        <v>213</v>
      </c>
      <c r="F427" s="15">
        <v>24</v>
      </c>
      <c r="G427" s="2">
        <v>2.5299999999999998</v>
      </c>
      <c r="H427" s="3">
        <v>8</v>
      </c>
      <c r="I427" s="2">
        <v>0.7</v>
      </c>
      <c r="J427" s="4">
        <f t="shared" si="24"/>
        <v>1.8299999999999998</v>
      </c>
      <c r="K427" s="1">
        <v>1</v>
      </c>
      <c r="L427" s="4">
        <f t="shared" si="25"/>
        <v>1.8299999999999998</v>
      </c>
      <c r="M427" s="1">
        <v>1</v>
      </c>
      <c r="N427" s="4">
        <v>1.8299999999999998</v>
      </c>
      <c r="O427" s="11" t="s">
        <v>1746</v>
      </c>
    </row>
    <row r="428" spans="1:15" x14ac:dyDescent="0.25">
      <c r="A428" s="1">
        <v>427</v>
      </c>
      <c r="B428" s="1" t="s">
        <v>785</v>
      </c>
      <c r="C428" s="10">
        <v>45110</v>
      </c>
      <c r="D428" s="22">
        <v>0</v>
      </c>
      <c r="E428" s="1" t="s">
        <v>213</v>
      </c>
      <c r="F428" s="15">
        <v>24</v>
      </c>
      <c r="G428" s="2">
        <v>2.25</v>
      </c>
      <c r="H428" s="3">
        <v>6</v>
      </c>
      <c r="I428" s="2">
        <v>1.52</v>
      </c>
      <c r="J428" s="4">
        <f t="shared" si="24"/>
        <v>0.73</v>
      </c>
      <c r="K428" s="1">
        <v>1</v>
      </c>
      <c r="L428" s="4">
        <f t="shared" si="25"/>
        <v>0.73</v>
      </c>
      <c r="M428" s="1">
        <v>1</v>
      </c>
      <c r="N428" s="4">
        <v>0.73</v>
      </c>
      <c r="O428" s="11" t="s">
        <v>1746</v>
      </c>
    </row>
    <row r="429" spans="1:15" x14ac:dyDescent="0.25">
      <c r="A429" s="1">
        <v>428</v>
      </c>
      <c r="B429" s="1" t="s">
        <v>249</v>
      </c>
      <c r="C429" s="10">
        <v>45111</v>
      </c>
      <c r="D429" s="22">
        <v>0</v>
      </c>
      <c r="E429" s="1" t="s">
        <v>213</v>
      </c>
      <c r="F429" s="15">
        <v>24</v>
      </c>
      <c r="G429" s="2">
        <v>2.78</v>
      </c>
      <c r="H429" s="3">
        <v>8</v>
      </c>
      <c r="I429" s="2">
        <v>1.52</v>
      </c>
      <c r="J429" s="4">
        <f t="shared" si="24"/>
        <v>1.2599999999999998</v>
      </c>
      <c r="K429" s="1">
        <v>1</v>
      </c>
      <c r="L429" s="4">
        <f t="shared" si="25"/>
        <v>1.2599999999999998</v>
      </c>
      <c r="M429" s="1">
        <v>1</v>
      </c>
      <c r="N429" s="4">
        <v>1.2599999999999998</v>
      </c>
      <c r="O429" s="11" t="s">
        <v>1746</v>
      </c>
    </row>
    <row r="430" spans="1:15" x14ac:dyDescent="0.25">
      <c r="A430" s="1">
        <v>429</v>
      </c>
      <c r="B430" s="1" t="s">
        <v>901</v>
      </c>
      <c r="C430" s="10">
        <v>45111</v>
      </c>
      <c r="D430" s="22">
        <v>0</v>
      </c>
      <c r="E430" s="1" t="s">
        <v>213</v>
      </c>
      <c r="F430" s="15">
        <v>24</v>
      </c>
      <c r="G430" s="2">
        <v>2.72</v>
      </c>
      <c r="H430" s="3">
        <v>10</v>
      </c>
      <c r="I430" s="2">
        <v>0.71</v>
      </c>
      <c r="J430" s="4">
        <f t="shared" si="24"/>
        <v>2.0100000000000002</v>
      </c>
      <c r="K430" s="1">
        <v>1</v>
      </c>
      <c r="L430" s="4">
        <f t="shared" si="25"/>
        <v>2.0100000000000002</v>
      </c>
      <c r="M430" s="1">
        <v>1</v>
      </c>
      <c r="N430" s="4">
        <v>2.0100000000000002</v>
      </c>
      <c r="O430" s="11" t="s">
        <v>1746</v>
      </c>
    </row>
    <row r="431" spans="1:15" x14ac:dyDescent="0.25">
      <c r="A431" s="1">
        <v>430</v>
      </c>
      <c r="B431" s="1" t="s">
        <v>785</v>
      </c>
      <c r="C431" s="10">
        <v>45111</v>
      </c>
      <c r="D431" s="22">
        <v>0</v>
      </c>
      <c r="E431" s="1" t="s">
        <v>213</v>
      </c>
      <c r="F431" s="15">
        <v>24</v>
      </c>
      <c r="G431" s="2">
        <v>2.1800000000000002</v>
      </c>
      <c r="H431" s="3">
        <v>5</v>
      </c>
      <c r="I431" s="2">
        <v>1.43</v>
      </c>
      <c r="J431" s="4">
        <f t="shared" si="24"/>
        <v>0.75000000000000022</v>
      </c>
      <c r="K431" s="1">
        <v>1</v>
      </c>
      <c r="L431" s="4">
        <f t="shared" si="25"/>
        <v>0.75000000000000022</v>
      </c>
      <c r="M431" s="1">
        <v>1</v>
      </c>
      <c r="N431" s="4">
        <v>0.75000000000000022</v>
      </c>
      <c r="O431" s="11" t="s">
        <v>1746</v>
      </c>
    </row>
    <row r="432" spans="1:15" ht="33" x14ac:dyDescent="0.25">
      <c r="A432" s="1">
        <v>431</v>
      </c>
      <c r="B432" s="1" t="s">
        <v>249</v>
      </c>
      <c r="C432" s="10">
        <v>45112</v>
      </c>
      <c r="D432" s="22">
        <v>0</v>
      </c>
      <c r="E432" s="11" t="s">
        <v>5085</v>
      </c>
      <c r="F432" s="15">
        <v>23</v>
      </c>
      <c r="G432" s="2">
        <v>2.63</v>
      </c>
      <c r="H432" s="3">
        <v>9</v>
      </c>
      <c r="I432" s="2">
        <v>1.43</v>
      </c>
      <c r="J432" s="4">
        <f t="shared" si="24"/>
        <v>1.2</v>
      </c>
      <c r="K432" s="1">
        <v>1</v>
      </c>
      <c r="L432" s="4">
        <f t="shared" si="25"/>
        <v>1.2</v>
      </c>
      <c r="M432" s="1">
        <v>1</v>
      </c>
      <c r="N432" s="4">
        <v>1.2</v>
      </c>
      <c r="O432" s="11" t="s">
        <v>1746</v>
      </c>
    </row>
    <row r="433" spans="1:15" ht="33" x14ac:dyDescent="0.25">
      <c r="A433" s="1">
        <v>432</v>
      </c>
      <c r="B433" s="1" t="s">
        <v>901</v>
      </c>
      <c r="C433" s="10">
        <v>45112</v>
      </c>
      <c r="D433" s="22">
        <v>0</v>
      </c>
      <c r="E433" s="11" t="s">
        <v>5085</v>
      </c>
      <c r="F433" s="15">
        <v>23</v>
      </c>
      <c r="G433" s="2">
        <v>2.65</v>
      </c>
      <c r="H433" s="3">
        <v>12</v>
      </c>
      <c r="I433" s="2">
        <v>0.65</v>
      </c>
      <c r="J433" s="4">
        <f t="shared" si="24"/>
        <v>2</v>
      </c>
      <c r="K433" s="1">
        <v>1</v>
      </c>
      <c r="L433" s="4">
        <f t="shared" si="25"/>
        <v>2</v>
      </c>
      <c r="M433" s="1">
        <v>1</v>
      </c>
      <c r="N433" s="4">
        <v>2</v>
      </c>
      <c r="O433" s="11" t="s">
        <v>1746</v>
      </c>
    </row>
    <row r="434" spans="1:15" ht="33" x14ac:dyDescent="0.25">
      <c r="A434" s="1">
        <v>433</v>
      </c>
      <c r="B434" s="1" t="s">
        <v>785</v>
      </c>
      <c r="C434" s="10">
        <v>45112</v>
      </c>
      <c r="D434" s="22">
        <v>0</v>
      </c>
      <c r="E434" s="11" t="s">
        <v>5085</v>
      </c>
      <c r="F434" s="15">
        <v>23</v>
      </c>
      <c r="G434" s="2">
        <v>2.06</v>
      </c>
      <c r="H434" s="3">
        <v>4</v>
      </c>
      <c r="I434" s="2">
        <v>1.4</v>
      </c>
      <c r="J434" s="4">
        <f t="shared" si="24"/>
        <v>0.66000000000000014</v>
      </c>
      <c r="K434" s="1">
        <v>1</v>
      </c>
      <c r="L434" s="4">
        <f t="shared" si="25"/>
        <v>0.66000000000000014</v>
      </c>
      <c r="M434" s="1">
        <v>1</v>
      </c>
      <c r="N434" s="4">
        <v>0.66000000000000014</v>
      </c>
      <c r="O434" s="11" t="s">
        <v>1746</v>
      </c>
    </row>
    <row r="435" spans="1:15" x14ac:dyDescent="0.25">
      <c r="A435" s="1">
        <v>434</v>
      </c>
      <c r="B435" s="1" t="s">
        <v>249</v>
      </c>
      <c r="C435" s="10">
        <v>45113</v>
      </c>
      <c r="D435" s="22">
        <v>0</v>
      </c>
      <c r="E435" s="1" t="s">
        <v>213</v>
      </c>
      <c r="F435" s="15">
        <v>24</v>
      </c>
      <c r="G435" s="2">
        <v>2.95</v>
      </c>
      <c r="H435" s="3">
        <v>9</v>
      </c>
      <c r="I435" s="2">
        <v>1.53</v>
      </c>
      <c r="J435" s="4">
        <f t="shared" si="24"/>
        <v>1.4200000000000002</v>
      </c>
      <c r="K435" s="1">
        <v>1</v>
      </c>
      <c r="L435" s="4">
        <f t="shared" si="25"/>
        <v>1.4200000000000002</v>
      </c>
      <c r="M435" s="1">
        <v>1</v>
      </c>
      <c r="N435" s="4">
        <v>1.4200000000000002</v>
      </c>
      <c r="O435" s="11" t="s">
        <v>1746</v>
      </c>
    </row>
    <row r="436" spans="1:15" x14ac:dyDescent="0.25">
      <c r="A436" s="1">
        <v>435</v>
      </c>
      <c r="B436" s="1" t="s">
        <v>901</v>
      </c>
      <c r="C436" s="10">
        <v>45113</v>
      </c>
      <c r="D436" s="22">
        <v>0</v>
      </c>
      <c r="E436" s="1" t="s">
        <v>213</v>
      </c>
      <c r="F436" s="15">
        <v>24</v>
      </c>
      <c r="G436" s="2">
        <v>2.21</v>
      </c>
      <c r="H436" s="3">
        <v>12</v>
      </c>
      <c r="I436" s="2">
        <v>0.79</v>
      </c>
      <c r="J436" s="4">
        <f t="shared" si="24"/>
        <v>1.42</v>
      </c>
      <c r="K436" s="1">
        <v>1</v>
      </c>
      <c r="L436" s="4">
        <f t="shared" si="25"/>
        <v>1.42</v>
      </c>
      <c r="M436" s="1">
        <v>1</v>
      </c>
      <c r="N436" s="4">
        <v>1.42</v>
      </c>
      <c r="O436" s="11" t="s">
        <v>1746</v>
      </c>
    </row>
    <row r="437" spans="1:15" x14ac:dyDescent="0.25">
      <c r="A437" s="1">
        <v>436</v>
      </c>
      <c r="B437" s="1" t="s">
        <v>785</v>
      </c>
      <c r="C437" s="10">
        <v>45113</v>
      </c>
      <c r="D437" s="22">
        <v>0</v>
      </c>
      <c r="E437" s="1" t="s">
        <v>213</v>
      </c>
      <c r="F437" s="15">
        <v>24</v>
      </c>
      <c r="G437" s="2">
        <v>2.1</v>
      </c>
      <c r="H437" s="3">
        <v>5</v>
      </c>
      <c r="I437" s="2">
        <v>1.49</v>
      </c>
      <c r="J437" s="4">
        <f t="shared" si="24"/>
        <v>0.6100000000000001</v>
      </c>
      <c r="K437" s="1">
        <v>1</v>
      </c>
      <c r="L437" s="4">
        <f t="shared" si="25"/>
        <v>0.6100000000000001</v>
      </c>
      <c r="M437" s="1">
        <v>1</v>
      </c>
      <c r="N437" s="4">
        <v>0.6100000000000001</v>
      </c>
      <c r="O437" s="11" t="s">
        <v>1746</v>
      </c>
    </row>
    <row r="438" spans="1:15" x14ac:dyDescent="0.25">
      <c r="A438" s="1">
        <v>437</v>
      </c>
      <c r="B438" s="1" t="s">
        <v>249</v>
      </c>
      <c r="C438" s="10">
        <v>45114</v>
      </c>
      <c r="D438" s="22">
        <v>0</v>
      </c>
      <c r="E438" s="1" t="s">
        <v>213</v>
      </c>
      <c r="F438" s="15">
        <v>24</v>
      </c>
      <c r="G438" s="2">
        <v>2.58</v>
      </c>
      <c r="H438" s="3">
        <v>12</v>
      </c>
      <c r="I438" s="2">
        <v>1.53</v>
      </c>
      <c r="J438" s="4">
        <f t="shared" si="24"/>
        <v>1.05</v>
      </c>
      <c r="K438" s="1">
        <v>1</v>
      </c>
      <c r="L438" s="4">
        <f t="shared" si="25"/>
        <v>1.05</v>
      </c>
      <c r="M438" s="1">
        <v>1</v>
      </c>
      <c r="N438" s="4">
        <v>1.05</v>
      </c>
      <c r="O438" s="11" t="s">
        <v>1746</v>
      </c>
    </row>
    <row r="439" spans="1:15" x14ac:dyDescent="0.25">
      <c r="A439" s="1">
        <v>438</v>
      </c>
      <c r="B439" s="1" t="s">
        <v>901</v>
      </c>
      <c r="C439" s="10">
        <v>45114</v>
      </c>
      <c r="D439" s="22">
        <v>0</v>
      </c>
      <c r="E439" s="1" t="s">
        <v>213</v>
      </c>
      <c r="F439" s="15">
        <v>24</v>
      </c>
      <c r="G439" s="2">
        <v>2.71</v>
      </c>
      <c r="H439" s="3">
        <v>12</v>
      </c>
      <c r="I439" s="2">
        <v>0.77</v>
      </c>
      <c r="J439" s="4">
        <f t="shared" si="24"/>
        <v>1.94</v>
      </c>
      <c r="K439" s="1">
        <v>1</v>
      </c>
      <c r="L439" s="4">
        <f t="shared" si="25"/>
        <v>1.94</v>
      </c>
      <c r="M439" s="1">
        <v>1</v>
      </c>
      <c r="N439" s="4">
        <v>1.94</v>
      </c>
      <c r="O439" s="11" t="s">
        <v>1746</v>
      </c>
    </row>
    <row r="440" spans="1:15" x14ac:dyDescent="0.25">
      <c r="A440" s="1">
        <v>439</v>
      </c>
      <c r="B440" s="1" t="s">
        <v>785</v>
      </c>
      <c r="C440" s="10">
        <v>45114</v>
      </c>
      <c r="D440" s="22">
        <v>0</v>
      </c>
      <c r="E440" s="1" t="s">
        <v>213</v>
      </c>
      <c r="F440" s="15">
        <v>24</v>
      </c>
      <c r="G440" s="2">
        <v>2.23</v>
      </c>
      <c r="H440" s="3">
        <v>6</v>
      </c>
      <c r="I440" s="2">
        <v>1.53</v>
      </c>
      <c r="J440" s="4">
        <f t="shared" si="24"/>
        <v>0.7</v>
      </c>
      <c r="K440" s="1">
        <v>1</v>
      </c>
      <c r="L440" s="4">
        <f t="shared" si="25"/>
        <v>0.7</v>
      </c>
      <c r="M440" s="1">
        <v>1</v>
      </c>
      <c r="N440" s="4">
        <v>0.7</v>
      </c>
      <c r="O440" s="11" t="s">
        <v>1746</v>
      </c>
    </row>
    <row r="441" spans="1:15" x14ac:dyDescent="0.25">
      <c r="A441" s="1">
        <v>440</v>
      </c>
      <c r="B441" s="1" t="s">
        <v>249</v>
      </c>
      <c r="C441" s="10">
        <v>45115</v>
      </c>
      <c r="D441" s="22">
        <v>0</v>
      </c>
      <c r="E441" s="1" t="s">
        <v>213</v>
      </c>
      <c r="F441" s="15">
        <v>24</v>
      </c>
      <c r="G441" s="2">
        <v>2.5099999999999998</v>
      </c>
      <c r="H441" s="3">
        <v>13</v>
      </c>
      <c r="I441" s="2">
        <v>1.53</v>
      </c>
      <c r="J441" s="4">
        <f t="shared" si="24"/>
        <v>0.97999999999999976</v>
      </c>
      <c r="K441" s="1">
        <v>1</v>
      </c>
      <c r="L441" s="4">
        <f t="shared" si="25"/>
        <v>0.97999999999999976</v>
      </c>
      <c r="M441" s="1">
        <v>1</v>
      </c>
      <c r="N441" s="4">
        <v>0.97999999999999976</v>
      </c>
      <c r="O441" s="11" t="s">
        <v>1746</v>
      </c>
    </row>
    <row r="442" spans="1:15" x14ac:dyDescent="0.25">
      <c r="A442" s="1">
        <v>441</v>
      </c>
      <c r="B442" s="1" t="s">
        <v>901</v>
      </c>
      <c r="C442" s="10">
        <v>45115</v>
      </c>
      <c r="D442" s="22">
        <v>0</v>
      </c>
      <c r="E442" s="1" t="s">
        <v>213</v>
      </c>
      <c r="F442" s="15">
        <v>24</v>
      </c>
      <c r="G442" s="2">
        <v>3.2</v>
      </c>
      <c r="H442" s="3">
        <v>14</v>
      </c>
      <c r="I442" s="2">
        <v>0.77</v>
      </c>
      <c r="J442" s="4">
        <f t="shared" si="24"/>
        <v>2.4300000000000002</v>
      </c>
      <c r="K442" s="1">
        <v>1</v>
      </c>
      <c r="L442" s="4">
        <f t="shared" si="25"/>
        <v>2.4300000000000002</v>
      </c>
      <c r="M442" s="1">
        <v>1</v>
      </c>
      <c r="N442" s="4">
        <v>2.4300000000000002</v>
      </c>
      <c r="O442" s="11" t="s">
        <v>1746</v>
      </c>
    </row>
    <row r="443" spans="1:15" x14ac:dyDescent="0.25">
      <c r="A443" s="1">
        <v>442</v>
      </c>
      <c r="B443" s="1" t="s">
        <v>785</v>
      </c>
      <c r="C443" s="10">
        <v>45115</v>
      </c>
      <c r="D443" s="22">
        <v>0</v>
      </c>
      <c r="E443" s="1" t="s">
        <v>213</v>
      </c>
      <c r="F443" s="15">
        <v>24</v>
      </c>
      <c r="G443" s="2">
        <v>2.39</v>
      </c>
      <c r="H443" s="3">
        <v>7</v>
      </c>
      <c r="I443" s="2">
        <v>1.53</v>
      </c>
      <c r="J443" s="4">
        <f t="shared" si="24"/>
        <v>0.8600000000000001</v>
      </c>
      <c r="K443" s="1">
        <v>1</v>
      </c>
      <c r="L443" s="4">
        <f t="shared" si="25"/>
        <v>0.8600000000000001</v>
      </c>
      <c r="M443" s="1">
        <v>1</v>
      </c>
      <c r="N443" s="4">
        <v>0.8600000000000001</v>
      </c>
      <c r="O443" s="11" t="s">
        <v>1746</v>
      </c>
    </row>
    <row r="444" spans="1:15" x14ac:dyDescent="0.25">
      <c r="A444" s="1">
        <v>443</v>
      </c>
      <c r="B444" s="1" t="s">
        <v>249</v>
      </c>
      <c r="C444" s="10">
        <v>45116</v>
      </c>
      <c r="D444" s="22">
        <v>0</v>
      </c>
      <c r="E444" s="1" t="s">
        <v>213</v>
      </c>
      <c r="F444" s="15">
        <v>24</v>
      </c>
      <c r="G444" s="2">
        <v>3.74</v>
      </c>
      <c r="H444" s="3">
        <v>10</v>
      </c>
      <c r="I444" s="2">
        <v>1.53</v>
      </c>
      <c r="J444" s="4">
        <f t="shared" si="24"/>
        <v>2.21</v>
      </c>
      <c r="K444" s="1">
        <v>1</v>
      </c>
      <c r="L444" s="4">
        <f t="shared" si="25"/>
        <v>2.21</v>
      </c>
      <c r="M444" s="1">
        <v>1</v>
      </c>
      <c r="N444" s="4">
        <v>2.21</v>
      </c>
      <c r="O444" s="11" t="s">
        <v>1746</v>
      </c>
    </row>
    <row r="445" spans="1:15" x14ac:dyDescent="0.25">
      <c r="A445" s="1">
        <v>444</v>
      </c>
      <c r="B445" s="1" t="s">
        <v>901</v>
      </c>
      <c r="C445" s="10">
        <v>45116</v>
      </c>
      <c r="D445" s="22">
        <v>0</v>
      </c>
      <c r="E445" s="1" t="s">
        <v>1054</v>
      </c>
      <c r="F445" s="15">
        <v>13</v>
      </c>
      <c r="G445" s="2">
        <v>2.11</v>
      </c>
      <c r="H445" s="3">
        <v>10</v>
      </c>
      <c r="I445" s="2">
        <v>0.52</v>
      </c>
      <c r="J445" s="4">
        <f t="shared" si="24"/>
        <v>1.5899999999999999</v>
      </c>
      <c r="K445" s="1">
        <v>5</v>
      </c>
      <c r="L445" s="4">
        <f t="shared" si="25"/>
        <v>7.9499999999999993</v>
      </c>
      <c r="M445" s="1">
        <v>22</v>
      </c>
      <c r="N445" s="4">
        <v>35.840000000000003</v>
      </c>
      <c r="O445" s="11" t="s">
        <v>1746</v>
      </c>
    </row>
    <row r="446" spans="1:15" x14ac:dyDescent="0.25">
      <c r="A446" s="1">
        <v>445</v>
      </c>
      <c r="B446" s="1" t="s">
        <v>785</v>
      </c>
      <c r="C446" s="10">
        <v>45116</v>
      </c>
      <c r="D446" s="22">
        <v>0</v>
      </c>
      <c r="E446" s="1" t="s">
        <v>213</v>
      </c>
      <c r="F446" s="15">
        <v>24</v>
      </c>
      <c r="G446" s="2">
        <v>1.79</v>
      </c>
      <c r="H446" s="3">
        <v>6</v>
      </c>
      <c r="I446" s="2">
        <v>0.64</v>
      </c>
      <c r="J446" s="4">
        <f t="shared" si="24"/>
        <v>1.1499999999999999</v>
      </c>
      <c r="K446" s="1">
        <v>1</v>
      </c>
      <c r="L446" s="4">
        <f t="shared" si="25"/>
        <v>1.1499999999999999</v>
      </c>
      <c r="M446" s="1">
        <v>1</v>
      </c>
      <c r="N446" s="4">
        <v>1.1499999999999999</v>
      </c>
      <c r="O446" s="11" t="s">
        <v>1746</v>
      </c>
    </row>
    <row r="447" spans="1:15" x14ac:dyDescent="0.25">
      <c r="A447" s="1">
        <v>446</v>
      </c>
      <c r="B447" s="1" t="s">
        <v>1053</v>
      </c>
      <c r="C447" s="10">
        <v>45116</v>
      </c>
      <c r="D447" s="22">
        <v>0</v>
      </c>
      <c r="E447" s="1" t="s">
        <v>1055</v>
      </c>
      <c r="F447" s="15">
        <v>11</v>
      </c>
      <c r="G447" s="2">
        <v>1</v>
      </c>
      <c r="H447" s="3">
        <v>2</v>
      </c>
      <c r="I447" s="2">
        <v>0.77</v>
      </c>
      <c r="J447" s="4">
        <f t="shared" si="24"/>
        <v>0.22999999999999998</v>
      </c>
      <c r="K447" s="1">
        <v>1</v>
      </c>
      <c r="L447" s="4">
        <f t="shared" si="25"/>
        <v>0.22999999999999998</v>
      </c>
      <c r="M447" s="1">
        <v>1</v>
      </c>
      <c r="N447" s="4">
        <v>0.22999999999999998</v>
      </c>
      <c r="O447" s="11" t="s">
        <v>1746</v>
      </c>
    </row>
    <row r="448" spans="1:15" x14ac:dyDescent="0.25">
      <c r="A448" s="1">
        <v>447</v>
      </c>
      <c r="B448" s="1" t="s">
        <v>249</v>
      </c>
      <c r="C448" s="10">
        <v>45117</v>
      </c>
      <c r="D448" s="22">
        <v>0</v>
      </c>
      <c r="E448" s="1" t="s">
        <v>213</v>
      </c>
      <c r="F448" s="15">
        <v>24</v>
      </c>
      <c r="G448" s="2">
        <v>3.42</v>
      </c>
      <c r="H448" s="3">
        <v>7</v>
      </c>
      <c r="I448" s="2">
        <v>1.53</v>
      </c>
      <c r="J448" s="4">
        <f t="shared" si="24"/>
        <v>1.89</v>
      </c>
      <c r="K448" s="1">
        <v>1</v>
      </c>
      <c r="L448" s="4">
        <f t="shared" si="25"/>
        <v>1.89</v>
      </c>
      <c r="M448" s="1">
        <v>1</v>
      </c>
      <c r="N448" s="4">
        <v>1.89</v>
      </c>
      <c r="O448" s="11" t="s">
        <v>1746</v>
      </c>
    </row>
    <row r="449" spans="1:15" x14ac:dyDescent="0.25">
      <c r="A449" s="1">
        <v>448</v>
      </c>
      <c r="B449" s="1" t="s">
        <v>1053</v>
      </c>
      <c r="C449" s="10">
        <v>45117</v>
      </c>
      <c r="D449" s="22">
        <v>0</v>
      </c>
      <c r="E449" s="1" t="s">
        <v>213</v>
      </c>
      <c r="F449" s="15">
        <v>24</v>
      </c>
      <c r="G449" s="2">
        <v>1.98</v>
      </c>
      <c r="H449" s="3">
        <v>5</v>
      </c>
      <c r="I449" s="2">
        <v>1.25</v>
      </c>
      <c r="J449" s="4">
        <f t="shared" si="24"/>
        <v>0.73</v>
      </c>
      <c r="K449" s="1">
        <v>5</v>
      </c>
      <c r="L449" s="4">
        <f t="shared" si="25"/>
        <v>3.65</v>
      </c>
      <c r="M449" s="1">
        <v>21</v>
      </c>
      <c r="N449" s="4">
        <v>42.84</v>
      </c>
      <c r="O449" s="11" t="s">
        <v>1746</v>
      </c>
    </row>
    <row r="450" spans="1:15" x14ac:dyDescent="0.25">
      <c r="A450" s="1">
        <v>449</v>
      </c>
      <c r="B450" s="1" t="s">
        <v>785</v>
      </c>
      <c r="C450" s="10">
        <v>45117</v>
      </c>
      <c r="D450" s="22">
        <v>0</v>
      </c>
      <c r="E450" s="1" t="s">
        <v>213</v>
      </c>
      <c r="F450" s="15">
        <v>24</v>
      </c>
      <c r="G450" s="2">
        <v>2.27</v>
      </c>
      <c r="H450" s="3">
        <v>6</v>
      </c>
      <c r="I450" s="2">
        <v>0.96</v>
      </c>
      <c r="J450" s="4">
        <f t="shared" si="24"/>
        <v>1.31</v>
      </c>
      <c r="K450" s="1">
        <v>1</v>
      </c>
      <c r="L450" s="4">
        <f t="shared" si="25"/>
        <v>1.31</v>
      </c>
      <c r="M450" s="1">
        <v>1</v>
      </c>
      <c r="N450" s="4">
        <v>1.31</v>
      </c>
      <c r="O450" s="11" t="s">
        <v>1746</v>
      </c>
    </row>
    <row r="451" spans="1:15" x14ac:dyDescent="0.25">
      <c r="A451" s="1">
        <v>450</v>
      </c>
      <c r="B451" s="1" t="s">
        <v>249</v>
      </c>
      <c r="C451" s="10">
        <v>45118</v>
      </c>
      <c r="D451" s="22">
        <v>0</v>
      </c>
      <c r="E451" s="1" t="s">
        <v>213</v>
      </c>
      <c r="F451" s="15">
        <v>24</v>
      </c>
      <c r="G451" s="2">
        <v>3.6528</v>
      </c>
      <c r="H451" s="3">
        <v>8</v>
      </c>
      <c r="I451" s="2">
        <v>2.5366</v>
      </c>
      <c r="J451" s="4">
        <f t="shared" si="24"/>
        <v>1.1162000000000001</v>
      </c>
      <c r="K451" s="1">
        <v>1</v>
      </c>
      <c r="L451" s="4">
        <f t="shared" si="25"/>
        <v>1.1162000000000001</v>
      </c>
      <c r="M451" s="1">
        <v>1</v>
      </c>
      <c r="N451" s="4">
        <v>1.1162000000000001</v>
      </c>
      <c r="O451" s="11" t="s">
        <v>1746</v>
      </c>
    </row>
    <row r="452" spans="1:15" x14ac:dyDescent="0.25">
      <c r="A452" s="1">
        <v>451</v>
      </c>
      <c r="B452" s="1" t="s">
        <v>785</v>
      </c>
      <c r="C452" s="10">
        <v>45118</v>
      </c>
      <c r="D452" s="22">
        <v>0</v>
      </c>
      <c r="E452" s="1" t="s">
        <v>213</v>
      </c>
      <c r="F452" s="15">
        <v>24</v>
      </c>
      <c r="G452" s="2">
        <v>2.2486000000000002</v>
      </c>
      <c r="H452" s="3">
        <v>6</v>
      </c>
      <c r="I452" s="2">
        <v>1.2343999999999999</v>
      </c>
      <c r="J452" s="4">
        <f t="shared" ref="J452:J515" si="26">G452-I452</f>
        <v>1.0142000000000002</v>
      </c>
      <c r="K452" s="1">
        <v>1</v>
      </c>
      <c r="L452" s="4">
        <f t="shared" ref="L452:L515" si="27">(G452-I452-D452)*K452</f>
        <v>1.0142000000000002</v>
      </c>
      <c r="M452" s="1">
        <v>1</v>
      </c>
      <c r="N452" s="4">
        <v>1.0142000000000002</v>
      </c>
      <c r="O452" s="11" t="s">
        <v>1746</v>
      </c>
    </row>
    <row r="453" spans="1:15" x14ac:dyDescent="0.25">
      <c r="A453" s="1">
        <v>452</v>
      </c>
      <c r="B453" s="1" t="s">
        <v>249</v>
      </c>
      <c r="C453" s="10">
        <v>45119</v>
      </c>
      <c r="D453" s="22">
        <v>0</v>
      </c>
      <c r="E453" s="1" t="s">
        <v>213</v>
      </c>
      <c r="F453" s="15">
        <v>24</v>
      </c>
      <c r="G453" s="2">
        <v>3.5423</v>
      </c>
      <c r="H453" s="3">
        <v>8</v>
      </c>
      <c r="I453" s="2">
        <v>2.5366</v>
      </c>
      <c r="J453" s="4">
        <f t="shared" si="26"/>
        <v>1.0057</v>
      </c>
      <c r="K453" s="1">
        <v>1</v>
      </c>
      <c r="L453" s="4">
        <f t="shared" si="27"/>
        <v>1.0057</v>
      </c>
      <c r="M453" s="1">
        <v>1</v>
      </c>
      <c r="N453" s="4">
        <v>1.0057</v>
      </c>
      <c r="O453" s="11" t="s">
        <v>1746</v>
      </c>
    </row>
    <row r="454" spans="1:15" x14ac:dyDescent="0.25">
      <c r="A454" s="1">
        <v>453</v>
      </c>
      <c r="B454" s="1" t="s">
        <v>785</v>
      </c>
      <c r="C454" s="10">
        <v>45119</v>
      </c>
      <c r="D454" s="22">
        <v>0</v>
      </c>
      <c r="E454" s="1" t="s">
        <v>213</v>
      </c>
      <c r="F454" s="15">
        <v>24</v>
      </c>
      <c r="G454" s="2">
        <v>2.0766</v>
      </c>
      <c r="H454" s="3">
        <v>6</v>
      </c>
      <c r="I454" s="2">
        <v>1.2374000000000001</v>
      </c>
      <c r="J454" s="4">
        <f t="shared" si="26"/>
        <v>0.83919999999999995</v>
      </c>
      <c r="K454" s="1">
        <v>1</v>
      </c>
      <c r="L454" s="4">
        <f t="shared" si="27"/>
        <v>0.83919999999999995</v>
      </c>
      <c r="M454" s="1">
        <v>1</v>
      </c>
      <c r="N454" s="4">
        <v>0.83919999999999995</v>
      </c>
      <c r="O454" s="11" t="s">
        <v>1746</v>
      </c>
    </row>
    <row r="455" spans="1:15" x14ac:dyDescent="0.25">
      <c r="A455" s="1">
        <v>454</v>
      </c>
      <c r="B455" s="1" t="s">
        <v>249</v>
      </c>
      <c r="C455" s="10">
        <v>45120</v>
      </c>
      <c r="D455" s="22">
        <v>0</v>
      </c>
      <c r="E455" s="1" t="s">
        <v>213</v>
      </c>
      <c r="F455" s="15">
        <v>24</v>
      </c>
      <c r="G455" s="2">
        <v>3.41</v>
      </c>
      <c r="H455" s="3">
        <v>7</v>
      </c>
      <c r="I455" s="2">
        <v>2.52</v>
      </c>
      <c r="J455" s="4">
        <f t="shared" si="26"/>
        <v>0.89000000000000012</v>
      </c>
      <c r="K455" s="1">
        <v>1</v>
      </c>
      <c r="L455" s="4">
        <f t="shared" si="27"/>
        <v>0.89000000000000012</v>
      </c>
      <c r="M455" s="1">
        <v>1</v>
      </c>
      <c r="N455" s="4">
        <v>0.89000000000000012</v>
      </c>
      <c r="O455" s="11" t="s">
        <v>1746</v>
      </c>
    </row>
    <row r="456" spans="1:15" x14ac:dyDescent="0.25">
      <c r="A456" s="1">
        <v>455</v>
      </c>
      <c r="B456" s="1" t="s">
        <v>785</v>
      </c>
      <c r="C456" s="10">
        <v>45120</v>
      </c>
      <c r="D456" s="22">
        <v>0</v>
      </c>
      <c r="E456" s="1" t="s">
        <v>213</v>
      </c>
      <c r="F456" s="15">
        <v>24</v>
      </c>
      <c r="G456" s="2">
        <v>2.39</v>
      </c>
      <c r="H456" s="3">
        <v>6</v>
      </c>
      <c r="I456" s="2">
        <v>1.23</v>
      </c>
      <c r="J456" s="4">
        <f t="shared" si="26"/>
        <v>1.1600000000000001</v>
      </c>
      <c r="K456" s="1">
        <v>1</v>
      </c>
      <c r="L456" s="4">
        <f t="shared" si="27"/>
        <v>1.1600000000000001</v>
      </c>
      <c r="M456" s="1">
        <v>1</v>
      </c>
      <c r="N456" s="4">
        <v>1.1600000000000001</v>
      </c>
      <c r="O456" s="11" t="s">
        <v>1746</v>
      </c>
    </row>
    <row r="457" spans="1:15" x14ac:dyDescent="0.25">
      <c r="A457" s="1">
        <v>456</v>
      </c>
      <c r="B457" s="1" t="s">
        <v>249</v>
      </c>
      <c r="C457" s="10">
        <v>45121</v>
      </c>
      <c r="D457" s="22">
        <v>0</v>
      </c>
      <c r="E457" s="1" t="s">
        <v>213</v>
      </c>
      <c r="F457" s="15">
        <v>24</v>
      </c>
      <c r="G457" s="2">
        <v>3.41</v>
      </c>
      <c r="H457" s="3">
        <v>7</v>
      </c>
      <c r="I457" s="2">
        <v>2.52</v>
      </c>
      <c r="J457" s="4">
        <f t="shared" si="26"/>
        <v>0.89000000000000012</v>
      </c>
      <c r="K457" s="1">
        <v>1</v>
      </c>
      <c r="L457" s="4">
        <f t="shared" si="27"/>
        <v>0.89000000000000012</v>
      </c>
      <c r="M457" s="1">
        <v>1</v>
      </c>
      <c r="N457" s="4">
        <v>0.89000000000000012</v>
      </c>
      <c r="O457" s="11" t="s">
        <v>1746</v>
      </c>
    </row>
    <row r="458" spans="1:15" x14ac:dyDescent="0.25">
      <c r="A458" s="1">
        <v>457</v>
      </c>
      <c r="B458" s="1" t="s">
        <v>785</v>
      </c>
      <c r="C458" s="10">
        <v>45121</v>
      </c>
      <c r="D458" s="22">
        <v>0</v>
      </c>
      <c r="E458" s="1" t="s">
        <v>213</v>
      </c>
      <c r="F458" s="15">
        <v>24</v>
      </c>
      <c r="G458" s="2">
        <v>2.39</v>
      </c>
      <c r="H458" s="3">
        <v>6</v>
      </c>
      <c r="I458" s="2">
        <v>1.23</v>
      </c>
      <c r="J458" s="4">
        <f t="shared" si="26"/>
        <v>1.1600000000000001</v>
      </c>
      <c r="K458" s="1">
        <v>1</v>
      </c>
      <c r="L458" s="4">
        <f t="shared" si="27"/>
        <v>1.1600000000000001</v>
      </c>
      <c r="M458" s="1">
        <v>1</v>
      </c>
      <c r="N458" s="4">
        <v>1.1600000000000001</v>
      </c>
      <c r="O458" s="11" t="s">
        <v>1746</v>
      </c>
    </row>
    <row r="459" spans="1:15" x14ac:dyDescent="0.25">
      <c r="A459" s="1">
        <v>458</v>
      </c>
      <c r="B459" s="1" t="s">
        <v>249</v>
      </c>
      <c r="C459" s="10">
        <v>45122</v>
      </c>
      <c r="D459" s="22">
        <v>0</v>
      </c>
      <c r="E459" s="1" t="s">
        <v>213</v>
      </c>
      <c r="F459" s="15">
        <v>24</v>
      </c>
      <c r="G459" s="2">
        <v>3.28</v>
      </c>
      <c r="H459" s="3">
        <v>7</v>
      </c>
      <c r="I459" s="2">
        <v>2.5299999999999998</v>
      </c>
      <c r="J459" s="4">
        <f t="shared" si="26"/>
        <v>0.75</v>
      </c>
      <c r="K459" s="1">
        <v>1</v>
      </c>
      <c r="L459" s="4">
        <f t="shared" si="27"/>
        <v>0.75</v>
      </c>
      <c r="M459" s="1">
        <v>1</v>
      </c>
      <c r="N459" s="4">
        <v>0.75</v>
      </c>
      <c r="O459" s="11" t="s">
        <v>1746</v>
      </c>
    </row>
    <row r="460" spans="1:15" x14ac:dyDescent="0.25">
      <c r="A460" s="1">
        <v>459</v>
      </c>
      <c r="B460" s="1" t="s">
        <v>785</v>
      </c>
      <c r="C460" s="10">
        <v>45122</v>
      </c>
      <c r="D460" s="22">
        <v>0</v>
      </c>
      <c r="E460" s="1" t="s">
        <v>213</v>
      </c>
      <c r="F460" s="15">
        <v>24</v>
      </c>
      <c r="G460" s="2">
        <v>2.4700000000000002</v>
      </c>
      <c r="H460" s="3">
        <v>6</v>
      </c>
      <c r="I460" s="2">
        <v>1.25</v>
      </c>
      <c r="J460" s="4">
        <f t="shared" si="26"/>
        <v>1.2200000000000002</v>
      </c>
      <c r="K460" s="1">
        <v>1</v>
      </c>
      <c r="L460" s="4">
        <f t="shared" si="27"/>
        <v>1.2200000000000002</v>
      </c>
      <c r="M460" s="1">
        <v>1</v>
      </c>
      <c r="N460" s="4">
        <v>1.2200000000000002</v>
      </c>
      <c r="O460" s="11" t="s">
        <v>1746</v>
      </c>
    </row>
    <row r="461" spans="1:15" x14ac:dyDescent="0.25">
      <c r="A461" s="1">
        <v>460</v>
      </c>
      <c r="B461" s="1" t="s">
        <v>249</v>
      </c>
      <c r="C461" s="10">
        <v>45123</v>
      </c>
      <c r="D461" s="22">
        <v>0</v>
      </c>
      <c r="E461" s="1" t="s">
        <v>213</v>
      </c>
      <c r="F461" s="15">
        <v>24</v>
      </c>
      <c r="G461" s="2">
        <v>3.4527000000000001</v>
      </c>
      <c r="H461" s="3">
        <v>9</v>
      </c>
      <c r="I461" s="2">
        <v>2.5520999999999998</v>
      </c>
      <c r="J461" s="4">
        <f t="shared" si="26"/>
        <v>0.90060000000000029</v>
      </c>
      <c r="K461" s="1">
        <v>1</v>
      </c>
      <c r="L461" s="4">
        <f t="shared" si="27"/>
        <v>0.90060000000000029</v>
      </c>
      <c r="M461" s="1">
        <v>1</v>
      </c>
      <c r="N461" s="4">
        <v>0.90060000000000029</v>
      </c>
      <c r="O461" s="11" t="s">
        <v>1746</v>
      </c>
    </row>
    <row r="462" spans="1:15" x14ac:dyDescent="0.25">
      <c r="A462" s="1">
        <v>461</v>
      </c>
      <c r="B462" s="1" t="s">
        <v>785</v>
      </c>
      <c r="C462" s="10">
        <v>45123</v>
      </c>
      <c r="D462" s="22">
        <v>0</v>
      </c>
      <c r="E462" s="1" t="s">
        <v>213</v>
      </c>
      <c r="F462" s="15">
        <v>24</v>
      </c>
      <c r="G462" s="2">
        <v>2.3437000000000001</v>
      </c>
      <c r="H462" s="3">
        <v>6</v>
      </c>
      <c r="I462" s="2">
        <v>1.2468999999999999</v>
      </c>
      <c r="J462" s="4">
        <f t="shared" si="26"/>
        <v>1.0968000000000002</v>
      </c>
      <c r="K462" s="1">
        <v>1</v>
      </c>
      <c r="L462" s="4">
        <f t="shared" si="27"/>
        <v>1.0968000000000002</v>
      </c>
      <c r="M462" s="1">
        <v>1</v>
      </c>
      <c r="N462" s="4">
        <v>1.0968000000000002</v>
      </c>
      <c r="O462" s="11" t="s">
        <v>1746</v>
      </c>
    </row>
    <row r="463" spans="1:15" x14ac:dyDescent="0.25">
      <c r="A463" s="1">
        <v>462</v>
      </c>
      <c r="B463" s="1" t="s">
        <v>249</v>
      </c>
      <c r="C463" s="10">
        <v>45124</v>
      </c>
      <c r="D463" s="22">
        <v>0</v>
      </c>
      <c r="E463" s="1" t="s">
        <v>213</v>
      </c>
      <c r="F463" s="15">
        <v>24</v>
      </c>
      <c r="G463" s="2">
        <v>3.2740999999999998</v>
      </c>
      <c r="H463" s="3">
        <v>8</v>
      </c>
      <c r="I463" s="2">
        <v>2.5615999999999999</v>
      </c>
      <c r="J463" s="4">
        <f t="shared" si="26"/>
        <v>0.71249999999999991</v>
      </c>
      <c r="K463" s="1">
        <v>1</v>
      </c>
      <c r="L463" s="4">
        <f t="shared" si="27"/>
        <v>0.71249999999999991</v>
      </c>
      <c r="M463" s="1">
        <v>1</v>
      </c>
      <c r="N463" s="4">
        <v>0.71249999999999991</v>
      </c>
      <c r="O463" s="11" t="s">
        <v>1746</v>
      </c>
    </row>
    <row r="464" spans="1:15" x14ac:dyDescent="0.25">
      <c r="A464" s="1">
        <v>463</v>
      </c>
      <c r="B464" s="1" t="s">
        <v>785</v>
      </c>
      <c r="C464" s="10">
        <v>45124</v>
      </c>
      <c r="D464" s="22">
        <v>0</v>
      </c>
      <c r="E464" s="1" t="s">
        <v>213</v>
      </c>
      <c r="F464" s="15">
        <v>24</v>
      </c>
      <c r="G464" s="2">
        <v>2.4456000000000002</v>
      </c>
      <c r="H464" s="3">
        <v>6</v>
      </c>
      <c r="I464" s="2">
        <v>1.2644</v>
      </c>
      <c r="J464" s="4">
        <f t="shared" si="26"/>
        <v>1.1812000000000002</v>
      </c>
      <c r="K464" s="1">
        <v>1</v>
      </c>
      <c r="L464" s="4">
        <f t="shared" si="27"/>
        <v>1.1812000000000002</v>
      </c>
      <c r="M464" s="1">
        <v>1</v>
      </c>
      <c r="N464" s="4">
        <v>1.1812000000000002</v>
      </c>
      <c r="O464" s="11" t="s">
        <v>1746</v>
      </c>
    </row>
    <row r="465" spans="1:15" x14ac:dyDescent="0.25">
      <c r="A465" s="1">
        <v>464</v>
      </c>
      <c r="B465" s="1" t="s">
        <v>249</v>
      </c>
      <c r="C465" s="10">
        <v>45125</v>
      </c>
      <c r="D465" s="22">
        <v>0</v>
      </c>
      <c r="E465" s="1" t="s">
        <v>213</v>
      </c>
      <c r="F465" s="15">
        <v>24</v>
      </c>
      <c r="G465" s="2">
        <v>3.1476999999999999</v>
      </c>
      <c r="H465" s="3">
        <v>8</v>
      </c>
      <c r="I465" s="2">
        <v>2.5348999999999999</v>
      </c>
      <c r="J465" s="4">
        <f t="shared" si="26"/>
        <v>0.61280000000000001</v>
      </c>
      <c r="K465" s="1">
        <v>1</v>
      </c>
      <c r="L465" s="4">
        <f t="shared" si="27"/>
        <v>0.61280000000000001</v>
      </c>
      <c r="M465" s="1">
        <v>1</v>
      </c>
      <c r="N465" s="4">
        <v>0.61280000000000001</v>
      </c>
      <c r="O465" s="11" t="s">
        <v>1746</v>
      </c>
    </row>
    <row r="466" spans="1:15" x14ac:dyDescent="0.25">
      <c r="A466" s="1">
        <v>465</v>
      </c>
      <c r="B466" s="1" t="s">
        <v>785</v>
      </c>
      <c r="C466" s="10">
        <v>45125</v>
      </c>
      <c r="D466" s="22">
        <v>0</v>
      </c>
      <c r="E466" s="1" t="s">
        <v>213</v>
      </c>
      <c r="F466" s="15">
        <v>24</v>
      </c>
      <c r="G466" s="2">
        <v>2.3292999999999999</v>
      </c>
      <c r="H466" s="3">
        <v>6</v>
      </c>
      <c r="I466" s="2">
        <v>1.2524</v>
      </c>
      <c r="J466" s="4">
        <f t="shared" si="26"/>
        <v>1.0769</v>
      </c>
      <c r="K466" s="1">
        <v>1</v>
      </c>
      <c r="L466" s="4">
        <f t="shared" si="27"/>
        <v>1.0769</v>
      </c>
      <c r="M466" s="1">
        <v>1</v>
      </c>
      <c r="N466" s="4">
        <v>1.0769</v>
      </c>
      <c r="O466" s="11" t="s">
        <v>1746</v>
      </c>
    </row>
    <row r="467" spans="1:15" x14ac:dyDescent="0.25">
      <c r="A467" s="1">
        <v>466</v>
      </c>
      <c r="B467" s="1" t="s">
        <v>249</v>
      </c>
      <c r="C467" s="10">
        <v>45126</v>
      </c>
      <c r="D467" s="22">
        <v>0</v>
      </c>
      <c r="E467" s="1" t="s">
        <v>213</v>
      </c>
      <c r="F467" s="15">
        <v>24</v>
      </c>
      <c r="G467" s="2">
        <v>2.8917000000000002</v>
      </c>
      <c r="H467" s="3">
        <v>7</v>
      </c>
      <c r="I467" s="2">
        <v>2.5649000000000002</v>
      </c>
      <c r="J467" s="4">
        <f t="shared" si="26"/>
        <v>0.32679999999999998</v>
      </c>
      <c r="K467" s="1">
        <v>1</v>
      </c>
      <c r="L467" s="4">
        <f t="shared" si="27"/>
        <v>0.32679999999999998</v>
      </c>
      <c r="M467" s="1">
        <v>1</v>
      </c>
      <c r="N467" s="4">
        <v>0.32679999999999998</v>
      </c>
      <c r="O467" s="11" t="s">
        <v>1746</v>
      </c>
    </row>
    <row r="468" spans="1:15" x14ac:dyDescent="0.25">
      <c r="A468" s="1">
        <v>467</v>
      </c>
      <c r="B468" s="1" t="s">
        <v>785</v>
      </c>
      <c r="C468" s="10">
        <v>45126</v>
      </c>
      <c r="D468" s="22">
        <v>0</v>
      </c>
      <c r="E468" s="1" t="s">
        <v>213</v>
      </c>
      <c r="F468" s="15">
        <v>24</v>
      </c>
      <c r="G468" s="2">
        <v>2.5</v>
      </c>
      <c r="H468" s="3">
        <v>6</v>
      </c>
      <c r="I468" s="2">
        <v>1.2119</v>
      </c>
      <c r="J468" s="4">
        <f t="shared" si="26"/>
        <v>1.2881</v>
      </c>
      <c r="K468" s="1">
        <v>1</v>
      </c>
      <c r="L468" s="4">
        <f t="shared" si="27"/>
        <v>1.2881</v>
      </c>
      <c r="M468" s="1">
        <v>1</v>
      </c>
      <c r="N468" s="4">
        <v>1.2881</v>
      </c>
      <c r="O468" s="11" t="s">
        <v>1746</v>
      </c>
    </row>
    <row r="469" spans="1:15" x14ac:dyDescent="0.25">
      <c r="A469" s="1">
        <v>468</v>
      </c>
      <c r="B469" s="1" t="s">
        <v>249</v>
      </c>
      <c r="C469" s="10">
        <v>45127</v>
      </c>
      <c r="D469" s="22">
        <v>0</v>
      </c>
      <c r="E469" s="1" t="s">
        <v>213</v>
      </c>
      <c r="F469" s="15">
        <v>24</v>
      </c>
      <c r="G469" s="2">
        <v>3.2959999999999998</v>
      </c>
      <c r="H469" s="3">
        <v>8</v>
      </c>
      <c r="I469" s="2">
        <v>2.5348000000000002</v>
      </c>
      <c r="J469" s="4">
        <f t="shared" si="26"/>
        <v>0.76119999999999965</v>
      </c>
      <c r="K469" s="1">
        <v>1</v>
      </c>
      <c r="L469" s="4">
        <f t="shared" si="27"/>
        <v>0.76119999999999965</v>
      </c>
      <c r="M469" s="1">
        <v>1</v>
      </c>
      <c r="N469" s="4">
        <v>0.76119999999999965</v>
      </c>
      <c r="O469" s="11" t="s">
        <v>1746</v>
      </c>
    </row>
    <row r="470" spans="1:15" x14ac:dyDescent="0.25">
      <c r="A470" s="1">
        <v>469</v>
      </c>
      <c r="B470" s="1" t="s">
        <v>785</v>
      </c>
      <c r="C470" s="10">
        <v>45127</v>
      </c>
      <c r="D470" s="22">
        <v>0</v>
      </c>
      <c r="E470" s="1" t="s">
        <v>213</v>
      </c>
      <c r="F470" s="15">
        <v>24</v>
      </c>
      <c r="G470" s="2">
        <v>2.4823</v>
      </c>
      <c r="H470" s="3">
        <v>6</v>
      </c>
      <c r="I470" s="2">
        <v>1.2374000000000001</v>
      </c>
      <c r="J470" s="4">
        <f t="shared" si="26"/>
        <v>1.2448999999999999</v>
      </c>
      <c r="K470" s="1">
        <v>1</v>
      </c>
      <c r="L470" s="4">
        <f t="shared" si="27"/>
        <v>1.2448999999999999</v>
      </c>
      <c r="M470" s="1">
        <v>1</v>
      </c>
      <c r="N470" s="4">
        <v>1.2448999999999999</v>
      </c>
      <c r="O470" s="11" t="s">
        <v>1746</v>
      </c>
    </row>
    <row r="471" spans="1:15" x14ac:dyDescent="0.25">
      <c r="A471" s="1">
        <v>470</v>
      </c>
      <c r="B471" s="1" t="s">
        <v>249</v>
      </c>
      <c r="C471" s="10">
        <v>45128</v>
      </c>
      <c r="D471" s="22">
        <v>0</v>
      </c>
      <c r="E471" s="1" t="s">
        <v>213</v>
      </c>
      <c r="F471" s="15">
        <v>24</v>
      </c>
      <c r="G471" s="2">
        <v>3.3704000000000001</v>
      </c>
      <c r="H471" s="3">
        <v>8</v>
      </c>
      <c r="I471" s="2">
        <v>2.5466000000000002</v>
      </c>
      <c r="J471" s="4">
        <f t="shared" si="26"/>
        <v>0.82379999999999987</v>
      </c>
      <c r="K471" s="1">
        <v>1</v>
      </c>
      <c r="L471" s="4">
        <f t="shared" si="27"/>
        <v>0.82379999999999987</v>
      </c>
      <c r="M471" s="1">
        <v>1</v>
      </c>
      <c r="N471" s="4">
        <v>0.82379999999999987</v>
      </c>
      <c r="O471" s="11" t="s">
        <v>1746</v>
      </c>
    </row>
    <row r="472" spans="1:15" x14ac:dyDescent="0.25">
      <c r="A472" s="1">
        <v>471</v>
      </c>
      <c r="B472" s="1" t="s">
        <v>785</v>
      </c>
      <c r="C472" s="10">
        <v>45128</v>
      </c>
      <c r="D472" s="22">
        <v>0</v>
      </c>
      <c r="E472" s="1" t="s">
        <v>213</v>
      </c>
      <c r="F472" s="15">
        <v>24</v>
      </c>
      <c r="G472" s="2">
        <v>2.371</v>
      </c>
      <c r="H472" s="3">
        <v>6</v>
      </c>
      <c r="I472" s="2">
        <v>1.2621</v>
      </c>
      <c r="J472" s="4">
        <f t="shared" si="26"/>
        <v>1.1089</v>
      </c>
      <c r="K472" s="1">
        <v>1</v>
      </c>
      <c r="L472" s="4">
        <f t="shared" si="27"/>
        <v>1.1089</v>
      </c>
      <c r="M472" s="1">
        <v>1</v>
      </c>
      <c r="N472" s="4">
        <v>1.1089</v>
      </c>
      <c r="O472" s="11" t="s">
        <v>1746</v>
      </c>
    </row>
    <row r="473" spans="1:15" x14ac:dyDescent="0.25">
      <c r="A473" s="1">
        <v>472</v>
      </c>
      <c r="B473" s="1" t="s">
        <v>249</v>
      </c>
      <c r="C473" s="10">
        <v>45129</v>
      </c>
      <c r="D473" s="22">
        <v>0</v>
      </c>
      <c r="E473" s="1" t="s">
        <v>213</v>
      </c>
      <c r="F473" s="15">
        <v>24</v>
      </c>
      <c r="G473" s="2">
        <v>3.0003000000000002</v>
      </c>
      <c r="H473" s="3">
        <v>7</v>
      </c>
      <c r="I473" s="2">
        <v>2.5379</v>
      </c>
      <c r="J473" s="4">
        <f t="shared" si="26"/>
        <v>0.46240000000000014</v>
      </c>
      <c r="K473" s="1">
        <v>1</v>
      </c>
      <c r="L473" s="4">
        <f t="shared" si="27"/>
        <v>0.46240000000000014</v>
      </c>
      <c r="M473" s="1">
        <v>1</v>
      </c>
      <c r="N473" s="4">
        <v>0.46240000000000014</v>
      </c>
      <c r="O473" s="11" t="s">
        <v>1746</v>
      </c>
    </row>
    <row r="474" spans="1:15" x14ac:dyDescent="0.25">
      <c r="A474" s="1">
        <v>473</v>
      </c>
      <c r="B474" s="1" t="s">
        <v>785</v>
      </c>
      <c r="C474" s="10">
        <v>45129</v>
      </c>
      <c r="D474" s="22">
        <v>0</v>
      </c>
      <c r="E474" s="1" t="s">
        <v>213</v>
      </c>
      <c r="F474" s="15">
        <v>24</v>
      </c>
      <c r="G474" s="2">
        <v>2.4552</v>
      </c>
      <c r="H474" s="3">
        <v>6</v>
      </c>
      <c r="I474" s="2">
        <v>1.2764</v>
      </c>
      <c r="J474" s="4">
        <f t="shared" si="26"/>
        <v>1.1788000000000001</v>
      </c>
      <c r="K474" s="1">
        <v>1</v>
      </c>
      <c r="L474" s="4">
        <f t="shared" si="27"/>
        <v>1.1788000000000001</v>
      </c>
      <c r="M474" s="1">
        <v>1</v>
      </c>
      <c r="N474" s="4">
        <v>1.1788000000000001</v>
      </c>
      <c r="O474" s="11" t="s">
        <v>1746</v>
      </c>
    </row>
    <row r="475" spans="1:15" ht="33" x14ac:dyDescent="0.25">
      <c r="A475" s="1">
        <v>474</v>
      </c>
      <c r="B475" s="1" t="s">
        <v>249</v>
      </c>
      <c r="C475" s="10">
        <v>45130</v>
      </c>
      <c r="D475" s="22">
        <v>0</v>
      </c>
      <c r="E475" s="11" t="s">
        <v>1191</v>
      </c>
      <c r="F475" s="15">
        <v>22</v>
      </c>
      <c r="G475" s="2">
        <v>3.1038000000000001</v>
      </c>
      <c r="H475" s="3">
        <v>8</v>
      </c>
      <c r="I475" s="2">
        <v>2.4036</v>
      </c>
      <c r="J475" s="4">
        <f t="shared" si="26"/>
        <v>0.70020000000000016</v>
      </c>
      <c r="K475" s="1">
        <v>1</v>
      </c>
      <c r="L475" s="4">
        <f t="shared" si="27"/>
        <v>0.70020000000000016</v>
      </c>
      <c r="M475" s="1">
        <v>1</v>
      </c>
      <c r="N475" s="4">
        <v>0.70020000000000016</v>
      </c>
      <c r="O475" s="11" t="s">
        <v>1746</v>
      </c>
    </row>
    <row r="476" spans="1:15" ht="33" x14ac:dyDescent="0.25">
      <c r="A476" s="1">
        <v>475</v>
      </c>
      <c r="B476" s="1" t="s">
        <v>785</v>
      </c>
      <c r="C476" s="10">
        <v>45130</v>
      </c>
      <c r="D476" s="22">
        <v>0</v>
      </c>
      <c r="E476" s="11" t="s">
        <v>1191</v>
      </c>
      <c r="F476" s="15">
        <v>22</v>
      </c>
      <c r="G476" s="2">
        <v>2.1063000000000001</v>
      </c>
      <c r="H476" s="3">
        <v>6</v>
      </c>
      <c r="I476" s="2">
        <v>1.0650999999999999</v>
      </c>
      <c r="J476" s="4">
        <f t="shared" si="26"/>
        <v>1.0412000000000001</v>
      </c>
      <c r="K476" s="1">
        <v>1</v>
      </c>
      <c r="L476" s="4">
        <f t="shared" si="27"/>
        <v>1.0412000000000001</v>
      </c>
      <c r="M476" s="1">
        <v>1</v>
      </c>
      <c r="N476" s="4">
        <v>1.0412000000000001</v>
      </c>
      <c r="O476" s="11" t="s">
        <v>1746</v>
      </c>
    </row>
    <row r="477" spans="1:15" x14ac:dyDescent="0.25">
      <c r="A477" s="1">
        <v>476</v>
      </c>
      <c r="B477" s="1" t="s">
        <v>249</v>
      </c>
      <c r="C477" s="10">
        <v>45131</v>
      </c>
      <c r="D477" s="22">
        <v>0</v>
      </c>
      <c r="E477" s="1" t="s">
        <v>213</v>
      </c>
      <c r="F477" s="15">
        <v>24</v>
      </c>
      <c r="G477" s="2">
        <v>2.9628999999999999</v>
      </c>
      <c r="H477" s="3">
        <v>8</v>
      </c>
      <c r="I477" s="2">
        <v>2.0743999999999998</v>
      </c>
      <c r="J477" s="4">
        <f t="shared" si="26"/>
        <v>0.88850000000000007</v>
      </c>
      <c r="K477" s="1">
        <v>1</v>
      </c>
      <c r="L477" s="4">
        <f t="shared" si="27"/>
        <v>0.88850000000000007</v>
      </c>
      <c r="M477" s="1">
        <v>1</v>
      </c>
      <c r="N477" s="4">
        <v>0.88850000000000007</v>
      </c>
      <c r="O477" s="11" t="s">
        <v>1746</v>
      </c>
    </row>
    <row r="478" spans="1:15" x14ac:dyDescent="0.25">
      <c r="A478" s="1">
        <v>477</v>
      </c>
      <c r="B478" s="1" t="s">
        <v>785</v>
      </c>
      <c r="C478" s="10">
        <v>45131</v>
      </c>
      <c r="D478" s="22">
        <v>0</v>
      </c>
      <c r="E478" s="1" t="s">
        <v>213</v>
      </c>
      <c r="F478" s="15">
        <v>24</v>
      </c>
      <c r="G478" s="2">
        <v>2.6852</v>
      </c>
      <c r="H478" s="3">
        <v>4</v>
      </c>
      <c r="I478" s="2">
        <v>1.6585000000000001</v>
      </c>
      <c r="J478" s="4">
        <f t="shared" si="26"/>
        <v>1.0266999999999999</v>
      </c>
      <c r="K478" s="1">
        <v>1</v>
      </c>
      <c r="L478" s="4">
        <f t="shared" si="27"/>
        <v>1.0266999999999999</v>
      </c>
      <c r="M478" s="1">
        <v>1</v>
      </c>
      <c r="N478" s="4">
        <v>1.0266999999999999</v>
      </c>
      <c r="O478" s="11" t="s">
        <v>1746</v>
      </c>
    </row>
    <row r="479" spans="1:15" x14ac:dyDescent="0.25">
      <c r="A479" s="1">
        <v>478</v>
      </c>
      <c r="B479" s="1" t="s">
        <v>249</v>
      </c>
      <c r="C479" s="10">
        <v>45132</v>
      </c>
      <c r="D479" s="22">
        <v>0</v>
      </c>
      <c r="E479" s="1" t="s">
        <v>213</v>
      </c>
      <c r="F479" s="15">
        <v>24</v>
      </c>
      <c r="G479" s="2">
        <v>2.6899000000000002</v>
      </c>
      <c r="H479" s="3">
        <v>8</v>
      </c>
      <c r="I479" s="2">
        <v>2.0386000000000002</v>
      </c>
      <c r="J479" s="4">
        <f t="shared" si="26"/>
        <v>0.65129999999999999</v>
      </c>
      <c r="K479" s="1">
        <v>1</v>
      </c>
      <c r="L479" s="4">
        <f t="shared" si="27"/>
        <v>0.65129999999999999</v>
      </c>
      <c r="M479" s="1">
        <v>1</v>
      </c>
      <c r="N479" s="4">
        <v>0.65129999999999999</v>
      </c>
      <c r="O479" s="11" t="s">
        <v>1746</v>
      </c>
    </row>
    <row r="480" spans="1:15" x14ac:dyDescent="0.25">
      <c r="A480" s="1">
        <v>479</v>
      </c>
      <c r="B480" s="1" t="s">
        <v>785</v>
      </c>
      <c r="C480" s="10">
        <v>45132</v>
      </c>
      <c r="D480" s="22">
        <v>0</v>
      </c>
      <c r="E480" s="1" t="s">
        <v>213</v>
      </c>
      <c r="F480" s="15">
        <v>24</v>
      </c>
      <c r="G480" s="2">
        <v>3.2429999999999999</v>
      </c>
      <c r="H480" s="3">
        <v>5</v>
      </c>
      <c r="I480" s="2">
        <v>1.7536</v>
      </c>
      <c r="J480" s="4">
        <f t="shared" si="26"/>
        <v>1.4893999999999998</v>
      </c>
      <c r="K480" s="1">
        <v>1</v>
      </c>
      <c r="L480" s="4">
        <f t="shared" si="27"/>
        <v>1.4893999999999998</v>
      </c>
      <c r="M480" s="1">
        <v>1</v>
      </c>
      <c r="N480" s="4">
        <v>1.4893999999999998</v>
      </c>
      <c r="O480" s="11" t="s">
        <v>1746</v>
      </c>
    </row>
    <row r="481" spans="1:15" ht="33" x14ac:dyDescent="0.25">
      <c r="A481" s="1">
        <v>480</v>
      </c>
      <c r="B481" s="1" t="s">
        <v>249</v>
      </c>
      <c r="C481" s="10">
        <v>45133</v>
      </c>
      <c r="D481" s="22">
        <v>0</v>
      </c>
      <c r="E481" s="11" t="s">
        <v>1240</v>
      </c>
      <c r="F481" s="15">
        <v>19</v>
      </c>
      <c r="G481" s="2">
        <v>2.2936000000000001</v>
      </c>
      <c r="H481" s="3">
        <v>5</v>
      </c>
      <c r="I481" s="2">
        <v>1.7281</v>
      </c>
      <c r="J481" s="4">
        <f t="shared" si="26"/>
        <v>0.56550000000000011</v>
      </c>
      <c r="K481" s="1">
        <v>1</v>
      </c>
      <c r="L481" s="4">
        <f t="shared" si="27"/>
        <v>0.56550000000000011</v>
      </c>
      <c r="M481" s="1">
        <v>1</v>
      </c>
      <c r="N481" s="4">
        <v>0.56550000000000011</v>
      </c>
      <c r="O481" s="11" t="s">
        <v>1746</v>
      </c>
    </row>
    <row r="482" spans="1:15" ht="33" x14ac:dyDescent="0.25">
      <c r="A482" s="1">
        <v>481</v>
      </c>
      <c r="B482" s="1" t="s">
        <v>785</v>
      </c>
      <c r="C482" s="10">
        <v>45133</v>
      </c>
      <c r="D482" s="22">
        <v>0</v>
      </c>
      <c r="E482" s="11" t="s">
        <v>1240</v>
      </c>
      <c r="F482" s="15">
        <v>19</v>
      </c>
      <c r="G482" s="2">
        <v>2.5118</v>
      </c>
      <c r="H482" s="3">
        <v>4</v>
      </c>
      <c r="I482" s="2">
        <v>1.1218999999999999</v>
      </c>
      <c r="J482" s="4">
        <f t="shared" si="26"/>
        <v>1.3899000000000001</v>
      </c>
      <c r="K482" s="1">
        <v>1</v>
      </c>
      <c r="L482" s="4">
        <f t="shared" si="27"/>
        <v>1.3899000000000001</v>
      </c>
      <c r="M482" s="1">
        <v>1</v>
      </c>
      <c r="N482" s="4">
        <v>1.3899000000000001</v>
      </c>
      <c r="O482" s="11" t="s">
        <v>1746</v>
      </c>
    </row>
    <row r="483" spans="1:15" x14ac:dyDescent="0.25">
      <c r="A483" s="1">
        <v>482</v>
      </c>
      <c r="B483" s="1" t="s">
        <v>249</v>
      </c>
      <c r="C483" s="10">
        <v>45134</v>
      </c>
      <c r="D483" s="22">
        <v>0</v>
      </c>
      <c r="E483" s="1" t="s">
        <v>213</v>
      </c>
      <c r="F483" s="15">
        <v>24</v>
      </c>
      <c r="G483" s="2">
        <v>2.7597</v>
      </c>
      <c r="H483" s="3">
        <v>6</v>
      </c>
      <c r="I483" s="2">
        <v>2.0684</v>
      </c>
      <c r="J483" s="4">
        <f t="shared" si="26"/>
        <v>0.69130000000000003</v>
      </c>
      <c r="K483" s="1">
        <v>1</v>
      </c>
      <c r="L483" s="4">
        <f t="shared" si="27"/>
        <v>0.69130000000000003</v>
      </c>
      <c r="M483" s="1">
        <v>1</v>
      </c>
      <c r="N483" s="4">
        <v>0.69130000000000003</v>
      </c>
      <c r="O483" s="11" t="s">
        <v>1746</v>
      </c>
    </row>
    <row r="484" spans="1:15" x14ac:dyDescent="0.25">
      <c r="A484" s="1">
        <v>483</v>
      </c>
      <c r="B484" s="1" t="s">
        <v>785</v>
      </c>
      <c r="C484" s="10">
        <v>45134</v>
      </c>
      <c r="D484" s="22">
        <v>0</v>
      </c>
      <c r="E484" s="1" t="s">
        <v>213</v>
      </c>
      <c r="F484" s="15">
        <v>24</v>
      </c>
      <c r="G484" s="2">
        <v>2.6145</v>
      </c>
      <c r="H484" s="3">
        <v>7</v>
      </c>
      <c r="I484" s="2">
        <v>1.6436999999999999</v>
      </c>
      <c r="J484" s="4">
        <f t="shared" si="26"/>
        <v>0.97080000000000011</v>
      </c>
      <c r="K484" s="1">
        <v>1</v>
      </c>
      <c r="L484" s="4">
        <f t="shared" si="27"/>
        <v>0.97080000000000011</v>
      </c>
      <c r="M484" s="1">
        <v>1</v>
      </c>
      <c r="N484" s="4">
        <v>0.97080000000000011</v>
      </c>
      <c r="O484" s="11" t="s">
        <v>1746</v>
      </c>
    </row>
    <row r="485" spans="1:15" x14ac:dyDescent="0.25">
      <c r="A485" s="1">
        <v>484</v>
      </c>
      <c r="B485" s="1" t="s">
        <v>249</v>
      </c>
      <c r="C485" s="10">
        <v>45135</v>
      </c>
      <c r="D485" s="22">
        <v>0</v>
      </c>
      <c r="E485" s="1" t="s">
        <v>213</v>
      </c>
      <c r="F485" s="15">
        <v>24</v>
      </c>
      <c r="G485" s="2">
        <v>2.6613000000000002</v>
      </c>
      <c r="H485" s="3">
        <v>7</v>
      </c>
      <c r="I485" s="2">
        <v>2.0173999999999999</v>
      </c>
      <c r="J485" s="4">
        <f t="shared" si="26"/>
        <v>0.64390000000000036</v>
      </c>
      <c r="K485" s="1">
        <v>1</v>
      </c>
      <c r="L485" s="4">
        <f t="shared" si="27"/>
        <v>0.64390000000000036</v>
      </c>
      <c r="M485" s="1">
        <v>1</v>
      </c>
      <c r="N485" s="4">
        <v>0.64390000000000036</v>
      </c>
      <c r="O485" s="11" t="s">
        <v>1746</v>
      </c>
    </row>
    <row r="486" spans="1:15" x14ac:dyDescent="0.25">
      <c r="A486" s="1">
        <v>485</v>
      </c>
      <c r="B486" s="1" t="s">
        <v>785</v>
      </c>
      <c r="C486" s="10">
        <v>45135</v>
      </c>
      <c r="D486" s="22">
        <v>0</v>
      </c>
      <c r="E486" s="1" t="s">
        <v>213</v>
      </c>
      <c r="F486" s="15">
        <v>24</v>
      </c>
      <c r="G486" s="2">
        <v>2.5924999999999998</v>
      </c>
      <c r="H486" s="3">
        <v>7</v>
      </c>
      <c r="I486" s="2">
        <v>1.64846</v>
      </c>
      <c r="J486" s="4">
        <f t="shared" si="26"/>
        <v>0.94403999999999977</v>
      </c>
      <c r="K486" s="1">
        <v>1</v>
      </c>
      <c r="L486" s="4">
        <f t="shared" si="27"/>
        <v>0.94403999999999977</v>
      </c>
      <c r="M486" s="1">
        <v>1</v>
      </c>
      <c r="N486" s="4">
        <v>0.94403999999999977</v>
      </c>
      <c r="O486" s="11" t="s">
        <v>1746</v>
      </c>
    </row>
    <row r="487" spans="1:15" x14ac:dyDescent="0.25">
      <c r="A487" s="1">
        <v>486</v>
      </c>
      <c r="B487" s="1" t="s">
        <v>249</v>
      </c>
      <c r="C487" s="10">
        <v>45136</v>
      </c>
      <c r="D487" s="22">
        <v>0</v>
      </c>
      <c r="E487" s="1" t="s">
        <v>4865</v>
      </c>
      <c r="F487" s="15">
        <v>12</v>
      </c>
      <c r="G487" s="2">
        <v>1.4755</v>
      </c>
      <c r="H487" s="3">
        <v>4</v>
      </c>
      <c r="I487" s="2">
        <v>1.0642</v>
      </c>
      <c r="J487" s="4">
        <f t="shared" si="26"/>
        <v>0.4113</v>
      </c>
      <c r="K487" s="1">
        <v>1</v>
      </c>
      <c r="L487" s="4">
        <f t="shared" si="27"/>
        <v>0.4113</v>
      </c>
      <c r="M487" s="1">
        <v>1</v>
      </c>
      <c r="N487" s="4">
        <v>0.4113</v>
      </c>
      <c r="O487" s="11" t="s">
        <v>1746</v>
      </c>
    </row>
    <row r="488" spans="1:15" x14ac:dyDescent="0.25">
      <c r="A488" s="1">
        <v>487</v>
      </c>
      <c r="B488" s="1" t="s">
        <v>785</v>
      </c>
      <c r="C488" s="10">
        <v>45136</v>
      </c>
      <c r="D488" s="22">
        <v>0</v>
      </c>
      <c r="E488" s="1" t="s">
        <v>4865</v>
      </c>
      <c r="F488" s="15">
        <v>12</v>
      </c>
      <c r="G488" s="2">
        <v>1.5269999999999999</v>
      </c>
      <c r="H488" s="3">
        <v>3</v>
      </c>
      <c r="I488" s="2">
        <v>0.88419999999999999</v>
      </c>
      <c r="J488" s="4">
        <f t="shared" si="26"/>
        <v>0.64279999999999993</v>
      </c>
      <c r="K488" s="1">
        <v>1</v>
      </c>
      <c r="L488" s="4">
        <f t="shared" si="27"/>
        <v>0.64279999999999993</v>
      </c>
      <c r="M488" s="1">
        <v>1</v>
      </c>
      <c r="N488" s="4">
        <v>0.64279999999999993</v>
      </c>
      <c r="O488" s="11" t="s">
        <v>1746</v>
      </c>
    </row>
    <row r="489" spans="1:15" x14ac:dyDescent="0.25">
      <c r="A489" s="1">
        <v>488</v>
      </c>
      <c r="B489" s="1" t="s">
        <v>249</v>
      </c>
      <c r="C489" s="10">
        <v>45137</v>
      </c>
      <c r="D489" s="22">
        <v>0</v>
      </c>
      <c r="E489" s="1" t="s">
        <v>213</v>
      </c>
      <c r="F489" s="15">
        <v>24</v>
      </c>
      <c r="G489" s="2">
        <v>2.8494000000000002</v>
      </c>
      <c r="H489" s="3">
        <v>7</v>
      </c>
      <c r="I489" s="2">
        <v>2.0451999999999999</v>
      </c>
      <c r="J489" s="4">
        <f t="shared" si="26"/>
        <v>0.80420000000000025</v>
      </c>
      <c r="K489" s="1">
        <v>1</v>
      </c>
      <c r="L489" s="4">
        <f t="shared" si="27"/>
        <v>0.80420000000000025</v>
      </c>
      <c r="M489" s="1">
        <v>1</v>
      </c>
      <c r="N489" s="4">
        <v>0.80420000000000025</v>
      </c>
      <c r="O489" s="11" t="s">
        <v>1746</v>
      </c>
    </row>
    <row r="490" spans="1:15" x14ac:dyDescent="0.25">
      <c r="A490" s="1">
        <v>489</v>
      </c>
      <c r="B490" s="1" t="s">
        <v>785</v>
      </c>
      <c r="C490" s="10">
        <v>45137</v>
      </c>
      <c r="D490" s="22">
        <v>0</v>
      </c>
      <c r="E490" s="1" t="s">
        <v>213</v>
      </c>
      <c r="F490" s="15">
        <v>24</v>
      </c>
      <c r="G490" s="2">
        <v>2.7109999999999999</v>
      </c>
      <c r="H490" s="3">
        <v>7</v>
      </c>
      <c r="I490" s="2">
        <v>1.7467999999999999</v>
      </c>
      <c r="J490" s="4">
        <f t="shared" si="26"/>
        <v>0.96419999999999995</v>
      </c>
      <c r="K490" s="1">
        <v>1</v>
      </c>
      <c r="L490" s="4">
        <f t="shared" si="27"/>
        <v>0.96419999999999995</v>
      </c>
      <c r="M490" s="1">
        <v>1</v>
      </c>
      <c r="N490" s="4">
        <v>0.96419999999999995</v>
      </c>
      <c r="O490" s="11" t="s">
        <v>1746</v>
      </c>
    </row>
    <row r="491" spans="1:15" x14ac:dyDescent="0.25">
      <c r="A491" s="1">
        <v>490</v>
      </c>
      <c r="B491" s="1" t="s">
        <v>249</v>
      </c>
      <c r="C491" s="10">
        <v>45138</v>
      </c>
      <c r="D491" s="22">
        <v>0</v>
      </c>
      <c r="E491" s="1" t="s">
        <v>213</v>
      </c>
      <c r="F491" s="15">
        <v>24</v>
      </c>
      <c r="G491" s="2">
        <v>3.004</v>
      </c>
      <c r="H491" s="3">
        <v>8</v>
      </c>
      <c r="I491" s="2">
        <v>2.0583</v>
      </c>
      <c r="J491" s="4">
        <f t="shared" si="26"/>
        <v>0.94569999999999999</v>
      </c>
      <c r="K491" s="1">
        <v>1</v>
      </c>
      <c r="L491" s="4">
        <f t="shared" si="27"/>
        <v>0.94569999999999999</v>
      </c>
      <c r="M491" s="1">
        <v>1</v>
      </c>
      <c r="N491" s="4">
        <v>0.94569999999999999</v>
      </c>
      <c r="O491" s="11" t="s">
        <v>1746</v>
      </c>
    </row>
    <row r="492" spans="1:15" x14ac:dyDescent="0.25">
      <c r="A492" s="1">
        <v>491</v>
      </c>
      <c r="B492" s="1" t="s">
        <v>785</v>
      </c>
      <c r="C492" s="10">
        <v>45138</v>
      </c>
      <c r="D492" s="22">
        <v>0</v>
      </c>
      <c r="E492" s="1" t="s">
        <v>213</v>
      </c>
      <c r="F492" s="15">
        <v>24</v>
      </c>
      <c r="G492" s="2">
        <v>2.4260000000000002</v>
      </c>
      <c r="H492" s="3">
        <v>8</v>
      </c>
      <c r="I492" s="2">
        <v>1.6581999999999999</v>
      </c>
      <c r="J492" s="4">
        <f t="shared" si="26"/>
        <v>0.76780000000000026</v>
      </c>
      <c r="K492" s="1">
        <v>1</v>
      </c>
      <c r="L492" s="4">
        <f t="shared" si="27"/>
        <v>0.76780000000000026</v>
      </c>
      <c r="M492" s="1">
        <v>1</v>
      </c>
      <c r="N492" s="4">
        <v>0.76780000000000026</v>
      </c>
      <c r="O492" s="11" t="s">
        <v>1746</v>
      </c>
    </row>
    <row r="493" spans="1:15" x14ac:dyDescent="0.25">
      <c r="A493" s="1">
        <v>492</v>
      </c>
      <c r="B493" s="1" t="s">
        <v>249</v>
      </c>
      <c r="C493" s="10">
        <v>45139</v>
      </c>
      <c r="D493" s="22">
        <v>0</v>
      </c>
      <c r="E493" s="1" t="s">
        <v>213</v>
      </c>
      <c r="F493" s="15">
        <v>24</v>
      </c>
      <c r="G493" s="2">
        <v>2.5499999999999998</v>
      </c>
      <c r="H493" s="3">
        <v>7</v>
      </c>
      <c r="I493" s="2">
        <v>1.83</v>
      </c>
      <c r="J493" s="4">
        <f t="shared" si="26"/>
        <v>0.71999999999999975</v>
      </c>
      <c r="K493" s="1">
        <v>1</v>
      </c>
      <c r="L493" s="4">
        <f t="shared" si="27"/>
        <v>0.71999999999999975</v>
      </c>
      <c r="M493" s="1">
        <v>1</v>
      </c>
      <c r="N493" s="4">
        <v>0.71999999999999975</v>
      </c>
      <c r="O493" s="11" t="s">
        <v>1746</v>
      </c>
    </row>
    <row r="494" spans="1:15" x14ac:dyDescent="0.25">
      <c r="A494" s="1">
        <v>493</v>
      </c>
      <c r="B494" s="1" t="s">
        <v>785</v>
      </c>
      <c r="C494" s="10">
        <v>45139</v>
      </c>
      <c r="D494" s="22">
        <v>0</v>
      </c>
      <c r="E494" s="1" t="s">
        <v>213</v>
      </c>
      <c r="F494" s="15">
        <v>24</v>
      </c>
      <c r="G494" s="2">
        <v>2.6</v>
      </c>
      <c r="H494" s="3">
        <v>8</v>
      </c>
      <c r="I494" s="2">
        <v>1.68</v>
      </c>
      <c r="J494" s="4">
        <f t="shared" si="26"/>
        <v>0.92000000000000015</v>
      </c>
      <c r="K494" s="1">
        <v>1</v>
      </c>
      <c r="L494" s="4">
        <f t="shared" si="27"/>
        <v>0.92000000000000015</v>
      </c>
      <c r="M494" s="1">
        <v>1</v>
      </c>
      <c r="N494" s="4">
        <v>0.92000000000000015</v>
      </c>
      <c r="O494" s="11" t="s">
        <v>1746</v>
      </c>
    </row>
    <row r="495" spans="1:15" x14ac:dyDescent="0.25">
      <c r="A495" s="1">
        <v>494</v>
      </c>
      <c r="B495" s="1" t="s">
        <v>249</v>
      </c>
      <c r="C495" s="10">
        <v>45140</v>
      </c>
      <c r="D495" s="22">
        <v>0</v>
      </c>
      <c r="E495" s="1" t="s">
        <v>213</v>
      </c>
      <c r="F495" s="15">
        <v>24</v>
      </c>
      <c r="G495" s="2">
        <v>2.78</v>
      </c>
      <c r="H495" s="3">
        <v>7</v>
      </c>
      <c r="I495" s="2">
        <v>1.88</v>
      </c>
      <c r="J495" s="4">
        <f t="shared" si="26"/>
        <v>0.89999999999999991</v>
      </c>
      <c r="K495" s="1">
        <v>1</v>
      </c>
      <c r="L495" s="4">
        <f t="shared" si="27"/>
        <v>0.89999999999999991</v>
      </c>
      <c r="M495" s="1">
        <v>1</v>
      </c>
      <c r="N495" s="4">
        <v>0.89999999999999991</v>
      </c>
      <c r="O495" s="11" t="s">
        <v>1746</v>
      </c>
    </row>
    <row r="496" spans="1:15" x14ac:dyDescent="0.25">
      <c r="A496" s="1">
        <v>495</v>
      </c>
      <c r="B496" s="1" t="s">
        <v>785</v>
      </c>
      <c r="C496" s="10">
        <v>45140</v>
      </c>
      <c r="D496" s="22">
        <v>0</v>
      </c>
      <c r="E496" s="1" t="s">
        <v>213</v>
      </c>
      <c r="F496" s="15">
        <v>24</v>
      </c>
      <c r="G496" s="2">
        <v>2.7</v>
      </c>
      <c r="H496" s="3">
        <v>7</v>
      </c>
      <c r="I496" s="2">
        <v>1.69</v>
      </c>
      <c r="J496" s="4">
        <f t="shared" si="26"/>
        <v>1.0100000000000002</v>
      </c>
      <c r="K496" s="1">
        <v>1</v>
      </c>
      <c r="L496" s="4">
        <f t="shared" si="27"/>
        <v>1.0100000000000002</v>
      </c>
      <c r="M496" s="1">
        <v>1</v>
      </c>
      <c r="N496" s="4">
        <v>1.0100000000000002</v>
      </c>
      <c r="O496" s="11" t="s">
        <v>1746</v>
      </c>
    </row>
    <row r="497" spans="1:15" x14ac:dyDescent="0.25">
      <c r="A497" s="1">
        <v>496</v>
      </c>
      <c r="B497" s="1" t="s">
        <v>249</v>
      </c>
      <c r="C497" s="10">
        <v>45141</v>
      </c>
      <c r="D497" s="22">
        <v>0</v>
      </c>
      <c r="E497" s="1" t="s">
        <v>213</v>
      </c>
      <c r="F497" s="15">
        <v>24</v>
      </c>
      <c r="G497" s="2">
        <v>2.78</v>
      </c>
      <c r="H497" s="3">
        <v>7</v>
      </c>
      <c r="I497" s="2">
        <v>1.86</v>
      </c>
      <c r="J497" s="4">
        <f t="shared" si="26"/>
        <v>0.91999999999999971</v>
      </c>
      <c r="K497" s="1">
        <v>1</v>
      </c>
      <c r="L497" s="4">
        <f t="shared" si="27"/>
        <v>0.91999999999999971</v>
      </c>
      <c r="M497" s="1">
        <v>1</v>
      </c>
      <c r="N497" s="4">
        <v>0.91999999999999971</v>
      </c>
      <c r="O497" s="11" t="s">
        <v>1746</v>
      </c>
    </row>
    <row r="498" spans="1:15" x14ac:dyDescent="0.25">
      <c r="A498" s="1">
        <v>497</v>
      </c>
      <c r="B498" s="1" t="s">
        <v>785</v>
      </c>
      <c r="C498" s="10">
        <v>45141</v>
      </c>
      <c r="D498" s="22">
        <v>0</v>
      </c>
      <c r="E498" s="1" t="s">
        <v>213</v>
      </c>
      <c r="F498" s="15">
        <v>24</v>
      </c>
      <c r="G498" s="2">
        <v>2.69</v>
      </c>
      <c r="H498" s="3">
        <v>5</v>
      </c>
      <c r="I498" s="2">
        <v>1.64</v>
      </c>
      <c r="J498" s="4">
        <f t="shared" si="26"/>
        <v>1.05</v>
      </c>
      <c r="K498" s="1">
        <v>1</v>
      </c>
      <c r="L498" s="4">
        <f t="shared" si="27"/>
        <v>1.05</v>
      </c>
      <c r="M498" s="1">
        <v>1</v>
      </c>
      <c r="N498" s="4">
        <v>1.05</v>
      </c>
      <c r="O498" s="11" t="s">
        <v>1746</v>
      </c>
    </row>
    <row r="499" spans="1:15" x14ac:dyDescent="0.25">
      <c r="A499" s="1">
        <v>498</v>
      </c>
      <c r="B499" s="1" t="s">
        <v>249</v>
      </c>
      <c r="C499" s="10">
        <v>45142</v>
      </c>
      <c r="D499" s="22">
        <v>0</v>
      </c>
      <c r="E499" s="1" t="s">
        <v>213</v>
      </c>
      <c r="F499" s="15">
        <v>24</v>
      </c>
      <c r="G499" s="2">
        <v>2.38</v>
      </c>
      <c r="H499" s="3">
        <v>6</v>
      </c>
      <c r="I499" s="2">
        <v>1.87</v>
      </c>
      <c r="J499" s="4">
        <f t="shared" si="26"/>
        <v>0.50999999999999979</v>
      </c>
      <c r="K499" s="1">
        <v>1</v>
      </c>
      <c r="L499" s="4">
        <f t="shared" si="27"/>
        <v>0.50999999999999979</v>
      </c>
      <c r="M499" s="1">
        <v>1</v>
      </c>
      <c r="N499" s="4">
        <v>0.50999999999999979</v>
      </c>
      <c r="O499" s="11" t="s">
        <v>1746</v>
      </c>
    </row>
    <row r="500" spans="1:15" x14ac:dyDescent="0.25">
      <c r="A500" s="1">
        <v>499</v>
      </c>
      <c r="B500" s="1" t="s">
        <v>785</v>
      </c>
      <c r="C500" s="10">
        <v>45142</v>
      </c>
      <c r="D500" s="22">
        <v>0</v>
      </c>
      <c r="E500" s="1" t="s">
        <v>213</v>
      </c>
      <c r="F500" s="15">
        <v>24</v>
      </c>
      <c r="G500" s="2">
        <v>2.77</v>
      </c>
      <c r="H500" s="3">
        <v>6</v>
      </c>
      <c r="I500" s="2">
        <v>1.68</v>
      </c>
      <c r="J500" s="4">
        <f t="shared" si="26"/>
        <v>1.0900000000000001</v>
      </c>
      <c r="K500" s="1">
        <v>1</v>
      </c>
      <c r="L500" s="4">
        <f t="shared" si="27"/>
        <v>1.0900000000000001</v>
      </c>
      <c r="M500" s="1">
        <v>1</v>
      </c>
      <c r="N500" s="4">
        <v>1.0900000000000001</v>
      </c>
      <c r="O500" s="11" t="s">
        <v>1746</v>
      </c>
    </row>
    <row r="501" spans="1:15" x14ac:dyDescent="0.25">
      <c r="A501" s="1">
        <v>500</v>
      </c>
      <c r="B501" s="1" t="s">
        <v>249</v>
      </c>
      <c r="C501" s="10">
        <v>45143</v>
      </c>
      <c r="D501" s="22">
        <v>0</v>
      </c>
      <c r="E501" s="1" t="s">
        <v>213</v>
      </c>
      <c r="F501" s="15">
        <v>24</v>
      </c>
      <c r="G501" s="2">
        <v>2.58</v>
      </c>
      <c r="H501" s="3">
        <v>7</v>
      </c>
      <c r="I501" s="2">
        <v>1.85</v>
      </c>
      <c r="J501" s="4">
        <f t="shared" si="26"/>
        <v>0.73</v>
      </c>
      <c r="K501" s="1">
        <v>1</v>
      </c>
      <c r="L501" s="4">
        <f t="shared" si="27"/>
        <v>0.73</v>
      </c>
      <c r="M501" s="1">
        <v>1</v>
      </c>
      <c r="N501" s="4">
        <v>0.73</v>
      </c>
      <c r="O501" s="11" t="s">
        <v>1746</v>
      </c>
    </row>
    <row r="502" spans="1:15" x14ac:dyDescent="0.25">
      <c r="A502" s="1">
        <v>501</v>
      </c>
      <c r="B502" s="1" t="s">
        <v>785</v>
      </c>
      <c r="C502" s="10">
        <v>45143</v>
      </c>
      <c r="D502" s="22">
        <v>0</v>
      </c>
      <c r="E502" s="1" t="s">
        <v>213</v>
      </c>
      <c r="F502" s="15">
        <v>24</v>
      </c>
      <c r="G502" s="2">
        <v>2.81</v>
      </c>
      <c r="H502" s="3">
        <v>5</v>
      </c>
      <c r="I502" s="2">
        <v>1.69</v>
      </c>
      <c r="J502" s="4">
        <f t="shared" si="26"/>
        <v>1.1200000000000001</v>
      </c>
      <c r="K502" s="1">
        <v>1</v>
      </c>
      <c r="L502" s="4">
        <f t="shared" si="27"/>
        <v>1.1200000000000001</v>
      </c>
      <c r="M502" s="1">
        <v>1</v>
      </c>
      <c r="N502" s="4">
        <v>1.1200000000000001</v>
      </c>
      <c r="O502" s="11" t="s">
        <v>1746</v>
      </c>
    </row>
    <row r="503" spans="1:15" x14ac:dyDescent="0.25">
      <c r="A503" s="1">
        <v>502</v>
      </c>
      <c r="B503" s="1" t="s">
        <v>249</v>
      </c>
      <c r="C503" s="10">
        <v>45144</v>
      </c>
      <c r="D503" s="22">
        <v>0</v>
      </c>
      <c r="E503" s="1" t="s">
        <v>213</v>
      </c>
      <c r="F503" s="15">
        <v>24</v>
      </c>
      <c r="G503" s="2">
        <v>2.61</v>
      </c>
      <c r="H503" s="3">
        <v>7</v>
      </c>
      <c r="I503" s="2">
        <v>1.89</v>
      </c>
      <c r="J503" s="4">
        <f t="shared" si="26"/>
        <v>0.72</v>
      </c>
      <c r="K503" s="1">
        <v>1</v>
      </c>
      <c r="L503" s="4">
        <f t="shared" si="27"/>
        <v>0.72</v>
      </c>
      <c r="M503" s="1">
        <v>1</v>
      </c>
      <c r="N503" s="4">
        <v>0.72</v>
      </c>
      <c r="O503" s="11" t="s">
        <v>1746</v>
      </c>
    </row>
    <row r="504" spans="1:15" x14ac:dyDescent="0.25">
      <c r="A504" s="1">
        <v>503</v>
      </c>
      <c r="B504" s="1" t="s">
        <v>785</v>
      </c>
      <c r="C504" s="10">
        <v>45144</v>
      </c>
      <c r="D504" s="22">
        <v>0</v>
      </c>
      <c r="E504" s="1" t="s">
        <v>213</v>
      </c>
      <c r="F504" s="15">
        <v>24</v>
      </c>
      <c r="G504" s="2">
        <v>2.7</v>
      </c>
      <c r="H504" s="3">
        <v>6</v>
      </c>
      <c r="I504" s="2">
        <v>1.64</v>
      </c>
      <c r="J504" s="4">
        <f t="shared" si="26"/>
        <v>1.0600000000000003</v>
      </c>
      <c r="K504" s="1">
        <v>1</v>
      </c>
      <c r="L504" s="4">
        <f t="shared" si="27"/>
        <v>1.0600000000000003</v>
      </c>
      <c r="M504" s="1">
        <v>1</v>
      </c>
      <c r="N504" s="4">
        <v>1.0600000000000003</v>
      </c>
      <c r="O504" s="11" t="s">
        <v>1746</v>
      </c>
    </row>
    <row r="505" spans="1:15" x14ac:dyDescent="0.25">
      <c r="A505" s="1">
        <v>504</v>
      </c>
      <c r="B505" s="1" t="s">
        <v>249</v>
      </c>
      <c r="C505" s="10">
        <v>45145</v>
      </c>
      <c r="D505" s="22">
        <v>0</v>
      </c>
      <c r="E505" s="1" t="s">
        <v>213</v>
      </c>
      <c r="F505" s="15">
        <v>24</v>
      </c>
      <c r="G505" s="2">
        <v>2.4700000000000002</v>
      </c>
      <c r="H505" s="3">
        <v>7</v>
      </c>
      <c r="I505" s="2">
        <v>1.88</v>
      </c>
      <c r="J505" s="4">
        <f t="shared" si="26"/>
        <v>0.5900000000000003</v>
      </c>
      <c r="K505" s="1">
        <v>1</v>
      </c>
      <c r="L505" s="4">
        <f t="shared" si="27"/>
        <v>0.5900000000000003</v>
      </c>
      <c r="M505" s="1">
        <v>1</v>
      </c>
      <c r="N505" s="4">
        <v>0.5900000000000003</v>
      </c>
      <c r="O505" s="11" t="s">
        <v>1746</v>
      </c>
    </row>
    <row r="506" spans="1:15" x14ac:dyDescent="0.25">
      <c r="A506" s="1">
        <v>505</v>
      </c>
      <c r="B506" s="1" t="s">
        <v>785</v>
      </c>
      <c r="C506" s="10">
        <v>45145</v>
      </c>
      <c r="D506" s="22">
        <v>0</v>
      </c>
      <c r="E506" s="1" t="s">
        <v>213</v>
      </c>
      <c r="F506" s="15">
        <v>24</v>
      </c>
      <c r="G506" s="2">
        <v>2.77</v>
      </c>
      <c r="H506" s="3">
        <v>6</v>
      </c>
      <c r="I506" s="2">
        <v>1.68</v>
      </c>
      <c r="J506" s="4">
        <f t="shared" si="26"/>
        <v>1.0900000000000001</v>
      </c>
      <c r="K506" s="1">
        <v>1</v>
      </c>
      <c r="L506" s="4">
        <f t="shared" si="27"/>
        <v>1.0900000000000001</v>
      </c>
      <c r="M506" s="1">
        <v>1</v>
      </c>
      <c r="N506" s="4">
        <v>1.0900000000000001</v>
      </c>
      <c r="O506" s="11" t="s">
        <v>1746</v>
      </c>
    </row>
    <row r="507" spans="1:15" x14ac:dyDescent="0.25">
      <c r="A507" s="1">
        <v>506</v>
      </c>
      <c r="B507" s="1" t="s">
        <v>249</v>
      </c>
      <c r="C507" s="10">
        <v>45146</v>
      </c>
      <c r="D507" s="22">
        <v>0</v>
      </c>
      <c r="E507" s="1" t="s">
        <v>213</v>
      </c>
      <c r="F507" s="15">
        <v>24</v>
      </c>
      <c r="G507" s="2">
        <v>2.4700000000000002</v>
      </c>
      <c r="H507" s="3">
        <v>7</v>
      </c>
      <c r="I507" s="2">
        <v>1.89</v>
      </c>
      <c r="J507" s="4">
        <f t="shared" si="26"/>
        <v>0.58000000000000029</v>
      </c>
      <c r="K507" s="1">
        <v>1</v>
      </c>
      <c r="L507" s="4">
        <f t="shared" si="27"/>
        <v>0.58000000000000029</v>
      </c>
      <c r="M507" s="1">
        <v>1</v>
      </c>
      <c r="N507" s="4">
        <v>0.58000000000000029</v>
      </c>
      <c r="O507" s="11" t="s">
        <v>1746</v>
      </c>
    </row>
    <row r="508" spans="1:15" x14ac:dyDescent="0.25">
      <c r="A508" s="1">
        <v>507</v>
      </c>
      <c r="B508" s="1" t="s">
        <v>785</v>
      </c>
      <c r="C508" s="10">
        <v>45146</v>
      </c>
      <c r="D508" s="22">
        <v>0</v>
      </c>
      <c r="E508" s="1" t="s">
        <v>213</v>
      </c>
      <c r="F508" s="15">
        <v>24</v>
      </c>
      <c r="G508" s="2">
        <v>2.77</v>
      </c>
      <c r="H508" s="3">
        <v>7</v>
      </c>
      <c r="I508" s="2">
        <v>1.69</v>
      </c>
      <c r="J508" s="4">
        <f t="shared" si="26"/>
        <v>1.08</v>
      </c>
      <c r="K508" s="1">
        <v>1</v>
      </c>
      <c r="L508" s="4">
        <f t="shared" si="27"/>
        <v>1.08</v>
      </c>
      <c r="M508" s="1">
        <v>1</v>
      </c>
      <c r="N508" s="4">
        <v>1.08</v>
      </c>
      <c r="O508" s="11" t="s">
        <v>1746</v>
      </c>
    </row>
    <row r="509" spans="1:15" x14ac:dyDescent="0.25">
      <c r="A509" s="1">
        <v>508</v>
      </c>
      <c r="B509" s="1" t="s">
        <v>249</v>
      </c>
      <c r="C509" s="10">
        <v>45147</v>
      </c>
      <c r="D509" s="22">
        <v>0</v>
      </c>
      <c r="E509" s="1" t="s">
        <v>213</v>
      </c>
      <c r="F509" s="15">
        <v>24</v>
      </c>
      <c r="G509" s="2">
        <v>2.5748000000000002</v>
      </c>
      <c r="H509" s="3">
        <v>8</v>
      </c>
      <c r="I509" s="2">
        <v>1.8664000000000001</v>
      </c>
      <c r="J509" s="4">
        <f t="shared" si="26"/>
        <v>0.70840000000000014</v>
      </c>
      <c r="K509" s="1">
        <v>1</v>
      </c>
      <c r="L509" s="4">
        <f t="shared" si="27"/>
        <v>0.70840000000000014</v>
      </c>
      <c r="M509" s="1">
        <v>1</v>
      </c>
      <c r="N509" s="4">
        <v>0.70840000000000014</v>
      </c>
      <c r="O509" s="11" t="s">
        <v>1746</v>
      </c>
    </row>
    <row r="510" spans="1:15" x14ac:dyDescent="0.25">
      <c r="A510" s="1">
        <v>509</v>
      </c>
      <c r="B510" s="1" t="s">
        <v>785</v>
      </c>
      <c r="C510" s="10">
        <v>45147</v>
      </c>
      <c r="D510" s="22">
        <v>0</v>
      </c>
      <c r="E510" s="1" t="s">
        <v>213</v>
      </c>
      <c r="F510" s="15">
        <v>24</v>
      </c>
      <c r="G510" s="2">
        <v>2.7170000000000001</v>
      </c>
      <c r="H510" s="3">
        <v>7</v>
      </c>
      <c r="I510" s="2">
        <v>1.6781999999999999</v>
      </c>
      <c r="J510" s="4">
        <f t="shared" si="26"/>
        <v>1.0388000000000002</v>
      </c>
      <c r="K510" s="1">
        <v>1</v>
      </c>
      <c r="L510" s="4">
        <f t="shared" si="27"/>
        <v>1.0388000000000002</v>
      </c>
      <c r="M510" s="1">
        <v>1</v>
      </c>
      <c r="N510" s="4">
        <v>1.0388000000000002</v>
      </c>
      <c r="O510" s="11" t="s">
        <v>1746</v>
      </c>
    </row>
    <row r="511" spans="1:15" x14ac:dyDescent="0.25">
      <c r="A511" s="1">
        <v>510</v>
      </c>
      <c r="B511" s="1" t="s">
        <v>249</v>
      </c>
      <c r="C511" s="10">
        <v>45148</v>
      </c>
      <c r="D511" s="22">
        <v>0</v>
      </c>
      <c r="E511" s="1" t="s">
        <v>213</v>
      </c>
      <c r="F511" s="15">
        <v>24</v>
      </c>
      <c r="G511" s="2">
        <v>2.64</v>
      </c>
      <c r="H511" s="3">
        <v>7</v>
      </c>
      <c r="I511" s="2">
        <v>1.83</v>
      </c>
      <c r="J511" s="4">
        <f t="shared" si="26"/>
        <v>0.81</v>
      </c>
      <c r="K511" s="1">
        <v>1</v>
      </c>
      <c r="L511" s="4">
        <f t="shared" si="27"/>
        <v>0.81</v>
      </c>
      <c r="M511" s="1">
        <v>1</v>
      </c>
      <c r="N511" s="4">
        <v>0.81</v>
      </c>
      <c r="O511" s="11" t="s">
        <v>1746</v>
      </c>
    </row>
    <row r="512" spans="1:15" x14ac:dyDescent="0.25">
      <c r="A512" s="1">
        <v>511</v>
      </c>
      <c r="B512" s="1" t="s">
        <v>785</v>
      </c>
      <c r="C512" s="10">
        <v>45148</v>
      </c>
      <c r="D512" s="22">
        <v>0</v>
      </c>
      <c r="E512" s="1" t="s">
        <v>213</v>
      </c>
      <c r="F512" s="15">
        <v>24</v>
      </c>
      <c r="G512" s="2">
        <v>2.64</v>
      </c>
      <c r="H512" s="3">
        <v>8</v>
      </c>
      <c r="I512" s="2">
        <v>1.68</v>
      </c>
      <c r="J512" s="4">
        <f t="shared" si="26"/>
        <v>0.96000000000000019</v>
      </c>
      <c r="K512" s="1">
        <v>1</v>
      </c>
      <c r="L512" s="4">
        <f t="shared" si="27"/>
        <v>0.96000000000000019</v>
      </c>
      <c r="M512" s="1">
        <v>1</v>
      </c>
      <c r="N512" s="4">
        <v>0.96000000000000019</v>
      </c>
      <c r="O512" s="11" t="s">
        <v>1746</v>
      </c>
    </row>
    <row r="513" spans="1:15" x14ac:dyDescent="0.25">
      <c r="A513" s="1">
        <v>512</v>
      </c>
      <c r="B513" s="1" t="s">
        <v>249</v>
      </c>
      <c r="C513" s="10">
        <v>45149</v>
      </c>
      <c r="D513" s="22">
        <v>0</v>
      </c>
      <c r="E513" s="1" t="s">
        <v>213</v>
      </c>
      <c r="F513" s="15">
        <v>24</v>
      </c>
      <c r="G513" s="2">
        <v>2.64</v>
      </c>
      <c r="H513" s="3">
        <v>7</v>
      </c>
      <c r="I513" s="2">
        <v>1.87</v>
      </c>
      <c r="J513" s="4">
        <f t="shared" si="26"/>
        <v>0.77</v>
      </c>
      <c r="K513" s="1">
        <v>1</v>
      </c>
      <c r="L513" s="4">
        <f t="shared" si="27"/>
        <v>0.77</v>
      </c>
      <c r="M513" s="1">
        <v>1</v>
      </c>
      <c r="N513" s="4">
        <v>0.77</v>
      </c>
      <c r="O513" s="11" t="s">
        <v>1746</v>
      </c>
    </row>
    <row r="514" spans="1:15" x14ac:dyDescent="0.25">
      <c r="A514" s="1">
        <v>513</v>
      </c>
      <c r="B514" s="1" t="s">
        <v>785</v>
      </c>
      <c r="C514" s="10">
        <v>45149</v>
      </c>
      <c r="D514" s="22">
        <v>0</v>
      </c>
      <c r="E514" s="1" t="s">
        <v>213</v>
      </c>
      <c r="F514" s="15">
        <v>24</v>
      </c>
      <c r="G514" s="2">
        <v>2.5099999999999998</v>
      </c>
      <c r="H514" s="3">
        <v>8</v>
      </c>
      <c r="I514" s="2">
        <v>1.67</v>
      </c>
      <c r="J514" s="4">
        <f t="shared" si="26"/>
        <v>0.83999999999999986</v>
      </c>
      <c r="K514" s="1">
        <v>1</v>
      </c>
      <c r="L514" s="4">
        <f t="shared" si="27"/>
        <v>0.83999999999999986</v>
      </c>
      <c r="M514" s="1">
        <v>1</v>
      </c>
      <c r="N514" s="4">
        <v>0.83999999999999986</v>
      </c>
      <c r="O514" s="11" t="s">
        <v>1746</v>
      </c>
    </row>
    <row r="515" spans="1:15" x14ac:dyDescent="0.25">
      <c r="A515" s="1">
        <v>514</v>
      </c>
      <c r="B515" s="1" t="s">
        <v>249</v>
      </c>
      <c r="C515" s="10">
        <v>45150</v>
      </c>
      <c r="D515" s="22">
        <v>0</v>
      </c>
      <c r="E515" s="1" t="s">
        <v>213</v>
      </c>
      <c r="F515" s="15">
        <v>24</v>
      </c>
      <c r="G515" s="2">
        <v>2.65</v>
      </c>
      <c r="H515" s="3">
        <v>8</v>
      </c>
      <c r="I515" s="2">
        <v>1.87</v>
      </c>
      <c r="J515" s="4">
        <f t="shared" si="26"/>
        <v>0.7799999999999998</v>
      </c>
      <c r="K515" s="1">
        <v>1</v>
      </c>
      <c r="L515" s="4">
        <f t="shared" si="27"/>
        <v>0.7799999999999998</v>
      </c>
      <c r="M515" s="1">
        <v>1</v>
      </c>
      <c r="N515" s="4">
        <v>0.7799999999999998</v>
      </c>
      <c r="O515" s="11" t="s">
        <v>1746</v>
      </c>
    </row>
    <row r="516" spans="1:15" x14ac:dyDescent="0.25">
      <c r="A516" s="1">
        <v>515</v>
      </c>
      <c r="B516" s="1" t="s">
        <v>785</v>
      </c>
      <c r="C516" s="10">
        <v>45150</v>
      </c>
      <c r="D516" s="22">
        <v>0</v>
      </c>
      <c r="E516" s="1" t="s">
        <v>213</v>
      </c>
      <c r="F516" s="15">
        <v>24</v>
      </c>
      <c r="G516" s="2">
        <v>2.59</v>
      </c>
      <c r="H516" s="3">
        <v>8</v>
      </c>
      <c r="I516" s="2">
        <v>1.68</v>
      </c>
      <c r="J516" s="4">
        <f t="shared" ref="J516:J529" si="28">G516-I516</f>
        <v>0.90999999999999992</v>
      </c>
      <c r="K516" s="1">
        <v>1</v>
      </c>
      <c r="L516" s="4">
        <f t="shared" ref="L516:L529" si="29">(G516-I516-D516)*K516</f>
        <v>0.90999999999999992</v>
      </c>
      <c r="M516" s="1">
        <v>1</v>
      </c>
      <c r="N516" s="4">
        <v>0.90999999999999992</v>
      </c>
      <c r="O516" s="11" t="s">
        <v>1746</v>
      </c>
    </row>
    <row r="517" spans="1:15" x14ac:dyDescent="0.25">
      <c r="A517" s="1">
        <v>516</v>
      </c>
      <c r="B517" s="1" t="s">
        <v>249</v>
      </c>
      <c r="C517" s="10">
        <v>45151</v>
      </c>
      <c r="D517" s="22">
        <v>0</v>
      </c>
      <c r="E517" s="1" t="s">
        <v>213</v>
      </c>
      <c r="F517" s="15">
        <v>24</v>
      </c>
      <c r="G517" s="2">
        <v>2.61</v>
      </c>
      <c r="H517" s="3">
        <v>7</v>
      </c>
      <c r="I517" s="2">
        <v>1.86</v>
      </c>
      <c r="J517" s="4">
        <f t="shared" si="28"/>
        <v>0.74999999999999978</v>
      </c>
      <c r="K517" s="1">
        <v>1</v>
      </c>
      <c r="L517" s="4">
        <f t="shared" si="29"/>
        <v>0.74999999999999978</v>
      </c>
      <c r="M517" s="1">
        <v>1</v>
      </c>
      <c r="N517" s="4">
        <v>0.74999999999999978</v>
      </c>
      <c r="O517" s="11" t="s">
        <v>1746</v>
      </c>
    </row>
    <row r="518" spans="1:15" x14ac:dyDescent="0.25">
      <c r="A518" s="1">
        <v>517</v>
      </c>
      <c r="B518" s="1" t="s">
        <v>785</v>
      </c>
      <c r="C518" s="10">
        <v>45151</v>
      </c>
      <c r="D518" s="22">
        <v>0</v>
      </c>
      <c r="E518" s="1" t="s">
        <v>213</v>
      </c>
      <c r="F518" s="15">
        <v>24</v>
      </c>
      <c r="G518" s="2">
        <v>2.57</v>
      </c>
      <c r="H518" s="3">
        <v>8</v>
      </c>
      <c r="I518" s="2">
        <v>1.7</v>
      </c>
      <c r="J518" s="4">
        <f t="shared" si="28"/>
        <v>0.86999999999999988</v>
      </c>
      <c r="K518" s="1">
        <v>1</v>
      </c>
      <c r="L518" s="4">
        <f t="shared" si="29"/>
        <v>0.86999999999999988</v>
      </c>
      <c r="M518" s="1">
        <v>1</v>
      </c>
      <c r="N518" s="4">
        <v>0.86999999999999988</v>
      </c>
      <c r="O518" s="11" t="s">
        <v>1746</v>
      </c>
    </row>
    <row r="519" spans="1:15" x14ac:dyDescent="0.25">
      <c r="A519" s="1">
        <v>518</v>
      </c>
      <c r="B519" s="1" t="s">
        <v>249</v>
      </c>
      <c r="C519" s="10">
        <v>45152</v>
      </c>
      <c r="D519" s="22">
        <v>0</v>
      </c>
      <c r="E519" s="1" t="s">
        <v>213</v>
      </c>
      <c r="F519" s="15">
        <v>24</v>
      </c>
      <c r="G519" s="2">
        <v>2.62</v>
      </c>
      <c r="H519" s="3">
        <v>7</v>
      </c>
      <c r="I519" s="2">
        <v>2.06</v>
      </c>
      <c r="J519" s="4">
        <f t="shared" si="28"/>
        <v>0.56000000000000005</v>
      </c>
      <c r="K519" s="1">
        <v>1</v>
      </c>
      <c r="L519" s="4">
        <f t="shared" si="29"/>
        <v>0.56000000000000005</v>
      </c>
      <c r="M519" s="1">
        <v>1</v>
      </c>
      <c r="N519" s="4">
        <v>0.56000000000000005</v>
      </c>
      <c r="O519" s="11" t="s">
        <v>1746</v>
      </c>
    </row>
    <row r="520" spans="1:15" x14ac:dyDescent="0.25">
      <c r="A520" s="1">
        <v>519</v>
      </c>
      <c r="B520" s="1" t="s">
        <v>785</v>
      </c>
      <c r="C520" s="10">
        <v>45152</v>
      </c>
      <c r="D520" s="22">
        <v>0</v>
      </c>
      <c r="E520" s="1" t="s">
        <v>213</v>
      </c>
      <c r="F520" s="15">
        <v>24</v>
      </c>
      <c r="G520" s="2">
        <v>2.56</v>
      </c>
      <c r="H520" s="3">
        <v>8</v>
      </c>
      <c r="I520" s="2">
        <v>1.86</v>
      </c>
      <c r="J520" s="4">
        <f t="shared" si="28"/>
        <v>0.7</v>
      </c>
      <c r="K520" s="1">
        <v>1</v>
      </c>
      <c r="L520" s="4">
        <f t="shared" si="29"/>
        <v>0.7</v>
      </c>
      <c r="M520" s="1">
        <v>1</v>
      </c>
      <c r="N520" s="4">
        <v>0.7</v>
      </c>
      <c r="O520" s="11" t="s">
        <v>1746</v>
      </c>
    </row>
    <row r="521" spans="1:15" x14ac:dyDescent="0.25">
      <c r="A521" s="1">
        <v>520</v>
      </c>
      <c r="B521" s="1" t="s">
        <v>249</v>
      </c>
      <c r="C521" s="10">
        <v>45153</v>
      </c>
      <c r="D521" s="22">
        <v>0</v>
      </c>
      <c r="E521" s="1" t="s">
        <v>213</v>
      </c>
      <c r="F521" s="15">
        <v>24</v>
      </c>
      <c r="G521" s="2">
        <v>2.78</v>
      </c>
      <c r="H521" s="3">
        <v>7</v>
      </c>
      <c r="I521" s="2">
        <v>2.09</v>
      </c>
      <c r="J521" s="4">
        <f t="shared" si="28"/>
        <v>0.69</v>
      </c>
      <c r="K521" s="1">
        <v>1</v>
      </c>
      <c r="L521" s="4">
        <f t="shared" si="29"/>
        <v>0.69</v>
      </c>
      <c r="M521" s="1">
        <v>1</v>
      </c>
      <c r="N521" s="4">
        <v>0.69</v>
      </c>
      <c r="O521" s="11" t="s">
        <v>1746</v>
      </c>
    </row>
    <row r="522" spans="1:15" x14ac:dyDescent="0.25">
      <c r="A522" s="1">
        <v>521</v>
      </c>
      <c r="B522" s="1" t="s">
        <v>785</v>
      </c>
      <c r="C522" s="10">
        <v>45153</v>
      </c>
      <c r="D522" s="22">
        <v>0</v>
      </c>
      <c r="E522" s="1" t="s">
        <v>213</v>
      </c>
      <c r="F522" s="15">
        <v>24</v>
      </c>
      <c r="G522" s="2">
        <v>2.61</v>
      </c>
      <c r="H522" s="3">
        <v>8</v>
      </c>
      <c r="I522" s="2">
        <v>1.89</v>
      </c>
      <c r="J522" s="4">
        <f t="shared" si="28"/>
        <v>0.72</v>
      </c>
      <c r="K522" s="1">
        <v>1</v>
      </c>
      <c r="L522" s="4">
        <f t="shared" si="29"/>
        <v>0.72</v>
      </c>
      <c r="M522" s="1">
        <v>1</v>
      </c>
      <c r="N522" s="4">
        <v>0.72</v>
      </c>
      <c r="O522" s="11" t="s">
        <v>1746</v>
      </c>
    </row>
    <row r="523" spans="1:15" x14ac:dyDescent="0.25">
      <c r="A523" s="1">
        <v>522</v>
      </c>
      <c r="B523" s="1" t="s">
        <v>249</v>
      </c>
      <c r="C523" s="10">
        <v>45154</v>
      </c>
      <c r="D523" s="22">
        <v>0</v>
      </c>
      <c r="E523" s="1" t="s">
        <v>213</v>
      </c>
      <c r="F523" s="15">
        <v>24</v>
      </c>
      <c r="G523" s="2">
        <v>2.75</v>
      </c>
      <c r="H523" s="3">
        <v>7</v>
      </c>
      <c r="I523" s="2">
        <v>2.12</v>
      </c>
      <c r="J523" s="4">
        <f t="shared" si="28"/>
        <v>0.62999999999999989</v>
      </c>
      <c r="K523" s="1">
        <v>1</v>
      </c>
      <c r="L523" s="4">
        <f t="shared" si="29"/>
        <v>0.62999999999999989</v>
      </c>
      <c r="M523" s="1">
        <v>1</v>
      </c>
      <c r="N523" s="4">
        <v>0.62999999999999989</v>
      </c>
      <c r="O523" s="11" t="s">
        <v>1746</v>
      </c>
    </row>
    <row r="524" spans="1:15" x14ac:dyDescent="0.25">
      <c r="A524" s="1">
        <v>523</v>
      </c>
      <c r="B524" s="1" t="s">
        <v>785</v>
      </c>
      <c r="C524" s="10">
        <v>45154</v>
      </c>
      <c r="D524" s="22">
        <v>0</v>
      </c>
      <c r="E524" s="1" t="s">
        <v>213</v>
      </c>
      <c r="F524" s="15">
        <v>24</v>
      </c>
      <c r="G524" s="2">
        <v>2.56</v>
      </c>
      <c r="H524" s="3">
        <v>8</v>
      </c>
      <c r="I524" s="2">
        <v>1.82</v>
      </c>
      <c r="J524" s="4">
        <f t="shared" si="28"/>
        <v>0.74</v>
      </c>
      <c r="K524" s="1">
        <v>1</v>
      </c>
      <c r="L524" s="4">
        <f t="shared" si="29"/>
        <v>0.74</v>
      </c>
      <c r="M524" s="1">
        <v>1</v>
      </c>
      <c r="N524" s="4">
        <v>0.74</v>
      </c>
      <c r="O524" s="11" t="s">
        <v>1746</v>
      </c>
    </row>
    <row r="525" spans="1:15" x14ac:dyDescent="0.25">
      <c r="A525" s="1">
        <v>524</v>
      </c>
      <c r="B525" s="1" t="s">
        <v>249</v>
      </c>
      <c r="C525" s="10">
        <v>45155</v>
      </c>
      <c r="D525" s="22">
        <v>0</v>
      </c>
      <c r="E525" s="1" t="s">
        <v>213</v>
      </c>
      <c r="F525" s="15">
        <v>24</v>
      </c>
      <c r="G525" s="2">
        <v>2.8521999999999998</v>
      </c>
      <c r="H525" s="3">
        <v>6</v>
      </c>
      <c r="I525" s="2">
        <v>2.1034999999999999</v>
      </c>
      <c r="J525" s="4">
        <f t="shared" si="28"/>
        <v>0.74869999999999992</v>
      </c>
      <c r="K525" s="1">
        <v>1</v>
      </c>
      <c r="L525" s="4">
        <f t="shared" si="29"/>
        <v>0.74869999999999992</v>
      </c>
      <c r="M525" s="1">
        <v>1</v>
      </c>
      <c r="N525" s="4">
        <v>0.74869999999999992</v>
      </c>
      <c r="O525" s="11" t="s">
        <v>1746</v>
      </c>
    </row>
    <row r="526" spans="1:15" x14ac:dyDescent="0.25">
      <c r="A526" s="1">
        <v>525</v>
      </c>
      <c r="B526" s="1" t="s">
        <v>785</v>
      </c>
      <c r="C526" s="10">
        <v>45155</v>
      </c>
      <c r="D526" s="22">
        <v>0</v>
      </c>
      <c r="E526" s="1" t="s">
        <v>213</v>
      </c>
      <c r="F526" s="15">
        <v>24</v>
      </c>
      <c r="G526" s="2">
        <v>2.5457000000000001</v>
      </c>
      <c r="H526" s="3">
        <v>8</v>
      </c>
      <c r="I526" s="2">
        <v>1.89</v>
      </c>
      <c r="J526" s="4">
        <f t="shared" si="28"/>
        <v>0.65570000000000017</v>
      </c>
      <c r="K526" s="1">
        <v>1</v>
      </c>
      <c r="L526" s="4">
        <f t="shared" si="29"/>
        <v>0.65570000000000017</v>
      </c>
      <c r="M526" s="1">
        <v>1</v>
      </c>
      <c r="N526" s="4">
        <v>0.65570000000000017</v>
      </c>
      <c r="O526" s="11" t="s">
        <v>1746</v>
      </c>
    </row>
    <row r="527" spans="1:15" x14ac:dyDescent="0.25">
      <c r="A527" s="1">
        <v>526</v>
      </c>
      <c r="B527" s="1" t="s">
        <v>249</v>
      </c>
      <c r="C527" s="10">
        <v>45156</v>
      </c>
      <c r="D527" s="22">
        <v>0</v>
      </c>
      <c r="E527" s="1" t="s">
        <v>213</v>
      </c>
      <c r="F527" s="15">
        <v>24</v>
      </c>
      <c r="G527" s="2">
        <v>2.62</v>
      </c>
      <c r="H527" s="3">
        <v>7</v>
      </c>
      <c r="I527" s="2">
        <v>2.08</v>
      </c>
      <c r="J527" s="4">
        <f t="shared" si="28"/>
        <v>0.54</v>
      </c>
      <c r="K527" s="1">
        <v>1</v>
      </c>
      <c r="L527" s="4">
        <f t="shared" si="29"/>
        <v>0.54</v>
      </c>
      <c r="M527" s="1">
        <v>1</v>
      </c>
      <c r="N527" s="4">
        <v>0.54</v>
      </c>
      <c r="O527" s="11" t="s">
        <v>1746</v>
      </c>
    </row>
    <row r="528" spans="1:15" x14ac:dyDescent="0.25">
      <c r="A528" s="1">
        <v>527</v>
      </c>
      <c r="B528" s="1" t="s">
        <v>785</v>
      </c>
      <c r="C528" s="10">
        <v>45156</v>
      </c>
      <c r="D528" s="22">
        <v>0</v>
      </c>
      <c r="E528" s="1" t="s">
        <v>213</v>
      </c>
      <c r="F528" s="15">
        <v>24</v>
      </c>
      <c r="G528" s="2">
        <v>2.4700000000000002</v>
      </c>
      <c r="H528" s="3">
        <v>9</v>
      </c>
      <c r="I528" s="2">
        <v>1.87</v>
      </c>
      <c r="J528" s="4">
        <f t="shared" si="28"/>
        <v>0.60000000000000009</v>
      </c>
      <c r="K528" s="1">
        <v>1</v>
      </c>
      <c r="L528" s="4">
        <f t="shared" si="29"/>
        <v>0.60000000000000009</v>
      </c>
      <c r="M528" s="1">
        <v>1</v>
      </c>
      <c r="N528" s="4">
        <v>0.60000000000000009</v>
      </c>
      <c r="O528" s="11" t="s">
        <v>1746</v>
      </c>
    </row>
    <row r="529" spans="1:15" x14ac:dyDescent="0.25">
      <c r="A529" s="1">
        <v>528</v>
      </c>
      <c r="B529" s="1" t="s">
        <v>249</v>
      </c>
      <c r="C529" s="10">
        <v>45157</v>
      </c>
      <c r="D529" s="22">
        <v>0</v>
      </c>
      <c r="E529" s="1" t="s">
        <v>213</v>
      </c>
      <c r="F529" s="15">
        <v>24</v>
      </c>
      <c r="G529" s="2">
        <v>2.5299999999999998</v>
      </c>
      <c r="H529" s="3">
        <v>7</v>
      </c>
      <c r="I529" s="2">
        <v>1.99</v>
      </c>
      <c r="J529" s="4">
        <f t="shared" si="28"/>
        <v>0.53999999999999981</v>
      </c>
      <c r="K529" s="1">
        <v>1</v>
      </c>
      <c r="L529" s="4">
        <f t="shared" si="29"/>
        <v>0.53999999999999981</v>
      </c>
      <c r="M529" s="1">
        <v>1</v>
      </c>
      <c r="N529" s="4">
        <v>0.53999999999999981</v>
      </c>
      <c r="O529" s="11" t="s">
        <v>1746</v>
      </c>
    </row>
    <row r="530" spans="1:15" x14ac:dyDescent="0.25">
      <c r="A530" s="1">
        <v>529</v>
      </c>
      <c r="B530" s="1" t="s">
        <v>785</v>
      </c>
      <c r="C530" s="10">
        <v>45157</v>
      </c>
      <c r="D530" s="22">
        <v>0</v>
      </c>
      <c r="E530" s="1" t="s">
        <v>213</v>
      </c>
      <c r="F530" s="15">
        <v>24</v>
      </c>
      <c r="G530" s="2">
        <v>2.52</v>
      </c>
      <c r="H530" s="3">
        <v>8</v>
      </c>
      <c r="I530" s="2">
        <v>1.69</v>
      </c>
      <c r="J530" s="4">
        <f t="shared" ref="J530:J593" si="30">G530-I530</f>
        <v>0.83000000000000007</v>
      </c>
      <c r="K530" s="1">
        <v>1</v>
      </c>
      <c r="L530" s="4">
        <f t="shared" ref="L530:L593" si="31">(G530-I530-D530)*K530</f>
        <v>0.83000000000000007</v>
      </c>
      <c r="M530" s="1">
        <v>1</v>
      </c>
      <c r="N530" s="4">
        <v>0.83000000000000007</v>
      </c>
      <c r="O530" s="11" t="s">
        <v>1746</v>
      </c>
    </row>
    <row r="531" spans="1:15" x14ac:dyDescent="0.25">
      <c r="A531" s="1">
        <v>530</v>
      </c>
      <c r="B531" s="1" t="s">
        <v>249</v>
      </c>
      <c r="C531" s="10">
        <v>45158</v>
      </c>
      <c r="D531" s="22">
        <v>0</v>
      </c>
      <c r="E531" s="1" t="s">
        <v>213</v>
      </c>
      <c r="F531" s="15">
        <v>24</v>
      </c>
      <c r="G531" s="2">
        <v>2.59</v>
      </c>
      <c r="H531" s="3">
        <v>7</v>
      </c>
      <c r="I531" s="2">
        <v>1.98</v>
      </c>
      <c r="J531" s="4">
        <f t="shared" si="30"/>
        <v>0.60999999999999988</v>
      </c>
      <c r="K531" s="1">
        <v>1</v>
      </c>
      <c r="L531" s="4">
        <f t="shared" si="31"/>
        <v>0.60999999999999988</v>
      </c>
      <c r="M531" s="1">
        <v>1</v>
      </c>
      <c r="N531" s="4">
        <v>0.60999999999999988</v>
      </c>
      <c r="O531" s="11" t="s">
        <v>1746</v>
      </c>
    </row>
    <row r="532" spans="1:15" x14ac:dyDescent="0.25">
      <c r="A532" s="1">
        <v>531</v>
      </c>
      <c r="B532" s="1" t="s">
        <v>785</v>
      </c>
      <c r="C532" s="10">
        <v>45158</v>
      </c>
      <c r="D532" s="22">
        <v>0</v>
      </c>
      <c r="E532" s="1" t="s">
        <v>213</v>
      </c>
      <c r="F532" s="15">
        <v>24</v>
      </c>
      <c r="G532" s="2">
        <v>2.66</v>
      </c>
      <c r="H532" s="3">
        <v>6</v>
      </c>
      <c r="I532" s="2">
        <v>1.68</v>
      </c>
      <c r="J532" s="4">
        <f t="shared" si="30"/>
        <v>0.9800000000000002</v>
      </c>
      <c r="K532" s="1">
        <v>1</v>
      </c>
      <c r="L532" s="4">
        <f t="shared" si="31"/>
        <v>0.9800000000000002</v>
      </c>
      <c r="M532" s="1">
        <v>1</v>
      </c>
      <c r="N532" s="4">
        <v>0.9800000000000002</v>
      </c>
      <c r="O532" s="11" t="s">
        <v>1746</v>
      </c>
    </row>
    <row r="533" spans="1:15" x14ac:dyDescent="0.25">
      <c r="A533" s="1">
        <v>532</v>
      </c>
      <c r="B533" s="1" t="s">
        <v>249</v>
      </c>
      <c r="C533" s="10">
        <v>45159</v>
      </c>
      <c r="D533" s="22">
        <v>0</v>
      </c>
      <c r="E533" s="1" t="s">
        <v>213</v>
      </c>
      <c r="F533" s="15">
        <v>24</v>
      </c>
      <c r="G533" s="2">
        <v>2.61</v>
      </c>
      <c r="H533" s="3">
        <v>6</v>
      </c>
      <c r="I533" s="2">
        <v>1.87</v>
      </c>
      <c r="J533" s="4">
        <f t="shared" si="30"/>
        <v>0.73999999999999977</v>
      </c>
      <c r="K533" s="1">
        <v>1</v>
      </c>
      <c r="L533" s="4">
        <f t="shared" si="31"/>
        <v>0.73999999999999977</v>
      </c>
      <c r="M533" s="1">
        <v>1</v>
      </c>
      <c r="N533" s="4">
        <v>0.73999999999999977</v>
      </c>
      <c r="O533" s="11" t="s">
        <v>1746</v>
      </c>
    </row>
    <row r="534" spans="1:15" x14ac:dyDescent="0.25">
      <c r="A534" s="1">
        <v>533</v>
      </c>
      <c r="B534" s="1" t="s">
        <v>785</v>
      </c>
      <c r="C534" s="10">
        <v>45159</v>
      </c>
      <c r="D534" s="22">
        <v>0</v>
      </c>
      <c r="E534" s="1" t="s">
        <v>213</v>
      </c>
      <c r="F534" s="15">
        <v>24</v>
      </c>
      <c r="G534" s="2">
        <v>2.64</v>
      </c>
      <c r="H534" s="3">
        <v>7</v>
      </c>
      <c r="I534" s="2">
        <v>1.75</v>
      </c>
      <c r="J534" s="4">
        <f t="shared" si="30"/>
        <v>0.89000000000000012</v>
      </c>
      <c r="K534" s="1">
        <v>1</v>
      </c>
      <c r="L534" s="4">
        <f t="shared" si="31"/>
        <v>0.89000000000000012</v>
      </c>
      <c r="M534" s="1">
        <v>1</v>
      </c>
      <c r="N534" s="4">
        <v>0.89000000000000012</v>
      </c>
      <c r="O534" s="11" t="s">
        <v>1746</v>
      </c>
    </row>
    <row r="535" spans="1:15" x14ac:dyDescent="0.25">
      <c r="A535" s="1">
        <v>534</v>
      </c>
      <c r="B535" s="1" t="s">
        <v>249</v>
      </c>
      <c r="C535" s="10">
        <v>45160</v>
      </c>
      <c r="D535" s="22">
        <v>0</v>
      </c>
      <c r="E535" s="1" t="s">
        <v>213</v>
      </c>
      <c r="F535" s="15">
        <v>24</v>
      </c>
      <c r="G535" s="2">
        <v>2.35</v>
      </c>
      <c r="H535" s="3">
        <v>6</v>
      </c>
      <c r="I535" s="2">
        <v>1.78</v>
      </c>
      <c r="J535" s="4">
        <f t="shared" si="30"/>
        <v>0.57000000000000006</v>
      </c>
      <c r="K535" s="1">
        <v>1</v>
      </c>
      <c r="L535" s="4">
        <f t="shared" si="31"/>
        <v>0.57000000000000006</v>
      </c>
      <c r="M535" s="1">
        <v>1</v>
      </c>
      <c r="N535" s="4">
        <v>0.57000000000000006</v>
      </c>
      <c r="O535" s="11" t="s">
        <v>1746</v>
      </c>
    </row>
    <row r="536" spans="1:15" x14ac:dyDescent="0.25">
      <c r="A536" s="1">
        <v>535</v>
      </c>
      <c r="B536" s="1" t="s">
        <v>785</v>
      </c>
      <c r="C536" s="10">
        <v>45160</v>
      </c>
      <c r="D536" s="22">
        <v>0</v>
      </c>
      <c r="E536" s="1" t="s">
        <v>213</v>
      </c>
      <c r="F536" s="15">
        <v>24</v>
      </c>
      <c r="G536" s="2">
        <v>2.78</v>
      </c>
      <c r="H536" s="3">
        <v>7</v>
      </c>
      <c r="I536" s="2">
        <v>1.77</v>
      </c>
      <c r="J536" s="4">
        <f t="shared" si="30"/>
        <v>1.0099999999999998</v>
      </c>
      <c r="K536" s="1">
        <v>1</v>
      </c>
      <c r="L536" s="4">
        <f t="shared" si="31"/>
        <v>1.0099999999999998</v>
      </c>
      <c r="M536" s="1">
        <v>1</v>
      </c>
      <c r="N536" s="4">
        <v>1.0099999999999998</v>
      </c>
      <c r="O536" s="11" t="s">
        <v>1746</v>
      </c>
    </row>
    <row r="537" spans="1:15" x14ac:dyDescent="0.25">
      <c r="A537" s="1">
        <v>536</v>
      </c>
      <c r="B537" s="1" t="s">
        <v>249</v>
      </c>
      <c r="C537" s="10">
        <v>45161</v>
      </c>
      <c r="D537" s="22">
        <v>0</v>
      </c>
      <c r="E537" s="1" t="s">
        <v>213</v>
      </c>
      <c r="F537" s="15">
        <v>24</v>
      </c>
      <c r="G537" s="2">
        <v>2.78</v>
      </c>
      <c r="H537" s="3">
        <v>7</v>
      </c>
      <c r="I537" s="2">
        <v>1.89</v>
      </c>
      <c r="J537" s="4">
        <f t="shared" si="30"/>
        <v>0.8899999999999999</v>
      </c>
      <c r="K537" s="1">
        <v>1</v>
      </c>
      <c r="L537" s="4">
        <f t="shared" si="31"/>
        <v>0.8899999999999999</v>
      </c>
      <c r="M537" s="1">
        <v>1</v>
      </c>
      <c r="N537" s="4">
        <v>0.8899999999999999</v>
      </c>
      <c r="O537" s="11" t="s">
        <v>1746</v>
      </c>
    </row>
    <row r="538" spans="1:15" x14ac:dyDescent="0.25">
      <c r="A538" s="1">
        <v>537</v>
      </c>
      <c r="B538" s="1" t="s">
        <v>785</v>
      </c>
      <c r="C538" s="10">
        <v>45161</v>
      </c>
      <c r="D538" s="22">
        <v>0</v>
      </c>
      <c r="E538" s="1" t="s">
        <v>213</v>
      </c>
      <c r="F538" s="15">
        <v>24</v>
      </c>
      <c r="G538" s="2">
        <v>2.67</v>
      </c>
      <c r="H538" s="3">
        <v>7</v>
      </c>
      <c r="I538" s="2">
        <v>1.79</v>
      </c>
      <c r="J538" s="4">
        <f t="shared" si="30"/>
        <v>0.87999999999999989</v>
      </c>
      <c r="K538" s="1">
        <v>1</v>
      </c>
      <c r="L538" s="4">
        <f t="shared" si="31"/>
        <v>0.87999999999999989</v>
      </c>
      <c r="M538" s="1">
        <v>1</v>
      </c>
      <c r="N538" s="4">
        <v>0.87999999999999989</v>
      </c>
      <c r="O538" s="11" t="s">
        <v>1746</v>
      </c>
    </row>
    <row r="539" spans="1:15" ht="33" x14ac:dyDescent="0.25">
      <c r="A539" s="1">
        <v>538</v>
      </c>
      <c r="B539" s="1" t="s">
        <v>249</v>
      </c>
      <c r="C539" s="10">
        <v>45162</v>
      </c>
      <c r="D539" s="22">
        <v>0</v>
      </c>
      <c r="E539" s="11" t="s">
        <v>1543</v>
      </c>
      <c r="F539" s="15">
        <v>11</v>
      </c>
      <c r="G539" s="2">
        <v>1.0900000000000001</v>
      </c>
      <c r="H539" s="3">
        <v>3</v>
      </c>
      <c r="I539" s="2">
        <v>0.81</v>
      </c>
      <c r="J539" s="4">
        <f t="shared" si="30"/>
        <v>0.28000000000000003</v>
      </c>
      <c r="K539" s="1">
        <v>1</v>
      </c>
      <c r="L539" s="4">
        <f t="shared" si="31"/>
        <v>0.28000000000000003</v>
      </c>
      <c r="M539" s="1">
        <v>1</v>
      </c>
      <c r="N539" s="4">
        <v>0.28000000000000003</v>
      </c>
      <c r="O539" s="11" t="s">
        <v>1746</v>
      </c>
    </row>
    <row r="540" spans="1:15" ht="33" x14ac:dyDescent="0.25">
      <c r="A540" s="1">
        <v>539</v>
      </c>
      <c r="B540" s="1" t="s">
        <v>785</v>
      </c>
      <c r="C540" s="10">
        <v>45162</v>
      </c>
      <c r="D540" s="22">
        <v>0</v>
      </c>
      <c r="E540" s="11" t="s">
        <v>1543</v>
      </c>
      <c r="F540" s="15">
        <v>11</v>
      </c>
      <c r="G540" s="2">
        <v>1.46</v>
      </c>
      <c r="H540" s="3">
        <v>3</v>
      </c>
      <c r="I540" s="2">
        <v>1.01</v>
      </c>
      <c r="J540" s="4">
        <f t="shared" si="30"/>
        <v>0.44999999999999996</v>
      </c>
      <c r="K540" s="1">
        <v>1</v>
      </c>
      <c r="L540" s="4">
        <f t="shared" si="31"/>
        <v>0.44999999999999996</v>
      </c>
      <c r="M540" s="1">
        <v>1</v>
      </c>
      <c r="N540" s="4">
        <v>0.44999999999999996</v>
      </c>
      <c r="O540" s="11" t="s">
        <v>1746</v>
      </c>
    </row>
    <row r="541" spans="1:15" x14ac:dyDescent="0.25">
      <c r="A541" s="1">
        <v>540</v>
      </c>
      <c r="B541" s="1" t="s">
        <v>249</v>
      </c>
      <c r="C541" s="10">
        <v>45163</v>
      </c>
      <c r="D541" s="22">
        <v>0</v>
      </c>
      <c r="E541" s="1" t="s">
        <v>213</v>
      </c>
      <c r="F541" s="15">
        <v>24</v>
      </c>
      <c r="G541" s="2">
        <v>2.5499999999999998</v>
      </c>
      <c r="H541" s="3">
        <v>7</v>
      </c>
      <c r="I541" s="2">
        <v>1.96</v>
      </c>
      <c r="J541" s="4">
        <f t="shared" si="30"/>
        <v>0.58999999999999986</v>
      </c>
      <c r="K541" s="1">
        <v>1</v>
      </c>
      <c r="L541" s="4">
        <f t="shared" si="31"/>
        <v>0.58999999999999986</v>
      </c>
      <c r="M541" s="1">
        <v>1</v>
      </c>
      <c r="N541" s="4">
        <v>0.58999999999999986</v>
      </c>
      <c r="O541" s="11" t="s">
        <v>1746</v>
      </c>
    </row>
    <row r="542" spans="1:15" x14ac:dyDescent="0.25">
      <c r="A542" s="1">
        <v>541</v>
      </c>
      <c r="B542" s="1" t="s">
        <v>785</v>
      </c>
      <c r="C542" s="10">
        <v>45163</v>
      </c>
      <c r="D542" s="22">
        <v>0</v>
      </c>
      <c r="E542" s="1" t="s">
        <v>213</v>
      </c>
      <c r="F542" s="15">
        <v>24</v>
      </c>
      <c r="G542" s="2">
        <v>2.93</v>
      </c>
      <c r="H542" s="3">
        <v>7</v>
      </c>
      <c r="I542" s="2">
        <v>1.85</v>
      </c>
      <c r="J542" s="4">
        <f t="shared" si="30"/>
        <v>1.08</v>
      </c>
      <c r="K542" s="1">
        <v>1</v>
      </c>
      <c r="L542" s="4">
        <f t="shared" si="31"/>
        <v>1.08</v>
      </c>
      <c r="M542" s="1">
        <v>1</v>
      </c>
      <c r="N542" s="4">
        <v>1.08</v>
      </c>
      <c r="O542" s="11" t="s">
        <v>1746</v>
      </c>
    </row>
    <row r="543" spans="1:15" x14ac:dyDescent="0.25">
      <c r="A543" s="1">
        <v>542</v>
      </c>
      <c r="B543" s="1" t="s">
        <v>249</v>
      </c>
      <c r="C543" s="10">
        <v>45164</v>
      </c>
      <c r="D543" s="22">
        <v>0</v>
      </c>
      <c r="E543" s="1" t="s">
        <v>213</v>
      </c>
      <c r="F543" s="15">
        <v>24</v>
      </c>
      <c r="G543" s="2">
        <v>2.72</v>
      </c>
      <c r="H543" s="3">
        <v>7</v>
      </c>
      <c r="I543" s="2">
        <v>2.02</v>
      </c>
      <c r="J543" s="4">
        <f t="shared" si="30"/>
        <v>0.70000000000000018</v>
      </c>
      <c r="K543" s="1">
        <v>1</v>
      </c>
      <c r="L543" s="4">
        <f t="shared" si="31"/>
        <v>0.70000000000000018</v>
      </c>
      <c r="M543" s="1">
        <v>1</v>
      </c>
      <c r="N543" s="4">
        <v>0.70000000000000018</v>
      </c>
      <c r="O543" s="11" t="s">
        <v>1746</v>
      </c>
    </row>
    <row r="544" spans="1:15" x14ac:dyDescent="0.25">
      <c r="A544" s="1">
        <v>543</v>
      </c>
      <c r="B544" s="1" t="s">
        <v>785</v>
      </c>
      <c r="C544" s="10">
        <v>45164</v>
      </c>
      <c r="D544" s="22">
        <v>0</v>
      </c>
      <c r="E544" s="1" t="s">
        <v>213</v>
      </c>
      <c r="F544" s="15">
        <v>24</v>
      </c>
      <c r="G544" s="2">
        <v>2.65</v>
      </c>
      <c r="H544" s="3">
        <v>8</v>
      </c>
      <c r="I544" s="2">
        <v>1.91</v>
      </c>
      <c r="J544" s="4">
        <f t="shared" si="30"/>
        <v>0.74</v>
      </c>
      <c r="K544" s="1">
        <v>1</v>
      </c>
      <c r="L544" s="4">
        <f t="shared" si="31"/>
        <v>0.74</v>
      </c>
      <c r="M544" s="1">
        <v>1</v>
      </c>
      <c r="N544" s="4">
        <v>0.74</v>
      </c>
      <c r="O544" s="11" t="s">
        <v>1746</v>
      </c>
    </row>
    <row r="545" spans="1:15" x14ac:dyDescent="0.25">
      <c r="A545" s="1">
        <v>544</v>
      </c>
      <c r="B545" s="1" t="s">
        <v>249</v>
      </c>
      <c r="C545" s="10">
        <v>45165</v>
      </c>
      <c r="D545" s="22">
        <v>0</v>
      </c>
      <c r="E545" s="1" t="s">
        <v>213</v>
      </c>
      <c r="F545" s="15">
        <v>24</v>
      </c>
      <c r="G545" s="2">
        <v>2.77</v>
      </c>
      <c r="H545" s="3">
        <v>7</v>
      </c>
      <c r="I545" s="2">
        <v>2.0699999999999998</v>
      </c>
      <c r="J545" s="4">
        <f t="shared" si="30"/>
        <v>0.70000000000000018</v>
      </c>
      <c r="K545" s="1">
        <v>1</v>
      </c>
      <c r="L545" s="4">
        <f t="shared" si="31"/>
        <v>0.70000000000000018</v>
      </c>
      <c r="M545" s="1">
        <v>1</v>
      </c>
      <c r="N545" s="4">
        <v>0.70000000000000018</v>
      </c>
      <c r="O545" s="11" t="s">
        <v>1746</v>
      </c>
    </row>
    <row r="546" spans="1:15" x14ac:dyDescent="0.25">
      <c r="A546" s="1">
        <v>545</v>
      </c>
      <c r="B546" s="1" t="s">
        <v>785</v>
      </c>
      <c r="C546" s="10">
        <v>45165</v>
      </c>
      <c r="D546" s="22">
        <v>0</v>
      </c>
      <c r="E546" s="1" t="s">
        <v>213</v>
      </c>
      <c r="F546" s="15">
        <v>24</v>
      </c>
      <c r="G546" s="2">
        <v>2.58</v>
      </c>
      <c r="H546" s="3">
        <v>8</v>
      </c>
      <c r="I546" s="2">
        <v>1.87</v>
      </c>
      <c r="J546" s="4">
        <f t="shared" si="30"/>
        <v>0.71</v>
      </c>
      <c r="K546" s="1">
        <v>1</v>
      </c>
      <c r="L546" s="4">
        <f t="shared" si="31"/>
        <v>0.71</v>
      </c>
      <c r="M546" s="1">
        <v>1</v>
      </c>
      <c r="N546" s="4">
        <v>0.71</v>
      </c>
      <c r="O546" s="11" t="s">
        <v>1746</v>
      </c>
    </row>
    <row r="547" spans="1:15" x14ac:dyDescent="0.25">
      <c r="A547" s="1">
        <v>546</v>
      </c>
      <c r="B547" s="1" t="s">
        <v>249</v>
      </c>
      <c r="C547" s="10">
        <v>45166</v>
      </c>
      <c r="D547" s="22">
        <v>0</v>
      </c>
      <c r="E547" s="1" t="s">
        <v>213</v>
      </c>
      <c r="F547" s="15">
        <v>24</v>
      </c>
      <c r="G547" s="2">
        <v>2.62</v>
      </c>
      <c r="H547" s="3">
        <v>6</v>
      </c>
      <c r="I547" s="2">
        <v>2.0099999999999998</v>
      </c>
      <c r="J547" s="4">
        <f t="shared" si="30"/>
        <v>0.61000000000000032</v>
      </c>
      <c r="K547" s="1">
        <v>1</v>
      </c>
      <c r="L547" s="4">
        <f t="shared" si="31"/>
        <v>0.61000000000000032</v>
      </c>
      <c r="M547" s="1">
        <v>1</v>
      </c>
      <c r="N547" s="4">
        <v>0.61000000000000032</v>
      </c>
      <c r="O547" s="11" t="s">
        <v>1746</v>
      </c>
    </row>
    <row r="548" spans="1:15" x14ac:dyDescent="0.25">
      <c r="A548" s="1">
        <v>547</v>
      </c>
      <c r="B548" s="1" t="s">
        <v>785</v>
      </c>
      <c r="C548" s="10">
        <v>45166</v>
      </c>
      <c r="D548" s="22">
        <v>0</v>
      </c>
      <c r="E548" s="1" t="s">
        <v>213</v>
      </c>
      <c r="F548" s="15">
        <v>24</v>
      </c>
      <c r="G548" s="2">
        <v>2.75</v>
      </c>
      <c r="H548" s="3">
        <v>8</v>
      </c>
      <c r="I548" s="2">
        <v>1.91</v>
      </c>
      <c r="J548" s="4">
        <f t="shared" si="30"/>
        <v>0.84000000000000008</v>
      </c>
      <c r="K548" s="1">
        <v>1</v>
      </c>
      <c r="L548" s="4">
        <f t="shared" si="31"/>
        <v>0.84000000000000008</v>
      </c>
      <c r="M548" s="1">
        <v>1</v>
      </c>
      <c r="N548" s="4">
        <v>0.84000000000000008</v>
      </c>
      <c r="O548" s="11" t="s">
        <v>1746</v>
      </c>
    </row>
    <row r="549" spans="1:15" x14ac:dyDescent="0.25">
      <c r="A549" s="1">
        <v>548</v>
      </c>
      <c r="B549" s="1" t="s">
        <v>249</v>
      </c>
      <c r="C549" s="10">
        <v>45167</v>
      </c>
      <c r="D549" s="22">
        <v>0</v>
      </c>
      <c r="E549" s="1" t="s">
        <v>213</v>
      </c>
      <c r="F549" s="15">
        <v>24</v>
      </c>
      <c r="G549" s="2">
        <v>2.73</v>
      </c>
      <c r="H549" s="3">
        <v>7</v>
      </c>
      <c r="I549" s="2">
        <v>1.93</v>
      </c>
      <c r="J549" s="4">
        <f t="shared" si="30"/>
        <v>0.8</v>
      </c>
      <c r="K549" s="1">
        <v>1</v>
      </c>
      <c r="L549" s="4">
        <f t="shared" si="31"/>
        <v>0.8</v>
      </c>
      <c r="M549" s="1">
        <v>1</v>
      </c>
      <c r="N549" s="4">
        <v>0.8</v>
      </c>
      <c r="O549" s="11" t="s">
        <v>1746</v>
      </c>
    </row>
    <row r="550" spans="1:15" x14ac:dyDescent="0.25">
      <c r="A550" s="1">
        <v>549</v>
      </c>
      <c r="B550" s="1" t="s">
        <v>785</v>
      </c>
      <c r="C550" s="10">
        <v>45167</v>
      </c>
      <c r="D550" s="22">
        <v>0</v>
      </c>
      <c r="E550" s="1" t="s">
        <v>213</v>
      </c>
      <c r="F550" s="15">
        <v>24</v>
      </c>
      <c r="G550" s="2">
        <v>2.81</v>
      </c>
      <c r="H550" s="3">
        <v>7</v>
      </c>
      <c r="I550" s="2">
        <v>1.87</v>
      </c>
      <c r="J550" s="4">
        <f t="shared" si="30"/>
        <v>0.94</v>
      </c>
      <c r="K550" s="1">
        <v>1</v>
      </c>
      <c r="L550" s="4">
        <f t="shared" si="31"/>
        <v>0.94</v>
      </c>
      <c r="M550" s="1">
        <v>1</v>
      </c>
      <c r="N550" s="4">
        <v>0.94</v>
      </c>
      <c r="O550" s="11" t="s">
        <v>1746</v>
      </c>
    </row>
    <row r="551" spans="1:15" x14ac:dyDescent="0.25">
      <c r="A551" s="1">
        <v>550</v>
      </c>
      <c r="B551" s="1" t="s">
        <v>249</v>
      </c>
      <c r="C551" s="10">
        <v>45168</v>
      </c>
      <c r="D551" s="22">
        <v>0</v>
      </c>
      <c r="E551" s="1" t="s">
        <v>213</v>
      </c>
      <c r="F551" s="15">
        <v>24</v>
      </c>
      <c r="G551" s="2">
        <v>2.7</v>
      </c>
      <c r="H551" s="3">
        <v>7</v>
      </c>
      <c r="I551" s="2">
        <v>1.94</v>
      </c>
      <c r="J551" s="4">
        <f t="shared" si="30"/>
        <v>0.76000000000000023</v>
      </c>
      <c r="K551" s="1">
        <v>1</v>
      </c>
      <c r="L551" s="4">
        <f t="shared" si="31"/>
        <v>0.76000000000000023</v>
      </c>
      <c r="M551" s="1">
        <v>1</v>
      </c>
      <c r="N551" s="4">
        <v>0.76000000000000023</v>
      </c>
      <c r="O551" s="11" t="s">
        <v>1746</v>
      </c>
    </row>
    <row r="552" spans="1:15" x14ac:dyDescent="0.25">
      <c r="A552" s="1">
        <v>551</v>
      </c>
      <c r="B552" s="1" t="s">
        <v>785</v>
      </c>
      <c r="C552" s="10">
        <v>45168</v>
      </c>
      <c r="D552" s="22">
        <v>0</v>
      </c>
      <c r="E552" s="1" t="s">
        <v>213</v>
      </c>
      <c r="F552" s="15">
        <v>24</v>
      </c>
      <c r="G552" s="2">
        <v>2.69</v>
      </c>
      <c r="H552" s="3">
        <v>7</v>
      </c>
      <c r="I552" s="2">
        <v>1.84</v>
      </c>
      <c r="J552" s="4">
        <f t="shared" si="30"/>
        <v>0.84999999999999987</v>
      </c>
      <c r="K552" s="1">
        <v>1</v>
      </c>
      <c r="L552" s="4">
        <f t="shared" si="31"/>
        <v>0.84999999999999987</v>
      </c>
      <c r="M552" s="1">
        <v>1</v>
      </c>
      <c r="N552" s="4">
        <v>0.84999999999999987</v>
      </c>
      <c r="O552" s="11" t="s">
        <v>1746</v>
      </c>
    </row>
    <row r="553" spans="1:15" x14ac:dyDescent="0.25">
      <c r="A553" s="1">
        <v>552</v>
      </c>
      <c r="B553" s="1" t="s">
        <v>249</v>
      </c>
      <c r="C553" s="10">
        <v>45169</v>
      </c>
      <c r="D553" s="22">
        <v>0</v>
      </c>
      <c r="E553" s="1" t="s">
        <v>213</v>
      </c>
      <c r="F553" s="15">
        <v>24</v>
      </c>
      <c r="G553" s="2">
        <v>2.59</v>
      </c>
      <c r="H553" s="3">
        <v>6</v>
      </c>
      <c r="I553" s="2">
        <v>1.91</v>
      </c>
      <c r="J553" s="4">
        <f t="shared" si="30"/>
        <v>0.67999999999999994</v>
      </c>
      <c r="K553" s="1">
        <v>1</v>
      </c>
      <c r="L553" s="4">
        <f t="shared" si="31"/>
        <v>0.67999999999999994</v>
      </c>
      <c r="M553" s="1">
        <v>1</v>
      </c>
      <c r="N553" s="4">
        <v>0.67999999999999994</v>
      </c>
      <c r="O553" s="11" t="s">
        <v>1746</v>
      </c>
    </row>
    <row r="554" spans="1:15" x14ac:dyDescent="0.25">
      <c r="A554" s="1">
        <v>553</v>
      </c>
      <c r="B554" s="1" t="s">
        <v>785</v>
      </c>
      <c r="C554" s="10">
        <v>45169</v>
      </c>
      <c r="D554" s="22">
        <v>0</v>
      </c>
      <c r="E554" s="1" t="s">
        <v>213</v>
      </c>
      <c r="F554" s="15">
        <v>24</v>
      </c>
      <c r="G554" s="2">
        <v>2.6</v>
      </c>
      <c r="H554" s="3">
        <v>7</v>
      </c>
      <c r="I554" s="2">
        <v>1.81</v>
      </c>
      <c r="J554" s="4">
        <f t="shared" si="30"/>
        <v>0.79</v>
      </c>
      <c r="K554" s="1">
        <v>1</v>
      </c>
      <c r="L554" s="4">
        <f t="shared" si="31"/>
        <v>0.79</v>
      </c>
      <c r="M554" s="1">
        <v>1</v>
      </c>
      <c r="N554" s="4">
        <v>0.79</v>
      </c>
      <c r="O554" s="11" t="s">
        <v>1746</v>
      </c>
    </row>
    <row r="555" spans="1:15" x14ac:dyDescent="0.25">
      <c r="A555" s="1">
        <v>554</v>
      </c>
      <c r="B555" s="1" t="s">
        <v>249</v>
      </c>
      <c r="C555" s="10">
        <v>45170</v>
      </c>
      <c r="D555" s="22">
        <v>0</v>
      </c>
      <c r="E555" s="1" t="s">
        <v>213</v>
      </c>
      <c r="F555" s="15">
        <v>24</v>
      </c>
      <c r="G555" s="2">
        <v>2.8069000000000002</v>
      </c>
      <c r="H555" s="3">
        <v>7</v>
      </c>
      <c r="I555" s="2">
        <v>2.0537000000000001</v>
      </c>
      <c r="J555" s="4">
        <f t="shared" si="30"/>
        <v>0.75320000000000009</v>
      </c>
      <c r="K555" s="1">
        <v>1</v>
      </c>
      <c r="L555" s="4">
        <f t="shared" si="31"/>
        <v>0.75320000000000009</v>
      </c>
      <c r="M555" s="1">
        <v>1</v>
      </c>
      <c r="N555" s="4">
        <v>0.75320000000000009</v>
      </c>
      <c r="O555" s="11" t="s">
        <v>1746</v>
      </c>
    </row>
    <row r="556" spans="1:15" x14ac:dyDescent="0.25">
      <c r="A556" s="1">
        <v>555</v>
      </c>
      <c r="B556" s="1" t="s">
        <v>785</v>
      </c>
      <c r="C556" s="10">
        <v>45170</v>
      </c>
      <c r="D556" s="22">
        <v>0</v>
      </c>
      <c r="E556" s="1" t="s">
        <v>213</v>
      </c>
      <c r="F556" s="15">
        <v>24</v>
      </c>
      <c r="G556" s="2">
        <v>2.5861999999999998</v>
      </c>
      <c r="H556" s="3">
        <v>7</v>
      </c>
      <c r="I556" s="2">
        <v>1.8536999999999999</v>
      </c>
      <c r="J556" s="4">
        <f t="shared" si="30"/>
        <v>0.73249999999999993</v>
      </c>
      <c r="K556" s="1">
        <v>1</v>
      </c>
      <c r="L556" s="4">
        <f t="shared" si="31"/>
        <v>0.73249999999999993</v>
      </c>
      <c r="M556" s="1">
        <v>1</v>
      </c>
      <c r="N556" s="4">
        <v>0.73249999999999993</v>
      </c>
      <c r="O556" s="11" t="s">
        <v>1746</v>
      </c>
    </row>
    <row r="557" spans="1:15" x14ac:dyDescent="0.25">
      <c r="A557" s="1">
        <v>556</v>
      </c>
      <c r="B557" s="1" t="s">
        <v>249</v>
      </c>
      <c r="C557" s="10">
        <v>45171</v>
      </c>
      <c r="D557" s="22">
        <v>0</v>
      </c>
      <c r="E557" s="1" t="s">
        <v>213</v>
      </c>
      <c r="F557" s="15">
        <v>24</v>
      </c>
      <c r="G557" s="2">
        <v>2.6132</v>
      </c>
      <c r="H557" s="3">
        <v>6</v>
      </c>
      <c r="I557" s="2">
        <v>1.9762</v>
      </c>
      <c r="J557" s="4">
        <f t="shared" si="30"/>
        <v>0.63700000000000001</v>
      </c>
      <c r="K557" s="1">
        <v>1</v>
      </c>
      <c r="L557" s="4">
        <f t="shared" si="31"/>
        <v>0.63700000000000001</v>
      </c>
      <c r="M557" s="1">
        <v>1</v>
      </c>
      <c r="N557" s="4">
        <v>0.63700000000000001</v>
      </c>
      <c r="O557" s="11" t="s">
        <v>1746</v>
      </c>
    </row>
    <row r="558" spans="1:15" x14ac:dyDescent="0.25">
      <c r="A558" s="1">
        <v>557</v>
      </c>
      <c r="B558" s="1" t="s">
        <v>785</v>
      </c>
      <c r="C558" s="10">
        <v>45171</v>
      </c>
      <c r="D558" s="22">
        <v>0</v>
      </c>
      <c r="E558" s="1" t="s">
        <v>213</v>
      </c>
      <c r="F558" s="15">
        <v>24</v>
      </c>
      <c r="G558" s="2">
        <v>2.6379999999999999</v>
      </c>
      <c r="H558" s="3">
        <v>8</v>
      </c>
      <c r="I558" s="2">
        <v>1.8762000000000001</v>
      </c>
      <c r="J558" s="4">
        <f t="shared" si="30"/>
        <v>0.76179999999999981</v>
      </c>
      <c r="K558" s="1">
        <v>1</v>
      </c>
      <c r="L558" s="4">
        <f t="shared" si="31"/>
        <v>0.76179999999999981</v>
      </c>
      <c r="M558" s="1">
        <v>1</v>
      </c>
      <c r="N558" s="4">
        <v>0.76179999999999981</v>
      </c>
      <c r="O558" s="11" t="s">
        <v>1746</v>
      </c>
    </row>
    <row r="559" spans="1:15" x14ac:dyDescent="0.25">
      <c r="A559" s="1">
        <v>558</v>
      </c>
      <c r="B559" s="1" t="s">
        <v>249</v>
      </c>
      <c r="C559" s="10">
        <v>45172</v>
      </c>
      <c r="D559" s="22">
        <v>0</v>
      </c>
      <c r="E559" s="1" t="s">
        <v>213</v>
      </c>
      <c r="F559" s="15">
        <v>24</v>
      </c>
      <c r="G559" s="2">
        <v>2.6901000000000002</v>
      </c>
      <c r="H559" s="3">
        <v>7</v>
      </c>
      <c r="I559" s="2">
        <v>1.9930000000000001</v>
      </c>
      <c r="J559" s="4">
        <f t="shared" si="30"/>
        <v>0.69710000000000005</v>
      </c>
      <c r="K559" s="1">
        <v>1</v>
      </c>
      <c r="L559" s="4">
        <f t="shared" si="31"/>
        <v>0.69710000000000005</v>
      </c>
      <c r="M559" s="1">
        <v>1</v>
      </c>
      <c r="N559" s="4">
        <v>0.69710000000000005</v>
      </c>
      <c r="O559" s="11" t="s">
        <v>1746</v>
      </c>
    </row>
    <row r="560" spans="1:15" x14ac:dyDescent="0.25">
      <c r="A560" s="1">
        <v>559</v>
      </c>
      <c r="B560" s="1" t="s">
        <v>785</v>
      </c>
      <c r="C560" s="10">
        <v>45172</v>
      </c>
      <c r="D560" s="22">
        <v>0</v>
      </c>
      <c r="E560" s="1" t="s">
        <v>213</v>
      </c>
      <c r="F560" s="15">
        <v>24</v>
      </c>
      <c r="G560" s="2">
        <v>2.5272999999999999</v>
      </c>
      <c r="H560" s="3">
        <v>8</v>
      </c>
      <c r="I560" s="2">
        <v>1.5236000000000001</v>
      </c>
      <c r="J560" s="4">
        <f t="shared" si="30"/>
        <v>1.0036999999999998</v>
      </c>
      <c r="K560" s="1">
        <v>1</v>
      </c>
      <c r="L560" s="4">
        <f t="shared" si="31"/>
        <v>1.0036999999999998</v>
      </c>
      <c r="M560" s="1">
        <v>1</v>
      </c>
      <c r="N560" s="4">
        <v>1.0036999999999998</v>
      </c>
      <c r="O560" s="11" t="s">
        <v>1746</v>
      </c>
    </row>
    <row r="561" spans="1:15" x14ac:dyDescent="0.25">
      <c r="A561" s="1">
        <v>560</v>
      </c>
      <c r="B561" s="1" t="s">
        <v>249</v>
      </c>
      <c r="C561" s="10">
        <v>45173</v>
      </c>
      <c r="D561" s="22">
        <v>0</v>
      </c>
      <c r="E561" s="1" t="s">
        <v>213</v>
      </c>
      <c r="F561" s="15">
        <v>24</v>
      </c>
      <c r="G561" s="2">
        <v>2.6724000000000001</v>
      </c>
      <c r="H561" s="3">
        <v>7</v>
      </c>
      <c r="I561" s="2">
        <v>2.0192000000000001</v>
      </c>
      <c r="J561" s="4">
        <f t="shared" si="30"/>
        <v>0.6532</v>
      </c>
      <c r="K561" s="1">
        <v>1</v>
      </c>
      <c r="L561" s="4">
        <f t="shared" si="31"/>
        <v>0.6532</v>
      </c>
      <c r="M561" s="1">
        <v>1</v>
      </c>
      <c r="N561" s="4">
        <v>0.6532</v>
      </c>
      <c r="O561" s="11" t="s">
        <v>1746</v>
      </c>
    </row>
    <row r="562" spans="1:15" x14ac:dyDescent="0.25">
      <c r="A562" s="1">
        <v>561</v>
      </c>
      <c r="B562" s="1" t="s">
        <v>785</v>
      </c>
      <c r="C562" s="10">
        <v>45173</v>
      </c>
      <c r="D562" s="22">
        <v>0</v>
      </c>
      <c r="E562" s="1" t="s">
        <v>213</v>
      </c>
      <c r="F562" s="15">
        <v>24</v>
      </c>
      <c r="G562" s="2">
        <v>2.5386000000000002</v>
      </c>
      <c r="H562" s="3">
        <v>8</v>
      </c>
      <c r="I562" s="2">
        <v>1.6192</v>
      </c>
      <c r="J562" s="4">
        <f t="shared" si="30"/>
        <v>0.91940000000000022</v>
      </c>
      <c r="K562" s="1">
        <v>1</v>
      </c>
      <c r="L562" s="4">
        <f t="shared" si="31"/>
        <v>0.91940000000000022</v>
      </c>
      <c r="M562" s="1">
        <v>1</v>
      </c>
      <c r="N562" s="4">
        <v>0.91940000000000022</v>
      </c>
      <c r="O562" s="11" t="s">
        <v>1746</v>
      </c>
    </row>
    <row r="563" spans="1:15" x14ac:dyDescent="0.25">
      <c r="A563" s="1">
        <v>562</v>
      </c>
      <c r="B563" s="1" t="s">
        <v>249</v>
      </c>
      <c r="C563" s="10">
        <v>45174</v>
      </c>
      <c r="D563" s="22">
        <v>0</v>
      </c>
      <c r="E563" s="1" t="s">
        <v>213</v>
      </c>
      <c r="F563" s="15">
        <v>24</v>
      </c>
      <c r="G563" s="2">
        <v>2.7353000000000001</v>
      </c>
      <c r="H563" s="3">
        <v>6</v>
      </c>
      <c r="I563" s="2">
        <v>1.9713000000000001</v>
      </c>
      <c r="J563" s="4">
        <f t="shared" si="30"/>
        <v>0.76400000000000001</v>
      </c>
      <c r="K563" s="1">
        <v>1</v>
      </c>
      <c r="L563" s="4">
        <f t="shared" si="31"/>
        <v>0.76400000000000001</v>
      </c>
      <c r="M563" s="1">
        <v>1</v>
      </c>
      <c r="N563" s="4">
        <v>0.76400000000000001</v>
      </c>
      <c r="O563" s="11" t="s">
        <v>1746</v>
      </c>
    </row>
    <row r="564" spans="1:15" x14ac:dyDescent="0.25">
      <c r="A564" s="1">
        <v>563</v>
      </c>
      <c r="B564" s="1" t="s">
        <v>785</v>
      </c>
      <c r="C564" s="10">
        <v>45174</v>
      </c>
      <c r="D564" s="22">
        <v>0</v>
      </c>
      <c r="E564" s="1" t="s">
        <v>213</v>
      </c>
      <c r="F564" s="15">
        <v>24</v>
      </c>
      <c r="G564" s="2">
        <v>2.5266999999999999</v>
      </c>
      <c r="H564" s="3">
        <v>8</v>
      </c>
      <c r="I564" s="2">
        <v>1.5712999999999999</v>
      </c>
      <c r="J564" s="4">
        <f t="shared" si="30"/>
        <v>0.95540000000000003</v>
      </c>
      <c r="K564" s="1">
        <v>1</v>
      </c>
      <c r="L564" s="4">
        <f t="shared" si="31"/>
        <v>0.95540000000000003</v>
      </c>
      <c r="M564" s="1">
        <v>1</v>
      </c>
      <c r="N564" s="4">
        <v>0.95540000000000003</v>
      </c>
      <c r="O564" s="11" t="s">
        <v>1746</v>
      </c>
    </row>
    <row r="565" spans="1:15" x14ac:dyDescent="0.25">
      <c r="A565" s="1">
        <v>564</v>
      </c>
      <c r="B565" s="1" t="s">
        <v>249</v>
      </c>
      <c r="C565" s="10">
        <v>45175</v>
      </c>
      <c r="D565" s="22">
        <v>0</v>
      </c>
      <c r="E565" s="1" t="s">
        <v>213</v>
      </c>
      <c r="F565" s="15">
        <v>24</v>
      </c>
      <c r="G565" s="2">
        <v>2.5044</v>
      </c>
      <c r="H565" s="3">
        <v>6</v>
      </c>
      <c r="I565" s="2">
        <v>2.0821000000000001</v>
      </c>
      <c r="J565" s="4">
        <f t="shared" si="30"/>
        <v>0.4222999999999999</v>
      </c>
      <c r="K565" s="1">
        <v>1</v>
      </c>
      <c r="L565" s="4">
        <f t="shared" si="31"/>
        <v>0.4222999999999999</v>
      </c>
      <c r="M565" s="1">
        <v>1</v>
      </c>
      <c r="N565" s="4">
        <v>0.4222999999999999</v>
      </c>
      <c r="O565" s="11" t="s">
        <v>1746</v>
      </c>
    </row>
    <row r="566" spans="1:15" x14ac:dyDescent="0.25">
      <c r="A566" s="1">
        <v>565</v>
      </c>
      <c r="B566" s="1" t="s">
        <v>785</v>
      </c>
      <c r="C566" s="10">
        <v>45175</v>
      </c>
      <c r="D566" s="22">
        <v>0</v>
      </c>
      <c r="E566" s="1" t="s">
        <v>213</v>
      </c>
      <c r="F566" s="15">
        <v>24</v>
      </c>
      <c r="G566" s="2">
        <v>2.6080000000000001</v>
      </c>
      <c r="H566" s="3">
        <v>8</v>
      </c>
      <c r="I566" s="2">
        <v>1.6820999999999999</v>
      </c>
      <c r="J566" s="4">
        <f t="shared" si="30"/>
        <v>0.92590000000000017</v>
      </c>
      <c r="K566" s="1">
        <v>1</v>
      </c>
      <c r="L566" s="4">
        <f t="shared" si="31"/>
        <v>0.92590000000000017</v>
      </c>
      <c r="M566" s="1">
        <v>1</v>
      </c>
      <c r="N566" s="4">
        <v>0.92590000000000017</v>
      </c>
      <c r="O566" s="11" t="s">
        <v>1746</v>
      </c>
    </row>
    <row r="567" spans="1:15" x14ac:dyDescent="0.25">
      <c r="A567" s="1">
        <v>566</v>
      </c>
      <c r="B567" s="1" t="s">
        <v>249</v>
      </c>
      <c r="C567" s="10">
        <v>45176</v>
      </c>
      <c r="D567" s="22">
        <v>0</v>
      </c>
      <c r="E567" s="1" t="s">
        <v>213</v>
      </c>
      <c r="F567" s="15">
        <v>24</v>
      </c>
      <c r="G567" s="2">
        <v>2.3243</v>
      </c>
      <c r="H567" s="3">
        <v>6</v>
      </c>
      <c r="I567" s="2">
        <v>1.9446000000000001</v>
      </c>
      <c r="J567" s="4">
        <f t="shared" si="30"/>
        <v>0.37969999999999993</v>
      </c>
      <c r="K567" s="1">
        <v>1</v>
      </c>
      <c r="L567" s="4">
        <f t="shared" si="31"/>
        <v>0.37969999999999993</v>
      </c>
      <c r="M567" s="1">
        <v>1</v>
      </c>
      <c r="N567" s="4">
        <v>0.37969999999999993</v>
      </c>
      <c r="O567" s="11" t="s">
        <v>1746</v>
      </c>
    </row>
    <row r="568" spans="1:15" x14ac:dyDescent="0.25">
      <c r="A568" s="1">
        <v>567</v>
      </c>
      <c r="B568" s="1" t="s">
        <v>785</v>
      </c>
      <c r="C568" s="10">
        <v>45176</v>
      </c>
      <c r="D568" s="22">
        <v>0</v>
      </c>
      <c r="E568" s="1" t="s">
        <v>213</v>
      </c>
      <c r="F568" s="15">
        <v>24</v>
      </c>
      <c r="G568" s="2">
        <v>2.6514000000000002</v>
      </c>
      <c r="H568" s="3">
        <v>8</v>
      </c>
      <c r="I568" s="2">
        <v>1.5446</v>
      </c>
      <c r="J568" s="4">
        <f t="shared" si="30"/>
        <v>1.1068000000000002</v>
      </c>
      <c r="K568" s="1">
        <v>1</v>
      </c>
      <c r="L568" s="4">
        <f t="shared" si="31"/>
        <v>1.1068000000000002</v>
      </c>
      <c r="M568" s="1">
        <v>1</v>
      </c>
      <c r="N568" s="4">
        <v>1.1068000000000002</v>
      </c>
      <c r="O568" s="11" t="s">
        <v>1746</v>
      </c>
    </row>
    <row r="569" spans="1:15" x14ac:dyDescent="0.25">
      <c r="A569" s="1">
        <v>568</v>
      </c>
      <c r="B569" s="1" t="s">
        <v>249</v>
      </c>
      <c r="C569" s="10">
        <v>45177</v>
      </c>
      <c r="D569" s="22">
        <v>0</v>
      </c>
      <c r="E569" s="1" t="s">
        <v>213</v>
      </c>
      <c r="F569" s="15">
        <v>24</v>
      </c>
      <c r="G569" s="2">
        <v>2.6248999999999998</v>
      </c>
      <c r="H569" s="3">
        <v>7</v>
      </c>
      <c r="I569" s="2">
        <v>1.9584999999999999</v>
      </c>
      <c r="J569" s="4">
        <f t="shared" si="30"/>
        <v>0.66639999999999988</v>
      </c>
      <c r="K569" s="1">
        <v>1</v>
      </c>
      <c r="L569" s="4">
        <f t="shared" si="31"/>
        <v>0.66639999999999988</v>
      </c>
      <c r="M569" s="1">
        <v>1</v>
      </c>
      <c r="N569" s="4">
        <v>0.66639999999999988</v>
      </c>
      <c r="O569" s="11" t="s">
        <v>1746</v>
      </c>
    </row>
    <row r="570" spans="1:15" x14ac:dyDescent="0.25">
      <c r="A570" s="1">
        <v>569</v>
      </c>
      <c r="B570" s="1" t="s">
        <v>785</v>
      </c>
      <c r="C570" s="10">
        <v>45177</v>
      </c>
      <c r="D570" s="22">
        <v>0</v>
      </c>
      <c r="E570" s="1" t="s">
        <v>213</v>
      </c>
      <c r="F570" s="15">
        <v>24</v>
      </c>
      <c r="G570" s="2">
        <v>2.6440000000000001</v>
      </c>
      <c r="H570" s="3">
        <v>8</v>
      </c>
      <c r="I570" s="2">
        <v>1.5585</v>
      </c>
      <c r="J570" s="4">
        <f t="shared" si="30"/>
        <v>1.0855000000000001</v>
      </c>
      <c r="K570" s="1">
        <v>1</v>
      </c>
      <c r="L570" s="4">
        <f t="shared" si="31"/>
        <v>1.0855000000000001</v>
      </c>
      <c r="M570" s="1">
        <v>1</v>
      </c>
      <c r="N570" s="4">
        <v>1.0855000000000001</v>
      </c>
      <c r="O570" s="11" t="s">
        <v>1746</v>
      </c>
    </row>
    <row r="571" spans="1:15" x14ac:dyDescent="0.25">
      <c r="A571" s="1">
        <v>570</v>
      </c>
      <c r="B571" s="1" t="s">
        <v>249</v>
      </c>
      <c r="C571" s="10">
        <v>45178</v>
      </c>
      <c r="D571" s="22">
        <v>0</v>
      </c>
      <c r="E571" s="1" t="s">
        <v>213</v>
      </c>
      <c r="F571" s="15">
        <v>24</v>
      </c>
      <c r="G571" s="2">
        <v>2.3378999999999999</v>
      </c>
      <c r="H571" s="3">
        <v>6</v>
      </c>
      <c r="I571" s="2">
        <v>1.9345000000000001</v>
      </c>
      <c r="J571" s="4">
        <f t="shared" si="30"/>
        <v>0.40339999999999976</v>
      </c>
      <c r="K571" s="1">
        <v>1</v>
      </c>
      <c r="L571" s="4">
        <f t="shared" si="31"/>
        <v>0.40339999999999976</v>
      </c>
      <c r="M571" s="1">
        <v>1</v>
      </c>
      <c r="N571" s="4">
        <v>0.40339999999999976</v>
      </c>
      <c r="O571" s="11" t="s">
        <v>1746</v>
      </c>
    </row>
    <row r="572" spans="1:15" x14ac:dyDescent="0.25">
      <c r="A572" s="1">
        <v>571</v>
      </c>
      <c r="B572" s="1" t="s">
        <v>785</v>
      </c>
      <c r="C572" s="10">
        <v>45178</v>
      </c>
      <c r="D572" s="22">
        <v>0</v>
      </c>
      <c r="E572" s="1" t="s">
        <v>213</v>
      </c>
      <c r="F572" s="15">
        <v>24</v>
      </c>
      <c r="G572" s="2">
        <v>2.5695000000000001</v>
      </c>
      <c r="H572" s="3">
        <v>9</v>
      </c>
      <c r="I572" s="2">
        <v>1.5345</v>
      </c>
      <c r="J572" s="4">
        <f t="shared" si="30"/>
        <v>1.0350000000000001</v>
      </c>
      <c r="K572" s="1">
        <v>1</v>
      </c>
      <c r="L572" s="4">
        <f t="shared" si="31"/>
        <v>1.0350000000000001</v>
      </c>
      <c r="M572" s="1">
        <v>1</v>
      </c>
      <c r="N572" s="4">
        <v>1.0350000000000001</v>
      </c>
      <c r="O572" s="11" t="s">
        <v>1746</v>
      </c>
    </row>
    <row r="573" spans="1:15" x14ac:dyDescent="0.25">
      <c r="A573" s="1">
        <v>572</v>
      </c>
      <c r="B573" s="1" t="s">
        <v>249</v>
      </c>
      <c r="C573" s="10">
        <v>45179</v>
      </c>
      <c r="D573" s="22">
        <v>0</v>
      </c>
      <c r="E573" s="1" t="s">
        <v>213</v>
      </c>
      <c r="F573" s="15">
        <v>24</v>
      </c>
      <c r="G573" s="2">
        <v>2.5878999999999999</v>
      </c>
      <c r="H573" s="3">
        <v>7</v>
      </c>
      <c r="I573" s="2">
        <v>2.0001000000000002</v>
      </c>
      <c r="J573" s="4">
        <f t="shared" si="30"/>
        <v>0.58779999999999966</v>
      </c>
      <c r="K573" s="1">
        <v>1</v>
      </c>
      <c r="L573" s="4">
        <f t="shared" si="31"/>
        <v>0.58779999999999966</v>
      </c>
      <c r="M573" s="1">
        <v>1</v>
      </c>
      <c r="N573" s="4">
        <v>0.58779999999999966</v>
      </c>
      <c r="O573" s="11" t="s">
        <v>1746</v>
      </c>
    </row>
    <row r="574" spans="1:15" x14ac:dyDescent="0.25">
      <c r="A574" s="1">
        <v>573</v>
      </c>
      <c r="B574" s="1" t="s">
        <v>785</v>
      </c>
      <c r="C574" s="10">
        <v>45179</v>
      </c>
      <c r="D574" s="22">
        <v>0</v>
      </c>
      <c r="E574" s="1" t="s">
        <v>213</v>
      </c>
      <c r="F574" s="15">
        <v>24</v>
      </c>
      <c r="G574" s="2">
        <v>2.6452</v>
      </c>
      <c r="H574" s="3">
        <v>8</v>
      </c>
      <c r="I574" s="2">
        <v>1.6001000000000001</v>
      </c>
      <c r="J574" s="4">
        <f t="shared" si="30"/>
        <v>1.0450999999999999</v>
      </c>
      <c r="K574" s="1">
        <v>1</v>
      </c>
      <c r="L574" s="4">
        <f t="shared" si="31"/>
        <v>1.0450999999999999</v>
      </c>
      <c r="M574" s="1">
        <v>1</v>
      </c>
      <c r="N574" s="4">
        <v>1.0450999999999999</v>
      </c>
      <c r="O574" s="11" t="s">
        <v>1746</v>
      </c>
    </row>
    <row r="575" spans="1:15" x14ac:dyDescent="0.25">
      <c r="A575" s="1">
        <v>574</v>
      </c>
      <c r="B575" s="1" t="s">
        <v>249</v>
      </c>
      <c r="C575" s="10">
        <v>45180</v>
      </c>
      <c r="D575" s="22">
        <v>0</v>
      </c>
      <c r="E575" s="1" t="s">
        <v>213</v>
      </c>
      <c r="F575" s="15">
        <v>24</v>
      </c>
      <c r="G575" s="2">
        <v>2.5007999999999999</v>
      </c>
      <c r="H575" s="3">
        <v>6</v>
      </c>
      <c r="I575" s="2">
        <v>2.1154999999999999</v>
      </c>
      <c r="J575" s="4">
        <f t="shared" si="30"/>
        <v>0.38529999999999998</v>
      </c>
      <c r="K575" s="1">
        <v>1</v>
      </c>
      <c r="L575" s="4">
        <f t="shared" si="31"/>
        <v>0.38529999999999998</v>
      </c>
      <c r="M575" s="1">
        <v>1</v>
      </c>
      <c r="N575" s="4">
        <v>0.38529999999999998</v>
      </c>
      <c r="O575" s="11" t="s">
        <v>1746</v>
      </c>
    </row>
    <row r="576" spans="1:15" x14ac:dyDescent="0.25">
      <c r="A576" s="1">
        <v>575</v>
      </c>
      <c r="B576" s="1" t="s">
        <v>785</v>
      </c>
      <c r="C576" s="10">
        <v>45180</v>
      </c>
      <c r="D576" s="22">
        <v>0</v>
      </c>
      <c r="E576" s="1" t="s">
        <v>213</v>
      </c>
      <c r="F576" s="15">
        <v>24</v>
      </c>
      <c r="G576" s="2">
        <v>2.6736</v>
      </c>
      <c r="H576" s="3">
        <v>8</v>
      </c>
      <c r="I576" s="2">
        <v>1.7155</v>
      </c>
      <c r="J576" s="4">
        <f t="shared" si="30"/>
        <v>0.95809999999999995</v>
      </c>
      <c r="K576" s="1">
        <v>1</v>
      </c>
      <c r="L576" s="4">
        <f t="shared" si="31"/>
        <v>0.95809999999999995</v>
      </c>
      <c r="M576" s="1">
        <v>1</v>
      </c>
      <c r="N576" s="4">
        <v>0.95809999999999995</v>
      </c>
      <c r="O576" s="11" t="s">
        <v>1746</v>
      </c>
    </row>
    <row r="577" spans="1:15" x14ac:dyDescent="0.25">
      <c r="A577" s="1">
        <v>576</v>
      </c>
      <c r="B577" s="1" t="s">
        <v>249</v>
      </c>
      <c r="C577" s="10">
        <v>45181</v>
      </c>
      <c r="D577" s="22">
        <v>0</v>
      </c>
      <c r="E577" s="1" t="s">
        <v>213</v>
      </c>
      <c r="F577" s="15">
        <v>24</v>
      </c>
      <c r="G577" s="2">
        <v>2.4666999999999999</v>
      </c>
      <c r="H577" s="3">
        <v>6</v>
      </c>
      <c r="I577" s="2">
        <v>2.0366</v>
      </c>
      <c r="J577" s="4">
        <f t="shared" si="30"/>
        <v>0.43009999999999993</v>
      </c>
      <c r="K577" s="1">
        <v>1</v>
      </c>
      <c r="L577" s="4">
        <f t="shared" si="31"/>
        <v>0.43009999999999993</v>
      </c>
      <c r="M577" s="1">
        <v>1</v>
      </c>
      <c r="N577" s="4">
        <v>0.43009999999999993</v>
      </c>
      <c r="O577" s="11" t="s">
        <v>1746</v>
      </c>
    </row>
    <row r="578" spans="1:15" x14ac:dyDescent="0.25">
      <c r="A578" s="1">
        <v>577</v>
      </c>
      <c r="B578" s="1" t="s">
        <v>785</v>
      </c>
      <c r="C578" s="10">
        <v>45181</v>
      </c>
      <c r="D578" s="22">
        <v>0</v>
      </c>
      <c r="E578" s="1" t="s">
        <v>213</v>
      </c>
      <c r="F578" s="15">
        <v>24</v>
      </c>
      <c r="G578" s="2">
        <v>2.6938</v>
      </c>
      <c r="H578" s="3">
        <v>8</v>
      </c>
      <c r="I578" s="2">
        <v>1.6366000000000001</v>
      </c>
      <c r="J578" s="4">
        <f t="shared" si="30"/>
        <v>1.0571999999999999</v>
      </c>
      <c r="K578" s="1">
        <v>1</v>
      </c>
      <c r="L578" s="4">
        <f t="shared" si="31"/>
        <v>1.0571999999999999</v>
      </c>
      <c r="M578" s="1">
        <v>1</v>
      </c>
      <c r="N578" s="4">
        <v>1.0571999999999999</v>
      </c>
      <c r="O578" s="11" t="s">
        <v>1746</v>
      </c>
    </row>
    <row r="579" spans="1:15" x14ac:dyDescent="0.25">
      <c r="A579" s="1">
        <v>578</v>
      </c>
      <c r="B579" s="1" t="s">
        <v>249</v>
      </c>
      <c r="C579" s="10">
        <v>45182</v>
      </c>
      <c r="D579" s="22">
        <v>0</v>
      </c>
      <c r="E579" s="1" t="s">
        <v>213</v>
      </c>
      <c r="F579" s="15">
        <v>24</v>
      </c>
      <c r="G579" s="2">
        <v>2.6749000000000001</v>
      </c>
      <c r="H579" s="3">
        <v>6</v>
      </c>
      <c r="I579" s="2">
        <v>2.0364</v>
      </c>
      <c r="J579" s="4">
        <f t="shared" si="30"/>
        <v>0.63850000000000007</v>
      </c>
      <c r="K579" s="1">
        <v>1</v>
      </c>
      <c r="L579" s="4">
        <f t="shared" si="31"/>
        <v>0.63850000000000007</v>
      </c>
      <c r="M579" s="1">
        <v>1</v>
      </c>
      <c r="N579" s="4">
        <v>0.63850000000000007</v>
      </c>
      <c r="O579" s="11" t="s">
        <v>1746</v>
      </c>
    </row>
    <row r="580" spans="1:15" x14ac:dyDescent="0.25">
      <c r="A580" s="1">
        <v>579</v>
      </c>
      <c r="B580" s="1" t="s">
        <v>785</v>
      </c>
      <c r="C580" s="10">
        <v>45182</v>
      </c>
      <c r="D580" s="22">
        <v>0</v>
      </c>
      <c r="E580" s="1" t="s">
        <v>213</v>
      </c>
      <c r="F580" s="15">
        <v>24</v>
      </c>
      <c r="G580" s="2">
        <v>2.5951</v>
      </c>
      <c r="H580" s="3">
        <v>8</v>
      </c>
      <c r="I580" s="2">
        <v>1.6364000000000001</v>
      </c>
      <c r="J580" s="4">
        <f t="shared" si="30"/>
        <v>0.95869999999999989</v>
      </c>
      <c r="K580" s="1">
        <v>1</v>
      </c>
      <c r="L580" s="4">
        <f t="shared" si="31"/>
        <v>0.95869999999999989</v>
      </c>
      <c r="M580" s="1">
        <v>1</v>
      </c>
      <c r="N580" s="4">
        <v>0.95869999999999989</v>
      </c>
      <c r="O580" s="11" t="s">
        <v>1746</v>
      </c>
    </row>
    <row r="581" spans="1:15" x14ac:dyDescent="0.25">
      <c r="A581" s="1">
        <v>580</v>
      </c>
      <c r="B581" s="1" t="s">
        <v>249</v>
      </c>
      <c r="C581" s="10">
        <v>45183</v>
      </c>
      <c r="D581" s="22">
        <v>0</v>
      </c>
      <c r="E581" s="1" t="s">
        <v>213</v>
      </c>
      <c r="F581" s="15">
        <v>24</v>
      </c>
      <c r="G581" s="2">
        <v>2.6907000000000001</v>
      </c>
      <c r="H581" s="3">
        <v>7</v>
      </c>
      <c r="I581" s="2">
        <v>2.0897000000000001</v>
      </c>
      <c r="J581" s="4">
        <f t="shared" si="30"/>
        <v>0.60099999999999998</v>
      </c>
      <c r="K581" s="1">
        <v>1</v>
      </c>
      <c r="L581" s="4">
        <f t="shared" si="31"/>
        <v>0.60099999999999998</v>
      </c>
      <c r="M581" s="1">
        <v>1</v>
      </c>
      <c r="N581" s="4">
        <v>0.60099999999999998</v>
      </c>
      <c r="O581" s="11" t="s">
        <v>1746</v>
      </c>
    </row>
    <row r="582" spans="1:15" x14ac:dyDescent="0.25">
      <c r="A582" s="1">
        <v>581</v>
      </c>
      <c r="B582" s="1" t="s">
        <v>785</v>
      </c>
      <c r="C582" s="10">
        <v>45183</v>
      </c>
      <c r="D582" s="22">
        <v>0</v>
      </c>
      <c r="E582" s="1" t="s">
        <v>213</v>
      </c>
      <c r="F582" s="15">
        <v>24</v>
      </c>
      <c r="G582" s="2">
        <v>2.4744999999999999</v>
      </c>
      <c r="H582" s="3">
        <v>7</v>
      </c>
      <c r="I582" s="2">
        <v>1.6897</v>
      </c>
      <c r="J582" s="4">
        <f t="shared" si="30"/>
        <v>0.78479999999999994</v>
      </c>
      <c r="K582" s="1">
        <v>1</v>
      </c>
      <c r="L582" s="4">
        <f t="shared" si="31"/>
        <v>0.78479999999999994</v>
      </c>
      <c r="M582" s="1">
        <v>1</v>
      </c>
      <c r="N582" s="4">
        <v>0.78479999999999994</v>
      </c>
      <c r="O582" s="11" t="s">
        <v>1746</v>
      </c>
    </row>
    <row r="583" spans="1:15" x14ac:dyDescent="0.25">
      <c r="A583" s="1">
        <v>582</v>
      </c>
      <c r="B583" s="1" t="s">
        <v>249</v>
      </c>
      <c r="C583" s="10">
        <v>45184</v>
      </c>
      <c r="D583" s="22">
        <v>0</v>
      </c>
      <c r="E583" s="1" t="s">
        <v>213</v>
      </c>
      <c r="F583" s="15">
        <v>24</v>
      </c>
      <c r="G583" s="2">
        <v>2.3241999999999998</v>
      </c>
      <c r="H583" s="3">
        <v>6</v>
      </c>
      <c r="I583" s="2">
        <v>1.9244000000000001</v>
      </c>
      <c r="J583" s="4">
        <f t="shared" si="30"/>
        <v>0.39979999999999971</v>
      </c>
      <c r="K583" s="1">
        <v>1</v>
      </c>
      <c r="L583" s="4">
        <f t="shared" si="31"/>
        <v>0.39979999999999971</v>
      </c>
      <c r="M583" s="1">
        <v>1</v>
      </c>
      <c r="N583" s="4">
        <v>0.39979999999999971</v>
      </c>
      <c r="O583" s="11" t="s">
        <v>1746</v>
      </c>
    </row>
    <row r="584" spans="1:15" x14ac:dyDescent="0.25">
      <c r="A584" s="1">
        <v>583</v>
      </c>
      <c r="B584" s="1" t="s">
        <v>785</v>
      </c>
      <c r="C584" s="10">
        <v>45184</v>
      </c>
      <c r="D584" s="22">
        <v>0</v>
      </c>
      <c r="E584" s="1" t="s">
        <v>213</v>
      </c>
      <c r="F584" s="15">
        <v>24</v>
      </c>
      <c r="G584" s="2">
        <v>2.5318000000000001</v>
      </c>
      <c r="H584" s="3">
        <v>8</v>
      </c>
      <c r="I584" s="2">
        <v>1.5244</v>
      </c>
      <c r="J584" s="4">
        <f t="shared" si="30"/>
        <v>1.0074000000000001</v>
      </c>
      <c r="K584" s="1">
        <v>1</v>
      </c>
      <c r="L584" s="4">
        <f t="shared" si="31"/>
        <v>1.0074000000000001</v>
      </c>
      <c r="M584" s="1">
        <v>1</v>
      </c>
      <c r="N584" s="4">
        <v>1.0074000000000001</v>
      </c>
      <c r="O584" s="11" t="s">
        <v>1746</v>
      </c>
    </row>
    <row r="585" spans="1:15" x14ac:dyDescent="0.25">
      <c r="A585" s="1">
        <v>584</v>
      </c>
      <c r="B585" s="1" t="s">
        <v>249</v>
      </c>
      <c r="C585" s="10">
        <v>45185</v>
      </c>
      <c r="D585" s="22">
        <v>0</v>
      </c>
      <c r="E585" s="1" t="s">
        <v>213</v>
      </c>
      <c r="F585" s="15">
        <v>24</v>
      </c>
      <c r="G585" s="2">
        <v>2.48</v>
      </c>
      <c r="H585" s="3">
        <v>7</v>
      </c>
      <c r="I585" s="2">
        <v>1.76</v>
      </c>
      <c r="J585" s="4">
        <f t="shared" si="30"/>
        <v>0.72</v>
      </c>
      <c r="K585" s="1">
        <v>1</v>
      </c>
      <c r="L585" s="4">
        <f t="shared" si="31"/>
        <v>0.72</v>
      </c>
      <c r="M585" s="1">
        <v>1</v>
      </c>
      <c r="N585" s="4">
        <v>0.72</v>
      </c>
      <c r="O585" s="11" t="s">
        <v>1746</v>
      </c>
    </row>
    <row r="586" spans="1:15" x14ac:dyDescent="0.25">
      <c r="A586" s="1">
        <v>585</v>
      </c>
      <c r="B586" s="1" t="s">
        <v>785</v>
      </c>
      <c r="C586" s="10">
        <v>45185</v>
      </c>
      <c r="D586" s="22">
        <v>0</v>
      </c>
      <c r="E586" s="1" t="s">
        <v>213</v>
      </c>
      <c r="F586" s="15">
        <v>24</v>
      </c>
      <c r="G586" s="2">
        <v>2.4300000000000002</v>
      </c>
      <c r="H586" s="3">
        <v>8</v>
      </c>
      <c r="I586" s="2">
        <v>1.64</v>
      </c>
      <c r="J586" s="4">
        <f t="shared" si="30"/>
        <v>0.79000000000000026</v>
      </c>
      <c r="K586" s="1">
        <v>1</v>
      </c>
      <c r="L586" s="4">
        <f t="shared" si="31"/>
        <v>0.79000000000000026</v>
      </c>
      <c r="M586" s="1">
        <v>1</v>
      </c>
      <c r="N586" s="4">
        <v>0.79000000000000026</v>
      </c>
      <c r="O586" s="11" t="s">
        <v>1746</v>
      </c>
    </row>
    <row r="587" spans="1:15" x14ac:dyDescent="0.25">
      <c r="A587" s="1">
        <v>586</v>
      </c>
      <c r="B587" s="1" t="s">
        <v>249</v>
      </c>
      <c r="C587" s="10">
        <v>45186</v>
      </c>
      <c r="D587" s="22">
        <v>0</v>
      </c>
      <c r="E587" s="1" t="s">
        <v>213</v>
      </c>
      <c r="F587" s="15">
        <v>24</v>
      </c>
      <c r="G587" s="2">
        <v>2.52</v>
      </c>
      <c r="H587" s="3">
        <v>6</v>
      </c>
      <c r="I587" s="2">
        <v>1.76</v>
      </c>
      <c r="J587" s="4">
        <f t="shared" si="30"/>
        <v>0.76</v>
      </c>
      <c r="K587" s="1">
        <v>1</v>
      </c>
      <c r="L587" s="4">
        <f t="shared" si="31"/>
        <v>0.76</v>
      </c>
      <c r="M587" s="1">
        <v>1</v>
      </c>
      <c r="N587" s="4">
        <v>0.76</v>
      </c>
      <c r="O587" s="11" t="s">
        <v>1746</v>
      </c>
    </row>
    <row r="588" spans="1:15" x14ac:dyDescent="0.25">
      <c r="A588" s="1">
        <v>587</v>
      </c>
      <c r="B588" s="1" t="s">
        <v>785</v>
      </c>
      <c r="C588" s="10">
        <v>45186</v>
      </c>
      <c r="D588" s="22">
        <v>0</v>
      </c>
      <c r="E588" s="1" t="s">
        <v>213</v>
      </c>
      <c r="F588" s="15">
        <v>24</v>
      </c>
      <c r="G588" s="2">
        <v>2.4</v>
      </c>
      <c r="H588" s="3">
        <v>8</v>
      </c>
      <c r="I588" s="2">
        <v>1.66</v>
      </c>
      <c r="J588" s="4">
        <f t="shared" si="30"/>
        <v>0.74</v>
      </c>
      <c r="K588" s="1">
        <v>1</v>
      </c>
      <c r="L588" s="4">
        <f t="shared" si="31"/>
        <v>0.74</v>
      </c>
      <c r="M588" s="1">
        <v>1</v>
      </c>
      <c r="N588" s="4">
        <v>0.74</v>
      </c>
      <c r="O588" s="11" t="s">
        <v>1746</v>
      </c>
    </row>
    <row r="589" spans="1:15" x14ac:dyDescent="0.25">
      <c r="A589" s="1">
        <v>588</v>
      </c>
      <c r="B589" s="1" t="s">
        <v>249</v>
      </c>
      <c r="C589" s="10">
        <v>45187</v>
      </c>
      <c r="D589" s="22">
        <v>0</v>
      </c>
      <c r="E589" s="1" t="s">
        <v>213</v>
      </c>
      <c r="F589" s="15">
        <v>24</v>
      </c>
      <c r="G589" s="2">
        <v>2.42</v>
      </c>
      <c r="H589" s="3">
        <v>6</v>
      </c>
      <c r="I589" s="2">
        <v>1.77</v>
      </c>
      <c r="J589" s="4">
        <f t="shared" si="30"/>
        <v>0.64999999999999991</v>
      </c>
      <c r="K589" s="1">
        <v>1</v>
      </c>
      <c r="L589" s="4">
        <f t="shared" si="31"/>
        <v>0.64999999999999991</v>
      </c>
      <c r="M589" s="1">
        <v>1</v>
      </c>
      <c r="N589" s="4">
        <v>0.64999999999999991</v>
      </c>
      <c r="O589" s="11" t="s">
        <v>1746</v>
      </c>
    </row>
    <row r="590" spans="1:15" x14ac:dyDescent="0.25">
      <c r="A590" s="1">
        <v>589</v>
      </c>
      <c r="B590" s="1" t="s">
        <v>785</v>
      </c>
      <c r="C590" s="10">
        <v>45187</v>
      </c>
      <c r="D590" s="22">
        <v>0</v>
      </c>
      <c r="E590" s="1" t="s">
        <v>213</v>
      </c>
      <c r="F590" s="15">
        <v>24</v>
      </c>
      <c r="G590" s="2">
        <v>2.42</v>
      </c>
      <c r="H590" s="3">
        <v>8</v>
      </c>
      <c r="I590" s="2">
        <v>1.67</v>
      </c>
      <c r="J590" s="4">
        <f t="shared" si="30"/>
        <v>0.75</v>
      </c>
      <c r="K590" s="1">
        <v>1</v>
      </c>
      <c r="L590" s="4">
        <f t="shared" si="31"/>
        <v>0.75</v>
      </c>
      <c r="M590" s="1">
        <v>1</v>
      </c>
      <c r="N590" s="4">
        <v>0.75</v>
      </c>
      <c r="O590" s="11" t="s">
        <v>1746</v>
      </c>
    </row>
    <row r="591" spans="1:15" x14ac:dyDescent="0.25">
      <c r="A591" s="1">
        <v>590</v>
      </c>
      <c r="B591" s="1" t="s">
        <v>249</v>
      </c>
      <c r="C591" s="10">
        <v>45188</v>
      </c>
      <c r="D591" s="22">
        <v>0</v>
      </c>
      <c r="E591" s="1" t="s">
        <v>213</v>
      </c>
      <c r="F591" s="15">
        <v>24</v>
      </c>
      <c r="G591" s="2">
        <v>2.31</v>
      </c>
      <c r="H591" s="3">
        <v>6</v>
      </c>
      <c r="I591" s="2">
        <v>1.79</v>
      </c>
      <c r="J591" s="4">
        <f t="shared" si="30"/>
        <v>0.52</v>
      </c>
      <c r="K591" s="1">
        <v>1</v>
      </c>
      <c r="L591" s="4">
        <f t="shared" si="31"/>
        <v>0.52</v>
      </c>
      <c r="M591" s="1">
        <v>1</v>
      </c>
      <c r="N591" s="4">
        <v>0.52</v>
      </c>
      <c r="O591" s="11" t="s">
        <v>1746</v>
      </c>
    </row>
    <row r="592" spans="1:15" x14ac:dyDescent="0.25">
      <c r="A592" s="1">
        <v>591</v>
      </c>
      <c r="B592" s="1" t="s">
        <v>785</v>
      </c>
      <c r="C592" s="10">
        <v>45188</v>
      </c>
      <c r="D592" s="22">
        <v>0</v>
      </c>
      <c r="E592" s="1" t="s">
        <v>213</v>
      </c>
      <c r="F592" s="15">
        <v>24</v>
      </c>
      <c r="G592" s="2">
        <v>2.62</v>
      </c>
      <c r="H592" s="3">
        <v>8</v>
      </c>
      <c r="I592" s="2">
        <v>1.69</v>
      </c>
      <c r="J592" s="4">
        <f t="shared" si="30"/>
        <v>0.93000000000000016</v>
      </c>
      <c r="K592" s="1">
        <v>1</v>
      </c>
      <c r="L592" s="4">
        <f t="shared" si="31"/>
        <v>0.93000000000000016</v>
      </c>
      <c r="M592" s="1">
        <v>1</v>
      </c>
      <c r="N592" s="4">
        <v>0.93000000000000016</v>
      </c>
      <c r="O592" s="11" t="s">
        <v>1746</v>
      </c>
    </row>
    <row r="593" spans="1:15" x14ac:dyDescent="0.25">
      <c r="A593" s="1">
        <v>592</v>
      </c>
      <c r="B593" s="1" t="s">
        <v>249</v>
      </c>
      <c r="C593" s="10">
        <v>45189</v>
      </c>
      <c r="D593" s="22">
        <v>0</v>
      </c>
      <c r="E593" s="1" t="s">
        <v>213</v>
      </c>
      <c r="F593" s="15">
        <v>24</v>
      </c>
      <c r="G593" s="2">
        <v>2.33</v>
      </c>
      <c r="H593" s="3">
        <v>6</v>
      </c>
      <c r="I593" s="2">
        <v>1.67</v>
      </c>
      <c r="J593" s="4">
        <f t="shared" si="30"/>
        <v>0.66000000000000014</v>
      </c>
      <c r="K593" s="1">
        <v>1</v>
      </c>
      <c r="L593" s="4">
        <f t="shared" si="31"/>
        <v>0.66000000000000014</v>
      </c>
      <c r="M593" s="1">
        <v>1</v>
      </c>
      <c r="N593" s="4">
        <v>0.66000000000000014</v>
      </c>
      <c r="O593" s="11" t="s">
        <v>1746</v>
      </c>
    </row>
    <row r="594" spans="1:15" x14ac:dyDescent="0.25">
      <c r="A594" s="1">
        <v>593</v>
      </c>
      <c r="B594" s="1" t="s">
        <v>785</v>
      </c>
      <c r="C594" s="10">
        <v>45189</v>
      </c>
      <c r="D594" s="22">
        <v>0</v>
      </c>
      <c r="E594" s="1" t="s">
        <v>213</v>
      </c>
      <c r="F594" s="15">
        <v>24</v>
      </c>
      <c r="G594" s="2">
        <v>2.62</v>
      </c>
      <c r="H594" s="3">
        <v>8</v>
      </c>
      <c r="I594" s="2">
        <v>1.81</v>
      </c>
      <c r="J594" s="4">
        <f t="shared" ref="J594:J633" si="32">G594-I594</f>
        <v>0.81</v>
      </c>
      <c r="K594" s="1">
        <v>1</v>
      </c>
      <c r="L594" s="4">
        <f t="shared" ref="L594:L633" si="33">(G594-I594-D594)*K594</f>
        <v>0.81</v>
      </c>
      <c r="M594" s="1">
        <v>1</v>
      </c>
      <c r="N594" s="4">
        <v>0.81</v>
      </c>
      <c r="O594" s="11" t="s">
        <v>1746</v>
      </c>
    </row>
    <row r="595" spans="1:15" x14ac:dyDescent="0.25">
      <c r="A595" s="1">
        <v>594</v>
      </c>
      <c r="B595" s="1" t="s">
        <v>249</v>
      </c>
      <c r="C595" s="10">
        <v>45190</v>
      </c>
      <c r="D595" s="22">
        <v>0</v>
      </c>
      <c r="E595" s="1" t="s">
        <v>213</v>
      </c>
      <c r="F595" s="15">
        <v>24</v>
      </c>
      <c r="G595" s="2">
        <v>2.37</v>
      </c>
      <c r="H595" s="3">
        <v>6</v>
      </c>
      <c r="I595" s="2">
        <v>1.69</v>
      </c>
      <c r="J595" s="4">
        <f t="shared" si="32"/>
        <v>0.68000000000000016</v>
      </c>
      <c r="K595" s="1">
        <v>1</v>
      </c>
      <c r="L595" s="4">
        <f t="shared" si="33"/>
        <v>0.68000000000000016</v>
      </c>
      <c r="M595" s="1">
        <v>1</v>
      </c>
      <c r="N595" s="4">
        <v>0.68000000000000016</v>
      </c>
      <c r="O595" s="11" t="s">
        <v>1746</v>
      </c>
    </row>
    <row r="596" spans="1:15" x14ac:dyDescent="0.25">
      <c r="A596" s="1">
        <v>595</v>
      </c>
      <c r="B596" s="1" t="s">
        <v>785</v>
      </c>
      <c r="C596" s="10">
        <v>45190</v>
      </c>
      <c r="D596" s="22">
        <v>0</v>
      </c>
      <c r="E596" s="1" t="s">
        <v>213</v>
      </c>
      <c r="F596" s="15">
        <v>24</v>
      </c>
      <c r="G596" s="2">
        <v>2.7008999999999999</v>
      </c>
      <c r="H596" s="3">
        <v>8</v>
      </c>
      <c r="I596" s="2">
        <v>1.7742</v>
      </c>
      <c r="J596" s="4">
        <f t="shared" si="32"/>
        <v>0.92669999999999986</v>
      </c>
      <c r="K596" s="1">
        <v>1</v>
      </c>
      <c r="L596" s="4">
        <f t="shared" si="33"/>
        <v>0.92669999999999986</v>
      </c>
      <c r="M596" s="1">
        <v>1</v>
      </c>
      <c r="N596" s="4">
        <v>0.92669999999999986</v>
      </c>
      <c r="O596" s="11" t="s">
        <v>1746</v>
      </c>
    </row>
    <row r="597" spans="1:15" x14ac:dyDescent="0.25">
      <c r="A597" s="1">
        <v>596</v>
      </c>
      <c r="B597" s="1" t="s">
        <v>249</v>
      </c>
      <c r="C597" s="10">
        <v>45191</v>
      </c>
      <c r="D597" s="22">
        <v>0</v>
      </c>
      <c r="E597" s="1" t="s">
        <v>213</v>
      </c>
      <c r="F597" s="15">
        <v>24</v>
      </c>
      <c r="G597" s="2">
        <v>2.34</v>
      </c>
      <c r="H597" s="3">
        <v>6</v>
      </c>
      <c r="I597" s="2">
        <v>1.69</v>
      </c>
      <c r="J597" s="4">
        <f t="shared" si="32"/>
        <v>0.64999999999999991</v>
      </c>
      <c r="K597" s="1">
        <v>1</v>
      </c>
      <c r="L597" s="4">
        <f t="shared" si="33"/>
        <v>0.64999999999999991</v>
      </c>
      <c r="M597" s="1">
        <v>1</v>
      </c>
      <c r="N597" s="4">
        <v>0.64999999999999991</v>
      </c>
      <c r="O597" s="11" t="s">
        <v>1746</v>
      </c>
    </row>
    <row r="598" spans="1:15" x14ac:dyDescent="0.25">
      <c r="A598" s="1">
        <v>597</v>
      </c>
      <c r="B598" s="1" t="s">
        <v>785</v>
      </c>
      <c r="C598" s="10">
        <v>45191</v>
      </c>
      <c r="D598" s="22">
        <v>0</v>
      </c>
      <c r="E598" s="1" t="s">
        <v>213</v>
      </c>
      <c r="F598" s="15">
        <v>24</v>
      </c>
      <c r="G598" s="2">
        <v>2.92</v>
      </c>
      <c r="H598" s="3">
        <v>8</v>
      </c>
      <c r="I598" s="2">
        <v>1.79</v>
      </c>
      <c r="J598" s="4">
        <f t="shared" si="32"/>
        <v>1.1299999999999999</v>
      </c>
      <c r="K598" s="1">
        <v>1</v>
      </c>
      <c r="L598" s="4">
        <f t="shared" si="33"/>
        <v>1.1299999999999999</v>
      </c>
      <c r="M598" s="1">
        <v>1</v>
      </c>
      <c r="N598" s="4">
        <v>1.1299999999999999</v>
      </c>
      <c r="O598" s="11" t="s">
        <v>1746</v>
      </c>
    </row>
    <row r="599" spans="1:15" x14ac:dyDescent="0.25">
      <c r="A599" s="1">
        <v>598</v>
      </c>
      <c r="B599" s="1" t="s">
        <v>249</v>
      </c>
      <c r="C599" s="10">
        <v>45192</v>
      </c>
      <c r="D599" s="22">
        <v>0</v>
      </c>
      <c r="E599" s="1" t="s">
        <v>213</v>
      </c>
      <c r="F599" s="15">
        <v>24</v>
      </c>
      <c r="G599" s="2">
        <v>2.3199999999999998</v>
      </c>
      <c r="H599" s="3">
        <v>6</v>
      </c>
      <c r="I599" s="2">
        <v>1.66</v>
      </c>
      <c r="J599" s="4">
        <f t="shared" si="32"/>
        <v>0.65999999999999992</v>
      </c>
      <c r="K599" s="1">
        <v>1</v>
      </c>
      <c r="L599" s="4">
        <f t="shared" si="33"/>
        <v>0.65999999999999992</v>
      </c>
      <c r="M599" s="1">
        <v>1</v>
      </c>
      <c r="N599" s="4">
        <v>0.65999999999999992</v>
      </c>
      <c r="O599" s="11" t="s">
        <v>1746</v>
      </c>
    </row>
    <row r="600" spans="1:15" x14ac:dyDescent="0.25">
      <c r="A600" s="1">
        <v>599</v>
      </c>
      <c r="B600" s="1" t="s">
        <v>785</v>
      </c>
      <c r="C600" s="10">
        <v>45192</v>
      </c>
      <c r="D600" s="22">
        <v>0</v>
      </c>
      <c r="E600" s="1" t="s">
        <v>213</v>
      </c>
      <c r="F600" s="15">
        <v>24</v>
      </c>
      <c r="G600" s="2">
        <v>2.95</v>
      </c>
      <c r="H600" s="3">
        <v>8</v>
      </c>
      <c r="I600" s="2">
        <v>1.76</v>
      </c>
      <c r="J600" s="4">
        <f t="shared" si="32"/>
        <v>1.1900000000000002</v>
      </c>
      <c r="K600" s="1">
        <v>1</v>
      </c>
      <c r="L600" s="4">
        <f t="shared" si="33"/>
        <v>1.1900000000000002</v>
      </c>
      <c r="M600" s="1">
        <v>1</v>
      </c>
      <c r="N600" s="4">
        <v>1.1900000000000002</v>
      </c>
      <c r="O600" s="11" t="s">
        <v>1746</v>
      </c>
    </row>
    <row r="601" spans="1:15" x14ac:dyDescent="0.25">
      <c r="A601" s="1">
        <v>600</v>
      </c>
      <c r="B601" s="1" t="s">
        <v>249</v>
      </c>
      <c r="C601" s="10">
        <v>45193</v>
      </c>
      <c r="D601" s="22">
        <v>0</v>
      </c>
      <c r="E601" s="1" t="s">
        <v>213</v>
      </c>
      <c r="F601" s="15">
        <v>24</v>
      </c>
      <c r="G601" s="2">
        <v>2.34</v>
      </c>
      <c r="H601" s="3">
        <v>6</v>
      </c>
      <c r="I601" s="2">
        <v>1.83</v>
      </c>
      <c r="J601" s="4">
        <f t="shared" si="32"/>
        <v>0.50999999999999979</v>
      </c>
      <c r="K601" s="1">
        <v>1</v>
      </c>
      <c r="L601" s="4">
        <f t="shared" si="33"/>
        <v>0.50999999999999979</v>
      </c>
      <c r="M601" s="1">
        <v>1</v>
      </c>
      <c r="N601" s="4">
        <v>0.50999999999999979</v>
      </c>
      <c r="O601" s="11" t="s">
        <v>1746</v>
      </c>
    </row>
    <row r="602" spans="1:15" x14ac:dyDescent="0.25">
      <c r="A602" s="1">
        <v>601</v>
      </c>
      <c r="B602" s="1" t="s">
        <v>785</v>
      </c>
      <c r="C602" s="10">
        <v>45193</v>
      </c>
      <c r="D602" s="22">
        <v>0</v>
      </c>
      <c r="E602" s="1" t="s">
        <v>213</v>
      </c>
      <c r="F602" s="15">
        <v>24</v>
      </c>
      <c r="G602" s="2">
        <v>2.93</v>
      </c>
      <c r="H602" s="3">
        <v>8</v>
      </c>
      <c r="I602" s="2">
        <v>1.93</v>
      </c>
      <c r="J602" s="4">
        <f t="shared" si="32"/>
        <v>1.0000000000000002</v>
      </c>
      <c r="K602" s="1">
        <v>1</v>
      </c>
      <c r="L602" s="4">
        <f t="shared" si="33"/>
        <v>1.0000000000000002</v>
      </c>
      <c r="M602" s="1">
        <v>1</v>
      </c>
      <c r="N602" s="4">
        <v>1.0000000000000002</v>
      </c>
      <c r="O602" s="11" t="s">
        <v>1746</v>
      </c>
    </row>
    <row r="603" spans="1:15" x14ac:dyDescent="0.25">
      <c r="A603" s="1">
        <v>602</v>
      </c>
      <c r="B603" s="1" t="s">
        <v>249</v>
      </c>
      <c r="C603" s="10">
        <v>45194</v>
      </c>
      <c r="D603" s="22">
        <v>0</v>
      </c>
      <c r="E603" s="1" t="s">
        <v>213</v>
      </c>
      <c r="F603" s="15">
        <v>24</v>
      </c>
      <c r="G603" s="2">
        <v>2.3008000000000002</v>
      </c>
      <c r="H603" s="3">
        <v>6</v>
      </c>
      <c r="I603" s="2">
        <v>1.6389</v>
      </c>
      <c r="J603" s="4">
        <f t="shared" si="32"/>
        <v>0.66190000000000015</v>
      </c>
      <c r="K603" s="1">
        <v>1</v>
      </c>
      <c r="L603" s="4">
        <f t="shared" si="33"/>
        <v>0.66190000000000015</v>
      </c>
      <c r="M603" s="1">
        <v>1</v>
      </c>
      <c r="N603" s="4">
        <v>0.66190000000000015</v>
      </c>
      <c r="O603" s="11" t="s">
        <v>1746</v>
      </c>
    </row>
    <row r="604" spans="1:15" x14ac:dyDescent="0.25">
      <c r="A604" s="1">
        <v>603</v>
      </c>
      <c r="B604" s="1" t="s">
        <v>785</v>
      </c>
      <c r="C604" s="10">
        <v>45194</v>
      </c>
      <c r="D604" s="22">
        <v>0</v>
      </c>
      <c r="E604" s="1" t="s">
        <v>213</v>
      </c>
      <c r="F604" s="15">
        <v>24</v>
      </c>
      <c r="G604" s="2">
        <v>2.9802</v>
      </c>
      <c r="H604" s="3">
        <v>7</v>
      </c>
      <c r="I604" s="2">
        <v>1.7388999999999999</v>
      </c>
      <c r="J604" s="4">
        <f t="shared" si="32"/>
        <v>1.2413000000000001</v>
      </c>
      <c r="K604" s="1">
        <v>1</v>
      </c>
      <c r="L604" s="4">
        <f t="shared" si="33"/>
        <v>1.2413000000000001</v>
      </c>
      <c r="M604" s="1">
        <v>1</v>
      </c>
      <c r="N604" s="4">
        <v>1.2413000000000001</v>
      </c>
      <c r="O604" s="11" t="s">
        <v>1746</v>
      </c>
    </row>
    <row r="605" spans="1:15" x14ac:dyDescent="0.25">
      <c r="A605" s="1">
        <v>604</v>
      </c>
      <c r="B605" s="1" t="s">
        <v>249</v>
      </c>
      <c r="C605" s="10">
        <v>45195</v>
      </c>
      <c r="D605" s="22">
        <v>0</v>
      </c>
      <c r="E605" s="1" t="s">
        <v>213</v>
      </c>
      <c r="F605" s="15">
        <v>24</v>
      </c>
      <c r="G605" s="2">
        <v>2.27</v>
      </c>
      <c r="H605" s="3">
        <v>6</v>
      </c>
      <c r="I605" s="2">
        <v>1.63</v>
      </c>
      <c r="J605" s="4">
        <f t="shared" si="32"/>
        <v>0.64000000000000012</v>
      </c>
      <c r="K605" s="1">
        <v>1</v>
      </c>
      <c r="L605" s="4">
        <f t="shared" si="33"/>
        <v>0.64000000000000012</v>
      </c>
      <c r="M605" s="1">
        <v>1</v>
      </c>
      <c r="N605" s="4">
        <v>0.64000000000000012</v>
      </c>
      <c r="O605" s="11" t="s">
        <v>1746</v>
      </c>
    </row>
    <row r="606" spans="1:15" x14ac:dyDescent="0.25">
      <c r="A606" s="1">
        <v>605</v>
      </c>
      <c r="B606" s="1" t="s">
        <v>785</v>
      </c>
      <c r="C606" s="10">
        <v>45195</v>
      </c>
      <c r="D606" s="22">
        <v>0</v>
      </c>
      <c r="E606" s="1" t="s">
        <v>213</v>
      </c>
      <c r="F606" s="15">
        <v>24</v>
      </c>
      <c r="G606" s="2">
        <v>3</v>
      </c>
      <c r="H606" s="3">
        <v>8</v>
      </c>
      <c r="I606" s="2">
        <v>1.75</v>
      </c>
      <c r="J606" s="4">
        <f t="shared" si="32"/>
        <v>1.25</v>
      </c>
      <c r="K606" s="1">
        <v>1</v>
      </c>
      <c r="L606" s="4">
        <f t="shared" si="33"/>
        <v>1.25</v>
      </c>
      <c r="M606" s="1">
        <v>1</v>
      </c>
      <c r="N606" s="4">
        <v>1.25</v>
      </c>
      <c r="O606" s="11" t="s">
        <v>1746</v>
      </c>
    </row>
    <row r="607" spans="1:15" x14ac:dyDescent="0.25">
      <c r="A607" s="1">
        <v>606</v>
      </c>
      <c r="B607" s="1" t="s">
        <v>249</v>
      </c>
      <c r="C607" s="10">
        <v>45196</v>
      </c>
      <c r="D607" s="22">
        <v>0</v>
      </c>
      <c r="E607" s="1" t="s">
        <v>213</v>
      </c>
      <c r="F607" s="15">
        <v>24</v>
      </c>
      <c r="G607" s="2">
        <v>2.35</v>
      </c>
      <c r="H607" s="3">
        <v>6</v>
      </c>
      <c r="I607" s="2">
        <v>1.62</v>
      </c>
      <c r="J607" s="4">
        <f t="shared" si="32"/>
        <v>0.73</v>
      </c>
      <c r="K607" s="1">
        <v>1</v>
      </c>
      <c r="L607" s="4">
        <f t="shared" si="33"/>
        <v>0.73</v>
      </c>
      <c r="M607" s="1">
        <v>1</v>
      </c>
      <c r="N607" s="4">
        <v>0.73</v>
      </c>
      <c r="O607" s="11" t="s">
        <v>1746</v>
      </c>
    </row>
    <row r="608" spans="1:15" x14ac:dyDescent="0.25">
      <c r="A608" s="1">
        <v>607</v>
      </c>
      <c r="B608" s="1" t="s">
        <v>785</v>
      </c>
      <c r="C608" s="10">
        <v>45196</v>
      </c>
      <c r="D608" s="22">
        <v>0</v>
      </c>
      <c r="E608" s="1" t="s">
        <v>213</v>
      </c>
      <c r="F608" s="15">
        <v>24</v>
      </c>
      <c r="G608" s="2">
        <v>3</v>
      </c>
      <c r="H608" s="3">
        <v>7</v>
      </c>
      <c r="I608" s="2">
        <v>1.82</v>
      </c>
      <c r="J608" s="4">
        <f t="shared" si="32"/>
        <v>1.18</v>
      </c>
      <c r="K608" s="1">
        <v>1</v>
      </c>
      <c r="L608" s="4">
        <f t="shared" si="33"/>
        <v>1.18</v>
      </c>
      <c r="M608" s="1">
        <v>1</v>
      </c>
      <c r="N608" s="4">
        <v>1.18</v>
      </c>
      <c r="O608" s="11" t="s">
        <v>1746</v>
      </c>
    </row>
    <row r="609" spans="1:15" x14ac:dyDescent="0.25">
      <c r="A609" s="1">
        <v>608</v>
      </c>
      <c r="B609" s="1" t="s">
        <v>249</v>
      </c>
      <c r="C609" s="10">
        <v>45197</v>
      </c>
      <c r="D609" s="22">
        <v>0</v>
      </c>
      <c r="E609" s="1" t="s">
        <v>213</v>
      </c>
      <c r="F609" s="15">
        <v>24</v>
      </c>
      <c r="G609" s="2">
        <v>2.31</v>
      </c>
      <c r="H609" s="3">
        <v>6</v>
      </c>
      <c r="I609" s="2">
        <v>1.59</v>
      </c>
      <c r="J609" s="4">
        <f t="shared" si="32"/>
        <v>0.72</v>
      </c>
      <c r="K609" s="1">
        <v>1</v>
      </c>
      <c r="L609" s="4">
        <f t="shared" si="33"/>
        <v>0.72</v>
      </c>
      <c r="M609" s="1">
        <v>1</v>
      </c>
      <c r="N609" s="4">
        <v>0.72</v>
      </c>
      <c r="O609" s="11" t="s">
        <v>1746</v>
      </c>
    </row>
    <row r="610" spans="1:15" x14ac:dyDescent="0.25">
      <c r="A610" s="1">
        <v>609</v>
      </c>
      <c r="B610" s="1" t="s">
        <v>785</v>
      </c>
      <c r="C610" s="10">
        <v>45197</v>
      </c>
      <c r="D610" s="22">
        <v>0</v>
      </c>
      <c r="E610" s="1" t="s">
        <v>213</v>
      </c>
      <c r="F610" s="15">
        <v>24</v>
      </c>
      <c r="G610" s="2">
        <v>2.89</v>
      </c>
      <c r="H610" s="3">
        <v>7</v>
      </c>
      <c r="I610" s="2">
        <v>1.83</v>
      </c>
      <c r="J610" s="4">
        <f t="shared" si="32"/>
        <v>1.06</v>
      </c>
      <c r="K610" s="1">
        <v>1</v>
      </c>
      <c r="L610" s="4">
        <f t="shared" si="33"/>
        <v>1.06</v>
      </c>
      <c r="M610" s="1">
        <v>1</v>
      </c>
      <c r="N610" s="4">
        <v>1.06</v>
      </c>
      <c r="O610" s="11" t="s">
        <v>1746</v>
      </c>
    </row>
    <row r="611" spans="1:15" x14ac:dyDescent="0.25">
      <c r="A611" s="1">
        <v>610</v>
      </c>
      <c r="B611" s="1" t="s">
        <v>249</v>
      </c>
      <c r="C611" s="10">
        <v>45198</v>
      </c>
      <c r="D611" s="22">
        <v>0</v>
      </c>
      <c r="E611" s="1" t="s">
        <v>213</v>
      </c>
      <c r="F611" s="15">
        <v>24</v>
      </c>
      <c r="G611" s="2">
        <v>2.35</v>
      </c>
      <c r="H611" s="3">
        <v>6</v>
      </c>
      <c r="I611" s="2">
        <v>1.57</v>
      </c>
      <c r="J611" s="4">
        <f t="shared" si="32"/>
        <v>0.78</v>
      </c>
      <c r="K611" s="1">
        <v>1</v>
      </c>
      <c r="L611" s="4">
        <f t="shared" si="33"/>
        <v>0.78</v>
      </c>
      <c r="M611" s="1">
        <v>1</v>
      </c>
      <c r="N611" s="4">
        <v>0.78</v>
      </c>
      <c r="O611" s="11" t="s">
        <v>1746</v>
      </c>
    </row>
    <row r="612" spans="1:15" x14ac:dyDescent="0.25">
      <c r="A612" s="1">
        <v>611</v>
      </c>
      <c r="B612" s="1" t="s">
        <v>785</v>
      </c>
      <c r="C612" s="10">
        <v>45198</v>
      </c>
      <c r="D612" s="22">
        <v>0</v>
      </c>
      <c r="E612" s="1" t="s">
        <v>213</v>
      </c>
      <c r="F612" s="15">
        <v>24</v>
      </c>
      <c r="G612" s="2">
        <v>2.63</v>
      </c>
      <c r="H612" s="3">
        <v>5</v>
      </c>
      <c r="I612" s="2">
        <v>1.67</v>
      </c>
      <c r="J612" s="4">
        <f t="shared" si="32"/>
        <v>0.96</v>
      </c>
      <c r="K612" s="1">
        <v>1</v>
      </c>
      <c r="L612" s="4">
        <f t="shared" si="33"/>
        <v>0.96</v>
      </c>
      <c r="M612" s="1">
        <v>1</v>
      </c>
      <c r="N612" s="4">
        <v>0.96</v>
      </c>
      <c r="O612" s="11" t="s">
        <v>1746</v>
      </c>
    </row>
    <row r="613" spans="1:15" x14ac:dyDescent="0.25">
      <c r="A613" s="1">
        <v>612</v>
      </c>
      <c r="B613" s="1" t="s">
        <v>249</v>
      </c>
      <c r="C613" s="10">
        <v>45199</v>
      </c>
      <c r="D613" s="22">
        <v>0</v>
      </c>
      <c r="E613" s="1" t="s">
        <v>213</v>
      </c>
      <c r="F613" s="15">
        <v>24</v>
      </c>
      <c r="G613" s="2">
        <v>2.33</v>
      </c>
      <c r="H613" s="3">
        <v>6</v>
      </c>
      <c r="I613" s="2">
        <v>1.6</v>
      </c>
      <c r="J613" s="4">
        <f t="shared" si="32"/>
        <v>0.73</v>
      </c>
      <c r="K613" s="1">
        <v>1</v>
      </c>
      <c r="L613" s="4">
        <f t="shared" si="33"/>
        <v>0.73</v>
      </c>
      <c r="M613" s="1">
        <v>1</v>
      </c>
      <c r="N613" s="4">
        <v>0.73</v>
      </c>
      <c r="O613" s="11" t="s">
        <v>1746</v>
      </c>
    </row>
    <row r="614" spans="1:15" x14ac:dyDescent="0.25">
      <c r="A614" s="1">
        <v>613</v>
      </c>
      <c r="B614" s="1" t="s">
        <v>785</v>
      </c>
      <c r="C614" s="10">
        <v>45199</v>
      </c>
      <c r="D614" s="22">
        <v>0</v>
      </c>
      <c r="E614" s="1" t="s">
        <v>213</v>
      </c>
      <c r="F614" s="15">
        <v>24</v>
      </c>
      <c r="G614" s="2">
        <v>2.58</v>
      </c>
      <c r="H614" s="3">
        <v>5</v>
      </c>
      <c r="I614" s="2">
        <v>1.72</v>
      </c>
      <c r="J614" s="4">
        <f t="shared" si="32"/>
        <v>0.8600000000000001</v>
      </c>
      <c r="K614" s="1">
        <v>1</v>
      </c>
      <c r="L614" s="4">
        <f t="shared" si="33"/>
        <v>0.8600000000000001</v>
      </c>
      <c r="M614" s="1">
        <v>1</v>
      </c>
      <c r="N614" s="4">
        <v>0.8600000000000001</v>
      </c>
      <c r="O614" s="11" t="s">
        <v>1746</v>
      </c>
    </row>
    <row r="615" spans="1:15" x14ac:dyDescent="0.25">
      <c r="A615" s="1">
        <v>614</v>
      </c>
      <c r="B615" s="1" t="s">
        <v>249</v>
      </c>
      <c r="C615" s="10">
        <v>45200</v>
      </c>
      <c r="D615" s="22">
        <v>0</v>
      </c>
      <c r="E615" s="1" t="s">
        <v>213</v>
      </c>
      <c r="F615" s="15">
        <v>24</v>
      </c>
      <c r="G615" s="2">
        <v>2.42</v>
      </c>
      <c r="H615" s="3">
        <v>6</v>
      </c>
      <c r="I615" s="2">
        <v>1.71</v>
      </c>
      <c r="J615" s="4">
        <f t="shared" si="32"/>
        <v>0.71</v>
      </c>
      <c r="K615" s="1">
        <v>1</v>
      </c>
      <c r="L615" s="4">
        <f t="shared" si="33"/>
        <v>0.71</v>
      </c>
      <c r="M615" s="1">
        <v>1</v>
      </c>
      <c r="N615" s="4">
        <v>0.71</v>
      </c>
      <c r="O615" s="11" t="s">
        <v>1746</v>
      </c>
    </row>
    <row r="616" spans="1:15" x14ac:dyDescent="0.25">
      <c r="A616" s="1">
        <v>615</v>
      </c>
      <c r="B616" s="1" t="s">
        <v>785</v>
      </c>
      <c r="C616" s="10">
        <v>45200</v>
      </c>
      <c r="D616" s="22">
        <v>0</v>
      </c>
      <c r="E616" s="1" t="s">
        <v>213</v>
      </c>
      <c r="F616" s="15">
        <v>24</v>
      </c>
      <c r="G616" s="2">
        <v>2.61</v>
      </c>
      <c r="H616" s="3">
        <v>6</v>
      </c>
      <c r="I616" s="2">
        <v>1.83</v>
      </c>
      <c r="J616" s="4">
        <f t="shared" si="32"/>
        <v>0.7799999999999998</v>
      </c>
      <c r="K616" s="1">
        <v>1</v>
      </c>
      <c r="L616" s="4">
        <f t="shared" si="33"/>
        <v>0.7799999999999998</v>
      </c>
      <c r="M616" s="1">
        <v>1</v>
      </c>
      <c r="N616" s="4">
        <v>0.7799999999999998</v>
      </c>
      <c r="O616" s="11" t="s">
        <v>1746</v>
      </c>
    </row>
    <row r="617" spans="1:15" x14ac:dyDescent="0.25">
      <c r="A617" s="1">
        <v>616</v>
      </c>
      <c r="B617" s="1" t="s">
        <v>249</v>
      </c>
      <c r="C617" s="10">
        <v>45201</v>
      </c>
      <c r="D617" s="22">
        <v>0</v>
      </c>
      <c r="E617" s="1" t="s">
        <v>213</v>
      </c>
      <c r="F617" s="15">
        <v>24</v>
      </c>
      <c r="G617" s="2">
        <v>2.3199999999999998</v>
      </c>
      <c r="H617" s="3">
        <v>6</v>
      </c>
      <c r="I617" s="2">
        <v>1.65</v>
      </c>
      <c r="J617" s="4">
        <f t="shared" si="32"/>
        <v>0.66999999999999993</v>
      </c>
      <c r="K617" s="1">
        <v>1</v>
      </c>
      <c r="L617" s="4">
        <f t="shared" si="33"/>
        <v>0.66999999999999993</v>
      </c>
      <c r="M617" s="1">
        <v>1</v>
      </c>
      <c r="N617" s="4">
        <v>0.66999999999999993</v>
      </c>
      <c r="O617" s="11" t="s">
        <v>1746</v>
      </c>
    </row>
    <row r="618" spans="1:15" x14ac:dyDescent="0.25">
      <c r="A618" s="1">
        <v>617</v>
      </c>
      <c r="B618" s="1" t="s">
        <v>785</v>
      </c>
      <c r="C618" s="10">
        <v>45201</v>
      </c>
      <c r="D618" s="22">
        <v>0</v>
      </c>
      <c r="E618" s="1" t="s">
        <v>213</v>
      </c>
      <c r="F618" s="15">
        <v>24</v>
      </c>
      <c r="G618" s="2">
        <v>2.56</v>
      </c>
      <c r="H618" s="3">
        <v>6</v>
      </c>
      <c r="I618" s="2">
        <v>1.77</v>
      </c>
      <c r="J618" s="4">
        <f t="shared" si="32"/>
        <v>0.79</v>
      </c>
      <c r="K618" s="1">
        <v>1</v>
      </c>
      <c r="L618" s="4">
        <f t="shared" si="33"/>
        <v>0.79</v>
      </c>
      <c r="M618" s="1">
        <v>1</v>
      </c>
      <c r="N618" s="4">
        <v>0.79</v>
      </c>
      <c r="O618" s="11" t="s">
        <v>1746</v>
      </c>
    </row>
    <row r="619" spans="1:15" x14ac:dyDescent="0.25">
      <c r="A619" s="1">
        <v>618</v>
      </c>
      <c r="B619" s="1" t="s">
        <v>249</v>
      </c>
      <c r="C619" s="10">
        <v>45202</v>
      </c>
      <c r="D619" s="22">
        <v>0</v>
      </c>
      <c r="E619" s="1" t="s">
        <v>213</v>
      </c>
      <c r="F619" s="15">
        <v>24</v>
      </c>
      <c r="G619" s="2">
        <v>2.37</v>
      </c>
      <c r="H619" s="3">
        <v>6</v>
      </c>
      <c r="I619" s="2">
        <v>1.57</v>
      </c>
      <c r="J619" s="4">
        <f t="shared" si="32"/>
        <v>0.8</v>
      </c>
      <c r="K619" s="1">
        <v>1</v>
      </c>
      <c r="L619" s="4">
        <f t="shared" si="33"/>
        <v>0.8</v>
      </c>
      <c r="M619" s="1">
        <v>1</v>
      </c>
      <c r="N619" s="4">
        <v>0.8</v>
      </c>
      <c r="O619" s="11" t="s">
        <v>1746</v>
      </c>
    </row>
    <row r="620" spans="1:15" x14ac:dyDescent="0.25">
      <c r="A620" s="1">
        <v>619</v>
      </c>
      <c r="B620" s="1" t="s">
        <v>785</v>
      </c>
      <c r="C620" s="10">
        <v>45202</v>
      </c>
      <c r="D620" s="22">
        <v>0</v>
      </c>
      <c r="E620" s="1" t="s">
        <v>213</v>
      </c>
      <c r="F620" s="15">
        <v>24</v>
      </c>
      <c r="G620" s="2">
        <v>2.5099999999999998</v>
      </c>
      <c r="H620" s="3">
        <v>6</v>
      </c>
      <c r="I620" s="2">
        <v>1.67</v>
      </c>
      <c r="J620" s="4">
        <f t="shared" si="32"/>
        <v>0.83999999999999986</v>
      </c>
      <c r="K620" s="1">
        <v>1</v>
      </c>
      <c r="L620" s="4">
        <f t="shared" si="33"/>
        <v>0.83999999999999986</v>
      </c>
      <c r="M620" s="1">
        <v>1</v>
      </c>
      <c r="N620" s="4">
        <v>0.83999999999999986</v>
      </c>
      <c r="O620" s="11" t="s">
        <v>1746</v>
      </c>
    </row>
    <row r="621" spans="1:15" x14ac:dyDescent="0.25">
      <c r="A621" s="1">
        <v>620</v>
      </c>
      <c r="B621" s="1" t="s">
        <v>249</v>
      </c>
      <c r="C621" s="10">
        <v>45203</v>
      </c>
      <c r="D621" s="22">
        <v>0</v>
      </c>
      <c r="E621" s="1" t="s">
        <v>213</v>
      </c>
      <c r="F621" s="15">
        <v>24</v>
      </c>
      <c r="G621" s="2">
        <v>2.36</v>
      </c>
      <c r="H621" s="3">
        <v>6</v>
      </c>
      <c r="I621" s="2">
        <v>1.59</v>
      </c>
      <c r="J621" s="4">
        <f t="shared" si="32"/>
        <v>0.7699999999999998</v>
      </c>
      <c r="K621" s="1">
        <v>1</v>
      </c>
      <c r="L621" s="4">
        <f t="shared" si="33"/>
        <v>0.7699999999999998</v>
      </c>
      <c r="M621" s="1">
        <v>1</v>
      </c>
      <c r="N621" s="4">
        <v>0.7699999999999998</v>
      </c>
      <c r="O621" s="11" t="s">
        <v>1746</v>
      </c>
    </row>
    <row r="622" spans="1:15" x14ac:dyDescent="0.25">
      <c r="A622" s="1">
        <v>621</v>
      </c>
      <c r="B622" s="1" t="s">
        <v>785</v>
      </c>
      <c r="C622" s="10">
        <v>45203</v>
      </c>
      <c r="D622" s="22">
        <v>0</v>
      </c>
      <c r="E622" s="1" t="s">
        <v>213</v>
      </c>
      <c r="F622" s="15">
        <v>24</v>
      </c>
      <c r="G622" s="2">
        <v>2.5</v>
      </c>
      <c r="H622" s="3">
        <v>6</v>
      </c>
      <c r="I622" s="2">
        <v>1.67</v>
      </c>
      <c r="J622" s="4">
        <f t="shared" si="32"/>
        <v>0.83000000000000007</v>
      </c>
      <c r="K622" s="1">
        <v>1</v>
      </c>
      <c r="L622" s="4">
        <f t="shared" si="33"/>
        <v>0.83000000000000007</v>
      </c>
      <c r="M622" s="1">
        <v>1</v>
      </c>
      <c r="N622" s="4">
        <v>0.83000000000000007</v>
      </c>
      <c r="O622" s="11" t="s">
        <v>1746</v>
      </c>
    </row>
    <row r="623" spans="1:15" x14ac:dyDescent="0.25">
      <c r="A623" s="1">
        <v>622</v>
      </c>
      <c r="B623" s="1" t="s">
        <v>249</v>
      </c>
      <c r="C623" s="10">
        <v>45204</v>
      </c>
      <c r="D623" s="22">
        <v>0</v>
      </c>
      <c r="E623" s="1" t="s">
        <v>213</v>
      </c>
      <c r="F623" s="15">
        <v>24</v>
      </c>
      <c r="G623" s="2">
        <v>2.37</v>
      </c>
      <c r="H623" s="3">
        <v>6</v>
      </c>
      <c r="I623" s="2">
        <v>1.63</v>
      </c>
      <c r="J623" s="4">
        <f t="shared" si="32"/>
        <v>0.74000000000000021</v>
      </c>
      <c r="K623" s="1">
        <v>1</v>
      </c>
      <c r="L623" s="4">
        <f t="shared" si="33"/>
        <v>0.74000000000000021</v>
      </c>
      <c r="M623" s="1">
        <v>1</v>
      </c>
      <c r="N623" s="4">
        <v>0.74000000000000021</v>
      </c>
      <c r="O623" s="11" t="s">
        <v>1746</v>
      </c>
    </row>
    <row r="624" spans="1:15" x14ac:dyDescent="0.25">
      <c r="A624" s="1">
        <v>623</v>
      </c>
      <c r="B624" s="1" t="s">
        <v>785</v>
      </c>
      <c r="C624" s="10">
        <v>45204</v>
      </c>
      <c r="D624" s="22">
        <v>0</v>
      </c>
      <c r="E624" s="1" t="s">
        <v>213</v>
      </c>
      <c r="F624" s="15">
        <v>24</v>
      </c>
      <c r="G624" s="2">
        <v>2.61</v>
      </c>
      <c r="H624" s="3">
        <v>5</v>
      </c>
      <c r="I624" s="2">
        <v>1.68</v>
      </c>
      <c r="J624" s="4">
        <f t="shared" si="32"/>
        <v>0.92999999999999994</v>
      </c>
      <c r="K624" s="1">
        <v>1</v>
      </c>
      <c r="L624" s="4">
        <f t="shared" si="33"/>
        <v>0.92999999999999994</v>
      </c>
      <c r="M624" s="1">
        <v>1</v>
      </c>
      <c r="N624" s="4">
        <v>0.92999999999999994</v>
      </c>
      <c r="O624" s="11" t="s">
        <v>1746</v>
      </c>
    </row>
    <row r="625" spans="1:15" x14ac:dyDescent="0.25">
      <c r="A625" s="1">
        <v>624</v>
      </c>
      <c r="B625" s="1" t="s">
        <v>249</v>
      </c>
      <c r="C625" s="10">
        <v>45205</v>
      </c>
      <c r="D625" s="22">
        <v>0</v>
      </c>
      <c r="E625" s="1" t="s">
        <v>213</v>
      </c>
      <c r="F625" s="15">
        <v>24</v>
      </c>
      <c r="G625" s="2">
        <v>2.3199999999999998</v>
      </c>
      <c r="H625" s="3">
        <v>6</v>
      </c>
      <c r="I625" s="2">
        <v>1.63</v>
      </c>
      <c r="J625" s="4">
        <f t="shared" si="32"/>
        <v>0.69</v>
      </c>
      <c r="K625" s="1">
        <v>1</v>
      </c>
      <c r="L625" s="4">
        <f t="shared" si="33"/>
        <v>0.69</v>
      </c>
      <c r="M625" s="1">
        <v>1</v>
      </c>
      <c r="N625" s="4">
        <v>0.69</v>
      </c>
      <c r="O625" s="11" t="s">
        <v>1746</v>
      </c>
    </row>
    <row r="626" spans="1:15" x14ac:dyDescent="0.25">
      <c r="A626" s="1">
        <v>625</v>
      </c>
      <c r="B626" s="1" t="s">
        <v>785</v>
      </c>
      <c r="C626" s="10">
        <v>45205</v>
      </c>
      <c r="D626" s="22">
        <v>0</v>
      </c>
      <c r="E626" s="1" t="s">
        <v>213</v>
      </c>
      <c r="F626" s="15">
        <v>24</v>
      </c>
      <c r="G626" s="2">
        <v>2.86</v>
      </c>
      <c r="H626" s="3">
        <v>6</v>
      </c>
      <c r="I626" s="2">
        <v>1.72</v>
      </c>
      <c r="J626" s="4">
        <f t="shared" si="32"/>
        <v>1.1399999999999999</v>
      </c>
      <c r="K626" s="1">
        <v>1</v>
      </c>
      <c r="L626" s="4">
        <f t="shared" si="33"/>
        <v>1.1399999999999999</v>
      </c>
      <c r="M626" s="1">
        <v>1</v>
      </c>
      <c r="N626" s="4">
        <v>1.1399999999999999</v>
      </c>
      <c r="O626" s="11" t="s">
        <v>1746</v>
      </c>
    </row>
    <row r="627" spans="1:15" x14ac:dyDescent="0.25">
      <c r="A627" s="1">
        <v>626</v>
      </c>
      <c r="B627" s="1" t="s">
        <v>249</v>
      </c>
      <c r="C627" s="10">
        <v>45206</v>
      </c>
      <c r="D627" s="22">
        <v>0</v>
      </c>
      <c r="E627" s="1" t="s">
        <v>213</v>
      </c>
      <c r="F627" s="15">
        <v>24</v>
      </c>
      <c r="G627" s="2">
        <v>2.31</v>
      </c>
      <c r="H627" s="3">
        <v>6</v>
      </c>
      <c r="I627" s="2">
        <v>1.51</v>
      </c>
      <c r="J627" s="4">
        <f t="shared" si="32"/>
        <v>0.8</v>
      </c>
      <c r="K627" s="1">
        <v>1</v>
      </c>
      <c r="L627" s="4">
        <f t="shared" si="33"/>
        <v>0.8</v>
      </c>
      <c r="M627" s="1">
        <v>1</v>
      </c>
      <c r="N627" s="4">
        <v>0.8</v>
      </c>
      <c r="O627" s="11" t="s">
        <v>1746</v>
      </c>
    </row>
    <row r="628" spans="1:15" x14ac:dyDescent="0.25">
      <c r="A628" s="1">
        <v>627</v>
      </c>
      <c r="B628" s="1" t="s">
        <v>785</v>
      </c>
      <c r="C628" s="10">
        <v>45206</v>
      </c>
      <c r="D628" s="22">
        <v>0</v>
      </c>
      <c r="E628" s="1" t="s">
        <v>213</v>
      </c>
      <c r="F628" s="15">
        <v>24</v>
      </c>
      <c r="G628" s="2">
        <v>2.85</v>
      </c>
      <c r="H628" s="3">
        <v>6</v>
      </c>
      <c r="I628" s="2">
        <v>1.58</v>
      </c>
      <c r="J628" s="4">
        <f t="shared" si="32"/>
        <v>1.27</v>
      </c>
      <c r="K628" s="1">
        <v>1</v>
      </c>
      <c r="L628" s="4">
        <f t="shared" si="33"/>
        <v>1.27</v>
      </c>
      <c r="M628" s="1">
        <v>1</v>
      </c>
      <c r="N628" s="4">
        <v>1.27</v>
      </c>
      <c r="O628" s="11" t="s">
        <v>1746</v>
      </c>
    </row>
    <row r="629" spans="1:15" x14ac:dyDescent="0.25">
      <c r="A629" s="1">
        <v>628</v>
      </c>
      <c r="B629" s="1" t="s">
        <v>249</v>
      </c>
      <c r="C629" s="10">
        <v>45207</v>
      </c>
      <c r="D629" s="22">
        <v>0</v>
      </c>
      <c r="E629" s="1" t="s">
        <v>213</v>
      </c>
      <c r="F629" s="15">
        <v>24</v>
      </c>
      <c r="G629" s="2">
        <v>2.4</v>
      </c>
      <c r="H629" s="3">
        <v>6</v>
      </c>
      <c r="I629" s="2">
        <v>1.6</v>
      </c>
      <c r="J629" s="4">
        <f t="shared" si="32"/>
        <v>0.79999999999999982</v>
      </c>
      <c r="K629" s="1">
        <v>1</v>
      </c>
      <c r="L629" s="4">
        <f t="shared" si="33"/>
        <v>0.79999999999999982</v>
      </c>
      <c r="M629" s="1">
        <v>1</v>
      </c>
      <c r="N629" s="4">
        <v>0.79999999999999982</v>
      </c>
      <c r="O629" s="11" t="s">
        <v>1746</v>
      </c>
    </row>
    <row r="630" spans="1:15" x14ac:dyDescent="0.25">
      <c r="A630" s="1">
        <v>629</v>
      </c>
      <c r="B630" s="1" t="s">
        <v>785</v>
      </c>
      <c r="C630" s="10">
        <v>45207</v>
      </c>
      <c r="D630" s="22">
        <v>0</v>
      </c>
      <c r="E630" s="1" t="s">
        <v>213</v>
      </c>
      <c r="F630" s="15">
        <v>24</v>
      </c>
      <c r="G630" s="2">
        <v>2.64</v>
      </c>
      <c r="H630" s="3">
        <v>6</v>
      </c>
      <c r="I630" s="2">
        <v>1.7</v>
      </c>
      <c r="J630" s="4">
        <f t="shared" si="32"/>
        <v>0.94000000000000017</v>
      </c>
      <c r="K630" s="1">
        <v>1</v>
      </c>
      <c r="L630" s="4">
        <f t="shared" si="33"/>
        <v>0.94000000000000017</v>
      </c>
      <c r="M630" s="1">
        <v>1</v>
      </c>
      <c r="N630" s="4">
        <v>0.94000000000000017</v>
      </c>
      <c r="O630" s="11" t="s">
        <v>1746</v>
      </c>
    </row>
    <row r="631" spans="1:15" x14ac:dyDescent="0.25">
      <c r="A631" s="1">
        <v>630</v>
      </c>
      <c r="B631" s="1" t="s">
        <v>249</v>
      </c>
      <c r="C631" s="10">
        <v>45208</v>
      </c>
      <c r="D631" s="22">
        <v>0</v>
      </c>
      <c r="E631" s="1" t="s">
        <v>213</v>
      </c>
      <c r="F631" s="15">
        <v>24</v>
      </c>
      <c r="G631" s="2">
        <v>2.4</v>
      </c>
      <c r="H631" s="3">
        <v>6</v>
      </c>
      <c r="I631" s="2">
        <v>1.6</v>
      </c>
      <c r="J631" s="4">
        <f t="shared" si="32"/>
        <v>0.79999999999999982</v>
      </c>
      <c r="K631" s="1">
        <v>1</v>
      </c>
      <c r="L631" s="4">
        <f t="shared" si="33"/>
        <v>0.79999999999999982</v>
      </c>
      <c r="M631" s="1">
        <v>1</v>
      </c>
      <c r="N631" s="4">
        <v>0.79999999999999982</v>
      </c>
      <c r="O631" s="11" t="s">
        <v>1746</v>
      </c>
    </row>
    <row r="632" spans="1:15" x14ac:dyDescent="0.25">
      <c r="A632" s="1">
        <v>631</v>
      </c>
      <c r="B632" s="1" t="s">
        <v>785</v>
      </c>
      <c r="C632" s="10">
        <v>45208</v>
      </c>
      <c r="D632" s="22">
        <v>0</v>
      </c>
      <c r="E632" s="1" t="s">
        <v>213</v>
      </c>
      <c r="F632" s="15">
        <v>24</v>
      </c>
      <c r="G632" s="2">
        <v>3.09</v>
      </c>
      <c r="H632" s="3">
        <v>6</v>
      </c>
      <c r="I632" s="2">
        <v>1.7</v>
      </c>
      <c r="J632" s="4">
        <f t="shared" si="32"/>
        <v>1.39</v>
      </c>
      <c r="K632" s="1">
        <v>1</v>
      </c>
      <c r="L632" s="4">
        <f t="shared" si="33"/>
        <v>1.39</v>
      </c>
      <c r="M632" s="1">
        <v>1</v>
      </c>
      <c r="N632" s="4">
        <v>1.39</v>
      </c>
      <c r="O632" s="11" t="s">
        <v>1746</v>
      </c>
    </row>
    <row r="633" spans="1:15" x14ac:dyDescent="0.25">
      <c r="A633" s="1">
        <v>632</v>
      </c>
      <c r="B633" s="1" t="s">
        <v>249</v>
      </c>
      <c r="C633" s="10">
        <v>45209</v>
      </c>
      <c r="D633" s="22">
        <v>0</v>
      </c>
      <c r="E633" s="1" t="s">
        <v>213</v>
      </c>
      <c r="F633" s="15">
        <v>24</v>
      </c>
      <c r="G633" s="2">
        <v>2.41</v>
      </c>
      <c r="H633" s="3">
        <v>6</v>
      </c>
      <c r="I633" s="2">
        <v>1.61</v>
      </c>
      <c r="J633" s="4">
        <f t="shared" si="32"/>
        <v>0.8</v>
      </c>
      <c r="K633" s="1">
        <v>1</v>
      </c>
      <c r="L633" s="4">
        <f t="shared" si="33"/>
        <v>0.8</v>
      </c>
      <c r="M633" s="1">
        <v>1</v>
      </c>
      <c r="N633" s="4">
        <v>0.8</v>
      </c>
      <c r="O633" s="11" t="s">
        <v>1746</v>
      </c>
    </row>
    <row r="634" spans="1:15" x14ac:dyDescent="0.25">
      <c r="A634" s="1">
        <v>633</v>
      </c>
      <c r="B634" s="1" t="s">
        <v>785</v>
      </c>
      <c r="C634" s="10">
        <v>45209</v>
      </c>
      <c r="D634" s="22">
        <v>0</v>
      </c>
      <c r="E634" s="1" t="s">
        <v>213</v>
      </c>
      <c r="F634" s="15">
        <v>24</v>
      </c>
      <c r="G634" s="2">
        <v>3.24</v>
      </c>
      <c r="H634" s="3">
        <v>8</v>
      </c>
      <c r="I634" s="2">
        <v>1.8</v>
      </c>
      <c r="J634" s="4">
        <f t="shared" ref="J634:J697" si="34">G634-I634</f>
        <v>1.4400000000000002</v>
      </c>
      <c r="K634" s="1">
        <v>1</v>
      </c>
      <c r="L634" s="4">
        <f t="shared" ref="L634:L697" si="35">(G634-I634-D634)*K634</f>
        <v>1.4400000000000002</v>
      </c>
      <c r="M634" s="1">
        <v>1</v>
      </c>
      <c r="N634" s="4">
        <v>1.4400000000000002</v>
      </c>
      <c r="O634" s="11" t="s">
        <v>1746</v>
      </c>
    </row>
    <row r="635" spans="1:15" x14ac:dyDescent="0.25">
      <c r="A635" s="1">
        <v>634</v>
      </c>
      <c r="B635" s="1" t="s">
        <v>249</v>
      </c>
      <c r="C635" s="10">
        <v>45210</v>
      </c>
      <c r="D635" s="22">
        <v>0</v>
      </c>
      <c r="E635" s="1" t="s">
        <v>213</v>
      </c>
      <c r="F635" s="15">
        <v>24</v>
      </c>
      <c r="G635" s="2">
        <v>2.4300000000000002</v>
      </c>
      <c r="H635" s="3">
        <v>6</v>
      </c>
      <c r="I635" s="2">
        <v>1.6</v>
      </c>
      <c r="J635" s="4">
        <f t="shared" si="34"/>
        <v>0.83000000000000007</v>
      </c>
      <c r="K635" s="1">
        <v>1</v>
      </c>
      <c r="L635" s="4">
        <f t="shared" si="35"/>
        <v>0.83000000000000007</v>
      </c>
      <c r="M635" s="1">
        <v>1</v>
      </c>
      <c r="N635" s="4">
        <v>0.83000000000000007</v>
      </c>
      <c r="O635" s="11" t="s">
        <v>1746</v>
      </c>
    </row>
    <row r="636" spans="1:15" x14ac:dyDescent="0.25">
      <c r="A636" s="1">
        <v>635</v>
      </c>
      <c r="B636" s="1" t="s">
        <v>785</v>
      </c>
      <c r="C636" s="10">
        <v>45210</v>
      </c>
      <c r="D636" s="22">
        <v>0</v>
      </c>
      <c r="E636" s="1" t="s">
        <v>213</v>
      </c>
      <c r="F636" s="15">
        <v>24</v>
      </c>
      <c r="G636" s="2">
        <v>3.22</v>
      </c>
      <c r="H636" s="3">
        <v>8</v>
      </c>
      <c r="I636" s="2">
        <v>1.41</v>
      </c>
      <c r="J636" s="4">
        <f t="shared" si="34"/>
        <v>1.8100000000000003</v>
      </c>
      <c r="K636" s="1">
        <v>1</v>
      </c>
      <c r="L636" s="4">
        <f t="shared" si="35"/>
        <v>1.8100000000000003</v>
      </c>
      <c r="M636" s="1">
        <v>1</v>
      </c>
      <c r="N636" s="4">
        <v>1.8100000000000003</v>
      </c>
      <c r="O636" s="11" t="s">
        <v>1746</v>
      </c>
    </row>
    <row r="637" spans="1:15" x14ac:dyDescent="0.25">
      <c r="A637" s="1">
        <v>636</v>
      </c>
      <c r="B637" s="1" t="s">
        <v>249</v>
      </c>
      <c r="C637" s="10">
        <v>45211</v>
      </c>
      <c r="D637" s="22">
        <v>0</v>
      </c>
      <c r="E637" s="1" t="s">
        <v>213</v>
      </c>
      <c r="F637" s="15">
        <v>24</v>
      </c>
      <c r="G637" s="2">
        <v>2.3976000000000002</v>
      </c>
      <c r="H637" s="3">
        <v>6</v>
      </c>
      <c r="I637" s="2">
        <v>1.5226</v>
      </c>
      <c r="J637" s="4">
        <f t="shared" si="34"/>
        <v>0.87500000000000022</v>
      </c>
      <c r="K637" s="1">
        <v>1</v>
      </c>
      <c r="L637" s="4">
        <f t="shared" si="35"/>
        <v>0.87500000000000022</v>
      </c>
      <c r="M637" s="1">
        <v>1</v>
      </c>
      <c r="N637" s="4">
        <v>0.87500000000000022</v>
      </c>
      <c r="O637" s="11" t="s">
        <v>1746</v>
      </c>
    </row>
    <row r="638" spans="1:15" x14ac:dyDescent="0.25">
      <c r="A638" s="1">
        <v>637</v>
      </c>
      <c r="B638" s="1" t="s">
        <v>785</v>
      </c>
      <c r="C638" s="10">
        <v>45211</v>
      </c>
      <c r="D638" s="22">
        <v>0</v>
      </c>
      <c r="E638" s="1" t="s">
        <v>213</v>
      </c>
      <c r="F638" s="15">
        <v>24</v>
      </c>
      <c r="G638" s="2">
        <v>3.1307999999999998</v>
      </c>
      <c r="H638" s="3">
        <v>4</v>
      </c>
      <c r="I638" s="2">
        <v>1.9421999999999999</v>
      </c>
      <c r="J638" s="4">
        <f t="shared" si="34"/>
        <v>1.1885999999999999</v>
      </c>
      <c r="K638" s="1">
        <v>1</v>
      </c>
      <c r="L638" s="4">
        <f t="shared" si="35"/>
        <v>1.1885999999999999</v>
      </c>
      <c r="M638" s="1">
        <v>1</v>
      </c>
      <c r="N638" s="4">
        <v>1.1885999999999999</v>
      </c>
      <c r="O638" s="11" t="s">
        <v>1746</v>
      </c>
    </row>
    <row r="639" spans="1:15" x14ac:dyDescent="0.25">
      <c r="A639" s="1">
        <v>638</v>
      </c>
      <c r="B639" s="1" t="s">
        <v>249</v>
      </c>
      <c r="C639" s="10">
        <v>45212</v>
      </c>
      <c r="D639" s="22">
        <v>0</v>
      </c>
      <c r="E639" s="1" t="s">
        <v>213</v>
      </c>
      <c r="F639" s="15">
        <v>24</v>
      </c>
      <c r="G639" s="2">
        <v>2.3915000000000002</v>
      </c>
      <c r="H639" s="3">
        <v>6</v>
      </c>
      <c r="I639" s="2">
        <v>1.5232000000000001</v>
      </c>
      <c r="J639" s="4">
        <f t="shared" si="34"/>
        <v>0.86830000000000007</v>
      </c>
      <c r="K639" s="1">
        <v>1</v>
      </c>
      <c r="L639" s="4">
        <f t="shared" si="35"/>
        <v>0.86830000000000007</v>
      </c>
      <c r="M639" s="1">
        <v>1</v>
      </c>
      <c r="N639" s="4">
        <v>0.86830000000000007</v>
      </c>
      <c r="O639" s="11" t="s">
        <v>1746</v>
      </c>
    </row>
    <row r="640" spans="1:15" x14ac:dyDescent="0.25">
      <c r="A640" s="1">
        <v>639</v>
      </c>
      <c r="B640" s="1" t="s">
        <v>785</v>
      </c>
      <c r="C640" s="10">
        <v>45212</v>
      </c>
      <c r="D640" s="22">
        <v>0</v>
      </c>
      <c r="E640" s="1" t="s">
        <v>213</v>
      </c>
      <c r="F640" s="15">
        <v>24</v>
      </c>
      <c r="G640" s="2">
        <v>3.3382999999999998</v>
      </c>
      <c r="H640" s="3">
        <v>6</v>
      </c>
      <c r="I640" s="2">
        <v>1.9524999999999999</v>
      </c>
      <c r="J640" s="4">
        <f t="shared" si="34"/>
        <v>1.3857999999999999</v>
      </c>
      <c r="K640" s="1">
        <v>1</v>
      </c>
      <c r="L640" s="4">
        <f t="shared" si="35"/>
        <v>1.3857999999999999</v>
      </c>
      <c r="M640" s="1">
        <v>1</v>
      </c>
      <c r="N640" s="4">
        <v>1.3857999999999999</v>
      </c>
      <c r="O640" s="11" t="s">
        <v>1746</v>
      </c>
    </row>
    <row r="641" spans="1:15" x14ac:dyDescent="0.25">
      <c r="A641" s="1">
        <v>640</v>
      </c>
      <c r="B641" s="1" t="s">
        <v>249</v>
      </c>
      <c r="C641" s="10">
        <v>45213</v>
      </c>
      <c r="D641" s="22">
        <v>0</v>
      </c>
      <c r="E641" s="1" t="s">
        <v>213</v>
      </c>
      <c r="F641" s="15">
        <v>24</v>
      </c>
      <c r="G641" s="2">
        <v>2.3963000000000001</v>
      </c>
      <c r="H641" s="3">
        <v>6</v>
      </c>
      <c r="I641" s="2">
        <v>1.5216000000000001</v>
      </c>
      <c r="J641" s="4">
        <f t="shared" si="34"/>
        <v>0.87470000000000003</v>
      </c>
      <c r="K641" s="1">
        <v>1</v>
      </c>
      <c r="L641" s="4">
        <f t="shared" si="35"/>
        <v>0.87470000000000003</v>
      </c>
      <c r="M641" s="1">
        <v>1</v>
      </c>
      <c r="N641" s="4">
        <v>0.87470000000000003</v>
      </c>
      <c r="O641" s="11" t="s">
        <v>1746</v>
      </c>
    </row>
    <row r="642" spans="1:15" x14ac:dyDescent="0.25">
      <c r="A642" s="1">
        <v>641</v>
      </c>
      <c r="B642" s="1" t="s">
        <v>785</v>
      </c>
      <c r="C642" s="10">
        <v>45213</v>
      </c>
      <c r="D642" s="22">
        <v>0</v>
      </c>
      <c r="E642" s="1" t="s">
        <v>213</v>
      </c>
      <c r="F642" s="15">
        <v>24</v>
      </c>
      <c r="G642" s="2">
        <v>3.5242</v>
      </c>
      <c r="H642" s="3">
        <v>4</v>
      </c>
      <c r="I642" s="2">
        <v>1.956</v>
      </c>
      <c r="J642" s="4">
        <f t="shared" si="34"/>
        <v>1.5682</v>
      </c>
      <c r="K642" s="1">
        <v>1</v>
      </c>
      <c r="L642" s="4">
        <f t="shared" si="35"/>
        <v>1.5682</v>
      </c>
      <c r="M642" s="1">
        <v>1</v>
      </c>
      <c r="N642" s="4">
        <v>1.5682</v>
      </c>
      <c r="O642" s="11" t="s">
        <v>1746</v>
      </c>
    </row>
    <row r="643" spans="1:15" x14ac:dyDescent="0.25">
      <c r="A643" s="1">
        <v>642</v>
      </c>
      <c r="B643" s="1" t="s">
        <v>249</v>
      </c>
      <c r="C643" s="10">
        <v>45214</v>
      </c>
      <c r="D643" s="22">
        <v>0</v>
      </c>
      <c r="E643" s="1" t="s">
        <v>213</v>
      </c>
      <c r="F643" s="15">
        <v>24</v>
      </c>
      <c r="G643" s="2">
        <v>2.339</v>
      </c>
      <c r="H643" s="3">
        <v>5</v>
      </c>
      <c r="I643" s="2">
        <v>1.5216000000000001</v>
      </c>
      <c r="J643" s="4">
        <f t="shared" si="34"/>
        <v>0.8173999999999999</v>
      </c>
      <c r="K643" s="1">
        <v>1</v>
      </c>
      <c r="L643" s="4">
        <f t="shared" si="35"/>
        <v>0.8173999999999999</v>
      </c>
      <c r="M643" s="1">
        <v>1</v>
      </c>
      <c r="N643" s="4">
        <v>0.8173999999999999</v>
      </c>
      <c r="O643" s="11" t="s">
        <v>1746</v>
      </c>
    </row>
    <row r="644" spans="1:15" x14ac:dyDescent="0.25">
      <c r="A644" s="1">
        <v>643</v>
      </c>
      <c r="B644" s="1" t="s">
        <v>785</v>
      </c>
      <c r="C644" s="10">
        <v>45214</v>
      </c>
      <c r="D644" s="22">
        <v>0</v>
      </c>
      <c r="E644" s="1" t="s">
        <v>213</v>
      </c>
      <c r="F644" s="15">
        <v>24</v>
      </c>
      <c r="G644" s="2">
        <v>3.3147000000000002</v>
      </c>
      <c r="H644" s="3">
        <v>5</v>
      </c>
      <c r="I644" s="2">
        <v>1.5088999999999999</v>
      </c>
      <c r="J644" s="4">
        <f t="shared" si="34"/>
        <v>1.8058000000000003</v>
      </c>
      <c r="K644" s="1">
        <v>1</v>
      </c>
      <c r="L644" s="4">
        <f t="shared" si="35"/>
        <v>1.8058000000000003</v>
      </c>
      <c r="M644" s="1">
        <v>1</v>
      </c>
      <c r="N644" s="4">
        <v>1.8058000000000003</v>
      </c>
      <c r="O644" s="11" t="s">
        <v>1746</v>
      </c>
    </row>
    <row r="645" spans="1:15" x14ac:dyDescent="0.25">
      <c r="A645" s="1">
        <v>644</v>
      </c>
      <c r="B645" s="1" t="s">
        <v>249</v>
      </c>
      <c r="C645" s="10">
        <v>45215</v>
      </c>
      <c r="D645" s="22">
        <v>0</v>
      </c>
      <c r="E645" s="1" t="s">
        <v>213</v>
      </c>
      <c r="F645" s="15">
        <v>24</v>
      </c>
      <c r="G645" s="2">
        <v>2.3494999999999999</v>
      </c>
      <c r="H645" s="3">
        <v>5</v>
      </c>
      <c r="I645" s="2">
        <v>1.4626999999999999</v>
      </c>
      <c r="J645" s="4">
        <f t="shared" si="34"/>
        <v>0.88680000000000003</v>
      </c>
      <c r="K645" s="1">
        <v>1</v>
      </c>
      <c r="L645" s="4">
        <f t="shared" si="35"/>
        <v>0.88680000000000003</v>
      </c>
      <c r="M645" s="1">
        <v>1</v>
      </c>
      <c r="N645" s="4">
        <v>0.88680000000000003</v>
      </c>
      <c r="O645" s="11" t="s">
        <v>1746</v>
      </c>
    </row>
    <row r="646" spans="1:15" x14ac:dyDescent="0.25">
      <c r="A646" s="1">
        <v>645</v>
      </c>
      <c r="B646" s="1" t="s">
        <v>785</v>
      </c>
      <c r="C646" s="10">
        <v>45215</v>
      </c>
      <c r="D646" s="22">
        <v>0</v>
      </c>
      <c r="E646" s="1" t="s">
        <v>213</v>
      </c>
      <c r="F646" s="15">
        <v>24</v>
      </c>
      <c r="G646" s="2">
        <v>3.0432999999999999</v>
      </c>
      <c r="H646" s="3">
        <v>5</v>
      </c>
      <c r="I646" s="2">
        <v>1.5226999999999999</v>
      </c>
      <c r="J646" s="4">
        <f t="shared" si="34"/>
        <v>1.5206</v>
      </c>
      <c r="K646" s="1">
        <v>1</v>
      </c>
      <c r="L646" s="4">
        <f t="shared" si="35"/>
        <v>1.5206</v>
      </c>
      <c r="M646" s="1">
        <v>1</v>
      </c>
      <c r="N646" s="4">
        <v>1.5206</v>
      </c>
      <c r="O646" s="11" t="s">
        <v>1746</v>
      </c>
    </row>
    <row r="647" spans="1:15" x14ac:dyDescent="0.25">
      <c r="A647" s="1">
        <v>646</v>
      </c>
      <c r="B647" s="1" t="s">
        <v>249</v>
      </c>
      <c r="C647" s="10">
        <v>45216</v>
      </c>
      <c r="D647" s="22">
        <v>0</v>
      </c>
      <c r="E647" s="1" t="s">
        <v>213</v>
      </c>
      <c r="F647" s="15">
        <v>24</v>
      </c>
      <c r="G647" s="2">
        <v>2.5375999999999999</v>
      </c>
      <c r="H647" s="3">
        <v>5</v>
      </c>
      <c r="I647" s="2">
        <v>1.4965999999999999</v>
      </c>
      <c r="J647" s="4">
        <f t="shared" si="34"/>
        <v>1.0409999999999999</v>
      </c>
      <c r="K647" s="1">
        <v>1</v>
      </c>
      <c r="L647" s="4">
        <f t="shared" si="35"/>
        <v>1.0409999999999999</v>
      </c>
      <c r="M647" s="1">
        <v>1</v>
      </c>
      <c r="N647" s="4">
        <v>1.0409999999999999</v>
      </c>
      <c r="O647" s="11" t="s">
        <v>1746</v>
      </c>
    </row>
    <row r="648" spans="1:15" x14ac:dyDescent="0.25">
      <c r="A648" s="1">
        <v>647</v>
      </c>
      <c r="B648" s="1" t="s">
        <v>785</v>
      </c>
      <c r="C648" s="10">
        <v>45216</v>
      </c>
      <c r="D648" s="22">
        <v>0</v>
      </c>
      <c r="E648" s="1" t="s">
        <v>213</v>
      </c>
      <c r="F648" s="15">
        <v>24</v>
      </c>
      <c r="G648" s="2">
        <v>2.9855999999999998</v>
      </c>
      <c r="H648" s="3">
        <v>4</v>
      </c>
      <c r="I648" s="2">
        <v>1.5766</v>
      </c>
      <c r="J648" s="4">
        <f t="shared" si="34"/>
        <v>1.4089999999999998</v>
      </c>
      <c r="K648" s="1">
        <v>1</v>
      </c>
      <c r="L648" s="4">
        <f t="shared" si="35"/>
        <v>1.4089999999999998</v>
      </c>
      <c r="M648" s="1">
        <v>1</v>
      </c>
      <c r="N648" s="4">
        <v>1.4089999999999998</v>
      </c>
      <c r="O648" s="11" t="s">
        <v>1746</v>
      </c>
    </row>
    <row r="649" spans="1:15" x14ac:dyDescent="0.25">
      <c r="A649" s="1">
        <v>648</v>
      </c>
      <c r="B649" s="1" t="s">
        <v>249</v>
      </c>
      <c r="C649" s="10">
        <v>45217</v>
      </c>
      <c r="D649" s="22">
        <v>0</v>
      </c>
      <c r="E649" s="1" t="s">
        <v>213</v>
      </c>
      <c r="F649" s="15">
        <v>24</v>
      </c>
      <c r="G649" s="2">
        <v>2.6</v>
      </c>
      <c r="H649" s="3">
        <v>8</v>
      </c>
      <c r="I649" s="2">
        <v>1.5154000000000001</v>
      </c>
      <c r="J649" s="4">
        <f t="shared" si="34"/>
        <v>1.0846</v>
      </c>
      <c r="K649" s="1">
        <v>1</v>
      </c>
      <c r="L649" s="4">
        <f t="shared" si="35"/>
        <v>1.0846</v>
      </c>
      <c r="M649" s="1">
        <v>1</v>
      </c>
      <c r="N649" s="4">
        <v>1.0846</v>
      </c>
      <c r="O649" s="11" t="s">
        <v>1746</v>
      </c>
    </row>
    <row r="650" spans="1:15" x14ac:dyDescent="0.25">
      <c r="A650" s="1">
        <v>649</v>
      </c>
      <c r="B650" s="1" t="s">
        <v>785</v>
      </c>
      <c r="C650" s="10">
        <v>45217</v>
      </c>
      <c r="D650" s="22">
        <v>0</v>
      </c>
      <c r="E650" s="1" t="s">
        <v>213</v>
      </c>
      <c r="F650" s="15">
        <v>24</v>
      </c>
      <c r="G650" s="2">
        <v>2.9727000000000001</v>
      </c>
      <c r="H650" s="3">
        <v>3</v>
      </c>
      <c r="I650" s="2">
        <v>1.6153999999999999</v>
      </c>
      <c r="J650" s="4">
        <f t="shared" si="34"/>
        <v>1.3573000000000002</v>
      </c>
      <c r="K650" s="1">
        <v>1</v>
      </c>
      <c r="L650" s="4">
        <f t="shared" si="35"/>
        <v>1.3573000000000002</v>
      </c>
      <c r="M650" s="1">
        <v>1</v>
      </c>
      <c r="N650" s="4">
        <v>1.3573000000000002</v>
      </c>
      <c r="O650" s="11" t="s">
        <v>1746</v>
      </c>
    </row>
    <row r="651" spans="1:15" x14ac:dyDescent="0.25">
      <c r="A651" s="1">
        <v>650</v>
      </c>
      <c r="B651" s="1" t="s">
        <v>249</v>
      </c>
      <c r="C651" s="10">
        <v>45218</v>
      </c>
      <c r="D651" s="22">
        <v>0</v>
      </c>
      <c r="E651" s="1" t="s">
        <v>213</v>
      </c>
      <c r="F651" s="15">
        <v>24</v>
      </c>
      <c r="G651" s="2">
        <v>2.4390999999999998</v>
      </c>
      <c r="H651" s="3">
        <v>8</v>
      </c>
      <c r="I651" s="2">
        <v>1.5390999999999999</v>
      </c>
      <c r="J651" s="4">
        <f t="shared" si="34"/>
        <v>0.89999999999999991</v>
      </c>
      <c r="K651" s="1">
        <v>1</v>
      </c>
      <c r="L651" s="4">
        <f t="shared" si="35"/>
        <v>0.89999999999999991</v>
      </c>
      <c r="M651" s="1">
        <v>1</v>
      </c>
      <c r="N651" s="4">
        <v>0.89999999999999991</v>
      </c>
      <c r="O651" s="11" t="s">
        <v>1746</v>
      </c>
    </row>
    <row r="652" spans="1:15" x14ac:dyDescent="0.25">
      <c r="A652" s="1">
        <v>651</v>
      </c>
      <c r="B652" s="1" t="s">
        <v>785</v>
      </c>
      <c r="C652" s="10">
        <v>45218</v>
      </c>
      <c r="D652" s="22">
        <v>0</v>
      </c>
      <c r="E652" s="1" t="s">
        <v>213</v>
      </c>
      <c r="F652" s="15">
        <v>24</v>
      </c>
      <c r="G652" s="2">
        <v>3.0609000000000002</v>
      </c>
      <c r="H652" s="3">
        <v>5</v>
      </c>
      <c r="I652" s="2">
        <v>1.6391</v>
      </c>
      <c r="J652" s="4">
        <f t="shared" si="34"/>
        <v>1.4218000000000002</v>
      </c>
      <c r="K652" s="1">
        <v>1</v>
      </c>
      <c r="L652" s="4">
        <f t="shared" si="35"/>
        <v>1.4218000000000002</v>
      </c>
      <c r="M652" s="1">
        <v>1</v>
      </c>
      <c r="N652" s="4">
        <v>1.4218000000000002</v>
      </c>
      <c r="O652" s="11" t="s">
        <v>1746</v>
      </c>
    </row>
    <row r="653" spans="1:15" x14ac:dyDescent="0.25">
      <c r="A653" s="1">
        <v>652</v>
      </c>
      <c r="B653" s="1" t="s">
        <v>249</v>
      </c>
      <c r="C653" s="10">
        <v>45219</v>
      </c>
      <c r="D653" s="22">
        <v>0</v>
      </c>
      <c r="E653" s="1" t="s">
        <v>213</v>
      </c>
      <c r="F653" s="15">
        <v>24</v>
      </c>
      <c r="G653" s="2">
        <v>2.5727000000000002</v>
      </c>
      <c r="H653" s="3">
        <v>8</v>
      </c>
      <c r="I653" s="2">
        <v>1.4987999999999999</v>
      </c>
      <c r="J653" s="4">
        <f t="shared" si="34"/>
        <v>1.0739000000000003</v>
      </c>
      <c r="K653" s="1">
        <v>1</v>
      </c>
      <c r="L653" s="4">
        <f t="shared" si="35"/>
        <v>1.0739000000000003</v>
      </c>
      <c r="M653" s="1">
        <v>1</v>
      </c>
      <c r="N653" s="4">
        <v>1.0739000000000003</v>
      </c>
      <c r="O653" s="11" t="s">
        <v>1746</v>
      </c>
    </row>
    <row r="654" spans="1:15" x14ac:dyDescent="0.25">
      <c r="A654" s="1">
        <v>653</v>
      </c>
      <c r="B654" s="1" t="s">
        <v>785</v>
      </c>
      <c r="C654" s="10">
        <v>45219</v>
      </c>
      <c r="D654" s="22">
        <v>0</v>
      </c>
      <c r="E654" s="1" t="s">
        <v>213</v>
      </c>
      <c r="F654" s="15">
        <v>24</v>
      </c>
      <c r="G654" s="2">
        <v>3.3205</v>
      </c>
      <c r="H654" s="3">
        <v>5</v>
      </c>
      <c r="I654" s="2">
        <v>1.5788</v>
      </c>
      <c r="J654" s="4">
        <f t="shared" si="34"/>
        <v>1.7417</v>
      </c>
      <c r="K654" s="1">
        <v>1</v>
      </c>
      <c r="L654" s="4">
        <f t="shared" si="35"/>
        <v>1.7417</v>
      </c>
      <c r="M654" s="1">
        <v>1</v>
      </c>
      <c r="N654" s="4">
        <v>1.7417</v>
      </c>
      <c r="O654" s="11" t="s">
        <v>1746</v>
      </c>
    </row>
    <row r="655" spans="1:15" x14ac:dyDescent="0.25">
      <c r="A655" s="1">
        <v>654</v>
      </c>
      <c r="B655" s="1" t="s">
        <v>249</v>
      </c>
      <c r="C655" s="10">
        <v>45220</v>
      </c>
      <c r="D655" s="22">
        <v>0</v>
      </c>
      <c r="E655" s="1" t="s">
        <v>213</v>
      </c>
      <c r="F655" s="15">
        <v>24</v>
      </c>
      <c r="G655" s="2">
        <v>2.3988</v>
      </c>
      <c r="H655" s="3">
        <v>8</v>
      </c>
      <c r="I655" s="2">
        <v>1.4713000000000001</v>
      </c>
      <c r="J655" s="4">
        <f t="shared" si="34"/>
        <v>0.92749999999999999</v>
      </c>
      <c r="K655" s="1">
        <v>1</v>
      </c>
      <c r="L655" s="4">
        <f t="shared" si="35"/>
        <v>0.92749999999999999</v>
      </c>
      <c r="M655" s="1">
        <v>1</v>
      </c>
      <c r="N655" s="4">
        <v>0.92749999999999999</v>
      </c>
      <c r="O655" s="11" t="s">
        <v>1746</v>
      </c>
    </row>
    <row r="656" spans="1:15" x14ac:dyDescent="0.25">
      <c r="A656" s="1">
        <v>655</v>
      </c>
      <c r="B656" s="1" t="s">
        <v>785</v>
      </c>
      <c r="C656" s="10">
        <v>45220</v>
      </c>
      <c r="D656" s="22">
        <v>0</v>
      </c>
      <c r="E656" s="1" t="s">
        <v>213</v>
      </c>
      <c r="F656" s="15">
        <v>24</v>
      </c>
      <c r="G656" s="2">
        <v>3.3956</v>
      </c>
      <c r="H656" s="3">
        <v>5</v>
      </c>
      <c r="I656" s="2">
        <v>1.5512999999999999</v>
      </c>
      <c r="J656" s="4">
        <f t="shared" si="34"/>
        <v>1.8443000000000001</v>
      </c>
      <c r="K656" s="1">
        <v>1</v>
      </c>
      <c r="L656" s="4">
        <f t="shared" si="35"/>
        <v>1.8443000000000001</v>
      </c>
      <c r="M656" s="1">
        <v>1</v>
      </c>
      <c r="N656" s="4">
        <v>1.8443000000000001</v>
      </c>
      <c r="O656" s="11" t="s">
        <v>1746</v>
      </c>
    </row>
    <row r="657" spans="1:15" x14ac:dyDescent="0.25">
      <c r="A657" s="1">
        <v>656</v>
      </c>
      <c r="B657" s="1" t="s">
        <v>249</v>
      </c>
      <c r="C657" s="10">
        <v>45221</v>
      </c>
      <c r="D657" s="22">
        <v>0</v>
      </c>
      <c r="E657" s="1" t="s">
        <v>213</v>
      </c>
      <c r="F657" s="15">
        <v>24</v>
      </c>
      <c r="G657" s="2">
        <v>2.5099999999999998</v>
      </c>
      <c r="H657" s="3">
        <v>8</v>
      </c>
      <c r="I657" s="2">
        <v>1.56</v>
      </c>
      <c r="J657" s="4">
        <f t="shared" si="34"/>
        <v>0.94999999999999973</v>
      </c>
      <c r="K657" s="1">
        <v>1</v>
      </c>
      <c r="L657" s="4">
        <f t="shared" si="35"/>
        <v>0.94999999999999973</v>
      </c>
      <c r="M657" s="1">
        <v>1</v>
      </c>
      <c r="N657" s="4">
        <v>0.94999999999999973</v>
      </c>
      <c r="O657" s="11" t="s">
        <v>1746</v>
      </c>
    </row>
    <row r="658" spans="1:15" x14ac:dyDescent="0.25">
      <c r="A658" s="1">
        <v>657</v>
      </c>
      <c r="B658" s="1" t="s">
        <v>785</v>
      </c>
      <c r="C658" s="10">
        <v>45221</v>
      </c>
      <c r="D658" s="22">
        <v>0</v>
      </c>
      <c r="E658" s="1" t="s">
        <v>213</v>
      </c>
      <c r="F658" s="15">
        <v>24</v>
      </c>
      <c r="G658" s="2">
        <v>3.41</v>
      </c>
      <c r="H658" s="3">
        <v>4</v>
      </c>
      <c r="I658" s="2">
        <v>1.63</v>
      </c>
      <c r="J658" s="4">
        <f t="shared" si="34"/>
        <v>1.7800000000000002</v>
      </c>
      <c r="K658" s="1">
        <v>1</v>
      </c>
      <c r="L658" s="4">
        <f t="shared" si="35"/>
        <v>1.7800000000000002</v>
      </c>
      <c r="M658" s="1">
        <v>1</v>
      </c>
      <c r="N658" s="4">
        <v>1.7800000000000002</v>
      </c>
      <c r="O658" s="11" t="s">
        <v>1746</v>
      </c>
    </row>
    <row r="659" spans="1:15" x14ac:dyDescent="0.25">
      <c r="A659" s="1">
        <v>658</v>
      </c>
      <c r="B659" s="1" t="s">
        <v>249</v>
      </c>
      <c r="C659" s="10">
        <v>45222</v>
      </c>
      <c r="D659" s="22">
        <v>0</v>
      </c>
      <c r="E659" s="1" t="s">
        <v>213</v>
      </c>
      <c r="F659" s="15">
        <v>24</v>
      </c>
      <c r="G659" s="2">
        <v>2.4685999999999999</v>
      </c>
      <c r="H659" s="3">
        <v>8</v>
      </c>
      <c r="I659" s="2">
        <v>1.56</v>
      </c>
      <c r="J659" s="4">
        <f t="shared" si="34"/>
        <v>0.90859999999999985</v>
      </c>
      <c r="K659" s="1">
        <v>1</v>
      </c>
      <c r="L659" s="4">
        <f t="shared" si="35"/>
        <v>0.90859999999999985</v>
      </c>
      <c r="M659" s="1">
        <v>1</v>
      </c>
      <c r="N659" s="4">
        <v>0.90859999999999985</v>
      </c>
      <c r="O659" s="11" t="s">
        <v>1746</v>
      </c>
    </row>
    <row r="660" spans="1:15" x14ac:dyDescent="0.25">
      <c r="A660" s="1">
        <v>659</v>
      </c>
      <c r="B660" s="1" t="s">
        <v>785</v>
      </c>
      <c r="C660" s="10">
        <v>45222</v>
      </c>
      <c r="D660" s="22">
        <v>0</v>
      </c>
      <c r="E660" s="1" t="s">
        <v>213</v>
      </c>
      <c r="F660" s="15">
        <v>24</v>
      </c>
      <c r="G660" s="2">
        <v>3.4184000000000001</v>
      </c>
      <c r="H660" s="3">
        <v>4</v>
      </c>
      <c r="I660" s="2">
        <v>1.6358999999999999</v>
      </c>
      <c r="J660" s="4">
        <f t="shared" si="34"/>
        <v>1.7825000000000002</v>
      </c>
      <c r="K660" s="1">
        <v>1</v>
      </c>
      <c r="L660" s="4">
        <f t="shared" si="35"/>
        <v>1.7825000000000002</v>
      </c>
      <c r="M660" s="1">
        <v>1</v>
      </c>
      <c r="N660" s="4">
        <v>1.7825000000000002</v>
      </c>
      <c r="O660" s="11" t="s">
        <v>1746</v>
      </c>
    </row>
    <row r="661" spans="1:15" x14ac:dyDescent="0.25">
      <c r="A661" s="1">
        <v>660</v>
      </c>
      <c r="B661" s="1" t="s">
        <v>249</v>
      </c>
      <c r="C661" s="10">
        <v>45223</v>
      </c>
      <c r="D661" s="22">
        <v>0</v>
      </c>
      <c r="E661" s="1" t="s">
        <v>213</v>
      </c>
      <c r="F661" s="15">
        <v>24</v>
      </c>
      <c r="G661" s="2">
        <v>2.5701000000000001</v>
      </c>
      <c r="H661" s="3">
        <v>8</v>
      </c>
      <c r="I661" s="2">
        <v>1.0281</v>
      </c>
      <c r="J661" s="4">
        <f t="shared" si="34"/>
        <v>1.542</v>
      </c>
      <c r="K661" s="1">
        <v>1</v>
      </c>
      <c r="L661" s="4">
        <f t="shared" si="35"/>
        <v>1.542</v>
      </c>
      <c r="M661" s="1">
        <v>1</v>
      </c>
      <c r="N661" s="4">
        <v>1.542</v>
      </c>
      <c r="O661" s="11" t="s">
        <v>1746</v>
      </c>
    </row>
    <row r="662" spans="1:15" x14ac:dyDescent="0.25">
      <c r="A662" s="1">
        <v>661</v>
      </c>
      <c r="B662" s="1" t="s">
        <v>785</v>
      </c>
      <c r="C662" s="10">
        <v>45223</v>
      </c>
      <c r="D662" s="22">
        <v>0</v>
      </c>
      <c r="E662" s="1" t="s">
        <v>213</v>
      </c>
      <c r="F662" s="15">
        <v>24</v>
      </c>
      <c r="G662" s="2">
        <v>3.4169999999999998</v>
      </c>
      <c r="H662" s="3">
        <v>4</v>
      </c>
      <c r="I662" s="2">
        <v>1.6419999999999999</v>
      </c>
      <c r="J662" s="4">
        <f t="shared" si="34"/>
        <v>1.7749999999999999</v>
      </c>
      <c r="K662" s="1">
        <v>1</v>
      </c>
      <c r="L662" s="4">
        <f t="shared" si="35"/>
        <v>1.7749999999999999</v>
      </c>
      <c r="M662" s="1">
        <v>1</v>
      </c>
      <c r="N662" s="4">
        <v>1.7749999999999999</v>
      </c>
      <c r="O662" s="11" t="s">
        <v>1746</v>
      </c>
    </row>
    <row r="663" spans="1:15" x14ac:dyDescent="0.25">
      <c r="A663" s="1">
        <v>662</v>
      </c>
      <c r="B663" s="1" t="s">
        <v>249</v>
      </c>
      <c r="C663" s="10">
        <v>45224</v>
      </c>
      <c r="D663" s="22">
        <v>0</v>
      </c>
      <c r="E663" s="1" t="s">
        <v>213</v>
      </c>
      <c r="F663" s="15">
        <v>24</v>
      </c>
      <c r="G663" s="2">
        <v>2.6259000000000001</v>
      </c>
      <c r="H663" s="3">
        <v>8</v>
      </c>
      <c r="I663" s="2">
        <v>1.5006999999999999</v>
      </c>
      <c r="J663" s="4">
        <f t="shared" si="34"/>
        <v>1.1252000000000002</v>
      </c>
      <c r="K663" s="1">
        <v>1</v>
      </c>
      <c r="L663" s="4">
        <f t="shared" si="35"/>
        <v>1.1252000000000002</v>
      </c>
      <c r="M663" s="1">
        <v>1</v>
      </c>
      <c r="N663" s="4">
        <v>1.1252000000000002</v>
      </c>
      <c r="O663" s="11" t="s">
        <v>1746</v>
      </c>
    </row>
    <row r="664" spans="1:15" x14ac:dyDescent="0.25">
      <c r="A664" s="1">
        <v>663</v>
      </c>
      <c r="B664" s="1" t="s">
        <v>785</v>
      </c>
      <c r="C664" s="10">
        <v>45224</v>
      </c>
      <c r="D664" s="22">
        <v>0</v>
      </c>
      <c r="E664" s="1" t="s">
        <v>213</v>
      </c>
      <c r="F664" s="15">
        <v>24</v>
      </c>
      <c r="G664" s="2">
        <v>3.4735999999999998</v>
      </c>
      <c r="H664" s="3">
        <v>3</v>
      </c>
      <c r="I664" s="2">
        <v>1.6007</v>
      </c>
      <c r="J664" s="4">
        <f t="shared" si="34"/>
        <v>1.8728999999999998</v>
      </c>
      <c r="K664" s="1">
        <v>1</v>
      </c>
      <c r="L664" s="4">
        <f t="shared" si="35"/>
        <v>1.8728999999999998</v>
      </c>
      <c r="M664" s="1">
        <v>1</v>
      </c>
      <c r="N664" s="4">
        <v>1.8728999999999998</v>
      </c>
      <c r="O664" s="11" t="s">
        <v>1746</v>
      </c>
    </row>
    <row r="665" spans="1:15" x14ac:dyDescent="0.25">
      <c r="A665" s="1">
        <v>664</v>
      </c>
      <c r="B665" s="1" t="s">
        <v>249</v>
      </c>
      <c r="C665" s="10">
        <v>45225</v>
      </c>
      <c r="D665" s="22">
        <v>0</v>
      </c>
      <c r="E665" s="1" t="s">
        <v>213</v>
      </c>
      <c r="F665" s="15">
        <v>24</v>
      </c>
      <c r="G665" s="2">
        <v>2.6320999999999999</v>
      </c>
      <c r="H665" s="3">
        <v>8</v>
      </c>
      <c r="I665" s="2">
        <v>1.5290999999999999</v>
      </c>
      <c r="J665" s="4">
        <f t="shared" si="34"/>
        <v>1.103</v>
      </c>
      <c r="K665" s="1">
        <v>1</v>
      </c>
      <c r="L665" s="4">
        <f t="shared" si="35"/>
        <v>1.103</v>
      </c>
      <c r="M665" s="1">
        <v>1</v>
      </c>
      <c r="N665" s="4">
        <v>1.103</v>
      </c>
      <c r="O665" s="11" t="s">
        <v>1746</v>
      </c>
    </row>
    <row r="666" spans="1:15" x14ac:dyDescent="0.25">
      <c r="A666" s="1">
        <v>665</v>
      </c>
      <c r="B666" s="1" t="s">
        <v>785</v>
      </c>
      <c r="C666" s="10">
        <v>45225</v>
      </c>
      <c r="D666" s="22">
        <v>0</v>
      </c>
      <c r="E666" s="1" t="s">
        <v>213</v>
      </c>
      <c r="F666" s="15">
        <v>24</v>
      </c>
      <c r="G666" s="2">
        <v>3.4601999999999999</v>
      </c>
      <c r="H666" s="3">
        <v>4</v>
      </c>
      <c r="I666" s="2">
        <v>1.5370999999999999</v>
      </c>
      <c r="J666" s="4">
        <f t="shared" si="34"/>
        <v>1.9231</v>
      </c>
      <c r="K666" s="1">
        <v>1</v>
      </c>
      <c r="L666" s="4">
        <f t="shared" si="35"/>
        <v>1.9231</v>
      </c>
      <c r="M666" s="1">
        <v>1</v>
      </c>
      <c r="N666" s="4">
        <v>1.9231</v>
      </c>
      <c r="O666" s="11" t="s">
        <v>1746</v>
      </c>
    </row>
    <row r="667" spans="1:15" x14ac:dyDescent="0.25">
      <c r="A667" s="1">
        <v>666</v>
      </c>
      <c r="B667" s="1" t="s">
        <v>249</v>
      </c>
      <c r="C667" s="10">
        <v>45226</v>
      </c>
      <c r="D667" s="22">
        <v>0</v>
      </c>
      <c r="E667" s="1" t="s">
        <v>213</v>
      </c>
      <c r="F667" s="15">
        <v>24</v>
      </c>
      <c r="G667" s="2">
        <v>2.5789</v>
      </c>
      <c r="H667" s="3">
        <v>7</v>
      </c>
      <c r="I667" s="2">
        <v>1.08</v>
      </c>
      <c r="J667" s="4">
        <f t="shared" si="34"/>
        <v>1.4988999999999999</v>
      </c>
      <c r="K667" s="1">
        <v>1</v>
      </c>
      <c r="L667" s="4">
        <f t="shared" si="35"/>
        <v>1.4988999999999999</v>
      </c>
      <c r="M667" s="1">
        <v>1</v>
      </c>
      <c r="N667" s="4">
        <v>1.4988999999999999</v>
      </c>
      <c r="O667" s="11" t="s">
        <v>1746</v>
      </c>
    </row>
    <row r="668" spans="1:15" x14ac:dyDescent="0.25">
      <c r="A668" s="1">
        <v>667</v>
      </c>
      <c r="B668" s="1" t="s">
        <v>785</v>
      </c>
      <c r="C668" s="10">
        <v>45226</v>
      </c>
      <c r="D668" s="22">
        <v>0</v>
      </c>
      <c r="E668" s="1" t="s">
        <v>213</v>
      </c>
      <c r="F668" s="15">
        <v>24</v>
      </c>
      <c r="G668" s="2">
        <v>3.4883000000000002</v>
      </c>
      <c r="H668" s="3">
        <v>4</v>
      </c>
      <c r="I668" s="2">
        <v>1.5587</v>
      </c>
      <c r="J668" s="4">
        <f t="shared" si="34"/>
        <v>1.9296000000000002</v>
      </c>
      <c r="K668" s="1">
        <v>1</v>
      </c>
      <c r="L668" s="4">
        <f t="shared" si="35"/>
        <v>1.9296000000000002</v>
      </c>
      <c r="M668" s="1">
        <v>1</v>
      </c>
      <c r="N668" s="4">
        <v>1.9296000000000002</v>
      </c>
      <c r="O668" s="11" t="s">
        <v>1746</v>
      </c>
    </row>
    <row r="669" spans="1:15" x14ac:dyDescent="0.25">
      <c r="A669" s="1">
        <v>668</v>
      </c>
      <c r="B669" s="1" t="s">
        <v>249</v>
      </c>
      <c r="C669" s="10">
        <v>45227</v>
      </c>
      <c r="D669" s="22">
        <v>0</v>
      </c>
      <c r="E669" s="1" t="s">
        <v>213</v>
      </c>
      <c r="F669" s="15">
        <v>24</v>
      </c>
      <c r="G669" s="2">
        <v>2.6</v>
      </c>
      <c r="H669" s="3">
        <v>6</v>
      </c>
      <c r="I669" s="2">
        <v>1.56</v>
      </c>
      <c r="J669" s="4">
        <f t="shared" si="34"/>
        <v>1.04</v>
      </c>
      <c r="K669" s="1">
        <v>1</v>
      </c>
      <c r="L669" s="4">
        <f t="shared" si="35"/>
        <v>1.04</v>
      </c>
      <c r="M669" s="1">
        <v>1</v>
      </c>
      <c r="N669" s="4">
        <v>1.04</v>
      </c>
      <c r="O669" s="11" t="s">
        <v>1746</v>
      </c>
    </row>
    <row r="670" spans="1:15" x14ac:dyDescent="0.25">
      <c r="A670" s="1">
        <v>669</v>
      </c>
      <c r="B670" s="1" t="s">
        <v>785</v>
      </c>
      <c r="C670" s="10">
        <v>45227</v>
      </c>
      <c r="D670" s="22">
        <v>0</v>
      </c>
      <c r="E670" s="1" t="s">
        <v>213</v>
      </c>
      <c r="F670" s="15">
        <v>24</v>
      </c>
      <c r="G670" s="2">
        <v>3.39</v>
      </c>
      <c r="H670" s="3">
        <v>4</v>
      </c>
      <c r="I670" s="2">
        <v>1.68</v>
      </c>
      <c r="J670" s="4">
        <f t="shared" si="34"/>
        <v>1.7100000000000002</v>
      </c>
      <c r="K670" s="1">
        <v>1</v>
      </c>
      <c r="L670" s="4">
        <f t="shared" si="35"/>
        <v>1.7100000000000002</v>
      </c>
      <c r="M670" s="1">
        <v>1</v>
      </c>
      <c r="N670" s="4">
        <v>1.7100000000000002</v>
      </c>
      <c r="O670" s="11" t="s">
        <v>1746</v>
      </c>
    </row>
    <row r="671" spans="1:15" x14ac:dyDescent="0.25">
      <c r="A671" s="1">
        <v>670</v>
      </c>
      <c r="B671" s="1" t="s">
        <v>249</v>
      </c>
      <c r="C671" s="10">
        <v>45228</v>
      </c>
      <c r="D671" s="22">
        <v>0</v>
      </c>
      <c r="E671" s="1" t="s">
        <v>213</v>
      </c>
      <c r="F671" s="15">
        <v>24</v>
      </c>
      <c r="G671" s="2">
        <v>2.2400000000000002</v>
      </c>
      <c r="H671" s="3">
        <v>6</v>
      </c>
      <c r="I671" s="2">
        <v>1.54</v>
      </c>
      <c r="J671" s="4">
        <f t="shared" si="34"/>
        <v>0.70000000000000018</v>
      </c>
      <c r="K671" s="1">
        <v>1</v>
      </c>
      <c r="L671" s="4">
        <f t="shared" si="35"/>
        <v>0.70000000000000018</v>
      </c>
      <c r="M671" s="1">
        <v>1</v>
      </c>
      <c r="N671" s="4">
        <v>0.70000000000000018</v>
      </c>
      <c r="O671" s="11" t="s">
        <v>1746</v>
      </c>
    </row>
    <row r="672" spans="1:15" x14ac:dyDescent="0.25">
      <c r="A672" s="1">
        <v>671</v>
      </c>
      <c r="B672" s="1" t="s">
        <v>785</v>
      </c>
      <c r="C672" s="10">
        <v>45228</v>
      </c>
      <c r="D672" s="22">
        <v>0</v>
      </c>
      <c r="E672" s="1" t="s">
        <v>213</v>
      </c>
      <c r="F672" s="15">
        <v>24</v>
      </c>
      <c r="G672" s="2">
        <v>3.43</v>
      </c>
      <c r="H672" s="3">
        <v>4</v>
      </c>
      <c r="I672" s="2">
        <v>1.78</v>
      </c>
      <c r="J672" s="4">
        <f t="shared" si="34"/>
        <v>1.6500000000000001</v>
      </c>
      <c r="K672" s="1">
        <v>1</v>
      </c>
      <c r="L672" s="4">
        <f t="shared" si="35"/>
        <v>1.6500000000000001</v>
      </c>
      <c r="M672" s="1">
        <v>1</v>
      </c>
      <c r="N672" s="4">
        <v>1.6500000000000001</v>
      </c>
      <c r="O672" s="11" t="s">
        <v>1746</v>
      </c>
    </row>
    <row r="673" spans="1:15" x14ac:dyDescent="0.25">
      <c r="A673" s="1">
        <v>672</v>
      </c>
      <c r="B673" s="1" t="s">
        <v>249</v>
      </c>
      <c r="C673" s="10">
        <v>45229</v>
      </c>
      <c r="D673" s="22">
        <v>0</v>
      </c>
      <c r="E673" s="1" t="s">
        <v>213</v>
      </c>
      <c r="F673" s="15">
        <v>24</v>
      </c>
      <c r="G673" s="2">
        <v>2.36</v>
      </c>
      <c r="H673" s="3">
        <v>5</v>
      </c>
      <c r="I673" s="2">
        <v>1.49</v>
      </c>
      <c r="J673" s="4">
        <f t="shared" si="34"/>
        <v>0.86999999999999988</v>
      </c>
      <c r="K673" s="1">
        <v>1</v>
      </c>
      <c r="L673" s="4">
        <f t="shared" si="35"/>
        <v>0.86999999999999988</v>
      </c>
      <c r="M673" s="1">
        <v>1</v>
      </c>
      <c r="N673" s="4">
        <v>0.86999999999999988</v>
      </c>
      <c r="O673" s="11" t="s">
        <v>1746</v>
      </c>
    </row>
    <row r="674" spans="1:15" x14ac:dyDescent="0.25">
      <c r="A674" s="1">
        <v>673</v>
      </c>
      <c r="B674" s="1" t="s">
        <v>785</v>
      </c>
      <c r="C674" s="10">
        <v>45229</v>
      </c>
      <c r="D674" s="22">
        <v>0</v>
      </c>
      <c r="E674" s="1" t="s">
        <v>213</v>
      </c>
      <c r="F674" s="15">
        <v>24</v>
      </c>
      <c r="G674" s="2">
        <v>3.42</v>
      </c>
      <c r="H674" s="3">
        <v>4</v>
      </c>
      <c r="I674" s="2">
        <v>1.59</v>
      </c>
      <c r="J674" s="4">
        <f t="shared" si="34"/>
        <v>1.8299999999999998</v>
      </c>
      <c r="K674" s="1">
        <v>1</v>
      </c>
      <c r="L674" s="4">
        <f t="shared" si="35"/>
        <v>1.8299999999999998</v>
      </c>
      <c r="M674" s="1">
        <v>1</v>
      </c>
      <c r="N674" s="4">
        <v>1.8299999999999998</v>
      </c>
      <c r="O674" s="11" t="s">
        <v>1746</v>
      </c>
    </row>
    <row r="675" spans="1:15" x14ac:dyDescent="0.25">
      <c r="A675" s="1">
        <v>674</v>
      </c>
      <c r="B675" s="1" t="s">
        <v>249</v>
      </c>
      <c r="C675" s="10">
        <v>45230</v>
      </c>
      <c r="D675" s="22">
        <v>0</v>
      </c>
      <c r="E675" s="1" t="s">
        <v>213</v>
      </c>
      <c r="F675" s="15">
        <v>24</v>
      </c>
      <c r="G675" s="2">
        <v>2.3199999999999998</v>
      </c>
      <c r="H675" s="3">
        <v>10</v>
      </c>
      <c r="I675" s="2">
        <v>1.5</v>
      </c>
      <c r="J675" s="4">
        <f t="shared" si="34"/>
        <v>0.81999999999999984</v>
      </c>
      <c r="K675" s="1">
        <v>1</v>
      </c>
      <c r="L675" s="4">
        <f t="shared" si="35"/>
        <v>0.81999999999999984</v>
      </c>
      <c r="M675" s="1">
        <v>1</v>
      </c>
      <c r="N675" s="4">
        <v>0.81999999999999984</v>
      </c>
      <c r="O675" s="11" t="s">
        <v>1746</v>
      </c>
    </row>
    <row r="676" spans="1:15" x14ac:dyDescent="0.25">
      <c r="A676" s="1">
        <v>675</v>
      </c>
      <c r="B676" s="1" t="s">
        <v>785</v>
      </c>
      <c r="C676" s="10">
        <v>45230</v>
      </c>
      <c r="D676" s="22">
        <v>0</v>
      </c>
      <c r="E676" s="1" t="s">
        <v>213</v>
      </c>
      <c r="F676" s="15">
        <v>24</v>
      </c>
      <c r="G676" s="2">
        <v>3.43</v>
      </c>
      <c r="H676" s="3">
        <v>4</v>
      </c>
      <c r="I676" s="2">
        <v>1.59</v>
      </c>
      <c r="J676" s="4">
        <f t="shared" si="34"/>
        <v>1.84</v>
      </c>
      <c r="K676" s="1">
        <v>1</v>
      </c>
      <c r="L676" s="4">
        <f t="shared" si="35"/>
        <v>1.84</v>
      </c>
      <c r="M676" s="1">
        <v>1</v>
      </c>
      <c r="N676" s="4">
        <v>1.84</v>
      </c>
      <c r="O676" s="11" t="s">
        <v>1746</v>
      </c>
    </row>
    <row r="677" spans="1:15" x14ac:dyDescent="0.25">
      <c r="A677" s="1">
        <v>676</v>
      </c>
      <c r="B677" s="1" t="s">
        <v>249</v>
      </c>
      <c r="C677" s="10">
        <v>45231</v>
      </c>
      <c r="D677" s="22">
        <v>0</v>
      </c>
      <c r="E677" s="1" t="s">
        <v>213</v>
      </c>
      <c r="F677" s="15">
        <v>24</v>
      </c>
      <c r="G677" s="2">
        <v>2.82</v>
      </c>
      <c r="H677" s="3">
        <v>10</v>
      </c>
      <c r="I677" s="2">
        <v>1.6</v>
      </c>
      <c r="J677" s="4">
        <f t="shared" si="34"/>
        <v>1.2199999999999998</v>
      </c>
      <c r="K677" s="1">
        <v>1</v>
      </c>
      <c r="L677" s="4">
        <f t="shared" si="35"/>
        <v>1.2199999999999998</v>
      </c>
      <c r="M677" s="1">
        <v>1</v>
      </c>
      <c r="N677" s="4">
        <v>1.2199999999999998</v>
      </c>
      <c r="O677" s="11" t="s">
        <v>1746</v>
      </c>
    </row>
    <row r="678" spans="1:15" x14ac:dyDescent="0.25">
      <c r="A678" s="1">
        <v>677</v>
      </c>
      <c r="B678" s="1" t="s">
        <v>785</v>
      </c>
      <c r="C678" s="10">
        <v>45231</v>
      </c>
      <c r="D678" s="22">
        <v>0</v>
      </c>
      <c r="E678" s="1" t="s">
        <v>213</v>
      </c>
      <c r="F678" s="15">
        <v>24</v>
      </c>
      <c r="G678" s="2">
        <v>3.59</v>
      </c>
      <c r="H678" s="3">
        <v>9</v>
      </c>
      <c r="I678" s="2">
        <v>1.68</v>
      </c>
      <c r="J678" s="4">
        <f t="shared" si="34"/>
        <v>1.91</v>
      </c>
      <c r="K678" s="1">
        <v>1</v>
      </c>
      <c r="L678" s="4">
        <f t="shared" si="35"/>
        <v>1.91</v>
      </c>
      <c r="M678" s="1">
        <v>1</v>
      </c>
      <c r="N678" s="4">
        <v>1.91</v>
      </c>
      <c r="O678" s="11" t="s">
        <v>1746</v>
      </c>
    </row>
    <row r="679" spans="1:15" x14ac:dyDescent="0.25">
      <c r="A679" s="1">
        <v>678</v>
      </c>
      <c r="B679" s="1" t="s">
        <v>249</v>
      </c>
      <c r="C679" s="10">
        <v>45232</v>
      </c>
      <c r="D679" s="22">
        <v>0</v>
      </c>
      <c r="E679" s="1" t="s">
        <v>213</v>
      </c>
      <c r="F679" s="15">
        <v>24</v>
      </c>
      <c r="G679" s="2">
        <v>2.7</v>
      </c>
      <c r="H679" s="3">
        <v>10</v>
      </c>
      <c r="I679" s="2">
        <v>1.68</v>
      </c>
      <c r="J679" s="4">
        <f t="shared" si="34"/>
        <v>1.0200000000000002</v>
      </c>
      <c r="K679" s="1">
        <v>1</v>
      </c>
      <c r="L679" s="4">
        <f t="shared" si="35"/>
        <v>1.0200000000000002</v>
      </c>
      <c r="M679" s="1">
        <v>1</v>
      </c>
      <c r="N679" s="4">
        <v>1.0200000000000002</v>
      </c>
      <c r="O679" s="11" t="s">
        <v>1746</v>
      </c>
    </row>
    <row r="680" spans="1:15" x14ac:dyDescent="0.25">
      <c r="A680" s="1">
        <v>679</v>
      </c>
      <c r="B680" s="1" t="s">
        <v>785</v>
      </c>
      <c r="C680" s="10">
        <v>45232</v>
      </c>
      <c r="D680" s="22">
        <v>0</v>
      </c>
      <c r="E680" s="1" t="s">
        <v>213</v>
      </c>
      <c r="F680" s="15">
        <v>24</v>
      </c>
      <c r="G680" s="2">
        <v>3.61</v>
      </c>
      <c r="H680" s="3">
        <v>10</v>
      </c>
      <c r="I680" s="2">
        <v>1.77</v>
      </c>
      <c r="J680" s="4">
        <f t="shared" si="34"/>
        <v>1.8399999999999999</v>
      </c>
      <c r="K680" s="1">
        <v>1</v>
      </c>
      <c r="L680" s="4">
        <f t="shared" si="35"/>
        <v>1.8399999999999999</v>
      </c>
      <c r="M680" s="1">
        <v>1</v>
      </c>
      <c r="N680" s="4">
        <v>1.8399999999999999</v>
      </c>
      <c r="O680" s="11" t="s">
        <v>1746</v>
      </c>
    </row>
    <row r="681" spans="1:15" x14ac:dyDescent="0.25">
      <c r="A681" s="1">
        <v>680</v>
      </c>
      <c r="B681" s="1" t="s">
        <v>249</v>
      </c>
      <c r="C681" s="10">
        <v>45233</v>
      </c>
      <c r="D681" s="22">
        <v>0</v>
      </c>
      <c r="E681" s="1" t="s">
        <v>213</v>
      </c>
      <c r="F681" s="15">
        <v>24</v>
      </c>
      <c r="G681" s="2">
        <v>2.69</v>
      </c>
      <c r="H681" s="3">
        <v>9</v>
      </c>
      <c r="I681" s="2">
        <v>1.59</v>
      </c>
      <c r="J681" s="4">
        <f t="shared" si="34"/>
        <v>1.0999999999999999</v>
      </c>
      <c r="K681" s="1">
        <v>1</v>
      </c>
      <c r="L681" s="4">
        <f t="shared" si="35"/>
        <v>1.0999999999999999</v>
      </c>
      <c r="M681" s="1">
        <v>1</v>
      </c>
      <c r="N681" s="4">
        <v>1.0999999999999999</v>
      </c>
      <c r="O681" s="11" t="s">
        <v>1746</v>
      </c>
    </row>
    <row r="682" spans="1:15" x14ac:dyDescent="0.25">
      <c r="A682" s="1">
        <v>681</v>
      </c>
      <c r="B682" s="1" t="s">
        <v>785</v>
      </c>
      <c r="C682" s="10">
        <v>45233</v>
      </c>
      <c r="D682" s="22">
        <v>0</v>
      </c>
      <c r="E682" s="1" t="s">
        <v>213</v>
      </c>
      <c r="F682" s="15">
        <v>24</v>
      </c>
      <c r="G682" s="2">
        <v>3.52</v>
      </c>
      <c r="H682" s="3">
        <v>9</v>
      </c>
      <c r="I682" s="2">
        <v>1.69</v>
      </c>
      <c r="J682" s="4">
        <f t="shared" si="34"/>
        <v>1.83</v>
      </c>
      <c r="K682" s="1">
        <v>1</v>
      </c>
      <c r="L682" s="4">
        <f t="shared" si="35"/>
        <v>1.83</v>
      </c>
      <c r="M682" s="1">
        <v>1</v>
      </c>
      <c r="N682" s="4">
        <v>1.83</v>
      </c>
      <c r="O682" s="11" t="s">
        <v>1746</v>
      </c>
    </row>
    <row r="683" spans="1:15" x14ac:dyDescent="0.25">
      <c r="A683" s="1">
        <v>682</v>
      </c>
      <c r="B683" s="1" t="s">
        <v>249</v>
      </c>
      <c r="C683" s="10">
        <v>45234</v>
      </c>
      <c r="D683" s="22">
        <v>0</v>
      </c>
      <c r="E683" s="1" t="s">
        <v>213</v>
      </c>
      <c r="F683" s="15">
        <v>24</v>
      </c>
      <c r="G683" s="2">
        <v>2.84</v>
      </c>
      <c r="H683" s="3">
        <v>8</v>
      </c>
      <c r="I683" s="2">
        <v>1.54</v>
      </c>
      <c r="J683" s="4">
        <f t="shared" si="34"/>
        <v>1.2999999999999998</v>
      </c>
      <c r="K683" s="1">
        <v>1</v>
      </c>
      <c r="L683" s="4">
        <f t="shared" si="35"/>
        <v>1.2999999999999998</v>
      </c>
      <c r="M683" s="1">
        <v>1</v>
      </c>
      <c r="N683" s="4">
        <v>1.2999999999999998</v>
      </c>
      <c r="O683" s="11" t="s">
        <v>1746</v>
      </c>
    </row>
    <row r="684" spans="1:15" x14ac:dyDescent="0.25">
      <c r="A684" s="1">
        <v>683</v>
      </c>
      <c r="B684" s="1" t="s">
        <v>785</v>
      </c>
      <c r="C684" s="10">
        <v>45234</v>
      </c>
      <c r="D684" s="22">
        <v>0</v>
      </c>
      <c r="E684" s="1" t="s">
        <v>213</v>
      </c>
      <c r="F684" s="15">
        <v>24</v>
      </c>
      <c r="G684" s="2">
        <v>3.37</v>
      </c>
      <c r="H684" s="3">
        <v>9</v>
      </c>
      <c r="I684" s="2">
        <v>1.63</v>
      </c>
      <c r="J684" s="4">
        <f t="shared" si="34"/>
        <v>1.7400000000000002</v>
      </c>
      <c r="K684" s="1">
        <v>1</v>
      </c>
      <c r="L684" s="4">
        <f t="shared" si="35"/>
        <v>1.7400000000000002</v>
      </c>
      <c r="M684" s="1">
        <v>1</v>
      </c>
      <c r="N684" s="4">
        <v>1.7400000000000002</v>
      </c>
      <c r="O684" s="11" t="s">
        <v>1746</v>
      </c>
    </row>
    <row r="685" spans="1:15" x14ac:dyDescent="0.25">
      <c r="A685" s="1">
        <v>684</v>
      </c>
      <c r="B685" s="1" t="s">
        <v>249</v>
      </c>
      <c r="C685" s="10">
        <v>45235</v>
      </c>
      <c r="D685" s="22">
        <v>0</v>
      </c>
      <c r="E685" s="1" t="s">
        <v>213</v>
      </c>
      <c r="F685" s="15">
        <v>24</v>
      </c>
      <c r="G685" s="2">
        <v>2.95</v>
      </c>
      <c r="H685" s="3">
        <v>6</v>
      </c>
      <c r="I685" s="2">
        <v>1.46</v>
      </c>
      <c r="J685" s="4">
        <f t="shared" si="34"/>
        <v>1.4900000000000002</v>
      </c>
      <c r="K685" s="1">
        <v>1</v>
      </c>
      <c r="L685" s="4">
        <f t="shared" si="35"/>
        <v>1.4900000000000002</v>
      </c>
      <c r="M685" s="1">
        <v>1</v>
      </c>
      <c r="N685" s="4">
        <v>1.4900000000000002</v>
      </c>
      <c r="O685" s="11" t="s">
        <v>1746</v>
      </c>
    </row>
    <row r="686" spans="1:15" x14ac:dyDescent="0.25">
      <c r="A686" s="1">
        <v>685</v>
      </c>
      <c r="B686" s="1" t="s">
        <v>785</v>
      </c>
      <c r="C686" s="10">
        <v>45235</v>
      </c>
      <c r="D686" s="22">
        <v>0</v>
      </c>
      <c r="E686" s="1" t="s">
        <v>213</v>
      </c>
      <c r="F686" s="15">
        <v>24</v>
      </c>
      <c r="G686" s="2">
        <v>3.35</v>
      </c>
      <c r="H686" s="3">
        <v>4</v>
      </c>
      <c r="I686" s="2">
        <v>1.54</v>
      </c>
      <c r="J686" s="4">
        <f t="shared" si="34"/>
        <v>1.81</v>
      </c>
      <c r="K686" s="1">
        <v>1</v>
      </c>
      <c r="L686" s="4">
        <f t="shared" si="35"/>
        <v>1.81</v>
      </c>
      <c r="M686" s="1">
        <v>1</v>
      </c>
      <c r="N686" s="4">
        <v>1.81</v>
      </c>
      <c r="O686" s="11" t="s">
        <v>1746</v>
      </c>
    </row>
    <row r="687" spans="1:15" x14ac:dyDescent="0.25">
      <c r="A687" s="1">
        <v>686</v>
      </c>
      <c r="B687" s="1" t="s">
        <v>249</v>
      </c>
      <c r="C687" s="10">
        <v>45236</v>
      </c>
      <c r="D687" s="22">
        <v>0</v>
      </c>
      <c r="E687" s="1" t="s">
        <v>213</v>
      </c>
      <c r="F687" s="15">
        <v>24</v>
      </c>
      <c r="G687" s="2">
        <v>2.87</v>
      </c>
      <c r="H687" s="3">
        <v>4</v>
      </c>
      <c r="I687" s="2">
        <v>1.47</v>
      </c>
      <c r="J687" s="4">
        <f t="shared" si="34"/>
        <v>1.4000000000000001</v>
      </c>
      <c r="K687" s="1">
        <v>1</v>
      </c>
      <c r="L687" s="4">
        <f t="shared" si="35"/>
        <v>1.4000000000000001</v>
      </c>
      <c r="M687" s="1">
        <v>1</v>
      </c>
      <c r="N687" s="4">
        <v>1.4000000000000001</v>
      </c>
      <c r="O687" s="11" t="s">
        <v>1746</v>
      </c>
    </row>
    <row r="688" spans="1:15" x14ac:dyDescent="0.25">
      <c r="A688" s="1">
        <v>687</v>
      </c>
      <c r="B688" s="1" t="s">
        <v>785</v>
      </c>
      <c r="C688" s="10">
        <v>45236</v>
      </c>
      <c r="D688" s="22">
        <v>0</v>
      </c>
      <c r="E688" s="1" t="s">
        <v>213</v>
      </c>
      <c r="F688" s="15">
        <v>24</v>
      </c>
      <c r="G688" s="2">
        <v>3.25</v>
      </c>
      <c r="H688" s="3">
        <v>4</v>
      </c>
      <c r="I688" s="2">
        <v>1.55</v>
      </c>
      <c r="J688" s="4">
        <f t="shared" si="34"/>
        <v>1.7</v>
      </c>
      <c r="K688" s="1">
        <v>1</v>
      </c>
      <c r="L688" s="4">
        <f t="shared" si="35"/>
        <v>1.7</v>
      </c>
      <c r="M688" s="1">
        <v>1</v>
      </c>
      <c r="N688" s="4">
        <v>1.7</v>
      </c>
      <c r="O688" s="11" t="s">
        <v>1746</v>
      </c>
    </row>
    <row r="689" spans="1:15" x14ac:dyDescent="0.25">
      <c r="A689" s="1">
        <v>688</v>
      </c>
      <c r="B689" s="1" t="s">
        <v>249</v>
      </c>
      <c r="C689" s="10">
        <v>45237</v>
      </c>
      <c r="D689" s="22">
        <v>0</v>
      </c>
      <c r="E689" s="1" t="s">
        <v>213</v>
      </c>
      <c r="F689" s="15">
        <v>24</v>
      </c>
      <c r="G689" s="2">
        <v>2.9342000000000001</v>
      </c>
      <c r="H689" s="3">
        <v>3</v>
      </c>
      <c r="I689" s="2">
        <v>1.5427</v>
      </c>
      <c r="J689" s="4">
        <f t="shared" si="34"/>
        <v>1.3915000000000002</v>
      </c>
      <c r="K689" s="1">
        <v>1</v>
      </c>
      <c r="L689" s="4">
        <f t="shared" si="35"/>
        <v>1.3915000000000002</v>
      </c>
      <c r="M689" s="1">
        <v>1</v>
      </c>
      <c r="N689" s="4">
        <v>1.3915000000000002</v>
      </c>
      <c r="O689" s="11" t="s">
        <v>1746</v>
      </c>
    </row>
    <row r="690" spans="1:15" x14ac:dyDescent="0.25">
      <c r="A690" s="1">
        <v>689</v>
      </c>
      <c r="B690" s="1" t="s">
        <v>785</v>
      </c>
      <c r="C690" s="10">
        <v>45237</v>
      </c>
      <c r="D690" s="22">
        <v>0</v>
      </c>
      <c r="E690" s="1" t="s">
        <v>213</v>
      </c>
      <c r="F690" s="15">
        <v>24</v>
      </c>
      <c r="G690" s="2">
        <v>3.2662</v>
      </c>
      <c r="H690" s="3">
        <v>4</v>
      </c>
      <c r="I690" s="2">
        <v>1.6347</v>
      </c>
      <c r="J690" s="4">
        <f t="shared" si="34"/>
        <v>1.6315</v>
      </c>
      <c r="K690" s="1">
        <v>1</v>
      </c>
      <c r="L690" s="4">
        <f t="shared" si="35"/>
        <v>1.6315</v>
      </c>
      <c r="M690" s="1">
        <v>1</v>
      </c>
      <c r="N690" s="4">
        <v>1.6315</v>
      </c>
      <c r="O690" s="11" t="s">
        <v>1746</v>
      </c>
    </row>
    <row r="691" spans="1:15" x14ac:dyDescent="0.25">
      <c r="A691" s="1">
        <v>690</v>
      </c>
      <c r="B691" s="1" t="s">
        <v>249</v>
      </c>
      <c r="C691" s="10">
        <v>45238</v>
      </c>
      <c r="D691" s="22">
        <v>0</v>
      </c>
      <c r="E691" s="1" t="s">
        <v>213</v>
      </c>
      <c r="F691" s="15">
        <v>24</v>
      </c>
      <c r="G691" s="2">
        <v>3.13</v>
      </c>
      <c r="H691" s="3">
        <v>3</v>
      </c>
      <c r="I691" s="2">
        <v>1.57</v>
      </c>
      <c r="J691" s="4">
        <f t="shared" si="34"/>
        <v>1.5599999999999998</v>
      </c>
      <c r="K691" s="1">
        <v>1</v>
      </c>
      <c r="L691" s="4">
        <f t="shared" si="35"/>
        <v>1.5599999999999998</v>
      </c>
      <c r="M691" s="1">
        <v>1</v>
      </c>
      <c r="N691" s="4">
        <v>1.5599999999999998</v>
      </c>
      <c r="O691" s="11" t="s">
        <v>1746</v>
      </c>
    </row>
    <row r="692" spans="1:15" x14ac:dyDescent="0.25">
      <c r="A692" s="1">
        <v>691</v>
      </c>
      <c r="B692" s="1" t="s">
        <v>785</v>
      </c>
      <c r="C692" s="10">
        <v>45238</v>
      </c>
      <c r="D692" s="22">
        <v>0</v>
      </c>
      <c r="E692" s="1" t="s">
        <v>213</v>
      </c>
      <c r="F692" s="15">
        <v>24</v>
      </c>
      <c r="G692" s="2">
        <v>3.42</v>
      </c>
      <c r="H692" s="3">
        <v>5</v>
      </c>
      <c r="I692" s="2">
        <v>1.66</v>
      </c>
      <c r="J692" s="4">
        <f t="shared" si="34"/>
        <v>1.76</v>
      </c>
      <c r="K692" s="1">
        <v>1</v>
      </c>
      <c r="L692" s="4">
        <f t="shared" si="35"/>
        <v>1.76</v>
      </c>
      <c r="M692" s="1">
        <v>1</v>
      </c>
      <c r="N692" s="4">
        <v>1.76</v>
      </c>
      <c r="O692" s="11" t="s">
        <v>1746</v>
      </c>
    </row>
    <row r="693" spans="1:15" x14ac:dyDescent="0.25">
      <c r="A693" s="1">
        <v>692</v>
      </c>
      <c r="B693" s="1" t="s">
        <v>249</v>
      </c>
      <c r="C693" s="10">
        <v>45239</v>
      </c>
      <c r="D693" s="22">
        <v>0</v>
      </c>
      <c r="E693" s="1" t="s">
        <v>213</v>
      </c>
      <c r="F693" s="15">
        <v>24</v>
      </c>
      <c r="G693" s="2">
        <v>3.11</v>
      </c>
      <c r="H693" s="3">
        <v>6</v>
      </c>
      <c r="I693" s="2">
        <v>1.52</v>
      </c>
      <c r="J693" s="4">
        <f t="shared" si="34"/>
        <v>1.5899999999999999</v>
      </c>
      <c r="K693" s="1">
        <v>1</v>
      </c>
      <c r="L693" s="4">
        <f t="shared" si="35"/>
        <v>1.5899999999999999</v>
      </c>
      <c r="M693" s="1">
        <v>1</v>
      </c>
      <c r="N693" s="4">
        <v>1.5899999999999999</v>
      </c>
      <c r="O693" s="11" t="s">
        <v>1746</v>
      </c>
    </row>
    <row r="694" spans="1:15" x14ac:dyDescent="0.25">
      <c r="A694" s="1">
        <v>693</v>
      </c>
      <c r="B694" s="1" t="s">
        <v>785</v>
      </c>
      <c r="C694" s="10">
        <v>45239</v>
      </c>
      <c r="D694" s="22">
        <v>0</v>
      </c>
      <c r="E694" s="1" t="s">
        <v>213</v>
      </c>
      <c r="F694" s="15">
        <v>24</v>
      </c>
      <c r="G694" s="2">
        <v>3.33</v>
      </c>
      <c r="H694" s="3">
        <v>7</v>
      </c>
      <c r="I694" s="2">
        <v>1.6</v>
      </c>
      <c r="J694" s="4">
        <f t="shared" si="34"/>
        <v>1.73</v>
      </c>
      <c r="K694" s="1">
        <v>1</v>
      </c>
      <c r="L694" s="4">
        <f t="shared" si="35"/>
        <v>1.73</v>
      </c>
      <c r="M694" s="1">
        <v>1</v>
      </c>
      <c r="N694" s="4">
        <v>1.73</v>
      </c>
      <c r="O694" s="11" t="s">
        <v>1746</v>
      </c>
    </row>
    <row r="695" spans="1:15" x14ac:dyDescent="0.25">
      <c r="A695" s="1">
        <v>694</v>
      </c>
      <c r="B695" s="1" t="s">
        <v>249</v>
      </c>
      <c r="C695" s="10">
        <v>45240</v>
      </c>
      <c r="D695" s="22">
        <v>0</v>
      </c>
      <c r="E695" s="1" t="s">
        <v>213</v>
      </c>
      <c r="F695" s="15">
        <v>24</v>
      </c>
      <c r="G695" s="2">
        <v>3.16</v>
      </c>
      <c r="H695" s="3">
        <v>7</v>
      </c>
      <c r="I695" s="2">
        <v>1.47</v>
      </c>
      <c r="J695" s="4">
        <f t="shared" si="34"/>
        <v>1.6900000000000002</v>
      </c>
      <c r="K695" s="1">
        <v>1</v>
      </c>
      <c r="L695" s="4">
        <f t="shared" si="35"/>
        <v>1.6900000000000002</v>
      </c>
      <c r="M695" s="1">
        <v>1</v>
      </c>
      <c r="N695" s="4">
        <v>1.6900000000000002</v>
      </c>
      <c r="O695" s="11" t="s">
        <v>1746</v>
      </c>
    </row>
    <row r="696" spans="1:15" x14ac:dyDescent="0.25">
      <c r="A696" s="1">
        <v>695</v>
      </c>
      <c r="B696" s="1" t="s">
        <v>785</v>
      </c>
      <c r="C696" s="10">
        <v>45240</v>
      </c>
      <c r="D696" s="22">
        <v>0</v>
      </c>
      <c r="E696" s="1" t="s">
        <v>213</v>
      </c>
      <c r="F696" s="15">
        <v>24</v>
      </c>
      <c r="G696" s="2">
        <v>3.19</v>
      </c>
      <c r="H696" s="3">
        <v>7</v>
      </c>
      <c r="I696" s="2">
        <v>1.56</v>
      </c>
      <c r="J696" s="4">
        <f t="shared" si="34"/>
        <v>1.63</v>
      </c>
      <c r="K696" s="1">
        <v>1</v>
      </c>
      <c r="L696" s="4">
        <f t="shared" si="35"/>
        <v>1.63</v>
      </c>
      <c r="M696" s="1">
        <v>1</v>
      </c>
      <c r="N696" s="4">
        <v>1.63</v>
      </c>
      <c r="O696" s="11" t="s">
        <v>1746</v>
      </c>
    </row>
    <row r="697" spans="1:15" x14ac:dyDescent="0.25">
      <c r="A697" s="1">
        <v>696</v>
      </c>
      <c r="B697" s="1" t="s">
        <v>249</v>
      </c>
      <c r="C697" s="10">
        <v>45241</v>
      </c>
      <c r="D697" s="22">
        <v>0</v>
      </c>
      <c r="E697" s="1" t="s">
        <v>213</v>
      </c>
      <c r="F697" s="15">
        <v>24</v>
      </c>
      <c r="G697" s="2">
        <v>3.37</v>
      </c>
      <c r="H697" s="3">
        <v>8</v>
      </c>
      <c r="I697" s="2">
        <v>1.55</v>
      </c>
      <c r="J697" s="4">
        <f t="shared" si="34"/>
        <v>1.82</v>
      </c>
      <c r="K697" s="1">
        <v>1</v>
      </c>
      <c r="L697" s="4">
        <f t="shared" si="35"/>
        <v>1.82</v>
      </c>
      <c r="M697" s="1">
        <v>1</v>
      </c>
      <c r="N697" s="4">
        <v>1.82</v>
      </c>
      <c r="O697" s="11" t="s">
        <v>1746</v>
      </c>
    </row>
    <row r="698" spans="1:15" x14ac:dyDescent="0.25">
      <c r="A698" s="1">
        <v>697</v>
      </c>
      <c r="B698" s="1" t="s">
        <v>785</v>
      </c>
      <c r="C698" s="10">
        <v>45241</v>
      </c>
      <c r="D698" s="22">
        <v>0</v>
      </c>
      <c r="E698" s="1" t="s">
        <v>213</v>
      </c>
      <c r="F698" s="15">
        <v>24</v>
      </c>
      <c r="G698" s="2">
        <v>3.21</v>
      </c>
      <c r="H698" s="3">
        <v>5</v>
      </c>
      <c r="I698" s="2">
        <v>1.64</v>
      </c>
      <c r="J698" s="4">
        <f t="shared" ref="J698:J761" si="36">G698-I698</f>
        <v>1.57</v>
      </c>
      <c r="K698" s="1">
        <v>1</v>
      </c>
      <c r="L698" s="4">
        <f t="shared" ref="L698:L761" si="37">(G698-I698-D698)*K698</f>
        <v>1.57</v>
      </c>
      <c r="M698" s="1">
        <v>1</v>
      </c>
      <c r="N698" s="4">
        <v>1.57</v>
      </c>
      <c r="O698" s="11" t="s">
        <v>1746</v>
      </c>
    </row>
    <row r="699" spans="1:15" x14ac:dyDescent="0.25">
      <c r="A699" s="1">
        <v>698</v>
      </c>
      <c r="B699" s="1" t="s">
        <v>249</v>
      </c>
      <c r="C699" s="10">
        <v>45242</v>
      </c>
      <c r="D699" s="22">
        <v>0</v>
      </c>
      <c r="E699" s="1" t="s">
        <v>213</v>
      </c>
      <c r="F699" s="15">
        <v>24</v>
      </c>
      <c r="G699" s="2">
        <v>2.56</v>
      </c>
      <c r="H699" s="3">
        <v>6</v>
      </c>
      <c r="I699" s="2">
        <v>1.59</v>
      </c>
      <c r="J699" s="4">
        <f t="shared" si="36"/>
        <v>0.97</v>
      </c>
      <c r="K699" s="1">
        <v>1</v>
      </c>
      <c r="L699" s="4">
        <f t="shared" si="37"/>
        <v>0.97</v>
      </c>
      <c r="M699" s="1">
        <v>1</v>
      </c>
      <c r="N699" s="4">
        <v>0.97</v>
      </c>
      <c r="O699" s="11" t="s">
        <v>1746</v>
      </c>
    </row>
    <row r="700" spans="1:15" x14ac:dyDescent="0.25">
      <c r="A700" s="1">
        <v>699</v>
      </c>
      <c r="B700" s="1" t="s">
        <v>785</v>
      </c>
      <c r="C700" s="10">
        <v>45242</v>
      </c>
      <c r="D700" s="22">
        <v>0</v>
      </c>
      <c r="E700" s="1" t="s">
        <v>213</v>
      </c>
      <c r="F700" s="15">
        <v>24</v>
      </c>
      <c r="G700" s="2">
        <v>3.45</v>
      </c>
      <c r="H700" s="3">
        <v>4</v>
      </c>
      <c r="I700" s="2">
        <v>1.71</v>
      </c>
      <c r="J700" s="4">
        <f t="shared" si="36"/>
        <v>1.7400000000000002</v>
      </c>
      <c r="K700" s="1">
        <v>1</v>
      </c>
      <c r="L700" s="4">
        <f t="shared" si="37"/>
        <v>1.7400000000000002</v>
      </c>
      <c r="M700" s="1">
        <v>1</v>
      </c>
      <c r="N700" s="4">
        <v>1.7400000000000002</v>
      </c>
      <c r="O700" s="11" t="s">
        <v>1746</v>
      </c>
    </row>
    <row r="701" spans="1:15" x14ac:dyDescent="0.25">
      <c r="A701" s="1">
        <v>700</v>
      </c>
      <c r="B701" s="1" t="s">
        <v>249</v>
      </c>
      <c r="C701" s="10">
        <v>45243</v>
      </c>
      <c r="D701" s="22">
        <v>0</v>
      </c>
      <c r="E701" s="1" t="s">
        <v>213</v>
      </c>
      <c r="F701" s="15">
        <v>24</v>
      </c>
      <c r="G701" s="2">
        <v>2.74</v>
      </c>
      <c r="H701" s="3">
        <v>6</v>
      </c>
      <c r="I701" s="2">
        <v>1.58</v>
      </c>
      <c r="J701" s="4">
        <f t="shared" si="36"/>
        <v>1.1600000000000001</v>
      </c>
      <c r="K701" s="1">
        <v>1</v>
      </c>
      <c r="L701" s="4">
        <f t="shared" si="37"/>
        <v>1.1600000000000001</v>
      </c>
      <c r="M701" s="1">
        <v>1</v>
      </c>
      <c r="N701" s="4">
        <v>1.1600000000000001</v>
      </c>
      <c r="O701" s="11" t="s">
        <v>1746</v>
      </c>
    </row>
    <row r="702" spans="1:15" x14ac:dyDescent="0.25">
      <c r="A702" s="1">
        <v>701</v>
      </c>
      <c r="B702" s="1" t="s">
        <v>785</v>
      </c>
      <c r="C702" s="10">
        <v>45243</v>
      </c>
      <c r="D702" s="22">
        <v>0</v>
      </c>
      <c r="E702" s="1" t="s">
        <v>213</v>
      </c>
      <c r="F702" s="15">
        <v>24</v>
      </c>
      <c r="G702" s="2">
        <v>3.29</v>
      </c>
      <c r="H702" s="3">
        <v>4</v>
      </c>
      <c r="I702" s="2">
        <v>1.67</v>
      </c>
      <c r="J702" s="4">
        <f t="shared" si="36"/>
        <v>1.62</v>
      </c>
      <c r="K702" s="1">
        <v>1</v>
      </c>
      <c r="L702" s="4">
        <f t="shared" si="37"/>
        <v>1.62</v>
      </c>
      <c r="M702" s="1">
        <v>1</v>
      </c>
      <c r="N702" s="4">
        <v>1.62</v>
      </c>
      <c r="O702" s="11" t="s">
        <v>1746</v>
      </c>
    </row>
    <row r="703" spans="1:15" x14ac:dyDescent="0.25">
      <c r="A703" s="1">
        <v>702</v>
      </c>
      <c r="B703" s="1" t="s">
        <v>249</v>
      </c>
      <c r="C703" s="10">
        <v>45244</v>
      </c>
      <c r="D703" s="22">
        <v>0</v>
      </c>
      <c r="E703" s="1" t="s">
        <v>213</v>
      </c>
      <c r="F703" s="15">
        <v>24</v>
      </c>
      <c r="G703" s="2">
        <v>2.63</v>
      </c>
      <c r="H703" s="3">
        <v>6</v>
      </c>
      <c r="I703" s="2">
        <v>1.56</v>
      </c>
      <c r="J703" s="4">
        <f t="shared" si="36"/>
        <v>1.0699999999999998</v>
      </c>
      <c r="K703" s="1">
        <v>1</v>
      </c>
      <c r="L703" s="4">
        <f t="shared" si="37"/>
        <v>1.0699999999999998</v>
      </c>
      <c r="M703" s="1">
        <v>1</v>
      </c>
      <c r="N703" s="4">
        <v>1.0699999999999998</v>
      </c>
      <c r="O703" s="11" t="s">
        <v>1746</v>
      </c>
    </row>
    <row r="704" spans="1:15" x14ac:dyDescent="0.25">
      <c r="A704" s="1">
        <v>703</v>
      </c>
      <c r="B704" s="1" t="s">
        <v>785</v>
      </c>
      <c r="C704" s="10">
        <v>45244</v>
      </c>
      <c r="D704" s="22">
        <v>0</v>
      </c>
      <c r="E704" s="1" t="s">
        <v>213</v>
      </c>
      <c r="F704" s="15">
        <v>24</v>
      </c>
      <c r="G704" s="2">
        <v>3.04</v>
      </c>
      <c r="H704" s="3">
        <v>4</v>
      </c>
      <c r="I704" s="2">
        <v>1.66</v>
      </c>
      <c r="J704" s="4">
        <f t="shared" si="36"/>
        <v>1.3800000000000001</v>
      </c>
      <c r="K704" s="1">
        <v>1</v>
      </c>
      <c r="L704" s="4">
        <f t="shared" si="37"/>
        <v>1.3800000000000001</v>
      </c>
      <c r="M704" s="1">
        <v>1</v>
      </c>
      <c r="N704" s="4">
        <v>1.3800000000000001</v>
      </c>
      <c r="O704" s="11" t="s">
        <v>1746</v>
      </c>
    </row>
    <row r="705" spans="1:15" x14ac:dyDescent="0.25">
      <c r="A705" s="1">
        <v>704</v>
      </c>
      <c r="B705" s="1" t="s">
        <v>249</v>
      </c>
      <c r="C705" s="10">
        <v>45245</v>
      </c>
      <c r="D705" s="22">
        <v>0</v>
      </c>
      <c r="E705" s="1" t="s">
        <v>213</v>
      </c>
      <c r="F705" s="15">
        <v>24</v>
      </c>
      <c r="G705" s="2">
        <v>2.56</v>
      </c>
      <c r="H705" s="3">
        <v>6</v>
      </c>
      <c r="I705" s="2">
        <v>1.44</v>
      </c>
      <c r="J705" s="4">
        <f t="shared" si="36"/>
        <v>1.1200000000000001</v>
      </c>
      <c r="K705" s="1">
        <v>1</v>
      </c>
      <c r="L705" s="4">
        <f t="shared" si="37"/>
        <v>1.1200000000000001</v>
      </c>
      <c r="M705" s="1">
        <v>1</v>
      </c>
      <c r="N705" s="4">
        <v>1.1200000000000001</v>
      </c>
      <c r="O705" s="11" t="s">
        <v>1746</v>
      </c>
    </row>
    <row r="706" spans="1:15" x14ac:dyDescent="0.25">
      <c r="A706" s="1">
        <v>705</v>
      </c>
      <c r="B706" s="1" t="s">
        <v>785</v>
      </c>
      <c r="C706" s="10">
        <v>45245</v>
      </c>
      <c r="D706" s="22">
        <v>0</v>
      </c>
      <c r="E706" s="1" t="s">
        <v>213</v>
      </c>
      <c r="F706" s="15">
        <v>24</v>
      </c>
      <c r="G706" s="2">
        <v>2.98</v>
      </c>
      <c r="H706" s="3">
        <v>4</v>
      </c>
      <c r="I706" s="2">
        <v>1.53</v>
      </c>
      <c r="J706" s="4">
        <f t="shared" si="36"/>
        <v>1.45</v>
      </c>
      <c r="K706" s="1">
        <v>1</v>
      </c>
      <c r="L706" s="4">
        <f t="shared" si="37"/>
        <v>1.45</v>
      </c>
      <c r="M706" s="1">
        <v>1</v>
      </c>
      <c r="N706" s="4">
        <v>1.45</v>
      </c>
      <c r="O706" s="11" t="s">
        <v>1746</v>
      </c>
    </row>
    <row r="707" spans="1:15" x14ac:dyDescent="0.25">
      <c r="A707" s="1">
        <v>706</v>
      </c>
      <c r="B707" s="1" t="s">
        <v>249</v>
      </c>
      <c r="C707" s="10">
        <v>45246</v>
      </c>
      <c r="D707" s="22">
        <v>0</v>
      </c>
      <c r="E707" s="1" t="s">
        <v>213</v>
      </c>
      <c r="F707" s="15">
        <v>24</v>
      </c>
      <c r="G707" s="2">
        <v>2.4900000000000002</v>
      </c>
      <c r="H707" s="3">
        <v>5</v>
      </c>
      <c r="I707" s="2">
        <v>1.51</v>
      </c>
      <c r="J707" s="4">
        <f t="shared" si="36"/>
        <v>0.9800000000000002</v>
      </c>
      <c r="K707" s="1">
        <v>1</v>
      </c>
      <c r="L707" s="4">
        <f t="shared" si="37"/>
        <v>0.9800000000000002</v>
      </c>
      <c r="M707" s="1">
        <v>1</v>
      </c>
      <c r="N707" s="4">
        <v>0.9800000000000002</v>
      </c>
      <c r="O707" s="11" t="s">
        <v>1746</v>
      </c>
    </row>
    <row r="708" spans="1:15" x14ac:dyDescent="0.25">
      <c r="A708" s="1">
        <v>707</v>
      </c>
      <c r="B708" s="1" t="s">
        <v>785</v>
      </c>
      <c r="C708" s="10">
        <v>45246</v>
      </c>
      <c r="D708" s="22">
        <v>0</v>
      </c>
      <c r="E708" s="1" t="s">
        <v>213</v>
      </c>
      <c r="F708" s="15">
        <v>24</v>
      </c>
      <c r="G708" s="2">
        <v>2.99</v>
      </c>
      <c r="H708" s="3">
        <v>9</v>
      </c>
      <c r="I708" s="2">
        <v>1.6</v>
      </c>
      <c r="J708" s="4">
        <f t="shared" si="36"/>
        <v>1.3900000000000001</v>
      </c>
      <c r="K708" s="1">
        <v>1</v>
      </c>
      <c r="L708" s="4">
        <f t="shared" si="37"/>
        <v>1.3900000000000001</v>
      </c>
      <c r="M708" s="1">
        <v>1</v>
      </c>
      <c r="N708" s="4">
        <v>1.3900000000000001</v>
      </c>
      <c r="O708" s="11" t="s">
        <v>1746</v>
      </c>
    </row>
    <row r="709" spans="1:15" x14ac:dyDescent="0.25">
      <c r="A709" s="1">
        <v>708</v>
      </c>
      <c r="B709" s="1" t="s">
        <v>249</v>
      </c>
      <c r="C709" s="10">
        <v>45247</v>
      </c>
      <c r="D709" s="22">
        <v>0</v>
      </c>
      <c r="E709" s="1" t="s">
        <v>213</v>
      </c>
      <c r="F709" s="15">
        <v>24</v>
      </c>
      <c r="G709" s="2">
        <v>2.4900000000000002</v>
      </c>
      <c r="H709" s="3">
        <v>5</v>
      </c>
      <c r="I709" s="2">
        <v>1.51</v>
      </c>
      <c r="J709" s="4">
        <f t="shared" si="36"/>
        <v>0.9800000000000002</v>
      </c>
      <c r="K709" s="1">
        <v>1</v>
      </c>
      <c r="L709" s="4">
        <f t="shared" si="37"/>
        <v>0.9800000000000002</v>
      </c>
      <c r="M709" s="1">
        <v>1</v>
      </c>
      <c r="N709" s="4">
        <v>0.9800000000000002</v>
      </c>
      <c r="O709" s="11" t="s">
        <v>1746</v>
      </c>
    </row>
    <row r="710" spans="1:15" x14ac:dyDescent="0.25">
      <c r="A710" s="1">
        <v>709</v>
      </c>
      <c r="B710" s="1" t="s">
        <v>785</v>
      </c>
      <c r="C710" s="10">
        <v>45247</v>
      </c>
      <c r="D710" s="22">
        <v>0</v>
      </c>
      <c r="E710" s="1" t="s">
        <v>213</v>
      </c>
      <c r="F710" s="15">
        <v>24</v>
      </c>
      <c r="G710" s="2">
        <v>2.99</v>
      </c>
      <c r="H710" s="3">
        <v>9</v>
      </c>
      <c r="I710" s="2">
        <v>1.6</v>
      </c>
      <c r="J710" s="4">
        <f t="shared" si="36"/>
        <v>1.3900000000000001</v>
      </c>
      <c r="K710" s="1">
        <v>1</v>
      </c>
      <c r="L710" s="4">
        <f t="shared" si="37"/>
        <v>1.3900000000000001</v>
      </c>
      <c r="M710" s="1">
        <v>1</v>
      </c>
      <c r="N710" s="4">
        <v>1.3900000000000001</v>
      </c>
      <c r="O710" s="11" t="s">
        <v>1746</v>
      </c>
    </row>
    <row r="711" spans="1:15" x14ac:dyDescent="0.25">
      <c r="A711" s="1">
        <v>710</v>
      </c>
      <c r="B711" s="1" t="s">
        <v>249</v>
      </c>
      <c r="C711" s="10">
        <v>45248</v>
      </c>
      <c r="D711" s="22">
        <v>0</v>
      </c>
      <c r="E711" s="1" t="s">
        <v>213</v>
      </c>
      <c r="F711" s="15">
        <v>24</v>
      </c>
      <c r="G711" s="2">
        <v>2.5099999999999998</v>
      </c>
      <c r="H711" s="3">
        <v>5</v>
      </c>
      <c r="I711" s="2">
        <v>1.45</v>
      </c>
      <c r="J711" s="4">
        <f t="shared" si="36"/>
        <v>1.0599999999999998</v>
      </c>
      <c r="K711" s="1">
        <v>1</v>
      </c>
      <c r="L711" s="4">
        <f t="shared" si="37"/>
        <v>1.0599999999999998</v>
      </c>
      <c r="M711" s="1">
        <v>1</v>
      </c>
      <c r="N711" s="4">
        <v>1.0599999999999998</v>
      </c>
      <c r="O711" s="11" t="s">
        <v>1746</v>
      </c>
    </row>
    <row r="712" spans="1:15" x14ac:dyDescent="0.25">
      <c r="A712" s="1">
        <v>711</v>
      </c>
      <c r="B712" s="1" t="s">
        <v>785</v>
      </c>
      <c r="C712" s="10">
        <v>45248</v>
      </c>
      <c r="D712" s="22">
        <v>0</v>
      </c>
      <c r="E712" s="1" t="s">
        <v>213</v>
      </c>
      <c r="F712" s="15">
        <v>24</v>
      </c>
      <c r="G712" s="2">
        <v>3.11</v>
      </c>
      <c r="H712" s="3">
        <v>7</v>
      </c>
      <c r="I712" s="2">
        <v>1.59</v>
      </c>
      <c r="J712" s="4">
        <f t="shared" si="36"/>
        <v>1.5199999999999998</v>
      </c>
      <c r="K712" s="1">
        <v>1</v>
      </c>
      <c r="L712" s="4">
        <f t="shared" si="37"/>
        <v>1.5199999999999998</v>
      </c>
      <c r="M712" s="1">
        <v>1</v>
      </c>
      <c r="N712" s="4">
        <v>1.5199999999999998</v>
      </c>
      <c r="O712" s="11" t="s">
        <v>1746</v>
      </c>
    </row>
    <row r="713" spans="1:15" x14ac:dyDescent="0.25">
      <c r="A713" s="1">
        <v>712</v>
      </c>
      <c r="B713" s="1" t="s">
        <v>249</v>
      </c>
      <c r="C713" s="10">
        <v>45249</v>
      </c>
      <c r="D713" s="22">
        <v>0</v>
      </c>
      <c r="E713" s="1" t="s">
        <v>213</v>
      </c>
      <c r="F713" s="15">
        <v>24</v>
      </c>
      <c r="G713" s="2">
        <v>2.4529999999999998</v>
      </c>
      <c r="H713" s="3">
        <v>5</v>
      </c>
      <c r="I713" s="2">
        <v>1.4681999999999999</v>
      </c>
      <c r="J713" s="4">
        <f t="shared" si="36"/>
        <v>0.9847999999999999</v>
      </c>
      <c r="K713" s="1">
        <v>1</v>
      </c>
      <c r="L713" s="4">
        <f t="shared" si="37"/>
        <v>0.9847999999999999</v>
      </c>
      <c r="M713" s="1">
        <v>1</v>
      </c>
      <c r="N713" s="4">
        <v>0.9847999999999999</v>
      </c>
      <c r="O713" s="11" t="s">
        <v>1746</v>
      </c>
    </row>
    <row r="714" spans="1:15" x14ac:dyDescent="0.25">
      <c r="A714" s="1">
        <v>713</v>
      </c>
      <c r="B714" s="1" t="s">
        <v>785</v>
      </c>
      <c r="C714" s="10">
        <v>45249</v>
      </c>
      <c r="D714" s="22">
        <v>0</v>
      </c>
      <c r="E714" s="1" t="s">
        <v>213</v>
      </c>
      <c r="F714" s="15">
        <v>24</v>
      </c>
      <c r="G714" s="2">
        <v>3.2719</v>
      </c>
      <c r="H714" s="3">
        <v>6</v>
      </c>
      <c r="I714" s="2">
        <v>1.633</v>
      </c>
      <c r="J714" s="4">
        <f t="shared" si="36"/>
        <v>1.6389</v>
      </c>
      <c r="K714" s="1">
        <v>1</v>
      </c>
      <c r="L714" s="4">
        <f t="shared" si="37"/>
        <v>1.6389</v>
      </c>
      <c r="M714" s="1">
        <v>1</v>
      </c>
      <c r="N714" s="4">
        <v>1.6389</v>
      </c>
      <c r="O714" s="11" t="s">
        <v>1746</v>
      </c>
    </row>
    <row r="715" spans="1:15" x14ac:dyDescent="0.25">
      <c r="A715" s="1">
        <v>714</v>
      </c>
      <c r="B715" s="1" t="s">
        <v>249</v>
      </c>
      <c r="C715" s="10">
        <v>45250</v>
      </c>
      <c r="D715" s="22">
        <v>0</v>
      </c>
      <c r="E715" s="1" t="s">
        <v>213</v>
      </c>
      <c r="F715" s="15">
        <v>24</v>
      </c>
      <c r="G715" s="2">
        <v>2.4260999999999999</v>
      </c>
      <c r="H715" s="3">
        <v>5</v>
      </c>
      <c r="I715" s="2">
        <v>1.5613999999999999</v>
      </c>
      <c r="J715" s="4">
        <f t="shared" si="36"/>
        <v>0.86470000000000002</v>
      </c>
      <c r="K715" s="1">
        <v>1</v>
      </c>
      <c r="L715" s="4">
        <f t="shared" si="37"/>
        <v>0.86470000000000002</v>
      </c>
      <c r="M715" s="1">
        <v>1</v>
      </c>
      <c r="N715" s="4">
        <v>0.86470000000000002</v>
      </c>
      <c r="O715" s="11" t="s">
        <v>1746</v>
      </c>
    </row>
    <row r="716" spans="1:15" x14ac:dyDescent="0.25">
      <c r="A716" s="1">
        <v>715</v>
      </c>
      <c r="B716" s="1" t="s">
        <v>785</v>
      </c>
      <c r="C716" s="10">
        <v>45250</v>
      </c>
      <c r="D716" s="22">
        <v>0</v>
      </c>
      <c r="E716" s="1" t="s">
        <v>213</v>
      </c>
      <c r="F716" s="15">
        <v>24</v>
      </c>
      <c r="G716" s="2">
        <v>3.004</v>
      </c>
      <c r="H716" s="3">
        <v>7</v>
      </c>
      <c r="I716" s="2">
        <v>1.6514</v>
      </c>
      <c r="J716" s="4">
        <f t="shared" si="36"/>
        <v>1.3526</v>
      </c>
      <c r="K716" s="1">
        <v>1</v>
      </c>
      <c r="L716" s="4">
        <f t="shared" si="37"/>
        <v>1.3526</v>
      </c>
      <c r="M716" s="1">
        <v>1</v>
      </c>
      <c r="N716" s="4">
        <v>1.3526</v>
      </c>
      <c r="O716" s="11" t="s">
        <v>1746</v>
      </c>
    </row>
    <row r="717" spans="1:15" x14ac:dyDescent="0.25">
      <c r="A717" s="1">
        <v>716</v>
      </c>
      <c r="B717" s="1" t="s">
        <v>249</v>
      </c>
      <c r="C717" s="10">
        <v>45251</v>
      </c>
      <c r="D717" s="22">
        <v>0</v>
      </c>
      <c r="E717" s="1" t="s">
        <v>213</v>
      </c>
      <c r="F717" s="15">
        <v>24</v>
      </c>
      <c r="G717" s="2">
        <v>2.5672999999999999</v>
      </c>
      <c r="H717" s="3">
        <v>5</v>
      </c>
      <c r="I717" s="2">
        <v>1.5743</v>
      </c>
      <c r="J717" s="4">
        <f t="shared" si="36"/>
        <v>0.99299999999999988</v>
      </c>
      <c r="K717" s="1">
        <v>1</v>
      </c>
      <c r="L717" s="4">
        <f t="shared" si="37"/>
        <v>0.99299999999999988</v>
      </c>
      <c r="M717" s="1">
        <v>1</v>
      </c>
      <c r="N717" s="4">
        <v>0.99299999999999988</v>
      </c>
      <c r="O717" s="11" t="s">
        <v>1746</v>
      </c>
    </row>
    <row r="718" spans="1:15" x14ac:dyDescent="0.25">
      <c r="A718" s="1">
        <v>717</v>
      </c>
      <c r="B718" s="1" t="s">
        <v>785</v>
      </c>
      <c r="C718" s="10">
        <v>45251</v>
      </c>
      <c r="D718" s="22">
        <v>0</v>
      </c>
      <c r="E718" s="1" t="s">
        <v>213</v>
      </c>
      <c r="F718" s="15">
        <v>24</v>
      </c>
      <c r="G718" s="2">
        <v>2.9784999999999999</v>
      </c>
      <c r="H718" s="3">
        <v>6</v>
      </c>
      <c r="I718" s="2">
        <v>1.6642999999999999</v>
      </c>
      <c r="J718" s="4">
        <f t="shared" si="36"/>
        <v>1.3142</v>
      </c>
      <c r="K718" s="1">
        <v>1</v>
      </c>
      <c r="L718" s="4">
        <f t="shared" si="37"/>
        <v>1.3142</v>
      </c>
      <c r="M718" s="1">
        <v>1</v>
      </c>
      <c r="N718" s="4">
        <v>1.3142</v>
      </c>
      <c r="O718" s="11" t="s">
        <v>1746</v>
      </c>
    </row>
    <row r="719" spans="1:15" x14ac:dyDescent="0.25">
      <c r="A719" s="1">
        <v>718</v>
      </c>
      <c r="B719" s="1" t="s">
        <v>249</v>
      </c>
      <c r="C719" s="10">
        <v>45252</v>
      </c>
      <c r="D719" s="22">
        <v>0</v>
      </c>
      <c r="E719" s="1" t="s">
        <v>213</v>
      </c>
      <c r="F719" s="15">
        <v>24</v>
      </c>
      <c r="G719" s="2">
        <v>2.3233000000000001</v>
      </c>
      <c r="H719" s="3">
        <v>5</v>
      </c>
      <c r="I719" s="2">
        <v>1.4681</v>
      </c>
      <c r="J719" s="4">
        <f t="shared" si="36"/>
        <v>0.85520000000000018</v>
      </c>
      <c r="K719" s="1">
        <v>1</v>
      </c>
      <c r="L719" s="4">
        <f t="shared" si="37"/>
        <v>0.85520000000000018</v>
      </c>
      <c r="M719" s="1">
        <v>1</v>
      </c>
      <c r="N719" s="4">
        <v>0.85520000000000018</v>
      </c>
      <c r="O719" s="11" t="s">
        <v>1746</v>
      </c>
    </row>
    <row r="720" spans="1:15" x14ac:dyDescent="0.25">
      <c r="A720" s="1">
        <v>719</v>
      </c>
      <c r="B720" s="1" t="s">
        <v>785</v>
      </c>
      <c r="C720" s="10">
        <v>45252</v>
      </c>
      <c r="D720" s="22">
        <v>0</v>
      </c>
      <c r="E720" s="1" t="s">
        <v>213</v>
      </c>
      <c r="F720" s="15">
        <v>24</v>
      </c>
      <c r="G720" s="2">
        <v>2.95</v>
      </c>
      <c r="H720" s="3">
        <v>5</v>
      </c>
      <c r="I720" s="2">
        <v>1.6081000000000001</v>
      </c>
      <c r="J720" s="4">
        <f t="shared" si="36"/>
        <v>1.3419000000000001</v>
      </c>
      <c r="K720" s="1">
        <v>1</v>
      </c>
      <c r="L720" s="4">
        <f t="shared" si="37"/>
        <v>1.3419000000000001</v>
      </c>
      <c r="M720" s="1">
        <v>1</v>
      </c>
      <c r="N720" s="4">
        <v>1.3419000000000001</v>
      </c>
      <c r="O720" s="11" t="s">
        <v>1746</v>
      </c>
    </row>
    <row r="721" spans="1:16" x14ac:dyDescent="0.25">
      <c r="A721" s="1">
        <v>720</v>
      </c>
      <c r="B721" s="1" t="s">
        <v>249</v>
      </c>
      <c r="C721" s="10">
        <v>45253</v>
      </c>
      <c r="D721" s="22">
        <v>0</v>
      </c>
      <c r="E721" s="1" t="s">
        <v>213</v>
      </c>
      <c r="F721" s="15">
        <v>24</v>
      </c>
      <c r="G721" s="2">
        <v>2.6391</v>
      </c>
      <c r="H721" s="3">
        <v>5</v>
      </c>
      <c r="I721" s="2">
        <v>1.6325000000000001</v>
      </c>
      <c r="J721" s="4">
        <f t="shared" si="36"/>
        <v>1.0065999999999999</v>
      </c>
      <c r="K721" s="1">
        <v>1</v>
      </c>
      <c r="L721" s="4">
        <f t="shared" si="37"/>
        <v>1.0065999999999999</v>
      </c>
      <c r="M721" s="1">
        <v>1</v>
      </c>
      <c r="N721" s="4">
        <v>1.0065999999999999</v>
      </c>
      <c r="O721" s="11" t="s">
        <v>1746</v>
      </c>
    </row>
    <row r="722" spans="1:16" x14ac:dyDescent="0.25">
      <c r="A722" s="1">
        <v>721</v>
      </c>
      <c r="B722" s="1" t="s">
        <v>785</v>
      </c>
      <c r="C722" s="10">
        <v>45253</v>
      </c>
      <c r="D722" s="22">
        <v>0</v>
      </c>
      <c r="E722" s="1" t="s">
        <v>213</v>
      </c>
      <c r="F722" s="15">
        <v>24</v>
      </c>
      <c r="G722" s="2">
        <v>2.8927</v>
      </c>
      <c r="H722" s="3">
        <v>4</v>
      </c>
      <c r="I722" s="2">
        <v>1.5814999999999999</v>
      </c>
      <c r="J722" s="4">
        <f t="shared" si="36"/>
        <v>1.3112000000000001</v>
      </c>
      <c r="K722" s="1">
        <v>1</v>
      </c>
      <c r="L722" s="4">
        <f t="shared" si="37"/>
        <v>1.3112000000000001</v>
      </c>
      <c r="M722" s="1">
        <v>1</v>
      </c>
      <c r="N722" s="4">
        <v>1.3112000000000001</v>
      </c>
      <c r="O722" s="11" t="s">
        <v>1746</v>
      </c>
    </row>
    <row r="723" spans="1:16" x14ac:dyDescent="0.25">
      <c r="A723" s="1">
        <v>722</v>
      </c>
      <c r="B723" s="1" t="s">
        <v>249</v>
      </c>
      <c r="C723" s="10">
        <v>45254</v>
      </c>
      <c r="D723" s="22">
        <v>0</v>
      </c>
      <c r="E723" s="1" t="s">
        <v>213</v>
      </c>
      <c r="F723" s="15">
        <v>24</v>
      </c>
      <c r="G723" s="2">
        <v>2.4777999999999998</v>
      </c>
      <c r="H723" s="3">
        <v>5</v>
      </c>
      <c r="I723" s="2">
        <v>1.6324000000000001</v>
      </c>
      <c r="J723" s="4">
        <f t="shared" si="36"/>
        <v>0.84539999999999971</v>
      </c>
      <c r="K723" s="1">
        <v>1</v>
      </c>
      <c r="L723" s="4">
        <f t="shared" si="37"/>
        <v>0.84539999999999971</v>
      </c>
      <c r="M723" s="1">
        <v>1</v>
      </c>
      <c r="N723" s="4">
        <v>0.84539999999999971</v>
      </c>
      <c r="O723" s="11" t="s">
        <v>1746</v>
      </c>
    </row>
    <row r="724" spans="1:16" x14ac:dyDescent="0.25">
      <c r="A724" s="1">
        <v>723</v>
      </c>
      <c r="B724" s="1" t="s">
        <v>785</v>
      </c>
      <c r="C724" s="10">
        <v>45254</v>
      </c>
      <c r="D724" s="22">
        <v>0</v>
      </c>
      <c r="E724" s="1" t="s">
        <v>213</v>
      </c>
      <c r="F724" s="15">
        <v>24</v>
      </c>
      <c r="G724" s="2">
        <v>2.8513999999999999</v>
      </c>
      <c r="H724" s="3">
        <v>5</v>
      </c>
      <c r="I724" s="2">
        <v>1.4383999999999999</v>
      </c>
      <c r="J724" s="4">
        <f t="shared" si="36"/>
        <v>1.413</v>
      </c>
      <c r="K724" s="1">
        <v>1</v>
      </c>
      <c r="L724" s="4">
        <f t="shared" si="37"/>
        <v>1.413</v>
      </c>
      <c r="M724" s="1">
        <v>1</v>
      </c>
      <c r="N724" s="4">
        <v>1.413</v>
      </c>
      <c r="O724" s="11" t="s">
        <v>1746</v>
      </c>
    </row>
    <row r="725" spans="1:16" x14ac:dyDescent="0.25">
      <c r="A725" s="1">
        <v>724</v>
      </c>
      <c r="B725" s="1" t="s">
        <v>249</v>
      </c>
      <c r="C725" s="10">
        <v>45255</v>
      </c>
      <c r="D725" s="22">
        <v>0</v>
      </c>
      <c r="E725" s="1" t="s">
        <v>213</v>
      </c>
      <c r="F725" s="15">
        <v>24</v>
      </c>
      <c r="G725" s="2">
        <v>2.5379</v>
      </c>
      <c r="H725" s="3">
        <v>5</v>
      </c>
      <c r="I725" s="2">
        <v>1.6531</v>
      </c>
      <c r="J725" s="4">
        <f t="shared" si="36"/>
        <v>0.88480000000000003</v>
      </c>
      <c r="K725" s="1">
        <v>1</v>
      </c>
      <c r="L725" s="4">
        <f t="shared" si="37"/>
        <v>0.88480000000000003</v>
      </c>
      <c r="M725" s="1">
        <v>1</v>
      </c>
      <c r="N725" s="4">
        <v>0.88480000000000003</v>
      </c>
      <c r="O725" s="11" t="s">
        <v>1746</v>
      </c>
    </row>
    <row r="726" spans="1:16" x14ac:dyDescent="0.25">
      <c r="A726" s="1">
        <v>725</v>
      </c>
      <c r="B726" s="1" t="s">
        <v>785</v>
      </c>
      <c r="C726" s="10">
        <v>45255</v>
      </c>
      <c r="D726" s="22">
        <v>0</v>
      </c>
      <c r="E726" s="1" t="s">
        <v>213</v>
      </c>
      <c r="F726" s="15">
        <v>24</v>
      </c>
      <c r="G726" s="2">
        <v>2.7839</v>
      </c>
      <c r="H726" s="3">
        <v>8</v>
      </c>
      <c r="I726" s="2">
        <v>1.4237</v>
      </c>
      <c r="J726" s="4">
        <f t="shared" si="36"/>
        <v>1.3602000000000001</v>
      </c>
      <c r="K726" s="1">
        <v>1</v>
      </c>
      <c r="L726" s="4">
        <f t="shared" si="37"/>
        <v>1.3602000000000001</v>
      </c>
      <c r="M726" s="1">
        <v>1</v>
      </c>
      <c r="N726" s="4">
        <v>1.3602000000000001</v>
      </c>
      <c r="O726" s="11" t="s">
        <v>1746</v>
      </c>
    </row>
    <row r="727" spans="1:16" x14ac:dyDescent="0.25">
      <c r="A727" s="1">
        <v>726</v>
      </c>
      <c r="B727" s="1" t="s">
        <v>249</v>
      </c>
      <c r="C727" s="10">
        <v>45256</v>
      </c>
      <c r="D727" s="22">
        <v>0</v>
      </c>
      <c r="E727" s="1" t="s">
        <v>458</v>
      </c>
      <c r="F727" s="15">
        <v>7</v>
      </c>
      <c r="G727" s="2">
        <v>2.3048000000000002</v>
      </c>
      <c r="H727" s="3">
        <v>5</v>
      </c>
      <c r="I727" s="2">
        <v>1.2123999999999999</v>
      </c>
      <c r="J727" s="4">
        <f t="shared" si="36"/>
        <v>1.0924000000000003</v>
      </c>
      <c r="K727" s="1">
        <v>4</v>
      </c>
      <c r="L727" s="4">
        <f t="shared" si="37"/>
        <v>4.369600000000001</v>
      </c>
      <c r="M727" s="1">
        <v>4</v>
      </c>
      <c r="N727" s="4">
        <v>7.1787999999999998</v>
      </c>
      <c r="O727" s="11" t="s">
        <v>1746</v>
      </c>
    </row>
    <row r="728" spans="1:16" x14ac:dyDescent="0.25">
      <c r="A728" s="1">
        <v>727</v>
      </c>
      <c r="B728" s="1" t="s">
        <v>785</v>
      </c>
      <c r="C728" s="10">
        <v>45256</v>
      </c>
      <c r="D728" s="22">
        <v>0</v>
      </c>
      <c r="E728" s="1" t="s">
        <v>458</v>
      </c>
      <c r="F728" s="15">
        <v>7</v>
      </c>
      <c r="G728" s="2">
        <v>1.7863</v>
      </c>
      <c r="H728" s="3">
        <v>6</v>
      </c>
      <c r="I728" s="2">
        <v>1.3815</v>
      </c>
      <c r="J728" s="4">
        <f t="shared" si="36"/>
        <v>0.40480000000000005</v>
      </c>
      <c r="K728" s="1">
        <v>1</v>
      </c>
      <c r="L728" s="4">
        <f t="shared" si="37"/>
        <v>0.40480000000000005</v>
      </c>
      <c r="M728" s="1">
        <v>1</v>
      </c>
      <c r="N728" s="4">
        <v>0.40480000000000005</v>
      </c>
      <c r="O728" s="11" t="s">
        <v>1746</v>
      </c>
    </row>
    <row r="729" spans="1:16" x14ac:dyDescent="0.25">
      <c r="A729" s="46">
        <v>728</v>
      </c>
      <c r="B729" s="46" t="s">
        <v>785</v>
      </c>
      <c r="C729" s="47">
        <v>45259</v>
      </c>
      <c r="D729" s="49">
        <v>0</v>
      </c>
      <c r="E729" s="46" t="s">
        <v>5028</v>
      </c>
      <c r="F729" s="24">
        <v>8</v>
      </c>
      <c r="G729" s="4">
        <v>0.66279999999999994</v>
      </c>
      <c r="H729" s="57">
        <v>2</v>
      </c>
      <c r="I729" s="4">
        <v>0.3906</v>
      </c>
      <c r="J729" s="4">
        <f t="shared" si="36"/>
        <v>0.27219999999999994</v>
      </c>
      <c r="K729" s="46">
        <v>1</v>
      </c>
      <c r="L729" s="4">
        <f t="shared" si="37"/>
        <v>0.27219999999999994</v>
      </c>
      <c r="M729" s="46">
        <v>1</v>
      </c>
      <c r="N729" s="4">
        <v>0.27219999999999994</v>
      </c>
      <c r="O729" s="70" t="s">
        <v>5113</v>
      </c>
      <c r="P729" s="132" t="s">
        <v>5112</v>
      </c>
    </row>
    <row r="730" spans="1:16" x14ac:dyDescent="0.25">
      <c r="A730" s="1">
        <v>729</v>
      </c>
      <c r="B730" s="1" t="s">
        <v>785</v>
      </c>
      <c r="C730" s="10">
        <v>45272</v>
      </c>
      <c r="D730" s="22">
        <v>0</v>
      </c>
      <c r="E730" s="1" t="s">
        <v>2396</v>
      </c>
      <c r="F730" s="15">
        <v>15</v>
      </c>
      <c r="G730" s="2">
        <v>1.81</v>
      </c>
      <c r="H730" s="3">
        <v>1</v>
      </c>
      <c r="I730" s="2">
        <v>1.61</v>
      </c>
      <c r="J730" s="4">
        <f t="shared" si="36"/>
        <v>0.19999999999999996</v>
      </c>
      <c r="K730" s="1">
        <v>1</v>
      </c>
      <c r="L730" s="4">
        <f t="shared" si="37"/>
        <v>0.19999999999999996</v>
      </c>
      <c r="M730" s="1">
        <v>1</v>
      </c>
      <c r="N730" s="4">
        <v>0.19999999999999996</v>
      </c>
      <c r="O730" s="11" t="s">
        <v>5336</v>
      </c>
    </row>
    <row r="731" spans="1:16" x14ac:dyDescent="0.25">
      <c r="A731" s="1">
        <v>730</v>
      </c>
      <c r="B731" s="1" t="s">
        <v>785</v>
      </c>
      <c r="C731" s="10">
        <v>45273</v>
      </c>
      <c r="D731" s="22">
        <v>0</v>
      </c>
      <c r="E731" s="1" t="s">
        <v>220</v>
      </c>
      <c r="F731" s="15">
        <v>1.5</v>
      </c>
      <c r="G731" s="2">
        <v>2.0916999999999999</v>
      </c>
      <c r="H731" s="3">
        <v>1</v>
      </c>
      <c r="I731" s="2">
        <v>0.25</v>
      </c>
      <c r="J731" s="4">
        <f t="shared" si="36"/>
        <v>1.8416999999999999</v>
      </c>
      <c r="K731" s="1">
        <v>5</v>
      </c>
      <c r="L731" s="4">
        <f t="shared" si="37"/>
        <v>9.208499999999999</v>
      </c>
      <c r="M731" s="1">
        <v>18</v>
      </c>
      <c r="N731" s="4">
        <v>37.08</v>
      </c>
      <c r="O731" s="11" t="s">
        <v>5336</v>
      </c>
    </row>
    <row r="732" spans="1:16" x14ac:dyDescent="0.25">
      <c r="A732" s="1">
        <v>731</v>
      </c>
      <c r="B732" s="1"/>
      <c r="C732" s="1"/>
      <c r="D732" s="22"/>
      <c r="E732" s="1"/>
      <c r="F732" s="15"/>
      <c r="G732" s="2"/>
      <c r="H732" s="3"/>
      <c r="I732" s="2"/>
      <c r="J732" s="4">
        <f t="shared" si="36"/>
        <v>0</v>
      </c>
      <c r="K732" s="1">
        <v>1</v>
      </c>
      <c r="L732" s="4">
        <f t="shared" si="37"/>
        <v>0</v>
      </c>
      <c r="M732" s="1"/>
      <c r="N732" s="4"/>
      <c r="O732" s="11"/>
    </row>
    <row r="733" spans="1:16" x14ac:dyDescent="0.25">
      <c r="A733" s="1">
        <v>732</v>
      </c>
      <c r="B733" s="1"/>
      <c r="C733" s="1"/>
      <c r="D733" s="22"/>
      <c r="E733" s="1"/>
      <c r="F733" s="15"/>
      <c r="G733" s="2"/>
      <c r="H733" s="3"/>
      <c r="I733" s="2"/>
      <c r="J733" s="4">
        <f t="shared" si="36"/>
        <v>0</v>
      </c>
      <c r="K733" s="1">
        <v>1</v>
      </c>
      <c r="L733" s="4">
        <f t="shared" si="37"/>
        <v>0</v>
      </c>
      <c r="M733" s="1"/>
      <c r="N733" s="4"/>
      <c r="O733" s="11"/>
    </row>
    <row r="734" spans="1:16" x14ac:dyDescent="0.25">
      <c r="A734" s="1">
        <v>733</v>
      </c>
      <c r="B734" s="1"/>
      <c r="C734" s="1"/>
      <c r="D734" s="22"/>
      <c r="E734" s="1"/>
      <c r="F734" s="15"/>
      <c r="G734" s="2"/>
      <c r="H734" s="3"/>
      <c r="I734" s="2"/>
      <c r="J734" s="4">
        <f t="shared" si="36"/>
        <v>0</v>
      </c>
      <c r="K734" s="1">
        <v>1</v>
      </c>
      <c r="L734" s="4">
        <f t="shared" si="37"/>
        <v>0</v>
      </c>
      <c r="M734" s="1"/>
      <c r="N734" s="4"/>
      <c r="O734" s="11"/>
    </row>
    <row r="735" spans="1:16" x14ac:dyDescent="0.25">
      <c r="A735" s="1">
        <v>734</v>
      </c>
      <c r="B735" s="1"/>
      <c r="C735" s="1"/>
      <c r="D735" s="22"/>
      <c r="E735" s="1"/>
      <c r="F735" s="15"/>
      <c r="G735" s="2"/>
      <c r="H735" s="3"/>
      <c r="I735" s="2"/>
      <c r="J735" s="4">
        <f t="shared" si="36"/>
        <v>0</v>
      </c>
      <c r="K735" s="1">
        <v>1</v>
      </c>
      <c r="L735" s="4">
        <f t="shared" si="37"/>
        <v>0</v>
      </c>
      <c r="M735" s="1"/>
      <c r="N735" s="4"/>
      <c r="O735" s="11"/>
    </row>
    <row r="736" spans="1:16" x14ac:dyDescent="0.25">
      <c r="A736" s="1">
        <v>735</v>
      </c>
      <c r="B736" s="1"/>
      <c r="C736" s="1"/>
      <c r="D736" s="22"/>
      <c r="E736" s="1"/>
      <c r="F736" s="15"/>
      <c r="G736" s="2"/>
      <c r="H736" s="3"/>
      <c r="I736" s="2"/>
      <c r="J736" s="4">
        <f t="shared" si="36"/>
        <v>0</v>
      </c>
      <c r="K736" s="1">
        <v>1</v>
      </c>
      <c r="L736" s="4">
        <f t="shared" si="37"/>
        <v>0</v>
      </c>
      <c r="M736" s="1"/>
      <c r="N736" s="4"/>
      <c r="O736" s="11"/>
    </row>
    <row r="737" spans="1:15" x14ac:dyDescent="0.25">
      <c r="A737" s="1">
        <v>736</v>
      </c>
      <c r="B737" s="1"/>
      <c r="C737" s="1"/>
      <c r="D737" s="22"/>
      <c r="E737" s="1"/>
      <c r="F737" s="15"/>
      <c r="G737" s="2"/>
      <c r="H737" s="3"/>
      <c r="I737" s="2"/>
      <c r="J737" s="4">
        <f t="shared" si="36"/>
        <v>0</v>
      </c>
      <c r="K737" s="1">
        <v>1</v>
      </c>
      <c r="L737" s="4">
        <f t="shared" si="37"/>
        <v>0</v>
      </c>
      <c r="M737" s="1"/>
      <c r="N737" s="4"/>
      <c r="O737" s="11"/>
    </row>
    <row r="738" spans="1:15" x14ac:dyDescent="0.25">
      <c r="A738" s="1">
        <v>737</v>
      </c>
      <c r="B738" s="1"/>
      <c r="C738" s="1"/>
      <c r="D738" s="22"/>
      <c r="E738" s="1"/>
      <c r="F738" s="15"/>
      <c r="G738" s="2"/>
      <c r="H738" s="3"/>
      <c r="I738" s="2"/>
      <c r="J738" s="4">
        <f t="shared" si="36"/>
        <v>0</v>
      </c>
      <c r="K738" s="1">
        <v>1</v>
      </c>
      <c r="L738" s="4">
        <f t="shared" si="37"/>
        <v>0</v>
      </c>
      <c r="M738" s="1"/>
      <c r="N738" s="4"/>
      <c r="O738" s="11"/>
    </row>
    <row r="739" spans="1:15" x14ac:dyDescent="0.25">
      <c r="A739" s="1">
        <v>738</v>
      </c>
      <c r="B739" s="1"/>
      <c r="C739" s="1"/>
      <c r="D739" s="22"/>
      <c r="E739" s="1"/>
      <c r="F739" s="15"/>
      <c r="G739" s="2"/>
      <c r="H739" s="3"/>
      <c r="I739" s="2"/>
      <c r="J739" s="4">
        <f t="shared" si="36"/>
        <v>0</v>
      </c>
      <c r="K739" s="1">
        <v>1</v>
      </c>
      <c r="L739" s="4">
        <f t="shared" si="37"/>
        <v>0</v>
      </c>
      <c r="M739" s="1"/>
      <c r="N739" s="4"/>
      <c r="O739" s="11"/>
    </row>
    <row r="740" spans="1:15" x14ac:dyDescent="0.25">
      <c r="A740" s="1">
        <v>739</v>
      </c>
      <c r="B740" s="1"/>
      <c r="C740" s="1"/>
      <c r="D740" s="22"/>
      <c r="E740" s="1"/>
      <c r="F740" s="15"/>
      <c r="G740" s="2"/>
      <c r="H740" s="3"/>
      <c r="I740" s="2"/>
      <c r="J740" s="4">
        <f t="shared" si="36"/>
        <v>0</v>
      </c>
      <c r="K740" s="1">
        <v>1</v>
      </c>
      <c r="L740" s="4">
        <f t="shared" si="37"/>
        <v>0</v>
      </c>
      <c r="M740" s="1"/>
      <c r="N740" s="4"/>
      <c r="O740" s="11"/>
    </row>
    <row r="741" spans="1:15" x14ac:dyDescent="0.25">
      <c r="A741" s="1">
        <v>740</v>
      </c>
      <c r="B741" s="1"/>
      <c r="C741" s="1"/>
      <c r="D741" s="22"/>
      <c r="E741" s="1"/>
      <c r="F741" s="15"/>
      <c r="G741" s="2"/>
      <c r="H741" s="3"/>
      <c r="I741" s="2"/>
      <c r="J741" s="4">
        <f t="shared" si="36"/>
        <v>0</v>
      </c>
      <c r="K741" s="1">
        <v>1</v>
      </c>
      <c r="L741" s="4">
        <f t="shared" si="37"/>
        <v>0</v>
      </c>
      <c r="M741" s="1"/>
      <c r="N741" s="4"/>
      <c r="O741" s="11"/>
    </row>
    <row r="742" spans="1:15" x14ac:dyDescent="0.25">
      <c r="A742" s="1">
        <v>741</v>
      </c>
      <c r="B742" s="1"/>
      <c r="C742" s="1"/>
      <c r="D742" s="22"/>
      <c r="E742" s="1"/>
      <c r="F742" s="15"/>
      <c r="G742" s="2"/>
      <c r="H742" s="3"/>
      <c r="I742" s="2"/>
      <c r="J742" s="4">
        <f t="shared" si="36"/>
        <v>0</v>
      </c>
      <c r="K742" s="1">
        <v>1</v>
      </c>
      <c r="L742" s="4">
        <f t="shared" si="37"/>
        <v>0</v>
      </c>
      <c r="M742" s="1"/>
      <c r="N742" s="4"/>
      <c r="O742" s="11"/>
    </row>
    <row r="743" spans="1:15" x14ac:dyDescent="0.25">
      <c r="A743" s="1">
        <v>742</v>
      </c>
      <c r="B743" s="1"/>
      <c r="C743" s="1"/>
      <c r="D743" s="22"/>
      <c r="E743" s="1"/>
      <c r="F743" s="15"/>
      <c r="G743" s="2"/>
      <c r="H743" s="3"/>
      <c r="I743" s="2"/>
      <c r="J743" s="4">
        <f t="shared" si="36"/>
        <v>0</v>
      </c>
      <c r="K743" s="1">
        <v>1</v>
      </c>
      <c r="L743" s="4">
        <f t="shared" si="37"/>
        <v>0</v>
      </c>
      <c r="M743" s="1"/>
      <c r="N743" s="4"/>
      <c r="O743" s="11"/>
    </row>
    <row r="744" spans="1:15" x14ac:dyDescent="0.25">
      <c r="A744" s="1">
        <v>743</v>
      </c>
      <c r="B744" s="1"/>
      <c r="C744" s="1"/>
      <c r="D744" s="22"/>
      <c r="E744" s="1"/>
      <c r="F744" s="15"/>
      <c r="G744" s="2"/>
      <c r="H744" s="3"/>
      <c r="I744" s="2"/>
      <c r="J744" s="4">
        <f t="shared" si="36"/>
        <v>0</v>
      </c>
      <c r="K744" s="1">
        <v>1</v>
      </c>
      <c r="L744" s="4">
        <f t="shared" si="37"/>
        <v>0</v>
      </c>
      <c r="M744" s="1"/>
      <c r="N744" s="4"/>
      <c r="O744" s="11"/>
    </row>
    <row r="745" spans="1:15" x14ac:dyDescent="0.25">
      <c r="A745" s="1">
        <v>744</v>
      </c>
      <c r="B745" s="1"/>
      <c r="C745" s="1"/>
      <c r="D745" s="22"/>
      <c r="E745" s="1"/>
      <c r="F745" s="15"/>
      <c r="G745" s="2"/>
      <c r="H745" s="3"/>
      <c r="I745" s="2"/>
      <c r="J745" s="4">
        <f t="shared" si="36"/>
        <v>0</v>
      </c>
      <c r="K745" s="1">
        <v>1</v>
      </c>
      <c r="L745" s="4">
        <f t="shared" si="37"/>
        <v>0</v>
      </c>
      <c r="M745" s="1"/>
      <c r="N745" s="4"/>
      <c r="O745" s="11"/>
    </row>
    <row r="746" spans="1:15" x14ac:dyDescent="0.25">
      <c r="A746" s="1">
        <v>745</v>
      </c>
      <c r="B746" s="1"/>
      <c r="C746" s="1"/>
      <c r="D746" s="22"/>
      <c r="E746" s="1"/>
      <c r="F746" s="15"/>
      <c r="G746" s="2"/>
      <c r="H746" s="3"/>
      <c r="I746" s="2"/>
      <c r="J746" s="4">
        <f t="shared" si="36"/>
        <v>0</v>
      </c>
      <c r="K746" s="1">
        <v>1</v>
      </c>
      <c r="L746" s="4">
        <f t="shared" si="37"/>
        <v>0</v>
      </c>
      <c r="M746" s="1"/>
      <c r="N746" s="4"/>
      <c r="O746" s="11"/>
    </row>
    <row r="747" spans="1:15" x14ac:dyDescent="0.25">
      <c r="A747" s="1">
        <v>746</v>
      </c>
      <c r="B747" s="1"/>
      <c r="C747" s="1"/>
      <c r="D747" s="22"/>
      <c r="E747" s="1"/>
      <c r="F747" s="15"/>
      <c r="G747" s="2"/>
      <c r="H747" s="3"/>
      <c r="I747" s="2"/>
      <c r="J747" s="4">
        <f t="shared" si="36"/>
        <v>0</v>
      </c>
      <c r="K747" s="1">
        <v>1</v>
      </c>
      <c r="L747" s="4">
        <f t="shared" si="37"/>
        <v>0</v>
      </c>
      <c r="M747" s="1"/>
      <c r="N747" s="4"/>
      <c r="O747" s="11"/>
    </row>
    <row r="748" spans="1:15" x14ac:dyDescent="0.25">
      <c r="A748" s="1">
        <v>747</v>
      </c>
      <c r="B748" s="1"/>
      <c r="C748" s="1"/>
      <c r="D748" s="22"/>
      <c r="E748" s="1"/>
      <c r="F748" s="15"/>
      <c r="G748" s="2"/>
      <c r="H748" s="3"/>
      <c r="I748" s="2"/>
      <c r="J748" s="4">
        <f t="shared" si="36"/>
        <v>0</v>
      </c>
      <c r="K748" s="1">
        <v>1</v>
      </c>
      <c r="L748" s="4">
        <f t="shared" si="37"/>
        <v>0</v>
      </c>
      <c r="M748" s="1"/>
      <c r="N748" s="4"/>
      <c r="O748" s="11"/>
    </row>
    <row r="749" spans="1:15" x14ac:dyDescent="0.25">
      <c r="A749" s="1">
        <v>748</v>
      </c>
      <c r="B749" s="1"/>
      <c r="C749" s="1"/>
      <c r="D749" s="22"/>
      <c r="E749" s="1"/>
      <c r="F749" s="15"/>
      <c r="G749" s="2"/>
      <c r="H749" s="3"/>
      <c r="I749" s="2"/>
      <c r="J749" s="4">
        <f t="shared" si="36"/>
        <v>0</v>
      </c>
      <c r="K749" s="1">
        <v>1</v>
      </c>
      <c r="L749" s="4">
        <f t="shared" si="37"/>
        <v>0</v>
      </c>
      <c r="M749" s="1"/>
      <c r="N749" s="4"/>
      <c r="O749" s="11"/>
    </row>
    <row r="750" spans="1:15" x14ac:dyDescent="0.25">
      <c r="A750" s="1">
        <v>749</v>
      </c>
      <c r="B750" s="1"/>
      <c r="C750" s="1"/>
      <c r="D750" s="22"/>
      <c r="E750" s="1"/>
      <c r="F750" s="15"/>
      <c r="G750" s="2"/>
      <c r="H750" s="3"/>
      <c r="I750" s="2"/>
      <c r="J750" s="4">
        <f t="shared" si="36"/>
        <v>0</v>
      </c>
      <c r="K750" s="1">
        <v>1</v>
      </c>
      <c r="L750" s="4">
        <f t="shared" si="37"/>
        <v>0</v>
      </c>
      <c r="M750" s="1"/>
      <c r="N750" s="4"/>
      <c r="O750" s="11"/>
    </row>
    <row r="751" spans="1:15" x14ac:dyDescent="0.25">
      <c r="A751" s="1">
        <v>750</v>
      </c>
      <c r="B751" s="1"/>
      <c r="C751" s="1"/>
      <c r="D751" s="22"/>
      <c r="E751" s="1"/>
      <c r="F751" s="15"/>
      <c r="G751" s="2"/>
      <c r="H751" s="3"/>
      <c r="I751" s="2"/>
      <c r="J751" s="4">
        <f t="shared" si="36"/>
        <v>0</v>
      </c>
      <c r="K751" s="1">
        <v>1</v>
      </c>
      <c r="L751" s="4">
        <f t="shared" si="37"/>
        <v>0</v>
      </c>
      <c r="M751" s="1"/>
      <c r="N751" s="4"/>
      <c r="O751" s="11"/>
    </row>
    <row r="752" spans="1:15" x14ac:dyDescent="0.25">
      <c r="A752" s="1">
        <v>751</v>
      </c>
      <c r="B752" s="1"/>
      <c r="C752" s="1"/>
      <c r="D752" s="22"/>
      <c r="E752" s="1"/>
      <c r="F752" s="15"/>
      <c r="G752" s="2"/>
      <c r="H752" s="3"/>
      <c r="I752" s="2"/>
      <c r="J752" s="4">
        <f t="shared" si="36"/>
        <v>0</v>
      </c>
      <c r="K752" s="1">
        <v>1</v>
      </c>
      <c r="L752" s="4">
        <f t="shared" si="37"/>
        <v>0</v>
      </c>
      <c r="M752" s="1"/>
      <c r="N752" s="4"/>
      <c r="O752" s="11"/>
    </row>
    <row r="753" spans="1:15" x14ac:dyDescent="0.25">
      <c r="A753" s="1">
        <v>752</v>
      </c>
      <c r="B753" s="1"/>
      <c r="C753" s="1"/>
      <c r="D753" s="22"/>
      <c r="E753" s="1"/>
      <c r="F753" s="15"/>
      <c r="G753" s="2"/>
      <c r="H753" s="3"/>
      <c r="I753" s="2"/>
      <c r="J753" s="4">
        <f t="shared" si="36"/>
        <v>0</v>
      </c>
      <c r="K753" s="1">
        <v>1</v>
      </c>
      <c r="L753" s="4">
        <f t="shared" si="37"/>
        <v>0</v>
      </c>
      <c r="M753" s="1"/>
      <c r="N753" s="4"/>
      <c r="O753" s="11"/>
    </row>
    <row r="754" spans="1:15" x14ac:dyDescent="0.25">
      <c r="A754" s="1">
        <v>753</v>
      </c>
      <c r="B754" s="1"/>
      <c r="C754" s="1"/>
      <c r="D754" s="22"/>
      <c r="E754" s="1"/>
      <c r="F754" s="15"/>
      <c r="G754" s="2"/>
      <c r="H754" s="3"/>
      <c r="I754" s="2"/>
      <c r="J754" s="4">
        <f t="shared" si="36"/>
        <v>0</v>
      </c>
      <c r="K754" s="1">
        <v>1</v>
      </c>
      <c r="L754" s="4">
        <f t="shared" si="37"/>
        <v>0</v>
      </c>
      <c r="M754" s="1"/>
      <c r="N754" s="4"/>
      <c r="O754" s="11"/>
    </row>
    <row r="755" spans="1:15" x14ac:dyDescent="0.25">
      <c r="A755" s="1">
        <v>754</v>
      </c>
      <c r="B755" s="1"/>
      <c r="C755" s="1"/>
      <c r="D755" s="22"/>
      <c r="E755" s="1"/>
      <c r="F755" s="15"/>
      <c r="G755" s="2"/>
      <c r="H755" s="3"/>
      <c r="I755" s="2"/>
      <c r="J755" s="4">
        <f t="shared" si="36"/>
        <v>0</v>
      </c>
      <c r="K755" s="1">
        <v>1</v>
      </c>
      <c r="L755" s="4">
        <f t="shared" si="37"/>
        <v>0</v>
      </c>
      <c r="M755" s="1"/>
      <c r="N755" s="4"/>
      <c r="O755" s="11"/>
    </row>
    <row r="756" spans="1:15" x14ac:dyDescent="0.25">
      <c r="A756" s="1">
        <v>755</v>
      </c>
      <c r="B756" s="1"/>
      <c r="C756" s="1"/>
      <c r="D756" s="22"/>
      <c r="E756" s="1"/>
      <c r="F756" s="15"/>
      <c r="G756" s="2"/>
      <c r="H756" s="3"/>
      <c r="I756" s="2"/>
      <c r="J756" s="4">
        <f t="shared" si="36"/>
        <v>0</v>
      </c>
      <c r="K756" s="1">
        <v>1</v>
      </c>
      <c r="L756" s="4">
        <f t="shared" si="37"/>
        <v>0</v>
      </c>
      <c r="M756" s="1"/>
      <c r="N756" s="4"/>
      <c r="O756" s="11"/>
    </row>
    <row r="757" spans="1:15" x14ac:dyDescent="0.25">
      <c r="A757" s="1">
        <v>756</v>
      </c>
      <c r="B757" s="1"/>
      <c r="C757" s="1"/>
      <c r="D757" s="22"/>
      <c r="E757" s="1"/>
      <c r="F757" s="15"/>
      <c r="G757" s="2"/>
      <c r="H757" s="3"/>
      <c r="I757" s="2"/>
      <c r="J757" s="4">
        <f t="shared" si="36"/>
        <v>0</v>
      </c>
      <c r="K757" s="1">
        <v>1</v>
      </c>
      <c r="L757" s="4">
        <f t="shared" si="37"/>
        <v>0</v>
      </c>
      <c r="M757" s="1"/>
      <c r="N757" s="4"/>
      <c r="O757" s="11"/>
    </row>
    <row r="758" spans="1:15" x14ac:dyDescent="0.25">
      <c r="A758" s="1">
        <v>757</v>
      </c>
      <c r="B758" s="1"/>
      <c r="C758" s="1"/>
      <c r="D758" s="22"/>
      <c r="E758" s="1"/>
      <c r="F758" s="15"/>
      <c r="G758" s="2"/>
      <c r="H758" s="3"/>
      <c r="I758" s="2"/>
      <c r="J758" s="4">
        <f t="shared" si="36"/>
        <v>0</v>
      </c>
      <c r="K758" s="1">
        <v>1</v>
      </c>
      <c r="L758" s="4">
        <f t="shared" si="37"/>
        <v>0</v>
      </c>
      <c r="M758" s="1"/>
      <c r="N758" s="4"/>
      <c r="O758" s="11"/>
    </row>
    <row r="759" spans="1:15" x14ac:dyDescent="0.25">
      <c r="A759" s="1">
        <v>758</v>
      </c>
      <c r="B759" s="1"/>
      <c r="C759" s="1"/>
      <c r="D759" s="22"/>
      <c r="E759" s="1"/>
      <c r="F759" s="15"/>
      <c r="G759" s="2"/>
      <c r="H759" s="3"/>
      <c r="I759" s="2"/>
      <c r="J759" s="4">
        <f t="shared" si="36"/>
        <v>0</v>
      </c>
      <c r="K759" s="1">
        <v>1</v>
      </c>
      <c r="L759" s="4">
        <f t="shared" si="37"/>
        <v>0</v>
      </c>
      <c r="M759" s="1"/>
      <c r="N759" s="4"/>
      <c r="O759" s="11"/>
    </row>
    <row r="760" spans="1:15" x14ac:dyDescent="0.25">
      <c r="A760" s="1">
        <v>759</v>
      </c>
      <c r="B760" s="1"/>
      <c r="C760" s="1"/>
      <c r="D760" s="22"/>
      <c r="E760" s="1"/>
      <c r="F760" s="15"/>
      <c r="G760" s="2"/>
      <c r="H760" s="3"/>
      <c r="I760" s="2"/>
      <c r="J760" s="4">
        <f t="shared" si="36"/>
        <v>0</v>
      </c>
      <c r="K760" s="1">
        <v>1</v>
      </c>
      <c r="L760" s="4">
        <f t="shared" si="37"/>
        <v>0</v>
      </c>
      <c r="M760" s="1"/>
      <c r="N760" s="4"/>
      <c r="O760" s="11"/>
    </row>
    <row r="761" spans="1:15" x14ac:dyDescent="0.25">
      <c r="A761" s="1">
        <v>760</v>
      </c>
      <c r="B761" s="1"/>
      <c r="C761" s="1"/>
      <c r="D761" s="22"/>
      <c r="E761" s="1"/>
      <c r="F761" s="15"/>
      <c r="G761" s="2"/>
      <c r="H761" s="3"/>
      <c r="I761" s="2"/>
      <c r="J761" s="4">
        <f t="shared" si="36"/>
        <v>0</v>
      </c>
      <c r="K761" s="1">
        <v>1</v>
      </c>
      <c r="L761" s="4">
        <f t="shared" si="37"/>
        <v>0</v>
      </c>
      <c r="M761" s="1"/>
      <c r="N761" s="4"/>
      <c r="O761" s="11"/>
    </row>
    <row r="762" spans="1:15" x14ac:dyDescent="0.25">
      <c r="A762" s="1">
        <v>761</v>
      </c>
      <c r="B762" s="1"/>
      <c r="C762" s="1"/>
      <c r="D762" s="22"/>
      <c r="E762" s="1"/>
      <c r="F762" s="15"/>
      <c r="G762" s="2"/>
      <c r="H762" s="3"/>
      <c r="I762" s="2"/>
      <c r="J762" s="4">
        <f t="shared" ref="J762:J825" si="38">G762-I762</f>
        <v>0</v>
      </c>
      <c r="K762" s="1">
        <v>1</v>
      </c>
      <c r="L762" s="4">
        <f t="shared" ref="L762:L825" si="39">(G762-I762-D762)*K762</f>
        <v>0</v>
      </c>
      <c r="M762" s="1"/>
      <c r="N762" s="4"/>
      <c r="O762" s="11"/>
    </row>
    <row r="763" spans="1:15" x14ac:dyDescent="0.25">
      <c r="A763" s="1">
        <v>762</v>
      </c>
      <c r="B763" s="1"/>
      <c r="C763" s="1"/>
      <c r="D763" s="22"/>
      <c r="E763" s="1"/>
      <c r="F763" s="15"/>
      <c r="G763" s="2"/>
      <c r="H763" s="3"/>
      <c r="I763" s="2"/>
      <c r="J763" s="4">
        <f t="shared" si="38"/>
        <v>0</v>
      </c>
      <c r="K763" s="1">
        <v>1</v>
      </c>
      <c r="L763" s="4">
        <f t="shared" si="39"/>
        <v>0</v>
      </c>
      <c r="M763" s="1"/>
      <c r="N763" s="4"/>
      <c r="O763" s="11"/>
    </row>
    <row r="764" spans="1:15" x14ac:dyDescent="0.25">
      <c r="A764" s="1">
        <v>763</v>
      </c>
      <c r="B764" s="1"/>
      <c r="C764" s="1"/>
      <c r="D764" s="22"/>
      <c r="E764" s="1"/>
      <c r="F764" s="15"/>
      <c r="G764" s="2"/>
      <c r="H764" s="3"/>
      <c r="I764" s="2"/>
      <c r="J764" s="4">
        <f t="shared" si="38"/>
        <v>0</v>
      </c>
      <c r="K764" s="1">
        <v>1</v>
      </c>
      <c r="L764" s="4">
        <f t="shared" si="39"/>
        <v>0</v>
      </c>
      <c r="M764" s="1"/>
      <c r="N764" s="4"/>
      <c r="O764" s="11"/>
    </row>
    <row r="765" spans="1:15" x14ac:dyDescent="0.25">
      <c r="A765" s="1">
        <v>764</v>
      </c>
      <c r="B765" s="1"/>
      <c r="C765" s="1"/>
      <c r="D765" s="22"/>
      <c r="E765" s="1"/>
      <c r="F765" s="15"/>
      <c r="G765" s="2"/>
      <c r="H765" s="3"/>
      <c r="I765" s="2"/>
      <c r="J765" s="4">
        <f t="shared" si="38"/>
        <v>0</v>
      </c>
      <c r="K765" s="1">
        <v>1</v>
      </c>
      <c r="L765" s="4">
        <f t="shared" si="39"/>
        <v>0</v>
      </c>
      <c r="M765" s="1"/>
      <c r="N765" s="4"/>
      <c r="O765" s="11"/>
    </row>
    <row r="766" spans="1:15" x14ac:dyDescent="0.25">
      <c r="A766" s="1">
        <v>765</v>
      </c>
      <c r="B766" s="1"/>
      <c r="C766" s="1"/>
      <c r="D766" s="22"/>
      <c r="E766" s="1"/>
      <c r="F766" s="15"/>
      <c r="G766" s="2"/>
      <c r="H766" s="3"/>
      <c r="I766" s="2"/>
      <c r="J766" s="4">
        <f t="shared" si="38"/>
        <v>0</v>
      </c>
      <c r="K766" s="1">
        <v>1</v>
      </c>
      <c r="L766" s="4">
        <f t="shared" si="39"/>
        <v>0</v>
      </c>
      <c r="M766" s="1"/>
      <c r="N766" s="4"/>
      <c r="O766" s="11"/>
    </row>
    <row r="767" spans="1:15" x14ac:dyDescent="0.25">
      <c r="A767" s="1">
        <v>766</v>
      </c>
      <c r="B767" s="1"/>
      <c r="C767" s="1"/>
      <c r="D767" s="22"/>
      <c r="E767" s="1"/>
      <c r="F767" s="15"/>
      <c r="G767" s="2"/>
      <c r="H767" s="3"/>
      <c r="I767" s="2"/>
      <c r="J767" s="4">
        <f t="shared" si="38"/>
        <v>0</v>
      </c>
      <c r="K767" s="1">
        <v>1</v>
      </c>
      <c r="L767" s="4">
        <f t="shared" si="39"/>
        <v>0</v>
      </c>
      <c r="M767" s="1"/>
      <c r="N767" s="4"/>
      <c r="O767" s="11"/>
    </row>
    <row r="768" spans="1:15" x14ac:dyDescent="0.25">
      <c r="A768" s="1">
        <v>767</v>
      </c>
      <c r="B768" s="1"/>
      <c r="C768" s="1"/>
      <c r="D768" s="22"/>
      <c r="E768" s="1"/>
      <c r="F768" s="15"/>
      <c r="G768" s="2"/>
      <c r="H768" s="3"/>
      <c r="I768" s="2"/>
      <c r="J768" s="4">
        <f t="shared" si="38"/>
        <v>0</v>
      </c>
      <c r="K768" s="1">
        <v>1</v>
      </c>
      <c r="L768" s="4">
        <f t="shared" si="39"/>
        <v>0</v>
      </c>
      <c r="M768" s="1"/>
      <c r="N768" s="4"/>
      <c r="O768" s="11"/>
    </row>
    <row r="769" spans="1:15" x14ac:dyDescent="0.25">
      <c r="A769" s="1">
        <v>768</v>
      </c>
      <c r="B769" s="1"/>
      <c r="C769" s="1"/>
      <c r="D769" s="22"/>
      <c r="E769" s="1"/>
      <c r="F769" s="15"/>
      <c r="G769" s="2"/>
      <c r="H769" s="3"/>
      <c r="I769" s="2"/>
      <c r="J769" s="4">
        <f t="shared" si="38"/>
        <v>0</v>
      </c>
      <c r="K769" s="1">
        <v>1</v>
      </c>
      <c r="L769" s="4">
        <f t="shared" si="39"/>
        <v>0</v>
      </c>
      <c r="M769" s="1"/>
      <c r="N769" s="4"/>
      <c r="O769" s="11"/>
    </row>
    <row r="770" spans="1:15" x14ac:dyDescent="0.25">
      <c r="A770" s="1">
        <v>769</v>
      </c>
      <c r="B770" s="1"/>
      <c r="C770" s="1"/>
      <c r="D770" s="22"/>
      <c r="E770" s="1"/>
      <c r="F770" s="15"/>
      <c r="G770" s="2"/>
      <c r="H770" s="3"/>
      <c r="I770" s="2"/>
      <c r="J770" s="4">
        <f t="shared" si="38"/>
        <v>0</v>
      </c>
      <c r="K770" s="1">
        <v>1</v>
      </c>
      <c r="L770" s="4">
        <f t="shared" si="39"/>
        <v>0</v>
      </c>
      <c r="M770" s="1"/>
      <c r="N770" s="4"/>
      <c r="O770" s="11"/>
    </row>
    <row r="771" spans="1:15" x14ac:dyDescent="0.25">
      <c r="A771" s="1">
        <v>770</v>
      </c>
      <c r="B771" s="1"/>
      <c r="C771" s="1"/>
      <c r="D771" s="22"/>
      <c r="E771" s="1"/>
      <c r="F771" s="15"/>
      <c r="G771" s="2"/>
      <c r="H771" s="3"/>
      <c r="I771" s="2"/>
      <c r="J771" s="4">
        <f t="shared" si="38"/>
        <v>0</v>
      </c>
      <c r="K771" s="1">
        <v>1</v>
      </c>
      <c r="L771" s="4">
        <f t="shared" si="39"/>
        <v>0</v>
      </c>
      <c r="M771" s="1"/>
      <c r="N771" s="4"/>
      <c r="O771" s="11"/>
    </row>
    <row r="772" spans="1:15" x14ac:dyDescent="0.25">
      <c r="A772" s="1">
        <v>771</v>
      </c>
      <c r="B772" s="1"/>
      <c r="C772" s="1"/>
      <c r="D772" s="22"/>
      <c r="E772" s="1"/>
      <c r="F772" s="15"/>
      <c r="G772" s="2"/>
      <c r="H772" s="3"/>
      <c r="I772" s="2"/>
      <c r="J772" s="4">
        <f t="shared" si="38"/>
        <v>0</v>
      </c>
      <c r="K772" s="1">
        <v>1</v>
      </c>
      <c r="L772" s="4">
        <f t="shared" si="39"/>
        <v>0</v>
      </c>
      <c r="M772" s="1"/>
      <c r="N772" s="4"/>
      <c r="O772" s="11"/>
    </row>
    <row r="773" spans="1:15" x14ac:dyDescent="0.25">
      <c r="A773" s="1">
        <v>772</v>
      </c>
      <c r="B773" s="1"/>
      <c r="C773" s="1"/>
      <c r="D773" s="22"/>
      <c r="E773" s="1"/>
      <c r="F773" s="15"/>
      <c r="G773" s="2"/>
      <c r="H773" s="3"/>
      <c r="I773" s="2"/>
      <c r="J773" s="4">
        <f t="shared" si="38"/>
        <v>0</v>
      </c>
      <c r="K773" s="1">
        <v>1</v>
      </c>
      <c r="L773" s="4">
        <f t="shared" si="39"/>
        <v>0</v>
      </c>
      <c r="M773" s="1"/>
      <c r="N773" s="4"/>
      <c r="O773" s="11"/>
    </row>
    <row r="774" spans="1:15" x14ac:dyDescent="0.25">
      <c r="A774" s="1">
        <v>773</v>
      </c>
      <c r="B774" s="1"/>
      <c r="C774" s="1"/>
      <c r="D774" s="22"/>
      <c r="E774" s="1"/>
      <c r="F774" s="15"/>
      <c r="G774" s="2"/>
      <c r="H774" s="3"/>
      <c r="I774" s="2"/>
      <c r="J774" s="4">
        <f t="shared" si="38"/>
        <v>0</v>
      </c>
      <c r="K774" s="1">
        <v>1</v>
      </c>
      <c r="L774" s="4">
        <f t="shared" si="39"/>
        <v>0</v>
      </c>
      <c r="M774" s="1"/>
      <c r="N774" s="4"/>
      <c r="O774" s="11"/>
    </row>
    <row r="775" spans="1:15" x14ac:dyDescent="0.25">
      <c r="A775" s="1">
        <v>774</v>
      </c>
      <c r="B775" s="1"/>
      <c r="C775" s="1"/>
      <c r="D775" s="22"/>
      <c r="E775" s="1"/>
      <c r="F775" s="15"/>
      <c r="G775" s="2"/>
      <c r="H775" s="3"/>
      <c r="I775" s="2"/>
      <c r="J775" s="4">
        <f t="shared" si="38"/>
        <v>0</v>
      </c>
      <c r="K775" s="1">
        <v>1</v>
      </c>
      <c r="L775" s="4">
        <f t="shared" si="39"/>
        <v>0</v>
      </c>
      <c r="M775" s="1"/>
      <c r="N775" s="4"/>
      <c r="O775" s="11"/>
    </row>
    <row r="776" spans="1:15" x14ac:dyDescent="0.25">
      <c r="A776" s="1">
        <v>775</v>
      </c>
      <c r="B776" s="1"/>
      <c r="C776" s="1"/>
      <c r="D776" s="22"/>
      <c r="E776" s="1"/>
      <c r="F776" s="15"/>
      <c r="G776" s="2"/>
      <c r="H776" s="3"/>
      <c r="I776" s="2"/>
      <c r="J776" s="4">
        <f t="shared" si="38"/>
        <v>0</v>
      </c>
      <c r="K776" s="1">
        <v>1</v>
      </c>
      <c r="L776" s="4">
        <f t="shared" si="39"/>
        <v>0</v>
      </c>
      <c r="M776" s="1"/>
      <c r="N776" s="4"/>
      <c r="O776" s="11"/>
    </row>
    <row r="777" spans="1:15" x14ac:dyDescent="0.25">
      <c r="A777" s="1">
        <v>776</v>
      </c>
      <c r="B777" s="1"/>
      <c r="C777" s="1"/>
      <c r="D777" s="22"/>
      <c r="E777" s="1"/>
      <c r="F777" s="15"/>
      <c r="G777" s="2"/>
      <c r="H777" s="3"/>
      <c r="I777" s="2"/>
      <c r="J777" s="4">
        <f t="shared" si="38"/>
        <v>0</v>
      </c>
      <c r="K777" s="1">
        <v>1</v>
      </c>
      <c r="L777" s="4">
        <f t="shared" si="39"/>
        <v>0</v>
      </c>
      <c r="M777" s="1"/>
      <c r="N777" s="4"/>
      <c r="O777" s="11"/>
    </row>
    <row r="778" spans="1:15" x14ac:dyDescent="0.25">
      <c r="A778" s="1">
        <v>777</v>
      </c>
      <c r="B778" s="1"/>
      <c r="C778" s="1"/>
      <c r="D778" s="22"/>
      <c r="E778" s="1"/>
      <c r="F778" s="15"/>
      <c r="G778" s="2"/>
      <c r="H778" s="3"/>
      <c r="I778" s="2"/>
      <c r="J778" s="4">
        <f t="shared" si="38"/>
        <v>0</v>
      </c>
      <c r="K778" s="1">
        <v>1</v>
      </c>
      <c r="L778" s="4">
        <f t="shared" si="39"/>
        <v>0</v>
      </c>
      <c r="M778" s="1"/>
      <c r="N778" s="4"/>
      <c r="O778" s="11"/>
    </row>
    <row r="779" spans="1:15" x14ac:dyDescent="0.25">
      <c r="A779" s="1">
        <v>778</v>
      </c>
      <c r="B779" s="1"/>
      <c r="C779" s="1"/>
      <c r="D779" s="22"/>
      <c r="E779" s="1"/>
      <c r="F779" s="15"/>
      <c r="G779" s="2"/>
      <c r="H779" s="3"/>
      <c r="I779" s="2"/>
      <c r="J779" s="4">
        <f t="shared" si="38"/>
        <v>0</v>
      </c>
      <c r="K779" s="1">
        <v>1</v>
      </c>
      <c r="L779" s="4">
        <f t="shared" si="39"/>
        <v>0</v>
      </c>
      <c r="M779" s="1"/>
      <c r="N779" s="4"/>
      <c r="O779" s="11"/>
    </row>
    <row r="780" spans="1:15" x14ac:dyDescent="0.25">
      <c r="A780" s="1">
        <v>779</v>
      </c>
      <c r="B780" s="1"/>
      <c r="C780" s="1"/>
      <c r="D780" s="22"/>
      <c r="E780" s="1"/>
      <c r="F780" s="15"/>
      <c r="G780" s="2"/>
      <c r="H780" s="3"/>
      <c r="I780" s="2"/>
      <c r="J780" s="4">
        <f t="shared" si="38"/>
        <v>0</v>
      </c>
      <c r="K780" s="1">
        <v>1</v>
      </c>
      <c r="L780" s="4">
        <f t="shared" si="39"/>
        <v>0</v>
      </c>
      <c r="M780" s="1"/>
      <c r="N780" s="4"/>
      <c r="O780" s="11"/>
    </row>
    <row r="781" spans="1:15" x14ac:dyDescent="0.25">
      <c r="A781" s="1">
        <v>780</v>
      </c>
      <c r="B781" s="1"/>
      <c r="C781" s="1"/>
      <c r="D781" s="22"/>
      <c r="E781" s="1"/>
      <c r="F781" s="15"/>
      <c r="G781" s="2"/>
      <c r="H781" s="3"/>
      <c r="I781" s="2"/>
      <c r="J781" s="4">
        <f t="shared" si="38"/>
        <v>0</v>
      </c>
      <c r="K781" s="1">
        <v>1</v>
      </c>
      <c r="L781" s="4">
        <f t="shared" si="39"/>
        <v>0</v>
      </c>
      <c r="M781" s="1"/>
      <c r="N781" s="4"/>
      <c r="O781" s="11"/>
    </row>
    <row r="782" spans="1:15" x14ac:dyDescent="0.25">
      <c r="A782" s="1">
        <v>781</v>
      </c>
      <c r="B782" s="1"/>
      <c r="C782" s="1"/>
      <c r="D782" s="22"/>
      <c r="E782" s="1"/>
      <c r="F782" s="15"/>
      <c r="G782" s="2"/>
      <c r="H782" s="3"/>
      <c r="I782" s="2"/>
      <c r="J782" s="4">
        <f t="shared" si="38"/>
        <v>0</v>
      </c>
      <c r="K782" s="1">
        <v>1</v>
      </c>
      <c r="L782" s="4">
        <f t="shared" si="39"/>
        <v>0</v>
      </c>
      <c r="M782" s="1"/>
      <c r="N782" s="4"/>
      <c r="O782" s="11"/>
    </row>
    <row r="783" spans="1:15" x14ac:dyDescent="0.25">
      <c r="A783" s="1">
        <v>782</v>
      </c>
      <c r="B783" s="1"/>
      <c r="C783" s="1"/>
      <c r="D783" s="22"/>
      <c r="E783" s="1"/>
      <c r="F783" s="15"/>
      <c r="G783" s="2"/>
      <c r="H783" s="3"/>
      <c r="I783" s="2"/>
      <c r="J783" s="4">
        <f t="shared" si="38"/>
        <v>0</v>
      </c>
      <c r="K783" s="1">
        <v>1</v>
      </c>
      <c r="L783" s="4">
        <f t="shared" si="39"/>
        <v>0</v>
      </c>
      <c r="M783" s="1"/>
      <c r="N783" s="4"/>
      <c r="O783" s="11"/>
    </row>
    <row r="784" spans="1:15" x14ac:dyDescent="0.25">
      <c r="A784" s="1">
        <v>783</v>
      </c>
      <c r="B784" s="1"/>
      <c r="C784" s="1"/>
      <c r="D784" s="22"/>
      <c r="E784" s="1"/>
      <c r="F784" s="15"/>
      <c r="G784" s="2"/>
      <c r="H784" s="3"/>
      <c r="I784" s="2"/>
      <c r="J784" s="4">
        <f t="shared" si="38"/>
        <v>0</v>
      </c>
      <c r="K784" s="1">
        <v>1</v>
      </c>
      <c r="L784" s="4">
        <f t="shared" si="39"/>
        <v>0</v>
      </c>
      <c r="M784" s="1"/>
      <c r="N784" s="4"/>
      <c r="O784" s="11"/>
    </row>
    <row r="785" spans="1:15" x14ac:dyDescent="0.25">
      <c r="A785" s="1">
        <v>784</v>
      </c>
      <c r="B785" s="1"/>
      <c r="C785" s="1"/>
      <c r="D785" s="22"/>
      <c r="E785" s="1"/>
      <c r="F785" s="15"/>
      <c r="G785" s="2"/>
      <c r="H785" s="3"/>
      <c r="I785" s="2"/>
      <c r="J785" s="4">
        <f t="shared" si="38"/>
        <v>0</v>
      </c>
      <c r="K785" s="1">
        <v>1</v>
      </c>
      <c r="L785" s="4">
        <f t="shared" si="39"/>
        <v>0</v>
      </c>
      <c r="M785" s="1"/>
      <c r="N785" s="4"/>
      <c r="O785" s="11"/>
    </row>
    <row r="786" spans="1:15" x14ac:dyDescent="0.25">
      <c r="A786" s="1">
        <v>785</v>
      </c>
      <c r="B786" s="1"/>
      <c r="C786" s="1"/>
      <c r="D786" s="22"/>
      <c r="E786" s="1"/>
      <c r="F786" s="15"/>
      <c r="G786" s="2"/>
      <c r="H786" s="3"/>
      <c r="I786" s="2"/>
      <c r="J786" s="4">
        <f t="shared" si="38"/>
        <v>0</v>
      </c>
      <c r="K786" s="1">
        <v>1</v>
      </c>
      <c r="L786" s="4">
        <f t="shared" si="39"/>
        <v>0</v>
      </c>
      <c r="M786" s="1"/>
      <c r="N786" s="4"/>
      <c r="O786" s="11"/>
    </row>
    <row r="787" spans="1:15" x14ac:dyDescent="0.25">
      <c r="A787" s="1">
        <v>786</v>
      </c>
      <c r="B787" s="1"/>
      <c r="C787" s="1"/>
      <c r="D787" s="22"/>
      <c r="E787" s="1"/>
      <c r="F787" s="15"/>
      <c r="G787" s="2"/>
      <c r="H787" s="3"/>
      <c r="I787" s="2"/>
      <c r="J787" s="4">
        <f t="shared" si="38"/>
        <v>0</v>
      </c>
      <c r="K787" s="1">
        <v>1</v>
      </c>
      <c r="L787" s="4">
        <f t="shared" si="39"/>
        <v>0</v>
      </c>
      <c r="M787" s="1"/>
      <c r="N787" s="4"/>
      <c r="O787" s="11"/>
    </row>
    <row r="788" spans="1:15" x14ac:dyDescent="0.25">
      <c r="A788" s="1">
        <v>787</v>
      </c>
      <c r="B788" s="1"/>
      <c r="C788" s="1"/>
      <c r="D788" s="22"/>
      <c r="E788" s="1"/>
      <c r="F788" s="15"/>
      <c r="G788" s="2"/>
      <c r="H788" s="3"/>
      <c r="I788" s="2"/>
      <c r="J788" s="4">
        <f t="shared" si="38"/>
        <v>0</v>
      </c>
      <c r="K788" s="1">
        <v>1</v>
      </c>
      <c r="L788" s="4">
        <f t="shared" si="39"/>
        <v>0</v>
      </c>
      <c r="M788" s="1"/>
      <c r="N788" s="4"/>
      <c r="O788" s="11"/>
    </row>
    <row r="789" spans="1:15" x14ac:dyDescent="0.25">
      <c r="A789" s="1">
        <v>788</v>
      </c>
      <c r="B789" s="1"/>
      <c r="C789" s="1"/>
      <c r="D789" s="22"/>
      <c r="E789" s="1"/>
      <c r="F789" s="15"/>
      <c r="G789" s="2"/>
      <c r="H789" s="3"/>
      <c r="I789" s="2"/>
      <c r="J789" s="4">
        <f t="shared" si="38"/>
        <v>0</v>
      </c>
      <c r="K789" s="1">
        <v>1</v>
      </c>
      <c r="L789" s="4">
        <f t="shared" si="39"/>
        <v>0</v>
      </c>
      <c r="M789" s="1"/>
      <c r="N789" s="4"/>
      <c r="O789" s="11"/>
    </row>
    <row r="790" spans="1:15" x14ac:dyDescent="0.25">
      <c r="A790" s="1">
        <v>789</v>
      </c>
      <c r="B790" s="1"/>
      <c r="C790" s="1"/>
      <c r="D790" s="22"/>
      <c r="E790" s="1"/>
      <c r="F790" s="15"/>
      <c r="G790" s="2"/>
      <c r="H790" s="3"/>
      <c r="I790" s="2"/>
      <c r="J790" s="4">
        <f t="shared" si="38"/>
        <v>0</v>
      </c>
      <c r="K790" s="1">
        <v>1</v>
      </c>
      <c r="L790" s="4">
        <f t="shared" si="39"/>
        <v>0</v>
      </c>
      <c r="M790" s="1"/>
      <c r="N790" s="4"/>
      <c r="O790" s="11"/>
    </row>
    <row r="791" spans="1:15" x14ac:dyDescent="0.25">
      <c r="A791" s="1">
        <v>790</v>
      </c>
      <c r="B791" s="1"/>
      <c r="C791" s="1"/>
      <c r="D791" s="22"/>
      <c r="E791" s="1"/>
      <c r="F791" s="15"/>
      <c r="G791" s="2"/>
      <c r="H791" s="3"/>
      <c r="I791" s="2"/>
      <c r="J791" s="4">
        <f t="shared" si="38"/>
        <v>0</v>
      </c>
      <c r="K791" s="1">
        <v>1</v>
      </c>
      <c r="L791" s="4">
        <f t="shared" si="39"/>
        <v>0</v>
      </c>
      <c r="M791" s="1"/>
      <c r="N791" s="4"/>
      <c r="O791" s="11"/>
    </row>
    <row r="792" spans="1:15" x14ac:dyDescent="0.25">
      <c r="A792" s="1">
        <v>791</v>
      </c>
      <c r="B792" s="1"/>
      <c r="C792" s="1"/>
      <c r="D792" s="22"/>
      <c r="E792" s="1"/>
      <c r="F792" s="15"/>
      <c r="G792" s="2"/>
      <c r="H792" s="3"/>
      <c r="I792" s="2"/>
      <c r="J792" s="4">
        <f t="shared" si="38"/>
        <v>0</v>
      </c>
      <c r="K792" s="1">
        <v>1</v>
      </c>
      <c r="L792" s="4">
        <f t="shared" si="39"/>
        <v>0</v>
      </c>
      <c r="M792" s="1"/>
      <c r="N792" s="4"/>
      <c r="O792" s="11"/>
    </row>
    <row r="793" spans="1:15" x14ac:dyDescent="0.25">
      <c r="A793" s="1">
        <v>792</v>
      </c>
      <c r="B793" s="1"/>
      <c r="C793" s="1"/>
      <c r="D793" s="22"/>
      <c r="E793" s="1"/>
      <c r="F793" s="15"/>
      <c r="G793" s="2"/>
      <c r="H793" s="3"/>
      <c r="I793" s="2"/>
      <c r="J793" s="4">
        <f t="shared" si="38"/>
        <v>0</v>
      </c>
      <c r="K793" s="1">
        <v>1</v>
      </c>
      <c r="L793" s="4">
        <f t="shared" si="39"/>
        <v>0</v>
      </c>
      <c r="M793" s="1"/>
      <c r="N793" s="4"/>
      <c r="O793" s="11"/>
    </row>
    <row r="794" spans="1:15" x14ac:dyDescent="0.25">
      <c r="A794" s="1">
        <v>793</v>
      </c>
      <c r="B794" s="1"/>
      <c r="C794" s="1"/>
      <c r="D794" s="22"/>
      <c r="E794" s="1"/>
      <c r="F794" s="15"/>
      <c r="G794" s="2"/>
      <c r="H794" s="3"/>
      <c r="I794" s="2"/>
      <c r="J794" s="4">
        <f t="shared" si="38"/>
        <v>0</v>
      </c>
      <c r="K794" s="1">
        <v>1</v>
      </c>
      <c r="L794" s="4">
        <f t="shared" si="39"/>
        <v>0</v>
      </c>
      <c r="M794" s="1"/>
      <c r="N794" s="4"/>
      <c r="O794" s="11"/>
    </row>
    <row r="795" spans="1:15" x14ac:dyDescent="0.25">
      <c r="A795" s="1">
        <v>794</v>
      </c>
      <c r="B795" s="1"/>
      <c r="C795" s="1"/>
      <c r="D795" s="22"/>
      <c r="E795" s="1"/>
      <c r="F795" s="15"/>
      <c r="G795" s="2"/>
      <c r="H795" s="3"/>
      <c r="I795" s="2"/>
      <c r="J795" s="4">
        <f t="shared" si="38"/>
        <v>0</v>
      </c>
      <c r="K795" s="1">
        <v>1</v>
      </c>
      <c r="L795" s="4">
        <f t="shared" si="39"/>
        <v>0</v>
      </c>
      <c r="M795" s="1"/>
      <c r="N795" s="4"/>
      <c r="O795" s="11"/>
    </row>
    <row r="796" spans="1:15" x14ac:dyDescent="0.25">
      <c r="A796" s="1">
        <v>795</v>
      </c>
      <c r="B796" s="1"/>
      <c r="C796" s="1"/>
      <c r="D796" s="22"/>
      <c r="E796" s="1"/>
      <c r="F796" s="15"/>
      <c r="G796" s="2"/>
      <c r="H796" s="3"/>
      <c r="I796" s="2"/>
      <c r="J796" s="4">
        <f t="shared" si="38"/>
        <v>0</v>
      </c>
      <c r="K796" s="1">
        <v>1</v>
      </c>
      <c r="L796" s="4">
        <f t="shared" si="39"/>
        <v>0</v>
      </c>
      <c r="M796" s="1"/>
      <c r="N796" s="4"/>
      <c r="O796" s="11"/>
    </row>
    <row r="797" spans="1:15" x14ac:dyDescent="0.25">
      <c r="A797" s="1">
        <v>796</v>
      </c>
      <c r="B797" s="1"/>
      <c r="C797" s="1"/>
      <c r="D797" s="22"/>
      <c r="E797" s="1"/>
      <c r="F797" s="15"/>
      <c r="G797" s="2"/>
      <c r="H797" s="3"/>
      <c r="I797" s="2"/>
      <c r="J797" s="4">
        <f t="shared" si="38"/>
        <v>0</v>
      </c>
      <c r="K797" s="1">
        <v>1</v>
      </c>
      <c r="L797" s="4">
        <f t="shared" si="39"/>
        <v>0</v>
      </c>
      <c r="M797" s="1"/>
      <c r="N797" s="4"/>
      <c r="O797" s="11"/>
    </row>
    <row r="798" spans="1:15" x14ac:dyDescent="0.25">
      <c r="A798" s="1">
        <v>797</v>
      </c>
      <c r="B798" s="1"/>
      <c r="C798" s="1"/>
      <c r="D798" s="22"/>
      <c r="E798" s="1"/>
      <c r="F798" s="15"/>
      <c r="G798" s="2"/>
      <c r="H798" s="3"/>
      <c r="I798" s="2"/>
      <c r="J798" s="4">
        <f t="shared" si="38"/>
        <v>0</v>
      </c>
      <c r="K798" s="1">
        <v>1</v>
      </c>
      <c r="L798" s="4">
        <f t="shared" si="39"/>
        <v>0</v>
      </c>
      <c r="M798" s="1"/>
      <c r="N798" s="4"/>
      <c r="O798" s="11"/>
    </row>
    <row r="799" spans="1:15" x14ac:dyDescent="0.25">
      <c r="A799" s="1">
        <v>798</v>
      </c>
      <c r="B799" s="1"/>
      <c r="C799" s="1"/>
      <c r="D799" s="22"/>
      <c r="E799" s="1"/>
      <c r="F799" s="15"/>
      <c r="G799" s="2"/>
      <c r="H799" s="3"/>
      <c r="I799" s="2"/>
      <c r="J799" s="4">
        <f t="shared" si="38"/>
        <v>0</v>
      </c>
      <c r="K799" s="1">
        <v>1</v>
      </c>
      <c r="L799" s="4">
        <f t="shared" si="39"/>
        <v>0</v>
      </c>
      <c r="M799" s="1"/>
      <c r="N799" s="4"/>
      <c r="O799" s="11"/>
    </row>
    <row r="800" spans="1:15" x14ac:dyDescent="0.25">
      <c r="A800" s="1">
        <v>799</v>
      </c>
      <c r="B800" s="1"/>
      <c r="C800" s="1"/>
      <c r="D800" s="22"/>
      <c r="E800" s="1"/>
      <c r="F800" s="15"/>
      <c r="G800" s="2"/>
      <c r="H800" s="3"/>
      <c r="I800" s="2"/>
      <c r="J800" s="4">
        <f t="shared" si="38"/>
        <v>0</v>
      </c>
      <c r="K800" s="1">
        <v>1</v>
      </c>
      <c r="L800" s="4">
        <f t="shared" si="39"/>
        <v>0</v>
      </c>
      <c r="M800" s="1"/>
      <c r="N800" s="4"/>
      <c r="O800" s="11"/>
    </row>
    <row r="801" spans="1:15" x14ac:dyDescent="0.25">
      <c r="A801" s="1">
        <v>800</v>
      </c>
      <c r="B801" s="1"/>
      <c r="C801" s="1"/>
      <c r="D801" s="22"/>
      <c r="E801" s="1"/>
      <c r="F801" s="15"/>
      <c r="G801" s="2"/>
      <c r="H801" s="3"/>
      <c r="I801" s="2"/>
      <c r="J801" s="4">
        <f t="shared" si="38"/>
        <v>0</v>
      </c>
      <c r="K801" s="1">
        <v>1</v>
      </c>
      <c r="L801" s="4">
        <f t="shared" si="39"/>
        <v>0</v>
      </c>
      <c r="M801" s="1"/>
      <c r="N801" s="4"/>
      <c r="O801" s="11"/>
    </row>
    <row r="802" spans="1:15" x14ac:dyDescent="0.25">
      <c r="A802" s="1">
        <v>801</v>
      </c>
      <c r="B802" s="1"/>
      <c r="C802" s="1"/>
      <c r="D802" s="22"/>
      <c r="E802" s="1"/>
      <c r="F802" s="15"/>
      <c r="G802" s="2"/>
      <c r="H802" s="3"/>
      <c r="I802" s="2"/>
      <c r="J802" s="4">
        <f t="shared" si="38"/>
        <v>0</v>
      </c>
      <c r="K802" s="1">
        <v>1</v>
      </c>
      <c r="L802" s="4">
        <f t="shared" si="39"/>
        <v>0</v>
      </c>
      <c r="M802" s="1"/>
      <c r="N802" s="4"/>
      <c r="O802" s="11"/>
    </row>
    <row r="803" spans="1:15" x14ac:dyDescent="0.25">
      <c r="A803" s="1">
        <v>802</v>
      </c>
      <c r="B803" s="1"/>
      <c r="C803" s="1"/>
      <c r="D803" s="22"/>
      <c r="E803" s="1"/>
      <c r="F803" s="15"/>
      <c r="G803" s="2"/>
      <c r="H803" s="3"/>
      <c r="I803" s="2"/>
      <c r="J803" s="4">
        <f t="shared" si="38"/>
        <v>0</v>
      </c>
      <c r="K803" s="1">
        <v>1</v>
      </c>
      <c r="L803" s="4">
        <f t="shared" si="39"/>
        <v>0</v>
      </c>
      <c r="M803" s="1"/>
      <c r="N803" s="4"/>
      <c r="O803" s="11"/>
    </row>
    <row r="804" spans="1:15" x14ac:dyDescent="0.25">
      <c r="A804" s="1">
        <v>803</v>
      </c>
      <c r="B804" s="1"/>
      <c r="C804" s="1"/>
      <c r="D804" s="22"/>
      <c r="E804" s="1"/>
      <c r="F804" s="15"/>
      <c r="G804" s="2"/>
      <c r="H804" s="3"/>
      <c r="I804" s="2"/>
      <c r="J804" s="4">
        <f t="shared" si="38"/>
        <v>0</v>
      </c>
      <c r="K804" s="1">
        <v>1</v>
      </c>
      <c r="L804" s="4">
        <f t="shared" si="39"/>
        <v>0</v>
      </c>
      <c r="M804" s="1"/>
      <c r="N804" s="4"/>
      <c r="O804" s="11"/>
    </row>
    <row r="805" spans="1:15" x14ac:dyDescent="0.25">
      <c r="A805" s="1">
        <v>804</v>
      </c>
      <c r="B805" s="1"/>
      <c r="C805" s="1"/>
      <c r="D805" s="22"/>
      <c r="E805" s="1"/>
      <c r="F805" s="15"/>
      <c r="G805" s="2"/>
      <c r="H805" s="3"/>
      <c r="I805" s="2"/>
      <c r="J805" s="4">
        <f t="shared" si="38"/>
        <v>0</v>
      </c>
      <c r="K805" s="1">
        <v>1</v>
      </c>
      <c r="L805" s="4">
        <f t="shared" si="39"/>
        <v>0</v>
      </c>
      <c r="M805" s="1"/>
      <c r="N805" s="4"/>
      <c r="O805" s="11"/>
    </row>
    <row r="806" spans="1:15" x14ac:dyDescent="0.25">
      <c r="A806" s="1">
        <v>805</v>
      </c>
      <c r="B806" s="1"/>
      <c r="C806" s="1"/>
      <c r="D806" s="22"/>
      <c r="E806" s="1"/>
      <c r="F806" s="15"/>
      <c r="G806" s="2"/>
      <c r="H806" s="3"/>
      <c r="I806" s="2"/>
      <c r="J806" s="4">
        <f t="shared" si="38"/>
        <v>0</v>
      </c>
      <c r="K806" s="1">
        <v>1</v>
      </c>
      <c r="L806" s="4">
        <f t="shared" si="39"/>
        <v>0</v>
      </c>
      <c r="M806" s="1"/>
      <c r="N806" s="4"/>
      <c r="O806" s="11"/>
    </row>
    <row r="807" spans="1:15" x14ac:dyDescent="0.25">
      <c r="A807" s="1">
        <v>806</v>
      </c>
      <c r="B807" s="1"/>
      <c r="C807" s="1"/>
      <c r="D807" s="22"/>
      <c r="E807" s="1"/>
      <c r="F807" s="15"/>
      <c r="G807" s="2"/>
      <c r="H807" s="3"/>
      <c r="I807" s="2"/>
      <c r="J807" s="4">
        <f t="shared" si="38"/>
        <v>0</v>
      </c>
      <c r="K807" s="1">
        <v>1</v>
      </c>
      <c r="L807" s="4">
        <f t="shared" si="39"/>
        <v>0</v>
      </c>
      <c r="M807" s="1"/>
      <c r="N807" s="4"/>
      <c r="O807" s="11"/>
    </row>
    <row r="808" spans="1:15" x14ac:dyDescent="0.25">
      <c r="A808" s="1">
        <v>807</v>
      </c>
      <c r="B808" s="1"/>
      <c r="C808" s="1"/>
      <c r="D808" s="22"/>
      <c r="E808" s="1"/>
      <c r="F808" s="15"/>
      <c r="G808" s="2"/>
      <c r="H808" s="3"/>
      <c r="I808" s="2"/>
      <c r="J808" s="4">
        <f t="shared" si="38"/>
        <v>0</v>
      </c>
      <c r="K808" s="1">
        <v>1</v>
      </c>
      <c r="L808" s="4">
        <f t="shared" si="39"/>
        <v>0</v>
      </c>
      <c r="M808" s="1"/>
      <c r="N808" s="4"/>
      <c r="O808" s="11"/>
    </row>
    <row r="809" spans="1:15" x14ac:dyDescent="0.25">
      <c r="A809" s="1">
        <v>808</v>
      </c>
      <c r="B809" s="1"/>
      <c r="C809" s="1"/>
      <c r="D809" s="22"/>
      <c r="E809" s="1"/>
      <c r="F809" s="15"/>
      <c r="G809" s="2"/>
      <c r="H809" s="3"/>
      <c r="I809" s="2"/>
      <c r="J809" s="4">
        <f t="shared" si="38"/>
        <v>0</v>
      </c>
      <c r="K809" s="1">
        <v>1</v>
      </c>
      <c r="L809" s="4">
        <f t="shared" si="39"/>
        <v>0</v>
      </c>
      <c r="M809" s="1"/>
      <c r="N809" s="4"/>
      <c r="O809" s="11"/>
    </row>
    <row r="810" spans="1:15" x14ac:dyDescent="0.25">
      <c r="A810" s="1">
        <v>809</v>
      </c>
      <c r="B810" s="1"/>
      <c r="C810" s="1"/>
      <c r="D810" s="22"/>
      <c r="E810" s="1"/>
      <c r="F810" s="15"/>
      <c r="G810" s="2"/>
      <c r="H810" s="3"/>
      <c r="I810" s="2"/>
      <c r="J810" s="4">
        <f t="shared" si="38"/>
        <v>0</v>
      </c>
      <c r="K810" s="1">
        <v>1</v>
      </c>
      <c r="L810" s="4">
        <f t="shared" si="39"/>
        <v>0</v>
      </c>
      <c r="M810" s="1"/>
      <c r="N810" s="4"/>
      <c r="O810" s="11"/>
    </row>
    <row r="811" spans="1:15" x14ac:dyDescent="0.25">
      <c r="A811" s="1">
        <v>810</v>
      </c>
      <c r="B811" s="1"/>
      <c r="C811" s="1"/>
      <c r="D811" s="22"/>
      <c r="E811" s="1"/>
      <c r="F811" s="15"/>
      <c r="G811" s="2"/>
      <c r="H811" s="3"/>
      <c r="I811" s="2"/>
      <c r="J811" s="4">
        <f t="shared" si="38"/>
        <v>0</v>
      </c>
      <c r="K811" s="1">
        <v>1</v>
      </c>
      <c r="L811" s="4">
        <f t="shared" si="39"/>
        <v>0</v>
      </c>
      <c r="M811" s="1"/>
      <c r="N811" s="4"/>
      <c r="O811" s="11"/>
    </row>
    <row r="812" spans="1:15" x14ac:dyDescent="0.25">
      <c r="A812" s="1">
        <v>811</v>
      </c>
      <c r="B812" s="1"/>
      <c r="C812" s="1"/>
      <c r="D812" s="22"/>
      <c r="E812" s="1"/>
      <c r="F812" s="15"/>
      <c r="G812" s="2"/>
      <c r="H812" s="3"/>
      <c r="I812" s="2"/>
      <c r="J812" s="4">
        <f t="shared" si="38"/>
        <v>0</v>
      </c>
      <c r="K812" s="1">
        <v>1</v>
      </c>
      <c r="L812" s="4">
        <f t="shared" si="39"/>
        <v>0</v>
      </c>
      <c r="M812" s="1"/>
      <c r="N812" s="4"/>
      <c r="O812" s="11"/>
    </row>
    <row r="813" spans="1:15" x14ac:dyDescent="0.25">
      <c r="A813" s="1">
        <v>812</v>
      </c>
      <c r="B813" s="1"/>
      <c r="C813" s="1"/>
      <c r="D813" s="22"/>
      <c r="E813" s="1"/>
      <c r="F813" s="15"/>
      <c r="G813" s="2"/>
      <c r="H813" s="3"/>
      <c r="I813" s="2"/>
      <c r="J813" s="4">
        <f t="shared" si="38"/>
        <v>0</v>
      </c>
      <c r="K813" s="1">
        <v>1</v>
      </c>
      <c r="L813" s="4">
        <f t="shared" si="39"/>
        <v>0</v>
      </c>
      <c r="M813" s="1"/>
      <c r="N813" s="4"/>
      <c r="O813" s="11"/>
    </row>
    <row r="814" spans="1:15" x14ac:dyDescent="0.25">
      <c r="A814" s="1">
        <v>813</v>
      </c>
      <c r="B814" s="1"/>
      <c r="C814" s="1"/>
      <c r="D814" s="22"/>
      <c r="E814" s="1"/>
      <c r="F814" s="15"/>
      <c r="G814" s="2"/>
      <c r="H814" s="3"/>
      <c r="I814" s="2"/>
      <c r="J814" s="4">
        <f t="shared" si="38"/>
        <v>0</v>
      </c>
      <c r="K814" s="1">
        <v>1</v>
      </c>
      <c r="L814" s="4">
        <f t="shared" si="39"/>
        <v>0</v>
      </c>
      <c r="M814" s="1"/>
      <c r="N814" s="4"/>
      <c r="O814" s="11"/>
    </row>
    <row r="815" spans="1:15" x14ac:dyDescent="0.25">
      <c r="A815" s="1">
        <v>814</v>
      </c>
      <c r="B815" s="1"/>
      <c r="C815" s="1"/>
      <c r="D815" s="22"/>
      <c r="E815" s="1"/>
      <c r="F815" s="15"/>
      <c r="G815" s="2"/>
      <c r="H815" s="3"/>
      <c r="I815" s="2"/>
      <c r="J815" s="4">
        <f t="shared" si="38"/>
        <v>0</v>
      </c>
      <c r="K815" s="1">
        <v>1</v>
      </c>
      <c r="L815" s="4">
        <f t="shared" si="39"/>
        <v>0</v>
      </c>
      <c r="M815" s="1"/>
      <c r="N815" s="4"/>
      <c r="O815" s="11"/>
    </row>
    <row r="816" spans="1:15" x14ac:dyDescent="0.25">
      <c r="A816" s="1">
        <v>815</v>
      </c>
      <c r="B816" s="1"/>
      <c r="C816" s="1"/>
      <c r="D816" s="22"/>
      <c r="E816" s="1"/>
      <c r="F816" s="15"/>
      <c r="G816" s="2"/>
      <c r="H816" s="3"/>
      <c r="I816" s="2"/>
      <c r="J816" s="4">
        <f t="shared" si="38"/>
        <v>0</v>
      </c>
      <c r="K816" s="1">
        <v>1</v>
      </c>
      <c r="L816" s="4">
        <f t="shared" si="39"/>
        <v>0</v>
      </c>
      <c r="M816" s="1"/>
      <c r="N816" s="4"/>
      <c r="O816" s="11"/>
    </row>
    <row r="817" spans="1:15" x14ac:dyDescent="0.25">
      <c r="A817" s="1">
        <v>816</v>
      </c>
      <c r="B817" s="1"/>
      <c r="C817" s="1"/>
      <c r="D817" s="22"/>
      <c r="E817" s="1"/>
      <c r="F817" s="15"/>
      <c r="G817" s="2"/>
      <c r="H817" s="3"/>
      <c r="I817" s="2"/>
      <c r="J817" s="4">
        <f t="shared" si="38"/>
        <v>0</v>
      </c>
      <c r="K817" s="1">
        <v>1</v>
      </c>
      <c r="L817" s="4">
        <f t="shared" si="39"/>
        <v>0</v>
      </c>
      <c r="M817" s="1"/>
      <c r="N817" s="4"/>
      <c r="O817" s="11"/>
    </row>
    <row r="818" spans="1:15" x14ac:dyDescent="0.25">
      <c r="A818" s="1">
        <v>817</v>
      </c>
      <c r="B818" s="1"/>
      <c r="C818" s="1"/>
      <c r="D818" s="22"/>
      <c r="E818" s="1"/>
      <c r="F818" s="15"/>
      <c r="G818" s="2"/>
      <c r="H818" s="3"/>
      <c r="I818" s="2"/>
      <c r="J818" s="4">
        <f t="shared" si="38"/>
        <v>0</v>
      </c>
      <c r="K818" s="1">
        <v>1</v>
      </c>
      <c r="L818" s="4">
        <f t="shared" si="39"/>
        <v>0</v>
      </c>
      <c r="M818" s="1"/>
      <c r="N818" s="4"/>
      <c r="O818" s="11"/>
    </row>
    <row r="819" spans="1:15" x14ac:dyDescent="0.25">
      <c r="A819" s="1">
        <v>818</v>
      </c>
      <c r="B819" s="1"/>
      <c r="C819" s="1"/>
      <c r="D819" s="22"/>
      <c r="E819" s="1"/>
      <c r="F819" s="15"/>
      <c r="G819" s="2"/>
      <c r="H819" s="3"/>
      <c r="I819" s="2"/>
      <c r="J819" s="4">
        <f t="shared" si="38"/>
        <v>0</v>
      </c>
      <c r="K819" s="1">
        <v>1</v>
      </c>
      <c r="L819" s="4">
        <f t="shared" si="39"/>
        <v>0</v>
      </c>
      <c r="M819" s="1"/>
      <c r="N819" s="4"/>
      <c r="O819" s="11"/>
    </row>
    <row r="820" spans="1:15" x14ac:dyDescent="0.25">
      <c r="A820" s="1">
        <v>819</v>
      </c>
      <c r="B820" s="1"/>
      <c r="C820" s="1"/>
      <c r="D820" s="22"/>
      <c r="E820" s="1"/>
      <c r="F820" s="15"/>
      <c r="G820" s="2"/>
      <c r="H820" s="3"/>
      <c r="I820" s="2"/>
      <c r="J820" s="4">
        <f t="shared" si="38"/>
        <v>0</v>
      </c>
      <c r="K820" s="1">
        <v>1</v>
      </c>
      <c r="L820" s="4">
        <f t="shared" si="39"/>
        <v>0</v>
      </c>
      <c r="M820" s="1"/>
      <c r="N820" s="4"/>
      <c r="O820" s="11"/>
    </row>
    <row r="821" spans="1:15" x14ac:dyDescent="0.25">
      <c r="A821" s="1">
        <v>820</v>
      </c>
      <c r="B821" s="1"/>
      <c r="C821" s="1"/>
      <c r="D821" s="22"/>
      <c r="E821" s="1"/>
      <c r="F821" s="15"/>
      <c r="G821" s="2"/>
      <c r="H821" s="3"/>
      <c r="I821" s="2"/>
      <c r="J821" s="4">
        <f t="shared" si="38"/>
        <v>0</v>
      </c>
      <c r="K821" s="1">
        <v>1</v>
      </c>
      <c r="L821" s="4">
        <f t="shared" si="39"/>
        <v>0</v>
      </c>
      <c r="M821" s="1"/>
      <c r="N821" s="4"/>
      <c r="O821" s="11"/>
    </row>
    <row r="822" spans="1:15" x14ac:dyDescent="0.25">
      <c r="A822" s="1">
        <v>821</v>
      </c>
      <c r="B822" s="1"/>
      <c r="C822" s="1"/>
      <c r="D822" s="22"/>
      <c r="E822" s="1"/>
      <c r="F822" s="15"/>
      <c r="G822" s="2"/>
      <c r="H822" s="3"/>
      <c r="I822" s="2"/>
      <c r="J822" s="4">
        <f t="shared" si="38"/>
        <v>0</v>
      </c>
      <c r="K822" s="1">
        <v>1</v>
      </c>
      <c r="L822" s="4">
        <f t="shared" si="39"/>
        <v>0</v>
      </c>
      <c r="M822" s="1"/>
      <c r="N822" s="4"/>
      <c r="O822" s="11"/>
    </row>
    <row r="823" spans="1:15" x14ac:dyDescent="0.25">
      <c r="A823" s="1">
        <v>822</v>
      </c>
      <c r="B823" s="1"/>
      <c r="C823" s="1"/>
      <c r="D823" s="22"/>
      <c r="E823" s="1"/>
      <c r="F823" s="15"/>
      <c r="G823" s="2"/>
      <c r="H823" s="3"/>
      <c r="I823" s="2"/>
      <c r="J823" s="4">
        <f t="shared" si="38"/>
        <v>0</v>
      </c>
      <c r="K823" s="1">
        <v>1</v>
      </c>
      <c r="L823" s="4">
        <f t="shared" si="39"/>
        <v>0</v>
      </c>
      <c r="M823" s="1"/>
      <c r="N823" s="4"/>
      <c r="O823" s="11"/>
    </row>
    <row r="824" spans="1:15" x14ac:dyDescent="0.25">
      <c r="A824" s="1">
        <v>823</v>
      </c>
      <c r="B824" s="1"/>
      <c r="C824" s="1"/>
      <c r="D824" s="22"/>
      <c r="E824" s="1"/>
      <c r="F824" s="15"/>
      <c r="G824" s="2"/>
      <c r="H824" s="3"/>
      <c r="I824" s="2"/>
      <c r="J824" s="4">
        <f t="shared" si="38"/>
        <v>0</v>
      </c>
      <c r="K824" s="1">
        <v>1</v>
      </c>
      <c r="L824" s="4">
        <f t="shared" si="39"/>
        <v>0</v>
      </c>
      <c r="M824" s="1"/>
      <c r="N824" s="4"/>
      <c r="O824" s="11"/>
    </row>
    <row r="825" spans="1:15" x14ac:dyDescent="0.25">
      <c r="A825" s="1">
        <v>824</v>
      </c>
      <c r="B825" s="1"/>
      <c r="C825" s="1"/>
      <c r="D825" s="22"/>
      <c r="E825" s="1"/>
      <c r="F825" s="15"/>
      <c r="G825" s="2"/>
      <c r="H825" s="3"/>
      <c r="I825" s="2"/>
      <c r="J825" s="4">
        <f t="shared" si="38"/>
        <v>0</v>
      </c>
      <c r="K825" s="1">
        <v>1</v>
      </c>
      <c r="L825" s="4">
        <f t="shared" si="39"/>
        <v>0</v>
      </c>
      <c r="M825" s="1"/>
      <c r="N825" s="4"/>
      <c r="O825" s="11"/>
    </row>
    <row r="826" spans="1:15" x14ac:dyDescent="0.25">
      <c r="A826" s="1">
        <v>825</v>
      </c>
      <c r="B826" s="1"/>
      <c r="C826" s="1"/>
      <c r="D826" s="22"/>
      <c r="E826" s="1"/>
      <c r="F826" s="15"/>
      <c r="G826" s="2"/>
      <c r="H826" s="3"/>
      <c r="I826" s="2"/>
      <c r="J826" s="4">
        <f t="shared" ref="J826:J889" si="40">G826-I826</f>
        <v>0</v>
      </c>
      <c r="K826" s="1">
        <v>1</v>
      </c>
      <c r="L826" s="4">
        <f t="shared" ref="L826:L889" si="41">(G826-I826-D826)*K826</f>
        <v>0</v>
      </c>
      <c r="M826" s="1"/>
      <c r="N826" s="4"/>
      <c r="O826" s="11"/>
    </row>
    <row r="827" spans="1:15" x14ac:dyDescent="0.25">
      <c r="A827" s="1">
        <v>826</v>
      </c>
      <c r="B827" s="1"/>
      <c r="C827" s="1"/>
      <c r="D827" s="22"/>
      <c r="E827" s="1"/>
      <c r="F827" s="15"/>
      <c r="G827" s="2"/>
      <c r="H827" s="3"/>
      <c r="I827" s="2"/>
      <c r="J827" s="4">
        <f t="shared" si="40"/>
        <v>0</v>
      </c>
      <c r="K827" s="1">
        <v>1</v>
      </c>
      <c r="L827" s="4">
        <f t="shared" si="41"/>
        <v>0</v>
      </c>
      <c r="M827" s="1"/>
      <c r="N827" s="4"/>
      <c r="O827" s="11"/>
    </row>
    <row r="828" spans="1:15" x14ac:dyDescent="0.25">
      <c r="A828" s="1">
        <v>827</v>
      </c>
      <c r="B828" s="1"/>
      <c r="C828" s="1"/>
      <c r="D828" s="22"/>
      <c r="E828" s="1"/>
      <c r="F828" s="15"/>
      <c r="G828" s="2"/>
      <c r="H828" s="3"/>
      <c r="I828" s="2"/>
      <c r="J828" s="4">
        <f t="shared" si="40"/>
        <v>0</v>
      </c>
      <c r="K828" s="1">
        <v>1</v>
      </c>
      <c r="L828" s="4">
        <f t="shared" si="41"/>
        <v>0</v>
      </c>
      <c r="M828" s="1"/>
      <c r="N828" s="4"/>
      <c r="O828" s="11"/>
    </row>
    <row r="829" spans="1:15" x14ac:dyDescent="0.25">
      <c r="A829" s="1">
        <v>828</v>
      </c>
      <c r="B829" s="1"/>
      <c r="C829" s="1"/>
      <c r="D829" s="22"/>
      <c r="E829" s="1"/>
      <c r="F829" s="15"/>
      <c r="G829" s="2"/>
      <c r="H829" s="3"/>
      <c r="I829" s="2"/>
      <c r="J829" s="4">
        <f t="shared" si="40"/>
        <v>0</v>
      </c>
      <c r="K829" s="1">
        <v>1</v>
      </c>
      <c r="L829" s="4">
        <f t="shared" si="41"/>
        <v>0</v>
      </c>
      <c r="M829" s="1"/>
      <c r="N829" s="4"/>
      <c r="O829" s="11"/>
    </row>
    <row r="830" spans="1:15" x14ac:dyDescent="0.25">
      <c r="A830" s="1">
        <v>829</v>
      </c>
      <c r="B830" s="1"/>
      <c r="C830" s="1"/>
      <c r="D830" s="22"/>
      <c r="E830" s="1"/>
      <c r="F830" s="15"/>
      <c r="G830" s="2"/>
      <c r="H830" s="3"/>
      <c r="I830" s="2"/>
      <c r="J830" s="4">
        <f t="shared" si="40"/>
        <v>0</v>
      </c>
      <c r="K830" s="1">
        <v>1</v>
      </c>
      <c r="L830" s="4">
        <f t="shared" si="41"/>
        <v>0</v>
      </c>
      <c r="M830" s="1"/>
      <c r="N830" s="4"/>
      <c r="O830" s="11"/>
    </row>
    <row r="831" spans="1:15" x14ac:dyDescent="0.25">
      <c r="A831" s="1">
        <v>830</v>
      </c>
      <c r="B831" s="1"/>
      <c r="C831" s="1"/>
      <c r="D831" s="22"/>
      <c r="E831" s="1"/>
      <c r="F831" s="15"/>
      <c r="G831" s="2"/>
      <c r="H831" s="3"/>
      <c r="I831" s="2"/>
      <c r="J831" s="4">
        <f t="shared" si="40"/>
        <v>0</v>
      </c>
      <c r="K831" s="1">
        <v>1</v>
      </c>
      <c r="L831" s="4">
        <f t="shared" si="41"/>
        <v>0</v>
      </c>
      <c r="M831" s="1"/>
      <c r="N831" s="4"/>
      <c r="O831" s="11"/>
    </row>
    <row r="832" spans="1:15" x14ac:dyDescent="0.25">
      <c r="A832" s="1">
        <v>831</v>
      </c>
      <c r="B832" s="1"/>
      <c r="C832" s="1"/>
      <c r="D832" s="22"/>
      <c r="E832" s="1"/>
      <c r="F832" s="15"/>
      <c r="G832" s="2"/>
      <c r="H832" s="3"/>
      <c r="I832" s="2"/>
      <c r="J832" s="4">
        <f t="shared" si="40"/>
        <v>0</v>
      </c>
      <c r="K832" s="1">
        <v>1</v>
      </c>
      <c r="L832" s="4">
        <f t="shared" si="41"/>
        <v>0</v>
      </c>
      <c r="M832" s="1"/>
      <c r="N832" s="4"/>
      <c r="O832" s="11"/>
    </row>
    <row r="833" spans="1:15" x14ac:dyDescent="0.25">
      <c r="A833" s="1">
        <v>832</v>
      </c>
      <c r="B833" s="1"/>
      <c r="C833" s="1"/>
      <c r="D833" s="22"/>
      <c r="E833" s="1"/>
      <c r="F833" s="15"/>
      <c r="G833" s="2"/>
      <c r="H833" s="3"/>
      <c r="I833" s="2"/>
      <c r="J833" s="4">
        <f t="shared" si="40"/>
        <v>0</v>
      </c>
      <c r="K833" s="1">
        <v>1</v>
      </c>
      <c r="L833" s="4">
        <f t="shared" si="41"/>
        <v>0</v>
      </c>
      <c r="M833" s="1"/>
      <c r="N833" s="4"/>
      <c r="O833" s="11"/>
    </row>
    <row r="834" spans="1:15" x14ac:dyDescent="0.25">
      <c r="A834" s="1">
        <v>833</v>
      </c>
      <c r="B834" s="1"/>
      <c r="C834" s="1"/>
      <c r="D834" s="22"/>
      <c r="E834" s="1"/>
      <c r="F834" s="15"/>
      <c r="G834" s="2"/>
      <c r="H834" s="3"/>
      <c r="I834" s="2"/>
      <c r="J834" s="4">
        <f t="shared" si="40"/>
        <v>0</v>
      </c>
      <c r="K834" s="1">
        <v>1</v>
      </c>
      <c r="L834" s="4">
        <f t="shared" si="41"/>
        <v>0</v>
      </c>
      <c r="M834" s="1"/>
      <c r="N834" s="4"/>
      <c r="O834" s="11"/>
    </row>
    <row r="835" spans="1:15" x14ac:dyDescent="0.25">
      <c r="A835" s="1">
        <v>834</v>
      </c>
      <c r="B835" s="1"/>
      <c r="C835" s="1"/>
      <c r="D835" s="22"/>
      <c r="E835" s="1"/>
      <c r="F835" s="15"/>
      <c r="G835" s="2"/>
      <c r="H835" s="3"/>
      <c r="I835" s="2"/>
      <c r="J835" s="4">
        <f t="shared" si="40"/>
        <v>0</v>
      </c>
      <c r="K835" s="1">
        <v>1</v>
      </c>
      <c r="L835" s="4">
        <f t="shared" si="41"/>
        <v>0</v>
      </c>
      <c r="M835" s="1"/>
      <c r="N835" s="4"/>
      <c r="O835" s="11"/>
    </row>
    <row r="836" spans="1:15" x14ac:dyDescent="0.25">
      <c r="A836" s="1">
        <v>835</v>
      </c>
      <c r="B836" s="1"/>
      <c r="C836" s="1"/>
      <c r="D836" s="22"/>
      <c r="E836" s="1"/>
      <c r="F836" s="15"/>
      <c r="G836" s="2"/>
      <c r="H836" s="3"/>
      <c r="I836" s="2"/>
      <c r="J836" s="4">
        <f t="shared" si="40"/>
        <v>0</v>
      </c>
      <c r="K836" s="1">
        <v>1</v>
      </c>
      <c r="L836" s="4">
        <f t="shared" si="41"/>
        <v>0</v>
      </c>
      <c r="M836" s="1"/>
      <c r="N836" s="4"/>
      <c r="O836" s="11"/>
    </row>
    <row r="837" spans="1:15" x14ac:dyDescent="0.25">
      <c r="A837" s="1">
        <v>836</v>
      </c>
      <c r="B837" s="1"/>
      <c r="C837" s="1"/>
      <c r="D837" s="22"/>
      <c r="E837" s="1"/>
      <c r="F837" s="15"/>
      <c r="G837" s="2"/>
      <c r="H837" s="3"/>
      <c r="I837" s="2"/>
      <c r="J837" s="4">
        <f t="shared" si="40"/>
        <v>0</v>
      </c>
      <c r="K837" s="1">
        <v>1</v>
      </c>
      <c r="L837" s="4">
        <f t="shared" si="41"/>
        <v>0</v>
      </c>
      <c r="M837" s="1"/>
      <c r="N837" s="4"/>
      <c r="O837" s="11"/>
    </row>
    <row r="838" spans="1:15" x14ac:dyDescent="0.25">
      <c r="A838" s="1">
        <v>837</v>
      </c>
      <c r="B838" s="1"/>
      <c r="C838" s="1"/>
      <c r="D838" s="22"/>
      <c r="E838" s="1"/>
      <c r="F838" s="15"/>
      <c r="G838" s="2"/>
      <c r="H838" s="3"/>
      <c r="I838" s="2"/>
      <c r="J838" s="4">
        <f t="shared" si="40"/>
        <v>0</v>
      </c>
      <c r="K838" s="1">
        <v>1</v>
      </c>
      <c r="L838" s="4">
        <f t="shared" si="41"/>
        <v>0</v>
      </c>
      <c r="M838" s="1"/>
      <c r="N838" s="4"/>
      <c r="O838" s="11"/>
    </row>
    <row r="839" spans="1:15" x14ac:dyDescent="0.25">
      <c r="A839" s="1">
        <v>838</v>
      </c>
      <c r="B839" s="1"/>
      <c r="C839" s="1"/>
      <c r="D839" s="22"/>
      <c r="E839" s="1"/>
      <c r="F839" s="15"/>
      <c r="G839" s="2"/>
      <c r="H839" s="3"/>
      <c r="I839" s="2"/>
      <c r="J839" s="4">
        <f t="shared" si="40"/>
        <v>0</v>
      </c>
      <c r="K839" s="1">
        <v>1</v>
      </c>
      <c r="L839" s="4">
        <f t="shared" si="41"/>
        <v>0</v>
      </c>
      <c r="M839" s="1"/>
      <c r="N839" s="4"/>
      <c r="O839" s="11"/>
    </row>
    <row r="840" spans="1:15" x14ac:dyDescent="0.25">
      <c r="A840" s="1">
        <v>839</v>
      </c>
      <c r="B840" s="1"/>
      <c r="C840" s="1"/>
      <c r="D840" s="22"/>
      <c r="E840" s="1"/>
      <c r="F840" s="15"/>
      <c r="G840" s="2"/>
      <c r="H840" s="3"/>
      <c r="I840" s="2"/>
      <c r="J840" s="4">
        <f t="shared" si="40"/>
        <v>0</v>
      </c>
      <c r="K840" s="1">
        <v>1</v>
      </c>
      <c r="L840" s="4">
        <f t="shared" si="41"/>
        <v>0</v>
      </c>
      <c r="M840" s="1"/>
      <c r="N840" s="4"/>
      <c r="O840" s="11"/>
    </row>
    <row r="841" spans="1:15" x14ac:dyDescent="0.25">
      <c r="A841" s="1">
        <v>840</v>
      </c>
      <c r="B841" s="1"/>
      <c r="C841" s="1"/>
      <c r="D841" s="22"/>
      <c r="E841" s="1"/>
      <c r="F841" s="15"/>
      <c r="G841" s="2"/>
      <c r="H841" s="3"/>
      <c r="I841" s="2"/>
      <c r="J841" s="4">
        <f t="shared" si="40"/>
        <v>0</v>
      </c>
      <c r="K841" s="1">
        <v>1</v>
      </c>
      <c r="L841" s="4">
        <f t="shared" si="41"/>
        <v>0</v>
      </c>
      <c r="M841" s="1"/>
      <c r="N841" s="4"/>
      <c r="O841" s="11"/>
    </row>
    <row r="842" spans="1:15" x14ac:dyDescent="0.25">
      <c r="A842" s="1">
        <v>841</v>
      </c>
      <c r="B842" s="1"/>
      <c r="C842" s="1"/>
      <c r="D842" s="22"/>
      <c r="E842" s="1"/>
      <c r="F842" s="15"/>
      <c r="G842" s="2"/>
      <c r="H842" s="3"/>
      <c r="I842" s="2"/>
      <c r="J842" s="4">
        <f t="shared" si="40"/>
        <v>0</v>
      </c>
      <c r="K842" s="1">
        <v>1</v>
      </c>
      <c r="L842" s="4">
        <f t="shared" si="41"/>
        <v>0</v>
      </c>
      <c r="M842" s="1"/>
      <c r="N842" s="4"/>
      <c r="O842" s="11"/>
    </row>
    <row r="843" spans="1:15" x14ac:dyDescent="0.25">
      <c r="A843" s="1">
        <v>842</v>
      </c>
      <c r="B843" s="1"/>
      <c r="C843" s="1"/>
      <c r="D843" s="22"/>
      <c r="E843" s="1"/>
      <c r="F843" s="15"/>
      <c r="G843" s="2"/>
      <c r="H843" s="3"/>
      <c r="I843" s="2"/>
      <c r="J843" s="4">
        <f t="shared" si="40"/>
        <v>0</v>
      </c>
      <c r="K843" s="1">
        <v>1</v>
      </c>
      <c r="L843" s="4">
        <f t="shared" si="41"/>
        <v>0</v>
      </c>
      <c r="M843" s="1"/>
      <c r="N843" s="4"/>
      <c r="O843" s="11"/>
    </row>
    <row r="844" spans="1:15" x14ac:dyDescent="0.25">
      <c r="A844" s="1">
        <v>843</v>
      </c>
      <c r="B844" s="1"/>
      <c r="C844" s="1"/>
      <c r="D844" s="22"/>
      <c r="E844" s="1"/>
      <c r="F844" s="15"/>
      <c r="G844" s="2"/>
      <c r="H844" s="3"/>
      <c r="I844" s="2"/>
      <c r="J844" s="4">
        <f t="shared" si="40"/>
        <v>0</v>
      </c>
      <c r="K844" s="1">
        <v>1</v>
      </c>
      <c r="L844" s="4">
        <f t="shared" si="41"/>
        <v>0</v>
      </c>
      <c r="M844" s="1"/>
      <c r="N844" s="4"/>
      <c r="O844" s="11"/>
    </row>
    <row r="845" spans="1:15" x14ac:dyDescent="0.25">
      <c r="A845" s="1">
        <v>844</v>
      </c>
      <c r="B845" s="1"/>
      <c r="C845" s="1"/>
      <c r="D845" s="22"/>
      <c r="E845" s="1"/>
      <c r="F845" s="15"/>
      <c r="G845" s="2"/>
      <c r="H845" s="3"/>
      <c r="I845" s="2"/>
      <c r="J845" s="4">
        <f t="shared" si="40"/>
        <v>0</v>
      </c>
      <c r="K845" s="1">
        <v>1</v>
      </c>
      <c r="L845" s="4">
        <f t="shared" si="41"/>
        <v>0</v>
      </c>
      <c r="M845" s="1"/>
      <c r="N845" s="4"/>
      <c r="O845" s="11"/>
    </row>
    <row r="846" spans="1:15" x14ac:dyDescent="0.25">
      <c r="A846" s="1">
        <v>845</v>
      </c>
      <c r="B846" s="1"/>
      <c r="C846" s="1"/>
      <c r="D846" s="22"/>
      <c r="E846" s="1"/>
      <c r="F846" s="15"/>
      <c r="G846" s="2"/>
      <c r="H846" s="3"/>
      <c r="I846" s="2"/>
      <c r="J846" s="4">
        <f t="shared" si="40"/>
        <v>0</v>
      </c>
      <c r="K846" s="1">
        <v>1</v>
      </c>
      <c r="L846" s="4">
        <f t="shared" si="41"/>
        <v>0</v>
      </c>
      <c r="M846" s="1"/>
      <c r="N846" s="4"/>
      <c r="O846" s="11"/>
    </row>
    <row r="847" spans="1:15" x14ac:dyDescent="0.25">
      <c r="A847" s="1">
        <v>846</v>
      </c>
      <c r="B847" s="1"/>
      <c r="C847" s="1"/>
      <c r="D847" s="22"/>
      <c r="E847" s="1"/>
      <c r="F847" s="15"/>
      <c r="G847" s="2"/>
      <c r="H847" s="3"/>
      <c r="I847" s="2"/>
      <c r="J847" s="4">
        <f t="shared" si="40"/>
        <v>0</v>
      </c>
      <c r="K847" s="1">
        <v>1</v>
      </c>
      <c r="L847" s="4">
        <f t="shared" si="41"/>
        <v>0</v>
      </c>
      <c r="M847" s="1"/>
      <c r="N847" s="4"/>
      <c r="O847" s="11"/>
    </row>
    <row r="848" spans="1:15" x14ac:dyDescent="0.25">
      <c r="A848" s="1">
        <v>847</v>
      </c>
      <c r="B848" s="1"/>
      <c r="C848" s="1"/>
      <c r="D848" s="22"/>
      <c r="E848" s="1"/>
      <c r="F848" s="15"/>
      <c r="G848" s="2"/>
      <c r="H848" s="3"/>
      <c r="I848" s="2"/>
      <c r="J848" s="4">
        <f t="shared" si="40"/>
        <v>0</v>
      </c>
      <c r="K848" s="1">
        <v>1</v>
      </c>
      <c r="L848" s="4">
        <f t="shared" si="41"/>
        <v>0</v>
      </c>
      <c r="M848" s="1"/>
      <c r="N848" s="4"/>
      <c r="O848" s="11"/>
    </row>
    <row r="849" spans="1:15" x14ac:dyDescent="0.25">
      <c r="A849" s="1">
        <v>848</v>
      </c>
      <c r="B849" s="1"/>
      <c r="C849" s="1"/>
      <c r="D849" s="22"/>
      <c r="E849" s="1"/>
      <c r="F849" s="15"/>
      <c r="G849" s="2"/>
      <c r="H849" s="3"/>
      <c r="I849" s="2"/>
      <c r="J849" s="4">
        <f t="shared" si="40"/>
        <v>0</v>
      </c>
      <c r="K849" s="1">
        <v>1</v>
      </c>
      <c r="L849" s="4">
        <f t="shared" si="41"/>
        <v>0</v>
      </c>
      <c r="M849" s="1"/>
      <c r="N849" s="4"/>
      <c r="O849" s="11"/>
    </row>
    <row r="850" spans="1:15" x14ac:dyDescent="0.25">
      <c r="A850" s="1">
        <v>849</v>
      </c>
      <c r="B850" s="1"/>
      <c r="C850" s="1"/>
      <c r="D850" s="22"/>
      <c r="E850" s="1"/>
      <c r="F850" s="15"/>
      <c r="G850" s="2"/>
      <c r="H850" s="3"/>
      <c r="I850" s="2"/>
      <c r="J850" s="4">
        <f t="shared" si="40"/>
        <v>0</v>
      </c>
      <c r="K850" s="1">
        <v>1</v>
      </c>
      <c r="L850" s="4">
        <f t="shared" si="41"/>
        <v>0</v>
      </c>
      <c r="M850" s="1"/>
      <c r="N850" s="4"/>
      <c r="O850" s="11"/>
    </row>
    <row r="851" spans="1:15" x14ac:dyDescent="0.25">
      <c r="A851" s="1">
        <v>850</v>
      </c>
      <c r="B851" s="1"/>
      <c r="C851" s="1"/>
      <c r="D851" s="22"/>
      <c r="E851" s="1"/>
      <c r="F851" s="15"/>
      <c r="G851" s="2"/>
      <c r="H851" s="3"/>
      <c r="I851" s="2"/>
      <c r="J851" s="4">
        <f t="shared" si="40"/>
        <v>0</v>
      </c>
      <c r="K851" s="1">
        <v>1</v>
      </c>
      <c r="L851" s="4">
        <f t="shared" si="41"/>
        <v>0</v>
      </c>
      <c r="M851" s="1"/>
      <c r="N851" s="4"/>
      <c r="O851" s="11"/>
    </row>
    <row r="852" spans="1:15" x14ac:dyDescent="0.25">
      <c r="A852" s="1">
        <v>851</v>
      </c>
      <c r="B852" s="1"/>
      <c r="C852" s="1"/>
      <c r="D852" s="22"/>
      <c r="E852" s="1"/>
      <c r="F852" s="15"/>
      <c r="G852" s="2"/>
      <c r="H852" s="3"/>
      <c r="I852" s="2"/>
      <c r="J852" s="4">
        <f t="shared" si="40"/>
        <v>0</v>
      </c>
      <c r="K852" s="1">
        <v>1</v>
      </c>
      <c r="L852" s="4">
        <f t="shared" si="41"/>
        <v>0</v>
      </c>
      <c r="M852" s="1"/>
      <c r="N852" s="4"/>
      <c r="O852" s="11"/>
    </row>
    <row r="853" spans="1:15" x14ac:dyDescent="0.25">
      <c r="A853" s="1">
        <v>852</v>
      </c>
      <c r="B853" s="1"/>
      <c r="C853" s="1"/>
      <c r="D853" s="22"/>
      <c r="E853" s="1"/>
      <c r="F853" s="15"/>
      <c r="G853" s="2"/>
      <c r="H853" s="3"/>
      <c r="I853" s="2"/>
      <c r="J853" s="4">
        <f t="shared" si="40"/>
        <v>0</v>
      </c>
      <c r="K853" s="1">
        <v>1</v>
      </c>
      <c r="L853" s="4">
        <f t="shared" si="41"/>
        <v>0</v>
      </c>
      <c r="M853" s="1"/>
      <c r="N853" s="4"/>
      <c r="O853" s="11"/>
    </row>
    <row r="854" spans="1:15" x14ac:dyDescent="0.25">
      <c r="A854" s="1">
        <v>853</v>
      </c>
      <c r="B854" s="1"/>
      <c r="C854" s="1"/>
      <c r="D854" s="22"/>
      <c r="E854" s="1"/>
      <c r="F854" s="15"/>
      <c r="G854" s="2"/>
      <c r="H854" s="3"/>
      <c r="I854" s="2"/>
      <c r="J854" s="4">
        <f t="shared" si="40"/>
        <v>0</v>
      </c>
      <c r="K854" s="1">
        <v>1</v>
      </c>
      <c r="L854" s="4">
        <f t="shared" si="41"/>
        <v>0</v>
      </c>
      <c r="M854" s="1"/>
      <c r="N854" s="4"/>
      <c r="O854" s="11"/>
    </row>
    <row r="855" spans="1:15" x14ac:dyDescent="0.25">
      <c r="A855" s="1">
        <v>854</v>
      </c>
      <c r="B855" s="1"/>
      <c r="C855" s="1"/>
      <c r="D855" s="22"/>
      <c r="E855" s="1"/>
      <c r="F855" s="15"/>
      <c r="G855" s="2"/>
      <c r="H855" s="3"/>
      <c r="I855" s="2"/>
      <c r="J855" s="4">
        <f t="shared" si="40"/>
        <v>0</v>
      </c>
      <c r="K855" s="1">
        <v>1</v>
      </c>
      <c r="L855" s="4">
        <f t="shared" si="41"/>
        <v>0</v>
      </c>
      <c r="M855" s="1"/>
      <c r="N855" s="4"/>
      <c r="O855" s="11"/>
    </row>
    <row r="856" spans="1:15" x14ac:dyDescent="0.25">
      <c r="A856" s="1">
        <v>855</v>
      </c>
      <c r="B856" s="1"/>
      <c r="C856" s="1"/>
      <c r="D856" s="22"/>
      <c r="E856" s="1"/>
      <c r="F856" s="15"/>
      <c r="G856" s="2"/>
      <c r="H856" s="3"/>
      <c r="I856" s="2"/>
      <c r="J856" s="4">
        <f t="shared" si="40"/>
        <v>0</v>
      </c>
      <c r="K856" s="1">
        <v>1</v>
      </c>
      <c r="L856" s="4">
        <f t="shared" si="41"/>
        <v>0</v>
      </c>
      <c r="M856" s="1"/>
      <c r="N856" s="4"/>
      <c r="O856" s="11"/>
    </row>
    <row r="857" spans="1:15" x14ac:dyDescent="0.25">
      <c r="A857" s="1">
        <v>856</v>
      </c>
      <c r="B857" s="1"/>
      <c r="C857" s="1"/>
      <c r="D857" s="22"/>
      <c r="E857" s="1"/>
      <c r="F857" s="15"/>
      <c r="G857" s="2"/>
      <c r="H857" s="3"/>
      <c r="I857" s="2"/>
      <c r="J857" s="4">
        <f t="shared" si="40"/>
        <v>0</v>
      </c>
      <c r="K857" s="1">
        <v>1</v>
      </c>
      <c r="L857" s="4">
        <f t="shared" si="41"/>
        <v>0</v>
      </c>
      <c r="M857" s="1"/>
      <c r="N857" s="4"/>
      <c r="O857" s="11"/>
    </row>
    <row r="858" spans="1:15" x14ac:dyDescent="0.25">
      <c r="A858" s="1">
        <v>857</v>
      </c>
      <c r="B858" s="1"/>
      <c r="C858" s="1"/>
      <c r="D858" s="22"/>
      <c r="E858" s="1"/>
      <c r="F858" s="15"/>
      <c r="G858" s="2"/>
      <c r="H858" s="3"/>
      <c r="I858" s="2"/>
      <c r="J858" s="4">
        <f t="shared" si="40"/>
        <v>0</v>
      </c>
      <c r="K858" s="1">
        <v>1</v>
      </c>
      <c r="L858" s="4">
        <f t="shared" si="41"/>
        <v>0</v>
      </c>
      <c r="M858" s="1"/>
      <c r="N858" s="4"/>
      <c r="O858" s="11"/>
    </row>
    <row r="859" spans="1:15" x14ac:dyDescent="0.25">
      <c r="A859" s="1">
        <v>858</v>
      </c>
      <c r="B859" s="1"/>
      <c r="C859" s="1"/>
      <c r="D859" s="22"/>
      <c r="E859" s="1"/>
      <c r="F859" s="15"/>
      <c r="G859" s="2"/>
      <c r="H859" s="3"/>
      <c r="I859" s="2"/>
      <c r="J859" s="4">
        <f t="shared" si="40"/>
        <v>0</v>
      </c>
      <c r="K859" s="1">
        <v>1</v>
      </c>
      <c r="L859" s="4">
        <f t="shared" si="41"/>
        <v>0</v>
      </c>
      <c r="M859" s="1"/>
      <c r="N859" s="4"/>
      <c r="O859" s="11"/>
    </row>
    <row r="860" spans="1:15" x14ac:dyDescent="0.25">
      <c r="A860" s="1">
        <v>859</v>
      </c>
      <c r="B860" s="1"/>
      <c r="C860" s="1"/>
      <c r="D860" s="22"/>
      <c r="E860" s="1"/>
      <c r="F860" s="15"/>
      <c r="G860" s="2"/>
      <c r="H860" s="3"/>
      <c r="I860" s="2"/>
      <c r="J860" s="4">
        <f t="shared" si="40"/>
        <v>0</v>
      </c>
      <c r="K860" s="1">
        <v>1</v>
      </c>
      <c r="L860" s="4">
        <f t="shared" si="41"/>
        <v>0</v>
      </c>
      <c r="M860" s="1"/>
      <c r="N860" s="4"/>
      <c r="O860" s="11"/>
    </row>
    <row r="861" spans="1:15" x14ac:dyDescent="0.25">
      <c r="A861" s="1">
        <v>860</v>
      </c>
      <c r="B861" s="1"/>
      <c r="C861" s="1"/>
      <c r="D861" s="22"/>
      <c r="E861" s="1"/>
      <c r="F861" s="15"/>
      <c r="G861" s="2"/>
      <c r="H861" s="3"/>
      <c r="I861" s="2"/>
      <c r="J861" s="4">
        <f t="shared" si="40"/>
        <v>0</v>
      </c>
      <c r="K861" s="1">
        <v>1</v>
      </c>
      <c r="L861" s="4">
        <f t="shared" si="41"/>
        <v>0</v>
      </c>
      <c r="M861" s="1"/>
      <c r="N861" s="4"/>
      <c r="O861" s="11"/>
    </row>
    <row r="862" spans="1:15" x14ac:dyDescent="0.25">
      <c r="A862" s="1">
        <v>861</v>
      </c>
      <c r="B862" s="1"/>
      <c r="C862" s="1"/>
      <c r="D862" s="22"/>
      <c r="E862" s="1"/>
      <c r="F862" s="15"/>
      <c r="G862" s="2"/>
      <c r="H862" s="3"/>
      <c r="I862" s="2"/>
      <c r="J862" s="4">
        <f t="shared" si="40"/>
        <v>0</v>
      </c>
      <c r="K862" s="1">
        <v>1</v>
      </c>
      <c r="L862" s="4">
        <f t="shared" si="41"/>
        <v>0</v>
      </c>
      <c r="M862" s="1"/>
      <c r="N862" s="4"/>
      <c r="O862" s="11"/>
    </row>
    <row r="863" spans="1:15" x14ac:dyDescent="0.25">
      <c r="A863" s="1">
        <v>862</v>
      </c>
      <c r="B863" s="1"/>
      <c r="C863" s="1"/>
      <c r="D863" s="22"/>
      <c r="E863" s="1"/>
      <c r="F863" s="15"/>
      <c r="G863" s="2"/>
      <c r="H863" s="3"/>
      <c r="I863" s="2"/>
      <c r="J863" s="4">
        <f t="shared" si="40"/>
        <v>0</v>
      </c>
      <c r="K863" s="1">
        <v>1</v>
      </c>
      <c r="L863" s="4">
        <f t="shared" si="41"/>
        <v>0</v>
      </c>
      <c r="M863" s="1"/>
      <c r="N863" s="4"/>
      <c r="O863" s="11"/>
    </row>
    <row r="864" spans="1:15" x14ac:dyDescent="0.25">
      <c r="A864" s="1">
        <v>863</v>
      </c>
      <c r="B864" s="1"/>
      <c r="C864" s="1"/>
      <c r="D864" s="22"/>
      <c r="E864" s="1"/>
      <c r="F864" s="15"/>
      <c r="G864" s="2"/>
      <c r="H864" s="3"/>
      <c r="I864" s="2"/>
      <c r="J864" s="4">
        <f t="shared" si="40"/>
        <v>0</v>
      </c>
      <c r="K864" s="1">
        <v>1</v>
      </c>
      <c r="L864" s="4">
        <f t="shared" si="41"/>
        <v>0</v>
      </c>
      <c r="M864" s="1"/>
      <c r="N864" s="4"/>
      <c r="O864" s="11"/>
    </row>
    <row r="865" spans="1:15" x14ac:dyDescent="0.25">
      <c r="A865" s="1">
        <v>864</v>
      </c>
      <c r="B865" s="1"/>
      <c r="C865" s="1"/>
      <c r="D865" s="22"/>
      <c r="E865" s="1"/>
      <c r="F865" s="15"/>
      <c r="G865" s="2"/>
      <c r="H865" s="3"/>
      <c r="I865" s="2"/>
      <c r="J865" s="4">
        <f t="shared" si="40"/>
        <v>0</v>
      </c>
      <c r="K865" s="1">
        <v>1</v>
      </c>
      <c r="L865" s="4">
        <f t="shared" si="41"/>
        <v>0</v>
      </c>
      <c r="M865" s="1"/>
      <c r="N865" s="4"/>
      <c r="O865" s="11"/>
    </row>
    <row r="866" spans="1:15" x14ac:dyDescent="0.25">
      <c r="A866" s="1">
        <v>865</v>
      </c>
      <c r="B866" s="1"/>
      <c r="C866" s="1"/>
      <c r="D866" s="22"/>
      <c r="E866" s="1"/>
      <c r="F866" s="15"/>
      <c r="G866" s="2"/>
      <c r="H866" s="3"/>
      <c r="I866" s="2"/>
      <c r="J866" s="4">
        <f t="shared" si="40"/>
        <v>0</v>
      </c>
      <c r="K866" s="1">
        <v>1</v>
      </c>
      <c r="L866" s="4">
        <f t="shared" si="41"/>
        <v>0</v>
      </c>
      <c r="M866" s="1"/>
      <c r="N866" s="4"/>
      <c r="O866" s="11"/>
    </row>
    <row r="867" spans="1:15" x14ac:dyDescent="0.25">
      <c r="A867" s="1">
        <v>866</v>
      </c>
      <c r="B867" s="1"/>
      <c r="C867" s="1"/>
      <c r="D867" s="22"/>
      <c r="E867" s="1"/>
      <c r="F867" s="15"/>
      <c r="G867" s="2"/>
      <c r="H867" s="3"/>
      <c r="I867" s="2"/>
      <c r="J867" s="4">
        <f t="shared" si="40"/>
        <v>0</v>
      </c>
      <c r="K867" s="1">
        <v>1</v>
      </c>
      <c r="L867" s="4">
        <f t="shared" si="41"/>
        <v>0</v>
      </c>
      <c r="M867" s="1"/>
      <c r="N867" s="4"/>
      <c r="O867" s="11"/>
    </row>
    <row r="868" spans="1:15" x14ac:dyDescent="0.25">
      <c r="A868" s="1">
        <v>867</v>
      </c>
      <c r="B868" s="1"/>
      <c r="C868" s="1"/>
      <c r="D868" s="22"/>
      <c r="E868" s="1"/>
      <c r="F868" s="15"/>
      <c r="G868" s="2"/>
      <c r="H868" s="3"/>
      <c r="I868" s="2"/>
      <c r="J868" s="4">
        <f t="shared" si="40"/>
        <v>0</v>
      </c>
      <c r="K868" s="1">
        <v>1</v>
      </c>
      <c r="L868" s="4">
        <f t="shared" si="41"/>
        <v>0</v>
      </c>
      <c r="M868" s="1"/>
      <c r="N868" s="4"/>
      <c r="O868" s="11"/>
    </row>
    <row r="869" spans="1:15" x14ac:dyDescent="0.25">
      <c r="A869" s="1">
        <v>868</v>
      </c>
      <c r="B869" s="1"/>
      <c r="C869" s="1"/>
      <c r="D869" s="22"/>
      <c r="E869" s="1"/>
      <c r="F869" s="15"/>
      <c r="G869" s="2"/>
      <c r="H869" s="3"/>
      <c r="I869" s="2"/>
      <c r="J869" s="4">
        <f t="shared" si="40"/>
        <v>0</v>
      </c>
      <c r="K869" s="1">
        <v>1</v>
      </c>
      <c r="L869" s="4">
        <f t="shared" si="41"/>
        <v>0</v>
      </c>
      <c r="M869" s="1"/>
      <c r="N869" s="4"/>
      <c r="O869" s="11"/>
    </row>
    <row r="870" spans="1:15" x14ac:dyDescent="0.25">
      <c r="A870" s="1">
        <v>869</v>
      </c>
      <c r="B870" s="1"/>
      <c r="C870" s="1"/>
      <c r="D870" s="22"/>
      <c r="E870" s="1"/>
      <c r="F870" s="15"/>
      <c r="G870" s="2"/>
      <c r="H870" s="3"/>
      <c r="I870" s="2"/>
      <c r="J870" s="4">
        <f t="shared" si="40"/>
        <v>0</v>
      </c>
      <c r="K870" s="1">
        <v>1</v>
      </c>
      <c r="L870" s="4">
        <f t="shared" si="41"/>
        <v>0</v>
      </c>
      <c r="M870" s="1"/>
      <c r="N870" s="4"/>
      <c r="O870" s="11"/>
    </row>
    <row r="871" spans="1:15" x14ac:dyDescent="0.25">
      <c r="A871" s="1">
        <v>870</v>
      </c>
      <c r="B871" s="1"/>
      <c r="C871" s="1"/>
      <c r="D871" s="22"/>
      <c r="E871" s="1"/>
      <c r="F871" s="15"/>
      <c r="G871" s="2"/>
      <c r="H871" s="3"/>
      <c r="I871" s="2"/>
      <c r="J871" s="4">
        <f t="shared" si="40"/>
        <v>0</v>
      </c>
      <c r="K871" s="1">
        <v>1</v>
      </c>
      <c r="L871" s="4">
        <f t="shared" si="41"/>
        <v>0</v>
      </c>
      <c r="M871" s="1"/>
      <c r="N871" s="4"/>
      <c r="O871" s="11"/>
    </row>
    <row r="872" spans="1:15" x14ac:dyDescent="0.25">
      <c r="A872" s="1">
        <v>871</v>
      </c>
      <c r="B872" s="1"/>
      <c r="C872" s="1"/>
      <c r="D872" s="22"/>
      <c r="E872" s="1"/>
      <c r="F872" s="15"/>
      <c r="G872" s="2"/>
      <c r="H872" s="3"/>
      <c r="I872" s="2"/>
      <c r="J872" s="4">
        <f t="shared" si="40"/>
        <v>0</v>
      </c>
      <c r="K872" s="1">
        <v>1</v>
      </c>
      <c r="L872" s="4">
        <f t="shared" si="41"/>
        <v>0</v>
      </c>
      <c r="M872" s="1"/>
      <c r="N872" s="4"/>
      <c r="O872" s="11"/>
    </row>
    <row r="873" spans="1:15" x14ac:dyDescent="0.25">
      <c r="A873" s="1">
        <v>872</v>
      </c>
      <c r="B873" s="1"/>
      <c r="C873" s="1"/>
      <c r="D873" s="22"/>
      <c r="E873" s="1"/>
      <c r="F873" s="15"/>
      <c r="G873" s="2"/>
      <c r="H873" s="3"/>
      <c r="I873" s="2"/>
      <c r="J873" s="4">
        <f t="shared" si="40"/>
        <v>0</v>
      </c>
      <c r="K873" s="1">
        <v>1</v>
      </c>
      <c r="L873" s="4">
        <f t="shared" si="41"/>
        <v>0</v>
      </c>
      <c r="M873" s="1"/>
      <c r="N873" s="4"/>
      <c r="O873" s="11"/>
    </row>
    <row r="874" spans="1:15" x14ac:dyDescent="0.25">
      <c r="A874" s="1">
        <v>873</v>
      </c>
      <c r="B874" s="1"/>
      <c r="C874" s="1"/>
      <c r="D874" s="22"/>
      <c r="E874" s="1"/>
      <c r="F874" s="15"/>
      <c r="G874" s="2"/>
      <c r="H874" s="3"/>
      <c r="I874" s="2"/>
      <c r="J874" s="4">
        <f t="shared" si="40"/>
        <v>0</v>
      </c>
      <c r="K874" s="1">
        <v>1</v>
      </c>
      <c r="L874" s="4">
        <f t="shared" si="41"/>
        <v>0</v>
      </c>
      <c r="M874" s="1"/>
      <c r="N874" s="4"/>
      <c r="O874" s="11"/>
    </row>
    <row r="875" spans="1:15" x14ac:dyDescent="0.25">
      <c r="A875" s="1">
        <v>874</v>
      </c>
      <c r="B875" s="1"/>
      <c r="C875" s="1"/>
      <c r="D875" s="22"/>
      <c r="E875" s="1"/>
      <c r="F875" s="15"/>
      <c r="G875" s="2"/>
      <c r="H875" s="3"/>
      <c r="I875" s="2"/>
      <c r="J875" s="4">
        <f t="shared" si="40"/>
        <v>0</v>
      </c>
      <c r="K875" s="1">
        <v>1</v>
      </c>
      <c r="L875" s="4">
        <f t="shared" si="41"/>
        <v>0</v>
      </c>
      <c r="M875" s="1"/>
      <c r="N875" s="4"/>
      <c r="O875" s="11"/>
    </row>
    <row r="876" spans="1:15" x14ac:dyDescent="0.25">
      <c r="A876" s="1">
        <v>875</v>
      </c>
      <c r="B876" s="1"/>
      <c r="C876" s="1"/>
      <c r="D876" s="22"/>
      <c r="E876" s="1"/>
      <c r="F876" s="15"/>
      <c r="G876" s="2"/>
      <c r="H876" s="3"/>
      <c r="I876" s="2"/>
      <c r="J876" s="4">
        <f t="shared" si="40"/>
        <v>0</v>
      </c>
      <c r="K876" s="1">
        <v>1</v>
      </c>
      <c r="L876" s="4">
        <f t="shared" si="41"/>
        <v>0</v>
      </c>
      <c r="M876" s="1"/>
      <c r="N876" s="4"/>
      <c r="O876" s="11"/>
    </row>
    <row r="877" spans="1:15" x14ac:dyDescent="0.25">
      <c r="A877" s="1">
        <v>876</v>
      </c>
      <c r="B877" s="1"/>
      <c r="C877" s="1"/>
      <c r="D877" s="22"/>
      <c r="E877" s="1"/>
      <c r="F877" s="15"/>
      <c r="G877" s="2"/>
      <c r="H877" s="3"/>
      <c r="I877" s="2"/>
      <c r="J877" s="4">
        <f t="shared" si="40"/>
        <v>0</v>
      </c>
      <c r="K877" s="1">
        <v>1</v>
      </c>
      <c r="L877" s="4">
        <f t="shared" si="41"/>
        <v>0</v>
      </c>
      <c r="M877" s="1"/>
      <c r="N877" s="4"/>
      <c r="O877" s="11"/>
    </row>
    <row r="878" spans="1:15" x14ac:dyDescent="0.25">
      <c r="A878" s="1">
        <v>877</v>
      </c>
      <c r="B878" s="1"/>
      <c r="C878" s="1"/>
      <c r="D878" s="22"/>
      <c r="E878" s="1"/>
      <c r="F878" s="15"/>
      <c r="G878" s="2"/>
      <c r="H878" s="3"/>
      <c r="I878" s="2"/>
      <c r="J878" s="4">
        <f t="shared" si="40"/>
        <v>0</v>
      </c>
      <c r="K878" s="1">
        <v>1</v>
      </c>
      <c r="L878" s="4">
        <f t="shared" si="41"/>
        <v>0</v>
      </c>
      <c r="M878" s="1"/>
      <c r="N878" s="4"/>
      <c r="O878" s="11"/>
    </row>
    <row r="879" spans="1:15" x14ac:dyDescent="0.25">
      <c r="A879" s="1">
        <v>878</v>
      </c>
      <c r="B879" s="1"/>
      <c r="C879" s="1"/>
      <c r="D879" s="22"/>
      <c r="E879" s="1"/>
      <c r="F879" s="15"/>
      <c r="G879" s="2"/>
      <c r="H879" s="3"/>
      <c r="I879" s="2"/>
      <c r="J879" s="4">
        <f t="shared" si="40"/>
        <v>0</v>
      </c>
      <c r="K879" s="1">
        <v>1</v>
      </c>
      <c r="L879" s="4">
        <f t="shared" si="41"/>
        <v>0</v>
      </c>
      <c r="M879" s="1"/>
      <c r="N879" s="4"/>
      <c r="O879" s="11"/>
    </row>
    <row r="880" spans="1:15" x14ac:dyDescent="0.25">
      <c r="A880" s="1">
        <v>879</v>
      </c>
      <c r="B880" s="1"/>
      <c r="C880" s="1"/>
      <c r="D880" s="22"/>
      <c r="E880" s="1"/>
      <c r="F880" s="15"/>
      <c r="G880" s="2"/>
      <c r="H880" s="3"/>
      <c r="I880" s="2"/>
      <c r="J880" s="4">
        <f t="shared" si="40"/>
        <v>0</v>
      </c>
      <c r="K880" s="1">
        <v>1</v>
      </c>
      <c r="L880" s="4">
        <f t="shared" si="41"/>
        <v>0</v>
      </c>
      <c r="M880" s="1"/>
      <c r="N880" s="4"/>
      <c r="O880" s="11"/>
    </row>
    <row r="881" spans="1:15" x14ac:dyDescent="0.25">
      <c r="A881" s="1">
        <v>880</v>
      </c>
      <c r="B881" s="1"/>
      <c r="C881" s="1"/>
      <c r="D881" s="22"/>
      <c r="E881" s="1"/>
      <c r="F881" s="15"/>
      <c r="G881" s="2"/>
      <c r="H881" s="3"/>
      <c r="I881" s="2"/>
      <c r="J881" s="4">
        <f t="shared" si="40"/>
        <v>0</v>
      </c>
      <c r="K881" s="1">
        <v>1</v>
      </c>
      <c r="L881" s="4">
        <f t="shared" si="41"/>
        <v>0</v>
      </c>
      <c r="M881" s="1"/>
      <c r="N881" s="4"/>
      <c r="O881" s="11"/>
    </row>
    <row r="882" spans="1:15" x14ac:dyDescent="0.25">
      <c r="A882" s="1">
        <v>881</v>
      </c>
      <c r="B882" s="1"/>
      <c r="C882" s="1"/>
      <c r="D882" s="22"/>
      <c r="E882" s="1"/>
      <c r="F882" s="15"/>
      <c r="G882" s="2"/>
      <c r="H882" s="3"/>
      <c r="I882" s="2"/>
      <c r="J882" s="4">
        <f t="shared" si="40"/>
        <v>0</v>
      </c>
      <c r="K882" s="1">
        <v>1</v>
      </c>
      <c r="L882" s="4">
        <f t="shared" si="41"/>
        <v>0</v>
      </c>
      <c r="M882" s="1"/>
      <c r="N882" s="4"/>
      <c r="O882" s="11"/>
    </row>
    <row r="883" spans="1:15" x14ac:dyDescent="0.25">
      <c r="A883" s="1">
        <v>882</v>
      </c>
      <c r="B883" s="1"/>
      <c r="C883" s="1"/>
      <c r="D883" s="22"/>
      <c r="E883" s="1"/>
      <c r="F883" s="15"/>
      <c r="G883" s="2"/>
      <c r="H883" s="3"/>
      <c r="I883" s="2"/>
      <c r="J883" s="4">
        <f t="shared" si="40"/>
        <v>0</v>
      </c>
      <c r="K883" s="1">
        <v>1</v>
      </c>
      <c r="L883" s="4">
        <f t="shared" si="41"/>
        <v>0</v>
      </c>
      <c r="M883" s="1"/>
      <c r="N883" s="4"/>
      <c r="O883" s="11"/>
    </row>
    <row r="884" spans="1:15" x14ac:dyDescent="0.25">
      <c r="A884" s="1">
        <v>883</v>
      </c>
      <c r="B884" s="1"/>
      <c r="C884" s="1"/>
      <c r="D884" s="22"/>
      <c r="E884" s="1"/>
      <c r="F884" s="15"/>
      <c r="G884" s="2"/>
      <c r="H884" s="3"/>
      <c r="I884" s="2"/>
      <c r="J884" s="4">
        <f t="shared" si="40"/>
        <v>0</v>
      </c>
      <c r="K884" s="1">
        <v>1</v>
      </c>
      <c r="L884" s="4">
        <f t="shared" si="41"/>
        <v>0</v>
      </c>
      <c r="M884" s="1"/>
      <c r="N884" s="4"/>
      <c r="O884" s="11"/>
    </row>
    <row r="885" spans="1:15" x14ac:dyDescent="0.25">
      <c r="A885" s="1">
        <v>884</v>
      </c>
      <c r="B885" s="1"/>
      <c r="C885" s="1"/>
      <c r="D885" s="22"/>
      <c r="E885" s="1"/>
      <c r="F885" s="15"/>
      <c r="G885" s="2"/>
      <c r="H885" s="3"/>
      <c r="I885" s="2"/>
      <c r="J885" s="4">
        <f t="shared" si="40"/>
        <v>0</v>
      </c>
      <c r="K885" s="1">
        <v>1</v>
      </c>
      <c r="L885" s="4">
        <f t="shared" si="41"/>
        <v>0</v>
      </c>
      <c r="M885" s="1"/>
      <c r="N885" s="4"/>
      <c r="O885" s="11"/>
    </row>
    <row r="886" spans="1:15" x14ac:dyDescent="0.25">
      <c r="A886" s="1">
        <v>885</v>
      </c>
      <c r="B886" s="1"/>
      <c r="C886" s="1"/>
      <c r="D886" s="22"/>
      <c r="E886" s="1"/>
      <c r="F886" s="15"/>
      <c r="G886" s="2"/>
      <c r="H886" s="3"/>
      <c r="I886" s="2"/>
      <c r="J886" s="4">
        <f t="shared" si="40"/>
        <v>0</v>
      </c>
      <c r="K886" s="1">
        <v>1</v>
      </c>
      <c r="L886" s="4">
        <f t="shared" si="41"/>
        <v>0</v>
      </c>
      <c r="M886" s="1"/>
      <c r="N886" s="4"/>
      <c r="O886" s="11"/>
    </row>
    <row r="887" spans="1:15" x14ac:dyDescent="0.25">
      <c r="A887" s="1">
        <v>886</v>
      </c>
      <c r="B887" s="1"/>
      <c r="C887" s="1"/>
      <c r="D887" s="22"/>
      <c r="E887" s="1"/>
      <c r="F887" s="15"/>
      <c r="G887" s="2"/>
      <c r="H887" s="3"/>
      <c r="I887" s="2"/>
      <c r="J887" s="4">
        <f t="shared" si="40"/>
        <v>0</v>
      </c>
      <c r="K887" s="1">
        <v>1</v>
      </c>
      <c r="L887" s="4">
        <f t="shared" si="41"/>
        <v>0</v>
      </c>
      <c r="M887" s="1"/>
      <c r="N887" s="4"/>
      <c r="O887" s="11"/>
    </row>
    <row r="888" spans="1:15" x14ac:dyDescent="0.25">
      <c r="A888" s="1">
        <v>887</v>
      </c>
      <c r="B888" s="1"/>
      <c r="C888" s="1"/>
      <c r="D888" s="22"/>
      <c r="E888" s="1"/>
      <c r="F888" s="15"/>
      <c r="G888" s="2"/>
      <c r="H888" s="3"/>
      <c r="I888" s="2"/>
      <c r="J888" s="4">
        <f t="shared" si="40"/>
        <v>0</v>
      </c>
      <c r="K888" s="1">
        <v>1</v>
      </c>
      <c r="L888" s="4">
        <f t="shared" si="41"/>
        <v>0</v>
      </c>
      <c r="M888" s="1"/>
      <c r="N888" s="4"/>
      <c r="O888" s="11"/>
    </row>
    <row r="889" spans="1:15" x14ac:dyDescent="0.25">
      <c r="A889" s="1">
        <v>888</v>
      </c>
      <c r="B889" s="1"/>
      <c r="C889" s="1"/>
      <c r="D889" s="22"/>
      <c r="E889" s="1"/>
      <c r="F889" s="15"/>
      <c r="G889" s="2"/>
      <c r="H889" s="3"/>
      <c r="I889" s="2"/>
      <c r="J889" s="4">
        <f t="shared" si="40"/>
        <v>0</v>
      </c>
      <c r="K889" s="1">
        <v>1</v>
      </c>
      <c r="L889" s="4">
        <f t="shared" si="41"/>
        <v>0</v>
      </c>
      <c r="M889" s="1"/>
      <c r="N889" s="4"/>
      <c r="O889" s="11"/>
    </row>
    <row r="890" spans="1:15" x14ac:dyDescent="0.25">
      <c r="A890" s="1">
        <v>889</v>
      </c>
      <c r="B890" s="1"/>
      <c r="C890" s="1"/>
      <c r="D890" s="22"/>
      <c r="E890" s="1"/>
      <c r="F890" s="15"/>
      <c r="G890" s="2"/>
      <c r="H890" s="3"/>
      <c r="I890" s="2"/>
      <c r="J890" s="4">
        <f t="shared" ref="J890:J953" si="42">G890-I890</f>
        <v>0</v>
      </c>
      <c r="K890" s="1">
        <v>1</v>
      </c>
      <c r="L890" s="4">
        <f t="shared" ref="L890:L953" si="43">(G890-I890-D890)*K890</f>
        <v>0</v>
      </c>
      <c r="M890" s="1"/>
      <c r="N890" s="4"/>
      <c r="O890" s="11"/>
    </row>
    <row r="891" spans="1:15" x14ac:dyDescent="0.25">
      <c r="A891" s="1">
        <v>890</v>
      </c>
      <c r="B891" s="1"/>
      <c r="C891" s="1"/>
      <c r="D891" s="22"/>
      <c r="E891" s="1"/>
      <c r="F891" s="15"/>
      <c r="G891" s="2"/>
      <c r="H891" s="3"/>
      <c r="I891" s="2"/>
      <c r="J891" s="4">
        <f t="shared" si="42"/>
        <v>0</v>
      </c>
      <c r="K891" s="1">
        <v>1</v>
      </c>
      <c r="L891" s="4">
        <f t="shared" si="43"/>
        <v>0</v>
      </c>
      <c r="M891" s="1"/>
      <c r="N891" s="4"/>
      <c r="O891" s="11"/>
    </row>
    <row r="892" spans="1:15" x14ac:dyDescent="0.25">
      <c r="A892" s="1">
        <v>891</v>
      </c>
      <c r="B892" s="1"/>
      <c r="C892" s="1"/>
      <c r="D892" s="22"/>
      <c r="E892" s="1"/>
      <c r="F892" s="15"/>
      <c r="G892" s="2"/>
      <c r="H892" s="3"/>
      <c r="I892" s="2"/>
      <c r="J892" s="4">
        <f t="shared" si="42"/>
        <v>0</v>
      </c>
      <c r="K892" s="1">
        <v>1</v>
      </c>
      <c r="L892" s="4">
        <f t="shared" si="43"/>
        <v>0</v>
      </c>
      <c r="M892" s="1"/>
      <c r="N892" s="4"/>
      <c r="O892" s="11"/>
    </row>
    <row r="893" spans="1:15" x14ac:dyDescent="0.25">
      <c r="A893" s="1">
        <v>892</v>
      </c>
      <c r="B893" s="1"/>
      <c r="C893" s="1"/>
      <c r="D893" s="22"/>
      <c r="E893" s="1"/>
      <c r="F893" s="15"/>
      <c r="G893" s="2"/>
      <c r="H893" s="3"/>
      <c r="I893" s="2"/>
      <c r="J893" s="4">
        <f t="shared" si="42"/>
        <v>0</v>
      </c>
      <c r="K893" s="1">
        <v>1</v>
      </c>
      <c r="L893" s="4">
        <f t="shared" si="43"/>
        <v>0</v>
      </c>
      <c r="M893" s="1"/>
      <c r="N893" s="4"/>
      <c r="O893" s="11"/>
    </row>
    <row r="894" spans="1:15" x14ac:dyDescent="0.25">
      <c r="A894" s="1">
        <v>893</v>
      </c>
      <c r="B894" s="1"/>
      <c r="C894" s="1"/>
      <c r="D894" s="22"/>
      <c r="E894" s="1"/>
      <c r="F894" s="15"/>
      <c r="G894" s="2"/>
      <c r="H894" s="3"/>
      <c r="I894" s="2"/>
      <c r="J894" s="4">
        <f t="shared" si="42"/>
        <v>0</v>
      </c>
      <c r="K894" s="1">
        <v>1</v>
      </c>
      <c r="L894" s="4">
        <f t="shared" si="43"/>
        <v>0</v>
      </c>
      <c r="M894" s="1"/>
      <c r="N894" s="4"/>
      <c r="O894" s="11"/>
    </row>
    <row r="895" spans="1:15" x14ac:dyDescent="0.25">
      <c r="A895" s="1">
        <v>894</v>
      </c>
      <c r="B895" s="1"/>
      <c r="C895" s="1"/>
      <c r="D895" s="22"/>
      <c r="E895" s="1"/>
      <c r="F895" s="15"/>
      <c r="G895" s="2"/>
      <c r="H895" s="3"/>
      <c r="I895" s="2"/>
      <c r="J895" s="4">
        <f t="shared" si="42"/>
        <v>0</v>
      </c>
      <c r="K895" s="1">
        <v>1</v>
      </c>
      <c r="L895" s="4">
        <f t="shared" si="43"/>
        <v>0</v>
      </c>
      <c r="M895" s="1"/>
      <c r="N895" s="4"/>
      <c r="O895" s="11"/>
    </row>
    <row r="896" spans="1:15" x14ac:dyDescent="0.25">
      <c r="A896" s="1">
        <v>895</v>
      </c>
      <c r="B896" s="1"/>
      <c r="C896" s="1"/>
      <c r="D896" s="22"/>
      <c r="E896" s="1"/>
      <c r="F896" s="15"/>
      <c r="G896" s="2"/>
      <c r="H896" s="3"/>
      <c r="I896" s="2"/>
      <c r="J896" s="4">
        <f t="shared" si="42"/>
        <v>0</v>
      </c>
      <c r="K896" s="1">
        <v>1</v>
      </c>
      <c r="L896" s="4">
        <f t="shared" si="43"/>
        <v>0</v>
      </c>
      <c r="M896" s="1"/>
      <c r="N896" s="4"/>
      <c r="O896" s="11"/>
    </row>
    <row r="897" spans="1:15" x14ac:dyDescent="0.25">
      <c r="A897" s="1">
        <v>896</v>
      </c>
      <c r="B897" s="1"/>
      <c r="C897" s="1"/>
      <c r="D897" s="22"/>
      <c r="E897" s="1"/>
      <c r="F897" s="15"/>
      <c r="G897" s="2"/>
      <c r="H897" s="3"/>
      <c r="I897" s="2"/>
      <c r="J897" s="4">
        <f t="shared" si="42"/>
        <v>0</v>
      </c>
      <c r="K897" s="1">
        <v>1</v>
      </c>
      <c r="L897" s="4">
        <f t="shared" si="43"/>
        <v>0</v>
      </c>
      <c r="M897" s="1"/>
      <c r="N897" s="4"/>
      <c r="O897" s="11"/>
    </row>
    <row r="898" spans="1:15" x14ac:dyDescent="0.25">
      <c r="A898" s="1">
        <v>897</v>
      </c>
      <c r="B898" s="1"/>
      <c r="C898" s="1"/>
      <c r="D898" s="22"/>
      <c r="E898" s="1"/>
      <c r="F898" s="15"/>
      <c r="G898" s="2"/>
      <c r="H898" s="3"/>
      <c r="I898" s="2"/>
      <c r="J898" s="4">
        <f t="shared" si="42"/>
        <v>0</v>
      </c>
      <c r="K898" s="1">
        <v>1</v>
      </c>
      <c r="L898" s="4">
        <f t="shared" si="43"/>
        <v>0</v>
      </c>
      <c r="M898" s="1"/>
      <c r="N898" s="4"/>
      <c r="O898" s="11"/>
    </row>
    <row r="899" spans="1:15" x14ac:dyDescent="0.25">
      <c r="A899" s="1">
        <v>898</v>
      </c>
      <c r="B899" s="1"/>
      <c r="C899" s="1"/>
      <c r="D899" s="22"/>
      <c r="E899" s="1"/>
      <c r="F899" s="15"/>
      <c r="G899" s="2"/>
      <c r="H899" s="3"/>
      <c r="I899" s="2"/>
      <c r="J899" s="4">
        <f t="shared" si="42"/>
        <v>0</v>
      </c>
      <c r="K899" s="1">
        <v>1</v>
      </c>
      <c r="L899" s="4">
        <f t="shared" si="43"/>
        <v>0</v>
      </c>
      <c r="M899" s="1"/>
      <c r="N899" s="4"/>
      <c r="O899" s="11"/>
    </row>
    <row r="900" spans="1:15" x14ac:dyDescent="0.25">
      <c r="A900" s="1">
        <v>899</v>
      </c>
      <c r="B900" s="1"/>
      <c r="C900" s="1"/>
      <c r="D900" s="22"/>
      <c r="E900" s="1"/>
      <c r="F900" s="15"/>
      <c r="G900" s="2"/>
      <c r="H900" s="3"/>
      <c r="I900" s="2"/>
      <c r="J900" s="4">
        <f t="shared" si="42"/>
        <v>0</v>
      </c>
      <c r="K900" s="1">
        <v>1</v>
      </c>
      <c r="L900" s="4">
        <f t="shared" si="43"/>
        <v>0</v>
      </c>
      <c r="M900" s="1"/>
      <c r="N900" s="4"/>
      <c r="O900" s="11"/>
    </row>
    <row r="901" spans="1:15" x14ac:dyDescent="0.25">
      <c r="A901" s="1">
        <v>900</v>
      </c>
      <c r="B901" s="1"/>
      <c r="C901" s="1"/>
      <c r="D901" s="22"/>
      <c r="E901" s="1"/>
      <c r="F901" s="15"/>
      <c r="G901" s="2"/>
      <c r="H901" s="3"/>
      <c r="I901" s="2"/>
      <c r="J901" s="4">
        <f t="shared" si="42"/>
        <v>0</v>
      </c>
      <c r="K901" s="1">
        <v>1</v>
      </c>
      <c r="L901" s="4">
        <f t="shared" si="43"/>
        <v>0</v>
      </c>
      <c r="M901" s="1"/>
      <c r="N901" s="4"/>
      <c r="O901" s="11"/>
    </row>
    <row r="902" spans="1:15" x14ac:dyDescent="0.25">
      <c r="A902" s="1">
        <v>901</v>
      </c>
      <c r="B902" s="1"/>
      <c r="C902" s="1"/>
      <c r="D902" s="22"/>
      <c r="E902" s="1"/>
      <c r="F902" s="15"/>
      <c r="G902" s="2"/>
      <c r="H902" s="3"/>
      <c r="I902" s="2"/>
      <c r="J902" s="4">
        <f t="shared" si="42"/>
        <v>0</v>
      </c>
      <c r="K902" s="1">
        <v>1</v>
      </c>
      <c r="L902" s="4">
        <f t="shared" si="43"/>
        <v>0</v>
      </c>
      <c r="M902" s="1"/>
      <c r="N902" s="4"/>
      <c r="O902" s="11"/>
    </row>
    <row r="903" spans="1:15" x14ac:dyDescent="0.25">
      <c r="A903" s="1">
        <v>902</v>
      </c>
      <c r="B903" s="1"/>
      <c r="C903" s="1"/>
      <c r="D903" s="22"/>
      <c r="E903" s="1"/>
      <c r="F903" s="15"/>
      <c r="G903" s="2"/>
      <c r="H903" s="3"/>
      <c r="I903" s="2"/>
      <c r="J903" s="4">
        <f t="shared" si="42"/>
        <v>0</v>
      </c>
      <c r="K903" s="1">
        <v>1</v>
      </c>
      <c r="L903" s="4">
        <f t="shared" si="43"/>
        <v>0</v>
      </c>
      <c r="M903" s="1"/>
      <c r="N903" s="4"/>
      <c r="O903" s="11"/>
    </row>
    <row r="904" spans="1:15" x14ac:dyDescent="0.25">
      <c r="A904" s="1">
        <v>903</v>
      </c>
      <c r="B904" s="1"/>
      <c r="C904" s="1"/>
      <c r="D904" s="22"/>
      <c r="E904" s="1"/>
      <c r="F904" s="15"/>
      <c r="G904" s="2"/>
      <c r="H904" s="3"/>
      <c r="I904" s="2"/>
      <c r="J904" s="4">
        <f t="shared" si="42"/>
        <v>0</v>
      </c>
      <c r="K904" s="1">
        <v>1</v>
      </c>
      <c r="L904" s="4">
        <f t="shared" si="43"/>
        <v>0</v>
      </c>
      <c r="M904" s="1"/>
      <c r="N904" s="4"/>
      <c r="O904" s="11"/>
    </row>
    <row r="905" spans="1:15" x14ac:dyDescent="0.25">
      <c r="A905" s="1">
        <v>904</v>
      </c>
      <c r="B905" s="1"/>
      <c r="C905" s="1"/>
      <c r="D905" s="22"/>
      <c r="E905" s="1"/>
      <c r="F905" s="15"/>
      <c r="G905" s="2"/>
      <c r="H905" s="3"/>
      <c r="I905" s="2"/>
      <c r="J905" s="4">
        <f t="shared" si="42"/>
        <v>0</v>
      </c>
      <c r="K905" s="1">
        <v>1</v>
      </c>
      <c r="L905" s="4">
        <f t="shared" si="43"/>
        <v>0</v>
      </c>
      <c r="M905" s="1"/>
      <c r="N905" s="4"/>
      <c r="O905" s="11"/>
    </row>
    <row r="906" spans="1:15" x14ac:dyDescent="0.25">
      <c r="A906" s="1">
        <v>905</v>
      </c>
      <c r="B906" s="1"/>
      <c r="C906" s="1"/>
      <c r="D906" s="22"/>
      <c r="E906" s="1"/>
      <c r="F906" s="15"/>
      <c r="G906" s="2"/>
      <c r="H906" s="3"/>
      <c r="I906" s="2"/>
      <c r="J906" s="4">
        <f t="shared" si="42"/>
        <v>0</v>
      </c>
      <c r="K906" s="1">
        <v>1</v>
      </c>
      <c r="L906" s="4">
        <f t="shared" si="43"/>
        <v>0</v>
      </c>
      <c r="M906" s="1"/>
      <c r="N906" s="4"/>
      <c r="O906" s="11"/>
    </row>
    <row r="907" spans="1:15" x14ac:dyDescent="0.25">
      <c r="A907" s="1">
        <v>906</v>
      </c>
      <c r="B907" s="1"/>
      <c r="C907" s="1"/>
      <c r="D907" s="22"/>
      <c r="E907" s="1"/>
      <c r="F907" s="15"/>
      <c r="G907" s="2"/>
      <c r="H907" s="3"/>
      <c r="I907" s="2"/>
      <c r="J907" s="4">
        <f t="shared" si="42"/>
        <v>0</v>
      </c>
      <c r="K907" s="1">
        <v>1</v>
      </c>
      <c r="L907" s="4">
        <f t="shared" si="43"/>
        <v>0</v>
      </c>
      <c r="M907" s="1"/>
      <c r="N907" s="4"/>
      <c r="O907" s="11"/>
    </row>
    <row r="908" spans="1:15" x14ac:dyDescent="0.25">
      <c r="A908" s="1">
        <v>907</v>
      </c>
      <c r="B908" s="1"/>
      <c r="C908" s="1"/>
      <c r="D908" s="22"/>
      <c r="E908" s="1"/>
      <c r="F908" s="15"/>
      <c r="G908" s="2"/>
      <c r="H908" s="3"/>
      <c r="I908" s="2"/>
      <c r="J908" s="4">
        <f t="shared" si="42"/>
        <v>0</v>
      </c>
      <c r="K908" s="1">
        <v>1</v>
      </c>
      <c r="L908" s="4">
        <f t="shared" si="43"/>
        <v>0</v>
      </c>
      <c r="M908" s="1"/>
      <c r="N908" s="4"/>
      <c r="O908" s="11"/>
    </row>
    <row r="909" spans="1:15" x14ac:dyDescent="0.25">
      <c r="A909" s="1">
        <v>908</v>
      </c>
      <c r="B909" s="1"/>
      <c r="C909" s="1"/>
      <c r="D909" s="22"/>
      <c r="E909" s="1"/>
      <c r="F909" s="15"/>
      <c r="G909" s="2"/>
      <c r="H909" s="3"/>
      <c r="I909" s="2"/>
      <c r="J909" s="4">
        <f t="shared" si="42"/>
        <v>0</v>
      </c>
      <c r="K909" s="1">
        <v>1</v>
      </c>
      <c r="L909" s="4">
        <f t="shared" si="43"/>
        <v>0</v>
      </c>
      <c r="M909" s="1"/>
      <c r="N909" s="4"/>
      <c r="O909" s="11"/>
    </row>
    <row r="910" spans="1:15" x14ac:dyDescent="0.25">
      <c r="A910" s="1">
        <v>909</v>
      </c>
      <c r="B910" s="1"/>
      <c r="C910" s="1"/>
      <c r="D910" s="22"/>
      <c r="E910" s="1"/>
      <c r="F910" s="15"/>
      <c r="G910" s="2"/>
      <c r="H910" s="3"/>
      <c r="I910" s="2"/>
      <c r="J910" s="4">
        <f t="shared" si="42"/>
        <v>0</v>
      </c>
      <c r="K910" s="1">
        <v>1</v>
      </c>
      <c r="L910" s="4">
        <f t="shared" si="43"/>
        <v>0</v>
      </c>
      <c r="M910" s="1"/>
      <c r="N910" s="4"/>
      <c r="O910" s="11"/>
    </row>
    <row r="911" spans="1:15" x14ac:dyDescent="0.25">
      <c r="A911" s="1">
        <v>910</v>
      </c>
      <c r="B911" s="1"/>
      <c r="C911" s="1"/>
      <c r="D911" s="22"/>
      <c r="E911" s="1"/>
      <c r="F911" s="15"/>
      <c r="G911" s="2"/>
      <c r="H911" s="3"/>
      <c r="I911" s="2"/>
      <c r="J911" s="4">
        <f t="shared" si="42"/>
        <v>0</v>
      </c>
      <c r="K911" s="1">
        <v>1</v>
      </c>
      <c r="L911" s="4">
        <f t="shared" si="43"/>
        <v>0</v>
      </c>
      <c r="M911" s="1"/>
      <c r="N911" s="4"/>
      <c r="O911" s="11"/>
    </row>
    <row r="912" spans="1:15" x14ac:dyDescent="0.25">
      <c r="A912" s="1">
        <v>911</v>
      </c>
      <c r="B912" s="1"/>
      <c r="C912" s="1"/>
      <c r="D912" s="22"/>
      <c r="E912" s="1"/>
      <c r="F912" s="15"/>
      <c r="G912" s="2"/>
      <c r="H912" s="3"/>
      <c r="I912" s="2"/>
      <c r="J912" s="4">
        <f t="shared" si="42"/>
        <v>0</v>
      </c>
      <c r="K912" s="1">
        <v>1</v>
      </c>
      <c r="L912" s="4">
        <f t="shared" si="43"/>
        <v>0</v>
      </c>
      <c r="M912" s="1"/>
      <c r="N912" s="4"/>
      <c r="O912" s="11"/>
    </row>
    <row r="913" spans="1:15" x14ac:dyDescent="0.25">
      <c r="A913" s="1">
        <v>912</v>
      </c>
      <c r="B913" s="1"/>
      <c r="C913" s="1"/>
      <c r="D913" s="22"/>
      <c r="E913" s="1"/>
      <c r="F913" s="15"/>
      <c r="G913" s="2"/>
      <c r="H913" s="3"/>
      <c r="I913" s="2"/>
      <c r="J913" s="4">
        <f t="shared" si="42"/>
        <v>0</v>
      </c>
      <c r="K913" s="1">
        <v>1</v>
      </c>
      <c r="L913" s="4">
        <f t="shared" si="43"/>
        <v>0</v>
      </c>
      <c r="M913" s="1"/>
      <c r="N913" s="4"/>
      <c r="O913" s="11"/>
    </row>
    <row r="914" spans="1:15" x14ac:dyDescent="0.25">
      <c r="A914" s="1">
        <v>913</v>
      </c>
      <c r="B914" s="1"/>
      <c r="C914" s="1"/>
      <c r="D914" s="22"/>
      <c r="E914" s="1"/>
      <c r="F914" s="15"/>
      <c r="G914" s="2"/>
      <c r="H914" s="3"/>
      <c r="I914" s="2"/>
      <c r="J914" s="4">
        <f t="shared" si="42"/>
        <v>0</v>
      </c>
      <c r="K914" s="1">
        <v>1</v>
      </c>
      <c r="L914" s="4">
        <f t="shared" si="43"/>
        <v>0</v>
      </c>
      <c r="M914" s="1"/>
      <c r="N914" s="4"/>
      <c r="O914" s="11"/>
    </row>
    <row r="915" spans="1:15" x14ac:dyDescent="0.25">
      <c r="A915" s="1">
        <v>914</v>
      </c>
      <c r="B915" s="1"/>
      <c r="C915" s="1"/>
      <c r="D915" s="22"/>
      <c r="E915" s="1"/>
      <c r="F915" s="15"/>
      <c r="G915" s="2"/>
      <c r="H915" s="3"/>
      <c r="I915" s="2"/>
      <c r="J915" s="4">
        <f t="shared" si="42"/>
        <v>0</v>
      </c>
      <c r="K915" s="1">
        <v>1</v>
      </c>
      <c r="L915" s="4">
        <f t="shared" si="43"/>
        <v>0</v>
      </c>
      <c r="M915" s="1"/>
      <c r="N915" s="4"/>
      <c r="O915" s="11"/>
    </row>
    <row r="916" spans="1:15" x14ac:dyDescent="0.25">
      <c r="A916" s="1">
        <v>915</v>
      </c>
      <c r="B916" s="1"/>
      <c r="C916" s="1"/>
      <c r="D916" s="22"/>
      <c r="E916" s="1"/>
      <c r="F916" s="15"/>
      <c r="G916" s="2"/>
      <c r="H916" s="3"/>
      <c r="I916" s="2"/>
      <c r="J916" s="4">
        <f t="shared" si="42"/>
        <v>0</v>
      </c>
      <c r="K916" s="1">
        <v>1</v>
      </c>
      <c r="L916" s="4">
        <f t="shared" si="43"/>
        <v>0</v>
      </c>
      <c r="M916" s="1"/>
      <c r="N916" s="4"/>
      <c r="O916" s="11"/>
    </row>
    <row r="917" spans="1:15" x14ac:dyDescent="0.25">
      <c r="A917" s="1">
        <v>916</v>
      </c>
      <c r="B917" s="1"/>
      <c r="C917" s="1"/>
      <c r="D917" s="22"/>
      <c r="E917" s="1"/>
      <c r="F917" s="15"/>
      <c r="G917" s="2"/>
      <c r="H917" s="3"/>
      <c r="I917" s="2"/>
      <c r="J917" s="4">
        <f t="shared" si="42"/>
        <v>0</v>
      </c>
      <c r="K917" s="1">
        <v>1</v>
      </c>
      <c r="L917" s="4">
        <f t="shared" si="43"/>
        <v>0</v>
      </c>
      <c r="M917" s="1"/>
      <c r="N917" s="4"/>
      <c r="O917" s="11"/>
    </row>
    <row r="918" spans="1:15" x14ac:dyDescent="0.25">
      <c r="A918" s="1">
        <v>917</v>
      </c>
      <c r="B918" s="1"/>
      <c r="C918" s="1"/>
      <c r="D918" s="22"/>
      <c r="E918" s="1"/>
      <c r="F918" s="15"/>
      <c r="G918" s="2"/>
      <c r="H918" s="3"/>
      <c r="I918" s="2"/>
      <c r="J918" s="4">
        <f t="shared" si="42"/>
        <v>0</v>
      </c>
      <c r="K918" s="1">
        <v>1</v>
      </c>
      <c r="L918" s="4">
        <f t="shared" si="43"/>
        <v>0</v>
      </c>
      <c r="M918" s="1"/>
      <c r="N918" s="4"/>
      <c r="O918" s="11"/>
    </row>
    <row r="919" spans="1:15" x14ac:dyDescent="0.25">
      <c r="A919" s="1">
        <v>918</v>
      </c>
      <c r="B919" s="1"/>
      <c r="C919" s="1"/>
      <c r="D919" s="22"/>
      <c r="E919" s="1"/>
      <c r="F919" s="15"/>
      <c r="G919" s="2"/>
      <c r="H919" s="3"/>
      <c r="I919" s="2"/>
      <c r="J919" s="4">
        <f t="shared" si="42"/>
        <v>0</v>
      </c>
      <c r="K919" s="1">
        <v>1</v>
      </c>
      <c r="L919" s="4">
        <f t="shared" si="43"/>
        <v>0</v>
      </c>
      <c r="M919" s="1"/>
      <c r="N919" s="4"/>
      <c r="O919" s="11"/>
    </row>
    <row r="920" spans="1:15" x14ac:dyDescent="0.25">
      <c r="A920" s="1">
        <v>919</v>
      </c>
      <c r="B920" s="1"/>
      <c r="C920" s="1"/>
      <c r="D920" s="22"/>
      <c r="E920" s="1"/>
      <c r="F920" s="15"/>
      <c r="G920" s="2"/>
      <c r="H920" s="3"/>
      <c r="I920" s="2"/>
      <c r="J920" s="4">
        <f t="shared" si="42"/>
        <v>0</v>
      </c>
      <c r="K920" s="1">
        <v>1</v>
      </c>
      <c r="L920" s="4">
        <f t="shared" si="43"/>
        <v>0</v>
      </c>
      <c r="M920" s="1"/>
      <c r="N920" s="4"/>
      <c r="O920" s="11"/>
    </row>
    <row r="921" spans="1:15" x14ac:dyDescent="0.25">
      <c r="A921" s="1">
        <v>920</v>
      </c>
      <c r="B921" s="1"/>
      <c r="C921" s="1"/>
      <c r="D921" s="22"/>
      <c r="E921" s="1"/>
      <c r="F921" s="15"/>
      <c r="G921" s="2"/>
      <c r="H921" s="3"/>
      <c r="I921" s="2"/>
      <c r="J921" s="4">
        <f t="shared" si="42"/>
        <v>0</v>
      </c>
      <c r="K921" s="1">
        <v>1</v>
      </c>
      <c r="L921" s="4">
        <f t="shared" si="43"/>
        <v>0</v>
      </c>
      <c r="M921" s="1"/>
      <c r="N921" s="4"/>
      <c r="O921" s="11"/>
    </row>
    <row r="922" spans="1:15" x14ac:dyDescent="0.25">
      <c r="A922" s="1">
        <v>921</v>
      </c>
      <c r="B922" s="1"/>
      <c r="C922" s="1"/>
      <c r="D922" s="22"/>
      <c r="E922" s="1"/>
      <c r="F922" s="15"/>
      <c r="G922" s="2"/>
      <c r="H922" s="3"/>
      <c r="I922" s="2"/>
      <c r="J922" s="4">
        <f t="shared" si="42"/>
        <v>0</v>
      </c>
      <c r="K922" s="1">
        <v>1</v>
      </c>
      <c r="L922" s="4">
        <f t="shared" si="43"/>
        <v>0</v>
      </c>
      <c r="M922" s="1"/>
      <c r="N922" s="4"/>
      <c r="O922" s="11"/>
    </row>
    <row r="923" spans="1:15" x14ac:dyDescent="0.25">
      <c r="A923" s="1">
        <v>922</v>
      </c>
      <c r="B923" s="1"/>
      <c r="C923" s="1"/>
      <c r="D923" s="22"/>
      <c r="E923" s="1"/>
      <c r="F923" s="15"/>
      <c r="G923" s="2"/>
      <c r="H923" s="3"/>
      <c r="I923" s="2"/>
      <c r="J923" s="4">
        <f t="shared" si="42"/>
        <v>0</v>
      </c>
      <c r="K923" s="1">
        <v>1</v>
      </c>
      <c r="L923" s="4">
        <f t="shared" si="43"/>
        <v>0</v>
      </c>
      <c r="M923" s="1"/>
      <c r="N923" s="4"/>
      <c r="O923" s="11"/>
    </row>
    <row r="924" spans="1:15" x14ac:dyDescent="0.25">
      <c r="A924" s="1">
        <v>923</v>
      </c>
      <c r="B924" s="1"/>
      <c r="C924" s="1"/>
      <c r="D924" s="22"/>
      <c r="E924" s="1"/>
      <c r="F924" s="15"/>
      <c r="G924" s="2"/>
      <c r="H924" s="3"/>
      <c r="I924" s="2"/>
      <c r="J924" s="4">
        <f t="shared" si="42"/>
        <v>0</v>
      </c>
      <c r="K924" s="1">
        <v>1</v>
      </c>
      <c r="L924" s="4">
        <f t="shared" si="43"/>
        <v>0</v>
      </c>
      <c r="M924" s="1"/>
      <c r="N924" s="4"/>
      <c r="O924" s="11"/>
    </row>
    <row r="925" spans="1:15" x14ac:dyDescent="0.25">
      <c r="A925" s="1">
        <v>924</v>
      </c>
      <c r="B925" s="1"/>
      <c r="C925" s="1"/>
      <c r="D925" s="22"/>
      <c r="E925" s="1"/>
      <c r="F925" s="15"/>
      <c r="G925" s="2"/>
      <c r="H925" s="3"/>
      <c r="I925" s="2"/>
      <c r="J925" s="4">
        <f t="shared" si="42"/>
        <v>0</v>
      </c>
      <c r="K925" s="1">
        <v>1</v>
      </c>
      <c r="L925" s="4">
        <f t="shared" si="43"/>
        <v>0</v>
      </c>
      <c r="M925" s="1"/>
      <c r="N925" s="4"/>
      <c r="O925" s="11"/>
    </row>
    <row r="926" spans="1:15" x14ac:dyDescent="0.25">
      <c r="A926" s="1">
        <v>925</v>
      </c>
      <c r="B926" s="1"/>
      <c r="C926" s="1"/>
      <c r="D926" s="22"/>
      <c r="E926" s="1"/>
      <c r="F926" s="15"/>
      <c r="G926" s="2"/>
      <c r="H926" s="3"/>
      <c r="I926" s="2"/>
      <c r="J926" s="4">
        <f t="shared" si="42"/>
        <v>0</v>
      </c>
      <c r="K926" s="1">
        <v>1</v>
      </c>
      <c r="L926" s="4">
        <f t="shared" si="43"/>
        <v>0</v>
      </c>
      <c r="M926" s="1"/>
      <c r="N926" s="4"/>
      <c r="O926" s="11"/>
    </row>
    <row r="927" spans="1:15" x14ac:dyDescent="0.25">
      <c r="A927" s="1">
        <v>926</v>
      </c>
      <c r="B927" s="1"/>
      <c r="C927" s="1"/>
      <c r="D927" s="22"/>
      <c r="E927" s="1"/>
      <c r="F927" s="15"/>
      <c r="G927" s="2"/>
      <c r="H927" s="3"/>
      <c r="I927" s="2"/>
      <c r="J927" s="4">
        <f t="shared" si="42"/>
        <v>0</v>
      </c>
      <c r="K927" s="1">
        <v>1</v>
      </c>
      <c r="L927" s="4">
        <f t="shared" si="43"/>
        <v>0</v>
      </c>
      <c r="M927" s="1"/>
      <c r="N927" s="4"/>
      <c r="O927" s="11"/>
    </row>
    <row r="928" spans="1:15" x14ac:dyDescent="0.25">
      <c r="A928" s="1">
        <v>927</v>
      </c>
      <c r="B928" s="1"/>
      <c r="C928" s="1"/>
      <c r="D928" s="22"/>
      <c r="E928" s="1"/>
      <c r="F928" s="15"/>
      <c r="G928" s="2"/>
      <c r="H928" s="3"/>
      <c r="I928" s="2"/>
      <c r="J928" s="4">
        <f t="shared" si="42"/>
        <v>0</v>
      </c>
      <c r="K928" s="1">
        <v>1</v>
      </c>
      <c r="L928" s="4">
        <f t="shared" si="43"/>
        <v>0</v>
      </c>
      <c r="M928" s="1"/>
      <c r="N928" s="4"/>
      <c r="O928" s="11"/>
    </row>
    <row r="929" spans="1:15" x14ac:dyDescent="0.25">
      <c r="A929" s="1">
        <v>928</v>
      </c>
      <c r="B929" s="1"/>
      <c r="C929" s="1"/>
      <c r="D929" s="22"/>
      <c r="E929" s="1"/>
      <c r="F929" s="15"/>
      <c r="G929" s="2"/>
      <c r="H929" s="3"/>
      <c r="I929" s="2"/>
      <c r="J929" s="4">
        <f t="shared" si="42"/>
        <v>0</v>
      </c>
      <c r="K929" s="1">
        <v>1</v>
      </c>
      <c r="L929" s="4">
        <f t="shared" si="43"/>
        <v>0</v>
      </c>
      <c r="M929" s="1"/>
      <c r="N929" s="4"/>
      <c r="O929" s="11"/>
    </row>
    <row r="930" spans="1:15" x14ac:dyDescent="0.25">
      <c r="A930" s="1">
        <v>929</v>
      </c>
      <c r="B930" s="1"/>
      <c r="C930" s="1"/>
      <c r="D930" s="22"/>
      <c r="E930" s="1"/>
      <c r="F930" s="15"/>
      <c r="G930" s="2"/>
      <c r="H930" s="3"/>
      <c r="I930" s="2"/>
      <c r="J930" s="4">
        <f t="shared" si="42"/>
        <v>0</v>
      </c>
      <c r="K930" s="1">
        <v>1</v>
      </c>
      <c r="L930" s="4">
        <f t="shared" si="43"/>
        <v>0</v>
      </c>
      <c r="M930" s="1"/>
      <c r="N930" s="4"/>
      <c r="O930" s="11"/>
    </row>
    <row r="931" spans="1:15" x14ac:dyDescent="0.25">
      <c r="A931" s="1">
        <v>930</v>
      </c>
      <c r="B931" s="1"/>
      <c r="C931" s="1"/>
      <c r="D931" s="22"/>
      <c r="E931" s="1"/>
      <c r="F931" s="15"/>
      <c r="G931" s="2"/>
      <c r="H931" s="3"/>
      <c r="I931" s="2"/>
      <c r="J931" s="4">
        <f t="shared" si="42"/>
        <v>0</v>
      </c>
      <c r="K931" s="1">
        <v>1</v>
      </c>
      <c r="L931" s="4">
        <f t="shared" si="43"/>
        <v>0</v>
      </c>
      <c r="M931" s="1"/>
      <c r="N931" s="4"/>
      <c r="O931" s="11"/>
    </row>
    <row r="932" spans="1:15" x14ac:dyDescent="0.25">
      <c r="A932" s="1">
        <v>931</v>
      </c>
      <c r="B932" s="1"/>
      <c r="C932" s="1"/>
      <c r="D932" s="22"/>
      <c r="E932" s="1"/>
      <c r="F932" s="15"/>
      <c r="G932" s="2"/>
      <c r="H932" s="3"/>
      <c r="I932" s="2"/>
      <c r="J932" s="4">
        <f t="shared" si="42"/>
        <v>0</v>
      </c>
      <c r="K932" s="1">
        <v>1</v>
      </c>
      <c r="L932" s="4">
        <f t="shared" si="43"/>
        <v>0</v>
      </c>
      <c r="M932" s="1"/>
      <c r="N932" s="4"/>
      <c r="O932" s="11"/>
    </row>
    <row r="933" spans="1:15" x14ac:dyDescent="0.25">
      <c r="A933" s="1">
        <v>932</v>
      </c>
      <c r="B933" s="1"/>
      <c r="C933" s="1"/>
      <c r="D933" s="22"/>
      <c r="E933" s="1"/>
      <c r="F933" s="15"/>
      <c r="G933" s="2"/>
      <c r="H933" s="3"/>
      <c r="I933" s="2"/>
      <c r="J933" s="4">
        <f t="shared" si="42"/>
        <v>0</v>
      </c>
      <c r="K933" s="1">
        <v>1</v>
      </c>
      <c r="L933" s="4">
        <f t="shared" si="43"/>
        <v>0</v>
      </c>
      <c r="M933" s="1"/>
      <c r="N933" s="4"/>
      <c r="O933" s="11"/>
    </row>
    <row r="934" spans="1:15" x14ac:dyDescent="0.25">
      <c r="A934" s="1">
        <v>933</v>
      </c>
      <c r="B934" s="1"/>
      <c r="C934" s="1"/>
      <c r="D934" s="22"/>
      <c r="E934" s="1"/>
      <c r="F934" s="15"/>
      <c r="G934" s="2"/>
      <c r="H934" s="3"/>
      <c r="I934" s="2"/>
      <c r="J934" s="4">
        <f t="shared" si="42"/>
        <v>0</v>
      </c>
      <c r="K934" s="1">
        <v>1</v>
      </c>
      <c r="L934" s="4">
        <f t="shared" si="43"/>
        <v>0</v>
      </c>
      <c r="M934" s="1"/>
      <c r="N934" s="4"/>
      <c r="O934" s="11"/>
    </row>
    <row r="935" spans="1:15" x14ac:dyDescent="0.25">
      <c r="A935" s="1">
        <v>934</v>
      </c>
      <c r="B935" s="1"/>
      <c r="C935" s="1"/>
      <c r="D935" s="22"/>
      <c r="E935" s="1"/>
      <c r="F935" s="15"/>
      <c r="G935" s="2"/>
      <c r="H935" s="3"/>
      <c r="I935" s="2"/>
      <c r="J935" s="4">
        <f t="shared" si="42"/>
        <v>0</v>
      </c>
      <c r="K935" s="1">
        <v>1</v>
      </c>
      <c r="L935" s="4">
        <f t="shared" si="43"/>
        <v>0</v>
      </c>
      <c r="M935" s="1"/>
      <c r="N935" s="4"/>
      <c r="O935" s="11"/>
    </row>
    <row r="936" spans="1:15" x14ac:dyDescent="0.25">
      <c r="A936" s="1">
        <v>935</v>
      </c>
      <c r="B936" s="1"/>
      <c r="C936" s="1"/>
      <c r="D936" s="22"/>
      <c r="E936" s="1"/>
      <c r="F936" s="15"/>
      <c r="G936" s="2"/>
      <c r="H936" s="3"/>
      <c r="I936" s="2"/>
      <c r="J936" s="4">
        <f t="shared" si="42"/>
        <v>0</v>
      </c>
      <c r="K936" s="1">
        <v>1</v>
      </c>
      <c r="L936" s="4">
        <f t="shared" si="43"/>
        <v>0</v>
      </c>
      <c r="M936" s="1"/>
      <c r="N936" s="4"/>
      <c r="O936" s="11"/>
    </row>
    <row r="937" spans="1:15" x14ac:dyDescent="0.25">
      <c r="A937" s="1">
        <v>936</v>
      </c>
      <c r="B937" s="1"/>
      <c r="C937" s="1"/>
      <c r="D937" s="22"/>
      <c r="E937" s="1"/>
      <c r="F937" s="15"/>
      <c r="G937" s="2"/>
      <c r="H937" s="3"/>
      <c r="I937" s="2"/>
      <c r="J937" s="4">
        <f t="shared" si="42"/>
        <v>0</v>
      </c>
      <c r="K937" s="1">
        <v>1</v>
      </c>
      <c r="L937" s="4">
        <f t="shared" si="43"/>
        <v>0</v>
      </c>
      <c r="M937" s="1"/>
      <c r="N937" s="4"/>
      <c r="O937" s="11"/>
    </row>
    <row r="938" spans="1:15" x14ac:dyDescent="0.25">
      <c r="A938" s="1">
        <v>937</v>
      </c>
      <c r="B938" s="1"/>
      <c r="C938" s="1"/>
      <c r="D938" s="22"/>
      <c r="E938" s="1"/>
      <c r="F938" s="15"/>
      <c r="G938" s="2"/>
      <c r="H938" s="3"/>
      <c r="I938" s="2"/>
      <c r="J938" s="4">
        <f t="shared" si="42"/>
        <v>0</v>
      </c>
      <c r="K938" s="1">
        <v>1</v>
      </c>
      <c r="L938" s="4">
        <f t="shared" si="43"/>
        <v>0</v>
      </c>
      <c r="M938" s="1"/>
      <c r="N938" s="4"/>
      <c r="O938" s="11"/>
    </row>
    <row r="939" spans="1:15" x14ac:dyDescent="0.25">
      <c r="A939" s="1">
        <v>938</v>
      </c>
      <c r="B939" s="1"/>
      <c r="C939" s="1"/>
      <c r="D939" s="22"/>
      <c r="E939" s="1"/>
      <c r="F939" s="15"/>
      <c r="G939" s="2"/>
      <c r="H939" s="3"/>
      <c r="I939" s="2"/>
      <c r="J939" s="4">
        <f t="shared" si="42"/>
        <v>0</v>
      </c>
      <c r="K939" s="1">
        <v>1</v>
      </c>
      <c r="L939" s="4">
        <f t="shared" si="43"/>
        <v>0</v>
      </c>
      <c r="M939" s="1"/>
      <c r="N939" s="4"/>
      <c r="O939" s="11"/>
    </row>
    <row r="940" spans="1:15" x14ac:dyDescent="0.25">
      <c r="A940" s="1">
        <v>939</v>
      </c>
      <c r="B940" s="1"/>
      <c r="C940" s="1"/>
      <c r="D940" s="22"/>
      <c r="E940" s="1"/>
      <c r="F940" s="15"/>
      <c r="G940" s="2"/>
      <c r="H940" s="3"/>
      <c r="I940" s="2"/>
      <c r="J940" s="4">
        <f t="shared" si="42"/>
        <v>0</v>
      </c>
      <c r="K940" s="1">
        <v>1</v>
      </c>
      <c r="L940" s="4">
        <f t="shared" si="43"/>
        <v>0</v>
      </c>
      <c r="M940" s="1"/>
      <c r="N940" s="4"/>
      <c r="O940" s="11"/>
    </row>
    <row r="941" spans="1:15" x14ac:dyDescent="0.25">
      <c r="A941" s="1">
        <v>940</v>
      </c>
      <c r="B941" s="1"/>
      <c r="C941" s="1"/>
      <c r="D941" s="22"/>
      <c r="E941" s="1"/>
      <c r="F941" s="15"/>
      <c r="G941" s="2"/>
      <c r="H941" s="3"/>
      <c r="I941" s="2"/>
      <c r="J941" s="4">
        <f t="shared" si="42"/>
        <v>0</v>
      </c>
      <c r="K941" s="1">
        <v>1</v>
      </c>
      <c r="L941" s="4">
        <f t="shared" si="43"/>
        <v>0</v>
      </c>
      <c r="M941" s="1"/>
      <c r="N941" s="4"/>
      <c r="O941" s="11"/>
    </row>
    <row r="942" spans="1:15" x14ac:dyDescent="0.25">
      <c r="A942" s="1">
        <v>941</v>
      </c>
      <c r="B942" s="1"/>
      <c r="C942" s="1"/>
      <c r="D942" s="22"/>
      <c r="E942" s="1"/>
      <c r="F942" s="15"/>
      <c r="G942" s="2"/>
      <c r="H942" s="3"/>
      <c r="I942" s="2"/>
      <c r="J942" s="4">
        <f t="shared" si="42"/>
        <v>0</v>
      </c>
      <c r="K942" s="1">
        <v>1</v>
      </c>
      <c r="L942" s="4">
        <f t="shared" si="43"/>
        <v>0</v>
      </c>
      <c r="M942" s="1"/>
      <c r="N942" s="4"/>
      <c r="O942" s="11"/>
    </row>
    <row r="943" spans="1:15" x14ac:dyDescent="0.25">
      <c r="A943" s="1">
        <v>942</v>
      </c>
      <c r="B943" s="1"/>
      <c r="C943" s="1"/>
      <c r="D943" s="22"/>
      <c r="E943" s="1"/>
      <c r="F943" s="15"/>
      <c r="G943" s="2"/>
      <c r="H943" s="3"/>
      <c r="I943" s="2"/>
      <c r="J943" s="4">
        <f t="shared" si="42"/>
        <v>0</v>
      </c>
      <c r="K943" s="1">
        <v>1</v>
      </c>
      <c r="L943" s="4">
        <f t="shared" si="43"/>
        <v>0</v>
      </c>
      <c r="M943" s="1"/>
      <c r="N943" s="4"/>
      <c r="O943" s="11"/>
    </row>
    <row r="944" spans="1:15" x14ac:dyDescent="0.25">
      <c r="A944" s="1">
        <v>943</v>
      </c>
      <c r="B944" s="1"/>
      <c r="C944" s="1"/>
      <c r="D944" s="22"/>
      <c r="E944" s="1"/>
      <c r="F944" s="15"/>
      <c r="G944" s="2"/>
      <c r="H944" s="3"/>
      <c r="I944" s="2"/>
      <c r="J944" s="4">
        <f t="shared" si="42"/>
        <v>0</v>
      </c>
      <c r="K944" s="1">
        <v>1</v>
      </c>
      <c r="L944" s="4">
        <f t="shared" si="43"/>
        <v>0</v>
      </c>
      <c r="M944" s="1"/>
      <c r="N944" s="4"/>
      <c r="O944" s="11"/>
    </row>
    <row r="945" spans="1:15" x14ac:dyDescent="0.25">
      <c r="A945" s="1">
        <v>944</v>
      </c>
      <c r="B945" s="1"/>
      <c r="C945" s="1"/>
      <c r="D945" s="22"/>
      <c r="E945" s="1"/>
      <c r="F945" s="15"/>
      <c r="G945" s="2"/>
      <c r="H945" s="3"/>
      <c r="I945" s="2"/>
      <c r="J945" s="4">
        <f t="shared" si="42"/>
        <v>0</v>
      </c>
      <c r="K945" s="1">
        <v>1</v>
      </c>
      <c r="L945" s="4">
        <f t="shared" si="43"/>
        <v>0</v>
      </c>
      <c r="M945" s="1"/>
      <c r="N945" s="4"/>
      <c r="O945" s="11"/>
    </row>
    <row r="946" spans="1:15" x14ac:dyDescent="0.25">
      <c r="A946" s="1">
        <v>945</v>
      </c>
      <c r="B946" s="1"/>
      <c r="C946" s="1"/>
      <c r="D946" s="22"/>
      <c r="E946" s="1"/>
      <c r="F946" s="15"/>
      <c r="G946" s="2"/>
      <c r="H946" s="3"/>
      <c r="I946" s="2"/>
      <c r="J946" s="4">
        <f t="shared" si="42"/>
        <v>0</v>
      </c>
      <c r="K946" s="1">
        <v>1</v>
      </c>
      <c r="L946" s="4">
        <f t="shared" si="43"/>
        <v>0</v>
      </c>
      <c r="M946" s="1"/>
      <c r="N946" s="4"/>
      <c r="O946" s="11"/>
    </row>
    <row r="947" spans="1:15" x14ac:dyDescent="0.25">
      <c r="A947" s="1">
        <v>946</v>
      </c>
      <c r="B947" s="1"/>
      <c r="C947" s="1"/>
      <c r="D947" s="22"/>
      <c r="E947" s="1"/>
      <c r="F947" s="15"/>
      <c r="G947" s="2"/>
      <c r="H947" s="3"/>
      <c r="I947" s="2"/>
      <c r="J947" s="4">
        <f t="shared" si="42"/>
        <v>0</v>
      </c>
      <c r="K947" s="1">
        <v>1</v>
      </c>
      <c r="L947" s="4">
        <f t="shared" si="43"/>
        <v>0</v>
      </c>
      <c r="M947" s="1"/>
      <c r="N947" s="4"/>
      <c r="O947" s="11"/>
    </row>
    <row r="948" spans="1:15" x14ac:dyDescent="0.25">
      <c r="A948" s="1">
        <v>947</v>
      </c>
      <c r="B948" s="1"/>
      <c r="C948" s="1"/>
      <c r="D948" s="22"/>
      <c r="E948" s="1"/>
      <c r="F948" s="15"/>
      <c r="G948" s="2"/>
      <c r="H948" s="3"/>
      <c r="I948" s="2"/>
      <c r="J948" s="4">
        <f t="shared" si="42"/>
        <v>0</v>
      </c>
      <c r="K948" s="1">
        <v>1</v>
      </c>
      <c r="L948" s="4">
        <f t="shared" si="43"/>
        <v>0</v>
      </c>
      <c r="M948" s="1"/>
      <c r="N948" s="4"/>
      <c r="O948" s="11"/>
    </row>
    <row r="949" spans="1:15" x14ac:dyDescent="0.25">
      <c r="A949" s="1">
        <v>948</v>
      </c>
      <c r="B949" s="1"/>
      <c r="C949" s="1"/>
      <c r="D949" s="22"/>
      <c r="E949" s="1"/>
      <c r="F949" s="15"/>
      <c r="G949" s="2"/>
      <c r="H949" s="3"/>
      <c r="I949" s="2"/>
      <c r="J949" s="4">
        <f t="shared" si="42"/>
        <v>0</v>
      </c>
      <c r="K949" s="1">
        <v>1</v>
      </c>
      <c r="L949" s="4">
        <f t="shared" si="43"/>
        <v>0</v>
      </c>
      <c r="M949" s="1"/>
      <c r="N949" s="4"/>
      <c r="O949" s="11"/>
    </row>
    <row r="950" spans="1:15" x14ac:dyDescent="0.25">
      <c r="A950" s="1">
        <v>949</v>
      </c>
      <c r="B950" s="1"/>
      <c r="C950" s="1"/>
      <c r="D950" s="22"/>
      <c r="E950" s="1"/>
      <c r="F950" s="15"/>
      <c r="G950" s="2"/>
      <c r="H950" s="3"/>
      <c r="I950" s="2"/>
      <c r="J950" s="4">
        <f t="shared" si="42"/>
        <v>0</v>
      </c>
      <c r="K950" s="1">
        <v>1</v>
      </c>
      <c r="L950" s="4">
        <f t="shared" si="43"/>
        <v>0</v>
      </c>
      <c r="M950" s="1"/>
      <c r="N950" s="4"/>
      <c r="O950" s="11"/>
    </row>
    <row r="951" spans="1:15" x14ac:dyDescent="0.25">
      <c r="A951" s="1">
        <v>950</v>
      </c>
      <c r="B951" s="1"/>
      <c r="C951" s="1"/>
      <c r="D951" s="22"/>
      <c r="E951" s="1"/>
      <c r="F951" s="15"/>
      <c r="G951" s="2"/>
      <c r="H951" s="3"/>
      <c r="I951" s="2"/>
      <c r="J951" s="4">
        <f t="shared" si="42"/>
        <v>0</v>
      </c>
      <c r="K951" s="1">
        <v>1</v>
      </c>
      <c r="L951" s="4">
        <f t="shared" si="43"/>
        <v>0</v>
      </c>
      <c r="M951" s="1"/>
      <c r="N951" s="4"/>
      <c r="O951" s="11"/>
    </row>
    <row r="952" spans="1:15" x14ac:dyDescent="0.25">
      <c r="A952" s="1">
        <v>951</v>
      </c>
      <c r="B952" s="1"/>
      <c r="C952" s="1"/>
      <c r="D952" s="22"/>
      <c r="E952" s="1"/>
      <c r="F952" s="15"/>
      <c r="G952" s="2"/>
      <c r="H952" s="3"/>
      <c r="I952" s="2"/>
      <c r="J952" s="4">
        <f t="shared" si="42"/>
        <v>0</v>
      </c>
      <c r="K952" s="1">
        <v>1</v>
      </c>
      <c r="L952" s="4">
        <f t="shared" si="43"/>
        <v>0</v>
      </c>
      <c r="M952" s="1"/>
      <c r="N952" s="4"/>
      <c r="O952" s="11"/>
    </row>
    <row r="953" spans="1:15" x14ac:dyDescent="0.25">
      <c r="A953" s="1">
        <v>952</v>
      </c>
      <c r="B953" s="1"/>
      <c r="C953" s="1"/>
      <c r="D953" s="22"/>
      <c r="E953" s="1"/>
      <c r="F953" s="15"/>
      <c r="G953" s="2"/>
      <c r="H953" s="3"/>
      <c r="I953" s="2"/>
      <c r="J953" s="4">
        <f t="shared" si="42"/>
        <v>0</v>
      </c>
      <c r="K953" s="1">
        <v>1</v>
      </c>
      <c r="L953" s="4">
        <f t="shared" si="43"/>
        <v>0</v>
      </c>
      <c r="M953" s="1"/>
      <c r="N953" s="4"/>
      <c r="O953" s="11"/>
    </row>
    <row r="954" spans="1:15" x14ac:dyDescent="0.25">
      <c r="A954" s="1">
        <v>953</v>
      </c>
      <c r="B954" s="1"/>
      <c r="C954" s="1"/>
      <c r="D954" s="22"/>
      <c r="E954" s="1"/>
      <c r="F954" s="15"/>
      <c r="G954" s="2"/>
      <c r="H954" s="3"/>
      <c r="I954" s="2"/>
      <c r="J954" s="4">
        <f t="shared" ref="J954:J965" si="44">G954-I954</f>
        <v>0</v>
      </c>
      <c r="K954" s="1">
        <v>1</v>
      </c>
      <c r="L954" s="4">
        <f t="shared" ref="L954:L965" si="45">(G954-I954-D954)*K954</f>
        <v>0</v>
      </c>
      <c r="M954" s="1"/>
      <c r="N954" s="4"/>
      <c r="O954" s="11"/>
    </row>
    <row r="955" spans="1:15" x14ac:dyDescent="0.25">
      <c r="A955" s="1">
        <v>954</v>
      </c>
      <c r="B955" s="1"/>
      <c r="C955" s="1"/>
      <c r="D955" s="22"/>
      <c r="E955" s="1"/>
      <c r="F955" s="15"/>
      <c r="G955" s="2"/>
      <c r="H955" s="3"/>
      <c r="I955" s="2"/>
      <c r="J955" s="4">
        <f t="shared" si="44"/>
        <v>0</v>
      </c>
      <c r="K955" s="1">
        <v>1</v>
      </c>
      <c r="L955" s="4">
        <f t="shared" si="45"/>
        <v>0</v>
      </c>
      <c r="M955" s="1"/>
      <c r="N955" s="4"/>
      <c r="O955" s="11"/>
    </row>
    <row r="956" spans="1:15" x14ac:dyDescent="0.25">
      <c r="A956" s="1">
        <v>955</v>
      </c>
      <c r="B956" s="1"/>
      <c r="C956" s="1"/>
      <c r="D956" s="22"/>
      <c r="E956" s="1"/>
      <c r="F956" s="15"/>
      <c r="G956" s="2"/>
      <c r="H956" s="3"/>
      <c r="I956" s="2"/>
      <c r="J956" s="4">
        <f t="shared" si="44"/>
        <v>0</v>
      </c>
      <c r="K956" s="1">
        <v>1</v>
      </c>
      <c r="L956" s="4">
        <f t="shared" si="45"/>
        <v>0</v>
      </c>
      <c r="M956" s="1"/>
      <c r="N956" s="4"/>
      <c r="O956" s="11"/>
    </row>
    <row r="957" spans="1:15" x14ac:dyDescent="0.25">
      <c r="A957" s="1">
        <v>956</v>
      </c>
      <c r="B957" s="1"/>
      <c r="C957" s="1"/>
      <c r="D957" s="22"/>
      <c r="E957" s="1"/>
      <c r="F957" s="15"/>
      <c r="G957" s="2"/>
      <c r="H957" s="3"/>
      <c r="I957" s="2"/>
      <c r="J957" s="4">
        <f t="shared" si="44"/>
        <v>0</v>
      </c>
      <c r="K957" s="1">
        <v>1</v>
      </c>
      <c r="L957" s="4">
        <f t="shared" si="45"/>
        <v>0</v>
      </c>
      <c r="M957" s="1"/>
      <c r="N957" s="4"/>
      <c r="O957" s="11"/>
    </row>
    <row r="958" spans="1:15" x14ac:dyDescent="0.25">
      <c r="A958" s="1">
        <v>957</v>
      </c>
      <c r="B958" s="1"/>
      <c r="C958" s="1"/>
      <c r="D958" s="22"/>
      <c r="E958" s="1"/>
      <c r="F958" s="15"/>
      <c r="G958" s="2"/>
      <c r="H958" s="3"/>
      <c r="I958" s="2"/>
      <c r="J958" s="4">
        <f t="shared" si="44"/>
        <v>0</v>
      </c>
      <c r="K958" s="1">
        <v>1</v>
      </c>
      <c r="L958" s="4">
        <f t="shared" si="45"/>
        <v>0</v>
      </c>
      <c r="M958" s="1"/>
      <c r="N958" s="4"/>
      <c r="O958" s="11"/>
    </row>
    <row r="959" spans="1:15" x14ac:dyDescent="0.25">
      <c r="A959" s="1">
        <v>958</v>
      </c>
      <c r="B959" s="1"/>
      <c r="C959" s="1"/>
      <c r="D959" s="22"/>
      <c r="E959" s="1"/>
      <c r="F959" s="15"/>
      <c r="G959" s="2"/>
      <c r="H959" s="3"/>
      <c r="I959" s="2"/>
      <c r="J959" s="4">
        <f t="shared" si="44"/>
        <v>0</v>
      </c>
      <c r="K959" s="1">
        <v>1</v>
      </c>
      <c r="L959" s="4">
        <f t="shared" si="45"/>
        <v>0</v>
      </c>
      <c r="M959" s="1"/>
      <c r="N959" s="4"/>
      <c r="O959" s="11"/>
    </row>
    <row r="960" spans="1:15" x14ac:dyDescent="0.25">
      <c r="A960" s="1">
        <v>959</v>
      </c>
      <c r="B960" s="1"/>
      <c r="C960" s="1"/>
      <c r="D960" s="22"/>
      <c r="E960" s="1"/>
      <c r="F960" s="15"/>
      <c r="G960" s="2"/>
      <c r="H960" s="3"/>
      <c r="I960" s="2"/>
      <c r="J960" s="4">
        <f t="shared" si="44"/>
        <v>0</v>
      </c>
      <c r="K960" s="1">
        <v>1</v>
      </c>
      <c r="L960" s="4">
        <f t="shared" si="45"/>
        <v>0</v>
      </c>
      <c r="M960" s="1"/>
      <c r="N960" s="4"/>
      <c r="O960" s="11"/>
    </row>
    <row r="961" spans="1:15" x14ac:dyDescent="0.25">
      <c r="A961" s="1">
        <v>960</v>
      </c>
      <c r="B961" s="1"/>
      <c r="C961" s="1"/>
      <c r="D961" s="22"/>
      <c r="E961" s="1"/>
      <c r="F961" s="15"/>
      <c r="G961" s="2"/>
      <c r="H961" s="3"/>
      <c r="I961" s="2"/>
      <c r="J961" s="4">
        <f t="shared" si="44"/>
        <v>0</v>
      </c>
      <c r="K961" s="1">
        <v>1</v>
      </c>
      <c r="L961" s="4">
        <f t="shared" si="45"/>
        <v>0</v>
      </c>
      <c r="M961" s="1"/>
      <c r="N961" s="4"/>
      <c r="O961" s="11"/>
    </row>
    <row r="962" spans="1:15" x14ac:dyDescent="0.25">
      <c r="A962" s="1">
        <v>961</v>
      </c>
      <c r="B962" s="1"/>
      <c r="C962" s="1"/>
      <c r="D962" s="22"/>
      <c r="E962" s="1"/>
      <c r="F962" s="15"/>
      <c r="G962" s="2"/>
      <c r="H962" s="3"/>
      <c r="I962" s="2"/>
      <c r="J962" s="4">
        <f t="shared" si="44"/>
        <v>0</v>
      </c>
      <c r="K962" s="1">
        <v>1</v>
      </c>
      <c r="L962" s="4">
        <f t="shared" si="45"/>
        <v>0</v>
      </c>
      <c r="M962" s="1"/>
      <c r="N962" s="4"/>
      <c r="O962" s="11"/>
    </row>
    <row r="963" spans="1:15" x14ac:dyDescent="0.25">
      <c r="A963" s="1">
        <v>962</v>
      </c>
      <c r="B963" s="1"/>
      <c r="C963" s="1"/>
      <c r="D963" s="22"/>
      <c r="E963" s="1"/>
      <c r="F963" s="15"/>
      <c r="G963" s="2"/>
      <c r="H963" s="3"/>
      <c r="I963" s="2"/>
      <c r="J963" s="4">
        <f t="shared" si="44"/>
        <v>0</v>
      </c>
      <c r="K963" s="1">
        <v>1</v>
      </c>
      <c r="L963" s="4">
        <f t="shared" si="45"/>
        <v>0</v>
      </c>
      <c r="M963" s="1"/>
      <c r="N963" s="4"/>
      <c r="O963" s="11"/>
    </row>
    <row r="964" spans="1:15" x14ac:dyDescent="0.25">
      <c r="A964" s="1">
        <v>963</v>
      </c>
      <c r="B964" s="1"/>
      <c r="C964" s="1"/>
      <c r="D964" s="22"/>
      <c r="E964" s="1"/>
      <c r="F964" s="15"/>
      <c r="G964" s="2"/>
      <c r="H964" s="3"/>
      <c r="I964" s="2"/>
      <c r="J964" s="4">
        <f t="shared" si="44"/>
        <v>0</v>
      </c>
      <c r="K964" s="1">
        <v>1</v>
      </c>
      <c r="L964" s="4">
        <f t="shared" si="45"/>
        <v>0</v>
      </c>
      <c r="M964" s="1"/>
      <c r="N964" s="4"/>
      <c r="O964" s="11"/>
    </row>
    <row r="965" spans="1:15" x14ac:dyDescent="0.25">
      <c r="A965" s="1">
        <v>964</v>
      </c>
      <c r="B965" s="1"/>
      <c r="C965" s="1"/>
      <c r="D965" s="22"/>
      <c r="E965" s="1"/>
      <c r="F965" s="15"/>
      <c r="G965" s="2"/>
      <c r="H965" s="3"/>
      <c r="I965" s="2"/>
      <c r="J965" s="4">
        <f t="shared" si="44"/>
        <v>0</v>
      </c>
      <c r="K965" s="1">
        <v>1</v>
      </c>
      <c r="L965" s="4">
        <f t="shared" si="45"/>
        <v>0</v>
      </c>
      <c r="M965" s="1"/>
      <c r="N965" s="4"/>
      <c r="O965" s="11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P83"/>
  <sheetViews>
    <sheetView zoomScaleNormal="100" workbookViewId="0">
      <pane xSplit="3" ySplit="1" topLeftCell="E71" activePane="bottomRight" state="frozen"/>
      <selection activeCell="F19" sqref="F19"/>
      <selection pane="topRight" activeCell="F19" sqref="F19"/>
      <selection pane="bottomLeft" activeCell="F19" sqref="F19"/>
      <selection pane="bottomRight" activeCell="K87" sqref="K87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4224</v>
      </c>
      <c r="K1" s="11" t="s">
        <v>18</v>
      </c>
      <c r="L1" s="8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68</v>
      </c>
      <c r="C2" s="10">
        <v>44976</v>
      </c>
      <c r="D2" s="1">
        <v>0</v>
      </c>
      <c r="E2" s="17" t="s">
        <v>252</v>
      </c>
      <c r="F2" s="15">
        <v>12</v>
      </c>
      <c r="G2" s="2">
        <v>1.7011000000000001</v>
      </c>
      <c r="H2" s="3">
        <v>12</v>
      </c>
      <c r="I2" s="2">
        <v>0.74529999999999996</v>
      </c>
      <c r="J2" s="2">
        <f t="shared" ref="J2:J32" si="0">G2-I2</f>
        <v>0.95580000000000009</v>
      </c>
      <c r="K2" s="1">
        <v>1</v>
      </c>
      <c r="L2" s="2">
        <f t="shared" ref="L2:L32" si="1">(G2-I2-D2)*K2</f>
        <v>0.95580000000000009</v>
      </c>
      <c r="M2" s="1">
        <v>1</v>
      </c>
      <c r="N2" s="2">
        <v>0.95579999999999998</v>
      </c>
      <c r="O2" s="1" t="s">
        <v>1746</v>
      </c>
    </row>
    <row r="3" spans="1:15" x14ac:dyDescent="0.25">
      <c r="A3" s="1">
        <v>2</v>
      </c>
      <c r="B3" s="1" t="s">
        <v>65</v>
      </c>
      <c r="C3" s="10">
        <v>44976</v>
      </c>
      <c r="D3" s="1">
        <v>0</v>
      </c>
      <c r="E3" s="17" t="s">
        <v>253</v>
      </c>
      <c r="F3" s="15">
        <v>15.3</v>
      </c>
      <c r="G3" s="2">
        <v>4.6085000000000003</v>
      </c>
      <c r="H3" s="3">
        <v>2.4</v>
      </c>
      <c r="I3" s="2">
        <v>1.7393000000000001</v>
      </c>
      <c r="J3" s="2">
        <f t="shared" si="0"/>
        <v>2.8692000000000002</v>
      </c>
      <c r="K3" s="1">
        <v>1</v>
      </c>
      <c r="L3" s="2">
        <f t="shared" si="1"/>
        <v>2.8692000000000002</v>
      </c>
      <c r="M3" s="1">
        <v>1</v>
      </c>
      <c r="N3" s="2">
        <v>2.8692000000000002</v>
      </c>
      <c r="O3" s="1" t="s">
        <v>1746</v>
      </c>
    </row>
    <row r="4" spans="1:15" x14ac:dyDescent="0.25">
      <c r="A4" s="1">
        <v>3</v>
      </c>
      <c r="B4" s="1" t="s">
        <v>68</v>
      </c>
      <c r="C4" s="10">
        <v>44977</v>
      </c>
      <c r="D4" s="1">
        <v>0</v>
      </c>
      <c r="E4" s="17" t="s">
        <v>213</v>
      </c>
      <c r="F4" s="15">
        <v>24</v>
      </c>
      <c r="G4" s="2">
        <v>2.36</v>
      </c>
      <c r="H4" s="3">
        <v>14.76</v>
      </c>
      <c r="I4" s="2">
        <v>1.26</v>
      </c>
      <c r="J4" s="2">
        <f t="shared" si="0"/>
        <v>1.0999999999999999</v>
      </c>
      <c r="K4" s="1">
        <v>1</v>
      </c>
      <c r="L4" s="2">
        <f t="shared" si="1"/>
        <v>1.0999999999999999</v>
      </c>
      <c r="M4" s="1">
        <v>1</v>
      </c>
      <c r="N4" s="2">
        <v>1.1000000000000001</v>
      </c>
      <c r="O4" s="1" t="s">
        <v>1746</v>
      </c>
    </row>
    <row r="5" spans="1:15" x14ac:dyDescent="0.25">
      <c r="A5" s="1">
        <v>4</v>
      </c>
      <c r="B5" s="1" t="s">
        <v>65</v>
      </c>
      <c r="C5" s="10">
        <v>44977</v>
      </c>
      <c r="D5" s="1">
        <v>0</v>
      </c>
      <c r="E5" s="17" t="s">
        <v>213</v>
      </c>
      <c r="F5" s="15">
        <v>24</v>
      </c>
      <c r="G5" s="2">
        <v>4.97</v>
      </c>
      <c r="H5" s="3">
        <v>2.5</v>
      </c>
      <c r="I5" s="2">
        <v>2.7</v>
      </c>
      <c r="J5" s="2">
        <f t="shared" si="0"/>
        <v>2.2699999999999996</v>
      </c>
      <c r="K5" s="1">
        <v>1</v>
      </c>
      <c r="L5" s="2">
        <f t="shared" si="1"/>
        <v>2.2699999999999996</v>
      </c>
      <c r="M5" s="1">
        <v>1</v>
      </c>
      <c r="N5" s="2">
        <v>2.27</v>
      </c>
      <c r="O5" s="1" t="s">
        <v>1746</v>
      </c>
    </row>
    <row r="6" spans="1:15" x14ac:dyDescent="0.25">
      <c r="A6" s="1">
        <v>5</v>
      </c>
      <c r="B6" s="1" t="s">
        <v>68</v>
      </c>
      <c r="C6" s="10">
        <v>44978</v>
      </c>
      <c r="D6" s="1">
        <v>0</v>
      </c>
      <c r="E6" s="17" t="s">
        <v>213</v>
      </c>
      <c r="F6" s="15">
        <v>24</v>
      </c>
      <c r="G6" s="2">
        <v>4.57</v>
      </c>
      <c r="H6" s="3">
        <v>19.82</v>
      </c>
      <c r="I6" s="2">
        <v>2.12</v>
      </c>
      <c r="J6" s="2">
        <f t="shared" si="0"/>
        <v>2.4500000000000002</v>
      </c>
      <c r="K6" s="1">
        <v>1</v>
      </c>
      <c r="L6" s="2">
        <f t="shared" si="1"/>
        <v>2.4500000000000002</v>
      </c>
      <c r="M6" s="1">
        <v>1</v>
      </c>
      <c r="N6" s="2">
        <v>2.4500000000000002</v>
      </c>
      <c r="O6" s="1" t="s">
        <v>1746</v>
      </c>
    </row>
    <row r="7" spans="1:15" x14ac:dyDescent="0.25">
      <c r="A7" s="1">
        <v>6</v>
      </c>
      <c r="B7" s="1" t="s">
        <v>65</v>
      </c>
      <c r="C7" s="10">
        <v>44978</v>
      </c>
      <c r="D7" s="1">
        <v>0</v>
      </c>
      <c r="E7" s="17" t="s">
        <v>213</v>
      </c>
      <c r="F7" s="15">
        <v>24</v>
      </c>
      <c r="G7" s="2">
        <v>2.86</v>
      </c>
      <c r="H7" s="3">
        <v>7.68</v>
      </c>
      <c r="I7" s="2">
        <v>1.88</v>
      </c>
      <c r="J7" s="2">
        <f t="shared" si="0"/>
        <v>0.98</v>
      </c>
      <c r="K7" s="1">
        <v>1</v>
      </c>
      <c r="L7" s="2">
        <f t="shared" si="1"/>
        <v>0.98</v>
      </c>
      <c r="M7" s="1">
        <v>1</v>
      </c>
      <c r="N7" s="2">
        <v>0.98</v>
      </c>
      <c r="O7" s="1" t="s">
        <v>1746</v>
      </c>
    </row>
    <row r="8" spans="1:15" x14ac:dyDescent="0.25">
      <c r="A8" s="1">
        <v>7</v>
      </c>
      <c r="B8" s="1" t="s">
        <v>68</v>
      </c>
      <c r="C8" s="10">
        <v>44979</v>
      </c>
      <c r="D8" s="1">
        <v>0</v>
      </c>
      <c r="E8" s="17" t="s">
        <v>213</v>
      </c>
      <c r="F8" s="15">
        <v>24</v>
      </c>
      <c r="G8" s="2">
        <v>5.04</v>
      </c>
      <c r="H8" s="3">
        <v>21.12</v>
      </c>
      <c r="I8" s="2">
        <v>2.0299999999999998</v>
      </c>
      <c r="J8" s="2">
        <f t="shared" si="0"/>
        <v>3.0100000000000002</v>
      </c>
      <c r="K8" s="1">
        <v>1</v>
      </c>
      <c r="L8" s="2">
        <f t="shared" si="1"/>
        <v>3.0100000000000002</v>
      </c>
      <c r="M8" s="1">
        <v>1</v>
      </c>
      <c r="N8" s="2">
        <v>3.01</v>
      </c>
      <c r="O8" s="1" t="s">
        <v>1746</v>
      </c>
    </row>
    <row r="9" spans="1:15" x14ac:dyDescent="0.25">
      <c r="A9" s="1">
        <v>8</v>
      </c>
      <c r="B9" s="1" t="s">
        <v>65</v>
      </c>
      <c r="C9" s="10">
        <v>44979</v>
      </c>
      <c r="D9" s="1">
        <v>0</v>
      </c>
      <c r="E9" s="17" t="s">
        <v>213</v>
      </c>
      <c r="F9" s="15">
        <v>24</v>
      </c>
      <c r="G9" s="2">
        <v>2.95</v>
      </c>
      <c r="H9" s="3">
        <v>6.7</v>
      </c>
      <c r="I9" s="2">
        <v>2.4500000000000002</v>
      </c>
      <c r="J9" s="2">
        <f t="shared" si="0"/>
        <v>0.5</v>
      </c>
      <c r="K9" s="1">
        <v>1</v>
      </c>
      <c r="L9" s="2">
        <f t="shared" si="1"/>
        <v>0.5</v>
      </c>
      <c r="M9" s="1">
        <v>1</v>
      </c>
      <c r="N9" s="2">
        <v>0.5</v>
      </c>
      <c r="O9" s="1" t="s">
        <v>1746</v>
      </c>
    </row>
    <row r="10" spans="1:15" x14ac:dyDescent="0.25">
      <c r="A10" s="1">
        <v>9</v>
      </c>
      <c r="B10" s="1" t="s">
        <v>68</v>
      </c>
      <c r="C10" s="10">
        <v>44980</v>
      </c>
      <c r="D10" s="1">
        <v>0</v>
      </c>
      <c r="E10" s="17" t="s">
        <v>213</v>
      </c>
      <c r="F10" s="15">
        <v>24</v>
      </c>
      <c r="G10" s="2">
        <v>5.33</v>
      </c>
      <c r="H10" s="3">
        <v>21.9</v>
      </c>
      <c r="I10" s="2">
        <v>2.13</v>
      </c>
      <c r="J10" s="2">
        <f t="shared" si="0"/>
        <v>3.2</v>
      </c>
      <c r="K10" s="1">
        <v>1</v>
      </c>
      <c r="L10" s="2">
        <f t="shared" si="1"/>
        <v>3.2</v>
      </c>
      <c r="M10" s="1">
        <v>1</v>
      </c>
      <c r="N10" s="2">
        <v>3.2</v>
      </c>
      <c r="O10" s="1" t="s">
        <v>1746</v>
      </c>
    </row>
    <row r="11" spans="1:15" x14ac:dyDescent="0.25">
      <c r="A11" s="1">
        <v>10</v>
      </c>
      <c r="B11" s="1" t="s">
        <v>65</v>
      </c>
      <c r="C11" s="10">
        <v>44980</v>
      </c>
      <c r="D11" s="1">
        <v>0</v>
      </c>
      <c r="E11" s="17" t="s">
        <v>213</v>
      </c>
      <c r="F11" s="15">
        <v>24</v>
      </c>
      <c r="G11" s="2">
        <v>3.07</v>
      </c>
      <c r="H11" s="3">
        <v>7.5</v>
      </c>
      <c r="I11" s="2">
        <v>2.54</v>
      </c>
      <c r="J11" s="2">
        <f t="shared" si="0"/>
        <v>0.5299999999999998</v>
      </c>
      <c r="K11" s="1">
        <v>1</v>
      </c>
      <c r="L11" s="2">
        <f t="shared" si="1"/>
        <v>0.5299999999999998</v>
      </c>
      <c r="M11" s="1">
        <v>1</v>
      </c>
      <c r="N11" s="2">
        <v>0.53</v>
      </c>
      <c r="O11" s="1" t="s">
        <v>1746</v>
      </c>
    </row>
    <row r="12" spans="1:15" x14ac:dyDescent="0.25">
      <c r="A12" s="1">
        <v>11</v>
      </c>
      <c r="B12" s="1" t="s">
        <v>68</v>
      </c>
      <c r="C12" s="10">
        <v>44981</v>
      </c>
      <c r="D12" s="1">
        <v>0</v>
      </c>
      <c r="E12" s="17" t="s">
        <v>213</v>
      </c>
      <c r="F12" s="15">
        <v>24</v>
      </c>
      <c r="G12" s="2">
        <v>4.5999999999999996</v>
      </c>
      <c r="H12" s="3">
        <v>14.5</v>
      </c>
      <c r="I12" s="2">
        <v>2.21</v>
      </c>
      <c r="J12" s="2">
        <f t="shared" si="0"/>
        <v>2.3899999999999997</v>
      </c>
      <c r="K12" s="1">
        <v>1</v>
      </c>
      <c r="L12" s="2">
        <f t="shared" si="1"/>
        <v>2.3899999999999997</v>
      </c>
      <c r="M12" s="1">
        <v>1</v>
      </c>
      <c r="N12" s="2">
        <v>2.39</v>
      </c>
      <c r="O12" s="1" t="s">
        <v>1746</v>
      </c>
    </row>
    <row r="13" spans="1:15" x14ac:dyDescent="0.25">
      <c r="A13" s="1">
        <v>12</v>
      </c>
      <c r="B13" s="1" t="s">
        <v>65</v>
      </c>
      <c r="C13" s="10">
        <v>44981</v>
      </c>
      <c r="D13" s="1">
        <v>0</v>
      </c>
      <c r="E13" s="17" t="s">
        <v>213</v>
      </c>
      <c r="F13" s="15">
        <v>24</v>
      </c>
      <c r="G13" s="2">
        <v>3.92</v>
      </c>
      <c r="H13" s="3">
        <v>8.31</v>
      </c>
      <c r="I13" s="2">
        <v>2.42</v>
      </c>
      <c r="J13" s="2">
        <f t="shared" si="0"/>
        <v>1.5</v>
      </c>
      <c r="K13" s="1">
        <v>1</v>
      </c>
      <c r="L13" s="2">
        <f t="shared" si="1"/>
        <v>1.5</v>
      </c>
      <c r="M13" s="1">
        <v>1</v>
      </c>
      <c r="N13" s="2">
        <v>1.5</v>
      </c>
      <c r="O13" s="1" t="s">
        <v>1746</v>
      </c>
    </row>
    <row r="14" spans="1:15" x14ac:dyDescent="0.25">
      <c r="A14" s="1">
        <v>13</v>
      </c>
      <c r="B14" s="1" t="s">
        <v>68</v>
      </c>
      <c r="C14" s="10">
        <v>44982</v>
      </c>
      <c r="D14" s="1">
        <v>0</v>
      </c>
      <c r="E14" s="17" t="s">
        <v>213</v>
      </c>
      <c r="F14" s="15">
        <v>24</v>
      </c>
      <c r="G14" s="2">
        <v>4.75</v>
      </c>
      <c r="H14" s="3">
        <v>9.9</v>
      </c>
      <c r="I14" s="2">
        <v>2.35</v>
      </c>
      <c r="J14" s="2">
        <f t="shared" si="0"/>
        <v>2.4</v>
      </c>
      <c r="K14" s="1">
        <v>1</v>
      </c>
      <c r="L14" s="2">
        <f t="shared" si="1"/>
        <v>2.4</v>
      </c>
      <c r="M14" s="1">
        <v>1</v>
      </c>
      <c r="N14" s="2">
        <v>2.4</v>
      </c>
      <c r="O14" s="1" t="s">
        <v>1746</v>
      </c>
    </row>
    <row r="15" spans="1:15" x14ac:dyDescent="0.25">
      <c r="A15" s="1">
        <v>14</v>
      </c>
      <c r="B15" s="1" t="s">
        <v>65</v>
      </c>
      <c r="C15" s="10">
        <v>44982</v>
      </c>
      <c r="D15" s="1">
        <v>0</v>
      </c>
      <c r="E15" s="17" t="s">
        <v>213</v>
      </c>
      <c r="F15" s="15">
        <v>24</v>
      </c>
      <c r="G15" s="2">
        <v>4.7699999999999996</v>
      </c>
      <c r="H15" s="3">
        <v>7.5</v>
      </c>
      <c r="I15" s="2">
        <v>2.39</v>
      </c>
      <c r="J15" s="2">
        <f t="shared" si="0"/>
        <v>2.3799999999999994</v>
      </c>
      <c r="K15" s="1">
        <v>1</v>
      </c>
      <c r="L15" s="2">
        <f t="shared" si="1"/>
        <v>2.3799999999999994</v>
      </c>
      <c r="M15" s="1">
        <v>1</v>
      </c>
      <c r="N15" s="2">
        <v>2.38</v>
      </c>
      <c r="O15" s="1" t="s">
        <v>1746</v>
      </c>
    </row>
    <row r="16" spans="1:15" x14ac:dyDescent="0.25">
      <c r="A16" s="1">
        <v>15</v>
      </c>
      <c r="B16" s="1" t="s">
        <v>68</v>
      </c>
      <c r="C16" s="10">
        <v>44983</v>
      </c>
      <c r="D16" s="1">
        <v>0</v>
      </c>
      <c r="E16" s="17" t="s">
        <v>213</v>
      </c>
      <c r="F16" s="15">
        <v>24</v>
      </c>
      <c r="G16" s="2">
        <v>4.5137</v>
      </c>
      <c r="H16" s="3">
        <v>10</v>
      </c>
      <c r="I16" s="2">
        <v>2.3127</v>
      </c>
      <c r="J16" s="2">
        <f t="shared" si="0"/>
        <v>2.2010000000000001</v>
      </c>
      <c r="K16" s="1">
        <v>1</v>
      </c>
      <c r="L16" s="2">
        <f t="shared" si="1"/>
        <v>2.2010000000000001</v>
      </c>
      <c r="M16" s="1">
        <v>1</v>
      </c>
      <c r="N16" s="2">
        <v>2.2010000000000001</v>
      </c>
      <c r="O16" s="1" t="s">
        <v>1746</v>
      </c>
    </row>
    <row r="17" spans="1:15" x14ac:dyDescent="0.25">
      <c r="A17" s="1">
        <v>16</v>
      </c>
      <c r="B17" s="1" t="s">
        <v>65</v>
      </c>
      <c r="C17" s="10">
        <v>44983</v>
      </c>
      <c r="D17" s="1">
        <v>0</v>
      </c>
      <c r="E17" s="17" t="s">
        <v>213</v>
      </c>
      <c r="F17" s="15">
        <v>24</v>
      </c>
      <c r="G17" s="2">
        <v>4.8795000000000002</v>
      </c>
      <c r="H17" s="3">
        <v>6</v>
      </c>
      <c r="I17" s="2">
        <v>2.5127000000000002</v>
      </c>
      <c r="J17" s="2">
        <f t="shared" si="0"/>
        <v>2.3668</v>
      </c>
      <c r="K17" s="1">
        <v>1</v>
      </c>
      <c r="L17" s="2">
        <f t="shared" si="1"/>
        <v>2.3668</v>
      </c>
      <c r="M17" s="1">
        <v>1</v>
      </c>
      <c r="N17" s="2">
        <v>2.3668</v>
      </c>
      <c r="O17" s="1" t="s">
        <v>1746</v>
      </c>
    </row>
    <row r="18" spans="1:15" x14ac:dyDescent="0.25">
      <c r="A18" s="1">
        <v>17</v>
      </c>
      <c r="B18" s="1" t="s">
        <v>68</v>
      </c>
      <c r="C18" s="10">
        <v>44984</v>
      </c>
      <c r="D18" s="1">
        <v>0</v>
      </c>
      <c r="E18" s="17" t="s">
        <v>213</v>
      </c>
      <c r="F18" s="15">
        <v>24</v>
      </c>
      <c r="G18" s="2">
        <v>4.5029000000000003</v>
      </c>
      <c r="H18" s="3">
        <v>10</v>
      </c>
      <c r="I18" s="2">
        <v>2.3237000000000001</v>
      </c>
      <c r="J18" s="2">
        <f t="shared" si="0"/>
        <v>2.1792000000000002</v>
      </c>
      <c r="K18" s="1">
        <v>1</v>
      </c>
      <c r="L18" s="2">
        <f t="shared" si="1"/>
        <v>2.1792000000000002</v>
      </c>
      <c r="M18" s="1">
        <v>1</v>
      </c>
      <c r="N18" s="2">
        <v>2.1791999999999998</v>
      </c>
      <c r="O18" s="1" t="s">
        <v>1746</v>
      </c>
    </row>
    <row r="19" spans="1:15" x14ac:dyDescent="0.25">
      <c r="A19" s="1">
        <v>18</v>
      </c>
      <c r="B19" s="1" t="s">
        <v>65</v>
      </c>
      <c r="C19" s="10">
        <v>44984</v>
      </c>
      <c r="D19" s="1">
        <v>0</v>
      </c>
      <c r="E19" s="17" t="s">
        <v>213</v>
      </c>
      <c r="F19" s="15">
        <v>24</v>
      </c>
      <c r="G19" s="2">
        <v>4.8522999999999996</v>
      </c>
      <c r="H19" s="3">
        <v>6</v>
      </c>
      <c r="I19" s="2">
        <v>2.5236999999999998</v>
      </c>
      <c r="J19" s="2">
        <f t="shared" si="0"/>
        <v>2.3285999999999998</v>
      </c>
      <c r="K19" s="1">
        <v>1</v>
      </c>
      <c r="L19" s="2">
        <f t="shared" si="1"/>
        <v>2.3285999999999998</v>
      </c>
      <c r="M19" s="1">
        <v>1</v>
      </c>
      <c r="N19" s="2">
        <v>2.3285999999999998</v>
      </c>
      <c r="O19" s="1" t="s">
        <v>1746</v>
      </c>
    </row>
    <row r="20" spans="1:15" x14ac:dyDescent="0.25">
      <c r="A20" s="1">
        <v>19</v>
      </c>
      <c r="B20" s="1" t="s">
        <v>68</v>
      </c>
      <c r="C20" s="10">
        <v>44985</v>
      </c>
      <c r="D20" s="1">
        <v>0</v>
      </c>
      <c r="E20" s="17" t="s">
        <v>213</v>
      </c>
      <c r="F20" s="15">
        <v>24</v>
      </c>
      <c r="G20" s="2">
        <v>3.4270999999999998</v>
      </c>
      <c r="H20" s="3">
        <v>10</v>
      </c>
      <c r="I20" s="2">
        <v>2.3237000000000001</v>
      </c>
      <c r="J20" s="2">
        <f t="shared" si="0"/>
        <v>1.1033999999999997</v>
      </c>
      <c r="K20" s="1">
        <v>1</v>
      </c>
      <c r="L20" s="2">
        <f t="shared" si="1"/>
        <v>1.1033999999999997</v>
      </c>
      <c r="M20" s="1">
        <v>1</v>
      </c>
      <c r="N20" s="2">
        <v>1.1033999999999999</v>
      </c>
      <c r="O20" s="1" t="s">
        <v>1746</v>
      </c>
    </row>
    <row r="21" spans="1:15" x14ac:dyDescent="0.25">
      <c r="A21" s="1">
        <v>20</v>
      </c>
      <c r="B21" s="1" t="s">
        <v>65</v>
      </c>
      <c r="C21" s="10">
        <v>44985</v>
      </c>
      <c r="D21" s="1">
        <v>0</v>
      </c>
      <c r="E21" s="17" t="s">
        <v>213</v>
      </c>
      <c r="F21" s="15">
        <v>24</v>
      </c>
      <c r="G21" s="2">
        <v>5.2709999999999999</v>
      </c>
      <c r="H21" s="3">
        <v>8</v>
      </c>
      <c r="I21" s="2">
        <v>2.5236999999999998</v>
      </c>
      <c r="J21" s="2">
        <f t="shared" si="0"/>
        <v>2.7473000000000001</v>
      </c>
      <c r="K21" s="1">
        <v>1</v>
      </c>
      <c r="L21" s="2">
        <f t="shared" si="1"/>
        <v>2.7473000000000001</v>
      </c>
      <c r="M21" s="1">
        <v>1</v>
      </c>
      <c r="N21" s="2">
        <v>2.7473000000000001</v>
      </c>
      <c r="O21" s="1" t="s">
        <v>1746</v>
      </c>
    </row>
    <row r="22" spans="1:15" x14ac:dyDescent="0.25">
      <c r="A22" s="1">
        <v>21</v>
      </c>
      <c r="B22" s="1" t="s">
        <v>68</v>
      </c>
      <c r="C22" s="10">
        <v>44986</v>
      </c>
      <c r="D22" s="1">
        <v>0</v>
      </c>
      <c r="E22" s="17" t="s">
        <v>213</v>
      </c>
      <c r="F22" s="15">
        <v>24</v>
      </c>
      <c r="G22" s="2">
        <v>3.6631999999999998</v>
      </c>
      <c r="H22" s="3">
        <v>11</v>
      </c>
      <c r="I22" s="2">
        <v>2.0245000000000002</v>
      </c>
      <c r="J22" s="2">
        <f t="shared" si="0"/>
        <v>1.6386999999999996</v>
      </c>
      <c r="K22" s="1">
        <v>1</v>
      </c>
      <c r="L22" s="2">
        <f t="shared" si="1"/>
        <v>1.6386999999999996</v>
      </c>
      <c r="M22" s="1">
        <v>1</v>
      </c>
      <c r="N22" s="2">
        <v>1.6387</v>
      </c>
      <c r="O22" s="1" t="s">
        <v>1746</v>
      </c>
    </row>
    <row r="23" spans="1:15" x14ac:dyDescent="0.25">
      <c r="A23" s="1">
        <v>22</v>
      </c>
      <c r="B23" s="1" t="s">
        <v>65</v>
      </c>
      <c r="C23" s="10">
        <v>44986</v>
      </c>
      <c r="D23" s="1">
        <v>0</v>
      </c>
      <c r="E23" s="17" t="s">
        <v>213</v>
      </c>
      <c r="F23" s="15">
        <v>24</v>
      </c>
      <c r="G23" s="2">
        <v>3.5205000000000002</v>
      </c>
      <c r="H23" s="3">
        <v>22</v>
      </c>
      <c r="I23" s="2">
        <v>1.5871999999999999</v>
      </c>
      <c r="J23" s="2">
        <f t="shared" si="0"/>
        <v>1.9333000000000002</v>
      </c>
      <c r="K23" s="1">
        <v>1</v>
      </c>
      <c r="L23" s="2">
        <f t="shared" si="1"/>
        <v>1.9333000000000002</v>
      </c>
      <c r="M23" s="1">
        <v>1</v>
      </c>
      <c r="N23" s="2">
        <v>1.9333</v>
      </c>
      <c r="O23" s="1" t="s">
        <v>1746</v>
      </c>
    </row>
    <row r="24" spans="1:15" x14ac:dyDescent="0.25">
      <c r="A24" s="1">
        <v>23</v>
      </c>
      <c r="B24" s="1" t="s">
        <v>68</v>
      </c>
      <c r="C24" s="10">
        <v>44987</v>
      </c>
      <c r="D24" s="1">
        <v>0</v>
      </c>
      <c r="E24" s="17" t="s">
        <v>213</v>
      </c>
      <c r="F24" s="15">
        <v>24</v>
      </c>
      <c r="G24" s="2">
        <v>3.2785000000000002</v>
      </c>
      <c r="H24" s="3">
        <v>10</v>
      </c>
      <c r="I24" s="2">
        <v>2.0175999999999998</v>
      </c>
      <c r="J24" s="2">
        <f t="shared" si="0"/>
        <v>1.2609000000000004</v>
      </c>
      <c r="K24" s="1">
        <v>1</v>
      </c>
      <c r="L24" s="2">
        <f t="shared" si="1"/>
        <v>1.2609000000000004</v>
      </c>
      <c r="M24" s="1">
        <v>1</v>
      </c>
      <c r="N24" s="2">
        <v>1.2609000000000004</v>
      </c>
      <c r="O24" s="1" t="s">
        <v>1746</v>
      </c>
    </row>
    <row r="25" spans="1:15" x14ac:dyDescent="0.25">
      <c r="A25" s="1">
        <v>24</v>
      </c>
      <c r="B25" s="1" t="s">
        <v>65</v>
      </c>
      <c r="C25" s="10">
        <v>44987</v>
      </c>
      <c r="D25" s="1">
        <v>0</v>
      </c>
      <c r="E25" s="17" t="s">
        <v>213</v>
      </c>
      <c r="F25" s="15">
        <v>24</v>
      </c>
      <c r="G25" s="2">
        <v>4.4051999999999998</v>
      </c>
      <c r="H25" s="3">
        <v>10</v>
      </c>
      <c r="I25" s="2">
        <v>2.0762</v>
      </c>
      <c r="J25" s="2">
        <f t="shared" si="0"/>
        <v>2.3289999999999997</v>
      </c>
      <c r="K25" s="1">
        <v>1</v>
      </c>
      <c r="L25" s="2">
        <f t="shared" si="1"/>
        <v>2.3289999999999997</v>
      </c>
      <c r="M25" s="1">
        <v>1</v>
      </c>
      <c r="N25" s="2">
        <v>2.3289999999999997</v>
      </c>
      <c r="O25" s="1" t="s">
        <v>1746</v>
      </c>
    </row>
    <row r="26" spans="1:15" x14ac:dyDescent="0.25">
      <c r="A26" s="1">
        <v>25</v>
      </c>
      <c r="B26" s="1" t="s">
        <v>68</v>
      </c>
      <c r="C26" s="10">
        <v>44988</v>
      </c>
      <c r="D26" s="1">
        <v>0</v>
      </c>
      <c r="E26" s="17" t="s">
        <v>213</v>
      </c>
      <c r="F26" s="15">
        <v>24</v>
      </c>
      <c r="G26" s="2">
        <v>3.2071999999999998</v>
      </c>
      <c r="H26" s="3">
        <v>10</v>
      </c>
      <c r="I26" s="2">
        <v>2.16</v>
      </c>
      <c r="J26" s="2">
        <f t="shared" si="0"/>
        <v>1.0471999999999997</v>
      </c>
      <c r="K26" s="1">
        <v>1</v>
      </c>
      <c r="L26" s="2">
        <f t="shared" si="1"/>
        <v>1.0471999999999997</v>
      </c>
      <c r="M26" s="1">
        <v>1</v>
      </c>
      <c r="N26" s="2">
        <v>1.0471999999999997</v>
      </c>
      <c r="O26" s="1" t="s">
        <v>1746</v>
      </c>
    </row>
    <row r="27" spans="1:15" x14ac:dyDescent="0.25">
      <c r="A27" s="1">
        <v>26</v>
      </c>
      <c r="B27" s="1" t="s">
        <v>65</v>
      </c>
      <c r="C27" s="10">
        <v>44988</v>
      </c>
      <c r="D27" s="1">
        <v>0</v>
      </c>
      <c r="E27" s="17" t="s">
        <v>213</v>
      </c>
      <c r="F27" s="15">
        <v>24</v>
      </c>
      <c r="G27" s="2">
        <v>4.3630000000000004</v>
      </c>
      <c r="H27" s="3">
        <v>10</v>
      </c>
      <c r="I27" s="2">
        <v>2.3079999999999998</v>
      </c>
      <c r="J27" s="2">
        <f t="shared" si="0"/>
        <v>2.0550000000000006</v>
      </c>
      <c r="K27" s="1">
        <v>1</v>
      </c>
      <c r="L27" s="2">
        <f t="shared" si="1"/>
        <v>2.0550000000000006</v>
      </c>
      <c r="M27" s="1">
        <v>1</v>
      </c>
      <c r="N27" s="2">
        <v>2.0550000000000006</v>
      </c>
      <c r="O27" s="1" t="s">
        <v>1746</v>
      </c>
    </row>
    <row r="28" spans="1:15" x14ac:dyDescent="0.25">
      <c r="A28" s="1">
        <v>27</v>
      </c>
      <c r="B28" s="1" t="s">
        <v>68</v>
      </c>
      <c r="C28" s="10">
        <v>44989</v>
      </c>
      <c r="D28" s="1">
        <v>0</v>
      </c>
      <c r="E28" s="17" t="s">
        <v>213</v>
      </c>
      <c r="F28" s="15">
        <v>24</v>
      </c>
      <c r="G28" s="2">
        <v>3.1423000000000001</v>
      </c>
      <c r="H28" s="3">
        <v>9.8000000000000007</v>
      </c>
      <c r="I28" s="2">
        <v>2.0306999999999999</v>
      </c>
      <c r="J28" s="2">
        <f t="shared" si="0"/>
        <v>1.1116000000000001</v>
      </c>
      <c r="K28" s="1">
        <v>1</v>
      </c>
      <c r="L28" s="2">
        <f t="shared" si="1"/>
        <v>1.1116000000000001</v>
      </c>
      <c r="M28" s="1">
        <v>1</v>
      </c>
      <c r="N28" s="2">
        <v>1.1116000000000001</v>
      </c>
      <c r="O28" s="1" t="s">
        <v>1746</v>
      </c>
    </row>
    <row r="29" spans="1:15" x14ac:dyDescent="0.25">
      <c r="A29" s="1">
        <v>28</v>
      </c>
      <c r="B29" s="1" t="s">
        <v>65</v>
      </c>
      <c r="C29" s="10">
        <v>44989</v>
      </c>
      <c r="D29" s="1">
        <v>0</v>
      </c>
      <c r="E29" s="17" t="s">
        <v>213</v>
      </c>
      <c r="F29" s="15">
        <v>24</v>
      </c>
      <c r="G29" s="2">
        <v>4.5448000000000004</v>
      </c>
      <c r="H29" s="3">
        <v>10.1</v>
      </c>
      <c r="I29" s="2">
        <v>2.2040000000000002</v>
      </c>
      <c r="J29" s="2">
        <f t="shared" si="0"/>
        <v>2.3408000000000002</v>
      </c>
      <c r="K29" s="1">
        <v>1</v>
      </c>
      <c r="L29" s="2">
        <f t="shared" si="1"/>
        <v>2.3408000000000002</v>
      </c>
      <c r="M29" s="1">
        <v>1</v>
      </c>
      <c r="N29" s="2">
        <v>2.3408000000000002</v>
      </c>
      <c r="O29" s="1" t="s">
        <v>1746</v>
      </c>
    </row>
    <row r="30" spans="1:15" x14ac:dyDescent="0.25">
      <c r="A30" s="1">
        <v>29</v>
      </c>
      <c r="B30" s="1" t="s">
        <v>68</v>
      </c>
      <c r="C30" s="10">
        <v>44990</v>
      </c>
      <c r="D30" s="1">
        <v>0</v>
      </c>
      <c r="E30" s="17" t="s">
        <v>213</v>
      </c>
      <c r="F30" s="15">
        <v>24</v>
      </c>
      <c r="G30" s="2">
        <v>3.2372999999999998</v>
      </c>
      <c r="H30" s="3">
        <v>8</v>
      </c>
      <c r="I30" s="2">
        <v>1.0869</v>
      </c>
      <c r="J30" s="2">
        <f t="shared" si="0"/>
        <v>2.1503999999999999</v>
      </c>
      <c r="K30" s="1">
        <v>1</v>
      </c>
      <c r="L30" s="2">
        <f t="shared" si="1"/>
        <v>2.1503999999999999</v>
      </c>
      <c r="M30" s="1">
        <v>1</v>
      </c>
      <c r="N30" s="2">
        <v>2.1503999999999999</v>
      </c>
      <c r="O30" s="1" t="s">
        <v>1746</v>
      </c>
    </row>
    <row r="31" spans="1:15" x14ac:dyDescent="0.25">
      <c r="A31" s="1">
        <v>30</v>
      </c>
      <c r="B31" s="1" t="s">
        <v>65</v>
      </c>
      <c r="C31" s="10">
        <v>44990</v>
      </c>
      <c r="D31" s="1">
        <v>0</v>
      </c>
      <c r="E31" s="17" t="s">
        <v>213</v>
      </c>
      <c r="F31" s="15">
        <v>24</v>
      </c>
      <c r="G31" s="2">
        <v>4.5671999999999997</v>
      </c>
      <c r="H31" s="3">
        <v>9</v>
      </c>
      <c r="I31" s="2">
        <v>2.5510999999999999</v>
      </c>
      <c r="J31" s="2">
        <f t="shared" si="0"/>
        <v>2.0160999999999998</v>
      </c>
      <c r="K31" s="1">
        <v>1</v>
      </c>
      <c r="L31" s="2">
        <f t="shared" si="1"/>
        <v>2.0160999999999998</v>
      </c>
      <c r="M31" s="1">
        <v>1</v>
      </c>
      <c r="N31" s="2">
        <v>2.0160999999999998</v>
      </c>
      <c r="O31" s="1" t="s">
        <v>1746</v>
      </c>
    </row>
    <row r="32" spans="1:15" x14ac:dyDescent="0.25">
      <c r="A32" s="1">
        <v>31</v>
      </c>
      <c r="B32" s="1" t="s">
        <v>68</v>
      </c>
      <c r="C32" s="10">
        <v>44991</v>
      </c>
      <c r="D32" s="1">
        <v>0</v>
      </c>
      <c r="E32" s="17" t="s">
        <v>213</v>
      </c>
      <c r="F32" s="15">
        <v>24</v>
      </c>
      <c r="G32" s="2">
        <v>3.5550000000000002</v>
      </c>
      <c r="H32" s="3">
        <v>5</v>
      </c>
      <c r="I32" s="2">
        <v>2.2040999999999999</v>
      </c>
      <c r="J32" s="2">
        <f t="shared" si="0"/>
        <v>1.3509000000000002</v>
      </c>
      <c r="K32" s="1">
        <v>1</v>
      </c>
      <c r="L32" s="2">
        <f t="shared" si="1"/>
        <v>1.3509000000000002</v>
      </c>
      <c r="M32" s="1">
        <v>1</v>
      </c>
      <c r="N32" s="2">
        <v>1.3509000000000002</v>
      </c>
      <c r="O32" s="1" t="s">
        <v>1746</v>
      </c>
    </row>
    <row r="33" spans="1:15" x14ac:dyDescent="0.25">
      <c r="A33" s="1">
        <v>32</v>
      </c>
      <c r="B33" s="1" t="s">
        <v>65</v>
      </c>
      <c r="C33" s="10">
        <v>44991</v>
      </c>
      <c r="D33" s="1">
        <v>0</v>
      </c>
      <c r="E33" s="17" t="s">
        <v>213</v>
      </c>
      <c r="F33" s="15">
        <v>24</v>
      </c>
      <c r="G33" s="2">
        <v>4.5717999999999996</v>
      </c>
      <c r="H33" s="3">
        <v>9.1</v>
      </c>
      <c r="I33" s="2">
        <v>2.4041000000000001</v>
      </c>
      <c r="J33" s="2">
        <f t="shared" ref="J33:J55" si="2">G33-I33</f>
        <v>2.1676999999999995</v>
      </c>
      <c r="K33" s="1">
        <v>1</v>
      </c>
      <c r="L33" s="2">
        <f t="shared" ref="L33:L55" si="3">(G33-I33-D33)*K33</f>
        <v>2.1676999999999995</v>
      </c>
      <c r="M33" s="1">
        <v>1</v>
      </c>
      <c r="N33" s="2">
        <v>2.1676999999999995</v>
      </c>
      <c r="O33" s="1" t="s">
        <v>1746</v>
      </c>
    </row>
    <row r="34" spans="1:15" x14ac:dyDescent="0.25">
      <c r="A34" s="1">
        <v>33</v>
      </c>
      <c r="B34" s="1" t="s">
        <v>68</v>
      </c>
      <c r="C34" s="10">
        <v>44992</v>
      </c>
      <c r="D34" s="1">
        <v>0</v>
      </c>
      <c r="E34" s="17" t="s">
        <v>213</v>
      </c>
      <c r="F34" s="15">
        <v>24</v>
      </c>
      <c r="G34" s="2">
        <v>3.5028000000000001</v>
      </c>
      <c r="H34" s="3">
        <v>6</v>
      </c>
      <c r="I34" s="2">
        <v>2.3079999999999998</v>
      </c>
      <c r="J34" s="2">
        <f t="shared" si="2"/>
        <v>1.1948000000000003</v>
      </c>
      <c r="K34" s="1">
        <v>1</v>
      </c>
      <c r="L34" s="2">
        <f t="shared" si="3"/>
        <v>1.1948000000000003</v>
      </c>
      <c r="M34" s="1">
        <v>1</v>
      </c>
      <c r="N34" s="2">
        <v>1.1948000000000003</v>
      </c>
      <c r="O34" s="1" t="s">
        <v>1746</v>
      </c>
    </row>
    <row r="35" spans="1:15" x14ac:dyDescent="0.25">
      <c r="A35" s="1">
        <v>34</v>
      </c>
      <c r="B35" s="1" t="s">
        <v>65</v>
      </c>
      <c r="C35" s="10">
        <v>44992</v>
      </c>
      <c r="D35" s="1">
        <v>0</v>
      </c>
      <c r="E35" s="17" t="s">
        <v>213</v>
      </c>
      <c r="F35" s="15">
        <v>24</v>
      </c>
      <c r="G35" s="2">
        <v>4.5559000000000003</v>
      </c>
      <c r="H35" s="3">
        <v>9</v>
      </c>
      <c r="I35" s="2">
        <v>2.5104000000000002</v>
      </c>
      <c r="J35" s="2">
        <f t="shared" si="2"/>
        <v>2.0455000000000001</v>
      </c>
      <c r="K35" s="1">
        <v>1</v>
      </c>
      <c r="L35" s="2">
        <f t="shared" si="3"/>
        <v>2.0455000000000001</v>
      </c>
      <c r="M35" s="1">
        <v>1</v>
      </c>
      <c r="N35" s="2">
        <v>2.0455000000000001</v>
      </c>
      <c r="O35" s="1" t="s">
        <v>1746</v>
      </c>
    </row>
    <row r="36" spans="1:15" x14ac:dyDescent="0.25">
      <c r="A36" s="1">
        <v>35</v>
      </c>
      <c r="B36" s="1" t="s">
        <v>68</v>
      </c>
      <c r="C36" s="10">
        <v>44993</v>
      </c>
      <c r="D36" s="1">
        <v>0</v>
      </c>
      <c r="E36" s="17" t="s">
        <v>213</v>
      </c>
      <c r="F36" s="15">
        <v>24</v>
      </c>
      <c r="G36" s="2">
        <v>3.0666000000000002</v>
      </c>
      <c r="H36" s="3">
        <v>10.8</v>
      </c>
      <c r="I36" s="2">
        <v>2.302</v>
      </c>
      <c r="J36" s="2">
        <f t="shared" si="2"/>
        <v>0.76460000000000017</v>
      </c>
      <c r="K36" s="1">
        <v>1</v>
      </c>
      <c r="L36" s="2">
        <f t="shared" si="3"/>
        <v>0.76460000000000017</v>
      </c>
      <c r="M36" s="1">
        <v>1</v>
      </c>
      <c r="N36" s="2">
        <v>0.76460000000000017</v>
      </c>
      <c r="O36" s="1" t="s">
        <v>1746</v>
      </c>
    </row>
    <row r="37" spans="1:15" x14ac:dyDescent="0.25">
      <c r="A37" s="1">
        <v>36</v>
      </c>
      <c r="B37" s="1" t="s">
        <v>65</v>
      </c>
      <c r="C37" s="10">
        <v>44993</v>
      </c>
      <c r="D37" s="1">
        <v>0</v>
      </c>
      <c r="E37" s="17" t="s">
        <v>213</v>
      </c>
      <c r="F37" s="15">
        <v>24</v>
      </c>
      <c r="G37" s="2">
        <v>4.6816000000000004</v>
      </c>
      <c r="H37" s="3">
        <v>10.5</v>
      </c>
      <c r="I37" s="2">
        <v>2.5002</v>
      </c>
      <c r="J37" s="2">
        <f t="shared" si="2"/>
        <v>2.1814000000000004</v>
      </c>
      <c r="K37" s="1">
        <v>1</v>
      </c>
      <c r="L37" s="2">
        <f t="shared" si="3"/>
        <v>2.1814000000000004</v>
      </c>
      <c r="M37" s="1">
        <v>1</v>
      </c>
      <c r="N37" s="2">
        <v>2.1814000000000004</v>
      </c>
      <c r="O37" s="1" t="s">
        <v>1746</v>
      </c>
    </row>
    <row r="38" spans="1:15" x14ac:dyDescent="0.25">
      <c r="A38" s="1">
        <v>37</v>
      </c>
      <c r="B38" s="1" t="s">
        <v>68</v>
      </c>
      <c r="C38" s="10">
        <v>44994</v>
      </c>
      <c r="D38" s="1">
        <v>0</v>
      </c>
      <c r="E38" s="17" t="s">
        <v>213</v>
      </c>
      <c r="F38" s="15">
        <v>24</v>
      </c>
      <c r="G38" s="2">
        <v>3.2288999999999999</v>
      </c>
      <c r="H38" s="3">
        <v>9</v>
      </c>
      <c r="I38" s="2">
        <v>2.2006000000000001</v>
      </c>
      <c r="J38" s="2">
        <f t="shared" si="2"/>
        <v>1.0282999999999998</v>
      </c>
      <c r="K38" s="1">
        <v>1</v>
      </c>
      <c r="L38" s="2">
        <f t="shared" si="3"/>
        <v>1.0282999999999998</v>
      </c>
      <c r="M38" s="1">
        <v>1</v>
      </c>
      <c r="N38" s="2">
        <v>1.0282999999999998</v>
      </c>
      <c r="O38" s="1" t="s">
        <v>1746</v>
      </c>
    </row>
    <row r="39" spans="1:15" x14ac:dyDescent="0.25">
      <c r="A39" s="1">
        <v>38</v>
      </c>
      <c r="B39" s="1" t="s">
        <v>65</v>
      </c>
      <c r="C39" s="10">
        <v>44994</v>
      </c>
      <c r="D39" s="1">
        <v>0</v>
      </c>
      <c r="E39" s="17" t="s">
        <v>213</v>
      </c>
      <c r="F39" s="15">
        <v>24</v>
      </c>
      <c r="G39" s="2">
        <v>4.7797999999999998</v>
      </c>
      <c r="H39" s="3">
        <v>11</v>
      </c>
      <c r="I39" s="2">
        <v>2.5005999999999999</v>
      </c>
      <c r="J39" s="2">
        <f t="shared" si="2"/>
        <v>2.2791999999999999</v>
      </c>
      <c r="K39" s="1">
        <v>1</v>
      </c>
      <c r="L39" s="2">
        <f t="shared" si="3"/>
        <v>2.2791999999999999</v>
      </c>
      <c r="M39" s="1">
        <v>1</v>
      </c>
      <c r="N39" s="2">
        <v>2.2791999999999999</v>
      </c>
      <c r="O39" s="1" t="s">
        <v>1746</v>
      </c>
    </row>
    <row r="40" spans="1:15" x14ac:dyDescent="0.25">
      <c r="A40" s="1">
        <v>39</v>
      </c>
      <c r="B40" s="1" t="s">
        <v>68</v>
      </c>
      <c r="C40" s="10">
        <v>44995</v>
      </c>
      <c r="D40" s="1">
        <v>0</v>
      </c>
      <c r="E40" s="17" t="s">
        <v>213</v>
      </c>
      <c r="F40" s="15">
        <v>24</v>
      </c>
      <c r="G40" s="2">
        <v>3.5613000000000001</v>
      </c>
      <c r="H40" s="3">
        <v>7</v>
      </c>
      <c r="I40" s="2">
        <v>2.2052</v>
      </c>
      <c r="J40" s="2">
        <f t="shared" si="2"/>
        <v>1.3561000000000001</v>
      </c>
      <c r="K40" s="1">
        <v>1</v>
      </c>
      <c r="L40" s="2">
        <f t="shared" si="3"/>
        <v>1.3561000000000001</v>
      </c>
      <c r="M40" s="1">
        <v>1</v>
      </c>
      <c r="N40" s="2">
        <v>1.3561000000000001</v>
      </c>
      <c r="O40" s="1" t="s">
        <v>1746</v>
      </c>
    </row>
    <row r="41" spans="1:15" x14ac:dyDescent="0.25">
      <c r="A41" s="1">
        <v>40</v>
      </c>
      <c r="B41" s="1" t="s">
        <v>65</v>
      </c>
      <c r="C41" s="10">
        <v>44995</v>
      </c>
      <c r="D41" s="1">
        <v>0</v>
      </c>
      <c r="E41" s="17" t="s">
        <v>213</v>
      </c>
      <c r="F41" s="15">
        <v>24</v>
      </c>
      <c r="G41" s="2">
        <v>4.7680999999999996</v>
      </c>
      <c r="H41" s="3">
        <v>10</v>
      </c>
      <c r="I41" s="2">
        <v>2.3754</v>
      </c>
      <c r="J41" s="2">
        <f t="shared" si="2"/>
        <v>2.3926999999999996</v>
      </c>
      <c r="K41" s="1">
        <v>1</v>
      </c>
      <c r="L41" s="2">
        <f t="shared" si="3"/>
        <v>2.3926999999999996</v>
      </c>
      <c r="M41" s="1">
        <v>1</v>
      </c>
      <c r="N41" s="2">
        <v>2.3926999999999996</v>
      </c>
      <c r="O41" s="1" t="s">
        <v>1746</v>
      </c>
    </row>
    <row r="42" spans="1:15" x14ac:dyDescent="0.25">
      <c r="A42" s="1">
        <v>41</v>
      </c>
      <c r="B42" s="1" t="s">
        <v>68</v>
      </c>
      <c r="C42" s="10">
        <v>44996</v>
      </c>
      <c r="D42" s="1">
        <v>0</v>
      </c>
      <c r="E42" s="17" t="s">
        <v>213</v>
      </c>
      <c r="F42" s="15">
        <v>24</v>
      </c>
      <c r="G42" s="2">
        <v>3.7227999999999999</v>
      </c>
      <c r="H42" s="3">
        <v>3</v>
      </c>
      <c r="I42" s="2">
        <v>2.2423000000000002</v>
      </c>
      <c r="J42" s="2">
        <f t="shared" si="2"/>
        <v>1.4804999999999997</v>
      </c>
      <c r="K42" s="1">
        <v>1</v>
      </c>
      <c r="L42" s="2">
        <f t="shared" si="3"/>
        <v>1.4804999999999997</v>
      </c>
      <c r="M42" s="1">
        <v>1</v>
      </c>
      <c r="N42" s="2">
        <v>1.4804999999999997</v>
      </c>
      <c r="O42" s="1" t="s">
        <v>1746</v>
      </c>
    </row>
    <row r="43" spans="1:15" x14ac:dyDescent="0.25">
      <c r="A43" s="1">
        <v>42</v>
      </c>
      <c r="B43" s="1" t="s">
        <v>65</v>
      </c>
      <c r="C43" s="10">
        <v>44996</v>
      </c>
      <c r="D43" s="1">
        <v>0</v>
      </c>
      <c r="E43" s="17" t="s">
        <v>213</v>
      </c>
      <c r="F43" s="15">
        <v>24</v>
      </c>
      <c r="G43" s="2">
        <v>4.8198999999999996</v>
      </c>
      <c r="H43" s="3">
        <v>10</v>
      </c>
      <c r="I43" s="2">
        <v>2.3208000000000002</v>
      </c>
      <c r="J43" s="2">
        <f t="shared" si="2"/>
        <v>2.4990999999999994</v>
      </c>
      <c r="K43" s="1">
        <v>1</v>
      </c>
      <c r="L43" s="2">
        <f t="shared" si="3"/>
        <v>2.4990999999999994</v>
      </c>
      <c r="M43" s="1">
        <v>1</v>
      </c>
      <c r="N43" s="2">
        <v>2.4990999999999994</v>
      </c>
      <c r="O43" s="1" t="s">
        <v>1746</v>
      </c>
    </row>
    <row r="44" spans="1:15" x14ac:dyDescent="0.25">
      <c r="A44" s="1">
        <v>43</v>
      </c>
      <c r="B44" s="1" t="s">
        <v>68</v>
      </c>
      <c r="C44" s="10">
        <v>44997</v>
      </c>
      <c r="D44" s="1">
        <v>0</v>
      </c>
      <c r="E44" s="17" t="s">
        <v>213</v>
      </c>
      <c r="F44" s="15">
        <v>24</v>
      </c>
      <c r="G44" s="2">
        <v>3.9102999999999999</v>
      </c>
      <c r="H44" s="3">
        <v>3</v>
      </c>
      <c r="I44" s="2">
        <v>2.4287000000000001</v>
      </c>
      <c r="J44" s="2">
        <f t="shared" si="2"/>
        <v>1.4815999999999998</v>
      </c>
      <c r="K44" s="1">
        <v>1</v>
      </c>
      <c r="L44" s="2">
        <f t="shared" si="3"/>
        <v>1.4815999999999998</v>
      </c>
      <c r="M44" s="1">
        <v>1</v>
      </c>
      <c r="N44" s="2">
        <v>1.4815999999999998</v>
      </c>
      <c r="O44" s="1" t="s">
        <v>1746</v>
      </c>
    </row>
    <row r="45" spans="1:15" x14ac:dyDescent="0.25">
      <c r="A45" s="1">
        <v>44</v>
      </c>
      <c r="B45" s="1" t="s">
        <v>65</v>
      </c>
      <c r="C45" s="10">
        <v>44997</v>
      </c>
      <c r="D45" s="1">
        <v>0</v>
      </c>
      <c r="E45" s="17" t="s">
        <v>213</v>
      </c>
      <c r="F45" s="15">
        <v>24</v>
      </c>
      <c r="G45" s="2">
        <v>4.7560000000000002</v>
      </c>
      <c r="H45" s="3">
        <v>4</v>
      </c>
      <c r="I45" s="2">
        <v>2.2759999999999998</v>
      </c>
      <c r="J45" s="2">
        <f t="shared" si="2"/>
        <v>2.4800000000000004</v>
      </c>
      <c r="K45" s="1">
        <v>1</v>
      </c>
      <c r="L45" s="2">
        <f t="shared" si="3"/>
        <v>2.4800000000000004</v>
      </c>
      <c r="M45" s="1">
        <v>1</v>
      </c>
      <c r="N45" s="2">
        <v>2.4800000000000004</v>
      </c>
      <c r="O45" s="1" t="s">
        <v>1746</v>
      </c>
    </row>
    <row r="46" spans="1:15" x14ac:dyDescent="0.25">
      <c r="A46" s="1">
        <v>45</v>
      </c>
      <c r="B46" s="1" t="s">
        <v>68</v>
      </c>
      <c r="C46" s="10">
        <v>44998</v>
      </c>
      <c r="D46" s="1">
        <v>0</v>
      </c>
      <c r="E46" s="17" t="s">
        <v>213</v>
      </c>
      <c r="F46" s="15">
        <v>24</v>
      </c>
      <c r="G46" s="2">
        <v>4.05</v>
      </c>
      <c r="H46" s="3">
        <v>2</v>
      </c>
      <c r="I46" s="2">
        <v>2.2400000000000002</v>
      </c>
      <c r="J46" s="2">
        <f t="shared" si="2"/>
        <v>1.8099999999999996</v>
      </c>
      <c r="K46" s="1">
        <v>1</v>
      </c>
      <c r="L46" s="2">
        <f t="shared" si="3"/>
        <v>1.8099999999999996</v>
      </c>
      <c r="M46" s="1">
        <v>1</v>
      </c>
      <c r="N46" s="2">
        <v>1.8099999999999996</v>
      </c>
      <c r="O46" s="1" t="s">
        <v>1746</v>
      </c>
    </row>
    <row r="47" spans="1:15" x14ac:dyDescent="0.25">
      <c r="A47" s="1">
        <v>46</v>
      </c>
      <c r="B47" s="1" t="s">
        <v>65</v>
      </c>
      <c r="C47" s="10">
        <v>44998</v>
      </c>
      <c r="D47" s="1">
        <v>0</v>
      </c>
      <c r="E47" s="17" t="s">
        <v>213</v>
      </c>
      <c r="F47" s="15">
        <v>24</v>
      </c>
      <c r="G47" s="2">
        <v>4.88</v>
      </c>
      <c r="H47" s="3">
        <v>3</v>
      </c>
      <c r="I47" s="2">
        <v>2.2999999999999998</v>
      </c>
      <c r="J47" s="2">
        <f t="shared" si="2"/>
        <v>2.58</v>
      </c>
      <c r="K47" s="1">
        <v>1</v>
      </c>
      <c r="L47" s="2">
        <f t="shared" si="3"/>
        <v>2.58</v>
      </c>
      <c r="M47" s="1">
        <v>1</v>
      </c>
      <c r="N47" s="2">
        <v>2.58</v>
      </c>
      <c r="O47" s="1" t="s">
        <v>1746</v>
      </c>
    </row>
    <row r="48" spans="1:15" x14ac:dyDescent="0.25">
      <c r="A48" s="1">
        <v>47</v>
      </c>
      <c r="B48" s="1" t="s">
        <v>68</v>
      </c>
      <c r="C48" s="10">
        <v>44999</v>
      </c>
      <c r="D48" s="1">
        <v>0</v>
      </c>
      <c r="E48" s="17" t="s">
        <v>213</v>
      </c>
      <c r="F48" s="15">
        <v>24</v>
      </c>
      <c r="G48" s="2">
        <v>4.3</v>
      </c>
      <c r="H48" s="3">
        <v>5</v>
      </c>
      <c r="I48" s="2">
        <v>2.23</v>
      </c>
      <c r="J48" s="2">
        <f t="shared" si="2"/>
        <v>2.0699999999999998</v>
      </c>
      <c r="K48" s="1">
        <v>1</v>
      </c>
      <c r="L48" s="2">
        <f t="shared" si="3"/>
        <v>2.0699999999999998</v>
      </c>
      <c r="M48" s="1">
        <v>1</v>
      </c>
      <c r="N48" s="2">
        <v>2.0699999999999998</v>
      </c>
      <c r="O48" s="1" t="s">
        <v>1746</v>
      </c>
    </row>
    <row r="49" spans="1:15" x14ac:dyDescent="0.25">
      <c r="A49" s="1">
        <v>48</v>
      </c>
      <c r="B49" s="1" t="s">
        <v>65</v>
      </c>
      <c r="C49" s="10">
        <v>44999</v>
      </c>
      <c r="D49" s="1">
        <v>0</v>
      </c>
      <c r="E49" s="17" t="s">
        <v>213</v>
      </c>
      <c r="F49" s="15">
        <v>24</v>
      </c>
      <c r="G49" s="2">
        <v>4.75</v>
      </c>
      <c r="H49" s="3">
        <v>2</v>
      </c>
      <c r="I49" s="2">
        <v>2.36</v>
      </c>
      <c r="J49" s="2">
        <f t="shared" si="2"/>
        <v>2.39</v>
      </c>
      <c r="K49" s="1">
        <v>1</v>
      </c>
      <c r="L49" s="2">
        <f t="shared" si="3"/>
        <v>2.39</v>
      </c>
      <c r="M49" s="1">
        <v>1</v>
      </c>
      <c r="N49" s="2">
        <v>2.39</v>
      </c>
      <c r="O49" s="1" t="s">
        <v>1746</v>
      </c>
    </row>
    <row r="50" spans="1:15" x14ac:dyDescent="0.25">
      <c r="A50" s="1">
        <v>49</v>
      </c>
      <c r="B50" s="1" t="s">
        <v>68</v>
      </c>
      <c r="C50" s="10">
        <v>45000</v>
      </c>
      <c r="D50" s="1">
        <v>0</v>
      </c>
      <c r="E50" s="17" t="s">
        <v>213</v>
      </c>
      <c r="F50" s="15">
        <v>24</v>
      </c>
      <c r="G50" s="2">
        <v>4.4000000000000004</v>
      </c>
      <c r="H50" s="3">
        <v>7</v>
      </c>
      <c r="I50" s="2">
        <v>2.23</v>
      </c>
      <c r="J50" s="2">
        <f t="shared" si="2"/>
        <v>2.1700000000000004</v>
      </c>
      <c r="K50" s="1">
        <v>1</v>
      </c>
      <c r="L50" s="2">
        <f t="shared" si="3"/>
        <v>2.1700000000000004</v>
      </c>
      <c r="M50" s="1">
        <v>1</v>
      </c>
      <c r="N50" s="2">
        <v>2.1700000000000004</v>
      </c>
      <c r="O50" s="1" t="s">
        <v>1746</v>
      </c>
    </row>
    <row r="51" spans="1:15" x14ac:dyDescent="0.25">
      <c r="A51" s="1">
        <v>50</v>
      </c>
      <c r="B51" s="1" t="s">
        <v>65</v>
      </c>
      <c r="C51" s="10">
        <v>45000</v>
      </c>
      <c r="D51" s="1">
        <v>0</v>
      </c>
      <c r="E51" s="17" t="s">
        <v>213</v>
      </c>
      <c r="F51" s="15">
        <v>24</v>
      </c>
      <c r="G51" s="2">
        <v>4.71</v>
      </c>
      <c r="H51" s="3">
        <v>2</v>
      </c>
      <c r="I51" s="2">
        <v>2.3199999999999998</v>
      </c>
      <c r="J51" s="2">
        <f t="shared" si="2"/>
        <v>2.39</v>
      </c>
      <c r="K51" s="1">
        <v>1</v>
      </c>
      <c r="L51" s="2">
        <f t="shared" si="3"/>
        <v>2.39</v>
      </c>
      <c r="M51" s="1">
        <v>1</v>
      </c>
      <c r="N51" s="2">
        <v>2.39</v>
      </c>
      <c r="O51" s="1" t="s">
        <v>1746</v>
      </c>
    </row>
    <row r="52" spans="1:15" x14ac:dyDescent="0.25">
      <c r="A52" s="1">
        <v>51</v>
      </c>
      <c r="B52" s="1" t="s">
        <v>68</v>
      </c>
      <c r="C52" s="10">
        <v>45001</v>
      </c>
      <c r="D52" s="1">
        <v>0</v>
      </c>
      <c r="E52" s="17" t="s">
        <v>213</v>
      </c>
      <c r="F52" s="15">
        <v>24</v>
      </c>
      <c r="G52" s="2">
        <v>4.46</v>
      </c>
      <c r="H52" s="3">
        <v>8</v>
      </c>
      <c r="I52" s="2">
        <v>2.13</v>
      </c>
      <c r="J52" s="2">
        <f t="shared" si="2"/>
        <v>2.33</v>
      </c>
      <c r="K52" s="1">
        <v>1</v>
      </c>
      <c r="L52" s="2">
        <f t="shared" si="3"/>
        <v>2.33</v>
      </c>
      <c r="M52" s="1">
        <v>1</v>
      </c>
      <c r="N52" s="2">
        <v>2.33</v>
      </c>
      <c r="O52" s="1" t="s">
        <v>1746</v>
      </c>
    </row>
    <row r="53" spans="1:15" x14ac:dyDescent="0.25">
      <c r="A53" s="1">
        <v>52</v>
      </c>
      <c r="B53" s="1" t="s">
        <v>65</v>
      </c>
      <c r="C53" s="10">
        <v>45001</v>
      </c>
      <c r="D53" s="1">
        <v>0</v>
      </c>
      <c r="E53" s="17" t="s">
        <v>213</v>
      </c>
      <c r="F53" s="15">
        <v>24</v>
      </c>
      <c r="G53" s="2">
        <v>4.74</v>
      </c>
      <c r="H53" s="3">
        <v>3</v>
      </c>
      <c r="I53" s="2">
        <v>2.2400000000000002</v>
      </c>
      <c r="J53" s="2">
        <f t="shared" si="2"/>
        <v>2.5</v>
      </c>
      <c r="K53" s="1">
        <v>1</v>
      </c>
      <c r="L53" s="2">
        <f t="shared" si="3"/>
        <v>2.5</v>
      </c>
      <c r="M53" s="1">
        <v>1</v>
      </c>
      <c r="N53" s="2">
        <v>2.5</v>
      </c>
      <c r="O53" s="1" t="s">
        <v>1746</v>
      </c>
    </row>
    <row r="54" spans="1:15" x14ac:dyDescent="0.25">
      <c r="A54" s="1">
        <v>53</v>
      </c>
      <c r="B54" s="1" t="s">
        <v>68</v>
      </c>
      <c r="C54" s="10">
        <v>45002</v>
      </c>
      <c r="D54" s="1">
        <v>0</v>
      </c>
      <c r="E54" s="17" t="s">
        <v>213</v>
      </c>
      <c r="F54" s="15">
        <v>24</v>
      </c>
      <c r="G54" s="2">
        <v>4.46</v>
      </c>
      <c r="H54" s="3">
        <v>10</v>
      </c>
      <c r="I54" s="2">
        <v>2.1</v>
      </c>
      <c r="J54" s="2">
        <f t="shared" si="2"/>
        <v>2.36</v>
      </c>
      <c r="K54" s="1">
        <v>1</v>
      </c>
      <c r="L54" s="2">
        <f t="shared" si="3"/>
        <v>2.36</v>
      </c>
      <c r="M54" s="1">
        <v>1</v>
      </c>
      <c r="N54" s="2">
        <v>2.36</v>
      </c>
      <c r="O54" s="1" t="s">
        <v>1746</v>
      </c>
    </row>
    <row r="55" spans="1:15" x14ac:dyDescent="0.25">
      <c r="A55" s="1">
        <v>54</v>
      </c>
      <c r="B55" s="1" t="s">
        <v>65</v>
      </c>
      <c r="C55" s="10">
        <v>45002</v>
      </c>
      <c r="D55" s="1">
        <v>0</v>
      </c>
      <c r="E55" s="17" t="s">
        <v>213</v>
      </c>
      <c r="F55" s="15">
        <v>24</v>
      </c>
      <c r="G55" s="2">
        <v>4.74</v>
      </c>
      <c r="H55" s="3">
        <v>2</v>
      </c>
      <c r="I55" s="2">
        <v>2.1800000000000002</v>
      </c>
      <c r="J55" s="2">
        <f t="shared" si="2"/>
        <v>2.56</v>
      </c>
      <c r="K55" s="1">
        <v>1</v>
      </c>
      <c r="L55" s="2">
        <f t="shared" si="3"/>
        <v>2.56</v>
      </c>
      <c r="M55" s="1">
        <v>1</v>
      </c>
      <c r="N55" s="2">
        <v>2.56</v>
      </c>
      <c r="O55" s="1" t="s">
        <v>1746</v>
      </c>
    </row>
    <row r="56" spans="1:15" x14ac:dyDescent="0.25">
      <c r="A56" s="1">
        <v>55</v>
      </c>
      <c r="B56" s="1" t="s">
        <v>68</v>
      </c>
      <c r="C56" s="10">
        <v>45003</v>
      </c>
      <c r="D56" s="1">
        <v>0</v>
      </c>
      <c r="E56" s="17" t="s">
        <v>213</v>
      </c>
      <c r="F56" s="15">
        <v>24</v>
      </c>
      <c r="G56" s="2">
        <v>4.5</v>
      </c>
      <c r="H56" s="3">
        <v>10</v>
      </c>
      <c r="I56" s="2">
        <v>2.21</v>
      </c>
      <c r="J56" s="2">
        <f t="shared" ref="J56:J65" si="4">G56-I56</f>
        <v>2.29</v>
      </c>
      <c r="K56" s="1">
        <v>1</v>
      </c>
      <c r="L56" s="2">
        <f t="shared" ref="L56:L65" si="5">(G56-I56-D56)*K56</f>
        <v>2.29</v>
      </c>
      <c r="M56" s="1">
        <v>1</v>
      </c>
      <c r="N56" s="2">
        <v>2.29</v>
      </c>
      <c r="O56" s="1" t="s">
        <v>1746</v>
      </c>
    </row>
    <row r="57" spans="1:15" x14ac:dyDescent="0.25">
      <c r="A57" s="1">
        <v>56</v>
      </c>
      <c r="B57" s="1" t="s">
        <v>65</v>
      </c>
      <c r="C57" s="10">
        <v>45003</v>
      </c>
      <c r="D57" s="1">
        <v>0</v>
      </c>
      <c r="E57" s="17" t="s">
        <v>213</v>
      </c>
      <c r="F57" s="15">
        <v>24</v>
      </c>
      <c r="G57" s="2">
        <v>4.71</v>
      </c>
      <c r="H57" s="3">
        <v>2</v>
      </c>
      <c r="I57" s="2">
        <v>2.23</v>
      </c>
      <c r="J57" s="2">
        <f t="shared" si="4"/>
        <v>2.48</v>
      </c>
      <c r="K57" s="1">
        <v>1</v>
      </c>
      <c r="L57" s="2">
        <f t="shared" si="5"/>
        <v>2.48</v>
      </c>
      <c r="M57" s="1">
        <v>1</v>
      </c>
      <c r="N57" s="2">
        <v>2.48</v>
      </c>
      <c r="O57" s="1" t="s">
        <v>1746</v>
      </c>
    </row>
    <row r="58" spans="1:15" x14ac:dyDescent="0.25">
      <c r="A58" s="1">
        <v>57</v>
      </c>
      <c r="B58" s="1" t="s">
        <v>68</v>
      </c>
      <c r="C58" s="10">
        <v>45004</v>
      </c>
      <c r="D58" s="1">
        <v>0</v>
      </c>
      <c r="E58" s="17" t="s">
        <v>213</v>
      </c>
      <c r="F58" s="15">
        <v>24</v>
      </c>
      <c r="G58" s="2">
        <v>4.53</v>
      </c>
      <c r="H58" s="3">
        <v>10</v>
      </c>
      <c r="I58" s="2">
        <v>2.14</v>
      </c>
      <c r="J58" s="2">
        <f t="shared" si="4"/>
        <v>2.39</v>
      </c>
      <c r="K58" s="1">
        <v>1</v>
      </c>
      <c r="L58" s="2">
        <f t="shared" si="5"/>
        <v>2.39</v>
      </c>
      <c r="M58" s="1">
        <v>1</v>
      </c>
      <c r="N58" s="2">
        <v>2.39</v>
      </c>
      <c r="O58" s="1" t="s">
        <v>1746</v>
      </c>
    </row>
    <row r="59" spans="1:15" x14ac:dyDescent="0.25">
      <c r="A59" s="1">
        <v>58</v>
      </c>
      <c r="B59" s="1" t="s">
        <v>65</v>
      </c>
      <c r="C59" s="10">
        <v>45004</v>
      </c>
      <c r="D59" s="1">
        <v>0</v>
      </c>
      <c r="E59" s="17" t="s">
        <v>213</v>
      </c>
      <c r="F59" s="15">
        <v>24</v>
      </c>
      <c r="G59" s="2">
        <v>4.7300000000000004</v>
      </c>
      <c r="H59" s="3">
        <v>2</v>
      </c>
      <c r="I59" s="2">
        <v>2.21</v>
      </c>
      <c r="J59" s="2">
        <f t="shared" si="4"/>
        <v>2.5200000000000005</v>
      </c>
      <c r="K59" s="1">
        <v>1</v>
      </c>
      <c r="L59" s="2">
        <f t="shared" si="5"/>
        <v>2.5200000000000005</v>
      </c>
      <c r="M59" s="1">
        <v>1</v>
      </c>
      <c r="N59" s="2">
        <v>2.5200000000000005</v>
      </c>
      <c r="O59" s="1" t="s">
        <v>1746</v>
      </c>
    </row>
    <row r="60" spans="1:15" x14ac:dyDescent="0.25">
      <c r="A60" s="1">
        <v>59</v>
      </c>
      <c r="B60" s="1" t="s">
        <v>68</v>
      </c>
      <c r="C60" s="10">
        <v>45005</v>
      </c>
      <c r="D60" s="1">
        <v>0</v>
      </c>
      <c r="E60" s="17" t="s">
        <v>213</v>
      </c>
      <c r="F60" s="15">
        <v>24</v>
      </c>
      <c r="G60" s="2">
        <v>4.63</v>
      </c>
      <c r="H60" s="3">
        <v>10</v>
      </c>
      <c r="I60" s="2">
        <v>2.14</v>
      </c>
      <c r="J60" s="2">
        <f t="shared" si="4"/>
        <v>2.4899999999999998</v>
      </c>
      <c r="K60" s="1">
        <v>1</v>
      </c>
      <c r="L60" s="2">
        <f t="shared" si="5"/>
        <v>2.4899999999999998</v>
      </c>
      <c r="M60" s="1">
        <v>1</v>
      </c>
      <c r="N60" s="2">
        <v>2.4899999999999998</v>
      </c>
      <c r="O60" s="1" t="s">
        <v>1746</v>
      </c>
    </row>
    <row r="61" spans="1:15" x14ac:dyDescent="0.25">
      <c r="A61" s="1">
        <v>60</v>
      </c>
      <c r="B61" s="1" t="s">
        <v>65</v>
      </c>
      <c r="C61" s="10">
        <v>45005</v>
      </c>
      <c r="D61" s="1">
        <v>0</v>
      </c>
      <c r="E61" s="17" t="s">
        <v>213</v>
      </c>
      <c r="F61" s="15">
        <v>24</v>
      </c>
      <c r="G61" s="2">
        <v>4.75</v>
      </c>
      <c r="H61" s="3">
        <v>5</v>
      </c>
      <c r="I61" s="2">
        <v>2.2000000000000002</v>
      </c>
      <c r="J61" s="2">
        <f t="shared" si="4"/>
        <v>2.5499999999999998</v>
      </c>
      <c r="K61" s="1">
        <v>1</v>
      </c>
      <c r="L61" s="2">
        <f t="shared" si="5"/>
        <v>2.5499999999999998</v>
      </c>
      <c r="M61" s="1">
        <v>1</v>
      </c>
      <c r="N61" s="2">
        <v>2.5499999999999998</v>
      </c>
      <c r="O61" s="1" t="s">
        <v>1746</v>
      </c>
    </row>
    <row r="62" spans="1:15" x14ac:dyDescent="0.25">
      <c r="A62" s="1">
        <v>61</v>
      </c>
      <c r="B62" s="1" t="s">
        <v>68</v>
      </c>
      <c r="C62" s="10">
        <v>45006</v>
      </c>
      <c r="D62" s="1">
        <v>0</v>
      </c>
      <c r="E62" s="17" t="s">
        <v>213</v>
      </c>
      <c r="F62" s="15">
        <v>24</v>
      </c>
      <c r="G62" s="2">
        <v>4.5663999999999998</v>
      </c>
      <c r="H62" s="3">
        <v>9</v>
      </c>
      <c r="I62" s="2">
        <v>2.1842999999999999</v>
      </c>
      <c r="J62" s="2">
        <f t="shared" si="4"/>
        <v>2.3820999999999999</v>
      </c>
      <c r="K62" s="1">
        <v>1</v>
      </c>
      <c r="L62" s="2">
        <f t="shared" si="5"/>
        <v>2.3820999999999999</v>
      </c>
      <c r="M62" s="1">
        <v>1</v>
      </c>
      <c r="N62" s="2">
        <v>2.3820999999999999</v>
      </c>
      <c r="O62" s="1" t="s">
        <v>1746</v>
      </c>
    </row>
    <row r="63" spans="1:15" x14ac:dyDescent="0.25">
      <c r="A63" s="1">
        <v>62</v>
      </c>
      <c r="B63" s="1" t="s">
        <v>65</v>
      </c>
      <c r="C63" s="10">
        <v>45006</v>
      </c>
      <c r="D63" s="1">
        <v>0</v>
      </c>
      <c r="E63" s="17" t="s">
        <v>213</v>
      </c>
      <c r="F63" s="15">
        <v>24</v>
      </c>
      <c r="G63" s="2">
        <v>4.8272000000000004</v>
      </c>
      <c r="H63" s="3">
        <v>9</v>
      </c>
      <c r="I63" s="2">
        <v>2.2326000000000001</v>
      </c>
      <c r="J63" s="2">
        <f t="shared" si="4"/>
        <v>2.5946000000000002</v>
      </c>
      <c r="K63" s="1">
        <v>1</v>
      </c>
      <c r="L63" s="2">
        <f t="shared" si="5"/>
        <v>2.5946000000000002</v>
      </c>
      <c r="M63" s="1">
        <v>1</v>
      </c>
      <c r="N63" s="2">
        <v>2.5946000000000002</v>
      </c>
      <c r="O63" s="1" t="s">
        <v>1746</v>
      </c>
    </row>
    <row r="64" spans="1:15" x14ac:dyDescent="0.25">
      <c r="A64" s="1">
        <v>63</v>
      </c>
      <c r="B64" s="1" t="s">
        <v>68</v>
      </c>
      <c r="C64" s="10">
        <v>45007</v>
      </c>
      <c r="D64" s="1">
        <v>0</v>
      </c>
      <c r="E64" s="17" t="s">
        <v>213</v>
      </c>
      <c r="F64" s="15">
        <v>24</v>
      </c>
      <c r="G64" s="2">
        <v>4.3499999999999996</v>
      </c>
      <c r="H64" s="3">
        <v>10</v>
      </c>
      <c r="I64" s="2">
        <v>2.11</v>
      </c>
      <c r="J64" s="2">
        <f t="shared" si="4"/>
        <v>2.2399999999999998</v>
      </c>
      <c r="K64" s="1">
        <v>1</v>
      </c>
      <c r="L64" s="2">
        <f t="shared" si="5"/>
        <v>2.2399999999999998</v>
      </c>
      <c r="M64" s="1">
        <v>1</v>
      </c>
      <c r="N64" s="2">
        <v>2.2399999999999998</v>
      </c>
      <c r="O64" s="1" t="s">
        <v>1746</v>
      </c>
    </row>
    <row r="65" spans="1:15" x14ac:dyDescent="0.25">
      <c r="A65" s="1">
        <v>64</v>
      </c>
      <c r="B65" s="1" t="s">
        <v>65</v>
      </c>
      <c r="C65" s="10">
        <v>45007</v>
      </c>
      <c r="D65" s="1">
        <v>0</v>
      </c>
      <c r="E65" s="17" t="s">
        <v>213</v>
      </c>
      <c r="F65" s="15">
        <v>24</v>
      </c>
      <c r="G65" s="2">
        <v>4.8</v>
      </c>
      <c r="H65" s="3">
        <v>7</v>
      </c>
      <c r="I65" s="2">
        <v>2.2400000000000002</v>
      </c>
      <c r="J65" s="2">
        <f t="shared" si="4"/>
        <v>2.5599999999999996</v>
      </c>
      <c r="K65" s="1">
        <v>1</v>
      </c>
      <c r="L65" s="2">
        <f t="shared" si="5"/>
        <v>2.5599999999999996</v>
      </c>
      <c r="M65" s="1">
        <v>1</v>
      </c>
      <c r="N65" s="2">
        <v>2.5599999999999996</v>
      </c>
      <c r="O65" s="1" t="s">
        <v>1746</v>
      </c>
    </row>
    <row r="66" spans="1:15" x14ac:dyDescent="0.25">
      <c r="A66" s="1">
        <v>65</v>
      </c>
      <c r="B66" s="1" t="s">
        <v>68</v>
      </c>
      <c r="C66" s="10">
        <v>45008</v>
      </c>
      <c r="D66" s="1">
        <v>0</v>
      </c>
      <c r="E66" s="17" t="s">
        <v>213</v>
      </c>
      <c r="F66" s="15">
        <v>24</v>
      </c>
      <c r="G66" s="2">
        <v>4.54</v>
      </c>
      <c r="H66" s="3">
        <v>10</v>
      </c>
      <c r="I66" s="2">
        <v>2.1800000000000002</v>
      </c>
      <c r="J66" s="2">
        <f t="shared" ref="J66:J69" si="6">G66-I66</f>
        <v>2.36</v>
      </c>
      <c r="K66" s="1">
        <v>1</v>
      </c>
      <c r="L66" s="2">
        <f t="shared" ref="L66:L69" si="7">(G66-I66-D66)*K66</f>
        <v>2.36</v>
      </c>
      <c r="M66" s="1">
        <v>1</v>
      </c>
      <c r="N66" s="2">
        <v>2.36</v>
      </c>
      <c r="O66" s="1" t="s">
        <v>1746</v>
      </c>
    </row>
    <row r="67" spans="1:15" x14ac:dyDescent="0.25">
      <c r="A67" s="1">
        <v>66</v>
      </c>
      <c r="B67" s="1" t="s">
        <v>65</v>
      </c>
      <c r="C67" s="10">
        <v>45008</v>
      </c>
      <c r="D67" s="1">
        <v>0</v>
      </c>
      <c r="E67" s="17" t="s">
        <v>213</v>
      </c>
      <c r="F67" s="15">
        <v>24</v>
      </c>
      <c r="G67" s="2">
        <v>4.79</v>
      </c>
      <c r="H67" s="3">
        <v>2</v>
      </c>
      <c r="I67" s="2">
        <v>2.2200000000000002</v>
      </c>
      <c r="J67" s="2">
        <f t="shared" si="6"/>
        <v>2.57</v>
      </c>
      <c r="K67" s="1">
        <v>1</v>
      </c>
      <c r="L67" s="2">
        <f t="shared" si="7"/>
        <v>2.57</v>
      </c>
      <c r="M67" s="1">
        <v>1</v>
      </c>
      <c r="N67" s="2">
        <v>2.57</v>
      </c>
      <c r="O67" s="1" t="s">
        <v>1746</v>
      </c>
    </row>
    <row r="68" spans="1:15" x14ac:dyDescent="0.25">
      <c r="A68" s="1">
        <v>67</v>
      </c>
      <c r="B68" s="1" t="s">
        <v>68</v>
      </c>
      <c r="C68" s="10">
        <v>45009</v>
      </c>
      <c r="D68" s="1">
        <v>0</v>
      </c>
      <c r="E68" s="17" t="s">
        <v>213</v>
      </c>
      <c r="F68" s="15">
        <v>24</v>
      </c>
      <c r="G68" s="2">
        <v>4.54</v>
      </c>
      <c r="H68" s="3">
        <v>10</v>
      </c>
      <c r="I68" s="2">
        <v>2.12</v>
      </c>
      <c r="J68" s="2">
        <f t="shared" si="6"/>
        <v>2.42</v>
      </c>
      <c r="K68" s="1">
        <v>1</v>
      </c>
      <c r="L68" s="2">
        <f t="shared" si="7"/>
        <v>2.42</v>
      </c>
      <c r="M68" s="1">
        <v>1</v>
      </c>
      <c r="N68" s="2">
        <v>2.42</v>
      </c>
      <c r="O68" s="1" t="s">
        <v>1746</v>
      </c>
    </row>
    <row r="69" spans="1:15" x14ac:dyDescent="0.25">
      <c r="A69" s="1">
        <v>68</v>
      </c>
      <c r="B69" s="1" t="s">
        <v>65</v>
      </c>
      <c r="C69" s="10">
        <v>45009</v>
      </c>
      <c r="D69" s="1">
        <v>0</v>
      </c>
      <c r="E69" s="17" t="s">
        <v>213</v>
      </c>
      <c r="F69" s="15">
        <v>24</v>
      </c>
      <c r="G69" s="2">
        <v>4.74</v>
      </c>
      <c r="H69" s="3">
        <v>2</v>
      </c>
      <c r="I69" s="2">
        <v>2.23</v>
      </c>
      <c r="J69" s="2">
        <f t="shared" si="6"/>
        <v>2.5100000000000002</v>
      </c>
      <c r="K69" s="1">
        <v>1</v>
      </c>
      <c r="L69" s="2">
        <f t="shared" si="7"/>
        <v>2.5100000000000002</v>
      </c>
      <c r="M69" s="1">
        <v>1</v>
      </c>
      <c r="N69" s="2">
        <v>2.5100000000000002</v>
      </c>
      <c r="O69" s="1" t="s">
        <v>1746</v>
      </c>
    </row>
    <row r="70" spans="1:15" x14ac:dyDescent="0.25">
      <c r="A70" s="1">
        <v>69</v>
      </c>
      <c r="B70" s="1" t="s">
        <v>68</v>
      </c>
      <c r="C70" s="10">
        <v>45010</v>
      </c>
      <c r="D70" s="1">
        <v>0</v>
      </c>
      <c r="E70" s="17" t="s">
        <v>213</v>
      </c>
      <c r="F70" s="15">
        <v>24</v>
      </c>
      <c r="G70" s="2">
        <v>4.5</v>
      </c>
      <c r="H70" s="3">
        <v>10</v>
      </c>
      <c r="I70" s="2">
        <v>2.11</v>
      </c>
      <c r="J70" s="2">
        <f t="shared" ref="J70:J71" si="8">G70-I70</f>
        <v>2.39</v>
      </c>
      <c r="K70" s="1">
        <v>1</v>
      </c>
      <c r="L70" s="2">
        <f t="shared" ref="L70:L71" si="9">(G70-I70-D70)*K70</f>
        <v>2.39</v>
      </c>
      <c r="M70" s="1">
        <v>1</v>
      </c>
      <c r="N70" s="2">
        <v>2.39</v>
      </c>
      <c r="O70" s="1" t="s">
        <v>1746</v>
      </c>
    </row>
    <row r="71" spans="1:15" x14ac:dyDescent="0.25">
      <c r="A71" s="1">
        <v>70</v>
      </c>
      <c r="B71" s="1" t="s">
        <v>65</v>
      </c>
      <c r="C71" s="10">
        <v>45010</v>
      </c>
      <c r="D71" s="1">
        <v>0</v>
      </c>
      <c r="E71" s="17" t="s">
        <v>213</v>
      </c>
      <c r="F71" s="15">
        <v>24</v>
      </c>
      <c r="G71" s="2">
        <v>4.75</v>
      </c>
      <c r="H71" s="3">
        <v>3</v>
      </c>
      <c r="I71" s="2">
        <v>2.2200000000000002</v>
      </c>
      <c r="J71" s="2">
        <f t="shared" si="8"/>
        <v>2.5299999999999998</v>
      </c>
      <c r="K71" s="1">
        <v>1</v>
      </c>
      <c r="L71" s="2">
        <f t="shared" si="9"/>
        <v>2.5299999999999998</v>
      </c>
      <c r="M71" s="1">
        <v>1</v>
      </c>
      <c r="N71" s="2">
        <v>2.5299999999999998</v>
      </c>
      <c r="O71" s="1" t="s">
        <v>1746</v>
      </c>
    </row>
    <row r="72" spans="1:15" x14ac:dyDescent="0.25">
      <c r="A72" s="1">
        <v>71</v>
      </c>
      <c r="B72" s="1" t="s">
        <v>68</v>
      </c>
      <c r="C72" s="10">
        <v>45011</v>
      </c>
      <c r="D72" s="1">
        <v>0</v>
      </c>
      <c r="E72" s="17" t="s">
        <v>213</v>
      </c>
      <c r="F72" s="15">
        <v>24</v>
      </c>
      <c r="G72" s="2">
        <v>4.4800000000000004</v>
      </c>
      <c r="H72" s="3">
        <v>10</v>
      </c>
      <c r="I72" s="2">
        <v>2.1</v>
      </c>
      <c r="J72" s="2">
        <f t="shared" ref="J72:J78" si="10">G72-I72</f>
        <v>2.3800000000000003</v>
      </c>
      <c r="K72" s="1">
        <v>1</v>
      </c>
      <c r="L72" s="2">
        <f t="shared" ref="L72:L78" si="11">(G72-I72-D72)*K72</f>
        <v>2.3800000000000003</v>
      </c>
      <c r="M72" s="1">
        <v>1</v>
      </c>
      <c r="N72" s="2">
        <v>2.3800000000000003</v>
      </c>
      <c r="O72" s="1" t="s">
        <v>1746</v>
      </c>
    </row>
    <row r="73" spans="1:15" x14ac:dyDescent="0.25">
      <c r="A73" s="1">
        <v>72</v>
      </c>
      <c r="B73" s="1" t="s">
        <v>65</v>
      </c>
      <c r="C73" s="10">
        <v>45011</v>
      </c>
      <c r="D73" s="1">
        <v>0</v>
      </c>
      <c r="E73" s="17" t="s">
        <v>213</v>
      </c>
      <c r="F73" s="15">
        <v>24</v>
      </c>
      <c r="G73" s="2">
        <v>4.68</v>
      </c>
      <c r="H73" s="3">
        <v>2</v>
      </c>
      <c r="I73" s="2">
        <v>2.23</v>
      </c>
      <c r="J73" s="2">
        <f t="shared" si="10"/>
        <v>2.4499999999999997</v>
      </c>
      <c r="K73" s="1">
        <v>1</v>
      </c>
      <c r="L73" s="2">
        <f t="shared" si="11"/>
        <v>2.4499999999999997</v>
      </c>
      <c r="M73" s="1">
        <v>1</v>
      </c>
      <c r="N73" s="2">
        <v>2.4499999999999997</v>
      </c>
      <c r="O73" s="1" t="s">
        <v>1746</v>
      </c>
    </row>
    <row r="74" spans="1:15" x14ac:dyDescent="0.25">
      <c r="A74" s="1">
        <v>73</v>
      </c>
      <c r="B74" s="1" t="s">
        <v>68</v>
      </c>
      <c r="C74" s="10">
        <v>45012</v>
      </c>
      <c r="D74" s="1">
        <v>0</v>
      </c>
      <c r="E74" s="1" t="s">
        <v>476</v>
      </c>
      <c r="F74" s="15">
        <v>23</v>
      </c>
      <c r="G74" s="2">
        <v>4.51</v>
      </c>
      <c r="H74" s="3">
        <v>10</v>
      </c>
      <c r="I74" s="2">
        <v>2</v>
      </c>
      <c r="J74" s="2">
        <f t="shared" si="10"/>
        <v>2.5099999999999998</v>
      </c>
      <c r="K74" s="1">
        <v>4</v>
      </c>
      <c r="L74" s="2">
        <f t="shared" si="11"/>
        <v>10.039999999999999</v>
      </c>
      <c r="M74" s="1">
        <v>4</v>
      </c>
      <c r="N74" s="2">
        <v>12.52</v>
      </c>
      <c r="O74" s="1" t="s">
        <v>1746</v>
      </c>
    </row>
    <row r="75" spans="1:15" x14ac:dyDescent="0.25">
      <c r="A75" s="1">
        <v>74</v>
      </c>
      <c r="B75" s="1" t="s">
        <v>65</v>
      </c>
      <c r="C75" s="10">
        <v>45012</v>
      </c>
      <c r="D75" s="1">
        <v>0</v>
      </c>
      <c r="E75" s="1" t="s">
        <v>476</v>
      </c>
      <c r="F75" s="15">
        <v>23</v>
      </c>
      <c r="G75" s="2">
        <v>4.5999999999999996</v>
      </c>
      <c r="H75" s="3">
        <v>3</v>
      </c>
      <c r="I75" s="2">
        <v>2.11</v>
      </c>
      <c r="J75" s="2">
        <f t="shared" si="10"/>
        <v>2.4899999999999998</v>
      </c>
      <c r="K75" s="1">
        <v>4</v>
      </c>
      <c r="L75" s="2">
        <f t="shared" si="11"/>
        <v>9.9599999999999991</v>
      </c>
      <c r="M75" s="1">
        <v>4</v>
      </c>
      <c r="N75" s="2">
        <v>11.32</v>
      </c>
      <c r="O75" s="1" t="s">
        <v>1746</v>
      </c>
    </row>
    <row r="76" spans="1:15" x14ac:dyDescent="0.25">
      <c r="A76" s="1">
        <v>75</v>
      </c>
      <c r="B76" s="1" t="s">
        <v>65</v>
      </c>
      <c r="C76" s="10">
        <v>45038</v>
      </c>
      <c r="D76" s="1">
        <v>0</v>
      </c>
      <c r="E76" s="1" t="s">
        <v>346</v>
      </c>
      <c r="F76" s="15">
        <v>6</v>
      </c>
      <c r="G76" s="2">
        <v>2.6694</v>
      </c>
      <c r="H76" s="3">
        <v>9</v>
      </c>
      <c r="I76" s="2">
        <v>0.6502</v>
      </c>
      <c r="J76" s="2">
        <f t="shared" si="10"/>
        <v>2.0192000000000001</v>
      </c>
      <c r="K76" s="1">
        <v>5</v>
      </c>
      <c r="L76" s="2">
        <f t="shared" si="11"/>
        <v>10.096</v>
      </c>
      <c r="M76" s="1">
        <v>9</v>
      </c>
      <c r="N76" s="2">
        <v>26.6</v>
      </c>
      <c r="O76" s="1" t="s">
        <v>1746</v>
      </c>
    </row>
    <row r="77" spans="1:15" x14ac:dyDescent="0.25">
      <c r="A77" s="1">
        <v>76</v>
      </c>
      <c r="B77" s="1" t="s">
        <v>65</v>
      </c>
      <c r="C77" s="10">
        <v>45051</v>
      </c>
      <c r="D77" s="1">
        <v>0</v>
      </c>
      <c r="E77" s="1" t="s">
        <v>650</v>
      </c>
      <c r="F77" s="15">
        <v>9.5</v>
      </c>
      <c r="G77" s="2">
        <v>2.41</v>
      </c>
      <c r="H77" s="3">
        <v>6</v>
      </c>
      <c r="I77" s="2">
        <v>1.17</v>
      </c>
      <c r="J77" s="2">
        <f t="shared" si="10"/>
        <v>1.2400000000000002</v>
      </c>
      <c r="K77" s="1">
        <v>1</v>
      </c>
      <c r="L77" s="2">
        <f t="shared" si="11"/>
        <v>1.2400000000000002</v>
      </c>
      <c r="M77" s="1">
        <v>1</v>
      </c>
      <c r="N77" s="2">
        <v>1.2400000000000002</v>
      </c>
      <c r="O77" s="1" t="s">
        <v>1746</v>
      </c>
    </row>
    <row r="78" spans="1:15" x14ac:dyDescent="0.25">
      <c r="A78" s="1">
        <v>77</v>
      </c>
      <c r="B78" s="1" t="s">
        <v>65</v>
      </c>
      <c r="C78" s="10">
        <v>45052</v>
      </c>
      <c r="D78" s="1">
        <v>0</v>
      </c>
      <c r="E78" s="1" t="s">
        <v>347</v>
      </c>
      <c r="F78" s="15">
        <v>2.5</v>
      </c>
      <c r="G78" s="2">
        <v>3.28</v>
      </c>
      <c r="H78" s="3">
        <v>6</v>
      </c>
      <c r="I78" s="2">
        <v>0.42</v>
      </c>
      <c r="J78" s="2">
        <f t="shared" si="10"/>
        <v>2.86</v>
      </c>
      <c r="K78" s="1">
        <v>3</v>
      </c>
      <c r="L78" s="2">
        <f t="shared" si="11"/>
        <v>8.58</v>
      </c>
      <c r="M78" s="1">
        <v>3</v>
      </c>
      <c r="N78" s="2">
        <v>8.77</v>
      </c>
      <c r="O78" s="1" t="s">
        <v>1746</v>
      </c>
    </row>
    <row r="79" spans="1:15" x14ac:dyDescent="0.25">
      <c r="A79" s="1">
        <v>78</v>
      </c>
      <c r="B79" s="1" t="s">
        <v>65</v>
      </c>
      <c r="C79" s="10">
        <v>45055</v>
      </c>
      <c r="D79" s="1">
        <v>0</v>
      </c>
      <c r="E79" s="1" t="s">
        <v>677</v>
      </c>
      <c r="F79" s="15">
        <v>8</v>
      </c>
      <c r="G79" s="2">
        <v>1.39</v>
      </c>
      <c r="H79" s="3">
        <v>7</v>
      </c>
      <c r="I79" s="2">
        <v>0.98</v>
      </c>
      <c r="J79" s="2">
        <f t="shared" ref="J79:J83" si="12">G79-I79</f>
        <v>0.40999999999999992</v>
      </c>
      <c r="K79" s="1">
        <v>1</v>
      </c>
      <c r="L79" s="2">
        <f t="shared" ref="L79:L83" si="13">(G79-I79-D79)*K79</f>
        <v>0.40999999999999992</v>
      </c>
      <c r="M79" s="1">
        <v>1</v>
      </c>
      <c r="N79" s="2">
        <v>0.40999999999999992</v>
      </c>
      <c r="O79" s="1" t="s">
        <v>1746</v>
      </c>
    </row>
    <row r="80" spans="1:15" x14ac:dyDescent="0.25">
      <c r="A80" s="1">
        <v>79</v>
      </c>
      <c r="B80" s="1" t="s">
        <v>65</v>
      </c>
      <c r="C80" s="10">
        <v>45057</v>
      </c>
      <c r="D80" s="1">
        <v>0</v>
      </c>
      <c r="E80" s="1" t="s">
        <v>489</v>
      </c>
      <c r="F80" s="15">
        <v>23</v>
      </c>
      <c r="G80" s="2">
        <v>3.44</v>
      </c>
      <c r="H80" s="3">
        <v>7</v>
      </c>
      <c r="I80" s="2">
        <v>2.1</v>
      </c>
      <c r="J80" s="2">
        <f t="shared" si="12"/>
        <v>1.3399999999999999</v>
      </c>
      <c r="K80" s="1">
        <v>1</v>
      </c>
      <c r="L80" s="2">
        <f t="shared" si="13"/>
        <v>1.3399999999999999</v>
      </c>
      <c r="M80" s="1">
        <v>2</v>
      </c>
      <c r="N80" s="2">
        <v>2.1192000000000002</v>
      </c>
      <c r="O80" s="1" t="s">
        <v>1746</v>
      </c>
    </row>
    <row r="81" spans="1:16" x14ac:dyDescent="0.25">
      <c r="A81" s="1">
        <v>80</v>
      </c>
      <c r="B81" s="1" t="s">
        <v>65</v>
      </c>
      <c r="C81" s="10">
        <v>45058</v>
      </c>
      <c r="D81" s="1">
        <v>0</v>
      </c>
      <c r="E81" s="1" t="s">
        <v>460</v>
      </c>
      <c r="F81" s="15">
        <v>2.5</v>
      </c>
      <c r="G81" s="2">
        <v>0.26</v>
      </c>
      <c r="H81" s="3">
        <v>0.3</v>
      </c>
      <c r="I81" s="2">
        <v>0.13</v>
      </c>
      <c r="J81" s="2">
        <f t="shared" si="12"/>
        <v>0.13</v>
      </c>
      <c r="K81" s="1">
        <v>3</v>
      </c>
      <c r="L81" s="2">
        <f t="shared" si="13"/>
        <v>0.39</v>
      </c>
      <c r="M81" s="1">
        <v>3</v>
      </c>
      <c r="N81" s="2">
        <v>9.3048000000000002</v>
      </c>
      <c r="O81" s="1" t="s">
        <v>1746</v>
      </c>
    </row>
    <row r="82" spans="1:16" x14ac:dyDescent="0.25">
      <c r="A82" s="1">
        <v>81</v>
      </c>
      <c r="B82" s="1" t="s">
        <v>65</v>
      </c>
      <c r="C82" s="10">
        <v>45061</v>
      </c>
      <c r="D82" s="1">
        <v>0</v>
      </c>
      <c r="E82" s="1" t="s">
        <v>716</v>
      </c>
      <c r="F82" s="15">
        <v>6</v>
      </c>
      <c r="G82" s="2">
        <v>2.2200000000000002</v>
      </c>
      <c r="H82" s="3">
        <v>9</v>
      </c>
      <c r="I82" s="2">
        <v>0.56000000000000005</v>
      </c>
      <c r="J82" s="2">
        <f t="shared" si="12"/>
        <v>1.6600000000000001</v>
      </c>
      <c r="K82" s="1">
        <v>1</v>
      </c>
      <c r="L82" s="2">
        <f t="shared" si="13"/>
        <v>1.6600000000000001</v>
      </c>
      <c r="M82" s="1">
        <v>1</v>
      </c>
      <c r="N82" s="2">
        <v>1.6600000000000001</v>
      </c>
      <c r="O82" s="1" t="s">
        <v>1746</v>
      </c>
    </row>
    <row r="83" spans="1:16" x14ac:dyDescent="0.25">
      <c r="A83" s="46">
        <v>82</v>
      </c>
      <c r="B83" s="46" t="s">
        <v>65</v>
      </c>
      <c r="C83" s="47">
        <v>45062</v>
      </c>
      <c r="D83" s="46">
        <v>0</v>
      </c>
      <c r="E83" s="46" t="s">
        <v>721</v>
      </c>
      <c r="F83" s="24">
        <v>8</v>
      </c>
      <c r="G83" s="4">
        <v>2.5299999999999998</v>
      </c>
      <c r="H83" s="57">
        <v>13</v>
      </c>
      <c r="I83" s="4">
        <v>0.83</v>
      </c>
      <c r="J83" s="4">
        <f t="shared" si="12"/>
        <v>1.6999999999999997</v>
      </c>
      <c r="K83" s="46">
        <v>5</v>
      </c>
      <c r="L83" s="4">
        <f t="shared" si="13"/>
        <v>8.4999999999999982</v>
      </c>
      <c r="M83" s="46">
        <v>16</v>
      </c>
      <c r="N83" s="4">
        <f>41.677/15*16</f>
        <v>44.455466666666666</v>
      </c>
      <c r="O83" s="46" t="s">
        <v>1746</v>
      </c>
      <c r="P83" s="132" t="s">
        <v>5112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91CAC-A14A-47B9-921B-C466A66B8FFD}">
  <sheetPr codeName="Sheet22"/>
  <dimension ref="A1:O260"/>
  <sheetViews>
    <sheetView zoomScaleNormal="100" workbookViewId="0">
      <pane xSplit="3" ySplit="1" topLeftCell="D142" activePane="bottomRight" state="frozen"/>
      <selection activeCell="E20" sqref="E20"/>
      <selection pane="topRight" activeCell="E20" sqref="E20"/>
      <selection pane="bottomLeft" activeCell="E20" sqref="E20"/>
      <selection pane="bottomRight" activeCell="E159" sqref="E159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10.08984375" style="5" customWidth="1"/>
    <col min="12" max="12" width="14" style="16" customWidth="1"/>
    <col min="13" max="13" width="10.26953125" style="5" customWidth="1"/>
    <col min="14" max="14" width="16" style="16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2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814</v>
      </c>
      <c r="C2" s="10">
        <v>45100</v>
      </c>
      <c r="D2" s="1">
        <v>0</v>
      </c>
      <c r="E2" s="17" t="s">
        <v>980</v>
      </c>
      <c r="F2" s="15">
        <v>10</v>
      </c>
      <c r="G2" s="2">
        <v>1.28</v>
      </c>
      <c r="H2" s="3">
        <v>4</v>
      </c>
      <c r="I2" s="2">
        <v>1.18</v>
      </c>
      <c r="J2" s="4">
        <f t="shared" ref="J2:J65" si="0">G2-I2</f>
        <v>0.10000000000000009</v>
      </c>
      <c r="K2" s="1">
        <v>5</v>
      </c>
      <c r="L2" s="4">
        <f t="shared" ref="L2:L65" si="1">(G2-I2-D2)*K2</f>
        <v>0.50000000000000044</v>
      </c>
      <c r="M2" s="1">
        <v>4</v>
      </c>
      <c r="N2" s="4">
        <v>18.1328</v>
      </c>
      <c r="O2" s="1" t="s">
        <v>1746</v>
      </c>
    </row>
    <row r="3" spans="1:15" x14ac:dyDescent="0.25">
      <c r="A3" s="1">
        <v>2</v>
      </c>
      <c r="B3" s="1" t="s">
        <v>814</v>
      </c>
      <c r="C3" s="10">
        <v>45104</v>
      </c>
      <c r="D3" s="1">
        <v>0</v>
      </c>
      <c r="E3" s="17" t="s">
        <v>1004</v>
      </c>
      <c r="F3" s="15">
        <v>8</v>
      </c>
      <c r="G3" s="2">
        <v>0.45</v>
      </c>
      <c r="H3" s="3">
        <v>1.6</v>
      </c>
      <c r="I3" s="2">
        <v>0.41</v>
      </c>
      <c r="J3" s="4">
        <f t="shared" si="0"/>
        <v>4.0000000000000036E-2</v>
      </c>
      <c r="K3" s="1">
        <v>3</v>
      </c>
      <c r="L3" s="4">
        <f t="shared" si="1"/>
        <v>0.12000000000000011</v>
      </c>
      <c r="M3" s="1">
        <v>3</v>
      </c>
      <c r="N3" s="4">
        <v>9.8123000000000005</v>
      </c>
      <c r="O3" s="1" t="s">
        <v>1746</v>
      </c>
    </row>
    <row r="4" spans="1:15" x14ac:dyDescent="0.25">
      <c r="A4" s="1">
        <v>3</v>
      </c>
      <c r="B4" s="1" t="s">
        <v>814</v>
      </c>
      <c r="C4" s="10">
        <v>45108</v>
      </c>
      <c r="D4" s="1">
        <v>0</v>
      </c>
      <c r="E4" s="17" t="s">
        <v>1020</v>
      </c>
      <c r="F4" s="15">
        <v>6</v>
      </c>
      <c r="G4" s="2">
        <v>2.8210000000000002</v>
      </c>
      <c r="H4" s="3">
        <v>1.2</v>
      </c>
      <c r="I4" s="2">
        <v>0.31</v>
      </c>
      <c r="J4" s="4">
        <f t="shared" si="0"/>
        <v>2.5110000000000001</v>
      </c>
      <c r="K4" s="1">
        <v>5</v>
      </c>
      <c r="L4" s="4">
        <f t="shared" si="1"/>
        <v>12.555</v>
      </c>
      <c r="M4" s="1">
        <v>30</v>
      </c>
      <c r="N4" s="4">
        <v>63.025599999999997</v>
      </c>
      <c r="O4" s="1" t="s">
        <v>1746</v>
      </c>
    </row>
    <row r="5" spans="1:15" x14ac:dyDescent="0.25">
      <c r="A5" s="1">
        <v>4</v>
      </c>
      <c r="B5" s="1" t="s">
        <v>814</v>
      </c>
      <c r="C5" s="10">
        <v>45144</v>
      </c>
      <c r="D5" s="1">
        <v>0</v>
      </c>
      <c r="E5" s="17" t="s">
        <v>1356</v>
      </c>
      <c r="F5" s="15">
        <v>5.5</v>
      </c>
      <c r="G5" s="2">
        <v>0.42</v>
      </c>
      <c r="H5" s="3">
        <v>2</v>
      </c>
      <c r="I5" s="2">
        <v>0.22</v>
      </c>
      <c r="J5" s="4">
        <f t="shared" si="0"/>
        <v>0.19999999999999998</v>
      </c>
      <c r="K5" s="1">
        <v>5</v>
      </c>
      <c r="L5" s="4">
        <f t="shared" si="1"/>
        <v>0.99999999999999989</v>
      </c>
      <c r="M5" s="1">
        <v>25</v>
      </c>
      <c r="N5" s="4">
        <v>38.707000000000001</v>
      </c>
      <c r="O5" s="1" t="s">
        <v>1746</v>
      </c>
    </row>
    <row r="6" spans="1:15" x14ac:dyDescent="0.25">
      <c r="A6" s="1">
        <v>5</v>
      </c>
      <c r="B6" s="1" t="s">
        <v>814</v>
      </c>
      <c r="C6" s="10">
        <v>45167</v>
      </c>
      <c r="D6" s="1">
        <v>0</v>
      </c>
      <c r="E6" s="17" t="s">
        <v>423</v>
      </c>
      <c r="F6" s="15">
        <v>11</v>
      </c>
      <c r="G6" s="2">
        <v>2.0099999999999998</v>
      </c>
      <c r="H6" s="3">
        <v>4.5999999999999996</v>
      </c>
      <c r="I6" s="2">
        <v>0.52</v>
      </c>
      <c r="J6" s="4">
        <f t="shared" si="0"/>
        <v>1.4899999999999998</v>
      </c>
      <c r="K6" s="1">
        <v>2</v>
      </c>
      <c r="L6" s="4">
        <f t="shared" si="1"/>
        <v>2.9799999999999995</v>
      </c>
      <c r="M6" s="1">
        <v>2</v>
      </c>
      <c r="N6" s="4">
        <v>5.8840000000000003</v>
      </c>
      <c r="O6" s="1" t="s">
        <v>1746</v>
      </c>
    </row>
    <row r="7" spans="1:15" x14ac:dyDescent="0.25">
      <c r="A7" s="1">
        <v>6</v>
      </c>
      <c r="B7" s="1" t="s">
        <v>814</v>
      </c>
      <c r="C7" s="10">
        <v>45170</v>
      </c>
      <c r="D7" s="1">
        <v>0</v>
      </c>
      <c r="E7" s="17" t="s">
        <v>1630</v>
      </c>
      <c r="F7" s="15">
        <v>3</v>
      </c>
      <c r="G7" s="2">
        <v>2.8279000000000001</v>
      </c>
      <c r="H7" s="3">
        <v>11.5</v>
      </c>
      <c r="I7" s="2">
        <v>0.45440000000000003</v>
      </c>
      <c r="J7" s="4">
        <f t="shared" si="0"/>
        <v>2.3734999999999999</v>
      </c>
      <c r="K7" s="1">
        <v>1</v>
      </c>
      <c r="L7" s="4">
        <f t="shared" si="1"/>
        <v>2.3734999999999999</v>
      </c>
      <c r="M7" s="1">
        <v>1</v>
      </c>
      <c r="N7" s="4">
        <v>2.3734999999999999</v>
      </c>
      <c r="O7" s="1" t="s">
        <v>1746</v>
      </c>
    </row>
    <row r="8" spans="1:15" x14ac:dyDescent="0.25">
      <c r="A8" s="1">
        <v>7</v>
      </c>
      <c r="B8" s="1" t="s">
        <v>814</v>
      </c>
      <c r="C8" s="10">
        <v>45171</v>
      </c>
      <c r="D8" s="1">
        <v>0</v>
      </c>
      <c r="E8" s="17" t="s">
        <v>307</v>
      </c>
      <c r="F8" s="15">
        <v>6</v>
      </c>
      <c r="G8" s="2">
        <v>3.1307999999999998</v>
      </c>
      <c r="H8" s="3">
        <v>1</v>
      </c>
      <c r="I8" s="2">
        <v>1.0101</v>
      </c>
      <c r="J8" s="4">
        <f t="shared" si="0"/>
        <v>2.1206999999999998</v>
      </c>
      <c r="K8" s="1">
        <v>1</v>
      </c>
      <c r="L8" s="4">
        <f t="shared" si="1"/>
        <v>2.1206999999999998</v>
      </c>
      <c r="M8" s="1">
        <v>4</v>
      </c>
      <c r="N8" s="4">
        <v>3.4628000000000001</v>
      </c>
      <c r="O8" s="1" t="s">
        <v>1746</v>
      </c>
    </row>
    <row r="9" spans="1:15" x14ac:dyDescent="0.25">
      <c r="A9" s="1">
        <v>8</v>
      </c>
      <c r="B9" s="1" t="s">
        <v>814</v>
      </c>
      <c r="C9" s="10">
        <v>45175</v>
      </c>
      <c r="D9" s="1">
        <v>0</v>
      </c>
      <c r="E9" s="17" t="s">
        <v>1663</v>
      </c>
      <c r="F9" s="15">
        <v>7</v>
      </c>
      <c r="G9" s="2">
        <v>2.8689</v>
      </c>
      <c r="H9" s="3">
        <v>1</v>
      </c>
      <c r="I9" s="2">
        <v>0.85</v>
      </c>
      <c r="J9" s="4">
        <f t="shared" si="0"/>
        <v>2.0188999999999999</v>
      </c>
      <c r="K9" s="1">
        <v>2</v>
      </c>
      <c r="L9" s="4">
        <f t="shared" si="1"/>
        <v>4.0377999999999998</v>
      </c>
      <c r="M9" s="1">
        <v>2</v>
      </c>
      <c r="N9" s="4">
        <v>6.1722000000000001</v>
      </c>
      <c r="O9" s="1" t="s">
        <v>1746</v>
      </c>
    </row>
    <row r="10" spans="1:15" x14ac:dyDescent="0.25">
      <c r="A10" s="1">
        <v>9</v>
      </c>
      <c r="B10" s="1" t="s">
        <v>814</v>
      </c>
      <c r="C10" s="10">
        <v>45177</v>
      </c>
      <c r="D10" s="1">
        <v>0</v>
      </c>
      <c r="E10" s="17" t="s">
        <v>1685</v>
      </c>
      <c r="F10" s="15">
        <v>10</v>
      </c>
      <c r="G10" s="2">
        <v>1.6254999999999999</v>
      </c>
      <c r="H10" s="3">
        <v>1</v>
      </c>
      <c r="I10" s="2">
        <v>0.12</v>
      </c>
      <c r="J10" s="4">
        <f t="shared" si="0"/>
        <v>1.5055000000000001</v>
      </c>
      <c r="K10" s="1">
        <v>1</v>
      </c>
      <c r="L10" s="4">
        <f t="shared" si="1"/>
        <v>1.5055000000000001</v>
      </c>
      <c r="M10" s="1">
        <v>1</v>
      </c>
      <c r="N10" s="4">
        <v>1.5055000000000001</v>
      </c>
      <c r="O10" s="1" t="s">
        <v>1746</v>
      </c>
    </row>
    <row r="11" spans="1:15" x14ac:dyDescent="0.25">
      <c r="A11" s="1">
        <v>10</v>
      </c>
      <c r="B11" s="1" t="s">
        <v>814</v>
      </c>
      <c r="C11" s="10">
        <v>45178</v>
      </c>
      <c r="D11" s="1">
        <v>0</v>
      </c>
      <c r="E11" s="17" t="s">
        <v>1691</v>
      </c>
      <c r="F11" s="15">
        <v>6</v>
      </c>
      <c r="G11" s="2">
        <v>2.2000000000000002</v>
      </c>
      <c r="H11" s="3">
        <v>0</v>
      </c>
      <c r="I11" s="2">
        <v>1.1418999999999999</v>
      </c>
      <c r="J11" s="4">
        <f t="shared" si="0"/>
        <v>1.0581000000000003</v>
      </c>
      <c r="K11" s="1">
        <v>1</v>
      </c>
      <c r="L11" s="4">
        <f t="shared" si="1"/>
        <v>1.0581000000000003</v>
      </c>
      <c r="M11" s="1">
        <v>1</v>
      </c>
      <c r="N11" s="4">
        <v>1.0581000000000003</v>
      </c>
      <c r="O11" s="1" t="s">
        <v>1746</v>
      </c>
    </row>
    <row r="12" spans="1:15" x14ac:dyDescent="0.25">
      <c r="A12" s="1">
        <v>11</v>
      </c>
      <c r="B12" s="1" t="s">
        <v>814</v>
      </c>
      <c r="C12" s="10">
        <v>45179</v>
      </c>
      <c r="D12" s="1">
        <v>0</v>
      </c>
      <c r="E12" s="17" t="s">
        <v>760</v>
      </c>
      <c r="F12" s="15">
        <v>22</v>
      </c>
      <c r="G12" s="2">
        <v>4.8051000000000004</v>
      </c>
      <c r="H12" s="3">
        <v>3.8</v>
      </c>
      <c r="I12" s="2">
        <v>2.2233000000000001</v>
      </c>
      <c r="J12" s="4">
        <f t="shared" si="0"/>
        <v>2.5818000000000003</v>
      </c>
      <c r="K12" s="1">
        <v>1</v>
      </c>
      <c r="L12" s="4">
        <f t="shared" si="1"/>
        <v>2.5818000000000003</v>
      </c>
      <c r="M12" s="1">
        <v>1</v>
      </c>
      <c r="N12" s="4">
        <v>2.5818000000000003</v>
      </c>
      <c r="O12" s="1" t="s">
        <v>1746</v>
      </c>
    </row>
    <row r="13" spans="1:15" x14ac:dyDescent="0.25">
      <c r="A13" s="1">
        <v>12</v>
      </c>
      <c r="B13" s="1" t="s">
        <v>814</v>
      </c>
      <c r="C13" s="10">
        <v>45180</v>
      </c>
      <c r="D13" s="1">
        <v>0</v>
      </c>
      <c r="E13" s="17" t="s">
        <v>254</v>
      </c>
      <c r="F13" s="15">
        <v>22</v>
      </c>
      <c r="G13" s="2">
        <v>4.2375999999999996</v>
      </c>
      <c r="H13" s="3">
        <v>11</v>
      </c>
      <c r="I13" s="2">
        <v>4.1767000000000003</v>
      </c>
      <c r="J13" s="4">
        <f t="shared" si="0"/>
        <v>6.0899999999999288E-2</v>
      </c>
      <c r="K13" s="1">
        <v>1</v>
      </c>
      <c r="L13" s="4">
        <f t="shared" si="1"/>
        <v>6.0899999999999288E-2</v>
      </c>
      <c r="M13" s="1">
        <v>1</v>
      </c>
      <c r="N13" s="4">
        <v>6.0899999999999288E-2</v>
      </c>
      <c r="O13" s="1" t="s">
        <v>1746</v>
      </c>
    </row>
    <row r="14" spans="1:15" ht="33" x14ac:dyDescent="0.25">
      <c r="A14" s="1">
        <v>13</v>
      </c>
      <c r="B14" s="1" t="s">
        <v>814</v>
      </c>
      <c r="C14" s="10">
        <v>45181</v>
      </c>
      <c r="D14" s="1">
        <v>0</v>
      </c>
      <c r="E14" s="18" t="s">
        <v>3205</v>
      </c>
      <c r="F14" s="15">
        <v>20.5</v>
      </c>
      <c r="G14" s="2">
        <v>3.4811000000000001</v>
      </c>
      <c r="H14" s="3">
        <v>8</v>
      </c>
      <c r="I14" s="2">
        <v>3.4573</v>
      </c>
      <c r="J14" s="4">
        <f t="shared" si="0"/>
        <v>2.3800000000000043E-2</v>
      </c>
      <c r="K14" s="1">
        <v>1</v>
      </c>
      <c r="L14" s="4">
        <f t="shared" si="1"/>
        <v>2.3800000000000043E-2</v>
      </c>
      <c r="M14" s="1">
        <v>1</v>
      </c>
      <c r="N14" s="4">
        <v>2.3800000000000043E-2</v>
      </c>
      <c r="O14" s="1" t="s">
        <v>1746</v>
      </c>
    </row>
    <row r="15" spans="1:15" x14ac:dyDescent="0.25">
      <c r="A15" s="1">
        <v>14</v>
      </c>
      <c r="B15" s="1" t="s">
        <v>814</v>
      </c>
      <c r="C15" s="10">
        <v>45182</v>
      </c>
      <c r="D15" s="1">
        <v>0</v>
      </c>
      <c r="E15" s="17" t="s">
        <v>278</v>
      </c>
      <c r="F15" s="15">
        <v>1</v>
      </c>
      <c r="G15" s="2">
        <v>2.9965999999999999</v>
      </c>
      <c r="H15" s="3">
        <v>7.7</v>
      </c>
      <c r="I15" s="2">
        <v>0.15909999999999999</v>
      </c>
      <c r="J15" s="4">
        <f t="shared" si="0"/>
        <v>2.8374999999999999</v>
      </c>
      <c r="K15" s="1">
        <v>1</v>
      </c>
      <c r="L15" s="4">
        <f t="shared" si="1"/>
        <v>2.8374999999999999</v>
      </c>
      <c r="M15" s="1">
        <v>1</v>
      </c>
      <c r="N15" s="4">
        <v>2.8374999999999999</v>
      </c>
      <c r="O15" s="1" t="s">
        <v>1746</v>
      </c>
    </row>
    <row r="16" spans="1:15" x14ac:dyDescent="0.25">
      <c r="A16" s="1">
        <v>15</v>
      </c>
      <c r="B16" s="1" t="s">
        <v>814</v>
      </c>
      <c r="C16" s="10">
        <v>45183</v>
      </c>
      <c r="D16" s="1">
        <v>0</v>
      </c>
      <c r="E16" s="17" t="s">
        <v>4351</v>
      </c>
      <c r="F16" s="15">
        <v>10</v>
      </c>
      <c r="G16" s="2">
        <v>0</v>
      </c>
      <c r="H16" s="3">
        <v>0</v>
      </c>
      <c r="I16" s="2">
        <v>1.716</v>
      </c>
      <c r="J16" s="4">
        <f t="shared" si="0"/>
        <v>-1.716</v>
      </c>
      <c r="K16" s="1">
        <v>1</v>
      </c>
      <c r="L16" s="4">
        <f t="shared" si="1"/>
        <v>-1.716</v>
      </c>
      <c r="M16" s="1">
        <v>1</v>
      </c>
      <c r="N16" s="4">
        <v>-1.716</v>
      </c>
      <c r="O16" s="1" t="s">
        <v>1746</v>
      </c>
    </row>
    <row r="17" spans="1:15" x14ac:dyDescent="0.25">
      <c r="A17" s="1">
        <v>16</v>
      </c>
      <c r="B17" s="1" t="s">
        <v>4355</v>
      </c>
      <c r="C17" s="10">
        <v>45184</v>
      </c>
      <c r="D17" s="1">
        <v>0</v>
      </c>
      <c r="E17" s="17" t="s">
        <v>2749</v>
      </c>
      <c r="F17" s="15">
        <v>5</v>
      </c>
      <c r="G17" s="2">
        <v>0.2</v>
      </c>
      <c r="H17" s="3">
        <v>0.4</v>
      </c>
      <c r="I17" s="2">
        <v>0.10199999999999999</v>
      </c>
      <c r="J17" s="4">
        <f t="shared" si="0"/>
        <v>9.8000000000000018E-2</v>
      </c>
      <c r="K17" s="1">
        <v>1</v>
      </c>
      <c r="L17" s="4">
        <f t="shared" si="1"/>
        <v>9.8000000000000018E-2</v>
      </c>
      <c r="M17" s="1">
        <v>1</v>
      </c>
      <c r="N17" s="4">
        <v>9.8000000000000018E-2</v>
      </c>
      <c r="O17" s="1" t="s">
        <v>1746</v>
      </c>
    </row>
    <row r="18" spans="1:15" x14ac:dyDescent="0.25">
      <c r="A18" s="1">
        <v>17</v>
      </c>
      <c r="B18" s="1" t="s">
        <v>4356</v>
      </c>
      <c r="C18" s="10">
        <v>45184</v>
      </c>
      <c r="D18" s="1">
        <v>0</v>
      </c>
      <c r="E18" s="17" t="s">
        <v>3958</v>
      </c>
      <c r="F18" s="15">
        <v>4</v>
      </c>
      <c r="G18" s="2">
        <v>0.2268</v>
      </c>
      <c r="H18" s="3">
        <v>0.6</v>
      </c>
      <c r="I18" s="2">
        <v>0.106</v>
      </c>
      <c r="J18" s="4">
        <f t="shared" si="0"/>
        <v>0.1208</v>
      </c>
      <c r="K18" s="1">
        <v>1</v>
      </c>
      <c r="L18" s="4">
        <f t="shared" si="1"/>
        <v>0.1208</v>
      </c>
      <c r="M18" s="1">
        <v>1</v>
      </c>
      <c r="N18" s="4">
        <v>0.1208</v>
      </c>
      <c r="O18" s="1" t="s">
        <v>1746</v>
      </c>
    </row>
    <row r="19" spans="1:15" x14ac:dyDescent="0.25">
      <c r="A19" s="1">
        <v>18</v>
      </c>
      <c r="B19" s="1" t="s">
        <v>814</v>
      </c>
      <c r="C19" s="10">
        <v>45185</v>
      </c>
      <c r="D19" s="1">
        <v>0</v>
      </c>
      <c r="E19" s="17" t="s">
        <v>4367</v>
      </c>
      <c r="F19" s="15">
        <v>3</v>
      </c>
      <c r="G19" s="2">
        <v>0.2</v>
      </c>
      <c r="H19" s="3">
        <v>1</v>
      </c>
      <c r="I19" s="2">
        <v>0.1</v>
      </c>
      <c r="J19" s="4">
        <f t="shared" si="0"/>
        <v>0.1</v>
      </c>
      <c r="K19" s="1">
        <v>1</v>
      </c>
      <c r="L19" s="4">
        <f t="shared" si="1"/>
        <v>0.1</v>
      </c>
      <c r="M19" s="1">
        <v>1</v>
      </c>
      <c r="N19" s="4">
        <v>0.1</v>
      </c>
      <c r="O19" s="1" t="s">
        <v>1746</v>
      </c>
    </row>
    <row r="20" spans="1:15" x14ac:dyDescent="0.25">
      <c r="A20" s="1">
        <v>19</v>
      </c>
      <c r="B20" s="1" t="s">
        <v>669</v>
      </c>
      <c r="C20" s="10">
        <v>45185</v>
      </c>
      <c r="D20" s="1">
        <v>0</v>
      </c>
      <c r="E20" s="17" t="s">
        <v>4368</v>
      </c>
      <c r="F20" s="15">
        <v>5.5</v>
      </c>
      <c r="G20" s="2">
        <v>4.5978000000000003</v>
      </c>
      <c r="H20" s="3">
        <v>1</v>
      </c>
      <c r="I20" s="2">
        <v>1.28</v>
      </c>
      <c r="J20" s="4">
        <f t="shared" si="0"/>
        <v>3.3178000000000001</v>
      </c>
      <c r="K20" s="1">
        <v>5</v>
      </c>
      <c r="L20" s="4">
        <f t="shared" si="1"/>
        <v>16.588999999999999</v>
      </c>
      <c r="M20" s="1">
        <v>14</v>
      </c>
      <c r="N20" s="4">
        <v>55.28</v>
      </c>
      <c r="O20" s="1" t="s">
        <v>1746</v>
      </c>
    </row>
    <row r="21" spans="1:15" x14ac:dyDescent="0.25">
      <c r="A21" s="1">
        <v>20</v>
      </c>
      <c r="B21" s="1" t="s">
        <v>663</v>
      </c>
      <c r="C21" s="10">
        <v>45185</v>
      </c>
      <c r="D21" s="1">
        <v>0</v>
      </c>
      <c r="E21" s="17" t="s">
        <v>4369</v>
      </c>
      <c r="F21" s="15">
        <v>3.5</v>
      </c>
      <c r="G21" s="2">
        <v>2.8523000000000001</v>
      </c>
      <c r="H21" s="3">
        <v>1.5</v>
      </c>
      <c r="I21" s="2">
        <v>0.57999999999999996</v>
      </c>
      <c r="J21" s="4">
        <f t="shared" si="0"/>
        <v>2.2723</v>
      </c>
      <c r="K21" s="1">
        <v>5</v>
      </c>
      <c r="L21" s="4">
        <f t="shared" si="1"/>
        <v>11.361499999999999</v>
      </c>
      <c r="M21" s="1">
        <v>10</v>
      </c>
      <c r="N21" s="4">
        <v>24.740300000000001</v>
      </c>
      <c r="O21" s="1" t="s">
        <v>1746</v>
      </c>
    </row>
    <row r="22" spans="1:15" x14ac:dyDescent="0.25">
      <c r="A22" s="1">
        <v>21</v>
      </c>
      <c r="B22" s="1" t="s">
        <v>814</v>
      </c>
      <c r="C22" s="10">
        <v>45186</v>
      </c>
      <c r="D22" s="1">
        <v>0</v>
      </c>
      <c r="E22" s="17" t="s">
        <v>2952</v>
      </c>
      <c r="F22" s="15">
        <v>3</v>
      </c>
      <c r="G22" s="2">
        <v>0.84</v>
      </c>
      <c r="H22" s="3">
        <v>0</v>
      </c>
      <c r="I22" s="2">
        <v>0.64</v>
      </c>
      <c r="J22" s="4">
        <f t="shared" si="0"/>
        <v>0.19999999999999996</v>
      </c>
      <c r="K22" s="1">
        <v>1</v>
      </c>
      <c r="L22" s="4">
        <f t="shared" si="1"/>
        <v>0.19999999999999996</v>
      </c>
      <c r="M22" s="1">
        <v>3</v>
      </c>
      <c r="N22" s="4">
        <v>1.6458999999999999</v>
      </c>
      <c r="O22" s="1" t="s">
        <v>1746</v>
      </c>
    </row>
    <row r="23" spans="1:15" x14ac:dyDescent="0.25">
      <c r="A23" s="1">
        <v>22</v>
      </c>
      <c r="B23" s="1" t="s">
        <v>814</v>
      </c>
      <c r="C23" s="10">
        <v>45189</v>
      </c>
      <c r="D23" s="1">
        <v>0</v>
      </c>
      <c r="E23" s="17" t="s">
        <v>4391</v>
      </c>
      <c r="F23" s="15">
        <v>15</v>
      </c>
      <c r="G23" s="2">
        <v>4.38</v>
      </c>
      <c r="H23" s="3">
        <v>4</v>
      </c>
      <c r="I23" s="2">
        <v>2.83</v>
      </c>
      <c r="J23" s="4">
        <f t="shared" si="0"/>
        <v>1.5499999999999998</v>
      </c>
      <c r="K23" s="1">
        <v>1</v>
      </c>
      <c r="L23" s="4">
        <f t="shared" si="1"/>
        <v>1.5499999999999998</v>
      </c>
      <c r="M23" s="1">
        <v>2</v>
      </c>
      <c r="N23" s="4">
        <v>4.8174999999999999</v>
      </c>
      <c r="O23" s="1" t="s">
        <v>1746</v>
      </c>
    </row>
    <row r="24" spans="1:15" x14ac:dyDescent="0.25">
      <c r="A24" s="1">
        <v>23</v>
      </c>
      <c r="B24" s="1" t="s">
        <v>814</v>
      </c>
      <c r="C24" s="10">
        <v>45191</v>
      </c>
      <c r="D24" s="1">
        <v>0</v>
      </c>
      <c r="E24" s="17" t="s">
        <v>4178</v>
      </c>
      <c r="F24" s="15">
        <v>3</v>
      </c>
      <c r="G24" s="2">
        <v>2.72</v>
      </c>
      <c r="H24" s="3">
        <v>0</v>
      </c>
      <c r="I24" s="2">
        <v>0.56000000000000005</v>
      </c>
      <c r="J24" s="4">
        <f t="shared" si="0"/>
        <v>2.16</v>
      </c>
      <c r="K24" s="1">
        <v>1</v>
      </c>
      <c r="L24" s="4">
        <f t="shared" si="1"/>
        <v>2.16</v>
      </c>
      <c r="M24" s="1">
        <v>1</v>
      </c>
      <c r="N24" s="4">
        <v>2.16</v>
      </c>
      <c r="O24" s="1" t="s">
        <v>1746</v>
      </c>
    </row>
    <row r="25" spans="1:15" x14ac:dyDescent="0.25">
      <c r="A25" s="1">
        <v>24</v>
      </c>
      <c r="B25" s="1" t="s">
        <v>814</v>
      </c>
      <c r="C25" s="10">
        <v>45192</v>
      </c>
      <c r="D25" s="1">
        <v>0</v>
      </c>
      <c r="E25" s="17" t="s">
        <v>4171</v>
      </c>
      <c r="F25" s="15">
        <v>10</v>
      </c>
      <c r="G25" s="2">
        <v>3.3473000000000002</v>
      </c>
      <c r="H25" s="3">
        <v>2</v>
      </c>
      <c r="I25" s="2">
        <v>1.84</v>
      </c>
      <c r="J25" s="4">
        <f t="shared" si="0"/>
        <v>1.5073000000000001</v>
      </c>
      <c r="K25" s="1">
        <v>1</v>
      </c>
      <c r="L25" s="4">
        <f t="shared" si="1"/>
        <v>1.5073000000000001</v>
      </c>
      <c r="M25" s="1">
        <v>1</v>
      </c>
      <c r="N25" s="4">
        <v>1.5073000000000001</v>
      </c>
      <c r="O25" s="1" t="s">
        <v>1746</v>
      </c>
    </row>
    <row r="26" spans="1:15" x14ac:dyDescent="0.25">
      <c r="A26" s="1">
        <v>25</v>
      </c>
      <c r="B26" s="1" t="s">
        <v>814</v>
      </c>
      <c r="C26" s="10">
        <v>45193</v>
      </c>
      <c r="D26" s="1">
        <v>0</v>
      </c>
      <c r="E26" s="17" t="s">
        <v>4415</v>
      </c>
      <c r="F26" s="15">
        <v>9.5</v>
      </c>
      <c r="G26" s="2">
        <v>1.91</v>
      </c>
      <c r="H26" s="3">
        <v>1</v>
      </c>
      <c r="I26" s="2">
        <v>1.7407999999999999</v>
      </c>
      <c r="J26" s="4">
        <f t="shared" si="0"/>
        <v>0.16920000000000002</v>
      </c>
      <c r="K26" s="1">
        <v>1</v>
      </c>
      <c r="L26" s="4">
        <f t="shared" si="1"/>
        <v>0.16920000000000002</v>
      </c>
      <c r="M26" s="1">
        <v>1</v>
      </c>
      <c r="N26" s="4">
        <v>0.16920000000000002</v>
      </c>
      <c r="O26" s="1" t="s">
        <v>1746</v>
      </c>
    </row>
    <row r="27" spans="1:15" x14ac:dyDescent="0.25">
      <c r="A27" s="1">
        <v>26</v>
      </c>
      <c r="B27" s="1" t="s">
        <v>814</v>
      </c>
      <c r="C27" s="10">
        <v>45194</v>
      </c>
      <c r="D27" s="1">
        <v>0</v>
      </c>
      <c r="E27" s="17" t="s">
        <v>4415</v>
      </c>
      <c r="F27" s="15">
        <v>9.5</v>
      </c>
      <c r="G27" s="2">
        <v>1.91</v>
      </c>
      <c r="H27" s="3">
        <v>1</v>
      </c>
      <c r="I27" s="2">
        <v>1.7407999999999999</v>
      </c>
      <c r="J27" s="4">
        <f t="shared" si="0"/>
        <v>0.16920000000000002</v>
      </c>
      <c r="K27" s="1">
        <v>1</v>
      </c>
      <c r="L27" s="4">
        <f t="shared" si="1"/>
        <v>0.16920000000000002</v>
      </c>
      <c r="M27" s="1">
        <v>1</v>
      </c>
      <c r="N27" s="4">
        <v>0.16920000000000002</v>
      </c>
      <c r="O27" s="1" t="s">
        <v>1746</v>
      </c>
    </row>
    <row r="28" spans="1:15" x14ac:dyDescent="0.25">
      <c r="A28" s="1">
        <v>27</v>
      </c>
      <c r="B28" s="1" t="s">
        <v>814</v>
      </c>
      <c r="C28" s="10">
        <v>45195</v>
      </c>
      <c r="D28" s="1">
        <v>0</v>
      </c>
      <c r="E28" s="17" t="s">
        <v>4425</v>
      </c>
      <c r="F28" s="15">
        <v>0.5</v>
      </c>
      <c r="G28" s="2">
        <v>0.32</v>
      </c>
      <c r="H28" s="3">
        <v>0</v>
      </c>
      <c r="I28" s="2">
        <v>0.13</v>
      </c>
      <c r="J28" s="4">
        <f t="shared" si="0"/>
        <v>0.19</v>
      </c>
      <c r="K28" s="1">
        <v>1</v>
      </c>
      <c r="L28" s="4">
        <f t="shared" si="1"/>
        <v>0.19</v>
      </c>
      <c r="M28" s="1">
        <v>1</v>
      </c>
      <c r="N28" s="4">
        <v>0.19</v>
      </c>
      <c r="O28" s="1" t="s">
        <v>1746</v>
      </c>
    </row>
    <row r="29" spans="1:15" ht="49.5" x14ac:dyDescent="0.25">
      <c r="A29" s="1">
        <v>28</v>
      </c>
      <c r="B29" s="1" t="s">
        <v>4424</v>
      </c>
      <c r="C29" s="10">
        <v>45195</v>
      </c>
      <c r="D29" s="1">
        <v>0</v>
      </c>
      <c r="E29" s="18" t="s">
        <v>4426</v>
      </c>
      <c r="F29" s="15">
        <v>20.5</v>
      </c>
      <c r="G29" s="2">
        <v>3.9531999999999998</v>
      </c>
      <c r="H29" s="3">
        <v>4</v>
      </c>
      <c r="I29" s="2">
        <v>3.2361</v>
      </c>
      <c r="J29" s="4">
        <f t="shared" si="0"/>
        <v>0.71709999999999985</v>
      </c>
      <c r="K29" s="1">
        <v>1</v>
      </c>
      <c r="L29" s="4">
        <f t="shared" si="1"/>
        <v>0.71709999999999985</v>
      </c>
      <c r="M29" s="1">
        <v>1</v>
      </c>
      <c r="N29" s="4">
        <v>0.71709999999999985</v>
      </c>
      <c r="O29" s="1" t="s">
        <v>1746</v>
      </c>
    </row>
    <row r="30" spans="1:15" x14ac:dyDescent="0.25">
      <c r="A30" s="1">
        <v>29</v>
      </c>
      <c r="B30" s="1" t="s">
        <v>814</v>
      </c>
      <c r="C30" s="10">
        <v>45196</v>
      </c>
      <c r="D30" s="1">
        <v>0</v>
      </c>
      <c r="E30" s="17" t="s">
        <v>4425</v>
      </c>
      <c r="F30" s="15">
        <v>0.5</v>
      </c>
      <c r="G30" s="2">
        <v>0.2051</v>
      </c>
      <c r="H30" s="3">
        <v>0</v>
      </c>
      <c r="I30" s="2">
        <v>0.1</v>
      </c>
      <c r="J30" s="4">
        <f t="shared" si="0"/>
        <v>0.1051</v>
      </c>
      <c r="K30" s="1">
        <v>1</v>
      </c>
      <c r="L30" s="4">
        <f t="shared" si="1"/>
        <v>0.1051</v>
      </c>
      <c r="M30" s="1">
        <v>1</v>
      </c>
      <c r="N30" s="4">
        <v>0.1051</v>
      </c>
      <c r="O30" s="1" t="s">
        <v>1746</v>
      </c>
    </row>
    <row r="31" spans="1:15" ht="49.5" x14ac:dyDescent="0.25">
      <c r="A31" s="1">
        <v>30</v>
      </c>
      <c r="B31" s="1" t="s">
        <v>663</v>
      </c>
      <c r="C31" s="10">
        <v>45196</v>
      </c>
      <c r="D31" s="1">
        <v>0</v>
      </c>
      <c r="E31" s="18" t="s">
        <v>4443</v>
      </c>
      <c r="F31" s="15">
        <v>20.5</v>
      </c>
      <c r="G31" s="2">
        <v>3.9531999999999998</v>
      </c>
      <c r="H31" s="3">
        <v>3</v>
      </c>
      <c r="I31" s="2">
        <v>3.2761</v>
      </c>
      <c r="J31" s="4">
        <f t="shared" si="0"/>
        <v>0.67709999999999981</v>
      </c>
      <c r="K31" s="1">
        <v>1</v>
      </c>
      <c r="L31" s="4">
        <f t="shared" si="1"/>
        <v>0.67709999999999981</v>
      </c>
      <c r="M31" s="1">
        <v>1</v>
      </c>
      <c r="N31" s="4">
        <v>0.67709999999999981</v>
      </c>
      <c r="O31" s="1" t="s">
        <v>1746</v>
      </c>
    </row>
    <row r="32" spans="1:15" x14ac:dyDescent="0.25">
      <c r="A32" s="1">
        <v>31</v>
      </c>
      <c r="B32" s="1" t="s">
        <v>814</v>
      </c>
      <c r="C32" s="10">
        <v>45197</v>
      </c>
      <c r="D32" s="1">
        <v>0</v>
      </c>
      <c r="E32" s="17" t="s">
        <v>4447</v>
      </c>
      <c r="F32" s="15">
        <v>3</v>
      </c>
      <c r="G32" s="2">
        <v>0.03</v>
      </c>
      <c r="H32" s="3">
        <v>0</v>
      </c>
      <c r="I32" s="2">
        <v>0.55000000000000004</v>
      </c>
      <c r="J32" s="4">
        <f t="shared" si="0"/>
        <v>-0.52</v>
      </c>
      <c r="K32" s="1">
        <v>1</v>
      </c>
      <c r="L32" s="4">
        <f t="shared" si="1"/>
        <v>-0.52</v>
      </c>
      <c r="M32" s="1">
        <v>2</v>
      </c>
      <c r="N32" s="4">
        <v>0.18329999999999999</v>
      </c>
      <c r="O32" s="1" t="s">
        <v>1746</v>
      </c>
    </row>
    <row r="33" spans="1:15" ht="49.5" x14ac:dyDescent="0.25">
      <c r="A33" s="1">
        <v>32</v>
      </c>
      <c r="B33" s="1" t="s">
        <v>663</v>
      </c>
      <c r="C33" s="10">
        <v>45197</v>
      </c>
      <c r="D33" s="1">
        <v>0</v>
      </c>
      <c r="E33" s="18" t="s">
        <v>4456</v>
      </c>
      <c r="F33" s="15">
        <v>21</v>
      </c>
      <c r="G33" s="2">
        <v>4.84</v>
      </c>
      <c r="H33" s="3">
        <v>1</v>
      </c>
      <c r="I33" s="2">
        <v>3.87</v>
      </c>
      <c r="J33" s="4">
        <f t="shared" si="0"/>
        <v>0.96999999999999975</v>
      </c>
      <c r="K33" s="1">
        <v>1</v>
      </c>
      <c r="L33" s="4">
        <f t="shared" si="1"/>
        <v>0.96999999999999975</v>
      </c>
      <c r="M33" s="1">
        <v>1</v>
      </c>
      <c r="N33" s="4">
        <v>0.96999999999999975</v>
      </c>
      <c r="O33" s="1" t="s">
        <v>1746</v>
      </c>
    </row>
    <row r="34" spans="1:15" x14ac:dyDescent="0.25">
      <c r="A34" s="1">
        <v>33</v>
      </c>
      <c r="B34" s="1" t="s">
        <v>663</v>
      </c>
      <c r="C34" s="10">
        <v>45198</v>
      </c>
      <c r="D34" s="1">
        <v>0</v>
      </c>
      <c r="E34" s="17" t="s">
        <v>4464</v>
      </c>
      <c r="F34" s="15">
        <v>24</v>
      </c>
      <c r="G34" s="2">
        <v>5.8</v>
      </c>
      <c r="H34" s="3">
        <v>4</v>
      </c>
      <c r="I34" s="2">
        <v>4.67</v>
      </c>
      <c r="J34" s="4">
        <f t="shared" si="0"/>
        <v>1.1299999999999999</v>
      </c>
      <c r="K34" s="1">
        <v>1</v>
      </c>
      <c r="L34" s="4">
        <f t="shared" si="1"/>
        <v>1.1299999999999999</v>
      </c>
      <c r="M34" s="1">
        <v>1</v>
      </c>
      <c r="N34" s="4">
        <v>1.1299999999999999</v>
      </c>
      <c r="O34" s="1" t="s">
        <v>1746</v>
      </c>
    </row>
    <row r="35" spans="1:15" x14ac:dyDescent="0.25">
      <c r="A35" s="1">
        <v>34</v>
      </c>
      <c r="B35" s="1" t="s">
        <v>663</v>
      </c>
      <c r="C35" s="10">
        <v>45199</v>
      </c>
      <c r="D35" s="1">
        <v>0</v>
      </c>
      <c r="E35" s="17" t="s">
        <v>4464</v>
      </c>
      <c r="F35" s="15">
        <v>24</v>
      </c>
      <c r="G35" s="2">
        <v>5.99</v>
      </c>
      <c r="H35" s="3">
        <v>1</v>
      </c>
      <c r="I35" s="2">
        <v>4.22</v>
      </c>
      <c r="J35" s="4">
        <f t="shared" si="0"/>
        <v>1.7700000000000005</v>
      </c>
      <c r="K35" s="1">
        <v>1</v>
      </c>
      <c r="L35" s="4">
        <f t="shared" si="1"/>
        <v>1.7700000000000005</v>
      </c>
      <c r="M35" s="1">
        <v>1</v>
      </c>
      <c r="N35" s="4">
        <v>1.7700000000000005</v>
      </c>
      <c r="O35" s="1" t="s">
        <v>1746</v>
      </c>
    </row>
    <row r="36" spans="1:15" x14ac:dyDescent="0.25">
      <c r="A36" s="1">
        <v>35</v>
      </c>
      <c r="B36" s="1" t="s">
        <v>663</v>
      </c>
      <c r="C36" s="10">
        <v>45200</v>
      </c>
      <c r="D36" s="1">
        <v>0</v>
      </c>
      <c r="E36" s="17" t="s">
        <v>428</v>
      </c>
      <c r="F36" s="15">
        <v>24</v>
      </c>
      <c r="G36" s="2">
        <v>5.12</v>
      </c>
      <c r="H36" s="3">
        <v>2</v>
      </c>
      <c r="I36" s="2">
        <v>4.1900000000000004</v>
      </c>
      <c r="J36" s="4">
        <f t="shared" si="0"/>
        <v>0.92999999999999972</v>
      </c>
      <c r="K36" s="1">
        <v>1</v>
      </c>
      <c r="L36" s="4">
        <f t="shared" si="1"/>
        <v>0.92999999999999972</v>
      </c>
      <c r="M36" s="1">
        <v>1</v>
      </c>
      <c r="N36" s="4">
        <v>0.92999999999999972</v>
      </c>
      <c r="O36" s="1" t="s">
        <v>1746</v>
      </c>
    </row>
    <row r="37" spans="1:15" x14ac:dyDescent="0.25">
      <c r="A37" s="1">
        <v>36</v>
      </c>
      <c r="B37" s="1" t="s">
        <v>663</v>
      </c>
      <c r="C37" s="10">
        <v>45201</v>
      </c>
      <c r="D37" s="1">
        <v>0</v>
      </c>
      <c r="E37" s="17" t="s">
        <v>428</v>
      </c>
      <c r="F37" s="15">
        <v>24</v>
      </c>
      <c r="G37" s="2">
        <v>4.9800000000000004</v>
      </c>
      <c r="H37" s="3">
        <v>5</v>
      </c>
      <c r="I37" s="2">
        <v>4.03</v>
      </c>
      <c r="J37" s="4">
        <f t="shared" si="0"/>
        <v>0.95000000000000018</v>
      </c>
      <c r="K37" s="1">
        <v>1</v>
      </c>
      <c r="L37" s="4">
        <f t="shared" si="1"/>
        <v>0.95000000000000018</v>
      </c>
      <c r="M37" s="1">
        <v>1</v>
      </c>
      <c r="N37" s="4">
        <v>0.95000000000000018</v>
      </c>
      <c r="O37" s="1" t="s">
        <v>1746</v>
      </c>
    </row>
    <row r="38" spans="1:15" x14ac:dyDescent="0.25">
      <c r="A38" s="1">
        <v>37</v>
      </c>
      <c r="B38" s="1" t="s">
        <v>663</v>
      </c>
      <c r="C38" s="10">
        <v>45202</v>
      </c>
      <c r="D38" s="1">
        <v>0</v>
      </c>
      <c r="E38" s="17" t="s">
        <v>428</v>
      </c>
      <c r="F38" s="15">
        <v>24</v>
      </c>
      <c r="G38" s="2">
        <v>4.84</v>
      </c>
      <c r="H38" s="3">
        <v>6</v>
      </c>
      <c r="I38" s="2">
        <v>3.96</v>
      </c>
      <c r="J38" s="4">
        <f t="shared" si="0"/>
        <v>0.87999999999999989</v>
      </c>
      <c r="K38" s="1">
        <v>1</v>
      </c>
      <c r="L38" s="4">
        <f t="shared" si="1"/>
        <v>0.87999999999999989</v>
      </c>
      <c r="M38" s="1">
        <v>1</v>
      </c>
      <c r="N38" s="4">
        <v>0.87999999999999989</v>
      </c>
      <c r="O38" s="1" t="s">
        <v>1746</v>
      </c>
    </row>
    <row r="39" spans="1:15" x14ac:dyDescent="0.25">
      <c r="A39" s="1">
        <v>38</v>
      </c>
      <c r="B39" s="1" t="s">
        <v>663</v>
      </c>
      <c r="C39" s="10">
        <v>45203</v>
      </c>
      <c r="D39" s="1">
        <v>0</v>
      </c>
      <c r="E39" s="17" t="s">
        <v>428</v>
      </c>
      <c r="F39" s="15">
        <v>24</v>
      </c>
      <c r="G39" s="2">
        <v>4.76</v>
      </c>
      <c r="H39" s="3">
        <v>6</v>
      </c>
      <c r="I39" s="2">
        <v>3.85</v>
      </c>
      <c r="J39" s="4">
        <f t="shared" si="0"/>
        <v>0.9099999999999997</v>
      </c>
      <c r="K39" s="1">
        <v>1</v>
      </c>
      <c r="L39" s="4">
        <f t="shared" si="1"/>
        <v>0.9099999999999997</v>
      </c>
      <c r="M39" s="1">
        <v>1</v>
      </c>
      <c r="N39" s="4">
        <v>0.9099999999999997</v>
      </c>
      <c r="O39" s="1" t="s">
        <v>1746</v>
      </c>
    </row>
    <row r="40" spans="1:15" ht="33" x14ac:dyDescent="0.25">
      <c r="A40" s="1">
        <v>39</v>
      </c>
      <c r="B40" s="1" t="s">
        <v>4487</v>
      </c>
      <c r="C40" s="10">
        <v>45204</v>
      </c>
      <c r="D40" s="1">
        <v>0</v>
      </c>
      <c r="E40" s="18" t="s">
        <v>4488</v>
      </c>
      <c r="F40" s="15">
        <v>23.7</v>
      </c>
      <c r="G40" s="2">
        <v>1.6799999999999999E-2</v>
      </c>
      <c r="H40" s="3">
        <v>0</v>
      </c>
      <c r="I40" s="2">
        <v>0.01</v>
      </c>
      <c r="J40" s="4">
        <f t="shared" si="0"/>
        <v>6.7999999999999988E-3</v>
      </c>
      <c r="K40" s="1">
        <v>5</v>
      </c>
      <c r="L40" s="4">
        <f t="shared" si="1"/>
        <v>3.3999999999999996E-2</v>
      </c>
      <c r="M40" s="1">
        <v>26</v>
      </c>
      <c r="N40" s="4">
        <v>2.1490999999999998</v>
      </c>
      <c r="O40" s="1" t="s">
        <v>1746</v>
      </c>
    </row>
    <row r="41" spans="1:15" x14ac:dyDescent="0.25">
      <c r="A41" s="1">
        <v>40</v>
      </c>
      <c r="B41" s="1" t="s">
        <v>663</v>
      </c>
      <c r="C41" s="10">
        <v>45204</v>
      </c>
      <c r="D41" s="1">
        <v>0</v>
      </c>
      <c r="E41" s="17" t="s">
        <v>4489</v>
      </c>
      <c r="F41" s="15">
        <v>0.3</v>
      </c>
      <c r="G41" s="2">
        <v>4.01</v>
      </c>
      <c r="H41" s="3">
        <v>4</v>
      </c>
      <c r="I41" s="2">
        <v>3.85</v>
      </c>
      <c r="J41" s="4">
        <f t="shared" si="0"/>
        <v>0.1599999999999997</v>
      </c>
      <c r="K41" s="1">
        <v>1</v>
      </c>
      <c r="L41" s="4">
        <f t="shared" si="1"/>
        <v>0.1599999999999997</v>
      </c>
      <c r="M41" s="1">
        <v>1</v>
      </c>
      <c r="N41" s="4">
        <v>0.1599999999999997</v>
      </c>
      <c r="O41" s="1" t="s">
        <v>1746</v>
      </c>
    </row>
    <row r="42" spans="1:15" x14ac:dyDescent="0.25">
      <c r="A42" s="1">
        <v>41</v>
      </c>
      <c r="B42" s="1" t="s">
        <v>663</v>
      </c>
      <c r="C42" s="10">
        <v>45205</v>
      </c>
      <c r="D42" s="1">
        <v>0</v>
      </c>
      <c r="E42" s="17" t="s">
        <v>213</v>
      </c>
      <c r="F42" s="15">
        <v>24</v>
      </c>
      <c r="G42" s="2">
        <v>4.83</v>
      </c>
      <c r="H42" s="3">
        <v>4</v>
      </c>
      <c r="I42" s="2">
        <v>4.08</v>
      </c>
      <c r="J42" s="4">
        <f t="shared" si="0"/>
        <v>0.75</v>
      </c>
      <c r="K42" s="1">
        <v>1</v>
      </c>
      <c r="L42" s="4">
        <f t="shared" si="1"/>
        <v>0.75</v>
      </c>
      <c r="M42" s="1">
        <v>1</v>
      </c>
      <c r="N42" s="4">
        <v>0.75</v>
      </c>
      <c r="O42" s="1" t="s">
        <v>1746</v>
      </c>
    </row>
    <row r="43" spans="1:15" x14ac:dyDescent="0.25">
      <c r="A43" s="1">
        <v>42</v>
      </c>
      <c r="B43" s="1" t="s">
        <v>663</v>
      </c>
      <c r="C43" s="10">
        <v>45206</v>
      </c>
      <c r="D43" s="1">
        <v>0</v>
      </c>
      <c r="E43" s="17" t="s">
        <v>213</v>
      </c>
      <c r="F43" s="15">
        <v>24</v>
      </c>
      <c r="G43" s="2">
        <v>4.46</v>
      </c>
      <c r="H43" s="3">
        <v>4</v>
      </c>
      <c r="I43" s="2">
        <v>4.08</v>
      </c>
      <c r="J43" s="4">
        <f t="shared" si="0"/>
        <v>0.37999999999999989</v>
      </c>
      <c r="K43" s="1">
        <v>1</v>
      </c>
      <c r="L43" s="4">
        <f t="shared" si="1"/>
        <v>0.37999999999999989</v>
      </c>
      <c r="M43" s="1">
        <v>1</v>
      </c>
      <c r="N43" s="4">
        <v>0.37999999999999989</v>
      </c>
      <c r="O43" s="1" t="s">
        <v>1746</v>
      </c>
    </row>
    <row r="44" spans="1:15" x14ac:dyDescent="0.25">
      <c r="A44" s="1">
        <v>43</v>
      </c>
      <c r="B44" s="1" t="s">
        <v>663</v>
      </c>
      <c r="C44" s="10">
        <v>45207</v>
      </c>
      <c r="D44" s="1">
        <v>0</v>
      </c>
      <c r="E44" s="17" t="s">
        <v>2406</v>
      </c>
      <c r="F44" s="15">
        <v>5.5</v>
      </c>
      <c r="G44" s="2">
        <v>3.39</v>
      </c>
      <c r="H44" s="3">
        <v>2</v>
      </c>
      <c r="I44" s="2">
        <v>0.93</v>
      </c>
      <c r="J44" s="4">
        <f t="shared" si="0"/>
        <v>2.46</v>
      </c>
      <c r="K44" s="1">
        <v>1</v>
      </c>
      <c r="L44" s="4">
        <f t="shared" si="1"/>
        <v>2.46</v>
      </c>
      <c r="M44" s="1">
        <v>1</v>
      </c>
      <c r="N44" s="4">
        <v>2.46</v>
      </c>
      <c r="O44" s="1" t="s">
        <v>1746</v>
      </c>
    </row>
    <row r="45" spans="1:15" x14ac:dyDescent="0.25">
      <c r="A45" s="1">
        <v>44</v>
      </c>
      <c r="B45" s="1" t="s">
        <v>663</v>
      </c>
      <c r="C45" s="10">
        <v>45208</v>
      </c>
      <c r="D45" s="1">
        <v>0</v>
      </c>
      <c r="E45" s="17" t="s">
        <v>4506</v>
      </c>
      <c r="F45" s="15">
        <v>6</v>
      </c>
      <c r="G45" s="2">
        <v>2.56</v>
      </c>
      <c r="H45" s="3">
        <v>2</v>
      </c>
      <c r="I45" s="2">
        <v>1.1499999999999999</v>
      </c>
      <c r="J45" s="4">
        <f t="shared" si="0"/>
        <v>1.4100000000000001</v>
      </c>
      <c r="K45" s="1">
        <v>1</v>
      </c>
      <c r="L45" s="4">
        <f t="shared" si="1"/>
        <v>1.4100000000000001</v>
      </c>
      <c r="M45" s="1">
        <v>1</v>
      </c>
      <c r="N45" s="4">
        <v>1.4100000000000001</v>
      </c>
      <c r="O45" s="1" t="s">
        <v>1746</v>
      </c>
    </row>
    <row r="46" spans="1:15" x14ac:dyDescent="0.25">
      <c r="A46" s="1">
        <v>45</v>
      </c>
      <c r="B46" s="1" t="s">
        <v>663</v>
      </c>
      <c r="C46" s="10">
        <v>45209</v>
      </c>
      <c r="D46" s="1">
        <v>0</v>
      </c>
      <c r="E46" s="17" t="s">
        <v>2406</v>
      </c>
      <c r="F46" s="15">
        <v>5.5</v>
      </c>
      <c r="G46" s="2">
        <v>4.29</v>
      </c>
      <c r="H46" s="3">
        <v>2</v>
      </c>
      <c r="I46" s="2">
        <v>1.36</v>
      </c>
      <c r="J46" s="4">
        <f t="shared" si="0"/>
        <v>2.9299999999999997</v>
      </c>
      <c r="K46" s="1">
        <v>5</v>
      </c>
      <c r="L46" s="4">
        <f t="shared" si="1"/>
        <v>14.649999999999999</v>
      </c>
      <c r="M46" s="1">
        <v>9</v>
      </c>
      <c r="N46" s="4">
        <v>20.1251</v>
      </c>
      <c r="O46" s="1" t="s">
        <v>1746</v>
      </c>
    </row>
    <row r="47" spans="1:15" x14ac:dyDescent="0.25">
      <c r="A47" s="1">
        <v>46</v>
      </c>
      <c r="B47" s="1" t="s">
        <v>663</v>
      </c>
      <c r="C47" s="10">
        <v>45218</v>
      </c>
      <c r="D47" s="1">
        <v>0</v>
      </c>
      <c r="E47" s="17" t="s">
        <v>2749</v>
      </c>
      <c r="F47" s="15">
        <v>5</v>
      </c>
      <c r="G47" s="2">
        <v>1.8355999999999999</v>
      </c>
      <c r="H47" s="3">
        <v>1</v>
      </c>
      <c r="I47" s="2">
        <v>1.0273000000000001</v>
      </c>
      <c r="J47" s="4">
        <f t="shared" si="0"/>
        <v>0.8082999999999998</v>
      </c>
      <c r="K47" s="1">
        <v>1</v>
      </c>
      <c r="L47" s="4">
        <f t="shared" si="1"/>
        <v>0.8082999999999998</v>
      </c>
      <c r="M47" s="1">
        <v>1</v>
      </c>
      <c r="N47" s="4">
        <v>0.8082999999999998</v>
      </c>
      <c r="O47" s="1" t="s">
        <v>1746</v>
      </c>
    </row>
    <row r="48" spans="1:15" x14ac:dyDescent="0.25">
      <c r="A48" s="1">
        <v>47</v>
      </c>
      <c r="B48" s="1" t="s">
        <v>663</v>
      </c>
      <c r="C48" s="10">
        <v>45219</v>
      </c>
      <c r="D48" s="1">
        <v>0</v>
      </c>
      <c r="E48" s="17" t="s">
        <v>213</v>
      </c>
      <c r="F48" s="15">
        <v>24</v>
      </c>
      <c r="G48" s="2">
        <v>1.3028999999999999</v>
      </c>
      <c r="H48" s="3">
        <v>2.1</v>
      </c>
      <c r="I48" s="2">
        <v>0.65280000000000005</v>
      </c>
      <c r="J48" s="4">
        <f t="shared" si="0"/>
        <v>0.6500999999999999</v>
      </c>
      <c r="K48" s="1">
        <v>5</v>
      </c>
      <c r="L48" s="4">
        <f t="shared" si="1"/>
        <v>3.2504999999999997</v>
      </c>
      <c r="M48" s="1">
        <v>11</v>
      </c>
      <c r="N48" s="4">
        <v>25.38</v>
      </c>
      <c r="O48" s="1" t="s">
        <v>1746</v>
      </c>
    </row>
    <row r="49" spans="1:15" x14ac:dyDescent="0.25">
      <c r="A49" s="1">
        <v>48</v>
      </c>
      <c r="B49" s="1" t="s">
        <v>4644</v>
      </c>
      <c r="C49" s="10">
        <v>45223</v>
      </c>
      <c r="D49" s="1">
        <v>0</v>
      </c>
      <c r="E49" s="17" t="s">
        <v>701</v>
      </c>
      <c r="F49" s="15">
        <v>2</v>
      </c>
      <c r="G49" s="2">
        <v>1.9464999999999999</v>
      </c>
      <c r="H49" s="3">
        <v>1</v>
      </c>
      <c r="I49" s="2">
        <v>0.31219999999999998</v>
      </c>
      <c r="J49" s="4">
        <f t="shared" si="0"/>
        <v>1.6342999999999999</v>
      </c>
      <c r="K49" s="1">
        <v>2</v>
      </c>
      <c r="L49" s="4">
        <f t="shared" si="1"/>
        <v>3.2685999999999997</v>
      </c>
      <c r="M49" s="1">
        <v>3</v>
      </c>
      <c r="N49" s="4">
        <v>4.8117000000000001</v>
      </c>
      <c r="O49" s="1" t="s">
        <v>1746</v>
      </c>
    </row>
    <row r="50" spans="1:15" x14ac:dyDescent="0.25">
      <c r="A50" s="1">
        <v>49</v>
      </c>
      <c r="B50" s="1" t="s">
        <v>865</v>
      </c>
      <c r="C50" s="10">
        <v>45223</v>
      </c>
      <c r="D50" s="1">
        <v>0</v>
      </c>
      <c r="E50" s="17" t="s">
        <v>4651</v>
      </c>
      <c r="F50" s="15">
        <v>1</v>
      </c>
      <c r="G50" s="2">
        <v>2.3222</v>
      </c>
      <c r="H50" s="3">
        <v>5</v>
      </c>
      <c r="I50" s="2">
        <v>0.1239</v>
      </c>
      <c r="J50" s="4">
        <f t="shared" si="0"/>
        <v>2.1983000000000001</v>
      </c>
      <c r="K50" s="1">
        <v>1</v>
      </c>
      <c r="L50" s="4">
        <f t="shared" si="1"/>
        <v>2.1983000000000001</v>
      </c>
      <c r="M50" s="1">
        <v>1</v>
      </c>
      <c r="N50" s="4">
        <v>2.1983000000000001</v>
      </c>
      <c r="O50" s="1" t="s">
        <v>1746</v>
      </c>
    </row>
    <row r="51" spans="1:15" x14ac:dyDescent="0.25">
      <c r="A51" s="1">
        <v>50</v>
      </c>
      <c r="B51" s="1" t="s">
        <v>865</v>
      </c>
      <c r="C51" s="10">
        <v>45224</v>
      </c>
      <c r="D51" s="1">
        <v>0</v>
      </c>
      <c r="E51" s="17" t="s">
        <v>4680</v>
      </c>
      <c r="F51" s="15">
        <v>2.5</v>
      </c>
      <c r="G51" s="2">
        <v>2.8178000000000001</v>
      </c>
      <c r="H51" s="3">
        <v>6</v>
      </c>
      <c r="I51" s="2">
        <v>0.22550000000000001</v>
      </c>
      <c r="J51" s="4">
        <f t="shared" si="0"/>
        <v>2.5923000000000003</v>
      </c>
      <c r="K51" s="1">
        <v>1</v>
      </c>
      <c r="L51" s="4">
        <f t="shared" si="1"/>
        <v>2.5923000000000003</v>
      </c>
      <c r="M51" s="1">
        <v>2</v>
      </c>
      <c r="N51" s="4">
        <v>4.4183000000000003</v>
      </c>
      <c r="O51" s="1" t="s">
        <v>1746</v>
      </c>
    </row>
    <row r="52" spans="1:15" x14ac:dyDescent="0.25">
      <c r="A52" s="1">
        <v>51</v>
      </c>
      <c r="B52" s="1" t="s">
        <v>4670</v>
      </c>
      <c r="C52" s="10">
        <v>45224</v>
      </c>
      <c r="D52" s="1">
        <v>0</v>
      </c>
      <c r="E52" s="17" t="s">
        <v>4681</v>
      </c>
      <c r="F52" s="15">
        <v>3.5</v>
      </c>
      <c r="G52" s="2">
        <v>1.5208999999999999</v>
      </c>
      <c r="H52" s="3">
        <v>4</v>
      </c>
      <c r="I52" s="2">
        <v>0.53810000000000002</v>
      </c>
      <c r="J52" s="4">
        <f t="shared" si="0"/>
        <v>0.9827999999999999</v>
      </c>
      <c r="K52" s="1">
        <v>5</v>
      </c>
      <c r="L52" s="4">
        <f t="shared" si="1"/>
        <v>4.9139999999999997</v>
      </c>
      <c r="M52" s="1">
        <v>6</v>
      </c>
      <c r="N52" s="4">
        <v>18.739999999999998</v>
      </c>
      <c r="O52" s="1" t="s">
        <v>1746</v>
      </c>
    </row>
    <row r="53" spans="1:15" x14ac:dyDescent="0.25">
      <c r="A53" s="1">
        <v>52</v>
      </c>
      <c r="B53" s="1" t="s">
        <v>4373</v>
      </c>
      <c r="C53" s="10">
        <v>45226</v>
      </c>
      <c r="D53" s="1">
        <v>0</v>
      </c>
      <c r="E53" s="17" t="s">
        <v>4706</v>
      </c>
      <c r="F53" s="15">
        <v>2.5</v>
      </c>
      <c r="G53" s="2">
        <v>0.98560000000000003</v>
      </c>
      <c r="H53" s="3">
        <v>0</v>
      </c>
      <c r="I53" s="2">
        <v>0.30099999999999999</v>
      </c>
      <c r="J53" s="4">
        <f t="shared" si="0"/>
        <v>0.6846000000000001</v>
      </c>
      <c r="K53" s="1">
        <v>1</v>
      </c>
      <c r="L53" s="4">
        <f t="shared" si="1"/>
        <v>0.6846000000000001</v>
      </c>
      <c r="M53" s="1">
        <v>2</v>
      </c>
      <c r="N53" s="4">
        <v>0.72960000000000003</v>
      </c>
      <c r="O53" s="1" t="s">
        <v>1746</v>
      </c>
    </row>
    <row r="54" spans="1:15" x14ac:dyDescent="0.25">
      <c r="A54" s="1">
        <v>53</v>
      </c>
      <c r="B54" s="1" t="s">
        <v>865</v>
      </c>
      <c r="C54" s="10">
        <v>45226</v>
      </c>
      <c r="D54" s="1">
        <v>0</v>
      </c>
      <c r="E54" s="17" t="s">
        <v>4706</v>
      </c>
      <c r="F54" s="15">
        <v>2.5</v>
      </c>
      <c r="G54" s="2">
        <v>2.4986999999999999</v>
      </c>
      <c r="H54" s="3">
        <v>0</v>
      </c>
      <c r="I54" s="2">
        <v>0.1933</v>
      </c>
      <c r="J54" s="4">
        <f t="shared" si="0"/>
        <v>2.3054000000000001</v>
      </c>
      <c r="K54" s="1">
        <v>3</v>
      </c>
      <c r="L54" s="4">
        <f t="shared" si="1"/>
        <v>6.9161999999999999</v>
      </c>
      <c r="M54" s="1">
        <v>4</v>
      </c>
      <c r="N54" s="4">
        <v>8.6600999999999999</v>
      </c>
      <c r="O54" s="1" t="s">
        <v>1746</v>
      </c>
    </row>
    <row r="55" spans="1:15" x14ac:dyDescent="0.25">
      <c r="A55" s="1">
        <v>54</v>
      </c>
      <c r="B55" s="1" t="s">
        <v>4373</v>
      </c>
      <c r="C55" s="10">
        <v>45228</v>
      </c>
      <c r="D55" s="1">
        <v>0</v>
      </c>
      <c r="E55" s="17" t="s">
        <v>2531</v>
      </c>
      <c r="F55" s="15">
        <v>4</v>
      </c>
      <c r="G55" s="2">
        <v>4.58</v>
      </c>
      <c r="H55" s="3">
        <v>1</v>
      </c>
      <c r="I55" s="2">
        <v>0.68030000000000002</v>
      </c>
      <c r="J55" s="4">
        <f t="shared" si="0"/>
        <v>3.8997000000000002</v>
      </c>
      <c r="K55" s="1">
        <v>1</v>
      </c>
      <c r="L55" s="4">
        <f t="shared" si="1"/>
        <v>3.8997000000000002</v>
      </c>
      <c r="M55" s="1">
        <v>2</v>
      </c>
      <c r="N55" s="4">
        <v>6.9092000000000002</v>
      </c>
      <c r="O55" s="1" t="s">
        <v>1746</v>
      </c>
    </row>
    <row r="56" spans="1:15" x14ac:dyDescent="0.25">
      <c r="A56" s="1">
        <v>55</v>
      </c>
      <c r="B56" s="1" t="s">
        <v>865</v>
      </c>
      <c r="C56" s="10">
        <v>45230</v>
      </c>
      <c r="D56" s="1">
        <v>0</v>
      </c>
      <c r="E56" s="17" t="s">
        <v>4722</v>
      </c>
      <c r="F56" s="15">
        <v>1</v>
      </c>
      <c r="G56" s="2">
        <v>2.16</v>
      </c>
      <c r="H56" s="3">
        <v>0.5</v>
      </c>
      <c r="I56" s="2">
        <v>0.19</v>
      </c>
      <c r="J56" s="4">
        <f t="shared" si="0"/>
        <v>1.9700000000000002</v>
      </c>
      <c r="K56" s="1">
        <v>1</v>
      </c>
      <c r="L56" s="4">
        <f t="shared" si="1"/>
        <v>1.9700000000000002</v>
      </c>
      <c r="M56" s="1">
        <v>1</v>
      </c>
      <c r="N56" s="4">
        <v>1.9700000000000002</v>
      </c>
      <c r="O56" s="1" t="s">
        <v>1746</v>
      </c>
    </row>
    <row r="57" spans="1:15" x14ac:dyDescent="0.25">
      <c r="A57" s="1">
        <v>56</v>
      </c>
      <c r="B57" s="1" t="s">
        <v>865</v>
      </c>
      <c r="C57" s="10">
        <v>45231</v>
      </c>
      <c r="D57" s="1">
        <v>0</v>
      </c>
      <c r="E57" s="17" t="s">
        <v>4736</v>
      </c>
      <c r="F57" s="129">
        <v>1</v>
      </c>
      <c r="G57" s="2">
        <v>2.1</v>
      </c>
      <c r="H57" s="3">
        <v>1</v>
      </c>
      <c r="I57" s="2">
        <v>0.23</v>
      </c>
      <c r="J57" s="4">
        <f t="shared" si="0"/>
        <v>1.87</v>
      </c>
      <c r="K57" s="1">
        <v>1</v>
      </c>
      <c r="L57" s="4">
        <f t="shared" si="1"/>
        <v>1.87</v>
      </c>
      <c r="M57" s="1">
        <v>1</v>
      </c>
      <c r="N57" s="4">
        <v>1.87</v>
      </c>
      <c r="O57" s="1" t="s">
        <v>1746</v>
      </c>
    </row>
    <row r="58" spans="1:15" x14ac:dyDescent="0.25">
      <c r="A58" s="1">
        <v>57</v>
      </c>
      <c r="B58" s="1" t="s">
        <v>865</v>
      </c>
      <c r="C58" s="10">
        <v>45232</v>
      </c>
      <c r="D58" s="1">
        <v>0</v>
      </c>
      <c r="E58" s="17" t="s">
        <v>1663</v>
      </c>
      <c r="F58" s="15">
        <v>7</v>
      </c>
      <c r="G58" s="2">
        <v>2</v>
      </c>
      <c r="H58" s="3">
        <v>4.9000000000000004</v>
      </c>
      <c r="I58" s="2">
        <v>0.48</v>
      </c>
      <c r="J58" s="4">
        <f t="shared" si="0"/>
        <v>1.52</v>
      </c>
      <c r="K58" s="1">
        <v>1</v>
      </c>
      <c r="L58" s="4">
        <f t="shared" si="1"/>
        <v>1.52</v>
      </c>
      <c r="M58" s="1">
        <v>1</v>
      </c>
      <c r="N58" s="4">
        <v>1.52</v>
      </c>
      <c r="O58" s="1" t="s">
        <v>1746</v>
      </c>
    </row>
    <row r="59" spans="1:15" x14ac:dyDescent="0.25">
      <c r="A59" s="1">
        <v>58</v>
      </c>
      <c r="B59" s="1" t="s">
        <v>4744</v>
      </c>
      <c r="C59" s="10">
        <v>45232</v>
      </c>
      <c r="D59" s="1">
        <v>0</v>
      </c>
      <c r="E59" s="17" t="s">
        <v>1663</v>
      </c>
      <c r="F59" s="15">
        <v>7</v>
      </c>
      <c r="G59" s="2">
        <v>2.34</v>
      </c>
      <c r="H59" s="3">
        <v>2.6</v>
      </c>
      <c r="I59" s="2">
        <v>1.03</v>
      </c>
      <c r="J59" s="4">
        <f t="shared" si="0"/>
        <v>1.3099999999999998</v>
      </c>
      <c r="K59" s="1">
        <v>1</v>
      </c>
      <c r="L59" s="4">
        <f t="shared" si="1"/>
        <v>1.3099999999999998</v>
      </c>
      <c r="M59" s="1">
        <v>1</v>
      </c>
      <c r="N59" s="4">
        <v>1.3099999999999998</v>
      </c>
      <c r="O59" s="1" t="s">
        <v>1746</v>
      </c>
    </row>
    <row r="60" spans="1:15" ht="33" x14ac:dyDescent="0.25">
      <c r="A60" s="1">
        <v>59</v>
      </c>
      <c r="B60" s="1" t="s">
        <v>865</v>
      </c>
      <c r="C60" s="10">
        <v>45233</v>
      </c>
      <c r="D60" s="1">
        <v>0</v>
      </c>
      <c r="E60" s="18" t="s">
        <v>4746</v>
      </c>
      <c r="F60" s="15">
        <v>6</v>
      </c>
      <c r="G60" s="2">
        <v>2.16</v>
      </c>
      <c r="H60" s="3">
        <v>3.6</v>
      </c>
      <c r="I60" s="2">
        <v>0.51</v>
      </c>
      <c r="J60" s="4">
        <f t="shared" si="0"/>
        <v>1.6500000000000001</v>
      </c>
      <c r="K60" s="1">
        <v>1</v>
      </c>
      <c r="L60" s="4">
        <f t="shared" si="1"/>
        <v>1.6500000000000001</v>
      </c>
      <c r="M60" s="1">
        <v>1</v>
      </c>
      <c r="N60" s="4">
        <v>1.6500000000000001</v>
      </c>
      <c r="O60" s="1" t="s">
        <v>1746</v>
      </c>
    </row>
    <row r="61" spans="1:15" x14ac:dyDescent="0.25">
      <c r="A61" s="1">
        <v>60</v>
      </c>
      <c r="B61" s="1" t="s">
        <v>663</v>
      </c>
      <c r="C61" s="10">
        <v>45233</v>
      </c>
      <c r="D61" s="1">
        <v>0</v>
      </c>
      <c r="E61" s="17" t="s">
        <v>4747</v>
      </c>
      <c r="F61" s="15">
        <v>5</v>
      </c>
      <c r="G61" s="2">
        <v>2.2799999999999998</v>
      </c>
      <c r="H61" s="3">
        <v>1.4</v>
      </c>
      <c r="I61" s="2">
        <v>0.8</v>
      </c>
      <c r="J61" s="4">
        <f t="shared" si="0"/>
        <v>1.4799999999999998</v>
      </c>
      <c r="K61" s="1">
        <v>5</v>
      </c>
      <c r="L61" s="4">
        <f t="shared" si="1"/>
        <v>7.3999999999999986</v>
      </c>
      <c r="M61" s="1">
        <v>9</v>
      </c>
      <c r="N61" s="4">
        <v>20.659500000000001</v>
      </c>
      <c r="O61" s="1" t="s">
        <v>1746</v>
      </c>
    </row>
    <row r="62" spans="1:15" x14ac:dyDescent="0.25">
      <c r="A62" s="1">
        <v>61</v>
      </c>
      <c r="B62" s="1" t="s">
        <v>865</v>
      </c>
      <c r="C62" s="10">
        <v>45234</v>
      </c>
      <c r="D62" s="1">
        <v>0</v>
      </c>
      <c r="E62" s="17" t="s">
        <v>4753</v>
      </c>
      <c r="F62" s="15">
        <v>2.5</v>
      </c>
      <c r="G62" s="2">
        <v>2.6</v>
      </c>
      <c r="H62" s="3">
        <v>3.7</v>
      </c>
      <c r="I62" s="2">
        <v>0.54</v>
      </c>
      <c r="J62" s="4">
        <f t="shared" si="0"/>
        <v>2.06</v>
      </c>
      <c r="K62" s="1">
        <v>1</v>
      </c>
      <c r="L62" s="4">
        <f t="shared" si="1"/>
        <v>2.06</v>
      </c>
      <c r="M62" s="1">
        <v>1</v>
      </c>
      <c r="N62" s="4">
        <v>2.06</v>
      </c>
      <c r="O62" s="1" t="s">
        <v>1746</v>
      </c>
    </row>
    <row r="63" spans="1:15" x14ac:dyDescent="0.25">
      <c r="A63" s="1">
        <v>62</v>
      </c>
      <c r="B63" s="1" t="s">
        <v>865</v>
      </c>
      <c r="C63" s="10">
        <v>45235</v>
      </c>
      <c r="D63" s="1">
        <v>0</v>
      </c>
      <c r="E63" s="17" t="s">
        <v>4753</v>
      </c>
      <c r="F63" s="15">
        <v>2.5</v>
      </c>
      <c r="G63" s="2">
        <v>2.25</v>
      </c>
      <c r="H63" s="3">
        <v>2.1</v>
      </c>
      <c r="I63" s="2">
        <v>0.52</v>
      </c>
      <c r="J63" s="4">
        <f t="shared" si="0"/>
        <v>1.73</v>
      </c>
      <c r="K63" s="1">
        <v>1</v>
      </c>
      <c r="L63" s="4">
        <f t="shared" si="1"/>
        <v>1.73</v>
      </c>
      <c r="M63" s="1">
        <v>1</v>
      </c>
      <c r="N63" s="4">
        <v>1.73</v>
      </c>
      <c r="O63" s="1" t="s">
        <v>1746</v>
      </c>
    </row>
    <row r="64" spans="1:15" ht="33" x14ac:dyDescent="0.25">
      <c r="A64" s="1">
        <v>63</v>
      </c>
      <c r="B64" s="1" t="s">
        <v>865</v>
      </c>
      <c r="C64" s="10">
        <v>45236</v>
      </c>
      <c r="D64" s="1">
        <v>0</v>
      </c>
      <c r="E64" s="18" t="s">
        <v>4775</v>
      </c>
      <c r="F64" s="15">
        <v>16</v>
      </c>
      <c r="G64" s="2">
        <v>3.92</v>
      </c>
      <c r="H64" s="3">
        <v>7.8</v>
      </c>
      <c r="I64" s="2">
        <v>1.65</v>
      </c>
      <c r="J64" s="4">
        <f t="shared" si="0"/>
        <v>2.27</v>
      </c>
      <c r="K64" s="1">
        <v>1</v>
      </c>
      <c r="L64" s="4">
        <f t="shared" si="1"/>
        <v>2.27</v>
      </c>
      <c r="M64" s="1">
        <v>1</v>
      </c>
      <c r="N64" s="4">
        <v>2.27</v>
      </c>
      <c r="O64" s="1" t="s">
        <v>1746</v>
      </c>
    </row>
    <row r="65" spans="1:15" x14ac:dyDescent="0.25">
      <c r="A65" s="1">
        <v>64</v>
      </c>
      <c r="B65" s="1" t="s">
        <v>4670</v>
      </c>
      <c r="C65" s="10">
        <v>45236</v>
      </c>
      <c r="D65" s="1">
        <v>0</v>
      </c>
      <c r="E65" s="17" t="s">
        <v>231</v>
      </c>
      <c r="F65" s="15">
        <v>16</v>
      </c>
      <c r="G65" s="2">
        <v>3.76</v>
      </c>
      <c r="H65" s="3">
        <v>4.9000000000000004</v>
      </c>
      <c r="I65" s="2">
        <v>1.57</v>
      </c>
      <c r="J65" s="4">
        <f t="shared" si="0"/>
        <v>2.1899999999999995</v>
      </c>
      <c r="K65" s="1">
        <v>1</v>
      </c>
      <c r="L65" s="4">
        <f t="shared" si="1"/>
        <v>2.1899999999999995</v>
      </c>
      <c r="M65" s="1">
        <v>1</v>
      </c>
      <c r="N65" s="4">
        <v>2.1899999999999995</v>
      </c>
      <c r="O65" s="1" t="s">
        <v>1746</v>
      </c>
    </row>
    <row r="66" spans="1:15" x14ac:dyDescent="0.25">
      <c r="A66" s="1">
        <v>65</v>
      </c>
      <c r="B66" s="1" t="s">
        <v>865</v>
      </c>
      <c r="C66" s="10">
        <v>45237</v>
      </c>
      <c r="D66" s="1">
        <v>0</v>
      </c>
      <c r="E66" s="17" t="s">
        <v>278</v>
      </c>
      <c r="F66" s="15">
        <v>1</v>
      </c>
      <c r="G66" s="2">
        <v>2.6492</v>
      </c>
      <c r="H66" s="3">
        <v>1</v>
      </c>
      <c r="I66" s="2">
        <v>0.17219999999999999</v>
      </c>
      <c r="J66" s="4">
        <f t="shared" ref="J66:J95" si="2">G66-I66</f>
        <v>2.4769999999999999</v>
      </c>
      <c r="K66" s="1">
        <v>1</v>
      </c>
      <c r="L66" s="4">
        <f t="shared" ref="L66:L95" si="3">(G66-I66-D66)*K66</f>
        <v>2.4769999999999999</v>
      </c>
      <c r="M66" s="1">
        <v>1</v>
      </c>
      <c r="N66" s="4">
        <v>2.4769999999999999</v>
      </c>
      <c r="O66" s="1" t="s">
        <v>1746</v>
      </c>
    </row>
    <row r="67" spans="1:15" x14ac:dyDescent="0.25">
      <c r="A67" s="1">
        <v>66</v>
      </c>
      <c r="B67" s="1" t="s">
        <v>4670</v>
      </c>
      <c r="C67" s="10">
        <v>45237</v>
      </c>
      <c r="D67" s="1">
        <v>0</v>
      </c>
      <c r="E67" s="17" t="s">
        <v>278</v>
      </c>
      <c r="F67" s="15">
        <v>1</v>
      </c>
      <c r="G67" s="2">
        <v>5.2984999999999998</v>
      </c>
      <c r="H67" s="3">
        <v>1.2</v>
      </c>
      <c r="I67" s="2">
        <v>0.15160000000000001</v>
      </c>
      <c r="J67" s="4">
        <f t="shared" si="2"/>
        <v>5.1468999999999996</v>
      </c>
      <c r="K67" s="1">
        <v>1</v>
      </c>
      <c r="L67" s="4">
        <f t="shared" si="3"/>
        <v>5.1468999999999996</v>
      </c>
      <c r="M67" s="1">
        <v>1</v>
      </c>
      <c r="N67" s="4">
        <v>5.1468999999999996</v>
      </c>
      <c r="O67" s="1" t="s">
        <v>1746</v>
      </c>
    </row>
    <row r="68" spans="1:15" x14ac:dyDescent="0.25">
      <c r="A68" s="1">
        <v>67</v>
      </c>
      <c r="B68" s="1" t="s">
        <v>865</v>
      </c>
      <c r="C68" s="10">
        <v>45238</v>
      </c>
      <c r="D68" s="1">
        <v>0</v>
      </c>
      <c r="E68" s="17" t="s">
        <v>4789</v>
      </c>
      <c r="F68" s="15">
        <v>8</v>
      </c>
      <c r="G68" s="2">
        <v>2.89</v>
      </c>
      <c r="H68" s="3">
        <v>3</v>
      </c>
      <c r="I68" s="2">
        <v>0.92</v>
      </c>
      <c r="J68" s="4">
        <f t="shared" si="2"/>
        <v>1.9700000000000002</v>
      </c>
      <c r="K68" s="1">
        <v>5</v>
      </c>
      <c r="L68" s="4">
        <f t="shared" si="3"/>
        <v>9.8500000000000014</v>
      </c>
      <c r="M68" s="1">
        <v>22</v>
      </c>
      <c r="N68" s="4">
        <v>41.2</v>
      </c>
      <c r="O68" s="1" t="s">
        <v>1746</v>
      </c>
    </row>
    <row r="69" spans="1:15" x14ac:dyDescent="0.25">
      <c r="A69" s="1">
        <v>68</v>
      </c>
      <c r="B69" s="1" t="s">
        <v>4670</v>
      </c>
      <c r="C69" s="10">
        <v>45238</v>
      </c>
      <c r="D69" s="1">
        <v>0</v>
      </c>
      <c r="E69" s="17" t="s">
        <v>4790</v>
      </c>
      <c r="F69" s="15">
        <v>6</v>
      </c>
      <c r="G69" s="2">
        <v>3.31</v>
      </c>
      <c r="H69" s="3">
        <v>0.3</v>
      </c>
      <c r="I69" s="2">
        <v>0.76</v>
      </c>
      <c r="J69" s="4">
        <f t="shared" si="2"/>
        <v>2.5499999999999998</v>
      </c>
      <c r="K69" s="1">
        <v>5</v>
      </c>
      <c r="L69" s="4">
        <f t="shared" si="3"/>
        <v>12.75</v>
      </c>
      <c r="M69" s="1">
        <v>22</v>
      </c>
      <c r="N69" s="4">
        <v>89.26</v>
      </c>
      <c r="O69" s="1" t="s">
        <v>1746</v>
      </c>
    </row>
    <row r="70" spans="1:15" x14ac:dyDescent="0.25">
      <c r="A70" s="1">
        <v>69</v>
      </c>
      <c r="B70" s="1" t="s">
        <v>4810</v>
      </c>
      <c r="C70" s="10">
        <v>45242</v>
      </c>
      <c r="D70" s="1">
        <v>0</v>
      </c>
      <c r="E70" s="17" t="s">
        <v>4830</v>
      </c>
      <c r="F70" s="15">
        <v>6</v>
      </c>
      <c r="G70" s="2">
        <v>1.17</v>
      </c>
      <c r="H70" s="3">
        <v>1.6</v>
      </c>
      <c r="I70" s="2">
        <v>0.75</v>
      </c>
      <c r="J70" s="4">
        <f t="shared" si="2"/>
        <v>0.41999999999999993</v>
      </c>
      <c r="K70" s="1">
        <v>1</v>
      </c>
      <c r="L70" s="4">
        <f t="shared" si="3"/>
        <v>0.41999999999999993</v>
      </c>
      <c r="M70" s="1">
        <v>1</v>
      </c>
      <c r="N70" s="4">
        <v>0.41999999999999993</v>
      </c>
      <c r="O70" s="1" t="s">
        <v>1746</v>
      </c>
    </row>
    <row r="71" spans="1:15" x14ac:dyDescent="0.25">
      <c r="A71" s="1">
        <v>70</v>
      </c>
      <c r="B71" s="1" t="s">
        <v>4828</v>
      </c>
      <c r="C71" s="10">
        <v>45242</v>
      </c>
      <c r="D71" s="1">
        <v>0</v>
      </c>
      <c r="E71" s="17" t="s">
        <v>4831</v>
      </c>
      <c r="F71" s="15">
        <v>7</v>
      </c>
      <c r="G71" s="2">
        <v>2.85</v>
      </c>
      <c r="H71" s="3">
        <v>0.5</v>
      </c>
      <c r="I71" s="2">
        <v>0.88</v>
      </c>
      <c r="J71" s="4">
        <f t="shared" si="2"/>
        <v>1.9700000000000002</v>
      </c>
      <c r="K71" s="1">
        <v>5</v>
      </c>
      <c r="L71" s="4">
        <f t="shared" si="3"/>
        <v>9.8500000000000014</v>
      </c>
      <c r="M71" s="1">
        <v>18</v>
      </c>
      <c r="N71" s="4">
        <v>63.13</v>
      </c>
      <c r="O71" s="1" t="s">
        <v>1746</v>
      </c>
    </row>
    <row r="72" spans="1:15" x14ac:dyDescent="0.25">
      <c r="A72" s="1">
        <v>71</v>
      </c>
      <c r="B72" s="1" t="s">
        <v>4829</v>
      </c>
      <c r="C72" s="10">
        <v>45242</v>
      </c>
      <c r="D72" s="1">
        <v>0</v>
      </c>
      <c r="E72" s="17" t="s">
        <v>4832</v>
      </c>
      <c r="F72" s="15">
        <v>8</v>
      </c>
      <c r="G72" s="2">
        <v>1.1299999999999999</v>
      </c>
      <c r="H72" s="3">
        <v>1.1000000000000001</v>
      </c>
      <c r="I72" s="2">
        <v>1</v>
      </c>
      <c r="J72" s="4">
        <f t="shared" si="2"/>
        <v>0.12999999999999989</v>
      </c>
      <c r="K72" s="1">
        <v>1</v>
      </c>
      <c r="L72" s="4">
        <f t="shared" si="3"/>
        <v>0.12999999999999989</v>
      </c>
      <c r="M72" s="1">
        <v>1</v>
      </c>
      <c r="N72" s="4">
        <v>0.12999999999999989</v>
      </c>
      <c r="O72" s="1" t="s">
        <v>1746</v>
      </c>
    </row>
    <row r="73" spans="1:15" x14ac:dyDescent="0.25">
      <c r="A73" s="1">
        <v>72</v>
      </c>
      <c r="B73" s="1" t="s">
        <v>814</v>
      </c>
      <c r="C73" s="10">
        <v>45243</v>
      </c>
      <c r="D73" s="1">
        <v>0</v>
      </c>
      <c r="E73" s="17" t="s">
        <v>4843</v>
      </c>
      <c r="F73" s="15">
        <v>16</v>
      </c>
      <c r="G73" s="2">
        <v>1.95</v>
      </c>
      <c r="H73" s="3">
        <v>3</v>
      </c>
      <c r="I73" s="2">
        <v>1.83</v>
      </c>
      <c r="J73" s="4">
        <f t="shared" si="2"/>
        <v>0.11999999999999988</v>
      </c>
      <c r="K73" s="1">
        <v>1</v>
      </c>
      <c r="L73" s="4">
        <f t="shared" si="3"/>
        <v>0.11999999999999988</v>
      </c>
      <c r="M73" s="1">
        <v>1</v>
      </c>
      <c r="N73" s="4">
        <v>0.11999999999999988</v>
      </c>
      <c r="O73" s="1" t="s">
        <v>1746</v>
      </c>
    </row>
    <row r="74" spans="1:15" ht="33" x14ac:dyDescent="0.25">
      <c r="A74" s="1">
        <v>73</v>
      </c>
      <c r="B74" s="1" t="s">
        <v>663</v>
      </c>
      <c r="C74" s="10">
        <v>45243</v>
      </c>
      <c r="D74" s="1">
        <v>0</v>
      </c>
      <c r="E74" s="11" t="s">
        <v>4844</v>
      </c>
      <c r="F74" s="15">
        <v>21</v>
      </c>
      <c r="G74" s="2">
        <v>2.06</v>
      </c>
      <c r="H74" s="3">
        <v>0</v>
      </c>
      <c r="I74" s="2">
        <v>1.95</v>
      </c>
      <c r="J74" s="4">
        <f t="shared" si="2"/>
        <v>0.1100000000000001</v>
      </c>
      <c r="K74" s="1">
        <v>1</v>
      </c>
      <c r="L74" s="4">
        <f t="shared" si="3"/>
        <v>0.1100000000000001</v>
      </c>
      <c r="M74" s="1">
        <v>1</v>
      </c>
      <c r="N74" s="4">
        <v>0.1100000000000001</v>
      </c>
      <c r="O74" s="1" t="s">
        <v>1746</v>
      </c>
    </row>
    <row r="75" spans="1:15" x14ac:dyDescent="0.25">
      <c r="A75" s="1">
        <v>74</v>
      </c>
      <c r="B75" s="1" t="s">
        <v>814</v>
      </c>
      <c r="C75" s="10">
        <v>45244</v>
      </c>
      <c r="D75" s="1">
        <v>0</v>
      </c>
      <c r="E75" s="1" t="s">
        <v>213</v>
      </c>
      <c r="F75" s="15">
        <v>24</v>
      </c>
      <c r="G75" s="2">
        <v>3.34</v>
      </c>
      <c r="H75" s="3">
        <v>6</v>
      </c>
      <c r="I75" s="2">
        <v>2.52</v>
      </c>
      <c r="J75" s="4">
        <f t="shared" si="2"/>
        <v>0.81999999999999984</v>
      </c>
      <c r="K75" s="1">
        <v>1</v>
      </c>
      <c r="L75" s="4">
        <f t="shared" si="3"/>
        <v>0.81999999999999984</v>
      </c>
      <c r="M75" s="1">
        <v>1</v>
      </c>
      <c r="N75" s="4">
        <v>0.81999999999999984</v>
      </c>
      <c r="O75" s="1" t="s">
        <v>1746</v>
      </c>
    </row>
    <row r="76" spans="1:15" x14ac:dyDescent="0.25">
      <c r="A76" s="1">
        <v>75</v>
      </c>
      <c r="B76" s="1" t="s">
        <v>663</v>
      </c>
      <c r="C76" s="10">
        <v>45244</v>
      </c>
      <c r="D76" s="1">
        <v>0</v>
      </c>
      <c r="E76" s="1" t="s">
        <v>213</v>
      </c>
      <c r="F76" s="15">
        <v>24</v>
      </c>
      <c r="G76" s="2">
        <v>3.13</v>
      </c>
      <c r="H76" s="3">
        <v>0</v>
      </c>
      <c r="I76" s="2">
        <v>1.68</v>
      </c>
      <c r="J76" s="4">
        <f t="shared" si="2"/>
        <v>1.45</v>
      </c>
      <c r="K76" s="1">
        <v>1</v>
      </c>
      <c r="L76" s="4">
        <f t="shared" si="3"/>
        <v>1.45</v>
      </c>
      <c r="M76" s="1">
        <v>1</v>
      </c>
      <c r="N76" s="4">
        <v>1.45</v>
      </c>
      <c r="O76" s="1" t="s">
        <v>1746</v>
      </c>
    </row>
    <row r="77" spans="1:15" x14ac:dyDescent="0.25">
      <c r="A77" s="1">
        <v>76</v>
      </c>
      <c r="B77" s="1" t="s">
        <v>814</v>
      </c>
      <c r="C77" s="10">
        <v>45245</v>
      </c>
      <c r="D77" s="1">
        <v>0</v>
      </c>
      <c r="E77" s="1" t="s">
        <v>213</v>
      </c>
      <c r="F77" s="15">
        <v>24</v>
      </c>
      <c r="G77" s="2">
        <v>3.1</v>
      </c>
      <c r="H77" s="3">
        <v>6</v>
      </c>
      <c r="I77" s="2">
        <v>2.14</v>
      </c>
      <c r="J77" s="4">
        <f t="shared" si="2"/>
        <v>0.96</v>
      </c>
      <c r="K77" s="1">
        <v>1</v>
      </c>
      <c r="L77" s="4">
        <f t="shared" si="3"/>
        <v>0.96</v>
      </c>
      <c r="M77" s="1">
        <v>1</v>
      </c>
      <c r="N77" s="4">
        <v>0.96</v>
      </c>
      <c r="O77" s="1" t="s">
        <v>1746</v>
      </c>
    </row>
    <row r="78" spans="1:15" x14ac:dyDescent="0.25">
      <c r="A78" s="1">
        <v>77</v>
      </c>
      <c r="B78" s="1" t="s">
        <v>663</v>
      </c>
      <c r="C78" s="10">
        <v>45245</v>
      </c>
      <c r="D78" s="1">
        <v>0</v>
      </c>
      <c r="E78" s="1" t="s">
        <v>213</v>
      </c>
      <c r="F78" s="15">
        <v>24</v>
      </c>
      <c r="G78" s="2">
        <v>2.82</v>
      </c>
      <c r="H78" s="3">
        <v>0</v>
      </c>
      <c r="I78" s="2">
        <v>1.43</v>
      </c>
      <c r="J78" s="4">
        <f t="shared" si="2"/>
        <v>1.39</v>
      </c>
      <c r="K78" s="1">
        <v>1</v>
      </c>
      <c r="L78" s="4">
        <f t="shared" si="3"/>
        <v>1.39</v>
      </c>
      <c r="M78" s="1">
        <v>1</v>
      </c>
      <c r="N78" s="4">
        <v>1.39</v>
      </c>
      <c r="O78" s="1" t="s">
        <v>1746</v>
      </c>
    </row>
    <row r="79" spans="1:15" x14ac:dyDescent="0.25">
      <c r="A79" s="1">
        <v>78</v>
      </c>
      <c r="B79" s="1" t="s">
        <v>814</v>
      </c>
      <c r="C79" s="10">
        <v>45246</v>
      </c>
      <c r="D79" s="1">
        <v>0</v>
      </c>
      <c r="E79" s="1" t="s">
        <v>213</v>
      </c>
      <c r="F79" s="15">
        <v>24</v>
      </c>
      <c r="G79" s="2">
        <v>2.89</v>
      </c>
      <c r="H79" s="3">
        <v>6</v>
      </c>
      <c r="I79" s="2">
        <v>2.15</v>
      </c>
      <c r="J79" s="4">
        <f t="shared" si="2"/>
        <v>0.74000000000000021</v>
      </c>
      <c r="K79" s="1">
        <v>1</v>
      </c>
      <c r="L79" s="4">
        <f t="shared" si="3"/>
        <v>0.74000000000000021</v>
      </c>
      <c r="M79" s="1">
        <v>1</v>
      </c>
      <c r="N79" s="4">
        <v>0.74000000000000021</v>
      </c>
      <c r="O79" s="1" t="s">
        <v>1746</v>
      </c>
    </row>
    <row r="80" spans="1:15" x14ac:dyDescent="0.25">
      <c r="A80" s="1">
        <v>79</v>
      </c>
      <c r="B80" s="1" t="s">
        <v>916</v>
      </c>
      <c r="C80" s="10">
        <v>45246</v>
      </c>
      <c r="D80" s="1">
        <v>0</v>
      </c>
      <c r="E80" s="1" t="s">
        <v>230</v>
      </c>
      <c r="F80" s="15">
        <v>10.5</v>
      </c>
      <c r="G80" s="2">
        <v>3.53</v>
      </c>
      <c r="H80" s="3">
        <v>0</v>
      </c>
      <c r="I80" s="2">
        <v>0.5</v>
      </c>
      <c r="J80" s="4">
        <f t="shared" si="2"/>
        <v>3.03</v>
      </c>
      <c r="K80" s="1">
        <v>1</v>
      </c>
      <c r="L80" s="4">
        <f t="shared" si="3"/>
        <v>3.03</v>
      </c>
      <c r="M80" s="1">
        <v>1</v>
      </c>
      <c r="N80" s="4">
        <v>3.03</v>
      </c>
      <c r="O80" s="1" t="s">
        <v>1746</v>
      </c>
    </row>
    <row r="81" spans="1:15" x14ac:dyDescent="0.25">
      <c r="A81" s="1">
        <v>80</v>
      </c>
      <c r="B81" s="1" t="s">
        <v>663</v>
      </c>
      <c r="C81" s="10">
        <v>45246</v>
      </c>
      <c r="D81" s="1">
        <v>0</v>
      </c>
      <c r="E81" s="1" t="s">
        <v>229</v>
      </c>
      <c r="F81" s="15">
        <v>13.5</v>
      </c>
      <c r="G81" s="2">
        <v>2.13</v>
      </c>
      <c r="H81" s="3">
        <v>0</v>
      </c>
      <c r="I81" s="2">
        <v>1.05</v>
      </c>
      <c r="J81" s="4">
        <f t="shared" si="2"/>
        <v>1.0799999999999998</v>
      </c>
      <c r="K81" s="1">
        <v>1</v>
      </c>
      <c r="L81" s="4">
        <f t="shared" si="3"/>
        <v>1.0799999999999998</v>
      </c>
      <c r="M81" s="1">
        <v>1</v>
      </c>
      <c r="N81" s="4">
        <v>1.0799999999999998</v>
      </c>
      <c r="O81" s="1" t="s">
        <v>1746</v>
      </c>
    </row>
    <row r="82" spans="1:15" x14ac:dyDescent="0.25">
      <c r="A82" s="1">
        <v>81</v>
      </c>
      <c r="B82" s="1" t="s">
        <v>814</v>
      </c>
      <c r="C82" s="10">
        <v>45247</v>
      </c>
      <c r="D82" s="1">
        <v>0</v>
      </c>
      <c r="E82" s="1" t="s">
        <v>213</v>
      </c>
      <c r="F82" s="15">
        <v>24</v>
      </c>
      <c r="G82" s="2">
        <v>2.6</v>
      </c>
      <c r="H82" s="3">
        <v>1</v>
      </c>
      <c r="I82" s="2">
        <v>2.2400000000000002</v>
      </c>
      <c r="J82" s="4">
        <f t="shared" si="2"/>
        <v>0.35999999999999988</v>
      </c>
      <c r="K82" s="1">
        <v>1</v>
      </c>
      <c r="L82" s="4">
        <f t="shared" si="3"/>
        <v>0.35999999999999988</v>
      </c>
      <c r="M82" s="1">
        <v>1</v>
      </c>
      <c r="N82" s="4">
        <v>0.35999999999999988</v>
      </c>
      <c r="O82" s="1" t="s">
        <v>1746</v>
      </c>
    </row>
    <row r="83" spans="1:15" x14ac:dyDescent="0.25">
      <c r="A83" s="1">
        <v>82</v>
      </c>
      <c r="B83" s="1" t="s">
        <v>916</v>
      </c>
      <c r="C83" s="10">
        <v>45247</v>
      </c>
      <c r="D83" s="1">
        <v>0</v>
      </c>
      <c r="E83" s="1" t="s">
        <v>4905</v>
      </c>
      <c r="F83" s="15">
        <v>2</v>
      </c>
      <c r="G83" s="2">
        <v>4.47</v>
      </c>
      <c r="H83" s="3">
        <v>0</v>
      </c>
      <c r="I83" s="2">
        <v>0.16</v>
      </c>
      <c r="J83" s="4">
        <f t="shared" si="2"/>
        <v>4.3099999999999996</v>
      </c>
      <c r="K83" s="1">
        <v>5</v>
      </c>
      <c r="L83" s="4">
        <f t="shared" si="3"/>
        <v>21.549999999999997</v>
      </c>
      <c r="M83" s="1">
        <v>13</v>
      </c>
      <c r="N83" s="4">
        <v>49.04</v>
      </c>
      <c r="O83" s="1" t="s">
        <v>1746</v>
      </c>
    </row>
    <row r="84" spans="1:15" x14ac:dyDescent="0.25">
      <c r="A84" s="1">
        <v>83</v>
      </c>
      <c r="B84" s="1" t="s">
        <v>663</v>
      </c>
      <c r="C84" s="10">
        <v>45247</v>
      </c>
      <c r="D84" s="1">
        <v>0</v>
      </c>
      <c r="E84" s="1" t="s">
        <v>254</v>
      </c>
      <c r="F84" s="15">
        <v>22</v>
      </c>
      <c r="G84" s="2">
        <v>3.08</v>
      </c>
      <c r="H84" s="3">
        <v>2</v>
      </c>
      <c r="I84" s="2">
        <v>1.32</v>
      </c>
      <c r="J84" s="4">
        <f t="shared" si="2"/>
        <v>1.76</v>
      </c>
      <c r="K84" s="1">
        <v>1</v>
      </c>
      <c r="L84" s="4">
        <f t="shared" si="3"/>
        <v>1.76</v>
      </c>
      <c r="M84" s="1">
        <v>1</v>
      </c>
      <c r="N84" s="4">
        <v>1.76</v>
      </c>
      <c r="O84" s="1" t="s">
        <v>1746</v>
      </c>
    </row>
    <row r="85" spans="1:15" x14ac:dyDescent="0.25">
      <c r="A85" s="1">
        <v>84</v>
      </c>
      <c r="B85" s="1" t="s">
        <v>814</v>
      </c>
      <c r="C85" s="10">
        <v>45248</v>
      </c>
      <c r="D85" s="1">
        <v>0</v>
      </c>
      <c r="E85" s="1" t="s">
        <v>213</v>
      </c>
      <c r="F85" s="15">
        <v>24</v>
      </c>
      <c r="G85" s="2">
        <v>2.57</v>
      </c>
      <c r="H85" s="3">
        <v>4</v>
      </c>
      <c r="I85" s="2">
        <v>2.46</v>
      </c>
      <c r="J85" s="4">
        <f t="shared" si="2"/>
        <v>0.10999999999999988</v>
      </c>
      <c r="K85" s="1">
        <v>1</v>
      </c>
      <c r="L85" s="4">
        <f t="shared" si="3"/>
        <v>0.10999999999999988</v>
      </c>
      <c r="M85" s="1">
        <v>1</v>
      </c>
      <c r="N85" s="4">
        <v>0.10999999999999988</v>
      </c>
      <c r="O85" s="1" t="s">
        <v>1746</v>
      </c>
    </row>
    <row r="86" spans="1:15" x14ac:dyDescent="0.25">
      <c r="A86" s="1">
        <v>85</v>
      </c>
      <c r="B86" s="1" t="s">
        <v>663</v>
      </c>
      <c r="C86" s="10">
        <v>45248</v>
      </c>
      <c r="D86" s="1">
        <v>0</v>
      </c>
      <c r="E86" s="1" t="s">
        <v>213</v>
      </c>
      <c r="F86" s="15">
        <v>24</v>
      </c>
      <c r="G86" s="2">
        <v>3.03</v>
      </c>
      <c r="H86" s="3">
        <v>2</v>
      </c>
      <c r="I86" s="2">
        <v>1.26</v>
      </c>
      <c r="J86" s="4">
        <f t="shared" si="2"/>
        <v>1.7699999999999998</v>
      </c>
      <c r="K86" s="1">
        <v>1</v>
      </c>
      <c r="L86" s="4">
        <f t="shared" si="3"/>
        <v>1.7699999999999998</v>
      </c>
      <c r="M86" s="1">
        <v>1</v>
      </c>
      <c r="N86" s="4">
        <v>1.7699999999999998</v>
      </c>
      <c r="O86" s="1" t="s">
        <v>1746</v>
      </c>
    </row>
    <row r="87" spans="1:15" x14ac:dyDescent="0.25">
      <c r="A87" s="1">
        <v>86</v>
      </c>
      <c r="B87" s="1" t="s">
        <v>814</v>
      </c>
      <c r="C87" s="10">
        <v>45249</v>
      </c>
      <c r="D87" s="1">
        <v>0</v>
      </c>
      <c r="E87" s="1" t="s">
        <v>213</v>
      </c>
      <c r="F87" s="15">
        <v>24</v>
      </c>
      <c r="G87" s="2">
        <v>2.6135000000000002</v>
      </c>
      <c r="H87" s="3">
        <v>4</v>
      </c>
      <c r="I87" s="2">
        <v>2.5844</v>
      </c>
      <c r="J87" s="4">
        <f t="shared" si="2"/>
        <v>2.9100000000000126E-2</v>
      </c>
      <c r="K87" s="1">
        <v>1</v>
      </c>
      <c r="L87" s="4">
        <f t="shared" si="3"/>
        <v>2.9100000000000126E-2</v>
      </c>
      <c r="M87" s="1">
        <v>1</v>
      </c>
      <c r="N87" s="4">
        <v>2.9100000000000126E-2</v>
      </c>
      <c r="O87" s="1" t="s">
        <v>1746</v>
      </c>
    </row>
    <row r="88" spans="1:15" x14ac:dyDescent="0.25">
      <c r="A88" s="1">
        <v>87</v>
      </c>
      <c r="B88" s="1" t="s">
        <v>663</v>
      </c>
      <c r="C88" s="10">
        <v>45249</v>
      </c>
      <c r="D88" s="1">
        <v>0</v>
      </c>
      <c r="E88" s="1" t="s">
        <v>213</v>
      </c>
      <c r="F88" s="15">
        <v>24</v>
      </c>
      <c r="G88" s="2">
        <v>2.6408</v>
      </c>
      <c r="H88" s="3">
        <v>0</v>
      </c>
      <c r="I88" s="2">
        <v>1.2846</v>
      </c>
      <c r="J88" s="4">
        <f t="shared" si="2"/>
        <v>1.3562000000000001</v>
      </c>
      <c r="K88" s="1">
        <v>1</v>
      </c>
      <c r="L88" s="4">
        <f t="shared" si="3"/>
        <v>1.3562000000000001</v>
      </c>
      <c r="M88" s="1">
        <v>1</v>
      </c>
      <c r="N88" s="4">
        <v>1.3562000000000001</v>
      </c>
      <c r="O88" s="1" t="s">
        <v>1746</v>
      </c>
    </row>
    <row r="89" spans="1:15" x14ac:dyDescent="0.25">
      <c r="A89" s="1">
        <v>88</v>
      </c>
      <c r="B89" s="1" t="s">
        <v>814</v>
      </c>
      <c r="C89" s="10">
        <v>45250</v>
      </c>
      <c r="D89" s="1">
        <v>0</v>
      </c>
      <c r="E89" s="1" t="s">
        <v>213</v>
      </c>
      <c r="F89" s="15">
        <v>24</v>
      </c>
      <c r="G89" s="2">
        <v>2.6282999999999999</v>
      </c>
      <c r="H89" s="3">
        <v>4</v>
      </c>
      <c r="I89" s="2">
        <v>2.4533</v>
      </c>
      <c r="J89" s="4">
        <f t="shared" si="2"/>
        <v>0.17499999999999982</v>
      </c>
      <c r="K89" s="1">
        <v>1</v>
      </c>
      <c r="L89" s="4">
        <f t="shared" si="3"/>
        <v>0.17499999999999982</v>
      </c>
      <c r="M89" s="1">
        <v>1</v>
      </c>
      <c r="N89" s="4">
        <v>0.17499999999999982</v>
      </c>
      <c r="O89" s="1" t="s">
        <v>1746</v>
      </c>
    </row>
    <row r="90" spans="1:15" x14ac:dyDescent="0.25">
      <c r="A90" s="1">
        <v>89</v>
      </c>
      <c r="B90" s="1" t="s">
        <v>663</v>
      </c>
      <c r="C90" s="10">
        <v>45250</v>
      </c>
      <c r="D90" s="1">
        <v>0</v>
      </c>
      <c r="E90" s="1" t="s">
        <v>213</v>
      </c>
      <c r="F90" s="15">
        <v>24</v>
      </c>
      <c r="G90" s="2">
        <v>2.6375000000000002</v>
      </c>
      <c r="H90" s="3">
        <v>0</v>
      </c>
      <c r="I90" s="2">
        <v>1.5459000000000001</v>
      </c>
      <c r="J90" s="4">
        <f t="shared" si="2"/>
        <v>1.0916000000000001</v>
      </c>
      <c r="K90" s="1">
        <v>1</v>
      </c>
      <c r="L90" s="4">
        <f t="shared" si="3"/>
        <v>1.0916000000000001</v>
      </c>
      <c r="M90" s="1">
        <v>1</v>
      </c>
      <c r="N90" s="4">
        <v>1.0916000000000001</v>
      </c>
      <c r="O90" s="1" t="s">
        <v>1746</v>
      </c>
    </row>
    <row r="91" spans="1:15" x14ac:dyDescent="0.25">
      <c r="A91" s="1">
        <v>90</v>
      </c>
      <c r="B91" s="1" t="s">
        <v>814</v>
      </c>
      <c r="C91" s="10">
        <v>45251</v>
      </c>
      <c r="D91" s="1">
        <v>0</v>
      </c>
      <c r="E91" s="1" t="s">
        <v>213</v>
      </c>
      <c r="F91" s="15">
        <v>24</v>
      </c>
      <c r="G91" s="2">
        <v>2.6234999999999999</v>
      </c>
      <c r="H91" s="3">
        <v>4</v>
      </c>
      <c r="I91" s="2">
        <v>2.4544000000000001</v>
      </c>
      <c r="J91" s="4">
        <f t="shared" si="2"/>
        <v>0.16909999999999981</v>
      </c>
      <c r="K91" s="1">
        <v>1</v>
      </c>
      <c r="L91" s="4">
        <f t="shared" si="3"/>
        <v>0.16909999999999981</v>
      </c>
      <c r="M91" s="1">
        <v>1</v>
      </c>
      <c r="N91" s="4">
        <v>0.16909999999999981</v>
      </c>
      <c r="O91" s="1" t="s">
        <v>1746</v>
      </c>
    </row>
    <row r="92" spans="1:15" x14ac:dyDescent="0.25">
      <c r="A92" s="1">
        <v>91</v>
      </c>
      <c r="B92" s="1" t="s">
        <v>663</v>
      </c>
      <c r="C92" s="10">
        <v>45251</v>
      </c>
      <c r="D92" s="1">
        <v>0</v>
      </c>
      <c r="E92" s="1" t="s">
        <v>213</v>
      </c>
      <c r="F92" s="15">
        <v>24</v>
      </c>
      <c r="G92" s="2">
        <v>2.5516999999999999</v>
      </c>
      <c r="H92" s="3">
        <v>0</v>
      </c>
      <c r="I92" s="2">
        <v>1.6020000000000001</v>
      </c>
      <c r="J92" s="4">
        <f t="shared" si="2"/>
        <v>0.94969999999999977</v>
      </c>
      <c r="K92" s="1">
        <v>1</v>
      </c>
      <c r="L92" s="4">
        <f t="shared" si="3"/>
        <v>0.94969999999999977</v>
      </c>
      <c r="M92" s="1">
        <v>1</v>
      </c>
      <c r="N92" s="4">
        <v>0.94969999999999977</v>
      </c>
      <c r="O92" s="1" t="s">
        <v>1746</v>
      </c>
    </row>
    <row r="93" spans="1:15" x14ac:dyDescent="0.25">
      <c r="A93" s="1">
        <v>92</v>
      </c>
      <c r="B93" s="1" t="s">
        <v>814</v>
      </c>
      <c r="C93" s="10">
        <v>45252</v>
      </c>
      <c r="D93" s="1">
        <v>0</v>
      </c>
      <c r="E93" s="1" t="s">
        <v>213</v>
      </c>
      <c r="F93" s="15">
        <v>24</v>
      </c>
      <c r="G93" s="2">
        <v>2.6234000000000002</v>
      </c>
      <c r="H93" s="3">
        <v>4</v>
      </c>
      <c r="I93" s="2">
        <v>2.5356999999999998</v>
      </c>
      <c r="J93" s="4">
        <f t="shared" si="2"/>
        <v>8.7700000000000333E-2</v>
      </c>
      <c r="K93" s="1">
        <v>1</v>
      </c>
      <c r="L93" s="4">
        <f t="shared" si="3"/>
        <v>8.7700000000000333E-2</v>
      </c>
      <c r="M93" s="1">
        <v>1</v>
      </c>
      <c r="N93" s="4">
        <v>8.7700000000000333E-2</v>
      </c>
      <c r="O93" s="1" t="s">
        <v>1746</v>
      </c>
    </row>
    <row r="94" spans="1:15" x14ac:dyDescent="0.25">
      <c r="A94" s="1">
        <v>93</v>
      </c>
      <c r="B94" s="1" t="s">
        <v>663</v>
      </c>
      <c r="C94" s="10">
        <v>45252</v>
      </c>
      <c r="D94" s="1">
        <v>0</v>
      </c>
      <c r="E94" s="1" t="s">
        <v>213</v>
      </c>
      <c r="F94" s="15">
        <v>24</v>
      </c>
      <c r="G94" s="2">
        <v>2.5981000000000001</v>
      </c>
      <c r="H94" s="3">
        <v>0</v>
      </c>
      <c r="I94" s="2">
        <v>1.6135999999999999</v>
      </c>
      <c r="J94" s="4">
        <f t="shared" si="2"/>
        <v>0.98450000000000015</v>
      </c>
      <c r="K94" s="1">
        <v>1</v>
      </c>
      <c r="L94" s="4">
        <f t="shared" si="3"/>
        <v>0.98450000000000015</v>
      </c>
      <c r="M94" s="1">
        <v>1</v>
      </c>
      <c r="N94" s="4">
        <v>0.98450000000000015</v>
      </c>
      <c r="O94" s="1" t="s">
        <v>1746</v>
      </c>
    </row>
    <row r="95" spans="1:15" x14ac:dyDescent="0.25">
      <c r="A95" s="1">
        <v>94</v>
      </c>
      <c r="B95" s="1" t="s">
        <v>814</v>
      </c>
      <c r="C95" s="10">
        <v>45253</v>
      </c>
      <c r="D95" s="1">
        <v>0</v>
      </c>
      <c r="E95" s="1" t="s">
        <v>213</v>
      </c>
      <c r="F95" s="15">
        <v>24</v>
      </c>
      <c r="G95" s="2">
        <v>2.6242999999999999</v>
      </c>
      <c r="H95" s="3">
        <v>4</v>
      </c>
      <c r="I95" s="2">
        <v>2.5255000000000001</v>
      </c>
      <c r="J95" s="4">
        <f t="shared" si="2"/>
        <v>9.8799999999999777E-2</v>
      </c>
      <c r="K95" s="1">
        <v>1</v>
      </c>
      <c r="L95" s="4">
        <f t="shared" si="3"/>
        <v>9.8799999999999777E-2</v>
      </c>
      <c r="M95" s="1">
        <v>1</v>
      </c>
      <c r="N95" s="4">
        <v>9.8799999999999777E-2</v>
      </c>
      <c r="O95" s="1" t="s">
        <v>1746</v>
      </c>
    </row>
    <row r="96" spans="1:15" x14ac:dyDescent="0.25">
      <c r="A96" s="1">
        <v>95</v>
      </c>
      <c r="B96" s="1" t="s">
        <v>663</v>
      </c>
      <c r="C96" s="10">
        <v>45253</v>
      </c>
      <c r="D96" s="1">
        <v>0</v>
      </c>
      <c r="E96" s="1" t="s">
        <v>213</v>
      </c>
      <c r="F96" s="15">
        <v>24</v>
      </c>
      <c r="G96" s="2">
        <v>2.6962999999999999</v>
      </c>
      <c r="H96" s="3">
        <v>0</v>
      </c>
      <c r="I96" s="2">
        <v>1.6341000000000001</v>
      </c>
      <c r="J96" s="4">
        <f t="shared" ref="J96:J159" si="4">G96-I96</f>
        <v>1.0621999999999998</v>
      </c>
      <c r="K96" s="1">
        <v>1</v>
      </c>
      <c r="L96" s="4">
        <f t="shared" ref="L96:L159" si="5">(G96-I96-D96)*K96</f>
        <v>1.0621999999999998</v>
      </c>
      <c r="M96" s="1">
        <v>1</v>
      </c>
      <c r="N96" s="4">
        <v>1.0621999999999998</v>
      </c>
      <c r="O96" s="1" t="s">
        <v>1746</v>
      </c>
    </row>
    <row r="97" spans="1:15" x14ac:dyDescent="0.25">
      <c r="A97" s="1">
        <v>96</v>
      </c>
      <c r="B97" s="1" t="s">
        <v>814</v>
      </c>
      <c r="C97" s="10">
        <v>45254</v>
      </c>
      <c r="D97" s="1">
        <v>0</v>
      </c>
      <c r="E97" s="1" t="s">
        <v>213</v>
      </c>
      <c r="F97" s="15">
        <v>24</v>
      </c>
      <c r="G97" s="2">
        <v>2.6406000000000001</v>
      </c>
      <c r="H97" s="3">
        <v>4</v>
      </c>
      <c r="I97" s="2">
        <v>2.5954999999999999</v>
      </c>
      <c r="J97" s="4">
        <f t="shared" si="4"/>
        <v>4.510000000000014E-2</v>
      </c>
      <c r="K97" s="1">
        <v>1</v>
      </c>
      <c r="L97" s="4">
        <f t="shared" si="5"/>
        <v>4.510000000000014E-2</v>
      </c>
      <c r="M97" s="1">
        <v>1</v>
      </c>
      <c r="N97" s="4">
        <v>4.510000000000014E-2</v>
      </c>
      <c r="O97" s="1" t="s">
        <v>1746</v>
      </c>
    </row>
    <row r="98" spans="1:15" x14ac:dyDescent="0.25">
      <c r="A98" s="1">
        <v>97</v>
      </c>
      <c r="B98" s="1" t="s">
        <v>663</v>
      </c>
      <c r="C98" s="10">
        <v>45254</v>
      </c>
      <c r="D98" s="1">
        <v>0</v>
      </c>
      <c r="E98" s="1" t="s">
        <v>213</v>
      </c>
      <c r="F98" s="15">
        <v>24</v>
      </c>
      <c r="G98" s="2">
        <v>2.7450000000000001</v>
      </c>
      <c r="H98" s="3">
        <v>0</v>
      </c>
      <c r="I98" s="2">
        <v>1.5308999999999999</v>
      </c>
      <c r="J98" s="4">
        <f t="shared" si="4"/>
        <v>1.2141000000000002</v>
      </c>
      <c r="K98" s="1">
        <v>1</v>
      </c>
      <c r="L98" s="4">
        <f t="shared" si="5"/>
        <v>1.2141000000000002</v>
      </c>
      <c r="M98" s="1">
        <v>1</v>
      </c>
      <c r="N98" s="4">
        <v>1.2141000000000002</v>
      </c>
      <c r="O98" s="1" t="s">
        <v>1746</v>
      </c>
    </row>
    <row r="99" spans="1:15" x14ac:dyDescent="0.25">
      <c r="A99" s="1">
        <v>98</v>
      </c>
      <c r="B99" s="1" t="s">
        <v>814</v>
      </c>
      <c r="C99" s="10">
        <v>45255</v>
      </c>
      <c r="D99" s="1">
        <v>0</v>
      </c>
      <c r="E99" s="1" t="s">
        <v>213</v>
      </c>
      <c r="F99" s="15">
        <v>24</v>
      </c>
      <c r="G99" s="2">
        <v>2.6585000000000001</v>
      </c>
      <c r="H99" s="3">
        <v>3.5</v>
      </c>
      <c r="I99" s="2">
        <v>2.5836000000000001</v>
      </c>
      <c r="J99" s="4">
        <f t="shared" si="4"/>
        <v>7.4899999999999967E-2</v>
      </c>
      <c r="K99" s="1">
        <v>1</v>
      </c>
      <c r="L99" s="4">
        <f t="shared" si="5"/>
        <v>7.4899999999999967E-2</v>
      </c>
      <c r="M99" s="1">
        <v>1</v>
      </c>
      <c r="N99" s="4">
        <v>7.4899999999999967E-2</v>
      </c>
      <c r="O99" s="1" t="s">
        <v>1746</v>
      </c>
    </row>
    <row r="100" spans="1:15" x14ac:dyDescent="0.25">
      <c r="A100" s="1">
        <v>99</v>
      </c>
      <c r="B100" s="1" t="s">
        <v>663</v>
      </c>
      <c r="C100" s="10">
        <v>45255</v>
      </c>
      <c r="D100" s="1">
        <v>0</v>
      </c>
      <c r="E100" s="1" t="s">
        <v>213</v>
      </c>
      <c r="F100" s="15">
        <v>24</v>
      </c>
      <c r="G100" s="2">
        <v>2.9756</v>
      </c>
      <c r="H100" s="3">
        <v>0.5</v>
      </c>
      <c r="I100" s="2">
        <v>1.5733999999999999</v>
      </c>
      <c r="J100" s="4">
        <f t="shared" si="4"/>
        <v>1.4022000000000001</v>
      </c>
      <c r="K100" s="1">
        <v>1</v>
      </c>
      <c r="L100" s="4">
        <f t="shared" si="5"/>
        <v>1.4022000000000001</v>
      </c>
      <c r="M100" s="1">
        <v>1</v>
      </c>
      <c r="N100" s="4">
        <v>1.4022000000000001</v>
      </c>
      <c r="O100" s="1" t="s">
        <v>1746</v>
      </c>
    </row>
    <row r="101" spans="1:15" x14ac:dyDescent="0.25">
      <c r="A101" s="1">
        <v>100</v>
      </c>
      <c r="B101" s="1" t="s">
        <v>814</v>
      </c>
      <c r="C101" s="10">
        <v>45256</v>
      </c>
      <c r="D101" s="1">
        <v>0</v>
      </c>
      <c r="E101" s="1" t="s">
        <v>213</v>
      </c>
      <c r="F101" s="15">
        <v>24</v>
      </c>
      <c r="G101" s="2">
        <v>2.6240999999999999</v>
      </c>
      <c r="H101" s="3">
        <v>4</v>
      </c>
      <c r="I101" s="2">
        <v>2.6</v>
      </c>
      <c r="J101" s="4">
        <f t="shared" si="4"/>
        <v>2.4099999999999788E-2</v>
      </c>
      <c r="K101" s="1">
        <v>1</v>
      </c>
      <c r="L101" s="4">
        <f t="shared" si="5"/>
        <v>2.4099999999999788E-2</v>
      </c>
      <c r="M101" s="1">
        <v>1</v>
      </c>
      <c r="N101" s="4">
        <v>2.4099999999999788E-2</v>
      </c>
      <c r="O101" s="1" t="s">
        <v>1746</v>
      </c>
    </row>
    <row r="102" spans="1:15" x14ac:dyDescent="0.25">
      <c r="A102" s="1">
        <v>101</v>
      </c>
      <c r="B102" s="1" t="s">
        <v>663</v>
      </c>
      <c r="C102" s="10">
        <v>45256</v>
      </c>
      <c r="D102" s="1">
        <v>0</v>
      </c>
      <c r="E102" s="1" t="s">
        <v>213</v>
      </c>
      <c r="F102" s="15">
        <v>24</v>
      </c>
      <c r="G102" s="2">
        <v>2.9615999999999998</v>
      </c>
      <c r="H102" s="3">
        <v>0</v>
      </c>
      <c r="I102" s="2">
        <v>1.8351999999999999</v>
      </c>
      <c r="J102" s="4">
        <f t="shared" si="4"/>
        <v>1.1263999999999998</v>
      </c>
      <c r="K102" s="1">
        <v>1</v>
      </c>
      <c r="L102" s="4">
        <f t="shared" si="5"/>
        <v>1.1263999999999998</v>
      </c>
      <c r="M102" s="1">
        <v>1</v>
      </c>
      <c r="N102" s="4">
        <v>1.1263999999999998</v>
      </c>
      <c r="O102" s="1" t="s">
        <v>1746</v>
      </c>
    </row>
    <row r="103" spans="1:15" x14ac:dyDescent="0.25">
      <c r="A103" s="1">
        <v>102</v>
      </c>
      <c r="B103" s="1" t="s">
        <v>814</v>
      </c>
      <c r="C103" s="10">
        <v>45257</v>
      </c>
      <c r="D103" s="1">
        <v>0</v>
      </c>
      <c r="E103" s="1" t="s">
        <v>213</v>
      </c>
      <c r="F103" s="15">
        <v>24</v>
      </c>
      <c r="G103" s="2">
        <v>2.5552999999999999</v>
      </c>
      <c r="H103" s="3">
        <v>4</v>
      </c>
      <c r="I103" s="2">
        <v>2.4376000000000002</v>
      </c>
      <c r="J103" s="4">
        <f t="shared" si="4"/>
        <v>0.11769999999999969</v>
      </c>
      <c r="K103" s="1">
        <v>1</v>
      </c>
      <c r="L103" s="4">
        <f t="shared" si="5"/>
        <v>0.11769999999999969</v>
      </c>
      <c r="M103" s="1">
        <v>1</v>
      </c>
      <c r="N103" s="4">
        <v>0.11769999999999969</v>
      </c>
      <c r="O103" s="1" t="s">
        <v>1746</v>
      </c>
    </row>
    <row r="104" spans="1:15" x14ac:dyDescent="0.25">
      <c r="A104" s="1">
        <v>103</v>
      </c>
      <c r="B104" s="1" t="s">
        <v>663</v>
      </c>
      <c r="C104" s="10">
        <v>45257</v>
      </c>
      <c r="D104" s="1">
        <v>0</v>
      </c>
      <c r="E104" s="1" t="s">
        <v>213</v>
      </c>
      <c r="F104" s="15">
        <v>24</v>
      </c>
      <c r="G104" s="2">
        <v>3.2475000000000001</v>
      </c>
      <c r="H104" s="3">
        <v>0</v>
      </c>
      <c r="I104" s="2">
        <v>1.7534000000000001</v>
      </c>
      <c r="J104" s="4">
        <f t="shared" si="4"/>
        <v>1.4941</v>
      </c>
      <c r="K104" s="1">
        <v>1</v>
      </c>
      <c r="L104" s="4">
        <f t="shared" si="5"/>
        <v>1.4941</v>
      </c>
      <c r="M104" s="1">
        <v>1</v>
      </c>
      <c r="N104" s="4">
        <v>1.4941</v>
      </c>
      <c r="O104" s="1" t="s">
        <v>1746</v>
      </c>
    </row>
    <row r="105" spans="1:15" x14ac:dyDescent="0.25">
      <c r="A105" s="1">
        <v>104</v>
      </c>
      <c r="B105" s="1" t="s">
        <v>814</v>
      </c>
      <c r="C105" s="10">
        <v>45258</v>
      </c>
      <c r="D105" s="1">
        <v>0</v>
      </c>
      <c r="E105" s="1" t="s">
        <v>213</v>
      </c>
      <c r="F105" s="15">
        <v>24</v>
      </c>
      <c r="G105" s="2">
        <v>2.5779000000000001</v>
      </c>
      <c r="H105" s="3">
        <v>4</v>
      </c>
      <c r="I105" s="2">
        <v>2.5076000000000001</v>
      </c>
      <c r="J105" s="4">
        <f t="shared" si="4"/>
        <v>7.0300000000000029E-2</v>
      </c>
      <c r="K105" s="1">
        <v>1</v>
      </c>
      <c r="L105" s="4">
        <f t="shared" si="5"/>
        <v>7.0300000000000029E-2</v>
      </c>
      <c r="M105" s="1">
        <v>1</v>
      </c>
      <c r="N105" s="4">
        <v>7.0300000000000029E-2</v>
      </c>
      <c r="O105" s="1" t="s">
        <v>1746</v>
      </c>
    </row>
    <row r="106" spans="1:15" x14ac:dyDescent="0.25">
      <c r="A106" s="1">
        <v>105</v>
      </c>
      <c r="B106" s="1" t="s">
        <v>663</v>
      </c>
      <c r="C106" s="10">
        <v>45258</v>
      </c>
      <c r="D106" s="1">
        <v>0</v>
      </c>
      <c r="E106" s="1" t="s">
        <v>213</v>
      </c>
      <c r="F106" s="15">
        <v>24</v>
      </c>
      <c r="G106" s="2">
        <v>3.2490999999999999</v>
      </c>
      <c r="H106" s="3">
        <v>0</v>
      </c>
      <c r="I106" s="2">
        <v>1.6534</v>
      </c>
      <c r="J106" s="4">
        <f t="shared" si="4"/>
        <v>1.5956999999999999</v>
      </c>
      <c r="K106" s="1">
        <v>1</v>
      </c>
      <c r="L106" s="4">
        <f t="shared" si="5"/>
        <v>1.5956999999999999</v>
      </c>
      <c r="M106" s="1">
        <v>1</v>
      </c>
      <c r="N106" s="4">
        <v>1.5956999999999999</v>
      </c>
      <c r="O106" s="1" t="s">
        <v>1746</v>
      </c>
    </row>
    <row r="107" spans="1:15" x14ac:dyDescent="0.25">
      <c r="A107" s="1">
        <v>106</v>
      </c>
      <c r="B107" s="1" t="s">
        <v>814</v>
      </c>
      <c r="C107" s="10">
        <v>45259</v>
      </c>
      <c r="D107" s="1">
        <v>0</v>
      </c>
      <c r="E107" s="1" t="s">
        <v>213</v>
      </c>
      <c r="F107" s="15">
        <v>24</v>
      </c>
      <c r="G107" s="2">
        <v>2.4228999999999998</v>
      </c>
      <c r="H107" s="3">
        <v>4</v>
      </c>
      <c r="I107" s="2">
        <v>2.3075999999999999</v>
      </c>
      <c r="J107" s="4">
        <f t="shared" si="4"/>
        <v>0.11529999999999996</v>
      </c>
      <c r="K107" s="1">
        <v>1</v>
      </c>
      <c r="L107" s="4">
        <f t="shared" si="5"/>
        <v>0.11529999999999996</v>
      </c>
      <c r="M107" s="1">
        <v>1</v>
      </c>
      <c r="N107" s="4">
        <v>0.11529999999999996</v>
      </c>
      <c r="O107" s="1" t="s">
        <v>1746</v>
      </c>
    </row>
    <row r="108" spans="1:15" x14ac:dyDescent="0.25">
      <c r="A108" s="1">
        <v>107</v>
      </c>
      <c r="B108" s="1" t="s">
        <v>918</v>
      </c>
      <c r="C108" s="10">
        <v>45259</v>
      </c>
      <c r="D108" s="1">
        <v>0</v>
      </c>
      <c r="E108" s="1" t="s">
        <v>422</v>
      </c>
      <c r="F108" s="15">
        <v>13</v>
      </c>
      <c r="G108" s="2">
        <v>3.6939000000000002</v>
      </c>
      <c r="H108" s="3">
        <v>14</v>
      </c>
      <c r="I108" s="2">
        <v>1.0634999999999999</v>
      </c>
      <c r="J108" s="4">
        <f t="shared" si="4"/>
        <v>2.6304000000000003</v>
      </c>
      <c r="K108" s="1">
        <v>1</v>
      </c>
      <c r="L108" s="4">
        <f t="shared" si="5"/>
        <v>2.6304000000000003</v>
      </c>
      <c r="M108" s="1">
        <v>1</v>
      </c>
      <c r="N108" s="4">
        <v>2.6304000000000003</v>
      </c>
      <c r="O108" s="1" t="s">
        <v>1746</v>
      </c>
    </row>
    <row r="109" spans="1:15" x14ac:dyDescent="0.25">
      <c r="A109" s="1">
        <v>108</v>
      </c>
      <c r="B109" s="1" t="s">
        <v>663</v>
      </c>
      <c r="C109" s="10">
        <v>45259</v>
      </c>
      <c r="D109" s="1">
        <v>0</v>
      </c>
      <c r="E109" s="1" t="s">
        <v>226</v>
      </c>
      <c r="F109" s="15">
        <v>11</v>
      </c>
      <c r="G109" s="2">
        <v>2.4438</v>
      </c>
      <c r="H109" s="3">
        <v>0</v>
      </c>
      <c r="I109" s="2">
        <v>0.86519999999999997</v>
      </c>
      <c r="J109" s="4">
        <f t="shared" si="4"/>
        <v>1.5786</v>
      </c>
      <c r="K109" s="1">
        <v>1</v>
      </c>
      <c r="L109" s="4">
        <f t="shared" si="5"/>
        <v>1.5786</v>
      </c>
      <c r="M109" s="1">
        <v>1</v>
      </c>
      <c r="N109" s="4">
        <v>1.5786</v>
      </c>
      <c r="O109" s="1" t="s">
        <v>1746</v>
      </c>
    </row>
    <row r="110" spans="1:15" x14ac:dyDescent="0.25">
      <c r="A110" s="1">
        <v>109</v>
      </c>
      <c r="B110" s="1" t="s">
        <v>814</v>
      </c>
      <c r="C110" s="10">
        <v>45260</v>
      </c>
      <c r="D110" s="1">
        <v>0</v>
      </c>
      <c r="E110" s="1" t="s">
        <v>213</v>
      </c>
      <c r="F110" s="15">
        <v>24</v>
      </c>
      <c r="G110" s="2">
        <v>2.1137000000000001</v>
      </c>
      <c r="H110" s="3">
        <v>4</v>
      </c>
      <c r="I110" s="2">
        <v>1.5276000000000001</v>
      </c>
      <c r="J110" s="4">
        <f t="shared" si="4"/>
        <v>0.58610000000000007</v>
      </c>
      <c r="K110" s="1">
        <v>1</v>
      </c>
      <c r="L110" s="4">
        <f t="shared" si="5"/>
        <v>0.58610000000000007</v>
      </c>
      <c r="M110" s="1">
        <v>1</v>
      </c>
      <c r="N110" s="4">
        <v>0.58610000000000007</v>
      </c>
      <c r="O110" s="1" t="s">
        <v>1746</v>
      </c>
    </row>
    <row r="111" spans="1:15" x14ac:dyDescent="0.25">
      <c r="A111" s="1">
        <v>110</v>
      </c>
      <c r="B111" s="1" t="s">
        <v>918</v>
      </c>
      <c r="C111" s="10">
        <v>45260</v>
      </c>
      <c r="D111" s="1">
        <v>0</v>
      </c>
      <c r="E111" s="1" t="s">
        <v>213</v>
      </c>
      <c r="F111" s="15">
        <v>24</v>
      </c>
      <c r="G111" s="2">
        <v>5.4676999999999998</v>
      </c>
      <c r="H111" s="3">
        <v>24</v>
      </c>
      <c r="I111" s="2">
        <v>2.5371999999999999</v>
      </c>
      <c r="J111" s="4">
        <f t="shared" si="4"/>
        <v>2.9304999999999999</v>
      </c>
      <c r="K111" s="1">
        <v>1</v>
      </c>
      <c r="L111" s="4">
        <f t="shared" si="5"/>
        <v>2.9304999999999999</v>
      </c>
      <c r="M111" s="1">
        <v>1</v>
      </c>
      <c r="N111" s="4">
        <v>2.9304999999999999</v>
      </c>
      <c r="O111" s="1" t="s">
        <v>1746</v>
      </c>
    </row>
    <row r="112" spans="1:15" x14ac:dyDescent="0.25">
      <c r="A112" s="1">
        <v>111</v>
      </c>
      <c r="B112" s="1" t="s">
        <v>814</v>
      </c>
      <c r="C112" s="10">
        <v>45261</v>
      </c>
      <c r="D112" s="1">
        <v>0</v>
      </c>
      <c r="E112" s="1" t="s">
        <v>213</v>
      </c>
      <c r="F112" s="15">
        <v>24</v>
      </c>
      <c r="G112" s="2">
        <v>1.7371000000000001</v>
      </c>
      <c r="H112" s="3">
        <v>4</v>
      </c>
      <c r="I112" s="2">
        <v>0.1135</v>
      </c>
      <c r="J112" s="4">
        <f>F112-I112</f>
        <v>23.886500000000002</v>
      </c>
      <c r="K112" s="1">
        <v>3</v>
      </c>
      <c r="L112" s="4">
        <f t="shared" si="5"/>
        <v>4.8708000000000009</v>
      </c>
      <c r="M112" s="1">
        <v>4</v>
      </c>
      <c r="N112" s="4">
        <v>5.4115000000000002</v>
      </c>
      <c r="O112" s="1" t="s">
        <v>1746</v>
      </c>
    </row>
    <row r="113" spans="1:15" x14ac:dyDescent="0.25">
      <c r="A113" s="1">
        <v>112</v>
      </c>
      <c r="B113" s="1" t="s">
        <v>918</v>
      </c>
      <c r="C113" s="10">
        <v>45261</v>
      </c>
      <c r="D113" s="1">
        <v>0</v>
      </c>
      <c r="E113" s="1" t="s">
        <v>213</v>
      </c>
      <c r="F113" s="15">
        <v>24</v>
      </c>
      <c r="G113" s="2">
        <v>4.8993000000000002</v>
      </c>
      <c r="H113" s="3">
        <v>13</v>
      </c>
      <c r="I113" s="2">
        <v>0.2039</v>
      </c>
      <c r="J113" s="4">
        <f>F113-I113</f>
        <v>23.796099999999999</v>
      </c>
      <c r="K113" s="1">
        <v>2</v>
      </c>
      <c r="L113" s="4">
        <f t="shared" si="5"/>
        <v>9.3908000000000005</v>
      </c>
      <c r="M113" s="1">
        <v>3</v>
      </c>
      <c r="N113" s="4">
        <v>12.331300000000001</v>
      </c>
      <c r="O113" s="1" t="s">
        <v>1746</v>
      </c>
    </row>
    <row r="114" spans="1:15" x14ac:dyDescent="0.25">
      <c r="A114" s="1">
        <v>113</v>
      </c>
      <c r="B114" s="1" t="s">
        <v>5084</v>
      </c>
      <c r="C114" s="10">
        <v>45262</v>
      </c>
      <c r="D114" s="1">
        <v>0</v>
      </c>
      <c r="E114" s="1" t="s">
        <v>2461</v>
      </c>
      <c r="F114" s="15">
        <v>6</v>
      </c>
      <c r="G114" s="2">
        <v>2.3311000000000002</v>
      </c>
      <c r="H114" s="3">
        <v>10</v>
      </c>
      <c r="I114" s="2">
        <v>1.1536</v>
      </c>
      <c r="J114" s="4">
        <f t="shared" si="4"/>
        <v>1.1775000000000002</v>
      </c>
      <c r="K114" s="1">
        <v>2</v>
      </c>
      <c r="L114" s="4">
        <f t="shared" si="5"/>
        <v>2.3550000000000004</v>
      </c>
      <c r="M114" s="1">
        <v>2</v>
      </c>
      <c r="N114" s="4">
        <v>2.8052000000000001</v>
      </c>
      <c r="O114" s="1" t="s">
        <v>1746</v>
      </c>
    </row>
    <row r="115" spans="1:15" x14ac:dyDescent="0.25">
      <c r="A115" s="1">
        <v>114</v>
      </c>
      <c r="B115" s="1" t="s">
        <v>918</v>
      </c>
      <c r="C115" s="10">
        <v>45264</v>
      </c>
      <c r="D115" s="1">
        <v>0</v>
      </c>
      <c r="E115" s="1" t="s">
        <v>5111</v>
      </c>
      <c r="F115" s="15">
        <v>19.5</v>
      </c>
      <c r="G115" s="2">
        <v>4.7300000000000004</v>
      </c>
      <c r="H115" s="3">
        <v>7</v>
      </c>
      <c r="I115" s="2">
        <v>2.33</v>
      </c>
      <c r="J115" s="4">
        <f t="shared" si="4"/>
        <v>2.4000000000000004</v>
      </c>
      <c r="K115" s="1">
        <v>1</v>
      </c>
      <c r="L115" s="4">
        <f t="shared" si="5"/>
        <v>2.4000000000000004</v>
      </c>
      <c r="M115" s="1">
        <v>1</v>
      </c>
      <c r="N115" s="4">
        <v>2.4000000000000004</v>
      </c>
      <c r="O115" s="1" t="s">
        <v>1746</v>
      </c>
    </row>
    <row r="116" spans="1:15" x14ac:dyDescent="0.25">
      <c r="A116" s="1">
        <v>115</v>
      </c>
      <c r="B116" s="1" t="s">
        <v>663</v>
      </c>
      <c r="C116" s="10">
        <v>45264</v>
      </c>
      <c r="D116" s="1">
        <v>0</v>
      </c>
      <c r="E116" s="1" t="s">
        <v>248</v>
      </c>
      <c r="F116" s="15">
        <v>18</v>
      </c>
      <c r="G116" s="2">
        <v>2.99</v>
      </c>
      <c r="H116" s="3">
        <v>1</v>
      </c>
      <c r="I116" s="2">
        <v>1</v>
      </c>
      <c r="J116" s="4">
        <f t="shared" si="4"/>
        <v>1.9900000000000002</v>
      </c>
      <c r="K116" s="1">
        <v>1</v>
      </c>
      <c r="L116" s="4">
        <f t="shared" si="5"/>
        <v>1.9900000000000002</v>
      </c>
      <c r="M116" s="1">
        <v>1</v>
      </c>
      <c r="N116" s="4">
        <v>1.9900000000000002</v>
      </c>
      <c r="O116" s="1" t="s">
        <v>1746</v>
      </c>
    </row>
    <row r="117" spans="1:15" x14ac:dyDescent="0.25">
      <c r="A117" s="1">
        <v>116</v>
      </c>
      <c r="B117" s="1" t="s">
        <v>5123</v>
      </c>
      <c r="C117" s="10">
        <v>45265</v>
      </c>
      <c r="D117" s="1">
        <v>0</v>
      </c>
      <c r="E117" s="1" t="s">
        <v>216</v>
      </c>
      <c r="F117" s="15">
        <v>13</v>
      </c>
      <c r="G117" s="2">
        <v>1.31</v>
      </c>
      <c r="H117" s="3">
        <v>1</v>
      </c>
      <c r="I117" s="2">
        <v>1.2</v>
      </c>
      <c r="J117" s="4">
        <f t="shared" si="4"/>
        <v>0.1100000000000001</v>
      </c>
      <c r="K117" s="1">
        <v>1</v>
      </c>
      <c r="L117" s="4">
        <f t="shared" si="5"/>
        <v>0.1100000000000001</v>
      </c>
      <c r="M117" s="1">
        <v>1</v>
      </c>
      <c r="N117" s="4">
        <v>0.1100000000000001</v>
      </c>
      <c r="O117" s="1" t="s">
        <v>1746</v>
      </c>
    </row>
    <row r="118" spans="1:15" x14ac:dyDescent="0.25">
      <c r="A118" s="1">
        <v>117</v>
      </c>
      <c r="B118" s="1" t="s">
        <v>5124</v>
      </c>
      <c r="C118" s="10">
        <v>45265</v>
      </c>
      <c r="D118" s="1">
        <v>0</v>
      </c>
      <c r="E118" s="1" t="s">
        <v>278</v>
      </c>
      <c r="F118" s="15">
        <v>1</v>
      </c>
      <c r="G118" s="2">
        <v>4.99</v>
      </c>
      <c r="H118" s="3">
        <v>10</v>
      </c>
      <c r="I118" s="2">
        <v>0.22</v>
      </c>
      <c r="J118" s="4">
        <f t="shared" si="4"/>
        <v>4.7700000000000005</v>
      </c>
      <c r="K118" s="1">
        <v>1</v>
      </c>
      <c r="L118" s="4">
        <f t="shared" si="5"/>
        <v>4.7700000000000005</v>
      </c>
      <c r="M118" s="1">
        <v>1</v>
      </c>
      <c r="N118" s="4">
        <v>4.7700000000000005</v>
      </c>
      <c r="O118" s="1" t="s">
        <v>1746</v>
      </c>
    </row>
    <row r="119" spans="1:15" x14ac:dyDescent="0.25">
      <c r="A119" s="1">
        <v>118</v>
      </c>
      <c r="B119" s="1" t="s">
        <v>5125</v>
      </c>
      <c r="C119" s="10">
        <v>45265</v>
      </c>
      <c r="D119" s="1">
        <v>0</v>
      </c>
      <c r="E119" s="1" t="s">
        <v>489</v>
      </c>
      <c r="F119" s="15">
        <v>23</v>
      </c>
      <c r="G119" s="2">
        <v>3.99</v>
      </c>
      <c r="H119" s="3">
        <v>2</v>
      </c>
      <c r="I119" s="2">
        <v>1.53</v>
      </c>
      <c r="J119" s="4">
        <f t="shared" si="4"/>
        <v>2.46</v>
      </c>
      <c r="K119" s="1">
        <v>1</v>
      </c>
      <c r="L119" s="4">
        <f t="shared" si="5"/>
        <v>2.46</v>
      </c>
      <c r="M119" s="1">
        <v>1</v>
      </c>
      <c r="N119" s="4">
        <v>2.46</v>
      </c>
      <c r="O119" s="1" t="s">
        <v>1746</v>
      </c>
    </row>
    <row r="120" spans="1:15" x14ac:dyDescent="0.25">
      <c r="A120" s="1">
        <v>119</v>
      </c>
      <c r="B120" s="1" t="s">
        <v>5126</v>
      </c>
      <c r="C120" s="10">
        <v>45265</v>
      </c>
      <c r="D120" s="1">
        <v>0</v>
      </c>
      <c r="E120" s="1" t="s">
        <v>217</v>
      </c>
      <c r="F120" s="15">
        <v>9</v>
      </c>
      <c r="G120" s="2">
        <v>2.64</v>
      </c>
      <c r="H120" s="3">
        <v>0</v>
      </c>
      <c r="I120" s="2">
        <v>1.1599999999999999</v>
      </c>
      <c r="J120" s="4">
        <f t="shared" si="4"/>
        <v>1.4800000000000002</v>
      </c>
      <c r="K120" s="1">
        <v>5</v>
      </c>
      <c r="L120" s="4">
        <f t="shared" si="5"/>
        <v>7.4000000000000012</v>
      </c>
      <c r="M120" s="1">
        <v>5</v>
      </c>
      <c r="N120" s="4">
        <v>8.7165999999999997</v>
      </c>
      <c r="O120" s="1" t="s">
        <v>1746</v>
      </c>
    </row>
    <row r="121" spans="1:15" x14ac:dyDescent="0.25">
      <c r="A121" s="1">
        <v>120</v>
      </c>
      <c r="B121" s="1" t="s">
        <v>814</v>
      </c>
      <c r="C121" s="10">
        <v>45266</v>
      </c>
      <c r="D121" s="1">
        <v>0</v>
      </c>
      <c r="E121" s="1" t="s">
        <v>697</v>
      </c>
      <c r="F121" s="15">
        <v>3</v>
      </c>
      <c r="G121" s="2">
        <v>1.41</v>
      </c>
      <c r="H121" s="3">
        <v>2</v>
      </c>
      <c r="I121" s="2">
        <v>0.62</v>
      </c>
      <c r="J121" s="4">
        <f t="shared" si="4"/>
        <v>0.78999999999999992</v>
      </c>
      <c r="K121" s="1">
        <v>5</v>
      </c>
      <c r="L121" s="4">
        <f t="shared" si="5"/>
        <v>3.9499999999999997</v>
      </c>
      <c r="M121" s="1">
        <v>5</v>
      </c>
      <c r="N121" s="4">
        <v>5.2333999999999996</v>
      </c>
      <c r="O121" s="1" t="s">
        <v>1746</v>
      </c>
    </row>
    <row r="122" spans="1:15" x14ac:dyDescent="0.25">
      <c r="A122" s="1">
        <v>121</v>
      </c>
      <c r="B122" s="1" t="s">
        <v>918</v>
      </c>
      <c r="C122" s="10">
        <v>45266</v>
      </c>
      <c r="D122" s="1">
        <v>0</v>
      </c>
      <c r="E122" s="1" t="s">
        <v>4139</v>
      </c>
      <c r="F122" s="15">
        <v>3</v>
      </c>
      <c r="G122" s="2">
        <v>4.26</v>
      </c>
      <c r="H122" s="3">
        <v>3</v>
      </c>
      <c r="I122" s="2">
        <v>0.56999999999999995</v>
      </c>
      <c r="J122" s="4">
        <f t="shared" si="4"/>
        <v>3.69</v>
      </c>
      <c r="K122" s="1">
        <v>1</v>
      </c>
      <c r="L122" s="4">
        <f t="shared" si="5"/>
        <v>3.69</v>
      </c>
      <c r="M122" s="1">
        <v>1</v>
      </c>
      <c r="N122" s="4">
        <v>3.69</v>
      </c>
      <c r="O122" s="1" t="s">
        <v>1746</v>
      </c>
    </row>
    <row r="123" spans="1:15" x14ac:dyDescent="0.25">
      <c r="A123" s="1">
        <v>122</v>
      </c>
      <c r="B123" s="1" t="s">
        <v>669</v>
      </c>
      <c r="C123" s="10">
        <v>45266</v>
      </c>
      <c r="D123" s="1">
        <v>0</v>
      </c>
      <c r="E123" s="1" t="s">
        <v>278</v>
      </c>
      <c r="F123" s="15">
        <v>1</v>
      </c>
      <c r="G123" s="2">
        <v>3.45</v>
      </c>
      <c r="H123" s="3">
        <v>6</v>
      </c>
      <c r="I123" s="2">
        <v>0.12</v>
      </c>
      <c r="J123" s="4">
        <f t="shared" si="4"/>
        <v>3.33</v>
      </c>
      <c r="K123" s="1">
        <v>5</v>
      </c>
      <c r="L123" s="4">
        <f t="shared" si="5"/>
        <v>16.649999999999999</v>
      </c>
      <c r="M123" s="1">
        <v>25</v>
      </c>
      <c r="N123" s="4">
        <v>68.27</v>
      </c>
      <c r="O123" s="1" t="s">
        <v>1746</v>
      </c>
    </row>
    <row r="124" spans="1:15" x14ac:dyDescent="0.25">
      <c r="A124" s="1">
        <v>123</v>
      </c>
      <c r="B124" s="1" t="s">
        <v>918</v>
      </c>
      <c r="C124" s="10">
        <v>45267</v>
      </c>
      <c r="D124" s="1">
        <v>0</v>
      </c>
      <c r="E124" s="1" t="s">
        <v>222</v>
      </c>
      <c r="F124" s="15">
        <v>19</v>
      </c>
      <c r="G124" s="2">
        <v>5.34</v>
      </c>
      <c r="H124" s="3">
        <v>7</v>
      </c>
      <c r="I124" s="2">
        <v>2.84</v>
      </c>
      <c r="J124" s="4">
        <f t="shared" si="4"/>
        <v>2.5</v>
      </c>
      <c r="K124" s="1">
        <v>1</v>
      </c>
      <c r="L124" s="4">
        <f t="shared" si="5"/>
        <v>2.5</v>
      </c>
      <c r="M124" s="1">
        <v>1</v>
      </c>
      <c r="N124" s="4">
        <v>2.5</v>
      </c>
      <c r="O124" s="1" t="s">
        <v>1746</v>
      </c>
    </row>
    <row r="125" spans="1:15" x14ac:dyDescent="0.25">
      <c r="A125" s="1">
        <v>124</v>
      </c>
      <c r="B125" s="1" t="s">
        <v>5172</v>
      </c>
      <c r="C125" s="10">
        <v>45268</v>
      </c>
      <c r="D125" s="1">
        <v>0</v>
      </c>
      <c r="E125" s="1" t="s">
        <v>2277</v>
      </c>
      <c r="F125" s="15">
        <v>19</v>
      </c>
      <c r="G125" s="2">
        <v>2.4300000000000002</v>
      </c>
      <c r="H125" s="3">
        <v>5</v>
      </c>
      <c r="I125" s="2">
        <v>1.03</v>
      </c>
      <c r="J125" s="4">
        <f t="shared" si="4"/>
        <v>1.4000000000000001</v>
      </c>
      <c r="K125" s="1">
        <v>1</v>
      </c>
      <c r="L125" s="4">
        <f t="shared" si="5"/>
        <v>1.4000000000000001</v>
      </c>
      <c r="M125" s="1">
        <v>1</v>
      </c>
      <c r="N125" s="4">
        <v>1.4000000000000001</v>
      </c>
      <c r="O125" s="1" t="s">
        <v>1746</v>
      </c>
    </row>
    <row r="126" spans="1:15" x14ac:dyDescent="0.25">
      <c r="A126" s="1">
        <v>125</v>
      </c>
      <c r="B126" s="1" t="s">
        <v>918</v>
      </c>
      <c r="C126" s="10">
        <v>45268</v>
      </c>
      <c r="D126" s="1">
        <v>0</v>
      </c>
      <c r="E126" s="1" t="s">
        <v>213</v>
      </c>
      <c r="F126" s="15">
        <v>24</v>
      </c>
      <c r="G126" s="2">
        <v>4.45</v>
      </c>
      <c r="H126" s="3">
        <v>11</v>
      </c>
      <c r="I126" s="2">
        <v>2.14</v>
      </c>
      <c r="J126" s="4">
        <f t="shared" si="4"/>
        <v>2.31</v>
      </c>
      <c r="K126" s="1">
        <v>1</v>
      </c>
      <c r="L126" s="4">
        <f t="shared" si="5"/>
        <v>2.31</v>
      </c>
      <c r="M126" s="1">
        <v>1</v>
      </c>
      <c r="N126" s="4">
        <v>2.31</v>
      </c>
      <c r="O126" s="1" t="s">
        <v>1746</v>
      </c>
    </row>
    <row r="127" spans="1:15" x14ac:dyDescent="0.25">
      <c r="A127" s="1">
        <v>126</v>
      </c>
      <c r="B127" s="1" t="s">
        <v>4373</v>
      </c>
      <c r="C127" s="10">
        <v>45269</v>
      </c>
      <c r="D127" s="1">
        <v>0</v>
      </c>
      <c r="E127" s="1" t="s">
        <v>213</v>
      </c>
      <c r="F127" s="15">
        <v>24</v>
      </c>
      <c r="G127" s="2">
        <v>8.11</v>
      </c>
      <c r="H127" s="3">
        <v>0</v>
      </c>
      <c r="I127" s="2">
        <v>2.48</v>
      </c>
      <c r="J127" s="4">
        <f t="shared" si="4"/>
        <v>5.629999999999999</v>
      </c>
      <c r="K127" s="1">
        <v>1</v>
      </c>
      <c r="L127" s="4">
        <f t="shared" si="5"/>
        <v>5.629999999999999</v>
      </c>
      <c r="M127" s="1">
        <v>1</v>
      </c>
      <c r="N127" s="4">
        <v>5.629999999999999</v>
      </c>
      <c r="O127" s="1" t="s">
        <v>1746</v>
      </c>
    </row>
    <row r="128" spans="1:15" x14ac:dyDescent="0.25">
      <c r="A128" s="1">
        <v>127</v>
      </c>
      <c r="B128" s="1" t="s">
        <v>918</v>
      </c>
      <c r="C128" s="10">
        <v>45269</v>
      </c>
      <c r="D128" s="1">
        <v>0</v>
      </c>
      <c r="E128" s="1" t="s">
        <v>2277</v>
      </c>
      <c r="F128" s="15">
        <v>19</v>
      </c>
      <c r="G128" s="2">
        <v>2.4300000000000002</v>
      </c>
      <c r="H128" s="3">
        <v>5</v>
      </c>
      <c r="I128" s="2">
        <v>1.03</v>
      </c>
      <c r="J128" s="4">
        <f t="shared" si="4"/>
        <v>1.4000000000000001</v>
      </c>
      <c r="K128" s="1">
        <v>1</v>
      </c>
      <c r="L128" s="4">
        <f t="shared" si="5"/>
        <v>1.4000000000000001</v>
      </c>
      <c r="M128" s="1">
        <v>1</v>
      </c>
      <c r="N128" s="4">
        <v>1.4000000000000001</v>
      </c>
      <c r="O128" s="1" t="s">
        <v>1746</v>
      </c>
    </row>
    <row r="129" spans="1:15" x14ac:dyDescent="0.25">
      <c r="A129" s="1">
        <v>128</v>
      </c>
      <c r="B129" s="1" t="s">
        <v>918</v>
      </c>
      <c r="C129" s="10">
        <v>45270</v>
      </c>
      <c r="D129" s="1">
        <v>0</v>
      </c>
      <c r="E129" s="1" t="s">
        <v>552</v>
      </c>
      <c r="F129" s="15">
        <v>15.5</v>
      </c>
      <c r="G129" s="2">
        <v>3.79</v>
      </c>
      <c r="H129" s="3">
        <v>6</v>
      </c>
      <c r="I129" s="2">
        <v>1.33</v>
      </c>
      <c r="J129" s="4">
        <f t="shared" si="4"/>
        <v>2.46</v>
      </c>
      <c r="K129" s="1">
        <v>1</v>
      </c>
      <c r="L129" s="4">
        <f t="shared" si="5"/>
        <v>2.46</v>
      </c>
      <c r="M129" s="1">
        <v>1</v>
      </c>
      <c r="N129" s="4">
        <v>2.46</v>
      </c>
      <c r="O129" s="1" t="s">
        <v>1746</v>
      </c>
    </row>
    <row r="130" spans="1:15" x14ac:dyDescent="0.25">
      <c r="A130" s="1">
        <v>129</v>
      </c>
      <c r="B130" s="1" t="s">
        <v>4373</v>
      </c>
      <c r="C130" s="10">
        <v>45270</v>
      </c>
      <c r="D130" s="1">
        <v>0</v>
      </c>
      <c r="E130" s="1" t="s">
        <v>765</v>
      </c>
      <c r="F130" s="15">
        <v>14</v>
      </c>
      <c r="G130" s="2">
        <v>6.52</v>
      </c>
      <c r="H130" s="3">
        <v>3</v>
      </c>
      <c r="I130" s="2">
        <v>1.43</v>
      </c>
      <c r="J130" s="4">
        <f t="shared" si="4"/>
        <v>5.09</v>
      </c>
      <c r="K130" s="1">
        <v>1</v>
      </c>
      <c r="L130" s="4">
        <f t="shared" si="5"/>
        <v>5.09</v>
      </c>
      <c r="M130" s="1">
        <v>1</v>
      </c>
      <c r="N130" s="4">
        <v>5.09</v>
      </c>
      <c r="O130" s="1" t="s">
        <v>1746</v>
      </c>
    </row>
    <row r="131" spans="1:15" x14ac:dyDescent="0.25">
      <c r="A131" s="1">
        <v>130</v>
      </c>
      <c r="B131" s="1" t="s">
        <v>5197</v>
      </c>
      <c r="C131" s="10">
        <v>45270</v>
      </c>
      <c r="D131" s="1">
        <v>0</v>
      </c>
      <c r="E131" s="1" t="s">
        <v>602</v>
      </c>
      <c r="F131" s="15">
        <v>10</v>
      </c>
      <c r="G131" s="2">
        <v>1.33</v>
      </c>
      <c r="H131" s="3">
        <v>1</v>
      </c>
      <c r="I131" s="2">
        <v>0.72</v>
      </c>
      <c r="J131" s="4">
        <f t="shared" si="4"/>
        <v>0.6100000000000001</v>
      </c>
      <c r="K131" s="1">
        <v>1</v>
      </c>
      <c r="L131" s="4">
        <f t="shared" si="5"/>
        <v>0.6100000000000001</v>
      </c>
      <c r="M131" s="1">
        <v>1</v>
      </c>
      <c r="N131" s="4">
        <v>0.6100000000000001</v>
      </c>
      <c r="O131" s="1" t="s">
        <v>1746</v>
      </c>
    </row>
    <row r="132" spans="1:15" x14ac:dyDescent="0.25">
      <c r="A132" s="1">
        <v>131</v>
      </c>
      <c r="B132" s="1" t="s">
        <v>918</v>
      </c>
      <c r="C132" s="10">
        <v>45271</v>
      </c>
      <c r="D132" s="1">
        <v>0</v>
      </c>
      <c r="E132" s="1" t="s">
        <v>213</v>
      </c>
      <c r="F132" s="15">
        <v>24</v>
      </c>
      <c r="G132" s="2">
        <v>6.48</v>
      </c>
      <c r="H132" s="3">
        <v>16</v>
      </c>
      <c r="I132" s="2">
        <v>2.48</v>
      </c>
      <c r="J132" s="4">
        <f t="shared" si="4"/>
        <v>4</v>
      </c>
      <c r="K132" s="1">
        <v>1</v>
      </c>
      <c r="L132" s="4">
        <f t="shared" si="5"/>
        <v>4</v>
      </c>
      <c r="M132" s="1">
        <v>1</v>
      </c>
      <c r="N132" s="4">
        <v>4</v>
      </c>
      <c r="O132" s="1" t="s">
        <v>1746</v>
      </c>
    </row>
    <row r="133" spans="1:15" x14ac:dyDescent="0.25">
      <c r="A133" s="1">
        <v>132</v>
      </c>
      <c r="B133" s="1" t="s">
        <v>814</v>
      </c>
      <c r="C133" s="10">
        <v>45271</v>
      </c>
      <c r="D133" s="1">
        <v>0</v>
      </c>
      <c r="E133" s="1" t="s">
        <v>5207</v>
      </c>
      <c r="F133" s="15">
        <v>22.5</v>
      </c>
      <c r="G133" s="2">
        <v>1.23</v>
      </c>
      <c r="H133" s="3">
        <v>1</v>
      </c>
      <c r="I133" s="2">
        <v>1.1499999999999999</v>
      </c>
      <c r="J133" s="4">
        <f t="shared" si="4"/>
        <v>8.0000000000000071E-2</v>
      </c>
      <c r="K133" s="1">
        <v>1</v>
      </c>
      <c r="L133" s="4">
        <f t="shared" si="5"/>
        <v>8.0000000000000071E-2</v>
      </c>
      <c r="M133" s="1">
        <v>1</v>
      </c>
      <c r="N133" s="4">
        <v>8.0000000000000071E-2</v>
      </c>
      <c r="O133" s="1" t="s">
        <v>1746</v>
      </c>
    </row>
    <row r="134" spans="1:15" x14ac:dyDescent="0.25">
      <c r="A134" s="1">
        <v>133</v>
      </c>
      <c r="B134" s="1" t="s">
        <v>663</v>
      </c>
      <c r="C134" s="10">
        <v>45271</v>
      </c>
      <c r="D134" s="1">
        <v>0</v>
      </c>
      <c r="E134" s="1" t="s">
        <v>220</v>
      </c>
      <c r="F134" s="15">
        <v>1.5</v>
      </c>
      <c r="G134" s="2">
        <v>2.0699999999999998</v>
      </c>
      <c r="H134" s="3">
        <v>1</v>
      </c>
      <c r="I134" s="2">
        <v>0.16</v>
      </c>
      <c r="J134" s="4">
        <f t="shared" si="4"/>
        <v>1.91</v>
      </c>
      <c r="K134" s="1">
        <v>3</v>
      </c>
      <c r="L134" s="4">
        <f t="shared" si="5"/>
        <v>5.7299999999999995</v>
      </c>
      <c r="M134" s="1">
        <v>4</v>
      </c>
      <c r="N134" s="4">
        <v>7.3522999999999996</v>
      </c>
      <c r="O134" s="1" t="s">
        <v>1746</v>
      </c>
    </row>
    <row r="135" spans="1:15" x14ac:dyDescent="0.25">
      <c r="A135" s="1">
        <v>134</v>
      </c>
      <c r="B135" s="1" t="s">
        <v>918</v>
      </c>
      <c r="C135" s="10">
        <v>45272</v>
      </c>
      <c r="D135" s="1">
        <v>0</v>
      </c>
      <c r="E135" s="1" t="s">
        <v>278</v>
      </c>
      <c r="F135" s="15">
        <v>1</v>
      </c>
      <c r="G135" s="2">
        <v>4.83</v>
      </c>
      <c r="H135" s="3">
        <v>10</v>
      </c>
      <c r="I135" s="2">
        <v>0.16</v>
      </c>
      <c r="J135" s="4">
        <f t="shared" si="4"/>
        <v>4.67</v>
      </c>
      <c r="K135" s="1">
        <v>1</v>
      </c>
      <c r="L135" s="4">
        <f t="shared" si="5"/>
        <v>4.67</v>
      </c>
      <c r="M135" s="1">
        <v>2</v>
      </c>
      <c r="N135" s="4">
        <v>8.3618000000000006</v>
      </c>
      <c r="O135" s="1" t="s">
        <v>1746</v>
      </c>
    </row>
    <row r="136" spans="1:15" x14ac:dyDescent="0.25">
      <c r="A136" s="1">
        <v>135</v>
      </c>
      <c r="B136" s="1" t="s">
        <v>814</v>
      </c>
      <c r="C136" s="10">
        <v>45272</v>
      </c>
      <c r="D136" s="1">
        <v>0</v>
      </c>
      <c r="E136" s="1" t="s">
        <v>278</v>
      </c>
      <c r="F136" s="15">
        <v>1</v>
      </c>
      <c r="G136" s="2">
        <v>1.1299999999999999</v>
      </c>
      <c r="H136" s="3">
        <v>1</v>
      </c>
      <c r="I136" s="2">
        <v>0.02</v>
      </c>
      <c r="J136" s="4">
        <f t="shared" si="4"/>
        <v>1.1099999999999999</v>
      </c>
      <c r="K136" s="1">
        <v>5</v>
      </c>
      <c r="L136" s="4">
        <f t="shared" si="5"/>
        <v>5.5499999999999989</v>
      </c>
      <c r="M136" s="1">
        <v>19</v>
      </c>
      <c r="N136" s="4">
        <v>17.61</v>
      </c>
      <c r="O136" s="1" t="s">
        <v>1746</v>
      </c>
    </row>
    <row r="137" spans="1:15" x14ac:dyDescent="0.25">
      <c r="A137" s="1">
        <v>136</v>
      </c>
      <c r="B137" s="1" t="s">
        <v>918</v>
      </c>
      <c r="C137" s="10">
        <v>45274</v>
      </c>
      <c r="D137" s="1">
        <v>0</v>
      </c>
      <c r="E137" s="1" t="s">
        <v>5226</v>
      </c>
      <c r="F137" s="15">
        <v>5</v>
      </c>
      <c r="G137" s="2">
        <v>4.92</v>
      </c>
      <c r="H137" s="3">
        <v>11</v>
      </c>
      <c r="I137" s="2">
        <v>0.64</v>
      </c>
      <c r="J137" s="4">
        <f t="shared" si="4"/>
        <v>4.28</v>
      </c>
      <c r="K137" s="1">
        <v>1</v>
      </c>
      <c r="L137" s="4">
        <f t="shared" si="5"/>
        <v>4.28</v>
      </c>
      <c r="M137" s="1">
        <v>1</v>
      </c>
      <c r="N137" s="4">
        <v>4.28</v>
      </c>
      <c r="O137" s="1" t="s">
        <v>1746</v>
      </c>
    </row>
    <row r="138" spans="1:15" x14ac:dyDescent="0.25">
      <c r="A138" s="1">
        <v>137</v>
      </c>
      <c r="B138" s="1" t="s">
        <v>918</v>
      </c>
      <c r="C138" s="10">
        <v>45275</v>
      </c>
      <c r="D138" s="1">
        <v>0</v>
      </c>
      <c r="E138" s="1" t="s">
        <v>443</v>
      </c>
      <c r="F138" s="15">
        <v>12.5</v>
      </c>
      <c r="G138" s="2">
        <v>4.74</v>
      </c>
      <c r="H138" s="3">
        <v>12</v>
      </c>
      <c r="I138" s="2">
        <v>1.35</v>
      </c>
      <c r="J138" s="4">
        <f t="shared" si="4"/>
        <v>3.39</v>
      </c>
      <c r="K138" s="1">
        <v>1</v>
      </c>
      <c r="L138" s="4">
        <f t="shared" si="5"/>
        <v>3.39</v>
      </c>
      <c r="M138" s="1">
        <v>1</v>
      </c>
      <c r="N138" s="4">
        <v>3.39</v>
      </c>
      <c r="O138" s="1" t="s">
        <v>1746</v>
      </c>
    </row>
    <row r="139" spans="1:15" x14ac:dyDescent="0.25">
      <c r="A139" s="1">
        <v>138</v>
      </c>
      <c r="B139" s="1" t="s">
        <v>663</v>
      </c>
      <c r="C139" s="10">
        <v>45275</v>
      </c>
      <c r="D139" s="1">
        <v>0</v>
      </c>
      <c r="E139" s="1" t="s">
        <v>2356</v>
      </c>
      <c r="F139" s="15">
        <v>11.5</v>
      </c>
      <c r="G139" s="2">
        <v>1.38</v>
      </c>
      <c r="H139" s="3">
        <v>2</v>
      </c>
      <c r="I139" s="2">
        <v>0.39</v>
      </c>
      <c r="J139" s="4">
        <f t="shared" si="4"/>
        <v>0.98999999999999988</v>
      </c>
      <c r="K139" s="1">
        <v>1</v>
      </c>
      <c r="L139" s="4">
        <f t="shared" si="5"/>
        <v>0.98999999999999988</v>
      </c>
      <c r="M139" s="1">
        <v>1</v>
      </c>
      <c r="N139" s="4">
        <v>0.98999999999999988</v>
      </c>
      <c r="O139" s="1" t="s">
        <v>1746</v>
      </c>
    </row>
    <row r="140" spans="1:15" x14ac:dyDescent="0.25">
      <c r="A140" s="1">
        <v>139</v>
      </c>
      <c r="B140" s="1" t="s">
        <v>918</v>
      </c>
      <c r="C140" s="10">
        <v>45276</v>
      </c>
      <c r="D140" s="1">
        <v>0</v>
      </c>
      <c r="E140" s="1" t="s">
        <v>3923</v>
      </c>
      <c r="F140" s="15">
        <v>15</v>
      </c>
      <c r="G140" s="2">
        <v>4.1399999999999997</v>
      </c>
      <c r="H140" s="3">
        <v>13</v>
      </c>
      <c r="I140" s="2">
        <v>1.39</v>
      </c>
      <c r="J140" s="4">
        <f t="shared" si="4"/>
        <v>2.75</v>
      </c>
      <c r="K140" s="1">
        <v>1</v>
      </c>
      <c r="L140" s="4">
        <f t="shared" si="5"/>
        <v>2.75</v>
      </c>
      <c r="M140" s="1">
        <v>1</v>
      </c>
      <c r="N140" s="4">
        <v>2.75</v>
      </c>
      <c r="O140" s="1" t="s">
        <v>1746</v>
      </c>
    </row>
    <row r="141" spans="1:15" x14ac:dyDescent="0.25">
      <c r="A141" s="1">
        <v>140</v>
      </c>
      <c r="B141" s="1" t="s">
        <v>663</v>
      </c>
      <c r="C141" s="10">
        <v>45276</v>
      </c>
      <c r="D141" s="1">
        <v>0</v>
      </c>
      <c r="E141" s="1" t="s">
        <v>2355</v>
      </c>
      <c r="F141" s="15">
        <v>12.5</v>
      </c>
      <c r="G141" s="2">
        <v>2.31</v>
      </c>
      <c r="H141" s="3">
        <v>1</v>
      </c>
      <c r="I141" s="2">
        <v>0.56999999999999995</v>
      </c>
      <c r="J141" s="4">
        <f t="shared" si="4"/>
        <v>1.7400000000000002</v>
      </c>
      <c r="K141" s="1">
        <v>5</v>
      </c>
      <c r="L141" s="4">
        <f t="shared" si="5"/>
        <v>8.7000000000000011</v>
      </c>
      <c r="M141" s="1">
        <v>15</v>
      </c>
      <c r="N141" s="4">
        <v>24.45</v>
      </c>
      <c r="O141" s="1" t="s">
        <v>1746</v>
      </c>
    </row>
    <row r="142" spans="1:15" x14ac:dyDescent="0.25">
      <c r="A142" s="1">
        <v>141</v>
      </c>
      <c r="B142" s="1" t="s">
        <v>918</v>
      </c>
      <c r="C142" s="10">
        <v>45277</v>
      </c>
      <c r="D142" s="1">
        <v>0</v>
      </c>
      <c r="E142" s="1" t="s">
        <v>5261</v>
      </c>
      <c r="F142" s="15">
        <v>7.5</v>
      </c>
      <c r="G142" s="2">
        <v>4.6900000000000004</v>
      </c>
      <c r="H142" s="3">
        <v>8</v>
      </c>
      <c r="I142" s="2">
        <v>1.31</v>
      </c>
      <c r="J142" s="4">
        <f t="shared" si="4"/>
        <v>3.3800000000000003</v>
      </c>
      <c r="K142" s="1">
        <v>1</v>
      </c>
      <c r="L142" s="4">
        <f t="shared" si="5"/>
        <v>3.3800000000000003</v>
      </c>
      <c r="M142" s="1">
        <v>1</v>
      </c>
      <c r="N142" s="4">
        <v>3.3800000000000003</v>
      </c>
      <c r="O142" s="1" t="s">
        <v>1746</v>
      </c>
    </row>
    <row r="143" spans="1:15" ht="33" x14ac:dyDescent="0.25">
      <c r="A143" s="1">
        <v>142</v>
      </c>
      <c r="B143" s="1" t="s">
        <v>918</v>
      </c>
      <c r="C143" s="10">
        <v>45278</v>
      </c>
      <c r="D143" s="1">
        <v>0</v>
      </c>
      <c r="E143" s="11" t="s">
        <v>5267</v>
      </c>
      <c r="F143" s="15">
        <v>19</v>
      </c>
      <c r="G143" s="2">
        <v>5.3</v>
      </c>
      <c r="H143" s="3">
        <v>8</v>
      </c>
      <c r="I143" s="2">
        <v>2.37</v>
      </c>
      <c r="J143" s="4">
        <f t="shared" si="4"/>
        <v>2.9299999999999997</v>
      </c>
      <c r="K143" s="1">
        <v>1</v>
      </c>
      <c r="L143" s="4">
        <f t="shared" si="5"/>
        <v>2.9299999999999997</v>
      </c>
      <c r="M143" s="1">
        <v>1</v>
      </c>
      <c r="N143" s="4">
        <v>2.9299999999999997</v>
      </c>
      <c r="O143" s="1" t="s">
        <v>1746</v>
      </c>
    </row>
    <row r="144" spans="1:15" x14ac:dyDescent="0.25">
      <c r="A144" s="1">
        <v>143</v>
      </c>
      <c r="B144" s="1" t="s">
        <v>918</v>
      </c>
      <c r="C144" s="10">
        <v>45279</v>
      </c>
      <c r="D144" s="1">
        <v>0</v>
      </c>
      <c r="E144" s="1" t="s">
        <v>213</v>
      </c>
      <c r="F144" s="15">
        <v>24</v>
      </c>
      <c r="G144" s="2">
        <v>5.54</v>
      </c>
      <c r="H144" s="3">
        <v>14</v>
      </c>
      <c r="I144" s="2">
        <v>2.89</v>
      </c>
      <c r="J144" s="4">
        <f t="shared" si="4"/>
        <v>2.65</v>
      </c>
      <c r="K144" s="1">
        <v>1</v>
      </c>
      <c r="L144" s="4">
        <f t="shared" si="5"/>
        <v>2.65</v>
      </c>
      <c r="M144" s="1">
        <v>1</v>
      </c>
      <c r="N144" s="4">
        <v>2.65</v>
      </c>
      <c r="O144" s="1" t="s">
        <v>1746</v>
      </c>
    </row>
    <row r="145" spans="1:15" x14ac:dyDescent="0.25">
      <c r="A145" s="1">
        <v>144</v>
      </c>
      <c r="B145" s="1" t="s">
        <v>918</v>
      </c>
      <c r="C145" s="10">
        <v>45280</v>
      </c>
      <c r="D145" s="1">
        <v>0</v>
      </c>
      <c r="E145" s="1" t="s">
        <v>213</v>
      </c>
      <c r="F145" s="15">
        <v>24</v>
      </c>
      <c r="G145" s="2">
        <v>5.61</v>
      </c>
      <c r="H145" s="3">
        <v>15</v>
      </c>
      <c r="I145" s="2">
        <v>2.9</v>
      </c>
      <c r="J145" s="4">
        <f t="shared" si="4"/>
        <v>2.7100000000000004</v>
      </c>
      <c r="K145" s="1">
        <v>1</v>
      </c>
      <c r="L145" s="4">
        <f t="shared" si="5"/>
        <v>2.7100000000000004</v>
      </c>
      <c r="M145" s="1">
        <v>1</v>
      </c>
      <c r="N145" s="4">
        <v>2.7100000000000004</v>
      </c>
      <c r="O145" s="1" t="s">
        <v>1746</v>
      </c>
    </row>
    <row r="146" spans="1:15" x14ac:dyDescent="0.25">
      <c r="A146" s="1">
        <v>145</v>
      </c>
      <c r="B146" s="1" t="s">
        <v>918</v>
      </c>
      <c r="C146" s="10">
        <v>45281</v>
      </c>
      <c r="D146" s="1">
        <v>0</v>
      </c>
      <c r="E146" s="1" t="s">
        <v>213</v>
      </c>
      <c r="F146" s="15">
        <v>24</v>
      </c>
      <c r="G146" s="2">
        <v>5.59</v>
      </c>
      <c r="H146" s="3">
        <v>17</v>
      </c>
      <c r="I146" s="2">
        <v>2.97</v>
      </c>
      <c r="J146" s="4">
        <f t="shared" si="4"/>
        <v>2.6199999999999997</v>
      </c>
      <c r="K146" s="1">
        <v>1</v>
      </c>
      <c r="L146" s="4">
        <f t="shared" si="5"/>
        <v>2.6199999999999997</v>
      </c>
      <c r="M146" s="1">
        <v>1</v>
      </c>
      <c r="N146" s="4">
        <v>2.6199999999999997</v>
      </c>
      <c r="O146" s="1" t="s">
        <v>1746</v>
      </c>
    </row>
    <row r="147" spans="1:15" x14ac:dyDescent="0.25">
      <c r="A147" s="1">
        <v>146</v>
      </c>
      <c r="B147" s="1" t="s">
        <v>918</v>
      </c>
      <c r="C147" s="10">
        <v>45282</v>
      </c>
      <c r="D147" s="1">
        <v>0</v>
      </c>
      <c r="E147" s="1" t="s">
        <v>213</v>
      </c>
      <c r="F147" s="15">
        <v>24</v>
      </c>
      <c r="G147" s="2">
        <v>5.75</v>
      </c>
      <c r="H147" s="3">
        <v>15</v>
      </c>
      <c r="I147" s="2">
        <v>3.15</v>
      </c>
      <c r="J147" s="4">
        <f t="shared" si="4"/>
        <v>2.6</v>
      </c>
      <c r="K147" s="1">
        <v>1</v>
      </c>
      <c r="L147" s="4">
        <f t="shared" si="5"/>
        <v>2.6</v>
      </c>
      <c r="M147" s="1">
        <v>1</v>
      </c>
      <c r="N147" s="4">
        <v>2.6</v>
      </c>
      <c r="O147" s="1" t="s">
        <v>1746</v>
      </c>
    </row>
    <row r="148" spans="1:15" x14ac:dyDescent="0.25">
      <c r="A148" s="1">
        <v>147</v>
      </c>
      <c r="B148" s="1" t="s">
        <v>918</v>
      </c>
      <c r="C148" s="10">
        <v>45283</v>
      </c>
      <c r="D148" s="1">
        <v>0</v>
      </c>
      <c r="E148" s="1" t="s">
        <v>213</v>
      </c>
      <c r="F148" s="15">
        <v>24</v>
      </c>
      <c r="G148" s="2">
        <v>5.98</v>
      </c>
      <c r="H148" s="3">
        <v>13</v>
      </c>
      <c r="I148" s="2">
        <v>3.14</v>
      </c>
      <c r="J148" s="4">
        <f t="shared" si="4"/>
        <v>2.8400000000000003</v>
      </c>
      <c r="K148" s="1">
        <v>1</v>
      </c>
      <c r="L148" s="4">
        <f t="shared" si="5"/>
        <v>2.8400000000000003</v>
      </c>
      <c r="M148" s="1">
        <v>1</v>
      </c>
      <c r="N148" s="4">
        <v>2.8400000000000003</v>
      </c>
      <c r="O148" s="1" t="s">
        <v>1746</v>
      </c>
    </row>
    <row r="149" spans="1:15" x14ac:dyDescent="0.25">
      <c r="A149" s="1">
        <v>148</v>
      </c>
      <c r="B149" s="1" t="s">
        <v>918</v>
      </c>
      <c r="C149" s="10">
        <v>45284</v>
      </c>
      <c r="D149" s="1">
        <v>0</v>
      </c>
      <c r="E149" s="1" t="s">
        <v>213</v>
      </c>
      <c r="F149" s="15">
        <v>24</v>
      </c>
      <c r="G149" s="2">
        <v>5.62</v>
      </c>
      <c r="H149" s="3">
        <v>17</v>
      </c>
      <c r="I149" s="2">
        <v>3.15</v>
      </c>
      <c r="J149" s="4">
        <f t="shared" si="4"/>
        <v>2.4700000000000002</v>
      </c>
      <c r="K149" s="1">
        <v>1</v>
      </c>
      <c r="L149" s="4">
        <f t="shared" si="5"/>
        <v>2.4700000000000002</v>
      </c>
      <c r="M149" s="1">
        <v>1</v>
      </c>
      <c r="N149" s="4">
        <v>2.4700000000000002</v>
      </c>
      <c r="O149" s="1" t="s">
        <v>1746</v>
      </c>
    </row>
    <row r="150" spans="1:15" x14ac:dyDescent="0.25">
      <c r="A150" s="1">
        <v>149</v>
      </c>
      <c r="B150" s="1" t="s">
        <v>918</v>
      </c>
      <c r="C150" s="10">
        <v>45285</v>
      </c>
      <c r="D150" s="1">
        <v>0</v>
      </c>
      <c r="E150" s="1" t="s">
        <v>213</v>
      </c>
      <c r="F150" s="15">
        <v>24</v>
      </c>
      <c r="G150" s="2">
        <v>5.9</v>
      </c>
      <c r="H150" s="3">
        <v>16</v>
      </c>
      <c r="I150" s="2">
        <v>3.32</v>
      </c>
      <c r="J150" s="4">
        <f t="shared" si="4"/>
        <v>2.5800000000000005</v>
      </c>
      <c r="K150" s="1">
        <v>1</v>
      </c>
      <c r="L150" s="4">
        <f t="shared" si="5"/>
        <v>2.5800000000000005</v>
      </c>
      <c r="M150" s="1">
        <v>1</v>
      </c>
      <c r="N150" s="4">
        <v>2.5800000000000005</v>
      </c>
      <c r="O150" s="1" t="s">
        <v>1746</v>
      </c>
    </row>
    <row r="151" spans="1:15" x14ac:dyDescent="0.25">
      <c r="A151" s="1">
        <v>150</v>
      </c>
      <c r="B151" s="1" t="s">
        <v>918</v>
      </c>
      <c r="C151" s="10">
        <v>45286</v>
      </c>
      <c r="D151" s="1">
        <v>0</v>
      </c>
      <c r="E151" s="1" t="s">
        <v>5324</v>
      </c>
      <c r="F151" s="15">
        <v>6.2</v>
      </c>
      <c r="G151" s="2">
        <v>5.37</v>
      </c>
      <c r="H151" s="3">
        <v>11</v>
      </c>
      <c r="I151" s="2">
        <v>0.79</v>
      </c>
      <c r="J151" s="4">
        <f t="shared" si="4"/>
        <v>4.58</v>
      </c>
      <c r="K151" s="1">
        <v>1</v>
      </c>
      <c r="L151" s="4">
        <f t="shared" si="5"/>
        <v>4.58</v>
      </c>
      <c r="M151" s="1">
        <v>2</v>
      </c>
      <c r="N151" s="4">
        <v>8.3926999999999996</v>
      </c>
      <c r="O151" s="1" t="s">
        <v>1746</v>
      </c>
    </row>
    <row r="152" spans="1:15" x14ac:dyDescent="0.25">
      <c r="A152" s="1">
        <v>151</v>
      </c>
      <c r="B152" s="1" t="s">
        <v>918</v>
      </c>
      <c r="C152" s="10">
        <v>45288</v>
      </c>
      <c r="D152" s="1">
        <v>0</v>
      </c>
      <c r="E152" s="1" t="s">
        <v>5346</v>
      </c>
      <c r="F152" s="15">
        <v>11</v>
      </c>
      <c r="G152" s="2">
        <v>5.08</v>
      </c>
      <c r="H152" s="3">
        <v>10</v>
      </c>
      <c r="I152" s="2">
        <v>1.78</v>
      </c>
      <c r="J152" s="4">
        <f t="shared" si="4"/>
        <v>3.3</v>
      </c>
      <c r="K152" s="1">
        <v>1</v>
      </c>
      <c r="L152" s="4">
        <f t="shared" si="5"/>
        <v>3.3</v>
      </c>
      <c r="M152" s="1">
        <v>1</v>
      </c>
      <c r="N152" s="4">
        <v>3.3</v>
      </c>
      <c r="O152" s="1"/>
    </row>
    <row r="153" spans="1:15" x14ac:dyDescent="0.25">
      <c r="A153" s="1">
        <v>152</v>
      </c>
      <c r="B153" s="1" t="s">
        <v>918</v>
      </c>
      <c r="C153" s="10">
        <v>45289</v>
      </c>
      <c r="D153" s="1">
        <v>0</v>
      </c>
      <c r="E153" s="1" t="s">
        <v>213</v>
      </c>
      <c r="F153" s="15">
        <v>24</v>
      </c>
      <c r="G153" s="2">
        <v>5.38</v>
      </c>
      <c r="H153" s="3">
        <v>15</v>
      </c>
      <c r="I153" s="2">
        <v>1.61</v>
      </c>
      <c r="J153" s="4">
        <f t="shared" si="4"/>
        <v>3.7699999999999996</v>
      </c>
      <c r="K153" s="1">
        <v>1</v>
      </c>
      <c r="L153" s="4">
        <f t="shared" si="5"/>
        <v>3.7699999999999996</v>
      </c>
      <c r="M153" s="1">
        <v>1</v>
      </c>
      <c r="N153" s="4">
        <v>3.7699999999999996</v>
      </c>
      <c r="O153" s="1"/>
    </row>
    <row r="154" spans="1:15" x14ac:dyDescent="0.25">
      <c r="A154" s="1">
        <v>153</v>
      </c>
      <c r="B154" s="1" t="s">
        <v>918</v>
      </c>
      <c r="C154" s="10">
        <v>45290</v>
      </c>
      <c r="D154" s="1">
        <v>0</v>
      </c>
      <c r="E154" s="1" t="s">
        <v>213</v>
      </c>
      <c r="F154" s="15">
        <v>24</v>
      </c>
      <c r="G154" s="2">
        <v>5.44</v>
      </c>
      <c r="H154" s="3">
        <v>13</v>
      </c>
      <c r="I154" s="2">
        <v>2.86</v>
      </c>
      <c r="J154" s="4">
        <f t="shared" si="4"/>
        <v>2.5800000000000005</v>
      </c>
      <c r="K154" s="1">
        <v>1</v>
      </c>
      <c r="L154" s="4">
        <f t="shared" si="5"/>
        <v>2.5800000000000005</v>
      </c>
      <c r="M154" s="1"/>
      <c r="N154" s="4"/>
      <c r="O154" s="1"/>
    </row>
    <row r="155" spans="1:15" x14ac:dyDescent="0.25">
      <c r="A155" s="1">
        <v>154</v>
      </c>
      <c r="B155" s="1"/>
      <c r="C155" s="1"/>
      <c r="D155" s="1"/>
      <c r="E155" s="1"/>
      <c r="F155" s="15"/>
      <c r="G155" s="2"/>
      <c r="H155" s="3"/>
      <c r="I155" s="2"/>
      <c r="J155" s="4">
        <f t="shared" si="4"/>
        <v>0</v>
      </c>
      <c r="K155" s="1">
        <v>1</v>
      </c>
      <c r="L155" s="4">
        <f t="shared" si="5"/>
        <v>0</v>
      </c>
      <c r="M155" s="1"/>
      <c r="N155" s="4"/>
      <c r="O155" s="1"/>
    </row>
    <row r="156" spans="1:15" x14ac:dyDescent="0.25">
      <c r="A156" s="1">
        <v>155</v>
      </c>
      <c r="B156" s="1"/>
      <c r="C156" s="1"/>
      <c r="D156" s="1"/>
      <c r="E156" s="1"/>
      <c r="F156" s="15"/>
      <c r="G156" s="2"/>
      <c r="H156" s="3"/>
      <c r="I156" s="2"/>
      <c r="J156" s="4">
        <f t="shared" si="4"/>
        <v>0</v>
      </c>
      <c r="K156" s="1">
        <v>1</v>
      </c>
      <c r="L156" s="4">
        <f t="shared" si="5"/>
        <v>0</v>
      </c>
      <c r="M156" s="1"/>
      <c r="N156" s="4"/>
      <c r="O156" s="1"/>
    </row>
    <row r="157" spans="1:15" x14ac:dyDescent="0.25">
      <c r="A157" s="1">
        <v>156</v>
      </c>
      <c r="B157" s="1"/>
      <c r="C157" s="1"/>
      <c r="D157" s="1"/>
      <c r="E157" s="1"/>
      <c r="F157" s="15"/>
      <c r="G157" s="2"/>
      <c r="H157" s="3"/>
      <c r="I157" s="2"/>
      <c r="J157" s="4">
        <f t="shared" si="4"/>
        <v>0</v>
      </c>
      <c r="K157" s="1">
        <v>1</v>
      </c>
      <c r="L157" s="4">
        <f t="shared" si="5"/>
        <v>0</v>
      </c>
      <c r="M157" s="1"/>
      <c r="N157" s="4"/>
      <c r="O157" s="1"/>
    </row>
    <row r="158" spans="1:15" x14ac:dyDescent="0.25">
      <c r="A158" s="1">
        <v>157</v>
      </c>
      <c r="B158" s="1"/>
      <c r="C158" s="1"/>
      <c r="D158" s="1"/>
      <c r="E158" s="1"/>
      <c r="F158" s="15"/>
      <c r="G158" s="2"/>
      <c r="H158" s="3"/>
      <c r="I158" s="2"/>
      <c r="J158" s="4">
        <f t="shared" si="4"/>
        <v>0</v>
      </c>
      <c r="K158" s="1">
        <v>1</v>
      </c>
      <c r="L158" s="4">
        <f t="shared" si="5"/>
        <v>0</v>
      </c>
      <c r="M158" s="1"/>
      <c r="N158" s="4"/>
      <c r="O158" s="1"/>
    </row>
    <row r="159" spans="1:15" x14ac:dyDescent="0.25">
      <c r="A159" s="1">
        <v>158</v>
      </c>
      <c r="B159" s="1"/>
      <c r="C159" s="1"/>
      <c r="D159" s="1"/>
      <c r="E159" s="1"/>
      <c r="F159" s="15"/>
      <c r="G159" s="2"/>
      <c r="H159" s="3"/>
      <c r="I159" s="2"/>
      <c r="J159" s="4">
        <f t="shared" si="4"/>
        <v>0</v>
      </c>
      <c r="K159" s="1">
        <v>1</v>
      </c>
      <c r="L159" s="4">
        <f t="shared" si="5"/>
        <v>0</v>
      </c>
      <c r="M159" s="1"/>
      <c r="N159" s="4"/>
      <c r="O159" s="1"/>
    </row>
    <row r="160" spans="1:15" x14ac:dyDescent="0.25">
      <c r="A160" s="1">
        <v>159</v>
      </c>
      <c r="B160" s="1"/>
      <c r="C160" s="1"/>
      <c r="D160" s="1"/>
      <c r="E160" s="1"/>
      <c r="F160" s="15"/>
      <c r="G160" s="2"/>
      <c r="H160" s="3"/>
      <c r="I160" s="2"/>
      <c r="J160" s="4">
        <f t="shared" ref="J160:J223" si="6">G160-I160</f>
        <v>0</v>
      </c>
      <c r="K160" s="1">
        <v>1</v>
      </c>
      <c r="L160" s="4">
        <f t="shared" ref="L160:L223" si="7">(G160-I160-D160)*K160</f>
        <v>0</v>
      </c>
      <c r="M160" s="1"/>
      <c r="N160" s="4"/>
      <c r="O160" s="1"/>
    </row>
    <row r="161" spans="1:15" x14ac:dyDescent="0.25">
      <c r="A161" s="1">
        <v>160</v>
      </c>
      <c r="B161" s="1"/>
      <c r="C161" s="1"/>
      <c r="D161" s="1"/>
      <c r="E161" s="1"/>
      <c r="F161" s="15"/>
      <c r="G161" s="2"/>
      <c r="H161" s="3"/>
      <c r="I161" s="2"/>
      <c r="J161" s="4">
        <f t="shared" si="6"/>
        <v>0</v>
      </c>
      <c r="K161" s="1">
        <v>1</v>
      </c>
      <c r="L161" s="4">
        <f t="shared" si="7"/>
        <v>0</v>
      </c>
      <c r="M161" s="1"/>
      <c r="N161" s="4"/>
      <c r="O161" s="1"/>
    </row>
    <row r="162" spans="1:15" x14ac:dyDescent="0.25">
      <c r="A162" s="1">
        <v>161</v>
      </c>
      <c r="B162" s="1"/>
      <c r="C162" s="1"/>
      <c r="D162" s="1"/>
      <c r="E162" s="1"/>
      <c r="F162" s="15"/>
      <c r="G162" s="2"/>
      <c r="H162" s="3"/>
      <c r="I162" s="2"/>
      <c r="J162" s="4">
        <f t="shared" si="6"/>
        <v>0</v>
      </c>
      <c r="K162" s="1">
        <v>1</v>
      </c>
      <c r="L162" s="4">
        <f t="shared" si="7"/>
        <v>0</v>
      </c>
      <c r="M162" s="1"/>
      <c r="N162" s="4"/>
      <c r="O162" s="1"/>
    </row>
    <row r="163" spans="1:15" x14ac:dyDescent="0.25">
      <c r="A163" s="1">
        <v>162</v>
      </c>
      <c r="B163" s="1"/>
      <c r="C163" s="1"/>
      <c r="D163" s="1"/>
      <c r="E163" s="1"/>
      <c r="F163" s="15"/>
      <c r="G163" s="2"/>
      <c r="H163" s="3"/>
      <c r="I163" s="2"/>
      <c r="J163" s="4">
        <f t="shared" si="6"/>
        <v>0</v>
      </c>
      <c r="K163" s="1">
        <v>1</v>
      </c>
      <c r="L163" s="4">
        <f t="shared" si="7"/>
        <v>0</v>
      </c>
      <c r="M163" s="1"/>
      <c r="N163" s="4"/>
      <c r="O163" s="1"/>
    </row>
    <row r="164" spans="1:15" x14ac:dyDescent="0.25">
      <c r="A164" s="1">
        <v>163</v>
      </c>
      <c r="B164" s="1"/>
      <c r="C164" s="1"/>
      <c r="D164" s="1"/>
      <c r="E164" s="1"/>
      <c r="F164" s="15"/>
      <c r="G164" s="2"/>
      <c r="H164" s="3"/>
      <c r="I164" s="2"/>
      <c r="J164" s="4">
        <f t="shared" si="6"/>
        <v>0</v>
      </c>
      <c r="K164" s="1">
        <v>1</v>
      </c>
      <c r="L164" s="4">
        <f t="shared" si="7"/>
        <v>0</v>
      </c>
      <c r="M164" s="1"/>
      <c r="N164" s="4"/>
      <c r="O164" s="1"/>
    </row>
    <row r="165" spans="1:15" x14ac:dyDescent="0.25">
      <c r="A165" s="1">
        <v>164</v>
      </c>
      <c r="B165" s="1"/>
      <c r="C165" s="1"/>
      <c r="D165" s="1"/>
      <c r="E165" s="1"/>
      <c r="F165" s="15"/>
      <c r="G165" s="2"/>
      <c r="H165" s="3"/>
      <c r="I165" s="2"/>
      <c r="J165" s="4">
        <f t="shared" si="6"/>
        <v>0</v>
      </c>
      <c r="K165" s="1">
        <v>1</v>
      </c>
      <c r="L165" s="4">
        <f t="shared" si="7"/>
        <v>0</v>
      </c>
      <c r="M165" s="1"/>
      <c r="N165" s="4"/>
      <c r="O165" s="1"/>
    </row>
    <row r="166" spans="1:15" x14ac:dyDescent="0.25">
      <c r="A166" s="1">
        <v>165</v>
      </c>
      <c r="B166" s="1"/>
      <c r="C166" s="1"/>
      <c r="D166" s="1"/>
      <c r="E166" s="1"/>
      <c r="F166" s="15"/>
      <c r="G166" s="2"/>
      <c r="H166" s="3"/>
      <c r="I166" s="2"/>
      <c r="J166" s="4">
        <f t="shared" si="6"/>
        <v>0</v>
      </c>
      <c r="K166" s="1">
        <v>1</v>
      </c>
      <c r="L166" s="4">
        <f t="shared" si="7"/>
        <v>0</v>
      </c>
      <c r="M166" s="1"/>
      <c r="N166" s="4"/>
      <c r="O166" s="1"/>
    </row>
    <row r="167" spans="1:15" x14ac:dyDescent="0.25">
      <c r="A167" s="1">
        <v>166</v>
      </c>
      <c r="B167" s="1"/>
      <c r="C167" s="1"/>
      <c r="D167" s="1"/>
      <c r="E167" s="1"/>
      <c r="F167" s="15"/>
      <c r="G167" s="2"/>
      <c r="H167" s="3"/>
      <c r="I167" s="2"/>
      <c r="J167" s="4">
        <f t="shared" si="6"/>
        <v>0</v>
      </c>
      <c r="K167" s="1">
        <v>1</v>
      </c>
      <c r="L167" s="4">
        <f t="shared" si="7"/>
        <v>0</v>
      </c>
      <c r="M167" s="1"/>
      <c r="N167" s="4"/>
      <c r="O167" s="1"/>
    </row>
    <row r="168" spans="1:15" x14ac:dyDescent="0.25">
      <c r="A168" s="1">
        <v>167</v>
      </c>
      <c r="B168" s="1"/>
      <c r="C168" s="1"/>
      <c r="D168" s="1"/>
      <c r="E168" s="1"/>
      <c r="F168" s="15"/>
      <c r="G168" s="2"/>
      <c r="H168" s="3"/>
      <c r="I168" s="2"/>
      <c r="J168" s="4">
        <f t="shared" si="6"/>
        <v>0</v>
      </c>
      <c r="K168" s="1">
        <v>1</v>
      </c>
      <c r="L168" s="4">
        <f t="shared" si="7"/>
        <v>0</v>
      </c>
      <c r="M168" s="1"/>
      <c r="N168" s="4"/>
      <c r="O168" s="1"/>
    </row>
    <row r="169" spans="1:15" x14ac:dyDescent="0.25">
      <c r="A169" s="1">
        <v>168</v>
      </c>
      <c r="B169" s="1"/>
      <c r="C169" s="1"/>
      <c r="D169" s="1"/>
      <c r="E169" s="1"/>
      <c r="F169" s="15"/>
      <c r="G169" s="2"/>
      <c r="H169" s="3"/>
      <c r="I169" s="2"/>
      <c r="J169" s="4">
        <f t="shared" si="6"/>
        <v>0</v>
      </c>
      <c r="K169" s="1">
        <v>1</v>
      </c>
      <c r="L169" s="4">
        <f t="shared" si="7"/>
        <v>0</v>
      </c>
      <c r="M169" s="1"/>
      <c r="N169" s="4"/>
      <c r="O169" s="1"/>
    </row>
    <row r="170" spans="1:15" x14ac:dyDescent="0.25">
      <c r="A170" s="1">
        <v>169</v>
      </c>
      <c r="B170" s="1"/>
      <c r="C170" s="1"/>
      <c r="D170" s="1"/>
      <c r="E170" s="1"/>
      <c r="F170" s="15"/>
      <c r="G170" s="2"/>
      <c r="H170" s="3"/>
      <c r="I170" s="2"/>
      <c r="J170" s="4">
        <f t="shared" si="6"/>
        <v>0</v>
      </c>
      <c r="K170" s="1">
        <v>1</v>
      </c>
      <c r="L170" s="4">
        <f t="shared" si="7"/>
        <v>0</v>
      </c>
      <c r="M170" s="1"/>
      <c r="N170" s="4"/>
      <c r="O170" s="1"/>
    </row>
    <row r="171" spans="1:15" x14ac:dyDescent="0.25">
      <c r="A171" s="1">
        <v>170</v>
      </c>
      <c r="B171" s="1"/>
      <c r="C171" s="1"/>
      <c r="D171" s="1"/>
      <c r="E171" s="1"/>
      <c r="F171" s="15"/>
      <c r="G171" s="2"/>
      <c r="H171" s="3"/>
      <c r="I171" s="2"/>
      <c r="J171" s="4">
        <f t="shared" si="6"/>
        <v>0</v>
      </c>
      <c r="K171" s="1">
        <v>1</v>
      </c>
      <c r="L171" s="4">
        <f t="shared" si="7"/>
        <v>0</v>
      </c>
      <c r="M171" s="1"/>
      <c r="N171" s="4"/>
      <c r="O171" s="1"/>
    </row>
    <row r="172" spans="1:15" x14ac:dyDescent="0.25">
      <c r="A172" s="1">
        <v>171</v>
      </c>
      <c r="B172" s="1"/>
      <c r="C172" s="1"/>
      <c r="D172" s="1"/>
      <c r="E172" s="1"/>
      <c r="F172" s="15"/>
      <c r="G172" s="2"/>
      <c r="H172" s="3"/>
      <c r="I172" s="2"/>
      <c r="J172" s="4">
        <f t="shared" si="6"/>
        <v>0</v>
      </c>
      <c r="K172" s="1">
        <v>1</v>
      </c>
      <c r="L172" s="4">
        <f t="shared" si="7"/>
        <v>0</v>
      </c>
      <c r="M172" s="1"/>
      <c r="N172" s="4"/>
      <c r="O172" s="1"/>
    </row>
    <row r="173" spans="1:15" x14ac:dyDescent="0.25">
      <c r="A173" s="1">
        <v>172</v>
      </c>
      <c r="B173" s="1"/>
      <c r="C173" s="1"/>
      <c r="D173" s="1"/>
      <c r="E173" s="1"/>
      <c r="F173" s="15"/>
      <c r="G173" s="2"/>
      <c r="H173" s="3"/>
      <c r="I173" s="2"/>
      <c r="J173" s="4">
        <f t="shared" si="6"/>
        <v>0</v>
      </c>
      <c r="K173" s="1">
        <v>1</v>
      </c>
      <c r="L173" s="4">
        <f t="shared" si="7"/>
        <v>0</v>
      </c>
      <c r="M173" s="1"/>
      <c r="N173" s="4"/>
      <c r="O173" s="1"/>
    </row>
    <row r="174" spans="1:15" x14ac:dyDescent="0.25">
      <c r="A174" s="1">
        <v>173</v>
      </c>
      <c r="B174" s="1"/>
      <c r="C174" s="1"/>
      <c r="D174" s="1"/>
      <c r="E174" s="1"/>
      <c r="F174" s="15"/>
      <c r="G174" s="2"/>
      <c r="H174" s="3"/>
      <c r="I174" s="2"/>
      <c r="J174" s="4">
        <f t="shared" si="6"/>
        <v>0</v>
      </c>
      <c r="K174" s="1">
        <v>1</v>
      </c>
      <c r="L174" s="4">
        <f t="shared" si="7"/>
        <v>0</v>
      </c>
      <c r="M174" s="1"/>
      <c r="N174" s="4"/>
      <c r="O174" s="1"/>
    </row>
    <row r="175" spans="1:15" x14ac:dyDescent="0.25">
      <c r="A175" s="1">
        <v>174</v>
      </c>
      <c r="B175" s="1"/>
      <c r="C175" s="1"/>
      <c r="D175" s="1"/>
      <c r="E175" s="1"/>
      <c r="F175" s="15"/>
      <c r="G175" s="2"/>
      <c r="H175" s="3"/>
      <c r="I175" s="2"/>
      <c r="J175" s="4">
        <f t="shared" si="6"/>
        <v>0</v>
      </c>
      <c r="K175" s="1">
        <v>1</v>
      </c>
      <c r="L175" s="4">
        <f t="shared" si="7"/>
        <v>0</v>
      </c>
      <c r="M175" s="1"/>
      <c r="N175" s="4"/>
      <c r="O175" s="1"/>
    </row>
    <row r="176" spans="1:15" x14ac:dyDescent="0.25">
      <c r="A176" s="1">
        <v>175</v>
      </c>
      <c r="B176" s="1"/>
      <c r="C176" s="1"/>
      <c r="D176" s="1"/>
      <c r="E176" s="1"/>
      <c r="F176" s="15"/>
      <c r="G176" s="2"/>
      <c r="H176" s="3"/>
      <c r="I176" s="2"/>
      <c r="J176" s="4">
        <f t="shared" si="6"/>
        <v>0</v>
      </c>
      <c r="K176" s="1">
        <v>1</v>
      </c>
      <c r="L176" s="4">
        <f t="shared" si="7"/>
        <v>0</v>
      </c>
      <c r="M176" s="1"/>
      <c r="N176" s="4"/>
      <c r="O176" s="1"/>
    </row>
    <row r="177" spans="1:15" x14ac:dyDescent="0.25">
      <c r="A177" s="1">
        <v>176</v>
      </c>
      <c r="B177" s="1"/>
      <c r="C177" s="1"/>
      <c r="D177" s="1"/>
      <c r="E177" s="1"/>
      <c r="F177" s="15"/>
      <c r="G177" s="2"/>
      <c r="H177" s="3"/>
      <c r="I177" s="2"/>
      <c r="J177" s="4">
        <f t="shared" si="6"/>
        <v>0</v>
      </c>
      <c r="K177" s="1">
        <v>1</v>
      </c>
      <c r="L177" s="4">
        <f t="shared" si="7"/>
        <v>0</v>
      </c>
      <c r="M177" s="1"/>
      <c r="N177" s="4"/>
      <c r="O177" s="1"/>
    </row>
    <row r="178" spans="1:15" x14ac:dyDescent="0.25">
      <c r="A178" s="1">
        <v>177</v>
      </c>
      <c r="B178" s="1"/>
      <c r="C178" s="1"/>
      <c r="D178" s="1"/>
      <c r="E178" s="1"/>
      <c r="F178" s="15"/>
      <c r="G178" s="2"/>
      <c r="H178" s="3"/>
      <c r="I178" s="2"/>
      <c r="J178" s="4">
        <f t="shared" si="6"/>
        <v>0</v>
      </c>
      <c r="K178" s="1">
        <v>1</v>
      </c>
      <c r="L178" s="4">
        <f t="shared" si="7"/>
        <v>0</v>
      </c>
      <c r="M178" s="1"/>
      <c r="N178" s="4"/>
      <c r="O178" s="1"/>
    </row>
    <row r="179" spans="1:15" x14ac:dyDescent="0.25">
      <c r="A179" s="1">
        <v>178</v>
      </c>
      <c r="B179" s="1"/>
      <c r="C179" s="1"/>
      <c r="D179" s="1"/>
      <c r="E179" s="1"/>
      <c r="F179" s="15"/>
      <c r="G179" s="2"/>
      <c r="H179" s="3"/>
      <c r="I179" s="2"/>
      <c r="J179" s="4">
        <f t="shared" si="6"/>
        <v>0</v>
      </c>
      <c r="K179" s="1">
        <v>1</v>
      </c>
      <c r="L179" s="4">
        <f t="shared" si="7"/>
        <v>0</v>
      </c>
      <c r="M179" s="1"/>
      <c r="N179" s="4"/>
      <c r="O179" s="1"/>
    </row>
    <row r="180" spans="1:15" x14ac:dyDescent="0.25">
      <c r="A180" s="1">
        <v>179</v>
      </c>
      <c r="B180" s="1"/>
      <c r="C180" s="1"/>
      <c r="D180" s="1"/>
      <c r="E180" s="1"/>
      <c r="F180" s="15"/>
      <c r="G180" s="2"/>
      <c r="H180" s="3"/>
      <c r="I180" s="2"/>
      <c r="J180" s="4">
        <f t="shared" si="6"/>
        <v>0</v>
      </c>
      <c r="K180" s="1">
        <v>1</v>
      </c>
      <c r="L180" s="4">
        <f t="shared" si="7"/>
        <v>0</v>
      </c>
      <c r="M180" s="1"/>
      <c r="N180" s="4"/>
      <c r="O180" s="1"/>
    </row>
    <row r="181" spans="1:15" x14ac:dyDescent="0.25">
      <c r="A181" s="1">
        <v>180</v>
      </c>
      <c r="B181" s="1"/>
      <c r="C181" s="1"/>
      <c r="D181" s="1"/>
      <c r="E181" s="1"/>
      <c r="F181" s="15"/>
      <c r="G181" s="2"/>
      <c r="H181" s="3"/>
      <c r="I181" s="2"/>
      <c r="J181" s="4">
        <f t="shared" si="6"/>
        <v>0</v>
      </c>
      <c r="K181" s="1">
        <v>1</v>
      </c>
      <c r="L181" s="4">
        <f t="shared" si="7"/>
        <v>0</v>
      </c>
      <c r="M181" s="1"/>
      <c r="N181" s="4"/>
      <c r="O181" s="1"/>
    </row>
    <row r="182" spans="1:15" x14ac:dyDescent="0.25">
      <c r="A182" s="1">
        <v>181</v>
      </c>
      <c r="B182" s="1"/>
      <c r="C182" s="1"/>
      <c r="D182" s="1"/>
      <c r="E182" s="1"/>
      <c r="F182" s="15"/>
      <c r="G182" s="2"/>
      <c r="H182" s="3"/>
      <c r="I182" s="2"/>
      <c r="J182" s="4">
        <f t="shared" si="6"/>
        <v>0</v>
      </c>
      <c r="K182" s="1">
        <v>1</v>
      </c>
      <c r="L182" s="4">
        <f t="shared" si="7"/>
        <v>0</v>
      </c>
      <c r="M182" s="1"/>
      <c r="N182" s="4"/>
      <c r="O182" s="1"/>
    </row>
    <row r="183" spans="1:15" x14ac:dyDescent="0.25">
      <c r="A183" s="1">
        <v>182</v>
      </c>
      <c r="B183" s="1"/>
      <c r="C183" s="1"/>
      <c r="D183" s="1"/>
      <c r="E183" s="1"/>
      <c r="F183" s="15"/>
      <c r="G183" s="2"/>
      <c r="H183" s="3"/>
      <c r="I183" s="2"/>
      <c r="J183" s="4">
        <f t="shared" si="6"/>
        <v>0</v>
      </c>
      <c r="K183" s="1">
        <v>1</v>
      </c>
      <c r="L183" s="4">
        <f t="shared" si="7"/>
        <v>0</v>
      </c>
      <c r="M183" s="1"/>
      <c r="N183" s="4"/>
      <c r="O183" s="1"/>
    </row>
    <row r="184" spans="1:15" x14ac:dyDescent="0.25">
      <c r="A184" s="1">
        <v>183</v>
      </c>
      <c r="B184" s="1"/>
      <c r="C184" s="1"/>
      <c r="D184" s="1"/>
      <c r="E184" s="1"/>
      <c r="F184" s="15"/>
      <c r="G184" s="2"/>
      <c r="H184" s="3"/>
      <c r="I184" s="2"/>
      <c r="J184" s="4">
        <f t="shared" si="6"/>
        <v>0</v>
      </c>
      <c r="K184" s="1">
        <v>1</v>
      </c>
      <c r="L184" s="4">
        <f t="shared" si="7"/>
        <v>0</v>
      </c>
      <c r="M184" s="1"/>
      <c r="N184" s="4"/>
      <c r="O184" s="1"/>
    </row>
    <row r="185" spans="1:15" x14ac:dyDescent="0.25">
      <c r="A185" s="1">
        <v>184</v>
      </c>
      <c r="B185" s="1"/>
      <c r="C185" s="1"/>
      <c r="D185" s="1"/>
      <c r="E185" s="1"/>
      <c r="F185" s="15"/>
      <c r="G185" s="2"/>
      <c r="H185" s="3"/>
      <c r="I185" s="2"/>
      <c r="J185" s="4">
        <f t="shared" si="6"/>
        <v>0</v>
      </c>
      <c r="K185" s="1">
        <v>1</v>
      </c>
      <c r="L185" s="4">
        <f t="shared" si="7"/>
        <v>0</v>
      </c>
      <c r="M185" s="1"/>
      <c r="N185" s="4"/>
      <c r="O185" s="1"/>
    </row>
    <row r="186" spans="1:15" x14ac:dyDescent="0.25">
      <c r="A186" s="1">
        <v>185</v>
      </c>
      <c r="B186" s="1"/>
      <c r="C186" s="1"/>
      <c r="D186" s="1"/>
      <c r="E186" s="1"/>
      <c r="F186" s="15"/>
      <c r="G186" s="2"/>
      <c r="H186" s="3"/>
      <c r="I186" s="2"/>
      <c r="J186" s="4">
        <f t="shared" si="6"/>
        <v>0</v>
      </c>
      <c r="K186" s="1">
        <v>1</v>
      </c>
      <c r="L186" s="4">
        <f t="shared" si="7"/>
        <v>0</v>
      </c>
      <c r="M186" s="1"/>
      <c r="N186" s="4"/>
      <c r="O186" s="1"/>
    </row>
    <row r="187" spans="1:15" x14ac:dyDescent="0.25">
      <c r="A187" s="1">
        <v>186</v>
      </c>
      <c r="B187" s="1"/>
      <c r="C187" s="1"/>
      <c r="D187" s="1"/>
      <c r="E187" s="1"/>
      <c r="F187" s="15"/>
      <c r="G187" s="2"/>
      <c r="H187" s="3"/>
      <c r="I187" s="2"/>
      <c r="J187" s="4">
        <f t="shared" si="6"/>
        <v>0</v>
      </c>
      <c r="K187" s="1">
        <v>1</v>
      </c>
      <c r="L187" s="4">
        <f t="shared" si="7"/>
        <v>0</v>
      </c>
      <c r="M187" s="1"/>
      <c r="N187" s="4"/>
      <c r="O187" s="1"/>
    </row>
    <row r="188" spans="1:15" x14ac:dyDescent="0.25">
      <c r="A188" s="1">
        <v>187</v>
      </c>
      <c r="B188" s="1"/>
      <c r="C188" s="1"/>
      <c r="D188" s="1"/>
      <c r="E188" s="1"/>
      <c r="F188" s="15"/>
      <c r="G188" s="2"/>
      <c r="H188" s="3"/>
      <c r="I188" s="2"/>
      <c r="J188" s="4">
        <f t="shared" si="6"/>
        <v>0</v>
      </c>
      <c r="K188" s="1">
        <v>1</v>
      </c>
      <c r="L188" s="4">
        <f t="shared" si="7"/>
        <v>0</v>
      </c>
      <c r="M188" s="1"/>
      <c r="N188" s="4"/>
      <c r="O188" s="1"/>
    </row>
    <row r="189" spans="1:15" x14ac:dyDescent="0.25">
      <c r="A189" s="1">
        <v>188</v>
      </c>
      <c r="B189" s="1"/>
      <c r="C189" s="1"/>
      <c r="D189" s="1"/>
      <c r="E189" s="1"/>
      <c r="F189" s="15"/>
      <c r="G189" s="2"/>
      <c r="H189" s="3"/>
      <c r="I189" s="2"/>
      <c r="J189" s="4">
        <f t="shared" si="6"/>
        <v>0</v>
      </c>
      <c r="K189" s="1">
        <v>1</v>
      </c>
      <c r="L189" s="4">
        <f t="shared" si="7"/>
        <v>0</v>
      </c>
      <c r="M189" s="1"/>
      <c r="N189" s="4"/>
      <c r="O189" s="1"/>
    </row>
    <row r="190" spans="1:15" x14ac:dyDescent="0.25">
      <c r="A190" s="1">
        <v>189</v>
      </c>
      <c r="B190" s="1"/>
      <c r="C190" s="1"/>
      <c r="D190" s="1"/>
      <c r="E190" s="1"/>
      <c r="F190" s="15"/>
      <c r="G190" s="2"/>
      <c r="H190" s="3"/>
      <c r="I190" s="2"/>
      <c r="J190" s="4">
        <f t="shared" si="6"/>
        <v>0</v>
      </c>
      <c r="K190" s="1">
        <v>1</v>
      </c>
      <c r="L190" s="4">
        <f t="shared" si="7"/>
        <v>0</v>
      </c>
      <c r="M190" s="1"/>
      <c r="N190" s="4"/>
      <c r="O190" s="1"/>
    </row>
    <row r="191" spans="1:15" x14ac:dyDescent="0.25">
      <c r="A191" s="1">
        <v>190</v>
      </c>
      <c r="B191" s="1"/>
      <c r="C191" s="1"/>
      <c r="D191" s="1"/>
      <c r="E191" s="1"/>
      <c r="F191" s="15"/>
      <c r="G191" s="2"/>
      <c r="H191" s="3"/>
      <c r="I191" s="2"/>
      <c r="J191" s="4">
        <f t="shared" si="6"/>
        <v>0</v>
      </c>
      <c r="K191" s="1">
        <v>1</v>
      </c>
      <c r="L191" s="4">
        <f t="shared" si="7"/>
        <v>0</v>
      </c>
      <c r="M191" s="1"/>
      <c r="N191" s="4"/>
      <c r="O191" s="1"/>
    </row>
    <row r="192" spans="1:15" x14ac:dyDescent="0.25">
      <c r="A192" s="1">
        <v>191</v>
      </c>
      <c r="B192" s="1"/>
      <c r="C192" s="1"/>
      <c r="D192" s="1"/>
      <c r="E192" s="1"/>
      <c r="F192" s="15"/>
      <c r="G192" s="2"/>
      <c r="H192" s="3"/>
      <c r="I192" s="2"/>
      <c r="J192" s="4">
        <f t="shared" si="6"/>
        <v>0</v>
      </c>
      <c r="K192" s="1">
        <v>1</v>
      </c>
      <c r="L192" s="4">
        <f t="shared" si="7"/>
        <v>0</v>
      </c>
      <c r="M192" s="1"/>
      <c r="N192" s="4"/>
      <c r="O192" s="1"/>
    </row>
    <row r="193" spans="1:15" x14ac:dyDescent="0.25">
      <c r="A193" s="1">
        <v>192</v>
      </c>
      <c r="B193" s="1"/>
      <c r="C193" s="1"/>
      <c r="D193" s="1"/>
      <c r="E193" s="1"/>
      <c r="F193" s="15"/>
      <c r="G193" s="2"/>
      <c r="H193" s="3"/>
      <c r="I193" s="2"/>
      <c r="J193" s="4">
        <f t="shared" si="6"/>
        <v>0</v>
      </c>
      <c r="K193" s="1">
        <v>1</v>
      </c>
      <c r="L193" s="4">
        <f t="shared" si="7"/>
        <v>0</v>
      </c>
      <c r="M193" s="1"/>
      <c r="N193" s="4"/>
      <c r="O193" s="1"/>
    </row>
    <row r="194" spans="1:15" x14ac:dyDescent="0.25">
      <c r="A194" s="1">
        <v>193</v>
      </c>
      <c r="B194" s="1"/>
      <c r="C194" s="1"/>
      <c r="D194" s="1"/>
      <c r="E194" s="1"/>
      <c r="F194" s="15"/>
      <c r="G194" s="2"/>
      <c r="H194" s="3"/>
      <c r="I194" s="2"/>
      <c r="J194" s="4">
        <f t="shared" si="6"/>
        <v>0</v>
      </c>
      <c r="K194" s="1">
        <v>1</v>
      </c>
      <c r="L194" s="4">
        <f t="shared" si="7"/>
        <v>0</v>
      </c>
      <c r="M194" s="1"/>
      <c r="N194" s="4"/>
      <c r="O194" s="1"/>
    </row>
    <row r="195" spans="1:15" x14ac:dyDescent="0.25">
      <c r="A195" s="1">
        <v>194</v>
      </c>
      <c r="B195" s="1"/>
      <c r="C195" s="1"/>
      <c r="D195" s="1"/>
      <c r="E195" s="1"/>
      <c r="F195" s="15"/>
      <c r="G195" s="2"/>
      <c r="H195" s="3"/>
      <c r="I195" s="2"/>
      <c r="J195" s="4">
        <f t="shared" si="6"/>
        <v>0</v>
      </c>
      <c r="K195" s="1">
        <v>1</v>
      </c>
      <c r="L195" s="4">
        <f t="shared" si="7"/>
        <v>0</v>
      </c>
      <c r="M195" s="1"/>
      <c r="N195" s="4"/>
      <c r="O195" s="1"/>
    </row>
    <row r="196" spans="1:15" x14ac:dyDescent="0.25">
      <c r="A196" s="1">
        <v>195</v>
      </c>
      <c r="B196" s="1"/>
      <c r="C196" s="1"/>
      <c r="D196" s="1"/>
      <c r="E196" s="1"/>
      <c r="F196" s="15"/>
      <c r="G196" s="2"/>
      <c r="H196" s="3"/>
      <c r="I196" s="2"/>
      <c r="J196" s="4">
        <f t="shared" si="6"/>
        <v>0</v>
      </c>
      <c r="K196" s="1">
        <v>1</v>
      </c>
      <c r="L196" s="4">
        <f t="shared" si="7"/>
        <v>0</v>
      </c>
      <c r="M196" s="1"/>
      <c r="N196" s="4"/>
      <c r="O196" s="1"/>
    </row>
    <row r="197" spans="1:15" x14ac:dyDescent="0.25">
      <c r="A197" s="1">
        <v>196</v>
      </c>
      <c r="B197" s="1"/>
      <c r="C197" s="1"/>
      <c r="D197" s="1"/>
      <c r="E197" s="1"/>
      <c r="F197" s="15"/>
      <c r="G197" s="2"/>
      <c r="H197" s="3"/>
      <c r="I197" s="2"/>
      <c r="J197" s="4">
        <f t="shared" si="6"/>
        <v>0</v>
      </c>
      <c r="K197" s="1">
        <v>1</v>
      </c>
      <c r="L197" s="4">
        <f t="shared" si="7"/>
        <v>0</v>
      </c>
      <c r="M197" s="1"/>
      <c r="N197" s="4"/>
      <c r="O197" s="1"/>
    </row>
    <row r="198" spans="1:15" x14ac:dyDescent="0.25">
      <c r="A198" s="1">
        <v>197</v>
      </c>
      <c r="B198" s="1"/>
      <c r="C198" s="1"/>
      <c r="D198" s="1"/>
      <c r="E198" s="1"/>
      <c r="F198" s="15"/>
      <c r="G198" s="2"/>
      <c r="H198" s="3"/>
      <c r="I198" s="2"/>
      <c r="J198" s="4">
        <f t="shared" si="6"/>
        <v>0</v>
      </c>
      <c r="K198" s="1">
        <v>1</v>
      </c>
      <c r="L198" s="4">
        <f t="shared" si="7"/>
        <v>0</v>
      </c>
      <c r="M198" s="1"/>
      <c r="N198" s="4"/>
      <c r="O198" s="1"/>
    </row>
    <row r="199" spans="1:15" x14ac:dyDescent="0.25">
      <c r="A199" s="1">
        <v>198</v>
      </c>
      <c r="B199" s="1"/>
      <c r="C199" s="1"/>
      <c r="D199" s="1"/>
      <c r="E199" s="1"/>
      <c r="F199" s="15"/>
      <c r="G199" s="2"/>
      <c r="H199" s="3"/>
      <c r="I199" s="2"/>
      <c r="J199" s="4">
        <f t="shared" si="6"/>
        <v>0</v>
      </c>
      <c r="K199" s="1">
        <v>1</v>
      </c>
      <c r="L199" s="4">
        <f t="shared" si="7"/>
        <v>0</v>
      </c>
      <c r="M199" s="1"/>
      <c r="N199" s="4"/>
      <c r="O199" s="1"/>
    </row>
    <row r="200" spans="1:15" x14ac:dyDescent="0.25">
      <c r="A200" s="1">
        <v>199</v>
      </c>
      <c r="B200" s="1"/>
      <c r="C200" s="1"/>
      <c r="D200" s="1"/>
      <c r="E200" s="1"/>
      <c r="F200" s="15"/>
      <c r="G200" s="2"/>
      <c r="H200" s="3"/>
      <c r="I200" s="2"/>
      <c r="J200" s="4">
        <f t="shared" si="6"/>
        <v>0</v>
      </c>
      <c r="K200" s="1">
        <v>1</v>
      </c>
      <c r="L200" s="4">
        <f t="shared" si="7"/>
        <v>0</v>
      </c>
      <c r="M200" s="1"/>
      <c r="N200" s="4"/>
      <c r="O200" s="1"/>
    </row>
    <row r="201" spans="1:15" x14ac:dyDescent="0.25">
      <c r="A201" s="1">
        <v>200</v>
      </c>
      <c r="B201" s="1"/>
      <c r="C201" s="1"/>
      <c r="D201" s="1"/>
      <c r="E201" s="1"/>
      <c r="F201" s="15"/>
      <c r="G201" s="2"/>
      <c r="H201" s="3"/>
      <c r="I201" s="2"/>
      <c r="J201" s="4">
        <f t="shared" si="6"/>
        <v>0</v>
      </c>
      <c r="K201" s="1">
        <v>1</v>
      </c>
      <c r="L201" s="4">
        <f t="shared" si="7"/>
        <v>0</v>
      </c>
      <c r="M201" s="1"/>
      <c r="N201" s="4"/>
      <c r="O201" s="1"/>
    </row>
    <row r="202" spans="1:15" x14ac:dyDescent="0.25">
      <c r="A202" s="1">
        <v>201</v>
      </c>
      <c r="B202" s="1"/>
      <c r="C202" s="1"/>
      <c r="D202" s="1"/>
      <c r="E202" s="1"/>
      <c r="F202" s="15"/>
      <c r="G202" s="2"/>
      <c r="H202" s="3"/>
      <c r="I202" s="2"/>
      <c r="J202" s="4">
        <f t="shared" si="6"/>
        <v>0</v>
      </c>
      <c r="K202" s="1">
        <v>1</v>
      </c>
      <c r="L202" s="4">
        <f t="shared" si="7"/>
        <v>0</v>
      </c>
      <c r="M202" s="1"/>
      <c r="N202" s="4"/>
      <c r="O202" s="1"/>
    </row>
    <row r="203" spans="1:15" x14ac:dyDescent="0.25">
      <c r="A203" s="1">
        <v>202</v>
      </c>
      <c r="B203" s="1"/>
      <c r="C203" s="1"/>
      <c r="D203" s="1"/>
      <c r="E203" s="1"/>
      <c r="F203" s="15"/>
      <c r="G203" s="2"/>
      <c r="H203" s="3"/>
      <c r="I203" s="2"/>
      <c r="J203" s="4">
        <f t="shared" si="6"/>
        <v>0</v>
      </c>
      <c r="K203" s="1">
        <v>1</v>
      </c>
      <c r="L203" s="4">
        <f t="shared" si="7"/>
        <v>0</v>
      </c>
      <c r="M203" s="1"/>
      <c r="N203" s="4"/>
      <c r="O203" s="1"/>
    </row>
    <row r="204" spans="1:15" x14ac:dyDescent="0.25">
      <c r="A204" s="1">
        <v>203</v>
      </c>
      <c r="B204" s="1"/>
      <c r="C204" s="1"/>
      <c r="D204" s="1"/>
      <c r="E204" s="1"/>
      <c r="F204" s="15"/>
      <c r="G204" s="2"/>
      <c r="H204" s="3"/>
      <c r="I204" s="2"/>
      <c r="J204" s="4">
        <f t="shared" si="6"/>
        <v>0</v>
      </c>
      <c r="K204" s="1">
        <v>1</v>
      </c>
      <c r="L204" s="4">
        <f t="shared" si="7"/>
        <v>0</v>
      </c>
      <c r="M204" s="1"/>
      <c r="N204" s="4"/>
      <c r="O204" s="1"/>
    </row>
    <row r="205" spans="1:15" x14ac:dyDescent="0.25">
      <c r="A205" s="1">
        <v>204</v>
      </c>
      <c r="B205" s="1"/>
      <c r="C205" s="1"/>
      <c r="D205" s="1"/>
      <c r="E205" s="1"/>
      <c r="F205" s="15"/>
      <c r="G205" s="2"/>
      <c r="H205" s="3"/>
      <c r="I205" s="2"/>
      <c r="J205" s="4">
        <f t="shared" si="6"/>
        <v>0</v>
      </c>
      <c r="K205" s="1">
        <v>1</v>
      </c>
      <c r="L205" s="4">
        <f t="shared" si="7"/>
        <v>0</v>
      </c>
      <c r="M205" s="1"/>
      <c r="N205" s="4"/>
      <c r="O205" s="1"/>
    </row>
    <row r="206" spans="1:15" x14ac:dyDescent="0.25">
      <c r="A206" s="1">
        <v>205</v>
      </c>
      <c r="B206" s="1"/>
      <c r="C206" s="1"/>
      <c r="D206" s="1"/>
      <c r="E206" s="1"/>
      <c r="F206" s="15"/>
      <c r="G206" s="2"/>
      <c r="H206" s="3"/>
      <c r="I206" s="2"/>
      <c r="J206" s="4">
        <f t="shared" si="6"/>
        <v>0</v>
      </c>
      <c r="K206" s="1">
        <v>1</v>
      </c>
      <c r="L206" s="4">
        <f t="shared" si="7"/>
        <v>0</v>
      </c>
      <c r="M206" s="1"/>
      <c r="N206" s="4"/>
      <c r="O206" s="1"/>
    </row>
    <row r="207" spans="1:15" x14ac:dyDescent="0.25">
      <c r="A207" s="1">
        <v>206</v>
      </c>
      <c r="B207" s="1"/>
      <c r="C207" s="1"/>
      <c r="D207" s="1"/>
      <c r="E207" s="1"/>
      <c r="F207" s="15"/>
      <c r="G207" s="2"/>
      <c r="H207" s="3"/>
      <c r="I207" s="2"/>
      <c r="J207" s="4">
        <f t="shared" si="6"/>
        <v>0</v>
      </c>
      <c r="K207" s="1">
        <v>1</v>
      </c>
      <c r="L207" s="4">
        <f t="shared" si="7"/>
        <v>0</v>
      </c>
      <c r="M207" s="1"/>
      <c r="N207" s="4"/>
      <c r="O207" s="1"/>
    </row>
    <row r="208" spans="1:15" x14ac:dyDescent="0.25">
      <c r="A208" s="1">
        <v>207</v>
      </c>
      <c r="B208" s="1"/>
      <c r="C208" s="1"/>
      <c r="D208" s="1"/>
      <c r="E208" s="1"/>
      <c r="F208" s="15"/>
      <c r="G208" s="2"/>
      <c r="H208" s="3"/>
      <c r="I208" s="2"/>
      <c r="J208" s="4">
        <f t="shared" si="6"/>
        <v>0</v>
      </c>
      <c r="K208" s="1">
        <v>1</v>
      </c>
      <c r="L208" s="4">
        <f t="shared" si="7"/>
        <v>0</v>
      </c>
      <c r="M208" s="1"/>
      <c r="N208" s="4"/>
      <c r="O208" s="1"/>
    </row>
    <row r="209" spans="1:15" x14ac:dyDescent="0.25">
      <c r="A209" s="1">
        <v>208</v>
      </c>
      <c r="B209" s="1"/>
      <c r="C209" s="1"/>
      <c r="D209" s="1"/>
      <c r="E209" s="1"/>
      <c r="F209" s="15"/>
      <c r="G209" s="2"/>
      <c r="H209" s="3"/>
      <c r="I209" s="2"/>
      <c r="J209" s="4">
        <f t="shared" si="6"/>
        <v>0</v>
      </c>
      <c r="K209" s="1">
        <v>1</v>
      </c>
      <c r="L209" s="4">
        <f t="shared" si="7"/>
        <v>0</v>
      </c>
      <c r="M209" s="1"/>
      <c r="N209" s="4"/>
      <c r="O209" s="1"/>
    </row>
    <row r="210" spans="1:15" x14ac:dyDescent="0.25">
      <c r="A210" s="1">
        <v>209</v>
      </c>
      <c r="B210" s="1"/>
      <c r="C210" s="1"/>
      <c r="D210" s="1"/>
      <c r="E210" s="1"/>
      <c r="F210" s="15"/>
      <c r="G210" s="2"/>
      <c r="H210" s="3"/>
      <c r="I210" s="2"/>
      <c r="J210" s="4">
        <f t="shared" si="6"/>
        <v>0</v>
      </c>
      <c r="K210" s="1">
        <v>1</v>
      </c>
      <c r="L210" s="4">
        <f t="shared" si="7"/>
        <v>0</v>
      </c>
      <c r="M210" s="1"/>
      <c r="N210" s="4"/>
      <c r="O210" s="1"/>
    </row>
    <row r="211" spans="1:15" x14ac:dyDescent="0.25">
      <c r="A211" s="1">
        <v>210</v>
      </c>
      <c r="B211" s="1"/>
      <c r="C211" s="1"/>
      <c r="D211" s="1"/>
      <c r="E211" s="1"/>
      <c r="F211" s="15"/>
      <c r="G211" s="2"/>
      <c r="H211" s="3"/>
      <c r="I211" s="2"/>
      <c r="J211" s="4">
        <f t="shared" si="6"/>
        <v>0</v>
      </c>
      <c r="K211" s="1">
        <v>1</v>
      </c>
      <c r="L211" s="4">
        <f t="shared" si="7"/>
        <v>0</v>
      </c>
      <c r="M211" s="1"/>
      <c r="N211" s="4"/>
      <c r="O211" s="1"/>
    </row>
    <row r="212" spans="1:15" x14ac:dyDescent="0.25">
      <c r="A212" s="1">
        <v>211</v>
      </c>
      <c r="B212" s="1"/>
      <c r="C212" s="1"/>
      <c r="D212" s="1"/>
      <c r="E212" s="1"/>
      <c r="F212" s="15"/>
      <c r="G212" s="2"/>
      <c r="H212" s="3"/>
      <c r="I212" s="2"/>
      <c r="J212" s="4">
        <f t="shared" si="6"/>
        <v>0</v>
      </c>
      <c r="K212" s="1">
        <v>1</v>
      </c>
      <c r="L212" s="4">
        <f t="shared" si="7"/>
        <v>0</v>
      </c>
      <c r="M212" s="1"/>
      <c r="N212" s="4"/>
      <c r="O212" s="1"/>
    </row>
    <row r="213" spans="1:15" x14ac:dyDescent="0.25">
      <c r="A213" s="1">
        <v>212</v>
      </c>
      <c r="B213" s="1"/>
      <c r="C213" s="1"/>
      <c r="D213" s="1"/>
      <c r="E213" s="1"/>
      <c r="F213" s="15"/>
      <c r="G213" s="2"/>
      <c r="H213" s="3"/>
      <c r="I213" s="2"/>
      <c r="J213" s="4">
        <f t="shared" si="6"/>
        <v>0</v>
      </c>
      <c r="K213" s="1">
        <v>1</v>
      </c>
      <c r="L213" s="4">
        <f t="shared" si="7"/>
        <v>0</v>
      </c>
      <c r="M213" s="1"/>
      <c r="N213" s="4"/>
      <c r="O213" s="1"/>
    </row>
    <row r="214" spans="1:15" x14ac:dyDescent="0.25">
      <c r="A214" s="1">
        <v>213</v>
      </c>
      <c r="B214" s="1"/>
      <c r="C214" s="1"/>
      <c r="D214" s="1"/>
      <c r="E214" s="1"/>
      <c r="F214" s="15"/>
      <c r="G214" s="2"/>
      <c r="H214" s="3"/>
      <c r="I214" s="2"/>
      <c r="J214" s="4">
        <f t="shared" si="6"/>
        <v>0</v>
      </c>
      <c r="K214" s="1">
        <v>1</v>
      </c>
      <c r="L214" s="4">
        <f t="shared" si="7"/>
        <v>0</v>
      </c>
      <c r="M214" s="1"/>
      <c r="N214" s="4"/>
      <c r="O214" s="1"/>
    </row>
    <row r="215" spans="1:15" x14ac:dyDescent="0.25">
      <c r="A215" s="1">
        <v>214</v>
      </c>
      <c r="B215" s="1"/>
      <c r="C215" s="1"/>
      <c r="D215" s="1"/>
      <c r="E215" s="1"/>
      <c r="F215" s="15"/>
      <c r="G215" s="2"/>
      <c r="H215" s="3"/>
      <c r="I215" s="2"/>
      <c r="J215" s="4">
        <f t="shared" si="6"/>
        <v>0</v>
      </c>
      <c r="K215" s="1">
        <v>1</v>
      </c>
      <c r="L215" s="4">
        <f t="shared" si="7"/>
        <v>0</v>
      </c>
      <c r="M215" s="1"/>
      <c r="N215" s="4"/>
      <c r="O215" s="1"/>
    </row>
    <row r="216" spans="1:15" x14ac:dyDescent="0.25">
      <c r="A216" s="1">
        <v>215</v>
      </c>
      <c r="B216" s="1"/>
      <c r="C216" s="1"/>
      <c r="D216" s="1"/>
      <c r="E216" s="1"/>
      <c r="F216" s="15"/>
      <c r="G216" s="2"/>
      <c r="H216" s="3"/>
      <c r="I216" s="2"/>
      <c r="J216" s="4">
        <f t="shared" si="6"/>
        <v>0</v>
      </c>
      <c r="K216" s="1">
        <v>1</v>
      </c>
      <c r="L216" s="4">
        <f t="shared" si="7"/>
        <v>0</v>
      </c>
      <c r="M216" s="1"/>
      <c r="N216" s="4"/>
      <c r="O216" s="1"/>
    </row>
    <row r="217" spans="1:15" x14ac:dyDescent="0.25">
      <c r="A217" s="1">
        <v>216</v>
      </c>
      <c r="B217" s="1"/>
      <c r="C217" s="1"/>
      <c r="D217" s="1"/>
      <c r="E217" s="1"/>
      <c r="F217" s="15"/>
      <c r="G217" s="2"/>
      <c r="H217" s="3"/>
      <c r="I217" s="2"/>
      <c r="J217" s="4">
        <f t="shared" si="6"/>
        <v>0</v>
      </c>
      <c r="K217" s="1">
        <v>1</v>
      </c>
      <c r="L217" s="4">
        <f t="shared" si="7"/>
        <v>0</v>
      </c>
      <c r="M217" s="1"/>
      <c r="N217" s="4"/>
      <c r="O217" s="1"/>
    </row>
    <row r="218" spans="1:15" x14ac:dyDescent="0.25">
      <c r="A218" s="1">
        <v>217</v>
      </c>
      <c r="B218" s="1"/>
      <c r="C218" s="1"/>
      <c r="D218" s="1"/>
      <c r="E218" s="1"/>
      <c r="F218" s="15"/>
      <c r="G218" s="2"/>
      <c r="H218" s="3"/>
      <c r="I218" s="2"/>
      <c r="J218" s="4">
        <f t="shared" si="6"/>
        <v>0</v>
      </c>
      <c r="K218" s="1">
        <v>1</v>
      </c>
      <c r="L218" s="4">
        <f t="shared" si="7"/>
        <v>0</v>
      </c>
      <c r="M218" s="1"/>
      <c r="N218" s="4"/>
      <c r="O218" s="1"/>
    </row>
    <row r="219" spans="1:15" x14ac:dyDescent="0.25">
      <c r="A219" s="1">
        <v>218</v>
      </c>
      <c r="B219" s="1"/>
      <c r="C219" s="1"/>
      <c r="D219" s="1"/>
      <c r="E219" s="1"/>
      <c r="F219" s="15"/>
      <c r="G219" s="2"/>
      <c r="H219" s="3"/>
      <c r="I219" s="2"/>
      <c r="J219" s="4">
        <f t="shared" si="6"/>
        <v>0</v>
      </c>
      <c r="K219" s="1">
        <v>1</v>
      </c>
      <c r="L219" s="4">
        <f t="shared" si="7"/>
        <v>0</v>
      </c>
      <c r="M219" s="1"/>
      <c r="N219" s="4"/>
      <c r="O219" s="1"/>
    </row>
    <row r="220" spans="1:15" x14ac:dyDescent="0.25">
      <c r="A220" s="1">
        <v>219</v>
      </c>
      <c r="B220" s="1"/>
      <c r="C220" s="1"/>
      <c r="D220" s="1"/>
      <c r="E220" s="1"/>
      <c r="F220" s="15"/>
      <c r="G220" s="2"/>
      <c r="H220" s="3"/>
      <c r="I220" s="2"/>
      <c r="J220" s="4">
        <f t="shared" si="6"/>
        <v>0</v>
      </c>
      <c r="K220" s="1">
        <v>1</v>
      </c>
      <c r="L220" s="4">
        <f t="shared" si="7"/>
        <v>0</v>
      </c>
      <c r="M220" s="1"/>
      <c r="N220" s="4"/>
      <c r="O220" s="1"/>
    </row>
    <row r="221" spans="1:15" x14ac:dyDescent="0.25">
      <c r="A221" s="1">
        <v>220</v>
      </c>
      <c r="B221" s="1"/>
      <c r="C221" s="1"/>
      <c r="D221" s="1"/>
      <c r="E221" s="1"/>
      <c r="F221" s="15"/>
      <c r="G221" s="2"/>
      <c r="H221" s="3"/>
      <c r="I221" s="2"/>
      <c r="J221" s="4">
        <f t="shared" si="6"/>
        <v>0</v>
      </c>
      <c r="K221" s="1">
        <v>1</v>
      </c>
      <c r="L221" s="4">
        <f t="shared" si="7"/>
        <v>0</v>
      </c>
      <c r="M221" s="1"/>
      <c r="N221" s="4"/>
      <c r="O221" s="1"/>
    </row>
    <row r="222" spans="1:15" x14ac:dyDescent="0.25">
      <c r="A222" s="1">
        <v>221</v>
      </c>
      <c r="B222" s="1"/>
      <c r="C222" s="1"/>
      <c r="D222" s="1"/>
      <c r="E222" s="1"/>
      <c r="F222" s="15"/>
      <c r="G222" s="2"/>
      <c r="H222" s="3"/>
      <c r="I222" s="2"/>
      <c r="J222" s="4">
        <f t="shared" si="6"/>
        <v>0</v>
      </c>
      <c r="K222" s="1">
        <v>1</v>
      </c>
      <c r="L222" s="4">
        <f t="shared" si="7"/>
        <v>0</v>
      </c>
      <c r="M222" s="1"/>
      <c r="N222" s="4"/>
      <c r="O222" s="1"/>
    </row>
    <row r="223" spans="1:15" x14ac:dyDescent="0.25">
      <c r="A223" s="1">
        <v>222</v>
      </c>
      <c r="B223" s="1"/>
      <c r="C223" s="1"/>
      <c r="D223" s="1"/>
      <c r="E223" s="1"/>
      <c r="F223" s="15"/>
      <c r="G223" s="2"/>
      <c r="H223" s="3"/>
      <c r="I223" s="2"/>
      <c r="J223" s="4">
        <f t="shared" si="6"/>
        <v>0</v>
      </c>
      <c r="K223" s="1">
        <v>1</v>
      </c>
      <c r="L223" s="4">
        <f t="shared" si="7"/>
        <v>0</v>
      </c>
      <c r="M223" s="1"/>
      <c r="N223" s="4"/>
      <c r="O223" s="1"/>
    </row>
    <row r="224" spans="1:15" x14ac:dyDescent="0.25">
      <c r="A224" s="1">
        <v>223</v>
      </c>
      <c r="B224" s="1"/>
      <c r="C224" s="1"/>
      <c r="D224" s="1"/>
      <c r="E224" s="1"/>
      <c r="F224" s="15"/>
      <c r="G224" s="2"/>
      <c r="H224" s="3"/>
      <c r="I224" s="2"/>
      <c r="J224" s="4">
        <f t="shared" ref="J224:J260" si="8">G224-I224</f>
        <v>0</v>
      </c>
      <c r="K224" s="1">
        <v>1</v>
      </c>
      <c r="L224" s="4">
        <f t="shared" ref="L224:L260" si="9">(G224-I224-D224)*K224</f>
        <v>0</v>
      </c>
      <c r="M224" s="1"/>
      <c r="N224" s="4"/>
      <c r="O224" s="1"/>
    </row>
    <row r="225" spans="1:15" x14ac:dyDescent="0.25">
      <c r="A225" s="1">
        <v>224</v>
      </c>
      <c r="B225" s="1"/>
      <c r="C225" s="1"/>
      <c r="D225" s="1"/>
      <c r="E225" s="1"/>
      <c r="F225" s="15"/>
      <c r="G225" s="2"/>
      <c r="H225" s="3"/>
      <c r="I225" s="2"/>
      <c r="J225" s="4">
        <f t="shared" si="8"/>
        <v>0</v>
      </c>
      <c r="K225" s="1">
        <v>1</v>
      </c>
      <c r="L225" s="4">
        <f t="shared" si="9"/>
        <v>0</v>
      </c>
      <c r="M225" s="1"/>
      <c r="N225" s="4"/>
      <c r="O225" s="1"/>
    </row>
    <row r="226" spans="1:15" x14ac:dyDescent="0.25">
      <c r="A226" s="1">
        <v>225</v>
      </c>
      <c r="B226" s="1"/>
      <c r="C226" s="1"/>
      <c r="D226" s="1"/>
      <c r="E226" s="1"/>
      <c r="F226" s="15"/>
      <c r="G226" s="2"/>
      <c r="H226" s="3"/>
      <c r="I226" s="2"/>
      <c r="J226" s="4">
        <f t="shared" si="8"/>
        <v>0</v>
      </c>
      <c r="K226" s="1">
        <v>1</v>
      </c>
      <c r="L226" s="4">
        <f t="shared" si="9"/>
        <v>0</v>
      </c>
      <c r="M226" s="1"/>
      <c r="N226" s="4"/>
      <c r="O226" s="1"/>
    </row>
    <row r="227" spans="1:15" x14ac:dyDescent="0.25">
      <c r="A227" s="1">
        <v>226</v>
      </c>
      <c r="B227" s="1"/>
      <c r="C227" s="1"/>
      <c r="D227" s="1"/>
      <c r="E227" s="1"/>
      <c r="F227" s="15"/>
      <c r="G227" s="2"/>
      <c r="H227" s="3"/>
      <c r="I227" s="2"/>
      <c r="J227" s="4">
        <f t="shared" si="8"/>
        <v>0</v>
      </c>
      <c r="K227" s="1">
        <v>1</v>
      </c>
      <c r="L227" s="4">
        <f t="shared" si="9"/>
        <v>0</v>
      </c>
      <c r="M227" s="1"/>
      <c r="N227" s="4"/>
      <c r="O227" s="1"/>
    </row>
    <row r="228" spans="1:15" x14ac:dyDescent="0.25">
      <c r="A228" s="1">
        <v>227</v>
      </c>
      <c r="B228" s="1"/>
      <c r="C228" s="1"/>
      <c r="D228" s="1"/>
      <c r="E228" s="1"/>
      <c r="F228" s="15"/>
      <c r="G228" s="2"/>
      <c r="H228" s="3"/>
      <c r="I228" s="2"/>
      <c r="J228" s="4">
        <f t="shared" si="8"/>
        <v>0</v>
      </c>
      <c r="K228" s="1">
        <v>1</v>
      </c>
      <c r="L228" s="4">
        <f t="shared" si="9"/>
        <v>0</v>
      </c>
      <c r="M228" s="1"/>
      <c r="N228" s="4"/>
      <c r="O228" s="1"/>
    </row>
    <row r="229" spans="1:15" x14ac:dyDescent="0.25">
      <c r="A229" s="1">
        <v>228</v>
      </c>
      <c r="B229" s="1"/>
      <c r="C229" s="1"/>
      <c r="D229" s="1"/>
      <c r="E229" s="1"/>
      <c r="F229" s="15"/>
      <c r="G229" s="2"/>
      <c r="H229" s="3"/>
      <c r="I229" s="2"/>
      <c r="J229" s="4">
        <f t="shared" si="8"/>
        <v>0</v>
      </c>
      <c r="K229" s="1">
        <v>1</v>
      </c>
      <c r="L229" s="4">
        <f t="shared" si="9"/>
        <v>0</v>
      </c>
      <c r="M229" s="1"/>
      <c r="N229" s="4"/>
      <c r="O229" s="1"/>
    </row>
    <row r="230" spans="1:15" x14ac:dyDescent="0.25">
      <c r="A230" s="1">
        <v>229</v>
      </c>
      <c r="B230" s="1"/>
      <c r="C230" s="1"/>
      <c r="D230" s="1"/>
      <c r="E230" s="1"/>
      <c r="F230" s="15"/>
      <c r="G230" s="2"/>
      <c r="H230" s="3"/>
      <c r="I230" s="2"/>
      <c r="J230" s="4">
        <f t="shared" si="8"/>
        <v>0</v>
      </c>
      <c r="K230" s="1">
        <v>1</v>
      </c>
      <c r="L230" s="4">
        <f t="shared" si="9"/>
        <v>0</v>
      </c>
      <c r="M230" s="1"/>
      <c r="N230" s="4"/>
      <c r="O230" s="1"/>
    </row>
    <row r="231" spans="1:15" x14ac:dyDescent="0.25">
      <c r="A231" s="1">
        <v>230</v>
      </c>
      <c r="B231" s="1"/>
      <c r="C231" s="1"/>
      <c r="D231" s="1"/>
      <c r="E231" s="1"/>
      <c r="F231" s="15"/>
      <c r="G231" s="2"/>
      <c r="H231" s="3"/>
      <c r="I231" s="2"/>
      <c r="J231" s="4">
        <f t="shared" si="8"/>
        <v>0</v>
      </c>
      <c r="K231" s="1">
        <v>1</v>
      </c>
      <c r="L231" s="4">
        <f t="shared" si="9"/>
        <v>0</v>
      </c>
      <c r="M231" s="1"/>
      <c r="N231" s="4"/>
      <c r="O231" s="1"/>
    </row>
    <row r="232" spans="1:15" x14ac:dyDescent="0.25">
      <c r="A232" s="1">
        <v>231</v>
      </c>
      <c r="B232" s="1"/>
      <c r="C232" s="1"/>
      <c r="D232" s="1"/>
      <c r="E232" s="1"/>
      <c r="F232" s="15"/>
      <c r="G232" s="2"/>
      <c r="H232" s="3"/>
      <c r="I232" s="2"/>
      <c r="J232" s="4">
        <f t="shared" si="8"/>
        <v>0</v>
      </c>
      <c r="K232" s="1">
        <v>1</v>
      </c>
      <c r="L232" s="4">
        <f t="shared" si="9"/>
        <v>0</v>
      </c>
      <c r="M232" s="1"/>
      <c r="N232" s="4"/>
      <c r="O232" s="1"/>
    </row>
    <row r="233" spans="1:15" x14ac:dyDescent="0.25">
      <c r="A233" s="1">
        <v>232</v>
      </c>
      <c r="B233" s="1"/>
      <c r="C233" s="1"/>
      <c r="D233" s="1"/>
      <c r="E233" s="1"/>
      <c r="F233" s="15"/>
      <c r="G233" s="2"/>
      <c r="H233" s="3"/>
      <c r="I233" s="2"/>
      <c r="J233" s="4">
        <f t="shared" si="8"/>
        <v>0</v>
      </c>
      <c r="K233" s="1">
        <v>1</v>
      </c>
      <c r="L233" s="4">
        <f t="shared" si="9"/>
        <v>0</v>
      </c>
      <c r="M233" s="1"/>
      <c r="N233" s="4"/>
      <c r="O233" s="1"/>
    </row>
    <row r="234" spans="1:15" x14ac:dyDescent="0.25">
      <c r="A234" s="1">
        <v>233</v>
      </c>
      <c r="B234" s="1"/>
      <c r="C234" s="1"/>
      <c r="D234" s="1"/>
      <c r="E234" s="1"/>
      <c r="F234" s="15"/>
      <c r="G234" s="2"/>
      <c r="H234" s="3"/>
      <c r="I234" s="2"/>
      <c r="J234" s="4">
        <f t="shared" si="8"/>
        <v>0</v>
      </c>
      <c r="K234" s="1">
        <v>1</v>
      </c>
      <c r="L234" s="4">
        <f t="shared" si="9"/>
        <v>0</v>
      </c>
      <c r="M234" s="1"/>
      <c r="N234" s="4"/>
      <c r="O234" s="1"/>
    </row>
    <row r="235" spans="1:15" x14ac:dyDescent="0.25">
      <c r="A235" s="1">
        <v>234</v>
      </c>
      <c r="B235" s="1"/>
      <c r="C235" s="1"/>
      <c r="D235" s="1"/>
      <c r="E235" s="1"/>
      <c r="F235" s="15"/>
      <c r="G235" s="2"/>
      <c r="H235" s="3"/>
      <c r="I235" s="2"/>
      <c r="J235" s="4">
        <f t="shared" si="8"/>
        <v>0</v>
      </c>
      <c r="K235" s="1">
        <v>1</v>
      </c>
      <c r="L235" s="4">
        <f t="shared" si="9"/>
        <v>0</v>
      </c>
      <c r="M235" s="1"/>
      <c r="N235" s="4"/>
      <c r="O235" s="1"/>
    </row>
    <row r="236" spans="1:15" x14ac:dyDescent="0.25">
      <c r="A236" s="1">
        <v>235</v>
      </c>
      <c r="B236" s="1"/>
      <c r="C236" s="1"/>
      <c r="D236" s="1"/>
      <c r="E236" s="1"/>
      <c r="F236" s="15"/>
      <c r="G236" s="2"/>
      <c r="H236" s="3"/>
      <c r="I236" s="2"/>
      <c r="J236" s="4">
        <f t="shared" si="8"/>
        <v>0</v>
      </c>
      <c r="K236" s="1">
        <v>1</v>
      </c>
      <c r="L236" s="4">
        <f t="shared" si="9"/>
        <v>0</v>
      </c>
      <c r="M236" s="1"/>
      <c r="N236" s="4"/>
      <c r="O236" s="1"/>
    </row>
    <row r="237" spans="1:15" x14ac:dyDescent="0.25">
      <c r="A237" s="1">
        <v>236</v>
      </c>
      <c r="B237" s="1"/>
      <c r="C237" s="1"/>
      <c r="D237" s="1"/>
      <c r="E237" s="1"/>
      <c r="F237" s="15"/>
      <c r="G237" s="2"/>
      <c r="H237" s="3"/>
      <c r="I237" s="2"/>
      <c r="J237" s="4">
        <f t="shared" si="8"/>
        <v>0</v>
      </c>
      <c r="K237" s="1">
        <v>1</v>
      </c>
      <c r="L237" s="4">
        <f t="shared" si="9"/>
        <v>0</v>
      </c>
      <c r="M237" s="1"/>
      <c r="N237" s="4"/>
      <c r="O237" s="1"/>
    </row>
    <row r="238" spans="1:15" x14ac:dyDescent="0.25">
      <c r="A238" s="1">
        <v>237</v>
      </c>
      <c r="B238" s="1"/>
      <c r="C238" s="1"/>
      <c r="D238" s="1"/>
      <c r="E238" s="1"/>
      <c r="F238" s="15"/>
      <c r="G238" s="2"/>
      <c r="H238" s="3"/>
      <c r="I238" s="2"/>
      <c r="J238" s="4">
        <f t="shared" si="8"/>
        <v>0</v>
      </c>
      <c r="K238" s="1">
        <v>1</v>
      </c>
      <c r="L238" s="4">
        <f t="shared" si="9"/>
        <v>0</v>
      </c>
      <c r="M238" s="1"/>
      <c r="N238" s="4"/>
      <c r="O238" s="1"/>
    </row>
    <row r="239" spans="1:15" x14ac:dyDescent="0.25">
      <c r="A239" s="1">
        <v>238</v>
      </c>
      <c r="B239" s="1"/>
      <c r="C239" s="1"/>
      <c r="D239" s="1"/>
      <c r="E239" s="1"/>
      <c r="F239" s="15"/>
      <c r="G239" s="2"/>
      <c r="H239" s="3"/>
      <c r="I239" s="2"/>
      <c r="J239" s="4">
        <f t="shared" si="8"/>
        <v>0</v>
      </c>
      <c r="K239" s="1">
        <v>1</v>
      </c>
      <c r="L239" s="4">
        <f t="shared" si="9"/>
        <v>0</v>
      </c>
      <c r="M239" s="1"/>
      <c r="N239" s="4"/>
      <c r="O239" s="1"/>
    </row>
    <row r="240" spans="1:15" x14ac:dyDescent="0.25">
      <c r="A240" s="1">
        <v>239</v>
      </c>
      <c r="B240" s="1"/>
      <c r="C240" s="1"/>
      <c r="D240" s="1"/>
      <c r="E240" s="1"/>
      <c r="F240" s="15"/>
      <c r="G240" s="2"/>
      <c r="H240" s="3"/>
      <c r="I240" s="2"/>
      <c r="J240" s="4">
        <f t="shared" si="8"/>
        <v>0</v>
      </c>
      <c r="K240" s="1">
        <v>1</v>
      </c>
      <c r="L240" s="4">
        <f t="shared" si="9"/>
        <v>0</v>
      </c>
      <c r="M240" s="1"/>
      <c r="N240" s="4"/>
      <c r="O240" s="1"/>
    </row>
    <row r="241" spans="1:15" x14ac:dyDescent="0.25">
      <c r="A241" s="1">
        <v>240</v>
      </c>
      <c r="B241" s="1"/>
      <c r="C241" s="1"/>
      <c r="D241" s="1"/>
      <c r="E241" s="1"/>
      <c r="F241" s="15"/>
      <c r="G241" s="2"/>
      <c r="H241" s="3"/>
      <c r="I241" s="2"/>
      <c r="J241" s="4">
        <f t="shared" si="8"/>
        <v>0</v>
      </c>
      <c r="K241" s="1">
        <v>1</v>
      </c>
      <c r="L241" s="4">
        <f t="shared" si="9"/>
        <v>0</v>
      </c>
      <c r="M241" s="1"/>
      <c r="N241" s="4"/>
      <c r="O241" s="1"/>
    </row>
    <row r="242" spans="1:15" x14ac:dyDescent="0.25">
      <c r="A242" s="1">
        <v>241</v>
      </c>
      <c r="B242" s="1"/>
      <c r="C242" s="1"/>
      <c r="D242" s="1"/>
      <c r="E242" s="1"/>
      <c r="F242" s="15"/>
      <c r="G242" s="2"/>
      <c r="H242" s="3"/>
      <c r="I242" s="2"/>
      <c r="J242" s="4">
        <f t="shared" si="8"/>
        <v>0</v>
      </c>
      <c r="K242" s="1">
        <v>1</v>
      </c>
      <c r="L242" s="4">
        <f t="shared" si="9"/>
        <v>0</v>
      </c>
      <c r="M242" s="1"/>
      <c r="N242" s="4"/>
      <c r="O242" s="1"/>
    </row>
    <row r="243" spans="1:15" x14ac:dyDescent="0.25">
      <c r="A243" s="1">
        <v>242</v>
      </c>
      <c r="B243" s="1"/>
      <c r="C243" s="1"/>
      <c r="D243" s="1"/>
      <c r="E243" s="1"/>
      <c r="F243" s="15"/>
      <c r="G243" s="2"/>
      <c r="H243" s="3"/>
      <c r="I243" s="2"/>
      <c r="J243" s="4">
        <f t="shared" si="8"/>
        <v>0</v>
      </c>
      <c r="K243" s="1">
        <v>1</v>
      </c>
      <c r="L243" s="4">
        <f t="shared" si="9"/>
        <v>0</v>
      </c>
      <c r="M243" s="1"/>
      <c r="N243" s="4"/>
      <c r="O243" s="1"/>
    </row>
    <row r="244" spans="1:15" x14ac:dyDescent="0.25">
      <c r="A244" s="1">
        <v>243</v>
      </c>
      <c r="B244" s="1"/>
      <c r="C244" s="1"/>
      <c r="D244" s="1"/>
      <c r="E244" s="1"/>
      <c r="F244" s="15"/>
      <c r="G244" s="2"/>
      <c r="H244" s="3"/>
      <c r="I244" s="2"/>
      <c r="J244" s="4">
        <f t="shared" si="8"/>
        <v>0</v>
      </c>
      <c r="K244" s="1">
        <v>1</v>
      </c>
      <c r="L244" s="4">
        <f t="shared" si="9"/>
        <v>0</v>
      </c>
      <c r="M244" s="1"/>
      <c r="N244" s="4"/>
      <c r="O244" s="1"/>
    </row>
    <row r="245" spans="1:15" x14ac:dyDescent="0.25">
      <c r="A245" s="1">
        <v>244</v>
      </c>
      <c r="B245" s="1"/>
      <c r="C245" s="1"/>
      <c r="D245" s="1"/>
      <c r="E245" s="1"/>
      <c r="F245" s="15"/>
      <c r="G245" s="2"/>
      <c r="H245" s="3"/>
      <c r="I245" s="2"/>
      <c r="J245" s="4">
        <f t="shared" si="8"/>
        <v>0</v>
      </c>
      <c r="K245" s="1">
        <v>1</v>
      </c>
      <c r="L245" s="4">
        <f t="shared" si="9"/>
        <v>0</v>
      </c>
      <c r="M245" s="1"/>
      <c r="N245" s="4"/>
      <c r="O245" s="1"/>
    </row>
    <row r="246" spans="1:15" x14ac:dyDescent="0.25">
      <c r="A246" s="1">
        <v>245</v>
      </c>
      <c r="B246" s="1"/>
      <c r="C246" s="1"/>
      <c r="D246" s="1"/>
      <c r="E246" s="1"/>
      <c r="F246" s="15"/>
      <c r="G246" s="2"/>
      <c r="H246" s="3"/>
      <c r="I246" s="2"/>
      <c r="J246" s="4">
        <f t="shared" si="8"/>
        <v>0</v>
      </c>
      <c r="K246" s="1">
        <v>1</v>
      </c>
      <c r="L246" s="4">
        <f t="shared" si="9"/>
        <v>0</v>
      </c>
      <c r="M246" s="1"/>
      <c r="N246" s="4"/>
      <c r="O246" s="1"/>
    </row>
    <row r="247" spans="1:15" x14ac:dyDescent="0.25">
      <c r="A247" s="1">
        <v>246</v>
      </c>
      <c r="B247" s="1"/>
      <c r="C247" s="1"/>
      <c r="D247" s="1"/>
      <c r="E247" s="1"/>
      <c r="F247" s="15"/>
      <c r="G247" s="2"/>
      <c r="H247" s="3"/>
      <c r="I247" s="2"/>
      <c r="J247" s="4">
        <f t="shared" si="8"/>
        <v>0</v>
      </c>
      <c r="K247" s="1">
        <v>1</v>
      </c>
      <c r="L247" s="4">
        <f t="shared" si="9"/>
        <v>0</v>
      </c>
      <c r="M247" s="1"/>
      <c r="N247" s="4"/>
      <c r="O247" s="1"/>
    </row>
    <row r="248" spans="1:15" x14ac:dyDescent="0.25">
      <c r="A248" s="1">
        <v>247</v>
      </c>
      <c r="B248" s="1"/>
      <c r="C248" s="1"/>
      <c r="D248" s="1"/>
      <c r="E248" s="1"/>
      <c r="F248" s="15"/>
      <c r="G248" s="2"/>
      <c r="H248" s="3"/>
      <c r="I248" s="2"/>
      <c r="J248" s="4">
        <f t="shared" si="8"/>
        <v>0</v>
      </c>
      <c r="K248" s="1">
        <v>1</v>
      </c>
      <c r="L248" s="4">
        <f t="shared" si="9"/>
        <v>0</v>
      </c>
      <c r="M248" s="1"/>
      <c r="N248" s="4"/>
      <c r="O248" s="1"/>
    </row>
    <row r="249" spans="1:15" x14ac:dyDescent="0.25">
      <c r="A249" s="1">
        <v>248</v>
      </c>
      <c r="B249" s="1"/>
      <c r="C249" s="1"/>
      <c r="D249" s="1"/>
      <c r="E249" s="1"/>
      <c r="F249" s="15"/>
      <c r="G249" s="2"/>
      <c r="H249" s="3"/>
      <c r="I249" s="2"/>
      <c r="J249" s="4">
        <f t="shared" si="8"/>
        <v>0</v>
      </c>
      <c r="K249" s="1">
        <v>1</v>
      </c>
      <c r="L249" s="4">
        <f t="shared" si="9"/>
        <v>0</v>
      </c>
      <c r="M249" s="1"/>
      <c r="N249" s="4"/>
      <c r="O249" s="1"/>
    </row>
    <row r="250" spans="1:15" x14ac:dyDescent="0.25">
      <c r="A250" s="1">
        <v>249</v>
      </c>
      <c r="B250" s="1"/>
      <c r="C250" s="1"/>
      <c r="D250" s="1"/>
      <c r="E250" s="1"/>
      <c r="F250" s="15"/>
      <c r="G250" s="2"/>
      <c r="H250" s="3"/>
      <c r="I250" s="2"/>
      <c r="J250" s="4">
        <f t="shared" si="8"/>
        <v>0</v>
      </c>
      <c r="K250" s="1">
        <v>1</v>
      </c>
      <c r="L250" s="4">
        <f t="shared" si="9"/>
        <v>0</v>
      </c>
      <c r="M250" s="1"/>
      <c r="N250" s="4"/>
      <c r="O250" s="1"/>
    </row>
    <row r="251" spans="1:15" x14ac:dyDescent="0.25">
      <c r="A251" s="1">
        <v>250</v>
      </c>
      <c r="B251" s="1"/>
      <c r="C251" s="1"/>
      <c r="D251" s="1"/>
      <c r="E251" s="1"/>
      <c r="F251" s="15"/>
      <c r="G251" s="2"/>
      <c r="H251" s="3"/>
      <c r="I251" s="2"/>
      <c r="J251" s="4">
        <f t="shared" si="8"/>
        <v>0</v>
      </c>
      <c r="K251" s="1">
        <v>1</v>
      </c>
      <c r="L251" s="4">
        <f t="shared" si="9"/>
        <v>0</v>
      </c>
      <c r="M251" s="1"/>
      <c r="N251" s="4"/>
      <c r="O251" s="1"/>
    </row>
    <row r="252" spans="1:15" x14ac:dyDescent="0.25">
      <c r="A252" s="1">
        <v>251</v>
      </c>
      <c r="B252" s="1"/>
      <c r="C252" s="1"/>
      <c r="D252" s="1"/>
      <c r="E252" s="1"/>
      <c r="F252" s="15"/>
      <c r="G252" s="2"/>
      <c r="H252" s="3"/>
      <c r="I252" s="2"/>
      <c r="J252" s="4">
        <f t="shared" si="8"/>
        <v>0</v>
      </c>
      <c r="K252" s="1">
        <v>1</v>
      </c>
      <c r="L252" s="4">
        <f t="shared" si="9"/>
        <v>0</v>
      </c>
      <c r="M252" s="1"/>
      <c r="N252" s="4"/>
      <c r="O252" s="1"/>
    </row>
    <row r="253" spans="1:15" x14ac:dyDescent="0.25">
      <c r="A253" s="1">
        <v>252</v>
      </c>
      <c r="B253" s="1"/>
      <c r="C253" s="1"/>
      <c r="D253" s="1"/>
      <c r="E253" s="1"/>
      <c r="F253" s="15"/>
      <c r="G253" s="2"/>
      <c r="H253" s="3"/>
      <c r="I253" s="2"/>
      <c r="J253" s="4">
        <f t="shared" si="8"/>
        <v>0</v>
      </c>
      <c r="K253" s="1">
        <v>1</v>
      </c>
      <c r="L253" s="4">
        <f t="shared" si="9"/>
        <v>0</v>
      </c>
      <c r="M253" s="1"/>
      <c r="N253" s="4"/>
      <c r="O253" s="1"/>
    </row>
    <row r="254" spans="1:15" x14ac:dyDescent="0.25">
      <c r="A254" s="1">
        <v>253</v>
      </c>
      <c r="B254" s="1"/>
      <c r="C254" s="1"/>
      <c r="D254" s="1"/>
      <c r="E254" s="1"/>
      <c r="F254" s="15"/>
      <c r="G254" s="2"/>
      <c r="H254" s="3"/>
      <c r="I254" s="2"/>
      <c r="J254" s="4">
        <f t="shared" si="8"/>
        <v>0</v>
      </c>
      <c r="K254" s="1">
        <v>1</v>
      </c>
      <c r="L254" s="4">
        <f t="shared" si="9"/>
        <v>0</v>
      </c>
      <c r="M254" s="1"/>
      <c r="N254" s="4"/>
      <c r="O254" s="1"/>
    </row>
    <row r="255" spans="1:15" x14ac:dyDescent="0.25">
      <c r="A255" s="1">
        <v>254</v>
      </c>
      <c r="B255" s="1"/>
      <c r="C255" s="1"/>
      <c r="D255" s="1"/>
      <c r="E255" s="1"/>
      <c r="F255" s="15"/>
      <c r="G255" s="2"/>
      <c r="H255" s="3"/>
      <c r="I255" s="2"/>
      <c r="J255" s="4">
        <f t="shared" si="8"/>
        <v>0</v>
      </c>
      <c r="K255" s="1">
        <v>1</v>
      </c>
      <c r="L255" s="4">
        <f t="shared" si="9"/>
        <v>0</v>
      </c>
      <c r="M255" s="1"/>
      <c r="N255" s="4"/>
      <c r="O255" s="1"/>
    </row>
    <row r="256" spans="1:15" x14ac:dyDescent="0.25">
      <c r="A256" s="1">
        <v>255</v>
      </c>
      <c r="B256" s="1"/>
      <c r="C256" s="1"/>
      <c r="D256" s="1"/>
      <c r="E256" s="1"/>
      <c r="F256" s="15"/>
      <c r="G256" s="2"/>
      <c r="H256" s="3"/>
      <c r="I256" s="2"/>
      <c r="J256" s="4">
        <f t="shared" si="8"/>
        <v>0</v>
      </c>
      <c r="K256" s="1">
        <v>1</v>
      </c>
      <c r="L256" s="4">
        <f t="shared" si="9"/>
        <v>0</v>
      </c>
      <c r="M256" s="1"/>
      <c r="N256" s="4"/>
      <c r="O256" s="1"/>
    </row>
    <row r="257" spans="1:15" x14ac:dyDescent="0.25">
      <c r="A257" s="1">
        <v>256</v>
      </c>
      <c r="B257" s="1"/>
      <c r="C257" s="1"/>
      <c r="D257" s="1"/>
      <c r="E257" s="1"/>
      <c r="F257" s="15"/>
      <c r="G257" s="2"/>
      <c r="H257" s="3"/>
      <c r="I257" s="2"/>
      <c r="J257" s="4">
        <f t="shared" si="8"/>
        <v>0</v>
      </c>
      <c r="K257" s="1">
        <v>1</v>
      </c>
      <c r="L257" s="4">
        <f t="shared" si="9"/>
        <v>0</v>
      </c>
      <c r="M257" s="1"/>
      <c r="N257" s="4"/>
      <c r="O257" s="1"/>
    </row>
    <row r="258" spans="1:15" x14ac:dyDescent="0.25">
      <c r="A258" s="1">
        <v>257</v>
      </c>
      <c r="B258" s="1"/>
      <c r="C258" s="1"/>
      <c r="D258" s="1"/>
      <c r="E258" s="1"/>
      <c r="F258" s="15"/>
      <c r="G258" s="2"/>
      <c r="H258" s="3"/>
      <c r="I258" s="2"/>
      <c r="J258" s="4">
        <f t="shared" si="8"/>
        <v>0</v>
      </c>
      <c r="K258" s="1">
        <v>1</v>
      </c>
      <c r="L258" s="4">
        <f t="shared" si="9"/>
        <v>0</v>
      </c>
      <c r="M258" s="1"/>
      <c r="N258" s="4"/>
      <c r="O258" s="1"/>
    </row>
    <row r="259" spans="1:15" x14ac:dyDescent="0.25">
      <c r="A259" s="1">
        <v>258</v>
      </c>
      <c r="B259" s="1"/>
      <c r="C259" s="1"/>
      <c r="D259" s="1"/>
      <c r="E259" s="1"/>
      <c r="F259" s="15"/>
      <c r="G259" s="2"/>
      <c r="H259" s="3"/>
      <c r="I259" s="2"/>
      <c r="J259" s="4">
        <f t="shared" si="8"/>
        <v>0</v>
      </c>
      <c r="K259" s="1">
        <v>1</v>
      </c>
      <c r="L259" s="4">
        <f t="shared" si="9"/>
        <v>0</v>
      </c>
      <c r="M259" s="1"/>
      <c r="N259" s="4"/>
      <c r="O259" s="1"/>
    </row>
    <row r="260" spans="1:15" x14ac:dyDescent="0.25">
      <c r="A260" s="1">
        <v>259</v>
      </c>
      <c r="B260" s="1"/>
      <c r="C260" s="1"/>
      <c r="D260" s="1"/>
      <c r="E260" s="1"/>
      <c r="F260" s="15"/>
      <c r="G260" s="2"/>
      <c r="H260" s="3"/>
      <c r="I260" s="2"/>
      <c r="J260" s="4">
        <f t="shared" si="8"/>
        <v>0</v>
      </c>
      <c r="K260" s="1">
        <v>1</v>
      </c>
      <c r="L260" s="4">
        <f t="shared" si="9"/>
        <v>0</v>
      </c>
      <c r="M260" s="1"/>
      <c r="N260" s="4"/>
      <c r="O260" s="1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900EF-1E68-49BD-864A-F18BEFAA5148}">
  <sheetPr codeName="Sheet23"/>
  <dimension ref="A1:P1613"/>
  <sheetViews>
    <sheetView zoomScale="70" zoomScaleNormal="70" workbookViewId="0">
      <pane ySplit="1" topLeftCell="A620" activePane="bottomLeft" state="frozen"/>
      <selection activeCell="F136" sqref="F136"/>
      <selection pane="bottomLeft" activeCell="F136" sqref="F136"/>
    </sheetView>
  </sheetViews>
  <sheetFormatPr defaultColWidth="8.90625" defaultRowHeight="16.5" x14ac:dyDescent="0.25"/>
  <cols>
    <col min="1" max="1" width="8.90625" style="116"/>
    <col min="2" max="2" width="9.453125" style="116" customWidth="1"/>
    <col min="3" max="3" width="14.453125" style="116" customWidth="1"/>
    <col min="4" max="4" width="13.453125" style="126" customWidth="1"/>
    <col min="5" max="5" width="14.453125" style="156" customWidth="1"/>
    <col min="6" max="6" width="12.453125" style="121" customWidth="1"/>
    <col min="7" max="7" width="10.6328125" style="120" customWidth="1"/>
    <col min="8" max="8" width="10.453125" style="122" customWidth="1"/>
    <col min="9" max="9" width="8.90625" style="122"/>
    <col min="10" max="10" width="10.08984375" style="123" customWidth="1"/>
    <col min="11" max="11" width="11.6328125" style="123" customWidth="1"/>
    <col min="12" max="12" width="8.90625" style="124"/>
    <col min="13" max="14" width="10.453125" style="123" customWidth="1"/>
    <col min="15" max="15" width="16.90625" style="123" customWidth="1"/>
    <col min="16" max="16" width="60.453125" style="125" customWidth="1"/>
    <col min="17" max="16384" width="8.90625" style="116"/>
  </cols>
  <sheetData>
    <row r="1" spans="1:16" ht="46.5" customHeight="1" x14ac:dyDescent="0.25">
      <c r="A1" s="29" t="s">
        <v>0</v>
      </c>
      <c r="B1" s="29" t="s">
        <v>1</v>
      </c>
      <c r="C1" s="29" t="s">
        <v>2</v>
      </c>
      <c r="D1" s="39" t="s">
        <v>3</v>
      </c>
      <c r="E1" s="157" t="s">
        <v>15</v>
      </c>
      <c r="F1" s="92" t="s">
        <v>208</v>
      </c>
      <c r="G1" s="112" t="s">
        <v>21</v>
      </c>
      <c r="H1" s="113" t="s">
        <v>3994</v>
      </c>
      <c r="I1" s="113" t="s">
        <v>17</v>
      </c>
      <c r="J1" s="114" t="s">
        <v>3995</v>
      </c>
      <c r="K1" s="114" t="s">
        <v>210</v>
      </c>
      <c r="L1" s="35" t="s">
        <v>18</v>
      </c>
      <c r="M1" s="114" t="s">
        <v>19</v>
      </c>
      <c r="N1" s="114" t="s">
        <v>18</v>
      </c>
      <c r="O1" s="114" t="s">
        <v>211</v>
      </c>
      <c r="P1" s="115" t="s">
        <v>22</v>
      </c>
    </row>
    <row r="2" spans="1:16" x14ac:dyDescent="0.25">
      <c r="A2" s="90">
        <v>1</v>
      </c>
      <c r="B2" s="90" t="s">
        <v>1746</v>
      </c>
      <c r="C2" s="90" t="s">
        <v>1802</v>
      </c>
      <c r="D2" s="39">
        <v>44159</v>
      </c>
      <c r="E2" s="93">
        <v>0</v>
      </c>
      <c r="F2" s="117" t="s">
        <v>2833</v>
      </c>
      <c r="G2" s="94">
        <v>6</v>
      </c>
      <c r="H2" s="118" t="s">
        <v>1746</v>
      </c>
      <c r="I2" s="118">
        <v>18.3</v>
      </c>
      <c r="J2" s="119" t="s">
        <v>1746</v>
      </c>
      <c r="K2" s="119" t="s">
        <v>1746</v>
      </c>
      <c r="L2" s="35">
        <v>1</v>
      </c>
      <c r="M2" s="119">
        <v>4.0999999999999996</v>
      </c>
      <c r="N2" s="119" t="s">
        <v>1746</v>
      </c>
      <c r="O2" s="119" t="s">
        <v>1746</v>
      </c>
      <c r="P2" s="97" t="s">
        <v>1746</v>
      </c>
    </row>
    <row r="3" spans="1:16" x14ac:dyDescent="0.25">
      <c r="A3" s="90">
        <v>2</v>
      </c>
      <c r="B3" s="90" t="s">
        <v>1746</v>
      </c>
      <c r="C3" s="90" t="s">
        <v>1813</v>
      </c>
      <c r="D3" s="39">
        <v>44160</v>
      </c>
      <c r="E3" s="93">
        <v>0.8</v>
      </c>
      <c r="F3" s="117" t="s">
        <v>3996</v>
      </c>
      <c r="G3" s="94">
        <v>5</v>
      </c>
      <c r="H3" s="118" t="s">
        <v>1746</v>
      </c>
      <c r="I3" s="118">
        <v>0</v>
      </c>
      <c r="J3" s="119" t="s">
        <v>1746</v>
      </c>
      <c r="K3" s="119" t="s">
        <v>1746</v>
      </c>
      <c r="L3" s="35">
        <v>1</v>
      </c>
      <c r="M3" s="119">
        <v>3.0999999999999996</v>
      </c>
      <c r="N3" s="119" t="s">
        <v>1746</v>
      </c>
      <c r="O3" s="119" t="s">
        <v>1746</v>
      </c>
      <c r="P3" s="97" t="s">
        <v>1746</v>
      </c>
    </row>
    <row r="4" spans="1:16" x14ac:dyDescent="0.25">
      <c r="A4" s="90">
        <v>3</v>
      </c>
      <c r="B4" s="90" t="s">
        <v>1746</v>
      </c>
      <c r="C4" s="90" t="s">
        <v>1802</v>
      </c>
      <c r="D4" s="39">
        <v>44161</v>
      </c>
      <c r="E4" s="93">
        <v>0</v>
      </c>
      <c r="F4" s="117" t="s">
        <v>3997</v>
      </c>
      <c r="G4" s="94">
        <v>9.25</v>
      </c>
      <c r="H4" s="118" t="s">
        <v>1746</v>
      </c>
      <c r="I4" s="118">
        <v>37.5</v>
      </c>
      <c r="J4" s="119" t="s">
        <v>1746</v>
      </c>
      <c r="K4" s="119" t="s">
        <v>1746</v>
      </c>
      <c r="L4" s="35">
        <v>1</v>
      </c>
      <c r="M4" s="119">
        <v>2.9</v>
      </c>
      <c r="N4" s="119" t="s">
        <v>1746</v>
      </c>
      <c r="O4" s="119" t="s">
        <v>1746</v>
      </c>
      <c r="P4" s="97" t="s">
        <v>1746</v>
      </c>
    </row>
    <row r="5" spans="1:16" x14ac:dyDescent="0.25">
      <c r="A5" s="90">
        <v>4</v>
      </c>
      <c r="B5" s="90" t="s">
        <v>1746</v>
      </c>
      <c r="C5" s="90" t="s">
        <v>1802</v>
      </c>
      <c r="D5" s="39">
        <v>44162</v>
      </c>
      <c r="E5" s="93">
        <v>1</v>
      </c>
      <c r="F5" s="117" t="s">
        <v>2442</v>
      </c>
      <c r="G5" s="94">
        <v>8</v>
      </c>
      <c r="H5" s="118" t="s">
        <v>1746</v>
      </c>
      <c r="I5" s="118">
        <v>7</v>
      </c>
      <c r="J5" s="119" t="s">
        <v>1746</v>
      </c>
      <c r="K5" s="119" t="s">
        <v>1746</v>
      </c>
      <c r="L5" s="35">
        <v>1</v>
      </c>
      <c r="M5" s="119">
        <v>2.7</v>
      </c>
      <c r="N5" s="119" t="s">
        <v>1746</v>
      </c>
      <c r="O5" s="119" t="s">
        <v>1746</v>
      </c>
      <c r="P5" s="97" t="s">
        <v>1746</v>
      </c>
    </row>
    <row r="6" spans="1:16" x14ac:dyDescent="0.25">
      <c r="A6" s="90">
        <v>5</v>
      </c>
      <c r="B6" s="90" t="s">
        <v>1746</v>
      </c>
      <c r="C6" s="90" t="s">
        <v>1802</v>
      </c>
      <c r="D6" s="39">
        <v>44163</v>
      </c>
      <c r="E6" s="93">
        <v>1</v>
      </c>
      <c r="F6" s="117" t="s">
        <v>3998</v>
      </c>
      <c r="G6" s="94">
        <v>9</v>
      </c>
      <c r="H6" s="118" t="s">
        <v>1746</v>
      </c>
      <c r="I6" s="118">
        <v>17.5</v>
      </c>
      <c r="J6" s="119" t="s">
        <v>1746</v>
      </c>
      <c r="K6" s="119" t="s">
        <v>1746</v>
      </c>
      <c r="L6" s="35">
        <v>1</v>
      </c>
      <c r="M6" s="119">
        <v>2.7</v>
      </c>
      <c r="N6" s="119" t="s">
        <v>1746</v>
      </c>
      <c r="O6" s="119" t="s">
        <v>1746</v>
      </c>
      <c r="P6" s="97" t="s">
        <v>3999</v>
      </c>
    </row>
    <row r="7" spans="1:16" x14ac:dyDescent="0.25">
      <c r="A7" s="90">
        <v>6</v>
      </c>
      <c r="B7" s="90" t="s">
        <v>1746</v>
      </c>
      <c r="C7" s="90" t="s">
        <v>1813</v>
      </c>
      <c r="D7" s="39">
        <v>44164</v>
      </c>
      <c r="E7" s="93">
        <v>1.5</v>
      </c>
      <c r="F7" s="117" t="s">
        <v>2910</v>
      </c>
      <c r="G7" s="94">
        <v>10</v>
      </c>
      <c r="H7" s="118" t="s">
        <v>1746</v>
      </c>
      <c r="I7" s="118">
        <v>15.5</v>
      </c>
      <c r="J7" s="119" t="s">
        <v>1746</v>
      </c>
      <c r="K7" s="119" t="s">
        <v>1746</v>
      </c>
      <c r="L7" s="35">
        <v>1</v>
      </c>
      <c r="M7" s="119">
        <v>0</v>
      </c>
      <c r="N7" s="119" t="s">
        <v>1746</v>
      </c>
      <c r="O7" s="119" t="s">
        <v>1746</v>
      </c>
      <c r="P7" s="97" t="s">
        <v>1746</v>
      </c>
    </row>
    <row r="8" spans="1:16" x14ac:dyDescent="0.25">
      <c r="A8" s="90">
        <v>7</v>
      </c>
      <c r="B8" s="90" t="s">
        <v>1746</v>
      </c>
      <c r="C8" s="90" t="s">
        <v>1813</v>
      </c>
      <c r="D8" s="39">
        <v>44165</v>
      </c>
      <c r="E8" s="93">
        <v>1.5</v>
      </c>
      <c r="F8" s="117" t="s">
        <v>2910</v>
      </c>
      <c r="G8" s="94">
        <v>10</v>
      </c>
      <c r="H8" s="118" t="s">
        <v>1746</v>
      </c>
      <c r="I8" s="118">
        <v>15.5</v>
      </c>
      <c r="J8" s="119" t="s">
        <v>1746</v>
      </c>
      <c r="K8" s="119" t="s">
        <v>1746</v>
      </c>
      <c r="L8" s="35">
        <v>1</v>
      </c>
      <c r="M8" s="119">
        <v>0</v>
      </c>
      <c r="N8" s="119" t="s">
        <v>1746</v>
      </c>
      <c r="O8" s="119" t="s">
        <v>1746</v>
      </c>
      <c r="P8" s="97" t="s">
        <v>1746</v>
      </c>
    </row>
    <row r="9" spans="1:16" x14ac:dyDescent="0.25">
      <c r="A9" s="90">
        <v>8</v>
      </c>
      <c r="B9" s="90" t="s">
        <v>1746</v>
      </c>
      <c r="C9" s="90" t="s">
        <v>1813</v>
      </c>
      <c r="D9" s="39">
        <v>44166</v>
      </c>
      <c r="E9" s="93">
        <v>2.5</v>
      </c>
      <c r="F9" s="117" t="s">
        <v>4000</v>
      </c>
      <c r="G9" s="94">
        <v>11</v>
      </c>
      <c r="H9" s="118" t="s">
        <v>1746</v>
      </c>
      <c r="I9" s="118">
        <v>18</v>
      </c>
      <c r="J9" s="119" t="s">
        <v>1746</v>
      </c>
      <c r="K9" s="119" t="s">
        <v>1746</v>
      </c>
      <c r="L9" s="35">
        <v>2</v>
      </c>
      <c r="M9" s="119">
        <v>3.1999999999999993</v>
      </c>
      <c r="N9" s="119" t="s">
        <v>1746</v>
      </c>
      <c r="O9" s="119" t="s">
        <v>1746</v>
      </c>
      <c r="P9" s="97" t="s">
        <v>1746</v>
      </c>
    </row>
    <row r="10" spans="1:16" x14ac:dyDescent="0.25">
      <c r="A10" s="90">
        <v>9</v>
      </c>
      <c r="B10" s="90" t="s">
        <v>1746</v>
      </c>
      <c r="C10" s="90" t="s">
        <v>1802</v>
      </c>
      <c r="D10" s="39">
        <v>44167</v>
      </c>
      <c r="E10" s="93" t="s">
        <v>1746</v>
      </c>
      <c r="F10" s="92" t="s">
        <v>1746</v>
      </c>
      <c r="G10" s="94" t="s">
        <v>1746</v>
      </c>
      <c r="H10" s="118" t="s">
        <v>1746</v>
      </c>
      <c r="I10" s="118" t="s">
        <v>1746</v>
      </c>
      <c r="J10" s="119" t="s">
        <v>1746</v>
      </c>
      <c r="K10" s="119" t="s">
        <v>1746</v>
      </c>
      <c r="L10" s="35" t="s">
        <v>1746</v>
      </c>
      <c r="M10" s="35" t="s">
        <v>1746</v>
      </c>
      <c r="N10" s="35" t="s">
        <v>1746</v>
      </c>
      <c r="O10" s="35" t="s">
        <v>1746</v>
      </c>
      <c r="P10" s="97" t="s">
        <v>4001</v>
      </c>
    </row>
    <row r="11" spans="1:16" x14ac:dyDescent="0.25">
      <c r="A11" s="90">
        <v>10</v>
      </c>
      <c r="B11" s="90" t="s">
        <v>1746</v>
      </c>
      <c r="C11" s="90" t="s">
        <v>1813</v>
      </c>
      <c r="D11" s="39">
        <v>44168</v>
      </c>
      <c r="E11" s="93">
        <v>0</v>
      </c>
      <c r="F11" s="117" t="s">
        <v>4002</v>
      </c>
      <c r="G11" s="94">
        <v>11</v>
      </c>
      <c r="H11" s="118" t="s">
        <v>1746</v>
      </c>
      <c r="I11" s="118">
        <v>10</v>
      </c>
      <c r="J11" s="119" t="s">
        <v>1746</v>
      </c>
      <c r="K11" s="119" t="s">
        <v>1746</v>
      </c>
      <c r="L11" s="35">
        <v>1</v>
      </c>
      <c r="M11" s="119">
        <v>3.7</v>
      </c>
      <c r="N11" s="119" t="s">
        <v>1746</v>
      </c>
      <c r="O11" s="119" t="s">
        <v>1746</v>
      </c>
      <c r="P11" s="97" t="s">
        <v>1746</v>
      </c>
    </row>
    <row r="12" spans="1:16" x14ac:dyDescent="0.25">
      <c r="A12" s="90">
        <v>11</v>
      </c>
      <c r="B12" s="90" t="s">
        <v>1746</v>
      </c>
      <c r="C12" s="90" t="s">
        <v>1813</v>
      </c>
      <c r="D12" s="39">
        <v>44169</v>
      </c>
      <c r="E12" s="93">
        <v>0</v>
      </c>
      <c r="F12" s="117" t="s">
        <v>2442</v>
      </c>
      <c r="G12" s="94">
        <v>11</v>
      </c>
      <c r="H12" s="118" t="s">
        <v>1746</v>
      </c>
      <c r="I12" s="118">
        <v>12</v>
      </c>
      <c r="J12" s="119" t="s">
        <v>1746</v>
      </c>
      <c r="K12" s="119" t="s">
        <v>1746</v>
      </c>
      <c r="L12" s="35">
        <v>1</v>
      </c>
      <c r="M12" s="119">
        <v>3.4</v>
      </c>
      <c r="N12" s="119" t="s">
        <v>1746</v>
      </c>
      <c r="O12" s="119" t="s">
        <v>1746</v>
      </c>
      <c r="P12" s="97" t="s">
        <v>1746</v>
      </c>
    </row>
    <row r="13" spans="1:16" x14ac:dyDescent="0.25">
      <c r="A13" s="90">
        <v>12</v>
      </c>
      <c r="B13" s="90" t="s">
        <v>1746</v>
      </c>
      <c r="C13" s="90" t="s">
        <v>1813</v>
      </c>
      <c r="D13" s="39">
        <v>44170</v>
      </c>
      <c r="E13" s="93">
        <v>0</v>
      </c>
      <c r="F13" s="117" t="s">
        <v>4003</v>
      </c>
      <c r="G13" s="94">
        <v>11.75</v>
      </c>
      <c r="H13" s="118" t="s">
        <v>1746</v>
      </c>
      <c r="I13" s="118">
        <v>14</v>
      </c>
      <c r="J13" s="119" t="s">
        <v>1746</v>
      </c>
      <c r="K13" s="119" t="s">
        <v>1746</v>
      </c>
      <c r="L13" s="35">
        <v>1</v>
      </c>
      <c r="M13" s="119">
        <v>2.8</v>
      </c>
      <c r="N13" s="119" t="s">
        <v>1746</v>
      </c>
      <c r="O13" s="119" t="s">
        <v>1746</v>
      </c>
      <c r="P13" s="97" t="s">
        <v>1746</v>
      </c>
    </row>
    <row r="14" spans="1:16" x14ac:dyDescent="0.25">
      <c r="A14" s="90">
        <v>13</v>
      </c>
      <c r="B14" s="90" t="s">
        <v>1746</v>
      </c>
      <c r="C14" s="90" t="s">
        <v>1813</v>
      </c>
      <c r="D14" s="39">
        <v>44171</v>
      </c>
      <c r="E14" s="93">
        <v>0</v>
      </c>
      <c r="F14" s="117" t="s">
        <v>4004</v>
      </c>
      <c r="G14" s="94">
        <v>11.75</v>
      </c>
      <c r="H14" s="118" t="s">
        <v>1746</v>
      </c>
      <c r="I14" s="118">
        <v>8.75</v>
      </c>
      <c r="J14" s="119" t="s">
        <v>1746</v>
      </c>
      <c r="K14" s="119" t="s">
        <v>1746</v>
      </c>
      <c r="L14" s="35">
        <v>1</v>
      </c>
      <c r="M14" s="119">
        <v>3.8</v>
      </c>
      <c r="N14" s="119" t="s">
        <v>1746</v>
      </c>
      <c r="O14" s="119" t="s">
        <v>1746</v>
      </c>
      <c r="P14" s="97" t="s">
        <v>1746</v>
      </c>
    </row>
    <row r="15" spans="1:16" x14ac:dyDescent="0.25">
      <c r="A15" s="90">
        <v>14</v>
      </c>
      <c r="B15" s="90" t="s">
        <v>1746</v>
      </c>
      <c r="C15" s="90" t="s">
        <v>1813</v>
      </c>
      <c r="D15" s="39">
        <v>44172</v>
      </c>
      <c r="E15" s="93">
        <v>0</v>
      </c>
      <c r="F15" s="117" t="s">
        <v>4005</v>
      </c>
      <c r="G15" s="94">
        <v>17.5</v>
      </c>
      <c r="H15" s="118">
        <v>3.4</v>
      </c>
      <c r="I15" s="118">
        <v>6.85</v>
      </c>
      <c r="J15" s="119">
        <v>2.1</v>
      </c>
      <c r="K15" s="119">
        <v>1.2999999999999998</v>
      </c>
      <c r="L15" s="35">
        <v>1</v>
      </c>
      <c r="M15" s="119">
        <v>3.4</v>
      </c>
      <c r="N15" s="119" t="s">
        <v>1746</v>
      </c>
      <c r="O15" s="119" t="s">
        <v>1746</v>
      </c>
      <c r="P15" s="97" t="s">
        <v>1746</v>
      </c>
    </row>
    <row r="16" spans="1:16" x14ac:dyDescent="0.25">
      <c r="A16" s="90">
        <v>15</v>
      </c>
      <c r="B16" s="90" t="s">
        <v>1746</v>
      </c>
      <c r="C16" s="90" t="s">
        <v>1813</v>
      </c>
      <c r="D16" s="39">
        <v>44173</v>
      </c>
      <c r="E16" s="93">
        <v>2.2000000000000002</v>
      </c>
      <c r="F16" s="117" t="s">
        <v>4006</v>
      </c>
      <c r="G16" s="94">
        <v>23.85</v>
      </c>
      <c r="H16" s="118">
        <v>4.3</v>
      </c>
      <c r="I16" s="118">
        <v>11.6</v>
      </c>
      <c r="J16" s="119">
        <v>3.1</v>
      </c>
      <c r="K16" s="119">
        <v>1.1999999999999997</v>
      </c>
      <c r="L16" s="35">
        <v>1</v>
      </c>
      <c r="M16" s="119">
        <v>2.0999999999999996</v>
      </c>
      <c r="N16" s="119" t="s">
        <v>1746</v>
      </c>
      <c r="O16" s="119" t="s">
        <v>1746</v>
      </c>
      <c r="P16" s="97" t="s">
        <v>1746</v>
      </c>
    </row>
    <row r="17" spans="1:16" x14ac:dyDescent="0.25">
      <c r="A17" s="90">
        <v>16</v>
      </c>
      <c r="B17" s="90" t="s">
        <v>1746</v>
      </c>
      <c r="C17" s="90" t="s">
        <v>1813</v>
      </c>
      <c r="D17" s="39">
        <v>44174</v>
      </c>
      <c r="E17" s="93">
        <v>2.8</v>
      </c>
      <c r="F17" s="117" t="s">
        <v>4006</v>
      </c>
      <c r="G17" s="94">
        <v>24</v>
      </c>
      <c r="H17" s="118">
        <v>4.7</v>
      </c>
      <c r="I17" s="118">
        <v>7.5</v>
      </c>
      <c r="J17" s="119">
        <v>3.4</v>
      </c>
      <c r="K17" s="119">
        <v>1.3000000000000003</v>
      </c>
      <c r="L17" s="35">
        <v>1</v>
      </c>
      <c r="M17" s="119">
        <v>2.2000000000000002</v>
      </c>
      <c r="N17" s="119" t="s">
        <v>1746</v>
      </c>
      <c r="O17" s="119" t="s">
        <v>1746</v>
      </c>
      <c r="P17" s="97" t="s">
        <v>1746</v>
      </c>
    </row>
    <row r="18" spans="1:16" x14ac:dyDescent="0.25">
      <c r="A18" s="90">
        <v>17</v>
      </c>
      <c r="B18" s="90" t="s">
        <v>1746</v>
      </c>
      <c r="C18" s="90" t="s">
        <v>1813</v>
      </c>
      <c r="D18" s="39">
        <v>44175</v>
      </c>
      <c r="E18" s="93">
        <v>1.3</v>
      </c>
      <c r="F18" s="117" t="s">
        <v>4006</v>
      </c>
      <c r="G18" s="94">
        <v>22.75</v>
      </c>
      <c r="H18" s="118">
        <v>3.85</v>
      </c>
      <c r="I18" s="118">
        <v>14</v>
      </c>
      <c r="J18" s="119">
        <v>2.95</v>
      </c>
      <c r="K18" s="119">
        <v>0.89999999999999991</v>
      </c>
      <c r="L18" s="35">
        <v>1</v>
      </c>
      <c r="M18" s="119">
        <v>1.4000000000000001</v>
      </c>
      <c r="N18" s="119" t="s">
        <v>1746</v>
      </c>
      <c r="O18" s="119" t="s">
        <v>1746</v>
      </c>
      <c r="P18" s="97" t="s">
        <v>1746</v>
      </c>
    </row>
    <row r="19" spans="1:16" x14ac:dyDescent="0.25">
      <c r="A19" s="90">
        <v>18</v>
      </c>
      <c r="B19" s="90" t="s">
        <v>1746</v>
      </c>
      <c r="C19" s="90" t="s">
        <v>1813</v>
      </c>
      <c r="D19" s="39">
        <v>44176</v>
      </c>
      <c r="E19" s="93">
        <v>1.2</v>
      </c>
      <c r="F19" s="117" t="s">
        <v>4007</v>
      </c>
      <c r="G19" s="94">
        <v>8.75</v>
      </c>
      <c r="H19" s="118">
        <v>1.54</v>
      </c>
      <c r="I19" s="118">
        <v>2.75</v>
      </c>
      <c r="J19" s="119">
        <v>0.92</v>
      </c>
      <c r="K19" s="119">
        <v>0.62</v>
      </c>
      <c r="L19" s="35">
        <v>1</v>
      </c>
      <c r="M19" s="119">
        <v>1.5999999999999999</v>
      </c>
      <c r="N19" s="119" t="s">
        <v>1746</v>
      </c>
      <c r="O19" s="119" t="s">
        <v>1746</v>
      </c>
      <c r="P19" s="97" t="s">
        <v>1746</v>
      </c>
    </row>
    <row r="20" spans="1:16" x14ac:dyDescent="0.25">
      <c r="A20" s="90">
        <v>19</v>
      </c>
      <c r="B20" s="90" t="s">
        <v>1746</v>
      </c>
      <c r="C20" s="90" t="s">
        <v>1813</v>
      </c>
      <c r="D20" s="39">
        <v>44177</v>
      </c>
      <c r="E20" s="93">
        <v>0</v>
      </c>
      <c r="F20" s="117" t="s">
        <v>4008</v>
      </c>
      <c r="G20" s="94">
        <v>12.25</v>
      </c>
      <c r="H20" s="118">
        <v>2</v>
      </c>
      <c r="I20" s="118">
        <v>3.5</v>
      </c>
      <c r="J20" s="119">
        <v>1.6</v>
      </c>
      <c r="K20" s="119">
        <v>0.39999999999999991</v>
      </c>
      <c r="L20" s="35">
        <v>1</v>
      </c>
      <c r="M20" s="119">
        <v>4</v>
      </c>
      <c r="N20" s="119" t="s">
        <v>1746</v>
      </c>
      <c r="O20" s="119" t="s">
        <v>1746</v>
      </c>
      <c r="P20" s="97" t="s">
        <v>1746</v>
      </c>
    </row>
    <row r="21" spans="1:16" x14ac:dyDescent="0.25">
      <c r="A21" s="90">
        <v>20</v>
      </c>
      <c r="B21" s="90" t="s">
        <v>1746</v>
      </c>
      <c r="C21" s="90" t="s">
        <v>1813</v>
      </c>
      <c r="D21" s="39">
        <v>44178</v>
      </c>
      <c r="E21" s="93">
        <v>1.4</v>
      </c>
      <c r="F21" s="117" t="s">
        <v>2917</v>
      </c>
      <c r="G21" s="166">
        <v>22.75</v>
      </c>
      <c r="H21" s="118">
        <v>1.27</v>
      </c>
      <c r="I21" s="118">
        <v>3.25</v>
      </c>
      <c r="J21" s="119">
        <v>0.83</v>
      </c>
      <c r="K21" s="119">
        <v>0.44000000000000006</v>
      </c>
      <c r="L21" s="35">
        <v>1</v>
      </c>
      <c r="M21" s="119">
        <v>2.5</v>
      </c>
      <c r="N21" s="119" t="s">
        <v>1746</v>
      </c>
      <c r="O21" s="119" t="s">
        <v>1746</v>
      </c>
      <c r="P21" s="97" t="s">
        <v>1746</v>
      </c>
    </row>
    <row r="22" spans="1:16" x14ac:dyDescent="0.25">
      <c r="A22" s="90">
        <v>21</v>
      </c>
      <c r="B22" s="90" t="s">
        <v>1746</v>
      </c>
      <c r="C22" s="90" t="s">
        <v>1802</v>
      </c>
      <c r="D22" s="39">
        <v>44178</v>
      </c>
      <c r="E22" s="93">
        <v>0</v>
      </c>
      <c r="F22" s="117" t="s">
        <v>4009</v>
      </c>
      <c r="G22" s="166"/>
      <c r="H22" s="118">
        <v>3.62</v>
      </c>
      <c r="I22" s="118">
        <v>20.13</v>
      </c>
      <c r="J22" s="119">
        <v>1.9</v>
      </c>
      <c r="K22" s="119">
        <v>1.7200000000000002</v>
      </c>
      <c r="L22" s="35">
        <v>1</v>
      </c>
      <c r="M22" s="119">
        <v>3.6</v>
      </c>
      <c r="N22" s="119" t="s">
        <v>1746</v>
      </c>
      <c r="O22" s="119" t="s">
        <v>1746</v>
      </c>
      <c r="P22" s="97" t="s">
        <v>1746</v>
      </c>
    </row>
    <row r="23" spans="1:16" x14ac:dyDescent="0.25">
      <c r="A23" s="90">
        <v>22</v>
      </c>
      <c r="B23" s="90" t="s">
        <v>1746</v>
      </c>
      <c r="C23" s="90" t="s">
        <v>1802</v>
      </c>
      <c r="D23" s="39">
        <v>44179</v>
      </c>
      <c r="E23" s="93">
        <v>1.5</v>
      </c>
      <c r="F23" s="117" t="s">
        <v>4006</v>
      </c>
      <c r="G23" s="94">
        <v>24</v>
      </c>
      <c r="H23" s="118">
        <v>3.71</v>
      </c>
      <c r="I23" s="118">
        <v>32.5</v>
      </c>
      <c r="J23" s="119">
        <v>2.2000000000000002</v>
      </c>
      <c r="K23" s="119">
        <v>1.5099999999999998</v>
      </c>
      <c r="L23" s="35">
        <v>1</v>
      </c>
      <c r="M23" s="119">
        <v>2.1</v>
      </c>
      <c r="N23" s="119" t="s">
        <v>1746</v>
      </c>
      <c r="O23" s="119" t="s">
        <v>1746</v>
      </c>
      <c r="P23" s="97" t="s">
        <v>1746</v>
      </c>
    </row>
    <row r="24" spans="1:16" x14ac:dyDescent="0.25">
      <c r="A24" s="90">
        <v>23</v>
      </c>
      <c r="B24" s="90" t="s">
        <v>1746</v>
      </c>
      <c r="C24" s="90" t="s">
        <v>1802</v>
      </c>
      <c r="D24" s="39">
        <v>44180</v>
      </c>
      <c r="E24" s="93">
        <v>0.6</v>
      </c>
      <c r="F24" s="117" t="s">
        <v>4006</v>
      </c>
      <c r="G24" s="94">
        <v>24</v>
      </c>
      <c r="H24" s="118">
        <v>4.0999999999999996</v>
      </c>
      <c r="I24" s="118">
        <v>38.75</v>
      </c>
      <c r="J24" s="119">
        <v>2.2000000000000002</v>
      </c>
      <c r="K24" s="119">
        <v>1.8999999999999995</v>
      </c>
      <c r="L24" s="35">
        <v>1</v>
      </c>
      <c r="M24" s="119">
        <v>2.6</v>
      </c>
      <c r="N24" s="119" t="s">
        <v>1746</v>
      </c>
      <c r="O24" s="119" t="s">
        <v>1746</v>
      </c>
      <c r="P24" s="97" t="s">
        <v>1746</v>
      </c>
    </row>
    <row r="25" spans="1:16" x14ac:dyDescent="0.25">
      <c r="A25" s="90">
        <v>24</v>
      </c>
      <c r="B25" s="90" t="s">
        <v>1746</v>
      </c>
      <c r="C25" s="90" t="s">
        <v>1802</v>
      </c>
      <c r="D25" s="39">
        <v>44181</v>
      </c>
      <c r="E25" s="93">
        <v>1.2</v>
      </c>
      <c r="F25" s="117" t="s">
        <v>4006</v>
      </c>
      <c r="G25" s="94">
        <v>24</v>
      </c>
      <c r="H25" s="118">
        <v>5.0999999999999996</v>
      </c>
      <c r="I25" s="118">
        <v>43.13</v>
      </c>
      <c r="J25" s="119">
        <v>2.2000000000000002</v>
      </c>
      <c r="K25" s="119">
        <v>2.8999999999999995</v>
      </c>
      <c r="L25" s="35">
        <v>1</v>
      </c>
      <c r="M25" s="119">
        <v>2.2000000000000002</v>
      </c>
      <c r="N25" s="119" t="s">
        <v>1746</v>
      </c>
      <c r="O25" s="119" t="s">
        <v>1746</v>
      </c>
      <c r="P25" s="97" t="s">
        <v>1746</v>
      </c>
    </row>
    <row r="26" spans="1:16" x14ac:dyDescent="0.25">
      <c r="A26" s="90">
        <v>25</v>
      </c>
      <c r="B26" s="90" t="s">
        <v>1746</v>
      </c>
      <c r="C26" s="167" t="s">
        <v>1802</v>
      </c>
      <c r="D26" s="39">
        <v>44182</v>
      </c>
      <c r="E26" s="93">
        <v>1.2</v>
      </c>
      <c r="F26" s="117" t="s">
        <v>2770</v>
      </c>
      <c r="G26" s="166">
        <v>22.75</v>
      </c>
      <c r="H26" s="118">
        <v>1.27</v>
      </c>
      <c r="I26" s="173">
        <v>15</v>
      </c>
      <c r="J26" s="119">
        <v>0.82</v>
      </c>
      <c r="K26" s="119">
        <v>0.45000000000000007</v>
      </c>
      <c r="L26" s="35">
        <v>1</v>
      </c>
      <c r="M26" s="119">
        <v>2.0999999999999996</v>
      </c>
      <c r="N26" s="119" t="s">
        <v>1746</v>
      </c>
      <c r="O26" s="119" t="s">
        <v>1746</v>
      </c>
      <c r="P26" s="97" t="s">
        <v>1746</v>
      </c>
    </row>
    <row r="27" spans="1:16" x14ac:dyDescent="0.25">
      <c r="A27" s="90">
        <v>26</v>
      </c>
      <c r="B27" s="90" t="s">
        <v>1746</v>
      </c>
      <c r="C27" s="167"/>
      <c r="D27" s="39">
        <v>44182</v>
      </c>
      <c r="E27" s="93">
        <v>0.9</v>
      </c>
      <c r="F27" s="117" t="s">
        <v>4010</v>
      </c>
      <c r="G27" s="166"/>
      <c r="H27" s="173">
        <v>5.35</v>
      </c>
      <c r="I27" s="173"/>
      <c r="J27" s="174">
        <v>2.14</v>
      </c>
      <c r="K27" s="174">
        <v>3.25</v>
      </c>
      <c r="L27" s="35">
        <v>1</v>
      </c>
      <c r="M27" s="119">
        <v>2.2000000000000002</v>
      </c>
      <c r="N27" s="119" t="s">
        <v>1746</v>
      </c>
      <c r="O27" s="119" t="s">
        <v>1746</v>
      </c>
      <c r="P27" s="97" t="s">
        <v>1746</v>
      </c>
    </row>
    <row r="28" spans="1:16" x14ac:dyDescent="0.25">
      <c r="A28" s="90">
        <v>27</v>
      </c>
      <c r="B28" s="90" t="s">
        <v>1746</v>
      </c>
      <c r="C28" s="90" t="s">
        <v>1813</v>
      </c>
      <c r="D28" s="39">
        <v>44182</v>
      </c>
      <c r="E28" s="93">
        <v>0.7</v>
      </c>
      <c r="F28" s="117" t="s">
        <v>4010</v>
      </c>
      <c r="G28" s="94">
        <v>12.75</v>
      </c>
      <c r="H28" s="173"/>
      <c r="I28" s="173"/>
      <c r="J28" s="174"/>
      <c r="K28" s="174"/>
      <c r="L28" s="35">
        <v>1</v>
      </c>
      <c r="M28" s="119">
        <v>2.8899999999999997</v>
      </c>
      <c r="N28" s="119" t="s">
        <v>1746</v>
      </c>
      <c r="O28" s="119" t="s">
        <v>1746</v>
      </c>
      <c r="P28" s="97" t="s">
        <v>1746</v>
      </c>
    </row>
    <row r="29" spans="1:16" x14ac:dyDescent="0.25">
      <c r="A29" s="90">
        <v>28</v>
      </c>
      <c r="B29" s="90" t="s">
        <v>1746</v>
      </c>
      <c r="C29" s="90" t="s">
        <v>1802</v>
      </c>
      <c r="D29" s="39">
        <v>44183</v>
      </c>
      <c r="E29" s="93">
        <v>0.6</v>
      </c>
      <c r="F29" s="117" t="s">
        <v>4011</v>
      </c>
      <c r="G29" s="166">
        <v>24</v>
      </c>
      <c r="H29" s="173" t="s">
        <v>1746</v>
      </c>
      <c r="I29" s="173">
        <v>16.25</v>
      </c>
      <c r="J29" s="119" t="s">
        <v>1746</v>
      </c>
      <c r="K29" s="174" t="s">
        <v>1746</v>
      </c>
      <c r="L29" s="35">
        <v>1</v>
      </c>
      <c r="M29" s="119">
        <v>2.5</v>
      </c>
      <c r="N29" s="119" t="s">
        <v>1746</v>
      </c>
      <c r="O29" s="119" t="s">
        <v>1746</v>
      </c>
      <c r="P29" s="168" t="s">
        <v>4012</v>
      </c>
    </row>
    <row r="30" spans="1:16" x14ac:dyDescent="0.25">
      <c r="A30" s="90">
        <v>29</v>
      </c>
      <c r="B30" s="90" t="s">
        <v>1746</v>
      </c>
      <c r="C30" s="90" t="s">
        <v>1813</v>
      </c>
      <c r="D30" s="39">
        <v>44183</v>
      </c>
      <c r="E30" s="93">
        <v>1.2</v>
      </c>
      <c r="F30" s="117" t="s">
        <v>4006</v>
      </c>
      <c r="G30" s="166"/>
      <c r="H30" s="173"/>
      <c r="I30" s="173"/>
      <c r="J30" s="119" t="s">
        <v>1746</v>
      </c>
      <c r="K30" s="174"/>
      <c r="L30" s="35">
        <v>1</v>
      </c>
      <c r="M30" s="119">
        <v>1.8</v>
      </c>
      <c r="N30" s="119" t="s">
        <v>1746</v>
      </c>
      <c r="O30" s="119" t="s">
        <v>1746</v>
      </c>
      <c r="P30" s="168"/>
    </row>
    <row r="31" spans="1:16" x14ac:dyDescent="0.25">
      <c r="A31" s="90">
        <v>30</v>
      </c>
      <c r="B31" s="90" t="s">
        <v>1746</v>
      </c>
      <c r="C31" s="90" t="s">
        <v>1813</v>
      </c>
      <c r="D31" s="39">
        <v>44183</v>
      </c>
      <c r="E31" s="93">
        <v>0</v>
      </c>
      <c r="F31" s="117" t="s">
        <v>4013</v>
      </c>
      <c r="G31" s="166"/>
      <c r="H31" s="118">
        <v>0.67</v>
      </c>
      <c r="I31" s="173"/>
      <c r="J31" s="119">
        <v>0.83</v>
      </c>
      <c r="K31" s="119">
        <v>-0.16</v>
      </c>
      <c r="L31" s="35">
        <v>1</v>
      </c>
      <c r="M31" s="119">
        <v>2.9</v>
      </c>
      <c r="N31" s="119" t="s">
        <v>1746</v>
      </c>
      <c r="O31" s="119" t="s">
        <v>1746</v>
      </c>
      <c r="P31" s="97" t="s">
        <v>1746</v>
      </c>
    </row>
    <row r="32" spans="1:16" x14ac:dyDescent="0.25">
      <c r="A32" s="90">
        <v>31</v>
      </c>
      <c r="B32" s="90" t="s">
        <v>1746</v>
      </c>
      <c r="C32" s="90" t="s">
        <v>1802</v>
      </c>
      <c r="D32" s="39">
        <v>44183</v>
      </c>
      <c r="E32" s="93">
        <v>0.8</v>
      </c>
      <c r="F32" s="117" t="s">
        <v>4014</v>
      </c>
      <c r="G32" s="166"/>
      <c r="H32" s="118">
        <v>1.95</v>
      </c>
      <c r="I32" s="173"/>
      <c r="J32" s="119">
        <v>1.5</v>
      </c>
      <c r="K32" s="119">
        <v>0.45</v>
      </c>
      <c r="L32" s="35">
        <v>1</v>
      </c>
      <c r="M32" s="119">
        <v>4.3</v>
      </c>
      <c r="N32" s="119" t="s">
        <v>1746</v>
      </c>
      <c r="O32" s="119" t="s">
        <v>1746</v>
      </c>
      <c r="P32" s="97" t="s">
        <v>1746</v>
      </c>
    </row>
    <row r="33" spans="1:16" x14ac:dyDescent="0.25">
      <c r="A33" s="90">
        <v>32</v>
      </c>
      <c r="B33" s="90" t="s">
        <v>1746</v>
      </c>
      <c r="C33" s="90" t="s">
        <v>1802</v>
      </c>
      <c r="D33" s="39">
        <v>44184</v>
      </c>
      <c r="E33" s="93">
        <v>0.9</v>
      </c>
      <c r="F33" s="117" t="s">
        <v>4015</v>
      </c>
      <c r="G33" s="166">
        <v>24</v>
      </c>
      <c r="H33" s="118">
        <v>3.2</v>
      </c>
      <c r="I33" s="173">
        <v>16.2</v>
      </c>
      <c r="J33" s="119">
        <v>2.5499999999999998</v>
      </c>
      <c r="K33" s="119">
        <v>0.65</v>
      </c>
      <c r="L33" s="35">
        <v>1</v>
      </c>
      <c r="M33" s="119">
        <v>4.3</v>
      </c>
      <c r="N33" s="119" t="s">
        <v>1746</v>
      </c>
      <c r="O33" s="119" t="s">
        <v>1746</v>
      </c>
      <c r="P33" s="97" t="s">
        <v>1746</v>
      </c>
    </row>
    <row r="34" spans="1:16" x14ac:dyDescent="0.25">
      <c r="A34" s="90">
        <v>33</v>
      </c>
      <c r="B34" s="90" t="s">
        <v>1746</v>
      </c>
      <c r="C34" s="90" t="s">
        <v>1813</v>
      </c>
      <c r="D34" s="39">
        <v>44184</v>
      </c>
      <c r="E34" s="93">
        <v>1.1000000000000001</v>
      </c>
      <c r="F34" s="117" t="s">
        <v>4016</v>
      </c>
      <c r="G34" s="166"/>
      <c r="H34" s="118">
        <v>0.62</v>
      </c>
      <c r="I34" s="173"/>
      <c r="J34" s="119">
        <v>0.66</v>
      </c>
      <c r="K34" s="119">
        <v>-0.04</v>
      </c>
      <c r="L34" s="35">
        <v>3</v>
      </c>
      <c r="M34" s="119">
        <v>8.6999999999999993</v>
      </c>
      <c r="N34" s="119" t="s">
        <v>1746</v>
      </c>
      <c r="O34" s="119" t="s">
        <v>1746</v>
      </c>
      <c r="P34" s="97" t="s">
        <v>1746</v>
      </c>
    </row>
    <row r="35" spans="1:16" x14ac:dyDescent="0.25">
      <c r="A35" s="90">
        <v>34</v>
      </c>
      <c r="B35" s="90" t="s">
        <v>1746</v>
      </c>
      <c r="C35" s="90" t="s">
        <v>4241</v>
      </c>
      <c r="D35" s="39">
        <v>44184</v>
      </c>
      <c r="E35" s="93">
        <v>0</v>
      </c>
      <c r="F35" s="117" t="s">
        <v>4017</v>
      </c>
      <c r="G35" s="166"/>
      <c r="H35" s="118">
        <v>1.1499999999999999</v>
      </c>
      <c r="I35" s="173"/>
      <c r="J35" s="119">
        <v>0.33</v>
      </c>
      <c r="K35" s="119">
        <v>0.82</v>
      </c>
      <c r="L35" s="35">
        <v>1</v>
      </c>
      <c r="M35" s="119">
        <v>3.9</v>
      </c>
      <c r="N35" s="119" t="s">
        <v>1746</v>
      </c>
      <c r="O35" s="119" t="s">
        <v>1746</v>
      </c>
      <c r="P35" s="97" t="s">
        <v>4018</v>
      </c>
    </row>
    <row r="36" spans="1:16" x14ac:dyDescent="0.25">
      <c r="A36" s="90">
        <v>35</v>
      </c>
      <c r="B36" s="90" t="s">
        <v>1746</v>
      </c>
      <c r="C36" s="90" t="s">
        <v>1802</v>
      </c>
      <c r="D36" s="39">
        <v>44184</v>
      </c>
      <c r="E36" s="93">
        <v>0.4</v>
      </c>
      <c r="F36" s="117" t="s">
        <v>4019</v>
      </c>
      <c r="G36" s="166"/>
      <c r="H36" s="118">
        <v>0.92</v>
      </c>
      <c r="I36" s="173"/>
      <c r="J36" s="119">
        <v>0.66</v>
      </c>
      <c r="K36" s="119">
        <v>0.26</v>
      </c>
      <c r="L36" s="35">
        <v>1</v>
      </c>
      <c r="M36" s="119">
        <v>2.4</v>
      </c>
      <c r="N36" s="119" t="s">
        <v>1746</v>
      </c>
      <c r="O36" s="119" t="s">
        <v>1746</v>
      </c>
      <c r="P36" s="97" t="s">
        <v>1746</v>
      </c>
    </row>
    <row r="37" spans="1:16" x14ac:dyDescent="0.25">
      <c r="A37" s="90">
        <v>36</v>
      </c>
      <c r="B37" s="90" t="s">
        <v>1746</v>
      </c>
      <c r="C37" s="90" t="s">
        <v>1802</v>
      </c>
      <c r="D37" s="91">
        <v>44185</v>
      </c>
      <c r="E37" s="93">
        <v>0.3</v>
      </c>
      <c r="F37" s="117" t="s">
        <v>4006</v>
      </c>
      <c r="G37" s="94">
        <v>21.75</v>
      </c>
      <c r="H37" s="118">
        <v>5.2</v>
      </c>
      <c r="I37" s="118">
        <v>17.5</v>
      </c>
      <c r="J37" s="119">
        <v>3.6</v>
      </c>
      <c r="K37" s="119">
        <v>1.6</v>
      </c>
      <c r="L37" s="35">
        <v>1</v>
      </c>
      <c r="M37" s="119">
        <v>5.1000000000000005</v>
      </c>
      <c r="N37" s="119" t="s">
        <v>1746</v>
      </c>
      <c r="O37" s="119" t="s">
        <v>1746</v>
      </c>
      <c r="P37" s="97" t="s">
        <v>4020</v>
      </c>
    </row>
    <row r="38" spans="1:16" x14ac:dyDescent="0.25">
      <c r="A38" s="90">
        <v>37</v>
      </c>
      <c r="B38" s="90" t="s">
        <v>1746</v>
      </c>
      <c r="C38" s="90" t="s">
        <v>1802</v>
      </c>
      <c r="D38" s="91">
        <v>44186</v>
      </c>
      <c r="E38" s="93">
        <v>1</v>
      </c>
      <c r="F38" s="117" t="s">
        <v>4006</v>
      </c>
      <c r="G38" s="94">
        <v>24</v>
      </c>
      <c r="H38" s="118">
        <v>4.7</v>
      </c>
      <c r="I38" s="118">
        <v>25</v>
      </c>
      <c r="J38" s="119">
        <v>3.5</v>
      </c>
      <c r="K38" s="119">
        <v>1.2</v>
      </c>
      <c r="L38" s="35">
        <v>1</v>
      </c>
      <c r="M38" s="119">
        <v>3.2</v>
      </c>
      <c r="N38" s="119" t="s">
        <v>1746</v>
      </c>
      <c r="O38" s="119" t="s">
        <v>1746</v>
      </c>
      <c r="P38" s="97" t="s">
        <v>1746</v>
      </c>
    </row>
    <row r="39" spans="1:16" x14ac:dyDescent="0.25">
      <c r="A39" s="90">
        <v>38</v>
      </c>
      <c r="B39" s="90" t="s">
        <v>1746</v>
      </c>
      <c r="C39" s="90" t="s">
        <v>1802</v>
      </c>
      <c r="D39" s="91">
        <v>44187</v>
      </c>
      <c r="E39" s="93">
        <v>0.2</v>
      </c>
      <c r="F39" s="117" t="s">
        <v>4006</v>
      </c>
      <c r="G39" s="94">
        <v>24</v>
      </c>
      <c r="H39" s="118">
        <v>4.3</v>
      </c>
      <c r="I39" s="118">
        <v>43.7</v>
      </c>
      <c r="J39" s="119">
        <v>3.2</v>
      </c>
      <c r="K39" s="119">
        <v>1.1000000000000001</v>
      </c>
      <c r="L39" s="35">
        <v>1</v>
      </c>
      <c r="M39" s="119">
        <v>4.0999999999999996</v>
      </c>
      <c r="N39" s="119" t="s">
        <v>1746</v>
      </c>
      <c r="O39" s="119" t="s">
        <v>1746</v>
      </c>
      <c r="P39" s="97" t="s">
        <v>1746</v>
      </c>
    </row>
    <row r="40" spans="1:16" x14ac:dyDescent="0.25">
      <c r="A40" s="90">
        <v>39</v>
      </c>
      <c r="B40" s="90" t="s">
        <v>1746</v>
      </c>
      <c r="C40" s="90" t="s">
        <v>1802</v>
      </c>
      <c r="D40" s="91">
        <v>44188</v>
      </c>
      <c r="E40" s="93">
        <v>0.7</v>
      </c>
      <c r="F40" s="117" t="s">
        <v>4006</v>
      </c>
      <c r="G40" s="94">
        <v>24</v>
      </c>
      <c r="H40" s="118">
        <v>4.0999999999999996</v>
      </c>
      <c r="I40" s="118">
        <v>37</v>
      </c>
      <c r="J40" s="119">
        <v>3.2</v>
      </c>
      <c r="K40" s="119">
        <v>0.9</v>
      </c>
      <c r="L40" s="35">
        <v>1</v>
      </c>
      <c r="M40" s="119">
        <v>3.3999999999999995</v>
      </c>
      <c r="N40" s="119" t="s">
        <v>1746</v>
      </c>
      <c r="O40" s="119" t="s">
        <v>1746</v>
      </c>
      <c r="P40" s="97" t="s">
        <v>1746</v>
      </c>
    </row>
    <row r="41" spans="1:16" x14ac:dyDescent="0.25">
      <c r="A41" s="90">
        <v>40</v>
      </c>
      <c r="B41" s="90" t="s">
        <v>1746</v>
      </c>
      <c r="C41" s="90" t="s">
        <v>1802</v>
      </c>
      <c r="D41" s="91">
        <v>44188</v>
      </c>
      <c r="E41" s="93">
        <v>1.1000000000000001</v>
      </c>
      <c r="F41" s="117" t="s">
        <v>4006</v>
      </c>
      <c r="G41" s="94">
        <v>24</v>
      </c>
      <c r="H41" s="118">
        <v>4.0999999999999996</v>
      </c>
      <c r="I41" s="118">
        <v>31.9</v>
      </c>
      <c r="J41" s="119">
        <v>3.2</v>
      </c>
      <c r="K41" s="119">
        <v>0.9</v>
      </c>
      <c r="L41" s="35">
        <v>1</v>
      </c>
      <c r="M41" s="119">
        <v>2.9999999999999996</v>
      </c>
      <c r="N41" s="119" t="s">
        <v>1746</v>
      </c>
      <c r="O41" s="119" t="s">
        <v>1746</v>
      </c>
      <c r="P41" s="97" t="s">
        <v>1746</v>
      </c>
    </row>
    <row r="42" spans="1:16" x14ac:dyDescent="0.25">
      <c r="A42" s="90">
        <v>41</v>
      </c>
      <c r="B42" s="90" t="s">
        <v>1746</v>
      </c>
      <c r="C42" s="167" t="s">
        <v>4242</v>
      </c>
      <c r="D42" s="91">
        <v>44190</v>
      </c>
      <c r="E42" s="93">
        <v>1.3</v>
      </c>
      <c r="F42" s="117" t="s">
        <v>4021</v>
      </c>
      <c r="G42" s="94">
        <v>20.329999999999998</v>
      </c>
      <c r="H42" s="118">
        <v>7.59</v>
      </c>
      <c r="I42" s="173">
        <v>26.63</v>
      </c>
      <c r="J42" s="119">
        <v>2.6</v>
      </c>
      <c r="K42" s="119">
        <v>4.99</v>
      </c>
      <c r="L42" s="35">
        <v>1</v>
      </c>
      <c r="M42" s="119">
        <v>2.0999999999999996</v>
      </c>
      <c r="N42" s="119" t="s">
        <v>1746</v>
      </c>
      <c r="O42" s="119" t="s">
        <v>1746</v>
      </c>
      <c r="P42" s="168" t="s">
        <v>4022</v>
      </c>
    </row>
    <row r="43" spans="1:16" x14ac:dyDescent="0.25">
      <c r="A43" s="90">
        <v>42</v>
      </c>
      <c r="B43" s="90" t="s">
        <v>1746</v>
      </c>
      <c r="C43" s="167"/>
      <c r="D43" s="91">
        <v>44190</v>
      </c>
      <c r="E43" s="93">
        <v>0</v>
      </c>
      <c r="F43" s="117" t="s">
        <v>4023</v>
      </c>
      <c r="G43" s="94">
        <v>3.67</v>
      </c>
      <c r="H43" s="118">
        <v>0.45</v>
      </c>
      <c r="I43" s="173"/>
      <c r="J43" s="119">
        <v>0.56999999999999995</v>
      </c>
      <c r="K43" s="119">
        <v>-0.12</v>
      </c>
      <c r="L43" s="35">
        <v>1</v>
      </c>
      <c r="M43" s="119">
        <v>3.1</v>
      </c>
      <c r="N43" s="119" t="s">
        <v>1746</v>
      </c>
      <c r="O43" s="119" t="s">
        <v>1746</v>
      </c>
      <c r="P43" s="168"/>
    </row>
    <row r="44" spans="1:16" x14ac:dyDescent="0.25">
      <c r="A44" s="90">
        <v>43</v>
      </c>
      <c r="B44" s="90" t="s">
        <v>1746</v>
      </c>
      <c r="C44" s="90" t="s">
        <v>1802</v>
      </c>
      <c r="D44" s="91">
        <v>44191</v>
      </c>
      <c r="E44" s="93">
        <v>1.1000000000000001</v>
      </c>
      <c r="F44" s="117" t="s">
        <v>4006</v>
      </c>
      <c r="G44" s="94">
        <v>24</v>
      </c>
      <c r="H44" s="118">
        <v>5.72</v>
      </c>
      <c r="I44" s="118">
        <v>30</v>
      </c>
      <c r="J44" s="119">
        <v>2.5</v>
      </c>
      <c r="K44" s="119">
        <v>3.22</v>
      </c>
      <c r="L44" s="35">
        <v>1</v>
      </c>
      <c r="M44" s="119">
        <v>2</v>
      </c>
      <c r="N44" s="119" t="s">
        <v>1746</v>
      </c>
      <c r="O44" s="119" t="s">
        <v>1746</v>
      </c>
      <c r="P44" s="168" t="s">
        <v>4024</v>
      </c>
    </row>
    <row r="45" spans="1:16" x14ac:dyDescent="0.25">
      <c r="A45" s="90">
        <v>44</v>
      </c>
      <c r="B45" s="90" t="s">
        <v>1746</v>
      </c>
      <c r="C45" s="90" t="s">
        <v>1802</v>
      </c>
      <c r="D45" s="91">
        <v>44192</v>
      </c>
      <c r="E45" s="93">
        <v>0.2</v>
      </c>
      <c r="F45" s="117" t="s">
        <v>4006</v>
      </c>
      <c r="G45" s="94">
        <v>24</v>
      </c>
      <c r="H45" s="118">
        <v>5.47</v>
      </c>
      <c r="I45" s="118">
        <v>26.88</v>
      </c>
      <c r="J45" s="119">
        <v>2.5</v>
      </c>
      <c r="K45" s="119">
        <v>2.97</v>
      </c>
      <c r="L45" s="35">
        <v>1</v>
      </c>
      <c r="M45" s="119">
        <v>5</v>
      </c>
      <c r="N45" s="119" t="s">
        <v>1746</v>
      </c>
      <c r="O45" s="119" t="s">
        <v>1746</v>
      </c>
      <c r="P45" s="168"/>
    </row>
    <row r="46" spans="1:16" x14ac:dyDescent="0.25">
      <c r="A46" s="90">
        <v>45</v>
      </c>
      <c r="B46" s="90" t="s">
        <v>1746</v>
      </c>
      <c r="C46" s="90" t="s">
        <v>1802</v>
      </c>
      <c r="D46" s="91">
        <v>44193</v>
      </c>
      <c r="E46" s="93">
        <v>0.2</v>
      </c>
      <c r="F46" s="117" t="s">
        <v>4006</v>
      </c>
      <c r="G46" s="94">
        <v>24</v>
      </c>
      <c r="H46" s="118">
        <v>5.52</v>
      </c>
      <c r="I46" s="118">
        <v>17.5</v>
      </c>
      <c r="J46" s="119">
        <v>2.5</v>
      </c>
      <c r="K46" s="119">
        <v>3.02</v>
      </c>
      <c r="L46" s="35">
        <v>1</v>
      </c>
      <c r="M46" s="119">
        <v>2.6999999999999997</v>
      </c>
      <c r="N46" s="119" t="s">
        <v>1746</v>
      </c>
      <c r="O46" s="119" t="s">
        <v>1746</v>
      </c>
      <c r="P46" s="168"/>
    </row>
    <row r="47" spans="1:16" x14ac:dyDescent="0.25">
      <c r="A47" s="90">
        <v>46</v>
      </c>
      <c r="B47" s="90" t="s">
        <v>1746</v>
      </c>
      <c r="C47" s="90" t="s">
        <v>1802</v>
      </c>
      <c r="D47" s="91">
        <v>44194</v>
      </c>
      <c r="E47" s="93">
        <v>0.2</v>
      </c>
      <c r="F47" s="117" t="s">
        <v>4006</v>
      </c>
      <c r="G47" s="94">
        <v>24</v>
      </c>
      <c r="H47" s="118">
        <v>5.48</v>
      </c>
      <c r="I47" s="118">
        <v>29.38</v>
      </c>
      <c r="J47" s="119">
        <v>2.5</v>
      </c>
      <c r="K47" s="119">
        <v>2.98</v>
      </c>
      <c r="L47" s="35">
        <v>1</v>
      </c>
      <c r="M47" s="119">
        <v>3.0999999999999996</v>
      </c>
      <c r="N47" s="119" t="s">
        <v>1746</v>
      </c>
      <c r="O47" s="119" t="s">
        <v>1746</v>
      </c>
      <c r="P47" s="168"/>
    </row>
    <row r="48" spans="1:16" x14ac:dyDescent="0.25">
      <c r="A48" s="90">
        <v>47</v>
      </c>
      <c r="B48" s="90" t="s">
        <v>1746</v>
      </c>
      <c r="C48" s="90" t="s">
        <v>1802</v>
      </c>
      <c r="D48" s="91">
        <v>44195</v>
      </c>
      <c r="E48" s="93">
        <v>0.2</v>
      </c>
      <c r="F48" s="117" t="s">
        <v>4006</v>
      </c>
      <c r="G48" s="94">
        <v>24</v>
      </c>
      <c r="H48" s="118">
        <v>5.38</v>
      </c>
      <c r="I48" s="118">
        <v>21.88</v>
      </c>
      <c r="J48" s="119">
        <v>2.5</v>
      </c>
      <c r="K48" s="119">
        <v>2.88</v>
      </c>
      <c r="L48" s="35">
        <v>1</v>
      </c>
      <c r="M48" s="119">
        <v>2.6999999999999997</v>
      </c>
      <c r="N48" s="119" t="s">
        <v>1746</v>
      </c>
      <c r="O48" s="119" t="s">
        <v>1746</v>
      </c>
      <c r="P48" s="168"/>
    </row>
    <row r="49" spans="1:16" x14ac:dyDescent="0.25">
      <c r="A49" s="90">
        <v>48</v>
      </c>
      <c r="B49" s="90" t="s">
        <v>1746</v>
      </c>
      <c r="C49" s="90" t="s">
        <v>1802</v>
      </c>
      <c r="D49" s="91">
        <v>44196</v>
      </c>
      <c r="E49" s="93">
        <v>0.2</v>
      </c>
      <c r="F49" s="117" t="s">
        <v>4006</v>
      </c>
      <c r="G49" s="94">
        <v>24</v>
      </c>
      <c r="H49" s="118">
        <v>5.29</v>
      </c>
      <c r="I49" s="118">
        <v>21.25</v>
      </c>
      <c r="J49" s="119">
        <v>2.5</v>
      </c>
      <c r="K49" s="119">
        <v>2.79</v>
      </c>
      <c r="L49" s="35">
        <v>1</v>
      </c>
      <c r="M49" s="119">
        <v>4</v>
      </c>
      <c r="N49" s="119" t="s">
        <v>1746</v>
      </c>
      <c r="O49" s="119" t="s">
        <v>1746</v>
      </c>
      <c r="P49" s="168"/>
    </row>
    <row r="50" spans="1:16" x14ac:dyDescent="0.25">
      <c r="A50" s="90">
        <v>49</v>
      </c>
      <c r="B50" s="90" t="s">
        <v>1746</v>
      </c>
      <c r="C50" s="90" t="s">
        <v>1802</v>
      </c>
      <c r="D50" s="91">
        <v>44197</v>
      </c>
      <c r="E50" s="93">
        <v>1.5</v>
      </c>
      <c r="F50" s="117" t="s">
        <v>4006</v>
      </c>
      <c r="G50" s="94">
        <v>24</v>
      </c>
      <c r="H50" s="118">
        <v>5.39</v>
      </c>
      <c r="I50" s="118">
        <v>23.63</v>
      </c>
      <c r="J50" s="119">
        <v>2.5</v>
      </c>
      <c r="K50" s="119">
        <v>2.89</v>
      </c>
      <c r="L50" s="35">
        <v>1</v>
      </c>
      <c r="M50" s="119">
        <v>1.2000000000000002</v>
      </c>
      <c r="N50" s="119" t="s">
        <v>1746</v>
      </c>
      <c r="O50" s="119" t="s">
        <v>1746</v>
      </c>
      <c r="P50" s="168"/>
    </row>
    <row r="51" spans="1:16" x14ac:dyDescent="0.25">
      <c r="A51" s="90">
        <v>50</v>
      </c>
      <c r="B51" s="90" t="s">
        <v>1746</v>
      </c>
      <c r="C51" s="90" t="s">
        <v>1802</v>
      </c>
      <c r="D51" s="91">
        <v>44198</v>
      </c>
      <c r="E51" s="93">
        <v>1.5</v>
      </c>
      <c r="F51" s="117" t="s">
        <v>4006</v>
      </c>
      <c r="G51" s="94">
        <v>24</v>
      </c>
      <c r="H51" s="118">
        <v>5.38</v>
      </c>
      <c r="I51" s="118">
        <v>22</v>
      </c>
      <c r="J51" s="119">
        <v>2.5</v>
      </c>
      <c r="K51" s="119">
        <v>2.88</v>
      </c>
      <c r="L51" s="35">
        <v>1</v>
      </c>
      <c r="M51" s="119">
        <v>1.7000000000000002</v>
      </c>
      <c r="N51" s="119" t="s">
        <v>1746</v>
      </c>
      <c r="O51" s="119" t="s">
        <v>1746</v>
      </c>
      <c r="P51" s="168"/>
    </row>
    <row r="52" spans="1:16" x14ac:dyDescent="0.25">
      <c r="A52" s="90">
        <v>51</v>
      </c>
      <c r="B52" s="90" t="s">
        <v>1746</v>
      </c>
      <c r="C52" s="90" t="s">
        <v>1802</v>
      </c>
      <c r="D52" s="91">
        <v>44199</v>
      </c>
      <c r="E52" s="93">
        <v>1.5</v>
      </c>
      <c r="F52" s="117" t="s">
        <v>4006</v>
      </c>
      <c r="G52" s="94">
        <v>24</v>
      </c>
      <c r="H52" s="118">
        <v>5.23</v>
      </c>
      <c r="I52" s="118">
        <v>16.5</v>
      </c>
      <c r="J52" s="119">
        <v>2.5</v>
      </c>
      <c r="K52" s="119">
        <v>2.73</v>
      </c>
      <c r="L52" s="35">
        <v>1</v>
      </c>
      <c r="M52" s="119">
        <v>2.8</v>
      </c>
      <c r="N52" s="119" t="s">
        <v>1746</v>
      </c>
      <c r="O52" s="119" t="s">
        <v>1746</v>
      </c>
      <c r="P52" s="168"/>
    </row>
    <row r="53" spans="1:16" x14ac:dyDescent="0.25">
      <c r="A53" s="90">
        <v>52</v>
      </c>
      <c r="B53" s="90" t="s">
        <v>1746</v>
      </c>
      <c r="C53" s="90" t="s">
        <v>1802</v>
      </c>
      <c r="D53" s="91">
        <v>44200</v>
      </c>
      <c r="E53" s="93">
        <v>1.5</v>
      </c>
      <c r="F53" s="117" t="s">
        <v>4006</v>
      </c>
      <c r="G53" s="94">
        <v>24</v>
      </c>
      <c r="H53" s="118">
        <v>5.28</v>
      </c>
      <c r="I53" s="118">
        <v>18.5</v>
      </c>
      <c r="J53" s="119">
        <v>2.5</v>
      </c>
      <c r="K53" s="119">
        <v>2.78</v>
      </c>
      <c r="L53" s="35">
        <v>1</v>
      </c>
      <c r="M53" s="119">
        <v>3.5</v>
      </c>
      <c r="N53" s="119" t="s">
        <v>1746</v>
      </c>
      <c r="O53" s="119" t="s">
        <v>1746</v>
      </c>
      <c r="P53" s="168"/>
    </row>
    <row r="54" spans="1:16" x14ac:dyDescent="0.25">
      <c r="A54" s="90">
        <v>53</v>
      </c>
      <c r="B54" s="90" t="s">
        <v>1746</v>
      </c>
      <c r="C54" s="90" t="s">
        <v>1802</v>
      </c>
      <c r="D54" s="91">
        <v>44201</v>
      </c>
      <c r="E54" s="93">
        <v>0.9</v>
      </c>
      <c r="F54" s="117" t="s">
        <v>4025</v>
      </c>
      <c r="G54" s="166">
        <v>17.5</v>
      </c>
      <c r="H54" s="118">
        <v>4.76</v>
      </c>
      <c r="I54" s="173">
        <v>18.75</v>
      </c>
      <c r="J54" s="174">
        <v>2.87</v>
      </c>
      <c r="K54" s="119">
        <v>1.89</v>
      </c>
      <c r="L54" s="35">
        <v>1</v>
      </c>
      <c r="M54" s="119">
        <v>4</v>
      </c>
      <c r="N54" s="119" t="s">
        <v>1746</v>
      </c>
      <c r="O54" s="119" t="s">
        <v>1746</v>
      </c>
      <c r="P54" s="97" t="s">
        <v>4026</v>
      </c>
    </row>
    <row r="55" spans="1:16" x14ac:dyDescent="0.25">
      <c r="A55" s="90">
        <v>54</v>
      </c>
      <c r="B55" s="90" t="s">
        <v>1746</v>
      </c>
      <c r="C55" s="90" t="s">
        <v>3209</v>
      </c>
      <c r="D55" s="91">
        <v>44201</v>
      </c>
      <c r="E55" s="93">
        <v>1.5</v>
      </c>
      <c r="F55" s="117" t="s">
        <v>4027</v>
      </c>
      <c r="G55" s="166"/>
      <c r="H55" s="118">
        <v>4.28</v>
      </c>
      <c r="I55" s="173"/>
      <c r="J55" s="174">
        <v>2.5</v>
      </c>
      <c r="K55" s="119">
        <v>1.41</v>
      </c>
      <c r="L55" s="35">
        <v>1</v>
      </c>
      <c r="M55" s="119">
        <v>1.2999999999999998</v>
      </c>
      <c r="N55" s="119" t="s">
        <v>1746</v>
      </c>
      <c r="O55" s="119" t="s">
        <v>1746</v>
      </c>
      <c r="P55" s="97" t="s">
        <v>1746</v>
      </c>
    </row>
    <row r="56" spans="1:16" x14ac:dyDescent="0.25">
      <c r="A56" s="90">
        <v>55</v>
      </c>
      <c r="B56" s="90" t="s">
        <v>1746</v>
      </c>
      <c r="C56" s="90" t="s">
        <v>3209</v>
      </c>
      <c r="D56" s="91">
        <v>44202</v>
      </c>
      <c r="E56" s="93">
        <v>1.5</v>
      </c>
      <c r="F56" s="117" t="s">
        <v>2917</v>
      </c>
      <c r="G56" s="166">
        <v>24</v>
      </c>
      <c r="H56" s="118">
        <v>0</v>
      </c>
      <c r="I56" s="173">
        <v>60</v>
      </c>
      <c r="J56" s="174">
        <v>2.83</v>
      </c>
      <c r="K56" s="119">
        <v>0</v>
      </c>
      <c r="L56" s="35">
        <v>1</v>
      </c>
      <c r="M56" s="119">
        <v>2.2000000000000002</v>
      </c>
      <c r="N56" s="119" t="s">
        <v>1746</v>
      </c>
      <c r="O56" s="119" t="s">
        <v>1746</v>
      </c>
      <c r="P56" s="97" t="s">
        <v>1746</v>
      </c>
    </row>
    <row r="57" spans="1:16" x14ac:dyDescent="0.25">
      <c r="A57" s="90">
        <v>56</v>
      </c>
      <c r="B57" s="90" t="s">
        <v>1746</v>
      </c>
      <c r="C57" s="90" t="s">
        <v>1802</v>
      </c>
      <c r="D57" s="91">
        <v>44202</v>
      </c>
      <c r="E57" s="93">
        <v>1.5</v>
      </c>
      <c r="F57" s="117" t="s">
        <v>4028</v>
      </c>
      <c r="G57" s="166"/>
      <c r="H57" s="118">
        <v>1.69</v>
      </c>
      <c r="I57" s="173"/>
      <c r="J57" s="174"/>
      <c r="K57" s="119">
        <v>-1.1399999999999999</v>
      </c>
      <c r="L57" s="35">
        <v>1</v>
      </c>
      <c r="M57" s="119">
        <v>1.5</v>
      </c>
      <c r="N57" s="119" t="s">
        <v>1746</v>
      </c>
      <c r="O57" s="119" t="s">
        <v>1746</v>
      </c>
      <c r="P57" s="97" t="s">
        <v>1746</v>
      </c>
    </row>
    <row r="58" spans="1:16" x14ac:dyDescent="0.25">
      <c r="A58" s="90">
        <v>57</v>
      </c>
      <c r="B58" s="90" t="s">
        <v>1746</v>
      </c>
      <c r="C58" s="90" t="s">
        <v>3209</v>
      </c>
      <c r="D58" s="91">
        <v>44202</v>
      </c>
      <c r="E58" s="93">
        <v>1.5</v>
      </c>
      <c r="F58" s="117" t="s">
        <v>4029</v>
      </c>
      <c r="G58" s="166"/>
      <c r="H58" s="118">
        <v>4.7300000000000004</v>
      </c>
      <c r="I58" s="173"/>
      <c r="J58" s="174"/>
      <c r="K58" s="119">
        <v>1.9</v>
      </c>
      <c r="L58" s="35">
        <v>1</v>
      </c>
      <c r="M58" s="119">
        <v>4.0999999999999996</v>
      </c>
      <c r="N58" s="119" t="s">
        <v>1746</v>
      </c>
      <c r="O58" s="119" t="s">
        <v>1746</v>
      </c>
      <c r="P58" s="97" t="s">
        <v>1746</v>
      </c>
    </row>
    <row r="59" spans="1:16" x14ac:dyDescent="0.25">
      <c r="A59" s="90">
        <v>58</v>
      </c>
      <c r="B59" s="90" t="s">
        <v>1746</v>
      </c>
      <c r="C59" s="90" t="s">
        <v>3209</v>
      </c>
      <c r="D59" s="91">
        <v>44203</v>
      </c>
      <c r="E59" s="93">
        <v>1.5</v>
      </c>
      <c r="F59" s="117" t="s">
        <v>4006</v>
      </c>
      <c r="G59" s="94">
        <v>24</v>
      </c>
      <c r="H59" s="118">
        <v>5.28</v>
      </c>
      <c r="I59" s="118">
        <v>62.5</v>
      </c>
      <c r="J59" s="119">
        <v>2.8</v>
      </c>
      <c r="K59" s="119">
        <v>2.48</v>
      </c>
      <c r="L59" s="35">
        <v>1</v>
      </c>
      <c r="M59" s="119">
        <v>3.8</v>
      </c>
      <c r="N59" s="119" t="s">
        <v>1746</v>
      </c>
      <c r="O59" s="119" t="s">
        <v>1746</v>
      </c>
      <c r="P59" s="97" t="s">
        <v>1746</v>
      </c>
    </row>
    <row r="60" spans="1:16" x14ac:dyDescent="0.25">
      <c r="A60" s="90">
        <v>59</v>
      </c>
      <c r="B60" s="90" t="s">
        <v>1746</v>
      </c>
      <c r="C60" s="90" t="s">
        <v>3209</v>
      </c>
      <c r="D60" s="91">
        <v>44204</v>
      </c>
      <c r="E60" s="93">
        <v>1.5</v>
      </c>
      <c r="F60" s="117" t="s">
        <v>4006</v>
      </c>
      <c r="G60" s="94">
        <v>24</v>
      </c>
      <c r="H60" s="118">
        <v>5.15</v>
      </c>
      <c r="I60" s="118">
        <v>57.5</v>
      </c>
      <c r="J60" s="119">
        <v>2.8</v>
      </c>
      <c r="K60" s="119">
        <v>2.35</v>
      </c>
      <c r="L60" s="35">
        <v>1</v>
      </c>
      <c r="M60" s="119">
        <v>3.5</v>
      </c>
      <c r="N60" s="119" t="s">
        <v>1746</v>
      </c>
      <c r="O60" s="119" t="s">
        <v>1746</v>
      </c>
      <c r="P60" s="97" t="s">
        <v>1746</v>
      </c>
    </row>
    <row r="61" spans="1:16" x14ac:dyDescent="0.25">
      <c r="A61" s="90">
        <v>60</v>
      </c>
      <c r="B61" s="90" t="s">
        <v>1746</v>
      </c>
      <c r="C61" s="90" t="s">
        <v>3209</v>
      </c>
      <c r="D61" s="91">
        <v>44205</v>
      </c>
      <c r="E61" s="93">
        <v>1.2</v>
      </c>
      <c r="F61" s="117" t="s">
        <v>4006</v>
      </c>
      <c r="G61" s="94">
        <v>24</v>
      </c>
      <c r="H61" s="118">
        <v>5.01</v>
      </c>
      <c r="I61" s="118">
        <v>48.75</v>
      </c>
      <c r="J61" s="119">
        <v>2.8</v>
      </c>
      <c r="K61" s="119">
        <v>2.21</v>
      </c>
      <c r="L61" s="35">
        <v>1</v>
      </c>
      <c r="M61" s="119">
        <v>3.5999999999999996</v>
      </c>
      <c r="N61" s="119" t="s">
        <v>1746</v>
      </c>
      <c r="O61" s="119" t="s">
        <v>1746</v>
      </c>
      <c r="P61" s="97" t="s">
        <v>4030</v>
      </c>
    </row>
    <row r="62" spans="1:16" x14ac:dyDescent="0.25">
      <c r="A62" s="90">
        <v>61</v>
      </c>
      <c r="B62" s="90" t="s">
        <v>1746</v>
      </c>
      <c r="C62" s="90" t="s">
        <v>3209</v>
      </c>
      <c r="D62" s="91">
        <v>44206</v>
      </c>
      <c r="E62" s="93">
        <v>1.5</v>
      </c>
      <c r="F62" s="117" t="s">
        <v>2716</v>
      </c>
      <c r="G62" s="94">
        <v>12</v>
      </c>
      <c r="H62" s="118">
        <v>2.34</v>
      </c>
      <c r="I62" s="173">
        <v>41.25</v>
      </c>
      <c r="J62" s="119">
        <v>1.4</v>
      </c>
      <c r="K62" s="119">
        <v>0.94</v>
      </c>
      <c r="L62" s="35">
        <v>1</v>
      </c>
      <c r="M62" s="119">
        <v>1.2999999999999998</v>
      </c>
      <c r="N62" s="119" t="s">
        <v>1746</v>
      </c>
      <c r="O62" s="119" t="s">
        <v>1746</v>
      </c>
      <c r="P62" s="168" t="s">
        <v>4031</v>
      </c>
    </row>
    <row r="63" spans="1:16" x14ac:dyDescent="0.25">
      <c r="A63" s="90">
        <v>62</v>
      </c>
      <c r="B63" s="90" t="s">
        <v>1746</v>
      </c>
      <c r="C63" s="90" t="s">
        <v>1802</v>
      </c>
      <c r="D63" s="91">
        <v>44206</v>
      </c>
      <c r="E63" s="93">
        <v>0</v>
      </c>
      <c r="F63" s="117" t="s">
        <v>4032</v>
      </c>
      <c r="G63" s="94">
        <v>11</v>
      </c>
      <c r="H63" s="118">
        <v>2.92</v>
      </c>
      <c r="I63" s="173"/>
      <c r="J63" s="119">
        <v>1.35</v>
      </c>
      <c r="K63" s="119">
        <v>1.57</v>
      </c>
      <c r="L63" s="35">
        <v>1</v>
      </c>
      <c r="M63" s="119">
        <v>3.1</v>
      </c>
      <c r="N63" s="119" t="s">
        <v>1746</v>
      </c>
      <c r="O63" s="119" t="s">
        <v>1746</v>
      </c>
      <c r="P63" s="168"/>
    </row>
    <row r="64" spans="1:16" x14ac:dyDescent="0.25">
      <c r="A64" s="90">
        <v>63</v>
      </c>
      <c r="B64" s="90" t="s">
        <v>1746</v>
      </c>
      <c r="C64" s="90" t="s">
        <v>1802</v>
      </c>
      <c r="D64" s="91">
        <v>44207</v>
      </c>
      <c r="E64" s="93">
        <v>0.5</v>
      </c>
      <c r="F64" s="117" t="s">
        <v>4006</v>
      </c>
      <c r="G64" s="94">
        <v>24</v>
      </c>
      <c r="H64" s="118">
        <v>4.6500000000000004</v>
      </c>
      <c r="I64" s="118">
        <v>15.25</v>
      </c>
      <c r="J64" s="119">
        <v>2.86</v>
      </c>
      <c r="K64" s="119">
        <v>1.79</v>
      </c>
      <c r="L64" s="35">
        <v>1</v>
      </c>
      <c r="M64" s="119">
        <v>2.4</v>
      </c>
      <c r="N64" s="119" t="s">
        <v>1746</v>
      </c>
      <c r="O64" s="119" t="s">
        <v>1746</v>
      </c>
      <c r="P64" s="168"/>
    </row>
    <row r="65" spans="1:16" x14ac:dyDescent="0.25">
      <c r="A65" s="90">
        <v>64</v>
      </c>
      <c r="B65" s="90" t="s">
        <v>1746</v>
      </c>
      <c r="C65" s="90" t="s">
        <v>1802</v>
      </c>
      <c r="D65" s="91">
        <v>44208</v>
      </c>
      <c r="E65" s="93">
        <v>0.6</v>
      </c>
      <c r="F65" s="117" t="s">
        <v>4033</v>
      </c>
      <c r="G65" s="94">
        <v>10.3</v>
      </c>
      <c r="H65" s="118">
        <v>1.52</v>
      </c>
      <c r="I65" s="173">
        <v>11</v>
      </c>
      <c r="J65" s="119">
        <v>1.25</v>
      </c>
      <c r="K65" s="119">
        <v>0.27</v>
      </c>
      <c r="L65" s="35">
        <v>1</v>
      </c>
      <c r="M65" s="119">
        <v>2.1</v>
      </c>
      <c r="N65" s="119" t="s">
        <v>1746</v>
      </c>
      <c r="O65" s="119" t="s">
        <v>1746</v>
      </c>
      <c r="P65" s="168"/>
    </row>
    <row r="66" spans="1:16" x14ac:dyDescent="0.25">
      <c r="A66" s="90">
        <v>65</v>
      </c>
      <c r="B66" s="90" t="s">
        <v>1746</v>
      </c>
      <c r="C66" s="90" t="s">
        <v>3207</v>
      </c>
      <c r="D66" s="91">
        <v>44208</v>
      </c>
      <c r="E66" s="93">
        <v>0.7</v>
      </c>
      <c r="F66" s="117" t="s">
        <v>4034</v>
      </c>
      <c r="G66" s="94">
        <v>13.6</v>
      </c>
      <c r="H66" s="118">
        <v>3.19</v>
      </c>
      <c r="I66" s="173"/>
      <c r="J66" s="119">
        <v>1.57</v>
      </c>
      <c r="K66" s="119">
        <v>1.62</v>
      </c>
      <c r="L66" s="35">
        <v>1</v>
      </c>
      <c r="M66" s="119">
        <v>3.7</v>
      </c>
      <c r="N66" s="119" t="s">
        <v>1746</v>
      </c>
      <c r="O66" s="119" t="s">
        <v>1746</v>
      </c>
      <c r="P66" s="168"/>
    </row>
    <row r="67" spans="1:16" x14ac:dyDescent="0.25">
      <c r="A67" s="90">
        <v>66</v>
      </c>
      <c r="B67" s="90" t="s">
        <v>1746</v>
      </c>
      <c r="C67" s="90" t="s">
        <v>3207</v>
      </c>
      <c r="D67" s="91">
        <v>44209</v>
      </c>
      <c r="E67" s="93">
        <v>0.8</v>
      </c>
      <c r="F67" s="117" t="s">
        <v>4035</v>
      </c>
      <c r="G67" s="94">
        <v>9.4</v>
      </c>
      <c r="H67" s="118">
        <v>1.58</v>
      </c>
      <c r="I67" s="173">
        <v>20.25</v>
      </c>
      <c r="J67" s="119">
        <v>1.1200000000000001</v>
      </c>
      <c r="K67" s="119">
        <v>0.46</v>
      </c>
      <c r="L67" s="35">
        <v>1</v>
      </c>
      <c r="M67" s="119">
        <v>1.4999999999999998</v>
      </c>
      <c r="N67" s="119" t="s">
        <v>1746</v>
      </c>
      <c r="O67" s="119" t="s">
        <v>1746</v>
      </c>
      <c r="P67" s="168"/>
    </row>
    <row r="68" spans="1:16" x14ac:dyDescent="0.25">
      <c r="A68" s="90">
        <v>67</v>
      </c>
      <c r="B68" s="90" t="s">
        <v>1746</v>
      </c>
      <c r="C68" s="90" t="s">
        <v>1802</v>
      </c>
      <c r="D68" s="91">
        <v>44209</v>
      </c>
      <c r="E68" s="93">
        <v>0.9</v>
      </c>
      <c r="F68" s="117" t="s">
        <v>4036</v>
      </c>
      <c r="G68" s="94">
        <v>14.6</v>
      </c>
      <c r="H68" s="118">
        <v>3.82</v>
      </c>
      <c r="I68" s="173"/>
      <c r="J68" s="119">
        <v>1.71</v>
      </c>
      <c r="K68" s="119">
        <v>2.11</v>
      </c>
      <c r="L68" s="35">
        <v>1</v>
      </c>
      <c r="M68" s="119">
        <v>3.9</v>
      </c>
      <c r="N68" s="119" t="s">
        <v>1746</v>
      </c>
      <c r="O68" s="119" t="s">
        <v>1746</v>
      </c>
      <c r="P68" s="168"/>
    </row>
    <row r="69" spans="1:16" x14ac:dyDescent="0.25">
      <c r="A69" s="90">
        <v>68</v>
      </c>
      <c r="B69" s="90" t="s">
        <v>1746</v>
      </c>
      <c r="C69" s="90" t="s">
        <v>1802</v>
      </c>
      <c r="D69" s="91">
        <v>44210</v>
      </c>
      <c r="E69" s="93">
        <v>0.6</v>
      </c>
      <c r="F69" s="117" t="s">
        <v>4006</v>
      </c>
      <c r="G69" s="94">
        <v>24</v>
      </c>
      <c r="H69" s="118">
        <v>5.03</v>
      </c>
      <c r="I69" s="118">
        <v>23.12</v>
      </c>
      <c r="J69" s="119">
        <v>2.52</v>
      </c>
      <c r="K69" s="119">
        <v>2.5099999999999998</v>
      </c>
      <c r="L69" s="35">
        <v>1</v>
      </c>
      <c r="M69" s="119">
        <v>2.9</v>
      </c>
      <c r="N69" s="119" t="s">
        <v>1746</v>
      </c>
      <c r="O69" s="119" t="s">
        <v>1746</v>
      </c>
      <c r="P69" s="168"/>
    </row>
    <row r="70" spans="1:16" x14ac:dyDescent="0.25">
      <c r="A70" s="90">
        <v>69</v>
      </c>
      <c r="B70" s="90" t="s">
        <v>1746</v>
      </c>
      <c r="C70" s="90" t="s">
        <v>1802</v>
      </c>
      <c r="D70" s="91">
        <v>44211</v>
      </c>
      <c r="E70" s="93">
        <v>0.6</v>
      </c>
      <c r="F70" s="117" t="s">
        <v>4006</v>
      </c>
      <c r="G70" s="94">
        <v>24</v>
      </c>
      <c r="H70" s="118">
        <v>4.96</v>
      </c>
      <c r="I70" s="118">
        <v>16.25</v>
      </c>
      <c r="J70" s="119">
        <v>2.62</v>
      </c>
      <c r="K70" s="119">
        <v>2.34</v>
      </c>
      <c r="L70" s="35">
        <v>1</v>
      </c>
      <c r="M70" s="119">
        <v>2.2999999999999998</v>
      </c>
      <c r="N70" s="119" t="s">
        <v>1746</v>
      </c>
      <c r="O70" s="119" t="s">
        <v>1746</v>
      </c>
      <c r="P70" s="168"/>
    </row>
    <row r="71" spans="1:16" x14ac:dyDescent="0.25">
      <c r="A71" s="90">
        <v>70</v>
      </c>
      <c r="B71" s="90" t="s">
        <v>1746</v>
      </c>
      <c r="C71" s="90" t="s">
        <v>1802</v>
      </c>
      <c r="D71" s="91">
        <v>44212</v>
      </c>
      <c r="E71" s="93">
        <v>0.6</v>
      </c>
      <c r="F71" s="117" t="s">
        <v>4006</v>
      </c>
      <c r="G71" s="94">
        <v>24</v>
      </c>
      <c r="H71" s="118">
        <v>4.8</v>
      </c>
      <c r="I71" s="118">
        <v>13.75</v>
      </c>
      <c r="J71" s="119">
        <v>2.57</v>
      </c>
      <c r="K71" s="119">
        <v>2.23</v>
      </c>
      <c r="L71" s="35">
        <v>1</v>
      </c>
      <c r="M71" s="119">
        <v>2.1999999999999997</v>
      </c>
      <c r="N71" s="119" t="s">
        <v>1746</v>
      </c>
      <c r="O71" s="119" t="s">
        <v>1746</v>
      </c>
      <c r="P71" s="97" t="s">
        <v>4037</v>
      </c>
    </row>
    <row r="72" spans="1:16" x14ac:dyDescent="0.25">
      <c r="A72" s="90">
        <v>71</v>
      </c>
      <c r="B72" s="90" t="s">
        <v>1746</v>
      </c>
      <c r="C72" s="90" t="s">
        <v>1802</v>
      </c>
      <c r="D72" s="91">
        <v>44213</v>
      </c>
      <c r="E72" s="93">
        <v>1.1000000000000001</v>
      </c>
      <c r="F72" s="117" t="s">
        <v>4006</v>
      </c>
      <c r="G72" s="94">
        <v>24</v>
      </c>
      <c r="H72" s="118">
        <v>4.8099999999999996</v>
      </c>
      <c r="I72" s="118">
        <v>19.75</v>
      </c>
      <c r="J72" s="119">
        <v>2.69</v>
      </c>
      <c r="K72" s="119">
        <v>2.12</v>
      </c>
      <c r="L72" s="35">
        <v>1</v>
      </c>
      <c r="M72" s="119">
        <v>2.1999999999999997</v>
      </c>
      <c r="N72" s="119" t="s">
        <v>1746</v>
      </c>
      <c r="O72" s="119" t="s">
        <v>1746</v>
      </c>
      <c r="P72" s="97" t="s">
        <v>4037</v>
      </c>
    </row>
    <row r="73" spans="1:16" x14ac:dyDescent="0.25">
      <c r="A73" s="90">
        <v>72</v>
      </c>
      <c r="B73" s="90" t="s">
        <v>1746</v>
      </c>
      <c r="C73" s="90" t="s">
        <v>1802</v>
      </c>
      <c r="D73" s="91">
        <v>44214</v>
      </c>
      <c r="E73" s="93">
        <v>1.1000000000000001</v>
      </c>
      <c r="F73" s="117" t="s">
        <v>4006</v>
      </c>
      <c r="G73" s="94">
        <v>24</v>
      </c>
      <c r="H73" s="118">
        <v>4.6900000000000004</v>
      </c>
      <c r="I73" s="118">
        <v>13.38</v>
      </c>
      <c r="J73" s="119">
        <v>2.59</v>
      </c>
      <c r="K73" s="119">
        <v>2.1</v>
      </c>
      <c r="L73" s="35">
        <v>1</v>
      </c>
      <c r="M73" s="119">
        <v>3.9</v>
      </c>
      <c r="N73" s="119" t="s">
        <v>1746</v>
      </c>
      <c r="O73" s="119" t="s">
        <v>1746</v>
      </c>
      <c r="P73" s="97" t="s">
        <v>4037</v>
      </c>
    </row>
    <row r="74" spans="1:16" x14ac:dyDescent="0.25">
      <c r="A74" s="90">
        <v>73</v>
      </c>
      <c r="B74" s="90" t="s">
        <v>1746</v>
      </c>
      <c r="C74" s="90" t="s">
        <v>1802</v>
      </c>
      <c r="D74" s="91">
        <v>44215</v>
      </c>
      <c r="E74" s="93">
        <v>1.1000000000000001</v>
      </c>
      <c r="F74" s="117" t="s">
        <v>4038</v>
      </c>
      <c r="G74" s="94">
        <v>9.25</v>
      </c>
      <c r="H74" s="118">
        <v>1.47</v>
      </c>
      <c r="I74" s="173">
        <v>16.25</v>
      </c>
      <c r="J74" s="119">
        <v>1.04</v>
      </c>
      <c r="K74" s="119">
        <v>0.43</v>
      </c>
      <c r="L74" s="35">
        <v>1</v>
      </c>
      <c r="M74" s="119">
        <v>3.1</v>
      </c>
      <c r="N74" s="119" t="s">
        <v>1746</v>
      </c>
      <c r="O74" s="119" t="s">
        <v>1746</v>
      </c>
      <c r="P74" s="97" t="s">
        <v>4039</v>
      </c>
    </row>
    <row r="75" spans="1:16" x14ac:dyDescent="0.25">
      <c r="A75" s="90">
        <v>74</v>
      </c>
      <c r="B75" s="90" t="s">
        <v>1746</v>
      </c>
      <c r="C75" s="90" t="s">
        <v>3207</v>
      </c>
      <c r="D75" s="91">
        <v>44215</v>
      </c>
      <c r="E75" s="93">
        <v>0</v>
      </c>
      <c r="F75" s="117" t="s">
        <v>4040</v>
      </c>
      <c r="G75" s="94">
        <v>14.75</v>
      </c>
      <c r="H75" s="118">
        <v>3.55</v>
      </c>
      <c r="I75" s="173"/>
      <c r="J75" s="119">
        <v>2.0299999999999998</v>
      </c>
      <c r="K75" s="119">
        <v>1.52</v>
      </c>
      <c r="L75" s="35">
        <v>3</v>
      </c>
      <c r="M75" s="119">
        <v>11.7</v>
      </c>
      <c r="N75" s="119" t="s">
        <v>1746</v>
      </c>
      <c r="O75" s="119" t="s">
        <v>1746</v>
      </c>
      <c r="P75" s="97" t="s">
        <v>4041</v>
      </c>
    </row>
    <row r="76" spans="1:16" x14ac:dyDescent="0.25">
      <c r="A76" s="90">
        <v>75</v>
      </c>
      <c r="B76" s="90" t="s">
        <v>1746</v>
      </c>
      <c r="C76" s="90" t="s">
        <v>1802</v>
      </c>
      <c r="D76" s="91">
        <v>44216</v>
      </c>
      <c r="E76" s="93">
        <v>0.7</v>
      </c>
      <c r="F76" s="117" t="s">
        <v>4014</v>
      </c>
      <c r="G76" s="94">
        <v>8.6999999999999993</v>
      </c>
      <c r="H76" s="118">
        <v>2.29</v>
      </c>
      <c r="I76" s="173">
        <v>10.75</v>
      </c>
      <c r="J76" s="119">
        <v>1.1200000000000001</v>
      </c>
      <c r="K76" s="119">
        <v>1.17</v>
      </c>
      <c r="L76" s="35">
        <v>1</v>
      </c>
      <c r="M76" s="119">
        <v>4.5</v>
      </c>
      <c r="N76" s="119" t="s">
        <v>1746</v>
      </c>
      <c r="O76" s="119" t="s">
        <v>1746</v>
      </c>
      <c r="P76" s="168" t="s">
        <v>4042</v>
      </c>
    </row>
    <row r="77" spans="1:16" x14ac:dyDescent="0.25">
      <c r="A77" s="90">
        <v>76</v>
      </c>
      <c r="B77" s="90" t="s">
        <v>1746</v>
      </c>
      <c r="C77" s="90" t="s">
        <v>3207</v>
      </c>
      <c r="D77" s="91">
        <v>44216</v>
      </c>
      <c r="E77" s="93">
        <v>0.9</v>
      </c>
      <c r="F77" s="117" t="s">
        <v>4015</v>
      </c>
      <c r="G77" s="94">
        <v>15.3</v>
      </c>
      <c r="H77" s="118">
        <v>2.4900000000000002</v>
      </c>
      <c r="I77" s="173"/>
      <c r="J77" s="119">
        <v>1.78</v>
      </c>
      <c r="K77" s="119">
        <v>0.71</v>
      </c>
      <c r="L77" s="35">
        <v>1</v>
      </c>
      <c r="M77" s="119">
        <v>3.1999999999999997</v>
      </c>
      <c r="N77" s="119" t="s">
        <v>1746</v>
      </c>
      <c r="O77" s="119" t="s">
        <v>1746</v>
      </c>
      <c r="P77" s="168"/>
    </row>
    <row r="78" spans="1:16" ht="49.5" x14ac:dyDescent="0.25">
      <c r="A78" s="90">
        <v>77</v>
      </c>
      <c r="B78" s="90" t="s">
        <v>1746</v>
      </c>
      <c r="C78" s="90" t="s">
        <v>1802</v>
      </c>
      <c r="D78" s="91">
        <v>44217</v>
      </c>
      <c r="E78" s="93">
        <v>1.1000000000000001</v>
      </c>
      <c r="F78" s="117" t="s">
        <v>4006</v>
      </c>
      <c r="G78" s="94">
        <v>23</v>
      </c>
      <c r="H78" s="118">
        <v>4.3899999999999997</v>
      </c>
      <c r="I78" s="118">
        <v>15</v>
      </c>
      <c r="J78" s="119">
        <v>2.9</v>
      </c>
      <c r="K78" s="119">
        <v>1.49</v>
      </c>
      <c r="L78" s="35">
        <v>1</v>
      </c>
      <c r="M78" s="119">
        <v>1.6</v>
      </c>
      <c r="N78" s="119" t="s">
        <v>1746</v>
      </c>
      <c r="O78" s="119" t="s">
        <v>1746</v>
      </c>
      <c r="P78" s="97" t="s">
        <v>4043</v>
      </c>
    </row>
    <row r="79" spans="1:16" x14ac:dyDescent="0.25">
      <c r="A79" s="90">
        <v>78</v>
      </c>
      <c r="B79" s="90" t="s">
        <v>1746</v>
      </c>
      <c r="C79" s="90" t="s">
        <v>1802</v>
      </c>
      <c r="D79" s="91">
        <v>44218</v>
      </c>
      <c r="E79" s="93">
        <v>1.3</v>
      </c>
      <c r="F79" s="117" t="s">
        <v>4006</v>
      </c>
      <c r="G79" s="94">
        <v>24</v>
      </c>
      <c r="H79" s="118">
        <v>3.31</v>
      </c>
      <c r="I79" s="118">
        <v>8.75</v>
      </c>
      <c r="J79" s="119">
        <v>2.8</v>
      </c>
      <c r="K79" s="119">
        <v>0.51</v>
      </c>
      <c r="L79" s="35">
        <v>1</v>
      </c>
      <c r="M79" s="119">
        <v>2.0999999999999996</v>
      </c>
      <c r="N79" s="119" t="s">
        <v>1746</v>
      </c>
      <c r="O79" s="119" t="s">
        <v>1746</v>
      </c>
      <c r="P79" s="97" t="s">
        <v>4042</v>
      </c>
    </row>
    <row r="80" spans="1:16" x14ac:dyDescent="0.25">
      <c r="A80" s="90">
        <v>79</v>
      </c>
      <c r="B80" s="90" t="s">
        <v>1746</v>
      </c>
      <c r="C80" s="90" t="s">
        <v>1802</v>
      </c>
      <c r="D80" s="91">
        <v>44219</v>
      </c>
      <c r="E80" s="93">
        <v>0.5</v>
      </c>
      <c r="F80" s="117" t="s">
        <v>4006</v>
      </c>
      <c r="G80" s="94">
        <v>24</v>
      </c>
      <c r="H80" s="118">
        <v>3.28</v>
      </c>
      <c r="I80" s="118">
        <v>8.75</v>
      </c>
      <c r="J80" s="119">
        <v>2.86</v>
      </c>
      <c r="K80" s="119">
        <v>0.42</v>
      </c>
      <c r="L80" s="35">
        <v>1</v>
      </c>
      <c r="M80" s="119">
        <v>2.6</v>
      </c>
      <c r="N80" s="119" t="s">
        <v>1746</v>
      </c>
      <c r="O80" s="119" t="s">
        <v>1746</v>
      </c>
      <c r="P80" s="97" t="s">
        <v>4044</v>
      </c>
    </row>
    <row r="81" spans="1:16" x14ac:dyDescent="0.25">
      <c r="A81" s="90">
        <v>80</v>
      </c>
      <c r="B81" s="90" t="s">
        <v>1746</v>
      </c>
      <c r="C81" s="90" t="s">
        <v>1802</v>
      </c>
      <c r="D81" s="91">
        <v>44220</v>
      </c>
      <c r="E81" s="93">
        <v>0.6</v>
      </c>
      <c r="F81" s="117" t="s">
        <v>4011</v>
      </c>
      <c r="G81" s="94">
        <v>10.199999999999999</v>
      </c>
      <c r="H81" s="118">
        <v>1.1599999999999999</v>
      </c>
      <c r="I81" s="173">
        <v>13.13</v>
      </c>
      <c r="J81" s="119">
        <v>1.07</v>
      </c>
      <c r="K81" s="119">
        <v>0.09</v>
      </c>
      <c r="L81" s="35">
        <v>1</v>
      </c>
      <c r="M81" s="119">
        <v>2.5</v>
      </c>
      <c r="N81" s="119" t="s">
        <v>1746</v>
      </c>
      <c r="O81" s="119" t="s">
        <v>1746</v>
      </c>
      <c r="P81" s="168" t="s">
        <v>4045</v>
      </c>
    </row>
    <row r="82" spans="1:16" x14ac:dyDescent="0.25">
      <c r="A82" s="90">
        <v>81</v>
      </c>
      <c r="B82" s="90" t="s">
        <v>1746</v>
      </c>
      <c r="C82" s="90" t="s">
        <v>3207</v>
      </c>
      <c r="D82" s="91">
        <v>44220</v>
      </c>
      <c r="E82" s="93">
        <v>0.7</v>
      </c>
      <c r="F82" s="117" t="s">
        <v>4046</v>
      </c>
      <c r="G82" s="94">
        <v>23.8</v>
      </c>
      <c r="H82" s="118">
        <v>3.5</v>
      </c>
      <c r="I82" s="173"/>
      <c r="J82" s="119">
        <v>1.96</v>
      </c>
      <c r="K82" s="119">
        <v>1.54</v>
      </c>
      <c r="L82" s="35">
        <v>1</v>
      </c>
      <c r="M82" s="119">
        <v>4.3999999999999995</v>
      </c>
      <c r="N82" s="119" t="s">
        <v>1746</v>
      </c>
      <c r="O82" s="119" t="s">
        <v>1746</v>
      </c>
      <c r="P82" s="168"/>
    </row>
    <row r="83" spans="1:16" x14ac:dyDescent="0.25">
      <c r="A83" s="90">
        <v>82</v>
      </c>
      <c r="B83" s="90" t="s">
        <v>1746</v>
      </c>
      <c r="C83" s="90" t="s">
        <v>3207</v>
      </c>
      <c r="D83" s="91">
        <v>44221</v>
      </c>
      <c r="E83" s="93">
        <v>0.8</v>
      </c>
      <c r="F83" s="117" t="s">
        <v>4047</v>
      </c>
      <c r="G83" s="94">
        <v>9.5</v>
      </c>
      <c r="H83" s="118">
        <v>1.77</v>
      </c>
      <c r="I83" s="173">
        <v>12.5</v>
      </c>
      <c r="J83" s="119">
        <v>1.25</v>
      </c>
      <c r="K83" s="119">
        <v>0.52</v>
      </c>
      <c r="L83" s="35">
        <v>3</v>
      </c>
      <c r="M83" s="119">
        <v>13.5</v>
      </c>
      <c r="N83" s="119" t="s">
        <v>1746</v>
      </c>
      <c r="O83" s="119" t="s">
        <v>1746</v>
      </c>
      <c r="P83" s="168" t="s">
        <v>4048</v>
      </c>
    </row>
    <row r="84" spans="1:16" x14ac:dyDescent="0.25">
      <c r="A84" s="90">
        <v>83</v>
      </c>
      <c r="B84" s="90" t="s">
        <v>1746</v>
      </c>
      <c r="C84" s="90" t="s">
        <v>3209</v>
      </c>
      <c r="D84" s="90" t="s">
        <v>1746</v>
      </c>
      <c r="E84" s="93">
        <v>0.6</v>
      </c>
      <c r="F84" s="117" t="s">
        <v>4049</v>
      </c>
      <c r="G84" s="94">
        <v>14.2</v>
      </c>
      <c r="H84" s="118">
        <v>3.59</v>
      </c>
      <c r="I84" s="173"/>
      <c r="J84" s="119">
        <v>1.78</v>
      </c>
      <c r="K84" s="119">
        <v>1.81</v>
      </c>
      <c r="L84" s="35">
        <v>1</v>
      </c>
      <c r="M84" s="119">
        <v>2.6</v>
      </c>
      <c r="N84" s="119" t="s">
        <v>1746</v>
      </c>
      <c r="O84" s="119" t="s">
        <v>1746</v>
      </c>
      <c r="P84" s="168"/>
    </row>
    <row r="85" spans="1:16" x14ac:dyDescent="0.25">
      <c r="A85" s="90">
        <v>84</v>
      </c>
      <c r="B85" s="90" t="s">
        <v>1746</v>
      </c>
      <c r="C85" s="90" t="s">
        <v>3209</v>
      </c>
      <c r="D85" s="91">
        <v>44222</v>
      </c>
      <c r="E85" s="93">
        <v>0.5</v>
      </c>
      <c r="F85" s="117" t="s">
        <v>4006</v>
      </c>
      <c r="G85" s="94">
        <v>24</v>
      </c>
      <c r="H85" s="118">
        <v>5.04</v>
      </c>
      <c r="I85" s="118">
        <v>43.12</v>
      </c>
      <c r="J85" s="119">
        <v>3.25</v>
      </c>
      <c r="K85" s="119">
        <v>1.79</v>
      </c>
      <c r="L85" s="35">
        <v>1</v>
      </c>
      <c r="M85" s="119">
        <v>3.4</v>
      </c>
      <c r="N85" s="119" t="s">
        <v>1746</v>
      </c>
      <c r="O85" s="119" t="s">
        <v>1746</v>
      </c>
      <c r="P85" s="97" t="s">
        <v>4042</v>
      </c>
    </row>
    <row r="86" spans="1:16" x14ac:dyDescent="0.25">
      <c r="A86" s="90">
        <v>85</v>
      </c>
      <c r="B86" s="90" t="s">
        <v>1746</v>
      </c>
      <c r="C86" s="90" t="s">
        <v>3209</v>
      </c>
      <c r="D86" s="91">
        <v>44223</v>
      </c>
      <c r="E86" s="93">
        <v>0.7</v>
      </c>
      <c r="F86" s="117" t="s">
        <v>4033</v>
      </c>
      <c r="G86" s="94">
        <v>10.3</v>
      </c>
      <c r="H86" s="118">
        <v>2.3199999999999998</v>
      </c>
      <c r="I86" s="118">
        <v>3.125</v>
      </c>
      <c r="J86" s="119">
        <v>1.33</v>
      </c>
      <c r="K86" s="119">
        <v>0.99</v>
      </c>
      <c r="L86" s="35">
        <v>3</v>
      </c>
      <c r="M86" s="119">
        <v>7.2000000000000011</v>
      </c>
      <c r="N86" s="119" t="s">
        <v>1746</v>
      </c>
      <c r="O86" s="119" t="s">
        <v>1746</v>
      </c>
      <c r="P86" s="97" t="s">
        <v>4050</v>
      </c>
    </row>
    <row r="87" spans="1:16" ht="33" x14ac:dyDescent="0.25">
      <c r="A87" s="90">
        <v>86</v>
      </c>
      <c r="B87" s="90" t="s">
        <v>1746</v>
      </c>
      <c r="C87" s="90" t="s">
        <v>1802</v>
      </c>
      <c r="D87" s="91">
        <v>44225</v>
      </c>
      <c r="E87" s="93">
        <v>0</v>
      </c>
      <c r="F87" s="117" t="s">
        <v>4051</v>
      </c>
      <c r="G87" s="94">
        <v>15.17</v>
      </c>
      <c r="H87" s="118">
        <v>3.45</v>
      </c>
      <c r="I87" s="118">
        <v>3.75</v>
      </c>
      <c r="J87" s="119">
        <v>1.99</v>
      </c>
      <c r="K87" s="119">
        <v>1.46</v>
      </c>
      <c r="L87" s="35">
        <v>1</v>
      </c>
      <c r="M87" s="119">
        <v>4.5</v>
      </c>
      <c r="N87" s="119" t="s">
        <v>1746</v>
      </c>
      <c r="O87" s="119" t="s">
        <v>1746</v>
      </c>
      <c r="P87" s="97" t="s">
        <v>4052</v>
      </c>
    </row>
    <row r="88" spans="1:16" x14ac:dyDescent="0.25">
      <c r="A88" s="90">
        <v>87</v>
      </c>
      <c r="B88" s="90" t="s">
        <v>1746</v>
      </c>
      <c r="C88" s="90" t="s">
        <v>1802</v>
      </c>
      <c r="D88" s="91">
        <v>44226</v>
      </c>
      <c r="E88" s="93">
        <v>0.6</v>
      </c>
      <c r="F88" s="117" t="s">
        <v>4006</v>
      </c>
      <c r="G88" s="94">
        <v>24</v>
      </c>
      <c r="H88" s="118">
        <v>4.78</v>
      </c>
      <c r="I88" s="118">
        <v>11.25</v>
      </c>
      <c r="J88" s="119">
        <v>3.05</v>
      </c>
      <c r="K88" s="119">
        <v>1.73</v>
      </c>
      <c r="L88" s="35">
        <v>1</v>
      </c>
      <c r="M88" s="119">
        <v>2.5</v>
      </c>
      <c r="N88" s="119" t="s">
        <v>1746</v>
      </c>
      <c r="O88" s="119" t="s">
        <v>1746</v>
      </c>
      <c r="P88" s="97" t="s">
        <v>4042</v>
      </c>
    </row>
    <row r="89" spans="1:16" x14ac:dyDescent="0.25">
      <c r="A89" s="90">
        <v>88</v>
      </c>
      <c r="B89" s="90" t="s">
        <v>1746</v>
      </c>
      <c r="C89" s="90" t="s">
        <v>1802</v>
      </c>
      <c r="D89" s="91">
        <v>44227</v>
      </c>
      <c r="E89" s="93">
        <v>0.5</v>
      </c>
      <c r="F89" s="117" t="s">
        <v>4006</v>
      </c>
      <c r="G89" s="94">
        <v>24</v>
      </c>
      <c r="H89" s="118">
        <v>4.5999999999999996</v>
      </c>
      <c r="I89" s="118">
        <v>20</v>
      </c>
      <c r="J89" s="119">
        <v>3.03</v>
      </c>
      <c r="K89" s="119">
        <v>1.57</v>
      </c>
      <c r="L89" s="35">
        <v>1</v>
      </c>
      <c r="M89" s="119">
        <v>2.2999999999999998</v>
      </c>
      <c r="N89" s="119" t="s">
        <v>1746</v>
      </c>
      <c r="O89" s="119" t="s">
        <v>1746</v>
      </c>
      <c r="P89" s="97" t="s">
        <v>4042</v>
      </c>
    </row>
    <row r="90" spans="1:16" x14ac:dyDescent="0.25">
      <c r="A90" s="90">
        <v>89</v>
      </c>
      <c r="B90" s="90" t="s">
        <v>1746</v>
      </c>
      <c r="C90" s="90" t="s">
        <v>1802</v>
      </c>
      <c r="D90" s="91">
        <v>44228</v>
      </c>
      <c r="E90" s="93">
        <v>0.7</v>
      </c>
      <c r="F90" s="117" t="s">
        <v>2778</v>
      </c>
      <c r="G90" s="94">
        <v>15.5</v>
      </c>
      <c r="H90" s="118">
        <v>3.29</v>
      </c>
      <c r="I90" s="118">
        <v>10</v>
      </c>
      <c r="J90" s="119">
        <v>2.0299999999999998</v>
      </c>
      <c r="K90" s="119">
        <v>1.26</v>
      </c>
      <c r="L90" s="35">
        <v>1</v>
      </c>
      <c r="M90" s="119">
        <v>2.4000000000000004</v>
      </c>
      <c r="N90" s="119" t="s">
        <v>1746</v>
      </c>
      <c r="O90" s="119" t="s">
        <v>1746</v>
      </c>
      <c r="P90" s="97" t="s">
        <v>4042</v>
      </c>
    </row>
    <row r="91" spans="1:16" ht="33" x14ac:dyDescent="0.25">
      <c r="A91" s="90">
        <v>90</v>
      </c>
      <c r="B91" s="90" t="s">
        <v>1746</v>
      </c>
      <c r="C91" s="90" t="s">
        <v>1802</v>
      </c>
      <c r="D91" s="91">
        <v>44230</v>
      </c>
      <c r="E91" s="93">
        <v>0.4</v>
      </c>
      <c r="F91" s="117" t="s">
        <v>4006</v>
      </c>
      <c r="G91" s="94">
        <v>14.3</v>
      </c>
      <c r="H91" s="118">
        <v>4.1100000000000003</v>
      </c>
      <c r="I91" s="118">
        <v>7.5</v>
      </c>
      <c r="J91" s="119">
        <v>1.99</v>
      </c>
      <c r="K91" s="119">
        <v>2.12</v>
      </c>
      <c r="L91" s="35">
        <v>1</v>
      </c>
      <c r="M91" s="119">
        <v>4.3</v>
      </c>
      <c r="N91" s="119" t="s">
        <v>1746</v>
      </c>
      <c r="O91" s="119" t="s">
        <v>1746</v>
      </c>
      <c r="P91" s="97" t="s">
        <v>4053</v>
      </c>
    </row>
    <row r="92" spans="1:16" ht="33" x14ac:dyDescent="0.25">
      <c r="A92" s="90">
        <v>91</v>
      </c>
      <c r="B92" s="90" t="s">
        <v>1746</v>
      </c>
      <c r="C92" s="90" t="s">
        <v>1802</v>
      </c>
      <c r="D92" s="91">
        <v>44231</v>
      </c>
      <c r="E92" s="93">
        <v>1.2</v>
      </c>
      <c r="F92" s="117" t="s">
        <v>4006</v>
      </c>
      <c r="G92" s="94">
        <v>24</v>
      </c>
      <c r="H92" s="118">
        <v>4.33</v>
      </c>
      <c r="I92" s="118">
        <v>14.38</v>
      </c>
      <c r="J92" s="119">
        <v>3.08</v>
      </c>
      <c r="K92" s="119">
        <v>1.25</v>
      </c>
      <c r="L92" s="35">
        <v>1</v>
      </c>
      <c r="M92" s="119">
        <v>4</v>
      </c>
      <c r="N92" s="119" t="s">
        <v>1746</v>
      </c>
      <c r="O92" s="119" t="s">
        <v>1746</v>
      </c>
      <c r="P92" s="97" t="s">
        <v>4054</v>
      </c>
    </row>
    <row r="93" spans="1:16" x14ac:dyDescent="0.25">
      <c r="A93" s="90">
        <v>92</v>
      </c>
      <c r="B93" s="90" t="s">
        <v>1746</v>
      </c>
      <c r="C93" s="90" t="s">
        <v>1802</v>
      </c>
      <c r="D93" s="91">
        <v>44232</v>
      </c>
      <c r="E93" s="93">
        <v>0.3</v>
      </c>
      <c r="F93" s="117" t="s">
        <v>4006</v>
      </c>
      <c r="G93" s="94">
        <v>24</v>
      </c>
      <c r="H93" s="118">
        <v>4.45</v>
      </c>
      <c r="I93" s="118">
        <v>15.63</v>
      </c>
      <c r="J93" s="119">
        <v>3.18</v>
      </c>
      <c r="K93" s="119">
        <v>1.27</v>
      </c>
      <c r="L93" s="35">
        <v>1</v>
      </c>
      <c r="M93" s="119">
        <v>2.5</v>
      </c>
      <c r="N93" s="119" t="s">
        <v>1746</v>
      </c>
      <c r="O93" s="119" t="s">
        <v>1746</v>
      </c>
      <c r="P93" s="97" t="s">
        <v>4042</v>
      </c>
    </row>
    <row r="94" spans="1:16" x14ac:dyDescent="0.25">
      <c r="A94" s="90">
        <v>93</v>
      </c>
      <c r="B94" s="90" t="s">
        <v>1746</v>
      </c>
      <c r="C94" s="90" t="s">
        <v>1802</v>
      </c>
      <c r="D94" s="91">
        <v>44233</v>
      </c>
      <c r="E94" s="93">
        <v>0.4</v>
      </c>
      <c r="F94" s="117" t="s">
        <v>4006</v>
      </c>
      <c r="G94" s="94">
        <v>24</v>
      </c>
      <c r="H94" s="118">
        <v>4.7699999999999996</v>
      </c>
      <c r="I94" s="118">
        <v>16.25</v>
      </c>
      <c r="J94" s="119">
        <v>3.03</v>
      </c>
      <c r="K94" s="119">
        <v>1.74</v>
      </c>
      <c r="L94" s="35">
        <v>1</v>
      </c>
      <c r="M94" s="119">
        <v>2.3000000000000003</v>
      </c>
      <c r="N94" s="119" t="s">
        <v>1746</v>
      </c>
      <c r="O94" s="119" t="s">
        <v>1746</v>
      </c>
      <c r="P94" s="97" t="s">
        <v>4042</v>
      </c>
    </row>
    <row r="95" spans="1:16" x14ac:dyDescent="0.25">
      <c r="A95" s="90">
        <v>94</v>
      </c>
      <c r="B95" s="90" t="s">
        <v>1746</v>
      </c>
      <c r="C95" s="90" t="s">
        <v>1802</v>
      </c>
      <c r="D95" s="91">
        <v>44234</v>
      </c>
      <c r="E95" s="93">
        <v>0.1</v>
      </c>
      <c r="F95" s="117" t="s">
        <v>4015</v>
      </c>
      <c r="G95" s="94">
        <v>15.3</v>
      </c>
      <c r="H95" s="118">
        <v>2.39</v>
      </c>
      <c r="I95" s="173">
        <v>10</v>
      </c>
      <c r="J95" s="119">
        <v>1.84</v>
      </c>
      <c r="K95" s="119">
        <v>0.55000000000000004</v>
      </c>
      <c r="L95" s="35">
        <v>2</v>
      </c>
      <c r="M95" s="119">
        <v>5.6</v>
      </c>
      <c r="N95" s="119" t="s">
        <v>1746</v>
      </c>
      <c r="O95" s="119" t="s">
        <v>1746</v>
      </c>
      <c r="P95" s="97" t="s">
        <v>4044</v>
      </c>
    </row>
    <row r="96" spans="1:16" x14ac:dyDescent="0.25">
      <c r="A96" s="90">
        <v>95</v>
      </c>
      <c r="B96" s="90" t="s">
        <v>1746</v>
      </c>
      <c r="C96" s="90" t="s">
        <v>1813</v>
      </c>
      <c r="D96" s="91">
        <v>44234</v>
      </c>
      <c r="E96" s="93">
        <v>0.5</v>
      </c>
      <c r="F96" s="117" t="s">
        <v>4014</v>
      </c>
      <c r="G96" s="94">
        <v>8.6999999999999993</v>
      </c>
      <c r="H96" s="118">
        <v>1.47</v>
      </c>
      <c r="I96" s="173"/>
      <c r="J96" s="119">
        <v>1.22</v>
      </c>
      <c r="K96" s="119">
        <v>0.25</v>
      </c>
      <c r="L96" s="35">
        <v>1</v>
      </c>
      <c r="M96" s="119">
        <v>3.4</v>
      </c>
      <c r="N96" s="119" t="s">
        <v>1746</v>
      </c>
      <c r="O96" s="119" t="s">
        <v>1746</v>
      </c>
      <c r="P96" s="97" t="s">
        <v>1746</v>
      </c>
    </row>
    <row r="97" spans="1:16" ht="14.65" customHeight="1" x14ac:dyDescent="0.25">
      <c r="A97" s="90">
        <v>96</v>
      </c>
      <c r="B97" s="90" t="s">
        <v>1746</v>
      </c>
      <c r="C97" s="90" t="s">
        <v>3209</v>
      </c>
      <c r="D97" s="91">
        <v>44235</v>
      </c>
      <c r="E97" s="93">
        <v>1</v>
      </c>
      <c r="F97" s="117" t="s">
        <v>4055</v>
      </c>
      <c r="G97" s="94">
        <v>13.3</v>
      </c>
      <c r="H97" s="118">
        <v>3.78</v>
      </c>
      <c r="I97" s="173">
        <v>23.875</v>
      </c>
      <c r="J97" s="119">
        <v>1.94</v>
      </c>
      <c r="K97" s="119">
        <v>1.84</v>
      </c>
      <c r="L97" s="35">
        <v>1</v>
      </c>
      <c r="M97" s="119">
        <v>2.1</v>
      </c>
      <c r="N97" s="119" t="s">
        <v>1746</v>
      </c>
      <c r="O97" s="119" t="s">
        <v>1746</v>
      </c>
      <c r="P97" s="97" t="s">
        <v>4056</v>
      </c>
    </row>
    <row r="98" spans="1:16" x14ac:dyDescent="0.25">
      <c r="A98" s="90">
        <v>97</v>
      </c>
      <c r="B98" s="90" t="s">
        <v>1746</v>
      </c>
      <c r="C98" s="90" t="s">
        <v>1813</v>
      </c>
      <c r="D98" s="91">
        <v>44235</v>
      </c>
      <c r="E98" s="93">
        <v>0.7</v>
      </c>
      <c r="F98" s="117" t="s">
        <v>4057</v>
      </c>
      <c r="G98" s="94">
        <v>10.7</v>
      </c>
      <c r="H98" s="118">
        <v>3.06</v>
      </c>
      <c r="I98" s="173"/>
      <c r="J98" s="119">
        <v>1.23</v>
      </c>
      <c r="K98" s="119">
        <v>1.83</v>
      </c>
      <c r="L98" s="35">
        <v>1.5</v>
      </c>
      <c r="M98" s="119">
        <v>5.0999999999999996</v>
      </c>
      <c r="N98" s="119" t="s">
        <v>1746</v>
      </c>
      <c r="O98" s="119" t="s">
        <v>1746</v>
      </c>
      <c r="P98" s="97" t="s">
        <v>1746</v>
      </c>
    </row>
    <row r="99" spans="1:16" x14ac:dyDescent="0.25">
      <c r="A99" s="90">
        <v>98</v>
      </c>
      <c r="B99" s="90" t="s">
        <v>1746</v>
      </c>
      <c r="C99" s="90" t="s">
        <v>3209</v>
      </c>
      <c r="D99" s="91">
        <v>44236</v>
      </c>
      <c r="E99" s="93">
        <v>0.6</v>
      </c>
      <c r="F99" s="117" t="s">
        <v>4006</v>
      </c>
      <c r="G99" s="94">
        <v>24</v>
      </c>
      <c r="H99" s="118">
        <v>4.91</v>
      </c>
      <c r="I99" s="118">
        <v>21.75</v>
      </c>
      <c r="J99" s="119">
        <v>2.94</v>
      </c>
      <c r="K99" s="119">
        <v>1.97</v>
      </c>
      <c r="L99" s="35">
        <v>1</v>
      </c>
      <c r="M99" s="119">
        <v>2.9</v>
      </c>
      <c r="N99" s="119" t="s">
        <v>1746</v>
      </c>
      <c r="O99" s="119" t="s">
        <v>1746</v>
      </c>
      <c r="P99" s="97" t="s">
        <v>4058</v>
      </c>
    </row>
    <row r="100" spans="1:16" x14ac:dyDescent="0.25">
      <c r="A100" s="90">
        <v>99</v>
      </c>
      <c r="B100" s="90" t="s">
        <v>1746</v>
      </c>
      <c r="C100" s="90" t="s">
        <v>3209</v>
      </c>
      <c r="D100" s="91">
        <v>44237</v>
      </c>
      <c r="E100" s="93">
        <v>0.7</v>
      </c>
      <c r="F100" s="117" t="s">
        <v>4006</v>
      </c>
      <c r="G100" s="94">
        <v>24</v>
      </c>
      <c r="H100" s="118">
        <v>4.91</v>
      </c>
      <c r="I100" s="118">
        <v>42.5</v>
      </c>
      <c r="J100" s="119">
        <v>2.98</v>
      </c>
      <c r="K100" s="119">
        <v>1.93</v>
      </c>
      <c r="L100" s="35">
        <v>1</v>
      </c>
      <c r="M100" s="119">
        <v>4.3</v>
      </c>
      <c r="N100" s="119" t="s">
        <v>1746</v>
      </c>
      <c r="O100" s="119" t="s">
        <v>1746</v>
      </c>
      <c r="P100" s="97" t="s">
        <v>4058</v>
      </c>
    </row>
    <row r="101" spans="1:16" x14ac:dyDescent="0.25">
      <c r="A101" s="90">
        <v>100</v>
      </c>
      <c r="B101" s="90" t="s">
        <v>1746</v>
      </c>
      <c r="C101" s="90" t="s">
        <v>3209</v>
      </c>
      <c r="D101" s="91">
        <v>44238</v>
      </c>
      <c r="E101" s="93">
        <v>0.5</v>
      </c>
      <c r="F101" s="117" t="s">
        <v>4006</v>
      </c>
      <c r="G101" s="94">
        <v>24</v>
      </c>
      <c r="H101" s="118">
        <v>4.3899999999999997</v>
      </c>
      <c r="I101" s="118">
        <v>33.75</v>
      </c>
      <c r="J101" s="119">
        <v>2.95</v>
      </c>
      <c r="K101" s="119">
        <v>1.44</v>
      </c>
      <c r="L101" s="35">
        <v>1</v>
      </c>
      <c r="M101" s="119">
        <v>4.3</v>
      </c>
      <c r="N101" s="119" t="s">
        <v>1746</v>
      </c>
      <c r="O101" s="119" t="s">
        <v>1746</v>
      </c>
      <c r="P101" s="97" t="s">
        <v>4058</v>
      </c>
    </row>
    <row r="102" spans="1:16" x14ac:dyDescent="0.25">
      <c r="A102" s="90">
        <v>101</v>
      </c>
      <c r="B102" s="90" t="s">
        <v>1746</v>
      </c>
      <c r="C102" s="90" t="s">
        <v>3209</v>
      </c>
      <c r="D102" s="91">
        <v>44239</v>
      </c>
      <c r="E102" s="93">
        <v>0.8</v>
      </c>
      <c r="F102" s="117" t="s">
        <v>4006</v>
      </c>
      <c r="G102" s="94">
        <v>24</v>
      </c>
      <c r="H102" s="118">
        <v>4.29</v>
      </c>
      <c r="I102" s="118">
        <v>22.35</v>
      </c>
      <c r="J102" s="119">
        <v>2.95</v>
      </c>
      <c r="K102" s="119">
        <v>1.34</v>
      </c>
      <c r="L102" s="35">
        <v>1</v>
      </c>
      <c r="M102" s="119">
        <v>3.3</v>
      </c>
      <c r="N102" s="119" t="s">
        <v>1746</v>
      </c>
      <c r="O102" s="119" t="s">
        <v>1746</v>
      </c>
      <c r="P102" s="97" t="s">
        <v>4058</v>
      </c>
    </row>
    <row r="103" spans="1:16" x14ac:dyDescent="0.25">
      <c r="A103" s="90">
        <v>102</v>
      </c>
      <c r="B103" s="90" t="s">
        <v>1746</v>
      </c>
      <c r="C103" s="90" t="s">
        <v>3209</v>
      </c>
      <c r="D103" s="91">
        <v>44240</v>
      </c>
      <c r="E103" s="93">
        <v>0.6</v>
      </c>
      <c r="F103" s="117" t="s">
        <v>4006</v>
      </c>
      <c r="G103" s="94">
        <v>24</v>
      </c>
      <c r="H103" s="118">
        <v>4.46</v>
      </c>
      <c r="I103" s="118">
        <v>21.88</v>
      </c>
      <c r="J103" s="119">
        <v>2.95</v>
      </c>
      <c r="K103" s="119">
        <v>1.51</v>
      </c>
      <c r="L103" s="35">
        <v>1</v>
      </c>
      <c r="M103" s="119">
        <v>3.1</v>
      </c>
      <c r="N103" s="119" t="s">
        <v>1746</v>
      </c>
      <c r="O103" s="119" t="s">
        <v>1746</v>
      </c>
      <c r="P103" s="97" t="s">
        <v>4058</v>
      </c>
    </row>
    <row r="104" spans="1:16" x14ac:dyDescent="0.25">
      <c r="A104" s="90">
        <v>103</v>
      </c>
      <c r="B104" s="90" t="s">
        <v>1746</v>
      </c>
      <c r="C104" s="90" t="s">
        <v>3209</v>
      </c>
      <c r="D104" s="91">
        <v>44241</v>
      </c>
      <c r="E104" s="93">
        <v>0.6</v>
      </c>
      <c r="F104" s="117" t="s">
        <v>4006</v>
      </c>
      <c r="G104" s="94">
        <v>24</v>
      </c>
      <c r="H104" s="118">
        <v>4.7699999999999996</v>
      </c>
      <c r="I104" s="118">
        <v>26.25</v>
      </c>
      <c r="J104" s="119">
        <v>2.95</v>
      </c>
      <c r="K104" s="119">
        <v>1.82</v>
      </c>
      <c r="L104" s="35">
        <v>1</v>
      </c>
      <c r="M104" s="119">
        <v>3.8000000000000003</v>
      </c>
      <c r="N104" s="119" t="s">
        <v>1746</v>
      </c>
      <c r="O104" s="119" t="s">
        <v>1746</v>
      </c>
      <c r="P104" s="97" t="s">
        <v>4058</v>
      </c>
    </row>
    <row r="105" spans="1:16" x14ac:dyDescent="0.25">
      <c r="A105" s="90">
        <v>104</v>
      </c>
      <c r="B105" s="90" t="s">
        <v>1746</v>
      </c>
      <c r="C105" s="90" t="s">
        <v>3209</v>
      </c>
      <c r="D105" s="91">
        <v>44242</v>
      </c>
      <c r="E105" s="93">
        <v>0.4</v>
      </c>
      <c r="F105" s="117" t="s">
        <v>4006</v>
      </c>
      <c r="G105" s="94">
        <v>24</v>
      </c>
      <c r="H105" s="118">
        <v>4.71</v>
      </c>
      <c r="I105" s="118">
        <v>23.75</v>
      </c>
      <c r="J105" s="119">
        <v>2.96</v>
      </c>
      <c r="K105" s="119">
        <v>1.75</v>
      </c>
      <c r="L105" s="35">
        <v>1</v>
      </c>
      <c r="M105" s="119">
        <v>4.5999999999999996</v>
      </c>
      <c r="N105" s="119" t="s">
        <v>1746</v>
      </c>
      <c r="O105" s="119" t="s">
        <v>1746</v>
      </c>
      <c r="P105" s="97" t="s">
        <v>4059</v>
      </c>
    </row>
    <row r="106" spans="1:16" x14ac:dyDescent="0.25">
      <c r="A106" s="90">
        <v>105</v>
      </c>
      <c r="B106" s="90" t="s">
        <v>1746</v>
      </c>
      <c r="C106" s="90" t="s">
        <v>1802</v>
      </c>
      <c r="D106" s="91">
        <v>44243</v>
      </c>
      <c r="E106" s="93">
        <v>0.6</v>
      </c>
      <c r="F106" s="117" t="s">
        <v>4055</v>
      </c>
      <c r="G106" s="94">
        <v>13.3</v>
      </c>
      <c r="H106" s="118">
        <v>4.5</v>
      </c>
      <c r="I106" s="173">
        <v>17.5</v>
      </c>
      <c r="J106" s="119">
        <v>1.78</v>
      </c>
      <c r="K106" s="119">
        <v>2.72</v>
      </c>
      <c r="L106" s="35">
        <v>1</v>
      </c>
      <c r="M106" s="119">
        <v>2.6</v>
      </c>
      <c r="N106" s="119" t="s">
        <v>1746</v>
      </c>
      <c r="O106" s="119" t="s">
        <v>1746</v>
      </c>
      <c r="P106" s="97" t="s">
        <v>4042</v>
      </c>
    </row>
    <row r="107" spans="1:16" x14ac:dyDescent="0.25">
      <c r="A107" s="90">
        <v>106</v>
      </c>
      <c r="B107" s="90" t="s">
        <v>1746</v>
      </c>
      <c r="C107" s="90" t="s">
        <v>3209</v>
      </c>
      <c r="D107" s="91">
        <v>44243</v>
      </c>
      <c r="E107" s="93">
        <v>0.5</v>
      </c>
      <c r="F107" s="117" t="s">
        <v>4057</v>
      </c>
      <c r="G107" s="94">
        <v>10.7</v>
      </c>
      <c r="H107" s="118">
        <v>1.43</v>
      </c>
      <c r="I107" s="173"/>
      <c r="J107" s="119">
        <v>1.23</v>
      </c>
      <c r="K107" s="119">
        <v>0.2</v>
      </c>
      <c r="L107" s="35">
        <v>2</v>
      </c>
      <c r="M107" s="119">
        <v>5</v>
      </c>
      <c r="N107" s="119" t="s">
        <v>1746</v>
      </c>
      <c r="O107" s="119" t="s">
        <v>1746</v>
      </c>
      <c r="P107" s="97" t="s">
        <v>4060</v>
      </c>
    </row>
    <row r="108" spans="1:16" x14ac:dyDescent="0.25">
      <c r="A108" s="90">
        <v>107</v>
      </c>
      <c r="B108" s="90" t="s">
        <v>1746</v>
      </c>
      <c r="C108" s="90" t="s">
        <v>1802</v>
      </c>
      <c r="D108" s="91">
        <v>44244</v>
      </c>
      <c r="E108" s="93">
        <v>0.7</v>
      </c>
      <c r="F108" s="117" t="s">
        <v>4006</v>
      </c>
      <c r="G108" s="94">
        <v>24</v>
      </c>
      <c r="H108" s="118">
        <v>5.13</v>
      </c>
      <c r="I108" s="118">
        <v>11.25</v>
      </c>
      <c r="J108" s="119">
        <v>2.94</v>
      </c>
      <c r="K108" s="119">
        <v>2.19</v>
      </c>
      <c r="L108" s="35">
        <v>1</v>
      </c>
      <c r="M108" s="119">
        <v>2.5</v>
      </c>
      <c r="N108" s="119" t="s">
        <v>1746</v>
      </c>
      <c r="O108" s="119" t="s">
        <v>1746</v>
      </c>
      <c r="P108" s="97" t="s">
        <v>4042</v>
      </c>
    </row>
    <row r="109" spans="1:16" x14ac:dyDescent="0.25">
      <c r="A109" s="90">
        <v>108</v>
      </c>
      <c r="B109" s="90" t="s">
        <v>1746</v>
      </c>
      <c r="C109" s="90" t="s">
        <v>1802</v>
      </c>
      <c r="D109" s="91">
        <v>44245</v>
      </c>
      <c r="E109" s="93">
        <v>0.6</v>
      </c>
      <c r="F109" s="117" t="s">
        <v>4006</v>
      </c>
      <c r="G109" s="94">
        <v>24</v>
      </c>
      <c r="H109" s="118">
        <v>4.26</v>
      </c>
      <c r="I109" s="118">
        <v>15</v>
      </c>
      <c r="J109" s="119">
        <v>2.93</v>
      </c>
      <c r="K109" s="119">
        <v>1.33</v>
      </c>
      <c r="L109" s="35">
        <v>1</v>
      </c>
      <c r="M109" s="119">
        <v>3.9999999999999996</v>
      </c>
      <c r="N109" s="119" t="s">
        <v>1746</v>
      </c>
      <c r="O109" s="119" t="s">
        <v>1746</v>
      </c>
      <c r="P109" s="97" t="s">
        <v>4042</v>
      </c>
    </row>
    <row r="110" spans="1:16" x14ac:dyDescent="0.25">
      <c r="A110" s="90">
        <v>109</v>
      </c>
      <c r="B110" s="90" t="s">
        <v>1746</v>
      </c>
      <c r="C110" s="90" t="s">
        <v>1802</v>
      </c>
      <c r="D110" s="91">
        <v>44246</v>
      </c>
      <c r="E110" s="93">
        <v>1.3</v>
      </c>
      <c r="F110" s="117" t="s">
        <v>4006</v>
      </c>
      <c r="G110" s="94">
        <v>24</v>
      </c>
      <c r="H110" s="118">
        <v>5.12</v>
      </c>
      <c r="I110" s="118">
        <v>11</v>
      </c>
      <c r="J110" s="119">
        <v>2.94</v>
      </c>
      <c r="K110" s="119">
        <v>2.1800000000000002</v>
      </c>
      <c r="L110" s="35">
        <v>1</v>
      </c>
      <c r="M110" s="119">
        <v>1.95</v>
      </c>
      <c r="N110" s="119" t="s">
        <v>1746</v>
      </c>
      <c r="O110" s="119" t="s">
        <v>1746</v>
      </c>
      <c r="P110" s="97" t="s">
        <v>4042</v>
      </c>
    </row>
    <row r="111" spans="1:16" x14ac:dyDescent="0.25">
      <c r="A111" s="90">
        <v>110</v>
      </c>
      <c r="B111" s="90" t="s">
        <v>1746</v>
      </c>
      <c r="C111" s="90" t="s">
        <v>1802</v>
      </c>
      <c r="D111" s="91">
        <v>44247</v>
      </c>
      <c r="E111" s="169">
        <v>0.7</v>
      </c>
      <c r="F111" s="117" t="s">
        <v>4006</v>
      </c>
      <c r="G111" s="166">
        <v>23.35</v>
      </c>
      <c r="H111" s="173">
        <v>5.46</v>
      </c>
      <c r="I111" s="173">
        <v>23.75</v>
      </c>
      <c r="J111" s="174">
        <v>3.06</v>
      </c>
      <c r="K111" s="174">
        <v>2.4</v>
      </c>
      <c r="L111" s="175">
        <v>1</v>
      </c>
      <c r="M111" s="174">
        <v>3</v>
      </c>
      <c r="N111" s="119" t="s">
        <v>1746</v>
      </c>
      <c r="O111" s="119" t="s">
        <v>1746</v>
      </c>
      <c r="P111" s="168" t="s">
        <v>4061</v>
      </c>
    </row>
    <row r="112" spans="1:16" x14ac:dyDescent="0.25">
      <c r="A112" s="90">
        <v>111</v>
      </c>
      <c r="B112" s="90" t="s">
        <v>1746</v>
      </c>
      <c r="C112" s="90" t="s">
        <v>3209</v>
      </c>
      <c r="D112" s="91">
        <v>44247</v>
      </c>
      <c r="E112" s="169"/>
      <c r="F112" s="117" t="s">
        <v>4006</v>
      </c>
      <c r="G112" s="166"/>
      <c r="H112" s="173"/>
      <c r="I112" s="173"/>
      <c r="J112" s="174"/>
      <c r="K112" s="174"/>
      <c r="L112" s="175"/>
      <c r="M112" s="174"/>
      <c r="N112" s="119" t="s">
        <v>1746</v>
      </c>
      <c r="O112" s="119" t="s">
        <v>1746</v>
      </c>
      <c r="P112" s="168"/>
    </row>
    <row r="113" spans="1:16" x14ac:dyDescent="0.25">
      <c r="A113" s="90">
        <v>112</v>
      </c>
      <c r="B113" s="90" t="s">
        <v>1746</v>
      </c>
      <c r="C113" s="90" t="s">
        <v>3209</v>
      </c>
      <c r="D113" s="91">
        <v>44248</v>
      </c>
      <c r="E113" s="93">
        <v>0.6</v>
      </c>
      <c r="F113" s="117" t="s">
        <v>4006</v>
      </c>
      <c r="G113" s="94">
        <v>24</v>
      </c>
      <c r="H113" s="118">
        <v>5.0999999999999996</v>
      </c>
      <c r="I113" s="118">
        <v>37.5</v>
      </c>
      <c r="J113" s="119">
        <v>2.95</v>
      </c>
      <c r="K113" s="119">
        <v>2.15</v>
      </c>
      <c r="L113" s="35">
        <v>1</v>
      </c>
      <c r="M113" s="119">
        <v>3.9</v>
      </c>
      <c r="N113" s="119" t="s">
        <v>1746</v>
      </c>
      <c r="O113" s="119" t="s">
        <v>1746</v>
      </c>
      <c r="P113" s="97" t="s">
        <v>4058</v>
      </c>
    </row>
    <row r="114" spans="1:16" x14ac:dyDescent="0.25">
      <c r="A114" s="90">
        <v>113</v>
      </c>
      <c r="B114" s="90" t="s">
        <v>1746</v>
      </c>
      <c r="C114" s="90" t="s">
        <v>3209</v>
      </c>
      <c r="D114" s="91">
        <v>44249</v>
      </c>
      <c r="E114" s="93">
        <v>0.5</v>
      </c>
      <c r="F114" s="117" t="s">
        <v>4006</v>
      </c>
      <c r="G114" s="94">
        <v>24</v>
      </c>
      <c r="H114" s="118">
        <v>5.0999999999999996</v>
      </c>
      <c r="I114" s="118">
        <v>23</v>
      </c>
      <c r="J114" s="119">
        <v>2.97</v>
      </c>
      <c r="K114" s="119">
        <v>2.13</v>
      </c>
      <c r="L114" s="35">
        <v>1</v>
      </c>
      <c r="M114" s="119">
        <v>2.9</v>
      </c>
      <c r="N114" s="119" t="s">
        <v>1746</v>
      </c>
      <c r="O114" s="119" t="s">
        <v>1746</v>
      </c>
      <c r="P114" s="97" t="s">
        <v>4059</v>
      </c>
    </row>
    <row r="115" spans="1:16" x14ac:dyDescent="0.25">
      <c r="A115" s="90">
        <v>114</v>
      </c>
      <c r="B115" s="90" t="s">
        <v>1746</v>
      </c>
      <c r="C115" s="90" t="s">
        <v>3209</v>
      </c>
      <c r="D115" s="91">
        <v>44250</v>
      </c>
      <c r="E115" s="93">
        <v>3.5</v>
      </c>
      <c r="F115" s="117" t="s">
        <v>4006</v>
      </c>
      <c r="G115" s="94">
        <v>24</v>
      </c>
      <c r="H115" s="118">
        <v>5.2</v>
      </c>
      <c r="I115" s="118">
        <v>35</v>
      </c>
      <c r="J115" s="119">
        <v>3.04</v>
      </c>
      <c r="K115" s="119" t="s">
        <v>1746</v>
      </c>
      <c r="L115" s="35">
        <v>1</v>
      </c>
      <c r="M115" s="119">
        <v>1.2000000000000002</v>
      </c>
      <c r="N115" s="119" t="s">
        <v>1746</v>
      </c>
      <c r="O115" s="119" t="s">
        <v>1746</v>
      </c>
      <c r="P115" s="97" t="s">
        <v>4059</v>
      </c>
    </row>
    <row r="116" spans="1:16" x14ac:dyDescent="0.25">
      <c r="A116" s="90">
        <v>115</v>
      </c>
      <c r="B116" s="90" t="s">
        <v>1746</v>
      </c>
      <c r="C116" s="90" t="s">
        <v>3209</v>
      </c>
      <c r="D116" s="91">
        <v>44251</v>
      </c>
      <c r="E116" s="169">
        <v>4.7</v>
      </c>
      <c r="F116" s="117" t="s">
        <v>4006</v>
      </c>
      <c r="G116" s="166">
        <v>24</v>
      </c>
      <c r="H116" s="173">
        <v>5.3</v>
      </c>
      <c r="I116" s="173">
        <v>18</v>
      </c>
      <c r="J116" s="174">
        <v>3.08</v>
      </c>
      <c r="K116" s="174">
        <v>2.2200000000000002</v>
      </c>
      <c r="L116" s="175">
        <v>1</v>
      </c>
      <c r="M116" s="174">
        <v>1.8999999999999995</v>
      </c>
      <c r="N116" s="119" t="s">
        <v>1746</v>
      </c>
      <c r="O116" s="119" t="s">
        <v>1746</v>
      </c>
      <c r="P116" s="168" t="s">
        <v>4061</v>
      </c>
    </row>
    <row r="117" spans="1:16" x14ac:dyDescent="0.25">
      <c r="A117" s="90">
        <v>116</v>
      </c>
      <c r="B117" s="90" t="s">
        <v>1746</v>
      </c>
      <c r="C117" s="90" t="s">
        <v>1802</v>
      </c>
      <c r="D117" s="91">
        <v>44251</v>
      </c>
      <c r="E117" s="169"/>
      <c r="F117" s="117" t="s">
        <v>4006</v>
      </c>
      <c r="G117" s="166"/>
      <c r="H117" s="173"/>
      <c r="I117" s="173"/>
      <c r="J117" s="174"/>
      <c r="K117" s="174"/>
      <c r="L117" s="175"/>
      <c r="M117" s="174"/>
      <c r="N117" s="119" t="s">
        <v>1746</v>
      </c>
      <c r="O117" s="119" t="s">
        <v>1746</v>
      </c>
      <c r="P117" s="168"/>
    </row>
    <row r="118" spans="1:16" x14ac:dyDescent="0.25">
      <c r="A118" s="90">
        <v>117</v>
      </c>
      <c r="B118" s="90" t="s">
        <v>1746</v>
      </c>
      <c r="C118" s="90" t="s">
        <v>1802</v>
      </c>
      <c r="D118" s="91">
        <v>44252</v>
      </c>
      <c r="E118" s="93">
        <v>5</v>
      </c>
      <c r="F118" s="117" t="s">
        <v>4006</v>
      </c>
      <c r="G118" s="94">
        <v>24</v>
      </c>
      <c r="H118" s="118">
        <v>5.2</v>
      </c>
      <c r="I118" s="118">
        <v>10.6</v>
      </c>
      <c r="J118" s="119">
        <v>3</v>
      </c>
      <c r="K118" s="119">
        <v>2.2000000000000002</v>
      </c>
      <c r="L118" s="35">
        <v>1</v>
      </c>
      <c r="M118" s="119">
        <v>1.5999999999999996</v>
      </c>
      <c r="N118" s="119" t="s">
        <v>1746</v>
      </c>
      <c r="O118" s="119" t="s">
        <v>1746</v>
      </c>
      <c r="P118" s="97" t="s">
        <v>4059</v>
      </c>
    </row>
    <row r="119" spans="1:16" x14ac:dyDescent="0.25">
      <c r="A119" s="90">
        <v>118</v>
      </c>
      <c r="B119" s="90" t="s">
        <v>1746</v>
      </c>
      <c r="C119" s="90" t="s">
        <v>1802</v>
      </c>
      <c r="D119" s="91">
        <v>44253</v>
      </c>
      <c r="E119" s="93">
        <v>4</v>
      </c>
      <c r="F119" s="117" t="s">
        <v>4006</v>
      </c>
      <c r="G119" s="94">
        <v>24</v>
      </c>
      <c r="H119" s="118">
        <v>5.4</v>
      </c>
      <c r="I119" s="118">
        <v>15</v>
      </c>
      <c r="J119" s="119">
        <v>3.1</v>
      </c>
      <c r="K119" s="119">
        <v>2.2999999999999998</v>
      </c>
      <c r="L119" s="35">
        <v>1</v>
      </c>
      <c r="M119" s="119">
        <v>0.5</v>
      </c>
      <c r="N119" s="119" t="s">
        <v>1746</v>
      </c>
      <c r="O119" s="119" t="s">
        <v>1746</v>
      </c>
      <c r="P119" s="97" t="s">
        <v>4062</v>
      </c>
    </row>
    <row r="120" spans="1:16" x14ac:dyDescent="0.25">
      <c r="A120" s="90">
        <v>119</v>
      </c>
      <c r="B120" s="90" t="s">
        <v>1746</v>
      </c>
      <c r="C120" s="90" t="s">
        <v>1802</v>
      </c>
      <c r="D120" s="91">
        <v>44254</v>
      </c>
      <c r="E120" s="93">
        <v>4.5999999999999996</v>
      </c>
      <c r="F120" s="117" t="s">
        <v>4006</v>
      </c>
      <c r="G120" s="94">
        <v>24</v>
      </c>
      <c r="H120" s="118">
        <v>5.2</v>
      </c>
      <c r="I120" s="118">
        <v>13</v>
      </c>
      <c r="J120" s="119">
        <v>3</v>
      </c>
      <c r="K120" s="119">
        <v>2.2000000000000002</v>
      </c>
      <c r="L120" s="35">
        <v>1</v>
      </c>
      <c r="M120" s="119">
        <v>0</v>
      </c>
      <c r="N120" s="119" t="s">
        <v>1746</v>
      </c>
      <c r="O120" s="119" t="s">
        <v>1746</v>
      </c>
      <c r="P120" s="97" t="s">
        <v>4062</v>
      </c>
    </row>
    <row r="121" spans="1:16" x14ac:dyDescent="0.25">
      <c r="A121" s="90">
        <v>120</v>
      </c>
      <c r="B121" s="90" t="s">
        <v>1746</v>
      </c>
      <c r="C121" s="90" t="s">
        <v>1802</v>
      </c>
      <c r="D121" s="91">
        <v>44255</v>
      </c>
      <c r="E121" s="93">
        <v>4.0999999999999996</v>
      </c>
      <c r="F121" s="117" t="s">
        <v>4006</v>
      </c>
      <c r="G121" s="94">
        <v>24</v>
      </c>
      <c r="H121" s="118">
        <v>5.4</v>
      </c>
      <c r="I121" s="118">
        <v>17.5</v>
      </c>
      <c r="J121" s="119">
        <v>3.1</v>
      </c>
      <c r="K121" s="119">
        <v>2.2999999999999998</v>
      </c>
      <c r="L121" s="35">
        <v>1</v>
      </c>
      <c r="M121" s="119">
        <v>0</v>
      </c>
      <c r="N121" s="119" t="s">
        <v>1746</v>
      </c>
      <c r="O121" s="119" t="s">
        <v>1746</v>
      </c>
      <c r="P121" s="97" t="s">
        <v>4062</v>
      </c>
    </row>
    <row r="122" spans="1:16" x14ac:dyDescent="0.25">
      <c r="A122" s="90">
        <v>121</v>
      </c>
      <c r="B122" s="90" t="s">
        <v>1746</v>
      </c>
      <c r="C122" s="90" t="s">
        <v>1802</v>
      </c>
      <c r="D122" s="91">
        <v>44256</v>
      </c>
      <c r="E122" s="93">
        <v>0</v>
      </c>
      <c r="F122" s="117" t="s">
        <v>4063</v>
      </c>
      <c r="G122" s="94">
        <v>11.5</v>
      </c>
      <c r="H122" s="118">
        <v>2.21</v>
      </c>
      <c r="I122" s="173">
        <v>19.5</v>
      </c>
      <c r="J122" s="119">
        <v>1.39</v>
      </c>
      <c r="K122" s="119">
        <v>0.82</v>
      </c>
      <c r="L122" s="35">
        <v>1</v>
      </c>
      <c r="M122" s="119">
        <v>3.9</v>
      </c>
      <c r="N122" s="119" t="s">
        <v>1746</v>
      </c>
      <c r="O122" s="119" t="s">
        <v>1746</v>
      </c>
      <c r="P122" s="168" t="s">
        <v>4064</v>
      </c>
    </row>
    <row r="123" spans="1:16" x14ac:dyDescent="0.25">
      <c r="A123" s="90">
        <v>122</v>
      </c>
      <c r="B123" s="90" t="s">
        <v>1746</v>
      </c>
      <c r="C123" s="90" t="s">
        <v>3209</v>
      </c>
      <c r="D123" s="91">
        <v>44256</v>
      </c>
      <c r="E123" s="93">
        <v>0</v>
      </c>
      <c r="F123" s="117" t="s">
        <v>4065</v>
      </c>
      <c r="G123" s="94">
        <v>12.5</v>
      </c>
      <c r="H123" s="118">
        <v>2.62</v>
      </c>
      <c r="I123" s="173"/>
      <c r="J123" s="119">
        <v>1.65</v>
      </c>
      <c r="K123" s="119">
        <v>0.97</v>
      </c>
      <c r="L123" s="35">
        <v>1</v>
      </c>
      <c r="M123" s="119">
        <v>6.4</v>
      </c>
      <c r="N123" s="119" t="s">
        <v>1746</v>
      </c>
      <c r="O123" s="119" t="s">
        <v>1746</v>
      </c>
      <c r="P123" s="168"/>
    </row>
    <row r="124" spans="1:16" x14ac:dyDescent="0.25">
      <c r="A124" s="90">
        <v>123</v>
      </c>
      <c r="B124" s="90" t="s">
        <v>1746</v>
      </c>
      <c r="C124" s="90" t="s">
        <v>3209</v>
      </c>
      <c r="D124" s="91">
        <v>44257</v>
      </c>
      <c r="E124" s="93">
        <v>4.5999999999999996</v>
      </c>
      <c r="F124" s="117" t="s">
        <v>4006</v>
      </c>
      <c r="G124" s="94">
        <v>24</v>
      </c>
      <c r="H124" s="118">
        <v>4.42</v>
      </c>
      <c r="I124" s="118">
        <v>24.5</v>
      </c>
      <c r="J124" s="119">
        <v>3</v>
      </c>
      <c r="K124" s="119">
        <v>1.42</v>
      </c>
      <c r="L124" s="35">
        <v>1</v>
      </c>
      <c r="M124" s="119">
        <v>1.42</v>
      </c>
      <c r="N124" s="119">
        <v>1</v>
      </c>
      <c r="O124" s="119" t="s">
        <v>1746</v>
      </c>
      <c r="P124" s="97" t="s">
        <v>4066</v>
      </c>
    </row>
    <row r="125" spans="1:16" x14ac:dyDescent="0.25">
      <c r="A125" s="90">
        <v>124</v>
      </c>
      <c r="B125" s="90" t="s">
        <v>1746</v>
      </c>
      <c r="C125" s="90" t="s">
        <v>3209</v>
      </c>
      <c r="D125" s="91">
        <v>44256</v>
      </c>
      <c r="E125" s="93" t="s">
        <v>732</v>
      </c>
      <c r="F125" s="117">
        <v>16.5</v>
      </c>
      <c r="G125" s="94">
        <v>4.53</v>
      </c>
      <c r="H125" s="118">
        <v>2</v>
      </c>
      <c r="I125" s="118">
        <v>2.0099999999999998</v>
      </c>
      <c r="J125" s="119">
        <v>1.02</v>
      </c>
      <c r="K125" s="119">
        <v>0.45</v>
      </c>
      <c r="L125" s="35">
        <v>1</v>
      </c>
      <c r="M125" s="119">
        <v>0.45</v>
      </c>
      <c r="N125" s="119">
        <v>1</v>
      </c>
      <c r="O125" s="119" t="s">
        <v>1746</v>
      </c>
      <c r="P125" s="97" t="s">
        <v>4067</v>
      </c>
    </row>
    <row r="126" spans="1:16" x14ac:dyDescent="0.25">
      <c r="A126" s="90">
        <v>125</v>
      </c>
      <c r="B126" s="90" t="s">
        <v>1746</v>
      </c>
      <c r="C126" s="90" t="s">
        <v>3207</v>
      </c>
      <c r="D126" s="91">
        <v>44257</v>
      </c>
      <c r="E126" s="93" t="s">
        <v>213</v>
      </c>
      <c r="F126" s="117">
        <v>24</v>
      </c>
      <c r="G126" s="94">
        <v>5.72</v>
      </c>
      <c r="H126" s="118">
        <v>9</v>
      </c>
      <c r="I126" s="118">
        <v>1.78</v>
      </c>
      <c r="J126" s="119">
        <v>1.01</v>
      </c>
      <c r="K126" s="119">
        <v>1.0900000000000001</v>
      </c>
      <c r="L126" s="35">
        <v>1</v>
      </c>
      <c r="M126" s="119">
        <v>1.0900000000000001</v>
      </c>
      <c r="N126" s="119">
        <v>1</v>
      </c>
      <c r="O126" s="119" t="s">
        <v>1746</v>
      </c>
      <c r="P126" s="97" t="s">
        <v>1746</v>
      </c>
    </row>
    <row r="127" spans="1:16" x14ac:dyDescent="0.25">
      <c r="A127" s="90">
        <v>126</v>
      </c>
      <c r="B127" s="90" t="s">
        <v>1746</v>
      </c>
      <c r="C127" s="90" t="s">
        <v>3207</v>
      </c>
      <c r="D127" s="91">
        <v>44256</v>
      </c>
      <c r="E127" s="93" t="s">
        <v>213</v>
      </c>
      <c r="F127" s="117">
        <v>24</v>
      </c>
      <c r="G127" s="94">
        <v>2.14</v>
      </c>
      <c r="H127" s="118">
        <v>2.2000000000000002</v>
      </c>
      <c r="I127" s="118">
        <v>1.22</v>
      </c>
      <c r="J127" s="119">
        <v>1.62</v>
      </c>
      <c r="K127" s="119">
        <v>1.48</v>
      </c>
      <c r="L127" s="35">
        <v>1</v>
      </c>
      <c r="M127" s="119">
        <v>0</v>
      </c>
      <c r="N127" s="119" t="s">
        <v>1746</v>
      </c>
      <c r="O127" s="119" t="s">
        <v>1746</v>
      </c>
      <c r="P127" s="97" t="s">
        <v>4070</v>
      </c>
    </row>
    <row r="128" spans="1:16" x14ac:dyDescent="0.25">
      <c r="A128" s="90">
        <v>127</v>
      </c>
      <c r="B128" s="90" t="s">
        <v>1746</v>
      </c>
      <c r="C128" s="90" t="s">
        <v>3209</v>
      </c>
      <c r="D128" s="91">
        <v>44257</v>
      </c>
      <c r="E128" s="93" t="s">
        <v>732</v>
      </c>
      <c r="F128" s="117">
        <v>16.5</v>
      </c>
      <c r="G128" s="94">
        <v>4.53</v>
      </c>
      <c r="H128" s="118">
        <v>2</v>
      </c>
      <c r="I128" s="118">
        <v>2.0099999999999998</v>
      </c>
      <c r="J128" s="119">
        <v>1.4</v>
      </c>
      <c r="K128" s="119">
        <v>1.56</v>
      </c>
      <c r="L128" s="35">
        <v>1</v>
      </c>
      <c r="M128" s="119">
        <v>6.9</v>
      </c>
      <c r="N128" s="119" t="s">
        <v>1746</v>
      </c>
      <c r="O128" s="119" t="s">
        <v>1746</v>
      </c>
      <c r="P128" s="97" t="s">
        <v>4070</v>
      </c>
    </row>
    <row r="129" spans="1:16" x14ac:dyDescent="0.25">
      <c r="A129" s="90">
        <v>128</v>
      </c>
      <c r="B129" s="90" t="s">
        <v>1746</v>
      </c>
      <c r="C129" s="90" t="s">
        <v>1802</v>
      </c>
      <c r="D129" s="91">
        <v>44266</v>
      </c>
      <c r="E129" s="93">
        <v>0</v>
      </c>
      <c r="F129" s="117" t="s">
        <v>4071</v>
      </c>
      <c r="G129" s="94">
        <v>10.5</v>
      </c>
      <c r="H129" s="118">
        <v>3.34</v>
      </c>
      <c r="I129" s="118">
        <v>2.02</v>
      </c>
      <c r="J129" s="119">
        <v>1.33</v>
      </c>
      <c r="K129" s="119">
        <v>2.0099999999999998</v>
      </c>
      <c r="L129" s="35">
        <v>1</v>
      </c>
      <c r="M129" s="119">
        <v>5.9</v>
      </c>
      <c r="N129" s="119" t="s">
        <v>1746</v>
      </c>
      <c r="O129" s="119" t="s">
        <v>1746</v>
      </c>
      <c r="P129" s="97" t="s">
        <v>4070</v>
      </c>
    </row>
    <row r="130" spans="1:16" x14ac:dyDescent="0.25">
      <c r="A130" s="90">
        <v>129</v>
      </c>
      <c r="B130" s="90" t="s">
        <v>1746</v>
      </c>
      <c r="C130" s="90" t="s">
        <v>3209</v>
      </c>
      <c r="D130" s="91">
        <v>44266</v>
      </c>
      <c r="E130" s="93">
        <v>5</v>
      </c>
      <c r="F130" s="117" t="s">
        <v>4072</v>
      </c>
      <c r="G130" s="94">
        <v>11</v>
      </c>
      <c r="H130" s="118">
        <v>2.6</v>
      </c>
      <c r="I130" s="118">
        <v>1.6</v>
      </c>
      <c r="J130" s="119">
        <v>1.38</v>
      </c>
      <c r="K130" s="119">
        <v>1.22</v>
      </c>
      <c r="L130" s="35">
        <v>1</v>
      </c>
      <c r="M130" s="119">
        <v>0</v>
      </c>
      <c r="N130" s="119" t="s">
        <v>1746</v>
      </c>
      <c r="O130" s="119" t="s">
        <v>1746</v>
      </c>
      <c r="P130" s="97" t="s">
        <v>4070</v>
      </c>
    </row>
    <row r="131" spans="1:16" x14ac:dyDescent="0.25">
      <c r="A131" s="90">
        <v>130</v>
      </c>
      <c r="B131" s="90" t="s">
        <v>1746</v>
      </c>
      <c r="C131" s="90" t="s">
        <v>1802</v>
      </c>
      <c r="D131" s="91">
        <v>44267</v>
      </c>
      <c r="E131" s="93">
        <v>3</v>
      </c>
      <c r="F131" s="117" t="s">
        <v>4006</v>
      </c>
      <c r="G131" s="94">
        <v>24</v>
      </c>
      <c r="H131" s="118">
        <v>5.09</v>
      </c>
      <c r="I131" s="118">
        <v>2.2000000000000002</v>
      </c>
      <c r="J131" s="119">
        <v>2.34</v>
      </c>
      <c r="K131" s="119">
        <v>2.75</v>
      </c>
      <c r="L131" s="35">
        <v>1</v>
      </c>
      <c r="M131" s="119">
        <v>2</v>
      </c>
      <c r="N131" s="119" t="s">
        <v>1746</v>
      </c>
      <c r="O131" s="119" t="s">
        <v>1746</v>
      </c>
      <c r="P131" s="97" t="s">
        <v>4070</v>
      </c>
    </row>
    <row r="132" spans="1:16" x14ac:dyDescent="0.25">
      <c r="A132" s="90">
        <v>131</v>
      </c>
      <c r="B132" s="90" t="s">
        <v>1746</v>
      </c>
      <c r="C132" s="90" t="s">
        <v>3209</v>
      </c>
      <c r="D132" s="91">
        <v>44267</v>
      </c>
      <c r="E132" s="93">
        <v>0</v>
      </c>
      <c r="F132" s="117" t="s">
        <v>4065</v>
      </c>
      <c r="G132" s="94">
        <v>12.5</v>
      </c>
      <c r="H132" s="118">
        <v>2.62</v>
      </c>
      <c r="I132" s="118">
        <v>9.6999999999999993</v>
      </c>
      <c r="J132" s="119">
        <v>1.42</v>
      </c>
      <c r="K132" s="119">
        <v>1.2</v>
      </c>
      <c r="L132" s="35">
        <v>1</v>
      </c>
      <c r="M132" s="119">
        <v>4.0999999999999996</v>
      </c>
      <c r="N132" s="119" t="s">
        <v>1746</v>
      </c>
      <c r="O132" s="119" t="s">
        <v>1746</v>
      </c>
      <c r="P132" s="97" t="s">
        <v>4073</v>
      </c>
    </row>
    <row r="133" spans="1:16" ht="33" x14ac:dyDescent="0.25">
      <c r="A133" s="90">
        <v>132</v>
      </c>
      <c r="B133" s="90" t="s">
        <v>1746</v>
      </c>
      <c r="C133" s="90" t="s">
        <v>1802</v>
      </c>
      <c r="D133" s="91">
        <v>44268</v>
      </c>
      <c r="E133" s="93">
        <v>1</v>
      </c>
      <c r="F133" s="117" t="s">
        <v>4006</v>
      </c>
      <c r="G133" s="94">
        <v>23.85</v>
      </c>
      <c r="H133" s="118">
        <v>3.07</v>
      </c>
      <c r="I133" s="118">
        <v>1.1000000000000001</v>
      </c>
      <c r="J133" s="119">
        <v>1.83</v>
      </c>
      <c r="K133" s="119">
        <v>1.24</v>
      </c>
      <c r="L133" s="35">
        <v>1</v>
      </c>
      <c r="M133" s="119">
        <v>2.2999999999999998</v>
      </c>
      <c r="N133" s="119" t="s">
        <v>1746</v>
      </c>
      <c r="O133" s="119" t="s">
        <v>1746</v>
      </c>
      <c r="P133" s="97" t="s">
        <v>4074</v>
      </c>
    </row>
    <row r="134" spans="1:16" ht="33" x14ac:dyDescent="0.25">
      <c r="A134" s="90">
        <v>133</v>
      </c>
      <c r="B134" s="90" t="s">
        <v>1746</v>
      </c>
      <c r="C134" s="90" t="s">
        <v>3209</v>
      </c>
      <c r="D134" s="91">
        <v>44268</v>
      </c>
      <c r="E134" s="93">
        <v>2</v>
      </c>
      <c r="F134" s="117" t="s">
        <v>4006</v>
      </c>
      <c r="G134" s="94">
        <v>23.85</v>
      </c>
      <c r="H134" s="118">
        <v>4</v>
      </c>
      <c r="I134" s="118">
        <v>8.1</v>
      </c>
      <c r="J134" s="119">
        <v>2.8</v>
      </c>
      <c r="K134" s="119">
        <v>1.2</v>
      </c>
      <c r="L134" s="35">
        <v>1</v>
      </c>
      <c r="M134" s="119">
        <v>2</v>
      </c>
      <c r="N134" s="119" t="s">
        <v>1746</v>
      </c>
      <c r="O134" s="119" t="s">
        <v>1746</v>
      </c>
      <c r="P134" s="97" t="s">
        <v>4074</v>
      </c>
    </row>
    <row r="135" spans="1:16" x14ac:dyDescent="0.25">
      <c r="A135" s="90">
        <v>134</v>
      </c>
      <c r="B135" s="90" t="s">
        <v>1746</v>
      </c>
      <c r="C135" s="90" t="s">
        <v>1802</v>
      </c>
      <c r="D135" s="91">
        <v>44269</v>
      </c>
      <c r="E135" s="93">
        <v>1</v>
      </c>
      <c r="F135" s="117" t="s">
        <v>4006</v>
      </c>
      <c r="G135" s="94">
        <v>23.15</v>
      </c>
      <c r="H135" s="118">
        <v>3.45</v>
      </c>
      <c r="I135" s="118">
        <v>1.1000000000000001</v>
      </c>
      <c r="J135" s="119">
        <v>1.75</v>
      </c>
      <c r="K135" s="119">
        <v>1.7</v>
      </c>
      <c r="L135" s="35">
        <v>1</v>
      </c>
      <c r="M135" s="119">
        <v>1.9</v>
      </c>
      <c r="N135" s="119" t="s">
        <v>1746</v>
      </c>
      <c r="O135" s="119" t="s">
        <v>1746</v>
      </c>
      <c r="P135" s="97" t="s">
        <v>1746</v>
      </c>
    </row>
    <row r="136" spans="1:16" x14ac:dyDescent="0.25">
      <c r="A136" s="90">
        <v>135</v>
      </c>
      <c r="B136" s="90" t="s">
        <v>1746</v>
      </c>
      <c r="C136" s="90" t="s">
        <v>3209</v>
      </c>
      <c r="D136" s="91">
        <v>44269</v>
      </c>
      <c r="E136" s="93">
        <v>2</v>
      </c>
      <c r="F136" s="117" t="s">
        <v>4006</v>
      </c>
      <c r="G136" s="94">
        <v>23.15</v>
      </c>
      <c r="H136" s="118">
        <v>3.8</v>
      </c>
      <c r="I136" s="118">
        <v>7.2</v>
      </c>
      <c r="J136" s="119">
        <v>2.69</v>
      </c>
      <c r="K136" s="119">
        <v>1.1499999999999999</v>
      </c>
      <c r="L136" s="35">
        <v>1</v>
      </c>
      <c r="M136" s="119">
        <v>1.6</v>
      </c>
      <c r="N136" s="119" t="s">
        <v>1746</v>
      </c>
      <c r="O136" s="119" t="s">
        <v>1746</v>
      </c>
      <c r="P136" s="97" t="s">
        <v>1746</v>
      </c>
    </row>
    <row r="137" spans="1:16" x14ac:dyDescent="0.25">
      <c r="A137" s="90">
        <v>136</v>
      </c>
      <c r="B137" s="90" t="s">
        <v>1746</v>
      </c>
      <c r="C137" s="90" t="s">
        <v>1802</v>
      </c>
      <c r="D137" s="91">
        <v>44270</v>
      </c>
      <c r="E137" s="93">
        <v>2</v>
      </c>
      <c r="F137" s="117" t="s">
        <v>4006</v>
      </c>
      <c r="G137" s="94">
        <v>22.3</v>
      </c>
      <c r="H137" s="118">
        <v>3.25</v>
      </c>
      <c r="I137" s="118">
        <v>1.1000000000000001</v>
      </c>
      <c r="J137" s="119">
        <v>1.7</v>
      </c>
      <c r="K137" s="119">
        <v>1.55</v>
      </c>
      <c r="L137" s="35">
        <v>1</v>
      </c>
      <c r="M137" s="119">
        <v>1.1000000000000001</v>
      </c>
      <c r="N137" s="119" t="s">
        <v>1746</v>
      </c>
      <c r="O137" s="119" t="s">
        <v>1746</v>
      </c>
      <c r="P137" s="97" t="s">
        <v>4075</v>
      </c>
    </row>
    <row r="138" spans="1:16" x14ac:dyDescent="0.25">
      <c r="A138" s="90">
        <v>137</v>
      </c>
      <c r="B138" s="90" t="s">
        <v>1746</v>
      </c>
      <c r="C138" s="90" t="s">
        <v>3209</v>
      </c>
      <c r="D138" s="91">
        <v>44270</v>
      </c>
      <c r="E138" s="93">
        <v>3</v>
      </c>
      <c r="F138" s="117" t="s">
        <v>4006</v>
      </c>
      <c r="G138" s="94">
        <v>22.3</v>
      </c>
      <c r="H138" s="118">
        <v>3.95</v>
      </c>
      <c r="I138" s="118">
        <v>7.1</v>
      </c>
      <c r="J138" s="119">
        <v>2.6</v>
      </c>
      <c r="K138" s="119">
        <v>1.35</v>
      </c>
      <c r="L138" s="35">
        <v>1</v>
      </c>
      <c r="M138" s="119">
        <v>1</v>
      </c>
      <c r="N138" s="119" t="s">
        <v>1746</v>
      </c>
      <c r="O138" s="119" t="s">
        <v>1746</v>
      </c>
      <c r="P138" s="97" t="s">
        <v>4075</v>
      </c>
    </row>
    <row r="139" spans="1:16" x14ac:dyDescent="0.25">
      <c r="A139" s="90">
        <v>138</v>
      </c>
      <c r="B139" s="90" t="s">
        <v>1746</v>
      </c>
      <c r="C139" s="90" t="s">
        <v>1802</v>
      </c>
      <c r="D139" s="91">
        <v>44271</v>
      </c>
      <c r="E139" s="93">
        <v>2</v>
      </c>
      <c r="F139" s="117" t="s">
        <v>4006</v>
      </c>
      <c r="G139" s="94">
        <v>24</v>
      </c>
      <c r="H139" s="118">
        <v>3.23</v>
      </c>
      <c r="I139" s="118">
        <v>0.9</v>
      </c>
      <c r="J139" s="119">
        <v>1.65</v>
      </c>
      <c r="K139" s="119">
        <v>1.58</v>
      </c>
      <c r="L139" s="35">
        <v>1</v>
      </c>
      <c r="M139" s="119">
        <v>1.2000000000000002</v>
      </c>
      <c r="N139" s="119" t="s">
        <v>1746</v>
      </c>
      <c r="O139" s="119" t="s">
        <v>1746</v>
      </c>
      <c r="P139" s="97" t="s">
        <v>1746</v>
      </c>
    </row>
    <row r="140" spans="1:16" x14ac:dyDescent="0.25">
      <c r="A140" s="90">
        <v>139</v>
      </c>
      <c r="B140" s="90" t="s">
        <v>1746</v>
      </c>
      <c r="C140" s="90" t="s">
        <v>3209</v>
      </c>
      <c r="D140" s="91">
        <v>44271</v>
      </c>
      <c r="E140" s="93">
        <v>2</v>
      </c>
      <c r="F140" s="117" t="s">
        <v>4006</v>
      </c>
      <c r="G140" s="94">
        <v>24</v>
      </c>
      <c r="H140" s="118">
        <v>3.98</v>
      </c>
      <c r="I140" s="118">
        <v>5.5</v>
      </c>
      <c r="J140" s="119">
        <v>2.61</v>
      </c>
      <c r="K140" s="119">
        <v>1.37</v>
      </c>
      <c r="L140" s="35">
        <v>1</v>
      </c>
      <c r="M140" s="119">
        <v>1.7999999999999998</v>
      </c>
      <c r="N140" s="119" t="s">
        <v>1746</v>
      </c>
      <c r="O140" s="119" t="s">
        <v>1746</v>
      </c>
      <c r="P140" s="97" t="s">
        <v>1746</v>
      </c>
    </row>
    <row r="141" spans="1:16" x14ac:dyDescent="0.25">
      <c r="A141" s="90">
        <v>140</v>
      </c>
      <c r="B141" s="90" t="s">
        <v>1746</v>
      </c>
      <c r="C141" s="90" t="s">
        <v>1802</v>
      </c>
      <c r="D141" s="91">
        <v>44272</v>
      </c>
      <c r="E141" s="93">
        <v>2</v>
      </c>
      <c r="F141" s="117" t="s">
        <v>4006</v>
      </c>
      <c r="G141" s="94">
        <v>24</v>
      </c>
      <c r="H141" s="118">
        <v>3.25</v>
      </c>
      <c r="I141" s="118">
        <v>0.3</v>
      </c>
      <c r="J141" s="119">
        <v>1.84</v>
      </c>
      <c r="K141" s="119">
        <v>1.41</v>
      </c>
      <c r="L141" s="35">
        <v>1</v>
      </c>
      <c r="M141" s="119">
        <v>1.2000000000000002</v>
      </c>
      <c r="N141" s="119" t="s">
        <v>1746</v>
      </c>
      <c r="O141" s="119" t="s">
        <v>1746</v>
      </c>
      <c r="P141" s="97" t="s">
        <v>1746</v>
      </c>
    </row>
    <row r="142" spans="1:16" x14ac:dyDescent="0.25">
      <c r="A142" s="90">
        <v>141</v>
      </c>
      <c r="B142" s="90" t="s">
        <v>1746</v>
      </c>
      <c r="C142" s="90" t="s">
        <v>3209</v>
      </c>
      <c r="D142" s="91">
        <v>44272</v>
      </c>
      <c r="E142" s="93">
        <v>2</v>
      </c>
      <c r="F142" s="117" t="s">
        <v>4006</v>
      </c>
      <c r="G142" s="94">
        <v>24</v>
      </c>
      <c r="H142" s="118">
        <v>3.95</v>
      </c>
      <c r="I142" s="118">
        <v>4.3</v>
      </c>
      <c r="J142" s="119">
        <v>2.77</v>
      </c>
      <c r="K142" s="119">
        <v>1.18</v>
      </c>
      <c r="L142" s="35">
        <v>1</v>
      </c>
      <c r="M142" s="119">
        <v>1.9</v>
      </c>
      <c r="N142" s="119" t="s">
        <v>1746</v>
      </c>
      <c r="O142" s="119" t="s">
        <v>1746</v>
      </c>
      <c r="P142" s="97" t="s">
        <v>1746</v>
      </c>
    </row>
    <row r="143" spans="1:16" x14ac:dyDescent="0.25">
      <c r="A143" s="90">
        <v>142</v>
      </c>
      <c r="B143" s="90" t="s">
        <v>1746</v>
      </c>
      <c r="C143" s="90" t="s">
        <v>1802</v>
      </c>
      <c r="D143" s="91">
        <v>44273</v>
      </c>
      <c r="E143" s="93">
        <v>2</v>
      </c>
      <c r="F143" s="117" t="s">
        <v>4006</v>
      </c>
      <c r="G143" s="94">
        <v>22.25</v>
      </c>
      <c r="H143" s="118">
        <v>3.15</v>
      </c>
      <c r="I143" s="118">
        <v>0.3</v>
      </c>
      <c r="J143" s="119">
        <v>1.69</v>
      </c>
      <c r="K143" s="119">
        <v>1.46</v>
      </c>
      <c r="L143" s="35">
        <v>1</v>
      </c>
      <c r="M143" s="119">
        <v>1.1000000000000001</v>
      </c>
      <c r="N143" s="119" t="s">
        <v>1746</v>
      </c>
      <c r="O143" s="119" t="s">
        <v>1746</v>
      </c>
      <c r="P143" s="97" t="s">
        <v>4076</v>
      </c>
    </row>
    <row r="144" spans="1:16" x14ac:dyDescent="0.25">
      <c r="A144" s="90">
        <v>143</v>
      </c>
      <c r="B144" s="90" t="s">
        <v>1746</v>
      </c>
      <c r="C144" s="90" t="s">
        <v>3209</v>
      </c>
      <c r="D144" s="91">
        <v>44273</v>
      </c>
      <c r="E144" s="93">
        <v>2</v>
      </c>
      <c r="F144" s="117" t="s">
        <v>4006</v>
      </c>
      <c r="G144" s="94">
        <v>22.25</v>
      </c>
      <c r="H144" s="118">
        <v>3.66</v>
      </c>
      <c r="I144" s="118">
        <v>4.0999999999999996</v>
      </c>
      <c r="J144" s="119">
        <v>2.41</v>
      </c>
      <c r="K144" s="119">
        <v>1.25</v>
      </c>
      <c r="L144" s="35">
        <v>1</v>
      </c>
      <c r="M144" s="119">
        <v>1.9</v>
      </c>
      <c r="N144" s="119" t="s">
        <v>1746</v>
      </c>
      <c r="O144" s="119" t="s">
        <v>1746</v>
      </c>
      <c r="P144" s="97" t="s">
        <v>4076</v>
      </c>
    </row>
    <row r="145" spans="1:16" x14ac:dyDescent="0.25">
      <c r="A145" s="90">
        <v>144</v>
      </c>
      <c r="B145" s="90" t="s">
        <v>1746</v>
      </c>
      <c r="C145" s="90" t="s">
        <v>1802</v>
      </c>
      <c r="D145" s="91">
        <v>44274</v>
      </c>
      <c r="E145" s="93">
        <v>2</v>
      </c>
      <c r="F145" s="117" t="s">
        <v>4006</v>
      </c>
      <c r="G145" s="94">
        <v>24</v>
      </c>
      <c r="H145" s="118">
        <v>3.26</v>
      </c>
      <c r="I145" s="118">
        <v>0.8</v>
      </c>
      <c r="J145" s="119">
        <v>1.83</v>
      </c>
      <c r="K145" s="119">
        <v>1.43</v>
      </c>
      <c r="L145" s="35">
        <v>1</v>
      </c>
      <c r="M145" s="119">
        <v>1</v>
      </c>
      <c r="N145" s="119" t="s">
        <v>1746</v>
      </c>
      <c r="O145" s="119" t="s">
        <v>1746</v>
      </c>
      <c r="P145" s="97" t="s">
        <v>1746</v>
      </c>
    </row>
    <row r="146" spans="1:16" x14ac:dyDescent="0.25">
      <c r="A146" s="90">
        <v>145</v>
      </c>
      <c r="B146" s="90" t="s">
        <v>1746</v>
      </c>
      <c r="C146" s="90" t="s">
        <v>3209</v>
      </c>
      <c r="D146" s="91">
        <v>44274</v>
      </c>
      <c r="E146" s="93">
        <v>2</v>
      </c>
      <c r="F146" s="117" t="s">
        <v>4006</v>
      </c>
      <c r="G146" s="94">
        <v>24</v>
      </c>
      <c r="H146" s="118">
        <v>3.58</v>
      </c>
      <c r="I146" s="118">
        <v>4.3</v>
      </c>
      <c r="J146" s="119">
        <v>2.5499999999999998</v>
      </c>
      <c r="K146" s="119">
        <v>1.03</v>
      </c>
      <c r="L146" s="35">
        <v>1</v>
      </c>
      <c r="M146" s="119">
        <v>1.5</v>
      </c>
      <c r="N146" s="119" t="s">
        <v>1746</v>
      </c>
      <c r="O146" s="119" t="s">
        <v>1746</v>
      </c>
      <c r="P146" s="97" t="s">
        <v>1746</v>
      </c>
    </row>
    <row r="147" spans="1:16" x14ac:dyDescent="0.25">
      <c r="A147" s="90">
        <v>146</v>
      </c>
      <c r="B147" s="90" t="s">
        <v>1746</v>
      </c>
      <c r="C147" s="90" t="s">
        <v>1802</v>
      </c>
      <c r="D147" s="91">
        <v>44275</v>
      </c>
      <c r="E147" s="93">
        <v>3.2</v>
      </c>
      <c r="F147" s="117" t="s">
        <v>4006</v>
      </c>
      <c r="G147" s="94">
        <v>24</v>
      </c>
      <c r="H147" s="118">
        <v>3.21</v>
      </c>
      <c r="I147" s="118">
        <v>0.9</v>
      </c>
      <c r="J147" s="119">
        <v>1.82</v>
      </c>
      <c r="K147" s="119">
        <v>1.39</v>
      </c>
      <c r="L147" s="35">
        <v>1</v>
      </c>
      <c r="M147" s="119">
        <v>-0.20000000000000018</v>
      </c>
      <c r="N147" s="119" t="s">
        <v>1746</v>
      </c>
      <c r="O147" s="119" t="s">
        <v>1746</v>
      </c>
      <c r="P147" s="97" t="s">
        <v>1746</v>
      </c>
    </row>
    <row r="148" spans="1:16" x14ac:dyDescent="0.25">
      <c r="A148" s="90">
        <v>147</v>
      </c>
      <c r="B148" s="90" t="s">
        <v>1746</v>
      </c>
      <c r="C148" s="90" t="s">
        <v>3209</v>
      </c>
      <c r="D148" s="91">
        <v>44275</v>
      </c>
      <c r="E148" s="93">
        <v>3.5</v>
      </c>
      <c r="F148" s="117" t="s">
        <v>4006</v>
      </c>
      <c r="G148" s="94">
        <v>24</v>
      </c>
      <c r="H148" s="118">
        <v>3.51</v>
      </c>
      <c r="I148" s="118">
        <v>4.4000000000000004</v>
      </c>
      <c r="J148" s="119">
        <v>2.54</v>
      </c>
      <c r="K148" s="119">
        <v>0.97</v>
      </c>
      <c r="L148" s="35">
        <v>1</v>
      </c>
      <c r="M148" s="119">
        <v>0</v>
      </c>
      <c r="N148" s="119" t="s">
        <v>1746</v>
      </c>
      <c r="O148" s="119" t="s">
        <v>1746</v>
      </c>
      <c r="P148" s="97" t="s">
        <v>1746</v>
      </c>
    </row>
    <row r="149" spans="1:16" x14ac:dyDescent="0.25">
      <c r="A149" s="90">
        <v>148</v>
      </c>
      <c r="B149" s="90" t="s">
        <v>1746</v>
      </c>
      <c r="C149" s="90" t="s">
        <v>1802</v>
      </c>
      <c r="D149" s="91">
        <v>44276</v>
      </c>
      <c r="E149" s="93">
        <v>3</v>
      </c>
      <c r="F149" s="117" t="s">
        <v>4006</v>
      </c>
      <c r="G149" s="94">
        <v>24</v>
      </c>
      <c r="H149" s="118">
        <v>3.15</v>
      </c>
      <c r="I149" s="118">
        <v>0.4</v>
      </c>
      <c r="J149" s="119">
        <v>1.77</v>
      </c>
      <c r="K149" s="119">
        <v>1.38</v>
      </c>
      <c r="L149" s="35">
        <v>1</v>
      </c>
      <c r="M149" s="119">
        <v>0.10000000000000009</v>
      </c>
      <c r="N149" s="119" t="s">
        <v>1746</v>
      </c>
      <c r="O149" s="119" t="s">
        <v>1746</v>
      </c>
      <c r="P149" s="97" t="s">
        <v>1746</v>
      </c>
    </row>
    <row r="150" spans="1:16" x14ac:dyDescent="0.25">
      <c r="A150" s="90">
        <v>149</v>
      </c>
      <c r="B150" s="90" t="s">
        <v>1746</v>
      </c>
      <c r="C150" s="90" t="s">
        <v>3209</v>
      </c>
      <c r="D150" s="91">
        <v>44276</v>
      </c>
      <c r="E150" s="93">
        <v>3.5</v>
      </c>
      <c r="F150" s="117" t="s">
        <v>4006</v>
      </c>
      <c r="G150" s="94">
        <v>24</v>
      </c>
      <c r="H150" s="118">
        <v>3.68</v>
      </c>
      <c r="I150" s="118">
        <v>4.5</v>
      </c>
      <c r="J150" s="119">
        <v>2.6</v>
      </c>
      <c r="K150" s="119">
        <v>1.08</v>
      </c>
      <c r="L150" s="35">
        <v>1</v>
      </c>
      <c r="M150" s="119">
        <v>0</v>
      </c>
      <c r="N150" s="119" t="s">
        <v>1746</v>
      </c>
      <c r="O150" s="119" t="s">
        <v>1746</v>
      </c>
      <c r="P150" s="97" t="s">
        <v>1746</v>
      </c>
    </row>
    <row r="151" spans="1:16" x14ac:dyDescent="0.25">
      <c r="A151" s="90">
        <v>150</v>
      </c>
      <c r="B151" s="90" t="s">
        <v>1746</v>
      </c>
      <c r="C151" s="90" t="s">
        <v>1802</v>
      </c>
      <c r="D151" s="91">
        <v>44277</v>
      </c>
      <c r="E151" s="93">
        <v>3</v>
      </c>
      <c r="F151" s="117" t="s">
        <v>2916</v>
      </c>
      <c r="G151" s="94">
        <v>17</v>
      </c>
      <c r="H151" s="118">
        <v>2.3199999999999998</v>
      </c>
      <c r="I151" s="118">
        <v>0.3</v>
      </c>
      <c r="J151" s="119">
        <v>1.23</v>
      </c>
      <c r="K151" s="119">
        <v>1.0900000000000001</v>
      </c>
      <c r="L151" s="35">
        <v>1</v>
      </c>
      <c r="M151" s="119">
        <v>0.60000000000000009</v>
      </c>
      <c r="N151" s="119" t="s">
        <v>1746</v>
      </c>
      <c r="O151" s="119" t="s">
        <v>1746</v>
      </c>
      <c r="P151" s="97" t="s">
        <v>1746</v>
      </c>
    </row>
    <row r="152" spans="1:16" x14ac:dyDescent="0.25">
      <c r="A152" s="90">
        <v>151</v>
      </c>
      <c r="B152" s="90" t="s">
        <v>1746</v>
      </c>
      <c r="C152" s="90" t="s">
        <v>3209</v>
      </c>
      <c r="D152" s="91">
        <v>44277</v>
      </c>
      <c r="E152" s="93">
        <v>3</v>
      </c>
      <c r="F152" s="117" t="s">
        <v>4006</v>
      </c>
      <c r="G152" s="94">
        <v>24</v>
      </c>
      <c r="H152" s="118">
        <v>3.48</v>
      </c>
      <c r="I152" s="118">
        <v>4.4000000000000004</v>
      </c>
      <c r="J152" s="119">
        <v>2.2799999999999998</v>
      </c>
      <c r="K152" s="119">
        <v>1.2</v>
      </c>
      <c r="L152" s="35">
        <v>1</v>
      </c>
      <c r="M152" s="119">
        <v>0.39999999999999991</v>
      </c>
      <c r="N152" s="119" t="s">
        <v>1746</v>
      </c>
      <c r="O152" s="119" t="s">
        <v>1746</v>
      </c>
      <c r="P152" s="97" t="s">
        <v>1746</v>
      </c>
    </row>
    <row r="153" spans="1:16" x14ac:dyDescent="0.25">
      <c r="A153" s="90">
        <v>152</v>
      </c>
      <c r="B153" s="90" t="s">
        <v>1746</v>
      </c>
      <c r="C153" s="90" t="s">
        <v>4243</v>
      </c>
      <c r="D153" s="91">
        <v>44277</v>
      </c>
      <c r="E153" s="93">
        <v>0</v>
      </c>
      <c r="F153" s="117" t="s">
        <v>4077</v>
      </c>
      <c r="G153" s="94">
        <v>7</v>
      </c>
      <c r="H153" s="118">
        <v>0.9</v>
      </c>
      <c r="I153" s="118">
        <v>0.3</v>
      </c>
      <c r="J153" s="119">
        <v>0.83</v>
      </c>
      <c r="K153" s="119">
        <v>7.0000000000000007E-2</v>
      </c>
      <c r="L153" s="35">
        <v>1</v>
      </c>
      <c r="M153" s="119">
        <v>2.7</v>
      </c>
      <c r="N153" s="119" t="s">
        <v>1746</v>
      </c>
      <c r="O153" s="119" t="s">
        <v>1746</v>
      </c>
      <c r="P153" s="97" t="s">
        <v>1746</v>
      </c>
    </row>
    <row r="154" spans="1:16" x14ac:dyDescent="0.25">
      <c r="A154" s="90">
        <v>153</v>
      </c>
      <c r="B154" s="90" t="s">
        <v>1746</v>
      </c>
      <c r="C154" s="90" t="s">
        <v>1802</v>
      </c>
      <c r="D154" s="91">
        <v>44278</v>
      </c>
      <c r="E154" s="93">
        <v>0</v>
      </c>
      <c r="F154" s="117" t="s">
        <v>4068</v>
      </c>
      <c r="G154" s="94">
        <v>8</v>
      </c>
      <c r="H154" s="118">
        <v>1.1000000000000001</v>
      </c>
      <c r="I154" s="118">
        <v>1.6</v>
      </c>
      <c r="J154" s="119">
        <v>0.59</v>
      </c>
      <c r="K154" s="119">
        <v>0.51</v>
      </c>
      <c r="L154" s="35">
        <v>1</v>
      </c>
      <c r="M154" s="119">
        <v>3.4</v>
      </c>
      <c r="N154" s="119" t="s">
        <v>1746</v>
      </c>
      <c r="O154" s="119" t="s">
        <v>1746</v>
      </c>
      <c r="P154" s="97" t="s">
        <v>1746</v>
      </c>
    </row>
    <row r="155" spans="1:16" x14ac:dyDescent="0.25">
      <c r="A155" s="90">
        <v>154</v>
      </c>
      <c r="B155" s="90" t="s">
        <v>1746</v>
      </c>
      <c r="C155" s="90" t="s">
        <v>3209</v>
      </c>
      <c r="D155" s="91">
        <v>44278</v>
      </c>
      <c r="E155" s="93">
        <v>3.5</v>
      </c>
      <c r="F155" s="117" t="s">
        <v>4006</v>
      </c>
      <c r="G155" s="94">
        <v>24</v>
      </c>
      <c r="H155" s="118">
        <v>3.58</v>
      </c>
      <c r="I155" s="118">
        <v>4.5</v>
      </c>
      <c r="J155" s="119">
        <v>2.27</v>
      </c>
      <c r="K155" s="119">
        <v>1.31</v>
      </c>
      <c r="L155" s="35">
        <v>1</v>
      </c>
      <c r="M155" s="119">
        <v>0.59999999999999964</v>
      </c>
      <c r="N155" s="119" t="s">
        <v>1746</v>
      </c>
      <c r="O155" s="119" t="s">
        <v>1746</v>
      </c>
      <c r="P155" s="97" t="s">
        <v>1746</v>
      </c>
    </row>
    <row r="156" spans="1:16" x14ac:dyDescent="0.25">
      <c r="A156" s="90">
        <v>155</v>
      </c>
      <c r="B156" s="90" t="s">
        <v>1746</v>
      </c>
      <c r="C156" s="90" t="s">
        <v>4243</v>
      </c>
      <c r="D156" s="91">
        <v>44278</v>
      </c>
      <c r="E156" s="93">
        <v>1</v>
      </c>
      <c r="F156" s="117" t="s">
        <v>4078</v>
      </c>
      <c r="G156" s="94">
        <v>16</v>
      </c>
      <c r="H156" s="118">
        <v>1.78</v>
      </c>
      <c r="I156" s="118">
        <v>0.3</v>
      </c>
      <c r="J156" s="119">
        <v>1.68</v>
      </c>
      <c r="K156" s="119">
        <v>0.1</v>
      </c>
      <c r="L156" s="35">
        <v>1</v>
      </c>
      <c r="M156" s="119">
        <v>1</v>
      </c>
      <c r="N156" s="119" t="s">
        <v>1746</v>
      </c>
      <c r="O156" s="119" t="s">
        <v>1746</v>
      </c>
      <c r="P156" s="97" t="s">
        <v>1746</v>
      </c>
    </row>
    <row r="157" spans="1:16" x14ac:dyDescent="0.25">
      <c r="A157" s="90">
        <v>156</v>
      </c>
      <c r="B157" s="90" t="s">
        <v>1746</v>
      </c>
      <c r="C157" s="90" t="s">
        <v>1802</v>
      </c>
      <c r="D157" s="91">
        <v>44279</v>
      </c>
      <c r="E157" s="93">
        <v>2</v>
      </c>
      <c r="F157" s="117" t="s">
        <v>4006</v>
      </c>
      <c r="G157" s="94">
        <v>24</v>
      </c>
      <c r="H157" s="118">
        <v>2.6</v>
      </c>
      <c r="I157" s="118">
        <v>2.2999999999999998</v>
      </c>
      <c r="J157" s="119">
        <v>1.67</v>
      </c>
      <c r="K157" s="119">
        <v>0.93</v>
      </c>
      <c r="L157" s="35">
        <v>1</v>
      </c>
      <c r="M157" s="119">
        <v>0.29999999999999982</v>
      </c>
      <c r="N157" s="119" t="s">
        <v>1746</v>
      </c>
      <c r="O157" s="119" t="s">
        <v>1746</v>
      </c>
      <c r="P157" s="97" t="s">
        <v>1746</v>
      </c>
    </row>
    <row r="158" spans="1:16" x14ac:dyDescent="0.25">
      <c r="A158" s="90">
        <v>157</v>
      </c>
      <c r="B158" s="90" t="s">
        <v>1746</v>
      </c>
      <c r="C158" s="90" t="s">
        <v>3209</v>
      </c>
      <c r="D158" s="91">
        <v>44279</v>
      </c>
      <c r="E158" s="93">
        <v>3</v>
      </c>
      <c r="F158" s="117" t="s">
        <v>4006</v>
      </c>
      <c r="G158" s="94">
        <v>24</v>
      </c>
      <c r="H158" s="118">
        <v>3.93</v>
      </c>
      <c r="I158" s="118">
        <v>4</v>
      </c>
      <c r="J158" s="119">
        <v>2.37</v>
      </c>
      <c r="K158" s="119">
        <v>1.56</v>
      </c>
      <c r="L158" s="35">
        <v>1</v>
      </c>
      <c r="M158" s="119">
        <v>0.89999999999999991</v>
      </c>
      <c r="N158" s="119" t="s">
        <v>1746</v>
      </c>
      <c r="O158" s="119" t="s">
        <v>1746</v>
      </c>
      <c r="P158" s="97" t="s">
        <v>1746</v>
      </c>
    </row>
    <row r="159" spans="1:16" x14ac:dyDescent="0.25">
      <c r="A159" s="90">
        <v>158</v>
      </c>
      <c r="B159" s="90" t="s">
        <v>1746</v>
      </c>
      <c r="C159" s="90" t="s">
        <v>1802</v>
      </c>
      <c r="D159" s="91">
        <v>44280</v>
      </c>
      <c r="E159" s="93">
        <v>2.2000000000000002</v>
      </c>
      <c r="F159" s="117" t="s">
        <v>4006</v>
      </c>
      <c r="G159" s="94">
        <v>24</v>
      </c>
      <c r="H159" s="118">
        <v>2.5</v>
      </c>
      <c r="I159" s="118">
        <v>2.1</v>
      </c>
      <c r="J159" s="119">
        <v>1.74</v>
      </c>
      <c r="K159" s="119">
        <v>0.76</v>
      </c>
      <c r="L159" s="35">
        <v>1</v>
      </c>
      <c r="M159" s="119">
        <v>9.9999999999999645E-2</v>
      </c>
      <c r="N159" s="119" t="s">
        <v>1746</v>
      </c>
      <c r="O159" s="119" t="s">
        <v>1746</v>
      </c>
      <c r="P159" s="97" t="s">
        <v>1746</v>
      </c>
    </row>
    <row r="160" spans="1:16" x14ac:dyDescent="0.25">
      <c r="A160" s="90">
        <v>159</v>
      </c>
      <c r="B160" s="90" t="s">
        <v>1746</v>
      </c>
      <c r="C160" s="90" t="s">
        <v>3209</v>
      </c>
      <c r="D160" s="91">
        <v>44280</v>
      </c>
      <c r="E160" s="93">
        <v>3</v>
      </c>
      <c r="F160" s="117" t="s">
        <v>4006</v>
      </c>
      <c r="G160" s="94">
        <v>24</v>
      </c>
      <c r="H160" s="118">
        <v>3.7</v>
      </c>
      <c r="I160" s="118">
        <v>3.8</v>
      </c>
      <c r="J160" s="119">
        <v>2.1</v>
      </c>
      <c r="K160" s="119">
        <v>1.6</v>
      </c>
      <c r="L160" s="35">
        <v>1</v>
      </c>
      <c r="M160" s="119">
        <v>0.70000000000000018</v>
      </c>
      <c r="N160" s="119" t="s">
        <v>1746</v>
      </c>
      <c r="O160" s="119" t="s">
        <v>1746</v>
      </c>
      <c r="P160" s="97" t="s">
        <v>1746</v>
      </c>
    </row>
    <row r="161" spans="1:16" x14ac:dyDescent="0.25">
      <c r="A161" s="90">
        <v>160</v>
      </c>
      <c r="B161" s="90" t="s">
        <v>1746</v>
      </c>
      <c r="C161" s="90" t="s">
        <v>1802</v>
      </c>
      <c r="D161" s="91">
        <v>44281</v>
      </c>
      <c r="E161" s="93">
        <v>2.2999999999999998</v>
      </c>
      <c r="F161" s="117" t="s">
        <v>4006</v>
      </c>
      <c r="G161" s="94">
        <v>24</v>
      </c>
      <c r="H161" s="118">
        <v>2.7</v>
      </c>
      <c r="I161" s="118">
        <v>1.8</v>
      </c>
      <c r="J161" s="119">
        <v>1.9</v>
      </c>
      <c r="K161" s="119">
        <v>0.8</v>
      </c>
      <c r="L161" s="35">
        <v>1</v>
      </c>
      <c r="M161" s="119">
        <v>0.30000000000000027</v>
      </c>
      <c r="N161" s="119" t="s">
        <v>1746</v>
      </c>
      <c r="O161" s="119" t="s">
        <v>1746</v>
      </c>
      <c r="P161" s="97" t="s">
        <v>1746</v>
      </c>
    </row>
    <row r="162" spans="1:16" x14ac:dyDescent="0.25">
      <c r="A162" s="90">
        <v>161</v>
      </c>
      <c r="B162" s="90" t="s">
        <v>1746</v>
      </c>
      <c r="C162" s="90" t="s">
        <v>3209</v>
      </c>
      <c r="D162" s="91">
        <v>44281</v>
      </c>
      <c r="E162" s="93">
        <v>3</v>
      </c>
      <c r="F162" s="117" t="s">
        <v>4006</v>
      </c>
      <c r="G162" s="94">
        <v>24</v>
      </c>
      <c r="H162" s="118">
        <v>3.8</v>
      </c>
      <c r="I162" s="118">
        <v>3.7</v>
      </c>
      <c r="J162" s="119">
        <v>2.06</v>
      </c>
      <c r="K162" s="119">
        <v>1.74</v>
      </c>
      <c r="L162" s="35">
        <v>1</v>
      </c>
      <c r="M162" s="119">
        <v>0.60000000000000009</v>
      </c>
      <c r="N162" s="119" t="s">
        <v>1746</v>
      </c>
      <c r="O162" s="119" t="s">
        <v>1746</v>
      </c>
      <c r="P162" s="97" t="s">
        <v>1746</v>
      </c>
    </row>
    <row r="163" spans="1:16" x14ac:dyDescent="0.25">
      <c r="A163" s="90">
        <v>162</v>
      </c>
      <c r="B163" s="90" t="s">
        <v>1746</v>
      </c>
      <c r="C163" s="90" t="s">
        <v>1802</v>
      </c>
      <c r="D163" s="91">
        <v>44282</v>
      </c>
      <c r="E163" s="93">
        <v>2.6</v>
      </c>
      <c r="F163" s="117" t="s">
        <v>4006</v>
      </c>
      <c r="G163" s="94">
        <v>24</v>
      </c>
      <c r="H163" s="118">
        <v>2.6</v>
      </c>
      <c r="I163" s="118">
        <v>2</v>
      </c>
      <c r="J163" s="119">
        <v>2.2000000000000002</v>
      </c>
      <c r="K163" s="119">
        <v>0.4</v>
      </c>
      <c r="L163" s="35">
        <v>1</v>
      </c>
      <c r="M163" s="119">
        <v>0.10000000000000009</v>
      </c>
      <c r="N163" s="119" t="s">
        <v>1746</v>
      </c>
      <c r="O163" s="119" t="s">
        <v>1746</v>
      </c>
      <c r="P163" s="97" t="s">
        <v>1746</v>
      </c>
    </row>
    <row r="164" spans="1:16" x14ac:dyDescent="0.25">
      <c r="A164" s="90">
        <v>163</v>
      </c>
      <c r="B164" s="90" t="s">
        <v>1746</v>
      </c>
      <c r="C164" s="90" t="s">
        <v>3209</v>
      </c>
      <c r="D164" s="91">
        <v>44282</v>
      </c>
      <c r="E164" s="93">
        <v>3</v>
      </c>
      <c r="F164" s="117" t="s">
        <v>4006</v>
      </c>
      <c r="G164" s="94">
        <v>24</v>
      </c>
      <c r="H164" s="118">
        <v>3.6</v>
      </c>
      <c r="I164" s="118">
        <v>3.5</v>
      </c>
      <c r="J164" s="119">
        <v>2.2000000000000002</v>
      </c>
      <c r="K164" s="119">
        <v>1.4</v>
      </c>
      <c r="L164" s="35">
        <v>1</v>
      </c>
      <c r="M164" s="119">
        <v>0.5</v>
      </c>
      <c r="N164" s="119" t="s">
        <v>1746</v>
      </c>
      <c r="O164" s="119" t="s">
        <v>1746</v>
      </c>
      <c r="P164" s="97" t="s">
        <v>1746</v>
      </c>
    </row>
    <row r="165" spans="1:16" x14ac:dyDescent="0.25">
      <c r="A165" s="90">
        <v>164</v>
      </c>
      <c r="B165" s="90" t="s">
        <v>1746</v>
      </c>
      <c r="C165" s="90" t="s">
        <v>1802</v>
      </c>
      <c r="D165" s="91">
        <v>44283</v>
      </c>
      <c r="E165" s="93">
        <v>2.6</v>
      </c>
      <c r="F165" s="117" t="s">
        <v>4006</v>
      </c>
      <c r="G165" s="94">
        <v>24</v>
      </c>
      <c r="H165" s="118">
        <v>2.6</v>
      </c>
      <c r="I165" s="118">
        <v>2.6</v>
      </c>
      <c r="J165" s="119">
        <v>2.1</v>
      </c>
      <c r="K165" s="119">
        <v>0.5</v>
      </c>
      <c r="L165" s="35">
        <v>1</v>
      </c>
      <c r="M165" s="119">
        <v>0.5</v>
      </c>
      <c r="N165" s="119" t="s">
        <v>1746</v>
      </c>
      <c r="O165" s="119" t="s">
        <v>1746</v>
      </c>
      <c r="P165" s="97" t="s">
        <v>1746</v>
      </c>
    </row>
    <row r="166" spans="1:16" x14ac:dyDescent="0.25">
      <c r="A166" s="90">
        <v>165</v>
      </c>
      <c r="B166" s="90" t="s">
        <v>1746</v>
      </c>
      <c r="C166" s="90" t="s">
        <v>3209</v>
      </c>
      <c r="D166" s="91">
        <v>44283</v>
      </c>
      <c r="E166" s="93">
        <v>3.4</v>
      </c>
      <c r="F166" s="117" t="s">
        <v>4006</v>
      </c>
      <c r="G166" s="94">
        <v>24</v>
      </c>
      <c r="H166" s="118">
        <v>3.4</v>
      </c>
      <c r="I166" s="118">
        <v>3.7</v>
      </c>
      <c r="J166" s="119">
        <v>2.2000000000000002</v>
      </c>
      <c r="K166" s="119">
        <v>1.2</v>
      </c>
      <c r="L166" s="35">
        <v>1</v>
      </c>
      <c r="M166" s="119">
        <v>1.2</v>
      </c>
      <c r="N166" s="119" t="s">
        <v>1746</v>
      </c>
      <c r="O166" s="119" t="s">
        <v>1746</v>
      </c>
      <c r="P166" s="97" t="s">
        <v>1746</v>
      </c>
    </row>
    <row r="167" spans="1:16" x14ac:dyDescent="0.25">
      <c r="A167" s="90">
        <v>166</v>
      </c>
      <c r="B167" s="90" t="s">
        <v>1746</v>
      </c>
      <c r="C167" s="90" t="s">
        <v>1802</v>
      </c>
      <c r="D167" s="91">
        <v>44284</v>
      </c>
      <c r="E167" s="93">
        <v>2.7</v>
      </c>
      <c r="F167" s="117" t="s">
        <v>4006</v>
      </c>
      <c r="G167" s="94">
        <v>24</v>
      </c>
      <c r="H167" s="118">
        <v>5.0999999999999996</v>
      </c>
      <c r="I167" s="118">
        <v>0.3</v>
      </c>
      <c r="J167" s="119">
        <v>2.1</v>
      </c>
      <c r="K167" s="119">
        <v>3</v>
      </c>
      <c r="L167" s="35">
        <v>1</v>
      </c>
      <c r="M167" s="119">
        <v>3</v>
      </c>
      <c r="N167" s="119" t="s">
        <v>1746</v>
      </c>
      <c r="O167" s="119" t="s">
        <v>1746</v>
      </c>
      <c r="P167" s="97" t="s">
        <v>1746</v>
      </c>
    </row>
    <row r="168" spans="1:16" x14ac:dyDescent="0.25">
      <c r="A168" s="90">
        <v>167</v>
      </c>
      <c r="B168" s="90" t="s">
        <v>1746</v>
      </c>
      <c r="C168" s="90" t="s">
        <v>3209</v>
      </c>
      <c r="D168" s="91">
        <v>44284</v>
      </c>
      <c r="E168" s="93">
        <v>3.4</v>
      </c>
      <c r="F168" s="117" t="s">
        <v>4006</v>
      </c>
      <c r="G168" s="94">
        <v>24</v>
      </c>
      <c r="H168" s="118">
        <v>6.7</v>
      </c>
      <c r="I168" s="118">
        <v>7.2</v>
      </c>
      <c r="J168" s="119">
        <v>2.2000000000000002</v>
      </c>
      <c r="K168" s="119">
        <v>4.5</v>
      </c>
      <c r="L168" s="35">
        <v>1</v>
      </c>
      <c r="M168" s="119">
        <v>4.5</v>
      </c>
      <c r="N168" s="119" t="s">
        <v>1746</v>
      </c>
      <c r="O168" s="119" t="s">
        <v>1746</v>
      </c>
      <c r="P168" s="97" t="s">
        <v>1746</v>
      </c>
    </row>
    <row r="169" spans="1:16" x14ac:dyDescent="0.25">
      <c r="A169" s="90">
        <v>168</v>
      </c>
      <c r="B169" s="90" t="s">
        <v>1746</v>
      </c>
      <c r="C169" s="90" t="s">
        <v>1802</v>
      </c>
      <c r="D169" s="91">
        <v>44285</v>
      </c>
      <c r="E169" s="93">
        <v>2.5</v>
      </c>
      <c r="F169" s="117" t="s">
        <v>4006</v>
      </c>
      <c r="G169" s="94">
        <v>24</v>
      </c>
      <c r="H169" s="118">
        <v>2.4</v>
      </c>
      <c r="I169" s="118">
        <v>0.2</v>
      </c>
      <c r="J169" s="119">
        <v>1.9</v>
      </c>
      <c r="K169" s="119">
        <v>0.5</v>
      </c>
      <c r="L169" s="35">
        <v>1</v>
      </c>
      <c r="M169" s="119">
        <v>0.5</v>
      </c>
      <c r="N169" s="119" t="s">
        <v>1746</v>
      </c>
      <c r="O169" s="119" t="s">
        <v>1746</v>
      </c>
      <c r="P169" s="97" t="s">
        <v>1746</v>
      </c>
    </row>
    <row r="170" spans="1:16" x14ac:dyDescent="0.25">
      <c r="A170" s="90">
        <v>169</v>
      </c>
      <c r="B170" s="90" t="s">
        <v>1746</v>
      </c>
      <c r="C170" s="90" t="s">
        <v>3209</v>
      </c>
      <c r="D170" s="91">
        <v>44285</v>
      </c>
      <c r="E170" s="93">
        <v>3.5</v>
      </c>
      <c r="F170" s="117" t="s">
        <v>4006</v>
      </c>
      <c r="G170" s="94">
        <v>24</v>
      </c>
      <c r="H170" s="118">
        <v>3.2</v>
      </c>
      <c r="I170" s="118">
        <v>3.3</v>
      </c>
      <c r="J170" s="119">
        <v>2.1</v>
      </c>
      <c r="K170" s="119">
        <v>1.1000000000000001</v>
      </c>
      <c r="L170" s="35">
        <v>1</v>
      </c>
      <c r="M170" s="119">
        <v>1.1000000000000001</v>
      </c>
      <c r="N170" s="119" t="s">
        <v>1746</v>
      </c>
      <c r="O170" s="119" t="s">
        <v>1746</v>
      </c>
      <c r="P170" s="97" t="s">
        <v>1746</v>
      </c>
    </row>
    <row r="171" spans="1:16" x14ac:dyDescent="0.25">
      <c r="A171" s="90">
        <v>170</v>
      </c>
      <c r="B171" s="90" t="s">
        <v>1746</v>
      </c>
      <c r="C171" s="90" t="s">
        <v>1802</v>
      </c>
      <c r="D171" s="91">
        <v>44286</v>
      </c>
      <c r="E171" s="93">
        <v>2.5</v>
      </c>
      <c r="F171" s="117" t="s">
        <v>4006</v>
      </c>
      <c r="G171" s="94">
        <v>24</v>
      </c>
      <c r="H171" s="118">
        <v>2.4</v>
      </c>
      <c r="I171" s="118">
        <v>0.2</v>
      </c>
      <c r="J171" s="119">
        <v>1.9</v>
      </c>
      <c r="K171" s="119">
        <v>0.6</v>
      </c>
      <c r="L171" s="35">
        <v>1</v>
      </c>
      <c r="M171" s="119">
        <v>0.6</v>
      </c>
      <c r="N171" s="119" t="s">
        <v>1746</v>
      </c>
      <c r="O171" s="119" t="s">
        <v>1746</v>
      </c>
      <c r="P171" s="97" t="s">
        <v>1746</v>
      </c>
    </row>
    <row r="172" spans="1:16" x14ac:dyDescent="0.25">
      <c r="A172" s="90">
        <v>171</v>
      </c>
      <c r="B172" s="90" t="s">
        <v>1746</v>
      </c>
      <c r="C172" s="90" t="s">
        <v>3209</v>
      </c>
      <c r="D172" s="91">
        <v>44286</v>
      </c>
      <c r="E172" s="93">
        <v>3.3</v>
      </c>
      <c r="F172" s="117" t="s">
        <v>4006</v>
      </c>
      <c r="G172" s="94">
        <v>24</v>
      </c>
      <c r="H172" s="118">
        <v>3.2</v>
      </c>
      <c r="I172" s="118">
        <v>3.5</v>
      </c>
      <c r="J172" s="119">
        <v>2.1</v>
      </c>
      <c r="K172" s="119">
        <v>1.2</v>
      </c>
      <c r="L172" s="35">
        <v>1</v>
      </c>
      <c r="M172" s="119">
        <v>1.2</v>
      </c>
      <c r="N172" s="119" t="s">
        <v>1746</v>
      </c>
      <c r="O172" s="119" t="s">
        <v>1746</v>
      </c>
      <c r="P172" s="97" t="s">
        <v>1746</v>
      </c>
    </row>
    <row r="173" spans="1:16" x14ac:dyDescent="0.25">
      <c r="A173" s="90">
        <v>172</v>
      </c>
      <c r="B173" s="90" t="s">
        <v>1746</v>
      </c>
      <c r="C173" s="90" t="s">
        <v>1802</v>
      </c>
      <c r="D173" s="91">
        <v>44287</v>
      </c>
      <c r="E173" s="93">
        <v>2.5</v>
      </c>
      <c r="F173" s="117" t="s">
        <v>4006</v>
      </c>
      <c r="G173" s="94">
        <v>24</v>
      </c>
      <c r="H173" s="118">
        <v>2.4</v>
      </c>
      <c r="I173" s="118">
        <v>0.6</v>
      </c>
      <c r="J173" s="119">
        <v>1.8</v>
      </c>
      <c r="K173" s="119">
        <v>0.6</v>
      </c>
      <c r="L173" s="35">
        <v>1</v>
      </c>
      <c r="M173" s="119">
        <v>0.6</v>
      </c>
      <c r="N173" s="119" t="s">
        <v>1746</v>
      </c>
      <c r="O173" s="119" t="s">
        <v>1746</v>
      </c>
      <c r="P173" s="97" t="s">
        <v>1746</v>
      </c>
    </row>
    <row r="174" spans="1:16" x14ac:dyDescent="0.25">
      <c r="A174" s="90">
        <v>173</v>
      </c>
      <c r="B174" s="90" t="s">
        <v>1746</v>
      </c>
      <c r="C174" s="90" t="s">
        <v>3209</v>
      </c>
      <c r="D174" s="91">
        <v>44287</v>
      </c>
      <c r="E174" s="93">
        <v>3.3</v>
      </c>
      <c r="F174" s="117" t="s">
        <v>4006</v>
      </c>
      <c r="G174" s="94">
        <v>24</v>
      </c>
      <c r="H174" s="118">
        <v>3</v>
      </c>
      <c r="I174" s="118">
        <v>2.7</v>
      </c>
      <c r="J174" s="119">
        <v>1.9</v>
      </c>
      <c r="K174" s="119">
        <v>1.1000000000000001</v>
      </c>
      <c r="L174" s="35">
        <v>1</v>
      </c>
      <c r="M174" s="119">
        <v>1.1000000000000001</v>
      </c>
      <c r="N174" s="119" t="s">
        <v>1746</v>
      </c>
      <c r="O174" s="119" t="s">
        <v>1746</v>
      </c>
      <c r="P174" s="97" t="s">
        <v>1746</v>
      </c>
    </row>
    <row r="175" spans="1:16" x14ac:dyDescent="0.25">
      <c r="A175" s="90">
        <v>174</v>
      </c>
      <c r="B175" s="90" t="s">
        <v>1746</v>
      </c>
      <c r="C175" s="90" t="s">
        <v>1802</v>
      </c>
      <c r="D175" s="91">
        <v>44288</v>
      </c>
      <c r="E175" s="93">
        <v>2.5</v>
      </c>
      <c r="F175" s="117" t="s">
        <v>4006</v>
      </c>
      <c r="G175" s="94">
        <v>24</v>
      </c>
      <c r="H175" s="118">
        <v>2.5</v>
      </c>
      <c r="I175" s="118">
        <v>0.8</v>
      </c>
      <c r="J175" s="119">
        <v>1.8</v>
      </c>
      <c r="K175" s="119">
        <v>0.7</v>
      </c>
      <c r="L175" s="35">
        <v>1</v>
      </c>
      <c r="M175" s="119">
        <v>0.7</v>
      </c>
      <c r="N175" s="119" t="s">
        <v>1746</v>
      </c>
      <c r="O175" s="119" t="s">
        <v>1746</v>
      </c>
      <c r="P175" s="97" t="s">
        <v>1746</v>
      </c>
    </row>
    <row r="176" spans="1:16" x14ac:dyDescent="0.25">
      <c r="A176" s="90">
        <v>175</v>
      </c>
      <c r="B176" s="90" t="s">
        <v>1746</v>
      </c>
      <c r="C176" s="90" t="s">
        <v>3209</v>
      </c>
      <c r="D176" s="91">
        <v>44288</v>
      </c>
      <c r="E176" s="93">
        <v>3.3</v>
      </c>
      <c r="F176" s="117" t="s">
        <v>4006</v>
      </c>
      <c r="G176" s="94">
        <v>24</v>
      </c>
      <c r="H176" s="118">
        <v>3.1</v>
      </c>
      <c r="I176" s="118">
        <v>3.3</v>
      </c>
      <c r="J176" s="119">
        <v>1.8</v>
      </c>
      <c r="K176" s="119">
        <v>1.3</v>
      </c>
      <c r="L176" s="35">
        <v>1</v>
      </c>
      <c r="M176" s="119">
        <v>1.3</v>
      </c>
      <c r="N176" s="119" t="s">
        <v>1746</v>
      </c>
      <c r="O176" s="119" t="s">
        <v>1746</v>
      </c>
      <c r="P176" s="97" t="s">
        <v>1746</v>
      </c>
    </row>
    <row r="177" spans="1:16" x14ac:dyDescent="0.25">
      <c r="A177" s="90">
        <v>176</v>
      </c>
      <c r="B177" s="90" t="s">
        <v>1746</v>
      </c>
      <c r="C177" s="90" t="s">
        <v>1802</v>
      </c>
      <c r="D177" s="91">
        <v>44289</v>
      </c>
      <c r="E177" s="93">
        <v>2.6</v>
      </c>
      <c r="F177" s="117" t="s">
        <v>4006</v>
      </c>
      <c r="G177" s="94">
        <v>24</v>
      </c>
      <c r="H177" s="118">
        <v>2.6</v>
      </c>
      <c r="I177" s="118">
        <v>0.9</v>
      </c>
      <c r="J177" s="119">
        <v>1.9</v>
      </c>
      <c r="K177" s="119">
        <v>0.7</v>
      </c>
      <c r="L177" s="35">
        <v>1</v>
      </c>
      <c r="M177" s="119">
        <v>0.7</v>
      </c>
      <c r="N177" s="119" t="s">
        <v>1746</v>
      </c>
      <c r="O177" s="119" t="s">
        <v>1746</v>
      </c>
      <c r="P177" s="97" t="s">
        <v>1746</v>
      </c>
    </row>
    <row r="178" spans="1:16" x14ac:dyDescent="0.25">
      <c r="A178" s="90">
        <v>177</v>
      </c>
      <c r="B178" s="90" t="s">
        <v>1746</v>
      </c>
      <c r="C178" s="90" t="s">
        <v>3209</v>
      </c>
      <c r="D178" s="91">
        <v>44289</v>
      </c>
      <c r="E178" s="93">
        <v>2.9</v>
      </c>
      <c r="F178" s="117" t="s">
        <v>4006</v>
      </c>
      <c r="G178" s="94">
        <v>24</v>
      </c>
      <c r="H178" s="118">
        <v>2.9</v>
      </c>
      <c r="I178" s="118">
        <v>3.3</v>
      </c>
      <c r="J178" s="119">
        <v>1.9</v>
      </c>
      <c r="K178" s="119">
        <v>1</v>
      </c>
      <c r="L178" s="35">
        <v>1</v>
      </c>
      <c r="M178" s="119">
        <v>1</v>
      </c>
      <c r="N178" s="119" t="s">
        <v>1746</v>
      </c>
      <c r="O178" s="119" t="s">
        <v>1746</v>
      </c>
      <c r="P178" s="97" t="s">
        <v>1746</v>
      </c>
    </row>
    <row r="179" spans="1:16" x14ac:dyDescent="0.25">
      <c r="A179" s="90">
        <v>178</v>
      </c>
      <c r="B179" s="90" t="s">
        <v>1746</v>
      </c>
      <c r="C179" s="90" t="s">
        <v>1802</v>
      </c>
      <c r="D179" s="91">
        <v>44290</v>
      </c>
      <c r="E179" s="93">
        <v>2.7</v>
      </c>
      <c r="F179" s="117" t="s">
        <v>4006</v>
      </c>
      <c r="G179" s="94">
        <v>24</v>
      </c>
      <c r="H179" s="118">
        <v>2.7</v>
      </c>
      <c r="I179" s="118">
        <v>0.9</v>
      </c>
      <c r="J179" s="119">
        <v>1.8</v>
      </c>
      <c r="K179" s="119">
        <v>0.9</v>
      </c>
      <c r="L179" s="35">
        <v>1</v>
      </c>
      <c r="M179" s="119">
        <v>0.9</v>
      </c>
      <c r="N179" s="119" t="s">
        <v>1746</v>
      </c>
      <c r="O179" s="119" t="s">
        <v>1746</v>
      </c>
      <c r="P179" s="97" t="s">
        <v>1746</v>
      </c>
    </row>
    <row r="180" spans="1:16" x14ac:dyDescent="0.25">
      <c r="A180" s="90">
        <v>179</v>
      </c>
      <c r="B180" s="90" t="s">
        <v>1746</v>
      </c>
      <c r="C180" s="90" t="s">
        <v>3209</v>
      </c>
      <c r="D180" s="91">
        <v>44290</v>
      </c>
      <c r="E180" s="93">
        <v>2.9</v>
      </c>
      <c r="F180" s="117" t="s">
        <v>4006</v>
      </c>
      <c r="G180" s="94">
        <v>24</v>
      </c>
      <c r="H180" s="118">
        <v>2.9</v>
      </c>
      <c r="I180" s="118">
        <v>3.3</v>
      </c>
      <c r="J180" s="119">
        <v>1.8</v>
      </c>
      <c r="K180" s="119">
        <v>1.1000000000000001</v>
      </c>
      <c r="L180" s="35">
        <v>1</v>
      </c>
      <c r="M180" s="119">
        <v>1.1000000000000001</v>
      </c>
      <c r="N180" s="119" t="s">
        <v>1746</v>
      </c>
      <c r="O180" s="119" t="s">
        <v>1746</v>
      </c>
      <c r="P180" s="97" t="s">
        <v>1746</v>
      </c>
    </row>
    <row r="181" spans="1:16" x14ac:dyDescent="0.25">
      <c r="A181" s="90">
        <v>180</v>
      </c>
      <c r="B181" s="90" t="s">
        <v>1746</v>
      </c>
      <c r="C181" s="90" t="s">
        <v>1802</v>
      </c>
      <c r="D181" s="91">
        <v>44291</v>
      </c>
      <c r="E181" s="93">
        <v>2.7</v>
      </c>
      <c r="F181" s="117" t="s">
        <v>4006</v>
      </c>
      <c r="G181" s="94">
        <v>24</v>
      </c>
      <c r="H181" s="118">
        <v>2.8</v>
      </c>
      <c r="I181" s="118">
        <v>1.6</v>
      </c>
      <c r="J181" s="119">
        <v>1.7</v>
      </c>
      <c r="K181" s="119">
        <v>1.1000000000000001</v>
      </c>
      <c r="L181" s="35">
        <v>1</v>
      </c>
      <c r="M181" s="119">
        <v>1.1000000000000001</v>
      </c>
      <c r="N181" s="119" t="s">
        <v>1746</v>
      </c>
      <c r="O181" s="119" t="s">
        <v>1746</v>
      </c>
      <c r="P181" s="97" t="s">
        <v>1746</v>
      </c>
    </row>
    <row r="182" spans="1:16" x14ac:dyDescent="0.25">
      <c r="A182" s="90">
        <v>181</v>
      </c>
      <c r="B182" s="90" t="s">
        <v>1746</v>
      </c>
      <c r="C182" s="90" t="s">
        <v>3209</v>
      </c>
      <c r="D182" s="91">
        <v>44291</v>
      </c>
      <c r="E182" s="93">
        <v>2.9</v>
      </c>
      <c r="F182" s="117" t="s">
        <v>4006</v>
      </c>
      <c r="G182" s="94">
        <v>24</v>
      </c>
      <c r="H182" s="118">
        <v>3.1</v>
      </c>
      <c r="I182" s="118">
        <v>6.4</v>
      </c>
      <c r="J182" s="119">
        <v>2.1</v>
      </c>
      <c r="K182" s="119">
        <v>1</v>
      </c>
      <c r="L182" s="35">
        <v>1</v>
      </c>
      <c r="M182" s="119">
        <v>1</v>
      </c>
      <c r="N182" s="119" t="s">
        <v>1746</v>
      </c>
      <c r="O182" s="119" t="s">
        <v>1746</v>
      </c>
      <c r="P182" s="97" t="s">
        <v>1746</v>
      </c>
    </row>
    <row r="183" spans="1:16" x14ac:dyDescent="0.25">
      <c r="A183" s="90">
        <v>182</v>
      </c>
      <c r="B183" s="90" t="s">
        <v>1746</v>
      </c>
      <c r="C183" s="90" t="s">
        <v>1802</v>
      </c>
      <c r="D183" s="91">
        <v>44292</v>
      </c>
      <c r="E183" s="93">
        <v>2.8</v>
      </c>
      <c r="F183" s="117" t="s">
        <v>4006</v>
      </c>
      <c r="G183" s="94">
        <v>24</v>
      </c>
      <c r="H183" s="118">
        <v>2.7</v>
      </c>
      <c r="I183" s="118">
        <v>0.4</v>
      </c>
      <c r="J183" s="119">
        <v>2</v>
      </c>
      <c r="K183" s="119">
        <v>0.7</v>
      </c>
      <c r="L183" s="35">
        <v>1</v>
      </c>
      <c r="M183" s="119">
        <v>0.7</v>
      </c>
      <c r="N183" s="119" t="s">
        <v>1746</v>
      </c>
      <c r="O183" s="119" t="s">
        <v>1746</v>
      </c>
      <c r="P183" s="97" t="s">
        <v>1746</v>
      </c>
    </row>
    <row r="184" spans="1:16" x14ac:dyDescent="0.25">
      <c r="A184" s="90">
        <v>183</v>
      </c>
      <c r="B184" s="90" t="s">
        <v>1746</v>
      </c>
      <c r="C184" s="90" t="s">
        <v>3209</v>
      </c>
      <c r="D184" s="91">
        <v>44292</v>
      </c>
      <c r="E184" s="93">
        <v>2.9</v>
      </c>
      <c r="F184" s="117" t="s">
        <v>4006</v>
      </c>
      <c r="G184" s="94">
        <v>24</v>
      </c>
      <c r="H184" s="118">
        <v>2.9</v>
      </c>
      <c r="I184" s="118">
        <v>2.9</v>
      </c>
      <c r="J184" s="119">
        <v>2</v>
      </c>
      <c r="K184" s="119">
        <v>0.9</v>
      </c>
      <c r="L184" s="35">
        <v>1</v>
      </c>
      <c r="M184" s="119">
        <v>0.9</v>
      </c>
      <c r="N184" s="119" t="s">
        <v>1746</v>
      </c>
      <c r="O184" s="119" t="s">
        <v>1746</v>
      </c>
      <c r="P184" s="97" t="s">
        <v>1746</v>
      </c>
    </row>
    <row r="185" spans="1:16" x14ac:dyDescent="0.25">
      <c r="A185" s="90">
        <v>184</v>
      </c>
      <c r="B185" s="90" t="s">
        <v>1746</v>
      </c>
      <c r="C185" s="90" t="s">
        <v>1802</v>
      </c>
      <c r="D185" s="91">
        <v>44293</v>
      </c>
      <c r="E185" s="93">
        <v>2.7</v>
      </c>
      <c r="F185" s="117" t="s">
        <v>4006</v>
      </c>
      <c r="G185" s="94">
        <v>24</v>
      </c>
      <c r="H185" s="118">
        <v>2.7</v>
      </c>
      <c r="I185" s="118">
        <v>0.2</v>
      </c>
      <c r="J185" s="119">
        <v>1.8</v>
      </c>
      <c r="K185" s="119">
        <v>0.9</v>
      </c>
      <c r="L185" s="35">
        <v>1</v>
      </c>
      <c r="M185" s="119">
        <v>0.9</v>
      </c>
      <c r="N185" s="119" t="s">
        <v>1746</v>
      </c>
      <c r="O185" s="119" t="s">
        <v>1746</v>
      </c>
      <c r="P185" s="97" t="s">
        <v>1746</v>
      </c>
    </row>
    <row r="186" spans="1:16" x14ac:dyDescent="0.25">
      <c r="A186" s="90">
        <v>185</v>
      </c>
      <c r="B186" s="90" t="s">
        <v>1746</v>
      </c>
      <c r="C186" s="90" t="s">
        <v>3209</v>
      </c>
      <c r="D186" s="91">
        <v>44293</v>
      </c>
      <c r="E186" s="93">
        <v>2.9</v>
      </c>
      <c r="F186" s="117" t="s">
        <v>4006</v>
      </c>
      <c r="G186" s="94">
        <v>24</v>
      </c>
      <c r="H186" s="118">
        <v>2.9</v>
      </c>
      <c r="I186" s="118">
        <v>3</v>
      </c>
      <c r="J186" s="119">
        <v>1.7</v>
      </c>
      <c r="K186" s="119">
        <v>1.2</v>
      </c>
      <c r="L186" s="35">
        <v>1</v>
      </c>
      <c r="M186" s="119">
        <v>1.2</v>
      </c>
      <c r="N186" s="119" t="s">
        <v>1746</v>
      </c>
      <c r="O186" s="119" t="s">
        <v>1746</v>
      </c>
      <c r="P186" s="97" t="s">
        <v>1746</v>
      </c>
    </row>
    <row r="187" spans="1:16" x14ac:dyDescent="0.25">
      <c r="A187" s="90">
        <v>186</v>
      </c>
      <c r="B187" s="90" t="s">
        <v>1746</v>
      </c>
      <c r="C187" s="90" t="s">
        <v>1802</v>
      </c>
      <c r="D187" s="91">
        <v>44294</v>
      </c>
      <c r="E187" s="93">
        <v>2.7</v>
      </c>
      <c r="F187" s="117" t="s">
        <v>4006</v>
      </c>
      <c r="G187" s="94">
        <v>24</v>
      </c>
      <c r="H187" s="118">
        <v>2.7</v>
      </c>
      <c r="I187" s="118">
        <v>0.1</v>
      </c>
      <c r="J187" s="119">
        <v>1.8</v>
      </c>
      <c r="K187" s="119">
        <v>0.9</v>
      </c>
      <c r="L187" s="35">
        <v>1</v>
      </c>
      <c r="M187" s="119">
        <v>0.9</v>
      </c>
      <c r="N187" s="119" t="s">
        <v>1746</v>
      </c>
      <c r="O187" s="119" t="s">
        <v>1746</v>
      </c>
      <c r="P187" s="97" t="s">
        <v>1746</v>
      </c>
    </row>
    <row r="188" spans="1:16" x14ac:dyDescent="0.25">
      <c r="A188" s="90">
        <v>187</v>
      </c>
      <c r="B188" s="90" t="s">
        <v>1746</v>
      </c>
      <c r="C188" s="90" t="s">
        <v>3209</v>
      </c>
      <c r="D188" s="91">
        <v>44294</v>
      </c>
      <c r="E188" s="93">
        <v>2.9</v>
      </c>
      <c r="F188" s="117" t="s">
        <v>4006</v>
      </c>
      <c r="G188" s="94">
        <v>24</v>
      </c>
      <c r="H188" s="118">
        <v>2.9</v>
      </c>
      <c r="I188" s="118">
        <v>2.9</v>
      </c>
      <c r="J188" s="119">
        <v>1.7</v>
      </c>
      <c r="K188" s="119">
        <v>1.2</v>
      </c>
      <c r="L188" s="35">
        <v>1</v>
      </c>
      <c r="M188" s="119">
        <v>1.2</v>
      </c>
      <c r="N188" s="119" t="s">
        <v>1746</v>
      </c>
      <c r="O188" s="119" t="s">
        <v>1746</v>
      </c>
      <c r="P188" s="97" t="s">
        <v>1746</v>
      </c>
    </row>
    <row r="189" spans="1:16" x14ac:dyDescent="0.25">
      <c r="A189" s="90">
        <v>188</v>
      </c>
      <c r="B189" s="90" t="s">
        <v>1746</v>
      </c>
      <c r="C189" s="90" t="s">
        <v>1802</v>
      </c>
      <c r="D189" s="91">
        <v>44295</v>
      </c>
      <c r="E189" s="93">
        <v>2.6</v>
      </c>
      <c r="F189" s="117" t="s">
        <v>4006</v>
      </c>
      <c r="G189" s="94">
        <v>24</v>
      </c>
      <c r="H189" s="118">
        <v>2.7</v>
      </c>
      <c r="I189" s="118">
        <v>0.4</v>
      </c>
      <c r="J189" s="119">
        <v>1.7</v>
      </c>
      <c r="K189" s="119">
        <v>1</v>
      </c>
      <c r="L189" s="35">
        <v>1</v>
      </c>
      <c r="M189" s="119">
        <v>1</v>
      </c>
      <c r="N189" s="119" t="s">
        <v>1746</v>
      </c>
      <c r="O189" s="119" t="s">
        <v>1746</v>
      </c>
      <c r="P189" s="97" t="s">
        <v>1746</v>
      </c>
    </row>
    <row r="190" spans="1:16" x14ac:dyDescent="0.25">
      <c r="A190" s="90">
        <v>189</v>
      </c>
      <c r="B190" s="90" t="s">
        <v>1746</v>
      </c>
      <c r="C190" s="90" t="s">
        <v>3209</v>
      </c>
      <c r="D190" s="91">
        <v>44295</v>
      </c>
      <c r="E190" s="93">
        <v>2.9</v>
      </c>
      <c r="F190" s="117" t="s">
        <v>4006</v>
      </c>
      <c r="G190" s="94">
        <v>24</v>
      </c>
      <c r="H190" s="118">
        <v>2.9</v>
      </c>
      <c r="I190" s="118">
        <v>2.8</v>
      </c>
      <c r="J190" s="119">
        <v>1.7</v>
      </c>
      <c r="K190" s="119">
        <v>1.2</v>
      </c>
      <c r="L190" s="35">
        <v>1</v>
      </c>
      <c r="M190" s="119">
        <v>1.2</v>
      </c>
      <c r="N190" s="119" t="s">
        <v>1746</v>
      </c>
      <c r="O190" s="119" t="s">
        <v>1746</v>
      </c>
      <c r="P190" s="97" t="s">
        <v>1746</v>
      </c>
    </row>
    <row r="191" spans="1:16" x14ac:dyDescent="0.25">
      <c r="A191" s="90">
        <v>190</v>
      </c>
      <c r="B191" s="90" t="s">
        <v>1746</v>
      </c>
      <c r="C191" s="90" t="s">
        <v>1802</v>
      </c>
      <c r="D191" s="91">
        <v>44296</v>
      </c>
      <c r="E191" s="93">
        <v>2.6</v>
      </c>
      <c r="F191" s="117" t="s">
        <v>4006</v>
      </c>
      <c r="G191" s="94">
        <v>24</v>
      </c>
      <c r="H191" s="118">
        <v>2.7</v>
      </c>
      <c r="I191" s="118">
        <v>0.3</v>
      </c>
      <c r="J191" s="119">
        <v>0.9</v>
      </c>
      <c r="K191" s="119">
        <v>0.9</v>
      </c>
      <c r="L191" s="35">
        <v>1</v>
      </c>
      <c r="M191" s="119">
        <v>0.9</v>
      </c>
      <c r="N191" s="119" t="s">
        <v>1746</v>
      </c>
      <c r="O191" s="119" t="s">
        <v>1746</v>
      </c>
      <c r="P191" s="97" t="s">
        <v>1746</v>
      </c>
    </row>
    <row r="192" spans="1:16" x14ac:dyDescent="0.25">
      <c r="A192" s="90">
        <v>191</v>
      </c>
      <c r="B192" s="90" t="s">
        <v>1746</v>
      </c>
      <c r="C192" s="90" t="s">
        <v>3209</v>
      </c>
      <c r="D192" s="91">
        <v>44296</v>
      </c>
      <c r="E192" s="93">
        <v>2.9</v>
      </c>
      <c r="F192" s="117" t="s">
        <v>4006</v>
      </c>
      <c r="G192" s="94">
        <v>24</v>
      </c>
      <c r="H192" s="118">
        <v>3.1</v>
      </c>
      <c r="I192" s="118">
        <v>2.8</v>
      </c>
      <c r="J192" s="119">
        <v>1.7</v>
      </c>
      <c r="K192" s="119">
        <v>1.4</v>
      </c>
      <c r="L192" s="35">
        <v>1</v>
      </c>
      <c r="M192" s="119">
        <v>1.4</v>
      </c>
      <c r="N192" s="119" t="s">
        <v>1746</v>
      </c>
      <c r="O192" s="119" t="s">
        <v>1746</v>
      </c>
      <c r="P192" s="97" t="s">
        <v>1746</v>
      </c>
    </row>
    <row r="193" spans="1:16" x14ac:dyDescent="0.25">
      <c r="A193" s="90">
        <v>192</v>
      </c>
      <c r="B193" s="90" t="s">
        <v>1746</v>
      </c>
      <c r="C193" s="90" t="s">
        <v>1802</v>
      </c>
      <c r="D193" s="91">
        <v>44297</v>
      </c>
      <c r="E193" s="93">
        <v>2.8</v>
      </c>
      <c r="F193" s="117" t="s">
        <v>4006</v>
      </c>
      <c r="G193" s="94">
        <v>24</v>
      </c>
      <c r="H193" s="118">
        <v>2.6</v>
      </c>
      <c r="I193" s="118">
        <v>0.2</v>
      </c>
      <c r="J193" s="119">
        <v>1.8</v>
      </c>
      <c r="K193" s="119">
        <v>0.8</v>
      </c>
      <c r="L193" s="35">
        <v>1</v>
      </c>
      <c r="M193" s="119">
        <v>0.8</v>
      </c>
      <c r="N193" s="119" t="s">
        <v>1746</v>
      </c>
      <c r="O193" s="119" t="s">
        <v>1746</v>
      </c>
      <c r="P193" s="97" t="s">
        <v>1746</v>
      </c>
    </row>
    <row r="194" spans="1:16" x14ac:dyDescent="0.25">
      <c r="A194" s="90">
        <v>193</v>
      </c>
      <c r="B194" s="90" t="s">
        <v>1746</v>
      </c>
      <c r="C194" s="90" t="s">
        <v>3209</v>
      </c>
      <c r="D194" s="91">
        <v>44297</v>
      </c>
      <c r="E194" s="93">
        <v>3.2</v>
      </c>
      <c r="F194" s="117" t="s">
        <v>4006</v>
      </c>
      <c r="G194" s="94">
        <v>24</v>
      </c>
      <c r="H194" s="118">
        <v>3</v>
      </c>
      <c r="I194" s="118">
        <v>2.4</v>
      </c>
      <c r="J194" s="119">
        <v>1.8</v>
      </c>
      <c r="K194" s="119">
        <v>1.2</v>
      </c>
      <c r="L194" s="35">
        <v>1</v>
      </c>
      <c r="M194" s="119">
        <v>1.2</v>
      </c>
      <c r="N194" s="119" t="s">
        <v>1746</v>
      </c>
      <c r="O194" s="119" t="s">
        <v>1746</v>
      </c>
      <c r="P194" s="97" t="s">
        <v>1746</v>
      </c>
    </row>
    <row r="195" spans="1:16" x14ac:dyDescent="0.25">
      <c r="A195" s="90">
        <v>194</v>
      </c>
      <c r="B195" s="90" t="s">
        <v>1746</v>
      </c>
      <c r="C195" s="90" t="s">
        <v>1802</v>
      </c>
      <c r="D195" s="91">
        <v>44298</v>
      </c>
      <c r="E195" s="93">
        <v>2.8</v>
      </c>
      <c r="F195" s="117" t="s">
        <v>4006</v>
      </c>
      <c r="G195" s="94">
        <v>24</v>
      </c>
      <c r="H195" s="118">
        <v>2.6</v>
      </c>
      <c r="I195" s="118">
        <v>0.2</v>
      </c>
      <c r="J195" s="119">
        <v>1.8</v>
      </c>
      <c r="K195" s="119">
        <v>0.8</v>
      </c>
      <c r="L195" s="35">
        <v>1</v>
      </c>
      <c r="M195" s="119">
        <v>0.8</v>
      </c>
      <c r="N195" s="119" t="s">
        <v>1746</v>
      </c>
      <c r="O195" s="119" t="s">
        <v>1746</v>
      </c>
      <c r="P195" s="97" t="s">
        <v>1746</v>
      </c>
    </row>
    <row r="196" spans="1:16" x14ac:dyDescent="0.25">
      <c r="A196" s="90">
        <v>195</v>
      </c>
      <c r="B196" s="90" t="s">
        <v>1746</v>
      </c>
      <c r="C196" s="90" t="s">
        <v>3209</v>
      </c>
      <c r="D196" s="91">
        <v>44298</v>
      </c>
      <c r="E196" s="93">
        <v>3.2</v>
      </c>
      <c r="F196" s="117" t="s">
        <v>4006</v>
      </c>
      <c r="G196" s="94">
        <v>24</v>
      </c>
      <c r="H196" s="118">
        <v>3</v>
      </c>
      <c r="I196" s="118">
        <v>2.4</v>
      </c>
      <c r="J196" s="119">
        <v>1.8</v>
      </c>
      <c r="K196" s="119">
        <v>1.2</v>
      </c>
      <c r="L196" s="35">
        <v>1</v>
      </c>
      <c r="M196" s="119">
        <v>1.2</v>
      </c>
      <c r="N196" s="119" t="s">
        <v>1746</v>
      </c>
      <c r="O196" s="119" t="s">
        <v>1746</v>
      </c>
      <c r="P196" s="97" t="s">
        <v>1746</v>
      </c>
    </row>
    <row r="197" spans="1:16" x14ac:dyDescent="0.25">
      <c r="A197" s="90">
        <v>196</v>
      </c>
      <c r="B197" s="90" t="s">
        <v>1746</v>
      </c>
      <c r="C197" s="90" t="s">
        <v>1802</v>
      </c>
      <c r="D197" s="91">
        <v>44299</v>
      </c>
      <c r="E197" s="93">
        <v>2.6</v>
      </c>
      <c r="F197" s="117" t="s">
        <v>2784</v>
      </c>
      <c r="G197" s="94">
        <v>16.5</v>
      </c>
      <c r="H197" s="118">
        <v>1.8</v>
      </c>
      <c r="I197" s="118">
        <v>0</v>
      </c>
      <c r="J197" s="119">
        <v>1.2</v>
      </c>
      <c r="K197" s="119">
        <v>0.6</v>
      </c>
      <c r="L197" s="35">
        <v>1</v>
      </c>
      <c r="M197" s="119">
        <v>0.6</v>
      </c>
      <c r="N197" s="119" t="s">
        <v>1746</v>
      </c>
      <c r="O197" s="119" t="s">
        <v>1746</v>
      </c>
      <c r="P197" s="97" t="s">
        <v>1746</v>
      </c>
    </row>
    <row r="198" spans="1:16" x14ac:dyDescent="0.25">
      <c r="A198" s="90">
        <v>197</v>
      </c>
      <c r="B198" s="90" t="s">
        <v>1746</v>
      </c>
      <c r="C198" s="90" t="s">
        <v>3209</v>
      </c>
      <c r="D198" s="91">
        <v>44299</v>
      </c>
      <c r="E198" s="93">
        <v>3.3</v>
      </c>
      <c r="F198" s="117" t="s">
        <v>4006</v>
      </c>
      <c r="G198" s="94">
        <v>24</v>
      </c>
      <c r="H198" s="118">
        <v>3.1</v>
      </c>
      <c r="I198" s="118">
        <v>2.1</v>
      </c>
      <c r="J198" s="119">
        <v>1.9</v>
      </c>
      <c r="K198" s="119">
        <v>1.2</v>
      </c>
      <c r="L198" s="35">
        <v>1</v>
      </c>
      <c r="M198" s="119">
        <v>1.2</v>
      </c>
      <c r="N198" s="119" t="s">
        <v>1746</v>
      </c>
      <c r="O198" s="119" t="s">
        <v>1746</v>
      </c>
      <c r="P198" s="97" t="s">
        <v>1746</v>
      </c>
    </row>
    <row r="199" spans="1:16" x14ac:dyDescent="0.25">
      <c r="A199" s="90">
        <v>198</v>
      </c>
      <c r="B199" s="90" t="s">
        <v>1746</v>
      </c>
      <c r="C199" s="90" t="s">
        <v>1813</v>
      </c>
      <c r="D199" s="91">
        <v>44299</v>
      </c>
      <c r="E199" s="93">
        <v>0</v>
      </c>
      <c r="F199" s="117" t="s">
        <v>4079</v>
      </c>
      <c r="G199" s="94">
        <v>24</v>
      </c>
      <c r="H199" s="118">
        <v>0.9</v>
      </c>
      <c r="I199" s="118">
        <v>9.1</v>
      </c>
      <c r="J199" s="119">
        <v>0.1</v>
      </c>
      <c r="K199" s="119">
        <v>0.8</v>
      </c>
      <c r="L199" s="35">
        <v>1</v>
      </c>
      <c r="M199" s="119">
        <v>0.8</v>
      </c>
      <c r="N199" s="119" t="s">
        <v>1746</v>
      </c>
      <c r="O199" s="119" t="s">
        <v>1746</v>
      </c>
      <c r="P199" s="97" t="s">
        <v>1746</v>
      </c>
    </row>
    <row r="200" spans="1:16" x14ac:dyDescent="0.25">
      <c r="A200" s="90">
        <v>199</v>
      </c>
      <c r="B200" s="90" t="s">
        <v>1746</v>
      </c>
      <c r="C200" s="90" t="s">
        <v>3209</v>
      </c>
      <c r="D200" s="91">
        <v>44300</v>
      </c>
      <c r="E200" s="93">
        <v>2.5</v>
      </c>
      <c r="F200" s="117" t="s">
        <v>4006</v>
      </c>
      <c r="G200" s="94">
        <v>24</v>
      </c>
      <c r="H200" s="118">
        <v>2.4</v>
      </c>
      <c r="I200" s="118">
        <v>2</v>
      </c>
      <c r="J200" s="119">
        <v>1.8</v>
      </c>
      <c r="K200" s="119">
        <v>0.6</v>
      </c>
      <c r="L200" s="35">
        <v>1</v>
      </c>
      <c r="M200" s="119">
        <v>0.6</v>
      </c>
      <c r="N200" s="119" t="s">
        <v>1746</v>
      </c>
      <c r="O200" s="119" t="s">
        <v>1746</v>
      </c>
      <c r="P200" s="97" t="s">
        <v>1746</v>
      </c>
    </row>
    <row r="201" spans="1:16" x14ac:dyDescent="0.25">
      <c r="A201" s="90">
        <v>200</v>
      </c>
      <c r="B201" s="90" t="s">
        <v>1746</v>
      </c>
      <c r="C201" s="90" t="s">
        <v>1813</v>
      </c>
      <c r="D201" s="91">
        <v>44300</v>
      </c>
      <c r="E201" s="93">
        <v>4.2</v>
      </c>
      <c r="F201" s="117" t="s">
        <v>4006</v>
      </c>
      <c r="G201" s="94">
        <v>24</v>
      </c>
      <c r="H201" s="118">
        <v>3</v>
      </c>
      <c r="I201" s="118">
        <v>37.1</v>
      </c>
      <c r="J201" s="119">
        <v>2.5</v>
      </c>
      <c r="K201" s="119">
        <v>0.5</v>
      </c>
      <c r="L201" s="35">
        <v>1</v>
      </c>
      <c r="M201" s="119">
        <v>0.5</v>
      </c>
      <c r="N201" s="119" t="s">
        <v>1746</v>
      </c>
      <c r="O201" s="119" t="s">
        <v>1746</v>
      </c>
      <c r="P201" s="97" t="s">
        <v>1746</v>
      </c>
    </row>
    <row r="202" spans="1:16" x14ac:dyDescent="0.25">
      <c r="A202" s="90">
        <v>201</v>
      </c>
      <c r="B202" s="90" t="s">
        <v>1746</v>
      </c>
      <c r="C202" s="90" t="s">
        <v>3209</v>
      </c>
      <c r="D202" s="91">
        <v>44301</v>
      </c>
      <c r="E202" s="93">
        <v>3.2</v>
      </c>
      <c r="F202" s="117" t="s">
        <v>4006</v>
      </c>
      <c r="G202" s="94">
        <v>24</v>
      </c>
      <c r="H202" s="118">
        <v>3.4</v>
      </c>
      <c r="I202" s="118">
        <v>2.5</v>
      </c>
      <c r="J202" s="119">
        <v>1.8</v>
      </c>
      <c r="K202" s="119">
        <v>1.6</v>
      </c>
      <c r="L202" s="35">
        <v>1</v>
      </c>
      <c r="M202" s="119">
        <v>1.6</v>
      </c>
      <c r="N202" s="119" t="s">
        <v>1746</v>
      </c>
      <c r="O202" s="119" t="s">
        <v>1746</v>
      </c>
      <c r="P202" s="97" t="s">
        <v>1746</v>
      </c>
    </row>
    <row r="203" spans="1:16" x14ac:dyDescent="0.25">
      <c r="A203" s="90">
        <v>202</v>
      </c>
      <c r="B203" s="90" t="s">
        <v>1746</v>
      </c>
      <c r="C203" s="90" t="s">
        <v>1813</v>
      </c>
      <c r="D203" s="91">
        <v>44301</v>
      </c>
      <c r="E203" s="93">
        <v>3</v>
      </c>
      <c r="F203" s="117" t="s">
        <v>4006</v>
      </c>
      <c r="G203" s="94">
        <v>24</v>
      </c>
      <c r="H203" s="118">
        <v>2.9</v>
      </c>
      <c r="I203" s="118">
        <v>11.5</v>
      </c>
      <c r="J203" s="119">
        <v>2.6</v>
      </c>
      <c r="K203" s="119">
        <v>0.3</v>
      </c>
      <c r="L203" s="35">
        <v>1</v>
      </c>
      <c r="M203" s="119">
        <v>0.3</v>
      </c>
      <c r="N203" s="119" t="s">
        <v>1746</v>
      </c>
      <c r="O203" s="119" t="s">
        <v>1746</v>
      </c>
      <c r="P203" s="97" t="s">
        <v>1746</v>
      </c>
    </row>
    <row r="204" spans="1:16" x14ac:dyDescent="0.25">
      <c r="A204" s="90">
        <v>203</v>
      </c>
      <c r="B204" s="90" t="s">
        <v>1746</v>
      </c>
      <c r="C204" s="90" t="s">
        <v>3209</v>
      </c>
      <c r="D204" s="91">
        <v>44302</v>
      </c>
      <c r="E204" s="93">
        <v>3.6</v>
      </c>
      <c r="F204" s="117" t="s">
        <v>4006</v>
      </c>
      <c r="G204" s="94">
        <v>24</v>
      </c>
      <c r="H204" s="118">
        <v>3.5</v>
      </c>
      <c r="I204" s="118">
        <v>2.5</v>
      </c>
      <c r="J204" s="119">
        <v>2</v>
      </c>
      <c r="K204" s="119">
        <v>1.5</v>
      </c>
      <c r="L204" s="35">
        <v>1</v>
      </c>
      <c r="M204" s="119">
        <v>1.5</v>
      </c>
      <c r="N204" s="119" t="s">
        <v>1746</v>
      </c>
      <c r="O204" s="119" t="s">
        <v>1746</v>
      </c>
      <c r="P204" s="97" t="s">
        <v>1746</v>
      </c>
    </row>
    <row r="205" spans="1:16" x14ac:dyDescent="0.25">
      <c r="A205" s="90">
        <v>204</v>
      </c>
      <c r="B205" s="90" t="s">
        <v>1746</v>
      </c>
      <c r="C205" s="90" t="s">
        <v>1813</v>
      </c>
      <c r="D205" s="91">
        <v>44302</v>
      </c>
      <c r="E205" s="93">
        <v>2.7</v>
      </c>
      <c r="F205" s="117" t="s">
        <v>4006</v>
      </c>
      <c r="G205" s="94">
        <v>24</v>
      </c>
      <c r="H205" s="118">
        <v>2.6</v>
      </c>
      <c r="I205" s="118">
        <v>6.1</v>
      </c>
      <c r="J205" s="119">
        <v>2.2999999999999998</v>
      </c>
      <c r="K205" s="119">
        <v>0.3</v>
      </c>
      <c r="L205" s="35">
        <v>1</v>
      </c>
      <c r="M205" s="119">
        <v>0.3</v>
      </c>
      <c r="N205" s="119" t="s">
        <v>1746</v>
      </c>
      <c r="O205" s="119" t="s">
        <v>1746</v>
      </c>
      <c r="P205" s="97" t="s">
        <v>1746</v>
      </c>
    </row>
    <row r="206" spans="1:16" x14ac:dyDescent="0.25">
      <c r="A206" s="90">
        <v>205</v>
      </c>
      <c r="B206" s="90" t="s">
        <v>1746</v>
      </c>
      <c r="C206" s="90" t="s">
        <v>1802</v>
      </c>
      <c r="D206" s="91">
        <v>44303</v>
      </c>
      <c r="E206" s="93">
        <v>0</v>
      </c>
      <c r="F206" s="117" t="s">
        <v>4080</v>
      </c>
      <c r="G206" s="94">
        <v>9</v>
      </c>
      <c r="H206" s="118">
        <v>1.8</v>
      </c>
      <c r="I206" s="118">
        <v>1.9</v>
      </c>
      <c r="J206" s="119">
        <v>0.9</v>
      </c>
      <c r="K206" s="119">
        <v>0.9</v>
      </c>
      <c r="L206" s="35">
        <v>1</v>
      </c>
      <c r="M206" s="119">
        <v>0.9</v>
      </c>
      <c r="N206" s="119" t="s">
        <v>1746</v>
      </c>
      <c r="O206" s="119" t="s">
        <v>1746</v>
      </c>
      <c r="P206" s="97" t="s">
        <v>1746</v>
      </c>
    </row>
    <row r="207" spans="1:16" x14ac:dyDescent="0.25">
      <c r="A207" s="90">
        <v>206</v>
      </c>
      <c r="B207" s="90" t="s">
        <v>1746</v>
      </c>
      <c r="C207" s="90" t="s">
        <v>3209</v>
      </c>
      <c r="D207" s="91">
        <v>44303</v>
      </c>
      <c r="E207" s="93">
        <v>3.4</v>
      </c>
      <c r="F207" s="117" t="s">
        <v>4006</v>
      </c>
      <c r="G207" s="94">
        <v>24</v>
      </c>
      <c r="H207" s="118">
        <v>3.1</v>
      </c>
      <c r="I207" s="118">
        <v>2.5</v>
      </c>
      <c r="J207" s="119">
        <v>1.9</v>
      </c>
      <c r="K207" s="119">
        <v>1.2</v>
      </c>
      <c r="L207" s="35">
        <v>1</v>
      </c>
      <c r="M207" s="119">
        <v>1.2</v>
      </c>
      <c r="N207" s="119" t="s">
        <v>1746</v>
      </c>
      <c r="O207" s="119" t="s">
        <v>1746</v>
      </c>
      <c r="P207" s="97" t="s">
        <v>1746</v>
      </c>
    </row>
    <row r="208" spans="1:16" x14ac:dyDescent="0.25">
      <c r="A208" s="90">
        <v>207</v>
      </c>
      <c r="B208" s="90" t="s">
        <v>1746</v>
      </c>
      <c r="C208" s="90" t="s">
        <v>1813</v>
      </c>
      <c r="D208" s="91">
        <v>44303</v>
      </c>
      <c r="E208" s="93">
        <v>2.2999999999999998</v>
      </c>
      <c r="F208" s="117" t="s">
        <v>2767</v>
      </c>
      <c r="G208" s="94">
        <v>15</v>
      </c>
      <c r="H208" s="118">
        <v>2.2000000000000002</v>
      </c>
      <c r="I208" s="118">
        <v>0.4</v>
      </c>
      <c r="J208" s="119">
        <v>1.2</v>
      </c>
      <c r="K208" s="119">
        <v>1</v>
      </c>
      <c r="L208" s="35">
        <v>1</v>
      </c>
      <c r="M208" s="119">
        <v>1</v>
      </c>
      <c r="N208" s="119" t="s">
        <v>1746</v>
      </c>
      <c r="O208" s="119" t="s">
        <v>1746</v>
      </c>
      <c r="P208" s="97" t="s">
        <v>1746</v>
      </c>
    </row>
    <row r="209" spans="1:16" x14ac:dyDescent="0.25">
      <c r="A209" s="90">
        <v>208</v>
      </c>
      <c r="B209" s="90" t="s">
        <v>1746</v>
      </c>
      <c r="C209" s="90" t="s">
        <v>1802</v>
      </c>
      <c r="D209" s="91">
        <v>44304</v>
      </c>
      <c r="E209" s="93">
        <v>4.8</v>
      </c>
      <c r="F209" s="117" t="s">
        <v>4006</v>
      </c>
      <c r="G209" s="94">
        <v>24</v>
      </c>
      <c r="H209" s="118">
        <v>4.0999999999999996</v>
      </c>
      <c r="I209" s="118">
        <v>1.8</v>
      </c>
      <c r="J209" s="119">
        <v>2.1</v>
      </c>
      <c r="K209" s="119">
        <v>2</v>
      </c>
      <c r="L209" s="35">
        <v>1</v>
      </c>
      <c r="M209" s="119">
        <v>2</v>
      </c>
      <c r="N209" s="119" t="s">
        <v>1746</v>
      </c>
      <c r="O209" s="119" t="s">
        <v>1746</v>
      </c>
      <c r="P209" s="97" t="s">
        <v>1746</v>
      </c>
    </row>
    <row r="210" spans="1:16" x14ac:dyDescent="0.25">
      <c r="A210" s="90">
        <v>209</v>
      </c>
      <c r="B210" s="90" t="s">
        <v>1746</v>
      </c>
      <c r="C210" s="90" t="s">
        <v>3209</v>
      </c>
      <c r="D210" s="91">
        <v>44304</v>
      </c>
      <c r="E210" s="93">
        <v>2.5</v>
      </c>
      <c r="F210" s="117" t="s">
        <v>4006</v>
      </c>
      <c r="G210" s="94">
        <v>24</v>
      </c>
      <c r="H210" s="118">
        <v>2.4</v>
      </c>
      <c r="I210" s="118">
        <v>2.5</v>
      </c>
      <c r="J210" s="119">
        <v>1.8</v>
      </c>
      <c r="K210" s="119">
        <v>0.6</v>
      </c>
      <c r="L210" s="35">
        <v>1</v>
      </c>
      <c r="M210" s="119">
        <v>0.6</v>
      </c>
      <c r="N210" s="119" t="s">
        <v>1746</v>
      </c>
      <c r="O210" s="119" t="s">
        <v>1746</v>
      </c>
      <c r="P210" s="97" t="s">
        <v>1746</v>
      </c>
    </row>
    <row r="211" spans="1:16" x14ac:dyDescent="0.25">
      <c r="A211" s="90">
        <v>210</v>
      </c>
      <c r="B211" s="90" t="s">
        <v>1746</v>
      </c>
      <c r="C211" s="90" t="s">
        <v>1802</v>
      </c>
      <c r="D211" s="91">
        <v>44305</v>
      </c>
      <c r="E211" s="93">
        <v>2.2999999999999998</v>
      </c>
      <c r="F211" s="117" t="s">
        <v>4006</v>
      </c>
      <c r="G211" s="94">
        <v>24</v>
      </c>
      <c r="H211" s="118">
        <v>3.2</v>
      </c>
      <c r="I211" s="118">
        <v>2.2000000000000002</v>
      </c>
      <c r="J211" s="119">
        <v>2.1</v>
      </c>
      <c r="K211" s="119">
        <v>1.1000000000000001</v>
      </c>
      <c r="L211" s="35">
        <v>1</v>
      </c>
      <c r="M211" s="119">
        <v>1.1000000000000001</v>
      </c>
      <c r="N211" s="119" t="s">
        <v>1746</v>
      </c>
      <c r="O211" s="119" t="s">
        <v>1746</v>
      </c>
      <c r="P211" s="97" t="s">
        <v>1746</v>
      </c>
    </row>
    <row r="212" spans="1:16" x14ac:dyDescent="0.25">
      <c r="A212" s="90">
        <v>211</v>
      </c>
      <c r="B212" s="90" t="s">
        <v>1746</v>
      </c>
      <c r="C212" s="90" t="s">
        <v>3209</v>
      </c>
      <c r="D212" s="91">
        <v>44305</v>
      </c>
      <c r="E212" s="93">
        <v>2.5</v>
      </c>
      <c r="F212" s="117" t="s">
        <v>4006</v>
      </c>
      <c r="G212" s="94">
        <v>24</v>
      </c>
      <c r="H212" s="118">
        <v>2.5</v>
      </c>
      <c r="I212" s="118">
        <v>2.6</v>
      </c>
      <c r="J212" s="119">
        <v>1.84</v>
      </c>
      <c r="K212" s="119">
        <v>0.66</v>
      </c>
      <c r="L212" s="35">
        <v>1</v>
      </c>
      <c r="M212" s="119">
        <v>0.66</v>
      </c>
      <c r="N212" s="119" t="s">
        <v>1746</v>
      </c>
      <c r="O212" s="119" t="s">
        <v>1746</v>
      </c>
      <c r="P212" s="97" t="s">
        <v>1746</v>
      </c>
    </row>
    <row r="213" spans="1:16" x14ac:dyDescent="0.25">
      <c r="A213" s="90">
        <v>212</v>
      </c>
      <c r="B213" s="90" t="s">
        <v>1746</v>
      </c>
      <c r="C213" s="90" t="s">
        <v>1802</v>
      </c>
      <c r="D213" s="91">
        <v>44306</v>
      </c>
      <c r="E213" s="93">
        <v>2.5</v>
      </c>
      <c r="F213" s="117" t="s">
        <v>4006</v>
      </c>
      <c r="G213" s="94">
        <v>24</v>
      </c>
      <c r="H213" s="118">
        <v>3</v>
      </c>
      <c r="I213" s="118">
        <v>2.7</v>
      </c>
      <c r="J213" s="119">
        <v>1.98</v>
      </c>
      <c r="K213" s="119">
        <v>1.02</v>
      </c>
      <c r="L213" s="35">
        <v>1</v>
      </c>
      <c r="M213" s="119">
        <v>1.02</v>
      </c>
      <c r="N213" s="119" t="s">
        <v>1746</v>
      </c>
      <c r="O213" s="119" t="s">
        <v>1746</v>
      </c>
      <c r="P213" s="97" t="s">
        <v>1746</v>
      </c>
    </row>
    <row r="214" spans="1:16" x14ac:dyDescent="0.25">
      <c r="A214" s="90">
        <v>213</v>
      </c>
      <c r="B214" s="90" t="s">
        <v>1746</v>
      </c>
      <c r="C214" s="90" t="s">
        <v>3209</v>
      </c>
      <c r="D214" s="91">
        <v>44306</v>
      </c>
      <c r="E214" s="93">
        <v>2.5</v>
      </c>
      <c r="F214" s="117" t="s">
        <v>4006</v>
      </c>
      <c r="G214" s="94">
        <v>24</v>
      </c>
      <c r="H214" s="118">
        <v>2.71</v>
      </c>
      <c r="I214" s="118">
        <v>2.5</v>
      </c>
      <c r="J214" s="119">
        <v>1.82</v>
      </c>
      <c r="K214" s="119">
        <v>0.89</v>
      </c>
      <c r="L214" s="35">
        <v>1</v>
      </c>
      <c r="M214" s="119">
        <v>0.89</v>
      </c>
      <c r="N214" s="119" t="s">
        <v>1746</v>
      </c>
      <c r="O214" s="119" t="s">
        <v>1746</v>
      </c>
      <c r="P214" s="97" t="s">
        <v>1746</v>
      </c>
    </row>
    <row r="215" spans="1:16" x14ac:dyDescent="0.25">
      <c r="A215" s="90">
        <v>214</v>
      </c>
      <c r="B215" s="90" t="s">
        <v>1746</v>
      </c>
      <c r="C215" s="90" t="s">
        <v>1802</v>
      </c>
      <c r="D215" s="91">
        <v>44307</v>
      </c>
      <c r="E215" s="93">
        <v>2.5</v>
      </c>
      <c r="F215" s="117" t="s">
        <v>4006</v>
      </c>
      <c r="G215" s="94">
        <v>24</v>
      </c>
      <c r="H215" s="118">
        <v>2.81</v>
      </c>
      <c r="I215" s="118">
        <v>2.4</v>
      </c>
      <c r="J215" s="119">
        <v>1.9</v>
      </c>
      <c r="K215" s="119">
        <v>0.91</v>
      </c>
      <c r="L215" s="35">
        <v>1</v>
      </c>
      <c r="M215" s="119">
        <v>0.91</v>
      </c>
      <c r="N215" s="119" t="s">
        <v>1746</v>
      </c>
      <c r="O215" s="119" t="s">
        <v>1746</v>
      </c>
      <c r="P215" s="97" t="s">
        <v>1746</v>
      </c>
    </row>
    <row r="216" spans="1:16" x14ac:dyDescent="0.25">
      <c r="A216" s="90">
        <v>215</v>
      </c>
      <c r="B216" s="90" t="s">
        <v>1746</v>
      </c>
      <c r="C216" s="90" t="s">
        <v>3209</v>
      </c>
      <c r="D216" s="91">
        <v>44307</v>
      </c>
      <c r="E216" s="93">
        <v>2.5</v>
      </c>
      <c r="F216" s="117" t="s">
        <v>4006</v>
      </c>
      <c r="G216" s="94">
        <v>24</v>
      </c>
      <c r="H216" s="118">
        <v>2.8</v>
      </c>
      <c r="I216" s="118">
        <v>2.4</v>
      </c>
      <c r="J216" s="119">
        <v>1.82</v>
      </c>
      <c r="K216" s="119">
        <v>0.98</v>
      </c>
      <c r="L216" s="35">
        <v>1</v>
      </c>
      <c r="M216" s="119">
        <v>0.98</v>
      </c>
      <c r="N216" s="119" t="s">
        <v>1746</v>
      </c>
      <c r="O216" s="119" t="s">
        <v>1746</v>
      </c>
      <c r="P216" s="97" t="s">
        <v>1746</v>
      </c>
    </row>
    <row r="217" spans="1:16" x14ac:dyDescent="0.25">
      <c r="A217" s="90">
        <v>216</v>
      </c>
      <c r="B217" s="90" t="s">
        <v>1746</v>
      </c>
      <c r="C217" s="90" t="s">
        <v>1802</v>
      </c>
      <c r="D217" s="91">
        <v>44308</v>
      </c>
      <c r="E217" s="93">
        <v>2.5</v>
      </c>
      <c r="F217" s="117" t="s">
        <v>4006</v>
      </c>
      <c r="G217" s="94">
        <v>24</v>
      </c>
      <c r="H217" s="118">
        <v>2.78</v>
      </c>
      <c r="I217" s="118">
        <v>2.4</v>
      </c>
      <c r="J217" s="119">
        <v>1.92</v>
      </c>
      <c r="K217" s="119">
        <v>0.86</v>
      </c>
      <c r="L217" s="35">
        <v>1</v>
      </c>
      <c r="M217" s="119">
        <v>0.86</v>
      </c>
      <c r="N217" s="119" t="s">
        <v>1746</v>
      </c>
      <c r="O217" s="119" t="s">
        <v>1746</v>
      </c>
      <c r="P217" s="97" t="s">
        <v>1746</v>
      </c>
    </row>
    <row r="218" spans="1:16" x14ac:dyDescent="0.25">
      <c r="A218" s="90">
        <v>217</v>
      </c>
      <c r="B218" s="90" t="s">
        <v>1746</v>
      </c>
      <c r="C218" s="90" t="s">
        <v>3209</v>
      </c>
      <c r="D218" s="91">
        <v>44308</v>
      </c>
      <c r="E218" s="93">
        <v>2.5</v>
      </c>
      <c r="F218" s="117" t="s">
        <v>4006</v>
      </c>
      <c r="G218" s="94">
        <v>24</v>
      </c>
      <c r="H218" s="118">
        <v>2.75</v>
      </c>
      <c r="I218" s="118">
        <v>2.4</v>
      </c>
      <c r="J218" s="119">
        <v>1.81</v>
      </c>
      <c r="K218" s="119">
        <v>0.94</v>
      </c>
      <c r="L218" s="35">
        <v>1</v>
      </c>
      <c r="M218" s="119">
        <v>0.94</v>
      </c>
      <c r="N218" s="119" t="s">
        <v>1746</v>
      </c>
      <c r="O218" s="119" t="s">
        <v>1746</v>
      </c>
      <c r="P218" s="97" t="s">
        <v>1746</v>
      </c>
    </row>
    <row r="219" spans="1:16" x14ac:dyDescent="0.25">
      <c r="A219" s="90">
        <v>218</v>
      </c>
      <c r="B219" s="90" t="s">
        <v>1746</v>
      </c>
      <c r="C219" s="90" t="s">
        <v>1802</v>
      </c>
      <c r="D219" s="91">
        <v>44309</v>
      </c>
      <c r="E219" s="93">
        <v>2</v>
      </c>
      <c r="F219" s="117" t="s">
        <v>4006</v>
      </c>
      <c r="G219" s="94">
        <v>24</v>
      </c>
      <c r="H219" s="118">
        <v>2.7</v>
      </c>
      <c r="I219" s="118">
        <v>2</v>
      </c>
      <c r="J219" s="119">
        <v>1.91</v>
      </c>
      <c r="K219" s="119">
        <v>0.79</v>
      </c>
      <c r="L219" s="35">
        <v>1</v>
      </c>
      <c r="M219" s="119">
        <v>0.79</v>
      </c>
      <c r="N219" s="119" t="s">
        <v>1746</v>
      </c>
      <c r="O219" s="119" t="s">
        <v>1746</v>
      </c>
      <c r="P219" s="97" t="s">
        <v>1746</v>
      </c>
    </row>
    <row r="220" spans="1:16" x14ac:dyDescent="0.25">
      <c r="A220" s="90">
        <v>219</v>
      </c>
      <c r="B220" s="90" t="s">
        <v>1746</v>
      </c>
      <c r="C220" s="90" t="s">
        <v>3209</v>
      </c>
      <c r="D220" s="91">
        <v>44309</v>
      </c>
      <c r="E220" s="93">
        <v>2</v>
      </c>
      <c r="F220" s="117" t="s">
        <v>4006</v>
      </c>
      <c r="G220" s="94">
        <v>24</v>
      </c>
      <c r="H220" s="118">
        <v>2.8</v>
      </c>
      <c r="I220" s="118">
        <v>2.4</v>
      </c>
      <c r="J220" s="119">
        <v>1.82</v>
      </c>
      <c r="K220" s="119">
        <v>0.98</v>
      </c>
      <c r="L220" s="35">
        <v>1</v>
      </c>
      <c r="M220" s="119">
        <v>0.98</v>
      </c>
      <c r="N220" s="119" t="s">
        <v>1746</v>
      </c>
      <c r="O220" s="119" t="s">
        <v>1746</v>
      </c>
      <c r="P220" s="97" t="s">
        <v>1746</v>
      </c>
    </row>
    <row r="221" spans="1:16" x14ac:dyDescent="0.25">
      <c r="A221" s="90">
        <v>220</v>
      </c>
      <c r="B221" s="90" t="s">
        <v>1746</v>
      </c>
      <c r="C221" s="90" t="s">
        <v>1802</v>
      </c>
      <c r="D221" s="91">
        <v>44310</v>
      </c>
      <c r="E221" s="93">
        <v>2</v>
      </c>
      <c r="F221" s="117" t="s">
        <v>4006</v>
      </c>
      <c r="G221" s="94">
        <v>24</v>
      </c>
      <c r="H221" s="118">
        <v>2.7</v>
      </c>
      <c r="I221" s="118">
        <v>2.2999999999999998</v>
      </c>
      <c r="J221" s="119">
        <v>1.93</v>
      </c>
      <c r="K221" s="119">
        <v>0.77</v>
      </c>
      <c r="L221" s="35">
        <v>1</v>
      </c>
      <c r="M221" s="119">
        <v>0.77</v>
      </c>
      <c r="N221" s="119" t="s">
        <v>1746</v>
      </c>
      <c r="O221" s="119" t="s">
        <v>1746</v>
      </c>
      <c r="P221" s="97" t="s">
        <v>1746</v>
      </c>
    </row>
    <row r="222" spans="1:16" x14ac:dyDescent="0.25">
      <c r="A222" s="90">
        <v>221</v>
      </c>
      <c r="B222" s="90" t="s">
        <v>1746</v>
      </c>
      <c r="C222" s="90" t="s">
        <v>3209</v>
      </c>
      <c r="D222" s="91">
        <v>44310</v>
      </c>
      <c r="E222" s="93">
        <v>2</v>
      </c>
      <c r="F222" s="117" t="s">
        <v>4006</v>
      </c>
      <c r="G222" s="94">
        <v>24</v>
      </c>
      <c r="H222" s="118">
        <v>2.7</v>
      </c>
      <c r="I222" s="118">
        <v>2.4</v>
      </c>
      <c r="J222" s="119">
        <v>1.84</v>
      </c>
      <c r="K222" s="119">
        <v>0.86</v>
      </c>
      <c r="L222" s="35">
        <v>1</v>
      </c>
      <c r="M222" s="119">
        <v>0.86</v>
      </c>
      <c r="N222" s="119" t="s">
        <v>1746</v>
      </c>
      <c r="O222" s="119" t="s">
        <v>1746</v>
      </c>
      <c r="P222" s="97" t="s">
        <v>1746</v>
      </c>
    </row>
    <row r="223" spans="1:16" x14ac:dyDescent="0.25">
      <c r="A223" s="90">
        <v>222</v>
      </c>
      <c r="B223" s="90" t="s">
        <v>1746</v>
      </c>
      <c r="C223" s="90" t="s">
        <v>1802</v>
      </c>
      <c r="D223" s="91">
        <v>44311</v>
      </c>
      <c r="E223" s="93">
        <v>2</v>
      </c>
      <c r="F223" s="117" t="s">
        <v>4006</v>
      </c>
      <c r="G223" s="94">
        <v>24</v>
      </c>
      <c r="H223" s="118">
        <v>2.71</v>
      </c>
      <c r="I223" s="118">
        <v>2.2999999999999998</v>
      </c>
      <c r="J223" s="119">
        <v>1.92</v>
      </c>
      <c r="K223" s="119">
        <v>0.79</v>
      </c>
      <c r="L223" s="35">
        <v>1</v>
      </c>
      <c r="M223" s="119">
        <v>0.79</v>
      </c>
      <c r="N223" s="119" t="s">
        <v>1746</v>
      </c>
      <c r="O223" s="119" t="s">
        <v>1746</v>
      </c>
      <c r="P223" s="97" t="s">
        <v>1746</v>
      </c>
    </row>
    <row r="224" spans="1:16" x14ac:dyDescent="0.25">
      <c r="A224" s="90">
        <v>223</v>
      </c>
      <c r="B224" s="90" t="s">
        <v>1746</v>
      </c>
      <c r="C224" s="90" t="s">
        <v>3209</v>
      </c>
      <c r="D224" s="91">
        <v>44311</v>
      </c>
      <c r="E224" s="93">
        <v>2</v>
      </c>
      <c r="F224" s="117" t="s">
        <v>4006</v>
      </c>
      <c r="G224" s="94">
        <v>24</v>
      </c>
      <c r="H224" s="118">
        <v>2.72</v>
      </c>
      <c r="I224" s="118">
        <v>2.2999999999999998</v>
      </c>
      <c r="J224" s="119">
        <v>1.83</v>
      </c>
      <c r="K224" s="119">
        <v>0.89</v>
      </c>
      <c r="L224" s="35">
        <v>1</v>
      </c>
      <c r="M224" s="119">
        <v>0.89</v>
      </c>
      <c r="N224" s="119" t="s">
        <v>1746</v>
      </c>
      <c r="O224" s="119" t="s">
        <v>1746</v>
      </c>
      <c r="P224" s="97" t="s">
        <v>1746</v>
      </c>
    </row>
    <row r="225" spans="1:16" x14ac:dyDescent="0.25">
      <c r="A225" s="90">
        <v>224</v>
      </c>
      <c r="B225" s="90" t="s">
        <v>1746</v>
      </c>
      <c r="C225" s="90" t="s">
        <v>1802</v>
      </c>
      <c r="D225" s="91">
        <v>44312</v>
      </c>
      <c r="E225" s="93">
        <v>0.8</v>
      </c>
      <c r="F225" s="117" t="s">
        <v>4006</v>
      </c>
      <c r="G225" s="94">
        <v>24</v>
      </c>
      <c r="H225" s="118">
        <v>2.72</v>
      </c>
      <c r="I225" s="118">
        <v>1.2</v>
      </c>
      <c r="J225" s="119">
        <v>1.92</v>
      </c>
      <c r="K225" s="119">
        <v>0.80000000000000027</v>
      </c>
      <c r="L225" s="35">
        <v>1</v>
      </c>
      <c r="M225" s="119">
        <v>0.80000000000000027</v>
      </c>
      <c r="N225" s="119" t="s">
        <v>1746</v>
      </c>
      <c r="O225" s="119" t="s">
        <v>1746</v>
      </c>
      <c r="P225" s="97" t="s">
        <v>1746</v>
      </c>
    </row>
    <row r="226" spans="1:16" x14ac:dyDescent="0.25">
      <c r="A226" s="90">
        <v>225</v>
      </c>
      <c r="B226" s="90" t="s">
        <v>1746</v>
      </c>
      <c r="C226" s="90" t="s">
        <v>3209</v>
      </c>
      <c r="D226" s="91">
        <v>44312</v>
      </c>
      <c r="E226" s="93">
        <v>1</v>
      </c>
      <c r="F226" s="117" t="s">
        <v>4006</v>
      </c>
      <c r="G226" s="94">
        <v>24</v>
      </c>
      <c r="H226" s="118">
        <v>2.75</v>
      </c>
      <c r="I226" s="118">
        <v>2.1</v>
      </c>
      <c r="J226" s="119">
        <v>1.81</v>
      </c>
      <c r="K226" s="119">
        <v>0.94</v>
      </c>
      <c r="L226" s="35">
        <v>1</v>
      </c>
      <c r="M226" s="119">
        <v>0.94</v>
      </c>
      <c r="N226" s="119" t="s">
        <v>1746</v>
      </c>
      <c r="O226" s="119" t="s">
        <v>1746</v>
      </c>
      <c r="P226" s="97" t="s">
        <v>1746</v>
      </c>
    </row>
    <row r="227" spans="1:16" x14ac:dyDescent="0.25">
      <c r="A227" s="90">
        <v>226</v>
      </c>
      <c r="B227" s="90" t="s">
        <v>1746</v>
      </c>
      <c r="C227" s="90" t="s">
        <v>1802</v>
      </c>
      <c r="D227" s="91">
        <v>44313</v>
      </c>
      <c r="E227" s="93">
        <v>0.8</v>
      </c>
      <c r="F227" s="117" t="s">
        <v>4006</v>
      </c>
      <c r="G227" s="94">
        <v>24</v>
      </c>
      <c r="H227" s="118">
        <v>2.42</v>
      </c>
      <c r="I227" s="118">
        <v>1.6</v>
      </c>
      <c r="J227" s="119">
        <v>1.89</v>
      </c>
      <c r="K227" s="119">
        <v>0.53</v>
      </c>
      <c r="L227" s="35">
        <v>1</v>
      </c>
      <c r="M227" s="119">
        <v>0.53</v>
      </c>
      <c r="N227" s="119" t="s">
        <v>1746</v>
      </c>
      <c r="O227" s="119" t="s">
        <v>1746</v>
      </c>
      <c r="P227" s="97" t="s">
        <v>1746</v>
      </c>
    </row>
    <row r="228" spans="1:16" x14ac:dyDescent="0.25">
      <c r="A228" s="90">
        <v>227</v>
      </c>
      <c r="B228" s="90" t="s">
        <v>1746</v>
      </c>
      <c r="C228" s="90" t="s">
        <v>3209</v>
      </c>
      <c r="D228" s="91">
        <v>44313</v>
      </c>
      <c r="E228" s="93">
        <v>1</v>
      </c>
      <c r="F228" s="117" t="s">
        <v>4006</v>
      </c>
      <c r="G228" s="94">
        <v>24</v>
      </c>
      <c r="H228" s="118">
        <v>3.2</v>
      </c>
      <c r="I228" s="118">
        <v>2.2000000000000002</v>
      </c>
      <c r="J228" s="119">
        <v>1.82</v>
      </c>
      <c r="K228" s="119">
        <v>1.3800000000000001</v>
      </c>
      <c r="L228" s="35">
        <v>1</v>
      </c>
      <c r="M228" s="119">
        <v>1.3800000000000001</v>
      </c>
      <c r="N228" s="119" t="s">
        <v>1746</v>
      </c>
      <c r="O228" s="119" t="s">
        <v>1746</v>
      </c>
      <c r="P228" s="97" t="s">
        <v>1746</v>
      </c>
    </row>
    <row r="229" spans="1:16" x14ac:dyDescent="0.25">
      <c r="A229" s="90">
        <v>228</v>
      </c>
      <c r="B229" s="90" t="s">
        <v>1746</v>
      </c>
      <c r="C229" s="90" t="s">
        <v>1802</v>
      </c>
      <c r="D229" s="91">
        <v>44314</v>
      </c>
      <c r="E229" s="93">
        <v>0.8</v>
      </c>
      <c r="F229" s="117" t="s">
        <v>4006</v>
      </c>
      <c r="G229" s="94">
        <v>24</v>
      </c>
      <c r="H229" s="118">
        <v>2.39</v>
      </c>
      <c r="I229" s="118">
        <v>1.4</v>
      </c>
      <c r="J229" s="119">
        <v>1.87</v>
      </c>
      <c r="K229" s="119">
        <v>0.52</v>
      </c>
      <c r="L229" s="35">
        <v>1</v>
      </c>
      <c r="M229" s="119">
        <v>0.52</v>
      </c>
      <c r="N229" s="119" t="s">
        <v>1746</v>
      </c>
      <c r="O229" s="119" t="s">
        <v>1746</v>
      </c>
      <c r="P229" s="97" t="s">
        <v>1746</v>
      </c>
    </row>
    <row r="230" spans="1:16" x14ac:dyDescent="0.25">
      <c r="A230" s="90">
        <v>229</v>
      </c>
      <c r="B230" s="90" t="s">
        <v>1746</v>
      </c>
      <c r="C230" s="90" t="s">
        <v>3209</v>
      </c>
      <c r="D230" s="91">
        <v>44314</v>
      </c>
      <c r="E230" s="93">
        <v>1</v>
      </c>
      <c r="F230" s="117" t="s">
        <v>4006</v>
      </c>
      <c r="G230" s="94">
        <v>24</v>
      </c>
      <c r="H230" s="118">
        <v>2.92</v>
      </c>
      <c r="I230" s="118">
        <v>2.2999999999999998</v>
      </c>
      <c r="J230" s="119">
        <v>1.81</v>
      </c>
      <c r="K230" s="119">
        <v>1.1099999999999999</v>
      </c>
      <c r="L230" s="35">
        <v>1</v>
      </c>
      <c r="M230" s="119">
        <v>1.1099999999999999</v>
      </c>
      <c r="N230" s="119" t="s">
        <v>1746</v>
      </c>
      <c r="O230" s="119" t="s">
        <v>1746</v>
      </c>
      <c r="P230" s="97" t="s">
        <v>1746</v>
      </c>
    </row>
    <row r="231" spans="1:16" x14ac:dyDescent="0.25">
      <c r="A231" s="90">
        <v>230</v>
      </c>
      <c r="B231" s="90" t="s">
        <v>1746</v>
      </c>
      <c r="C231" s="90" t="s">
        <v>1802</v>
      </c>
      <c r="D231" s="91">
        <v>44315</v>
      </c>
      <c r="E231" s="93">
        <v>0.96</v>
      </c>
      <c r="F231" s="117" t="s">
        <v>4006</v>
      </c>
      <c r="G231" s="94">
        <v>24</v>
      </c>
      <c r="H231" s="118">
        <v>2.61</v>
      </c>
      <c r="I231" s="118">
        <v>1.3</v>
      </c>
      <c r="J231" s="119">
        <v>1.88</v>
      </c>
      <c r="K231" s="119">
        <v>0.73</v>
      </c>
      <c r="L231" s="35">
        <v>1</v>
      </c>
      <c r="M231" s="119">
        <v>0.73</v>
      </c>
      <c r="N231" s="119" t="s">
        <v>1746</v>
      </c>
      <c r="O231" s="119" t="s">
        <v>1746</v>
      </c>
      <c r="P231" s="97" t="s">
        <v>1746</v>
      </c>
    </row>
    <row r="232" spans="1:16" x14ac:dyDescent="0.25">
      <c r="A232" s="90">
        <v>231</v>
      </c>
      <c r="B232" s="90" t="s">
        <v>1746</v>
      </c>
      <c r="C232" s="90" t="s">
        <v>3209</v>
      </c>
      <c r="D232" s="91">
        <v>44315</v>
      </c>
      <c r="E232" s="93">
        <v>0.97714285714285698</v>
      </c>
      <c r="F232" s="117" t="s">
        <v>4006</v>
      </c>
      <c r="G232" s="94">
        <v>24</v>
      </c>
      <c r="H232" s="118">
        <v>2.91</v>
      </c>
      <c r="I232" s="118">
        <v>2.4</v>
      </c>
      <c r="J232" s="119">
        <v>1.72</v>
      </c>
      <c r="K232" s="119">
        <v>1.1900000000000002</v>
      </c>
      <c r="L232" s="35">
        <v>1</v>
      </c>
      <c r="M232" s="119">
        <v>1.1900000000000002</v>
      </c>
      <c r="N232" s="119" t="s">
        <v>1746</v>
      </c>
      <c r="O232" s="119" t="s">
        <v>1746</v>
      </c>
      <c r="P232" s="97" t="s">
        <v>1746</v>
      </c>
    </row>
    <row r="233" spans="1:16" x14ac:dyDescent="0.25">
      <c r="A233" s="90">
        <v>232</v>
      </c>
      <c r="B233" s="90" t="s">
        <v>1746</v>
      </c>
      <c r="C233" s="90" t="s">
        <v>1802</v>
      </c>
      <c r="D233" s="91">
        <v>44316</v>
      </c>
      <c r="E233" s="93">
        <v>0.8</v>
      </c>
      <c r="F233" s="117" t="s">
        <v>4006</v>
      </c>
      <c r="G233" s="94">
        <v>24</v>
      </c>
      <c r="H233" s="118">
        <v>2.5099999999999998</v>
      </c>
      <c r="I233" s="118">
        <v>1.5</v>
      </c>
      <c r="J233" s="119">
        <v>1.85</v>
      </c>
      <c r="K233" s="119">
        <v>0.6599999999999997</v>
      </c>
      <c r="L233" s="35">
        <v>1</v>
      </c>
      <c r="M233" s="119">
        <v>0.6599999999999997</v>
      </c>
      <c r="N233" s="119" t="s">
        <v>1746</v>
      </c>
      <c r="O233" s="119" t="s">
        <v>1746</v>
      </c>
      <c r="P233" s="97" t="s">
        <v>1746</v>
      </c>
    </row>
    <row r="234" spans="1:16" x14ac:dyDescent="0.25">
      <c r="A234" s="90">
        <v>233</v>
      </c>
      <c r="B234" s="90" t="s">
        <v>1746</v>
      </c>
      <c r="C234" s="90" t="s">
        <v>3209</v>
      </c>
      <c r="D234" s="91">
        <v>44316</v>
      </c>
      <c r="E234" s="93">
        <v>1</v>
      </c>
      <c r="F234" s="117" t="s">
        <v>4006</v>
      </c>
      <c r="G234" s="94">
        <v>24</v>
      </c>
      <c r="H234" s="118">
        <v>2.8</v>
      </c>
      <c r="I234" s="118">
        <v>2.2999999999999998</v>
      </c>
      <c r="J234" s="119">
        <v>1.72</v>
      </c>
      <c r="K234" s="119">
        <v>1.0799999999999998</v>
      </c>
      <c r="L234" s="35">
        <v>1</v>
      </c>
      <c r="M234" s="119">
        <v>1.0799999999999998</v>
      </c>
      <c r="N234" s="119" t="s">
        <v>1746</v>
      </c>
      <c r="O234" s="119" t="s">
        <v>1746</v>
      </c>
      <c r="P234" s="97" t="s">
        <v>1746</v>
      </c>
    </row>
    <row r="235" spans="1:16" x14ac:dyDescent="0.25">
      <c r="A235" s="90">
        <v>234</v>
      </c>
      <c r="B235" s="90" t="s">
        <v>1746</v>
      </c>
      <c r="C235" s="90" t="s">
        <v>1802</v>
      </c>
      <c r="D235" s="91">
        <v>44317</v>
      </c>
      <c r="E235" s="93">
        <v>0.8</v>
      </c>
      <c r="F235" s="117" t="s">
        <v>4006</v>
      </c>
      <c r="G235" s="94">
        <v>24</v>
      </c>
      <c r="H235" s="118">
        <v>2.1</v>
      </c>
      <c r="I235" s="118">
        <v>1.2</v>
      </c>
      <c r="J235" s="119">
        <v>1.91</v>
      </c>
      <c r="K235" s="119">
        <v>0.19000000000000017</v>
      </c>
      <c r="L235" s="35">
        <v>1</v>
      </c>
      <c r="M235" s="119">
        <v>0.19000000000000017</v>
      </c>
      <c r="N235" s="119" t="s">
        <v>1746</v>
      </c>
      <c r="O235" s="119" t="s">
        <v>1746</v>
      </c>
      <c r="P235" s="97" t="s">
        <v>1746</v>
      </c>
    </row>
    <row r="236" spans="1:16" x14ac:dyDescent="0.25">
      <c r="A236" s="90">
        <v>235</v>
      </c>
      <c r="B236" s="90" t="s">
        <v>1746</v>
      </c>
      <c r="C236" s="90" t="s">
        <v>3209</v>
      </c>
      <c r="D236" s="91">
        <v>44317</v>
      </c>
      <c r="E236" s="93">
        <v>1</v>
      </c>
      <c r="F236" s="117" t="s">
        <v>4006</v>
      </c>
      <c r="G236" s="94">
        <v>24</v>
      </c>
      <c r="H236" s="118">
        <v>3.1</v>
      </c>
      <c r="I236" s="118">
        <v>2</v>
      </c>
      <c r="J236" s="119">
        <v>1.8</v>
      </c>
      <c r="K236" s="119">
        <v>1.3</v>
      </c>
      <c r="L236" s="35">
        <v>1</v>
      </c>
      <c r="M236" s="119">
        <v>1.3</v>
      </c>
      <c r="N236" s="119" t="s">
        <v>1746</v>
      </c>
      <c r="O236" s="119" t="s">
        <v>1746</v>
      </c>
      <c r="P236" s="97" t="s">
        <v>1746</v>
      </c>
    </row>
    <row r="237" spans="1:16" x14ac:dyDescent="0.25">
      <c r="A237" s="90">
        <v>236</v>
      </c>
      <c r="B237" s="90" t="s">
        <v>1746</v>
      </c>
      <c r="C237" s="90" t="s">
        <v>1802</v>
      </c>
      <c r="D237" s="91">
        <v>44318</v>
      </c>
      <c r="E237" s="93">
        <v>0.8</v>
      </c>
      <c r="F237" s="117" t="s">
        <v>4006</v>
      </c>
      <c r="G237" s="94">
        <v>24</v>
      </c>
      <c r="H237" s="118">
        <v>1.91</v>
      </c>
      <c r="I237" s="118">
        <v>0.9</v>
      </c>
      <c r="J237" s="119">
        <v>1.8</v>
      </c>
      <c r="K237" s="119">
        <v>0.10999999999999988</v>
      </c>
      <c r="L237" s="35">
        <v>1</v>
      </c>
      <c r="M237" s="119">
        <v>0.10999999999999988</v>
      </c>
      <c r="N237" s="119" t="s">
        <v>1746</v>
      </c>
      <c r="O237" s="119" t="s">
        <v>1746</v>
      </c>
      <c r="P237" s="97" t="s">
        <v>1746</v>
      </c>
    </row>
    <row r="238" spans="1:16" x14ac:dyDescent="0.25">
      <c r="A238" s="90">
        <v>237</v>
      </c>
      <c r="B238" s="90" t="s">
        <v>1746</v>
      </c>
      <c r="C238" s="90" t="s">
        <v>3209</v>
      </c>
      <c r="D238" s="91">
        <v>44318</v>
      </c>
      <c r="E238" s="93">
        <v>1</v>
      </c>
      <c r="F238" s="117" t="s">
        <v>4006</v>
      </c>
      <c r="G238" s="94">
        <v>24</v>
      </c>
      <c r="H238" s="118">
        <v>3</v>
      </c>
      <c r="I238" s="118">
        <v>2</v>
      </c>
      <c r="J238" s="119">
        <v>1.77</v>
      </c>
      <c r="K238" s="119">
        <v>1.23</v>
      </c>
      <c r="L238" s="35">
        <v>1</v>
      </c>
      <c r="M238" s="119">
        <v>1.23</v>
      </c>
      <c r="N238" s="119" t="s">
        <v>1746</v>
      </c>
      <c r="O238" s="119" t="s">
        <v>1746</v>
      </c>
      <c r="P238" s="97" t="s">
        <v>1746</v>
      </c>
    </row>
    <row r="239" spans="1:16" x14ac:dyDescent="0.25">
      <c r="A239" s="90">
        <v>238</v>
      </c>
      <c r="B239" s="90" t="s">
        <v>1746</v>
      </c>
      <c r="C239" s="90" t="s">
        <v>1802</v>
      </c>
      <c r="D239" s="91">
        <v>44319</v>
      </c>
      <c r="E239" s="93">
        <v>0.8</v>
      </c>
      <c r="F239" s="117" t="s">
        <v>4006</v>
      </c>
      <c r="G239" s="94">
        <v>24</v>
      </c>
      <c r="H239" s="118">
        <v>2.2999999999999998</v>
      </c>
      <c r="I239" s="118">
        <v>1.7</v>
      </c>
      <c r="J239" s="119">
        <v>1.92</v>
      </c>
      <c r="K239" s="119">
        <v>0.37999999999999989</v>
      </c>
      <c r="L239" s="35">
        <v>1</v>
      </c>
      <c r="M239" s="119">
        <v>0.37999999999999989</v>
      </c>
      <c r="N239" s="119" t="s">
        <v>1746</v>
      </c>
      <c r="O239" s="119" t="s">
        <v>1746</v>
      </c>
      <c r="P239" s="97" t="s">
        <v>1746</v>
      </c>
    </row>
    <row r="240" spans="1:16" x14ac:dyDescent="0.25">
      <c r="A240" s="90">
        <v>239</v>
      </c>
      <c r="B240" s="90" t="s">
        <v>1746</v>
      </c>
      <c r="C240" s="90" t="s">
        <v>3209</v>
      </c>
      <c r="D240" s="91">
        <v>44319</v>
      </c>
      <c r="E240" s="93">
        <v>0.97714285714285698</v>
      </c>
      <c r="F240" s="117" t="s">
        <v>4006</v>
      </c>
      <c r="G240" s="94">
        <v>24</v>
      </c>
      <c r="H240" s="118">
        <v>2.9</v>
      </c>
      <c r="I240" s="118">
        <v>2.1</v>
      </c>
      <c r="J240" s="119">
        <v>1.79</v>
      </c>
      <c r="K240" s="119">
        <v>1.1099999999999999</v>
      </c>
      <c r="L240" s="35">
        <v>1</v>
      </c>
      <c r="M240" s="119">
        <v>1.1099999999999999</v>
      </c>
      <c r="N240" s="119" t="s">
        <v>1746</v>
      </c>
      <c r="O240" s="119" t="s">
        <v>1746</v>
      </c>
      <c r="P240" s="97" t="s">
        <v>1746</v>
      </c>
    </row>
    <row r="241" spans="1:16" x14ac:dyDescent="0.25">
      <c r="A241" s="90">
        <v>240</v>
      </c>
      <c r="B241" s="90" t="s">
        <v>1746</v>
      </c>
      <c r="C241" s="90" t="s">
        <v>1802</v>
      </c>
      <c r="D241" s="91">
        <v>44320</v>
      </c>
      <c r="E241" s="93">
        <v>0.8</v>
      </c>
      <c r="F241" s="117" t="s">
        <v>4006</v>
      </c>
      <c r="G241" s="94">
        <v>24</v>
      </c>
      <c r="H241" s="118">
        <v>2.4</v>
      </c>
      <c r="I241" s="118">
        <v>1.3</v>
      </c>
      <c r="J241" s="119">
        <v>1.9</v>
      </c>
      <c r="K241" s="119">
        <v>0.5</v>
      </c>
      <c r="L241" s="35">
        <v>1</v>
      </c>
      <c r="M241" s="119">
        <v>0.5</v>
      </c>
      <c r="N241" s="119" t="s">
        <v>1746</v>
      </c>
      <c r="O241" s="119" t="s">
        <v>1746</v>
      </c>
      <c r="P241" s="97" t="s">
        <v>1746</v>
      </c>
    </row>
    <row r="242" spans="1:16" x14ac:dyDescent="0.25">
      <c r="A242" s="90">
        <v>241</v>
      </c>
      <c r="B242" s="90" t="s">
        <v>1746</v>
      </c>
      <c r="C242" s="90" t="s">
        <v>3209</v>
      </c>
      <c r="D242" s="91">
        <v>44320</v>
      </c>
      <c r="E242" s="93">
        <v>1.01142857142857</v>
      </c>
      <c r="F242" s="117" t="s">
        <v>4006</v>
      </c>
      <c r="G242" s="94">
        <v>24</v>
      </c>
      <c r="H242" s="118">
        <v>2.8</v>
      </c>
      <c r="I242" s="118">
        <v>2.2000000000000002</v>
      </c>
      <c r="J242" s="119">
        <v>1.79</v>
      </c>
      <c r="K242" s="119">
        <v>1.0099999999999998</v>
      </c>
      <c r="L242" s="35">
        <v>1</v>
      </c>
      <c r="M242" s="119">
        <v>1.0099999999999998</v>
      </c>
      <c r="N242" s="119" t="s">
        <v>1746</v>
      </c>
      <c r="O242" s="119" t="s">
        <v>1746</v>
      </c>
      <c r="P242" s="97" t="s">
        <v>1746</v>
      </c>
    </row>
    <row r="243" spans="1:16" x14ac:dyDescent="0.25">
      <c r="A243" s="90">
        <v>242</v>
      </c>
      <c r="B243" s="90" t="s">
        <v>1746</v>
      </c>
      <c r="C243" s="90" t="s">
        <v>1802</v>
      </c>
      <c r="D243" s="91">
        <v>44321</v>
      </c>
      <c r="E243" s="93">
        <v>0.8</v>
      </c>
      <c r="F243" s="117" t="s">
        <v>4006</v>
      </c>
      <c r="G243" s="94">
        <v>24</v>
      </c>
      <c r="H243" s="118">
        <v>2.2999999999999998</v>
      </c>
      <c r="I243" s="118">
        <v>1.1000000000000001</v>
      </c>
      <c r="J243" s="119">
        <v>1.89</v>
      </c>
      <c r="K243" s="119">
        <v>0.40999999999999992</v>
      </c>
      <c r="L243" s="35">
        <v>1</v>
      </c>
      <c r="M243" s="119">
        <v>0.40999999999999992</v>
      </c>
      <c r="N243" s="119" t="s">
        <v>1746</v>
      </c>
      <c r="O243" s="119" t="s">
        <v>1746</v>
      </c>
      <c r="P243" s="97" t="s">
        <v>1746</v>
      </c>
    </row>
    <row r="244" spans="1:16" x14ac:dyDescent="0.25">
      <c r="A244" s="90">
        <v>243</v>
      </c>
      <c r="B244" s="90" t="s">
        <v>1746</v>
      </c>
      <c r="C244" s="90" t="s">
        <v>3209</v>
      </c>
      <c r="D244" s="91">
        <v>44321</v>
      </c>
      <c r="E244" s="93">
        <v>0.97714285714285698</v>
      </c>
      <c r="F244" s="117" t="s">
        <v>4006</v>
      </c>
      <c r="G244" s="94">
        <v>24</v>
      </c>
      <c r="H244" s="118">
        <v>2.9</v>
      </c>
      <c r="I244" s="118">
        <v>2.2000000000000002</v>
      </c>
      <c r="J244" s="119">
        <v>1.81</v>
      </c>
      <c r="K244" s="119">
        <v>1.0899999999999999</v>
      </c>
      <c r="L244" s="35">
        <v>1</v>
      </c>
      <c r="M244" s="119">
        <v>1.0899999999999999</v>
      </c>
      <c r="N244" s="119" t="s">
        <v>1746</v>
      </c>
      <c r="O244" s="119" t="s">
        <v>1746</v>
      </c>
      <c r="P244" s="97" t="s">
        <v>1746</v>
      </c>
    </row>
    <row r="245" spans="1:16" x14ac:dyDescent="0.25">
      <c r="A245" s="90">
        <v>244</v>
      </c>
      <c r="B245" s="90" t="s">
        <v>1746</v>
      </c>
      <c r="C245" s="90" t="s">
        <v>1802</v>
      </c>
      <c r="D245" s="91">
        <v>44322</v>
      </c>
      <c r="E245" s="93">
        <v>0.8</v>
      </c>
      <c r="F245" s="117" t="s">
        <v>4006</v>
      </c>
      <c r="G245" s="94">
        <v>24</v>
      </c>
      <c r="H245" s="118">
        <v>2.1</v>
      </c>
      <c r="I245" s="118">
        <v>0.8</v>
      </c>
      <c r="J245" s="119">
        <v>1.8</v>
      </c>
      <c r="K245" s="119">
        <v>0.30000000000000004</v>
      </c>
      <c r="L245" s="35">
        <v>1</v>
      </c>
      <c r="M245" s="119">
        <v>0.30000000000000004</v>
      </c>
      <c r="N245" s="119" t="s">
        <v>1746</v>
      </c>
      <c r="O245" s="119" t="s">
        <v>1746</v>
      </c>
      <c r="P245" s="97" t="s">
        <v>1746</v>
      </c>
    </row>
    <row r="246" spans="1:16" x14ac:dyDescent="0.25">
      <c r="A246" s="90">
        <v>245</v>
      </c>
      <c r="B246" s="90" t="s">
        <v>1746</v>
      </c>
      <c r="C246" s="90" t="s">
        <v>3209</v>
      </c>
      <c r="D246" s="91">
        <v>44322</v>
      </c>
      <c r="E246" s="93">
        <v>0.97714285714285698</v>
      </c>
      <c r="F246" s="117" t="s">
        <v>4006</v>
      </c>
      <c r="G246" s="94">
        <v>24</v>
      </c>
      <c r="H246" s="118">
        <v>2.8</v>
      </c>
      <c r="I246" s="118">
        <v>2</v>
      </c>
      <c r="J246" s="119">
        <v>1.82</v>
      </c>
      <c r="K246" s="119">
        <v>0.97999999999999976</v>
      </c>
      <c r="L246" s="35">
        <v>1</v>
      </c>
      <c r="M246" s="119">
        <v>0.97999999999999976</v>
      </c>
      <c r="N246" s="119" t="s">
        <v>1746</v>
      </c>
      <c r="O246" s="119" t="s">
        <v>1746</v>
      </c>
      <c r="P246" s="97" t="s">
        <v>1746</v>
      </c>
    </row>
    <row r="247" spans="1:16" x14ac:dyDescent="0.25">
      <c r="A247" s="90">
        <v>246</v>
      </c>
      <c r="B247" s="90" t="s">
        <v>1746</v>
      </c>
      <c r="C247" s="90" t="s">
        <v>1802</v>
      </c>
      <c r="D247" s="91">
        <v>44323</v>
      </c>
      <c r="E247" s="93">
        <v>0.8</v>
      </c>
      <c r="F247" s="117" t="s">
        <v>4006</v>
      </c>
      <c r="G247" s="94">
        <v>24</v>
      </c>
      <c r="H247" s="118">
        <v>2.4</v>
      </c>
      <c r="I247" s="118">
        <v>1.5</v>
      </c>
      <c r="J247" s="119">
        <v>1.8</v>
      </c>
      <c r="K247" s="119">
        <v>0.59999999999999987</v>
      </c>
      <c r="L247" s="35">
        <v>1</v>
      </c>
      <c r="M247" s="119">
        <v>0.59999999999999987</v>
      </c>
      <c r="N247" s="119" t="s">
        <v>1746</v>
      </c>
      <c r="O247" s="119" t="s">
        <v>1746</v>
      </c>
      <c r="P247" s="97" t="s">
        <v>1746</v>
      </c>
    </row>
    <row r="248" spans="1:16" x14ac:dyDescent="0.25">
      <c r="A248" s="90">
        <v>247</v>
      </c>
      <c r="B248" s="90" t="s">
        <v>1746</v>
      </c>
      <c r="C248" s="90" t="s">
        <v>3209</v>
      </c>
      <c r="D248" s="91">
        <v>44323</v>
      </c>
      <c r="E248" s="93">
        <v>0.97714285714285698</v>
      </c>
      <c r="F248" s="117" t="s">
        <v>4006</v>
      </c>
      <c r="G248" s="94">
        <v>24</v>
      </c>
      <c r="H248" s="118">
        <v>2.2999999999999998</v>
      </c>
      <c r="I248" s="118">
        <v>2.1</v>
      </c>
      <c r="J248" s="119">
        <v>1.7</v>
      </c>
      <c r="K248" s="119">
        <v>0.59999999999999987</v>
      </c>
      <c r="L248" s="35">
        <v>1</v>
      </c>
      <c r="M248" s="119">
        <v>0.59999999999999987</v>
      </c>
      <c r="N248" s="119" t="s">
        <v>1746</v>
      </c>
      <c r="O248" s="119" t="s">
        <v>1746</v>
      </c>
      <c r="P248" s="97" t="s">
        <v>1746</v>
      </c>
    </row>
    <row r="249" spans="1:16" x14ac:dyDescent="0.25">
      <c r="A249" s="90">
        <v>248</v>
      </c>
      <c r="B249" s="90" t="s">
        <v>1746</v>
      </c>
      <c r="C249" s="90" t="s">
        <v>1802</v>
      </c>
      <c r="D249" s="91">
        <v>44324</v>
      </c>
      <c r="E249" s="93">
        <v>0.8</v>
      </c>
      <c r="F249" s="117" t="s">
        <v>4006</v>
      </c>
      <c r="G249" s="94">
        <v>24</v>
      </c>
      <c r="H249" s="118">
        <v>3.1</v>
      </c>
      <c r="I249" s="118">
        <v>0.7</v>
      </c>
      <c r="J249" s="119">
        <v>1.8</v>
      </c>
      <c r="K249" s="119">
        <v>1.3</v>
      </c>
      <c r="L249" s="35">
        <v>1</v>
      </c>
      <c r="M249" s="119">
        <v>1.3</v>
      </c>
      <c r="N249" s="119" t="s">
        <v>1746</v>
      </c>
      <c r="O249" s="119" t="s">
        <v>1746</v>
      </c>
      <c r="P249" s="97" t="s">
        <v>1746</v>
      </c>
    </row>
    <row r="250" spans="1:16" x14ac:dyDescent="0.25">
      <c r="A250" s="90">
        <v>249</v>
      </c>
      <c r="B250" s="90" t="s">
        <v>1746</v>
      </c>
      <c r="C250" s="90" t="s">
        <v>3209</v>
      </c>
      <c r="D250" s="91">
        <v>44324</v>
      </c>
      <c r="E250" s="93">
        <v>0.97714285714285698</v>
      </c>
      <c r="F250" s="117" t="s">
        <v>4006</v>
      </c>
      <c r="G250" s="94">
        <v>24</v>
      </c>
      <c r="H250" s="118">
        <v>2.7</v>
      </c>
      <c r="I250" s="118">
        <v>2.1</v>
      </c>
      <c r="J250" s="119">
        <v>1.8</v>
      </c>
      <c r="K250" s="119">
        <v>0.90000000000000013</v>
      </c>
      <c r="L250" s="35">
        <v>1</v>
      </c>
      <c r="M250" s="119">
        <v>0.90000000000000013</v>
      </c>
      <c r="N250" s="119" t="s">
        <v>1746</v>
      </c>
      <c r="O250" s="119" t="s">
        <v>1746</v>
      </c>
      <c r="P250" s="97" t="s">
        <v>1746</v>
      </c>
    </row>
    <row r="251" spans="1:16" x14ac:dyDescent="0.25">
      <c r="A251" s="90">
        <v>250</v>
      </c>
      <c r="B251" s="90" t="s">
        <v>1746</v>
      </c>
      <c r="C251" s="90" t="s">
        <v>1802</v>
      </c>
      <c r="D251" s="91">
        <v>44325</v>
      </c>
      <c r="E251" s="93">
        <v>0.8</v>
      </c>
      <c r="F251" s="117" t="s">
        <v>4006</v>
      </c>
      <c r="G251" s="94">
        <v>24</v>
      </c>
      <c r="H251" s="118">
        <v>2.2999999999999998</v>
      </c>
      <c r="I251" s="118">
        <v>1</v>
      </c>
      <c r="J251" s="119">
        <v>1.8</v>
      </c>
      <c r="K251" s="119">
        <v>0.49999999999999978</v>
      </c>
      <c r="L251" s="35">
        <v>1</v>
      </c>
      <c r="M251" s="119">
        <v>0.49999999999999978</v>
      </c>
      <c r="N251" s="119" t="s">
        <v>1746</v>
      </c>
      <c r="O251" s="119" t="s">
        <v>1746</v>
      </c>
      <c r="P251" s="97" t="s">
        <v>1746</v>
      </c>
    </row>
    <row r="252" spans="1:16" x14ac:dyDescent="0.25">
      <c r="A252" s="90">
        <v>251</v>
      </c>
      <c r="B252" s="90" t="s">
        <v>1746</v>
      </c>
      <c r="C252" s="90" t="s">
        <v>3209</v>
      </c>
      <c r="D252" s="91">
        <v>44325</v>
      </c>
      <c r="E252" s="93">
        <v>0.97714285714285698</v>
      </c>
      <c r="F252" s="117" t="s">
        <v>4006</v>
      </c>
      <c r="G252" s="94">
        <v>24</v>
      </c>
      <c r="H252" s="118">
        <v>2.8</v>
      </c>
      <c r="I252" s="118">
        <v>1.7</v>
      </c>
      <c r="J252" s="119">
        <v>1.8</v>
      </c>
      <c r="K252" s="119">
        <v>0.99999999999999978</v>
      </c>
      <c r="L252" s="35">
        <v>1</v>
      </c>
      <c r="M252" s="119">
        <v>0.99999999999999978</v>
      </c>
      <c r="N252" s="119" t="s">
        <v>1746</v>
      </c>
      <c r="O252" s="119" t="s">
        <v>1746</v>
      </c>
      <c r="P252" s="97" t="s">
        <v>1746</v>
      </c>
    </row>
    <row r="253" spans="1:16" x14ac:dyDescent="0.25">
      <c r="A253" s="90">
        <v>252</v>
      </c>
      <c r="B253" s="90" t="s">
        <v>1746</v>
      </c>
      <c r="C253" s="90" t="s">
        <v>1802</v>
      </c>
      <c r="D253" s="91">
        <v>44326</v>
      </c>
      <c r="E253" s="93">
        <v>0.8</v>
      </c>
      <c r="F253" s="117" t="s">
        <v>4006</v>
      </c>
      <c r="G253" s="94">
        <v>24</v>
      </c>
      <c r="H253" s="118">
        <v>2.2000000000000002</v>
      </c>
      <c r="I253" s="118">
        <v>0.8</v>
      </c>
      <c r="J253" s="119">
        <v>1.89</v>
      </c>
      <c r="K253" s="119">
        <v>0.31000000000000028</v>
      </c>
      <c r="L253" s="35">
        <v>1</v>
      </c>
      <c r="M253" s="119">
        <v>0.31000000000000028</v>
      </c>
      <c r="N253" s="119" t="s">
        <v>1746</v>
      </c>
      <c r="O253" s="119" t="s">
        <v>1746</v>
      </c>
      <c r="P253" s="97" t="s">
        <v>1746</v>
      </c>
    </row>
    <row r="254" spans="1:16" x14ac:dyDescent="0.25">
      <c r="A254" s="90">
        <v>253</v>
      </c>
      <c r="B254" s="90" t="s">
        <v>1746</v>
      </c>
      <c r="C254" s="90" t="s">
        <v>3209</v>
      </c>
      <c r="D254" s="91">
        <v>44326</v>
      </c>
      <c r="E254" s="93">
        <v>0.97714285714285698</v>
      </c>
      <c r="F254" s="117" t="s">
        <v>4006</v>
      </c>
      <c r="G254" s="94">
        <v>24</v>
      </c>
      <c r="H254" s="118">
        <v>2.6</v>
      </c>
      <c r="I254" s="118">
        <v>1.9</v>
      </c>
      <c r="J254" s="119">
        <v>1.83</v>
      </c>
      <c r="K254" s="119">
        <v>0.77</v>
      </c>
      <c r="L254" s="35">
        <v>1</v>
      </c>
      <c r="M254" s="119">
        <v>0.77</v>
      </c>
      <c r="N254" s="119" t="s">
        <v>1746</v>
      </c>
      <c r="O254" s="119" t="s">
        <v>1746</v>
      </c>
      <c r="P254" s="97" t="s">
        <v>1746</v>
      </c>
    </row>
    <row r="255" spans="1:16" x14ac:dyDescent="0.25">
      <c r="A255" s="90">
        <v>254</v>
      </c>
      <c r="B255" s="90" t="s">
        <v>1746</v>
      </c>
      <c r="C255" s="90" t="s">
        <v>1802</v>
      </c>
      <c r="D255" s="91">
        <v>44327</v>
      </c>
      <c r="E255" s="93">
        <v>0.8</v>
      </c>
      <c r="F255" s="117" t="s">
        <v>4006</v>
      </c>
      <c r="G255" s="94">
        <v>24</v>
      </c>
      <c r="H255" s="118">
        <v>2</v>
      </c>
      <c r="I255" s="118">
        <v>0.6</v>
      </c>
      <c r="J255" s="119">
        <v>1.9</v>
      </c>
      <c r="K255" s="119">
        <v>0.10000000000000009</v>
      </c>
      <c r="L255" s="35">
        <v>1</v>
      </c>
      <c r="M255" s="119">
        <v>0.10000000000000009</v>
      </c>
      <c r="N255" s="119" t="s">
        <v>1746</v>
      </c>
      <c r="O255" s="119" t="s">
        <v>1746</v>
      </c>
      <c r="P255" s="97" t="s">
        <v>1746</v>
      </c>
    </row>
    <row r="256" spans="1:16" x14ac:dyDescent="0.25">
      <c r="A256" s="90">
        <v>255</v>
      </c>
      <c r="B256" s="90" t="s">
        <v>1746</v>
      </c>
      <c r="C256" s="90" t="s">
        <v>3209</v>
      </c>
      <c r="D256" s="91">
        <v>44327</v>
      </c>
      <c r="E256" s="93">
        <v>0.97714285714285698</v>
      </c>
      <c r="F256" s="117" t="s">
        <v>4006</v>
      </c>
      <c r="G256" s="94">
        <v>24</v>
      </c>
      <c r="H256" s="118">
        <v>2.8</v>
      </c>
      <c r="I256" s="118">
        <v>2</v>
      </c>
      <c r="J256" s="119">
        <v>1.84</v>
      </c>
      <c r="K256" s="119">
        <v>0.95999999999999974</v>
      </c>
      <c r="L256" s="35">
        <v>1</v>
      </c>
      <c r="M256" s="119">
        <v>0.95999999999999974</v>
      </c>
      <c r="N256" s="119" t="s">
        <v>1746</v>
      </c>
      <c r="O256" s="119" t="s">
        <v>1746</v>
      </c>
      <c r="P256" s="97" t="s">
        <v>1746</v>
      </c>
    </row>
    <row r="257" spans="1:16" x14ac:dyDescent="0.25">
      <c r="A257" s="90">
        <v>256</v>
      </c>
      <c r="B257" s="90" t="s">
        <v>1746</v>
      </c>
      <c r="C257" s="90" t="s">
        <v>1802</v>
      </c>
      <c r="D257" s="91">
        <v>44328</v>
      </c>
      <c r="E257" s="93">
        <v>0.8</v>
      </c>
      <c r="F257" s="117" t="s">
        <v>4006</v>
      </c>
      <c r="G257" s="94">
        <v>24</v>
      </c>
      <c r="H257" s="118">
        <v>2.7</v>
      </c>
      <c r="I257" s="118">
        <v>0.9</v>
      </c>
      <c r="J257" s="119">
        <v>1.89</v>
      </c>
      <c r="K257" s="119">
        <v>0.81000000000000028</v>
      </c>
      <c r="L257" s="35">
        <v>1</v>
      </c>
      <c r="M257" s="119">
        <v>0.81000000000000028</v>
      </c>
      <c r="N257" s="119" t="s">
        <v>1746</v>
      </c>
      <c r="O257" s="119" t="s">
        <v>1746</v>
      </c>
      <c r="P257" s="97" t="s">
        <v>1746</v>
      </c>
    </row>
    <row r="258" spans="1:16" x14ac:dyDescent="0.25">
      <c r="A258" s="90">
        <v>257</v>
      </c>
      <c r="B258" s="90" t="s">
        <v>1746</v>
      </c>
      <c r="C258" s="90" t="s">
        <v>3209</v>
      </c>
      <c r="D258" s="91">
        <v>44328</v>
      </c>
      <c r="E258" s="93">
        <v>0.97714285714285698</v>
      </c>
      <c r="F258" s="117" t="s">
        <v>4006</v>
      </c>
      <c r="G258" s="94">
        <v>24</v>
      </c>
      <c r="H258" s="118">
        <v>2.5</v>
      </c>
      <c r="I258" s="118">
        <v>2.1</v>
      </c>
      <c r="J258" s="119">
        <v>1.87</v>
      </c>
      <c r="K258" s="119">
        <v>0.62999999999999989</v>
      </c>
      <c r="L258" s="35">
        <v>1</v>
      </c>
      <c r="M258" s="119">
        <v>0.62999999999999989</v>
      </c>
      <c r="N258" s="119" t="s">
        <v>1746</v>
      </c>
      <c r="O258" s="119" t="s">
        <v>1746</v>
      </c>
      <c r="P258" s="97" t="s">
        <v>1746</v>
      </c>
    </row>
    <row r="259" spans="1:16" x14ac:dyDescent="0.25">
      <c r="A259" s="90">
        <v>258</v>
      </c>
      <c r="B259" s="90" t="s">
        <v>1746</v>
      </c>
      <c r="C259" s="90" t="s">
        <v>1802</v>
      </c>
      <c r="D259" s="91">
        <v>44329</v>
      </c>
      <c r="E259" s="93">
        <v>0.8</v>
      </c>
      <c r="F259" s="117" t="s">
        <v>4081</v>
      </c>
      <c r="G259" s="94">
        <v>22.8</v>
      </c>
      <c r="H259" s="118">
        <v>2.2999999999999998</v>
      </c>
      <c r="I259" s="118">
        <v>0.9</v>
      </c>
      <c r="J259" s="119">
        <v>1.81</v>
      </c>
      <c r="K259" s="119">
        <v>0.48999999999999977</v>
      </c>
      <c r="L259" s="35">
        <v>1</v>
      </c>
      <c r="M259" s="119">
        <v>0.48999999999999977</v>
      </c>
      <c r="N259" s="119" t="s">
        <v>1746</v>
      </c>
      <c r="O259" s="119" t="s">
        <v>1746</v>
      </c>
      <c r="P259" s="97" t="s">
        <v>1746</v>
      </c>
    </row>
    <row r="260" spans="1:16" x14ac:dyDescent="0.25">
      <c r="A260" s="90">
        <v>259</v>
      </c>
      <c r="B260" s="90" t="s">
        <v>1746</v>
      </c>
      <c r="C260" s="90" t="s">
        <v>3209</v>
      </c>
      <c r="D260" s="91">
        <v>44329</v>
      </c>
      <c r="E260" s="93">
        <v>0.97714285714285698</v>
      </c>
      <c r="F260" s="117" t="s">
        <v>4081</v>
      </c>
      <c r="G260" s="94">
        <v>22.8</v>
      </c>
      <c r="H260" s="118">
        <v>2.7</v>
      </c>
      <c r="I260" s="118">
        <v>2</v>
      </c>
      <c r="J260" s="119">
        <v>1.74</v>
      </c>
      <c r="K260" s="119">
        <v>0.96000000000000019</v>
      </c>
      <c r="L260" s="35">
        <v>1</v>
      </c>
      <c r="M260" s="119">
        <v>0.96000000000000019</v>
      </c>
      <c r="N260" s="119" t="s">
        <v>1746</v>
      </c>
      <c r="O260" s="119" t="s">
        <v>1746</v>
      </c>
      <c r="P260" s="97" t="s">
        <v>1746</v>
      </c>
    </row>
    <row r="261" spans="1:16" x14ac:dyDescent="0.25">
      <c r="A261" s="90">
        <v>260</v>
      </c>
      <c r="B261" s="90" t="s">
        <v>1746</v>
      </c>
      <c r="C261" s="90" t="s">
        <v>1802</v>
      </c>
      <c r="D261" s="91">
        <v>44330</v>
      </c>
      <c r="E261" s="93">
        <v>0.8</v>
      </c>
      <c r="F261" s="117" t="s">
        <v>4006</v>
      </c>
      <c r="G261" s="94">
        <v>24</v>
      </c>
      <c r="H261" s="118">
        <v>1.9</v>
      </c>
      <c r="I261" s="118">
        <v>1.3</v>
      </c>
      <c r="J261" s="119">
        <v>1.51</v>
      </c>
      <c r="K261" s="119">
        <v>0.3899999999999999</v>
      </c>
      <c r="L261" s="35">
        <v>1</v>
      </c>
      <c r="M261" s="119">
        <v>0.3899999999999999</v>
      </c>
      <c r="N261" s="119" t="s">
        <v>1746</v>
      </c>
      <c r="O261" s="119" t="s">
        <v>1746</v>
      </c>
      <c r="P261" s="97" t="s">
        <v>1746</v>
      </c>
    </row>
    <row r="262" spans="1:16" x14ac:dyDescent="0.25">
      <c r="A262" s="90">
        <v>261</v>
      </c>
      <c r="B262" s="90" t="s">
        <v>1746</v>
      </c>
      <c r="C262" s="90" t="s">
        <v>3209</v>
      </c>
      <c r="D262" s="91">
        <v>44330</v>
      </c>
      <c r="E262" s="93">
        <v>0.97714285714285698</v>
      </c>
      <c r="F262" s="117" t="s">
        <v>4006</v>
      </c>
      <c r="G262" s="94">
        <v>24</v>
      </c>
      <c r="H262" s="118">
        <v>2.2999999999999998</v>
      </c>
      <c r="I262" s="118">
        <v>2</v>
      </c>
      <c r="J262" s="119">
        <v>1.46</v>
      </c>
      <c r="K262" s="119">
        <v>0.83999999999999986</v>
      </c>
      <c r="L262" s="35">
        <v>1</v>
      </c>
      <c r="M262" s="119">
        <v>0.83999999999999986</v>
      </c>
      <c r="N262" s="119" t="s">
        <v>1746</v>
      </c>
      <c r="O262" s="119" t="s">
        <v>1746</v>
      </c>
      <c r="P262" s="97" t="s">
        <v>1746</v>
      </c>
    </row>
    <row r="263" spans="1:16" x14ac:dyDescent="0.25">
      <c r="A263" s="90">
        <v>262</v>
      </c>
      <c r="B263" s="90" t="s">
        <v>1746</v>
      </c>
      <c r="C263" s="90" t="s">
        <v>1802</v>
      </c>
      <c r="D263" s="91">
        <v>44331</v>
      </c>
      <c r="E263" s="93">
        <v>0.97714285714285698</v>
      </c>
      <c r="F263" s="117" t="s">
        <v>4006</v>
      </c>
      <c r="G263" s="94">
        <v>24</v>
      </c>
      <c r="H263" s="118">
        <v>2.8</v>
      </c>
      <c r="I263" s="118">
        <v>1.6</v>
      </c>
      <c r="J263" s="119">
        <v>1.9</v>
      </c>
      <c r="K263" s="119">
        <v>0.89999999999999991</v>
      </c>
      <c r="L263" s="35">
        <v>1</v>
      </c>
      <c r="M263" s="119">
        <v>0.89999999999999991</v>
      </c>
      <c r="N263" s="119" t="s">
        <v>1746</v>
      </c>
      <c r="O263" s="119" t="s">
        <v>1746</v>
      </c>
      <c r="P263" s="97" t="s">
        <v>1746</v>
      </c>
    </row>
    <row r="264" spans="1:16" x14ac:dyDescent="0.25">
      <c r="A264" s="90">
        <v>263</v>
      </c>
      <c r="B264" s="90" t="s">
        <v>1746</v>
      </c>
      <c r="C264" s="90" t="s">
        <v>3209</v>
      </c>
      <c r="D264" s="91">
        <v>44331</v>
      </c>
      <c r="E264" s="93">
        <v>1.01257142857143</v>
      </c>
      <c r="F264" s="117" t="s">
        <v>4006</v>
      </c>
      <c r="G264" s="94">
        <v>24</v>
      </c>
      <c r="H264" s="118">
        <v>2.4</v>
      </c>
      <c r="I264" s="118">
        <v>2.2000000000000002</v>
      </c>
      <c r="J264" s="119">
        <v>1.81</v>
      </c>
      <c r="K264" s="119">
        <v>0.58999999999999986</v>
      </c>
      <c r="L264" s="35">
        <v>1</v>
      </c>
      <c r="M264" s="119">
        <v>0.58999999999999986</v>
      </c>
      <c r="N264" s="119" t="s">
        <v>1746</v>
      </c>
      <c r="O264" s="119" t="s">
        <v>1746</v>
      </c>
      <c r="P264" s="97" t="s">
        <v>1746</v>
      </c>
    </row>
    <row r="265" spans="1:16" x14ac:dyDescent="0.25">
      <c r="A265" s="90">
        <v>264</v>
      </c>
      <c r="B265" s="90" t="s">
        <v>1746</v>
      </c>
      <c r="C265" s="90" t="s">
        <v>1802</v>
      </c>
      <c r="D265" s="91">
        <v>44332</v>
      </c>
      <c r="E265" s="93">
        <v>1.048</v>
      </c>
      <c r="F265" s="117" t="s">
        <v>4006</v>
      </c>
      <c r="G265" s="94">
        <v>24</v>
      </c>
      <c r="H265" s="118">
        <v>2.4</v>
      </c>
      <c r="I265" s="118">
        <v>1.3</v>
      </c>
      <c r="J265" s="119">
        <v>1.9</v>
      </c>
      <c r="K265" s="119">
        <v>0.5</v>
      </c>
      <c r="L265" s="35">
        <v>1</v>
      </c>
      <c r="M265" s="119">
        <v>0.5</v>
      </c>
      <c r="N265" s="119" t="s">
        <v>1746</v>
      </c>
      <c r="O265" s="119" t="s">
        <v>1746</v>
      </c>
      <c r="P265" s="97" t="s">
        <v>1746</v>
      </c>
    </row>
    <row r="266" spans="1:16" x14ac:dyDescent="0.25">
      <c r="A266" s="90">
        <v>265</v>
      </c>
      <c r="B266" s="90" t="s">
        <v>1746</v>
      </c>
      <c r="C266" s="90" t="s">
        <v>3209</v>
      </c>
      <c r="D266" s="91">
        <v>44332</v>
      </c>
      <c r="E266" s="93">
        <v>1.0834285714285701</v>
      </c>
      <c r="F266" s="117" t="s">
        <v>4006</v>
      </c>
      <c r="G266" s="94">
        <v>24</v>
      </c>
      <c r="H266" s="118">
        <v>3.1</v>
      </c>
      <c r="I266" s="118">
        <v>1.9</v>
      </c>
      <c r="J266" s="119">
        <v>1.8</v>
      </c>
      <c r="K266" s="119">
        <v>1.3</v>
      </c>
      <c r="L266" s="35">
        <v>1</v>
      </c>
      <c r="M266" s="119">
        <v>1.3</v>
      </c>
      <c r="N266" s="119" t="s">
        <v>1746</v>
      </c>
      <c r="O266" s="119" t="s">
        <v>1746</v>
      </c>
      <c r="P266" s="97" t="s">
        <v>1746</v>
      </c>
    </row>
    <row r="267" spans="1:16" x14ac:dyDescent="0.25">
      <c r="A267" s="90">
        <v>266</v>
      </c>
      <c r="B267" s="90" t="s">
        <v>1746</v>
      </c>
      <c r="C267" s="90" t="s">
        <v>1802</v>
      </c>
      <c r="D267" s="91">
        <v>44333</v>
      </c>
      <c r="E267" s="93">
        <v>1.048</v>
      </c>
      <c r="F267" s="117" t="s">
        <v>4006</v>
      </c>
      <c r="G267" s="94">
        <v>24</v>
      </c>
      <c r="H267" s="118">
        <v>2.8</v>
      </c>
      <c r="I267" s="118">
        <v>1.1000000000000001</v>
      </c>
      <c r="J267" s="119">
        <v>1.9</v>
      </c>
      <c r="K267" s="119">
        <v>0.89999999999999991</v>
      </c>
      <c r="L267" s="35">
        <v>1</v>
      </c>
      <c r="M267" s="119">
        <v>0.89999999999999991</v>
      </c>
      <c r="N267" s="119" t="s">
        <v>1746</v>
      </c>
      <c r="O267" s="119" t="s">
        <v>1746</v>
      </c>
      <c r="P267" s="97" t="s">
        <v>1746</v>
      </c>
    </row>
    <row r="268" spans="1:16" x14ac:dyDescent="0.25">
      <c r="A268" s="90">
        <v>267</v>
      </c>
      <c r="B268" s="90" t="s">
        <v>1746</v>
      </c>
      <c r="C268" s="90" t="s">
        <v>3209</v>
      </c>
      <c r="D268" s="91">
        <v>44333</v>
      </c>
      <c r="E268" s="93">
        <v>1.0834285714285701</v>
      </c>
      <c r="F268" s="117" t="s">
        <v>4006</v>
      </c>
      <c r="G268" s="94">
        <v>24</v>
      </c>
      <c r="H268" s="118">
        <v>3.3</v>
      </c>
      <c r="I268" s="118">
        <v>2</v>
      </c>
      <c r="J268" s="119">
        <v>1.78</v>
      </c>
      <c r="K268" s="119">
        <v>1.5199999999999998</v>
      </c>
      <c r="L268" s="35">
        <v>1</v>
      </c>
      <c r="M268" s="119">
        <v>1.5199999999999998</v>
      </c>
      <c r="N268" s="119" t="s">
        <v>1746</v>
      </c>
      <c r="O268" s="119" t="s">
        <v>1746</v>
      </c>
      <c r="P268" s="97" t="s">
        <v>1746</v>
      </c>
    </row>
    <row r="269" spans="1:16" x14ac:dyDescent="0.25">
      <c r="A269" s="90">
        <v>268</v>
      </c>
      <c r="B269" s="90" t="s">
        <v>1746</v>
      </c>
      <c r="C269" s="90" t="s">
        <v>1802</v>
      </c>
      <c r="D269" s="91">
        <v>44334</v>
      </c>
      <c r="E269" s="93">
        <v>1.0834285714285701</v>
      </c>
      <c r="F269" s="117" t="s">
        <v>4006</v>
      </c>
      <c r="G269" s="94">
        <v>24</v>
      </c>
      <c r="H269" s="118">
        <v>2.6</v>
      </c>
      <c r="I269" s="118">
        <v>0.4</v>
      </c>
      <c r="J269" s="119">
        <v>1.9</v>
      </c>
      <c r="K269" s="119">
        <v>0.70000000000000018</v>
      </c>
      <c r="L269" s="35">
        <v>1</v>
      </c>
      <c r="M269" s="119">
        <v>0.70000000000000018</v>
      </c>
      <c r="N269" s="119" t="s">
        <v>1746</v>
      </c>
      <c r="O269" s="119" t="s">
        <v>1746</v>
      </c>
      <c r="P269" s="97" t="s">
        <v>1746</v>
      </c>
    </row>
    <row r="270" spans="1:16" x14ac:dyDescent="0.25">
      <c r="A270" s="90">
        <v>269</v>
      </c>
      <c r="B270" s="90" t="s">
        <v>1746</v>
      </c>
      <c r="C270" s="90" t="s">
        <v>3209</v>
      </c>
      <c r="D270" s="91">
        <v>44334</v>
      </c>
      <c r="E270" s="93">
        <v>1.09051428571428</v>
      </c>
      <c r="F270" s="117" t="s">
        <v>4006</v>
      </c>
      <c r="G270" s="94">
        <v>24</v>
      </c>
      <c r="H270" s="118">
        <v>2.9</v>
      </c>
      <c r="I270" s="118">
        <v>2</v>
      </c>
      <c r="J270" s="119">
        <v>1.78</v>
      </c>
      <c r="K270" s="119">
        <v>1.1199999999999999</v>
      </c>
      <c r="L270" s="35">
        <v>1</v>
      </c>
      <c r="M270" s="119">
        <v>1.1199999999999999</v>
      </c>
      <c r="N270" s="119" t="s">
        <v>1746</v>
      </c>
      <c r="O270" s="119" t="s">
        <v>1746</v>
      </c>
      <c r="P270" s="97" t="s">
        <v>1746</v>
      </c>
    </row>
    <row r="271" spans="1:16" x14ac:dyDescent="0.25">
      <c r="A271" s="90">
        <v>270</v>
      </c>
      <c r="B271" s="90" t="s">
        <v>1746</v>
      </c>
      <c r="C271" s="90" t="s">
        <v>1802</v>
      </c>
      <c r="D271" s="91">
        <v>44335</v>
      </c>
      <c r="E271" s="93">
        <v>1.0975999999999999</v>
      </c>
      <c r="F271" s="117" t="s">
        <v>4006</v>
      </c>
      <c r="G271" s="94">
        <v>24</v>
      </c>
      <c r="H271" s="118">
        <v>2.4</v>
      </c>
      <c r="I271" s="118">
        <v>0.3</v>
      </c>
      <c r="J271" s="119">
        <v>1.9</v>
      </c>
      <c r="K271" s="119">
        <v>0.5</v>
      </c>
      <c r="L271" s="35">
        <v>1</v>
      </c>
      <c r="M271" s="119">
        <v>0.5</v>
      </c>
      <c r="N271" s="119" t="s">
        <v>1746</v>
      </c>
      <c r="O271" s="119" t="s">
        <v>1746</v>
      </c>
      <c r="P271" s="97" t="s">
        <v>1746</v>
      </c>
    </row>
    <row r="272" spans="1:16" x14ac:dyDescent="0.25">
      <c r="A272" s="90">
        <v>271</v>
      </c>
      <c r="B272" s="90" t="s">
        <v>1746</v>
      </c>
      <c r="C272" s="90" t="s">
        <v>3209</v>
      </c>
      <c r="D272" s="91">
        <v>44335</v>
      </c>
      <c r="E272" s="93">
        <v>1.1046857142857101</v>
      </c>
      <c r="F272" s="117" t="s">
        <v>4006</v>
      </c>
      <c r="G272" s="94">
        <v>24</v>
      </c>
      <c r="H272" s="118">
        <v>2.8</v>
      </c>
      <c r="I272" s="118">
        <v>1.01</v>
      </c>
      <c r="J272" s="119">
        <v>1.79</v>
      </c>
      <c r="K272" s="119">
        <v>1.0099999999999998</v>
      </c>
      <c r="L272" s="35">
        <v>1</v>
      </c>
      <c r="M272" s="119">
        <v>1.0099999999999998</v>
      </c>
      <c r="N272" s="119" t="s">
        <v>1746</v>
      </c>
      <c r="O272" s="119" t="s">
        <v>1746</v>
      </c>
      <c r="P272" s="97" t="s">
        <v>1746</v>
      </c>
    </row>
    <row r="273" spans="1:16" x14ac:dyDescent="0.25">
      <c r="A273" s="90">
        <v>272</v>
      </c>
      <c r="B273" s="90" t="s">
        <v>1746</v>
      </c>
      <c r="C273" s="90" t="s">
        <v>1802</v>
      </c>
      <c r="D273" s="91">
        <v>44336</v>
      </c>
      <c r="E273" s="93">
        <v>1.11177142857141</v>
      </c>
      <c r="F273" s="117" t="s">
        <v>4006</v>
      </c>
      <c r="G273" s="94">
        <v>24</v>
      </c>
      <c r="H273" s="118">
        <v>2.5499999999999998</v>
      </c>
      <c r="I273" s="118">
        <v>0.4</v>
      </c>
      <c r="J273" s="119">
        <v>1.88</v>
      </c>
      <c r="K273" s="119">
        <v>0.66999999999999993</v>
      </c>
      <c r="L273" s="35">
        <v>1</v>
      </c>
      <c r="M273" s="119">
        <v>0.66999999999999993</v>
      </c>
      <c r="N273" s="119" t="s">
        <v>1746</v>
      </c>
      <c r="O273" s="119" t="s">
        <v>1746</v>
      </c>
      <c r="P273" s="97" t="s">
        <v>1746</v>
      </c>
    </row>
    <row r="274" spans="1:16" x14ac:dyDescent="0.25">
      <c r="A274" s="90">
        <v>273</v>
      </c>
      <c r="B274" s="90" t="s">
        <v>1746</v>
      </c>
      <c r="C274" s="90" t="s">
        <v>3209</v>
      </c>
      <c r="D274" s="91">
        <v>44336</v>
      </c>
      <c r="E274" s="93">
        <v>1.1188571428571199</v>
      </c>
      <c r="F274" s="117" t="s">
        <v>4006</v>
      </c>
      <c r="G274" s="94">
        <v>24</v>
      </c>
      <c r="H274" s="118">
        <v>2.9</v>
      </c>
      <c r="I274" s="118">
        <v>2.1</v>
      </c>
      <c r="J274" s="119">
        <v>1.8</v>
      </c>
      <c r="K274" s="119">
        <v>1.0999999999999999</v>
      </c>
      <c r="L274" s="35">
        <v>1</v>
      </c>
      <c r="M274" s="119">
        <v>1.0999999999999999</v>
      </c>
      <c r="N274" s="119" t="s">
        <v>1746</v>
      </c>
      <c r="O274" s="119" t="s">
        <v>1746</v>
      </c>
      <c r="P274" s="97" t="s">
        <v>1746</v>
      </c>
    </row>
    <row r="275" spans="1:16" x14ac:dyDescent="0.25">
      <c r="A275" s="90">
        <v>274</v>
      </c>
      <c r="B275" s="90" t="s">
        <v>1746</v>
      </c>
      <c r="C275" s="90" t="s">
        <v>1802</v>
      </c>
      <c r="D275" s="91">
        <v>44337</v>
      </c>
      <c r="E275" s="93">
        <v>1.12594285714283</v>
      </c>
      <c r="F275" s="117" t="s">
        <v>4011</v>
      </c>
      <c r="G275" s="94">
        <v>10.199999999999999</v>
      </c>
      <c r="H275" s="118">
        <v>1.02</v>
      </c>
      <c r="I275" s="118">
        <v>0.1</v>
      </c>
      <c r="J275" s="119">
        <v>0.8</v>
      </c>
      <c r="K275" s="119">
        <v>0.21999999999999997</v>
      </c>
      <c r="L275" s="35">
        <v>1</v>
      </c>
      <c r="M275" s="119">
        <v>0.21999999999999997</v>
      </c>
      <c r="N275" s="119" t="s">
        <v>1746</v>
      </c>
      <c r="O275" s="119" t="s">
        <v>1746</v>
      </c>
      <c r="P275" s="97" t="s">
        <v>1746</v>
      </c>
    </row>
    <row r="276" spans="1:16" x14ac:dyDescent="0.25">
      <c r="A276" s="90">
        <v>275</v>
      </c>
      <c r="B276" s="90" t="s">
        <v>1746</v>
      </c>
      <c r="C276" s="90" t="s">
        <v>3207</v>
      </c>
      <c r="D276" s="91">
        <v>44337</v>
      </c>
      <c r="E276" s="93">
        <v>0</v>
      </c>
      <c r="F276" s="117" t="s">
        <v>4046</v>
      </c>
      <c r="G276" s="94">
        <v>13.8</v>
      </c>
      <c r="H276" s="118">
        <v>2.6</v>
      </c>
      <c r="I276" s="118">
        <v>3.2</v>
      </c>
      <c r="J276" s="119">
        <v>1.28</v>
      </c>
      <c r="K276" s="119">
        <v>1.32</v>
      </c>
      <c r="L276" s="35">
        <v>3</v>
      </c>
      <c r="M276" s="119">
        <v>1.32</v>
      </c>
      <c r="N276" s="119" t="s">
        <v>1746</v>
      </c>
      <c r="O276" s="119" t="s">
        <v>1746</v>
      </c>
      <c r="P276" s="97" t="s">
        <v>1746</v>
      </c>
    </row>
    <row r="277" spans="1:16" x14ac:dyDescent="0.25">
      <c r="A277" s="90">
        <v>276</v>
      </c>
      <c r="B277" s="90" t="s">
        <v>1746</v>
      </c>
      <c r="C277" s="90" t="s">
        <v>3209</v>
      </c>
      <c r="D277" s="91">
        <v>44337</v>
      </c>
      <c r="E277" s="93">
        <v>1.13302857142854</v>
      </c>
      <c r="F277" s="117" t="s">
        <v>4006</v>
      </c>
      <c r="G277" s="94">
        <v>24</v>
      </c>
      <c r="H277" s="118">
        <v>2.2000000000000002</v>
      </c>
      <c r="I277" s="118">
        <v>0.9</v>
      </c>
      <c r="J277" s="119">
        <v>1.67</v>
      </c>
      <c r="K277" s="119">
        <v>0.53000000000000025</v>
      </c>
      <c r="L277" s="35">
        <v>1</v>
      </c>
      <c r="M277" s="119">
        <v>0.53000000000000025</v>
      </c>
      <c r="N277" s="119" t="s">
        <v>1746</v>
      </c>
      <c r="O277" s="119" t="s">
        <v>1746</v>
      </c>
      <c r="P277" s="97" t="s">
        <v>1746</v>
      </c>
    </row>
    <row r="278" spans="1:16" x14ac:dyDescent="0.25">
      <c r="A278" s="90">
        <v>277</v>
      </c>
      <c r="B278" s="90" t="s">
        <v>1746</v>
      </c>
      <c r="C278" s="90" t="s">
        <v>1802</v>
      </c>
      <c r="D278" s="91">
        <v>44338</v>
      </c>
      <c r="E278" s="93">
        <v>1.12594285714283</v>
      </c>
      <c r="F278" s="117" t="s">
        <v>4082</v>
      </c>
      <c r="G278" s="94">
        <v>15</v>
      </c>
      <c r="H278" s="118">
        <v>2.2000000000000002</v>
      </c>
      <c r="I278" s="118">
        <v>1.8</v>
      </c>
      <c r="J278" s="119">
        <v>1.23</v>
      </c>
      <c r="K278" s="119">
        <v>0.9700000000000002</v>
      </c>
      <c r="L278" s="35">
        <v>1</v>
      </c>
      <c r="M278" s="119">
        <v>0.9700000000000002</v>
      </c>
      <c r="N278" s="119" t="s">
        <v>1746</v>
      </c>
      <c r="O278" s="119" t="s">
        <v>1746</v>
      </c>
      <c r="P278" s="97" t="s">
        <v>1746</v>
      </c>
    </row>
    <row r="279" spans="1:16" x14ac:dyDescent="0.25">
      <c r="A279" s="90">
        <v>278</v>
      </c>
      <c r="B279" s="90" t="s">
        <v>1746</v>
      </c>
      <c r="C279" s="90" t="s">
        <v>3207</v>
      </c>
      <c r="D279" s="91">
        <v>44338</v>
      </c>
      <c r="E279" s="93">
        <v>0</v>
      </c>
      <c r="F279" s="117" t="s">
        <v>2770</v>
      </c>
      <c r="G279" s="94">
        <v>9</v>
      </c>
      <c r="H279" s="118">
        <v>1.7</v>
      </c>
      <c r="I279" s="118">
        <v>1.2</v>
      </c>
      <c r="J279" s="119">
        <v>0.74</v>
      </c>
      <c r="K279" s="119">
        <v>0.96</v>
      </c>
      <c r="L279" s="35">
        <v>1</v>
      </c>
      <c r="M279" s="119">
        <v>0.96</v>
      </c>
      <c r="N279" s="119" t="s">
        <v>1746</v>
      </c>
      <c r="O279" s="119" t="s">
        <v>1746</v>
      </c>
      <c r="P279" s="97" t="s">
        <v>1746</v>
      </c>
    </row>
    <row r="280" spans="1:16" x14ac:dyDescent="0.25">
      <c r="A280" s="90">
        <v>279</v>
      </c>
      <c r="B280" s="90" t="s">
        <v>1746</v>
      </c>
      <c r="C280" s="90" t="s">
        <v>3209</v>
      </c>
      <c r="D280" s="91">
        <v>44338</v>
      </c>
      <c r="E280" s="93">
        <v>1.13302857142854</v>
      </c>
      <c r="F280" s="117" t="s">
        <v>4006</v>
      </c>
      <c r="G280" s="94">
        <v>24</v>
      </c>
      <c r="H280" s="118">
        <v>2.1</v>
      </c>
      <c r="I280" s="118">
        <v>2</v>
      </c>
      <c r="J280" s="119">
        <v>1.72</v>
      </c>
      <c r="K280" s="119">
        <v>0.38000000000000012</v>
      </c>
      <c r="L280" s="35">
        <v>1</v>
      </c>
      <c r="M280" s="119">
        <v>0.38000000000000012</v>
      </c>
      <c r="N280" s="119" t="s">
        <v>1746</v>
      </c>
      <c r="O280" s="119" t="s">
        <v>1746</v>
      </c>
      <c r="P280" s="97" t="s">
        <v>1746</v>
      </c>
    </row>
    <row r="281" spans="1:16" x14ac:dyDescent="0.25">
      <c r="A281" s="90">
        <v>280</v>
      </c>
      <c r="B281" s="90" t="s">
        <v>1746</v>
      </c>
      <c r="C281" s="90" t="s">
        <v>1802</v>
      </c>
      <c r="D281" s="91">
        <v>44339</v>
      </c>
      <c r="E281" s="93">
        <v>1.12594285714283</v>
      </c>
      <c r="F281" s="117" t="s">
        <v>4006</v>
      </c>
      <c r="G281" s="94">
        <v>24</v>
      </c>
      <c r="H281" s="118">
        <v>3.3</v>
      </c>
      <c r="I281" s="118">
        <v>1.1000000000000001</v>
      </c>
      <c r="J281" s="119">
        <v>1.95</v>
      </c>
      <c r="K281" s="119">
        <v>1.3499999999999999</v>
      </c>
      <c r="L281" s="35">
        <v>1</v>
      </c>
      <c r="M281" s="119">
        <v>1.3499999999999999</v>
      </c>
      <c r="N281" s="119" t="s">
        <v>1746</v>
      </c>
      <c r="O281" s="119" t="s">
        <v>1746</v>
      </c>
      <c r="P281" s="97" t="s">
        <v>1746</v>
      </c>
    </row>
    <row r="282" spans="1:16" x14ac:dyDescent="0.25">
      <c r="A282" s="90">
        <v>281</v>
      </c>
      <c r="B282" s="90" t="s">
        <v>1746</v>
      </c>
      <c r="C282" s="90" t="s">
        <v>3209</v>
      </c>
      <c r="D282" s="91">
        <v>44339</v>
      </c>
      <c r="E282" s="93">
        <v>1.13302857142854</v>
      </c>
      <c r="F282" s="117" t="s">
        <v>4006</v>
      </c>
      <c r="G282" s="94">
        <v>24</v>
      </c>
      <c r="H282" s="118">
        <v>2.5</v>
      </c>
      <c r="I282" s="118">
        <v>2</v>
      </c>
      <c r="J282" s="119">
        <v>1.75</v>
      </c>
      <c r="K282" s="119">
        <v>0.75</v>
      </c>
      <c r="L282" s="35">
        <v>1</v>
      </c>
      <c r="M282" s="119">
        <v>0.75</v>
      </c>
      <c r="N282" s="119" t="s">
        <v>1746</v>
      </c>
      <c r="O282" s="119" t="s">
        <v>1746</v>
      </c>
      <c r="P282" s="97" t="s">
        <v>1746</v>
      </c>
    </row>
    <row r="283" spans="1:16" x14ac:dyDescent="0.25">
      <c r="A283" s="90">
        <v>282</v>
      </c>
      <c r="B283" s="90" t="s">
        <v>1746</v>
      </c>
      <c r="C283" s="90" t="s">
        <v>1802</v>
      </c>
      <c r="D283" s="91">
        <v>44340</v>
      </c>
      <c r="E283" s="93">
        <v>1.12594285714283</v>
      </c>
      <c r="F283" s="117" t="s">
        <v>4006</v>
      </c>
      <c r="G283" s="94">
        <v>24</v>
      </c>
      <c r="H283" s="118">
        <v>3.3</v>
      </c>
      <c r="I283" s="118">
        <v>1.2</v>
      </c>
      <c r="J283" s="119">
        <v>1.93</v>
      </c>
      <c r="K283" s="119">
        <v>1.3699999999999999</v>
      </c>
      <c r="L283" s="35">
        <v>1</v>
      </c>
      <c r="M283" s="119">
        <v>1.3699999999999999</v>
      </c>
      <c r="N283" s="119" t="s">
        <v>1746</v>
      </c>
      <c r="O283" s="119" t="s">
        <v>1746</v>
      </c>
      <c r="P283" s="97" t="s">
        <v>1746</v>
      </c>
    </row>
    <row r="284" spans="1:16" x14ac:dyDescent="0.25">
      <c r="A284" s="90">
        <v>283</v>
      </c>
      <c r="B284" s="90" t="s">
        <v>1746</v>
      </c>
      <c r="C284" s="90" t="s">
        <v>3209</v>
      </c>
      <c r="D284" s="91">
        <v>44340</v>
      </c>
      <c r="E284" s="93">
        <v>1.13302857142854</v>
      </c>
      <c r="F284" s="117" t="s">
        <v>4006</v>
      </c>
      <c r="G284" s="94">
        <v>24</v>
      </c>
      <c r="H284" s="118">
        <v>2.6</v>
      </c>
      <c r="I284" s="118">
        <v>2</v>
      </c>
      <c r="J284" s="119">
        <v>1.76</v>
      </c>
      <c r="K284" s="119">
        <v>0.84000000000000008</v>
      </c>
      <c r="L284" s="35">
        <v>1</v>
      </c>
      <c r="M284" s="119">
        <v>0.84000000000000008</v>
      </c>
      <c r="N284" s="119" t="s">
        <v>1746</v>
      </c>
      <c r="O284" s="119" t="s">
        <v>1746</v>
      </c>
      <c r="P284" s="97" t="s">
        <v>1746</v>
      </c>
    </row>
    <row r="285" spans="1:16" x14ac:dyDescent="0.25">
      <c r="A285" s="90">
        <v>284</v>
      </c>
      <c r="B285" s="90" t="s">
        <v>1746</v>
      </c>
      <c r="C285" s="90" t="s">
        <v>1802</v>
      </c>
      <c r="D285" s="91">
        <v>44341</v>
      </c>
      <c r="E285" s="93">
        <v>1.12594285714283</v>
      </c>
      <c r="F285" s="117" t="s">
        <v>4006</v>
      </c>
      <c r="G285" s="94">
        <v>24</v>
      </c>
      <c r="H285" s="118">
        <v>3</v>
      </c>
      <c r="I285" s="118">
        <v>1.6</v>
      </c>
      <c r="J285" s="119">
        <v>1.9</v>
      </c>
      <c r="K285" s="119">
        <v>1.1000000000000001</v>
      </c>
      <c r="L285" s="35">
        <v>1</v>
      </c>
      <c r="M285" s="119">
        <v>1.1000000000000001</v>
      </c>
      <c r="N285" s="119" t="s">
        <v>1746</v>
      </c>
      <c r="O285" s="119" t="s">
        <v>1746</v>
      </c>
      <c r="P285" s="97" t="s">
        <v>1746</v>
      </c>
    </row>
    <row r="286" spans="1:16" x14ac:dyDescent="0.25">
      <c r="A286" s="90">
        <v>285</v>
      </c>
      <c r="B286" s="90" t="s">
        <v>1746</v>
      </c>
      <c r="C286" s="90" t="s">
        <v>3209</v>
      </c>
      <c r="D286" s="91">
        <v>44341</v>
      </c>
      <c r="E286" s="93">
        <v>1.13302857142854</v>
      </c>
      <c r="F286" s="117" t="s">
        <v>4006</v>
      </c>
      <c r="G286" s="94">
        <v>24</v>
      </c>
      <c r="H286" s="118">
        <v>2.6</v>
      </c>
      <c r="I286" s="118">
        <v>1.9</v>
      </c>
      <c r="J286" s="119">
        <v>1.8</v>
      </c>
      <c r="K286" s="119">
        <v>0.8</v>
      </c>
      <c r="L286" s="35">
        <v>1</v>
      </c>
      <c r="M286" s="119">
        <v>0.8</v>
      </c>
      <c r="N286" s="119" t="s">
        <v>1746</v>
      </c>
      <c r="O286" s="119" t="s">
        <v>1746</v>
      </c>
      <c r="P286" s="97" t="s">
        <v>1746</v>
      </c>
    </row>
    <row r="287" spans="1:16" x14ac:dyDescent="0.25">
      <c r="A287" s="90">
        <v>286</v>
      </c>
      <c r="B287" s="90" t="s">
        <v>1746</v>
      </c>
      <c r="C287" s="90" t="s">
        <v>1802</v>
      </c>
      <c r="D287" s="91">
        <v>44342</v>
      </c>
      <c r="E287" s="93">
        <v>1.12594285714283</v>
      </c>
      <c r="F287" s="117" t="s">
        <v>4006</v>
      </c>
      <c r="G287" s="94">
        <v>24</v>
      </c>
      <c r="H287" s="118">
        <v>2.7</v>
      </c>
      <c r="I287" s="118">
        <v>1</v>
      </c>
      <c r="J287" s="119">
        <v>1.9</v>
      </c>
      <c r="K287" s="119">
        <v>0.80000000000000027</v>
      </c>
      <c r="L287" s="35">
        <v>1</v>
      </c>
      <c r="M287" s="119">
        <v>0.80000000000000027</v>
      </c>
      <c r="N287" s="119" t="s">
        <v>1746</v>
      </c>
      <c r="O287" s="119" t="s">
        <v>1746</v>
      </c>
      <c r="P287" s="97" t="s">
        <v>1746</v>
      </c>
    </row>
    <row r="288" spans="1:16" x14ac:dyDescent="0.25">
      <c r="A288" s="90">
        <v>287</v>
      </c>
      <c r="B288" s="90" t="s">
        <v>1746</v>
      </c>
      <c r="C288" s="90" t="s">
        <v>3209</v>
      </c>
      <c r="D288" s="91">
        <v>44342</v>
      </c>
      <c r="E288" s="93">
        <v>1.13302857142854</v>
      </c>
      <c r="F288" s="117" t="s">
        <v>4006</v>
      </c>
      <c r="G288" s="94">
        <v>24</v>
      </c>
      <c r="H288" s="118">
        <v>2.4</v>
      </c>
      <c r="I288" s="118">
        <v>1.9</v>
      </c>
      <c r="J288" s="119">
        <v>1.79</v>
      </c>
      <c r="K288" s="119">
        <v>0.60999999999999988</v>
      </c>
      <c r="L288" s="35">
        <v>1</v>
      </c>
      <c r="M288" s="119">
        <v>0.60999999999999988</v>
      </c>
      <c r="N288" s="119" t="s">
        <v>1746</v>
      </c>
      <c r="O288" s="119" t="s">
        <v>1746</v>
      </c>
      <c r="P288" s="97" t="s">
        <v>1746</v>
      </c>
    </row>
    <row r="289" spans="1:16" x14ac:dyDescent="0.25">
      <c r="A289" s="90">
        <v>288</v>
      </c>
      <c r="B289" s="90" t="s">
        <v>1746</v>
      </c>
      <c r="C289" s="90" t="s">
        <v>1802</v>
      </c>
      <c r="D289" s="91">
        <v>44343</v>
      </c>
      <c r="E289" s="93">
        <v>1.12594285714283</v>
      </c>
      <c r="F289" s="117" t="s">
        <v>4006</v>
      </c>
      <c r="G289" s="94">
        <v>24</v>
      </c>
      <c r="H289" s="118">
        <v>2.65</v>
      </c>
      <c r="I289" s="118">
        <v>1.1000000000000001</v>
      </c>
      <c r="J289" s="119">
        <v>1.9</v>
      </c>
      <c r="K289" s="119">
        <v>0.75</v>
      </c>
      <c r="L289" s="35">
        <v>1</v>
      </c>
      <c r="M289" s="119">
        <v>0.75</v>
      </c>
      <c r="N289" s="119" t="s">
        <v>1746</v>
      </c>
      <c r="O289" s="119" t="s">
        <v>1746</v>
      </c>
      <c r="P289" s="97" t="s">
        <v>1746</v>
      </c>
    </row>
    <row r="290" spans="1:16" x14ac:dyDescent="0.25">
      <c r="A290" s="90">
        <v>289</v>
      </c>
      <c r="B290" s="90" t="s">
        <v>1746</v>
      </c>
      <c r="C290" s="90" t="s">
        <v>3209</v>
      </c>
      <c r="D290" s="91">
        <v>44343</v>
      </c>
      <c r="E290" s="93">
        <v>1.13302857142854</v>
      </c>
      <c r="F290" s="117" t="s">
        <v>4006</v>
      </c>
      <c r="G290" s="94">
        <v>24</v>
      </c>
      <c r="H290" s="118">
        <v>2.4500000000000002</v>
      </c>
      <c r="I290" s="118">
        <v>1.9</v>
      </c>
      <c r="J290" s="119">
        <v>1.77</v>
      </c>
      <c r="K290" s="119">
        <v>0.68000000000000016</v>
      </c>
      <c r="L290" s="35">
        <v>1</v>
      </c>
      <c r="M290" s="119">
        <v>0.68000000000000016</v>
      </c>
      <c r="N290" s="119" t="s">
        <v>1746</v>
      </c>
      <c r="O290" s="119" t="s">
        <v>1746</v>
      </c>
      <c r="P290" s="97" t="s">
        <v>1746</v>
      </c>
    </row>
    <row r="291" spans="1:16" x14ac:dyDescent="0.25">
      <c r="A291" s="90">
        <v>290</v>
      </c>
      <c r="B291" s="90" t="s">
        <v>1746</v>
      </c>
      <c r="C291" s="90" t="s">
        <v>1802</v>
      </c>
      <c r="D291" s="91">
        <v>44344</v>
      </c>
      <c r="E291" s="93">
        <v>1.12594285714283</v>
      </c>
      <c r="F291" s="117" t="s">
        <v>4006</v>
      </c>
      <c r="G291" s="94">
        <v>24</v>
      </c>
      <c r="H291" s="118">
        <v>2.5</v>
      </c>
      <c r="I291" s="118">
        <v>0.3</v>
      </c>
      <c r="J291" s="119">
        <v>1.9</v>
      </c>
      <c r="K291" s="119">
        <v>0.60000000000000009</v>
      </c>
      <c r="L291" s="35">
        <v>1</v>
      </c>
      <c r="M291" s="119">
        <v>0.60000000000000009</v>
      </c>
      <c r="N291" s="119" t="s">
        <v>1746</v>
      </c>
      <c r="O291" s="119" t="s">
        <v>1746</v>
      </c>
      <c r="P291" s="97" t="s">
        <v>1746</v>
      </c>
    </row>
    <row r="292" spans="1:16" x14ac:dyDescent="0.25">
      <c r="A292" s="90">
        <v>291</v>
      </c>
      <c r="B292" s="90" t="s">
        <v>1746</v>
      </c>
      <c r="C292" s="90" t="s">
        <v>3209</v>
      </c>
      <c r="D292" s="91">
        <v>44344</v>
      </c>
      <c r="E292" s="93">
        <v>1.13302857142854</v>
      </c>
      <c r="F292" s="117" t="s">
        <v>4006</v>
      </c>
      <c r="G292" s="94">
        <v>24</v>
      </c>
      <c r="H292" s="118">
        <v>2.7</v>
      </c>
      <c r="I292" s="118">
        <v>1.6</v>
      </c>
      <c r="J292" s="119">
        <v>1.78</v>
      </c>
      <c r="K292" s="119">
        <v>0.92000000000000015</v>
      </c>
      <c r="L292" s="35">
        <v>1</v>
      </c>
      <c r="M292" s="119">
        <v>0.92000000000000015</v>
      </c>
      <c r="N292" s="119" t="s">
        <v>1746</v>
      </c>
      <c r="O292" s="119" t="s">
        <v>1746</v>
      </c>
      <c r="P292" s="97" t="s">
        <v>1746</v>
      </c>
    </row>
    <row r="293" spans="1:16" x14ac:dyDescent="0.25">
      <c r="A293" s="90">
        <v>292</v>
      </c>
      <c r="B293" s="90" t="s">
        <v>1746</v>
      </c>
      <c r="C293" s="90" t="s">
        <v>1802</v>
      </c>
      <c r="D293" s="91">
        <v>44345</v>
      </c>
      <c r="E293" s="93">
        <v>1.1100000000000001</v>
      </c>
      <c r="F293" s="117" t="s">
        <v>4006</v>
      </c>
      <c r="G293" s="94">
        <v>24</v>
      </c>
      <c r="H293" s="118">
        <v>2.4900000000000002</v>
      </c>
      <c r="I293" s="118">
        <v>0.4</v>
      </c>
      <c r="J293" s="119">
        <v>1.91</v>
      </c>
      <c r="K293" s="119">
        <v>0.58000000000000029</v>
      </c>
      <c r="L293" s="35">
        <v>1</v>
      </c>
      <c r="M293" s="119">
        <v>0.58000000000000029</v>
      </c>
      <c r="N293" s="119" t="s">
        <v>1746</v>
      </c>
      <c r="O293" s="119" t="s">
        <v>1746</v>
      </c>
      <c r="P293" s="97" t="s">
        <v>1746</v>
      </c>
    </row>
    <row r="294" spans="1:16" x14ac:dyDescent="0.25">
      <c r="A294" s="90">
        <v>293</v>
      </c>
      <c r="B294" s="90" t="s">
        <v>1746</v>
      </c>
      <c r="C294" s="90" t="s">
        <v>3209</v>
      </c>
      <c r="D294" s="91">
        <v>44345</v>
      </c>
      <c r="E294" s="93">
        <v>1.1000000000000001</v>
      </c>
      <c r="F294" s="117" t="s">
        <v>4006</v>
      </c>
      <c r="G294" s="94">
        <v>24</v>
      </c>
      <c r="H294" s="118">
        <v>2.62</v>
      </c>
      <c r="I294" s="118">
        <v>1.7</v>
      </c>
      <c r="J294" s="119">
        <v>1.78</v>
      </c>
      <c r="K294" s="119">
        <v>0.84000000000000008</v>
      </c>
      <c r="L294" s="35">
        <v>1</v>
      </c>
      <c r="M294" s="119">
        <v>0.84000000000000008</v>
      </c>
      <c r="N294" s="119" t="s">
        <v>1746</v>
      </c>
      <c r="O294" s="119" t="s">
        <v>1746</v>
      </c>
      <c r="P294" s="97" t="s">
        <v>1746</v>
      </c>
    </row>
    <row r="295" spans="1:16" x14ac:dyDescent="0.25">
      <c r="A295" s="90">
        <v>294</v>
      </c>
      <c r="B295" s="90" t="s">
        <v>1746</v>
      </c>
      <c r="C295" s="90" t="s">
        <v>1802</v>
      </c>
      <c r="D295" s="91">
        <v>44346</v>
      </c>
      <c r="E295" s="93">
        <v>1.1100000000000001</v>
      </c>
      <c r="F295" s="117" t="s">
        <v>4006</v>
      </c>
      <c r="G295" s="94">
        <v>24</v>
      </c>
      <c r="H295" s="118">
        <v>2.2999999999999998</v>
      </c>
      <c r="I295" s="118">
        <v>0.8</v>
      </c>
      <c r="J295" s="119">
        <v>1.83</v>
      </c>
      <c r="K295" s="119">
        <v>0.46999999999999975</v>
      </c>
      <c r="L295" s="35">
        <v>1</v>
      </c>
      <c r="M295" s="119">
        <v>0.46999999999999975</v>
      </c>
      <c r="N295" s="119" t="s">
        <v>1746</v>
      </c>
      <c r="O295" s="119" t="s">
        <v>1746</v>
      </c>
      <c r="P295" s="97" t="s">
        <v>1746</v>
      </c>
    </row>
    <row r="296" spans="1:16" x14ac:dyDescent="0.25">
      <c r="A296" s="90">
        <v>295</v>
      </c>
      <c r="B296" s="90" t="s">
        <v>1746</v>
      </c>
      <c r="C296" s="90" t="s">
        <v>3209</v>
      </c>
      <c r="D296" s="91">
        <v>44346</v>
      </c>
      <c r="E296" s="93">
        <v>1.1000000000000001</v>
      </c>
      <c r="F296" s="117" t="s">
        <v>4006</v>
      </c>
      <c r="G296" s="94">
        <v>24</v>
      </c>
      <c r="H296" s="118">
        <v>2.4</v>
      </c>
      <c r="I296" s="118">
        <v>1.7</v>
      </c>
      <c r="J296" s="119">
        <v>1.71</v>
      </c>
      <c r="K296" s="119">
        <v>0.69</v>
      </c>
      <c r="L296" s="35">
        <v>1</v>
      </c>
      <c r="M296" s="119">
        <v>0.69</v>
      </c>
      <c r="N296" s="119" t="s">
        <v>1746</v>
      </c>
      <c r="O296" s="119" t="s">
        <v>1746</v>
      </c>
      <c r="P296" s="97" t="s">
        <v>1746</v>
      </c>
    </row>
    <row r="297" spans="1:16" x14ac:dyDescent="0.25">
      <c r="A297" s="90">
        <v>296</v>
      </c>
      <c r="B297" s="90" t="s">
        <v>1746</v>
      </c>
      <c r="C297" s="90" t="s">
        <v>1802</v>
      </c>
      <c r="D297" s="91">
        <v>44347</v>
      </c>
      <c r="E297" s="93">
        <v>1.1100000000000001</v>
      </c>
      <c r="F297" s="117" t="s">
        <v>4006</v>
      </c>
      <c r="G297" s="94">
        <v>24</v>
      </c>
      <c r="H297" s="118">
        <v>2.6</v>
      </c>
      <c r="I297" s="118">
        <v>0.7</v>
      </c>
      <c r="J297" s="119">
        <v>1.89</v>
      </c>
      <c r="K297" s="119">
        <v>0.71000000000000019</v>
      </c>
      <c r="L297" s="35">
        <v>1</v>
      </c>
      <c r="M297" s="119">
        <v>0.71000000000000019</v>
      </c>
      <c r="N297" s="119" t="s">
        <v>1746</v>
      </c>
      <c r="O297" s="119" t="s">
        <v>1746</v>
      </c>
      <c r="P297" s="97" t="s">
        <v>1746</v>
      </c>
    </row>
    <row r="298" spans="1:16" x14ac:dyDescent="0.25">
      <c r="A298" s="90">
        <v>297</v>
      </c>
      <c r="B298" s="90" t="s">
        <v>1746</v>
      </c>
      <c r="C298" s="90" t="s">
        <v>3209</v>
      </c>
      <c r="D298" s="91">
        <v>44347</v>
      </c>
      <c r="E298" s="93">
        <v>1.1000000000000001</v>
      </c>
      <c r="F298" s="117" t="s">
        <v>4006</v>
      </c>
      <c r="G298" s="94">
        <v>24</v>
      </c>
      <c r="H298" s="118">
        <v>2.5</v>
      </c>
      <c r="I298" s="118">
        <v>1.7</v>
      </c>
      <c r="J298" s="119">
        <v>1.8</v>
      </c>
      <c r="K298" s="119">
        <v>0.7</v>
      </c>
      <c r="L298" s="35">
        <v>1</v>
      </c>
      <c r="M298" s="119">
        <v>0.7</v>
      </c>
      <c r="N298" s="119" t="s">
        <v>1746</v>
      </c>
      <c r="O298" s="119" t="s">
        <v>1746</v>
      </c>
      <c r="P298" s="97" t="s">
        <v>1746</v>
      </c>
    </row>
    <row r="299" spans="1:16" x14ac:dyDescent="0.25">
      <c r="A299" s="90">
        <v>298</v>
      </c>
      <c r="B299" s="90" t="s">
        <v>1746</v>
      </c>
      <c r="C299" s="90" t="s">
        <v>1802</v>
      </c>
      <c r="D299" s="91">
        <v>44348</v>
      </c>
      <c r="E299" s="93">
        <v>1.1100000000000001</v>
      </c>
      <c r="F299" s="117" t="s">
        <v>4006</v>
      </c>
      <c r="G299" s="94">
        <v>24</v>
      </c>
      <c r="H299" s="118">
        <v>2.4</v>
      </c>
      <c r="I299" s="118">
        <v>0.7</v>
      </c>
      <c r="J299" s="119">
        <v>1.9</v>
      </c>
      <c r="K299" s="119">
        <v>0.5</v>
      </c>
      <c r="L299" s="35">
        <v>1</v>
      </c>
      <c r="M299" s="119">
        <v>0.5</v>
      </c>
      <c r="N299" s="119" t="s">
        <v>1746</v>
      </c>
      <c r="O299" s="119" t="s">
        <v>1746</v>
      </c>
      <c r="P299" s="97" t="s">
        <v>1746</v>
      </c>
    </row>
    <row r="300" spans="1:16" x14ac:dyDescent="0.25">
      <c r="A300" s="90">
        <v>299</v>
      </c>
      <c r="B300" s="90" t="s">
        <v>1746</v>
      </c>
      <c r="C300" s="90" t="s">
        <v>3209</v>
      </c>
      <c r="D300" s="91">
        <v>44348</v>
      </c>
      <c r="E300" s="93">
        <v>1.1000000000000001</v>
      </c>
      <c r="F300" s="117" t="s">
        <v>4006</v>
      </c>
      <c r="G300" s="94">
        <v>24</v>
      </c>
      <c r="H300" s="118">
        <v>2.5</v>
      </c>
      <c r="I300" s="118">
        <v>1.7</v>
      </c>
      <c r="J300" s="119">
        <v>1.8</v>
      </c>
      <c r="K300" s="119">
        <v>0.7</v>
      </c>
      <c r="L300" s="35">
        <v>1</v>
      </c>
      <c r="M300" s="119">
        <v>0.7</v>
      </c>
      <c r="N300" s="119" t="s">
        <v>1746</v>
      </c>
      <c r="O300" s="119" t="s">
        <v>1746</v>
      </c>
      <c r="P300" s="97" t="s">
        <v>1746</v>
      </c>
    </row>
    <row r="301" spans="1:16" x14ac:dyDescent="0.25">
      <c r="A301" s="90">
        <v>300</v>
      </c>
      <c r="B301" s="90" t="s">
        <v>1746</v>
      </c>
      <c r="C301" s="90" t="s">
        <v>1802</v>
      </c>
      <c r="D301" s="91">
        <v>44349</v>
      </c>
      <c r="E301" s="93">
        <v>1.1100000000000001</v>
      </c>
      <c r="F301" s="117" t="s">
        <v>4006</v>
      </c>
      <c r="G301" s="94">
        <v>24</v>
      </c>
      <c r="H301" s="118">
        <v>2.4</v>
      </c>
      <c r="I301" s="118">
        <v>1</v>
      </c>
      <c r="J301" s="119">
        <v>1.86</v>
      </c>
      <c r="K301" s="119">
        <v>0.53999999999999981</v>
      </c>
      <c r="L301" s="35">
        <v>1</v>
      </c>
      <c r="M301" s="119">
        <v>0.53999999999999981</v>
      </c>
      <c r="N301" s="119" t="s">
        <v>1746</v>
      </c>
      <c r="O301" s="119" t="s">
        <v>1746</v>
      </c>
      <c r="P301" s="97" t="s">
        <v>1746</v>
      </c>
    </row>
    <row r="302" spans="1:16" x14ac:dyDescent="0.25">
      <c r="A302" s="90">
        <v>301</v>
      </c>
      <c r="B302" s="90" t="s">
        <v>1746</v>
      </c>
      <c r="C302" s="90" t="s">
        <v>3209</v>
      </c>
      <c r="D302" s="91">
        <v>44349</v>
      </c>
      <c r="E302" s="93">
        <v>1.1000000000000001</v>
      </c>
      <c r="F302" s="117" t="s">
        <v>4006</v>
      </c>
      <c r="G302" s="94">
        <v>24</v>
      </c>
      <c r="H302" s="118">
        <v>2.6</v>
      </c>
      <c r="I302" s="118">
        <v>1.7</v>
      </c>
      <c r="J302" s="119">
        <v>1.78</v>
      </c>
      <c r="K302" s="119">
        <v>0.82000000000000006</v>
      </c>
      <c r="L302" s="35">
        <v>1</v>
      </c>
      <c r="M302" s="119">
        <v>0.82000000000000006</v>
      </c>
      <c r="N302" s="119" t="s">
        <v>1746</v>
      </c>
      <c r="O302" s="119" t="s">
        <v>1746</v>
      </c>
      <c r="P302" s="97" t="s">
        <v>1746</v>
      </c>
    </row>
    <row r="303" spans="1:16" x14ac:dyDescent="0.25">
      <c r="A303" s="90">
        <v>302</v>
      </c>
      <c r="B303" s="90" t="s">
        <v>1746</v>
      </c>
      <c r="C303" s="90" t="s">
        <v>1802</v>
      </c>
      <c r="D303" s="91">
        <v>44350</v>
      </c>
      <c r="E303" s="93">
        <v>1.1100000000000001</v>
      </c>
      <c r="F303" s="117" t="s">
        <v>4006</v>
      </c>
      <c r="G303" s="94">
        <v>24</v>
      </c>
      <c r="H303" s="118">
        <v>2.4</v>
      </c>
      <c r="I303" s="118">
        <v>0.9</v>
      </c>
      <c r="J303" s="119">
        <v>1.9</v>
      </c>
      <c r="K303" s="119">
        <v>0.5</v>
      </c>
      <c r="L303" s="35">
        <v>1</v>
      </c>
      <c r="M303" s="119">
        <v>0.5</v>
      </c>
      <c r="N303" s="119" t="s">
        <v>1746</v>
      </c>
      <c r="O303" s="119" t="s">
        <v>1746</v>
      </c>
      <c r="P303" s="97" t="s">
        <v>1746</v>
      </c>
    </row>
    <row r="304" spans="1:16" x14ac:dyDescent="0.25">
      <c r="A304" s="90">
        <v>303</v>
      </c>
      <c r="B304" s="90" t="s">
        <v>1746</v>
      </c>
      <c r="C304" s="90" t="s">
        <v>3209</v>
      </c>
      <c r="D304" s="91">
        <v>44350</v>
      </c>
      <c r="E304" s="93">
        <v>1.1000000000000001</v>
      </c>
      <c r="F304" s="117" t="s">
        <v>4006</v>
      </c>
      <c r="G304" s="94">
        <v>24</v>
      </c>
      <c r="H304" s="118">
        <v>2.7</v>
      </c>
      <c r="I304" s="118">
        <v>1.6</v>
      </c>
      <c r="J304" s="119">
        <v>1.78</v>
      </c>
      <c r="K304" s="119">
        <v>0.92000000000000015</v>
      </c>
      <c r="L304" s="35">
        <v>1</v>
      </c>
      <c r="M304" s="119">
        <v>0.92000000000000015</v>
      </c>
      <c r="N304" s="119" t="s">
        <v>1746</v>
      </c>
      <c r="O304" s="119" t="s">
        <v>1746</v>
      </c>
      <c r="P304" s="97" t="s">
        <v>1746</v>
      </c>
    </row>
    <row r="305" spans="1:16" x14ac:dyDescent="0.25">
      <c r="A305" s="90">
        <v>304</v>
      </c>
      <c r="B305" s="90" t="s">
        <v>1746</v>
      </c>
      <c r="C305" s="90" t="s">
        <v>1802</v>
      </c>
      <c r="D305" s="91">
        <v>44351</v>
      </c>
      <c r="E305" s="93">
        <v>1.1000000000000001</v>
      </c>
      <c r="F305" s="117" t="s">
        <v>4006</v>
      </c>
      <c r="G305" s="94">
        <v>24</v>
      </c>
      <c r="H305" s="118">
        <v>1.9</v>
      </c>
      <c r="I305" s="118">
        <v>0.7</v>
      </c>
      <c r="J305" s="119">
        <v>1.8</v>
      </c>
      <c r="K305" s="119">
        <v>9.9999999999999867E-2</v>
      </c>
      <c r="L305" s="35">
        <v>1</v>
      </c>
      <c r="M305" s="119">
        <v>9.9999999999999867E-2</v>
      </c>
      <c r="N305" s="119" t="s">
        <v>1746</v>
      </c>
      <c r="O305" s="119" t="s">
        <v>1746</v>
      </c>
      <c r="P305" s="97" t="s">
        <v>1746</v>
      </c>
    </row>
    <row r="306" spans="1:16" x14ac:dyDescent="0.25">
      <c r="A306" s="90">
        <v>305</v>
      </c>
      <c r="B306" s="90" t="s">
        <v>1746</v>
      </c>
      <c r="C306" s="90" t="s">
        <v>3207</v>
      </c>
      <c r="D306" s="91">
        <v>44351</v>
      </c>
      <c r="E306" s="93">
        <v>0</v>
      </c>
      <c r="F306" s="117" t="s">
        <v>4014</v>
      </c>
      <c r="G306" s="94">
        <v>8.6</v>
      </c>
      <c r="H306" s="118">
        <v>1.6</v>
      </c>
      <c r="I306" s="118">
        <v>1.2</v>
      </c>
      <c r="J306" s="119">
        <v>0.78</v>
      </c>
      <c r="K306" s="119">
        <v>0.82000000000000006</v>
      </c>
      <c r="L306" s="35">
        <v>1</v>
      </c>
      <c r="M306" s="119">
        <v>0.82000000000000006</v>
      </c>
      <c r="N306" s="119" t="s">
        <v>1746</v>
      </c>
      <c r="O306" s="119" t="s">
        <v>1746</v>
      </c>
      <c r="P306" s="97" t="s">
        <v>1746</v>
      </c>
    </row>
    <row r="307" spans="1:16" x14ac:dyDescent="0.25">
      <c r="A307" s="90">
        <v>306</v>
      </c>
      <c r="B307" s="90" t="s">
        <v>1746</v>
      </c>
      <c r="C307" s="90" t="s">
        <v>3209</v>
      </c>
      <c r="D307" s="91">
        <v>44351</v>
      </c>
      <c r="E307" s="93">
        <v>1.0980000000000001</v>
      </c>
      <c r="F307" s="117" t="s">
        <v>4083</v>
      </c>
      <c r="G307" s="94">
        <v>16.399999999999999</v>
      </c>
      <c r="H307" s="118">
        <v>1.9</v>
      </c>
      <c r="I307" s="118">
        <v>1</v>
      </c>
      <c r="J307" s="119">
        <v>1.1000000000000001</v>
      </c>
      <c r="K307" s="119">
        <v>0.79999999999999982</v>
      </c>
      <c r="L307" s="35">
        <v>1</v>
      </c>
      <c r="M307" s="119">
        <v>0.79999999999999982</v>
      </c>
      <c r="N307" s="119" t="s">
        <v>1746</v>
      </c>
      <c r="O307" s="119" t="s">
        <v>1746</v>
      </c>
      <c r="P307" s="97" t="s">
        <v>1746</v>
      </c>
    </row>
    <row r="308" spans="1:16" x14ac:dyDescent="0.25">
      <c r="A308" s="90">
        <v>307</v>
      </c>
      <c r="B308" s="90" t="s">
        <v>1746</v>
      </c>
      <c r="C308" s="90" t="s">
        <v>1802</v>
      </c>
      <c r="D308" s="91">
        <v>44352</v>
      </c>
      <c r="E308" s="93">
        <v>1.0960000000000001</v>
      </c>
      <c r="F308" s="117" t="s">
        <v>4006</v>
      </c>
      <c r="G308" s="94">
        <v>24</v>
      </c>
      <c r="H308" s="118">
        <v>2.7</v>
      </c>
      <c r="I308" s="118">
        <v>1.3</v>
      </c>
      <c r="J308" s="119">
        <v>1.67</v>
      </c>
      <c r="K308" s="119">
        <v>1.0300000000000002</v>
      </c>
      <c r="L308" s="35">
        <v>1</v>
      </c>
      <c r="M308" s="119">
        <v>1.0300000000000002</v>
      </c>
      <c r="N308" s="119" t="s">
        <v>1746</v>
      </c>
      <c r="O308" s="119" t="s">
        <v>1746</v>
      </c>
      <c r="P308" s="97" t="s">
        <v>1746</v>
      </c>
    </row>
    <row r="309" spans="1:16" x14ac:dyDescent="0.25">
      <c r="A309" s="90">
        <v>308</v>
      </c>
      <c r="B309" s="90" t="s">
        <v>1746</v>
      </c>
      <c r="C309" s="90" t="s">
        <v>3207</v>
      </c>
      <c r="D309" s="91">
        <v>44352</v>
      </c>
      <c r="E309" s="93">
        <v>1.0940000000000001</v>
      </c>
      <c r="F309" s="117" t="s">
        <v>4006</v>
      </c>
      <c r="G309" s="94">
        <v>24</v>
      </c>
      <c r="H309" s="118">
        <v>2.8</v>
      </c>
      <c r="I309" s="118">
        <v>2</v>
      </c>
      <c r="J309" s="119">
        <v>2.0299999999999998</v>
      </c>
      <c r="K309" s="119">
        <v>0.77</v>
      </c>
      <c r="L309" s="35">
        <v>1</v>
      </c>
      <c r="M309" s="119">
        <v>0.77</v>
      </c>
      <c r="N309" s="119" t="s">
        <v>1746</v>
      </c>
      <c r="O309" s="119" t="s">
        <v>1746</v>
      </c>
      <c r="P309" s="97" t="s">
        <v>1746</v>
      </c>
    </row>
    <row r="310" spans="1:16" x14ac:dyDescent="0.25">
      <c r="A310" s="90">
        <v>309</v>
      </c>
      <c r="B310" s="90" t="s">
        <v>1746</v>
      </c>
      <c r="C310" s="90" t="s">
        <v>1802</v>
      </c>
      <c r="D310" s="91">
        <v>44353</v>
      </c>
      <c r="E310" s="93">
        <v>1.0960000000000001</v>
      </c>
      <c r="F310" s="117" t="s">
        <v>4006</v>
      </c>
      <c r="G310" s="94">
        <v>24</v>
      </c>
      <c r="H310" s="118">
        <v>2.6</v>
      </c>
      <c r="I310" s="118">
        <v>1.6</v>
      </c>
      <c r="J310" s="119">
        <v>1.74</v>
      </c>
      <c r="K310" s="119">
        <v>0.8600000000000001</v>
      </c>
      <c r="L310" s="35">
        <v>1</v>
      </c>
      <c r="M310" s="119">
        <v>0.8600000000000001</v>
      </c>
      <c r="N310" s="119" t="s">
        <v>1746</v>
      </c>
      <c r="O310" s="119" t="s">
        <v>1746</v>
      </c>
      <c r="P310" s="97" t="s">
        <v>1746</v>
      </c>
    </row>
    <row r="311" spans="1:16" x14ac:dyDescent="0.25">
      <c r="A311" s="90">
        <v>310</v>
      </c>
      <c r="B311" s="90" t="s">
        <v>1746</v>
      </c>
      <c r="C311" s="90" t="s">
        <v>3207</v>
      </c>
      <c r="D311" s="91">
        <v>44353</v>
      </c>
      <c r="E311" s="93">
        <v>1.0940000000000001</v>
      </c>
      <c r="F311" s="117" t="s">
        <v>4006</v>
      </c>
      <c r="G311" s="94">
        <v>24</v>
      </c>
      <c r="H311" s="118">
        <v>2.7</v>
      </c>
      <c r="I311" s="118">
        <v>1.6</v>
      </c>
      <c r="J311" s="119">
        <v>1.97</v>
      </c>
      <c r="K311" s="119">
        <v>0.7300000000000002</v>
      </c>
      <c r="L311" s="35">
        <v>1</v>
      </c>
      <c r="M311" s="119">
        <v>0.7300000000000002</v>
      </c>
      <c r="N311" s="119" t="s">
        <v>1746</v>
      </c>
      <c r="O311" s="119" t="s">
        <v>1746</v>
      </c>
      <c r="P311" s="97" t="s">
        <v>1746</v>
      </c>
    </row>
    <row r="312" spans="1:16" x14ac:dyDescent="0.25">
      <c r="A312" s="90">
        <v>311</v>
      </c>
      <c r="B312" s="90" t="s">
        <v>1746</v>
      </c>
      <c r="C312" s="90" t="s">
        <v>1802</v>
      </c>
      <c r="D312" s="91">
        <v>44354</v>
      </c>
      <c r="E312" s="93">
        <v>1.0960000000000001</v>
      </c>
      <c r="F312" s="117" t="s">
        <v>4084</v>
      </c>
      <c r="G312" s="94">
        <v>23.2</v>
      </c>
      <c r="H312" s="118">
        <v>2.5</v>
      </c>
      <c r="I312" s="118">
        <v>1.7</v>
      </c>
      <c r="J312" s="119">
        <v>1.75</v>
      </c>
      <c r="K312" s="119">
        <v>0.75</v>
      </c>
      <c r="L312" s="35">
        <v>1</v>
      </c>
      <c r="M312" s="119">
        <v>0.75</v>
      </c>
      <c r="N312" s="119" t="s">
        <v>1746</v>
      </c>
      <c r="O312" s="119" t="s">
        <v>1746</v>
      </c>
      <c r="P312" s="97" t="s">
        <v>4085</v>
      </c>
    </row>
    <row r="313" spans="1:16" x14ac:dyDescent="0.25">
      <c r="A313" s="90">
        <v>312</v>
      </c>
      <c r="B313" s="90" t="s">
        <v>1746</v>
      </c>
      <c r="C313" s="90" t="s">
        <v>3207</v>
      </c>
      <c r="D313" s="91">
        <v>44354</v>
      </c>
      <c r="E313" s="93">
        <v>1.0940000000000001</v>
      </c>
      <c r="F313" s="117" t="s">
        <v>4084</v>
      </c>
      <c r="G313" s="94">
        <v>23.2</v>
      </c>
      <c r="H313" s="118">
        <v>2.5</v>
      </c>
      <c r="I313" s="118">
        <v>1.9</v>
      </c>
      <c r="J313" s="119">
        <v>1.92</v>
      </c>
      <c r="K313" s="119">
        <v>0.58000000000000007</v>
      </c>
      <c r="L313" s="35">
        <v>1</v>
      </c>
      <c r="M313" s="119">
        <v>0.58000000000000007</v>
      </c>
      <c r="N313" s="119" t="s">
        <v>1746</v>
      </c>
      <c r="O313" s="119" t="s">
        <v>1746</v>
      </c>
      <c r="P313" s="97" t="s">
        <v>4085</v>
      </c>
    </row>
    <row r="314" spans="1:16" x14ac:dyDescent="0.25">
      <c r="A314" s="90">
        <v>313</v>
      </c>
      <c r="B314" s="90" t="s">
        <v>1746</v>
      </c>
      <c r="C314" s="90" t="s">
        <v>1802</v>
      </c>
      <c r="D314" s="91">
        <v>44355</v>
      </c>
      <c r="E314" s="93">
        <v>1.1000000000000001</v>
      </c>
      <c r="F314" s="117" t="s">
        <v>4006</v>
      </c>
      <c r="G314" s="94">
        <v>24</v>
      </c>
      <c r="H314" s="118">
        <v>2.5</v>
      </c>
      <c r="I314" s="118">
        <v>1.7</v>
      </c>
      <c r="J314" s="119">
        <v>1.74</v>
      </c>
      <c r="K314" s="119">
        <v>0.76</v>
      </c>
      <c r="L314" s="35">
        <v>1</v>
      </c>
      <c r="M314" s="119">
        <v>0.76</v>
      </c>
      <c r="N314" s="119" t="s">
        <v>1746</v>
      </c>
      <c r="O314" s="119" t="s">
        <v>1746</v>
      </c>
      <c r="P314" s="97" t="s">
        <v>1746</v>
      </c>
    </row>
    <row r="315" spans="1:16" x14ac:dyDescent="0.25">
      <c r="A315" s="90">
        <v>314</v>
      </c>
      <c r="B315" s="90" t="s">
        <v>1746</v>
      </c>
      <c r="C315" s="90" t="s">
        <v>3207</v>
      </c>
      <c r="D315" s="91">
        <v>44355</v>
      </c>
      <c r="E315" s="93">
        <v>1.1000000000000001</v>
      </c>
      <c r="F315" s="117" t="s">
        <v>4086</v>
      </c>
      <c r="G315" s="94">
        <v>10.7</v>
      </c>
      <c r="H315" s="118">
        <v>1.3</v>
      </c>
      <c r="I315" s="118">
        <v>1.1000000000000001</v>
      </c>
      <c r="J315" s="119">
        <v>0.84</v>
      </c>
      <c r="K315" s="119">
        <v>0.46000000000000008</v>
      </c>
      <c r="L315" s="35">
        <v>1</v>
      </c>
      <c r="M315" s="119">
        <v>0.46000000000000008</v>
      </c>
      <c r="N315" s="119" t="s">
        <v>1746</v>
      </c>
      <c r="O315" s="119" t="s">
        <v>1746</v>
      </c>
      <c r="P315" s="97" t="s">
        <v>1746</v>
      </c>
    </row>
    <row r="316" spans="1:16" x14ac:dyDescent="0.25">
      <c r="A316" s="90">
        <v>315</v>
      </c>
      <c r="B316" s="90" t="s">
        <v>1746</v>
      </c>
      <c r="C316" s="90" t="s">
        <v>3209</v>
      </c>
      <c r="D316" s="91">
        <v>44355</v>
      </c>
      <c r="E316" s="93">
        <v>0.2</v>
      </c>
      <c r="F316" s="117" t="s">
        <v>4087</v>
      </c>
      <c r="G316" s="94">
        <v>13</v>
      </c>
      <c r="H316" s="118">
        <v>2.7</v>
      </c>
      <c r="I316" s="118">
        <v>1.1000000000000001</v>
      </c>
      <c r="J316" s="119">
        <v>1.07</v>
      </c>
      <c r="K316" s="119">
        <v>1.6300000000000001</v>
      </c>
      <c r="L316" s="35">
        <v>1</v>
      </c>
      <c r="M316" s="119">
        <v>1.6300000000000001</v>
      </c>
      <c r="N316" s="119" t="s">
        <v>1746</v>
      </c>
      <c r="O316" s="119" t="s">
        <v>1746</v>
      </c>
      <c r="P316" s="97" t="s">
        <v>1746</v>
      </c>
    </row>
    <row r="317" spans="1:16" x14ac:dyDescent="0.25">
      <c r="A317" s="90">
        <v>316</v>
      </c>
      <c r="B317" s="90" t="s">
        <v>1746</v>
      </c>
      <c r="C317" s="90" t="s">
        <v>1802</v>
      </c>
      <c r="D317" s="91">
        <v>44356</v>
      </c>
      <c r="E317" s="93">
        <v>1.1000000000000001</v>
      </c>
      <c r="F317" s="117" t="s">
        <v>2770</v>
      </c>
      <c r="G317" s="94">
        <v>9</v>
      </c>
      <c r="H317" s="118">
        <v>1</v>
      </c>
      <c r="I317" s="118">
        <v>0.7</v>
      </c>
      <c r="J317" s="119">
        <v>0.66</v>
      </c>
      <c r="K317" s="119">
        <v>0.33999999999999997</v>
      </c>
      <c r="L317" s="35">
        <v>1</v>
      </c>
      <c r="M317" s="119">
        <v>0.33999999999999997</v>
      </c>
      <c r="N317" s="119" t="s">
        <v>1746</v>
      </c>
      <c r="O317" s="119" t="s">
        <v>1746</v>
      </c>
      <c r="P317" s="97" t="s">
        <v>1746</v>
      </c>
    </row>
    <row r="318" spans="1:16" x14ac:dyDescent="0.25">
      <c r="A318" s="90">
        <v>317</v>
      </c>
      <c r="B318" s="90" t="s">
        <v>1746</v>
      </c>
      <c r="C318" s="90" t="s">
        <v>3209</v>
      </c>
      <c r="D318" s="91">
        <v>44356</v>
      </c>
      <c r="E318" s="93">
        <v>0.2</v>
      </c>
      <c r="F318" s="117" t="s">
        <v>4006</v>
      </c>
      <c r="G318" s="94">
        <v>24</v>
      </c>
      <c r="H318" s="118">
        <v>2.9</v>
      </c>
      <c r="I318" s="118">
        <v>0.5</v>
      </c>
      <c r="J318" s="119">
        <v>1.72</v>
      </c>
      <c r="K318" s="119">
        <v>1.18</v>
      </c>
      <c r="L318" s="35">
        <v>1</v>
      </c>
      <c r="M318" s="119">
        <v>1.18</v>
      </c>
      <c r="N318" s="119" t="s">
        <v>1746</v>
      </c>
      <c r="O318" s="119" t="s">
        <v>1746</v>
      </c>
      <c r="P318" s="97" t="s">
        <v>1746</v>
      </c>
    </row>
    <row r="319" spans="1:16" x14ac:dyDescent="0.25">
      <c r="A319" s="90">
        <v>318</v>
      </c>
      <c r="B319" s="90" t="s">
        <v>1746</v>
      </c>
      <c r="C319" s="90" t="s">
        <v>1813</v>
      </c>
      <c r="D319" s="91">
        <v>44356</v>
      </c>
      <c r="E319" s="93">
        <v>0.8</v>
      </c>
      <c r="F319" s="117" t="s">
        <v>4088</v>
      </c>
      <c r="G319" s="94">
        <v>14</v>
      </c>
      <c r="H319" s="118">
        <v>1.6</v>
      </c>
      <c r="I319" s="118">
        <v>41.1</v>
      </c>
      <c r="J319" s="119">
        <v>1.3</v>
      </c>
      <c r="K319" s="119">
        <v>0.30000000000000004</v>
      </c>
      <c r="L319" s="35">
        <v>1</v>
      </c>
      <c r="M319" s="119">
        <v>0.30000000000000004</v>
      </c>
      <c r="N319" s="119" t="s">
        <v>1746</v>
      </c>
      <c r="O319" s="119" t="s">
        <v>1746</v>
      </c>
      <c r="P319" s="97" t="s">
        <v>4089</v>
      </c>
    </row>
    <row r="320" spans="1:16" x14ac:dyDescent="0.25">
      <c r="A320" s="90">
        <v>319</v>
      </c>
      <c r="B320" s="90" t="s">
        <v>1746</v>
      </c>
      <c r="C320" s="90" t="s">
        <v>3209</v>
      </c>
      <c r="D320" s="91">
        <v>44357</v>
      </c>
      <c r="E320" s="93">
        <v>0.2</v>
      </c>
      <c r="F320" s="117" t="s">
        <v>4090</v>
      </c>
      <c r="G320" s="94">
        <v>22.8</v>
      </c>
      <c r="H320" s="118">
        <v>2.2000000000000002</v>
      </c>
      <c r="I320" s="118">
        <v>0.9</v>
      </c>
      <c r="J320" s="119">
        <v>1.67</v>
      </c>
      <c r="K320" s="119">
        <v>0.53000000000000025</v>
      </c>
      <c r="L320" s="35">
        <v>1</v>
      </c>
      <c r="M320" s="119">
        <v>0.53000000000000025</v>
      </c>
      <c r="N320" s="119" t="s">
        <v>1746</v>
      </c>
      <c r="O320" s="119" t="s">
        <v>1746</v>
      </c>
      <c r="P320" s="97" t="s">
        <v>1746</v>
      </c>
    </row>
    <row r="321" spans="1:16" x14ac:dyDescent="0.25">
      <c r="A321" s="90">
        <v>320</v>
      </c>
      <c r="B321" s="90" t="s">
        <v>1746</v>
      </c>
      <c r="C321" s="90" t="s">
        <v>1813</v>
      </c>
      <c r="D321" s="91">
        <v>44357</v>
      </c>
      <c r="E321" s="93">
        <v>0.8</v>
      </c>
      <c r="F321" s="117" t="s">
        <v>4090</v>
      </c>
      <c r="G321" s="94">
        <v>22.8</v>
      </c>
      <c r="H321" s="118">
        <v>2.8</v>
      </c>
      <c r="I321" s="118">
        <v>11.75</v>
      </c>
      <c r="J321" s="119">
        <v>1.85</v>
      </c>
      <c r="K321" s="119">
        <v>0.94999999999999973</v>
      </c>
      <c r="L321" s="35">
        <v>1</v>
      </c>
      <c r="M321" s="119">
        <v>0.94999999999999973</v>
      </c>
      <c r="N321" s="119" t="s">
        <v>1746</v>
      </c>
      <c r="O321" s="119" t="s">
        <v>1746</v>
      </c>
      <c r="P321" s="97" t="s">
        <v>1746</v>
      </c>
    </row>
    <row r="322" spans="1:16" x14ac:dyDescent="0.25">
      <c r="A322" s="90">
        <v>321</v>
      </c>
      <c r="B322" s="90" t="s">
        <v>1746</v>
      </c>
      <c r="C322" s="90" t="s">
        <v>3209</v>
      </c>
      <c r="D322" s="91">
        <v>44358</v>
      </c>
      <c r="E322" s="93">
        <v>0.2</v>
      </c>
      <c r="F322" s="117" t="s">
        <v>4006</v>
      </c>
      <c r="G322" s="94">
        <v>24</v>
      </c>
      <c r="H322" s="118">
        <v>2.9</v>
      </c>
      <c r="I322" s="118">
        <v>0.7</v>
      </c>
      <c r="J322" s="119">
        <v>1.75</v>
      </c>
      <c r="K322" s="119">
        <v>1.1499999999999999</v>
      </c>
      <c r="L322" s="35">
        <v>1</v>
      </c>
      <c r="M322" s="119">
        <v>1.1499999999999999</v>
      </c>
      <c r="N322" s="119" t="s">
        <v>1746</v>
      </c>
      <c r="O322" s="119" t="s">
        <v>1746</v>
      </c>
      <c r="P322" s="97" t="s">
        <v>1746</v>
      </c>
    </row>
    <row r="323" spans="1:16" x14ac:dyDescent="0.25">
      <c r="A323" s="90">
        <v>322</v>
      </c>
      <c r="B323" s="90" t="s">
        <v>1746</v>
      </c>
      <c r="C323" s="90" t="s">
        <v>1813</v>
      </c>
      <c r="D323" s="91">
        <v>44358</v>
      </c>
      <c r="E323" s="93">
        <v>0.8</v>
      </c>
      <c r="F323" s="117" t="s">
        <v>4006</v>
      </c>
      <c r="G323" s="94">
        <v>24</v>
      </c>
      <c r="H323" s="118">
        <v>2.9</v>
      </c>
      <c r="I323" s="118">
        <v>12.5</v>
      </c>
      <c r="J323" s="119">
        <v>1.91</v>
      </c>
      <c r="K323" s="119">
        <v>0.99</v>
      </c>
      <c r="L323" s="35">
        <v>1</v>
      </c>
      <c r="M323" s="119">
        <v>0.99</v>
      </c>
      <c r="N323" s="119" t="s">
        <v>1746</v>
      </c>
      <c r="O323" s="119" t="s">
        <v>1746</v>
      </c>
      <c r="P323" s="97" t="s">
        <v>1746</v>
      </c>
    </row>
    <row r="324" spans="1:16" x14ac:dyDescent="0.25">
      <c r="A324" s="90">
        <v>323</v>
      </c>
      <c r="B324" s="90" t="s">
        <v>1746</v>
      </c>
      <c r="C324" s="90" t="s">
        <v>3209</v>
      </c>
      <c r="D324" s="91">
        <v>44359</v>
      </c>
      <c r="E324" s="93">
        <v>0.2</v>
      </c>
      <c r="F324" s="117" t="s">
        <v>4006</v>
      </c>
      <c r="G324" s="94">
        <v>24</v>
      </c>
      <c r="H324" s="118">
        <v>3.1</v>
      </c>
      <c r="I324" s="118">
        <v>0.5</v>
      </c>
      <c r="J324" s="119">
        <v>1.76</v>
      </c>
      <c r="K324" s="119">
        <v>1.34</v>
      </c>
      <c r="L324" s="35">
        <v>1</v>
      </c>
      <c r="M324" s="119">
        <v>1.34</v>
      </c>
      <c r="N324" s="119" t="s">
        <v>1746</v>
      </c>
      <c r="O324" s="119" t="s">
        <v>1746</v>
      </c>
      <c r="P324" s="97" t="s">
        <v>1746</v>
      </c>
    </row>
    <row r="325" spans="1:16" x14ac:dyDescent="0.25">
      <c r="A325" s="90">
        <v>324</v>
      </c>
      <c r="B325" s="90" t="s">
        <v>1746</v>
      </c>
      <c r="C325" s="90" t="s">
        <v>1813</v>
      </c>
      <c r="D325" s="91">
        <v>44359</v>
      </c>
      <c r="E325" s="93">
        <v>0.8</v>
      </c>
      <c r="F325" s="117" t="s">
        <v>4006</v>
      </c>
      <c r="G325" s="94">
        <v>24</v>
      </c>
      <c r="H325" s="118">
        <v>3</v>
      </c>
      <c r="I325" s="118">
        <v>6.2</v>
      </c>
      <c r="J325" s="119">
        <v>1.92</v>
      </c>
      <c r="K325" s="119">
        <v>1.08</v>
      </c>
      <c r="L325" s="35">
        <v>1</v>
      </c>
      <c r="M325" s="119">
        <v>1.08</v>
      </c>
      <c r="N325" s="119" t="s">
        <v>1746</v>
      </c>
      <c r="O325" s="119" t="s">
        <v>1746</v>
      </c>
      <c r="P325" s="97" t="s">
        <v>1746</v>
      </c>
    </row>
    <row r="326" spans="1:16" x14ac:dyDescent="0.25">
      <c r="A326" s="90">
        <v>325</v>
      </c>
      <c r="B326" s="90" t="s">
        <v>1746</v>
      </c>
      <c r="C326" s="90" t="s">
        <v>3209</v>
      </c>
      <c r="D326" s="91">
        <v>44360</v>
      </c>
      <c r="E326" s="93">
        <v>0.2</v>
      </c>
      <c r="F326" s="117" t="s">
        <v>4006</v>
      </c>
      <c r="G326" s="94">
        <v>24</v>
      </c>
      <c r="H326" s="118">
        <v>3</v>
      </c>
      <c r="I326" s="118">
        <v>0.5</v>
      </c>
      <c r="J326" s="119">
        <v>1.86</v>
      </c>
      <c r="K326" s="119">
        <v>1.1399999999999999</v>
      </c>
      <c r="L326" s="35">
        <v>1</v>
      </c>
      <c r="M326" s="119">
        <v>1.1399999999999999</v>
      </c>
      <c r="N326" s="119" t="s">
        <v>1746</v>
      </c>
      <c r="O326" s="119" t="s">
        <v>1746</v>
      </c>
      <c r="P326" s="97" t="s">
        <v>1746</v>
      </c>
    </row>
    <row r="327" spans="1:16" x14ac:dyDescent="0.25">
      <c r="A327" s="90">
        <v>326</v>
      </c>
      <c r="B327" s="90" t="s">
        <v>1746</v>
      </c>
      <c r="C327" s="90" t="s">
        <v>1813</v>
      </c>
      <c r="D327" s="91">
        <v>44360</v>
      </c>
      <c r="E327" s="93">
        <v>0.8</v>
      </c>
      <c r="F327" s="117" t="s">
        <v>4006</v>
      </c>
      <c r="G327" s="94">
        <v>24</v>
      </c>
      <c r="H327" s="118">
        <v>3</v>
      </c>
      <c r="I327" s="118">
        <v>3.4</v>
      </c>
      <c r="J327" s="119">
        <v>1.91</v>
      </c>
      <c r="K327" s="119">
        <v>1.0900000000000001</v>
      </c>
      <c r="L327" s="35">
        <v>1</v>
      </c>
      <c r="M327" s="119">
        <v>1.0900000000000001</v>
      </c>
      <c r="N327" s="119" t="s">
        <v>1746</v>
      </c>
      <c r="O327" s="119" t="s">
        <v>1746</v>
      </c>
      <c r="P327" s="97" t="s">
        <v>1746</v>
      </c>
    </row>
    <row r="328" spans="1:16" x14ac:dyDescent="0.25">
      <c r="A328" s="90">
        <v>327</v>
      </c>
      <c r="B328" s="90" t="s">
        <v>1746</v>
      </c>
      <c r="C328" s="90" t="s">
        <v>3209</v>
      </c>
      <c r="D328" s="91">
        <v>44361</v>
      </c>
      <c r="E328" s="93">
        <v>0.2</v>
      </c>
      <c r="F328" s="117" t="s">
        <v>4006</v>
      </c>
      <c r="G328" s="94">
        <v>24</v>
      </c>
      <c r="H328" s="118">
        <v>3.3</v>
      </c>
      <c r="I328" s="118">
        <v>0.3</v>
      </c>
      <c r="J328" s="119">
        <v>1.84</v>
      </c>
      <c r="K328" s="119">
        <v>1.4599999999999997</v>
      </c>
      <c r="L328" s="35">
        <v>1</v>
      </c>
      <c r="M328" s="119">
        <v>1.4599999999999997</v>
      </c>
      <c r="N328" s="119" t="s">
        <v>1746</v>
      </c>
      <c r="O328" s="119" t="s">
        <v>1746</v>
      </c>
      <c r="P328" s="97" t="s">
        <v>1746</v>
      </c>
    </row>
    <row r="329" spans="1:16" x14ac:dyDescent="0.25">
      <c r="A329" s="90">
        <v>328</v>
      </c>
      <c r="B329" s="90" t="s">
        <v>1746</v>
      </c>
      <c r="C329" s="90" t="s">
        <v>1813</v>
      </c>
      <c r="D329" s="91">
        <v>44361</v>
      </c>
      <c r="E329" s="93">
        <v>0.8</v>
      </c>
      <c r="F329" s="117" t="s">
        <v>4006</v>
      </c>
      <c r="G329" s="94">
        <v>24</v>
      </c>
      <c r="H329" s="118">
        <v>3</v>
      </c>
      <c r="I329" s="118">
        <v>4.0999999999999996</v>
      </c>
      <c r="J329" s="119">
        <v>1.89</v>
      </c>
      <c r="K329" s="119">
        <v>1.1100000000000001</v>
      </c>
      <c r="L329" s="35">
        <v>1</v>
      </c>
      <c r="M329" s="119">
        <v>1.1100000000000001</v>
      </c>
      <c r="N329" s="119" t="s">
        <v>1746</v>
      </c>
      <c r="O329" s="119" t="s">
        <v>1746</v>
      </c>
      <c r="P329" s="97" t="s">
        <v>1746</v>
      </c>
    </row>
    <row r="330" spans="1:16" x14ac:dyDescent="0.25">
      <c r="A330" s="90">
        <v>329</v>
      </c>
      <c r="B330" s="90" t="s">
        <v>1746</v>
      </c>
      <c r="C330" s="90" t="s">
        <v>3209</v>
      </c>
      <c r="D330" s="91">
        <v>44362</v>
      </c>
      <c r="E330" s="93">
        <v>0.2</v>
      </c>
      <c r="F330" s="117" t="s">
        <v>4091</v>
      </c>
      <c r="G330" s="94">
        <v>10.6</v>
      </c>
      <c r="H330" s="118">
        <v>1.7</v>
      </c>
      <c r="I330" s="118">
        <v>0.1</v>
      </c>
      <c r="J330" s="119">
        <v>0.77</v>
      </c>
      <c r="K330" s="119">
        <v>0.92999999999999994</v>
      </c>
      <c r="L330" s="35">
        <v>1</v>
      </c>
      <c r="M330" s="119">
        <v>0.92999999999999994</v>
      </c>
      <c r="N330" s="119" t="s">
        <v>1746</v>
      </c>
      <c r="O330" s="119" t="s">
        <v>1746</v>
      </c>
      <c r="P330" s="168" t="s">
        <v>4092</v>
      </c>
    </row>
    <row r="331" spans="1:16" x14ac:dyDescent="0.25">
      <c r="A331" s="90">
        <v>330</v>
      </c>
      <c r="B331" s="90" t="s">
        <v>1746</v>
      </c>
      <c r="C331" s="90" t="s">
        <v>1813</v>
      </c>
      <c r="D331" s="91">
        <v>44362</v>
      </c>
      <c r="E331" s="93">
        <v>0.8</v>
      </c>
      <c r="F331" s="117" t="s">
        <v>4091</v>
      </c>
      <c r="G331" s="94">
        <v>10.6</v>
      </c>
      <c r="H331" s="118">
        <v>1.37</v>
      </c>
      <c r="I331" s="118">
        <v>1.59</v>
      </c>
      <c r="J331" s="119">
        <v>0.85</v>
      </c>
      <c r="K331" s="119">
        <v>0.52000000000000013</v>
      </c>
      <c r="L331" s="35">
        <v>1</v>
      </c>
      <c r="M331" s="119">
        <v>0.52000000000000013</v>
      </c>
      <c r="N331" s="119" t="s">
        <v>1746</v>
      </c>
      <c r="O331" s="119" t="s">
        <v>1746</v>
      </c>
      <c r="P331" s="168"/>
    </row>
    <row r="332" spans="1:16" x14ac:dyDescent="0.25">
      <c r="A332" s="90">
        <v>331</v>
      </c>
      <c r="B332" s="90" t="s">
        <v>1746</v>
      </c>
      <c r="C332" s="90" t="s">
        <v>1802</v>
      </c>
      <c r="D332" s="91">
        <v>44364</v>
      </c>
      <c r="E332" s="93">
        <v>0.2</v>
      </c>
      <c r="F332" s="117" t="s">
        <v>4093</v>
      </c>
      <c r="G332" s="94">
        <v>14.3</v>
      </c>
      <c r="H332" s="118">
        <v>2.5</v>
      </c>
      <c r="I332" s="118">
        <v>2.8</v>
      </c>
      <c r="J332" s="119">
        <v>1.06</v>
      </c>
      <c r="K332" s="119">
        <v>1.44</v>
      </c>
      <c r="L332" s="35">
        <v>1</v>
      </c>
      <c r="M332" s="119">
        <v>1.44</v>
      </c>
      <c r="N332" s="119" t="s">
        <v>1746</v>
      </c>
      <c r="O332" s="119" t="s">
        <v>1746</v>
      </c>
      <c r="P332" s="97" t="s">
        <v>1746</v>
      </c>
    </row>
    <row r="333" spans="1:16" x14ac:dyDescent="0.25">
      <c r="A333" s="90">
        <v>332</v>
      </c>
      <c r="B333" s="90" t="s">
        <v>1746</v>
      </c>
      <c r="C333" s="90" t="s">
        <v>3209</v>
      </c>
      <c r="D333" s="91">
        <v>44364</v>
      </c>
      <c r="E333" s="93">
        <v>0.2</v>
      </c>
      <c r="F333" s="117" t="s">
        <v>4093</v>
      </c>
      <c r="G333" s="94">
        <v>14.3</v>
      </c>
      <c r="H333" s="118">
        <v>2.4</v>
      </c>
      <c r="I333" s="118">
        <v>1</v>
      </c>
      <c r="J333" s="119">
        <v>1.0900000000000001</v>
      </c>
      <c r="K333" s="119">
        <v>1.3099999999999998</v>
      </c>
      <c r="L333" s="35">
        <v>1</v>
      </c>
      <c r="M333" s="119">
        <v>1.3099999999999998</v>
      </c>
      <c r="N333" s="119" t="s">
        <v>1746</v>
      </c>
      <c r="O333" s="119" t="s">
        <v>1746</v>
      </c>
      <c r="P333" s="97" t="s">
        <v>1746</v>
      </c>
    </row>
    <row r="334" spans="1:16" x14ac:dyDescent="0.25">
      <c r="A334" s="90">
        <v>333</v>
      </c>
      <c r="B334" s="90" t="s">
        <v>1746</v>
      </c>
      <c r="C334" s="90" t="s">
        <v>1802</v>
      </c>
      <c r="D334" s="91">
        <v>44365</v>
      </c>
      <c r="E334" s="93">
        <v>0.2</v>
      </c>
      <c r="F334" s="117" t="s">
        <v>4006</v>
      </c>
      <c r="G334" s="94">
        <v>21</v>
      </c>
      <c r="H334" s="118">
        <v>2.9</v>
      </c>
      <c r="I334" s="118">
        <v>1.7</v>
      </c>
      <c r="J334" s="119">
        <v>1.66</v>
      </c>
      <c r="K334" s="119">
        <v>1.24</v>
      </c>
      <c r="L334" s="35">
        <v>1</v>
      </c>
      <c r="M334" s="119">
        <v>1.24</v>
      </c>
      <c r="N334" s="119" t="s">
        <v>1746</v>
      </c>
      <c r="O334" s="119" t="s">
        <v>1746</v>
      </c>
      <c r="P334" s="97" t="s">
        <v>1746</v>
      </c>
    </row>
    <row r="335" spans="1:16" x14ac:dyDescent="0.25">
      <c r="A335" s="90">
        <v>334</v>
      </c>
      <c r="B335" s="90" t="s">
        <v>1746</v>
      </c>
      <c r="C335" s="90" t="s">
        <v>3209</v>
      </c>
      <c r="D335" s="91">
        <v>44365</v>
      </c>
      <c r="E335" s="93">
        <v>0.2</v>
      </c>
      <c r="F335" s="117" t="s">
        <v>4006</v>
      </c>
      <c r="G335" s="94">
        <v>21</v>
      </c>
      <c r="H335" s="118">
        <v>2.9</v>
      </c>
      <c r="I335" s="118">
        <v>0.8</v>
      </c>
      <c r="J335" s="119">
        <v>1.63</v>
      </c>
      <c r="K335" s="119">
        <v>1.27</v>
      </c>
      <c r="L335" s="35">
        <v>1</v>
      </c>
      <c r="M335" s="119">
        <v>1.27</v>
      </c>
      <c r="N335" s="119" t="s">
        <v>1746</v>
      </c>
      <c r="O335" s="119" t="s">
        <v>1746</v>
      </c>
      <c r="P335" s="97" t="s">
        <v>1746</v>
      </c>
    </row>
    <row r="336" spans="1:16" x14ac:dyDescent="0.25">
      <c r="A336" s="90">
        <v>335</v>
      </c>
      <c r="B336" s="90" t="s">
        <v>1746</v>
      </c>
      <c r="C336" s="90" t="s">
        <v>1802</v>
      </c>
      <c r="D336" s="91">
        <v>44366</v>
      </c>
      <c r="E336" s="93">
        <v>0.2</v>
      </c>
      <c r="F336" s="117" t="s">
        <v>4006</v>
      </c>
      <c r="G336" s="94">
        <v>24</v>
      </c>
      <c r="H336" s="118">
        <v>2.8</v>
      </c>
      <c r="I336" s="118">
        <v>1</v>
      </c>
      <c r="J336" s="119">
        <v>1.88</v>
      </c>
      <c r="K336" s="119">
        <v>0.91999999999999993</v>
      </c>
      <c r="L336" s="35">
        <v>1</v>
      </c>
      <c r="M336" s="119">
        <v>0.91999999999999993</v>
      </c>
      <c r="N336" s="119" t="s">
        <v>1746</v>
      </c>
      <c r="O336" s="119" t="s">
        <v>1746</v>
      </c>
      <c r="P336" s="97" t="s">
        <v>1746</v>
      </c>
    </row>
    <row r="337" spans="1:16" x14ac:dyDescent="0.25">
      <c r="A337" s="90">
        <v>336</v>
      </c>
      <c r="B337" s="90" t="s">
        <v>1746</v>
      </c>
      <c r="C337" s="90" t="s">
        <v>3209</v>
      </c>
      <c r="D337" s="91">
        <v>44366</v>
      </c>
      <c r="E337" s="93">
        <v>0.2</v>
      </c>
      <c r="F337" s="117" t="s">
        <v>4006</v>
      </c>
      <c r="G337" s="94">
        <v>24</v>
      </c>
      <c r="H337" s="118">
        <v>2.7</v>
      </c>
      <c r="I337" s="118">
        <v>1.2</v>
      </c>
      <c r="J337" s="119">
        <v>1.83</v>
      </c>
      <c r="K337" s="119">
        <v>0.87000000000000011</v>
      </c>
      <c r="L337" s="35">
        <v>1</v>
      </c>
      <c r="M337" s="119">
        <v>0.87000000000000011</v>
      </c>
      <c r="N337" s="119" t="s">
        <v>1746</v>
      </c>
      <c r="O337" s="119" t="s">
        <v>1746</v>
      </c>
      <c r="P337" s="97" t="s">
        <v>1746</v>
      </c>
    </row>
    <row r="338" spans="1:16" x14ac:dyDescent="0.25">
      <c r="A338" s="90">
        <v>337</v>
      </c>
      <c r="B338" s="90" t="s">
        <v>1746</v>
      </c>
      <c r="C338" s="90" t="s">
        <v>1802</v>
      </c>
      <c r="D338" s="91">
        <v>44367</v>
      </c>
      <c r="E338" s="93">
        <v>0.2</v>
      </c>
      <c r="F338" s="117" t="s">
        <v>4006</v>
      </c>
      <c r="G338" s="94">
        <v>24</v>
      </c>
      <c r="H338" s="118">
        <v>2.7</v>
      </c>
      <c r="I338" s="118">
        <v>1.4</v>
      </c>
      <c r="J338" s="119">
        <v>1.82</v>
      </c>
      <c r="K338" s="119">
        <v>0.88000000000000012</v>
      </c>
      <c r="L338" s="35">
        <v>1</v>
      </c>
      <c r="M338" s="119">
        <v>0.88000000000000012</v>
      </c>
      <c r="N338" s="119" t="s">
        <v>1746</v>
      </c>
      <c r="O338" s="119" t="s">
        <v>1746</v>
      </c>
      <c r="P338" s="97" t="s">
        <v>1746</v>
      </c>
    </row>
    <row r="339" spans="1:16" x14ac:dyDescent="0.25">
      <c r="A339" s="90">
        <v>338</v>
      </c>
      <c r="B339" s="90" t="s">
        <v>1746</v>
      </c>
      <c r="C339" s="90" t="s">
        <v>3209</v>
      </c>
      <c r="D339" s="91">
        <v>44367</v>
      </c>
      <c r="E339" s="93">
        <v>0.2</v>
      </c>
      <c r="F339" s="117" t="s">
        <v>4006</v>
      </c>
      <c r="G339" s="94">
        <v>24</v>
      </c>
      <c r="H339" s="118">
        <v>2.7</v>
      </c>
      <c r="I339" s="118">
        <v>1.7</v>
      </c>
      <c r="J339" s="119">
        <v>1.89</v>
      </c>
      <c r="K339" s="119">
        <v>0.81000000000000028</v>
      </c>
      <c r="L339" s="35">
        <v>1</v>
      </c>
      <c r="M339" s="119">
        <v>0.81000000000000028</v>
      </c>
      <c r="N339" s="119" t="s">
        <v>1746</v>
      </c>
      <c r="O339" s="119" t="s">
        <v>1746</v>
      </c>
      <c r="P339" s="97" t="s">
        <v>1746</v>
      </c>
    </row>
    <row r="340" spans="1:16" x14ac:dyDescent="0.25">
      <c r="A340" s="90">
        <v>339</v>
      </c>
      <c r="B340" s="90" t="s">
        <v>1746</v>
      </c>
      <c r="C340" s="90" t="s">
        <v>1802</v>
      </c>
      <c r="D340" s="91">
        <v>44368</v>
      </c>
      <c r="E340" s="93">
        <v>0.2</v>
      </c>
      <c r="F340" s="117" t="s">
        <v>4006</v>
      </c>
      <c r="G340" s="94">
        <v>24</v>
      </c>
      <c r="H340" s="118">
        <v>2.5</v>
      </c>
      <c r="I340" s="118">
        <v>1.7</v>
      </c>
      <c r="J340" s="119">
        <v>1.83</v>
      </c>
      <c r="K340" s="119">
        <v>0.66999999999999993</v>
      </c>
      <c r="L340" s="35">
        <v>1</v>
      </c>
      <c r="M340" s="119">
        <v>0.66999999999999993</v>
      </c>
      <c r="N340" s="119" t="s">
        <v>1746</v>
      </c>
      <c r="O340" s="119" t="s">
        <v>1746</v>
      </c>
      <c r="P340" s="97" t="s">
        <v>1746</v>
      </c>
    </row>
    <row r="341" spans="1:16" x14ac:dyDescent="0.25">
      <c r="A341" s="90">
        <v>340</v>
      </c>
      <c r="B341" s="90" t="s">
        <v>1746</v>
      </c>
      <c r="C341" s="90" t="s">
        <v>3209</v>
      </c>
      <c r="D341" s="91">
        <v>44368</v>
      </c>
      <c r="E341" s="93">
        <v>0.2</v>
      </c>
      <c r="F341" s="117" t="s">
        <v>4006</v>
      </c>
      <c r="G341" s="94">
        <v>24</v>
      </c>
      <c r="H341" s="118">
        <v>2.7</v>
      </c>
      <c r="I341" s="118">
        <v>1.7</v>
      </c>
      <c r="J341" s="119">
        <v>1.89</v>
      </c>
      <c r="K341" s="119">
        <v>0.81000000000000028</v>
      </c>
      <c r="L341" s="35">
        <v>1</v>
      </c>
      <c r="M341" s="119">
        <v>0.81000000000000028</v>
      </c>
      <c r="N341" s="119" t="s">
        <v>1746</v>
      </c>
      <c r="O341" s="119" t="s">
        <v>1746</v>
      </c>
      <c r="P341" s="97" t="s">
        <v>1746</v>
      </c>
    </row>
    <row r="342" spans="1:16" x14ac:dyDescent="0.25">
      <c r="A342" s="90">
        <v>341</v>
      </c>
      <c r="B342" s="90" t="s">
        <v>1746</v>
      </c>
      <c r="C342" s="90" t="s">
        <v>1802</v>
      </c>
      <c r="D342" s="91">
        <v>44369</v>
      </c>
      <c r="E342" s="93">
        <v>0.2</v>
      </c>
      <c r="F342" s="117" t="s">
        <v>4006</v>
      </c>
      <c r="G342" s="94">
        <v>24</v>
      </c>
      <c r="H342" s="118">
        <v>2.6</v>
      </c>
      <c r="I342" s="118">
        <v>1</v>
      </c>
      <c r="J342" s="119">
        <v>1.82</v>
      </c>
      <c r="K342" s="119">
        <v>0.78</v>
      </c>
      <c r="L342" s="35">
        <v>1</v>
      </c>
      <c r="M342" s="119">
        <v>0.78</v>
      </c>
      <c r="N342" s="119" t="s">
        <v>1746</v>
      </c>
      <c r="O342" s="119" t="s">
        <v>1746</v>
      </c>
      <c r="P342" s="97" t="s">
        <v>1746</v>
      </c>
    </row>
    <row r="343" spans="1:16" x14ac:dyDescent="0.25">
      <c r="A343" s="90">
        <v>342</v>
      </c>
      <c r="B343" s="90" t="s">
        <v>1746</v>
      </c>
      <c r="C343" s="90" t="s">
        <v>3209</v>
      </c>
      <c r="D343" s="91">
        <v>44369</v>
      </c>
      <c r="E343" s="93">
        <v>0.2</v>
      </c>
      <c r="F343" s="117" t="s">
        <v>4006</v>
      </c>
      <c r="G343" s="94">
        <v>24</v>
      </c>
      <c r="H343" s="118">
        <v>2.7</v>
      </c>
      <c r="I343" s="118">
        <v>1.3</v>
      </c>
      <c r="J343" s="119">
        <v>1.86</v>
      </c>
      <c r="K343" s="119">
        <v>0.84000000000000008</v>
      </c>
      <c r="L343" s="35">
        <v>1</v>
      </c>
      <c r="M343" s="119">
        <v>0.84000000000000008</v>
      </c>
      <c r="N343" s="119" t="s">
        <v>1746</v>
      </c>
      <c r="O343" s="119" t="s">
        <v>1746</v>
      </c>
      <c r="P343" s="97" t="s">
        <v>1746</v>
      </c>
    </row>
    <row r="344" spans="1:16" x14ac:dyDescent="0.25">
      <c r="A344" s="90">
        <v>343</v>
      </c>
      <c r="B344" s="90" t="s">
        <v>1746</v>
      </c>
      <c r="C344" s="90" t="s">
        <v>1802</v>
      </c>
      <c r="D344" s="91">
        <v>44370</v>
      </c>
      <c r="E344" s="93">
        <v>0.2</v>
      </c>
      <c r="F344" s="117" t="s">
        <v>4006</v>
      </c>
      <c r="G344" s="94">
        <v>24</v>
      </c>
      <c r="H344" s="118">
        <v>2.5</v>
      </c>
      <c r="I344" s="118">
        <v>0.8</v>
      </c>
      <c r="J344" s="119">
        <v>1.83</v>
      </c>
      <c r="K344" s="119">
        <v>0.66999999999999993</v>
      </c>
      <c r="L344" s="35">
        <v>1</v>
      </c>
      <c r="M344" s="119">
        <v>0.66999999999999993</v>
      </c>
      <c r="N344" s="119" t="s">
        <v>1746</v>
      </c>
      <c r="O344" s="119" t="s">
        <v>1746</v>
      </c>
      <c r="P344" s="97" t="s">
        <v>1746</v>
      </c>
    </row>
    <row r="345" spans="1:16" x14ac:dyDescent="0.25">
      <c r="A345" s="90">
        <v>344</v>
      </c>
      <c r="B345" s="90" t="s">
        <v>1746</v>
      </c>
      <c r="C345" s="90" t="s">
        <v>3209</v>
      </c>
      <c r="D345" s="91">
        <v>44370</v>
      </c>
      <c r="E345" s="93">
        <v>0.2</v>
      </c>
      <c r="F345" s="117" t="s">
        <v>4006</v>
      </c>
      <c r="G345" s="94">
        <v>24</v>
      </c>
      <c r="H345" s="118">
        <v>2.7</v>
      </c>
      <c r="I345" s="118">
        <v>1.3</v>
      </c>
      <c r="J345" s="119">
        <v>1.89</v>
      </c>
      <c r="K345" s="119">
        <v>0.81000000000000028</v>
      </c>
      <c r="L345" s="35">
        <v>1</v>
      </c>
      <c r="M345" s="119">
        <v>0.81000000000000028</v>
      </c>
      <c r="N345" s="119" t="s">
        <v>1746</v>
      </c>
      <c r="O345" s="119" t="s">
        <v>1746</v>
      </c>
      <c r="P345" s="97" t="s">
        <v>1746</v>
      </c>
    </row>
    <row r="346" spans="1:16" x14ac:dyDescent="0.25">
      <c r="A346" s="90">
        <v>345</v>
      </c>
      <c r="B346" s="90" t="s">
        <v>1746</v>
      </c>
      <c r="C346" s="90" t="s">
        <v>1802</v>
      </c>
      <c r="D346" s="91">
        <v>44371</v>
      </c>
      <c r="E346" s="93">
        <v>0.2</v>
      </c>
      <c r="F346" s="117" t="s">
        <v>4006</v>
      </c>
      <c r="G346" s="94">
        <v>24</v>
      </c>
      <c r="H346" s="118">
        <v>2.4</v>
      </c>
      <c r="I346" s="118">
        <v>0.6</v>
      </c>
      <c r="J346" s="119">
        <v>1.84</v>
      </c>
      <c r="K346" s="119">
        <v>0.55999999999999983</v>
      </c>
      <c r="L346" s="35">
        <v>1</v>
      </c>
      <c r="M346" s="119">
        <v>0.55999999999999983</v>
      </c>
      <c r="N346" s="119" t="s">
        <v>1746</v>
      </c>
      <c r="O346" s="119" t="s">
        <v>1746</v>
      </c>
      <c r="P346" s="97" t="s">
        <v>1746</v>
      </c>
    </row>
    <row r="347" spans="1:16" x14ac:dyDescent="0.25">
      <c r="A347" s="90">
        <v>346</v>
      </c>
      <c r="B347" s="90" t="s">
        <v>1746</v>
      </c>
      <c r="C347" s="90" t="s">
        <v>3209</v>
      </c>
      <c r="D347" s="91">
        <v>44371</v>
      </c>
      <c r="E347" s="93">
        <v>0.2</v>
      </c>
      <c r="F347" s="117" t="s">
        <v>4006</v>
      </c>
      <c r="G347" s="94">
        <v>24</v>
      </c>
      <c r="H347" s="118">
        <v>2.6</v>
      </c>
      <c r="I347" s="118">
        <v>1.2</v>
      </c>
      <c r="J347" s="119">
        <v>1.89</v>
      </c>
      <c r="K347" s="119">
        <v>0.71000000000000019</v>
      </c>
      <c r="L347" s="35">
        <v>1</v>
      </c>
      <c r="M347" s="119">
        <v>0.71000000000000019</v>
      </c>
      <c r="N347" s="119" t="s">
        <v>1746</v>
      </c>
      <c r="O347" s="119" t="s">
        <v>1746</v>
      </c>
      <c r="P347" s="97" t="s">
        <v>1746</v>
      </c>
    </row>
    <row r="348" spans="1:16" x14ac:dyDescent="0.25">
      <c r="A348" s="90">
        <v>347</v>
      </c>
      <c r="B348" s="90" t="s">
        <v>1746</v>
      </c>
      <c r="C348" s="90" t="s">
        <v>1802</v>
      </c>
      <c r="D348" s="91">
        <v>44372</v>
      </c>
      <c r="E348" s="93">
        <v>0.2</v>
      </c>
      <c r="F348" s="117" t="s">
        <v>4006</v>
      </c>
      <c r="G348" s="94">
        <v>24</v>
      </c>
      <c r="H348" s="118">
        <v>2.1</v>
      </c>
      <c r="I348" s="118">
        <v>0.3</v>
      </c>
      <c r="J348" s="119">
        <v>1.59</v>
      </c>
      <c r="K348" s="119">
        <v>0.51</v>
      </c>
      <c r="L348" s="35">
        <v>1</v>
      </c>
      <c r="M348" s="119">
        <v>0.51</v>
      </c>
      <c r="N348" s="119" t="s">
        <v>1746</v>
      </c>
      <c r="O348" s="119" t="s">
        <v>1746</v>
      </c>
      <c r="P348" s="97" t="s">
        <v>1746</v>
      </c>
    </row>
    <row r="349" spans="1:16" x14ac:dyDescent="0.25">
      <c r="A349" s="90">
        <v>348</v>
      </c>
      <c r="B349" s="90" t="s">
        <v>1746</v>
      </c>
      <c r="C349" s="90" t="s">
        <v>3209</v>
      </c>
      <c r="D349" s="91">
        <v>44372</v>
      </c>
      <c r="E349" s="93">
        <v>0.2</v>
      </c>
      <c r="F349" s="117" t="s">
        <v>4006</v>
      </c>
      <c r="G349" s="94">
        <v>24</v>
      </c>
      <c r="H349" s="118">
        <v>2.8</v>
      </c>
      <c r="I349" s="118">
        <v>0.8</v>
      </c>
      <c r="J349" s="119">
        <v>2.02</v>
      </c>
      <c r="K349" s="119">
        <v>0.7799999999999998</v>
      </c>
      <c r="L349" s="35">
        <v>1</v>
      </c>
      <c r="M349" s="119">
        <v>0.7799999999999998</v>
      </c>
      <c r="N349" s="119" t="s">
        <v>1746</v>
      </c>
      <c r="O349" s="119" t="s">
        <v>1746</v>
      </c>
      <c r="P349" s="97" t="s">
        <v>1746</v>
      </c>
    </row>
    <row r="350" spans="1:16" x14ac:dyDescent="0.25">
      <c r="A350" s="90">
        <v>349</v>
      </c>
      <c r="B350" s="90" t="s">
        <v>1746</v>
      </c>
      <c r="C350" s="90" t="s">
        <v>1802</v>
      </c>
      <c r="D350" s="91">
        <v>44373</v>
      </c>
      <c r="E350" s="93">
        <v>0.2</v>
      </c>
      <c r="F350" s="117" t="s">
        <v>4006</v>
      </c>
      <c r="G350" s="94">
        <v>24</v>
      </c>
      <c r="H350" s="118">
        <v>1.35</v>
      </c>
      <c r="I350" s="118">
        <v>0.6</v>
      </c>
      <c r="J350" s="119">
        <v>0.94</v>
      </c>
      <c r="K350" s="119">
        <v>0.41000000000000014</v>
      </c>
      <c r="L350" s="35">
        <v>1</v>
      </c>
      <c r="M350" s="119">
        <v>0.41000000000000014</v>
      </c>
      <c r="N350" s="119" t="s">
        <v>1746</v>
      </c>
      <c r="O350" s="119" t="s">
        <v>1746</v>
      </c>
      <c r="P350" s="97" t="s">
        <v>1746</v>
      </c>
    </row>
    <row r="351" spans="1:16" x14ac:dyDescent="0.25">
      <c r="A351" s="90">
        <v>350</v>
      </c>
      <c r="B351" s="90" t="s">
        <v>1746</v>
      </c>
      <c r="C351" s="90" t="s">
        <v>3209</v>
      </c>
      <c r="D351" s="91">
        <v>44373</v>
      </c>
      <c r="E351" s="93">
        <v>0.2</v>
      </c>
      <c r="F351" s="117" t="s">
        <v>4006</v>
      </c>
      <c r="G351" s="94">
        <v>24</v>
      </c>
      <c r="H351" s="118">
        <v>1.03</v>
      </c>
      <c r="I351" s="118">
        <v>0.7</v>
      </c>
      <c r="J351" s="119">
        <v>0.62</v>
      </c>
      <c r="K351" s="119">
        <v>0.41000000000000003</v>
      </c>
      <c r="L351" s="35">
        <v>1</v>
      </c>
      <c r="M351" s="119">
        <v>0.41000000000000003</v>
      </c>
      <c r="N351" s="119" t="s">
        <v>1746</v>
      </c>
      <c r="O351" s="119" t="s">
        <v>1746</v>
      </c>
      <c r="P351" s="97" t="s">
        <v>1746</v>
      </c>
    </row>
    <row r="352" spans="1:16" x14ac:dyDescent="0.25">
      <c r="A352" s="90">
        <v>351</v>
      </c>
      <c r="B352" s="90" t="s">
        <v>1746</v>
      </c>
      <c r="C352" s="90" t="s">
        <v>3209</v>
      </c>
      <c r="D352" s="91">
        <v>44382</v>
      </c>
      <c r="E352" s="93">
        <v>0</v>
      </c>
      <c r="F352" s="117" t="s">
        <v>4094</v>
      </c>
      <c r="G352" s="94">
        <v>14.7</v>
      </c>
      <c r="H352" s="118">
        <v>2.4</v>
      </c>
      <c r="I352" s="118">
        <v>1</v>
      </c>
      <c r="J352" s="119">
        <v>1.18</v>
      </c>
      <c r="K352" s="119">
        <v>1.22</v>
      </c>
      <c r="L352" s="35">
        <v>1</v>
      </c>
      <c r="M352" s="119">
        <v>1.22</v>
      </c>
      <c r="N352" s="119" t="s">
        <v>1746</v>
      </c>
      <c r="O352" s="119" t="s">
        <v>1746</v>
      </c>
      <c r="P352" s="97" t="s">
        <v>1746</v>
      </c>
    </row>
    <row r="353" spans="1:16" x14ac:dyDescent="0.25">
      <c r="A353" s="90">
        <v>352</v>
      </c>
      <c r="B353" s="90" t="s">
        <v>1746</v>
      </c>
      <c r="C353" s="90" t="s">
        <v>1813</v>
      </c>
      <c r="D353" s="91">
        <v>44382</v>
      </c>
      <c r="E353" s="93">
        <v>0</v>
      </c>
      <c r="F353" s="117" t="s">
        <v>4087</v>
      </c>
      <c r="G353" s="94">
        <v>13</v>
      </c>
      <c r="H353" s="118">
        <v>1.9</v>
      </c>
      <c r="I353" s="118">
        <v>1.4</v>
      </c>
      <c r="J353" s="119">
        <v>1.01</v>
      </c>
      <c r="K353" s="119">
        <v>0.8899999999999999</v>
      </c>
      <c r="L353" s="35">
        <v>1</v>
      </c>
      <c r="M353" s="119">
        <v>0.8899999999999999</v>
      </c>
      <c r="N353" s="119" t="s">
        <v>1746</v>
      </c>
      <c r="O353" s="119" t="s">
        <v>1746</v>
      </c>
      <c r="P353" s="97" t="s">
        <v>1746</v>
      </c>
    </row>
    <row r="354" spans="1:16" x14ac:dyDescent="0.25">
      <c r="A354" s="90">
        <v>353</v>
      </c>
      <c r="B354" s="90" t="s">
        <v>1746</v>
      </c>
      <c r="C354" s="90" t="s">
        <v>3209</v>
      </c>
      <c r="D354" s="91">
        <v>44383</v>
      </c>
      <c r="E354" s="93">
        <v>0</v>
      </c>
      <c r="F354" s="117" t="s">
        <v>4006</v>
      </c>
      <c r="G354" s="94">
        <v>24</v>
      </c>
      <c r="H354" s="118">
        <v>3.1</v>
      </c>
      <c r="I354" s="118">
        <v>0</v>
      </c>
      <c r="J354" s="119">
        <v>1.76</v>
      </c>
      <c r="K354" s="119">
        <v>1.34</v>
      </c>
      <c r="L354" s="35">
        <v>1</v>
      </c>
      <c r="M354" s="119">
        <v>1.34</v>
      </c>
      <c r="N354" s="119" t="s">
        <v>1746</v>
      </c>
      <c r="O354" s="119" t="s">
        <v>1746</v>
      </c>
      <c r="P354" s="97" t="s">
        <v>1746</v>
      </c>
    </row>
    <row r="355" spans="1:16" x14ac:dyDescent="0.25">
      <c r="A355" s="90">
        <v>354</v>
      </c>
      <c r="B355" s="90" t="s">
        <v>1746</v>
      </c>
      <c r="C355" s="90" t="s">
        <v>1813</v>
      </c>
      <c r="D355" s="91">
        <v>44383</v>
      </c>
      <c r="E355" s="93">
        <v>0</v>
      </c>
      <c r="F355" s="117" t="s">
        <v>4006</v>
      </c>
      <c r="G355" s="94">
        <v>24</v>
      </c>
      <c r="H355" s="118">
        <v>3.1</v>
      </c>
      <c r="I355" s="118">
        <v>6.8</v>
      </c>
      <c r="J355" s="119">
        <v>1.82</v>
      </c>
      <c r="K355" s="119">
        <v>1.28</v>
      </c>
      <c r="L355" s="35">
        <v>1</v>
      </c>
      <c r="M355" s="119">
        <v>1.28</v>
      </c>
      <c r="N355" s="119" t="s">
        <v>1746</v>
      </c>
      <c r="O355" s="119" t="s">
        <v>1746</v>
      </c>
      <c r="P355" s="97" t="s">
        <v>1746</v>
      </c>
    </row>
    <row r="356" spans="1:16" x14ac:dyDescent="0.25">
      <c r="A356" s="90">
        <v>355</v>
      </c>
      <c r="B356" s="90" t="s">
        <v>1746</v>
      </c>
      <c r="C356" s="90" t="s">
        <v>3209</v>
      </c>
      <c r="D356" s="91">
        <v>44384</v>
      </c>
      <c r="E356" s="93">
        <v>0</v>
      </c>
      <c r="F356" s="117" t="s">
        <v>4006</v>
      </c>
      <c r="G356" s="94">
        <v>24</v>
      </c>
      <c r="H356" s="118">
        <v>2.4</v>
      </c>
      <c r="I356" s="118">
        <v>0</v>
      </c>
      <c r="J356" s="119">
        <v>1.1000000000000001</v>
      </c>
      <c r="K356" s="119">
        <v>1.2999999999999998</v>
      </c>
      <c r="L356" s="35">
        <v>1</v>
      </c>
      <c r="M356" s="119">
        <v>1.2999999999999998</v>
      </c>
      <c r="N356" s="119" t="s">
        <v>1746</v>
      </c>
      <c r="O356" s="119" t="s">
        <v>1746</v>
      </c>
      <c r="P356" s="97" t="s">
        <v>1746</v>
      </c>
    </row>
    <row r="357" spans="1:16" x14ac:dyDescent="0.25">
      <c r="A357" s="90">
        <v>356</v>
      </c>
      <c r="B357" s="90" t="s">
        <v>1746</v>
      </c>
      <c r="C357" s="90" t="s">
        <v>1813</v>
      </c>
      <c r="D357" s="91">
        <v>44384</v>
      </c>
      <c r="E357" s="93">
        <v>0</v>
      </c>
      <c r="F357" s="117" t="s">
        <v>4006</v>
      </c>
      <c r="G357" s="94">
        <v>24</v>
      </c>
      <c r="H357" s="118">
        <v>3.4</v>
      </c>
      <c r="I357" s="118">
        <v>7.4</v>
      </c>
      <c r="J357" s="119">
        <v>2.34</v>
      </c>
      <c r="K357" s="119">
        <v>1.06</v>
      </c>
      <c r="L357" s="35">
        <v>1</v>
      </c>
      <c r="M357" s="119">
        <v>1.06</v>
      </c>
      <c r="N357" s="119" t="s">
        <v>1746</v>
      </c>
      <c r="O357" s="119" t="s">
        <v>1746</v>
      </c>
      <c r="P357" s="97" t="s">
        <v>1746</v>
      </c>
    </row>
    <row r="358" spans="1:16" x14ac:dyDescent="0.25">
      <c r="A358" s="90">
        <v>357</v>
      </c>
      <c r="B358" s="90" t="s">
        <v>1746</v>
      </c>
      <c r="C358" s="90" t="s">
        <v>3209</v>
      </c>
      <c r="D358" s="91">
        <v>44385</v>
      </c>
      <c r="E358" s="93">
        <v>0</v>
      </c>
      <c r="F358" s="117" t="s">
        <v>4006</v>
      </c>
      <c r="G358" s="94">
        <v>24</v>
      </c>
      <c r="H358" s="118">
        <v>2.6</v>
      </c>
      <c r="I358" s="118">
        <v>1.2</v>
      </c>
      <c r="J358" s="119">
        <v>1.42</v>
      </c>
      <c r="K358" s="119">
        <v>1.1800000000000002</v>
      </c>
      <c r="L358" s="35">
        <v>1</v>
      </c>
      <c r="M358" s="119">
        <v>1.1800000000000002</v>
      </c>
      <c r="N358" s="119" t="s">
        <v>1746</v>
      </c>
      <c r="O358" s="119" t="s">
        <v>1746</v>
      </c>
      <c r="P358" s="97" t="s">
        <v>1746</v>
      </c>
    </row>
    <row r="359" spans="1:16" x14ac:dyDescent="0.25">
      <c r="A359" s="90">
        <v>358</v>
      </c>
      <c r="B359" s="90" t="s">
        <v>1746</v>
      </c>
      <c r="C359" s="90" t="s">
        <v>1813</v>
      </c>
      <c r="D359" s="91">
        <v>44385</v>
      </c>
      <c r="E359" s="93">
        <v>0</v>
      </c>
      <c r="F359" s="117" t="s">
        <v>4006</v>
      </c>
      <c r="G359" s="94">
        <v>24</v>
      </c>
      <c r="H359" s="118">
        <v>3.4</v>
      </c>
      <c r="I359" s="118">
        <v>5</v>
      </c>
      <c r="J359" s="119">
        <v>2.1</v>
      </c>
      <c r="K359" s="119">
        <v>1.2999999999999998</v>
      </c>
      <c r="L359" s="35">
        <v>1</v>
      </c>
      <c r="M359" s="119">
        <v>1.2999999999999998</v>
      </c>
      <c r="N359" s="119" t="s">
        <v>1746</v>
      </c>
      <c r="O359" s="119" t="s">
        <v>1746</v>
      </c>
      <c r="P359" s="97" t="s">
        <v>1746</v>
      </c>
    </row>
    <row r="360" spans="1:16" x14ac:dyDescent="0.25">
      <c r="A360" s="90">
        <v>359</v>
      </c>
      <c r="B360" s="90" t="s">
        <v>1746</v>
      </c>
      <c r="C360" s="90" t="s">
        <v>3209</v>
      </c>
      <c r="D360" s="91">
        <v>44386</v>
      </c>
      <c r="E360" s="93">
        <v>0</v>
      </c>
      <c r="F360" s="117" t="s">
        <v>4006</v>
      </c>
      <c r="G360" s="94">
        <v>24</v>
      </c>
      <c r="H360" s="118">
        <v>2.4</v>
      </c>
      <c r="I360" s="118">
        <v>0.5</v>
      </c>
      <c r="J360" s="119">
        <v>1.49</v>
      </c>
      <c r="K360" s="119">
        <v>0.90999999999999992</v>
      </c>
      <c r="L360" s="35">
        <v>1</v>
      </c>
      <c r="M360" s="119">
        <v>0.90999999999999992</v>
      </c>
      <c r="N360" s="119" t="s">
        <v>1746</v>
      </c>
      <c r="O360" s="119" t="s">
        <v>1746</v>
      </c>
      <c r="P360" s="97" t="s">
        <v>1746</v>
      </c>
    </row>
    <row r="361" spans="1:16" x14ac:dyDescent="0.25">
      <c r="A361" s="90">
        <v>360</v>
      </c>
      <c r="B361" s="90" t="s">
        <v>1746</v>
      </c>
      <c r="C361" s="90" t="s">
        <v>1813</v>
      </c>
      <c r="D361" s="91">
        <v>44386</v>
      </c>
      <c r="E361" s="93">
        <v>0</v>
      </c>
      <c r="F361" s="117" t="s">
        <v>4006</v>
      </c>
      <c r="G361" s="94">
        <v>24</v>
      </c>
      <c r="H361" s="118">
        <v>3.4</v>
      </c>
      <c r="I361" s="118">
        <v>2.4</v>
      </c>
      <c r="J361" s="119">
        <v>2.23</v>
      </c>
      <c r="K361" s="119">
        <v>1.17</v>
      </c>
      <c r="L361" s="35">
        <v>1</v>
      </c>
      <c r="M361" s="119">
        <v>1.17</v>
      </c>
      <c r="N361" s="119" t="s">
        <v>1746</v>
      </c>
      <c r="O361" s="119" t="s">
        <v>1746</v>
      </c>
      <c r="P361" s="97" t="s">
        <v>1746</v>
      </c>
    </row>
    <row r="362" spans="1:16" x14ac:dyDescent="0.25">
      <c r="A362" s="90">
        <v>361</v>
      </c>
      <c r="B362" s="90" t="s">
        <v>1746</v>
      </c>
      <c r="C362" s="90" t="s">
        <v>3209</v>
      </c>
      <c r="D362" s="91">
        <v>44387</v>
      </c>
      <c r="E362" s="93">
        <v>0</v>
      </c>
      <c r="F362" s="117" t="s">
        <v>4006</v>
      </c>
      <c r="G362" s="94">
        <v>17.8</v>
      </c>
      <c r="H362" s="118">
        <v>1.94</v>
      </c>
      <c r="I362" s="118">
        <v>0.6</v>
      </c>
      <c r="J362" s="119">
        <v>1.1499999999999999</v>
      </c>
      <c r="K362" s="119">
        <v>0.79</v>
      </c>
      <c r="L362" s="35">
        <v>1</v>
      </c>
      <c r="M362" s="119">
        <v>0.79</v>
      </c>
      <c r="N362" s="119" t="s">
        <v>1746</v>
      </c>
      <c r="O362" s="119" t="s">
        <v>1746</v>
      </c>
      <c r="P362" s="97" t="s">
        <v>1746</v>
      </c>
    </row>
    <row r="363" spans="1:16" x14ac:dyDescent="0.25">
      <c r="A363" s="90">
        <v>362</v>
      </c>
      <c r="B363" s="90" t="s">
        <v>1746</v>
      </c>
      <c r="C363" s="90" t="s">
        <v>1813</v>
      </c>
      <c r="D363" s="91">
        <v>44387</v>
      </c>
      <c r="E363" s="93">
        <v>0</v>
      </c>
      <c r="F363" s="117" t="s">
        <v>4006</v>
      </c>
      <c r="G363" s="94">
        <v>17.8</v>
      </c>
      <c r="H363" s="118">
        <v>2.29</v>
      </c>
      <c r="I363" s="118">
        <v>2.1</v>
      </c>
      <c r="J363" s="119">
        <v>1.45</v>
      </c>
      <c r="K363" s="119">
        <v>0.84000000000000008</v>
      </c>
      <c r="L363" s="35">
        <v>1</v>
      </c>
      <c r="M363" s="119">
        <v>0.84000000000000008</v>
      </c>
      <c r="N363" s="119" t="s">
        <v>1746</v>
      </c>
      <c r="O363" s="119" t="s">
        <v>1746</v>
      </c>
      <c r="P363" s="97" t="s">
        <v>1746</v>
      </c>
    </row>
    <row r="364" spans="1:16" x14ac:dyDescent="0.25">
      <c r="A364" s="90">
        <v>363</v>
      </c>
      <c r="B364" s="90" t="s">
        <v>1746</v>
      </c>
      <c r="C364" s="90" t="s">
        <v>3207</v>
      </c>
      <c r="D364" s="91">
        <v>44388</v>
      </c>
      <c r="E364" s="93">
        <v>0</v>
      </c>
      <c r="F364" s="117" t="s">
        <v>4095</v>
      </c>
      <c r="G364" s="94">
        <v>7.4</v>
      </c>
      <c r="H364" s="118">
        <v>0</v>
      </c>
      <c r="I364" s="118">
        <v>0</v>
      </c>
      <c r="J364" s="119">
        <v>1.1499999999999999</v>
      </c>
      <c r="K364" s="119">
        <v>-1.1499999999999999</v>
      </c>
      <c r="L364" s="35">
        <v>0</v>
      </c>
      <c r="M364" s="119">
        <v>-1.1499999999999999</v>
      </c>
      <c r="N364" s="119" t="s">
        <v>1746</v>
      </c>
      <c r="O364" s="119" t="s">
        <v>1746</v>
      </c>
      <c r="P364" s="97" t="s">
        <v>4096</v>
      </c>
    </row>
    <row r="365" spans="1:16" x14ac:dyDescent="0.25">
      <c r="A365" s="90">
        <v>364</v>
      </c>
      <c r="B365" s="90" t="s">
        <v>1746</v>
      </c>
      <c r="C365" s="90" t="s">
        <v>3207</v>
      </c>
      <c r="D365" s="91">
        <v>44389</v>
      </c>
      <c r="E365" s="93">
        <v>0</v>
      </c>
      <c r="F365" s="117" t="s">
        <v>4006</v>
      </c>
      <c r="G365" s="94">
        <v>24</v>
      </c>
      <c r="H365" s="118">
        <v>0</v>
      </c>
      <c r="I365" s="118">
        <v>0</v>
      </c>
      <c r="J365" s="119">
        <v>3.81</v>
      </c>
      <c r="K365" s="119">
        <v>-3.81</v>
      </c>
      <c r="L365" s="35">
        <v>0</v>
      </c>
      <c r="M365" s="119">
        <v>-3.81</v>
      </c>
      <c r="N365" s="119" t="s">
        <v>1746</v>
      </c>
      <c r="O365" s="119" t="s">
        <v>1746</v>
      </c>
      <c r="P365" s="97" t="s">
        <v>4096</v>
      </c>
    </row>
    <row r="366" spans="1:16" x14ac:dyDescent="0.25">
      <c r="A366" s="90">
        <v>365</v>
      </c>
      <c r="B366" s="90" t="s">
        <v>1746</v>
      </c>
      <c r="C366" s="90" t="s">
        <v>3207</v>
      </c>
      <c r="D366" s="91">
        <v>44390</v>
      </c>
      <c r="E366" s="93">
        <v>0</v>
      </c>
      <c r="F366" s="117" t="s">
        <v>4006</v>
      </c>
      <c r="G366" s="94">
        <v>24</v>
      </c>
      <c r="H366" s="118">
        <v>0</v>
      </c>
      <c r="I366" s="118">
        <v>0</v>
      </c>
      <c r="J366" s="119">
        <v>3.7</v>
      </c>
      <c r="K366" s="119">
        <v>-3.7</v>
      </c>
      <c r="L366" s="35">
        <v>0</v>
      </c>
      <c r="M366" s="119">
        <v>-3.7</v>
      </c>
      <c r="N366" s="119" t="s">
        <v>1746</v>
      </c>
      <c r="O366" s="119" t="s">
        <v>1746</v>
      </c>
      <c r="P366" s="97" t="s">
        <v>4096</v>
      </c>
    </row>
    <row r="367" spans="1:16" x14ac:dyDescent="0.25">
      <c r="A367" s="90">
        <v>366</v>
      </c>
      <c r="B367" s="90" t="s">
        <v>1746</v>
      </c>
      <c r="C367" s="90" t="s">
        <v>3207</v>
      </c>
      <c r="D367" s="91">
        <v>44391</v>
      </c>
      <c r="E367" s="93">
        <v>0</v>
      </c>
      <c r="F367" s="117" t="s">
        <v>4006</v>
      </c>
      <c r="G367" s="94">
        <v>22.8</v>
      </c>
      <c r="H367" s="118">
        <v>0</v>
      </c>
      <c r="I367" s="118">
        <v>0</v>
      </c>
      <c r="J367" s="119">
        <v>3.3</v>
      </c>
      <c r="K367" s="119">
        <v>-3.3</v>
      </c>
      <c r="L367" s="35">
        <v>0</v>
      </c>
      <c r="M367" s="119">
        <v>-3.3</v>
      </c>
      <c r="N367" s="119" t="s">
        <v>1746</v>
      </c>
      <c r="O367" s="119" t="s">
        <v>1746</v>
      </c>
      <c r="P367" s="97" t="s">
        <v>4096</v>
      </c>
    </row>
    <row r="368" spans="1:16" x14ac:dyDescent="0.25">
      <c r="A368" s="90">
        <v>367</v>
      </c>
      <c r="B368" s="90" t="s">
        <v>1746</v>
      </c>
      <c r="C368" s="90" t="s">
        <v>3207</v>
      </c>
      <c r="D368" s="91">
        <v>44392</v>
      </c>
      <c r="E368" s="93">
        <v>0</v>
      </c>
      <c r="F368" s="117" t="s">
        <v>4006</v>
      </c>
      <c r="G368" s="94">
        <v>24</v>
      </c>
      <c r="H368" s="118">
        <v>0</v>
      </c>
      <c r="I368" s="118">
        <v>0</v>
      </c>
      <c r="J368" s="119">
        <v>3.59</v>
      </c>
      <c r="K368" s="119">
        <v>-3.59</v>
      </c>
      <c r="L368" s="35">
        <v>0</v>
      </c>
      <c r="M368" s="119">
        <v>-3.59</v>
      </c>
      <c r="N368" s="119" t="s">
        <v>1746</v>
      </c>
      <c r="O368" s="119" t="s">
        <v>1746</v>
      </c>
      <c r="P368" s="97" t="s">
        <v>4096</v>
      </c>
    </row>
    <row r="369" spans="1:16" x14ac:dyDescent="0.25">
      <c r="A369" s="90">
        <v>368</v>
      </c>
      <c r="B369" s="90" t="s">
        <v>1746</v>
      </c>
      <c r="C369" s="90" t="s">
        <v>3207</v>
      </c>
      <c r="D369" s="91">
        <v>44393</v>
      </c>
      <c r="E369" s="93">
        <v>0</v>
      </c>
      <c r="F369" s="117" t="s">
        <v>4006</v>
      </c>
      <c r="G369" s="94">
        <v>24</v>
      </c>
      <c r="H369" s="118">
        <v>0</v>
      </c>
      <c r="I369" s="118">
        <v>0</v>
      </c>
      <c r="J369" s="119">
        <v>3.57</v>
      </c>
      <c r="K369" s="119">
        <v>-3.57</v>
      </c>
      <c r="L369" s="35">
        <v>0</v>
      </c>
      <c r="M369" s="119">
        <v>-3.57</v>
      </c>
      <c r="N369" s="119" t="s">
        <v>1746</v>
      </c>
      <c r="O369" s="119" t="s">
        <v>1746</v>
      </c>
      <c r="P369" s="97" t="s">
        <v>4096</v>
      </c>
    </row>
    <row r="370" spans="1:16" x14ac:dyDescent="0.25">
      <c r="A370" s="90">
        <v>369</v>
      </c>
      <c r="B370" s="90" t="s">
        <v>1746</v>
      </c>
      <c r="C370" s="90" t="s">
        <v>3207</v>
      </c>
      <c r="D370" s="91">
        <v>44394</v>
      </c>
      <c r="E370" s="93">
        <v>0</v>
      </c>
      <c r="F370" s="117" t="s">
        <v>4006</v>
      </c>
      <c r="G370" s="94">
        <v>17.7</v>
      </c>
      <c r="H370" s="118">
        <v>0</v>
      </c>
      <c r="I370" s="118">
        <v>0</v>
      </c>
      <c r="J370" s="119">
        <v>2.5</v>
      </c>
      <c r="K370" s="119">
        <v>-2.5</v>
      </c>
      <c r="L370" s="35">
        <v>0</v>
      </c>
      <c r="M370" s="119">
        <v>-2.5</v>
      </c>
      <c r="N370" s="119" t="s">
        <v>1746</v>
      </c>
      <c r="O370" s="119" t="s">
        <v>1746</v>
      </c>
      <c r="P370" s="97" t="s">
        <v>4097</v>
      </c>
    </row>
    <row r="371" spans="1:16" x14ac:dyDescent="0.25">
      <c r="A371" s="90">
        <v>370</v>
      </c>
      <c r="B371" s="90" t="s">
        <v>1746</v>
      </c>
      <c r="C371" s="90" t="s">
        <v>3207</v>
      </c>
      <c r="D371" s="91">
        <v>44395</v>
      </c>
      <c r="E371" s="93">
        <v>0</v>
      </c>
      <c r="F371" s="117" t="s">
        <v>4006</v>
      </c>
      <c r="G371" s="94">
        <v>24</v>
      </c>
      <c r="H371" s="118">
        <v>0</v>
      </c>
      <c r="I371" s="118">
        <v>0</v>
      </c>
      <c r="J371" s="119">
        <v>3.01</v>
      </c>
      <c r="K371" s="119">
        <v>-3.01</v>
      </c>
      <c r="L371" s="35">
        <v>0</v>
      </c>
      <c r="M371" s="119">
        <v>-3.01</v>
      </c>
      <c r="N371" s="119" t="s">
        <v>1746</v>
      </c>
      <c r="O371" s="119" t="s">
        <v>1746</v>
      </c>
      <c r="P371" s="97" t="s">
        <v>4096</v>
      </c>
    </row>
    <row r="372" spans="1:16" x14ac:dyDescent="0.25">
      <c r="A372" s="90">
        <v>371</v>
      </c>
      <c r="B372" s="90" t="s">
        <v>1746</v>
      </c>
      <c r="C372" s="90" t="s">
        <v>3207</v>
      </c>
      <c r="D372" s="91">
        <v>44396</v>
      </c>
      <c r="E372" s="93">
        <v>0</v>
      </c>
      <c r="F372" s="117" t="s">
        <v>4006</v>
      </c>
      <c r="G372" s="94">
        <v>24</v>
      </c>
      <c r="H372" s="118">
        <v>0</v>
      </c>
      <c r="I372" s="118">
        <v>0</v>
      </c>
      <c r="J372" s="119">
        <v>2.83</v>
      </c>
      <c r="K372" s="119">
        <v>-2.83</v>
      </c>
      <c r="L372" s="35">
        <v>0</v>
      </c>
      <c r="M372" s="119">
        <v>-2.83</v>
      </c>
      <c r="N372" s="119" t="s">
        <v>1746</v>
      </c>
      <c r="O372" s="119" t="s">
        <v>1746</v>
      </c>
      <c r="P372" s="97" t="s">
        <v>4096</v>
      </c>
    </row>
    <row r="373" spans="1:16" x14ac:dyDescent="0.25">
      <c r="A373" s="90">
        <v>372</v>
      </c>
      <c r="B373" s="90" t="s">
        <v>1746</v>
      </c>
      <c r="C373" s="90" t="s">
        <v>3207</v>
      </c>
      <c r="D373" s="91">
        <v>44397</v>
      </c>
      <c r="E373" s="93">
        <v>0</v>
      </c>
      <c r="F373" s="117" t="s">
        <v>4006</v>
      </c>
      <c r="G373" s="94">
        <v>21.25</v>
      </c>
      <c r="H373" s="118">
        <v>0</v>
      </c>
      <c r="I373" s="118">
        <v>0</v>
      </c>
      <c r="J373" s="119">
        <v>2.99</v>
      </c>
      <c r="K373" s="119">
        <v>-2.99</v>
      </c>
      <c r="L373" s="35">
        <v>0</v>
      </c>
      <c r="M373" s="119">
        <v>-2.99</v>
      </c>
      <c r="N373" s="119" t="s">
        <v>1746</v>
      </c>
      <c r="O373" s="119" t="s">
        <v>1746</v>
      </c>
      <c r="P373" s="97" t="s">
        <v>4098</v>
      </c>
    </row>
    <row r="374" spans="1:16" x14ac:dyDescent="0.25">
      <c r="A374" s="90">
        <v>373</v>
      </c>
      <c r="B374" s="90" t="s">
        <v>1746</v>
      </c>
      <c r="C374" s="90" t="s">
        <v>3207</v>
      </c>
      <c r="D374" s="91">
        <v>44398</v>
      </c>
      <c r="E374" s="93">
        <v>0</v>
      </c>
      <c r="F374" s="117" t="s">
        <v>4006</v>
      </c>
      <c r="G374" s="94">
        <v>24</v>
      </c>
      <c r="H374" s="118">
        <v>0</v>
      </c>
      <c r="I374" s="118">
        <v>0</v>
      </c>
      <c r="J374" s="119">
        <v>2.67</v>
      </c>
      <c r="K374" s="119">
        <v>-2.67</v>
      </c>
      <c r="L374" s="35">
        <v>0</v>
      </c>
      <c r="M374" s="119">
        <v>-2.67</v>
      </c>
      <c r="N374" s="119" t="s">
        <v>1746</v>
      </c>
      <c r="O374" s="119" t="s">
        <v>1746</v>
      </c>
      <c r="P374" s="97" t="s">
        <v>4096</v>
      </c>
    </row>
    <row r="375" spans="1:16" x14ac:dyDescent="0.25">
      <c r="A375" s="90">
        <v>374</v>
      </c>
      <c r="B375" s="90" t="s">
        <v>1746</v>
      </c>
      <c r="C375" s="90" t="s">
        <v>3207</v>
      </c>
      <c r="D375" s="91">
        <v>44399</v>
      </c>
      <c r="E375" s="93">
        <v>0</v>
      </c>
      <c r="F375" s="117" t="s">
        <v>4006</v>
      </c>
      <c r="G375" s="94">
        <v>24</v>
      </c>
      <c r="H375" s="118">
        <v>0</v>
      </c>
      <c r="I375" s="118">
        <v>0</v>
      </c>
      <c r="J375" s="119">
        <v>2.61</v>
      </c>
      <c r="K375" s="119">
        <v>-2.61</v>
      </c>
      <c r="L375" s="35">
        <v>0</v>
      </c>
      <c r="M375" s="119">
        <v>-2.61</v>
      </c>
      <c r="N375" s="119" t="s">
        <v>1746</v>
      </c>
      <c r="O375" s="119" t="s">
        <v>1746</v>
      </c>
      <c r="P375" s="97" t="s">
        <v>4096</v>
      </c>
    </row>
    <row r="376" spans="1:16" x14ac:dyDescent="0.25">
      <c r="A376" s="90">
        <v>375</v>
      </c>
      <c r="B376" s="90" t="s">
        <v>1746</v>
      </c>
      <c r="C376" s="90" t="s">
        <v>3207</v>
      </c>
      <c r="D376" s="91">
        <v>44400</v>
      </c>
      <c r="E376" s="93">
        <v>0</v>
      </c>
      <c r="F376" s="117" t="s">
        <v>4006</v>
      </c>
      <c r="G376" s="94">
        <v>21.5</v>
      </c>
      <c r="H376" s="118">
        <v>0</v>
      </c>
      <c r="I376" s="118">
        <v>0</v>
      </c>
      <c r="J376" s="119">
        <v>2.3199999999999998</v>
      </c>
      <c r="K376" s="119">
        <v>-2.3199999999999998</v>
      </c>
      <c r="L376" s="35">
        <v>0</v>
      </c>
      <c r="M376" s="119">
        <v>-2.3199999999999998</v>
      </c>
      <c r="N376" s="119" t="s">
        <v>1746</v>
      </c>
      <c r="O376" s="119" t="s">
        <v>1746</v>
      </c>
      <c r="P376" s="97" t="s">
        <v>4099</v>
      </c>
    </row>
    <row r="377" spans="1:16" x14ac:dyDescent="0.25">
      <c r="A377" s="90">
        <v>376</v>
      </c>
      <c r="B377" s="90" t="s">
        <v>1746</v>
      </c>
      <c r="C377" s="90" t="s">
        <v>3207</v>
      </c>
      <c r="D377" s="91">
        <v>44401</v>
      </c>
      <c r="E377" s="93">
        <v>0</v>
      </c>
      <c r="F377" s="117" t="s">
        <v>4100</v>
      </c>
      <c r="G377" s="94">
        <v>8.8000000000000007</v>
      </c>
      <c r="H377" s="118">
        <v>0</v>
      </c>
      <c r="I377" s="118">
        <v>0</v>
      </c>
      <c r="J377" s="119">
        <v>0.87</v>
      </c>
      <c r="K377" s="119">
        <v>-0.87</v>
      </c>
      <c r="L377" s="35">
        <v>0</v>
      </c>
      <c r="M377" s="119">
        <v>-0.87</v>
      </c>
      <c r="N377" s="119" t="s">
        <v>1746</v>
      </c>
      <c r="O377" s="119" t="s">
        <v>1746</v>
      </c>
      <c r="P377" s="97" t="s">
        <v>4096</v>
      </c>
    </row>
    <row r="378" spans="1:16" x14ac:dyDescent="0.25">
      <c r="A378" s="90">
        <v>377</v>
      </c>
      <c r="B378" s="90" t="s">
        <v>1746</v>
      </c>
      <c r="C378" s="90" t="s">
        <v>1802</v>
      </c>
      <c r="D378" s="91">
        <v>44405</v>
      </c>
      <c r="E378" s="93">
        <v>0</v>
      </c>
      <c r="F378" s="117" t="s">
        <v>4101</v>
      </c>
      <c r="G378" s="94">
        <v>3.75</v>
      </c>
      <c r="H378" s="118">
        <v>0.7</v>
      </c>
      <c r="I378" s="118">
        <v>1</v>
      </c>
      <c r="J378" s="119">
        <v>0.46</v>
      </c>
      <c r="K378" s="119">
        <v>0.23999999999999994</v>
      </c>
      <c r="L378" s="35">
        <v>1</v>
      </c>
      <c r="M378" s="119">
        <v>0.23999999999999994</v>
      </c>
      <c r="N378" s="119" t="s">
        <v>1746</v>
      </c>
      <c r="O378" s="119" t="s">
        <v>1746</v>
      </c>
      <c r="P378" s="97" t="s">
        <v>1746</v>
      </c>
    </row>
    <row r="379" spans="1:16" x14ac:dyDescent="0.25">
      <c r="A379" s="90">
        <v>378</v>
      </c>
      <c r="B379" s="90" t="s">
        <v>1746</v>
      </c>
      <c r="C379" s="90" t="s">
        <v>1802</v>
      </c>
      <c r="D379" s="91">
        <v>44406</v>
      </c>
      <c r="E379" s="93">
        <v>0</v>
      </c>
      <c r="F379" s="117" t="s">
        <v>4006</v>
      </c>
      <c r="G379" s="94">
        <v>24</v>
      </c>
      <c r="H379" s="118">
        <v>4.4000000000000004</v>
      </c>
      <c r="I379" s="118">
        <v>3.5</v>
      </c>
      <c r="J379" s="119">
        <v>3.01</v>
      </c>
      <c r="K379" s="119">
        <v>1.3900000000000006</v>
      </c>
      <c r="L379" s="35">
        <v>1</v>
      </c>
      <c r="M379" s="119">
        <v>1.3900000000000006</v>
      </c>
      <c r="N379" s="119" t="s">
        <v>1746</v>
      </c>
      <c r="O379" s="119" t="s">
        <v>1746</v>
      </c>
      <c r="P379" s="97" t="s">
        <v>1746</v>
      </c>
    </row>
    <row r="380" spans="1:16" x14ac:dyDescent="0.25">
      <c r="A380" s="90">
        <v>379</v>
      </c>
      <c r="B380" s="90" t="s">
        <v>1746</v>
      </c>
      <c r="C380" s="90" t="s">
        <v>1802</v>
      </c>
      <c r="D380" s="91">
        <v>44407</v>
      </c>
      <c r="E380" s="93">
        <v>0</v>
      </c>
      <c r="F380" s="117" t="s">
        <v>4102</v>
      </c>
      <c r="G380" s="94">
        <v>10.5</v>
      </c>
      <c r="H380" s="118">
        <v>1.9</v>
      </c>
      <c r="I380" s="118">
        <v>1.4</v>
      </c>
      <c r="J380" s="119">
        <v>1.3</v>
      </c>
      <c r="K380" s="119">
        <v>0.59999999999999987</v>
      </c>
      <c r="L380" s="35">
        <v>1</v>
      </c>
      <c r="M380" s="119">
        <v>0.59999999999999987</v>
      </c>
      <c r="N380" s="119" t="s">
        <v>1746</v>
      </c>
      <c r="O380" s="119" t="s">
        <v>1746</v>
      </c>
      <c r="P380" s="97" t="s">
        <v>1746</v>
      </c>
    </row>
    <row r="381" spans="1:16" x14ac:dyDescent="0.25">
      <c r="A381" s="90">
        <v>380</v>
      </c>
      <c r="B381" s="90" t="s">
        <v>1746</v>
      </c>
      <c r="C381" s="90" t="s">
        <v>3209</v>
      </c>
      <c r="D381" s="91">
        <v>44407</v>
      </c>
      <c r="E381" s="93">
        <v>0</v>
      </c>
      <c r="F381" s="117" t="s">
        <v>4009</v>
      </c>
      <c r="G381" s="94">
        <v>13.5</v>
      </c>
      <c r="H381" s="118">
        <v>2.4</v>
      </c>
      <c r="I381" s="118">
        <v>1.8</v>
      </c>
      <c r="J381" s="119">
        <v>1.47</v>
      </c>
      <c r="K381" s="119">
        <v>0.92999999999999994</v>
      </c>
      <c r="L381" s="35">
        <v>1</v>
      </c>
      <c r="M381" s="119">
        <v>0.92999999999999994</v>
      </c>
      <c r="N381" s="119" t="s">
        <v>1746</v>
      </c>
      <c r="O381" s="119" t="s">
        <v>1746</v>
      </c>
      <c r="P381" s="97" t="s">
        <v>1746</v>
      </c>
    </row>
    <row r="382" spans="1:16" x14ac:dyDescent="0.25">
      <c r="A382" s="90">
        <v>381</v>
      </c>
      <c r="B382" s="90" t="s">
        <v>1746</v>
      </c>
      <c r="C382" s="90" t="s">
        <v>3209</v>
      </c>
      <c r="D382" s="91">
        <v>44408</v>
      </c>
      <c r="E382" s="93">
        <v>0</v>
      </c>
      <c r="F382" s="117" t="s">
        <v>4006</v>
      </c>
      <c r="G382" s="94">
        <v>24</v>
      </c>
      <c r="H382" s="118">
        <v>5</v>
      </c>
      <c r="I382" s="118">
        <v>7.0000000000000007E-2</v>
      </c>
      <c r="J382" s="119">
        <v>2.5</v>
      </c>
      <c r="K382" s="119">
        <v>2.5</v>
      </c>
      <c r="L382" s="35">
        <v>1</v>
      </c>
      <c r="M382" s="119">
        <v>2.5</v>
      </c>
      <c r="N382" s="119" t="s">
        <v>1746</v>
      </c>
      <c r="O382" s="119" t="s">
        <v>1746</v>
      </c>
      <c r="P382" s="97" t="s">
        <v>1746</v>
      </c>
    </row>
    <row r="383" spans="1:16" x14ac:dyDescent="0.25">
      <c r="A383" s="90">
        <v>382</v>
      </c>
      <c r="B383" s="90" t="s">
        <v>1746</v>
      </c>
      <c r="C383" s="90" t="s">
        <v>3209</v>
      </c>
      <c r="D383" s="91">
        <v>44409</v>
      </c>
      <c r="E383" s="93">
        <v>0</v>
      </c>
      <c r="F383" s="117" t="s">
        <v>4006</v>
      </c>
      <c r="G383" s="94">
        <v>24</v>
      </c>
      <c r="H383" s="118">
        <v>4.8</v>
      </c>
      <c r="I383" s="118">
        <v>4.7</v>
      </c>
      <c r="J383" s="119">
        <v>2.6</v>
      </c>
      <c r="K383" s="119">
        <v>2.1999999999999997</v>
      </c>
      <c r="L383" s="35">
        <v>1</v>
      </c>
      <c r="M383" s="119">
        <v>2.1999999999999997</v>
      </c>
      <c r="N383" s="119" t="s">
        <v>1746</v>
      </c>
      <c r="O383" s="119" t="s">
        <v>1746</v>
      </c>
      <c r="P383" s="97" t="s">
        <v>1746</v>
      </c>
    </row>
    <row r="384" spans="1:16" x14ac:dyDescent="0.25">
      <c r="A384" s="90">
        <v>383</v>
      </c>
      <c r="B384" s="90" t="s">
        <v>1746</v>
      </c>
      <c r="C384" s="90" t="s">
        <v>3209</v>
      </c>
      <c r="D384" s="91">
        <v>44410</v>
      </c>
      <c r="E384" s="93">
        <v>0</v>
      </c>
      <c r="F384" s="117" t="s">
        <v>4006</v>
      </c>
      <c r="G384" s="94">
        <v>24</v>
      </c>
      <c r="H384" s="118">
        <v>4.4000000000000004</v>
      </c>
      <c r="I384" s="118">
        <v>4</v>
      </c>
      <c r="J384" s="119">
        <v>2.87</v>
      </c>
      <c r="K384" s="119">
        <v>1.5300000000000002</v>
      </c>
      <c r="L384" s="35">
        <v>1</v>
      </c>
      <c r="M384" s="119">
        <v>1.5300000000000002</v>
      </c>
      <c r="N384" s="119" t="s">
        <v>1746</v>
      </c>
      <c r="O384" s="119" t="s">
        <v>1746</v>
      </c>
      <c r="P384" s="97" t="s">
        <v>1746</v>
      </c>
    </row>
    <row r="385" spans="1:16" x14ac:dyDescent="0.25">
      <c r="A385" s="90">
        <v>384</v>
      </c>
      <c r="B385" s="90" t="s">
        <v>1746</v>
      </c>
      <c r="C385" s="90" t="s">
        <v>3209</v>
      </c>
      <c r="D385" s="91">
        <v>44411</v>
      </c>
      <c r="E385" s="93">
        <v>0</v>
      </c>
      <c r="F385" s="117" t="s">
        <v>4006</v>
      </c>
      <c r="G385" s="94">
        <v>24</v>
      </c>
      <c r="H385" s="118">
        <v>4.0999999999999996</v>
      </c>
      <c r="I385" s="118">
        <v>3.4</v>
      </c>
      <c r="J385" s="119">
        <v>2.92</v>
      </c>
      <c r="K385" s="119">
        <v>1.1799999999999997</v>
      </c>
      <c r="L385" s="35">
        <v>1</v>
      </c>
      <c r="M385" s="119">
        <v>1.1799999999999997</v>
      </c>
      <c r="N385" s="119" t="s">
        <v>1746</v>
      </c>
      <c r="O385" s="119" t="s">
        <v>1746</v>
      </c>
      <c r="P385" s="97" t="s">
        <v>1746</v>
      </c>
    </row>
    <row r="386" spans="1:16" x14ac:dyDescent="0.25">
      <c r="A386" s="90">
        <v>385</v>
      </c>
      <c r="B386" s="90" t="s">
        <v>1746</v>
      </c>
      <c r="C386" s="90" t="s">
        <v>3209</v>
      </c>
      <c r="D386" s="91">
        <v>44412</v>
      </c>
      <c r="E386" s="93">
        <v>0</v>
      </c>
      <c r="F386" s="117" t="s">
        <v>4006</v>
      </c>
      <c r="G386" s="94">
        <v>24</v>
      </c>
      <c r="H386" s="118">
        <v>4</v>
      </c>
      <c r="I386" s="118">
        <v>3.6</v>
      </c>
      <c r="J386" s="119">
        <v>2.93</v>
      </c>
      <c r="K386" s="119">
        <v>1.0699999999999998</v>
      </c>
      <c r="L386" s="35">
        <v>1</v>
      </c>
      <c r="M386" s="119">
        <v>1.0699999999999998</v>
      </c>
      <c r="N386" s="119" t="s">
        <v>1746</v>
      </c>
      <c r="O386" s="119" t="s">
        <v>1746</v>
      </c>
      <c r="P386" s="97" t="s">
        <v>1746</v>
      </c>
    </row>
    <row r="387" spans="1:16" x14ac:dyDescent="0.25">
      <c r="A387" s="90">
        <v>386</v>
      </c>
      <c r="B387" s="90" t="s">
        <v>1746</v>
      </c>
      <c r="C387" s="90" t="s">
        <v>3209</v>
      </c>
      <c r="D387" s="91">
        <v>44413</v>
      </c>
      <c r="E387" s="93">
        <v>0</v>
      </c>
      <c r="F387" s="117" t="s">
        <v>4006</v>
      </c>
      <c r="G387" s="94">
        <v>24</v>
      </c>
      <c r="H387" s="118">
        <v>4.2</v>
      </c>
      <c r="I387" s="118">
        <v>3.3</v>
      </c>
      <c r="J387" s="119">
        <v>2.95</v>
      </c>
      <c r="K387" s="119">
        <v>1.25</v>
      </c>
      <c r="L387" s="35">
        <v>1</v>
      </c>
      <c r="M387" s="119">
        <v>1.25</v>
      </c>
      <c r="N387" s="119" t="s">
        <v>1746</v>
      </c>
      <c r="O387" s="119" t="s">
        <v>1746</v>
      </c>
      <c r="P387" s="97" t="s">
        <v>1746</v>
      </c>
    </row>
    <row r="388" spans="1:16" x14ac:dyDescent="0.25">
      <c r="A388" s="90">
        <v>387</v>
      </c>
      <c r="B388" s="90" t="s">
        <v>1746</v>
      </c>
      <c r="C388" s="90" t="s">
        <v>3209</v>
      </c>
      <c r="D388" s="91">
        <v>44414</v>
      </c>
      <c r="E388" s="93">
        <v>0</v>
      </c>
      <c r="F388" s="117" t="s">
        <v>4006</v>
      </c>
      <c r="G388" s="94">
        <v>21.5</v>
      </c>
      <c r="H388" s="118">
        <v>3.2</v>
      </c>
      <c r="I388" s="118">
        <v>3.1</v>
      </c>
      <c r="J388" s="119">
        <v>2.62</v>
      </c>
      <c r="K388" s="119">
        <v>0.58000000000000007</v>
      </c>
      <c r="L388" s="35">
        <v>1</v>
      </c>
      <c r="M388" s="119">
        <v>0.58000000000000007</v>
      </c>
      <c r="N388" s="119" t="s">
        <v>1746</v>
      </c>
      <c r="O388" s="119" t="s">
        <v>1746</v>
      </c>
      <c r="P388" s="97" t="s">
        <v>4103</v>
      </c>
    </row>
    <row r="389" spans="1:16" x14ac:dyDescent="0.25">
      <c r="A389" s="90">
        <v>388</v>
      </c>
      <c r="B389" s="90" t="s">
        <v>1746</v>
      </c>
      <c r="C389" s="90" t="s">
        <v>1802</v>
      </c>
      <c r="D389" s="91">
        <v>44415</v>
      </c>
      <c r="E389" s="93">
        <v>0</v>
      </c>
      <c r="F389" s="117" t="s">
        <v>4104</v>
      </c>
      <c r="G389" s="94">
        <v>7.25</v>
      </c>
      <c r="H389" s="118">
        <v>1.3</v>
      </c>
      <c r="I389" s="118">
        <v>1.2</v>
      </c>
      <c r="J389" s="119">
        <v>0.51</v>
      </c>
      <c r="K389" s="119">
        <v>0.79</v>
      </c>
      <c r="L389" s="35">
        <v>1</v>
      </c>
      <c r="M389" s="119">
        <v>0.79</v>
      </c>
      <c r="N389" s="119" t="s">
        <v>1746</v>
      </c>
      <c r="O389" s="119" t="s">
        <v>1746</v>
      </c>
      <c r="P389" s="97" t="s">
        <v>1746</v>
      </c>
    </row>
    <row r="390" spans="1:16" x14ac:dyDescent="0.25">
      <c r="A390" s="90">
        <v>389</v>
      </c>
      <c r="B390" s="90" t="s">
        <v>1746</v>
      </c>
      <c r="C390" s="90" t="s">
        <v>3209</v>
      </c>
      <c r="D390" s="91">
        <v>44415</v>
      </c>
      <c r="E390" s="93">
        <v>0</v>
      </c>
      <c r="F390" s="117" t="s">
        <v>4006</v>
      </c>
      <c r="G390" s="94">
        <v>24</v>
      </c>
      <c r="H390" s="118">
        <v>2.9</v>
      </c>
      <c r="I390" s="118">
        <v>2.8</v>
      </c>
      <c r="J390" s="119">
        <v>2.0499999999999998</v>
      </c>
      <c r="K390" s="119">
        <v>0.85000000000000009</v>
      </c>
      <c r="L390" s="35">
        <v>1</v>
      </c>
      <c r="M390" s="119">
        <v>0.85000000000000009</v>
      </c>
      <c r="N390" s="119" t="s">
        <v>1746</v>
      </c>
      <c r="O390" s="119" t="s">
        <v>1746</v>
      </c>
      <c r="P390" s="97" t="s">
        <v>1746</v>
      </c>
    </row>
    <row r="391" spans="1:16" x14ac:dyDescent="0.25">
      <c r="A391" s="90">
        <v>390</v>
      </c>
      <c r="B391" s="90" t="s">
        <v>1746</v>
      </c>
      <c r="C391" s="90" t="s">
        <v>1813</v>
      </c>
      <c r="D391" s="91">
        <v>44415</v>
      </c>
      <c r="E391" s="93">
        <v>0</v>
      </c>
      <c r="F391" s="117" t="s">
        <v>4105</v>
      </c>
      <c r="G391" s="94">
        <v>11.25</v>
      </c>
      <c r="H391" s="118">
        <v>2.1</v>
      </c>
      <c r="I391" s="118">
        <v>0.6</v>
      </c>
      <c r="J391" s="119">
        <v>1.05</v>
      </c>
      <c r="K391" s="119">
        <v>1.05</v>
      </c>
      <c r="L391" s="35">
        <v>1</v>
      </c>
      <c r="M391" s="119">
        <v>1.05</v>
      </c>
      <c r="N391" s="119" t="s">
        <v>1746</v>
      </c>
      <c r="O391" s="119" t="s">
        <v>1746</v>
      </c>
      <c r="P391" s="97" t="s">
        <v>1746</v>
      </c>
    </row>
    <row r="392" spans="1:16" x14ac:dyDescent="0.25">
      <c r="A392" s="90">
        <v>391</v>
      </c>
      <c r="B392" s="90" t="s">
        <v>1746</v>
      </c>
      <c r="C392" s="90" t="s">
        <v>1802</v>
      </c>
      <c r="D392" s="91">
        <v>44416</v>
      </c>
      <c r="E392" s="93">
        <v>0</v>
      </c>
      <c r="F392" s="117" t="s">
        <v>4006</v>
      </c>
      <c r="G392" s="94">
        <v>24</v>
      </c>
      <c r="H392" s="118">
        <v>2.1</v>
      </c>
      <c r="I392" s="118">
        <v>0.6</v>
      </c>
      <c r="J392" s="119">
        <v>1.47</v>
      </c>
      <c r="K392" s="119">
        <v>0.63000000000000012</v>
      </c>
      <c r="L392" s="35">
        <v>1</v>
      </c>
      <c r="M392" s="119">
        <v>0.63000000000000012</v>
      </c>
      <c r="N392" s="119" t="s">
        <v>1746</v>
      </c>
      <c r="O392" s="119" t="s">
        <v>1746</v>
      </c>
      <c r="P392" s="97" t="s">
        <v>1746</v>
      </c>
    </row>
    <row r="393" spans="1:16" x14ac:dyDescent="0.25">
      <c r="A393" s="90">
        <v>392</v>
      </c>
      <c r="B393" s="90" t="s">
        <v>1746</v>
      </c>
      <c r="C393" s="90" t="s">
        <v>3209</v>
      </c>
      <c r="D393" s="91">
        <v>44416</v>
      </c>
      <c r="E393" s="93">
        <v>0</v>
      </c>
      <c r="F393" s="117" t="s">
        <v>4006</v>
      </c>
      <c r="G393" s="94">
        <v>24</v>
      </c>
      <c r="H393" s="118">
        <v>2.2999999999999998</v>
      </c>
      <c r="I393" s="118">
        <v>1.5</v>
      </c>
      <c r="J393" s="119">
        <v>1.45</v>
      </c>
      <c r="K393" s="119">
        <v>0.84999999999999987</v>
      </c>
      <c r="L393" s="35">
        <v>1</v>
      </c>
      <c r="M393" s="119">
        <v>0.84999999999999987</v>
      </c>
      <c r="N393" s="119" t="s">
        <v>1746</v>
      </c>
      <c r="O393" s="119" t="s">
        <v>1746</v>
      </c>
      <c r="P393" s="97" t="s">
        <v>1746</v>
      </c>
    </row>
    <row r="394" spans="1:16" x14ac:dyDescent="0.25">
      <c r="A394" s="90">
        <v>393</v>
      </c>
      <c r="B394" s="90" t="s">
        <v>1746</v>
      </c>
      <c r="C394" s="90" t="s">
        <v>1813</v>
      </c>
      <c r="D394" s="91">
        <v>44416</v>
      </c>
      <c r="E394" s="93">
        <v>0</v>
      </c>
      <c r="F394" s="117" t="s">
        <v>4006</v>
      </c>
      <c r="G394" s="94">
        <v>24</v>
      </c>
      <c r="H394" s="118">
        <v>2.1</v>
      </c>
      <c r="I394" s="118">
        <v>0.6</v>
      </c>
      <c r="J394" s="119">
        <v>1.47</v>
      </c>
      <c r="K394" s="119">
        <v>0.63000000000000012</v>
      </c>
      <c r="L394" s="35">
        <v>1</v>
      </c>
      <c r="M394" s="119">
        <v>0.63000000000000012</v>
      </c>
      <c r="N394" s="119" t="s">
        <v>1746</v>
      </c>
      <c r="O394" s="119" t="s">
        <v>1746</v>
      </c>
      <c r="P394" s="97" t="s">
        <v>1746</v>
      </c>
    </row>
    <row r="395" spans="1:16" x14ac:dyDescent="0.25">
      <c r="A395" s="90">
        <v>394</v>
      </c>
      <c r="B395" s="90" t="s">
        <v>1746</v>
      </c>
      <c r="C395" s="90" t="s">
        <v>1802</v>
      </c>
      <c r="D395" s="91">
        <v>44417</v>
      </c>
      <c r="E395" s="93">
        <v>0</v>
      </c>
      <c r="F395" s="117" t="s">
        <v>4006</v>
      </c>
      <c r="G395" s="94">
        <v>24</v>
      </c>
      <c r="H395" s="118">
        <v>2.2999999999999998</v>
      </c>
      <c r="I395" s="118">
        <v>1.4</v>
      </c>
      <c r="J395" s="119">
        <v>1.38</v>
      </c>
      <c r="K395" s="119">
        <v>0.91999999999999993</v>
      </c>
      <c r="L395" s="35">
        <v>1</v>
      </c>
      <c r="M395" s="119">
        <v>0.91999999999999993</v>
      </c>
      <c r="N395" s="119" t="s">
        <v>1746</v>
      </c>
      <c r="O395" s="119" t="s">
        <v>1746</v>
      </c>
      <c r="P395" s="97" t="s">
        <v>1746</v>
      </c>
    </row>
    <row r="396" spans="1:16" x14ac:dyDescent="0.25">
      <c r="A396" s="90">
        <v>395</v>
      </c>
      <c r="B396" s="90" t="s">
        <v>1746</v>
      </c>
      <c r="C396" s="90" t="s">
        <v>3209</v>
      </c>
      <c r="D396" s="91">
        <v>44417</v>
      </c>
      <c r="E396" s="93">
        <v>0</v>
      </c>
      <c r="F396" s="117" t="s">
        <v>4006</v>
      </c>
      <c r="G396" s="94">
        <v>24</v>
      </c>
      <c r="H396" s="118">
        <v>2.6</v>
      </c>
      <c r="I396" s="118">
        <v>1.2</v>
      </c>
      <c r="J396" s="119">
        <v>1.41</v>
      </c>
      <c r="K396" s="119">
        <v>1.1900000000000002</v>
      </c>
      <c r="L396" s="35">
        <v>1</v>
      </c>
      <c r="M396" s="119">
        <v>1.1900000000000002</v>
      </c>
      <c r="N396" s="119" t="s">
        <v>1746</v>
      </c>
      <c r="O396" s="119" t="s">
        <v>1746</v>
      </c>
      <c r="P396" s="97" t="s">
        <v>1746</v>
      </c>
    </row>
    <row r="397" spans="1:16" x14ac:dyDescent="0.25">
      <c r="A397" s="90">
        <v>396</v>
      </c>
      <c r="B397" s="90" t="s">
        <v>1746</v>
      </c>
      <c r="C397" s="90" t="s">
        <v>1813</v>
      </c>
      <c r="D397" s="91">
        <v>44417</v>
      </c>
      <c r="E397" s="93">
        <v>0</v>
      </c>
      <c r="F397" s="117" t="s">
        <v>4006</v>
      </c>
      <c r="G397" s="94">
        <v>24</v>
      </c>
      <c r="H397" s="118">
        <v>1.7</v>
      </c>
      <c r="I397" s="118">
        <v>0.4</v>
      </c>
      <c r="J397" s="119">
        <v>1.39</v>
      </c>
      <c r="K397" s="119">
        <v>0.31000000000000005</v>
      </c>
      <c r="L397" s="35">
        <v>1</v>
      </c>
      <c r="M397" s="119">
        <v>0.31000000000000005</v>
      </c>
      <c r="N397" s="119" t="s">
        <v>1746</v>
      </c>
      <c r="O397" s="119" t="s">
        <v>1746</v>
      </c>
      <c r="P397" s="97" t="s">
        <v>1746</v>
      </c>
    </row>
    <row r="398" spans="1:16" x14ac:dyDescent="0.25">
      <c r="A398" s="90">
        <v>397</v>
      </c>
      <c r="B398" s="90" t="s">
        <v>1746</v>
      </c>
      <c r="C398" s="90" t="s">
        <v>1802</v>
      </c>
      <c r="D398" s="91">
        <v>44418</v>
      </c>
      <c r="E398" s="93">
        <v>0</v>
      </c>
      <c r="F398" s="117" t="s">
        <v>4006</v>
      </c>
      <c r="G398" s="94">
        <v>24</v>
      </c>
      <c r="H398" s="118">
        <v>2</v>
      </c>
      <c r="I398" s="118">
        <v>1.5</v>
      </c>
      <c r="J398" s="119">
        <v>1.35</v>
      </c>
      <c r="K398" s="119">
        <v>0.64999999999999991</v>
      </c>
      <c r="L398" s="35">
        <v>1</v>
      </c>
      <c r="M398" s="119">
        <v>0.64999999999999991</v>
      </c>
      <c r="N398" s="119" t="s">
        <v>1746</v>
      </c>
      <c r="O398" s="119" t="s">
        <v>1746</v>
      </c>
      <c r="P398" s="97" t="s">
        <v>1746</v>
      </c>
    </row>
    <row r="399" spans="1:16" x14ac:dyDescent="0.25">
      <c r="A399" s="90">
        <v>398</v>
      </c>
      <c r="B399" s="90" t="s">
        <v>1746</v>
      </c>
      <c r="C399" s="90" t="s">
        <v>3209</v>
      </c>
      <c r="D399" s="91">
        <v>44418</v>
      </c>
      <c r="E399" s="93">
        <v>0</v>
      </c>
      <c r="F399" s="117" t="s">
        <v>4006</v>
      </c>
      <c r="G399" s="94">
        <v>24</v>
      </c>
      <c r="H399" s="118">
        <v>2.4</v>
      </c>
      <c r="I399" s="118">
        <v>1.6</v>
      </c>
      <c r="J399" s="119">
        <v>1.34</v>
      </c>
      <c r="K399" s="119">
        <v>1.0599999999999998</v>
      </c>
      <c r="L399" s="35">
        <v>1</v>
      </c>
      <c r="M399" s="119">
        <v>1.0599999999999998</v>
      </c>
      <c r="N399" s="119" t="s">
        <v>1746</v>
      </c>
      <c r="O399" s="119" t="s">
        <v>1746</v>
      </c>
      <c r="P399" s="97" t="s">
        <v>1746</v>
      </c>
    </row>
    <row r="400" spans="1:16" x14ac:dyDescent="0.25">
      <c r="A400" s="90">
        <v>399</v>
      </c>
      <c r="B400" s="90" t="s">
        <v>1746</v>
      </c>
      <c r="C400" s="90" t="s">
        <v>1813</v>
      </c>
      <c r="D400" s="91">
        <v>44418</v>
      </c>
      <c r="E400" s="93">
        <v>0</v>
      </c>
      <c r="F400" s="117" t="s">
        <v>4006</v>
      </c>
      <c r="G400" s="94">
        <v>24</v>
      </c>
      <c r="H400" s="118">
        <v>2.2999999999999998</v>
      </c>
      <c r="I400" s="118">
        <v>1.7</v>
      </c>
      <c r="J400" s="119">
        <v>1.36</v>
      </c>
      <c r="K400" s="119">
        <v>0.93999999999999972</v>
      </c>
      <c r="L400" s="35">
        <v>1</v>
      </c>
      <c r="M400" s="119">
        <v>0.93999999999999972</v>
      </c>
      <c r="N400" s="119" t="s">
        <v>1746</v>
      </c>
      <c r="O400" s="119" t="s">
        <v>1746</v>
      </c>
      <c r="P400" s="97" t="s">
        <v>1746</v>
      </c>
    </row>
    <row r="401" spans="1:16" x14ac:dyDescent="0.25">
      <c r="A401" s="90">
        <v>400</v>
      </c>
      <c r="B401" s="90" t="s">
        <v>1746</v>
      </c>
      <c r="C401" s="90" t="s">
        <v>1802</v>
      </c>
      <c r="D401" s="91">
        <v>44419</v>
      </c>
      <c r="E401" s="93">
        <v>0</v>
      </c>
      <c r="F401" s="117" t="s">
        <v>4006</v>
      </c>
      <c r="G401" s="94">
        <v>23.5</v>
      </c>
      <c r="H401" s="118">
        <v>2.4</v>
      </c>
      <c r="I401" s="118">
        <v>1.4</v>
      </c>
      <c r="J401" s="119">
        <v>1.35</v>
      </c>
      <c r="K401" s="119">
        <v>1.0499999999999998</v>
      </c>
      <c r="L401" s="35">
        <v>1</v>
      </c>
      <c r="M401" s="119">
        <v>1.0499999999999998</v>
      </c>
      <c r="N401" s="119" t="s">
        <v>1746</v>
      </c>
      <c r="O401" s="119" t="s">
        <v>1746</v>
      </c>
      <c r="P401" s="97" t="s">
        <v>4106</v>
      </c>
    </row>
    <row r="402" spans="1:16" x14ac:dyDescent="0.25">
      <c r="A402" s="90">
        <v>401</v>
      </c>
      <c r="B402" s="90" t="s">
        <v>1746</v>
      </c>
      <c r="C402" s="90" t="s">
        <v>3209</v>
      </c>
      <c r="D402" s="91">
        <v>44419</v>
      </c>
      <c r="E402" s="93">
        <v>0</v>
      </c>
      <c r="F402" s="117" t="s">
        <v>4006</v>
      </c>
      <c r="G402" s="94">
        <v>23.5</v>
      </c>
      <c r="H402" s="118">
        <v>2.2000000000000002</v>
      </c>
      <c r="I402" s="118">
        <v>0.9</v>
      </c>
      <c r="J402" s="119">
        <v>1.33</v>
      </c>
      <c r="K402" s="119">
        <v>0.87000000000000011</v>
      </c>
      <c r="L402" s="35">
        <v>1</v>
      </c>
      <c r="M402" s="119">
        <v>0.87000000000000011</v>
      </c>
      <c r="N402" s="119" t="s">
        <v>1746</v>
      </c>
      <c r="O402" s="119" t="s">
        <v>1746</v>
      </c>
      <c r="P402" s="97" t="s">
        <v>4106</v>
      </c>
    </row>
    <row r="403" spans="1:16" x14ac:dyDescent="0.25">
      <c r="A403" s="90">
        <v>402</v>
      </c>
      <c r="B403" s="90" t="s">
        <v>1746</v>
      </c>
      <c r="C403" s="90" t="s">
        <v>1813</v>
      </c>
      <c r="D403" s="91">
        <v>44419</v>
      </c>
      <c r="E403" s="93">
        <v>0</v>
      </c>
      <c r="F403" s="117" t="s">
        <v>4006</v>
      </c>
      <c r="G403" s="94">
        <v>23.5</v>
      </c>
      <c r="H403" s="118">
        <v>2.4</v>
      </c>
      <c r="I403" s="118">
        <v>1.4</v>
      </c>
      <c r="J403" s="119">
        <v>1.22</v>
      </c>
      <c r="K403" s="119">
        <v>1.18</v>
      </c>
      <c r="L403" s="35">
        <v>1</v>
      </c>
      <c r="M403" s="119">
        <v>1.18</v>
      </c>
      <c r="N403" s="119" t="s">
        <v>1746</v>
      </c>
      <c r="O403" s="119" t="s">
        <v>1746</v>
      </c>
      <c r="P403" s="97" t="s">
        <v>4106</v>
      </c>
    </row>
    <row r="404" spans="1:16" x14ac:dyDescent="0.25">
      <c r="A404" s="90">
        <v>403</v>
      </c>
      <c r="B404" s="90" t="s">
        <v>1746</v>
      </c>
      <c r="C404" s="90" t="s">
        <v>1802</v>
      </c>
      <c r="D404" s="91">
        <v>44420</v>
      </c>
      <c r="E404" s="93">
        <v>0</v>
      </c>
      <c r="F404" s="117" t="s">
        <v>4006</v>
      </c>
      <c r="G404" s="94">
        <v>24</v>
      </c>
      <c r="H404" s="118">
        <v>2.2999999999999998</v>
      </c>
      <c r="I404" s="118">
        <v>1.9</v>
      </c>
      <c r="J404" s="119">
        <v>1.61</v>
      </c>
      <c r="K404" s="119">
        <v>0.68999999999999972</v>
      </c>
      <c r="L404" s="35">
        <v>1</v>
      </c>
      <c r="M404" s="119">
        <v>0.68999999999999972</v>
      </c>
      <c r="N404" s="119" t="s">
        <v>1746</v>
      </c>
      <c r="O404" s="119" t="s">
        <v>1746</v>
      </c>
      <c r="P404" s="97" t="s">
        <v>1746</v>
      </c>
    </row>
    <row r="405" spans="1:16" x14ac:dyDescent="0.25">
      <c r="A405" s="90">
        <v>404</v>
      </c>
      <c r="B405" s="90" t="s">
        <v>1746</v>
      </c>
      <c r="C405" s="90" t="s">
        <v>3209</v>
      </c>
      <c r="D405" s="91">
        <v>44420</v>
      </c>
      <c r="E405" s="93">
        <v>0</v>
      </c>
      <c r="F405" s="117" t="s">
        <v>4006</v>
      </c>
      <c r="G405" s="94">
        <v>24</v>
      </c>
      <c r="H405" s="118">
        <v>2.2000000000000002</v>
      </c>
      <c r="I405" s="118">
        <v>1.1000000000000001</v>
      </c>
      <c r="J405" s="119">
        <v>1.28</v>
      </c>
      <c r="K405" s="119">
        <v>0.92000000000000015</v>
      </c>
      <c r="L405" s="35">
        <v>1</v>
      </c>
      <c r="M405" s="119">
        <v>0.92000000000000015</v>
      </c>
      <c r="N405" s="119" t="s">
        <v>1746</v>
      </c>
      <c r="O405" s="119" t="s">
        <v>1746</v>
      </c>
      <c r="P405" s="97" t="s">
        <v>1746</v>
      </c>
    </row>
    <row r="406" spans="1:16" x14ac:dyDescent="0.25">
      <c r="A406" s="90">
        <v>405</v>
      </c>
      <c r="B406" s="90" t="s">
        <v>1746</v>
      </c>
      <c r="C406" s="90" t="s">
        <v>1813</v>
      </c>
      <c r="D406" s="91">
        <v>44420</v>
      </c>
      <c r="E406" s="93">
        <v>0</v>
      </c>
      <c r="F406" s="117" t="s">
        <v>4006</v>
      </c>
      <c r="G406" s="94">
        <v>24</v>
      </c>
      <c r="H406" s="118">
        <v>2.1</v>
      </c>
      <c r="I406" s="118">
        <v>1.4</v>
      </c>
      <c r="J406" s="119">
        <v>1.32</v>
      </c>
      <c r="K406" s="119">
        <v>0.78</v>
      </c>
      <c r="L406" s="35">
        <v>1</v>
      </c>
      <c r="M406" s="119">
        <v>0.78</v>
      </c>
      <c r="N406" s="119" t="s">
        <v>1746</v>
      </c>
      <c r="O406" s="119" t="s">
        <v>1746</v>
      </c>
      <c r="P406" s="97" t="s">
        <v>1746</v>
      </c>
    </row>
    <row r="407" spans="1:16" x14ac:dyDescent="0.25">
      <c r="A407" s="90">
        <v>406</v>
      </c>
      <c r="B407" s="90" t="s">
        <v>1746</v>
      </c>
      <c r="C407" s="90" t="s">
        <v>1802</v>
      </c>
      <c r="D407" s="91">
        <v>44421</v>
      </c>
      <c r="E407" s="93">
        <v>0</v>
      </c>
      <c r="F407" s="117" t="s">
        <v>4006</v>
      </c>
      <c r="G407" s="94">
        <v>24</v>
      </c>
      <c r="H407" s="118">
        <v>2.4</v>
      </c>
      <c r="I407" s="118">
        <v>1.5</v>
      </c>
      <c r="J407" s="119">
        <v>1.66</v>
      </c>
      <c r="K407" s="119">
        <v>0.74</v>
      </c>
      <c r="L407" s="35">
        <v>1</v>
      </c>
      <c r="M407" s="119">
        <v>0.74</v>
      </c>
      <c r="N407" s="119" t="s">
        <v>1746</v>
      </c>
      <c r="O407" s="119" t="s">
        <v>1746</v>
      </c>
      <c r="P407" s="97" t="s">
        <v>1746</v>
      </c>
    </row>
    <row r="408" spans="1:16" x14ac:dyDescent="0.25">
      <c r="A408" s="90">
        <v>407</v>
      </c>
      <c r="B408" s="90" t="s">
        <v>1746</v>
      </c>
      <c r="C408" s="90" t="s">
        <v>3209</v>
      </c>
      <c r="D408" s="91">
        <v>44421</v>
      </c>
      <c r="E408" s="93">
        <v>0</v>
      </c>
      <c r="F408" s="117" t="s">
        <v>4006</v>
      </c>
      <c r="G408" s="94">
        <v>24</v>
      </c>
      <c r="H408" s="118">
        <v>2.2999999999999998</v>
      </c>
      <c r="I408" s="118">
        <v>0.3</v>
      </c>
      <c r="J408" s="119">
        <v>1.28</v>
      </c>
      <c r="K408" s="119">
        <v>1.0199999999999998</v>
      </c>
      <c r="L408" s="35">
        <v>1</v>
      </c>
      <c r="M408" s="119">
        <v>1.0199999999999998</v>
      </c>
      <c r="N408" s="119" t="s">
        <v>1746</v>
      </c>
      <c r="O408" s="119" t="s">
        <v>1746</v>
      </c>
      <c r="P408" s="97" t="s">
        <v>1746</v>
      </c>
    </row>
    <row r="409" spans="1:16" x14ac:dyDescent="0.25">
      <c r="A409" s="90">
        <v>408</v>
      </c>
      <c r="B409" s="90" t="s">
        <v>1746</v>
      </c>
      <c r="C409" s="90" t="s">
        <v>1813</v>
      </c>
      <c r="D409" s="91">
        <v>44421</v>
      </c>
      <c r="E409" s="93">
        <v>0</v>
      </c>
      <c r="F409" s="117" t="s">
        <v>4006</v>
      </c>
      <c r="G409" s="94">
        <v>24</v>
      </c>
      <c r="H409" s="118">
        <v>2.2000000000000002</v>
      </c>
      <c r="I409" s="118">
        <v>1</v>
      </c>
      <c r="J409" s="119">
        <v>1.1399999999999999</v>
      </c>
      <c r="K409" s="119">
        <v>1.0600000000000003</v>
      </c>
      <c r="L409" s="35">
        <v>1</v>
      </c>
      <c r="M409" s="119">
        <v>1.0600000000000003</v>
      </c>
      <c r="N409" s="119" t="s">
        <v>1746</v>
      </c>
      <c r="O409" s="119" t="s">
        <v>1746</v>
      </c>
      <c r="P409" s="97" t="s">
        <v>1746</v>
      </c>
    </row>
    <row r="410" spans="1:16" x14ac:dyDescent="0.25">
      <c r="A410" s="90">
        <v>409</v>
      </c>
      <c r="B410" s="90" t="s">
        <v>1746</v>
      </c>
      <c r="C410" s="90" t="s">
        <v>1802</v>
      </c>
      <c r="D410" s="91">
        <v>44422</v>
      </c>
      <c r="E410" s="93">
        <v>0</v>
      </c>
      <c r="F410" s="117" t="s">
        <v>4006</v>
      </c>
      <c r="G410" s="94">
        <v>24</v>
      </c>
      <c r="H410" s="118">
        <v>2.1</v>
      </c>
      <c r="I410" s="118">
        <v>1.5</v>
      </c>
      <c r="J410" s="119">
        <v>1.37</v>
      </c>
      <c r="K410" s="119">
        <v>0.73</v>
      </c>
      <c r="L410" s="35">
        <v>1</v>
      </c>
      <c r="M410" s="119">
        <v>0.73</v>
      </c>
      <c r="N410" s="119" t="s">
        <v>1746</v>
      </c>
      <c r="O410" s="119" t="s">
        <v>1746</v>
      </c>
      <c r="P410" s="97" t="s">
        <v>1746</v>
      </c>
    </row>
    <row r="411" spans="1:16" x14ac:dyDescent="0.25">
      <c r="A411" s="90">
        <v>410</v>
      </c>
      <c r="B411" s="90" t="s">
        <v>1746</v>
      </c>
      <c r="C411" s="90" t="s">
        <v>3209</v>
      </c>
      <c r="D411" s="91">
        <v>44422</v>
      </c>
      <c r="E411" s="93">
        <v>0</v>
      </c>
      <c r="F411" s="117" t="s">
        <v>4006</v>
      </c>
      <c r="G411" s="94">
        <v>24</v>
      </c>
      <c r="H411" s="118">
        <v>2</v>
      </c>
      <c r="I411" s="118">
        <v>0.1</v>
      </c>
      <c r="J411" s="119">
        <v>1.25</v>
      </c>
      <c r="K411" s="119">
        <v>0.75</v>
      </c>
      <c r="L411" s="35">
        <v>1</v>
      </c>
      <c r="M411" s="119">
        <v>0.75</v>
      </c>
      <c r="N411" s="119" t="s">
        <v>1746</v>
      </c>
      <c r="O411" s="119" t="s">
        <v>1746</v>
      </c>
      <c r="P411" s="97" t="s">
        <v>1746</v>
      </c>
    </row>
    <row r="412" spans="1:16" x14ac:dyDescent="0.25">
      <c r="A412" s="90">
        <v>411</v>
      </c>
      <c r="B412" s="90" t="s">
        <v>1746</v>
      </c>
      <c r="C412" s="90" t="s">
        <v>1813</v>
      </c>
      <c r="D412" s="91">
        <v>44422</v>
      </c>
      <c r="E412" s="93">
        <v>0</v>
      </c>
      <c r="F412" s="117" t="s">
        <v>4006</v>
      </c>
      <c r="G412" s="94">
        <v>24</v>
      </c>
      <c r="H412" s="118">
        <v>1.9</v>
      </c>
      <c r="I412" s="118">
        <v>0.9</v>
      </c>
      <c r="J412" s="119">
        <v>1.1599999999999999</v>
      </c>
      <c r="K412" s="119">
        <v>0.74</v>
      </c>
      <c r="L412" s="35">
        <v>1</v>
      </c>
      <c r="M412" s="119">
        <v>0.74</v>
      </c>
      <c r="N412" s="119" t="s">
        <v>1746</v>
      </c>
      <c r="O412" s="119" t="s">
        <v>1746</v>
      </c>
      <c r="P412" s="97" t="s">
        <v>1746</v>
      </c>
    </row>
    <row r="413" spans="1:16" x14ac:dyDescent="0.25">
      <c r="A413" s="90">
        <v>412</v>
      </c>
      <c r="B413" s="90" t="s">
        <v>1746</v>
      </c>
      <c r="C413" s="90" t="s">
        <v>1802</v>
      </c>
      <c r="D413" s="91">
        <v>44423</v>
      </c>
      <c r="E413" s="93">
        <v>0</v>
      </c>
      <c r="F413" s="117" t="s">
        <v>4006</v>
      </c>
      <c r="G413" s="94">
        <v>24</v>
      </c>
      <c r="H413" s="118">
        <v>2.2000000000000002</v>
      </c>
      <c r="I413" s="118">
        <v>1.6</v>
      </c>
      <c r="J413" s="119">
        <v>1.42</v>
      </c>
      <c r="K413" s="119">
        <v>0.78000000000000025</v>
      </c>
      <c r="L413" s="35">
        <v>1</v>
      </c>
      <c r="M413" s="119">
        <v>0.78000000000000025</v>
      </c>
      <c r="N413" s="119" t="s">
        <v>1746</v>
      </c>
      <c r="O413" s="119" t="s">
        <v>1746</v>
      </c>
      <c r="P413" s="97" t="s">
        <v>1746</v>
      </c>
    </row>
    <row r="414" spans="1:16" x14ac:dyDescent="0.25">
      <c r="A414" s="90">
        <v>413</v>
      </c>
      <c r="B414" s="90" t="s">
        <v>1746</v>
      </c>
      <c r="C414" s="90" t="s">
        <v>3209</v>
      </c>
      <c r="D414" s="91">
        <v>44423</v>
      </c>
      <c r="E414" s="93">
        <v>0</v>
      </c>
      <c r="F414" s="117" t="s">
        <v>4006</v>
      </c>
      <c r="G414" s="94">
        <v>24</v>
      </c>
      <c r="H414" s="118">
        <v>2.2000000000000002</v>
      </c>
      <c r="I414" s="118">
        <v>1.5</v>
      </c>
      <c r="J414" s="119">
        <v>1.26</v>
      </c>
      <c r="K414" s="119">
        <v>0.94000000000000017</v>
      </c>
      <c r="L414" s="35">
        <v>1</v>
      </c>
      <c r="M414" s="119">
        <v>0.94000000000000017</v>
      </c>
      <c r="N414" s="119" t="s">
        <v>1746</v>
      </c>
      <c r="O414" s="119" t="s">
        <v>1746</v>
      </c>
      <c r="P414" s="97" t="s">
        <v>1746</v>
      </c>
    </row>
    <row r="415" spans="1:16" x14ac:dyDescent="0.25">
      <c r="A415" s="90">
        <v>414</v>
      </c>
      <c r="B415" s="90" t="s">
        <v>1746</v>
      </c>
      <c r="C415" s="90" t="s">
        <v>1813</v>
      </c>
      <c r="D415" s="91">
        <v>44423</v>
      </c>
      <c r="E415" s="93">
        <v>0</v>
      </c>
      <c r="F415" s="117" t="s">
        <v>4006</v>
      </c>
      <c r="G415" s="94">
        <v>24</v>
      </c>
      <c r="H415" s="118">
        <v>2.2000000000000002</v>
      </c>
      <c r="I415" s="118">
        <v>1</v>
      </c>
      <c r="J415" s="119">
        <v>1.1200000000000001</v>
      </c>
      <c r="K415" s="119">
        <v>1.08</v>
      </c>
      <c r="L415" s="35">
        <v>1</v>
      </c>
      <c r="M415" s="119">
        <v>1.08</v>
      </c>
      <c r="N415" s="119" t="s">
        <v>1746</v>
      </c>
      <c r="O415" s="119" t="s">
        <v>1746</v>
      </c>
      <c r="P415" s="97" t="s">
        <v>1746</v>
      </c>
    </row>
    <row r="416" spans="1:16" x14ac:dyDescent="0.25">
      <c r="A416" s="90">
        <v>415</v>
      </c>
      <c r="B416" s="90" t="s">
        <v>1746</v>
      </c>
      <c r="C416" s="90" t="s">
        <v>1802</v>
      </c>
      <c r="D416" s="91">
        <v>44424</v>
      </c>
      <c r="E416" s="93">
        <v>0</v>
      </c>
      <c r="F416" s="117" t="s">
        <v>4006</v>
      </c>
      <c r="G416" s="94">
        <v>24</v>
      </c>
      <c r="H416" s="118">
        <v>2.1</v>
      </c>
      <c r="I416" s="118">
        <v>1.4</v>
      </c>
      <c r="J416" s="119">
        <v>1.3</v>
      </c>
      <c r="K416" s="119">
        <v>0.8</v>
      </c>
      <c r="L416" s="35">
        <v>1</v>
      </c>
      <c r="M416" s="119">
        <v>0.8</v>
      </c>
      <c r="N416" s="119" t="s">
        <v>1746</v>
      </c>
      <c r="O416" s="119" t="s">
        <v>1746</v>
      </c>
      <c r="P416" s="97" t="s">
        <v>1746</v>
      </c>
    </row>
    <row r="417" spans="1:16" x14ac:dyDescent="0.25">
      <c r="A417" s="90">
        <v>416</v>
      </c>
      <c r="B417" s="90" t="s">
        <v>1746</v>
      </c>
      <c r="C417" s="90" t="s">
        <v>3209</v>
      </c>
      <c r="D417" s="91">
        <v>44424</v>
      </c>
      <c r="E417" s="93">
        <v>0</v>
      </c>
      <c r="F417" s="117" t="s">
        <v>4006</v>
      </c>
      <c r="G417" s="94">
        <v>24</v>
      </c>
      <c r="H417" s="118">
        <v>2.4</v>
      </c>
      <c r="I417" s="118">
        <v>1.6</v>
      </c>
      <c r="J417" s="119">
        <v>1.34</v>
      </c>
      <c r="K417" s="119">
        <v>1.0599999999999998</v>
      </c>
      <c r="L417" s="35">
        <v>1</v>
      </c>
      <c r="M417" s="119">
        <v>1.0599999999999998</v>
      </c>
      <c r="N417" s="119" t="s">
        <v>1746</v>
      </c>
      <c r="O417" s="119" t="s">
        <v>1746</v>
      </c>
      <c r="P417" s="97" t="s">
        <v>1746</v>
      </c>
    </row>
    <row r="418" spans="1:16" x14ac:dyDescent="0.25">
      <c r="A418" s="90">
        <v>417</v>
      </c>
      <c r="B418" s="90" t="s">
        <v>1746</v>
      </c>
      <c r="C418" s="90" t="s">
        <v>1813</v>
      </c>
      <c r="D418" s="91">
        <v>44424</v>
      </c>
      <c r="E418" s="93">
        <v>0</v>
      </c>
      <c r="F418" s="117" t="s">
        <v>4006</v>
      </c>
      <c r="G418" s="94">
        <v>24</v>
      </c>
      <c r="H418" s="118">
        <v>2.2000000000000002</v>
      </c>
      <c r="I418" s="118">
        <v>1</v>
      </c>
      <c r="J418" s="119">
        <v>1.1200000000000001</v>
      </c>
      <c r="K418" s="119">
        <v>1.08</v>
      </c>
      <c r="L418" s="35">
        <v>1</v>
      </c>
      <c r="M418" s="119">
        <v>1.08</v>
      </c>
      <c r="N418" s="119" t="s">
        <v>1746</v>
      </c>
      <c r="O418" s="119" t="s">
        <v>1746</v>
      </c>
      <c r="P418" s="97" t="s">
        <v>1746</v>
      </c>
    </row>
    <row r="419" spans="1:16" x14ac:dyDescent="0.25">
      <c r="A419" s="90">
        <v>418</v>
      </c>
      <c r="B419" s="90" t="s">
        <v>1746</v>
      </c>
      <c r="C419" s="90" t="s">
        <v>1802</v>
      </c>
      <c r="D419" s="91">
        <v>44425</v>
      </c>
      <c r="E419" s="93">
        <v>0</v>
      </c>
      <c r="F419" s="117" t="s">
        <v>4006</v>
      </c>
      <c r="G419" s="94">
        <v>24</v>
      </c>
      <c r="H419" s="118">
        <v>2</v>
      </c>
      <c r="I419" s="118">
        <v>1.3</v>
      </c>
      <c r="J419" s="119">
        <v>1.32</v>
      </c>
      <c r="K419" s="119">
        <v>0.67999999999999994</v>
      </c>
      <c r="L419" s="35">
        <v>1</v>
      </c>
      <c r="M419" s="119">
        <v>0.67999999999999994</v>
      </c>
      <c r="N419" s="119" t="s">
        <v>1746</v>
      </c>
      <c r="O419" s="119" t="s">
        <v>1746</v>
      </c>
      <c r="P419" s="97" t="s">
        <v>1746</v>
      </c>
    </row>
    <row r="420" spans="1:16" x14ac:dyDescent="0.25">
      <c r="A420" s="90">
        <v>419</v>
      </c>
      <c r="B420" s="90" t="s">
        <v>1746</v>
      </c>
      <c r="C420" s="90" t="s">
        <v>3209</v>
      </c>
      <c r="D420" s="91">
        <v>44425</v>
      </c>
      <c r="E420" s="93">
        <v>0</v>
      </c>
      <c r="F420" s="117" t="s">
        <v>4006</v>
      </c>
      <c r="G420" s="94">
        <v>24</v>
      </c>
      <c r="H420" s="118">
        <v>2.2999999999999998</v>
      </c>
      <c r="I420" s="118">
        <v>1.5</v>
      </c>
      <c r="J420" s="119">
        <v>1.32</v>
      </c>
      <c r="K420" s="119">
        <v>0.97999999999999976</v>
      </c>
      <c r="L420" s="35">
        <v>1</v>
      </c>
      <c r="M420" s="119">
        <v>0.97999999999999976</v>
      </c>
      <c r="N420" s="119" t="s">
        <v>1746</v>
      </c>
      <c r="O420" s="119" t="s">
        <v>1746</v>
      </c>
      <c r="P420" s="97" t="s">
        <v>1746</v>
      </c>
    </row>
    <row r="421" spans="1:16" x14ac:dyDescent="0.25">
      <c r="A421" s="90">
        <v>420</v>
      </c>
      <c r="B421" s="90" t="s">
        <v>1746</v>
      </c>
      <c r="C421" s="90" t="s">
        <v>1813</v>
      </c>
      <c r="D421" s="91">
        <v>44425</v>
      </c>
      <c r="E421" s="93">
        <v>0</v>
      </c>
      <c r="F421" s="117" t="s">
        <v>4006</v>
      </c>
      <c r="G421" s="94">
        <v>24</v>
      </c>
      <c r="H421" s="118">
        <v>1.9</v>
      </c>
      <c r="I421" s="118">
        <v>0.9</v>
      </c>
      <c r="J421" s="119">
        <v>1.19</v>
      </c>
      <c r="K421" s="119">
        <v>0.71</v>
      </c>
      <c r="L421" s="35">
        <v>1</v>
      </c>
      <c r="M421" s="119">
        <v>0.71</v>
      </c>
      <c r="N421" s="119" t="s">
        <v>1746</v>
      </c>
      <c r="O421" s="119" t="s">
        <v>1746</v>
      </c>
      <c r="P421" s="97" t="s">
        <v>1746</v>
      </c>
    </row>
    <row r="422" spans="1:16" x14ac:dyDescent="0.25">
      <c r="A422" s="90">
        <v>421</v>
      </c>
      <c r="B422" s="90" t="s">
        <v>1746</v>
      </c>
      <c r="C422" s="90" t="s">
        <v>1802</v>
      </c>
      <c r="D422" s="91">
        <v>44426</v>
      </c>
      <c r="E422" s="93">
        <v>0</v>
      </c>
      <c r="F422" s="117" t="s">
        <v>4006</v>
      </c>
      <c r="G422" s="94">
        <v>24</v>
      </c>
      <c r="H422" s="118">
        <v>2.2999999999999998</v>
      </c>
      <c r="I422" s="118">
        <v>1.5</v>
      </c>
      <c r="J422" s="119">
        <v>1.32</v>
      </c>
      <c r="K422" s="119">
        <v>0.97999999999999976</v>
      </c>
      <c r="L422" s="35">
        <v>1</v>
      </c>
      <c r="M422" s="119">
        <v>0.97999999999999976</v>
      </c>
      <c r="N422" s="119" t="s">
        <v>1746</v>
      </c>
      <c r="O422" s="119" t="s">
        <v>1746</v>
      </c>
      <c r="P422" s="97" t="s">
        <v>1746</v>
      </c>
    </row>
    <row r="423" spans="1:16" x14ac:dyDescent="0.25">
      <c r="A423" s="90">
        <v>422</v>
      </c>
      <c r="B423" s="90" t="s">
        <v>1746</v>
      </c>
      <c r="C423" s="90" t="s">
        <v>3209</v>
      </c>
      <c r="D423" s="91">
        <v>44426</v>
      </c>
      <c r="E423" s="93">
        <v>0</v>
      </c>
      <c r="F423" s="117" t="s">
        <v>4006</v>
      </c>
      <c r="G423" s="94">
        <v>24</v>
      </c>
      <c r="H423" s="118">
        <v>2.4</v>
      </c>
      <c r="I423" s="118">
        <v>1.6</v>
      </c>
      <c r="J423" s="119">
        <v>1.33</v>
      </c>
      <c r="K423" s="119">
        <v>1.0699999999999998</v>
      </c>
      <c r="L423" s="35">
        <v>1</v>
      </c>
      <c r="M423" s="119">
        <v>1.0699999999999998</v>
      </c>
      <c r="N423" s="119" t="s">
        <v>1746</v>
      </c>
      <c r="O423" s="119" t="s">
        <v>1746</v>
      </c>
      <c r="P423" s="97" t="s">
        <v>1746</v>
      </c>
    </row>
    <row r="424" spans="1:16" x14ac:dyDescent="0.25">
      <c r="A424" s="90">
        <v>423</v>
      </c>
      <c r="B424" s="90" t="s">
        <v>1746</v>
      </c>
      <c r="C424" s="90" t="s">
        <v>1813</v>
      </c>
      <c r="D424" s="91">
        <v>44426</v>
      </c>
      <c r="E424" s="93">
        <v>0</v>
      </c>
      <c r="F424" s="117" t="s">
        <v>4006</v>
      </c>
      <c r="G424" s="94">
        <v>24</v>
      </c>
      <c r="H424" s="118">
        <v>1.9</v>
      </c>
      <c r="I424" s="118">
        <v>0.9</v>
      </c>
      <c r="J424" s="119">
        <v>1.18</v>
      </c>
      <c r="K424" s="119">
        <v>0.72</v>
      </c>
      <c r="L424" s="35">
        <v>1</v>
      </c>
      <c r="M424" s="119">
        <v>0.72</v>
      </c>
      <c r="N424" s="119" t="s">
        <v>1746</v>
      </c>
      <c r="O424" s="119" t="s">
        <v>1746</v>
      </c>
      <c r="P424" s="97" t="s">
        <v>1746</v>
      </c>
    </row>
    <row r="425" spans="1:16" x14ac:dyDescent="0.25">
      <c r="A425" s="90">
        <v>424</v>
      </c>
      <c r="B425" s="90" t="s">
        <v>1746</v>
      </c>
      <c r="C425" s="90" t="s">
        <v>1802</v>
      </c>
      <c r="D425" s="91">
        <v>44427</v>
      </c>
      <c r="E425" s="93">
        <v>0</v>
      </c>
      <c r="F425" s="117" t="s">
        <v>4006</v>
      </c>
      <c r="G425" s="94">
        <v>24</v>
      </c>
      <c r="H425" s="118">
        <v>2.2000000000000002</v>
      </c>
      <c r="I425" s="118">
        <v>1.2</v>
      </c>
      <c r="J425" s="119">
        <v>1.3</v>
      </c>
      <c r="K425" s="119">
        <v>0.90000000000000013</v>
      </c>
      <c r="L425" s="35">
        <v>1</v>
      </c>
      <c r="M425" s="119">
        <v>0.90000000000000013</v>
      </c>
      <c r="N425" s="119" t="s">
        <v>1746</v>
      </c>
      <c r="O425" s="119" t="s">
        <v>1746</v>
      </c>
      <c r="P425" s="97" t="s">
        <v>1746</v>
      </c>
    </row>
    <row r="426" spans="1:16" x14ac:dyDescent="0.25">
      <c r="A426" s="90">
        <v>425</v>
      </c>
      <c r="B426" s="90" t="s">
        <v>1746</v>
      </c>
      <c r="C426" s="90" t="s">
        <v>3209</v>
      </c>
      <c r="D426" s="91">
        <v>44427</v>
      </c>
      <c r="E426" s="93">
        <v>0</v>
      </c>
      <c r="F426" s="117" t="s">
        <v>4006</v>
      </c>
      <c r="G426" s="94">
        <v>24</v>
      </c>
      <c r="H426" s="118">
        <v>2.2999999999999998</v>
      </c>
      <c r="I426" s="118">
        <v>2.2000000000000002</v>
      </c>
      <c r="J426" s="119">
        <v>1.33</v>
      </c>
      <c r="K426" s="119">
        <v>0.96999999999999975</v>
      </c>
      <c r="L426" s="35">
        <v>1</v>
      </c>
      <c r="M426" s="119">
        <v>0.96999999999999975</v>
      </c>
      <c r="N426" s="119" t="s">
        <v>1746</v>
      </c>
      <c r="O426" s="119" t="s">
        <v>1746</v>
      </c>
      <c r="P426" s="97" t="s">
        <v>1746</v>
      </c>
    </row>
    <row r="427" spans="1:16" x14ac:dyDescent="0.25">
      <c r="A427" s="90">
        <v>426</v>
      </c>
      <c r="B427" s="90" t="s">
        <v>1746</v>
      </c>
      <c r="C427" s="90" t="s">
        <v>1813</v>
      </c>
      <c r="D427" s="91">
        <v>44427</v>
      </c>
      <c r="E427" s="93">
        <v>0</v>
      </c>
      <c r="F427" s="117" t="s">
        <v>4006</v>
      </c>
      <c r="G427" s="94">
        <v>24</v>
      </c>
      <c r="H427" s="118">
        <v>1.8</v>
      </c>
      <c r="I427" s="118">
        <v>0.9</v>
      </c>
      <c r="J427" s="119">
        <v>1.18</v>
      </c>
      <c r="K427" s="119">
        <v>0.62000000000000011</v>
      </c>
      <c r="L427" s="35">
        <v>1</v>
      </c>
      <c r="M427" s="119">
        <v>0.62000000000000011</v>
      </c>
      <c r="N427" s="119" t="s">
        <v>1746</v>
      </c>
      <c r="O427" s="119" t="s">
        <v>1746</v>
      </c>
      <c r="P427" s="97" t="s">
        <v>1746</v>
      </c>
    </row>
    <row r="428" spans="1:16" x14ac:dyDescent="0.25">
      <c r="A428" s="90">
        <v>427</v>
      </c>
      <c r="B428" s="90" t="s">
        <v>1746</v>
      </c>
      <c r="C428" s="90" t="s">
        <v>1802</v>
      </c>
      <c r="D428" s="91">
        <v>44428</v>
      </c>
      <c r="E428" s="93">
        <v>0</v>
      </c>
      <c r="F428" s="117" t="s">
        <v>4006</v>
      </c>
      <c r="G428" s="94">
        <v>11.6</v>
      </c>
      <c r="H428" s="118">
        <v>1.3</v>
      </c>
      <c r="I428" s="118">
        <v>0.9</v>
      </c>
      <c r="J428" s="119">
        <v>0.71</v>
      </c>
      <c r="K428" s="119">
        <v>0.59000000000000008</v>
      </c>
      <c r="L428" s="35">
        <v>1</v>
      </c>
      <c r="M428" s="119">
        <v>0.59000000000000008</v>
      </c>
      <c r="N428" s="119" t="s">
        <v>1746</v>
      </c>
      <c r="O428" s="119" t="s">
        <v>1746</v>
      </c>
      <c r="P428" s="168" t="s">
        <v>4107</v>
      </c>
    </row>
    <row r="429" spans="1:16" x14ac:dyDescent="0.25">
      <c r="A429" s="90">
        <v>428</v>
      </c>
      <c r="B429" s="90" t="s">
        <v>1746</v>
      </c>
      <c r="C429" s="90" t="s">
        <v>3209</v>
      </c>
      <c r="D429" s="91">
        <v>44428</v>
      </c>
      <c r="E429" s="93">
        <v>0</v>
      </c>
      <c r="F429" s="117" t="s">
        <v>4006</v>
      </c>
      <c r="G429" s="94">
        <v>11.9</v>
      </c>
      <c r="H429" s="118">
        <v>1.4</v>
      </c>
      <c r="I429" s="118">
        <v>0.4</v>
      </c>
      <c r="J429" s="119">
        <v>0.68</v>
      </c>
      <c r="K429" s="119">
        <v>0.71999999999999986</v>
      </c>
      <c r="L429" s="35">
        <v>1</v>
      </c>
      <c r="M429" s="119">
        <v>0.71999999999999986</v>
      </c>
      <c r="N429" s="119" t="s">
        <v>1746</v>
      </c>
      <c r="O429" s="119" t="s">
        <v>1746</v>
      </c>
      <c r="P429" s="168"/>
    </row>
    <row r="430" spans="1:16" x14ac:dyDescent="0.25">
      <c r="A430" s="90">
        <v>429</v>
      </c>
      <c r="B430" s="90" t="s">
        <v>1746</v>
      </c>
      <c r="C430" s="90" t="s">
        <v>1813</v>
      </c>
      <c r="D430" s="91">
        <v>44428</v>
      </c>
      <c r="E430" s="93">
        <v>0</v>
      </c>
      <c r="F430" s="117" t="s">
        <v>4006</v>
      </c>
      <c r="G430" s="94">
        <v>11.9</v>
      </c>
      <c r="H430" s="118">
        <v>1.2</v>
      </c>
      <c r="I430" s="118">
        <v>0.5</v>
      </c>
      <c r="J430" s="119">
        <v>0.68</v>
      </c>
      <c r="K430" s="119">
        <v>0.51999999999999991</v>
      </c>
      <c r="L430" s="35">
        <v>1</v>
      </c>
      <c r="M430" s="119">
        <v>0.51999999999999991</v>
      </c>
      <c r="N430" s="119" t="s">
        <v>1746</v>
      </c>
      <c r="O430" s="119" t="s">
        <v>1746</v>
      </c>
      <c r="P430" s="168"/>
    </row>
    <row r="431" spans="1:16" x14ac:dyDescent="0.25">
      <c r="A431" s="90">
        <v>430</v>
      </c>
      <c r="B431" s="90" t="s">
        <v>1746</v>
      </c>
      <c r="C431" s="90" t="s">
        <v>1802</v>
      </c>
      <c r="D431" s="91">
        <v>44429</v>
      </c>
      <c r="E431" s="93">
        <v>0</v>
      </c>
      <c r="F431" s="117" t="s">
        <v>4006</v>
      </c>
      <c r="G431" s="94">
        <v>24</v>
      </c>
      <c r="H431" s="118">
        <v>2.2999999999999998</v>
      </c>
      <c r="I431" s="118">
        <v>1.3</v>
      </c>
      <c r="J431" s="119">
        <v>1.35</v>
      </c>
      <c r="K431" s="119">
        <v>0.94999999999999973</v>
      </c>
      <c r="L431" s="35">
        <v>1</v>
      </c>
      <c r="M431" s="119">
        <v>0.94999999999999973</v>
      </c>
      <c r="N431" s="119" t="s">
        <v>1746</v>
      </c>
      <c r="O431" s="119" t="s">
        <v>1746</v>
      </c>
      <c r="P431" s="97" t="s">
        <v>1746</v>
      </c>
    </row>
    <row r="432" spans="1:16" x14ac:dyDescent="0.25">
      <c r="A432" s="90">
        <v>431</v>
      </c>
      <c r="B432" s="90" t="s">
        <v>1746</v>
      </c>
      <c r="C432" s="90" t="s">
        <v>3209</v>
      </c>
      <c r="D432" s="91">
        <v>44429</v>
      </c>
      <c r="E432" s="93">
        <v>0</v>
      </c>
      <c r="F432" s="117" t="s">
        <v>4006</v>
      </c>
      <c r="G432" s="94">
        <v>24</v>
      </c>
      <c r="H432" s="118">
        <v>2.2999999999999998</v>
      </c>
      <c r="I432" s="118">
        <v>0.2</v>
      </c>
      <c r="J432" s="119">
        <v>1.25</v>
      </c>
      <c r="K432" s="119">
        <v>1.0499999999999998</v>
      </c>
      <c r="L432" s="35">
        <v>1</v>
      </c>
      <c r="M432" s="119">
        <v>1.0499999999999998</v>
      </c>
      <c r="N432" s="119" t="s">
        <v>1746</v>
      </c>
      <c r="O432" s="119" t="s">
        <v>1746</v>
      </c>
      <c r="P432" s="97" t="s">
        <v>1746</v>
      </c>
    </row>
    <row r="433" spans="1:16" x14ac:dyDescent="0.25">
      <c r="A433" s="90">
        <v>432</v>
      </c>
      <c r="B433" s="90" t="s">
        <v>1746</v>
      </c>
      <c r="C433" s="90" t="s">
        <v>1813</v>
      </c>
      <c r="D433" s="91">
        <v>44429</v>
      </c>
      <c r="E433" s="93">
        <v>0</v>
      </c>
      <c r="F433" s="117" t="s">
        <v>4006</v>
      </c>
      <c r="G433" s="94">
        <v>24</v>
      </c>
      <c r="H433" s="118">
        <v>2.1</v>
      </c>
      <c r="I433" s="118">
        <v>0.8</v>
      </c>
      <c r="J433" s="119">
        <v>1.27</v>
      </c>
      <c r="K433" s="119">
        <v>0.83000000000000007</v>
      </c>
      <c r="L433" s="35">
        <v>1</v>
      </c>
      <c r="M433" s="119">
        <v>0.83000000000000007</v>
      </c>
      <c r="N433" s="119" t="s">
        <v>1746</v>
      </c>
      <c r="O433" s="119" t="s">
        <v>1746</v>
      </c>
      <c r="P433" s="97" t="s">
        <v>1746</v>
      </c>
    </row>
    <row r="434" spans="1:16" x14ac:dyDescent="0.25">
      <c r="A434" s="90">
        <v>433</v>
      </c>
      <c r="B434" s="90" t="s">
        <v>1746</v>
      </c>
      <c r="C434" s="90" t="s">
        <v>1802</v>
      </c>
      <c r="D434" s="91">
        <v>44430</v>
      </c>
      <c r="E434" s="93">
        <v>0</v>
      </c>
      <c r="F434" s="117" t="s">
        <v>4006</v>
      </c>
      <c r="G434" s="94">
        <v>24</v>
      </c>
      <c r="H434" s="118">
        <v>2.2999999999999998</v>
      </c>
      <c r="I434" s="118">
        <v>1.1000000000000001</v>
      </c>
      <c r="J434" s="119">
        <v>1.37</v>
      </c>
      <c r="K434" s="119">
        <v>0.92999999999999972</v>
      </c>
      <c r="L434" s="35">
        <v>1</v>
      </c>
      <c r="M434" s="119">
        <v>0.92999999999999972</v>
      </c>
      <c r="N434" s="119" t="s">
        <v>1746</v>
      </c>
      <c r="O434" s="119" t="s">
        <v>1746</v>
      </c>
      <c r="P434" s="97" t="s">
        <v>1746</v>
      </c>
    </row>
    <row r="435" spans="1:16" x14ac:dyDescent="0.25">
      <c r="A435" s="90">
        <v>434</v>
      </c>
      <c r="B435" s="90" t="s">
        <v>1746</v>
      </c>
      <c r="C435" s="90" t="s">
        <v>3209</v>
      </c>
      <c r="D435" s="91">
        <v>44430</v>
      </c>
      <c r="E435" s="93">
        <v>0</v>
      </c>
      <c r="F435" s="117" t="s">
        <v>4006</v>
      </c>
      <c r="G435" s="94">
        <v>24</v>
      </c>
      <c r="H435" s="118">
        <v>2.4</v>
      </c>
      <c r="I435" s="118">
        <v>0</v>
      </c>
      <c r="J435" s="119">
        <v>1.3</v>
      </c>
      <c r="K435" s="119">
        <v>1.0999999999999999</v>
      </c>
      <c r="L435" s="35">
        <v>1</v>
      </c>
      <c r="M435" s="119">
        <v>1.0999999999999999</v>
      </c>
      <c r="N435" s="119" t="s">
        <v>1746</v>
      </c>
      <c r="O435" s="119" t="s">
        <v>1746</v>
      </c>
      <c r="P435" s="97" t="s">
        <v>1746</v>
      </c>
    </row>
    <row r="436" spans="1:16" x14ac:dyDescent="0.25">
      <c r="A436" s="90">
        <v>435</v>
      </c>
      <c r="B436" s="90" t="s">
        <v>1746</v>
      </c>
      <c r="C436" s="90" t="s">
        <v>1813</v>
      </c>
      <c r="D436" s="91">
        <v>44430</v>
      </c>
      <c r="E436" s="93">
        <v>0</v>
      </c>
      <c r="F436" s="117" t="s">
        <v>4006</v>
      </c>
      <c r="G436" s="94">
        <v>24</v>
      </c>
      <c r="H436" s="118">
        <v>1.7</v>
      </c>
      <c r="I436" s="118">
        <v>0.7</v>
      </c>
      <c r="J436" s="119">
        <v>1.21</v>
      </c>
      <c r="K436" s="119">
        <v>0.49</v>
      </c>
      <c r="L436" s="35">
        <v>1</v>
      </c>
      <c r="M436" s="119">
        <v>0.49</v>
      </c>
      <c r="N436" s="119" t="s">
        <v>1746</v>
      </c>
      <c r="O436" s="119" t="s">
        <v>1746</v>
      </c>
      <c r="P436" s="97" t="s">
        <v>1746</v>
      </c>
    </row>
    <row r="437" spans="1:16" x14ac:dyDescent="0.25">
      <c r="A437" s="90">
        <v>436</v>
      </c>
      <c r="B437" s="90" t="s">
        <v>1746</v>
      </c>
      <c r="C437" s="90" t="s">
        <v>1802</v>
      </c>
      <c r="D437" s="91">
        <v>44431</v>
      </c>
      <c r="E437" s="93">
        <v>0</v>
      </c>
      <c r="F437" s="117" t="s">
        <v>4006</v>
      </c>
      <c r="G437" s="94">
        <v>24</v>
      </c>
      <c r="H437" s="118">
        <v>2.2000000000000002</v>
      </c>
      <c r="I437" s="118">
        <v>0.9</v>
      </c>
      <c r="J437" s="119">
        <v>1.18</v>
      </c>
      <c r="K437" s="119">
        <v>1.0200000000000002</v>
      </c>
      <c r="L437" s="35">
        <v>1</v>
      </c>
      <c r="M437" s="119">
        <v>1.0200000000000002</v>
      </c>
      <c r="N437" s="119" t="s">
        <v>1746</v>
      </c>
      <c r="O437" s="119" t="s">
        <v>1746</v>
      </c>
      <c r="P437" s="97" t="s">
        <v>1746</v>
      </c>
    </row>
    <row r="438" spans="1:16" x14ac:dyDescent="0.25">
      <c r="A438" s="90">
        <v>437</v>
      </c>
      <c r="B438" s="90" t="s">
        <v>1746</v>
      </c>
      <c r="C438" s="90" t="s">
        <v>3209</v>
      </c>
      <c r="D438" s="91">
        <v>44431</v>
      </c>
      <c r="E438" s="93">
        <v>0</v>
      </c>
      <c r="F438" s="117" t="s">
        <v>4006</v>
      </c>
      <c r="G438" s="94">
        <v>24</v>
      </c>
      <c r="H438" s="118">
        <v>2.2000000000000002</v>
      </c>
      <c r="I438" s="118">
        <v>0.3</v>
      </c>
      <c r="J438" s="119">
        <v>1.18</v>
      </c>
      <c r="K438" s="119">
        <v>1.0200000000000002</v>
      </c>
      <c r="L438" s="35">
        <v>1</v>
      </c>
      <c r="M438" s="119">
        <v>1.0200000000000002</v>
      </c>
      <c r="N438" s="119" t="s">
        <v>1746</v>
      </c>
      <c r="O438" s="119" t="s">
        <v>1746</v>
      </c>
      <c r="P438" s="97" t="s">
        <v>1746</v>
      </c>
    </row>
    <row r="439" spans="1:16" x14ac:dyDescent="0.25">
      <c r="A439" s="90">
        <v>438</v>
      </c>
      <c r="B439" s="90" t="s">
        <v>1746</v>
      </c>
      <c r="C439" s="90" t="s">
        <v>1813</v>
      </c>
      <c r="D439" s="91">
        <v>44431</v>
      </c>
      <c r="E439" s="93">
        <v>0</v>
      </c>
      <c r="F439" s="117" t="s">
        <v>4006</v>
      </c>
      <c r="G439" s="94">
        <v>24</v>
      </c>
      <c r="H439" s="118">
        <v>2.1</v>
      </c>
      <c r="I439" s="118">
        <v>0.3</v>
      </c>
      <c r="J439" s="119">
        <v>1.22</v>
      </c>
      <c r="K439" s="119">
        <v>0.88000000000000012</v>
      </c>
      <c r="L439" s="35">
        <v>1</v>
      </c>
      <c r="M439" s="119">
        <v>0.88000000000000012</v>
      </c>
      <c r="N439" s="119" t="s">
        <v>1746</v>
      </c>
      <c r="O439" s="119" t="s">
        <v>1746</v>
      </c>
      <c r="P439" s="97" t="s">
        <v>1746</v>
      </c>
    </row>
    <row r="440" spans="1:16" x14ac:dyDescent="0.25">
      <c r="A440" s="90">
        <v>439</v>
      </c>
      <c r="B440" s="90" t="s">
        <v>1746</v>
      </c>
      <c r="C440" s="90" t="s">
        <v>1802</v>
      </c>
      <c r="D440" s="91">
        <v>44432</v>
      </c>
      <c r="E440" s="93">
        <v>0</v>
      </c>
      <c r="F440" s="117" t="s">
        <v>4006</v>
      </c>
      <c r="G440" s="94">
        <v>23.5</v>
      </c>
      <c r="H440" s="118">
        <v>2.2000000000000002</v>
      </c>
      <c r="I440" s="118">
        <v>1.1000000000000001</v>
      </c>
      <c r="J440" s="119">
        <v>1.23</v>
      </c>
      <c r="K440" s="119">
        <v>0.9700000000000002</v>
      </c>
      <c r="L440" s="35">
        <v>1</v>
      </c>
      <c r="M440" s="119">
        <v>0.9700000000000002</v>
      </c>
      <c r="N440" s="119" t="s">
        <v>1746</v>
      </c>
      <c r="O440" s="119" t="s">
        <v>1746</v>
      </c>
      <c r="P440" s="168" t="s">
        <v>4108</v>
      </c>
    </row>
    <row r="441" spans="1:16" x14ac:dyDescent="0.25">
      <c r="A441" s="90">
        <v>440</v>
      </c>
      <c r="B441" s="90" t="s">
        <v>1746</v>
      </c>
      <c r="C441" s="90" t="s">
        <v>3209</v>
      </c>
      <c r="D441" s="91">
        <v>44432</v>
      </c>
      <c r="E441" s="93">
        <v>0</v>
      </c>
      <c r="F441" s="117" t="s">
        <v>4006</v>
      </c>
      <c r="G441" s="94">
        <v>23.5</v>
      </c>
      <c r="H441" s="118">
        <v>2.2000000000000002</v>
      </c>
      <c r="I441" s="118">
        <v>0.3</v>
      </c>
      <c r="J441" s="119">
        <v>1.17</v>
      </c>
      <c r="K441" s="119">
        <v>1.0300000000000002</v>
      </c>
      <c r="L441" s="35">
        <v>1</v>
      </c>
      <c r="M441" s="119">
        <v>1.0300000000000002</v>
      </c>
      <c r="N441" s="119" t="s">
        <v>1746</v>
      </c>
      <c r="O441" s="119" t="s">
        <v>1746</v>
      </c>
      <c r="P441" s="168"/>
    </row>
    <row r="442" spans="1:16" x14ac:dyDescent="0.25">
      <c r="A442" s="90">
        <v>441</v>
      </c>
      <c r="B442" s="90" t="s">
        <v>1746</v>
      </c>
      <c r="C442" s="90" t="s">
        <v>1813</v>
      </c>
      <c r="D442" s="91">
        <v>44432</v>
      </c>
      <c r="E442" s="93">
        <v>0</v>
      </c>
      <c r="F442" s="117" t="s">
        <v>4006</v>
      </c>
      <c r="G442" s="94">
        <v>23.5</v>
      </c>
      <c r="H442" s="118">
        <v>1.3</v>
      </c>
      <c r="I442" s="118">
        <v>0.3</v>
      </c>
      <c r="J442" s="119">
        <v>1.07</v>
      </c>
      <c r="K442" s="119">
        <v>0.22999999999999998</v>
      </c>
      <c r="L442" s="35">
        <v>1</v>
      </c>
      <c r="M442" s="119">
        <v>0.22999999999999998</v>
      </c>
      <c r="N442" s="119" t="s">
        <v>1746</v>
      </c>
      <c r="O442" s="119" t="s">
        <v>1746</v>
      </c>
      <c r="P442" s="168"/>
    </row>
    <row r="443" spans="1:16" x14ac:dyDescent="0.25">
      <c r="A443" s="90">
        <v>442</v>
      </c>
      <c r="B443" s="90" t="s">
        <v>1746</v>
      </c>
      <c r="C443" s="90" t="s">
        <v>1802</v>
      </c>
      <c r="D443" s="91">
        <v>44433</v>
      </c>
      <c r="E443" s="93">
        <v>0</v>
      </c>
      <c r="F443" s="117" t="s">
        <v>4006</v>
      </c>
      <c r="G443" s="94">
        <v>24</v>
      </c>
      <c r="H443" s="118">
        <v>2.2000000000000002</v>
      </c>
      <c r="I443" s="118">
        <v>0.5</v>
      </c>
      <c r="J443" s="119">
        <v>1.24</v>
      </c>
      <c r="K443" s="119">
        <v>0.96000000000000019</v>
      </c>
      <c r="L443" s="35">
        <v>1</v>
      </c>
      <c r="M443" s="119">
        <v>0.96000000000000019</v>
      </c>
      <c r="N443" s="119" t="s">
        <v>1746</v>
      </c>
      <c r="O443" s="119" t="s">
        <v>1746</v>
      </c>
      <c r="P443" s="97" t="s">
        <v>1746</v>
      </c>
    </row>
    <row r="444" spans="1:16" x14ac:dyDescent="0.25">
      <c r="A444" s="90">
        <v>443</v>
      </c>
      <c r="B444" s="90" t="s">
        <v>1746</v>
      </c>
      <c r="C444" s="90" t="s">
        <v>3209</v>
      </c>
      <c r="D444" s="91">
        <v>44433</v>
      </c>
      <c r="E444" s="93">
        <v>0</v>
      </c>
      <c r="F444" s="117" t="s">
        <v>4006</v>
      </c>
      <c r="G444" s="94">
        <v>24</v>
      </c>
      <c r="H444" s="118">
        <v>2.2000000000000002</v>
      </c>
      <c r="I444" s="118">
        <v>0.1</v>
      </c>
      <c r="J444" s="119">
        <v>1.26</v>
      </c>
      <c r="K444" s="119">
        <v>0.94000000000000017</v>
      </c>
      <c r="L444" s="35">
        <v>1</v>
      </c>
      <c r="M444" s="119">
        <v>0.94000000000000017</v>
      </c>
      <c r="N444" s="119" t="s">
        <v>1746</v>
      </c>
      <c r="O444" s="119" t="s">
        <v>1746</v>
      </c>
      <c r="P444" s="97" t="s">
        <v>1746</v>
      </c>
    </row>
    <row r="445" spans="1:16" x14ac:dyDescent="0.25">
      <c r="A445" s="90">
        <v>444</v>
      </c>
      <c r="B445" s="90" t="s">
        <v>1746</v>
      </c>
      <c r="C445" s="90" t="s">
        <v>1813</v>
      </c>
      <c r="D445" s="91">
        <v>44433</v>
      </c>
      <c r="E445" s="93">
        <v>0</v>
      </c>
      <c r="F445" s="117" t="s">
        <v>4006</v>
      </c>
      <c r="G445" s="94">
        <v>24</v>
      </c>
      <c r="H445" s="118">
        <v>1.4</v>
      </c>
      <c r="I445" s="118">
        <v>0.3</v>
      </c>
      <c r="J445" s="119">
        <v>1.1599999999999999</v>
      </c>
      <c r="K445" s="119">
        <v>0.24</v>
      </c>
      <c r="L445" s="35">
        <v>1</v>
      </c>
      <c r="M445" s="119">
        <v>0.24</v>
      </c>
      <c r="N445" s="119" t="s">
        <v>1746</v>
      </c>
      <c r="O445" s="119" t="s">
        <v>1746</v>
      </c>
      <c r="P445" s="97" t="s">
        <v>1746</v>
      </c>
    </row>
    <row r="446" spans="1:16" x14ac:dyDescent="0.25">
      <c r="A446" s="90">
        <v>445</v>
      </c>
      <c r="B446" s="90" t="s">
        <v>1746</v>
      </c>
      <c r="C446" s="90" t="s">
        <v>1802</v>
      </c>
      <c r="D446" s="91">
        <v>44434</v>
      </c>
      <c r="E446" s="93">
        <v>0</v>
      </c>
      <c r="F446" s="117" t="s">
        <v>4006</v>
      </c>
      <c r="G446" s="94">
        <v>24</v>
      </c>
      <c r="H446" s="118">
        <v>2.5</v>
      </c>
      <c r="I446" s="118">
        <v>0.9</v>
      </c>
      <c r="J446" s="119">
        <v>1.39</v>
      </c>
      <c r="K446" s="119">
        <v>1.1100000000000001</v>
      </c>
      <c r="L446" s="35">
        <v>1</v>
      </c>
      <c r="M446" s="119">
        <v>1.1100000000000001</v>
      </c>
      <c r="N446" s="119" t="s">
        <v>1746</v>
      </c>
      <c r="O446" s="119" t="s">
        <v>1746</v>
      </c>
      <c r="P446" s="97" t="s">
        <v>1746</v>
      </c>
    </row>
    <row r="447" spans="1:16" x14ac:dyDescent="0.25">
      <c r="A447" s="90">
        <v>446</v>
      </c>
      <c r="B447" s="90" t="s">
        <v>1746</v>
      </c>
      <c r="C447" s="90" t="s">
        <v>3209</v>
      </c>
      <c r="D447" s="91">
        <v>44434</v>
      </c>
      <c r="E447" s="93">
        <v>0</v>
      </c>
      <c r="F447" s="117" t="s">
        <v>4006</v>
      </c>
      <c r="G447" s="94">
        <v>24</v>
      </c>
      <c r="H447" s="118">
        <v>2.4</v>
      </c>
      <c r="I447" s="118">
        <v>0</v>
      </c>
      <c r="J447" s="119">
        <v>1.4</v>
      </c>
      <c r="K447" s="119">
        <v>1</v>
      </c>
      <c r="L447" s="35">
        <v>1</v>
      </c>
      <c r="M447" s="119">
        <v>1</v>
      </c>
      <c r="N447" s="119" t="s">
        <v>1746</v>
      </c>
      <c r="O447" s="119" t="s">
        <v>1746</v>
      </c>
      <c r="P447" s="97" t="s">
        <v>1746</v>
      </c>
    </row>
    <row r="448" spans="1:16" x14ac:dyDescent="0.25">
      <c r="A448" s="90">
        <v>447</v>
      </c>
      <c r="B448" s="90" t="s">
        <v>1746</v>
      </c>
      <c r="C448" s="90" t="s">
        <v>1813</v>
      </c>
      <c r="D448" s="91">
        <v>44434</v>
      </c>
      <c r="E448" s="93">
        <v>0</v>
      </c>
      <c r="F448" s="117" t="s">
        <v>4006</v>
      </c>
      <c r="G448" s="94">
        <v>24</v>
      </c>
      <c r="H448" s="118">
        <v>1.2</v>
      </c>
      <c r="I448" s="118">
        <v>0.2</v>
      </c>
      <c r="J448" s="119">
        <v>1.1000000000000001</v>
      </c>
      <c r="K448" s="119">
        <v>9.9999999999999867E-2</v>
      </c>
      <c r="L448" s="35">
        <v>1</v>
      </c>
      <c r="M448" s="119">
        <v>9.9999999999999867E-2</v>
      </c>
      <c r="N448" s="119" t="s">
        <v>1746</v>
      </c>
      <c r="O448" s="119" t="s">
        <v>1746</v>
      </c>
      <c r="P448" s="97" t="s">
        <v>1746</v>
      </c>
    </row>
    <row r="449" spans="1:16" x14ac:dyDescent="0.25">
      <c r="A449" s="90">
        <v>448</v>
      </c>
      <c r="B449" s="90" t="s">
        <v>1746</v>
      </c>
      <c r="C449" s="90" t="s">
        <v>1802</v>
      </c>
      <c r="D449" s="91">
        <v>44435</v>
      </c>
      <c r="E449" s="93">
        <v>0</v>
      </c>
      <c r="F449" s="117" t="s">
        <v>4006</v>
      </c>
      <c r="G449" s="94">
        <v>24</v>
      </c>
      <c r="H449" s="118">
        <v>2.4</v>
      </c>
      <c r="I449" s="118">
        <v>0.8</v>
      </c>
      <c r="J449" s="119">
        <v>1.36</v>
      </c>
      <c r="K449" s="119">
        <v>1.0399999999999998</v>
      </c>
      <c r="L449" s="35">
        <v>1</v>
      </c>
      <c r="M449" s="119">
        <v>1.0399999999999998</v>
      </c>
      <c r="N449" s="119" t="s">
        <v>1746</v>
      </c>
      <c r="O449" s="119" t="s">
        <v>1746</v>
      </c>
      <c r="P449" s="97" t="s">
        <v>1746</v>
      </c>
    </row>
    <row r="450" spans="1:16" x14ac:dyDescent="0.25">
      <c r="A450" s="90">
        <v>449</v>
      </c>
      <c r="B450" s="90" t="s">
        <v>1746</v>
      </c>
      <c r="C450" s="90" t="s">
        <v>3209</v>
      </c>
      <c r="D450" s="91">
        <v>44435</v>
      </c>
      <c r="E450" s="93">
        <v>0</v>
      </c>
      <c r="F450" s="117" t="s">
        <v>4006</v>
      </c>
      <c r="G450" s="94">
        <v>24</v>
      </c>
      <c r="H450" s="118">
        <v>2.4</v>
      </c>
      <c r="I450" s="118">
        <v>0.2</v>
      </c>
      <c r="J450" s="119">
        <v>1.34</v>
      </c>
      <c r="K450" s="119">
        <v>1.0599999999999998</v>
      </c>
      <c r="L450" s="35">
        <v>1</v>
      </c>
      <c r="M450" s="119">
        <v>1.0599999999999998</v>
      </c>
      <c r="N450" s="119" t="s">
        <v>1746</v>
      </c>
      <c r="O450" s="119" t="s">
        <v>1746</v>
      </c>
      <c r="P450" s="97" t="s">
        <v>1746</v>
      </c>
    </row>
    <row r="451" spans="1:16" x14ac:dyDescent="0.25">
      <c r="A451" s="90">
        <v>450</v>
      </c>
      <c r="B451" s="90" t="s">
        <v>1746</v>
      </c>
      <c r="C451" s="90" t="s">
        <v>1813</v>
      </c>
      <c r="D451" s="91">
        <v>44435</v>
      </c>
      <c r="E451" s="93">
        <v>0</v>
      </c>
      <c r="F451" s="117" t="s">
        <v>4006</v>
      </c>
      <c r="G451" s="94">
        <v>24</v>
      </c>
      <c r="H451" s="118">
        <v>1.3</v>
      </c>
      <c r="I451" s="118">
        <v>0.3</v>
      </c>
      <c r="J451" s="119">
        <v>1.1000000000000001</v>
      </c>
      <c r="K451" s="119">
        <v>0.19999999999999996</v>
      </c>
      <c r="L451" s="35">
        <v>1</v>
      </c>
      <c r="M451" s="119">
        <v>0.19999999999999996</v>
      </c>
      <c r="N451" s="119" t="s">
        <v>1746</v>
      </c>
      <c r="O451" s="119" t="s">
        <v>1746</v>
      </c>
      <c r="P451" s="97" t="s">
        <v>1746</v>
      </c>
    </row>
    <row r="452" spans="1:16" x14ac:dyDescent="0.25">
      <c r="A452" s="90">
        <v>451</v>
      </c>
      <c r="B452" s="90" t="s">
        <v>1746</v>
      </c>
      <c r="C452" s="90" t="s">
        <v>1802</v>
      </c>
      <c r="D452" s="91">
        <v>44436</v>
      </c>
      <c r="E452" s="93">
        <v>0</v>
      </c>
      <c r="F452" s="117" t="s">
        <v>4006</v>
      </c>
      <c r="G452" s="94">
        <v>24</v>
      </c>
      <c r="H452" s="118">
        <v>2.4</v>
      </c>
      <c r="I452" s="118">
        <v>0.6</v>
      </c>
      <c r="J452" s="119">
        <v>1.33</v>
      </c>
      <c r="K452" s="119">
        <v>1.0699999999999998</v>
      </c>
      <c r="L452" s="35">
        <v>1</v>
      </c>
      <c r="M452" s="119">
        <v>1.0699999999999998</v>
      </c>
      <c r="N452" s="119" t="s">
        <v>1746</v>
      </c>
      <c r="O452" s="119" t="s">
        <v>1746</v>
      </c>
      <c r="P452" s="97" t="s">
        <v>1746</v>
      </c>
    </row>
    <row r="453" spans="1:16" x14ac:dyDescent="0.25">
      <c r="A453" s="90">
        <v>452</v>
      </c>
      <c r="B453" s="90" t="s">
        <v>1746</v>
      </c>
      <c r="C453" s="90" t="s">
        <v>3209</v>
      </c>
      <c r="D453" s="91">
        <v>44436</v>
      </c>
      <c r="E453" s="93">
        <v>0</v>
      </c>
      <c r="F453" s="117" t="s">
        <v>4006</v>
      </c>
      <c r="G453" s="94">
        <v>24</v>
      </c>
      <c r="H453" s="118">
        <v>2.4</v>
      </c>
      <c r="I453" s="118">
        <v>0.3</v>
      </c>
      <c r="J453" s="119">
        <v>1.35</v>
      </c>
      <c r="K453" s="119">
        <v>1.0499999999999998</v>
      </c>
      <c r="L453" s="35">
        <v>1</v>
      </c>
      <c r="M453" s="119">
        <v>1.0499999999999998</v>
      </c>
      <c r="N453" s="119" t="s">
        <v>1746</v>
      </c>
      <c r="O453" s="119" t="s">
        <v>1746</v>
      </c>
      <c r="P453" s="97" t="s">
        <v>1746</v>
      </c>
    </row>
    <row r="454" spans="1:16" x14ac:dyDescent="0.25">
      <c r="A454" s="90">
        <v>453</v>
      </c>
      <c r="B454" s="90" t="s">
        <v>1746</v>
      </c>
      <c r="C454" s="90" t="s">
        <v>1813</v>
      </c>
      <c r="D454" s="91">
        <v>44436</v>
      </c>
      <c r="E454" s="93">
        <v>0</v>
      </c>
      <c r="F454" s="117" t="s">
        <v>4006</v>
      </c>
      <c r="G454" s="94">
        <v>24</v>
      </c>
      <c r="H454" s="118">
        <v>1.4</v>
      </c>
      <c r="I454" s="118">
        <v>0.2</v>
      </c>
      <c r="J454" s="119">
        <v>1.08</v>
      </c>
      <c r="K454" s="119">
        <v>0.31999999999999984</v>
      </c>
      <c r="L454" s="35">
        <v>1</v>
      </c>
      <c r="M454" s="119">
        <v>0.31999999999999984</v>
      </c>
      <c r="N454" s="119" t="s">
        <v>1746</v>
      </c>
      <c r="O454" s="119" t="s">
        <v>1746</v>
      </c>
      <c r="P454" s="97" t="s">
        <v>1746</v>
      </c>
    </row>
    <row r="455" spans="1:16" x14ac:dyDescent="0.25">
      <c r="A455" s="90">
        <v>454</v>
      </c>
      <c r="B455" s="90" t="s">
        <v>1746</v>
      </c>
      <c r="C455" s="90" t="s">
        <v>1802</v>
      </c>
      <c r="D455" s="91">
        <v>44437</v>
      </c>
      <c r="E455" s="93">
        <v>0</v>
      </c>
      <c r="F455" s="117" t="s">
        <v>4006</v>
      </c>
      <c r="G455" s="94">
        <v>24</v>
      </c>
      <c r="H455" s="118">
        <v>2.5</v>
      </c>
      <c r="I455" s="118">
        <v>0.52</v>
      </c>
      <c r="J455" s="119">
        <v>1.4</v>
      </c>
      <c r="K455" s="119">
        <v>1.1000000000000001</v>
      </c>
      <c r="L455" s="35">
        <v>1</v>
      </c>
      <c r="M455" s="119">
        <v>1.1000000000000001</v>
      </c>
      <c r="N455" s="119" t="s">
        <v>1746</v>
      </c>
      <c r="O455" s="119" t="s">
        <v>1746</v>
      </c>
      <c r="P455" s="97" t="s">
        <v>1746</v>
      </c>
    </row>
    <row r="456" spans="1:16" x14ac:dyDescent="0.25">
      <c r="A456" s="90">
        <v>455</v>
      </c>
      <c r="B456" s="90" t="s">
        <v>1746</v>
      </c>
      <c r="C456" s="90" t="s">
        <v>3209</v>
      </c>
      <c r="D456" s="91">
        <v>44437</v>
      </c>
      <c r="E456" s="93">
        <v>0</v>
      </c>
      <c r="F456" s="117" t="s">
        <v>4006</v>
      </c>
      <c r="G456" s="94">
        <v>24</v>
      </c>
      <c r="H456" s="118">
        <v>2.1</v>
      </c>
      <c r="I456" s="118">
        <v>0.3</v>
      </c>
      <c r="J456" s="119">
        <v>1.38</v>
      </c>
      <c r="K456" s="119">
        <v>0.7200000000000002</v>
      </c>
      <c r="L456" s="35">
        <v>1</v>
      </c>
      <c r="M456" s="119">
        <v>0.7200000000000002</v>
      </c>
      <c r="N456" s="119" t="s">
        <v>1746</v>
      </c>
      <c r="O456" s="119" t="s">
        <v>1746</v>
      </c>
      <c r="P456" s="97" t="s">
        <v>1746</v>
      </c>
    </row>
    <row r="457" spans="1:16" x14ac:dyDescent="0.25">
      <c r="A457" s="90">
        <v>456</v>
      </c>
      <c r="B457" s="90" t="s">
        <v>1746</v>
      </c>
      <c r="C457" s="90" t="s">
        <v>1813</v>
      </c>
      <c r="D457" s="91">
        <v>44437</v>
      </c>
      <c r="E457" s="93">
        <v>0</v>
      </c>
      <c r="F457" s="117" t="s">
        <v>4006</v>
      </c>
      <c r="G457" s="94">
        <v>24</v>
      </c>
      <c r="H457" s="118">
        <v>1.3</v>
      </c>
      <c r="I457" s="118">
        <v>0.2</v>
      </c>
      <c r="J457" s="119">
        <v>1.06</v>
      </c>
      <c r="K457" s="119">
        <v>0.24</v>
      </c>
      <c r="L457" s="35">
        <v>1</v>
      </c>
      <c r="M457" s="119">
        <v>0.24</v>
      </c>
      <c r="N457" s="119" t="s">
        <v>1746</v>
      </c>
      <c r="O457" s="119" t="s">
        <v>1746</v>
      </c>
      <c r="P457" s="97" t="s">
        <v>1746</v>
      </c>
    </row>
    <row r="458" spans="1:16" x14ac:dyDescent="0.25">
      <c r="A458" s="90">
        <v>457</v>
      </c>
      <c r="B458" s="90" t="s">
        <v>1746</v>
      </c>
      <c r="C458" s="90" t="s">
        <v>1802</v>
      </c>
      <c r="D458" s="91">
        <v>44438</v>
      </c>
      <c r="E458" s="93">
        <v>0</v>
      </c>
      <c r="F458" s="117" t="s">
        <v>4006</v>
      </c>
      <c r="G458" s="94">
        <v>24</v>
      </c>
      <c r="H458" s="118">
        <v>2.4</v>
      </c>
      <c r="I458" s="118">
        <v>0.38</v>
      </c>
      <c r="J458" s="119">
        <v>1.34</v>
      </c>
      <c r="K458" s="119">
        <v>1.0599999999999998</v>
      </c>
      <c r="L458" s="35">
        <v>1</v>
      </c>
      <c r="M458" s="119">
        <v>1.0599999999999998</v>
      </c>
      <c r="N458" s="119" t="s">
        <v>1746</v>
      </c>
      <c r="O458" s="119" t="s">
        <v>1746</v>
      </c>
      <c r="P458" s="97" t="s">
        <v>1746</v>
      </c>
    </row>
    <row r="459" spans="1:16" x14ac:dyDescent="0.25">
      <c r="A459" s="90">
        <v>458</v>
      </c>
      <c r="B459" s="90" t="s">
        <v>1746</v>
      </c>
      <c r="C459" s="90" t="s">
        <v>3209</v>
      </c>
      <c r="D459" s="91">
        <v>44438</v>
      </c>
      <c r="E459" s="93">
        <v>0</v>
      </c>
      <c r="F459" s="117" t="s">
        <v>4006</v>
      </c>
      <c r="G459" s="94">
        <v>24</v>
      </c>
      <c r="H459" s="118">
        <v>2.1</v>
      </c>
      <c r="I459" s="118">
        <v>0.2</v>
      </c>
      <c r="J459" s="119">
        <v>1.31</v>
      </c>
      <c r="K459" s="119">
        <v>0.79</v>
      </c>
      <c r="L459" s="35">
        <v>1</v>
      </c>
      <c r="M459" s="119">
        <v>0.79</v>
      </c>
      <c r="N459" s="119" t="s">
        <v>1746</v>
      </c>
      <c r="O459" s="119" t="s">
        <v>1746</v>
      </c>
      <c r="P459" s="97" t="s">
        <v>1746</v>
      </c>
    </row>
    <row r="460" spans="1:16" x14ac:dyDescent="0.25">
      <c r="A460" s="90">
        <v>459</v>
      </c>
      <c r="B460" s="90" t="s">
        <v>1746</v>
      </c>
      <c r="C460" s="90" t="s">
        <v>1813</v>
      </c>
      <c r="D460" s="91">
        <v>44438</v>
      </c>
      <c r="E460" s="93">
        <v>0</v>
      </c>
      <c r="F460" s="117" t="s">
        <v>4006</v>
      </c>
      <c r="G460" s="94">
        <v>24</v>
      </c>
      <c r="H460" s="118">
        <v>1.1000000000000001</v>
      </c>
      <c r="I460" s="118">
        <v>0.2</v>
      </c>
      <c r="J460" s="119">
        <v>1.1000000000000001</v>
      </c>
      <c r="K460" s="119">
        <v>0</v>
      </c>
      <c r="L460" s="35">
        <v>1</v>
      </c>
      <c r="M460" s="119">
        <v>0</v>
      </c>
      <c r="N460" s="119" t="s">
        <v>1746</v>
      </c>
      <c r="O460" s="119" t="s">
        <v>1746</v>
      </c>
      <c r="P460" s="97" t="s">
        <v>1746</v>
      </c>
    </row>
    <row r="461" spans="1:16" x14ac:dyDescent="0.25">
      <c r="A461" s="90">
        <v>460</v>
      </c>
      <c r="B461" s="90" t="s">
        <v>1746</v>
      </c>
      <c r="C461" s="90" t="s">
        <v>1802</v>
      </c>
      <c r="D461" s="91">
        <v>44439</v>
      </c>
      <c r="E461" s="93">
        <v>0</v>
      </c>
      <c r="F461" s="117" t="s">
        <v>4006</v>
      </c>
      <c r="G461" s="94">
        <v>24</v>
      </c>
      <c r="H461" s="118">
        <v>2.2999999999999998</v>
      </c>
      <c r="I461" s="118">
        <v>0.5</v>
      </c>
      <c r="J461" s="119">
        <v>1.32</v>
      </c>
      <c r="K461" s="119">
        <v>0.97999999999999976</v>
      </c>
      <c r="L461" s="35">
        <v>1</v>
      </c>
      <c r="M461" s="119">
        <v>0.97999999999999976</v>
      </c>
      <c r="N461" s="119" t="s">
        <v>1746</v>
      </c>
      <c r="O461" s="119" t="s">
        <v>1746</v>
      </c>
      <c r="P461" s="97" t="s">
        <v>1746</v>
      </c>
    </row>
    <row r="462" spans="1:16" x14ac:dyDescent="0.25">
      <c r="A462" s="90">
        <v>461</v>
      </c>
      <c r="B462" s="90" t="s">
        <v>1746</v>
      </c>
      <c r="C462" s="90" t="s">
        <v>3209</v>
      </c>
      <c r="D462" s="91">
        <v>44439</v>
      </c>
      <c r="E462" s="93">
        <v>0</v>
      </c>
      <c r="F462" s="117" t="s">
        <v>4006</v>
      </c>
      <c r="G462" s="94">
        <v>24</v>
      </c>
      <c r="H462" s="118">
        <v>2.2999999999999998</v>
      </c>
      <c r="I462" s="118">
        <v>0.3</v>
      </c>
      <c r="J462" s="119">
        <v>1.31</v>
      </c>
      <c r="K462" s="119">
        <v>0.98999999999999977</v>
      </c>
      <c r="L462" s="35">
        <v>1</v>
      </c>
      <c r="M462" s="119">
        <v>0.98999999999999977</v>
      </c>
      <c r="N462" s="119" t="s">
        <v>1746</v>
      </c>
      <c r="O462" s="119" t="s">
        <v>1746</v>
      </c>
      <c r="P462" s="97" t="s">
        <v>1746</v>
      </c>
    </row>
    <row r="463" spans="1:16" x14ac:dyDescent="0.25">
      <c r="A463" s="90">
        <v>462</v>
      </c>
      <c r="B463" s="90" t="s">
        <v>1746</v>
      </c>
      <c r="C463" s="90" t="s">
        <v>1813</v>
      </c>
      <c r="D463" s="91">
        <v>44439</v>
      </c>
      <c r="E463" s="93">
        <v>0</v>
      </c>
      <c r="F463" s="117" t="s">
        <v>4006</v>
      </c>
      <c r="G463" s="94">
        <v>24</v>
      </c>
      <c r="H463" s="118">
        <v>1.1000000000000001</v>
      </c>
      <c r="I463" s="118">
        <v>0.3</v>
      </c>
      <c r="J463" s="119">
        <v>1</v>
      </c>
      <c r="K463" s="119">
        <v>0.10000000000000009</v>
      </c>
      <c r="L463" s="35">
        <v>1</v>
      </c>
      <c r="M463" s="119">
        <v>0.10000000000000009</v>
      </c>
      <c r="N463" s="119" t="s">
        <v>1746</v>
      </c>
      <c r="O463" s="119" t="s">
        <v>1746</v>
      </c>
      <c r="P463" s="97" t="s">
        <v>1746</v>
      </c>
    </row>
    <row r="464" spans="1:16" x14ac:dyDescent="0.25">
      <c r="A464" s="90">
        <v>463</v>
      </c>
      <c r="B464" s="90" t="s">
        <v>1746</v>
      </c>
      <c r="C464" s="90" t="s">
        <v>1802</v>
      </c>
      <c r="D464" s="91">
        <v>44440</v>
      </c>
      <c r="E464" s="93">
        <v>0</v>
      </c>
      <c r="F464" s="117" t="s">
        <v>4006</v>
      </c>
      <c r="G464" s="94">
        <v>24</v>
      </c>
      <c r="H464" s="118">
        <v>2.2000000000000002</v>
      </c>
      <c r="I464" s="118">
        <v>0.3</v>
      </c>
      <c r="J464" s="119">
        <v>1.43</v>
      </c>
      <c r="K464" s="119">
        <v>0.77000000000000024</v>
      </c>
      <c r="L464" s="35">
        <v>1</v>
      </c>
      <c r="M464" s="119">
        <v>0.77000000000000024</v>
      </c>
      <c r="N464" s="119" t="s">
        <v>1746</v>
      </c>
      <c r="O464" s="119" t="s">
        <v>1746</v>
      </c>
      <c r="P464" s="97" t="s">
        <v>1746</v>
      </c>
    </row>
    <row r="465" spans="1:16" x14ac:dyDescent="0.25">
      <c r="A465" s="90">
        <v>464</v>
      </c>
      <c r="B465" s="90" t="s">
        <v>1746</v>
      </c>
      <c r="C465" s="90" t="s">
        <v>3209</v>
      </c>
      <c r="D465" s="91">
        <v>44440</v>
      </c>
      <c r="E465" s="93">
        <v>0</v>
      </c>
      <c r="F465" s="117" t="s">
        <v>4006</v>
      </c>
      <c r="G465" s="94">
        <v>24</v>
      </c>
      <c r="H465" s="118">
        <v>2.1</v>
      </c>
      <c r="I465" s="118">
        <v>0.2</v>
      </c>
      <c r="J465" s="119">
        <v>1.42</v>
      </c>
      <c r="K465" s="119">
        <v>0.68000000000000016</v>
      </c>
      <c r="L465" s="35">
        <v>1</v>
      </c>
      <c r="M465" s="119">
        <v>0.68000000000000016</v>
      </c>
      <c r="N465" s="119" t="s">
        <v>1746</v>
      </c>
      <c r="O465" s="119" t="s">
        <v>1746</v>
      </c>
      <c r="P465" s="97" t="s">
        <v>1746</v>
      </c>
    </row>
    <row r="466" spans="1:16" x14ac:dyDescent="0.25">
      <c r="A466" s="90">
        <v>465</v>
      </c>
      <c r="B466" s="90" t="s">
        <v>1746</v>
      </c>
      <c r="C466" s="90" t="s">
        <v>1813</v>
      </c>
      <c r="D466" s="91">
        <v>44440</v>
      </c>
      <c r="E466" s="93">
        <v>0</v>
      </c>
      <c r="F466" s="117" t="s">
        <v>2770</v>
      </c>
      <c r="G466" s="94">
        <v>24</v>
      </c>
      <c r="H466" s="118">
        <v>0.5</v>
      </c>
      <c r="I466" s="118">
        <v>0.1</v>
      </c>
      <c r="J466" s="119">
        <v>0.39</v>
      </c>
      <c r="K466" s="119">
        <v>0.10999999999999999</v>
      </c>
      <c r="L466" s="35">
        <v>1</v>
      </c>
      <c r="M466" s="119">
        <v>0.10999999999999999</v>
      </c>
      <c r="N466" s="119" t="s">
        <v>1746</v>
      </c>
      <c r="O466" s="119" t="s">
        <v>1746</v>
      </c>
      <c r="P466" s="97" t="s">
        <v>1746</v>
      </c>
    </row>
    <row r="467" spans="1:16" x14ac:dyDescent="0.25">
      <c r="A467" s="90">
        <v>466</v>
      </c>
      <c r="B467" s="90" t="s">
        <v>1746</v>
      </c>
      <c r="C467" s="90" t="s">
        <v>1802</v>
      </c>
      <c r="D467" s="91">
        <v>44441</v>
      </c>
      <c r="E467" s="93">
        <v>0</v>
      </c>
      <c r="F467" s="117" t="s">
        <v>4006</v>
      </c>
      <c r="G467" s="94">
        <v>19.350000000000001</v>
      </c>
      <c r="H467" s="118">
        <v>1.8</v>
      </c>
      <c r="I467" s="118">
        <v>0.3</v>
      </c>
      <c r="J467" s="119">
        <v>1.26</v>
      </c>
      <c r="K467" s="119">
        <v>0.54</v>
      </c>
      <c r="L467" s="35">
        <v>1</v>
      </c>
      <c r="M467" s="119">
        <v>0.54</v>
      </c>
      <c r="N467" s="119" t="s">
        <v>1746</v>
      </c>
      <c r="O467" s="119" t="s">
        <v>1746</v>
      </c>
      <c r="P467" s="168" t="s">
        <v>4109</v>
      </c>
    </row>
    <row r="468" spans="1:16" x14ac:dyDescent="0.25">
      <c r="A468" s="90">
        <v>467</v>
      </c>
      <c r="B468" s="90" t="s">
        <v>1746</v>
      </c>
      <c r="C468" s="90" t="s">
        <v>3209</v>
      </c>
      <c r="D468" s="91">
        <v>44441</v>
      </c>
      <c r="E468" s="93">
        <v>0</v>
      </c>
      <c r="F468" s="117" t="s">
        <v>4006</v>
      </c>
      <c r="G468" s="94">
        <v>19.350000000000001</v>
      </c>
      <c r="H468" s="118">
        <v>1.7</v>
      </c>
      <c r="I468" s="118">
        <v>0.2</v>
      </c>
      <c r="J468" s="119">
        <v>1.25</v>
      </c>
      <c r="K468" s="119">
        <v>0.44999999999999996</v>
      </c>
      <c r="L468" s="35">
        <v>1</v>
      </c>
      <c r="M468" s="119">
        <v>0.44999999999999996</v>
      </c>
      <c r="N468" s="119" t="s">
        <v>1746</v>
      </c>
      <c r="O468" s="119" t="s">
        <v>1746</v>
      </c>
      <c r="P468" s="168"/>
    </row>
    <row r="469" spans="1:16" x14ac:dyDescent="0.25">
      <c r="A469" s="90">
        <v>468</v>
      </c>
      <c r="B469" s="90" t="s">
        <v>1746</v>
      </c>
      <c r="C469" s="90" t="s">
        <v>1802</v>
      </c>
      <c r="D469" s="91">
        <v>44442</v>
      </c>
      <c r="E469" s="93">
        <v>0</v>
      </c>
      <c r="F469" s="117" t="s">
        <v>4006</v>
      </c>
      <c r="G469" s="94">
        <v>24</v>
      </c>
      <c r="H469" s="118">
        <v>2.2000000000000002</v>
      </c>
      <c r="I469" s="118">
        <v>0.2</v>
      </c>
      <c r="J469" s="119">
        <v>1.45</v>
      </c>
      <c r="K469" s="119">
        <v>0.75000000000000022</v>
      </c>
      <c r="L469" s="35">
        <v>1</v>
      </c>
      <c r="M469" s="119">
        <v>0.75000000000000022</v>
      </c>
      <c r="N469" s="119" t="s">
        <v>1746</v>
      </c>
      <c r="O469" s="119" t="s">
        <v>1746</v>
      </c>
      <c r="P469" s="97" t="s">
        <v>1746</v>
      </c>
    </row>
    <row r="470" spans="1:16" x14ac:dyDescent="0.25">
      <c r="A470" s="90">
        <v>469</v>
      </c>
      <c r="B470" s="90" t="s">
        <v>1746</v>
      </c>
      <c r="C470" s="90" t="s">
        <v>3209</v>
      </c>
      <c r="D470" s="91">
        <v>44442</v>
      </c>
      <c r="E470" s="93">
        <v>0</v>
      </c>
      <c r="F470" s="117" t="s">
        <v>4006</v>
      </c>
      <c r="G470" s="94">
        <v>24</v>
      </c>
      <c r="H470" s="118">
        <v>2.4</v>
      </c>
      <c r="I470" s="118">
        <v>0.1</v>
      </c>
      <c r="J470" s="119">
        <v>1.44</v>
      </c>
      <c r="K470" s="119">
        <v>0.96</v>
      </c>
      <c r="L470" s="35">
        <v>1</v>
      </c>
      <c r="M470" s="119">
        <v>0.96</v>
      </c>
      <c r="N470" s="119" t="s">
        <v>1746</v>
      </c>
      <c r="O470" s="119" t="s">
        <v>1746</v>
      </c>
      <c r="P470" s="97" t="s">
        <v>1746</v>
      </c>
    </row>
    <row r="471" spans="1:16" x14ac:dyDescent="0.25">
      <c r="A471" s="90">
        <v>470</v>
      </c>
      <c r="B471" s="90" t="s">
        <v>1746</v>
      </c>
      <c r="C471" s="90" t="s">
        <v>1802</v>
      </c>
      <c r="D471" s="91">
        <v>44443</v>
      </c>
      <c r="E471" s="93">
        <v>0</v>
      </c>
      <c r="F471" s="117" t="s">
        <v>4006</v>
      </c>
      <c r="G471" s="94">
        <v>13.7</v>
      </c>
      <c r="H471" s="118">
        <v>1.4</v>
      </c>
      <c r="I471" s="118">
        <v>0.3</v>
      </c>
      <c r="J471" s="119">
        <v>0.89</v>
      </c>
      <c r="K471" s="119">
        <v>0.5099999999999999</v>
      </c>
      <c r="L471" s="35">
        <v>1</v>
      </c>
      <c r="M471" s="119">
        <v>0.5099999999999999</v>
      </c>
      <c r="N471" s="119" t="s">
        <v>1746</v>
      </c>
      <c r="O471" s="119" t="s">
        <v>1746</v>
      </c>
      <c r="P471" s="97" t="s">
        <v>4110</v>
      </c>
    </row>
    <row r="472" spans="1:16" x14ac:dyDescent="0.25">
      <c r="A472" s="90">
        <v>471</v>
      </c>
      <c r="B472" s="90" t="s">
        <v>1746</v>
      </c>
      <c r="C472" s="90" t="s">
        <v>3209</v>
      </c>
      <c r="D472" s="91">
        <v>44443</v>
      </c>
      <c r="E472" s="93">
        <v>0</v>
      </c>
      <c r="F472" s="117" t="s">
        <v>4006</v>
      </c>
      <c r="G472" s="94">
        <v>13.7</v>
      </c>
      <c r="H472" s="118">
        <v>1.5</v>
      </c>
      <c r="I472" s="118">
        <v>0.2</v>
      </c>
      <c r="J472" s="119">
        <v>0.9</v>
      </c>
      <c r="K472" s="119">
        <v>0.6</v>
      </c>
      <c r="L472" s="35">
        <v>1</v>
      </c>
      <c r="M472" s="119">
        <v>0.6</v>
      </c>
      <c r="N472" s="119" t="s">
        <v>1746</v>
      </c>
      <c r="O472" s="119" t="s">
        <v>1746</v>
      </c>
      <c r="P472" s="97" t="s">
        <v>4110</v>
      </c>
    </row>
    <row r="473" spans="1:16" x14ac:dyDescent="0.25">
      <c r="A473" s="90">
        <v>472</v>
      </c>
      <c r="B473" s="90" t="s">
        <v>1746</v>
      </c>
      <c r="C473" s="90" t="s">
        <v>1802</v>
      </c>
      <c r="D473" s="91">
        <v>44444</v>
      </c>
      <c r="E473" s="93">
        <v>0</v>
      </c>
      <c r="F473" s="117" t="s">
        <v>4006</v>
      </c>
      <c r="G473" s="94">
        <v>24</v>
      </c>
      <c r="H473" s="118">
        <v>2.1</v>
      </c>
      <c r="I473" s="118">
        <v>0.4</v>
      </c>
      <c r="J473" s="119">
        <v>1.4</v>
      </c>
      <c r="K473" s="119">
        <v>0.70000000000000018</v>
      </c>
      <c r="L473" s="35">
        <v>1</v>
      </c>
      <c r="M473" s="119">
        <v>0.70000000000000018</v>
      </c>
      <c r="N473" s="119" t="s">
        <v>1746</v>
      </c>
      <c r="O473" s="119" t="s">
        <v>1746</v>
      </c>
      <c r="P473" s="97" t="s">
        <v>1746</v>
      </c>
    </row>
    <row r="474" spans="1:16" x14ac:dyDescent="0.25">
      <c r="A474" s="90">
        <v>473</v>
      </c>
      <c r="B474" s="90" t="s">
        <v>1746</v>
      </c>
      <c r="C474" s="90" t="s">
        <v>3209</v>
      </c>
      <c r="D474" s="91">
        <v>44444</v>
      </c>
      <c r="E474" s="93">
        <v>0</v>
      </c>
      <c r="F474" s="117" t="s">
        <v>4006</v>
      </c>
      <c r="G474" s="94">
        <v>24</v>
      </c>
      <c r="H474" s="118">
        <v>2.1</v>
      </c>
      <c r="I474" s="118">
        <v>0.3</v>
      </c>
      <c r="J474" s="119">
        <v>1.41</v>
      </c>
      <c r="K474" s="119">
        <v>0.69000000000000017</v>
      </c>
      <c r="L474" s="35">
        <v>1</v>
      </c>
      <c r="M474" s="119">
        <v>0.69000000000000017</v>
      </c>
      <c r="N474" s="119" t="s">
        <v>1746</v>
      </c>
      <c r="O474" s="119" t="s">
        <v>1746</v>
      </c>
      <c r="P474" s="97" t="s">
        <v>1746</v>
      </c>
    </row>
    <row r="475" spans="1:16" x14ac:dyDescent="0.25">
      <c r="A475" s="90">
        <v>474</v>
      </c>
      <c r="B475" s="90" t="s">
        <v>1746</v>
      </c>
      <c r="C475" s="90" t="s">
        <v>1802</v>
      </c>
      <c r="D475" s="91">
        <v>44445</v>
      </c>
      <c r="E475" s="93">
        <v>0</v>
      </c>
      <c r="F475" s="117" t="s">
        <v>4006</v>
      </c>
      <c r="G475" s="94">
        <v>24</v>
      </c>
      <c r="H475" s="118">
        <v>2.1</v>
      </c>
      <c r="I475" s="118">
        <v>0.3</v>
      </c>
      <c r="J475" s="119">
        <v>1.33</v>
      </c>
      <c r="K475" s="119">
        <v>0.77</v>
      </c>
      <c r="L475" s="35">
        <v>1</v>
      </c>
      <c r="M475" s="119">
        <v>0.77</v>
      </c>
      <c r="N475" s="119" t="s">
        <v>1746</v>
      </c>
      <c r="O475" s="119" t="s">
        <v>1746</v>
      </c>
      <c r="P475" s="97" t="s">
        <v>1746</v>
      </c>
    </row>
    <row r="476" spans="1:16" x14ac:dyDescent="0.25">
      <c r="A476" s="90">
        <v>475</v>
      </c>
      <c r="B476" s="90" t="s">
        <v>1746</v>
      </c>
      <c r="C476" s="90" t="s">
        <v>3209</v>
      </c>
      <c r="D476" s="91">
        <v>44445</v>
      </c>
      <c r="E476" s="93">
        <v>0</v>
      </c>
      <c r="F476" s="117" t="s">
        <v>4006</v>
      </c>
      <c r="G476" s="94">
        <v>24</v>
      </c>
      <c r="H476" s="118">
        <v>2</v>
      </c>
      <c r="I476" s="118">
        <v>0.2</v>
      </c>
      <c r="J476" s="119">
        <v>1.35</v>
      </c>
      <c r="K476" s="119">
        <v>0.64999999999999991</v>
      </c>
      <c r="L476" s="35">
        <v>1</v>
      </c>
      <c r="M476" s="119">
        <v>0.64999999999999991</v>
      </c>
      <c r="N476" s="119" t="s">
        <v>1746</v>
      </c>
      <c r="O476" s="119" t="s">
        <v>1746</v>
      </c>
      <c r="P476" s="97" t="s">
        <v>1746</v>
      </c>
    </row>
    <row r="477" spans="1:16" x14ac:dyDescent="0.25">
      <c r="A477" s="90">
        <v>476</v>
      </c>
      <c r="B477" s="90" t="s">
        <v>1746</v>
      </c>
      <c r="C477" s="90" t="s">
        <v>1802</v>
      </c>
      <c r="D477" s="91">
        <v>44446</v>
      </c>
      <c r="E477" s="93">
        <v>0</v>
      </c>
      <c r="F477" s="117" t="s">
        <v>4006</v>
      </c>
      <c r="G477" s="94">
        <v>24</v>
      </c>
      <c r="H477" s="118">
        <v>2.1</v>
      </c>
      <c r="I477" s="118">
        <v>0.1</v>
      </c>
      <c r="J477" s="119">
        <v>1.34</v>
      </c>
      <c r="K477" s="119">
        <v>0.76</v>
      </c>
      <c r="L477" s="35">
        <v>1</v>
      </c>
      <c r="M477" s="119">
        <v>0.76</v>
      </c>
      <c r="N477" s="119" t="s">
        <v>1746</v>
      </c>
      <c r="O477" s="119" t="s">
        <v>1746</v>
      </c>
      <c r="P477" s="97" t="s">
        <v>1746</v>
      </c>
    </row>
    <row r="478" spans="1:16" x14ac:dyDescent="0.25">
      <c r="A478" s="90">
        <v>477</v>
      </c>
      <c r="B478" s="90" t="s">
        <v>1746</v>
      </c>
      <c r="C478" s="90" t="s">
        <v>3209</v>
      </c>
      <c r="D478" s="91">
        <v>44446</v>
      </c>
      <c r="E478" s="93">
        <v>0</v>
      </c>
      <c r="F478" s="117" t="s">
        <v>4006</v>
      </c>
      <c r="G478" s="94">
        <v>24</v>
      </c>
      <c r="H478" s="118">
        <v>1.8</v>
      </c>
      <c r="I478" s="118">
        <v>0.1</v>
      </c>
      <c r="J478" s="119">
        <v>1.35</v>
      </c>
      <c r="K478" s="119">
        <v>0.44999999999999996</v>
      </c>
      <c r="L478" s="35">
        <v>1</v>
      </c>
      <c r="M478" s="119">
        <v>0.44999999999999996</v>
      </c>
      <c r="N478" s="119" t="s">
        <v>1746</v>
      </c>
      <c r="O478" s="119" t="s">
        <v>1746</v>
      </c>
      <c r="P478" s="97" t="s">
        <v>1746</v>
      </c>
    </row>
    <row r="479" spans="1:16" x14ac:dyDescent="0.25">
      <c r="A479" s="90">
        <v>478</v>
      </c>
      <c r="B479" s="90" t="s">
        <v>1746</v>
      </c>
      <c r="C479" s="90" t="s">
        <v>1802</v>
      </c>
      <c r="D479" s="91">
        <v>44447</v>
      </c>
      <c r="E479" s="93">
        <v>0</v>
      </c>
      <c r="F479" s="117" t="s">
        <v>4006</v>
      </c>
      <c r="G479" s="94">
        <v>24</v>
      </c>
      <c r="H479" s="118">
        <v>2</v>
      </c>
      <c r="I479" s="118">
        <v>0.2</v>
      </c>
      <c r="J479" s="119">
        <v>1.33</v>
      </c>
      <c r="K479" s="119">
        <v>0.66999999999999993</v>
      </c>
      <c r="L479" s="35">
        <v>1</v>
      </c>
      <c r="M479" s="119">
        <v>0.66999999999999993</v>
      </c>
      <c r="N479" s="119" t="s">
        <v>1746</v>
      </c>
      <c r="O479" s="119" t="s">
        <v>1746</v>
      </c>
      <c r="P479" s="97" t="s">
        <v>1746</v>
      </c>
    </row>
    <row r="480" spans="1:16" x14ac:dyDescent="0.25">
      <c r="A480" s="90">
        <v>479</v>
      </c>
      <c r="B480" s="90" t="s">
        <v>1746</v>
      </c>
      <c r="C480" s="90" t="s">
        <v>3209</v>
      </c>
      <c r="D480" s="91">
        <v>44447</v>
      </c>
      <c r="E480" s="93">
        <v>0</v>
      </c>
      <c r="F480" s="117" t="s">
        <v>4006</v>
      </c>
      <c r="G480" s="94">
        <v>24</v>
      </c>
      <c r="H480" s="118">
        <v>1.9</v>
      </c>
      <c r="I480" s="118">
        <v>0.2</v>
      </c>
      <c r="J480" s="119">
        <v>1.34</v>
      </c>
      <c r="K480" s="119">
        <v>0.55999999999999983</v>
      </c>
      <c r="L480" s="35">
        <v>1</v>
      </c>
      <c r="M480" s="119">
        <v>0.55999999999999983</v>
      </c>
      <c r="N480" s="119" t="s">
        <v>1746</v>
      </c>
      <c r="O480" s="119" t="s">
        <v>1746</v>
      </c>
      <c r="P480" s="97" t="s">
        <v>1746</v>
      </c>
    </row>
    <row r="481" spans="1:16" x14ac:dyDescent="0.25">
      <c r="A481" s="90">
        <v>480</v>
      </c>
      <c r="B481" s="90" t="s">
        <v>1746</v>
      </c>
      <c r="C481" s="90" t="s">
        <v>1802</v>
      </c>
      <c r="D481" s="91">
        <v>44448</v>
      </c>
      <c r="E481" s="93">
        <v>0</v>
      </c>
      <c r="F481" s="117" t="s">
        <v>4006</v>
      </c>
      <c r="G481" s="94">
        <v>24</v>
      </c>
      <c r="H481" s="118">
        <v>2</v>
      </c>
      <c r="I481" s="118">
        <v>0.1</v>
      </c>
      <c r="J481" s="119">
        <v>1.38</v>
      </c>
      <c r="K481" s="119">
        <v>0.62000000000000011</v>
      </c>
      <c r="L481" s="35">
        <v>1</v>
      </c>
      <c r="M481" s="119">
        <v>0.62000000000000011</v>
      </c>
      <c r="N481" s="119" t="s">
        <v>1746</v>
      </c>
      <c r="O481" s="119" t="s">
        <v>1746</v>
      </c>
      <c r="P481" s="97" t="s">
        <v>1746</v>
      </c>
    </row>
    <row r="482" spans="1:16" x14ac:dyDescent="0.25">
      <c r="A482" s="90">
        <v>481</v>
      </c>
      <c r="B482" s="90" t="s">
        <v>1746</v>
      </c>
      <c r="C482" s="90" t="s">
        <v>3209</v>
      </c>
      <c r="D482" s="91">
        <v>44448</v>
      </c>
      <c r="E482" s="93">
        <v>0</v>
      </c>
      <c r="F482" s="117" t="s">
        <v>4006</v>
      </c>
      <c r="G482" s="94">
        <v>24</v>
      </c>
      <c r="H482" s="118">
        <v>2.4</v>
      </c>
      <c r="I482" s="118">
        <v>0.1</v>
      </c>
      <c r="J482" s="119">
        <v>1.39</v>
      </c>
      <c r="K482" s="119">
        <v>1.01</v>
      </c>
      <c r="L482" s="35">
        <v>1</v>
      </c>
      <c r="M482" s="119">
        <v>1.01</v>
      </c>
      <c r="N482" s="119" t="s">
        <v>1746</v>
      </c>
      <c r="O482" s="119" t="s">
        <v>1746</v>
      </c>
      <c r="P482" s="97" t="s">
        <v>1746</v>
      </c>
    </row>
    <row r="483" spans="1:16" x14ac:dyDescent="0.25">
      <c r="A483" s="90">
        <v>482</v>
      </c>
      <c r="B483" s="90" t="s">
        <v>1746</v>
      </c>
      <c r="C483" s="90" t="s">
        <v>1802</v>
      </c>
      <c r="D483" s="91">
        <v>44449</v>
      </c>
      <c r="E483" s="93">
        <v>0</v>
      </c>
      <c r="F483" s="117" t="s">
        <v>4006</v>
      </c>
      <c r="G483" s="94">
        <v>23.4</v>
      </c>
      <c r="H483" s="118">
        <v>2.1</v>
      </c>
      <c r="I483" s="118">
        <v>0.2</v>
      </c>
      <c r="J483" s="119">
        <v>1.37</v>
      </c>
      <c r="K483" s="119">
        <v>0.73</v>
      </c>
      <c r="L483" s="35">
        <v>1</v>
      </c>
      <c r="M483" s="119">
        <v>0.73</v>
      </c>
      <c r="N483" s="119" t="s">
        <v>1746</v>
      </c>
      <c r="O483" s="119" t="s">
        <v>1746</v>
      </c>
      <c r="P483" s="97" t="s">
        <v>1746</v>
      </c>
    </row>
    <row r="484" spans="1:16" x14ac:dyDescent="0.25">
      <c r="A484" s="90">
        <v>483</v>
      </c>
      <c r="B484" s="90" t="s">
        <v>1746</v>
      </c>
      <c r="C484" s="90" t="s">
        <v>3209</v>
      </c>
      <c r="D484" s="91">
        <v>44449</v>
      </c>
      <c r="E484" s="93">
        <v>0</v>
      </c>
      <c r="F484" s="117" t="s">
        <v>4006</v>
      </c>
      <c r="G484" s="94">
        <v>23.4</v>
      </c>
      <c r="H484" s="118">
        <v>2.2000000000000002</v>
      </c>
      <c r="I484" s="118">
        <v>0.1</v>
      </c>
      <c r="J484" s="119">
        <v>1.37</v>
      </c>
      <c r="K484" s="119">
        <v>0.83000000000000007</v>
      </c>
      <c r="L484" s="35">
        <v>1</v>
      </c>
      <c r="M484" s="119">
        <v>0.83000000000000007</v>
      </c>
      <c r="N484" s="119" t="s">
        <v>1746</v>
      </c>
      <c r="O484" s="119" t="s">
        <v>1746</v>
      </c>
      <c r="P484" s="97" t="s">
        <v>1746</v>
      </c>
    </row>
    <row r="485" spans="1:16" x14ac:dyDescent="0.25">
      <c r="A485" s="90">
        <v>484</v>
      </c>
      <c r="B485" s="90" t="s">
        <v>1746</v>
      </c>
      <c r="C485" s="90" t="s">
        <v>1802</v>
      </c>
      <c r="D485" s="91">
        <v>44450</v>
      </c>
      <c r="E485" s="93">
        <v>0</v>
      </c>
      <c r="F485" s="117" t="s">
        <v>4006</v>
      </c>
      <c r="G485" s="94">
        <v>24</v>
      </c>
      <c r="H485" s="118">
        <v>2.2000000000000002</v>
      </c>
      <c r="I485" s="118">
        <v>0.2</v>
      </c>
      <c r="J485" s="119">
        <v>1.38</v>
      </c>
      <c r="K485" s="119">
        <v>0.82000000000000028</v>
      </c>
      <c r="L485" s="35">
        <v>1</v>
      </c>
      <c r="M485" s="119">
        <v>0.82000000000000028</v>
      </c>
      <c r="N485" s="119" t="s">
        <v>1746</v>
      </c>
      <c r="O485" s="119" t="s">
        <v>1746</v>
      </c>
      <c r="P485" s="97" t="s">
        <v>1746</v>
      </c>
    </row>
    <row r="486" spans="1:16" x14ac:dyDescent="0.25">
      <c r="A486" s="90">
        <v>485</v>
      </c>
      <c r="B486" s="90" t="s">
        <v>1746</v>
      </c>
      <c r="C486" s="90" t="s">
        <v>3209</v>
      </c>
      <c r="D486" s="91">
        <v>44450</v>
      </c>
      <c r="E486" s="93">
        <v>0</v>
      </c>
      <c r="F486" s="117" t="s">
        <v>4006</v>
      </c>
      <c r="G486" s="94">
        <v>24</v>
      </c>
      <c r="H486" s="118">
        <v>2.2000000000000002</v>
      </c>
      <c r="I486" s="118">
        <v>0</v>
      </c>
      <c r="J486" s="119">
        <v>1.38</v>
      </c>
      <c r="K486" s="119">
        <v>0.82000000000000028</v>
      </c>
      <c r="L486" s="35">
        <v>1</v>
      </c>
      <c r="M486" s="119">
        <v>0.82000000000000028</v>
      </c>
      <c r="N486" s="119" t="s">
        <v>1746</v>
      </c>
      <c r="O486" s="119" t="s">
        <v>1746</v>
      </c>
      <c r="P486" s="97" t="s">
        <v>1746</v>
      </c>
    </row>
    <row r="487" spans="1:16" x14ac:dyDescent="0.25">
      <c r="A487" s="90">
        <v>486</v>
      </c>
      <c r="B487" s="90" t="s">
        <v>1746</v>
      </c>
      <c r="C487" s="90" t="s">
        <v>1802</v>
      </c>
      <c r="D487" s="91">
        <v>44451</v>
      </c>
      <c r="E487" s="93">
        <v>0</v>
      </c>
      <c r="F487" s="117" t="s">
        <v>4006</v>
      </c>
      <c r="G487" s="94">
        <v>24</v>
      </c>
      <c r="H487" s="118">
        <v>2</v>
      </c>
      <c r="I487" s="118">
        <v>0.1</v>
      </c>
      <c r="J487" s="119">
        <v>1.37</v>
      </c>
      <c r="K487" s="119">
        <v>0.62999999999999989</v>
      </c>
      <c r="L487" s="35">
        <v>1</v>
      </c>
      <c r="M487" s="119">
        <v>0.62999999999999989</v>
      </c>
      <c r="N487" s="119" t="s">
        <v>1746</v>
      </c>
      <c r="O487" s="119" t="s">
        <v>1746</v>
      </c>
      <c r="P487" s="97" t="s">
        <v>1746</v>
      </c>
    </row>
    <row r="488" spans="1:16" x14ac:dyDescent="0.25">
      <c r="A488" s="90">
        <v>487</v>
      </c>
      <c r="B488" s="90" t="s">
        <v>1746</v>
      </c>
      <c r="C488" s="90" t="s">
        <v>3209</v>
      </c>
      <c r="D488" s="91">
        <v>44451</v>
      </c>
      <c r="E488" s="93">
        <v>0</v>
      </c>
      <c r="F488" s="117" t="s">
        <v>4006</v>
      </c>
      <c r="G488" s="94">
        <v>24</v>
      </c>
      <c r="H488" s="118">
        <v>2.2999999999999998</v>
      </c>
      <c r="I488" s="118">
        <v>0</v>
      </c>
      <c r="J488" s="119">
        <v>1.37</v>
      </c>
      <c r="K488" s="119">
        <v>0.92999999999999972</v>
      </c>
      <c r="L488" s="35">
        <v>1</v>
      </c>
      <c r="M488" s="119">
        <v>0.92999999999999972</v>
      </c>
      <c r="N488" s="119" t="s">
        <v>1746</v>
      </c>
      <c r="O488" s="119" t="s">
        <v>1746</v>
      </c>
      <c r="P488" s="97" t="s">
        <v>1746</v>
      </c>
    </row>
    <row r="489" spans="1:16" x14ac:dyDescent="0.25">
      <c r="A489" s="90">
        <v>488</v>
      </c>
      <c r="B489" s="90" t="s">
        <v>1746</v>
      </c>
      <c r="C489" s="90" t="s">
        <v>1802</v>
      </c>
      <c r="D489" s="91">
        <v>44452</v>
      </c>
      <c r="E489" s="93">
        <v>0</v>
      </c>
      <c r="F489" s="117" t="s">
        <v>4006</v>
      </c>
      <c r="G489" s="94">
        <v>24</v>
      </c>
      <c r="H489" s="118">
        <v>2.2000000000000002</v>
      </c>
      <c r="I489" s="118">
        <v>0.1</v>
      </c>
      <c r="J489" s="119">
        <v>1.36</v>
      </c>
      <c r="K489" s="119">
        <v>0.84000000000000008</v>
      </c>
      <c r="L489" s="35">
        <v>1</v>
      </c>
      <c r="M489" s="119">
        <v>0.84000000000000008</v>
      </c>
      <c r="N489" s="119" t="s">
        <v>1746</v>
      </c>
      <c r="O489" s="119" t="s">
        <v>1746</v>
      </c>
      <c r="P489" s="97" t="s">
        <v>1746</v>
      </c>
    </row>
    <row r="490" spans="1:16" x14ac:dyDescent="0.25">
      <c r="A490" s="90">
        <v>489</v>
      </c>
      <c r="B490" s="90" t="s">
        <v>1746</v>
      </c>
      <c r="C490" s="90" t="s">
        <v>3209</v>
      </c>
      <c r="D490" s="91">
        <v>44452</v>
      </c>
      <c r="E490" s="93">
        <v>0</v>
      </c>
      <c r="F490" s="117" t="s">
        <v>4006</v>
      </c>
      <c r="G490" s="94">
        <v>24</v>
      </c>
      <c r="H490" s="118">
        <v>2.1</v>
      </c>
      <c r="I490" s="118">
        <v>0</v>
      </c>
      <c r="J490" s="119">
        <v>1.37</v>
      </c>
      <c r="K490" s="119">
        <v>0.73</v>
      </c>
      <c r="L490" s="35">
        <v>1</v>
      </c>
      <c r="M490" s="119">
        <v>0.73</v>
      </c>
      <c r="N490" s="119" t="s">
        <v>1746</v>
      </c>
      <c r="O490" s="119" t="s">
        <v>1746</v>
      </c>
      <c r="P490" s="97" t="s">
        <v>1746</v>
      </c>
    </row>
    <row r="491" spans="1:16" x14ac:dyDescent="0.25">
      <c r="A491" s="90">
        <v>490</v>
      </c>
      <c r="B491" s="90" t="s">
        <v>1746</v>
      </c>
      <c r="C491" s="90" t="s">
        <v>1802</v>
      </c>
      <c r="D491" s="91">
        <v>44453</v>
      </c>
      <c r="E491" s="93">
        <v>0</v>
      </c>
      <c r="F491" s="117" t="s">
        <v>4006</v>
      </c>
      <c r="G491" s="94">
        <v>9.8000000000000007</v>
      </c>
      <c r="H491" s="118">
        <v>1.1000000000000001</v>
      </c>
      <c r="I491" s="118">
        <v>0.3</v>
      </c>
      <c r="J491" s="119">
        <v>0.64</v>
      </c>
      <c r="K491" s="119">
        <v>0.46000000000000008</v>
      </c>
      <c r="L491" s="35">
        <v>1</v>
      </c>
      <c r="M491" s="119">
        <v>0.46000000000000008</v>
      </c>
      <c r="N491" s="119" t="s">
        <v>1746</v>
      </c>
      <c r="O491" s="119" t="s">
        <v>1746</v>
      </c>
      <c r="P491" s="97" t="s">
        <v>4111</v>
      </c>
    </row>
    <row r="492" spans="1:16" x14ac:dyDescent="0.25">
      <c r="A492" s="90">
        <v>491</v>
      </c>
      <c r="B492" s="90" t="s">
        <v>1746</v>
      </c>
      <c r="C492" s="90" t="s">
        <v>3209</v>
      </c>
      <c r="D492" s="91">
        <v>44453</v>
      </c>
      <c r="E492" s="93">
        <v>0</v>
      </c>
      <c r="F492" s="117" t="s">
        <v>4006</v>
      </c>
      <c r="G492" s="94">
        <v>9.8000000000000007</v>
      </c>
      <c r="H492" s="118">
        <v>1.2</v>
      </c>
      <c r="I492" s="118">
        <v>0.2</v>
      </c>
      <c r="J492" s="119">
        <v>0.63</v>
      </c>
      <c r="K492" s="119">
        <v>0.56999999999999995</v>
      </c>
      <c r="L492" s="35">
        <v>1</v>
      </c>
      <c r="M492" s="119">
        <v>0.56999999999999995</v>
      </c>
      <c r="N492" s="119" t="s">
        <v>1746</v>
      </c>
      <c r="O492" s="119" t="s">
        <v>1746</v>
      </c>
      <c r="P492" s="97" t="s">
        <v>4111</v>
      </c>
    </row>
    <row r="493" spans="1:16" x14ac:dyDescent="0.25">
      <c r="A493" s="90">
        <v>492</v>
      </c>
      <c r="B493" s="90" t="s">
        <v>1746</v>
      </c>
      <c r="C493" s="90" t="s">
        <v>1802</v>
      </c>
      <c r="D493" s="91">
        <v>44454</v>
      </c>
      <c r="E493" s="93">
        <v>0</v>
      </c>
      <c r="F493" s="117" t="s">
        <v>4006</v>
      </c>
      <c r="G493" s="94">
        <v>24</v>
      </c>
      <c r="H493" s="118">
        <v>2.2000000000000002</v>
      </c>
      <c r="I493" s="118">
        <v>0.5</v>
      </c>
      <c r="J493" s="119">
        <v>1.38</v>
      </c>
      <c r="K493" s="119">
        <v>0.82000000000000028</v>
      </c>
      <c r="L493" s="35">
        <v>1</v>
      </c>
      <c r="M493" s="119">
        <v>0.82000000000000028</v>
      </c>
      <c r="N493" s="119" t="s">
        <v>1746</v>
      </c>
      <c r="O493" s="119" t="s">
        <v>1746</v>
      </c>
      <c r="P493" s="97" t="s">
        <v>1746</v>
      </c>
    </row>
    <row r="494" spans="1:16" x14ac:dyDescent="0.25">
      <c r="A494" s="90">
        <v>493</v>
      </c>
      <c r="B494" s="90" t="s">
        <v>1746</v>
      </c>
      <c r="C494" s="90" t="s">
        <v>3209</v>
      </c>
      <c r="D494" s="91">
        <v>44454</v>
      </c>
      <c r="E494" s="93">
        <v>0</v>
      </c>
      <c r="F494" s="117" t="s">
        <v>4006</v>
      </c>
      <c r="G494" s="94">
        <v>24</v>
      </c>
      <c r="H494" s="118">
        <v>2.4</v>
      </c>
      <c r="I494" s="118">
        <v>0.3</v>
      </c>
      <c r="J494" s="119">
        <v>1.38</v>
      </c>
      <c r="K494" s="119">
        <v>1.02</v>
      </c>
      <c r="L494" s="35">
        <v>1</v>
      </c>
      <c r="M494" s="119">
        <v>1.02</v>
      </c>
      <c r="N494" s="119" t="s">
        <v>1746</v>
      </c>
      <c r="O494" s="119" t="s">
        <v>1746</v>
      </c>
      <c r="P494" s="97" t="s">
        <v>1746</v>
      </c>
    </row>
    <row r="495" spans="1:16" x14ac:dyDescent="0.25">
      <c r="A495" s="90">
        <v>494</v>
      </c>
      <c r="B495" s="90" t="s">
        <v>1746</v>
      </c>
      <c r="C495" s="90" t="s">
        <v>1802</v>
      </c>
      <c r="D495" s="91">
        <v>44455</v>
      </c>
      <c r="E495" s="93">
        <v>0</v>
      </c>
      <c r="F495" s="117" t="s">
        <v>4006</v>
      </c>
      <c r="G495" s="94">
        <v>24</v>
      </c>
      <c r="H495" s="118">
        <v>2.1</v>
      </c>
      <c r="I495" s="118">
        <v>0.2</v>
      </c>
      <c r="J495" s="119">
        <v>1.36</v>
      </c>
      <c r="K495" s="119">
        <v>0.74</v>
      </c>
      <c r="L495" s="35">
        <v>1</v>
      </c>
      <c r="M495" s="119">
        <v>0.74</v>
      </c>
      <c r="N495" s="119" t="s">
        <v>1746</v>
      </c>
      <c r="O495" s="119" t="s">
        <v>1746</v>
      </c>
      <c r="P495" s="97" t="s">
        <v>1746</v>
      </c>
    </row>
    <row r="496" spans="1:16" x14ac:dyDescent="0.25">
      <c r="A496" s="90">
        <v>495</v>
      </c>
      <c r="B496" s="90" t="s">
        <v>1746</v>
      </c>
      <c r="C496" s="90" t="s">
        <v>3209</v>
      </c>
      <c r="D496" s="91">
        <v>44455</v>
      </c>
      <c r="E496" s="93">
        <v>0</v>
      </c>
      <c r="F496" s="117" t="s">
        <v>4006</v>
      </c>
      <c r="G496" s="94">
        <v>24</v>
      </c>
      <c r="H496" s="118">
        <v>2.2000000000000002</v>
      </c>
      <c r="I496" s="118">
        <v>0.3</v>
      </c>
      <c r="J496" s="119">
        <v>1.38</v>
      </c>
      <c r="K496" s="119">
        <v>0.82000000000000028</v>
      </c>
      <c r="L496" s="35">
        <v>1</v>
      </c>
      <c r="M496" s="119">
        <v>0.82000000000000028</v>
      </c>
      <c r="N496" s="119" t="s">
        <v>1746</v>
      </c>
      <c r="O496" s="119" t="s">
        <v>1746</v>
      </c>
      <c r="P496" s="97" t="s">
        <v>1746</v>
      </c>
    </row>
    <row r="497" spans="1:16" x14ac:dyDescent="0.25">
      <c r="A497" s="90">
        <v>496</v>
      </c>
      <c r="B497" s="90" t="s">
        <v>1746</v>
      </c>
      <c r="C497" s="90" t="s">
        <v>1802</v>
      </c>
      <c r="D497" s="91">
        <v>44456</v>
      </c>
      <c r="E497" s="93">
        <v>0</v>
      </c>
      <c r="F497" s="117" t="s">
        <v>4006</v>
      </c>
      <c r="G497" s="94">
        <v>24</v>
      </c>
      <c r="H497" s="118">
        <v>2.1</v>
      </c>
      <c r="I497" s="118">
        <v>0.3</v>
      </c>
      <c r="J497" s="119">
        <v>1.35</v>
      </c>
      <c r="K497" s="119">
        <v>0.75</v>
      </c>
      <c r="L497" s="35">
        <v>1</v>
      </c>
      <c r="M497" s="119">
        <v>0.75</v>
      </c>
      <c r="N497" s="119" t="s">
        <v>1746</v>
      </c>
      <c r="O497" s="119" t="s">
        <v>1746</v>
      </c>
      <c r="P497" s="97" t="s">
        <v>1746</v>
      </c>
    </row>
    <row r="498" spans="1:16" x14ac:dyDescent="0.25">
      <c r="A498" s="90">
        <v>497</v>
      </c>
      <c r="B498" s="90" t="s">
        <v>1746</v>
      </c>
      <c r="C498" s="90" t="s">
        <v>3209</v>
      </c>
      <c r="D498" s="91">
        <v>44456</v>
      </c>
      <c r="E498" s="93">
        <v>0</v>
      </c>
      <c r="F498" s="117" t="s">
        <v>4006</v>
      </c>
      <c r="G498" s="94">
        <v>24</v>
      </c>
      <c r="H498" s="118">
        <v>2.2000000000000002</v>
      </c>
      <c r="I498" s="118">
        <v>0.3</v>
      </c>
      <c r="J498" s="119">
        <v>1.38</v>
      </c>
      <c r="K498" s="119">
        <v>0.82000000000000028</v>
      </c>
      <c r="L498" s="35">
        <v>1</v>
      </c>
      <c r="M498" s="119">
        <v>0.82000000000000028</v>
      </c>
      <c r="N498" s="119" t="s">
        <v>1746</v>
      </c>
      <c r="O498" s="119" t="s">
        <v>1746</v>
      </c>
      <c r="P498" s="97" t="s">
        <v>1746</v>
      </c>
    </row>
    <row r="499" spans="1:16" x14ac:dyDescent="0.25">
      <c r="A499" s="90">
        <v>498</v>
      </c>
      <c r="B499" s="90" t="s">
        <v>1746</v>
      </c>
      <c r="C499" s="90" t="s">
        <v>1802</v>
      </c>
      <c r="D499" s="91">
        <v>44457</v>
      </c>
      <c r="E499" s="93">
        <v>0</v>
      </c>
      <c r="F499" s="117" t="s">
        <v>4006</v>
      </c>
      <c r="G499" s="94">
        <v>24</v>
      </c>
      <c r="H499" s="118">
        <v>2.2000000000000002</v>
      </c>
      <c r="I499" s="118">
        <v>0.1</v>
      </c>
      <c r="J499" s="119">
        <v>1.37</v>
      </c>
      <c r="K499" s="119">
        <v>0.83000000000000007</v>
      </c>
      <c r="L499" s="35">
        <v>1</v>
      </c>
      <c r="M499" s="119">
        <v>0.83000000000000007</v>
      </c>
      <c r="N499" s="119" t="s">
        <v>1746</v>
      </c>
      <c r="O499" s="119" t="s">
        <v>1746</v>
      </c>
      <c r="P499" s="97" t="s">
        <v>1746</v>
      </c>
    </row>
    <row r="500" spans="1:16" x14ac:dyDescent="0.25">
      <c r="A500" s="90">
        <v>499</v>
      </c>
      <c r="B500" s="90" t="s">
        <v>1746</v>
      </c>
      <c r="C500" s="90" t="s">
        <v>3209</v>
      </c>
      <c r="D500" s="91">
        <v>44457</v>
      </c>
      <c r="E500" s="93">
        <v>0</v>
      </c>
      <c r="F500" s="117" t="s">
        <v>4006</v>
      </c>
      <c r="G500" s="94">
        <v>24</v>
      </c>
      <c r="H500" s="118">
        <v>2.2000000000000002</v>
      </c>
      <c r="I500" s="118">
        <v>0.1</v>
      </c>
      <c r="J500" s="119">
        <v>1.39</v>
      </c>
      <c r="K500" s="119">
        <v>0.81000000000000028</v>
      </c>
      <c r="L500" s="35">
        <v>1</v>
      </c>
      <c r="M500" s="119">
        <v>0.81000000000000028</v>
      </c>
      <c r="N500" s="119" t="s">
        <v>1746</v>
      </c>
      <c r="O500" s="119" t="s">
        <v>1746</v>
      </c>
      <c r="P500" s="97" t="s">
        <v>1746</v>
      </c>
    </row>
    <row r="501" spans="1:16" x14ac:dyDescent="0.25">
      <c r="A501" s="90">
        <v>500</v>
      </c>
      <c r="B501" s="90" t="s">
        <v>1746</v>
      </c>
      <c r="C501" s="90" t="s">
        <v>1802</v>
      </c>
      <c r="D501" s="91">
        <v>44458</v>
      </c>
      <c r="E501" s="93">
        <v>0</v>
      </c>
      <c r="F501" s="117" t="s">
        <v>4006</v>
      </c>
      <c r="G501" s="94">
        <v>24</v>
      </c>
      <c r="H501" s="118">
        <v>2.1</v>
      </c>
      <c r="I501" s="118">
        <v>0.1</v>
      </c>
      <c r="J501" s="119">
        <v>1.36</v>
      </c>
      <c r="K501" s="119">
        <v>0.74</v>
      </c>
      <c r="L501" s="35">
        <v>1</v>
      </c>
      <c r="M501" s="119">
        <v>0.74</v>
      </c>
      <c r="N501" s="119" t="s">
        <v>1746</v>
      </c>
      <c r="O501" s="119" t="s">
        <v>1746</v>
      </c>
      <c r="P501" s="97" t="s">
        <v>1746</v>
      </c>
    </row>
    <row r="502" spans="1:16" x14ac:dyDescent="0.25">
      <c r="A502" s="90">
        <v>501</v>
      </c>
      <c r="B502" s="90" t="s">
        <v>1746</v>
      </c>
      <c r="C502" s="90" t="s">
        <v>3209</v>
      </c>
      <c r="D502" s="91">
        <v>44458</v>
      </c>
      <c r="E502" s="93">
        <v>0</v>
      </c>
      <c r="F502" s="117" t="s">
        <v>4006</v>
      </c>
      <c r="G502" s="94">
        <v>24</v>
      </c>
      <c r="H502" s="118">
        <v>2.1</v>
      </c>
      <c r="I502" s="118">
        <v>0.1</v>
      </c>
      <c r="J502" s="119">
        <v>1.38</v>
      </c>
      <c r="K502" s="119">
        <v>0.7200000000000002</v>
      </c>
      <c r="L502" s="35">
        <v>1</v>
      </c>
      <c r="M502" s="119">
        <v>0.7200000000000002</v>
      </c>
      <c r="N502" s="119" t="s">
        <v>1746</v>
      </c>
      <c r="O502" s="119" t="s">
        <v>1746</v>
      </c>
      <c r="P502" s="97" t="s">
        <v>1746</v>
      </c>
    </row>
    <row r="503" spans="1:16" x14ac:dyDescent="0.25">
      <c r="A503" s="90">
        <v>502</v>
      </c>
      <c r="B503" s="90" t="s">
        <v>1746</v>
      </c>
      <c r="C503" s="90" t="s">
        <v>1802</v>
      </c>
      <c r="D503" s="91">
        <v>44459</v>
      </c>
      <c r="E503" s="93">
        <v>0</v>
      </c>
      <c r="F503" s="117" t="s">
        <v>4006</v>
      </c>
      <c r="G503" s="94">
        <v>24</v>
      </c>
      <c r="H503" s="118">
        <v>2.2000000000000002</v>
      </c>
      <c r="I503" s="118">
        <v>0.1</v>
      </c>
      <c r="J503" s="119">
        <v>1.35</v>
      </c>
      <c r="K503" s="119">
        <v>0.85000000000000009</v>
      </c>
      <c r="L503" s="35">
        <v>1</v>
      </c>
      <c r="M503" s="119">
        <v>0.85000000000000009</v>
      </c>
      <c r="N503" s="119" t="s">
        <v>1746</v>
      </c>
      <c r="O503" s="119" t="s">
        <v>1746</v>
      </c>
      <c r="P503" s="97" t="s">
        <v>1746</v>
      </c>
    </row>
    <row r="504" spans="1:16" x14ac:dyDescent="0.25">
      <c r="A504" s="90">
        <v>503</v>
      </c>
      <c r="B504" s="90" t="s">
        <v>1746</v>
      </c>
      <c r="C504" s="90" t="s">
        <v>3209</v>
      </c>
      <c r="D504" s="91">
        <v>44459</v>
      </c>
      <c r="E504" s="93">
        <v>0</v>
      </c>
      <c r="F504" s="117" t="s">
        <v>4006</v>
      </c>
      <c r="G504" s="94">
        <v>24</v>
      </c>
      <c r="H504" s="118">
        <v>2.1</v>
      </c>
      <c r="I504" s="118">
        <v>0.1</v>
      </c>
      <c r="J504" s="119">
        <v>1.36</v>
      </c>
      <c r="K504" s="119">
        <v>0.74</v>
      </c>
      <c r="L504" s="35">
        <v>1</v>
      </c>
      <c r="M504" s="119">
        <v>0.74</v>
      </c>
      <c r="N504" s="119" t="s">
        <v>1746</v>
      </c>
      <c r="O504" s="119" t="s">
        <v>1746</v>
      </c>
      <c r="P504" s="97" t="s">
        <v>1746</v>
      </c>
    </row>
    <row r="505" spans="1:16" x14ac:dyDescent="0.25">
      <c r="A505" s="90">
        <v>504</v>
      </c>
      <c r="B505" s="90" t="s">
        <v>1746</v>
      </c>
      <c r="C505" s="90" t="s">
        <v>1802</v>
      </c>
      <c r="D505" s="91">
        <v>44460</v>
      </c>
      <c r="E505" s="93">
        <v>0</v>
      </c>
      <c r="F505" s="117" t="s">
        <v>4006</v>
      </c>
      <c r="G505" s="94">
        <v>24</v>
      </c>
      <c r="H505" s="118">
        <v>2.1</v>
      </c>
      <c r="I505" s="118">
        <v>0.1</v>
      </c>
      <c r="J505" s="119">
        <v>1.37</v>
      </c>
      <c r="K505" s="119">
        <v>0.73</v>
      </c>
      <c r="L505" s="35">
        <v>1</v>
      </c>
      <c r="M505" s="119">
        <v>0.73</v>
      </c>
      <c r="N505" s="119" t="s">
        <v>1746</v>
      </c>
      <c r="O505" s="119" t="s">
        <v>1746</v>
      </c>
      <c r="P505" s="97" t="s">
        <v>1746</v>
      </c>
    </row>
    <row r="506" spans="1:16" x14ac:dyDescent="0.25">
      <c r="A506" s="90">
        <v>505</v>
      </c>
      <c r="B506" s="90" t="s">
        <v>1746</v>
      </c>
      <c r="C506" s="90" t="s">
        <v>3209</v>
      </c>
      <c r="D506" s="91">
        <v>44460</v>
      </c>
      <c r="E506" s="93">
        <v>0</v>
      </c>
      <c r="F506" s="117" t="s">
        <v>4006</v>
      </c>
      <c r="G506" s="94">
        <v>24</v>
      </c>
      <c r="H506" s="118">
        <v>2.1</v>
      </c>
      <c r="I506" s="118">
        <v>0.1</v>
      </c>
      <c r="J506" s="119">
        <v>1.37</v>
      </c>
      <c r="K506" s="119">
        <v>0.73</v>
      </c>
      <c r="L506" s="35">
        <v>1</v>
      </c>
      <c r="M506" s="119">
        <v>0.73</v>
      </c>
      <c r="N506" s="119" t="s">
        <v>1746</v>
      </c>
      <c r="O506" s="119" t="s">
        <v>1746</v>
      </c>
      <c r="P506" s="97" t="s">
        <v>1746</v>
      </c>
    </row>
    <row r="507" spans="1:16" x14ac:dyDescent="0.25">
      <c r="A507" s="90">
        <v>506</v>
      </c>
      <c r="B507" s="90" t="s">
        <v>1746</v>
      </c>
      <c r="C507" s="90" t="s">
        <v>1802</v>
      </c>
      <c r="D507" s="91">
        <v>44461</v>
      </c>
      <c r="E507" s="93">
        <v>0</v>
      </c>
      <c r="F507" s="117" t="s">
        <v>4006</v>
      </c>
      <c r="G507" s="94">
        <v>24</v>
      </c>
      <c r="H507" s="118">
        <v>2.2000000000000002</v>
      </c>
      <c r="I507" s="118">
        <v>0.1</v>
      </c>
      <c r="J507" s="119">
        <v>1.37</v>
      </c>
      <c r="K507" s="119">
        <v>0.83000000000000007</v>
      </c>
      <c r="L507" s="35">
        <v>1</v>
      </c>
      <c r="M507" s="119">
        <v>0.83000000000000007</v>
      </c>
      <c r="N507" s="119" t="s">
        <v>1746</v>
      </c>
      <c r="O507" s="119" t="s">
        <v>1746</v>
      </c>
      <c r="P507" s="97" t="s">
        <v>1746</v>
      </c>
    </row>
    <row r="508" spans="1:16" x14ac:dyDescent="0.25">
      <c r="A508" s="90">
        <v>507</v>
      </c>
      <c r="B508" s="90" t="s">
        <v>1746</v>
      </c>
      <c r="C508" s="90" t="s">
        <v>3209</v>
      </c>
      <c r="D508" s="91">
        <v>44461</v>
      </c>
      <c r="E508" s="93">
        <v>0</v>
      </c>
      <c r="F508" s="117" t="s">
        <v>4006</v>
      </c>
      <c r="G508" s="94">
        <v>24</v>
      </c>
      <c r="H508" s="118">
        <v>2.2000000000000002</v>
      </c>
      <c r="I508" s="118">
        <v>0.1</v>
      </c>
      <c r="J508" s="119">
        <v>1.37</v>
      </c>
      <c r="K508" s="119">
        <v>0.83000000000000007</v>
      </c>
      <c r="L508" s="35">
        <v>1</v>
      </c>
      <c r="M508" s="119">
        <v>0.83000000000000007</v>
      </c>
      <c r="N508" s="119" t="s">
        <v>1746</v>
      </c>
      <c r="O508" s="119" t="s">
        <v>1746</v>
      </c>
      <c r="P508" s="97" t="s">
        <v>1746</v>
      </c>
    </row>
    <row r="509" spans="1:16" x14ac:dyDescent="0.25">
      <c r="A509" s="90">
        <v>508</v>
      </c>
      <c r="B509" s="90" t="s">
        <v>1746</v>
      </c>
      <c r="C509" s="90" t="s">
        <v>1802</v>
      </c>
      <c r="D509" s="91">
        <v>44462</v>
      </c>
      <c r="E509" s="93">
        <v>0</v>
      </c>
      <c r="F509" s="117" t="s">
        <v>4006</v>
      </c>
      <c r="G509" s="94">
        <v>24</v>
      </c>
      <c r="H509" s="118">
        <v>1.7</v>
      </c>
      <c r="I509" s="118">
        <v>0.1</v>
      </c>
      <c r="J509" s="119">
        <v>1.07</v>
      </c>
      <c r="K509" s="119">
        <v>0.62999999999999989</v>
      </c>
      <c r="L509" s="35">
        <v>1</v>
      </c>
      <c r="M509" s="119">
        <v>0.62999999999999989</v>
      </c>
      <c r="N509" s="119" t="s">
        <v>1746</v>
      </c>
      <c r="O509" s="119" t="s">
        <v>1746</v>
      </c>
      <c r="P509" s="97" t="s">
        <v>1746</v>
      </c>
    </row>
    <row r="510" spans="1:16" x14ac:dyDescent="0.25">
      <c r="A510" s="90">
        <v>509</v>
      </c>
      <c r="B510" s="90" t="s">
        <v>1746</v>
      </c>
      <c r="C510" s="90" t="s">
        <v>3209</v>
      </c>
      <c r="D510" s="91">
        <v>44462</v>
      </c>
      <c r="E510" s="93">
        <v>0</v>
      </c>
      <c r="F510" s="117" t="s">
        <v>4006</v>
      </c>
      <c r="G510" s="94">
        <v>24</v>
      </c>
      <c r="H510" s="118">
        <v>1.8</v>
      </c>
      <c r="I510" s="118">
        <v>0.1</v>
      </c>
      <c r="J510" s="119">
        <v>1.0900000000000001</v>
      </c>
      <c r="K510" s="119">
        <v>0.71</v>
      </c>
      <c r="L510" s="35">
        <v>1</v>
      </c>
      <c r="M510" s="119">
        <v>0.71</v>
      </c>
      <c r="N510" s="119" t="s">
        <v>1746</v>
      </c>
      <c r="O510" s="119" t="s">
        <v>1746</v>
      </c>
      <c r="P510" s="97" t="s">
        <v>1746</v>
      </c>
    </row>
    <row r="511" spans="1:16" x14ac:dyDescent="0.25">
      <c r="A511" s="90">
        <v>510</v>
      </c>
      <c r="B511" s="90" t="s">
        <v>1746</v>
      </c>
      <c r="C511" s="90" t="s">
        <v>1802</v>
      </c>
      <c r="D511" s="91">
        <v>44463</v>
      </c>
      <c r="E511" s="93">
        <v>0</v>
      </c>
      <c r="F511" s="117" t="s">
        <v>4006</v>
      </c>
      <c r="G511" s="94">
        <v>24</v>
      </c>
      <c r="H511" s="118">
        <v>2</v>
      </c>
      <c r="I511" s="118">
        <v>0.1</v>
      </c>
      <c r="J511" s="119">
        <v>1.35</v>
      </c>
      <c r="K511" s="119">
        <v>0.64999999999999991</v>
      </c>
      <c r="L511" s="35">
        <v>1</v>
      </c>
      <c r="M511" s="119">
        <v>0.64999999999999991</v>
      </c>
      <c r="N511" s="119" t="s">
        <v>1746</v>
      </c>
      <c r="O511" s="119" t="s">
        <v>1746</v>
      </c>
      <c r="P511" s="97" t="s">
        <v>1746</v>
      </c>
    </row>
    <row r="512" spans="1:16" x14ac:dyDescent="0.25">
      <c r="A512" s="90">
        <v>511</v>
      </c>
      <c r="B512" s="90" t="s">
        <v>1746</v>
      </c>
      <c r="C512" s="90" t="s">
        <v>3209</v>
      </c>
      <c r="D512" s="91">
        <v>44463</v>
      </c>
      <c r="E512" s="93">
        <v>0</v>
      </c>
      <c r="F512" s="117" t="s">
        <v>4006</v>
      </c>
      <c r="G512" s="94">
        <v>24</v>
      </c>
      <c r="H512" s="118">
        <v>2.1</v>
      </c>
      <c r="I512" s="118">
        <v>0.11</v>
      </c>
      <c r="J512" s="119">
        <v>1.37</v>
      </c>
      <c r="K512" s="119">
        <v>0.73</v>
      </c>
      <c r="L512" s="35">
        <v>1</v>
      </c>
      <c r="M512" s="119">
        <v>0.73</v>
      </c>
      <c r="N512" s="119" t="s">
        <v>1746</v>
      </c>
      <c r="O512" s="119" t="s">
        <v>1746</v>
      </c>
      <c r="P512" s="97" t="s">
        <v>1746</v>
      </c>
    </row>
    <row r="513" spans="1:16" x14ac:dyDescent="0.25">
      <c r="A513" s="90">
        <v>512</v>
      </c>
      <c r="B513" s="90" t="s">
        <v>1746</v>
      </c>
      <c r="C513" s="90" t="s">
        <v>1802</v>
      </c>
      <c r="D513" s="91">
        <v>44464</v>
      </c>
      <c r="E513" s="93">
        <v>0</v>
      </c>
      <c r="F513" s="117" t="s">
        <v>4006</v>
      </c>
      <c r="G513" s="94">
        <v>24</v>
      </c>
      <c r="H513" s="118">
        <v>2.1</v>
      </c>
      <c r="I513" s="118">
        <v>0.1</v>
      </c>
      <c r="J513" s="119">
        <v>1.35</v>
      </c>
      <c r="K513" s="119">
        <v>0.75</v>
      </c>
      <c r="L513" s="35">
        <v>1</v>
      </c>
      <c r="M513" s="119">
        <v>0.75</v>
      </c>
      <c r="N513" s="119" t="s">
        <v>1746</v>
      </c>
      <c r="O513" s="119" t="s">
        <v>1746</v>
      </c>
      <c r="P513" s="97" t="s">
        <v>1746</v>
      </c>
    </row>
    <row r="514" spans="1:16" x14ac:dyDescent="0.25">
      <c r="A514" s="90">
        <v>513</v>
      </c>
      <c r="B514" s="90" t="s">
        <v>1746</v>
      </c>
      <c r="C514" s="90" t="s">
        <v>3209</v>
      </c>
      <c r="D514" s="91">
        <v>44464</v>
      </c>
      <c r="E514" s="93">
        <v>0</v>
      </c>
      <c r="F514" s="117" t="s">
        <v>4006</v>
      </c>
      <c r="G514" s="94">
        <v>24</v>
      </c>
      <c r="H514" s="118">
        <v>2.1</v>
      </c>
      <c r="I514" s="118">
        <v>0.1</v>
      </c>
      <c r="J514" s="119">
        <v>1.37</v>
      </c>
      <c r="K514" s="119">
        <v>0.73</v>
      </c>
      <c r="L514" s="35">
        <v>1</v>
      </c>
      <c r="M514" s="119">
        <v>0.73</v>
      </c>
      <c r="N514" s="119" t="s">
        <v>1746</v>
      </c>
      <c r="O514" s="119" t="s">
        <v>1746</v>
      </c>
      <c r="P514" s="97" t="s">
        <v>1746</v>
      </c>
    </row>
    <row r="515" spans="1:16" x14ac:dyDescent="0.25">
      <c r="A515" s="90">
        <v>514</v>
      </c>
      <c r="B515" s="90" t="s">
        <v>1746</v>
      </c>
      <c r="C515" s="90" t="s">
        <v>1802</v>
      </c>
      <c r="D515" s="91">
        <v>44465</v>
      </c>
      <c r="E515" s="93">
        <v>0</v>
      </c>
      <c r="F515" s="117" t="s">
        <v>4006</v>
      </c>
      <c r="G515" s="94">
        <v>24</v>
      </c>
      <c r="H515" s="118">
        <v>2.1</v>
      </c>
      <c r="I515" s="118">
        <v>0.1</v>
      </c>
      <c r="J515" s="119">
        <v>1.35</v>
      </c>
      <c r="K515" s="119">
        <v>0.75</v>
      </c>
      <c r="L515" s="35">
        <v>1</v>
      </c>
      <c r="M515" s="119">
        <v>0.75</v>
      </c>
      <c r="N515" s="119" t="s">
        <v>1746</v>
      </c>
      <c r="O515" s="119" t="s">
        <v>1746</v>
      </c>
      <c r="P515" s="97" t="s">
        <v>1746</v>
      </c>
    </row>
    <row r="516" spans="1:16" x14ac:dyDescent="0.25">
      <c r="A516" s="90">
        <v>515</v>
      </c>
      <c r="B516" s="90" t="s">
        <v>1746</v>
      </c>
      <c r="C516" s="90" t="s">
        <v>3209</v>
      </c>
      <c r="D516" s="91">
        <v>44465</v>
      </c>
      <c r="E516" s="93">
        <v>0</v>
      </c>
      <c r="F516" s="117" t="s">
        <v>4006</v>
      </c>
      <c r="G516" s="94">
        <v>24</v>
      </c>
      <c r="H516" s="118">
        <v>2.1</v>
      </c>
      <c r="I516" s="118">
        <v>0.1</v>
      </c>
      <c r="J516" s="119">
        <v>1.37</v>
      </c>
      <c r="K516" s="119">
        <v>0.73</v>
      </c>
      <c r="L516" s="35">
        <v>1</v>
      </c>
      <c r="M516" s="119">
        <v>0.73</v>
      </c>
      <c r="N516" s="119" t="s">
        <v>1746</v>
      </c>
      <c r="O516" s="119" t="s">
        <v>1746</v>
      </c>
      <c r="P516" s="97" t="s">
        <v>1746</v>
      </c>
    </row>
    <row r="517" spans="1:16" x14ac:dyDescent="0.25">
      <c r="A517" s="90">
        <v>516</v>
      </c>
      <c r="B517" s="90" t="s">
        <v>1746</v>
      </c>
      <c r="C517" s="90" t="s">
        <v>1802</v>
      </c>
      <c r="D517" s="91">
        <v>44466</v>
      </c>
      <c r="E517" s="93">
        <v>0</v>
      </c>
      <c r="F517" s="117" t="s">
        <v>4006</v>
      </c>
      <c r="G517" s="94">
        <v>24</v>
      </c>
      <c r="H517" s="118">
        <v>2.1</v>
      </c>
      <c r="I517" s="118">
        <v>0.2</v>
      </c>
      <c r="J517" s="119">
        <v>1.36</v>
      </c>
      <c r="K517" s="119">
        <v>0.74</v>
      </c>
      <c r="L517" s="35">
        <v>1</v>
      </c>
      <c r="M517" s="119">
        <v>0.74</v>
      </c>
      <c r="N517" s="119" t="s">
        <v>1746</v>
      </c>
      <c r="O517" s="119" t="s">
        <v>1746</v>
      </c>
      <c r="P517" s="97" t="s">
        <v>1746</v>
      </c>
    </row>
    <row r="518" spans="1:16" x14ac:dyDescent="0.25">
      <c r="A518" s="90">
        <v>517</v>
      </c>
      <c r="B518" s="90" t="s">
        <v>1746</v>
      </c>
      <c r="C518" s="90" t="s">
        <v>3209</v>
      </c>
      <c r="D518" s="91">
        <v>44466</v>
      </c>
      <c r="E518" s="93">
        <v>0</v>
      </c>
      <c r="F518" s="117" t="s">
        <v>4006</v>
      </c>
      <c r="G518" s="94">
        <v>24</v>
      </c>
      <c r="H518" s="118">
        <v>2</v>
      </c>
      <c r="I518" s="118">
        <v>1.2</v>
      </c>
      <c r="J518" s="119">
        <v>1.36</v>
      </c>
      <c r="K518" s="119">
        <v>0.6399999999999999</v>
      </c>
      <c r="L518" s="35">
        <v>1</v>
      </c>
      <c r="M518" s="119">
        <v>0.6399999999999999</v>
      </c>
      <c r="N518" s="119" t="s">
        <v>1746</v>
      </c>
      <c r="O518" s="119" t="s">
        <v>1746</v>
      </c>
      <c r="P518" s="97" t="s">
        <v>1746</v>
      </c>
    </row>
    <row r="519" spans="1:16" x14ac:dyDescent="0.25">
      <c r="A519" s="90">
        <v>518</v>
      </c>
      <c r="B519" s="90" t="s">
        <v>1746</v>
      </c>
      <c r="C519" s="90" t="s">
        <v>1802</v>
      </c>
      <c r="D519" s="91">
        <v>44467</v>
      </c>
      <c r="E519" s="93">
        <v>0</v>
      </c>
      <c r="F519" s="117" t="s">
        <v>4006</v>
      </c>
      <c r="G519" s="94">
        <v>24</v>
      </c>
      <c r="H519" s="118">
        <v>2.1</v>
      </c>
      <c r="I519" s="118">
        <v>0.1</v>
      </c>
      <c r="J519" s="119">
        <v>1.36</v>
      </c>
      <c r="K519" s="119">
        <v>0.74</v>
      </c>
      <c r="L519" s="35">
        <v>1</v>
      </c>
      <c r="M519" s="119">
        <v>0.74</v>
      </c>
      <c r="N519" s="119" t="s">
        <v>1746</v>
      </c>
      <c r="O519" s="119" t="s">
        <v>1746</v>
      </c>
      <c r="P519" s="97" t="s">
        <v>1746</v>
      </c>
    </row>
    <row r="520" spans="1:16" x14ac:dyDescent="0.25">
      <c r="A520" s="90">
        <v>519</v>
      </c>
      <c r="B520" s="90" t="s">
        <v>1746</v>
      </c>
      <c r="C520" s="90" t="s">
        <v>3209</v>
      </c>
      <c r="D520" s="91">
        <v>44467</v>
      </c>
      <c r="E520" s="93">
        <v>0</v>
      </c>
      <c r="F520" s="117" t="s">
        <v>4006</v>
      </c>
      <c r="G520" s="94">
        <v>24</v>
      </c>
      <c r="H520" s="118">
        <v>2.1</v>
      </c>
      <c r="I520" s="118">
        <v>0.2</v>
      </c>
      <c r="J520" s="119">
        <v>1.3</v>
      </c>
      <c r="K520" s="119">
        <v>0.8</v>
      </c>
      <c r="L520" s="35">
        <v>1</v>
      </c>
      <c r="M520" s="119">
        <v>0.8</v>
      </c>
      <c r="N520" s="119" t="s">
        <v>1746</v>
      </c>
      <c r="O520" s="119" t="s">
        <v>1746</v>
      </c>
      <c r="P520" s="97" t="s">
        <v>1746</v>
      </c>
    </row>
    <row r="521" spans="1:16" x14ac:dyDescent="0.25">
      <c r="A521" s="90">
        <v>520</v>
      </c>
      <c r="B521" s="90" t="s">
        <v>1746</v>
      </c>
      <c r="C521" s="90" t="s">
        <v>1802</v>
      </c>
      <c r="D521" s="91">
        <v>44468</v>
      </c>
      <c r="E521" s="93">
        <v>0</v>
      </c>
      <c r="F521" s="117" t="s">
        <v>4006</v>
      </c>
      <c r="G521" s="94">
        <v>24</v>
      </c>
      <c r="H521" s="118">
        <v>2.1</v>
      </c>
      <c r="I521" s="118">
        <v>0.1</v>
      </c>
      <c r="J521" s="119">
        <v>1.36</v>
      </c>
      <c r="K521" s="119">
        <v>0.74</v>
      </c>
      <c r="L521" s="35">
        <v>1</v>
      </c>
      <c r="M521" s="119">
        <v>0.74</v>
      </c>
      <c r="N521" s="119" t="s">
        <v>1746</v>
      </c>
      <c r="O521" s="119" t="s">
        <v>1746</v>
      </c>
      <c r="P521" s="97" t="s">
        <v>1746</v>
      </c>
    </row>
    <row r="522" spans="1:16" x14ac:dyDescent="0.25">
      <c r="A522" s="90">
        <v>521</v>
      </c>
      <c r="B522" s="90" t="s">
        <v>1746</v>
      </c>
      <c r="C522" s="90" t="s">
        <v>3209</v>
      </c>
      <c r="D522" s="91">
        <v>44468</v>
      </c>
      <c r="E522" s="93">
        <v>0</v>
      </c>
      <c r="F522" s="117" t="s">
        <v>4006</v>
      </c>
      <c r="G522" s="94">
        <v>24</v>
      </c>
      <c r="H522" s="118">
        <v>2.1</v>
      </c>
      <c r="I522" s="118">
        <v>0.1</v>
      </c>
      <c r="J522" s="119">
        <v>1.35</v>
      </c>
      <c r="K522" s="119">
        <v>0.75</v>
      </c>
      <c r="L522" s="35">
        <v>1</v>
      </c>
      <c r="M522" s="119">
        <v>0.75</v>
      </c>
      <c r="N522" s="119" t="s">
        <v>1746</v>
      </c>
      <c r="O522" s="119" t="s">
        <v>1746</v>
      </c>
      <c r="P522" s="97" t="s">
        <v>1746</v>
      </c>
    </row>
    <row r="523" spans="1:16" x14ac:dyDescent="0.25">
      <c r="A523" s="90">
        <v>522</v>
      </c>
      <c r="B523" s="90" t="s">
        <v>1746</v>
      </c>
      <c r="C523" s="90" t="s">
        <v>1802</v>
      </c>
      <c r="D523" s="91">
        <v>44469</v>
      </c>
      <c r="E523" s="93">
        <v>0</v>
      </c>
      <c r="F523" s="117" t="s">
        <v>4006</v>
      </c>
      <c r="G523" s="94">
        <v>24</v>
      </c>
      <c r="H523" s="118">
        <v>1.8</v>
      </c>
      <c r="I523" s="118">
        <v>0.1</v>
      </c>
      <c r="J523" s="119">
        <v>1.3</v>
      </c>
      <c r="K523" s="119">
        <v>0.5</v>
      </c>
      <c r="L523" s="35">
        <v>1</v>
      </c>
      <c r="M523" s="119">
        <v>0.5</v>
      </c>
      <c r="N523" s="119" t="s">
        <v>1746</v>
      </c>
      <c r="O523" s="119" t="s">
        <v>1746</v>
      </c>
      <c r="P523" s="97" t="s">
        <v>1746</v>
      </c>
    </row>
    <row r="524" spans="1:16" x14ac:dyDescent="0.25">
      <c r="A524" s="90">
        <v>523</v>
      </c>
      <c r="B524" s="90" t="s">
        <v>1746</v>
      </c>
      <c r="C524" s="90" t="s">
        <v>3209</v>
      </c>
      <c r="D524" s="91">
        <v>44469</v>
      </c>
      <c r="E524" s="93">
        <v>0</v>
      </c>
      <c r="F524" s="117" t="s">
        <v>4006</v>
      </c>
      <c r="G524" s="94">
        <v>24</v>
      </c>
      <c r="H524" s="118">
        <v>2.2000000000000002</v>
      </c>
      <c r="I524" s="118">
        <v>0.1</v>
      </c>
      <c r="J524" s="119">
        <v>1.32</v>
      </c>
      <c r="K524" s="119">
        <v>0.88000000000000012</v>
      </c>
      <c r="L524" s="35">
        <v>1</v>
      </c>
      <c r="M524" s="119">
        <v>0.88000000000000012</v>
      </c>
      <c r="N524" s="119" t="s">
        <v>1746</v>
      </c>
      <c r="O524" s="119" t="s">
        <v>1746</v>
      </c>
      <c r="P524" s="97" t="s">
        <v>1746</v>
      </c>
    </row>
    <row r="525" spans="1:16" x14ac:dyDescent="0.25">
      <c r="A525" s="90">
        <v>524</v>
      </c>
      <c r="B525" s="90" t="s">
        <v>1746</v>
      </c>
      <c r="C525" s="90" t="s">
        <v>1802</v>
      </c>
      <c r="D525" s="91">
        <v>44470</v>
      </c>
      <c r="E525" s="93">
        <v>0</v>
      </c>
      <c r="F525" s="117" t="s">
        <v>4006</v>
      </c>
      <c r="G525" s="94">
        <v>24</v>
      </c>
      <c r="H525" s="118">
        <v>2.2000000000000002</v>
      </c>
      <c r="I525" s="118">
        <v>0.2</v>
      </c>
      <c r="J525" s="119">
        <v>1.38</v>
      </c>
      <c r="K525" s="119">
        <v>0.82000000000000028</v>
      </c>
      <c r="L525" s="35">
        <v>1</v>
      </c>
      <c r="M525" s="119">
        <v>0.82000000000000028</v>
      </c>
      <c r="N525" s="119" t="s">
        <v>1746</v>
      </c>
      <c r="O525" s="119" t="s">
        <v>1746</v>
      </c>
      <c r="P525" s="97" t="s">
        <v>1746</v>
      </c>
    </row>
    <row r="526" spans="1:16" x14ac:dyDescent="0.25">
      <c r="A526" s="90">
        <v>525</v>
      </c>
      <c r="B526" s="90" t="s">
        <v>1746</v>
      </c>
      <c r="C526" s="90" t="s">
        <v>3209</v>
      </c>
      <c r="D526" s="91">
        <v>44470</v>
      </c>
      <c r="E526" s="93">
        <v>0</v>
      </c>
      <c r="F526" s="117" t="s">
        <v>4006</v>
      </c>
      <c r="G526" s="94">
        <v>24</v>
      </c>
      <c r="H526" s="118">
        <v>2.1</v>
      </c>
      <c r="I526" s="118">
        <v>0.2</v>
      </c>
      <c r="J526" s="119">
        <v>1.36</v>
      </c>
      <c r="K526" s="119">
        <v>0.74</v>
      </c>
      <c r="L526" s="35">
        <v>1</v>
      </c>
      <c r="M526" s="119">
        <v>0.74</v>
      </c>
      <c r="N526" s="119" t="s">
        <v>1746</v>
      </c>
      <c r="O526" s="119" t="s">
        <v>1746</v>
      </c>
      <c r="P526" s="97" t="s">
        <v>1746</v>
      </c>
    </row>
    <row r="527" spans="1:16" x14ac:dyDescent="0.25">
      <c r="A527" s="90">
        <v>526</v>
      </c>
      <c r="B527" s="90" t="s">
        <v>1746</v>
      </c>
      <c r="C527" s="90" t="s">
        <v>1802</v>
      </c>
      <c r="D527" s="91">
        <v>44471</v>
      </c>
      <c r="E527" s="93">
        <v>0</v>
      </c>
      <c r="F527" s="117" t="s">
        <v>4006</v>
      </c>
      <c r="G527" s="94">
        <v>24</v>
      </c>
      <c r="H527" s="118">
        <v>2.1</v>
      </c>
      <c r="I527" s="118">
        <v>0.4</v>
      </c>
      <c r="J527" s="119">
        <v>1.36</v>
      </c>
      <c r="K527" s="119">
        <v>0.74</v>
      </c>
      <c r="L527" s="35">
        <v>1</v>
      </c>
      <c r="M527" s="119">
        <v>0.74</v>
      </c>
      <c r="N527" s="119" t="s">
        <v>1746</v>
      </c>
      <c r="O527" s="119" t="s">
        <v>1746</v>
      </c>
      <c r="P527" s="97" t="s">
        <v>1746</v>
      </c>
    </row>
    <row r="528" spans="1:16" x14ac:dyDescent="0.25">
      <c r="A528" s="90">
        <v>527</v>
      </c>
      <c r="B528" s="90" t="s">
        <v>1746</v>
      </c>
      <c r="C528" s="90" t="s">
        <v>3209</v>
      </c>
      <c r="D528" s="91">
        <v>44471</v>
      </c>
      <c r="E528" s="93">
        <v>0</v>
      </c>
      <c r="F528" s="117" t="s">
        <v>4006</v>
      </c>
      <c r="G528" s="94">
        <v>24</v>
      </c>
      <c r="H528" s="118">
        <v>2.1</v>
      </c>
      <c r="I528" s="118">
        <v>0.6</v>
      </c>
      <c r="J528" s="119">
        <v>1.35</v>
      </c>
      <c r="K528" s="119">
        <v>0.75</v>
      </c>
      <c r="L528" s="35">
        <v>1</v>
      </c>
      <c r="M528" s="119">
        <v>0.75</v>
      </c>
      <c r="N528" s="119" t="s">
        <v>1746</v>
      </c>
      <c r="O528" s="119" t="s">
        <v>1746</v>
      </c>
      <c r="P528" s="97" t="s">
        <v>1746</v>
      </c>
    </row>
    <row r="529" spans="1:16" x14ac:dyDescent="0.25">
      <c r="A529" s="90">
        <v>528</v>
      </c>
      <c r="B529" s="90" t="s">
        <v>1746</v>
      </c>
      <c r="C529" s="90" t="s">
        <v>1802</v>
      </c>
      <c r="D529" s="91">
        <v>44472</v>
      </c>
      <c r="E529" s="93">
        <v>0</v>
      </c>
      <c r="F529" s="117" t="s">
        <v>4006</v>
      </c>
      <c r="G529" s="94">
        <v>24</v>
      </c>
      <c r="H529" s="118">
        <v>2</v>
      </c>
      <c r="I529" s="118">
        <v>0.3</v>
      </c>
      <c r="J529" s="119">
        <v>1.37</v>
      </c>
      <c r="K529" s="119">
        <v>0.62999999999999989</v>
      </c>
      <c r="L529" s="35">
        <v>1</v>
      </c>
      <c r="M529" s="119">
        <v>0.62999999999999989</v>
      </c>
      <c r="N529" s="119" t="s">
        <v>1746</v>
      </c>
      <c r="O529" s="119" t="s">
        <v>1746</v>
      </c>
      <c r="P529" s="97" t="s">
        <v>1746</v>
      </c>
    </row>
    <row r="530" spans="1:16" x14ac:dyDescent="0.25">
      <c r="A530" s="90">
        <v>529</v>
      </c>
      <c r="B530" s="90" t="s">
        <v>1746</v>
      </c>
      <c r="C530" s="90" t="s">
        <v>3209</v>
      </c>
      <c r="D530" s="91">
        <v>44472</v>
      </c>
      <c r="E530" s="93">
        <v>0</v>
      </c>
      <c r="F530" s="117" t="s">
        <v>4006</v>
      </c>
      <c r="G530" s="94">
        <v>24</v>
      </c>
      <c r="H530" s="118">
        <v>2.1</v>
      </c>
      <c r="I530" s="118">
        <v>0.5</v>
      </c>
      <c r="J530" s="119">
        <v>1.36</v>
      </c>
      <c r="K530" s="119">
        <v>0.74</v>
      </c>
      <c r="L530" s="35">
        <v>1</v>
      </c>
      <c r="M530" s="119">
        <v>0.74</v>
      </c>
      <c r="N530" s="119" t="s">
        <v>1746</v>
      </c>
      <c r="O530" s="119" t="s">
        <v>1746</v>
      </c>
      <c r="P530" s="97" t="s">
        <v>1746</v>
      </c>
    </row>
    <row r="531" spans="1:16" x14ac:dyDescent="0.25">
      <c r="A531" s="90">
        <v>530</v>
      </c>
      <c r="B531" s="90" t="s">
        <v>1746</v>
      </c>
      <c r="C531" s="90" t="s">
        <v>1802</v>
      </c>
      <c r="D531" s="91">
        <v>44473</v>
      </c>
      <c r="E531" s="93">
        <v>0</v>
      </c>
      <c r="F531" s="117" t="s">
        <v>4006</v>
      </c>
      <c r="G531" s="94">
        <v>24</v>
      </c>
      <c r="H531" s="118">
        <v>1.9</v>
      </c>
      <c r="I531" s="118">
        <v>0.4</v>
      </c>
      <c r="J531" s="119">
        <v>1.23</v>
      </c>
      <c r="K531" s="119">
        <v>0.66999999999999993</v>
      </c>
      <c r="L531" s="35">
        <v>1</v>
      </c>
      <c r="M531" s="119">
        <v>0.66999999999999993</v>
      </c>
      <c r="N531" s="119" t="s">
        <v>1746</v>
      </c>
      <c r="O531" s="119" t="s">
        <v>1746</v>
      </c>
      <c r="P531" s="97" t="s">
        <v>1746</v>
      </c>
    </row>
    <row r="532" spans="1:16" x14ac:dyDescent="0.25">
      <c r="A532" s="90">
        <v>531</v>
      </c>
      <c r="B532" s="90" t="s">
        <v>1746</v>
      </c>
      <c r="C532" s="90" t="s">
        <v>3209</v>
      </c>
      <c r="D532" s="91">
        <v>44473</v>
      </c>
      <c r="E532" s="93">
        <v>0</v>
      </c>
      <c r="F532" s="117" t="s">
        <v>4006</v>
      </c>
      <c r="G532" s="94">
        <v>24</v>
      </c>
      <c r="H532" s="118">
        <v>1.9</v>
      </c>
      <c r="I532" s="118">
        <v>0.3</v>
      </c>
      <c r="J532" s="119">
        <v>1.22</v>
      </c>
      <c r="K532" s="119">
        <v>0.67999999999999994</v>
      </c>
      <c r="L532" s="35">
        <v>1</v>
      </c>
      <c r="M532" s="119">
        <v>0.67999999999999994</v>
      </c>
      <c r="N532" s="119" t="s">
        <v>1746</v>
      </c>
      <c r="O532" s="119" t="s">
        <v>1746</v>
      </c>
      <c r="P532" s="97" t="s">
        <v>1746</v>
      </c>
    </row>
    <row r="533" spans="1:16" x14ac:dyDescent="0.25">
      <c r="A533" s="90">
        <v>532</v>
      </c>
      <c r="B533" s="90" t="s">
        <v>1746</v>
      </c>
      <c r="C533" s="90" t="s">
        <v>1802</v>
      </c>
      <c r="D533" s="91">
        <v>44474</v>
      </c>
      <c r="E533" s="93">
        <v>0</v>
      </c>
      <c r="F533" s="117" t="s">
        <v>4006</v>
      </c>
      <c r="G533" s="94">
        <v>24</v>
      </c>
      <c r="H533" s="118">
        <v>2.1</v>
      </c>
      <c r="I533" s="118">
        <v>0.6</v>
      </c>
      <c r="J533" s="119">
        <v>1.35</v>
      </c>
      <c r="K533" s="119">
        <v>0.75</v>
      </c>
      <c r="L533" s="35">
        <v>1</v>
      </c>
      <c r="M533" s="119">
        <v>0.75</v>
      </c>
      <c r="N533" s="119" t="s">
        <v>1746</v>
      </c>
      <c r="O533" s="119" t="s">
        <v>1746</v>
      </c>
      <c r="P533" s="97" t="s">
        <v>1746</v>
      </c>
    </row>
    <row r="534" spans="1:16" x14ac:dyDescent="0.25">
      <c r="A534" s="90">
        <v>533</v>
      </c>
      <c r="B534" s="90" t="s">
        <v>1746</v>
      </c>
      <c r="C534" s="90" t="s">
        <v>3209</v>
      </c>
      <c r="D534" s="91">
        <v>44474</v>
      </c>
      <c r="E534" s="93">
        <v>0</v>
      </c>
      <c r="F534" s="117" t="s">
        <v>4006</v>
      </c>
      <c r="G534" s="94">
        <v>24</v>
      </c>
      <c r="H534" s="118">
        <v>2.1</v>
      </c>
      <c r="I534" s="118">
        <v>0.4</v>
      </c>
      <c r="J534" s="119">
        <v>1.35</v>
      </c>
      <c r="K534" s="119">
        <v>0.75</v>
      </c>
      <c r="L534" s="35">
        <v>1</v>
      </c>
      <c r="M534" s="119">
        <v>0.75</v>
      </c>
      <c r="N534" s="119" t="s">
        <v>1746</v>
      </c>
      <c r="O534" s="119" t="s">
        <v>1746</v>
      </c>
      <c r="P534" s="97" t="s">
        <v>1746</v>
      </c>
    </row>
    <row r="535" spans="1:16" x14ac:dyDescent="0.25">
      <c r="A535" s="90">
        <v>534</v>
      </c>
      <c r="B535" s="90" t="s">
        <v>1746</v>
      </c>
      <c r="C535" s="90" t="s">
        <v>1802</v>
      </c>
      <c r="D535" s="91">
        <v>44475</v>
      </c>
      <c r="E535" s="93">
        <v>0</v>
      </c>
      <c r="F535" s="117" t="s">
        <v>4006</v>
      </c>
      <c r="G535" s="94">
        <v>24</v>
      </c>
      <c r="H535" s="118">
        <v>2</v>
      </c>
      <c r="I535" s="118">
        <v>0.4</v>
      </c>
      <c r="J535" s="119">
        <v>1.33</v>
      </c>
      <c r="K535" s="119">
        <v>0.66999999999999993</v>
      </c>
      <c r="L535" s="35">
        <v>1</v>
      </c>
      <c r="M535" s="119">
        <v>0.66999999999999993</v>
      </c>
      <c r="N535" s="119" t="s">
        <v>1746</v>
      </c>
      <c r="O535" s="119" t="s">
        <v>1746</v>
      </c>
      <c r="P535" s="97" t="s">
        <v>1746</v>
      </c>
    </row>
    <row r="536" spans="1:16" x14ac:dyDescent="0.25">
      <c r="A536" s="90">
        <v>535</v>
      </c>
      <c r="B536" s="90" t="s">
        <v>1746</v>
      </c>
      <c r="C536" s="90" t="s">
        <v>3209</v>
      </c>
      <c r="D536" s="91">
        <v>44475</v>
      </c>
      <c r="E536" s="93">
        <v>0</v>
      </c>
      <c r="F536" s="117" t="s">
        <v>4006</v>
      </c>
      <c r="G536" s="94">
        <v>24</v>
      </c>
      <c r="H536" s="118">
        <v>2</v>
      </c>
      <c r="I536" s="118">
        <v>0.3</v>
      </c>
      <c r="J536" s="119">
        <v>1.34</v>
      </c>
      <c r="K536" s="119">
        <v>0.65999999999999992</v>
      </c>
      <c r="L536" s="35">
        <v>1</v>
      </c>
      <c r="M536" s="119">
        <v>0.65999999999999992</v>
      </c>
      <c r="N536" s="119" t="s">
        <v>1746</v>
      </c>
      <c r="O536" s="119" t="s">
        <v>1746</v>
      </c>
      <c r="P536" s="97" t="s">
        <v>1746</v>
      </c>
    </row>
    <row r="537" spans="1:16" x14ac:dyDescent="0.25">
      <c r="A537" s="90">
        <v>536</v>
      </c>
      <c r="B537" s="90" t="s">
        <v>1746</v>
      </c>
      <c r="C537" s="90" t="s">
        <v>1802</v>
      </c>
      <c r="D537" s="91">
        <v>44476</v>
      </c>
      <c r="E537" s="93">
        <v>0</v>
      </c>
      <c r="F537" s="117" t="s">
        <v>4006</v>
      </c>
      <c r="G537" s="94">
        <v>24</v>
      </c>
      <c r="H537" s="118">
        <v>2</v>
      </c>
      <c r="I537" s="118">
        <v>0.3</v>
      </c>
      <c r="J537" s="119">
        <v>1.25</v>
      </c>
      <c r="K537" s="119">
        <v>0.75</v>
      </c>
      <c r="L537" s="35">
        <v>1</v>
      </c>
      <c r="M537" s="119">
        <v>0.75</v>
      </c>
      <c r="N537" s="119" t="s">
        <v>1746</v>
      </c>
      <c r="O537" s="119" t="s">
        <v>1746</v>
      </c>
      <c r="P537" s="97" t="s">
        <v>1746</v>
      </c>
    </row>
    <row r="538" spans="1:16" x14ac:dyDescent="0.25">
      <c r="A538" s="90">
        <v>537</v>
      </c>
      <c r="B538" s="90" t="s">
        <v>1746</v>
      </c>
      <c r="C538" s="90" t="s">
        <v>3209</v>
      </c>
      <c r="D538" s="91">
        <v>44476</v>
      </c>
      <c r="E538" s="93">
        <v>0</v>
      </c>
      <c r="F538" s="117" t="s">
        <v>4006</v>
      </c>
      <c r="G538" s="94">
        <v>24</v>
      </c>
      <c r="H538" s="118">
        <v>1.9</v>
      </c>
      <c r="I538" s="118">
        <v>0.3</v>
      </c>
      <c r="J538" s="119">
        <v>1.25</v>
      </c>
      <c r="K538" s="119">
        <v>0.64999999999999991</v>
      </c>
      <c r="L538" s="35">
        <v>1</v>
      </c>
      <c r="M538" s="119">
        <v>0.64999999999999991</v>
      </c>
      <c r="N538" s="119" t="s">
        <v>1746</v>
      </c>
      <c r="O538" s="119" t="s">
        <v>1746</v>
      </c>
      <c r="P538" s="97" t="s">
        <v>1746</v>
      </c>
    </row>
    <row r="539" spans="1:16" x14ac:dyDescent="0.25">
      <c r="A539" s="90">
        <v>538</v>
      </c>
      <c r="B539" s="90" t="s">
        <v>1746</v>
      </c>
      <c r="C539" s="90" t="s">
        <v>1802</v>
      </c>
      <c r="D539" s="91">
        <v>44477</v>
      </c>
      <c r="E539" s="93">
        <v>0</v>
      </c>
      <c r="F539" s="117" t="s">
        <v>4006</v>
      </c>
      <c r="G539" s="94">
        <v>24</v>
      </c>
      <c r="H539" s="118">
        <v>2</v>
      </c>
      <c r="I539" s="118">
        <v>0.3</v>
      </c>
      <c r="J539" s="119">
        <v>1.37</v>
      </c>
      <c r="K539" s="119">
        <v>0.62999999999999989</v>
      </c>
      <c r="L539" s="35">
        <v>1</v>
      </c>
      <c r="M539" s="119">
        <v>0.62999999999999989</v>
      </c>
      <c r="N539" s="119" t="s">
        <v>1746</v>
      </c>
      <c r="O539" s="119" t="s">
        <v>1746</v>
      </c>
      <c r="P539" s="97" t="s">
        <v>1746</v>
      </c>
    </row>
    <row r="540" spans="1:16" x14ac:dyDescent="0.25">
      <c r="A540" s="90">
        <v>539</v>
      </c>
      <c r="B540" s="90" t="s">
        <v>1746</v>
      </c>
      <c r="C540" s="90" t="s">
        <v>3209</v>
      </c>
      <c r="D540" s="91">
        <v>44477</v>
      </c>
      <c r="E540" s="93">
        <v>0</v>
      </c>
      <c r="F540" s="117" t="s">
        <v>4006</v>
      </c>
      <c r="G540" s="94">
        <v>25</v>
      </c>
      <c r="H540" s="118">
        <v>1.9</v>
      </c>
      <c r="I540" s="118">
        <v>0.2</v>
      </c>
      <c r="J540" s="119">
        <v>1.35</v>
      </c>
      <c r="K540" s="119">
        <v>0.54999999999999982</v>
      </c>
      <c r="L540" s="35">
        <v>1</v>
      </c>
      <c r="M540" s="119">
        <v>0.54999999999999982</v>
      </c>
      <c r="N540" s="119" t="s">
        <v>1746</v>
      </c>
      <c r="O540" s="119" t="s">
        <v>1746</v>
      </c>
      <c r="P540" s="97" t="s">
        <v>1746</v>
      </c>
    </row>
    <row r="541" spans="1:16" x14ac:dyDescent="0.25">
      <c r="A541" s="90">
        <v>540</v>
      </c>
      <c r="B541" s="90" t="s">
        <v>1746</v>
      </c>
      <c r="C541" s="90" t="s">
        <v>1802</v>
      </c>
      <c r="D541" s="91">
        <v>44478</v>
      </c>
      <c r="E541" s="93">
        <v>0</v>
      </c>
      <c r="F541" s="117" t="s">
        <v>4006</v>
      </c>
      <c r="G541" s="94">
        <v>24</v>
      </c>
      <c r="H541" s="118">
        <v>2</v>
      </c>
      <c r="I541" s="118">
        <v>0.3</v>
      </c>
      <c r="J541" s="119">
        <v>1.36</v>
      </c>
      <c r="K541" s="119">
        <v>0.6399999999999999</v>
      </c>
      <c r="L541" s="35">
        <v>1</v>
      </c>
      <c r="M541" s="119">
        <v>0.6399999999999999</v>
      </c>
      <c r="N541" s="119" t="s">
        <v>1746</v>
      </c>
      <c r="O541" s="119" t="s">
        <v>1746</v>
      </c>
      <c r="P541" s="97" t="s">
        <v>1746</v>
      </c>
    </row>
    <row r="542" spans="1:16" x14ac:dyDescent="0.25">
      <c r="A542" s="90">
        <v>541</v>
      </c>
      <c r="B542" s="90" t="s">
        <v>1746</v>
      </c>
      <c r="C542" s="90" t="s">
        <v>3209</v>
      </c>
      <c r="D542" s="91">
        <v>44478</v>
      </c>
      <c r="E542" s="93">
        <v>0</v>
      </c>
      <c r="F542" s="117" t="s">
        <v>4006</v>
      </c>
      <c r="G542" s="94">
        <v>24</v>
      </c>
      <c r="H542" s="118">
        <v>2</v>
      </c>
      <c r="I542" s="118">
        <v>0.3</v>
      </c>
      <c r="J542" s="119">
        <v>1.34</v>
      </c>
      <c r="K542" s="119">
        <v>0.65999999999999992</v>
      </c>
      <c r="L542" s="35">
        <v>1</v>
      </c>
      <c r="M542" s="119">
        <v>0.65999999999999992</v>
      </c>
      <c r="N542" s="119" t="s">
        <v>1746</v>
      </c>
      <c r="O542" s="119" t="s">
        <v>1746</v>
      </c>
      <c r="P542" s="97" t="s">
        <v>1746</v>
      </c>
    </row>
    <row r="543" spans="1:16" x14ac:dyDescent="0.25">
      <c r="A543" s="90">
        <v>542</v>
      </c>
      <c r="B543" s="90" t="s">
        <v>1746</v>
      </c>
      <c r="C543" s="90" t="s">
        <v>1802</v>
      </c>
      <c r="D543" s="91">
        <v>44479</v>
      </c>
      <c r="E543" s="93">
        <v>0</v>
      </c>
      <c r="F543" s="117" t="s">
        <v>2778</v>
      </c>
      <c r="G543" s="94">
        <v>15.5</v>
      </c>
      <c r="H543" s="118">
        <v>1.4</v>
      </c>
      <c r="I543" s="118">
        <v>0.2</v>
      </c>
      <c r="J543" s="119">
        <v>0.84</v>
      </c>
      <c r="K543" s="119">
        <v>0.55999999999999994</v>
      </c>
      <c r="L543" s="35">
        <v>1</v>
      </c>
      <c r="M543" s="119">
        <v>0.55999999999999994</v>
      </c>
      <c r="N543" s="119" t="s">
        <v>1746</v>
      </c>
      <c r="O543" s="119" t="s">
        <v>1746</v>
      </c>
      <c r="P543" s="97" t="s">
        <v>1746</v>
      </c>
    </row>
    <row r="544" spans="1:16" x14ac:dyDescent="0.25">
      <c r="A544" s="90">
        <v>543</v>
      </c>
      <c r="B544" s="90" t="s">
        <v>1746</v>
      </c>
      <c r="C544" s="90" t="s">
        <v>3209</v>
      </c>
      <c r="D544" s="91">
        <v>44479</v>
      </c>
      <c r="E544" s="93">
        <v>0</v>
      </c>
      <c r="F544" s="117" t="s">
        <v>4006</v>
      </c>
      <c r="G544" s="94">
        <v>24</v>
      </c>
      <c r="H544" s="118">
        <v>2</v>
      </c>
      <c r="I544" s="118">
        <v>0.3</v>
      </c>
      <c r="J544" s="119">
        <v>1.36</v>
      </c>
      <c r="K544" s="119">
        <v>0.6399999999999999</v>
      </c>
      <c r="L544" s="35">
        <v>1</v>
      </c>
      <c r="M544" s="119">
        <v>0.6399999999999999</v>
      </c>
      <c r="N544" s="119" t="s">
        <v>1746</v>
      </c>
      <c r="O544" s="119" t="s">
        <v>1746</v>
      </c>
      <c r="P544" s="97" t="s">
        <v>1746</v>
      </c>
    </row>
    <row r="545" spans="1:16" x14ac:dyDescent="0.25">
      <c r="A545" s="90">
        <v>544</v>
      </c>
      <c r="B545" s="90" t="s">
        <v>1746</v>
      </c>
      <c r="C545" s="90" t="s">
        <v>1813</v>
      </c>
      <c r="D545" s="91">
        <v>44479</v>
      </c>
      <c r="E545" s="93">
        <v>0</v>
      </c>
      <c r="F545" s="117" t="s">
        <v>4112</v>
      </c>
      <c r="G545" s="94">
        <v>8.5</v>
      </c>
      <c r="H545" s="118">
        <v>1</v>
      </c>
      <c r="I545" s="118">
        <v>5.4</v>
      </c>
      <c r="J545" s="119">
        <v>0.66</v>
      </c>
      <c r="K545" s="119">
        <v>0.33999999999999997</v>
      </c>
      <c r="L545" s="35">
        <v>1</v>
      </c>
      <c r="M545" s="119">
        <v>0.33999999999999997</v>
      </c>
      <c r="N545" s="119" t="s">
        <v>1746</v>
      </c>
      <c r="O545" s="119" t="s">
        <v>1746</v>
      </c>
      <c r="P545" s="97" t="s">
        <v>1746</v>
      </c>
    </row>
    <row r="546" spans="1:16" x14ac:dyDescent="0.25">
      <c r="A546" s="90">
        <v>545</v>
      </c>
      <c r="B546" s="90" t="s">
        <v>1746</v>
      </c>
      <c r="C546" s="90" t="s">
        <v>3209</v>
      </c>
      <c r="D546" s="91">
        <v>44480</v>
      </c>
      <c r="E546" s="93">
        <v>0</v>
      </c>
      <c r="F546" s="117" t="s">
        <v>4006</v>
      </c>
      <c r="G546" s="94">
        <v>24</v>
      </c>
      <c r="H546" s="118">
        <v>2.1</v>
      </c>
      <c r="I546" s="118">
        <v>0.2</v>
      </c>
      <c r="J546" s="119">
        <v>1.37</v>
      </c>
      <c r="K546" s="119">
        <v>0.73</v>
      </c>
      <c r="L546" s="35">
        <v>1</v>
      </c>
      <c r="M546" s="119">
        <v>0.73</v>
      </c>
      <c r="N546" s="119" t="s">
        <v>1746</v>
      </c>
      <c r="O546" s="119" t="s">
        <v>1746</v>
      </c>
      <c r="P546" s="97" t="s">
        <v>1746</v>
      </c>
    </row>
    <row r="547" spans="1:16" x14ac:dyDescent="0.25">
      <c r="A547" s="90">
        <v>546</v>
      </c>
      <c r="B547" s="90" t="s">
        <v>1746</v>
      </c>
      <c r="C547" s="90" t="s">
        <v>1813</v>
      </c>
      <c r="D547" s="91">
        <v>44480</v>
      </c>
      <c r="E547" s="93">
        <v>0</v>
      </c>
      <c r="F547" s="117" t="s">
        <v>4006</v>
      </c>
      <c r="G547" s="94">
        <v>24</v>
      </c>
      <c r="H547" s="118">
        <v>2.7</v>
      </c>
      <c r="I547" s="118">
        <v>7.8</v>
      </c>
      <c r="J547" s="119">
        <v>1.51</v>
      </c>
      <c r="K547" s="119">
        <v>1.1900000000000002</v>
      </c>
      <c r="L547" s="35">
        <v>1</v>
      </c>
      <c r="M547" s="119">
        <v>1.1900000000000002</v>
      </c>
      <c r="N547" s="119" t="s">
        <v>1746</v>
      </c>
      <c r="O547" s="119" t="s">
        <v>1746</v>
      </c>
      <c r="P547" s="97" t="s">
        <v>1746</v>
      </c>
    </row>
    <row r="548" spans="1:16" x14ac:dyDescent="0.25">
      <c r="A548" s="90">
        <v>547</v>
      </c>
      <c r="B548" s="90" t="s">
        <v>1746</v>
      </c>
      <c r="C548" s="90" t="s">
        <v>3209</v>
      </c>
      <c r="D548" s="91">
        <v>44481</v>
      </c>
      <c r="E548" s="93">
        <v>0</v>
      </c>
      <c r="F548" s="117" t="s">
        <v>4006</v>
      </c>
      <c r="G548" s="94">
        <v>22</v>
      </c>
      <c r="H548" s="118">
        <v>1.9</v>
      </c>
      <c r="I548" s="118">
        <v>0.2</v>
      </c>
      <c r="J548" s="119">
        <v>1.31</v>
      </c>
      <c r="K548" s="119">
        <v>0.58999999999999986</v>
      </c>
      <c r="L548" s="35">
        <v>1</v>
      </c>
      <c r="M548" s="119">
        <v>0.58999999999999986</v>
      </c>
      <c r="N548" s="119" t="s">
        <v>1746</v>
      </c>
      <c r="O548" s="119" t="s">
        <v>1746</v>
      </c>
      <c r="P548" s="97" t="s">
        <v>4113</v>
      </c>
    </row>
    <row r="549" spans="1:16" x14ac:dyDescent="0.25">
      <c r="A549" s="90">
        <v>548</v>
      </c>
      <c r="B549" s="90" t="s">
        <v>1746</v>
      </c>
      <c r="C549" s="90" t="s">
        <v>1813</v>
      </c>
      <c r="D549" s="91">
        <v>44481</v>
      </c>
      <c r="E549" s="93">
        <v>0</v>
      </c>
      <c r="F549" s="117" t="s">
        <v>4006</v>
      </c>
      <c r="G549" s="94">
        <v>22</v>
      </c>
      <c r="H549" s="118">
        <v>2.7</v>
      </c>
      <c r="I549" s="118">
        <v>3.1</v>
      </c>
      <c r="J549" s="119">
        <v>1.4</v>
      </c>
      <c r="K549" s="119">
        <v>1.3000000000000003</v>
      </c>
      <c r="L549" s="35">
        <v>1</v>
      </c>
      <c r="M549" s="119">
        <v>1.3000000000000003</v>
      </c>
      <c r="N549" s="119" t="s">
        <v>1746</v>
      </c>
      <c r="O549" s="119" t="s">
        <v>1746</v>
      </c>
      <c r="P549" s="97" t="s">
        <v>4113</v>
      </c>
    </row>
    <row r="550" spans="1:16" x14ac:dyDescent="0.25">
      <c r="A550" s="90">
        <v>549</v>
      </c>
      <c r="B550" s="90" t="s">
        <v>1746</v>
      </c>
      <c r="C550" s="90" t="s">
        <v>3209</v>
      </c>
      <c r="D550" s="91">
        <v>44482</v>
      </c>
      <c r="E550" s="93">
        <v>0</v>
      </c>
      <c r="F550" s="117" t="s">
        <v>4006</v>
      </c>
      <c r="G550" s="94">
        <v>23.5</v>
      </c>
      <c r="H550" s="118">
        <v>2.2999999999999998</v>
      </c>
      <c r="I550" s="118">
        <v>0.3</v>
      </c>
      <c r="J550" s="119">
        <v>1.35</v>
      </c>
      <c r="K550" s="119">
        <v>0.94999999999999973</v>
      </c>
      <c r="L550" s="35">
        <v>1</v>
      </c>
      <c r="M550" s="119">
        <v>0.94999999999999973</v>
      </c>
      <c r="N550" s="119" t="s">
        <v>1746</v>
      </c>
      <c r="O550" s="119" t="s">
        <v>1746</v>
      </c>
      <c r="P550" s="97" t="s">
        <v>4114</v>
      </c>
    </row>
    <row r="551" spans="1:16" x14ac:dyDescent="0.25">
      <c r="A551" s="90">
        <v>550</v>
      </c>
      <c r="B551" s="90" t="s">
        <v>1746</v>
      </c>
      <c r="C551" s="90" t="s">
        <v>1813</v>
      </c>
      <c r="D551" s="91">
        <v>44482</v>
      </c>
      <c r="E551" s="93">
        <v>0</v>
      </c>
      <c r="F551" s="117" t="s">
        <v>4006</v>
      </c>
      <c r="G551" s="94">
        <v>23.5</v>
      </c>
      <c r="H551" s="118">
        <v>2.4</v>
      </c>
      <c r="I551" s="118">
        <v>3.1</v>
      </c>
      <c r="J551" s="119">
        <v>1.4</v>
      </c>
      <c r="K551" s="119">
        <v>1</v>
      </c>
      <c r="L551" s="35">
        <v>1</v>
      </c>
      <c r="M551" s="119">
        <v>1</v>
      </c>
      <c r="N551" s="119" t="s">
        <v>1746</v>
      </c>
      <c r="O551" s="119" t="s">
        <v>1746</v>
      </c>
      <c r="P551" s="97" t="s">
        <v>4114</v>
      </c>
    </row>
    <row r="552" spans="1:16" x14ac:dyDescent="0.25">
      <c r="A552" s="90">
        <v>551</v>
      </c>
      <c r="B552" s="90" t="s">
        <v>1746</v>
      </c>
      <c r="C552" s="90" t="s">
        <v>3209</v>
      </c>
      <c r="D552" s="91">
        <v>44483</v>
      </c>
      <c r="E552" s="93">
        <v>0</v>
      </c>
      <c r="F552" s="117" t="s">
        <v>4006</v>
      </c>
      <c r="G552" s="94">
        <v>24</v>
      </c>
      <c r="H552" s="118">
        <v>2.1</v>
      </c>
      <c r="I552" s="118">
        <v>0.2</v>
      </c>
      <c r="J552" s="119">
        <v>1.32</v>
      </c>
      <c r="K552" s="119">
        <v>0.78</v>
      </c>
      <c r="L552" s="35">
        <v>1</v>
      </c>
      <c r="M552" s="119">
        <v>0.78</v>
      </c>
      <c r="N552" s="119" t="s">
        <v>1746</v>
      </c>
      <c r="O552" s="119" t="s">
        <v>1746</v>
      </c>
      <c r="P552" s="97" t="s">
        <v>1746</v>
      </c>
    </row>
    <row r="553" spans="1:16" x14ac:dyDescent="0.25">
      <c r="A553" s="90">
        <v>552</v>
      </c>
      <c r="B553" s="90" t="s">
        <v>1746</v>
      </c>
      <c r="C553" s="90" t="s">
        <v>1813</v>
      </c>
      <c r="D553" s="91">
        <v>44483</v>
      </c>
      <c r="E553" s="93">
        <v>0</v>
      </c>
      <c r="F553" s="117" t="s">
        <v>4006</v>
      </c>
      <c r="G553" s="94">
        <v>24</v>
      </c>
      <c r="H553" s="118">
        <v>2.4</v>
      </c>
      <c r="I553" s="118">
        <v>3.1</v>
      </c>
      <c r="J553" s="119">
        <v>1.36</v>
      </c>
      <c r="K553" s="119">
        <v>1.0399999999999998</v>
      </c>
      <c r="L553" s="35">
        <v>1</v>
      </c>
      <c r="M553" s="119">
        <v>1.0399999999999998</v>
      </c>
      <c r="N553" s="119" t="s">
        <v>1746</v>
      </c>
      <c r="O553" s="119" t="s">
        <v>1746</v>
      </c>
      <c r="P553" s="97" t="s">
        <v>1746</v>
      </c>
    </row>
    <row r="554" spans="1:16" x14ac:dyDescent="0.25">
      <c r="A554" s="90">
        <v>553</v>
      </c>
      <c r="B554" s="90" t="s">
        <v>1746</v>
      </c>
      <c r="C554" s="90" t="s">
        <v>3209</v>
      </c>
      <c r="D554" s="91">
        <v>44484</v>
      </c>
      <c r="E554" s="93">
        <v>0</v>
      </c>
      <c r="F554" s="117" t="s">
        <v>4006</v>
      </c>
      <c r="G554" s="94">
        <v>24</v>
      </c>
      <c r="H554" s="118">
        <v>2.1</v>
      </c>
      <c r="I554" s="118">
        <v>0.2</v>
      </c>
      <c r="J554" s="119">
        <v>1.34</v>
      </c>
      <c r="K554" s="119">
        <v>0.76</v>
      </c>
      <c r="L554" s="35">
        <v>1</v>
      </c>
      <c r="M554" s="119">
        <v>0.76</v>
      </c>
      <c r="N554" s="119" t="s">
        <v>1746</v>
      </c>
      <c r="O554" s="119" t="s">
        <v>1746</v>
      </c>
      <c r="P554" s="97" t="s">
        <v>1746</v>
      </c>
    </row>
    <row r="555" spans="1:16" x14ac:dyDescent="0.25">
      <c r="A555" s="90">
        <v>554</v>
      </c>
      <c r="B555" s="90" t="s">
        <v>1746</v>
      </c>
      <c r="C555" s="90" t="s">
        <v>1813</v>
      </c>
      <c r="D555" s="91">
        <v>44484</v>
      </c>
      <c r="E555" s="93">
        <v>0</v>
      </c>
      <c r="F555" s="117" t="s">
        <v>4006</v>
      </c>
      <c r="G555" s="94">
        <v>24</v>
      </c>
      <c r="H555" s="118">
        <v>2.2999999999999998</v>
      </c>
      <c r="I555" s="118">
        <v>2.7</v>
      </c>
      <c r="J555" s="119">
        <v>1.32</v>
      </c>
      <c r="K555" s="119">
        <v>0.97999999999999976</v>
      </c>
      <c r="L555" s="35">
        <v>1</v>
      </c>
      <c r="M555" s="119">
        <v>0.97999999999999976</v>
      </c>
      <c r="N555" s="119" t="s">
        <v>1746</v>
      </c>
      <c r="O555" s="119" t="s">
        <v>1746</v>
      </c>
      <c r="P555" s="97" t="s">
        <v>1746</v>
      </c>
    </row>
    <row r="556" spans="1:16" x14ac:dyDescent="0.25">
      <c r="A556" s="90">
        <v>555</v>
      </c>
      <c r="B556" s="90" t="s">
        <v>1746</v>
      </c>
      <c r="C556" s="90" t="s">
        <v>3209</v>
      </c>
      <c r="D556" s="91">
        <v>44485</v>
      </c>
      <c r="E556" s="93">
        <v>0</v>
      </c>
      <c r="F556" s="117" t="s">
        <v>4006</v>
      </c>
      <c r="G556" s="94">
        <v>24</v>
      </c>
      <c r="H556" s="118">
        <v>2.2000000000000002</v>
      </c>
      <c r="I556" s="118">
        <v>0.3</v>
      </c>
      <c r="J556" s="119">
        <v>1.37</v>
      </c>
      <c r="K556" s="119">
        <v>0.83000000000000007</v>
      </c>
      <c r="L556" s="35">
        <v>1</v>
      </c>
      <c r="M556" s="119">
        <v>0.83000000000000007</v>
      </c>
      <c r="N556" s="119" t="s">
        <v>1746</v>
      </c>
      <c r="O556" s="119" t="s">
        <v>1746</v>
      </c>
      <c r="P556" s="97" t="s">
        <v>1746</v>
      </c>
    </row>
    <row r="557" spans="1:16" x14ac:dyDescent="0.25">
      <c r="A557" s="90">
        <v>556</v>
      </c>
      <c r="B557" s="90" t="s">
        <v>1746</v>
      </c>
      <c r="C557" s="90" t="s">
        <v>1813</v>
      </c>
      <c r="D557" s="91">
        <v>44485</v>
      </c>
      <c r="E557" s="93">
        <v>0</v>
      </c>
      <c r="F557" s="117" t="s">
        <v>4006</v>
      </c>
      <c r="G557" s="94">
        <v>24</v>
      </c>
      <c r="H557" s="118">
        <v>2.2999999999999998</v>
      </c>
      <c r="I557" s="118">
        <v>3.8</v>
      </c>
      <c r="J557" s="119">
        <v>1.37</v>
      </c>
      <c r="K557" s="119">
        <v>0.92999999999999972</v>
      </c>
      <c r="L557" s="35">
        <v>1</v>
      </c>
      <c r="M557" s="119">
        <v>0.92999999999999972</v>
      </c>
      <c r="N557" s="119" t="s">
        <v>1746</v>
      </c>
      <c r="O557" s="119" t="s">
        <v>1746</v>
      </c>
      <c r="P557" s="97" t="s">
        <v>1746</v>
      </c>
    </row>
    <row r="558" spans="1:16" x14ac:dyDescent="0.25">
      <c r="A558" s="90">
        <v>557</v>
      </c>
      <c r="B558" s="90" t="s">
        <v>1746</v>
      </c>
      <c r="C558" s="90" t="s">
        <v>3209</v>
      </c>
      <c r="D558" s="91">
        <v>44486</v>
      </c>
      <c r="E558" s="93">
        <v>0</v>
      </c>
      <c r="F558" s="117" t="s">
        <v>4006</v>
      </c>
      <c r="G558" s="94">
        <v>23</v>
      </c>
      <c r="H558" s="118">
        <v>2.2000000000000002</v>
      </c>
      <c r="I558" s="118">
        <v>0.2</v>
      </c>
      <c r="J558" s="119">
        <v>1.3</v>
      </c>
      <c r="K558" s="119">
        <v>0.90000000000000013</v>
      </c>
      <c r="L558" s="35">
        <v>1</v>
      </c>
      <c r="M558" s="119">
        <v>0.90000000000000013</v>
      </c>
      <c r="N558" s="119" t="s">
        <v>1746</v>
      </c>
      <c r="O558" s="119" t="s">
        <v>1746</v>
      </c>
      <c r="P558" s="97" t="s">
        <v>4115</v>
      </c>
    </row>
    <row r="559" spans="1:16" x14ac:dyDescent="0.25">
      <c r="A559" s="90">
        <v>558</v>
      </c>
      <c r="B559" s="90" t="s">
        <v>1746</v>
      </c>
      <c r="C559" s="90" t="s">
        <v>1813</v>
      </c>
      <c r="D559" s="91">
        <v>44486</v>
      </c>
      <c r="E559" s="93">
        <v>0</v>
      </c>
      <c r="F559" s="117" t="s">
        <v>4006</v>
      </c>
      <c r="G559" s="94">
        <v>23</v>
      </c>
      <c r="H559" s="118">
        <v>2.2000000000000002</v>
      </c>
      <c r="I559" s="118">
        <v>2.4</v>
      </c>
      <c r="J559" s="119">
        <v>1.32</v>
      </c>
      <c r="K559" s="119">
        <v>0.88000000000000012</v>
      </c>
      <c r="L559" s="35">
        <v>1</v>
      </c>
      <c r="M559" s="119">
        <v>0.88000000000000012</v>
      </c>
      <c r="N559" s="119" t="s">
        <v>1746</v>
      </c>
      <c r="O559" s="119" t="s">
        <v>1746</v>
      </c>
      <c r="P559" s="97" t="s">
        <v>1746</v>
      </c>
    </row>
    <row r="560" spans="1:16" x14ac:dyDescent="0.25">
      <c r="A560" s="90">
        <v>559</v>
      </c>
      <c r="B560" s="90" t="s">
        <v>1746</v>
      </c>
      <c r="C560" s="90" t="s">
        <v>3209</v>
      </c>
      <c r="D560" s="91">
        <v>44487</v>
      </c>
      <c r="E560" s="93">
        <v>0</v>
      </c>
      <c r="F560" s="117" t="s">
        <v>4006</v>
      </c>
      <c r="G560" s="94">
        <v>24</v>
      </c>
      <c r="H560" s="118">
        <v>2.1</v>
      </c>
      <c r="I560" s="118">
        <v>0.1</v>
      </c>
      <c r="J560" s="119">
        <v>1.35</v>
      </c>
      <c r="K560" s="119">
        <v>0.75</v>
      </c>
      <c r="L560" s="35">
        <v>1</v>
      </c>
      <c r="M560" s="119">
        <v>0.75</v>
      </c>
      <c r="N560" s="119" t="s">
        <v>1746</v>
      </c>
      <c r="O560" s="119" t="s">
        <v>1746</v>
      </c>
      <c r="P560" s="97" t="s">
        <v>1746</v>
      </c>
    </row>
    <row r="561" spans="1:16" x14ac:dyDescent="0.25">
      <c r="A561" s="90">
        <v>560</v>
      </c>
      <c r="B561" s="90" t="s">
        <v>1746</v>
      </c>
      <c r="C561" s="90" t="s">
        <v>1813</v>
      </c>
      <c r="D561" s="91">
        <v>44487</v>
      </c>
      <c r="E561" s="93">
        <v>0</v>
      </c>
      <c r="F561" s="117" t="s">
        <v>4006</v>
      </c>
      <c r="G561" s="94">
        <v>24</v>
      </c>
      <c r="H561" s="118">
        <v>2.2000000000000002</v>
      </c>
      <c r="I561" s="118">
        <v>2.7</v>
      </c>
      <c r="J561" s="119">
        <v>1.37</v>
      </c>
      <c r="K561" s="119">
        <v>0.83000000000000007</v>
      </c>
      <c r="L561" s="35">
        <v>1</v>
      </c>
      <c r="M561" s="119">
        <v>0.83000000000000007</v>
      </c>
      <c r="N561" s="119" t="s">
        <v>1746</v>
      </c>
      <c r="O561" s="119" t="s">
        <v>1746</v>
      </c>
      <c r="P561" s="97" t="s">
        <v>1746</v>
      </c>
    </row>
    <row r="562" spans="1:16" x14ac:dyDescent="0.25">
      <c r="A562" s="90">
        <v>561</v>
      </c>
      <c r="B562" s="90" t="s">
        <v>1746</v>
      </c>
      <c r="C562" s="90" t="s">
        <v>3209</v>
      </c>
      <c r="D562" s="91">
        <v>44488</v>
      </c>
      <c r="E562" s="93">
        <v>0</v>
      </c>
      <c r="F562" s="117" t="s">
        <v>4006</v>
      </c>
      <c r="G562" s="94">
        <v>24</v>
      </c>
      <c r="H562" s="118">
        <v>2.1</v>
      </c>
      <c r="I562" s="118">
        <v>0.2</v>
      </c>
      <c r="J562" s="119">
        <v>1.33</v>
      </c>
      <c r="K562" s="119">
        <v>0.77</v>
      </c>
      <c r="L562" s="35">
        <v>1</v>
      </c>
      <c r="M562" s="119">
        <v>0.77</v>
      </c>
      <c r="N562" s="119" t="s">
        <v>1746</v>
      </c>
      <c r="O562" s="119" t="s">
        <v>1746</v>
      </c>
      <c r="P562" s="97" t="s">
        <v>1746</v>
      </c>
    </row>
    <row r="563" spans="1:16" x14ac:dyDescent="0.25">
      <c r="A563" s="90">
        <v>562</v>
      </c>
      <c r="B563" s="90" t="s">
        <v>1746</v>
      </c>
      <c r="C563" s="90" t="s">
        <v>1813</v>
      </c>
      <c r="D563" s="91">
        <v>44488</v>
      </c>
      <c r="E563" s="93">
        <v>0</v>
      </c>
      <c r="F563" s="117" t="s">
        <v>4006</v>
      </c>
      <c r="G563" s="94">
        <v>24</v>
      </c>
      <c r="H563" s="118">
        <v>1.8</v>
      </c>
      <c r="I563" s="118">
        <v>2.4</v>
      </c>
      <c r="J563" s="119">
        <v>1.28</v>
      </c>
      <c r="K563" s="119">
        <v>0.52</v>
      </c>
      <c r="L563" s="35">
        <v>1</v>
      </c>
      <c r="M563" s="119">
        <v>0.52</v>
      </c>
      <c r="N563" s="119" t="s">
        <v>1746</v>
      </c>
      <c r="O563" s="119" t="s">
        <v>1746</v>
      </c>
      <c r="P563" s="97" t="s">
        <v>1746</v>
      </c>
    </row>
    <row r="564" spans="1:16" x14ac:dyDescent="0.25">
      <c r="A564" s="90">
        <v>563</v>
      </c>
      <c r="B564" s="90" t="s">
        <v>1746</v>
      </c>
      <c r="C564" s="90" t="s">
        <v>3209</v>
      </c>
      <c r="D564" s="91">
        <v>44489</v>
      </c>
      <c r="E564" s="93">
        <v>0</v>
      </c>
      <c r="F564" s="117" t="s">
        <v>4006</v>
      </c>
      <c r="G564" s="94">
        <v>21.5</v>
      </c>
      <c r="H564" s="118">
        <v>2.1</v>
      </c>
      <c r="I564" s="118">
        <v>0.2</v>
      </c>
      <c r="J564" s="119">
        <v>1.2</v>
      </c>
      <c r="K564" s="119">
        <v>0.90000000000000013</v>
      </c>
      <c r="L564" s="35">
        <v>1</v>
      </c>
      <c r="M564" s="119">
        <v>0.90000000000000013</v>
      </c>
      <c r="N564" s="119" t="s">
        <v>1746</v>
      </c>
      <c r="O564" s="119" t="s">
        <v>1746</v>
      </c>
      <c r="P564" s="97" t="s">
        <v>4116</v>
      </c>
    </row>
    <row r="565" spans="1:16" ht="33" x14ac:dyDescent="0.25">
      <c r="A565" s="90">
        <v>564</v>
      </c>
      <c r="B565" s="90" t="s">
        <v>1746</v>
      </c>
      <c r="C565" s="90" t="s">
        <v>1813</v>
      </c>
      <c r="D565" s="91">
        <v>44489</v>
      </c>
      <c r="E565" s="93">
        <v>0</v>
      </c>
      <c r="F565" s="117" t="s">
        <v>4006</v>
      </c>
      <c r="G565" s="94">
        <v>23</v>
      </c>
      <c r="H565" s="118">
        <v>1.6</v>
      </c>
      <c r="I565" s="118">
        <v>6.6</v>
      </c>
      <c r="J565" s="119">
        <v>1.35</v>
      </c>
      <c r="K565" s="119">
        <v>0.25</v>
      </c>
      <c r="L565" s="35">
        <v>1</v>
      </c>
      <c r="M565" s="119">
        <v>0.25</v>
      </c>
      <c r="N565" s="119" t="s">
        <v>1746</v>
      </c>
      <c r="O565" s="119" t="s">
        <v>1746</v>
      </c>
      <c r="P565" s="97" t="s">
        <v>4117</v>
      </c>
    </row>
    <row r="566" spans="1:16" x14ac:dyDescent="0.25">
      <c r="A566" s="90">
        <v>565</v>
      </c>
      <c r="B566" s="90" t="s">
        <v>1746</v>
      </c>
      <c r="C566" s="90" t="s">
        <v>3209</v>
      </c>
      <c r="D566" s="91">
        <v>44490</v>
      </c>
      <c r="E566" s="93">
        <v>0</v>
      </c>
      <c r="F566" s="117" t="s">
        <v>4006</v>
      </c>
      <c r="G566" s="94">
        <v>24</v>
      </c>
      <c r="H566" s="118">
        <v>2.2000000000000002</v>
      </c>
      <c r="I566" s="118">
        <v>0.2</v>
      </c>
      <c r="J566" s="119">
        <v>1.36</v>
      </c>
      <c r="K566" s="119">
        <v>0.84000000000000008</v>
      </c>
      <c r="L566" s="35">
        <v>1</v>
      </c>
      <c r="M566" s="119">
        <v>0.84000000000000008</v>
      </c>
      <c r="N566" s="119" t="s">
        <v>1746</v>
      </c>
      <c r="O566" s="119" t="s">
        <v>1746</v>
      </c>
      <c r="P566" s="97" t="s">
        <v>1746</v>
      </c>
    </row>
    <row r="567" spans="1:16" x14ac:dyDescent="0.25">
      <c r="A567" s="90">
        <v>566</v>
      </c>
      <c r="B567" s="90" t="s">
        <v>1746</v>
      </c>
      <c r="C567" s="90" t="s">
        <v>1813</v>
      </c>
      <c r="D567" s="91">
        <v>44490</v>
      </c>
      <c r="E567" s="93">
        <v>0</v>
      </c>
      <c r="F567" s="117" t="s">
        <v>4006</v>
      </c>
      <c r="G567" s="94">
        <v>24</v>
      </c>
      <c r="H567" s="118">
        <v>2.5</v>
      </c>
      <c r="I567" s="118">
        <v>3.2</v>
      </c>
      <c r="J567" s="119">
        <v>1.41</v>
      </c>
      <c r="K567" s="119">
        <v>1.0900000000000001</v>
      </c>
      <c r="L567" s="35">
        <v>1</v>
      </c>
      <c r="M567" s="119">
        <v>1.0900000000000001</v>
      </c>
      <c r="N567" s="119" t="s">
        <v>1746</v>
      </c>
      <c r="O567" s="119" t="s">
        <v>1746</v>
      </c>
      <c r="P567" s="97" t="s">
        <v>1746</v>
      </c>
    </row>
    <row r="568" spans="1:16" x14ac:dyDescent="0.25">
      <c r="A568" s="90">
        <v>567</v>
      </c>
      <c r="B568" s="90" t="s">
        <v>1746</v>
      </c>
      <c r="C568" s="90" t="s">
        <v>3209</v>
      </c>
      <c r="D568" s="91">
        <v>44491</v>
      </c>
      <c r="E568" s="93">
        <v>0</v>
      </c>
      <c r="F568" s="117" t="s">
        <v>4006</v>
      </c>
      <c r="G568" s="94">
        <v>24</v>
      </c>
      <c r="H568" s="118">
        <v>2.1</v>
      </c>
      <c r="I568" s="118">
        <v>0.2</v>
      </c>
      <c r="J568" s="119">
        <v>1.34</v>
      </c>
      <c r="K568" s="119">
        <v>0.76</v>
      </c>
      <c r="L568" s="35">
        <v>1</v>
      </c>
      <c r="M568" s="119">
        <v>0.76</v>
      </c>
      <c r="N568" s="119" t="s">
        <v>1746</v>
      </c>
      <c r="O568" s="119" t="s">
        <v>1746</v>
      </c>
      <c r="P568" s="97" t="s">
        <v>1746</v>
      </c>
    </row>
    <row r="569" spans="1:16" x14ac:dyDescent="0.25">
      <c r="A569" s="90">
        <v>568</v>
      </c>
      <c r="B569" s="90" t="s">
        <v>1746</v>
      </c>
      <c r="C569" s="90" t="s">
        <v>1813</v>
      </c>
      <c r="D569" s="91">
        <v>44491</v>
      </c>
      <c r="E569" s="93">
        <v>0</v>
      </c>
      <c r="F569" s="117" t="s">
        <v>4006</v>
      </c>
      <c r="G569" s="94">
        <v>24</v>
      </c>
      <c r="H569" s="118">
        <v>2.2999999999999998</v>
      </c>
      <c r="I569" s="118">
        <v>2.1</v>
      </c>
      <c r="J569" s="119">
        <v>1.45</v>
      </c>
      <c r="K569" s="119">
        <v>0.84999999999999987</v>
      </c>
      <c r="L569" s="35">
        <v>1</v>
      </c>
      <c r="M569" s="119">
        <v>0.84999999999999987</v>
      </c>
      <c r="N569" s="119" t="s">
        <v>1746</v>
      </c>
      <c r="O569" s="119" t="s">
        <v>1746</v>
      </c>
      <c r="P569" s="97" t="s">
        <v>1746</v>
      </c>
    </row>
    <row r="570" spans="1:16" x14ac:dyDescent="0.25">
      <c r="A570" s="90">
        <v>569</v>
      </c>
      <c r="B570" s="90" t="s">
        <v>1746</v>
      </c>
      <c r="C570" s="90" t="s">
        <v>3209</v>
      </c>
      <c r="D570" s="91">
        <v>44492</v>
      </c>
      <c r="E570" s="93">
        <v>0</v>
      </c>
      <c r="F570" s="117" t="s">
        <v>4006</v>
      </c>
      <c r="G570" s="94">
        <v>24</v>
      </c>
      <c r="H570" s="118">
        <v>2.2000000000000002</v>
      </c>
      <c r="I570" s="118">
        <v>0.1</v>
      </c>
      <c r="J570" s="119">
        <v>1.33</v>
      </c>
      <c r="K570" s="119">
        <v>0.87000000000000011</v>
      </c>
      <c r="L570" s="35">
        <v>1</v>
      </c>
      <c r="M570" s="119">
        <v>0.87000000000000011</v>
      </c>
      <c r="N570" s="119" t="s">
        <v>1746</v>
      </c>
      <c r="O570" s="119" t="s">
        <v>1746</v>
      </c>
      <c r="P570" s="97" t="s">
        <v>1746</v>
      </c>
    </row>
    <row r="571" spans="1:16" x14ac:dyDescent="0.25">
      <c r="A571" s="90">
        <v>570</v>
      </c>
      <c r="B571" s="90" t="s">
        <v>1746</v>
      </c>
      <c r="C571" s="90" t="s">
        <v>1813</v>
      </c>
      <c r="D571" s="91">
        <v>44492</v>
      </c>
      <c r="E571" s="93">
        <v>0</v>
      </c>
      <c r="F571" s="117" t="s">
        <v>4006</v>
      </c>
      <c r="G571" s="94">
        <v>24</v>
      </c>
      <c r="H571" s="118">
        <v>2.4</v>
      </c>
      <c r="I571" s="118">
        <v>2.4</v>
      </c>
      <c r="J571" s="119">
        <v>1.41</v>
      </c>
      <c r="K571" s="119">
        <v>0.99</v>
      </c>
      <c r="L571" s="35">
        <v>1</v>
      </c>
      <c r="M571" s="119">
        <v>0.99</v>
      </c>
      <c r="N571" s="119" t="s">
        <v>1746</v>
      </c>
      <c r="O571" s="119" t="s">
        <v>1746</v>
      </c>
      <c r="P571" s="97" t="s">
        <v>1746</v>
      </c>
    </row>
    <row r="572" spans="1:16" x14ac:dyDescent="0.25">
      <c r="A572" s="90">
        <v>571</v>
      </c>
      <c r="B572" s="90" t="s">
        <v>1746</v>
      </c>
      <c r="C572" s="90" t="s">
        <v>3209</v>
      </c>
      <c r="D572" s="91">
        <v>44493</v>
      </c>
      <c r="E572" s="93">
        <v>0</v>
      </c>
      <c r="F572" s="117" t="s">
        <v>4006</v>
      </c>
      <c r="G572" s="94">
        <v>24</v>
      </c>
      <c r="H572" s="118">
        <v>2</v>
      </c>
      <c r="I572" s="118">
        <v>0.2</v>
      </c>
      <c r="J572" s="119">
        <v>1.33</v>
      </c>
      <c r="K572" s="119">
        <v>0.66999999999999993</v>
      </c>
      <c r="L572" s="35">
        <v>1</v>
      </c>
      <c r="M572" s="119">
        <v>0.66999999999999993</v>
      </c>
      <c r="N572" s="119" t="s">
        <v>1746</v>
      </c>
      <c r="O572" s="119" t="s">
        <v>1746</v>
      </c>
      <c r="P572" s="97" t="s">
        <v>1746</v>
      </c>
    </row>
    <row r="573" spans="1:16" x14ac:dyDescent="0.25">
      <c r="A573" s="90">
        <v>572</v>
      </c>
      <c r="B573" s="90" t="s">
        <v>1746</v>
      </c>
      <c r="C573" s="90" t="s">
        <v>1813</v>
      </c>
      <c r="D573" s="91">
        <v>44493</v>
      </c>
      <c r="E573" s="93">
        <v>0</v>
      </c>
      <c r="F573" s="117" t="s">
        <v>4006</v>
      </c>
      <c r="G573" s="94">
        <v>24</v>
      </c>
      <c r="H573" s="118">
        <v>2.2999999999999998</v>
      </c>
      <c r="I573" s="118">
        <v>2.2000000000000002</v>
      </c>
      <c r="J573" s="119">
        <v>1.38</v>
      </c>
      <c r="K573" s="119">
        <v>0.91999999999999993</v>
      </c>
      <c r="L573" s="35">
        <v>1</v>
      </c>
      <c r="M573" s="119">
        <v>0.91999999999999993</v>
      </c>
      <c r="N573" s="119" t="s">
        <v>1746</v>
      </c>
      <c r="O573" s="119" t="s">
        <v>1746</v>
      </c>
      <c r="P573" s="97" t="s">
        <v>1746</v>
      </c>
    </row>
    <row r="574" spans="1:16" x14ac:dyDescent="0.25">
      <c r="A574" s="90">
        <v>573</v>
      </c>
      <c r="B574" s="90" t="s">
        <v>1746</v>
      </c>
      <c r="C574" s="90" t="s">
        <v>3209</v>
      </c>
      <c r="D574" s="91">
        <v>44494</v>
      </c>
      <c r="E574" s="93">
        <v>0</v>
      </c>
      <c r="F574" s="117" t="s">
        <v>4006</v>
      </c>
      <c r="G574" s="94">
        <v>24</v>
      </c>
      <c r="H574" s="118">
        <v>2.2000000000000002</v>
      </c>
      <c r="I574" s="118">
        <v>0.2</v>
      </c>
      <c r="J574" s="119">
        <v>1.35</v>
      </c>
      <c r="K574" s="119">
        <v>0.85000000000000009</v>
      </c>
      <c r="L574" s="35">
        <v>1</v>
      </c>
      <c r="M574" s="119">
        <v>0.85000000000000009</v>
      </c>
      <c r="N574" s="119" t="s">
        <v>1746</v>
      </c>
      <c r="O574" s="119" t="s">
        <v>1746</v>
      </c>
      <c r="P574" s="97" t="s">
        <v>1746</v>
      </c>
    </row>
    <row r="575" spans="1:16" x14ac:dyDescent="0.25">
      <c r="A575" s="90">
        <v>574</v>
      </c>
      <c r="B575" s="90" t="s">
        <v>1746</v>
      </c>
      <c r="C575" s="90" t="s">
        <v>1813</v>
      </c>
      <c r="D575" s="91">
        <v>44494</v>
      </c>
      <c r="E575" s="93">
        <v>0</v>
      </c>
      <c r="F575" s="117" t="s">
        <v>4006</v>
      </c>
      <c r="G575" s="94">
        <v>24</v>
      </c>
      <c r="H575" s="118">
        <v>2.2000000000000002</v>
      </c>
      <c r="I575" s="118">
        <v>2.6</v>
      </c>
      <c r="J575" s="119">
        <v>1.35</v>
      </c>
      <c r="K575" s="119">
        <v>0.85000000000000009</v>
      </c>
      <c r="L575" s="35">
        <v>1</v>
      </c>
      <c r="M575" s="119">
        <v>0.85000000000000009</v>
      </c>
      <c r="N575" s="119" t="s">
        <v>1746</v>
      </c>
      <c r="O575" s="119" t="s">
        <v>1746</v>
      </c>
      <c r="P575" s="97" t="s">
        <v>1746</v>
      </c>
    </row>
    <row r="576" spans="1:16" x14ac:dyDescent="0.25">
      <c r="A576" s="90">
        <v>575</v>
      </c>
      <c r="B576" s="90" t="s">
        <v>1746</v>
      </c>
      <c r="C576" s="90" t="s">
        <v>3209</v>
      </c>
      <c r="D576" s="91">
        <v>44495</v>
      </c>
      <c r="E576" s="93">
        <v>0</v>
      </c>
      <c r="F576" s="117" t="s">
        <v>4006</v>
      </c>
      <c r="G576" s="94">
        <v>24</v>
      </c>
      <c r="H576" s="118">
        <v>2.1</v>
      </c>
      <c r="I576" s="118">
        <v>0.4</v>
      </c>
      <c r="J576" s="119">
        <v>1.33</v>
      </c>
      <c r="K576" s="119">
        <v>0.77</v>
      </c>
      <c r="L576" s="35">
        <v>1</v>
      </c>
      <c r="M576" s="119">
        <v>0.77</v>
      </c>
      <c r="N576" s="119" t="s">
        <v>1746</v>
      </c>
      <c r="O576" s="119" t="s">
        <v>1746</v>
      </c>
      <c r="P576" s="97" t="s">
        <v>1746</v>
      </c>
    </row>
    <row r="577" spans="1:16" x14ac:dyDescent="0.25">
      <c r="A577" s="90">
        <v>576</v>
      </c>
      <c r="B577" s="90" t="s">
        <v>1746</v>
      </c>
      <c r="C577" s="90" t="s">
        <v>1813</v>
      </c>
      <c r="D577" s="91">
        <v>44495</v>
      </c>
      <c r="E577" s="93">
        <v>0</v>
      </c>
      <c r="F577" s="117" t="s">
        <v>4006</v>
      </c>
      <c r="G577" s="94">
        <v>24</v>
      </c>
      <c r="H577" s="118">
        <v>2.2000000000000002</v>
      </c>
      <c r="I577" s="118">
        <v>2.2999999999999998</v>
      </c>
      <c r="J577" s="119">
        <v>1.39</v>
      </c>
      <c r="K577" s="119">
        <v>0.81000000000000028</v>
      </c>
      <c r="L577" s="35">
        <v>1</v>
      </c>
      <c r="M577" s="119">
        <v>0.81000000000000028</v>
      </c>
      <c r="N577" s="119" t="s">
        <v>1746</v>
      </c>
      <c r="O577" s="119" t="s">
        <v>1746</v>
      </c>
      <c r="P577" s="97" t="s">
        <v>1746</v>
      </c>
    </row>
    <row r="578" spans="1:16" x14ac:dyDescent="0.25">
      <c r="A578" s="90">
        <v>577</v>
      </c>
      <c r="B578" s="90" t="s">
        <v>1746</v>
      </c>
      <c r="C578" s="90" t="s">
        <v>3209</v>
      </c>
      <c r="D578" s="91">
        <v>44496</v>
      </c>
      <c r="E578" s="93">
        <v>0</v>
      </c>
      <c r="F578" s="117" t="s">
        <v>4006</v>
      </c>
      <c r="G578" s="94">
        <v>24</v>
      </c>
      <c r="H578" s="118">
        <v>2</v>
      </c>
      <c r="I578" s="118">
        <v>0.2</v>
      </c>
      <c r="J578" s="119">
        <v>1.33</v>
      </c>
      <c r="K578" s="119">
        <v>0.66999999999999993</v>
      </c>
      <c r="L578" s="35">
        <v>1</v>
      </c>
      <c r="M578" s="119">
        <v>0.66999999999999993</v>
      </c>
      <c r="N578" s="119" t="s">
        <v>1746</v>
      </c>
      <c r="O578" s="119" t="s">
        <v>1746</v>
      </c>
      <c r="P578" s="97" t="s">
        <v>1746</v>
      </c>
    </row>
    <row r="579" spans="1:16" x14ac:dyDescent="0.25">
      <c r="A579" s="90">
        <v>578</v>
      </c>
      <c r="B579" s="90" t="s">
        <v>1746</v>
      </c>
      <c r="C579" s="90" t="s">
        <v>1813</v>
      </c>
      <c r="D579" s="91">
        <v>44496</v>
      </c>
      <c r="E579" s="93">
        <v>0</v>
      </c>
      <c r="F579" s="117" t="s">
        <v>4006</v>
      </c>
      <c r="G579" s="94">
        <v>24</v>
      </c>
      <c r="H579" s="118">
        <v>2.2000000000000002</v>
      </c>
      <c r="I579" s="118">
        <v>4.4000000000000004</v>
      </c>
      <c r="J579" s="119">
        <v>1.38</v>
      </c>
      <c r="K579" s="119">
        <v>0.82000000000000028</v>
      </c>
      <c r="L579" s="35">
        <v>1</v>
      </c>
      <c r="M579" s="119">
        <v>0.82000000000000028</v>
      </c>
      <c r="N579" s="119" t="s">
        <v>1746</v>
      </c>
      <c r="O579" s="119" t="s">
        <v>1746</v>
      </c>
      <c r="P579" s="97" t="s">
        <v>1746</v>
      </c>
    </row>
    <row r="580" spans="1:16" x14ac:dyDescent="0.25">
      <c r="A580" s="90">
        <v>579</v>
      </c>
      <c r="B580" s="90" t="s">
        <v>1746</v>
      </c>
      <c r="C580" s="90" t="s">
        <v>3209</v>
      </c>
      <c r="D580" s="91">
        <v>44497</v>
      </c>
      <c r="E580" s="93">
        <v>0</v>
      </c>
      <c r="F580" s="117" t="s">
        <v>4006</v>
      </c>
      <c r="G580" s="94">
        <v>22</v>
      </c>
      <c r="H580" s="118">
        <v>2</v>
      </c>
      <c r="I580" s="118">
        <v>0.3</v>
      </c>
      <c r="J580" s="119">
        <v>1.29</v>
      </c>
      <c r="K580" s="119">
        <v>0.71</v>
      </c>
      <c r="L580" s="35">
        <v>1</v>
      </c>
      <c r="M580" s="119">
        <v>0.71</v>
      </c>
      <c r="N580" s="119" t="s">
        <v>1746</v>
      </c>
      <c r="O580" s="119" t="s">
        <v>1746</v>
      </c>
      <c r="P580" s="97" t="s">
        <v>4118</v>
      </c>
    </row>
    <row r="581" spans="1:16" x14ac:dyDescent="0.25">
      <c r="A581" s="90">
        <v>580</v>
      </c>
      <c r="B581" s="90" t="s">
        <v>1746</v>
      </c>
      <c r="C581" s="90" t="s">
        <v>1813</v>
      </c>
      <c r="D581" s="91">
        <v>44497</v>
      </c>
      <c r="E581" s="93">
        <v>0</v>
      </c>
      <c r="F581" s="117" t="s">
        <v>4006</v>
      </c>
      <c r="G581" s="94">
        <v>22</v>
      </c>
      <c r="H581" s="118">
        <v>1.9</v>
      </c>
      <c r="I581" s="118">
        <v>0.2</v>
      </c>
      <c r="J581" s="119">
        <v>1.33</v>
      </c>
      <c r="K581" s="119">
        <v>0.56999999999999984</v>
      </c>
      <c r="L581" s="35">
        <v>1</v>
      </c>
      <c r="M581" s="119">
        <v>0.56999999999999984</v>
      </c>
      <c r="N581" s="119" t="s">
        <v>1746</v>
      </c>
      <c r="O581" s="119" t="s">
        <v>1746</v>
      </c>
      <c r="P581" s="97" t="s">
        <v>4118</v>
      </c>
    </row>
    <row r="582" spans="1:16" x14ac:dyDescent="0.25">
      <c r="A582" s="90">
        <v>581</v>
      </c>
      <c r="B582" s="90" t="s">
        <v>1746</v>
      </c>
      <c r="C582" s="90" t="s">
        <v>1802</v>
      </c>
      <c r="D582" s="91">
        <v>44498</v>
      </c>
      <c r="E582" s="93">
        <v>0</v>
      </c>
      <c r="F582" s="117" t="s">
        <v>4032</v>
      </c>
      <c r="G582" s="94">
        <v>11</v>
      </c>
      <c r="H582" s="118">
        <v>0.7</v>
      </c>
      <c r="I582" s="118">
        <v>0.6</v>
      </c>
      <c r="J582" s="119">
        <v>0.52</v>
      </c>
      <c r="K582" s="119">
        <v>0.17999999999999994</v>
      </c>
      <c r="L582" s="35">
        <v>1</v>
      </c>
      <c r="M582" s="119">
        <v>0.17999999999999994</v>
      </c>
      <c r="N582" s="119" t="s">
        <v>1746</v>
      </c>
      <c r="O582" s="119" t="s">
        <v>1746</v>
      </c>
      <c r="P582" s="97" t="s">
        <v>1746</v>
      </c>
    </row>
    <row r="583" spans="1:16" x14ac:dyDescent="0.25">
      <c r="A583" s="90">
        <v>582</v>
      </c>
      <c r="B583" s="90" t="s">
        <v>1746</v>
      </c>
      <c r="C583" s="90" t="s">
        <v>3209</v>
      </c>
      <c r="D583" s="91">
        <v>44498</v>
      </c>
      <c r="E583" s="93">
        <v>0</v>
      </c>
      <c r="F583" s="117" t="s">
        <v>4006</v>
      </c>
      <c r="G583" s="94">
        <v>24</v>
      </c>
      <c r="H583" s="118">
        <v>1.8</v>
      </c>
      <c r="I583" s="118">
        <v>0.1</v>
      </c>
      <c r="J583" s="119">
        <v>1.21</v>
      </c>
      <c r="K583" s="119">
        <v>0.59000000000000008</v>
      </c>
      <c r="L583" s="35">
        <v>1</v>
      </c>
      <c r="M583" s="119">
        <v>0.59000000000000008</v>
      </c>
      <c r="N583" s="119" t="s">
        <v>1746</v>
      </c>
      <c r="O583" s="119" t="s">
        <v>1746</v>
      </c>
      <c r="P583" s="97" t="s">
        <v>1746</v>
      </c>
    </row>
    <row r="584" spans="1:16" x14ac:dyDescent="0.25">
      <c r="A584" s="90">
        <v>583</v>
      </c>
      <c r="B584" s="90" t="s">
        <v>1746</v>
      </c>
      <c r="C584" s="90" t="s">
        <v>1813</v>
      </c>
      <c r="D584" s="91">
        <v>44498</v>
      </c>
      <c r="E584" s="93">
        <v>0</v>
      </c>
      <c r="F584" s="117" t="s">
        <v>4006</v>
      </c>
      <c r="G584" s="94">
        <v>24</v>
      </c>
      <c r="H584" s="118">
        <v>2</v>
      </c>
      <c r="I584" s="118">
        <v>0.4</v>
      </c>
      <c r="J584" s="119">
        <v>1.3</v>
      </c>
      <c r="K584" s="119">
        <v>0.7</v>
      </c>
      <c r="L584" s="35">
        <v>1</v>
      </c>
      <c r="M584" s="119">
        <v>0.7</v>
      </c>
      <c r="N584" s="119" t="s">
        <v>1746</v>
      </c>
      <c r="O584" s="119" t="s">
        <v>1746</v>
      </c>
      <c r="P584" s="97" t="s">
        <v>1746</v>
      </c>
    </row>
    <row r="585" spans="1:16" x14ac:dyDescent="0.25">
      <c r="A585" s="90">
        <v>584</v>
      </c>
      <c r="B585" s="90" t="s">
        <v>1746</v>
      </c>
      <c r="C585" s="90" t="s">
        <v>1802</v>
      </c>
      <c r="D585" s="91">
        <v>44499</v>
      </c>
      <c r="E585" s="93">
        <v>0</v>
      </c>
      <c r="F585" s="117" t="s">
        <v>4006</v>
      </c>
      <c r="G585" s="94">
        <v>24</v>
      </c>
      <c r="H585" s="118">
        <v>2.4</v>
      </c>
      <c r="I585" s="118">
        <v>0.4</v>
      </c>
      <c r="J585" s="119">
        <v>1.0900000000000001</v>
      </c>
      <c r="K585" s="119">
        <v>1.3099999999999998</v>
      </c>
      <c r="L585" s="35">
        <v>1</v>
      </c>
      <c r="M585" s="119">
        <v>1.3099999999999998</v>
      </c>
      <c r="N585" s="119" t="s">
        <v>1746</v>
      </c>
      <c r="O585" s="119" t="s">
        <v>1746</v>
      </c>
      <c r="P585" s="97" t="s">
        <v>1746</v>
      </c>
    </row>
    <row r="586" spans="1:16" x14ac:dyDescent="0.25">
      <c r="A586" s="90">
        <v>585</v>
      </c>
      <c r="B586" s="90" t="s">
        <v>1746</v>
      </c>
      <c r="C586" s="90" t="s">
        <v>3209</v>
      </c>
      <c r="D586" s="91">
        <v>44499</v>
      </c>
      <c r="E586" s="93">
        <v>0</v>
      </c>
      <c r="F586" s="117" t="s">
        <v>4006</v>
      </c>
      <c r="G586" s="94">
        <v>24</v>
      </c>
      <c r="H586" s="118">
        <v>2</v>
      </c>
      <c r="I586" s="118">
        <v>0.3</v>
      </c>
      <c r="J586" s="119">
        <v>1.21</v>
      </c>
      <c r="K586" s="119">
        <v>0.79</v>
      </c>
      <c r="L586" s="35">
        <v>1</v>
      </c>
      <c r="M586" s="119">
        <v>0.79</v>
      </c>
      <c r="N586" s="119" t="s">
        <v>1746</v>
      </c>
      <c r="O586" s="119" t="s">
        <v>1746</v>
      </c>
      <c r="P586" s="97" t="s">
        <v>1746</v>
      </c>
    </row>
    <row r="587" spans="1:16" x14ac:dyDescent="0.25">
      <c r="A587" s="90">
        <v>586</v>
      </c>
      <c r="B587" s="90" t="s">
        <v>1746</v>
      </c>
      <c r="C587" s="90" t="s">
        <v>1813</v>
      </c>
      <c r="D587" s="91">
        <v>44499</v>
      </c>
      <c r="E587" s="93">
        <v>0</v>
      </c>
      <c r="F587" s="117" t="s">
        <v>4006</v>
      </c>
      <c r="G587" s="94">
        <v>24</v>
      </c>
      <c r="H587" s="118">
        <v>2</v>
      </c>
      <c r="I587" s="118">
        <v>0.6</v>
      </c>
      <c r="J587" s="119">
        <v>1.42</v>
      </c>
      <c r="K587" s="119">
        <v>0.58000000000000007</v>
      </c>
      <c r="L587" s="35">
        <v>1</v>
      </c>
      <c r="M587" s="119">
        <v>0.58000000000000007</v>
      </c>
      <c r="N587" s="119" t="s">
        <v>1746</v>
      </c>
      <c r="O587" s="119" t="s">
        <v>1746</v>
      </c>
      <c r="P587" s="97" t="s">
        <v>1746</v>
      </c>
    </row>
    <row r="588" spans="1:16" x14ac:dyDescent="0.25">
      <c r="A588" s="90">
        <v>587</v>
      </c>
      <c r="B588" s="90" t="s">
        <v>1746</v>
      </c>
      <c r="C588" s="90" t="s">
        <v>1802</v>
      </c>
      <c r="D588" s="91">
        <v>44500</v>
      </c>
      <c r="E588" s="93">
        <v>0</v>
      </c>
      <c r="F588" s="117" t="s">
        <v>4006</v>
      </c>
      <c r="G588" s="94">
        <v>24</v>
      </c>
      <c r="H588" s="118">
        <v>1.9</v>
      </c>
      <c r="I588" s="118">
        <v>0.3</v>
      </c>
      <c r="J588" s="119">
        <v>1.2</v>
      </c>
      <c r="K588" s="119">
        <v>0.7</v>
      </c>
      <c r="L588" s="35">
        <v>1</v>
      </c>
      <c r="M588" s="119">
        <v>0.7</v>
      </c>
      <c r="N588" s="119" t="s">
        <v>1746</v>
      </c>
      <c r="O588" s="119" t="s">
        <v>1746</v>
      </c>
      <c r="P588" s="97" t="s">
        <v>1746</v>
      </c>
    </row>
    <row r="589" spans="1:16" x14ac:dyDescent="0.25">
      <c r="A589" s="90">
        <v>588</v>
      </c>
      <c r="B589" s="90" t="s">
        <v>1746</v>
      </c>
      <c r="C589" s="90" t="s">
        <v>3209</v>
      </c>
      <c r="D589" s="91">
        <v>44500</v>
      </c>
      <c r="E589" s="93">
        <v>0</v>
      </c>
      <c r="F589" s="117" t="s">
        <v>4006</v>
      </c>
      <c r="G589" s="94">
        <v>24</v>
      </c>
      <c r="H589" s="118">
        <v>1.9</v>
      </c>
      <c r="I589" s="118">
        <v>0.3</v>
      </c>
      <c r="J589" s="119">
        <v>1.26</v>
      </c>
      <c r="K589" s="119">
        <v>0.6399999999999999</v>
      </c>
      <c r="L589" s="35">
        <v>1</v>
      </c>
      <c r="M589" s="119">
        <v>0.6399999999999999</v>
      </c>
      <c r="N589" s="119" t="s">
        <v>1746</v>
      </c>
      <c r="O589" s="119" t="s">
        <v>1746</v>
      </c>
      <c r="P589" s="97" t="s">
        <v>1746</v>
      </c>
    </row>
    <row r="590" spans="1:16" x14ac:dyDescent="0.25">
      <c r="A590" s="90">
        <v>589</v>
      </c>
      <c r="B590" s="90" t="s">
        <v>1746</v>
      </c>
      <c r="C590" s="90" t="s">
        <v>1813</v>
      </c>
      <c r="D590" s="91">
        <v>44500</v>
      </c>
      <c r="E590" s="93">
        <v>0</v>
      </c>
      <c r="F590" s="117" t="s">
        <v>4032</v>
      </c>
      <c r="G590" s="94">
        <v>24</v>
      </c>
      <c r="H590" s="118">
        <v>2</v>
      </c>
      <c r="I590" s="118">
        <v>0.7</v>
      </c>
      <c r="J590" s="119">
        <v>1.26</v>
      </c>
      <c r="K590" s="119">
        <v>0.74</v>
      </c>
      <c r="L590" s="35">
        <v>1</v>
      </c>
      <c r="M590" s="119">
        <v>0.74</v>
      </c>
      <c r="N590" s="119" t="s">
        <v>1746</v>
      </c>
      <c r="O590" s="119" t="s">
        <v>1746</v>
      </c>
      <c r="P590" s="97" t="s">
        <v>1746</v>
      </c>
    </row>
    <row r="591" spans="1:16" x14ac:dyDescent="0.25">
      <c r="A591" s="90">
        <v>590</v>
      </c>
      <c r="B591" s="90" t="s">
        <v>1746</v>
      </c>
      <c r="C591" s="90" t="s">
        <v>1802</v>
      </c>
      <c r="D591" s="91">
        <v>44501</v>
      </c>
      <c r="E591" s="93">
        <v>0</v>
      </c>
      <c r="F591" s="117" t="s">
        <v>4119</v>
      </c>
      <c r="G591" s="94">
        <v>5</v>
      </c>
      <c r="H591" s="118">
        <v>0.4</v>
      </c>
      <c r="I591" s="118">
        <v>0.1</v>
      </c>
      <c r="J591" s="119">
        <v>0.24</v>
      </c>
      <c r="K591" s="119">
        <v>0.16000000000000003</v>
      </c>
      <c r="L591" s="35">
        <v>0.5</v>
      </c>
      <c r="M591" s="119">
        <v>0.16000000000000003</v>
      </c>
      <c r="N591" s="119" t="s">
        <v>1746</v>
      </c>
      <c r="O591" s="119" t="s">
        <v>1746</v>
      </c>
      <c r="P591" s="97" t="s">
        <v>1746</v>
      </c>
    </row>
    <row r="592" spans="1:16" x14ac:dyDescent="0.25">
      <c r="A592" s="90">
        <v>591</v>
      </c>
      <c r="B592" s="90" t="s">
        <v>1746</v>
      </c>
      <c r="C592" s="90" t="s">
        <v>3209</v>
      </c>
      <c r="D592" s="91">
        <v>44501</v>
      </c>
      <c r="E592" s="93">
        <v>0</v>
      </c>
      <c r="F592" s="117" t="s">
        <v>4119</v>
      </c>
      <c r="G592" s="94">
        <v>5</v>
      </c>
      <c r="H592" s="118">
        <v>0.5</v>
      </c>
      <c r="I592" s="118">
        <v>0.1</v>
      </c>
      <c r="J592" s="119">
        <v>0.26</v>
      </c>
      <c r="K592" s="119">
        <v>0.24</v>
      </c>
      <c r="L592" s="35">
        <v>0.5</v>
      </c>
      <c r="M592" s="119">
        <v>0.24</v>
      </c>
      <c r="N592" s="119" t="s">
        <v>1746</v>
      </c>
      <c r="O592" s="119" t="s">
        <v>1746</v>
      </c>
      <c r="P592" s="97" t="s">
        <v>1746</v>
      </c>
    </row>
    <row r="593" spans="1:16" x14ac:dyDescent="0.25">
      <c r="A593" s="90">
        <v>592</v>
      </c>
      <c r="B593" s="90" t="s">
        <v>1746</v>
      </c>
      <c r="C593" s="90" t="s">
        <v>1813</v>
      </c>
      <c r="D593" s="91">
        <v>44501</v>
      </c>
      <c r="E593" s="93">
        <v>0</v>
      </c>
      <c r="F593" s="117" t="s">
        <v>4119</v>
      </c>
      <c r="G593" s="94">
        <v>5</v>
      </c>
      <c r="H593" s="118">
        <v>0.4</v>
      </c>
      <c r="I593" s="118">
        <v>0.1</v>
      </c>
      <c r="J593" s="119">
        <v>0.26</v>
      </c>
      <c r="K593" s="119">
        <v>0.14000000000000001</v>
      </c>
      <c r="L593" s="35">
        <v>0.5</v>
      </c>
      <c r="M593" s="119">
        <v>0.14000000000000001</v>
      </c>
      <c r="N593" s="119" t="s">
        <v>1746</v>
      </c>
      <c r="O593" s="119" t="s">
        <v>1746</v>
      </c>
      <c r="P593" s="97" t="s">
        <v>1746</v>
      </c>
    </row>
    <row r="594" spans="1:16" x14ac:dyDescent="0.25">
      <c r="A594" s="90">
        <v>593</v>
      </c>
      <c r="B594" s="90" t="s">
        <v>1746</v>
      </c>
      <c r="C594" s="90" t="s">
        <v>1802</v>
      </c>
      <c r="D594" s="91">
        <v>44510</v>
      </c>
      <c r="E594" s="93">
        <v>0</v>
      </c>
      <c r="F594" s="117" t="s">
        <v>4120</v>
      </c>
      <c r="G594" s="94">
        <v>12.6</v>
      </c>
      <c r="H594" s="118">
        <v>1.9</v>
      </c>
      <c r="I594" s="118">
        <v>0.2</v>
      </c>
      <c r="J594" s="119">
        <v>1.53</v>
      </c>
      <c r="K594" s="119">
        <v>0.36999999999999988</v>
      </c>
      <c r="L594" s="35">
        <v>1</v>
      </c>
      <c r="M594" s="119">
        <v>0.36999999999999988</v>
      </c>
      <c r="N594" s="119" t="s">
        <v>1746</v>
      </c>
      <c r="O594" s="119" t="s">
        <v>1746</v>
      </c>
      <c r="P594" s="97" t="s">
        <v>1746</v>
      </c>
    </row>
    <row r="595" spans="1:16" x14ac:dyDescent="0.25">
      <c r="A595" s="90">
        <v>594</v>
      </c>
      <c r="B595" s="90" t="s">
        <v>1746</v>
      </c>
      <c r="C595" s="90" t="s">
        <v>1802</v>
      </c>
      <c r="D595" s="91">
        <v>44511</v>
      </c>
      <c r="E595" s="93">
        <v>0</v>
      </c>
      <c r="F595" s="117" t="s">
        <v>4006</v>
      </c>
      <c r="G595" s="94">
        <v>24</v>
      </c>
      <c r="H595" s="118">
        <v>3.5</v>
      </c>
      <c r="I595" s="118">
        <v>0.2</v>
      </c>
      <c r="J595" s="119">
        <v>2.81</v>
      </c>
      <c r="K595" s="119">
        <v>0.69</v>
      </c>
      <c r="L595" s="35">
        <v>1</v>
      </c>
      <c r="M595" s="119">
        <v>0.69</v>
      </c>
      <c r="N595" s="119" t="s">
        <v>1746</v>
      </c>
      <c r="O595" s="119" t="s">
        <v>1746</v>
      </c>
      <c r="P595" s="97" t="s">
        <v>1746</v>
      </c>
    </row>
    <row r="596" spans="1:16" x14ac:dyDescent="0.25">
      <c r="A596" s="90">
        <v>595</v>
      </c>
      <c r="B596" s="90" t="s">
        <v>1746</v>
      </c>
      <c r="C596" s="90" t="s">
        <v>1802</v>
      </c>
      <c r="D596" s="91">
        <v>44512</v>
      </c>
      <c r="E596" s="93">
        <v>0</v>
      </c>
      <c r="F596" s="117" t="s">
        <v>4006</v>
      </c>
      <c r="G596" s="94">
        <v>24</v>
      </c>
      <c r="H596" s="118">
        <v>3.4</v>
      </c>
      <c r="I596" s="118">
        <v>0.2</v>
      </c>
      <c r="J596" s="119">
        <v>2.62</v>
      </c>
      <c r="K596" s="119">
        <v>0.7799999999999998</v>
      </c>
      <c r="L596" s="35">
        <v>1</v>
      </c>
      <c r="M596" s="119">
        <v>0.7799999999999998</v>
      </c>
      <c r="N596" s="119" t="s">
        <v>1746</v>
      </c>
      <c r="O596" s="119" t="s">
        <v>1746</v>
      </c>
      <c r="P596" s="97" t="s">
        <v>1746</v>
      </c>
    </row>
    <row r="597" spans="1:16" x14ac:dyDescent="0.25">
      <c r="A597" s="90">
        <v>596</v>
      </c>
      <c r="B597" s="90" t="s">
        <v>1746</v>
      </c>
      <c r="C597" s="90" t="s">
        <v>1802</v>
      </c>
      <c r="D597" s="91">
        <v>44513</v>
      </c>
      <c r="E597" s="93">
        <v>0</v>
      </c>
      <c r="F597" s="117" t="s">
        <v>4006</v>
      </c>
      <c r="G597" s="94">
        <v>24</v>
      </c>
      <c r="H597" s="118">
        <v>3.1</v>
      </c>
      <c r="I597" s="118">
        <v>0.2</v>
      </c>
      <c r="J597" s="119">
        <v>2.5099999999999998</v>
      </c>
      <c r="K597" s="119">
        <v>0.5900000000000003</v>
      </c>
      <c r="L597" s="35">
        <v>1</v>
      </c>
      <c r="M597" s="119">
        <v>0.5900000000000003</v>
      </c>
      <c r="N597" s="119" t="s">
        <v>1746</v>
      </c>
      <c r="O597" s="119" t="s">
        <v>1746</v>
      </c>
      <c r="P597" s="97" t="s">
        <v>1746</v>
      </c>
    </row>
    <row r="598" spans="1:16" x14ac:dyDescent="0.25">
      <c r="A598" s="90">
        <v>597</v>
      </c>
      <c r="B598" s="90" t="s">
        <v>1746</v>
      </c>
      <c r="C598" s="90" t="s">
        <v>1802</v>
      </c>
      <c r="D598" s="91">
        <v>44514</v>
      </c>
      <c r="E598" s="93">
        <v>0</v>
      </c>
      <c r="F598" s="117" t="s">
        <v>4006</v>
      </c>
      <c r="G598" s="94">
        <v>24</v>
      </c>
      <c r="H598" s="118">
        <v>3</v>
      </c>
      <c r="I598" s="118">
        <v>0.1</v>
      </c>
      <c r="J598" s="119">
        <v>2.5</v>
      </c>
      <c r="K598" s="119">
        <v>0.5</v>
      </c>
      <c r="L598" s="35">
        <v>1</v>
      </c>
      <c r="M598" s="119">
        <v>0.5</v>
      </c>
      <c r="N598" s="119" t="s">
        <v>1746</v>
      </c>
      <c r="O598" s="119" t="s">
        <v>1746</v>
      </c>
      <c r="P598" s="97" t="s">
        <v>1746</v>
      </c>
    </row>
    <row r="599" spans="1:16" x14ac:dyDescent="0.25">
      <c r="A599" s="90">
        <v>598</v>
      </c>
      <c r="B599" s="90" t="s">
        <v>1746</v>
      </c>
      <c r="C599" s="90" t="s">
        <v>1802</v>
      </c>
      <c r="D599" s="91">
        <v>44515</v>
      </c>
      <c r="E599" s="93">
        <v>0</v>
      </c>
      <c r="F599" s="117" t="s">
        <v>4006</v>
      </c>
      <c r="G599" s="94">
        <v>24</v>
      </c>
      <c r="H599" s="118">
        <v>2.9</v>
      </c>
      <c r="I599" s="118">
        <v>0.1</v>
      </c>
      <c r="J599" s="119">
        <v>2.76</v>
      </c>
      <c r="K599" s="119">
        <v>0.14000000000000012</v>
      </c>
      <c r="L599" s="35">
        <v>1</v>
      </c>
      <c r="M599" s="119">
        <v>0.14000000000000012</v>
      </c>
      <c r="N599" s="119" t="s">
        <v>1746</v>
      </c>
      <c r="O599" s="119" t="s">
        <v>1746</v>
      </c>
      <c r="P599" s="97" t="s">
        <v>1746</v>
      </c>
    </row>
    <row r="600" spans="1:16" x14ac:dyDescent="0.25">
      <c r="A600" s="90">
        <v>599</v>
      </c>
      <c r="B600" s="90" t="s">
        <v>1746</v>
      </c>
      <c r="C600" s="90" t="s">
        <v>1802</v>
      </c>
      <c r="D600" s="91">
        <v>44516</v>
      </c>
      <c r="E600" s="93">
        <v>0</v>
      </c>
      <c r="F600" s="117" t="s">
        <v>4006</v>
      </c>
      <c r="G600" s="94">
        <v>24</v>
      </c>
      <c r="H600" s="118">
        <v>3.1</v>
      </c>
      <c r="I600" s="118">
        <v>0.2</v>
      </c>
      <c r="J600" s="119">
        <v>3.02</v>
      </c>
      <c r="K600" s="119">
        <v>8.0000000000000071E-2</v>
      </c>
      <c r="L600" s="35">
        <v>1</v>
      </c>
      <c r="M600" s="119">
        <v>8.0000000000000071E-2</v>
      </c>
      <c r="N600" s="119" t="s">
        <v>1746</v>
      </c>
      <c r="O600" s="119" t="s">
        <v>1746</v>
      </c>
      <c r="P600" s="97" t="s">
        <v>1746</v>
      </c>
    </row>
    <row r="601" spans="1:16" x14ac:dyDescent="0.25">
      <c r="A601" s="90">
        <v>600</v>
      </c>
      <c r="B601" s="90" t="s">
        <v>1746</v>
      </c>
      <c r="C601" s="90" t="s">
        <v>1802</v>
      </c>
      <c r="D601" s="91">
        <v>44517</v>
      </c>
      <c r="E601" s="93">
        <v>0</v>
      </c>
      <c r="F601" s="117" t="s">
        <v>4006</v>
      </c>
      <c r="G601" s="94">
        <v>24</v>
      </c>
      <c r="H601" s="118">
        <v>2.5</v>
      </c>
      <c r="I601" s="118">
        <v>0.2</v>
      </c>
      <c r="J601" s="119">
        <v>2.42</v>
      </c>
      <c r="K601" s="119">
        <v>8.0000000000000071E-2</v>
      </c>
      <c r="L601" s="35">
        <v>1</v>
      </c>
      <c r="M601" s="119">
        <v>8.0000000000000071E-2</v>
      </c>
      <c r="N601" s="119" t="s">
        <v>1746</v>
      </c>
      <c r="O601" s="119" t="s">
        <v>1746</v>
      </c>
      <c r="P601" s="97" t="s">
        <v>1746</v>
      </c>
    </row>
    <row r="602" spans="1:16" x14ac:dyDescent="0.25">
      <c r="A602" s="90">
        <v>601</v>
      </c>
      <c r="B602" s="90" t="s">
        <v>1746</v>
      </c>
      <c r="C602" s="90" t="s">
        <v>1813</v>
      </c>
      <c r="D602" s="91">
        <v>44517</v>
      </c>
      <c r="E602" s="93">
        <v>0</v>
      </c>
      <c r="F602" s="117" t="s">
        <v>4006</v>
      </c>
      <c r="G602" s="94">
        <v>15</v>
      </c>
      <c r="H602" s="118">
        <v>2</v>
      </c>
      <c r="I602" s="118">
        <v>1.6</v>
      </c>
      <c r="J602" s="119">
        <v>0.96</v>
      </c>
      <c r="K602" s="119">
        <v>1.04</v>
      </c>
      <c r="L602" s="35">
        <v>1</v>
      </c>
      <c r="M602" s="119">
        <v>1.04</v>
      </c>
      <c r="N602" s="119" t="s">
        <v>1746</v>
      </c>
      <c r="O602" s="119" t="s">
        <v>1746</v>
      </c>
      <c r="P602" s="97" t="s">
        <v>1746</v>
      </c>
    </row>
    <row r="603" spans="1:16" x14ac:dyDescent="0.25">
      <c r="A603" s="90">
        <v>602</v>
      </c>
      <c r="B603" s="90" t="s">
        <v>1746</v>
      </c>
      <c r="C603" s="90" t="s">
        <v>1802</v>
      </c>
      <c r="D603" s="91">
        <v>44518</v>
      </c>
      <c r="E603" s="93">
        <v>0</v>
      </c>
      <c r="F603" s="117" t="s">
        <v>4006</v>
      </c>
      <c r="G603" s="94">
        <v>24</v>
      </c>
      <c r="H603" s="118">
        <v>2</v>
      </c>
      <c r="I603" s="118">
        <v>0.2</v>
      </c>
      <c r="J603" s="119">
        <v>1.84</v>
      </c>
      <c r="K603" s="119">
        <v>0.15999999999999992</v>
      </c>
      <c r="L603" s="35">
        <v>1</v>
      </c>
      <c r="M603" s="119">
        <v>0.15999999999999992</v>
      </c>
      <c r="N603" s="119" t="s">
        <v>1746</v>
      </c>
      <c r="O603" s="119" t="s">
        <v>1746</v>
      </c>
      <c r="P603" s="97" t="s">
        <v>1746</v>
      </c>
    </row>
    <row r="604" spans="1:16" x14ac:dyDescent="0.25">
      <c r="A604" s="90">
        <v>603</v>
      </c>
      <c r="B604" s="90" t="s">
        <v>1746</v>
      </c>
      <c r="C604" s="90" t="s">
        <v>1813</v>
      </c>
      <c r="D604" s="91">
        <v>44518</v>
      </c>
      <c r="E604" s="93">
        <v>0</v>
      </c>
      <c r="F604" s="117" t="s">
        <v>4006</v>
      </c>
      <c r="G604" s="94">
        <v>24</v>
      </c>
      <c r="H604" s="118">
        <v>2.9</v>
      </c>
      <c r="I604" s="118">
        <v>4.5999999999999996</v>
      </c>
      <c r="J604" s="119">
        <v>1.58</v>
      </c>
      <c r="K604" s="119">
        <v>1.3199999999999998</v>
      </c>
      <c r="L604" s="35">
        <v>1</v>
      </c>
      <c r="M604" s="119">
        <v>1.3199999999999998</v>
      </c>
      <c r="N604" s="119" t="s">
        <v>1746</v>
      </c>
      <c r="O604" s="119" t="s">
        <v>1746</v>
      </c>
      <c r="P604" s="97" t="s">
        <v>1746</v>
      </c>
    </row>
    <row r="605" spans="1:16" x14ac:dyDescent="0.25">
      <c r="A605" s="90">
        <v>604</v>
      </c>
      <c r="B605" s="90" t="s">
        <v>1746</v>
      </c>
      <c r="C605" s="90" t="s">
        <v>1802</v>
      </c>
      <c r="D605" s="91">
        <v>44519</v>
      </c>
      <c r="E605" s="93">
        <v>0</v>
      </c>
      <c r="F605" s="117" t="s">
        <v>4006</v>
      </c>
      <c r="G605" s="94">
        <v>24</v>
      </c>
      <c r="H605" s="118">
        <v>2</v>
      </c>
      <c r="I605" s="118">
        <v>0.2</v>
      </c>
      <c r="J605" s="119">
        <v>1.04</v>
      </c>
      <c r="K605" s="119">
        <v>0.96</v>
      </c>
      <c r="L605" s="35">
        <v>1</v>
      </c>
      <c r="M605" s="119">
        <v>0.96</v>
      </c>
      <c r="N605" s="119" t="s">
        <v>1746</v>
      </c>
      <c r="O605" s="119" t="s">
        <v>1746</v>
      </c>
      <c r="P605" s="97" t="s">
        <v>1746</v>
      </c>
    </row>
    <row r="606" spans="1:16" x14ac:dyDescent="0.25">
      <c r="A606" s="90">
        <v>605</v>
      </c>
      <c r="B606" s="90" t="s">
        <v>1746</v>
      </c>
      <c r="C606" s="90" t="s">
        <v>1813</v>
      </c>
      <c r="D606" s="91">
        <v>44519</v>
      </c>
      <c r="E606" s="93">
        <v>0</v>
      </c>
      <c r="F606" s="117" t="s">
        <v>4006</v>
      </c>
      <c r="G606" s="94">
        <v>24</v>
      </c>
      <c r="H606" s="118">
        <v>2.5</v>
      </c>
      <c r="I606" s="118">
        <v>2.6</v>
      </c>
      <c r="J606" s="119">
        <v>1.53</v>
      </c>
      <c r="K606" s="119">
        <v>0.97</v>
      </c>
      <c r="L606" s="35">
        <v>1</v>
      </c>
      <c r="M606" s="119">
        <v>0.97</v>
      </c>
      <c r="N606" s="119" t="s">
        <v>1746</v>
      </c>
      <c r="O606" s="119" t="s">
        <v>1746</v>
      </c>
      <c r="P606" s="97" t="s">
        <v>1746</v>
      </c>
    </row>
    <row r="607" spans="1:16" x14ac:dyDescent="0.25">
      <c r="A607" s="90">
        <v>606</v>
      </c>
      <c r="B607" s="90" t="s">
        <v>1746</v>
      </c>
      <c r="C607" s="90" t="s">
        <v>1802</v>
      </c>
      <c r="D607" s="91">
        <v>44520</v>
      </c>
      <c r="E607" s="93">
        <v>0</v>
      </c>
      <c r="F607" s="117" t="s">
        <v>4006</v>
      </c>
      <c r="G607" s="94">
        <v>24</v>
      </c>
      <c r="H607" s="118">
        <v>2.2000000000000002</v>
      </c>
      <c r="I607" s="118">
        <v>0.2</v>
      </c>
      <c r="J607" s="119">
        <v>1.84</v>
      </c>
      <c r="K607" s="119">
        <v>0.3600000000000001</v>
      </c>
      <c r="L607" s="35">
        <v>1</v>
      </c>
      <c r="M607" s="119">
        <v>0.3600000000000001</v>
      </c>
      <c r="N607" s="119" t="s">
        <v>1746</v>
      </c>
      <c r="O607" s="119" t="s">
        <v>1746</v>
      </c>
      <c r="P607" s="97" t="s">
        <v>1746</v>
      </c>
    </row>
    <row r="608" spans="1:16" x14ac:dyDescent="0.25">
      <c r="A608" s="90">
        <v>607</v>
      </c>
      <c r="B608" s="90" t="s">
        <v>1746</v>
      </c>
      <c r="C608" s="90" t="s">
        <v>1813</v>
      </c>
      <c r="D608" s="91">
        <v>44520</v>
      </c>
      <c r="E608" s="93">
        <v>0</v>
      </c>
      <c r="F608" s="117" t="s">
        <v>4006</v>
      </c>
      <c r="G608" s="94">
        <v>24</v>
      </c>
      <c r="H608" s="118">
        <v>0.9</v>
      </c>
      <c r="I608" s="118">
        <v>1.8</v>
      </c>
      <c r="J608" s="119">
        <v>0.5</v>
      </c>
      <c r="K608" s="119">
        <v>0.4</v>
      </c>
      <c r="L608" s="35">
        <v>1</v>
      </c>
      <c r="M608" s="119">
        <v>0.4</v>
      </c>
      <c r="N608" s="119" t="s">
        <v>1746</v>
      </c>
      <c r="O608" s="119" t="s">
        <v>1746</v>
      </c>
      <c r="P608" s="97" t="s">
        <v>1746</v>
      </c>
    </row>
    <row r="609" spans="1:16" x14ac:dyDescent="0.25">
      <c r="A609" s="90">
        <v>608</v>
      </c>
      <c r="B609" s="90" t="s">
        <v>1746</v>
      </c>
      <c r="C609" s="90" t="s">
        <v>1802</v>
      </c>
      <c r="D609" s="91">
        <v>44521</v>
      </c>
      <c r="E609" s="93">
        <v>0</v>
      </c>
      <c r="F609" s="117" t="s">
        <v>4006</v>
      </c>
      <c r="G609" s="94">
        <v>24</v>
      </c>
      <c r="H609" s="118">
        <v>2.2000000000000002</v>
      </c>
      <c r="I609" s="118">
        <v>0.2</v>
      </c>
      <c r="J609" s="119">
        <v>1.57</v>
      </c>
      <c r="K609" s="119">
        <v>0.63000000000000012</v>
      </c>
      <c r="L609" s="35">
        <v>1</v>
      </c>
      <c r="M609" s="119">
        <v>0.63000000000000012</v>
      </c>
      <c r="N609" s="119" t="s">
        <v>1746</v>
      </c>
      <c r="O609" s="119" t="s">
        <v>1746</v>
      </c>
      <c r="P609" s="97" t="s">
        <v>1746</v>
      </c>
    </row>
    <row r="610" spans="1:16" x14ac:dyDescent="0.25">
      <c r="A610" s="90">
        <v>609</v>
      </c>
      <c r="B610" s="90" t="s">
        <v>1746</v>
      </c>
      <c r="C610" s="90" t="s">
        <v>1813</v>
      </c>
      <c r="D610" s="91">
        <v>44521</v>
      </c>
      <c r="E610" s="93">
        <v>0</v>
      </c>
      <c r="F610" s="117" t="s">
        <v>4006</v>
      </c>
      <c r="G610" s="94">
        <v>24</v>
      </c>
      <c r="H610" s="118">
        <v>2.6</v>
      </c>
      <c r="I610" s="118">
        <v>2.2000000000000002</v>
      </c>
      <c r="J610" s="119">
        <v>1.5</v>
      </c>
      <c r="K610" s="119">
        <v>1.1000000000000001</v>
      </c>
      <c r="L610" s="35">
        <v>1</v>
      </c>
      <c r="M610" s="119">
        <v>1.1000000000000001</v>
      </c>
      <c r="N610" s="119" t="s">
        <v>1746</v>
      </c>
      <c r="O610" s="119" t="s">
        <v>1746</v>
      </c>
      <c r="P610" s="97" t="s">
        <v>1746</v>
      </c>
    </row>
    <row r="611" spans="1:16" x14ac:dyDescent="0.25">
      <c r="A611" s="90">
        <v>610</v>
      </c>
      <c r="B611" s="90" t="s">
        <v>1746</v>
      </c>
      <c r="C611" s="90" t="s">
        <v>1802</v>
      </c>
      <c r="D611" s="91">
        <v>44522</v>
      </c>
      <c r="E611" s="93">
        <v>0</v>
      </c>
      <c r="F611" s="117" t="s">
        <v>4006</v>
      </c>
      <c r="G611" s="94">
        <v>24</v>
      </c>
      <c r="H611" s="118">
        <v>1.8</v>
      </c>
      <c r="I611" s="118">
        <v>0.2</v>
      </c>
      <c r="J611" s="119">
        <v>1.71</v>
      </c>
      <c r="K611" s="119">
        <v>9.000000000000008E-2</v>
      </c>
      <c r="L611" s="35">
        <v>1</v>
      </c>
      <c r="M611" s="119">
        <v>9.000000000000008E-2</v>
      </c>
      <c r="N611" s="119" t="s">
        <v>1746</v>
      </c>
      <c r="O611" s="119" t="s">
        <v>1746</v>
      </c>
      <c r="P611" s="97" t="s">
        <v>1746</v>
      </c>
    </row>
    <row r="612" spans="1:16" x14ac:dyDescent="0.25">
      <c r="A612" s="90">
        <v>611</v>
      </c>
      <c r="B612" s="90" t="s">
        <v>1746</v>
      </c>
      <c r="C612" s="90" t="s">
        <v>1813</v>
      </c>
      <c r="D612" s="91">
        <v>44522</v>
      </c>
      <c r="E612" s="93">
        <v>0</v>
      </c>
      <c r="F612" s="117" t="s">
        <v>4006</v>
      </c>
      <c r="G612" s="94">
        <v>24</v>
      </c>
      <c r="H612" s="118">
        <v>2.5</v>
      </c>
      <c r="I612" s="118">
        <v>3.1</v>
      </c>
      <c r="J612" s="119">
        <v>1.45</v>
      </c>
      <c r="K612" s="119">
        <v>1.05</v>
      </c>
      <c r="L612" s="35">
        <v>1</v>
      </c>
      <c r="M612" s="119">
        <v>1.05</v>
      </c>
      <c r="N612" s="119" t="s">
        <v>1746</v>
      </c>
      <c r="O612" s="119" t="s">
        <v>1746</v>
      </c>
      <c r="P612" s="97" t="s">
        <v>1746</v>
      </c>
    </row>
    <row r="613" spans="1:16" x14ac:dyDescent="0.25">
      <c r="A613" s="90">
        <v>612</v>
      </c>
      <c r="B613" s="90" t="s">
        <v>1746</v>
      </c>
      <c r="C613" s="90" t="s">
        <v>1802</v>
      </c>
      <c r="D613" s="91">
        <v>44523</v>
      </c>
      <c r="E613" s="93">
        <v>0</v>
      </c>
      <c r="F613" s="117" t="s">
        <v>4006</v>
      </c>
      <c r="G613" s="94">
        <v>24</v>
      </c>
      <c r="H613" s="118">
        <v>1.56</v>
      </c>
      <c r="I613" s="118">
        <v>0.1</v>
      </c>
      <c r="J613" s="119">
        <v>1.24</v>
      </c>
      <c r="K613" s="119">
        <v>0.32000000000000006</v>
      </c>
      <c r="L613" s="35">
        <v>1</v>
      </c>
      <c r="M613" s="119">
        <v>0.32000000000000006</v>
      </c>
      <c r="N613" s="119" t="s">
        <v>1746</v>
      </c>
      <c r="O613" s="119" t="s">
        <v>1746</v>
      </c>
      <c r="P613" s="97" t="s">
        <v>1746</v>
      </c>
    </row>
    <row r="614" spans="1:16" x14ac:dyDescent="0.25">
      <c r="A614" s="90">
        <v>613</v>
      </c>
      <c r="B614" s="90" t="s">
        <v>1746</v>
      </c>
      <c r="C614" s="90" t="s">
        <v>1813</v>
      </c>
      <c r="D614" s="91">
        <v>44523</v>
      </c>
      <c r="E614" s="93">
        <v>0</v>
      </c>
      <c r="F614" s="117" t="s">
        <v>4006</v>
      </c>
      <c r="G614" s="94">
        <v>24</v>
      </c>
      <c r="H614" s="118">
        <v>2.8</v>
      </c>
      <c r="I614" s="118">
        <v>4.2</v>
      </c>
      <c r="J614" s="119">
        <v>1.42</v>
      </c>
      <c r="K614" s="119">
        <v>1.38</v>
      </c>
      <c r="L614" s="35">
        <v>1</v>
      </c>
      <c r="M614" s="119">
        <v>1.38</v>
      </c>
      <c r="N614" s="119" t="s">
        <v>1746</v>
      </c>
      <c r="O614" s="119" t="s">
        <v>1746</v>
      </c>
      <c r="P614" s="97" t="s">
        <v>1746</v>
      </c>
    </row>
    <row r="615" spans="1:16" x14ac:dyDescent="0.25">
      <c r="A615" s="90">
        <v>614</v>
      </c>
      <c r="B615" s="90" t="s">
        <v>1746</v>
      </c>
      <c r="C615" s="90" t="s">
        <v>1802</v>
      </c>
      <c r="D615" s="91">
        <v>44524</v>
      </c>
      <c r="E615" s="93">
        <v>0</v>
      </c>
      <c r="F615" s="117" t="s">
        <v>4006</v>
      </c>
      <c r="G615" s="94">
        <v>24</v>
      </c>
      <c r="H615" s="118">
        <v>1.68</v>
      </c>
      <c r="I615" s="118">
        <v>0.8</v>
      </c>
      <c r="J615" s="119">
        <v>1.46</v>
      </c>
      <c r="K615" s="119">
        <v>0.21999999999999997</v>
      </c>
      <c r="L615" s="35">
        <v>1</v>
      </c>
      <c r="M615" s="119">
        <v>0.21999999999999997</v>
      </c>
      <c r="N615" s="119" t="s">
        <v>1746</v>
      </c>
      <c r="O615" s="119" t="s">
        <v>1746</v>
      </c>
      <c r="P615" s="97" t="s">
        <v>1746</v>
      </c>
    </row>
    <row r="616" spans="1:16" x14ac:dyDescent="0.25">
      <c r="A616" s="90">
        <v>615</v>
      </c>
      <c r="B616" s="90" t="s">
        <v>1746</v>
      </c>
      <c r="C616" s="90" t="s">
        <v>1813</v>
      </c>
      <c r="D616" s="91">
        <v>44524</v>
      </c>
      <c r="E616" s="93">
        <v>0</v>
      </c>
      <c r="F616" s="117" t="s">
        <v>4006</v>
      </c>
      <c r="G616" s="94">
        <v>24</v>
      </c>
      <c r="H616" s="118">
        <v>2.6</v>
      </c>
      <c r="I616" s="118">
        <v>5.8</v>
      </c>
      <c r="J616" s="119">
        <v>1.44</v>
      </c>
      <c r="K616" s="119">
        <v>1.1600000000000001</v>
      </c>
      <c r="L616" s="35">
        <v>1</v>
      </c>
      <c r="M616" s="119">
        <v>1.1600000000000001</v>
      </c>
      <c r="N616" s="119" t="s">
        <v>1746</v>
      </c>
      <c r="O616" s="119" t="s">
        <v>1746</v>
      </c>
      <c r="P616" s="97" t="s">
        <v>1746</v>
      </c>
    </row>
    <row r="617" spans="1:16" x14ac:dyDescent="0.25">
      <c r="A617" s="90">
        <v>616</v>
      </c>
      <c r="B617" s="90" t="s">
        <v>1746</v>
      </c>
      <c r="C617" s="90" t="s">
        <v>1802</v>
      </c>
      <c r="D617" s="91">
        <v>44525</v>
      </c>
      <c r="E617" s="93">
        <v>0</v>
      </c>
      <c r="F617" s="117" t="s">
        <v>4006</v>
      </c>
      <c r="G617" s="94">
        <v>24</v>
      </c>
      <c r="H617" s="118">
        <v>1.7</v>
      </c>
      <c r="I617" s="118">
        <v>3.5</v>
      </c>
      <c r="J617" s="119">
        <v>0.8</v>
      </c>
      <c r="K617" s="119">
        <v>0.89999999999999991</v>
      </c>
      <c r="L617" s="35">
        <v>1</v>
      </c>
      <c r="M617" s="119">
        <v>0.89999999999999991</v>
      </c>
      <c r="N617" s="119" t="s">
        <v>1746</v>
      </c>
      <c r="O617" s="119" t="s">
        <v>1746</v>
      </c>
      <c r="P617" s="97" t="s">
        <v>1746</v>
      </c>
    </row>
    <row r="618" spans="1:16" x14ac:dyDescent="0.25">
      <c r="A618" s="90">
        <v>617</v>
      </c>
      <c r="B618" s="90" t="s">
        <v>1746</v>
      </c>
      <c r="C618" s="90" t="s">
        <v>1813</v>
      </c>
      <c r="D618" s="91">
        <v>44525</v>
      </c>
      <c r="E618" s="93">
        <v>0</v>
      </c>
      <c r="F618" s="117" t="s">
        <v>4006</v>
      </c>
      <c r="G618" s="94">
        <v>24</v>
      </c>
      <c r="H618" s="118">
        <v>2.6</v>
      </c>
      <c r="I618" s="118">
        <v>4.4000000000000004</v>
      </c>
      <c r="J618" s="119">
        <v>1.46</v>
      </c>
      <c r="K618" s="119">
        <v>1.1400000000000001</v>
      </c>
      <c r="L618" s="35">
        <v>1</v>
      </c>
      <c r="M618" s="119">
        <v>1.1400000000000001</v>
      </c>
      <c r="N618" s="119" t="s">
        <v>1746</v>
      </c>
      <c r="O618" s="119" t="s">
        <v>1746</v>
      </c>
      <c r="P618" s="97" t="s">
        <v>1746</v>
      </c>
    </row>
    <row r="619" spans="1:16" x14ac:dyDescent="0.25">
      <c r="A619" s="90">
        <v>618</v>
      </c>
      <c r="B619" s="90" t="s">
        <v>1746</v>
      </c>
      <c r="C619" s="90" t="s">
        <v>1802</v>
      </c>
      <c r="D619" s="91">
        <v>44526</v>
      </c>
      <c r="E619" s="93">
        <v>0</v>
      </c>
      <c r="F619" s="117" t="s">
        <v>4006</v>
      </c>
      <c r="G619" s="94">
        <v>24</v>
      </c>
      <c r="H619" s="118">
        <v>2</v>
      </c>
      <c r="I619" s="118">
        <v>4.5999999999999996</v>
      </c>
      <c r="J619" s="119">
        <v>1.33</v>
      </c>
      <c r="K619" s="119">
        <v>0.66999999999999993</v>
      </c>
      <c r="L619" s="35">
        <v>1</v>
      </c>
      <c r="M619" s="119">
        <v>0.66999999999999993</v>
      </c>
      <c r="N619" s="119" t="s">
        <v>1746</v>
      </c>
      <c r="O619" s="119" t="s">
        <v>1746</v>
      </c>
      <c r="P619" s="97" t="s">
        <v>1746</v>
      </c>
    </row>
    <row r="620" spans="1:16" x14ac:dyDescent="0.25">
      <c r="A620" s="90">
        <v>619</v>
      </c>
      <c r="B620" s="90" t="s">
        <v>1746</v>
      </c>
      <c r="C620" s="90" t="s">
        <v>1813</v>
      </c>
      <c r="D620" s="91">
        <v>44526</v>
      </c>
      <c r="E620" s="93">
        <v>0</v>
      </c>
      <c r="F620" s="117" t="s">
        <v>4006</v>
      </c>
      <c r="G620" s="94">
        <v>24</v>
      </c>
      <c r="H620" s="118">
        <v>2.2999999999999998</v>
      </c>
      <c r="I620" s="118">
        <v>3.5</v>
      </c>
      <c r="J620" s="119">
        <v>1.48</v>
      </c>
      <c r="K620" s="119">
        <v>0.81999999999999984</v>
      </c>
      <c r="L620" s="35">
        <v>1</v>
      </c>
      <c r="M620" s="119">
        <v>0.81999999999999984</v>
      </c>
      <c r="N620" s="119" t="s">
        <v>1746</v>
      </c>
      <c r="O620" s="119" t="s">
        <v>1746</v>
      </c>
      <c r="P620" s="97" t="s">
        <v>1746</v>
      </c>
    </row>
    <row r="621" spans="1:16" x14ac:dyDescent="0.25">
      <c r="A621" s="90">
        <v>620</v>
      </c>
      <c r="B621" s="90" t="s">
        <v>1746</v>
      </c>
      <c r="C621" s="90" t="s">
        <v>1802</v>
      </c>
      <c r="D621" s="91">
        <v>44527</v>
      </c>
      <c r="E621" s="93">
        <v>0</v>
      </c>
      <c r="F621" s="117" t="s">
        <v>4006</v>
      </c>
      <c r="G621" s="94">
        <v>24</v>
      </c>
      <c r="H621" s="118">
        <v>2.1</v>
      </c>
      <c r="I621" s="118">
        <v>5.3</v>
      </c>
      <c r="J621" s="119">
        <v>1.5</v>
      </c>
      <c r="K621" s="119">
        <v>0.60000000000000009</v>
      </c>
      <c r="L621" s="35">
        <v>1</v>
      </c>
      <c r="M621" s="119">
        <v>0.60000000000000009</v>
      </c>
      <c r="N621" s="119" t="s">
        <v>1746</v>
      </c>
      <c r="O621" s="119" t="s">
        <v>1746</v>
      </c>
      <c r="P621" s="97" t="s">
        <v>1746</v>
      </c>
    </row>
    <row r="622" spans="1:16" x14ac:dyDescent="0.25">
      <c r="A622" s="90">
        <v>621</v>
      </c>
      <c r="B622" s="90" t="s">
        <v>1746</v>
      </c>
      <c r="C622" s="90" t="s">
        <v>1813</v>
      </c>
      <c r="D622" s="91">
        <v>44527</v>
      </c>
      <c r="E622" s="93">
        <v>0</v>
      </c>
      <c r="F622" s="117" t="s">
        <v>4006</v>
      </c>
      <c r="G622" s="94">
        <v>24</v>
      </c>
      <c r="H622" s="118">
        <v>2.2000000000000002</v>
      </c>
      <c r="I622" s="118">
        <v>2.2000000000000002</v>
      </c>
      <c r="J622" s="119">
        <v>1.46</v>
      </c>
      <c r="K622" s="119">
        <v>0.74000000000000021</v>
      </c>
      <c r="L622" s="35">
        <v>1</v>
      </c>
      <c r="M622" s="119">
        <v>0.74000000000000021</v>
      </c>
      <c r="N622" s="119" t="s">
        <v>1746</v>
      </c>
      <c r="O622" s="119" t="s">
        <v>1746</v>
      </c>
      <c r="P622" s="97" t="s">
        <v>1746</v>
      </c>
    </row>
    <row r="623" spans="1:16" x14ac:dyDescent="0.25">
      <c r="A623" s="90">
        <v>622</v>
      </c>
      <c r="B623" s="90" t="s">
        <v>1746</v>
      </c>
      <c r="C623" s="90" t="s">
        <v>1802</v>
      </c>
      <c r="D623" s="91">
        <v>44528</v>
      </c>
      <c r="E623" s="93">
        <v>0</v>
      </c>
      <c r="F623" s="117" t="s">
        <v>4006</v>
      </c>
      <c r="G623" s="94">
        <v>24</v>
      </c>
      <c r="H623" s="118">
        <v>2.2000000000000002</v>
      </c>
      <c r="I623" s="118">
        <v>5.0999999999999996</v>
      </c>
      <c r="J623" s="119">
        <v>1.5</v>
      </c>
      <c r="K623" s="119">
        <v>0.70000000000000018</v>
      </c>
      <c r="L623" s="35">
        <v>1</v>
      </c>
      <c r="M623" s="119">
        <v>0.70000000000000018</v>
      </c>
      <c r="N623" s="119" t="s">
        <v>1746</v>
      </c>
      <c r="O623" s="119" t="s">
        <v>1746</v>
      </c>
      <c r="P623" s="97" t="s">
        <v>1746</v>
      </c>
    </row>
    <row r="624" spans="1:16" x14ac:dyDescent="0.25">
      <c r="A624" s="90">
        <v>623</v>
      </c>
      <c r="B624" s="90" t="s">
        <v>1746</v>
      </c>
      <c r="C624" s="90" t="s">
        <v>1813</v>
      </c>
      <c r="D624" s="91">
        <v>44528</v>
      </c>
      <c r="E624" s="93">
        <v>0</v>
      </c>
      <c r="F624" s="117" t="s">
        <v>4006</v>
      </c>
      <c r="G624" s="94">
        <v>24</v>
      </c>
      <c r="H624" s="118">
        <v>2.2999999999999998</v>
      </c>
      <c r="I624" s="118">
        <v>1.8</v>
      </c>
      <c r="J624" s="119">
        <v>1.45</v>
      </c>
      <c r="K624" s="119">
        <v>0.84999999999999987</v>
      </c>
      <c r="L624" s="35">
        <v>1</v>
      </c>
      <c r="M624" s="119">
        <v>0.84999999999999987</v>
      </c>
      <c r="N624" s="119" t="s">
        <v>1746</v>
      </c>
      <c r="O624" s="119" t="s">
        <v>1746</v>
      </c>
      <c r="P624" s="97" t="s">
        <v>1746</v>
      </c>
    </row>
    <row r="625" spans="1:16" x14ac:dyDescent="0.25">
      <c r="A625" s="90">
        <v>624</v>
      </c>
      <c r="B625" s="90" t="s">
        <v>1746</v>
      </c>
      <c r="C625" s="90" t="s">
        <v>1802</v>
      </c>
      <c r="D625" s="91">
        <v>44529</v>
      </c>
      <c r="E625" s="93">
        <v>0</v>
      </c>
      <c r="F625" s="117" t="s">
        <v>4006</v>
      </c>
      <c r="G625" s="94">
        <v>24</v>
      </c>
      <c r="H625" s="118">
        <v>2.2999999999999998</v>
      </c>
      <c r="I625" s="118">
        <v>5.2</v>
      </c>
      <c r="J625" s="119">
        <v>1.5</v>
      </c>
      <c r="K625" s="119">
        <v>0.79999999999999982</v>
      </c>
      <c r="L625" s="35">
        <v>1</v>
      </c>
      <c r="M625" s="119">
        <v>0.79999999999999982</v>
      </c>
      <c r="N625" s="119" t="s">
        <v>1746</v>
      </c>
      <c r="O625" s="119" t="s">
        <v>1746</v>
      </c>
      <c r="P625" s="97" t="s">
        <v>1746</v>
      </c>
    </row>
    <row r="626" spans="1:16" x14ac:dyDescent="0.25">
      <c r="A626" s="90">
        <v>625</v>
      </c>
      <c r="B626" s="90" t="s">
        <v>1746</v>
      </c>
      <c r="C626" s="90" t="s">
        <v>1813</v>
      </c>
      <c r="D626" s="91">
        <v>44529</v>
      </c>
      <c r="E626" s="93">
        <v>0</v>
      </c>
      <c r="F626" s="117" t="s">
        <v>4006</v>
      </c>
      <c r="G626" s="94">
        <v>24</v>
      </c>
      <c r="H626" s="118">
        <v>2.2000000000000002</v>
      </c>
      <c r="I626" s="118">
        <v>1.9</v>
      </c>
      <c r="J626" s="119">
        <v>1.45</v>
      </c>
      <c r="K626" s="119">
        <v>0.75000000000000022</v>
      </c>
      <c r="L626" s="35">
        <v>1</v>
      </c>
      <c r="M626" s="119">
        <v>0.75000000000000022</v>
      </c>
      <c r="N626" s="119" t="s">
        <v>1746</v>
      </c>
      <c r="O626" s="119" t="s">
        <v>1746</v>
      </c>
      <c r="P626" s="97" t="s">
        <v>1746</v>
      </c>
    </row>
    <row r="627" spans="1:16" x14ac:dyDescent="0.25">
      <c r="A627" s="90">
        <v>626</v>
      </c>
      <c r="B627" s="90" t="s">
        <v>1746</v>
      </c>
      <c r="C627" s="90" t="s">
        <v>1802</v>
      </c>
      <c r="D627" s="91">
        <v>44530</v>
      </c>
      <c r="E627" s="93">
        <v>0</v>
      </c>
      <c r="F627" s="117" t="s">
        <v>4006</v>
      </c>
      <c r="G627" s="94">
        <v>24</v>
      </c>
      <c r="H627" s="118">
        <v>2.81</v>
      </c>
      <c r="I627" s="118">
        <v>5.6</v>
      </c>
      <c r="J627" s="119">
        <v>2.5099999999999998</v>
      </c>
      <c r="K627" s="119">
        <v>0.30000000000000027</v>
      </c>
      <c r="L627" s="35">
        <v>1</v>
      </c>
      <c r="M627" s="119">
        <v>0.30000000000000027</v>
      </c>
      <c r="N627" s="119" t="s">
        <v>1746</v>
      </c>
      <c r="O627" s="119" t="s">
        <v>1746</v>
      </c>
      <c r="P627" s="97" t="s">
        <v>1746</v>
      </c>
    </row>
    <row r="628" spans="1:16" x14ac:dyDescent="0.25">
      <c r="A628" s="90">
        <v>627</v>
      </c>
      <c r="B628" s="90" t="s">
        <v>1746</v>
      </c>
      <c r="C628" s="90" t="s">
        <v>1813</v>
      </c>
      <c r="D628" s="91">
        <v>44530</v>
      </c>
      <c r="E628" s="93">
        <v>0</v>
      </c>
      <c r="F628" s="117" t="s">
        <v>4006</v>
      </c>
      <c r="G628" s="94">
        <v>24</v>
      </c>
      <c r="H628" s="118">
        <v>2.4</v>
      </c>
      <c r="I628" s="118">
        <v>1.5</v>
      </c>
      <c r="J628" s="119">
        <v>1.46</v>
      </c>
      <c r="K628" s="119">
        <v>0.94</v>
      </c>
      <c r="L628" s="35">
        <v>1</v>
      </c>
      <c r="M628" s="119">
        <v>0.94</v>
      </c>
      <c r="N628" s="119" t="s">
        <v>1746</v>
      </c>
      <c r="O628" s="119" t="s">
        <v>1746</v>
      </c>
      <c r="P628" s="97" t="s">
        <v>1746</v>
      </c>
    </row>
    <row r="629" spans="1:16" x14ac:dyDescent="0.25">
      <c r="A629" s="90">
        <v>628</v>
      </c>
      <c r="B629" s="90" t="s">
        <v>1746</v>
      </c>
      <c r="C629" s="90" t="s">
        <v>1802</v>
      </c>
      <c r="D629" s="91">
        <v>44531</v>
      </c>
      <c r="E629" s="93">
        <v>0</v>
      </c>
      <c r="F629" s="117" t="s">
        <v>4006</v>
      </c>
      <c r="G629" s="94">
        <v>24</v>
      </c>
      <c r="H629" s="118">
        <v>2.2999999999999998</v>
      </c>
      <c r="I629" s="118">
        <v>5.0999999999999996</v>
      </c>
      <c r="J629" s="119">
        <v>2.11</v>
      </c>
      <c r="K629" s="119">
        <v>0.18999999999999995</v>
      </c>
      <c r="L629" s="35">
        <v>1</v>
      </c>
      <c r="M629" s="119">
        <v>0.18999999999999995</v>
      </c>
      <c r="N629" s="119" t="s">
        <v>1746</v>
      </c>
      <c r="O629" s="119" t="s">
        <v>1746</v>
      </c>
      <c r="P629" s="97" t="s">
        <v>1746</v>
      </c>
    </row>
    <row r="630" spans="1:16" x14ac:dyDescent="0.25">
      <c r="A630" s="90">
        <v>629</v>
      </c>
      <c r="B630" s="90" t="s">
        <v>1746</v>
      </c>
      <c r="C630" s="90" t="s">
        <v>1813</v>
      </c>
      <c r="D630" s="91">
        <v>44531</v>
      </c>
      <c r="E630" s="93">
        <v>0</v>
      </c>
      <c r="F630" s="117" t="s">
        <v>4006</v>
      </c>
      <c r="G630" s="94">
        <v>24</v>
      </c>
      <c r="H630" s="118">
        <v>2.2000000000000002</v>
      </c>
      <c r="I630" s="118">
        <v>1.8</v>
      </c>
      <c r="J630" s="119">
        <v>1.46</v>
      </c>
      <c r="K630" s="119">
        <v>0.74000000000000021</v>
      </c>
      <c r="L630" s="35">
        <v>1</v>
      </c>
      <c r="M630" s="119">
        <v>0.74000000000000021</v>
      </c>
      <c r="N630" s="119" t="s">
        <v>1746</v>
      </c>
      <c r="O630" s="119" t="s">
        <v>1746</v>
      </c>
      <c r="P630" s="97" t="s">
        <v>1746</v>
      </c>
    </row>
    <row r="631" spans="1:16" x14ac:dyDescent="0.25">
      <c r="A631" s="90">
        <v>630</v>
      </c>
      <c r="B631" s="90" t="s">
        <v>1746</v>
      </c>
      <c r="C631" s="90" t="s">
        <v>1802</v>
      </c>
      <c r="D631" s="91">
        <v>44532</v>
      </c>
      <c r="E631" s="93">
        <v>0</v>
      </c>
      <c r="F631" s="117" t="s">
        <v>4006</v>
      </c>
      <c r="G631" s="94">
        <v>24</v>
      </c>
      <c r="H631" s="118">
        <v>2.4</v>
      </c>
      <c r="I631" s="118">
        <v>4.8</v>
      </c>
      <c r="J631" s="119">
        <v>2.31</v>
      </c>
      <c r="K631" s="119">
        <v>8.9999999999999858E-2</v>
      </c>
      <c r="L631" s="35">
        <v>1</v>
      </c>
      <c r="M631" s="119">
        <v>8.9999999999999858E-2</v>
      </c>
      <c r="N631" s="119" t="s">
        <v>1746</v>
      </c>
      <c r="O631" s="119" t="s">
        <v>1746</v>
      </c>
      <c r="P631" s="97" t="s">
        <v>1746</v>
      </c>
    </row>
    <row r="632" spans="1:16" x14ac:dyDescent="0.25">
      <c r="A632" s="90">
        <v>631</v>
      </c>
      <c r="B632" s="90" t="s">
        <v>1746</v>
      </c>
      <c r="C632" s="90" t="s">
        <v>1813</v>
      </c>
      <c r="D632" s="91">
        <v>44532</v>
      </c>
      <c r="E632" s="93">
        <v>0</v>
      </c>
      <c r="F632" s="117" t="s">
        <v>4006</v>
      </c>
      <c r="G632" s="94">
        <v>24</v>
      </c>
      <c r="H632" s="118">
        <v>1.9</v>
      </c>
      <c r="I632" s="118">
        <v>1.7</v>
      </c>
      <c r="J632" s="119">
        <v>1.46</v>
      </c>
      <c r="K632" s="119">
        <v>0.43999999999999995</v>
      </c>
      <c r="L632" s="35">
        <v>1</v>
      </c>
      <c r="M632" s="119">
        <v>0.43999999999999995</v>
      </c>
      <c r="N632" s="119" t="s">
        <v>1746</v>
      </c>
      <c r="O632" s="119" t="s">
        <v>1746</v>
      </c>
      <c r="P632" s="97" t="s">
        <v>1746</v>
      </c>
    </row>
    <row r="633" spans="1:16" x14ac:dyDescent="0.25">
      <c r="A633" s="90">
        <v>632</v>
      </c>
      <c r="B633" s="90" t="s">
        <v>1746</v>
      </c>
      <c r="C633" s="90" t="s">
        <v>1802</v>
      </c>
      <c r="D633" s="91">
        <v>44533</v>
      </c>
      <c r="E633" s="93">
        <v>0</v>
      </c>
      <c r="F633" s="117" t="s">
        <v>4006</v>
      </c>
      <c r="G633" s="94">
        <v>24</v>
      </c>
      <c r="H633" s="118">
        <v>2.7</v>
      </c>
      <c r="I633" s="118">
        <v>5.6</v>
      </c>
      <c r="J633" s="119">
        <v>2.2599999999999998</v>
      </c>
      <c r="K633" s="119">
        <v>0.44000000000000039</v>
      </c>
      <c r="L633" s="35">
        <v>1</v>
      </c>
      <c r="M633" s="119">
        <v>0.44000000000000039</v>
      </c>
      <c r="N633" s="119" t="s">
        <v>1746</v>
      </c>
      <c r="O633" s="119" t="s">
        <v>1746</v>
      </c>
      <c r="P633" s="97" t="s">
        <v>1746</v>
      </c>
    </row>
    <row r="634" spans="1:16" x14ac:dyDescent="0.25">
      <c r="A634" s="90">
        <v>633</v>
      </c>
      <c r="B634" s="90" t="s">
        <v>1746</v>
      </c>
      <c r="C634" s="90" t="s">
        <v>1813</v>
      </c>
      <c r="D634" s="91">
        <v>44533</v>
      </c>
      <c r="E634" s="93">
        <v>0</v>
      </c>
      <c r="F634" s="117" t="s">
        <v>4006</v>
      </c>
      <c r="G634" s="94">
        <v>24</v>
      </c>
      <c r="H634" s="118">
        <v>2.1</v>
      </c>
      <c r="I634" s="118">
        <v>1.5</v>
      </c>
      <c r="J634" s="119">
        <v>1.74</v>
      </c>
      <c r="K634" s="119">
        <v>0.3600000000000001</v>
      </c>
      <c r="L634" s="35">
        <v>1</v>
      </c>
      <c r="M634" s="119">
        <v>0.3600000000000001</v>
      </c>
      <c r="N634" s="119" t="s">
        <v>1746</v>
      </c>
      <c r="O634" s="119" t="s">
        <v>1746</v>
      </c>
      <c r="P634" s="97" t="s">
        <v>1746</v>
      </c>
    </row>
    <row r="635" spans="1:16" x14ac:dyDescent="0.25">
      <c r="A635" s="90">
        <v>634</v>
      </c>
      <c r="B635" s="90" t="s">
        <v>1746</v>
      </c>
      <c r="C635" s="90" t="s">
        <v>1802</v>
      </c>
      <c r="D635" s="91">
        <v>44534</v>
      </c>
      <c r="E635" s="93">
        <v>0</v>
      </c>
      <c r="F635" s="117" t="s">
        <v>4006</v>
      </c>
      <c r="G635" s="94">
        <v>24</v>
      </c>
      <c r="H635" s="118">
        <v>2.9</v>
      </c>
      <c r="I635" s="118">
        <v>7</v>
      </c>
      <c r="J635" s="119">
        <v>1.92</v>
      </c>
      <c r="K635" s="119">
        <v>0.98</v>
      </c>
      <c r="L635" s="35">
        <v>1</v>
      </c>
      <c r="M635" s="119">
        <v>0.98</v>
      </c>
      <c r="N635" s="119" t="s">
        <v>1746</v>
      </c>
      <c r="O635" s="119" t="s">
        <v>1746</v>
      </c>
      <c r="P635" s="97" t="s">
        <v>1746</v>
      </c>
    </row>
    <row r="636" spans="1:16" x14ac:dyDescent="0.25">
      <c r="A636" s="90">
        <v>635</v>
      </c>
      <c r="B636" s="90" t="s">
        <v>1746</v>
      </c>
      <c r="C636" s="90" t="s">
        <v>1813</v>
      </c>
      <c r="D636" s="91">
        <v>44534</v>
      </c>
      <c r="E636" s="93">
        <v>0</v>
      </c>
      <c r="F636" s="117" t="s">
        <v>4006</v>
      </c>
      <c r="G636" s="94">
        <v>24</v>
      </c>
      <c r="H636" s="118">
        <v>2.5</v>
      </c>
      <c r="I636" s="118">
        <v>1.4</v>
      </c>
      <c r="J636" s="119">
        <v>1.7</v>
      </c>
      <c r="K636" s="119">
        <v>0.8</v>
      </c>
      <c r="L636" s="35">
        <v>1</v>
      </c>
      <c r="M636" s="119">
        <v>0.8</v>
      </c>
      <c r="N636" s="119" t="s">
        <v>1746</v>
      </c>
      <c r="O636" s="119" t="s">
        <v>1746</v>
      </c>
      <c r="P636" s="97" t="s">
        <v>1746</v>
      </c>
    </row>
    <row r="637" spans="1:16" x14ac:dyDescent="0.25">
      <c r="A637" s="90">
        <v>636</v>
      </c>
      <c r="B637" s="90" t="s">
        <v>1746</v>
      </c>
      <c r="C637" s="90" t="s">
        <v>1802</v>
      </c>
      <c r="D637" s="91">
        <v>44535</v>
      </c>
      <c r="E637" s="93">
        <v>0</v>
      </c>
      <c r="F637" s="117" t="s">
        <v>4006</v>
      </c>
      <c r="G637" s="94">
        <v>24</v>
      </c>
      <c r="H637" s="118">
        <v>1.6</v>
      </c>
      <c r="I637" s="118">
        <v>3.8</v>
      </c>
      <c r="J637" s="119">
        <v>1.34</v>
      </c>
      <c r="K637" s="119">
        <v>0.26</v>
      </c>
      <c r="L637" s="35">
        <v>1</v>
      </c>
      <c r="M637" s="119">
        <v>0.26</v>
      </c>
      <c r="N637" s="119" t="s">
        <v>1746</v>
      </c>
      <c r="O637" s="119" t="s">
        <v>1746</v>
      </c>
      <c r="P637" s="97" t="s">
        <v>1746</v>
      </c>
    </row>
    <row r="638" spans="1:16" x14ac:dyDescent="0.25">
      <c r="A638" s="90">
        <v>637</v>
      </c>
      <c r="B638" s="90" t="s">
        <v>1746</v>
      </c>
      <c r="C638" s="90" t="s">
        <v>1813</v>
      </c>
      <c r="D638" s="91">
        <v>44535</v>
      </c>
      <c r="E638" s="93">
        <v>0</v>
      </c>
      <c r="F638" s="117" t="s">
        <v>4006</v>
      </c>
      <c r="G638" s="94">
        <v>24</v>
      </c>
      <c r="H638" s="118">
        <v>2.1</v>
      </c>
      <c r="I638" s="118">
        <v>2.8</v>
      </c>
      <c r="J638" s="119">
        <v>0.75</v>
      </c>
      <c r="K638" s="119">
        <v>1.35</v>
      </c>
      <c r="L638" s="35">
        <v>1</v>
      </c>
      <c r="M638" s="119">
        <v>1.35</v>
      </c>
      <c r="N638" s="119" t="s">
        <v>1746</v>
      </c>
      <c r="O638" s="119" t="s">
        <v>1746</v>
      </c>
      <c r="P638" s="97" t="s">
        <v>1746</v>
      </c>
    </row>
    <row r="639" spans="1:16" x14ac:dyDescent="0.25">
      <c r="A639" s="90">
        <v>638</v>
      </c>
      <c r="B639" s="90" t="s">
        <v>1746</v>
      </c>
      <c r="C639" s="90" t="s">
        <v>1802</v>
      </c>
      <c r="D639" s="91">
        <v>44536</v>
      </c>
      <c r="E639" s="93">
        <v>0</v>
      </c>
      <c r="F639" s="117" t="s">
        <v>4006</v>
      </c>
      <c r="G639" s="94">
        <v>24</v>
      </c>
      <c r="H639" s="118">
        <v>1.1000000000000001</v>
      </c>
      <c r="I639" s="118">
        <v>2</v>
      </c>
      <c r="J639" s="119">
        <v>0.41</v>
      </c>
      <c r="K639" s="119">
        <v>0.69000000000000017</v>
      </c>
      <c r="L639" s="35">
        <v>1</v>
      </c>
      <c r="M639" s="119">
        <v>0.69000000000000017</v>
      </c>
      <c r="N639" s="119" t="s">
        <v>1746</v>
      </c>
      <c r="O639" s="119" t="s">
        <v>1746</v>
      </c>
      <c r="P639" s="97" t="s">
        <v>1746</v>
      </c>
    </row>
    <row r="640" spans="1:16" x14ac:dyDescent="0.25">
      <c r="A640" s="90">
        <v>639</v>
      </c>
      <c r="B640" s="90" t="s">
        <v>1746</v>
      </c>
      <c r="C640" s="90" t="s">
        <v>1813</v>
      </c>
      <c r="D640" s="91">
        <v>44536</v>
      </c>
      <c r="E640" s="93">
        <v>0</v>
      </c>
      <c r="F640" s="117" t="s">
        <v>4006</v>
      </c>
      <c r="G640" s="94">
        <v>24</v>
      </c>
      <c r="H640" s="118">
        <v>1.5</v>
      </c>
      <c r="I640" s="118">
        <v>3</v>
      </c>
      <c r="J640" s="119">
        <v>0.7</v>
      </c>
      <c r="K640" s="119">
        <v>0.8</v>
      </c>
      <c r="L640" s="35">
        <v>1</v>
      </c>
      <c r="M640" s="119">
        <v>0.8</v>
      </c>
      <c r="N640" s="119" t="s">
        <v>1746</v>
      </c>
      <c r="O640" s="119" t="s">
        <v>1746</v>
      </c>
      <c r="P640" s="97" t="s">
        <v>1746</v>
      </c>
    </row>
    <row r="641" spans="1:16" x14ac:dyDescent="0.25">
      <c r="A641" s="90">
        <v>640</v>
      </c>
      <c r="B641" s="90" t="s">
        <v>1746</v>
      </c>
      <c r="C641" s="90" t="s">
        <v>1802</v>
      </c>
      <c r="D641" s="91">
        <v>44537</v>
      </c>
      <c r="E641" s="93">
        <v>0</v>
      </c>
      <c r="F641" s="117" t="s">
        <v>4006</v>
      </c>
      <c r="G641" s="94">
        <v>24</v>
      </c>
      <c r="H641" s="118">
        <v>1.9</v>
      </c>
      <c r="I641" s="118">
        <v>4</v>
      </c>
      <c r="J641" s="119">
        <v>1.61</v>
      </c>
      <c r="K641" s="119">
        <v>0.28999999999999981</v>
      </c>
      <c r="L641" s="35">
        <v>1</v>
      </c>
      <c r="M641" s="119">
        <v>0.28999999999999981</v>
      </c>
      <c r="N641" s="119" t="s">
        <v>1746</v>
      </c>
      <c r="O641" s="119" t="s">
        <v>1746</v>
      </c>
      <c r="P641" s="97" t="s">
        <v>1746</v>
      </c>
    </row>
    <row r="642" spans="1:16" x14ac:dyDescent="0.25">
      <c r="A642" s="90">
        <v>641</v>
      </c>
      <c r="B642" s="90" t="s">
        <v>1746</v>
      </c>
      <c r="C642" s="90" t="s">
        <v>1813</v>
      </c>
      <c r="D642" s="91">
        <v>44537</v>
      </c>
      <c r="E642" s="93">
        <v>0</v>
      </c>
      <c r="F642" s="117" t="s">
        <v>4006</v>
      </c>
      <c r="G642" s="94">
        <v>24</v>
      </c>
      <c r="H642" s="118">
        <v>1.5</v>
      </c>
      <c r="I642" s="118">
        <v>1.9</v>
      </c>
      <c r="J642" s="119">
        <v>0.6</v>
      </c>
      <c r="K642" s="119">
        <v>0.9</v>
      </c>
      <c r="L642" s="35">
        <v>1</v>
      </c>
      <c r="M642" s="119">
        <v>0.9</v>
      </c>
      <c r="N642" s="119" t="s">
        <v>1746</v>
      </c>
      <c r="O642" s="119" t="s">
        <v>1746</v>
      </c>
      <c r="P642" s="97" t="s">
        <v>1746</v>
      </c>
    </row>
    <row r="643" spans="1:16" x14ac:dyDescent="0.25">
      <c r="A643" s="90">
        <v>642</v>
      </c>
      <c r="B643" s="90" t="s">
        <v>1746</v>
      </c>
      <c r="C643" s="90" t="s">
        <v>1802</v>
      </c>
      <c r="D643" s="91">
        <v>44538</v>
      </c>
      <c r="E643" s="93">
        <v>0</v>
      </c>
      <c r="F643" s="117" t="s">
        <v>4006</v>
      </c>
      <c r="G643" s="94">
        <v>24</v>
      </c>
      <c r="H643" s="118">
        <v>2.2999999999999998</v>
      </c>
      <c r="I643" s="118">
        <v>5.2</v>
      </c>
      <c r="J643" s="119">
        <v>1.56</v>
      </c>
      <c r="K643" s="119">
        <v>0.73999999999999977</v>
      </c>
      <c r="L643" s="35">
        <v>1</v>
      </c>
      <c r="M643" s="119">
        <v>0.73999999999999977</v>
      </c>
      <c r="N643" s="119" t="s">
        <v>1746</v>
      </c>
      <c r="O643" s="119" t="s">
        <v>1746</v>
      </c>
      <c r="P643" s="97" t="s">
        <v>1746</v>
      </c>
    </row>
    <row r="644" spans="1:16" x14ac:dyDescent="0.25">
      <c r="A644" s="90">
        <v>643</v>
      </c>
      <c r="B644" s="90" t="s">
        <v>1746</v>
      </c>
      <c r="C644" s="90" t="s">
        <v>1813</v>
      </c>
      <c r="D644" s="91">
        <v>44538</v>
      </c>
      <c r="E644" s="93">
        <v>0</v>
      </c>
      <c r="F644" s="117" t="s">
        <v>4006</v>
      </c>
      <c r="G644" s="94">
        <v>24</v>
      </c>
      <c r="H644" s="118">
        <v>1</v>
      </c>
      <c r="I644" s="118">
        <v>0.3</v>
      </c>
      <c r="J644" s="119">
        <v>0.56999999999999995</v>
      </c>
      <c r="K644" s="119">
        <v>0.43000000000000005</v>
      </c>
      <c r="L644" s="35">
        <v>1</v>
      </c>
      <c r="M644" s="119">
        <v>0.43000000000000005</v>
      </c>
      <c r="N644" s="119" t="s">
        <v>1746</v>
      </c>
      <c r="O644" s="119" t="s">
        <v>1746</v>
      </c>
      <c r="P644" s="97" t="s">
        <v>1746</v>
      </c>
    </row>
    <row r="645" spans="1:16" x14ac:dyDescent="0.25">
      <c r="A645" s="90">
        <v>644</v>
      </c>
      <c r="B645" s="90" t="s">
        <v>1746</v>
      </c>
      <c r="C645" s="90" t="s">
        <v>1802</v>
      </c>
      <c r="D645" s="91">
        <v>44539</v>
      </c>
      <c r="E645" s="93">
        <v>0</v>
      </c>
      <c r="F645" s="117" t="s">
        <v>4006</v>
      </c>
      <c r="G645" s="94">
        <v>24</v>
      </c>
      <c r="H645" s="118">
        <v>2.5</v>
      </c>
      <c r="I645" s="118">
        <v>7</v>
      </c>
      <c r="J645" s="119">
        <v>1.44</v>
      </c>
      <c r="K645" s="119">
        <v>1.06</v>
      </c>
      <c r="L645" s="35">
        <v>1</v>
      </c>
      <c r="M645" s="119">
        <v>1.06</v>
      </c>
      <c r="N645" s="119" t="s">
        <v>1746</v>
      </c>
      <c r="O645" s="119" t="s">
        <v>1746</v>
      </c>
      <c r="P645" s="97" t="s">
        <v>1746</v>
      </c>
    </row>
    <row r="646" spans="1:16" x14ac:dyDescent="0.25">
      <c r="A646" s="90">
        <v>645</v>
      </c>
      <c r="B646" s="90" t="s">
        <v>1746</v>
      </c>
      <c r="C646" s="90" t="s">
        <v>1813</v>
      </c>
      <c r="D646" s="91">
        <v>44539</v>
      </c>
      <c r="E646" s="93">
        <v>0</v>
      </c>
      <c r="F646" s="117" t="s">
        <v>4006</v>
      </c>
      <c r="G646" s="94">
        <v>24</v>
      </c>
      <c r="H646" s="118">
        <v>1</v>
      </c>
      <c r="I646" s="118">
        <v>1.7</v>
      </c>
      <c r="J646" s="119">
        <v>0.68</v>
      </c>
      <c r="K646" s="119">
        <v>0.31999999999999995</v>
      </c>
      <c r="L646" s="35">
        <v>1</v>
      </c>
      <c r="M646" s="119">
        <v>0.31999999999999995</v>
      </c>
      <c r="N646" s="119" t="s">
        <v>1746</v>
      </c>
      <c r="O646" s="119" t="s">
        <v>1746</v>
      </c>
      <c r="P646" s="97" t="s">
        <v>1746</v>
      </c>
    </row>
    <row r="647" spans="1:16" x14ac:dyDescent="0.25">
      <c r="D647" s="116"/>
    </row>
    <row r="648" spans="1:16" x14ac:dyDescent="0.25">
      <c r="D648" s="116"/>
    </row>
    <row r="649" spans="1:16" x14ac:dyDescent="0.25">
      <c r="D649" s="116"/>
    </row>
    <row r="650" spans="1:16" x14ac:dyDescent="0.25">
      <c r="D650" s="116"/>
    </row>
    <row r="651" spans="1:16" x14ac:dyDescent="0.25">
      <c r="D651" s="116"/>
    </row>
    <row r="652" spans="1:16" x14ac:dyDescent="0.25">
      <c r="D652" s="116"/>
    </row>
    <row r="653" spans="1:16" x14ac:dyDescent="0.25">
      <c r="D653" s="116"/>
    </row>
    <row r="654" spans="1:16" x14ac:dyDescent="0.25">
      <c r="D654" s="116"/>
    </row>
    <row r="655" spans="1:16" x14ac:dyDescent="0.25">
      <c r="D655" s="116"/>
    </row>
    <row r="656" spans="1:16" x14ac:dyDescent="0.25">
      <c r="D656" s="116"/>
    </row>
    <row r="657" spans="4:4" x14ac:dyDescent="0.25">
      <c r="D657" s="116"/>
    </row>
    <row r="658" spans="4:4" x14ac:dyDescent="0.25">
      <c r="D658" s="116"/>
    </row>
    <row r="659" spans="4:4" x14ac:dyDescent="0.25">
      <c r="D659" s="116"/>
    </row>
    <row r="660" spans="4:4" x14ac:dyDescent="0.25">
      <c r="D660" s="116"/>
    </row>
    <row r="661" spans="4:4" x14ac:dyDescent="0.25">
      <c r="D661" s="116"/>
    </row>
    <row r="662" spans="4:4" x14ac:dyDescent="0.25">
      <c r="D662" s="116"/>
    </row>
    <row r="663" spans="4:4" x14ac:dyDescent="0.25">
      <c r="D663" s="116"/>
    </row>
    <row r="664" spans="4:4" x14ac:dyDescent="0.25">
      <c r="D664" s="116"/>
    </row>
    <row r="665" spans="4:4" x14ac:dyDescent="0.25">
      <c r="D665" s="116"/>
    </row>
    <row r="666" spans="4:4" x14ac:dyDescent="0.25">
      <c r="D666" s="116"/>
    </row>
    <row r="667" spans="4:4" x14ac:dyDescent="0.25">
      <c r="D667" s="116"/>
    </row>
    <row r="668" spans="4:4" x14ac:dyDescent="0.25">
      <c r="D668" s="116"/>
    </row>
    <row r="669" spans="4:4" x14ac:dyDescent="0.25">
      <c r="D669" s="116"/>
    </row>
    <row r="670" spans="4:4" x14ac:dyDescent="0.25">
      <c r="D670" s="116"/>
    </row>
    <row r="671" spans="4:4" x14ac:dyDescent="0.25">
      <c r="D671" s="116"/>
    </row>
    <row r="672" spans="4:4" x14ac:dyDescent="0.25">
      <c r="D672" s="116"/>
    </row>
    <row r="673" spans="4:4" x14ac:dyDescent="0.25">
      <c r="D673" s="116"/>
    </row>
    <row r="674" spans="4:4" x14ac:dyDescent="0.25">
      <c r="D674" s="116"/>
    </row>
    <row r="675" spans="4:4" x14ac:dyDescent="0.25">
      <c r="D675" s="116"/>
    </row>
    <row r="676" spans="4:4" x14ac:dyDescent="0.25">
      <c r="D676" s="116"/>
    </row>
    <row r="677" spans="4:4" x14ac:dyDescent="0.25">
      <c r="D677" s="116"/>
    </row>
    <row r="678" spans="4:4" x14ac:dyDescent="0.25">
      <c r="D678" s="116"/>
    </row>
    <row r="679" spans="4:4" x14ac:dyDescent="0.25">
      <c r="D679" s="116"/>
    </row>
    <row r="680" spans="4:4" x14ac:dyDescent="0.25">
      <c r="D680" s="116"/>
    </row>
    <row r="681" spans="4:4" x14ac:dyDescent="0.25">
      <c r="D681" s="116"/>
    </row>
    <row r="682" spans="4:4" x14ac:dyDescent="0.25">
      <c r="D682" s="116"/>
    </row>
    <row r="683" spans="4:4" x14ac:dyDescent="0.25">
      <c r="D683" s="116"/>
    </row>
    <row r="684" spans="4:4" x14ac:dyDescent="0.25">
      <c r="D684" s="116"/>
    </row>
    <row r="685" spans="4:4" x14ac:dyDescent="0.25">
      <c r="D685" s="116"/>
    </row>
    <row r="686" spans="4:4" x14ac:dyDescent="0.25">
      <c r="D686" s="116"/>
    </row>
    <row r="687" spans="4:4" x14ac:dyDescent="0.25">
      <c r="D687" s="116"/>
    </row>
    <row r="688" spans="4:4" x14ac:dyDescent="0.25">
      <c r="D688" s="116"/>
    </row>
    <row r="689" spans="4:4" x14ac:dyDescent="0.25">
      <c r="D689" s="116"/>
    </row>
    <row r="690" spans="4:4" x14ac:dyDescent="0.25">
      <c r="D690" s="116"/>
    </row>
    <row r="691" spans="4:4" x14ac:dyDescent="0.25">
      <c r="D691" s="116"/>
    </row>
    <row r="692" spans="4:4" x14ac:dyDescent="0.25">
      <c r="D692" s="116"/>
    </row>
    <row r="693" spans="4:4" x14ac:dyDescent="0.25">
      <c r="D693" s="116"/>
    </row>
    <row r="694" spans="4:4" x14ac:dyDescent="0.25">
      <c r="D694" s="116"/>
    </row>
    <row r="695" spans="4:4" x14ac:dyDescent="0.25">
      <c r="D695" s="116"/>
    </row>
    <row r="696" spans="4:4" x14ac:dyDescent="0.25">
      <c r="D696" s="116"/>
    </row>
    <row r="697" spans="4:4" x14ac:dyDescent="0.25">
      <c r="D697" s="116"/>
    </row>
    <row r="698" spans="4:4" x14ac:dyDescent="0.25">
      <c r="D698" s="116"/>
    </row>
    <row r="699" spans="4:4" x14ac:dyDescent="0.25">
      <c r="D699" s="116"/>
    </row>
    <row r="700" spans="4:4" x14ac:dyDescent="0.25">
      <c r="D700" s="116"/>
    </row>
    <row r="701" spans="4:4" x14ac:dyDescent="0.25">
      <c r="D701" s="116"/>
    </row>
    <row r="702" spans="4:4" x14ac:dyDescent="0.25">
      <c r="D702" s="116"/>
    </row>
    <row r="703" spans="4:4" x14ac:dyDescent="0.25">
      <c r="D703" s="116"/>
    </row>
    <row r="704" spans="4:4" x14ac:dyDescent="0.25">
      <c r="D704" s="116"/>
    </row>
    <row r="705" spans="4:4" x14ac:dyDescent="0.25">
      <c r="D705" s="116"/>
    </row>
    <row r="706" spans="4:4" x14ac:dyDescent="0.25">
      <c r="D706" s="116"/>
    </row>
    <row r="707" spans="4:4" x14ac:dyDescent="0.25">
      <c r="D707" s="116"/>
    </row>
    <row r="708" spans="4:4" x14ac:dyDescent="0.25">
      <c r="D708" s="116"/>
    </row>
    <row r="709" spans="4:4" x14ac:dyDescent="0.25">
      <c r="D709" s="116"/>
    </row>
    <row r="710" spans="4:4" x14ac:dyDescent="0.25">
      <c r="D710" s="116"/>
    </row>
    <row r="711" spans="4:4" x14ac:dyDescent="0.25">
      <c r="D711" s="116"/>
    </row>
    <row r="712" spans="4:4" x14ac:dyDescent="0.25">
      <c r="D712" s="116"/>
    </row>
    <row r="713" spans="4:4" x14ac:dyDescent="0.25">
      <c r="D713" s="116"/>
    </row>
    <row r="714" spans="4:4" x14ac:dyDescent="0.25">
      <c r="D714" s="116"/>
    </row>
    <row r="715" spans="4:4" x14ac:dyDescent="0.25">
      <c r="D715" s="116"/>
    </row>
    <row r="716" spans="4:4" x14ac:dyDescent="0.25">
      <c r="D716" s="116"/>
    </row>
    <row r="717" spans="4:4" x14ac:dyDescent="0.25">
      <c r="D717" s="116"/>
    </row>
    <row r="718" spans="4:4" x14ac:dyDescent="0.25">
      <c r="D718" s="116"/>
    </row>
    <row r="719" spans="4:4" x14ac:dyDescent="0.25">
      <c r="D719" s="116"/>
    </row>
    <row r="720" spans="4:4" x14ac:dyDescent="0.25">
      <c r="D720" s="116"/>
    </row>
    <row r="721" spans="4:4" x14ac:dyDescent="0.25">
      <c r="D721" s="116"/>
    </row>
    <row r="722" spans="4:4" x14ac:dyDescent="0.25">
      <c r="D722" s="116"/>
    </row>
    <row r="723" spans="4:4" x14ac:dyDescent="0.25">
      <c r="D723" s="116"/>
    </row>
    <row r="724" spans="4:4" x14ac:dyDescent="0.25">
      <c r="D724" s="116"/>
    </row>
    <row r="725" spans="4:4" x14ac:dyDescent="0.25">
      <c r="D725" s="116"/>
    </row>
    <row r="726" spans="4:4" x14ac:dyDescent="0.25">
      <c r="D726" s="116"/>
    </row>
    <row r="727" spans="4:4" x14ac:dyDescent="0.25">
      <c r="D727" s="116"/>
    </row>
    <row r="728" spans="4:4" x14ac:dyDescent="0.25">
      <c r="D728" s="116"/>
    </row>
    <row r="729" spans="4:4" x14ac:dyDescent="0.25">
      <c r="D729" s="116"/>
    </row>
    <row r="730" spans="4:4" x14ac:dyDescent="0.25">
      <c r="D730" s="116"/>
    </row>
    <row r="731" spans="4:4" x14ac:dyDescent="0.25">
      <c r="D731" s="116"/>
    </row>
    <row r="732" spans="4:4" x14ac:dyDescent="0.25">
      <c r="D732" s="116"/>
    </row>
    <row r="733" spans="4:4" x14ac:dyDescent="0.25">
      <c r="D733" s="116"/>
    </row>
    <row r="734" spans="4:4" x14ac:dyDescent="0.25">
      <c r="D734" s="116"/>
    </row>
    <row r="735" spans="4:4" x14ac:dyDescent="0.25">
      <c r="D735" s="116"/>
    </row>
    <row r="736" spans="4:4" x14ac:dyDescent="0.25">
      <c r="D736" s="116"/>
    </row>
    <row r="737" spans="4:4" x14ac:dyDescent="0.25">
      <c r="D737" s="116"/>
    </row>
    <row r="738" spans="4:4" x14ac:dyDescent="0.25">
      <c r="D738" s="116"/>
    </row>
    <row r="739" spans="4:4" x14ac:dyDescent="0.25">
      <c r="D739" s="116"/>
    </row>
    <row r="740" spans="4:4" x14ac:dyDescent="0.25">
      <c r="D740" s="116"/>
    </row>
    <row r="741" spans="4:4" x14ac:dyDescent="0.25">
      <c r="D741" s="116"/>
    </row>
    <row r="742" spans="4:4" x14ac:dyDescent="0.25">
      <c r="D742" s="116"/>
    </row>
    <row r="743" spans="4:4" x14ac:dyDescent="0.25">
      <c r="D743" s="116"/>
    </row>
    <row r="744" spans="4:4" x14ac:dyDescent="0.25">
      <c r="D744" s="116"/>
    </row>
    <row r="745" spans="4:4" x14ac:dyDescent="0.25">
      <c r="D745" s="116"/>
    </row>
    <row r="746" spans="4:4" x14ac:dyDescent="0.25">
      <c r="D746" s="116"/>
    </row>
    <row r="747" spans="4:4" x14ac:dyDescent="0.25">
      <c r="D747" s="116"/>
    </row>
    <row r="748" spans="4:4" x14ac:dyDescent="0.25">
      <c r="D748" s="116"/>
    </row>
    <row r="749" spans="4:4" x14ac:dyDescent="0.25">
      <c r="D749" s="116"/>
    </row>
    <row r="750" spans="4:4" x14ac:dyDescent="0.25">
      <c r="D750" s="116"/>
    </row>
    <row r="751" spans="4:4" x14ac:dyDescent="0.25">
      <c r="D751" s="116"/>
    </row>
    <row r="752" spans="4:4" x14ac:dyDescent="0.25">
      <c r="D752" s="116"/>
    </row>
    <row r="753" spans="4:4" x14ac:dyDescent="0.25">
      <c r="D753" s="116"/>
    </row>
    <row r="754" spans="4:4" x14ac:dyDescent="0.25">
      <c r="D754" s="116"/>
    </row>
    <row r="755" spans="4:4" x14ac:dyDescent="0.25">
      <c r="D755" s="116"/>
    </row>
    <row r="756" spans="4:4" x14ac:dyDescent="0.25">
      <c r="D756" s="116"/>
    </row>
    <row r="757" spans="4:4" x14ac:dyDescent="0.25">
      <c r="D757" s="116"/>
    </row>
    <row r="758" spans="4:4" x14ac:dyDescent="0.25">
      <c r="D758" s="116"/>
    </row>
    <row r="759" spans="4:4" x14ac:dyDescent="0.25">
      <c r="D759" s="116"/>
    </row>
    <row r="760" spans="4:4" x14ac:dyDescent="0.25">
      <c r="D760" s="116"/>
    </row>
    <row r="761" spans="4:4" x14ac:dyDescent="0.25">
      <c r="D761" s="116"/>
    </row>
    <row r="762" spans="4:4" x14ac:dyDescent="0.25">
      <c r="D762" s="116"/>
    </row>
    <row r="763" spans="4:4" x14ac:dyDescent="0.25">
      <c r="D763" s="116"/>
    </row>
    <row r="764" spans="4:4" x14ac:dyDescent="0.25">
      <c r="D764" s="116"/>
    </row>
    <row r="765" spans="4:4" x14ac:dyDescent="0.25">
      <c r="D765" s="116"/>
    </row>
    <row r="766" spans="4:4" x14ac:dyDescent="0.25">
      <c r="D766" s="116"/>
    </row>
    <row r="767" spans="4:4" x14ac:dyDescent="0.25">
      <c r="D767" s="116"/>
    </row>
    <row r="768" spans="4:4" x14ac:dyDescent="0.25">
      <c r="D768" s="116"/>
    </row>
    <row r="769" spans="4:4" x14ac:dyDescent="0.25">
      <c r="D769" s="116"/>
    </row>
    <row r="770" spans="4:4" x14ac:dyDescent="0.25">
      <c r="D770" s="116"/>
    </row>
    <row r="771" spans="4:4" x14ac:dyDescent="0.25">
      <c r="D771" s="116"/>
    </row>
    <row r="772" spans="4:4" x14ac:dyDescent="0.25">
      <c r="D772" s="116"/>
    </row>
    <row r="773" spans="4:4" x14ac:dyDescent="0.25">
      <c r="D773" s="116"/>
    </row>
    <row r="774" spans="4:4" x14ac:dyDescent="0.25">
      <c r="D774" s="116"/>
    </row>
    <row r="775" spans="4:4" x14ac:dyDescent="0.25">
      <c r="D775" s="116"/>
    </row>
    <row r="776" spans="4:4" x14ac:dyDescent="0.25">
      <c r="D776" s="116"/>
    </row>
    <row r="777" spans="4:4" x14ac:dyDescent="0.25">
      <c r="D777" s="116"/>
    </row>
    <row r="778" spans="4:4" x14ac:dyDescent="0.25">
      <c r="D778" s="116"/>
    </row>
    <row r="779" spans="4:4" x14ac:dyDescent="0.25">
      <c r="D779" s="116"/>
    </row>
    <row r="780" spans="4:4" x14ac:dyDescent="0.25">
      <c r="D780" s="116"/>
    </row>
    <row r="781" spans="4:4" x14ac:dyDescent="0.25">
      <c r="D781" s="116"/>
    </row>
    <row r="782" spans="4:4" x14ac:dyDescent="0.25">
      <c r="D782" s="116"/>
    </row>
    <row r="783" spans="4:4" x14ac:dyDescent="0.25">
      <c r="D783" s="116"/>
    </row>
    <row r="784" spans="4:4" x14ac:dyDescent="0.25">
      <c r="D784" s="116"/>
    </row>
    <row r="785" spans="4:4" x14ac:dyDescent="0.25">
      <c r="D785" s="116"/>
    </row>
    <row r="786" spans="4:4" x14ac:dyDescent="0.25">
      <c r="D786" s="116"/>
    </row>
    <row r="787" spans="4:4" x14ac:dyDescent="0.25">
      <c r="D787" s="116"/>
    </row>
    <row r="788" spans="4:4" x14ac:dyDescent="0.25">
      <c r="D788" s="116"/>
    </row>
    <row r="789" spans="4:4" x14ac:dyDescent="0.25">
      <c r="D789" s="116"/>
    </row>
    <row r="790" spans="4:4" x14ac:dyDescent="0.25">
      <c r="D790" s="116"/>
    </row>
    <row r="791" spans="4:4" x14ac:dyDescent="0.25">
      <c r="D791" s="116"/>
    </row>
    <row r="792" spans="4:4" x14ac:dyDescent="0.25">
      <c r="D792" s="116"/>
    </row>
    <row r="793" spans="4:4" x14ac:dyDescent="0.25">
      <c r="D793" s="116"/>
    </row>
    <row r="794" spans="4:4" x14ac:dyDescent="0.25">
      <c r="D794" s="116"/>
    </row>
    <row r="795" spans="4:4" x14ac:dyDescent="0.25">
      <c r="D795" s="116"/>
    </row>
    <row r="796" spans="4:4" x14ac:dyDescent="0.25">
      <c r="D796" s="116"/>
    </row>
    <row r="797" spans="4:4" x14ac:dyDescent="0.25">
      <c r="D797" s="116"/>
    </row>
    <row r="798" spans="4:4" x14ac:dyDescent="0.25">
      <c r="D798" s="116"/>
    </row>
    <row r="799" spans="4:4" x14ac:dyDescent="0.25">
      <c r="D799" s="116"/>
    </row>
    <row r="800" spans="4:4" x14ac:dyDescent="0.25">
      <c r="D800" s="116"/>
    </row>
    <row r="801" spans="4:4" x14ac:dyDescent="0.25">
      <c r="D801" s="116"/>
    </row>
    <row r="802" spans="4:4" x14ac:dyDescent="0.25">
      <c r="D802" s="116"/>
    </row>
    <row r="803" spans="4:4" x14ac:dyDescent="0.25">
      <c r="D803" s="116"/>
    </row>
    <row r="804" spans="4:4" x14ac:dyDescent="0.25">
      <c r="D804" s="116"/>
    </row>
    <row r="805" spans="4:4" x14ac:dyDescent="0.25">
      <c r="D805" s="116"/>
    </row>
    <row r="806" spans="4:4" x14ac:dyDescent="0.25">
      <c r="D806" s="116"/>
    </row>
    <row r="807" spans="4:4" x14ac:dyDescent="0.25">
      <c r="D807" s="116"/>
    </row>
    <row r="808" spans="4:4" x14ac:dyDescent="0.25">
      <c r="D808" s="116"/>
    </row>
    <row r="809" spans="4:4" x14ac:dyDescent="0.25">
      <c r="D809" s="116"/>
    </row>
    <row r="810" spans="4:4" x14ac:dyDescent="0.25">
      <c r="D810" s="116"/>
    </row>
    <row r="811" spans="4:4" x14ac:dyDescent="0.25">
      <c r="D811" s="116"/>
    </row>
    <row r="812" spans="4:4" x14ac:dyDescent="0.25">
      <c r="D812" s="116"/>
    </row>
    <row r="813" spans="4:4" x14ac:dyDescent="0.25">
      <c r="D813" s="116"/>
    </row>
    <row r="814" spans="4:4" x14ac:dyDescent="0.25">
      <c r="D814" s="116"/>
    </row>
    <row r="815" spans="4:4" x14ac:dyDescent="0.25">
      <c r="D815" s="116"/>
    </row>
    <row r="816" spans="4:4" x14ac:dyDescent="0.25">
      <c r="D816" s="116"/>
    </row>
    <row r="817" spans="4:4" x14ac:dyDescent="0.25">
      <c r="D817" s="116"/>
    </row>
    <row r="818" spans="4:4" x14ac:dyDescent="0.25">
      <c r="D818" s="116"/>
    </row>
    <row r="819" spans="4:4" x14ac:dyDescent="0.25">
      <c r="D819" s="116"/>
    </row>
    <row r="820" spans="4:4" x14ac:dyDescent="0.25">
      <c r="D820" s="116"/>
    </row>
    <row r="821" spans="4:4" x14ac:dyDescent="0.25">
      <c r="D821" s="116"/>
    </row>
    <row r="822" spans="4:4" x14ac:dyDescent="0.25">
      <c r="D822" s="116"/>
    </row>
    <row r="823" spans="4:4" x14ac:dyDescent="0.25">
      <c r="D823" s="116"/>
    </row>
    <row r="824" spans="4:4" x14ac:dyDescent="0.25">
      <c r="D824" s="116"/>
    </row>
    <row r="825" spans="4:4" x14ac:dyDescent="0.25">
      <c r="D825" s="116"/>
    </row>
    <row r="826" spans="4:4" x14ac:dyDescent="0.25">
      <c r="D826" s="116"/>
    </row>
    <row r="827" spans="4:4" x14ac:dyDescent="0.25">
      <c r="D827" s="116"/>
    </row>
    <row r="828" spans="4:4" x14ac:dyDescent="0.25">
      <c r="D828" s="116"/>
    </row>
    <row r="829" spans="4:4" x14ac:dyDescent="0.25">
      <c r="D829" s="116"/>
    </row>
    <row r="830" spans="4:4" x14ac:dyDescent="0.25">
      <c r="D830" s="116"/>
    </row>
    <row r="831" spans="4:4" x14ac:dyDescent="0.25">
      <c r="D831" s="116"/>
    </row>
    <row r="832" spans="4:4" x14ac:dyDescent="0.25">
      <c r="D832" s="116"/>
    </row>
    <row r="833" spans="4:4" x14ac:dyDescent="0.25">
      <c r="D833" s="116"/>
    </row>
    <row r="834" spans="4:4" x14ac:dyDescent="0.25">
      <c r="D834" s="116"/>
    </row>
    <row r="835" spans="4:4" x14ac:dyDescent="0.25">
      <c r="D835" s="116"/>
    </row>
    <row r="836" spans="4:4" x14ac:dyDescent="0.25">
      <c r="D836" s="116"/>
    </row>
    <row r="837" spans="4:4" x14ac:dyDescent="0.25">
      <c r="D837" s="116"/>
    </row>
    <row r="838" spans="4:4" x14ac:dyDescent="0.25">
      <c r="D838" s="116"/>
    </row>
    <row r="839" spans="4:4" x14ac:dyDescent="0.25">
      <c r="D839" s="116"/>
    </row>
    <row r="840" spans="4:4" x14ac:dyDescent="0.25">
      <c r="D840" s="116"/>
    </row>
    <row r="841" spans="4:4" x14ac:dyDescent="0.25">
      <c r="D841" s="116"/>
    </row>
    <row r="842" spans="4:4" x14ac:dyDescent="0.25">
      <c r="D842" s="116"/>
    </row>
    <row r="843" spans="4:4" x14ac:dyDescent="0.25">
      <c r="D843" s="116"/>
    </row>
    <row r="844" spans="4:4" x14ac:dyDescent="0.25">
      <c r="D844" s="116"/>
    </row>
    <row r="845" spans="4:4" x14ac:dyDescent="0.25">
      <c r="D845" s="116"/>
    </row>
    <row r="846" spans="4:4" x14ac:dyDescent="0.25">
      <c r="D846" s="116"/>
    </row>
    <row r="847" spans="4:4" x14ac:dyDescent="0.25">
      <c r="D847" s="116"/>
    </row>
    <row r="848" spans="4:4" x14ac:dyDescent="0.25">
      <c r="D848" s="116"/>
    </row>
    <row r="849" spans="4:4" x14ac:dyDescent="0.25">
      <c r="D849" s="116"/>
    </row>
    <row r="850" spans="4:4" x14ac:dyDescent="0.25">
      <c r="D850" s="116"/>
    </row>
    <row r="851" spans="4:4" x14ac:dyDescent="0.25">
      <c r="D851" s="116"/>
    </row>
    <row r="852" spans="4:4" x14ac:dyDescent="0.25">
      <c r="D852" s="116"/>
    </row>
    <row r="853" spans="4:4" x14ac:dyDescent="0.25">
      <c r="D853" s="116"/>
    </row>
    <row r="854" spans="4:4" x14ac:dyDescent="0.25">
      <c r="D854" s="116"/>
    </row>
    <row r="855" spans="4:4" x14ac:dyDescent="0.25">
      <c r="D855" s="116"/>
    </row>
    <row r="856" spans="4:4" x14ac:dyDescent="0.25">
      <c r="D856" s="116"/>
    </row>
    <row r="857" spans="4:4" x14ac:dyDescent="0.25">
      <c r="D857" s="116"/>
    </row>
    <row r="858" spans="4:4" x14ac:dyDescent="0.25">
      <c r="D858" s="116"/>
    </row>
    <row r="859" spans="4:4" x14ac:dyDescent="0.25">
      <c r="D859" s="116"/>
    </row>
    <row r="860" spans="4:4" x14ac:dyDescent="0.25">
      <c r="D860" s="116"/>
    </row>
    <row r="861" spans="4:4" x14ac:dyDescent="0.25">
      <c r="D861" s="116"/>
    </row>
    <row r="862" spans="4:4" x14ac:dyDescent="0.25">
      <c r="D862" s="116"/>
    </row>
    <row r="863" spans="4:4" x14ac:dyDescent="0.25">
      <c r="D863" s="116"/>
    </row>
    <row r="864" spans="4:4" x14ac:dyDescent="0.25">
      <c r="D864" s="116"/>
    </row>
    <row r="865" spans="4:4" x14ac:dyDescent="0.25">
      <c r="D865" s="116"/>
    </row>
    <row r="866" spans="4:4" x14ac:dyDescent="0.25">
      <c r="D866" s="116"/>
    </row>
    <row r="867" spans="4:4" x14ac:dyDescent="0.25">
      <c r="D867" s="116"/>
    </row>
    <row r="868" spans="4:4" x14ac:dyDescent="0.25">
      <c r="D868" s="116"/>
    </row>
    <row r="869" spans="4:4" x14ac:dyDescent="0.25">
      <c r="D869" s="116"/>
    </row>
    <row r="870" spans="4:4" x14ac:dyDescent="0.25">
      <c r="D870" s="116"/>
    </row>
    <row r="871" spans="4:4" x14ac:dyDescent="0.25">
      <c r="D871" s="116"/>
    </row>
    <row r="872" spans="4:4" x14ac:dyDescent="0.25">
      <c r="D872" s="116"/>
    </row>
    <row r="873" spans="4:4" x14ac:dyDescent="0.25">
      <c r="D873" s="116"/>
    </row>
    <row r="874" spans="4:4" x14ac:dyDescent="0.25">
      <c r="D874" s="116"/>
    </row>
    <row r="875" spans="4:4" x14ac:dyDescent="0.25">
      <c r="D875" s="116"/>
    </row>
    <row r="876" spans="4:4" x14ac:dyDescent="0.25">
      <c r="D876" s="116"/>
    </row>
    <row r="877" spans="4:4" x14ac:dyDescent="0.25">
      <c r="D877" s="116"/>
    </row>
    <row r="878" spans="4:4" x14ac:dyDescent="0.25">
      <c r="D878" s="116"/>
    </row>
    <row r="879" spans="4:4" x14ac:dyDescent="0.25">
      <c r="D879" s="116"/>
    </row>
    <row r="880" spans="4:4" x14ac:dyDescent="0.25">
      <c r="D880" s="116"/>
    </row>
    <row r="881" spans="4:4" x14ac:dyDescent="0.25">
      <c r="D881" s="116"/>
    </row>
    <row r="882" spans="4:4" x14ac:dyDescent="0.25">
      <c r="D882" s="116"/>
    </row>
    <row r="883" spans="4:4" x14ac:dyDescent="0.25">
      <c r="D883" s="116"/>
    </row>
    <row r="884" spans="4:4" x14ac:dyDescent="0.25">
      <c r="D884" s="116"/>
    </row>
    <row r="885" spans="4:4" x14ac:dyDescent="0.25">
      <c r="D885" s="116"/>
    </row>
    <row r="886" spans="4:4" x14ac:dyDescent="0.25">
      <c r="D886" s="116"/>
    </row>
    <row r="887" spans="4:4" x14ac:dyDescent="0.25">
      <c r="D887" s="116"/>
    </row>
    <row r="888" spans="4:4" x14ac:dyDescent="0.25">
      <c r="D888" s="116"/>
    </row>
    <row r="889" spans="4:4" x14ac:dyDescent="0.25">
      <c r="D889" s="116"/>
    </row>
    <row r="890" spans="4:4" x14ac:dyDescent="0.25">
      <c r="D890" s="116"/>
    </row>
    <row r="891" spans="4:4" x14ac:dyDescent="0.25">
      <c r="D891" s="116"/>
    </row>
    <row r="892" spans="4:4" x14ac:dyDescent="0.25">
      <c r="D892" s="116"/>
    </row>
    <row r="893" spans="4:4" x14ac:dyDescent="0.25">
      <c r="D893" s="116"/>
    </row>
    <row r="894" spans="4:4" x14ac:dyDescent="0.25">
      <c r="D894" s="116"/>
    </row>
    <row r="895" spans="4:4" x14ac:dyDescent="0.25">
      <c r="D895" s="116"/>
    </row>
    <row r="896" spans="4:4" x14ac:dyDescent="0.25">
      <c r="D896" s="116"/>
    </row>
    <row r="897" spans="4:4" x14ac:dyDescent="0.25">
      <c r="D897" s="116"/>
    </row>
    <row r="898" spans="4:4" x14ac:dyDescent="0.25">
      <c r="D898" s="116"/>
    </row>
    <row r="899" spans="4:4" x14ac:dyDescent="0.25">
      <c r="D899" s="116"/>
    </row>
    <row r="900" spans="4:4" x14ac:dyDescent="0.25">
      <c r="D900" s="116"/>
    </row>
    <row r="901" spans="4:4" x14ac:dyDescent="0.25">
      <c r="D901" s="116"/>
    </row>
    <row r="902" spans="4:4" x14ac:dyDescent="0.25">
      <c r="D902" s="116"/>
    </row>
    <row r="903" spans="4:4" x14ac:dyDescent="0.25">
      <c r="D903" s="116"/>
    </row>
    <row r="904" spans="4:4" x14ac:dyDescent="0.25">
      <c r="D904" s="116"/>
    </row>
    <row r="905" spans="4:4" x14ac:dyDescent="0.25">
      <c r="D905" s="116"/>
    </row>
    <row r="906" spans="4:4" x14ac:dyDescent="0.25">
      <c r="D906" s="116"/>
    </row>
    <row r="907" spans="4:4" x14ac:dyDescent="0.25">
      <c r="D907" s="116"/>
    </row>
    <row r="908" spans="4:4" x14ac:dyDescent="0.25">
      <c r="D908" s="116"/>
    </row>
    <row r="909" spans="4:4" x14ac:dyDescent="0.25">
      <c r="D909" s="116"/>
    </row>
    <row r="910" spans="4:4" x14ac:dyDescent="0.25">
      <c r="D910" s="116"/>
    </row>
    <row r="911" spans="4:4" x14ac:dyDescent="0.25">
      <c r="D911" s="116"/>
    </row>
    <row r="912" spans="4:4" x14ac:dyDescent="0.25">
      <c r="D912" s="116"/>
    </row>
    <row r="913" spans="4:4" x14ac:dyDescent="0.25">
      <c r="D913" s="116"/>
    </row>
    <row r="914" spans="4:4" x14ac:dyDescent="0.25">
      <c r="D914" s="116"/>
    </row>
    <row r="915" spans="4:4" x14ac:dyDescent="0.25">
      <c r="D915" s="116"/>
    </row>
    <row r="916" spans="4:4" x14ac:dyDescent="0.25">
      <c r="D916" s="116"/>
    </row>
    <row r="917" spans="4:4" x14ac:dyDescent="0.25">
      <c r="D917" s="116"/>
    </row>
    <row r="918" spans="4:4" x14ac:dyDescent="0.25">
      <c r="D918" s="116"/>
    </row>
    <row r="919" spans="4:4" x14ac:dyDescent="0.25">
      <c r="D919" s="116"/>
    </row>
    <row r="920" spans="4:4" x14ac:dyDescent="0.25">
      <c r="D920" s="116"/>
    </row>
    <row r="921" spans="4:4" x14ac:dyDescent="0.25">
      <c r="D921" s="116"/>
    </row>
    <row r="922" spans="4:4" x14ac:dyDescent="0.25">
      <c r="D922" s="116"/>
    </row>
    <row r="923" spans="4:4" x14ac:dyDescent="0.25">
      <c r="D923" s="116"/>
    </row>
    <row r="924" spans="4:4" x14ac:dyDescent="0.25">
      <c r="D924" s="116"/>
    </row>
    <row r="925" spans="4:4" x14ac:dyDescent="0.25">
      <c r="D925" s="116"/>
    </row>
    <row r="926" spans="4:4" x14ac:dyDescent="0.25">
      <c r="D926" s="116"/>
    </row>
    <row r="927" spans="4:4" x14ac:dyDescent="0.25">
      <c r="D927" s="116"/>
    </row>
    <row r="928" spans="4:4" x14ac:dyDescent="0.25">
      <c r="D928" s="116"/>
    </row>
    <row r="929" spans="4:4" x14ac:dyDescent="0.25">
      <c r="D929" s="116"/>
    </row>
    <row r="930" spans="4:4" x14ac:dyDescent="0.25">
      <c r="D930" s="116"/>
    </row>
    <row r="931" spans="4:4" x14ac:dyDescent="0.25">
      <c r="D931" s="116"/>
    </row>
    <row r="932" spans="4:4" x14ac:dyDescent="0.25">
      <c r="D932" s="116"/>
    </row>
    <row r="933" spans="4:4" x14ac:dyDescent="0.25">
      <c r="D933" s="116"/>
    </row>
    <row r="934" spans="4:4" x14ac:dyDescent="0.25">
      <c r="D934" s="116"/>
    </row>
    <row r="935" spans="4:4" x14ac:dyDescent="0.25">
      <c r="D935" s="116"/>
    </row>
    <row r="936" spans="4:4" x14ac:dyDescent="0.25">
      <c r="D936" s="116"/>
    </row>
    <row r="937" spans="4:4" x14ac:dyDescent="0.25">
      <c r="D937" s="116"/>
    </row>
    <row r="938" spans="4:4" x14ac:dyDescent="0.25">
      <c r="D938" s="116"/>
    </row>
    <row r="939" spans="4:4" x14ac:dyDescent="0.25">
      <c r="D939" s="116"/>
    </row>
    <row r="940" spans="4:4" x14ac:dyDescent="0.25">
      <c r="D940" s="116"/>
    </row>
    <row r="941" spans="4:4" x14ac:dyDescent="0.25">
      <c r="D941" s="116"/>
    </row>
    <row r="942" spans="4:4" x14ac:dyDescent="0.25">
      <c r="D942" s="116"/>
    </row>
    <row r="943" spans="4:4" x14ac:dyDescent="0.25">
      <c r="D943" s="116"/>
    </row>
    <row r="944" spans="4:4" x14ac:dyDescent="0.25">
      <c r="D944" s="116"/>
    </row>
    <row r="945" spans="4:4" x14ac:dyDescent="0.25">
      <c r="D945" s="116"/>
    </row>
    <row r="946" spans="4:4" x14ac:dyDescent="0.25">
      <c r="D946" s="116"/>
    </row>
    <row r="947" spans="4:4" x14ac:dyDescent="0.25">
      <c r="D947" s="116"/>
    </row>
    <row r="948" spans="4:4" x14ac:dyDescent="0.25">
      <c r="D948" s="116"/>
    </row>
    <row r="949" spans="4:4" x14ac:dyDescent="0.25">
      <c r="D949" s="116"/>
    </row>
    <row r="950" spans="4:4" x14ac:dyDescent="0.25">
      <c r="D950" s="116"/>
    </row>
    <row r="951" spans="4:4" x14ac:dyDescent="0.25">
      <c r="D951" s="116"/>
    </row>
    <row r="952" spans="4:4" x14ac:dyDescent="0.25">
      <c r="D952" s="116"/>
    </row>
    <row r="953" spans="4:4" x14ac:dyDescent="0.25">
      <c r="D953" s="116"/>
    </row>
    <row r="954" spans="4:4" x14ac:dyDescent="0.25">
      <c r="D954" s="116"/>
    </row>
    <row r="955" spans="4:4" x14ac:dyDescent="0.25">
      <c r="D955" s="116"/>
    </row>
    <row r="956" spans="4:4" x14ac:dyDescent="0.25">
      <c r="D956" s="116"/>
    </row>
    <row r="957" spans="4:4" x14ac:dyDescent="0.25">
      <c r="D957" s="116"/>
    </row>
    <row r="958" spans="4:4" x14ac:dyDescent="0.25">
      <c r="D958" s="116"/>
    </row>
    <row r="959" spans="4:4" x14ac:dyDescent="0.25">
      <c r="D959" s="116"/>
    </row>
    <row r="960" spans="4:4" x14ac:dyDescent="0.25">
      <c r="D960" s="116"/>
    </row>
    <row r="961" spans="4:4" x14ac:dyDescent="0.25">
      <c r="D961" s="116"/>
    </row>
    <row r="962" spans="4:4" x14ac:dyDescent="0.25">
      <c r="D962" s="116"/>
    </row>
    <row r="963" spans="4:4" x14ac:dyDescent="0.25">
      <c r="D963" s="116"/>
    </row>
    <row r="964" spans="4:4" x14ac:dyDescent="0.25">
      <c r="D964" s="116"/>
    </row>
    <row r="965" spans="4:4" x14ac:dyDescent="0.25">
      <c r="D965" s="116"/>
    </row>
    <row r="966" spans="4:4" x14ac:dyDescent="0.25">
      <c r="D966" s="116"/>
    </row>
    <row r="967" spans="4:4" x14ac:dyDescent="0.25">
      <c r="D967" s="116"/>
    </row>
    <row r="968" spans="4:4" x14ac:dyDescent="0.25">
      <c r="D968" s="116"/>
    </row>
    <row r="969" spans="4:4" x14ac:dyDescent="0.25">
      <c r="D969" s="116"/>
    </row>
    <row r="970" spans="4:4" x14ac:dyDescent="0.25">
      <c r="D970" s="116"/>
    </row>
    <row r="971" spans="4:4" x14ac:dyDescent="0.25">
      <c r="D971" s="116"/>
    </row>
    <row r="972" spans="4:4" x14ac:dyDescent="0.25">
      <c r="D972" s="116"/>
    </row>
    <row r="973" spans="4:4" x14ac:dyDescent="0.25">
      <c r="D973" s="116"/>
    </row>
    <row r="974" spans="4:4" x14ac:dyDescent="0.25">
      <c r="D974" s="116"/>
    </row>
    <row r="975" spans="4:4" x14ac:dyDescent="0.25">
      <c r="D975" s="116"/>
    </row>
    <row r="976" spans="4:4" x14ac:dyDescent="0.25">
      <c r="D976" s="116"/>
    </row>
    <row r="977" spans="4:4" x14ac:dyDescent="0.25">
      <c r="D977" s="116"/>
    </row>
    <row r="978" spans="4:4" x14ac:dyDescent="0.25">
      <c r="D978" s="116"/>
    </row>
    <row r="979" spans="4:4" x14ac:dyDescent="0.25">
      <c r="D979" s="116"/>
    </row>
    <row r="980" spans="4:4" x14ac:dyDescent="0.25">
      <c r="D980" s="116"/>
    </row>
    <row r="981" spans="4:4" x14ac:dyDescent="0.25">
      <c r="D981" s="116"/>
    </row>
    <row r="982" spans="4:4" x14ac:dyDescent="0.25">
      <c r="D982" s="116"/>
    </row>
    <row r="983" spans="4:4" x14ac:dyDescent="0.25">
      <c r="D983" s="116"/>
    </row>
    <row r="984" spans="4:4" x14ac:dyDescent="0.25">
      <c r="D984" s="116"/>
    </row>
    <row r="985" spans="4:4" x14ac:dyDescent="0.25">
      <c r="D985" s="116"/>
    </row>
    <row r="986" spans="4:4" x14ac:dyDescent="0.25">
      <c r="D986" s="116"/>
    </row>
    <row r="987" spans="4:4" x14ac:dyDescent="0.25">
      <c r="D987" s="116"/>
    </row>
    <row r="988" spans="4:4" x14ac:dyDescent="0.25">
      <c r="D988" s="116"/>
    </row>
    <row r="989" spans="4:4" x14ac:dyDescent="0.25">
      <c r="D989" s="116"/>
    </row>
    <row r="990" spans="4:4" x14ac:dyDescent="0.25">
      <c r="D990" s="116"/>
    </row>
    <row r="991" spans="4:4" x14ac:dyDescent="0.25">
      <c r="D991" s="116"/>
    </row>
    <row r="992" spans="4:4" x14ac:dyDescent="0.25">
      <c r="D992" s="116"/>
    </row>
    <row r="993" spans="4:4" x14ac:dyDescent="0.25">
      <c r="D993" s="116"/>
    </row>
    <row r="994" spans="4:4" x14ac:dyDescent="0.25">
      <c r="D994" s="116"/>
    </row>
    <row r="995" spans="4:4" x14ac:dyDescent="0.25">
      <c r="D995" s="116"/>
    </row>
    <row r="996" spans="4:4" x14ac:dyDescent="0.25">
      <c r="D996" s="116"/>
    </row>
    <row r="997" spans="4:4" x14ac:dyDescent="0.25">
      <c r="D997" s="116"/>
    </row>
    <row r="998" spans="4:4" x14ac:dyDescent="0.25">
      <c r="D998" s="116"/>
    </row>
    <row r="999" spans="4:4" x14ac:dyDescent="0.25">
      <c r="D999" s="116"/>
    </row>
    <row r="1000" spans="4:4" x14ac:dyDescent="0.25">
      <c r="D1000" s="116"/>
    </row>
    <row r="1001" spans="4:4" x14ac:dyDescent="0.25">
      <c r="D1001" s="116"/>
    </row>
    <row r="1002" spans="4:4" x14ac:dyDescent="0.25">
      <c r="D1002" s="116"/>
    </row>
    <row r="1003" spans="4:4" x14ac:dyDescent="0.25">
      <c r="D1003" s="116"/>
    </row>
    <row r="1004" spans="4:4" x14ac:dyDescent="0.25">
      <c r="D1004" s="116"/>
    </row>
    <row r="1005" spans="4:4" x14ac:dyDescent="0.25">
      <c r="D1005" s="116"/>
    </row>
    <row r="1006" spans="4:4" x14ac:dyDescent="0.25">
      <c r="D1006" s="116"/>
    </row>
    <row r="1007" spans="4:4" x14ac:dyDescent="0.25">
      <c r="D1007" s="116"/>
    </row>
    <row r="1008" spans="4:4" x14ac:dyDescent="0.25">
      <c r="D1008" s="116"/>
    </row>
    <row r="1009" spans="4:4" x14ac:dyDescent="0.25">
      <c r="D1009" s="116"/>
    </row>
    <row r="1010" spans="4:4" x14ac:dyDescent="0.25">
      <c r="D1010" s="116"/>
    </row>
    <row r="1011" spans="4:4" x14ac:dyDescent="0.25">
      <c r="D1011" s="116"/>
    </row>
    <row r="1012" spans="4:4" x14ac:dyDescent="0.25">
      <c r="D1012" s="116"/>
    </row>
    <row r="1013" spans="4:4" x14ac:dyDescent="0.25">
      <c r="D1013" s="116"/>
    </row>
    <row r="1014" spans="4:4" x14ac:dyDescent="0.25">
      <c r="D1014" s="116"/>
    </row>
    <row r="1015" spans="4:4" x14ac:dyDescent="0.25">
      <c r="D1015" s="116"/>
    </row>
    <row r="1016" spans="4:4" x14ac:dyDescent="0.25">
      <c r="D1016" s="116"/>
    </row>
    <row r="1017" spans="4:4" x14ac:dyDescent="0.25">
      <c r="D1017" s="116"/>
    </row>
    <row r="1018" spans="4:4" x14ac:dyDescent="0.25">
      <c r="D1018" s="116"/>
    </row>
    <row r="1019" spans="4:4" x14ac:dyDescent="0.25">
      <c r="D1019" s="116"/>
    </row>
    <row r="1020" spans="4:4" x14ac:dyDescent="0.25">
      <c r="D1020" s="116"/>
    </row>
    <row r="1021" spans="4:4" x14ac:dyDescent="0.25">
      <c r="D1021" s="116"/>
    </row>
    <row r="1022" spans="4:4" x14ac:dyDescent="0.25">
      <c r="D1022" s="116"/>
    </row>
    <row r="1023" spans="4:4" x14ac:dyDescent="0.25">
      <c r="D1023" s="116"/>
    </row>
    <row r="1024" spans="4:4" x14ac:dyDescent="0.25">
      <c r="D1024" s="116"/>
    </row>
    <row r="1025" spans="4:4" x14ac:dyDescent="0.25">
      <c r="D1025" s="116"/>
    </row>
    <row r="1026" spans="4:4" x14ac:dyDescent="0.25">
      <c r="D1026" s="116"/>
    </row>
    <row r="1027" spans="4:4" x14ac:dyDescent="0.25">
      <c r="D1027" s="116"/>
    </row>
    <row r="1028" spans="4:4" x14ac:dyDescent="0.25">
      <c r="D1028" s="116"/>
    </row>
    <row r="1029" spans="4:4" x14ac:dyDescent="0.25">
      <c r="D1029" s="116"/>
    </row>
    <row r="1030" spans="4:4" x14ac:dyDescent="0.25">
      <c r="D1030" s="116"/>
    </row>
    <row r="1031" spans="4:4" x14ac:dyDescent="0.25">
      <c r="D1031" s="116"/>
    </row>
    <row r="1032" spans="4:4" x14ac:dyDescent="0.25">
      <c r="D1032" s="116"/>
    </row>
    <row r="1033" spans="4:4" x14ac:dyDescent="0.25">
      <c r="D1033" s="116"/>
    </row>
    <row r="1034" spans="4:4" x14ac:dyDescent="0.25">
      <c r="D1034" s="116"/>
    </row>
    <row r="1035" spans="4:4" x14ac:dyDescent="0.25">
      <c r="D1035" s="116"/>
    </row>
    <row r="1036" spans="4:4" x14ac:dyDescent="0.25">
      <c r="D1036" s="116"/>
    </row>
    <row r="1037" spans="4:4" x14ac:dyDescent="0.25">
      <c r="D1037" s="116"/>
    </row>
    <row r="1038" spans="4:4" x14ac:dyDescent="0.25">
      <c r="D1038" s="116"/>
    </row>
    <row r="1039" spans="4:4" x14ac:dyDescent="0.25">
      <c r="D1039" s="116"/>
    </row>
    <row r="1040" spans="4:4" x14ac:dyDescent="0.25">
      <c r="D1040" s="116"/>
    </row>
    <row r="1041" spans="4:4" x14ac:dyDescent="0.25">
      <c r="D1041" s="116"/>
    </row>
    <row r="1042" spans="4:4" x14ac:dyDescent="0.25">
      <c r="D1042" s="116"/>
    </row>
    <row r="1043" spans="4:4" x14ac:dyDescent="0.25">
      <c r="D1043" s="116"/>
    </row>
    <row r="1044" spans="4:4" x14ac:dyDescent="0.25">
      <c r="D1044" s="116"/>
    </row>
    <row r="1045" spans="4:4" x14ac:dyDescent="0.25">
      <c r="D1045" s="116"/>
    </row>
    <row r="1046" spans="4:4" x14ac:dyDescent="0.25">
      <c r="D1046" s="116"/>
    </row>
    <row r="1047" spans="4:4" x14ac:dyDescent="0.25">
      <c r="D1047" s="116"/>
    </row>
    <row r="1048" spans="4:4" x14ac:dyDescent="0.25">
      <c r="D1048" s="116"/>
    </row>
    <row r="1049" spans="4:4" x14ac:dyDescent="0.25">
      <c r="D1049" s="116"/>
    </row>
    <row r="1050" spans="4:4" x14ac:dyDescent="0.25">
      <c r="D1050" s="116"/>
    </row>
    <row r="1051" spans="4:4" x14ac:dyDescent="0.25">
      <c r="D1051" s="116"/>
    </row>
    <row r="1052" spans="4:4" x14ac:dyDescent="0.25">
      <c r="D1052" s="116"/>
    </row>
    <row r="1053" spans="4:4" x14ac:dyDescent="0.25">
      <c r="D1053" s="116"/>
    </row>
    <row r="1054" spans="4:4" x14ac:dyDescent="0.25">
      <c r="D1054" s="116"/>
    </row>
    <row r="1055" spans="4:4" x14ac:dyDescent="0.25">
      <c r="D1055" s="116"/>
    </row>
    <row r="1056" spans="4:4" x14ac:dyDescent="0.25">
      <c r="D1056" s="116"/>
    </row>
    <row r="1057" spans="4:4" x14ac:dyDescent="0.25">
      <c r="D1057" s="116"/>
    </row>
    <row r="1058" spans="4:4" x14ac:dyDescent="0.25">
      <c r="D1058" s="116"/>
    </row>
    <row r="1059" spans="4:4" x14ac:dyDescent="0.25">
      <c r="D1059" s="116"/>
    </row>
    <row r="1060" spans="4:4" x14ac:dyDescent="0.25">
      <c r="D1060" s="116"/>
    </row>
    <row r="1061" spans="4:4" x14ac:dyDescent="0.25">
      <c r="D1061" s="116"/>
    </row>
    <row r="1062" spans="4:4" x14ac:dyDescent="0.25">
      <c r="D1062" s="116"/>
    </row>
    <row r="1063" spans="4:4" x14ac:dyDescent="0.25">
      <c r="D1063" s="116"/>
    </row>
    <row r="1064" spans="4:4" x14ac:dyDescent="0.25">
      <c r="D1064" s="116"/>
    </row>
    <row r="1065" spans="4:4" x14ac:dyDescent="0.25">
      <c r="D1065" s="116"/>
    </row>
    <row r="1066" spans="4:4" x14ac:dyDescent="0.25">
      <c r="D1066" s="116"/>
    </row>
    <row r="1067" spans="4:4" x14ac:dyDescent="0.25">
      <c r="D1067" s="116"/>
    </row>
    <row r="1068" spans="4:4" x14ac:dyDescent="0.25">
      <c r="D1068" s="116"/>
    </row>
    <row r="1069" spans="4:4" x14ac:dyDescent="0.25">
      <c r="D1069" s="116"/>
    </row>
    <row r="1070" spans="4:4" x14ac:dyDescent="0.25">
      <c r="D1070" s="116"/>
    </row>
    <row r="1071" spans="4:4" x14ac:dyDescent="0.25">
      <c r="D1071" s="116"/>
    </row>
    <row r="1072" spans="4:4" x14ac:dyDescent="0.25">
      <c r="D1072" s="116"/>
    </row>
    <row r="1073" spans="4:4" x14ac:dyDescent="0.25">
      <c r="D1073" s="116"/>
    </row>
    <row r="1074" spans="4:4" x14ac:dyDescent="0.25">
      <c r="D1074" s="116"/>
    </row>
    <row r="1075" spans="4:4" x14ac:dyDescent="0.25">
      <c r="D1075" s="116"/>
    </row>
    <row r="1076" spans="4:4" x14ac:dyDescent="0.25">
      <c r="D1076" s="116"/>
    </row>
    <row r="1077" spans="4:4" x14ac:dyDescent="0.25">
      <c r="D1077" s="116"/>
    </row>
    <row r="1078" spans="4:4" x14ac:dyDescent="0.25">
      <c r="D1078" s="116"/>
    </row>
    <row r="1079" spans="4:4" x14ac:dyDescent="0.25">
      <c r="D1079" s="116"/>
    </row>
    <row r="1080" spans="4:4" x14ac:dyDescent="0.25">
      <c r="D1080" s="116"/>
    </row>
    <row r="1081" spans="4:4" x14ac:dyDescent="0.25">
      <c r="D1081" s="116"/>
    </row>
    <row r="1082" spans="4:4" x14ac:dyDescent="0.25">
      <c r="D1082" s="116"/>
    </row>
    <row r="1083" spans="4:4" x14ac:dyDescent="0.25">
      <c r="D1083" s="116"/>
    </row>
    <row r="1084" spans="4:4" x14ac:dyDescent="0.25">
      <c r="D1084" s="116"/>
    </row>
    <row r="1085" spans="4:4" x14ac:dyDescent="0.25">
      <c r="D1085" s="116"/>
    </row>
    <row r="1086" spans="4:4" x14ac:dyDescent="0.25">
      <c r="D1086" s="116"/>
    </row>
    <row r="1087" spans="4:4" x14ac:dyDescent="0.25">
      <c r="D1087" s="116"/>
    </row>
    <row r="1088" spans="4:4" x14ac:dyDescent="0.25">
      <c r="D1088" s="116"/>
    </row>
    <row r="1089" spans="4:4" x14ac:dyDescent="0.25">
      <c r="D1089" s="116"/>
    </row>
    <row r="1090" spans="4:4" x14ac:dyDescent="0.25">
      <c r="D1090" s="116"/>
    </row>
    <row r="1091" spans="4:4" x14ac:dyDescent="0.25">
      <c r="D1091" s="116"/>
    </row>
    <row r="1092" spans="4:4" x14ac:dyDescent="0.25">
      <c r="D1092" s="116"/>
    </row>
    <row r="1093" spans="4:4" x14ac:dyDescent="0.25">
      <c r="D1093" s="116"/>
    </row>
    <row r="1094" spans="4:4" x14ac:dyDescent="0.25">
      <c r="D1094" s="116"/>
    </row>
    <row r="1095" spans="4:4" x14ac:dyDescent="0.25">
      <c r="D1095" s="116"/>
    </row>
    <row r="1096" spans="4:4" x14ac:dyDescent="0.25">
      <c r="D1096" s="116"/>
    </row>
    <row r="1097" spans="4:4" x14ac:dyDescent="0.25">
      <c r="D1097" s="116"/>
    </row>
    <row r="1098" spans="4:4" x14ac:dyDescent="0.25">
      <c r="D1098" s="116"/>
    </row>
    <row r="1099" spans="4:4" x14ac:dyDescent="0.25">
      <c r="D1099" s="116"/>
    </row>
    <row r="1100" spans="4:4" x14ac:dyDescent="0.25">
      <c r="D1100" s="116"/>
    </row>
    <row r="1101" spans="4:4" x14ac:dyDescent="0.25">
      <c r="D1101" s="116"/>
    </row>
    <row r="1102" spans="4:4" x14ac:dyDescent="0.25">
      <c r="D1102" s="116"/>
    </row>
    <row r="1103" spans="4:4" x14ac:dyDescent="0.25">
      <c r="D1103" s="116"/>
    </row>
    <row r="1104" spans="4:4" x14ac:dyDescent="0.25">
      <c r="D1104" s="116"/>
    </row>
    <row r="1105" spans="4:4" x14ac:dyDescent="0.25">
      <c r="D1105" s="116"/>
    </row>
    <row r="1106" spans="4:4" x14ac:dyDescent="0.25">
      <c r="D1106" s="116"/>
    </row>
    <row r="1107" spans="4:4" x14ac:dyDescent="0.25">
      <c r="D1107" s="116"/>
    </row>
    <row r="1108" spans="4:4" x14ac:dyDescent="0.25">
      <c r="D1108" s="116"/>
    </row>
    <row r="1109" spans="4:4" x14ac:dyDescent="0.25">
      <c r="D1109" s="116"/>
    </row>
    <row r="1110" spans="4:4" x14ac:dyDescent="0.25">
      <c r="D1110" s="116"/>
    </row>
    <row r="1111" spans="4:4" x14ac:dyDescent="0.25">
      <c r="D1111" s="116"/>
    </row>
    <row r="1112" spans="4:4" x14ac:dyDescent="0.25">
      <c r="D1112" s="116"/>
    </row>
    <row r="1113" spans="4:4" x14ac:dyDescent="0.25">
      <c r="D1113" s="116"/>
    </row>
    <row r="1114" spans="4:4" x14ac:dyDescent="0.25">
      <c r="D1114" s="116"/>
    </row>
    <row r="1115" spans="4:4" x14ac:dyDescent="0.25">
      <c r="D1115" s="116"/>
    </row>
    <row r="1116" spans="4:4" x14ac:dyDescent="0.25">
      <c r="D1116" s="116"/>
    </row>
    <row r="1117" spans="4:4" x14ac:dyDescent="0.25">
      <c r="D1117" s="116"/>
    </row>
    <row r="1118" spans="4:4" x14ac:dyDescent="0.25">
      <c r="D1118" s="116"/>
    </row>
    <row r="1119" spans="4:4" x14ac:dyDescent="0.25">
      <c r="D1119" s="116"/>
    </row>
    <row r="1120" spans="4:4" x14ac:dyDescent="0.25">
      <c r="D1120" s="116"/>
    </row>
    <row r="1121" spans="4:4" x14ac:dyDescent="0.25">
      <c r="D1121" s="116"/>
    </row>
    <row r="1122" spans="4:4" x14ac:dyDescent="0.25">
      <c r="D1122" s="116"/>
    </row>
    <row r="1123" spans="4:4" x14ac:dyDescent="0.25">
      <c r="D1123" s="116"/>
    </row>
    <row r="1124" spans="4:4" x14ac:dyDescent="0.25">
      <c r="D1124" s="116"/>
    </row>
    <row r="1125" spans="4:4" x14ac:dyDescent="0.25">
      <c r="D1125" s="116"/>
    </row>
    <row r="1126" spans="4:4" x14ac:dyDescent="0.25">
      <c r="D1126" s="116"/>
    </row>
    <row r="1127" spans="4:4" x14ac:dyDescent="0.25">
      <c r="D1127" s="116"/>
    </row>
    <row r="1128" spans="4:4" x14ac:dyDescent="0.25">
      <c r="D1128" s="116"/>
    </row>
    <row r="1129" spans="4:4" x14ac:dyDescent="0.25">
      <c r="D1129" s="116"/>
    </row>
    <row r="1130" spans="4:4" x14ac:dyDescent="0.25">
      <c r="D1130" s="116"/>
    </row>
    <row r="1131" spans="4:4" x14ac:dyDescent="0.25">
      <c r="D1131" s="116"/>
    </row>
    <row r="1132" spans="4:4" x14ac:dyDescent="0.25">
      <c r="D1132" s="116"/>
    </row>
    <row r="1133" spans="4:4" x14ac:dyDescent="0.25">
      <c r="D1133" s="116"/>
    </row>
    <row r="1134" spans="4:4" x14ac:dyDescent="0.25">
      <c r="D1134" s="116"/>
    </row>
    <row r="1135" spans="4:4" x14ac:dyDescent="0.25">
      <c r="D1135" s="116"/>
    </row>
    <row r="1136" spans="4:4" x14ac:dyDescent="0.25">
      <c r="D1136" s="116"/>
    </row>
    <row r="1137" spans="4:4" x14ac:dyDescent="0.25">
      <c r="D1137" s="116"/>
    </row>
    <row r="1138" spans="4:4" x14ac:dyDescent="0.25">
      <c r="D1138" s="116"/>
    </row>
    <row r="1139" spans="4:4" x14ac:dyDescent="0.25">
      <c r="D1139" s="116"/>
    </row>
    <row r="1140" spans="4:4" x14ac:dyDescent="0.25">
      <c r="D1140" s="116"/>
    </row>
    <row r="1141" spans="4:4" x14ac:dyDescent="0.25">
      <c r="D1141" s="116"/>
    </row>
    <row r="1142" spans="4:4" x14ac:dyDescent="0.25">
      <c r="D1142" s="116"/>
    </row>
    <row r="1143" spans="4:4" x14ac:dyDescent="0.25">
      <c r="D1143" s="116"/>
    </row>
    <row r="1144" spans="4:4" x14ac:dyDescent="0.25">
      <c r="D1144" s="116"/>
    </row>
    <row r="1145" spans="4:4" x14ac:dyDescent="0.25">
      <c r="D1145" s="116"/>
    </row>
    <row r="1146" spans="4:4" x14ac:dyDescent="0.25">
      <c r="D1146" s="116"/>
    </row>
    <row r="1147" spans="4:4" x14ac:dyDescent="0.25">
      <c r="D1147" s="116"/>
    </row>
    <row r="1148" spans="4:4" x14ac:dyDescent="0.25">
      <c r="D1148" s="116"/>
    </row>
    <row r="1149" spans="4:4" x14ac:dyDescent="0.25">
      <c r="D1149" s="116"/>
    </row>
    <row r="1150" spans="4:4" x14ac:dyDescent="0.25">
      <c r="D1150" s="116"/>
    </row>
    <row r="1151" spans="4:4" x14ac:dyDescent="0.25">
      <c r="D1151" s="116"/>
    </row>
    <row r="1152" spans="4:4" x14ac:dyDescent="0.25">
      <c r="D1152" s="116"/>
    </row>
    <row r="1153" spans="4:4" x14ac:dyDescent="0.25">
      <c r="D1153" s="116"/>
    </row>
    <row r="1154" spans="4:4" x14ac:dyDescent="0.25">
      <c r="D1154" s="116"/>
    </row>
    <row r="1155" spans="4:4" x14ac:dyDescent="0.25">
      <c r="D1155" s="116"/>
    </row>
    <row r="1156" spans="4:4" x14ac:dyDescent="0.25">
      <c r="D1156" s="116"/>
    </row>
    <row r="1157" spans="4:4" x14ac:dyDescent="0.25">
      <c r="D1157" s="116"/>
    </row>
    <row r="1158" spans="4:4" x14ac:dyDescent="0.25">
      <c r="D1158" s="116"/>
    </row>
    <row r="1159" spans="4:4" x14ac:dyDescent="0.25">
      <c r="D1159" s="116"/>
    </row>
    <row r="1160" spans="4:4" x14ac:dyDescent="0.25">
      <c r="D1160" s="116"/>
    </row>
    <row r="1161" spans="4:4" x14ac:dyDescent="0.25">
      <c r="D1161" s="116"/>
    </row>
    <row r="1162" spans="4:4" x14ac:dyDescent="0.25">
      <c r="D1162" s="116"/>
    </row>
    <row r="1163" spans="4:4" x14ac:dyDescent="0.25">
      <c r="D1163" s="116"/>
    </row>
    <row r="1164" spans="4:4" x14ac:dyDescent="0.25">
      <c r="D1164" s="116"/>
    </row>
    <row r="1165" spans="4:4" x14ac:dyDescent="0.25">
      <c r="D1165" s="116"/>
    </row>
    <row r="1166" spans="4:4" x14ac:dyDescent="0.25">
      <c r="D1166" s="116"/>
    </row>
    <row r="1167" spans="4:4" x14ac:dyDescent="0.25">
      <c r="D1167" s="116"/>
    </row>
    <row r="1168" spans="4:4" x14ac:dyDescent="0.25">
      <c r="D1168" s="116"/>
    </row>
    <row r="1169" spans="4:4" x14ac:dyDescent="0.25">
      <c r="D1169" s="116"/>
    </row>
    <row r="1170" spans="4:4" x14ac:dyDescent="0.25">
      <c r="D1170" s="116"/>
    </row>
    <row r="1171" spans="4:4" x14ac:dyDescent="0.25">
      <c r="D1171" s="116"/>
    </row>
    <row r="1172" spans="4:4" x14ac:dyDescent="0.25">
      <c r="D1172" s="116"/>
    </row>
    <row r="1173" spans="4:4" x14ac:dyDescent="0.25">
      <c r="D1173" s="116"/>
    </row>
    <row r="1174" spans="4:4" x14ac:dyDescent="0.25">
      <c r="D1174" s="116"/>
    </row>
    <row r="1175" spans="4:4" x14ac:dyDescent="0.25">
      <c r="D1175" s="116"/>
    </row>
    <row r="1176" spans="4:4" x14ac:dyDescent="0.25">
      <c r="D1176" s="116"/>
    </row>
    <row r="1177" spans="4:4" x14ac:dyDescent="0.25">
      <c r="D1177" s="116"/>
    </row>
    <row r="1178" spans="4:4" x14ac:dyDescent="0.25">
      <c r="D1178" s="116"/>
    </row>
    <row r="1179" spans="4:4" x14ac:dyDescent="0.25">
      <c r="D1179" s="116"/>
    </row>
    <row r="1180" spans="4:4" x14ac:dyDescent="0.25">
      <c r="D1180" s="116"/>
    </row>
    <row r="1181" spans="4:4" x14ac:dyDescent="0.25">
      <c r="D1181" s="116"/>
    </row>
    <row r="1182" spans="4:4" x14ac:dyDescent="0.25">
      <c r="D1182" s="116"/>
    </row>
    <row r="1183" spans="4:4" x14ac:dyDescent="0.25">
      <c r="D1183" s="116"/>
    </row>
    <row r="1184" spans="4:4" x14ac:dyDescent="0.25">
      <c r="D1184" s="116"/>
    </row>
    <row r="1185" spans="4:4" x14ac:dyDescent="0.25">
      <c r="D1185" s="116"/>
    </row>
    <row r="1186" spans="4:4" x14ac:dyDescent="0.25">
      <c r="D1186" s="116"/>
    </row>
    <row r="1187" spans="4:4" x14ac:dyDescent="0.25">
      <c r="D1187" s="116"/>
    </row>
    <row r="1188" spans="4:4" x14ac:dyDescent="0.25">
      <c r="D1188" s="116"/>
    </row>
    <row r="1189" spans="4:4" x14ac:dyDescent="0.25">
      <c r="D1189" s="116"/>
    </row>
    <row r="1190" spans="4:4" x14ac:dyDescent="0.25">
      <c r="D1190" s="116"/>
    </row>
    <row r="1191" spans="4:4" x14ac:dyDescent="0.25">
      <c r="D1191" s="116"/>
    </row>
    <row r="1192" spans="4:4" x14ac:dyDescent="0.25">
      <c r="D1192" s="116"/>
    </row>
    <row r="1193" spans="4:4" x14ac:dyDescent="0.25">
      <c r="D1193" s="116"/>
    </row>
    <row r="1194" spans="4:4" x14ac:dyDescent="0.25">
      <c r="D1194" s="116"/>
    </row>
    <row r="1195" spans="4:4" x14ac:dyDescent="0.25">
      <c r="D1195" s="116"/>
    </row>
    <row r="1196" spans="4:4" x14ac:dyDescent="0.25">
      <c r="D1196" s="116"/>
    </row>
    <row r="1197" spans="4:4" x14ac:dyDescent="0.25">
      <c r="D1197" s="116"/>
    </row>
    <row r="1198" spans="4:4" x14ac:dyDescent="0.25">
      <c r="D1198" s="116"/>
    </row>
    <row r="1199" spans="4:4" x14ac:dyDescent="0.25">
      <c r="D1199" s="116"/>
    </row>
    <row r="1200" spans="4:4" x14ac:dyDescent="0.25">
      <c r="D1200" s="116"/>
    </row>
    <row r="1201" spans="4:4" x14ac:dyDescent="0.25">
      <c r="D1201" s="116"/>
    </row>
    <row r="1202" spans="4:4" x14ac:dyDescent="0.25">
      <c r="D1202" s="116"/>
    </row>
    <row r="1203" spans="4:4" x14ac:dyDescent="0.25">
      <c r="D1203" s="116"/>
    </row>
    <row r="1204" spans="4:4" x14ac:dyDescent="0.25">
      <c r="D1204" s="116"/>
    </row>
    <row r="1205" spans="4:4" x14ac:dyDescent="0.25">
      <c r="D1205" s="116"/>
    </row>
    <row r="1206" spans="4:4" x14ac:dyDescent="0.25">
      <c r="D1206" s="116"/>
    </row>
    <row r="1207" spans="4:4" x14ac:dyDescent="0.25">
      <c r="D1207" s="116"/>
    </row>
    <row r="1208" spans="4:4" x14ac:dyDescent="0.25">
      <c r="D1208" s="116"/>
    </row>
    <row r="1209" spans="4:4" x14ac:dyDescent="0.25">
      <c r="D1209" s="116"/>
    </row>
    <row r="1210" spans="4:4" x14ac:dyDescent="0.25">
      <c r="D1210" s="116"/>
    </row>
    <row r="1211" spans="4:4" x14ac:dyDescent="0.25">
      <c r="D1211" s="116"/>
    </row>
    <row r="1212" spans="4:4" x14ac:dyDescent="0.25">
      <c r="D1212" s="116"/>
    </row>
    <row r="1213" spans="4:4" x14ac:dyDescent="0.25">
      <c r="D1213" s="116"/>
    </row>
    <row r="1214" spans="4:4" x14ac:dyDescent="0.25">
      <c r="D1214" s="116"/>
    </row>
    <row r="1215" spans="4:4" x14ac:dyDescent="0.25">
      <c r="D1215" s="116"/>
    </row>
    <row r="1216" spans="4:4" x14ac:dyDescent="0.25">
      <c r="D1216" s="116"/>
    </row>
    <row r="1217" spans="4:4" x14ac:dyDescent="0.25">
      <c r="D1217" s="116"/>
    </row>
    <row r="1218" spans="4:4" x14ac:dyDescent="0.25">
      <c r="D1218" s="116"/>
    </row>
    <row r="1219" spans="4:4" x14ac:dyDescent="0.25">
      <c r="D1219" s="116"/>
    </row>
    <row r="1220" spans="4:4" x14ac:dyDescent="0.25">
      <c r="D1220" s="116"/>
    </row>
    <row r="1221" spans="4:4" x14ac:dyDescent="0.25">
      <c r="D1221" s="116"/>
    </row>
    <row r="1222" spans="4:4" x14ac:dyDescent="0.25">
      <c r="D1222" s="116"/>
    </row>
    <row r="1223" spans="4:4" x14ac:dyDescent="0.25">
      <c r="D1223" s="116"/>
    </row>
    <row r="1224" spans="4:4" x14ac:dyDescent="0.25">
      <c r="D1224" s="116"/>
    </row>
    <row r="1225" spans="4:4" x14ac:dyDescent="0.25">
      <c r="D1225" s="116"/>
    </row>
    <row r="1226" spans="4:4" x14ac:dyDescent="0.25">
      <c r="D1226" s="116"/>
    </row>
    <row r="1227" spans="4:4" x14ac:dyDescent="0.25">
      <c r="D1227" s="116"/>
    </row>
    <row r="1228" spans="4:4" x14ac:dyDescent="0.25">
      <c r="D1228" s="116"/>
    </row>
    <row r="1229" spans="4:4" x14ac:dyDescent="0.25">
      <c r="D1229" s="116"/>
    </row>
    <row r="1230" spans="4:4" x14ac:dyDescent="0.25">
      <c r="D1230" s="116"/>
    </row>
    <row r="1231" spans="4:4" x14ac:dyDescent="0.25">
      <c r="D1231" s="116"/>
    </row>
    <row r="1232" spans="4:4" x14ac:dyDescent="0.25">
      <c r="D1232" s="116"/>
    </row>
    <row r="1233" spans="4:4" x14ac:dyDescent="0.25">
      <c r="D1233" s="116"/>
    </row>
    <row r="1234" spans="4:4" x14ac:dyDescent="0.25">
      <c r="D1234" s="116"/>
    </row>
    <row r="1235" spans="4:4" x14ac:dyDescent="0.25">
      <c r="D1235" s="116"/>
    </row>
    <row r="1236" spans="4:4" x14ac:dyDescent="0.25">
      <c r="D1236" s="116"/>
    </row>
    <row r="1237" spans="4:4" x14ac:dyDescent="0.25">
      <c r="D1237" s="116"/>
    </row>
    <row r="1238" spans="4:4" x14ac:dyDescent="0.25">
      <c r="D1238" s="116"/>
    </row>
    <row r="1239" spans="4:4" x14ac:dyDescent="0.25">
      <c r="D1239" s="116"/>
    </row>
    <row r="1240" spans="4:4" x14ac:dyDescent="0.25">
      <c r="D1240" s="116"/>
    </row>
    <row r="1241" spans="4:4" x14ac:dyDescent="0.25">
      <c r="D1241" s="116"/>
    </row>
    <row r="1242" spans="4:4" x14ac:dyDescent="0.25">
      <c r="D1242" s="116"/>
    </row>
    <row r="1243" spans="4:4" x14ac:dyDescent="0.25">
      <c r="D1243" s="116"/>
    </row>
    <row r="1244" spans="4:4" x14ac:dyDescent="0.25">
      <c r="D1244" s="116"/>
    </row>
    <row r="1245" spans="4:4" x14ac:dyDescent="0.25">
      <c r="D1245" s="116"/>
    </row>
    <row r="1246" spans="4:4" x14ac:dyDescent="0.25">
      <c r="D1246" s="116"/>
    </row>
    <row r="1247" spans="4:4" x14ac:dyDescent="0.25">
      <c r="D1247" s="116"/>
    </row>
    <row r="1248" spans="4:4" x14ac:dyDescent="0.25">
      <c r="D1248" s="116"/>
    </row>
    <row r="1249" spans="4:4" x14ac:dyDescent="0.25">
      <c r="D1249" s="116"/>
    </row>
    <row r="1250" spans="4:4" x14ac:dyDescent="0.25">
      <c r="D1250" s="116"/>
    </row>
    <row r="1251" spans="4:4" x14ac:dyDescent="0.25">
      <c r="D1251" s="116"/>
    </row>
    <row r="1252" spans="4:4" x14ac:dyDescent="0.25">
      <c r="D1252" s="116"/>
    </row>
    <row r="1253" spans="4:4" x14ac:dyDescent="0.25">
      <c r="D1253" s="116"/>
    </row>
    <row r="1254" spans="4:4" x14ac:dyDescent="0.25">
      <c r="D1254" s="116"/>
    </row>
    <row r="1255" spans="4:4" x14ac:dyDescent="0.25">
      <c r="D1255" s="116"/>
    </row>
    <row r="1256" spans="4:4" x14ac:dyDescent="0.25">
      <c r="D1256" s="116"/>
    </row>
    <row r="1257" spans="4:4" x14ac:dyDescent="0.25">
      <c r="D1257" s="116"/>
    </row>
    <row r="1258" spans="4:4" x14ac:dyDescent="0.25">
      <c r="D1258" s="116"/>
    </row>
    <row r="1259" spans="4:4" x14ac:dyDescent="0.25">
      <c r="D1259" s="116"/>
    </row>
    <row r="1260" spans="4:4" x14ac:dyDescent="0.25">
      <c r="D1260" s="116"/>
    </row>
    <row r="1261" spans="4:4" x14ac:dyDescent="0.25">
      <c r="D1261" s="116"/>
    </row>
    <row r="1262" spans="4:4" x14ac:dyDescent="0.25">
      <c r="D1262" s="116"/>
    </row>
    <row r="1263" spans="4:4" x14ac:dyDescent="0.25">
      <c r="D1263" s="116"/>
    </row>
    <row r="1264" spans="4:4" x14ac:dyDescent="0.25">
      <c r="D1264" s="116"/>
    </row>
    <row r="1265" spans="4:4" x14ac:dyDescent="0.25">
      <c r="D1265" s="116"/>
    </row>
    <row r="1266" spans="4:4" x14ac:dyDescent="0.25">
      <c r="D1266" s="116"/>
    </row>
    <row r="1267" spans="4:4" x14ac:dyDescent="0.25">
      <c r="D1267" s="116"/>
    </row>
    <row r="1268" spans="4:4" x14ac:dyDescent="0.25">
      <c r="D1268" s="116"/>
    </row>
    <row r="1269" spans="4:4" x14ac:dyDescent="0.25">
      <c r="D1269" s="116"/>
    </row>
    <row r="1270" spans="4:4" x14ac:dyDescent="0.25">
      <c r="D1270" s="116"/>
    </row>
    <row r="1271" spans="4:4" x14ac:dyDescent="0.25">
      <c r="D1271" s="116"/>
    </row>
    <row r="1272" spans="4:4" x14ac:dyDescent="0.25">
      <c r="D1272" s="116"/>
    </row>
    <row r="1273" spans="4:4" x14ac:dyDescent="0.25">
      <c r="D1273" s="116"/>
    </row>
    <row r="1274" spans="4:4" x14ac:dyDescent="0.25">
      <c r="D1274" s="116"/>
    </row>
    <row r="1275" spans="4:4" x14ac:dyDescent="0.25">
      <c r="D1275" s="116"/>
    </row>
    <row r="1276" spans="4:4" x14ac:dyDescent="0.25">
      <c r="D1276" s="116"/>
    </row>
    <row r="1277" spans="4:4" x14ac:dyDescent="0.25">
      <c r="D1277" s="116"/>
    </row>
    <row r="1278" spans="4:4" x14ac:dyDescent="0.25">
      <c r="D1278" s="116"/>
    </row>
    <row r="1279" spans="4:4" x14ac:dyDescent="0.25">
      <c r="D1279" s="116"/>
    </row>
    <row r="1280" spans="4:4" x14ac:dyDescent="0.25">
      <c r="D1280" s="116"/>
    </row>
    <row r="1281" spans="4:4" x14ac:dyDescent="0.25">
      <c r="D1281" s="116"/>
    </row>
    <row r="1282" spans="4:4" x14ac:dyDescent="0.25">
      <c r="D1282" s="116"/>
    </row>
    <row r="1283" spans="4:4" x14ac:dyDescent="0.25">
      <c r="D1283" s="116"/>
    </row>
    <row r="1284" spans="4:4" x14ac:dyDescent="0.25">
      <c r="D1284" s="116"/>
    </row>
    <row r="1285" spans="4:4" x14ac:dyDescent="0.25">
      <c r="D1285" s="116"/>
    </row>
    <row r="1286" spans="4:4" x14ac:dyDescent="0.25">
      <c r="D1286" s="116"/>
    </row>
    <row r="1287" spans="4:4" x14ac:dyDescent="0.25">
      <c r="D1287" s="116"/>
    </row>
    <row r="1288" spans="4:4" x14ac:dyDescent="0.25">
      <c r="D1288" s="116"/>
    </row>
    <row r="1289" spans="4:4" x14ac:dyDescent="0.25">
      <c r="D1289" s="116"/>
    </row>
    <row r="1290" spans="4:4" x14ac:dyDescent="0.25">
      <c r="D1290" s="116"/>
    </row>
    <row r="1291" spans="4:4" x14ac:dyDescent="0.25">
      <c r="D1291" s="116"/>
    </row>
    <row r="1292" spans="4:4" x14ac:dyDescent="0.25">
      <c r="D1292" s="116"/>
    </row>
    <row r="1293" spans="4:4" x14ac:dyDescent="0.25">
      <c r="D1293" s="116"/>
    </row>
    <row r="1294" spans="4:4" x14ac:dyDescent="0.25">
      <c r="D1294" s="116"/>
    </row>
    <row r="1295" spans="4:4" x14ac:dyDescent="0.25">
      <c r="D1295" s="116"/>
    </row>
    <row r="1296" spans="4:4" x14ac:dyDescent="0.25">
      <c r="D1296" s="116"/>
    </row>
    <row r="1297" spans="4:4" x14ac:dyDescent="0.25">
      <c r="D1297" s="116"/>
    </row>
    <row r="1298" spans="4:4" x14ac:dyDescent="0.25">
      <c r="D1298" s="116"/>
    </row>
    <row r="1299" spans="4:4" x14ac:dyDescent="0.25">
      <c r="D1299" s="116"/>
    </row>
    <row r="1300" spans="4:4" x14ac:dyDescent="0.25">
      <c r="D1300" s="116"/>
    </row>
    <row r="1301" spans="4:4" x14ac:dyDescent="0.25">
      <c r="D1301" s="116"/>
    </row>
    <row r="1302" spans="4:4" x14ac:dyDescent="0.25">
      <c r="D1302" s="116"/>
    </row>
    <row r="1303" spans="4:4" x14ac:dyDescent="0.25">
      <c r="D1303" s="116"/>
    </row>
    <row r="1304" spans="4:4" x14ac:dyDescent="0.25">
      <c r="D1304" s="116"/>
    </row>
    <row r="1305" spans="4:4" x14ac:dyDescent="0.25">
      <c r="D1305" s="116"/>
    </row>
    <row r="1306" spans="4:4" x14ac:dyDescent="0.25">
      <c r="D1306" s="116"/>
    </row>
    <row r="1307" spans="4:4" x14ac:dyDescent="0.25">
      <c r="D1307" s="116"/>
    </row>
    <row r="1308" spans="4:4" x14ac:dyDescent="0.25">
      <c r="D1308" s="116"/>
    </row>
    <row r="1309" spans="4:4" x14ac:dyDescent="0.25">
      <c r="D1309" s="116"/>
    </row>
    <row r="1310" spans="4:4" x14ac:dyDescent="0.25">
      <c r="D1310" s="116"/>
    </row>
    <row r="1311" spans="4:4" x14ac:dyDescent="0.25">
      <c r="D1311" s="116"/>
    </row>
    <row r="1312" spans="4:4" x14ac:dyDescent="0.25">
      <c r="D1312" s="116"/>
    </row>
    <row r="1313" spans="4:4" x14ac:dyDescent="0.25">
      <c r="D1313" s="116"/>
    </row>
    <row r="1314" spans="4:4" x14ac:dyDescent="0.25">
      <c r="D1314" s="116"/>
    </row>
    <row r="1315" spans="4:4" x14ac:dyDescent="0.25">
      <c r="D1315" s="116"/>
    </row>
    <row r="1316" spans="4:4" x14ac:dyDescent="0.25">
      <c r="D1316" s="116"/>
    </row>
    <row r="1317" spans="4:4" x14ac:dyDescent="0.25">
      <c r="D1317" s="116"/>
    </row>
    <row r="1318" spans="4:4" x14ac:dyDescent="0.25">
      <c r="D1318" s="116"/>
    </row>
    <row r="1319" spans="4:4" x14ac:dyDescent="0.25">
      <c r="D1319" s="116"/>
    </row>
    <row r="1320" spans="4:4" x14ac:dyDescent="0.25">
      <c r="D1320" s="116"/>
    </row>
    <row r="1321" spans="4:4" x14ac:dyDescent="0.25">
      <c r="D1321" s="116"/>
    </row>
    <row r="1322" spans="4:4" x14ac:dyDescent="0.25">
      <c r="D1322" s="116"/>
    </row>
    <row r="1323" spans="4:4" x14ac:dyDescent="0.25">
      <c r="D1323" s="116"/>
    </row>
    <row r="1324" spans="4:4" x14ac:dyDescent="0.25">
      <c r="D1324" s="116"/>
    </row>
    <row r="1325" spans="4:4" x14ac:dyDescent="0.25">
      <c r="D1325" s="116"/>
    </row>
    <row r="1326" spans="4:4" x14ac:dyDescent="0.25">
      <c r="D1326" s="116"/>
    </row>
    <row r="1327" spans="4:4" x14ac:dyDescent="0.25">
      <c r="D1327" s="116"/>
    </row>
    <row r="1328" spans="4:4" x14ac:dyDescent="0.25">
      <c r="D1328" s="116"/>
    </row>
    <row r="1329" spans="4:4" x14ac:dyDescent="0.25">
      <c r="D1329" s="116"/>
    </row>
    <row r="1330" spans="4:4" x14ac:dyDescent="0.25">
      <c r="D1330" s="116"/>
    </row>
    <row r="1331" spans="4:4" x14ac:dyDescent="0.25">
      <c r="D1331" s="116"/>
    </row>
    <row r="1332" spans="4:4" x14ac:dyDescent="0.25">
      <c r="D1332" s="116"/>
    </row>
    <row r="1333" spans="4:4" x14ac:dyDescent="0.25">
      <c r="D1333" s="116"/>
    </row>
    <row r="1334" spans="4:4" x14ac:dyDescent="0.25">
      <c r="D1334" s="116"/>
    </row>
    <row r="1335" spans="4:4" x14ac:dyDescent="0.25">
      <c r="D1335" s="116"/>
    </row>
    <row r="1336" spans="4:4" x14ac:dyDescent="0.25">
      <c r="D1336" s="116"/>
    </row>
    <row r="1337" spans="4:4" x14ac:dyDescent="0.25">
      <c r="D1337" s="116"/>
    </row>
    <row r="1338" spans="4:4" x14ac:dyDescent="0.25">
      <c r="D1338" s="116"/>
    </row>
    <row r="1339" spans="4:4" x14ac:dyDescent="0.25">
      <c r="D1339" s="116"/>
    </row>
    <row r="1340" spans="4:4" x14ac:dyDescent="0.25">
      <c r="D1340" s="116"/>
    </row>
    <row r="1341" spans="4:4" x14ac:dyDescent="0.25">
      <c r="D1341" s="116"/>
    </row>
    <row r="1342" spans="4:4" x14ac:dyDescent="0.25">
      <c r="D1342" s="116"/>
    </row>
    <row r="1343" spans="4:4" x14ac:dyDescent="0.25">
      <c r="D1343" s="116"/>
    </row>
    <row r="1344" spans="4:4" x14ac:dyDescent="0.25">
      <c r="D1344" s="116"/>
    </row>
    <row r="1345" spans="4:4" x14ac:dyDescent="0.25">
      <c r="D1345" s="116"/>
    </row>
    <row r="1346" spans="4:4" x14ac:dyDescent="0.25">
      <c r="D1346" s="116"/>
    </row>
    <row r="1347" spans="4:4" x14ac:dyDescent="0.25">
      <c r="D1347" s="116"/>
    </row>
    <row r="1348" spans="4:4" x14ac:dyDescent="0.25">
      <c r="D1348" s="116"/>
    </row>
    <row r="1349" spans="4:4" x14ac:dyDescent="0.25">
      <c r="D1349" s="116"/>
    </row>
    <row r="1350" spans="4:4" x14ac:dyDescent="0.25">
      <c r="D1350" s="116"/>
    </row>
    <row r="1351" spans="4:4" x14ac:dyDescent="0.25">
      <c r="D1351" s="116"/>
    </row>
    <row r="1352" spans="4:4" x14ac:dyDescent="0.25">
      <c r="D1352" s="116"/>
    </row>
    <row r="1353" spans="4:4" x14ac:dyDescent="0.25">
      <c r="D1353" s="116"/>
    </row>
    <row r="1354" spans="4:4" x14ac:dyDescent="0.25">
      <c r="D1354" s="116"/>
    </row>
    <row r="1355" spans="4:4" x14ac:dyDescent="0.25">
      <c r="D1355" s="116"/>
    </row>
    <row r="1356" spans="4:4" x14ac:dyDescent="0.25">
      <c r="D1356" s="116"/>
    </row>
    <row r="1357" spans="4:4" x14ac:dyDescent="0.25">
      <c r="D1357" s="116"/>
    </row>
    <row r="1358" spans="4:4" x14ac:dyDescent="0.25">
      <c r="D1358" s="116"/>
    </row>
    <row r="1359" spans="4:4" x14ac:dyDescent="0.25">
      <c r="D1359" s="116"/>
    </row>
    <row r="1360" spans="4:4" x14ac:dyDescent="0.25">
      <c r="D1360" s="116"/>
    </row>
    <row r="1361" spans="4:4" x14ac:dyDescent="0.25">
      <c r="D1361" s="116"/>
    </row>
    <row r="1362" spans="4:4" x14ac:dyDescent="0.25">
      <c r="D1362" s="116"/>
    </row>
    <row r="1363" spans="4:4" x14ac:dyDescent="0.25">
      <c r="D1363" s="116"/>
    </row>
    <row r="1364" spans="4:4" x14ac:dyDescent="0.25">
      <c r="D1364" s="116"/>
    </row>
    <row r="1365" spans="4:4" x14ac:dyDescent="0.25">
      <c r="D1365" s="116"/>
    </row>
    <row r="1366" spans="4:4" x14ac:dyDescent="0.25">
      <c r="D1366" s="116"/>
    </row>
    <row r="1367" spans="4:4" x14ac:dyDescent="0.25">
      <c r="D1367" s="116"/>
    </row>
    <row r="1368" spans="4:4" x14ac:dyDescent="0.25">
      <c r="D1368" s="116"/>
    </row>
    <row r="1369" spans="4:4" x14ac:dyDescent="0.25">
      <c r="D1369" s="116"/>
    </row>
    <row r="1370" spans="4:4" x14ac:dyDescent="0.25">
      <c r="D1370" s="116"/>
    </row>
    <row r="1371" spans="4:4" x14ac:dyDescent="0.25">
      <c r="D1371" s="116"/>
    </row>
    <row r="1372" spans="4:4" x14ac:dyDescent="0.25">
      <c r="D1372" s="116"/>
    </row>
    <row r="1373" spans="4:4" x14ac:dyDescent="0.25">
      <c r="D1373" s="116"/>
    </row>
    <row r="1374" spans="4:4" x14ac:dyDescent="0.25">
      <c r="D1374" s="116"/>
    </row>
    <row r="1375" spans="4:4" x14ac:dyDescent="0.25">
      <c r="D1375" s="116"/>
    </row>
    <row r="1376" spans="4:4" x14ac:dyDescent="0.25">
      <c r="D1376" s="116"/>
    </row>
    <row r="1377" spans="4:4" x14ac:dyDescent="0.25">
      <c r="D1377" s="116"/>
    </row>
    <row r="1378" spans="4:4" x14ac:dyDescent="0.25">
      <c r="D1378" s="116"/>
    </row>
    <row r="1379" spans="4:4" x14ac:dyDescent="0.25">
      <c r="D1379" s="116"/>
    </row>
    <row r="1380" spans="4:4" x14ac:dyDescent="0.25">
      <c r="D1380" s="116"/>
    </row>
    <row r="1381" spans="4:4" x14ac:dyDescent="0.25">
      <c r="D1381" s="116"/>
    </row>
    <row r="1382" spans="4:4" x14ac:dyDescent="0.25">
      <c r="D1382" s="116"/>
    </row>
    <row r="1383" spans="4:4" x14ac:dyDescent="0.25">
      <c r="D1383" s="116"/>
    </row>
    <row r="1384" spans="4:4" x14ac:dyDescent="0.25">
      <c r="D1384" s="116"/>
    </row>
    <row r="1385" spans="4:4" x14ac:dyDescent="0.25">
      <c r="D1385" s="116"/>
    </row>
    <row r="1386" spans="4:4" x14ac:dyDescent="0.25">
      <c r="D1386" s="116"/>
    </row>
    <row r="1387" spans="4:4" x14ac:dyDescent="0.25">
      <c r="D1387" s="116"/>
    </row>
    <row r="1388" spans="4:4" x14ac:dyDescent="0.25">
      <c r="D1388" s="116"/>
    </row>
    <row r="1389" spans="4:4" x14ac:dyDescent="0.25">
      <c r="D1389" s="116"/>
    </row>
    <row r="1390" spans="4:4" x14ac:dyDescent="0.25">
      <c r="D1390" s="116"/>
    </row>
    <row r="1391" spans="4:4" x14ac:dyDescent="0.25">
      <c r="D1391" s="116"/>
    </row>
    <row r="1392" spans="4:4" x14ac:dyDescent="0.25">
      <c r="D1392" s="116"/>
    </row>
    <row r="1393" spans="4:4" x14ac:dyDescent="0.25">
      <c r="D1393" s="116"/>
    </row>
    <row r="1394" spans="4:4" x14ac:dyDescent="0.25">
      <c r="D1394" s="116"/>
    </row>
    <row r="1395" spans="4:4" x14ac:dyDescent="0.25">
      <c r="D1395" s="116"/>
    </row>
    <row r="1396" spans="4:4" x14ac:dyDescent="0.25">
      <c r="D1396" s="116"/>
    </row>
    <row r="1397" spans="4:4" x14ac:dyDescent="0.25">
      <c r="D1397" s="116"/>
    </row>
    <row r="1398" spans="4:4" x14ac:dyDescent="0.25">
      <c r="D1398" s="116"/>
    </row>
    <row r="1399" spans="4:4" x14ac:dyDescent="0.25">
      <c r="D1399" s="116"/>
    </row>
    <row r="1400" spans="4:4" x14ac:dyDescent="0.25">
      <c r="D1400" s="116"/>
    </row>
    <row r="1401" spans="4:4" x14ac:dyDescent="0.25">
      <c r="D1401" s="116"/>
    </row>
    <row r="1402" spans="4:4" x14ac:dyDescent="0.25">
      <c r="D1402" s="116"/>
    </row>
    <row r="1403" spans="4:4" x14ac:dyDescent="0.25">
      <c r="D1403" s="116"/>
    </row>
    <row r="1404" spans="4:4" x14ac:dyDescent="0.25">
      <c r="D1404" s="116"/>
    </row>
    <row r="1405" spans="4:4" x14ac:dyDescent="0.25">
      <c r="D1405" s="116"/>
    </row>
    <row r="1406" spans="4:4" x14ac:dyDescent="0.25">
      <c r="D1406" s="116"/>
    </row>
    <row r="1407" spans="4:4" x14ac:dyDescent="0.25">
      <c r="D1407" s="116"/>
    </row>
    <row r="1408" spans="4:4" x14ac:dyDescent="0.25">
      <c r="D1408" s="116"/>
    </row>
    <row r="1409" spans="4:4" x14ac:dyDescent="0.25">
      <c r="D1409" s="116"/>
    </row>
    <row r="1410" spans="4:4" x14ac:dyDescent="0.25">
      <c r="D1410" s="116"/>
    </row>
    <row r="1411" spans="4:4" x14ac:dyDescent="0.25">
      <c r="D1411" s="116"/>
    </row>
    <row r="1412" spans="4:4" x14ac:dyDescent="0.25">
      <c r="D1412" s="116"/>
    </row>
    <row r="1413" spans="4:4" x14ac:dyDescent="0.25">
      <c r="D1413" s="116"/>
    </row>
    <row r="1414" spans="4:4" x14ac:dyDescent="0.25">
      <c r="D1414" s="116"/>
    </row>
    <row r="1415" spans="4:4" x14ac:dyDescent="0.25">
      <c r="D1415" s="116"/>
    </row>
    <row r="1416" spans="4:4" x14ac:dyDescent="0.25">
      <c r="D1416" s="116"/>
    </row>
    <row r="1417" spans="4:4" x14ac:dyDescent="0.25">
      <c r="D1417" s="116"/>
    </row>
    <row r="1418" spans="4:4" x14ac:dyDescent="0.25">
      <c r="D1418" s="116"/>
    </row>
    <row r="1419" spans="4:4" x14ac:dyDescent="0.25">
      <c r="D1419" s="116"/>
    </row>
    <row r="1420" spans="4:4" x14ac:dyDescent="0.25">
      <c r="D1420" s="116"/>
    </row>
    <row r="1421" spans="4:4" x14ac:dyDescent="0.25">
      <c r="D1421" s="116"/>
    </row>
    <row r="1422" spans="4:4" x14ac:dyDescent="0.25">
      <c r="D1422" s="116"/>
    </row>
    <row r="1423" spans="4:4" x14ac:dyDescent="0.25">
      <c r="D1423" s="116"/>
    </row>
    <row r="1424" spans="4:4" x14ac:dyDescent="0.25">
      <c r="D1424" s="116"/>
    </row>
    <row r="1425" spans="4:4" x14ac:dyDescent="0.25">
      <c r="D1425" s="116"/>
    </row>
    <row r="1426" spans="4:4" x14ac:dyDescent="0.25">
      <c r="D1426" s="116"/>
    </row>
    <row r="1427" spans="4:4" x14ac:dyDescent="0.25">
      <c r="D1427" s="116"/>
    </row>
    <row r="1428" spans="4:4" x14ac:dyDescent="0.25">
      <c r="D1428" s="116"/>
    </row>
    <row r="1429" spans="4:4" x14ac:dyDescent="0.25">
      <c r="D1429" s="116"/>
    </row>
    <row r="1430" spans="4:4" x14ac:dyDescent="0.25">
      <c r="D1430" s="116"/>
    </row>
    <row r="1431" spans="4:4" x14ac:dyDescent="0.25">
      <c r="D1431" s="116"/>
    </row>
    <row r="1432" spans="4:4" x14ac:dyDescent="0.25">
      <c r="D1432" s="116"/>
    </row>
    <row r="1433" spans="4:4" x14ac:dyDescent="0.25">
      <c r="D1433" s="116"/>
    </row>
    <row r="1434" spans="4:4" x14ac:dyDescent="0.25">
      <c r="D1434" s="116"/>
    </row>
    <row r="1435" spans="4:4" x14ac:dyDescent="0.25">
      <c r="D1435" s="116"/>
    </row>
    <row r="1436" spans="4:4" x14ac:dyDescent="0.25">
      <c r="D1436" s="116"/>
    </row>
    <row r="1437" spans="4:4" x14ac:dyDescent="0.25">
      <c r="D1437" s="116"/>
    </row>
    <row r="1438" spans="4:4" x14ac:dyDescent="0.25">
      <c r="D1438" s="116"/>
    </row>
    <row r="1439" spans="4:4" x14ac:dyDescent="0.25">
      <c r="D1439" s="116"/>
    </row>
    <row r="1440" spans="4:4" x14ac:dyDescent="0.25">
      <c r="D1440" s="116"/>
    </row>
    <row r="1441" spans="4:4" x14ac:dyDescent="0.25">
      <c r="D1441" s="116"/>
    </row>
    <row r="1442" spans="4:4" x14ac:dyDescent="0.25">
      <c r="D1442" s="116"/>
    </row>
    <row r="1443" spans="4:4" x14ac:dyDescent="0.25">
      <c r="D1443" s="116"/>
    </row>
    <row r="1444" spans="4:4" x14ac:dyDescent="0.25">
      <c r="D1444" s="116"/>
    </row>
    <row r="1445" spans="4:4" x14ac:dyDescent="0.25">
      <c r="D1445" s="116"/>
    </row>
    <row r="1446" spans="4:4" x14ac:dyDescent="0.25">
      <c r="D1446" s="116"/>
    </row>
    <row r="1447" spans="4:4" x14ac:dyDescent="0.25">
      <c r="D1447" s="116"/>
    </row>
    <row r="1448" spans="4:4" x14ac:dyDescent="0.25">
      <c r="D1448" s="116"/>
    </row>
    <row r="1449" spans="4:4" x14ac:dyDescent="0.25">
      <c r="D1449" s="116"/>
    </row>
    <row r="1450" spans="4:4" x14ac:dyDescent="0.25">
      <c r="D1450" s="116"/>
    </row>
    <row r="1451" spans="4:4" x14ac:dyDescent="0.25">
      <c r="D1451" s="116"/>
    </row>
    <row r="1452" spans="4:4" x14ac:dyDescent="0.25">
      <c r="D1452" s="116"/>
    </row>
    <row r="1453" spans="4:4" x14ac:dyDescent="0.25">
      <c r="D1453" s="116"/>
    </row>
    <row r="1454" spans="4:4" x14ac:dyDescent="0.25">
      <c r="D1454" s="116"/>
    </row>
    <row r="1455" spans="4:4" x14ac:dyDescent="0.25">
      <c r="D1455" s="116"/>
    </row>
    <row r="1456" spans="4:4" x14ac:dyDescent="0.25">
      <c r="D1456" s="116"/>
    </row>
    <row r="1457" spans="4:4" x14ac:dyDescent="0.25">
      <c r="D1457" s="116"/>
    </row>
    <row r="1458" spans="4:4" x14ac:dyDescent="0.25">
      <c r="D1458" s="116"/>
    </row>
    <row r="1459" spans="4:4" x14ac:dyDescent="0.25">
      <c r="D1459" s="116"/>
    </row>
    <row r="1460" spans="4:4" x14ac:dyDescent="0.25">
      <c r="D1460" s="116"/>
    </row>
    <row r="1461" spans="4:4" x14ac:dyDescent="0.25">
      <c r="D1461" s="116"/>
    </row>
    <row r="1462" spans="4:4" x14ac:dyDescent="0.25">
      <c r="D1462" s="116"/>
    </row>
    <row r="1463" spans="4:4" x14ac:dyDescent="0.25">
      <c r="D1463" s="116"/>
    </row>
    <row r="1464" spans="4:4" x14ac:dyDescent="0.25">
      <c r="D1464" s="116"/>
    </row>
    <row r="1465" spans="4:4" x14ac:dyDescent="0.25">
      <c r="D1465" s="116"/>
    </row>
    <row r="1466" spans="4:4" x14ac:dyDescent="0.25">
      <c r="D1466" s="116"/>
    </row>
    <row r="1467" spans="4:4" x14ac:dyDescent="0.25">
      <c r="D1467" s="116"/>
    </row>
    <row r="1468" spans="4:4" x14ac:dyDescent="0.25">
      <c r="D1468" s="116"/>
    </row>
    <row r="1469" spans="4:4" x14ac:dyDescent="0.25">
      <c r="D1469" s="116"/>
    </row>
    <row r="1470" spans="4:4" x14ac:dyDescent="0.25">
      <c r="D1470" s="116"/>
    </row>
    <row r="1471" spans="4:4" x14ac:dyDescent="0.25">
      <c r="D1471" s="116"/>
    </row>
    <row r="1472" spans="4:4" x14ac:dyDescent="0.25">
      <c r="D1472" s="116"/>
    </row>
    <row r="1473" spans="4:4" x14ac:dyDescent="0.25">
      <c r="D1473" s="116"/>
    </row>
    <row r="1474" spans="4:4" x14ac:dyDescent="0.25">
      <c r="D1474" s="116"/>
    </row>
    <row r="1475" spans="4:4" x14ac:dyDescent="0.25">
      <c r="D1475" s="116"/>
    </row>
    <row r="1476" spans="4:4" x14ac:dyDescent="0.25">
      <c r="D1476" s="116"/>
    </row>
    <row r="1477" spans="4:4" x14ac:dyDescent="0.25">
      <c r="D1477" s="116"/>
    </row>
    <row r="1478" spans="4:4" x14ac:dyDescent="0.25">
      <c r="D1478" s="116"/>
    </row>
    <row r="1479" spans="4:4" x14ac:dyDescent="0.25">
      <c r="D1479" s="116"/>
    </row>
    <row r="1480" spans="4:4" x14ac:dyDescent="0.25">
      <c r="D1480" s="116"/>
    </row>
    <row r="1481" spans="4:4" x14ac:dyDescent="0.25">
      <c r="D1481" s="116"/>
    </row>
    <row r="1482" spans="4:4" x14ac:dyDescent="0.25">
      <c r="D1482" s="116"/>
    </row>
    <row r="1483" spans="4:4" x14ac:dyDescent="0.25">
      <c r="D1483" s="116"/>
    </row>
    <row r="1484" spans="4:4" x14ac:dyDescent="0.25">
      <c r="D1484" s="116"/>
    </row>
    <row r="1485" spans="4:4" x14ac:dyDescent="0.25">
      <c r="D1485" s="116"/>
    </row>
    <row r="1486" spans="4:4" x14ac:dyDescent="0.25">
      <c r="D1486" s="116"/>
    </row>
    <row r="1487" spans="4:4" x14ac:dyDescent="0.25">
      <c r="D1487" s="116"/>
    </row>
    <row r="1488" spans="4:4" x14ac:dyDescent="0.25">
      <c r="D1488" s="116"/>
    </row>
    <row r="1489" spans="4:4" x14ac:dyDescent="0.25">
      <c r="D1489" s="116"/>
    </row>
    <row r="1490" spans="4:4" x14ac:dyDescent="0.25">
      <c r="D1490" s="116"/>
    </row>
    <row r="1491" spans="4:4" x14ac:dyDescent="0.25">
      <c r="D1491" s="116"/>
    </row>
    <row r="1492" spans="4:4" x14ac:dyDescent="0.25">
      <c r="D1492" s="116"/>
    </row>
    <row r="1493" spans="4:4" x14ac:dyDescent="0.25">
      <c r="D1493" s="116"/>
    </row>
    <row r="1494" spans="4:4" x14ac:dyDescent="0.25">
      <c r="D1494" s="116"/>
    </row>
    <row r="1495" spans="4:4" x14ac:dyDescent="0.25">
      <c r="D1495" s="116"/>
    </row>
    <row r="1496" spans="4:4" x14ac:dyDescent="0.25">
      <c r="D1496" s="116"/>
    </row>
    <row r="1497" spans="4:4" x14ac:dyDescent="0.25">
      <c r="D1497" s="116"/>
    </row>
    <row r="1498" spans="4:4" x14ac:dyDescent="0.25">
      <c r="D1498" s="116"/>
    </row>
    <row r="1499" spans="4:4" x14ac:dyDescent="0.25">
      <c r="D1499" s="116"/>
    </row>
    <row r="1500" spans="4:4" x14ac:dyDescent="0.25">
      <c r="D1500" s="116"/>
    </row>
    <row r="1501" spans="4:4" x14ac:dyDescent="0.25">
      <c r="D1501" s="116"/>
    </row>
    <row r="1502" spans="4:4" x14ac:dyDescent="0.25">
      <c r="D1502" s="116"/>
    </row>
    <row r="1503" spans="4:4" x14ac:dyDescent="0.25">
      <c r="D1503" s="116"/>
    </row>
    <row r="1504" spans="4:4" x14ac:dyDescent="0.25">
      <c r="D1504" s="116"/>
    </row>
    <row r="1505" spans="4:4" x14ac:dyDescent="0.25">
      <c r="D1505" s="116"/>
    </row>
    <row r="1506" spans="4:4" x14ac:dyDescent="0.25">
      <c r="D1506" s="116"/>
    </row>
    <row r="1507" spans="4:4" x14ac:dyDescent="0.25">
      <c r="D1507" s="116"/>
    </row>
    <row r="1508" spans="4:4" x14ac:dyDescent="0.25">
      <c r="D1508" s="116"/>
    </row>
    <row r="1509" spans="4:4" x14ac:dyDescent="0.25">
      <c r="D1509" s="116"/>
    </row>
    <row r="1510" spans="4:4" x14ac:dyDescent="0.25">
      <c r="D1510" s="116"/>
    </row>
    <row r="1511" spans="4:4" x14ac:dyDescent="0.25">
      <c r="D1511" s="116"/>
    </row>
    <row r="1512" spans="4:4" x14ac:dyDescent="0.25">
      <c r="D1512" s="116"/>
    </row>
    <row r="1513" spans="4:4" x14ac:dyDescent="0.25">
      <c r="D1513" s="116"/>
    </row>
    <row r="1514" spans="4:4" x14ac:dyDescent="0.25">
      <c r="D1514" s="116"/>
    </row>
    <row r="1515" spans="4:4" x14ac:dyDescent="0.25">
      <c r="D1515" s="116"/>
    </row>
    <row r="1516" spans="4:4" x14ac:dyDescent="0.25">
      <c r="D1516" s="116"/>
    </row>
    <row r="1517" spans="4:4" x14ac:dyDescent="0.25">
      <c r="D1517" s="116"/>
    </row>
    <row r="1518" spans="4:4" x14ac:dyDescent="0.25">
      <c r="D1518" s="116"/>
    </row>
    <row r="1519" spans="4:4" x14ac:dyDescent="0.25">
      <c r="D1519" s="116"/>
    </row>
    <row r="1520" spans="4:4" x14ac:dyDescent="0.25">
      <c r="D1520" s="116"/>
    </row>
    <row r="1521" spans="4:4" x14ac:dyDescent="0.25">
      <c r="D1521" s="116"/>
    </row>
    <row r="1522" spans="4:4" x14ac:dyDescent="0.25">
      <c r="D1522" s="116"/>
    </row>
    <row r="1523" spans="4:4" x14ac:dyDescent="0.25">
      <c r="D1523" s="116"/>
    </row>
    <row r="1524" spans="4:4" x14ac:dyDescent="0.25">
      <c r="D1524" s="116"/>
    </row>
    <row r="1525" spans="4:4" x14ac:dyDescent="0.25">
      <c r="D1525" s="116"/>
    </row>
    <row r="1526" spans="4:4" x14ac:dyDescent="0.25">
      <c r="D1526" s="116"/>
    </row>
    <row r="1527" spans="4:4" x14ac:dyDescent="0.25">
      <c r="D1527" s="116"/>
    </row>
    <row r="1528" spans="4:4" x14ac:dyDescent="0.25">
      <c r="D1528" s="116"/>
    </row>
    <row r="1529" spans="4:4" x14ac:dyDescent="0.25">
      <c r="D1529" s="116"/>
    </row>
    <row r="1530" spans="4:4" x14ac:dyDescent="0.25">
      <c r="D1530" s="116"/>
    </row>
    <row r="1531" spans="4:4" x14ac:dyDescent="0.25">
      <c r="D1531" s="116"/>
    </row>
    <row r="1532" spans="4:4" x14ac:dyDescent="0.25">
      <c r="D1532" s="116"/>
    </row>
    <row r="1533" spans="4:4" x14ac:dyDescent="0.25">
      <c r="D1533" s="116"/>
    </row>
    <row r="1534" spans="4:4" x14ac:dyDescent="0.25">
      <c r="D1534" s="116"/>
    </row>
    <row r="1535" spans="4:4" x14ac:dyDescent="0.25">
      <c r="D1535" s="116"/>
    </row>
    <row r="1536" spans="4:4" x14ac:dyDescent="0.25">
      <c r="D1536" s="116"/>
    </row>
    <row r="1537" spans="4:4" x14ac:dyDescent="0.25">
      <c r="D1537" s="116"/>
    </row>
    <row r="1538" spans="4:4" x14ac:dyDescent="0.25">
      <c r="D1538" s="116"/>
    </row>
    <row r="1539" spans="4:4" x14ac:dyDescent="0.25">
      <c r="D1539" s="116"/>
    </row>
    <row r="1540" spans="4:4" x14ac:dyDescent="0.25">
      <c r="D1540" s="116"/>
    </row>
    <row r="1541" spans="4:4" x14ac:dyDescent="0.25">
      <c r="D1541" s="116"/>
    </row>
    <row r="1542" spans="4:4" x14ac:dyDescent="0.25">
      <c r="D1542" s="116"/>
    </row>
    <row r="1543" spans="4:4" x14ac:dyDescent="0.25">
      <c r="D1543" s="116"/>
    </row>
    <row r="1544" spans="4:4" x14ac:dyDescent="0.25">
      <c r="D1544" s="116"/>
    </row>
    <row r="1545" spans="4:4" x14ac:dyDescent="0.25">
      <c r="D1545" s="116"/>
    </row>
    <row r="1546" spans="4:4" x14ac:dyDescent="0.25">
      <c r="D1546" s="116"/>
    </row>
    <row r="1547" spans="4:4" x14ac:dyDescent="0.25">
      <c r="D1547" s="116"/>
    </row>
    <row r="1548" spans="4:4" x14ac:dyDescent="0.25">
      <c r="D1548" s="116"/>
    </row>
    <row r="1549" spans="4:4" x14ac:dyDescent="0.25">
      <c r="D1549" s="116"/>
    </row>
    <row r="1550" spans="4:4" x14ac:dyDescent="0.25">
      <c r="D1550" s="116"/>
    </row>
    <row r="1551" spans="4:4" x14ac:dyDescent="0.25">
      <c r="D1551" s="116"/>
    </row>
    <row r="1552" spans="4:4" x14ac:dyDescent="0.25">
      <c r="D1552" s="116"/>
    </row>
    <row r="1553" spans="4:4" x14ac:dyDescent="0.25">
      <c r="D1553" s="116"/>
    </row>
    <row r="1554" spans="4:4" x14ac:dyDescent="0.25">
      <c r="D1554" s="116"/>
    </row>
    <row r="1555" spans="4:4" x14ac:dyDescent="0.25">
      <c r="D1555" s="116"/>
    </row>
    <row r="1556" spans="4:4" x14ac:dyDescent="0.25">
      <c r="D1556" s="116"/>
    </row>
    <row r="1557" spans="4:4" x14ac:dyDescent="0.25">
      <c r="D1557" s="116"/>
    </row>
    <row r="1558" spans="4:4" x14ac:dyDescent="0.25">
      <c r="D1558" s="116"/>
    </row>
    <row r="1559" spans="4:4" x14ac:dyDescent="0.25">
      <c r="D1559" s="116"/>
    </row>
    <row r="1560" spans="4:4" x14ac:dyDescent="0.25">
      <c r="D1560" s="116"/>
    </row>
    <row r="1561" spans="4:4" x14ac:dyDescent="0.25">
      <c r="D1561" s="116"/>
    </row>
    <row r="1562" spans="4:4" x14ac:dyDescent="0.25">
      <c r="D1562" s="116"/>
    </row>
    <row r="1563" spans="4:4" x14ac:dyDescent="0.25">
      <c r="D1563" s="116"/>
    </row>
    <row r="1564" spans="4:4" x14ac:dyDescent="0.25">
      <c r="D1564" s="116"/>
    </row>
    <row r="1565" spans="4:4" x14ac:dyDescent="0.25">
      <c r="D1565" s="116"/>
    </row>
    <row r="1566" spans="4:4" x14ac:dyDescent="0.25">
      <c r="D1566" s="116"/>
    </row>
    <row r="1567" spans="4:4" x14ac:dyDescent="0.25">
      <c r="D1567" s="116"/>
    </row>
    <row r="1568" spans="4:4" x14ac:dyDescent="0.25">
      <c r="D1568" s="116"/>
    </row>
    <row r="1569" spans="4:4" x14ac:dyDescent="0.25">
      <c r="D1569" s="116"/>
    </row>
    <row r="1570" spans="4:4" x14ac:dyDescent="0.25">
      <c r="D1570" s="116"/>
    </row>
    <row r="1571" spans="4:4" x14ac:dyDescent="0.25">
      <c r="D1571" s="116"/>
    </row>
    <row r="1572" spans="4:4" x14ac:dyDescent="0.25">
      <c r="D1572" s="116"/>
    </row>
    <row r="1573" spans="4:4" x14ac:dyDescent="0.25">
      <c r="D1573" s="116"/>
    </row>
    <row r="1574" spans="4:4" x14ac:dyDescent="0.25">
      <c r="D1574" s="116"/>
    </row>
    <row r="1575" spans="4:4" x14ac:dyDescent="0.25">
      <c r="D1575" s="116"/>
    </row>
    <row r="1576" spans="4:4" x14ac:dyDescent="0.25">
      <c r="D1576" s="116"/>
    </row>
    <row r="1577" spans="4:4" x14ac:dyDescent="0.25">
      <c r="D1577" s="116"/>
    </row>
    <row r="1578" spans="4:4" x14ac:dyDescent="0.25">
      <c r="D1578" s="116"/>
    </row>
    <row r="1579" spans="4:4" x14ac:dyDescent="0.25">
      <c r="D1579" s="116"/>
    </row>
    <row r="1580" spans="4:4" x14ac:dyDescent="0.25">
      <c r="D1580" s="116"/>
    </row>
    <row r="1581" spans="4:4" x14ac:dyDescent="0.25">
      <c r="D1581" s="116"/>
    </row>
    <row r="1582" spans="4:4" x14ac:dyDescent="0.25">
      <c r="D1582" s="116"/>
    </row>
    <row r="1583" spans="4:4" x14ac:dyDescent="0.25">
      <c r="D1583" s="116"/>
    </row>
    <row r="1584" spans="4:4" x14ac:dyDescent="0.25">
      <c r="D1584" s="116"/>
    </row>
    <row r="1585" spans="4:4" x14ac:dyDescent="0.25">
      <c r="D1585" s="116"/>
    </row>
    <row r="1586" spans="4:4" x14ac:dyDescent="0.25">
      <c r="D1586" s="116"/>
    </row>
    <row r="1587" spans="4:4" x14ac:dyDescent="0.25">
      <c r="D1587" s="116"/>
    </row>
    <row r="1588" spans="4:4" x14ac:dyDescent="0.25">
      <c r="D1588" s="116"/>
    </row>
    <row r="1589" spans="4:4" x14ac:dyDescent="0.25">
      <c r="D1589" s="116"/>
    </row>
    <row r="1590" spans="4:4" x14ac:dyDescent="0.25">
      <c r="D1590" s="116"/>
    </row>
    <row r="1591" spans="4:4" x14ac:dyDescent="0.25">
      <c r="D1591" s="116"/>
    </row>
    <row r="1592" spans="4:4" x14ac:dyDescent="0.25">
      <c r="D1592" s="116"/>
    </row>
    <row r="1593" spans="4:4" x14ac:dyDescent="0.25">
      <c r="D1593" s="116"/>
    </row>
    <row r="1594" spans="4:4" x14ac:dyDescent="0.25">
      <c r="D1594" s="116"/>
    </row>
    <row r="1595" spans="4:4" x14ac:dyDescent="0.25">
      <c r="D1595" s="116"/>
    </row>
    <row r="1596" spans="4:4" x14ac:dyDescent="0.25">
      <c r="D1596" s="116"/>
    </row>
    <row r="1597" spans="4:4" x14ac:dyDescent="0.25">
      <c r="D1597" s="116"/>
    </row>
    <row r="1598" spans="4:4" x14ac:dyDescent="0.25">
      <c r="D1598" s="116"/>
    </row>
    <row r="1599" spans="4:4" x14ac:dyDescent="0.25">
      <c r="D1599" s="116"/>
    </row>
    <row r="1600" spans="4:4" x14ac:dyDescent="0.25">
      <c r="D1600" s="116"/>
    </row>
    <row r="1601" spans="4:4" x14ac:dyDescent="0.25">
      <c r="D1601" s="116"/>
    </row>
    <row r="1602" spans="4:4" x14ac:dyDescent="0.25">
      <c r="D1602" s="116"/>
    </row>
    <row r="1603" spans="4:4" x14ac:dyDescent="0.25">
      <c r="D1603" s="116"/>
    </row>
    <row r="1604" spans="4:4" x14ac:dyDescent="0.25">
      <c r="D1604" s="116"/>
    </row>
    <row r="1605" spans="4:4" x14ac:dyDescent="0.25">
      <c r="D1605" s="116"/>
    </row>
    <row r="1606" spans="4:4" x14ac:dyDescent="0.25">
      <c r="D1606" s="116"/>
    </row>
    <row r="1607" spans="4:4" x14ac:dyDescent="0.25">
      <c r="D1607" s="116"/>
    </row>
    <row r="1608" spans="4:4" x14ac:dyDescent="0.25">
      <c r="D1608" s="116"/>
    </row>
    <row r="1609" spans="4:4" x14ac:dyDescent="0.25">
      <c r="D1609" s="116"/>
    </row>
    <row r="1610" spans="4:4" x14ac:dyDescent="0.25">
      <c r="D1610" s="116"/>
    </row>
    <row r="1611" spans="4:4" x14ac:dyDescent="0.25">
      <c r="D1611" s="116"/>
    </row>
    <row r="1612" spans="4:4" x14ac:dyDescent="0.25">
      <c r="D1612" s="116"/>
    </row>
    <row r="1613" spans="4:4" x14ac:dyDescent="0.25">
      <c r="D1613" s="116"/>
    </row>
  </sheetData>
  <mergeCells count="62">
    <mergeCell ref="P428:P430"/>
    <mergeCell ref="P440:P442"/>
    <mergeCell ref="P467:P468"/>
    <mergeCell ref="L116:L117"/>
    <mergeCell ref="M116:M117"/>
    <mergeCell ref="P116:P117"/>
    <mergeCell ref="J116:J117"/>
    <mergeCell ref="I122:I123"/>
    <mergeCell ref="P122:P123"/>
    <mergeCell ref="P330:P331"/>
    <mergeCell ref="K111:K112"/>
    <mergeCell ref="L111:L112"/>
    <mergeCell ref="M111:M112"/>
    <mergeCell ref="P111:P112"/>
    <mergeCell ref="K116:K117"/>
    <mergeCell ref="J111:J112"/>
    <mergeCell ref="E111:E112"/>
    <mergeCell ref="G111:G112"/>
    <mergeCell ref="H111:H112"/>
    <mergeCell ref="I111:I112"/>
    <mergeCell ref="E116:E117"/>
    <mergeCell ref="G116:G117"/>
    <mergeCell ref="H116:H117"/>
    <mergeCell ref="I116:I117"/>
    <mergeCell ref="P81:P82"/>
    <mergeCell ref="I83:I84"/>
    <mergeCell ref="P83:P84"/>
    <mergeCell ref="I95:I96"/>
    <mergeCell ref="I106:I107"/>
    <mergeCell ref="P62:P70"/>
    <mergeCell ref="I65:I66"/>
    <mergeCell ref="I67:I68"/>
    <mergeCell ref="I74:I75"/>
    <mergeCell ref="I76:I77"/>
    <mergeCell ref="P76:P77"/>
    <mergeCell ref="G56:G58"/>
    <mergeCell ref="I56:I58"/>
    <mergeCell ref="J56:J58"/>
    <mergeCell ref="I97:I98"/>
    <mergeCell ref="I62:I63"/>
    <mergeCell ref="I81:I82"/>
    <mergeCell ref="C42:C43"/>
    <mergeCell ref="I42:I43"/>
    <mergeCell ref="P42:P43"/>
    <mergeCell ref="G54:G55"/>
    <mergeCell ref="I54:I55"/>
    <mergeCell ref="J54:J55"/>
    <mergeCell ref="P44:P53"/>
    <mergeCell ref="G33:G36"/>
    <mergeCell ref="I33:I36"/>
    <mergeCell ref="G21:G22"/>
    <mergeCell ref="K27:K28"/>
    <mergeCell ref="G29:G32"/>
    <mergeCell ref="H29:H30"/>
    <mergeCell ref="I29:I32"/>
    <mergeCell ref="K29:K30"/>
    <mergeCell ref="C26:C27"/>
    <mergeCell ref="G26:G27"/>
    <mergeCell ref="I26:I28"/>
    <mergeCell ref="H27:H28"/>
    <mergeCell ref="P29:P30"/>
    <mergeCell ref="J27:J28"/>
  </mergeCells>
  <phoneticPr fontId="7" type="noConversion"/>
  <pageMargins left="0.7" right="0.7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O783"/>
  <sheetViews>
    <sheetView zoomScaleNormal="100" workbookViewId="0">
      <pane xSplit="3" ySplit="1" topLeftCell="D757" activePane="bottomRight" state="frozen"/>
      <selection activeCell="F756" sqref="F756"/>
      <selection pane="topRight" activeCell="F756" sqref="F756"/>
      <selection pane="bottomLeft" activeCell="F756" sqref="F756"/>
      <selection pane="bottomRight" activeCell="F773" sqref="F773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6.36328125" style="83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4224</v>
      </c>
      <c r="K1" s="1" t="s">
        <v>18</v>
      </c>
      <c r="L1" s="13" t="s">
        <v>19</v>
      </c>
      <c r="M1" s="6" t="s">
        <v>18</v>
      </c>
      <c r="N1" s="20" t="s">
        <v>211</v>
      </c>
      <c r="O1" s="15" t="s">
        <v>22</v>
      </c>
    </row>
    <row r="2" spans="1:15" x14ac:dyDescent="0.45">
      <c r="A2" s="1">
        <v>1</v>
      </c>
      <c r="B2" s="1" t="s">
        <v>112</v>
      </c>
      <c r="C2" s="10">
        <v>44518</v>
      </c>
      <c r="D2" s="106">
        <v>0</v>
      </c>
      <c r="E2" s="17" t="s">
        <v>3979</v>
      </c>
      <c r="F2" s="107">
        <v>10</v>
      </c>
      <c r="G2" s="106">
        <v>2.1532</v>
      </c>
      <c r="H2" s="107">
        <v>22</v>
      </c>
      <c r="I2" s="106">
        <v>1.1607000000000001</v>
      </c>
      <c r="J2" s="145">
        <v>0.99249999999999994</v>
      </c>
      <c r="K2" s="106">
        <v>1</v>
      </c>
      <c r="L2" s="145">
        <v>0.99249999999999994</v>
      </c>
      <c r="M2" s="108" t="s">
        <v>1746</v>
      </c>
      <c r="N2" s="145" t="s">
        <v>1746</v>
      </c>
      <c r="O2" s="106" t="s">
        <v>1746</v>
      </c>
    </row>
    <row r="3" spans="1:15" x14ac:dyDescent="0.45">
      <c r="A3" s="1">
        <v>2</v>
      </c>
      <c r="B3" s="1" t="s">
        <v>112</v>
      </c>
      <c r="C3" s="10">
        <v>44520</v>
      </c>
      <c r="D3" s="106">
        <v>0</v>
      </c>
      <c r="E3" s="17" t="s">
        <v>213</v>
      </c>
      <c r="F3" s="107">
        <v>24</v>
      </c>
      <c r="G3" s="106">
        <v>7.2027999999999999</v>
      </c>
      <c r="H3" s="107">
        <v>34</v>
      </c>
      <c r="I3" s="106">
        <v>4.5922000000000001</v>
      </c>
      <c r="J3" s="145">
        <v>2.6105999999999998</v>
      </c>
      <c r="K3" s="106">
        <v>1</v>
      </c>
      <c r="L3" s="145">
        <v>2.6105999999999998</v>
      </c>
      <c r="M3" s="108" t="s">
        <v>1746</v>
      </c>
      <c r="N3" s="145" t="s">
        <v>1746</v>
      </c>
      <c r="O3" s="106" t="s">
        <v>1746</v>
      </c>
    </row>
    <row r="4" spans="1:15" x14ac:dyDescent="0.45">
      <c r="A4" s="1">
        <v>3</v>
      </c>
      <c r="B4" s="1" t="s">
        <v>112</v>
      </c>
      <c r="C4" s="10">
        <v>44521</v>
      </c>
      <c r="D4" s="106">
        <v>0</v>
      </c>
      <c r="E4" s="17" t="s">
        <v>213</v>
      </c>
      <c r="F4" s="107">
        <v>24</v>
      </c>
      <c r="G4" s="106">
        <v>6.8257000000000003</v>
      </c>
      <c r="H4" s="107">
        <v>42</v>
      </c>
      <c r="I4" s="106">
        <v>4.2866</v>
      </c>
      <c r="J4" s="145">
        <v>2.5391000000000004</v>
      </c>
      <c r="K4" s="106">
        <v>1</v>
      </c>
      <c r="L4" s="145">
        <v>2.5391000000000004</v>
      </c>
      <c r="M4" s="108" t="s">
        <v>1746</v>
      </c>
      <c r="N4" s="145" t="s">
        <v>1746</v>
      </c>
      <c r="O4" s="106" t="s">
        <v>1746</v>
      </c>
    </row>
    <row r="5" spans="1:15" x14ac:dyDescent="0.45">
      <c r="A5" s="1">
        <v>4</v>
      </c>
      <c r="B5" s="1" t="s">
        <v>112</v>
      </c>
      <c r="C5" s="10">
        <v>44522</v>
      </c>
      <c r="D5" s="106">
        <v>0</v>
      </c>
      <c r="E5" s="17" t="s">
        <v>213</v>
      </c>
      <c r="F5" s="107">
        <v>24</v>
      </c>
      <c r="G5" s="106">
        <v>6.8061999999999996</v>
      </c>
      <c r="H5" s="107">
        <v>42</v>
      </c>
      <c r="I5" s="106">
        <v>4.1098999999999997</v>
      </c>
      <c r="J5" s="145">
        <v>2.6962999999999999</v>
      </c>
      <c r="K5" s="106">
        <v>1</v>
      </c>
      <c r="L5" s="145">
        <v>2.6962999999999999</v>
      </c>
      <c r="M5" s="108" t="s">
        <v>1746</v>
      </c>
      <c r="N5" s="145" t="s">
        <v>1746</v>
      </c>
      <c r="O5" s="106" t="s">
        <v>1746</v>
      </c>
    </row>
    <row r="6" spans="1:15" x14ac:dyDescent="0.45">
      <c r="A6" s="1">
        <v>5</v>
      </c>
      <c r="B6" s="1" t="s">
        <v>522</v>
      </c>
      <c r="C6" s="10">
        <v>44523</v>
      </c>
      <c r="D6" s="106">
        <v>0</v>
      </c>
      <c r="E6" s="17" t="s">
        <v>213</v>
      </c>
      <c r="F6" s="107">
        <v>23</v>
      </c>
      <c r="G6" s="106">
        <v>5.4207000000000001</v>
      </c>
      <c r="H6" s="107">
        <v>54</v>
      </c>
      <c r="I6" s="109">
        <v>3.0390000000000001</v>
      </c>
      <c r="J6" s="145">
        <v>2.3816999999999999</v>
      </c>
      <c r="K6" s="106">
        <v>1</v>
      </c>
      <c r="L6" s="145">
        <v>2.3816999999999999</v>
      </c>
      <c r="M6" s="108" t="s">
        <v>1746</v>
      </c>
      <c r="N6" s="145" t="s">
        <v>1746</v>
      </c>
      <c r="O6" s="106" t="s">
        <v>1746</v>
      </c>
    </row>
    <row r="7" spans="1:15" x14ac:dyDescent="0.45">
      <c r="A7" s="1">
        <v>6</v>
      </c>
      <c r="B7" s="1" t="s">
        <v>112</v>
      </c>
      <c r="C7" s="10">
        <v>44524</v>
      </c>
      <c r="D7" s="106">
        <v>0</v>
      </c>
      <c r="E7" s="17" t="s">
        <v>489</v>
      </c>
      <c r="F7" s="107">
        <v>23</v>
      </c>
      <c r="G7" s="106">
        <v>5.5292000000000003</v>
      </c>
      <c r="H7" s="107">
        <v>28.5</v>
      </c>
      <c r="I7" s="106">
        <v>3.5527000000000002</v>
      </c>
      <c r="J7" s="145">
        <v>1.9765000000000001</v>
      </c>
      <c r="K7" s="106">
        <v>1</v>
      </c>
      <c r="L7" s="145">
        <v>1.9765000000000001</v>
      </c>
      <c r="M7" s="108" t="s">
        <v>1746</v>
      </c>
      <c r="N7" s="145" t="s">
        <v>1746</v>
      </c>
      <c r="O7" s="106" t="s">
        <v>1746</v>
      </c>
    </row>
    <row r="8" spans="1:15" x14ac:dyDescent="0.45">
      <c r="A8" s="1">
        <v>7</v>
      </c>
      <c r="B8" s="1" t="s">
        <v>112</v>
      </c>
      <c r="C8" s="10">
        <v>44525</v>
      </c>
      <c r="D8" s="106">
        <v>0</v>
      </c>
      <c r="E8" s="17" t="s">
        <v>213</v>
      </c>
      <c r="F8" s="107">
        <v>24</v>
      </c>
      <c r="G8" s="106">
        <v>6.8990999999999998</v>
      </c>
      <c r="H8" s="107">
        <v>21</v>
      </c>
      <c r="I8" s="109">
        <v>4.0629999999999997</v>
      </c>
      <c r="J8" s="145">
        <v>2.8361000000000001</v>
      </c>
      <c r="K8" s="106">
        <v>1</v>
      </c>
      <c r="L8" s="145">
        <v>2.8361000000000001</v>
      </c>
      <c r="M8" s="108" t="s">
        <v>1746</v>
      </c>
      <c r="N8" s="145" t="s">
        <v>1746</v>
      </c>
      <c r="O8" s="106" t="s">
        <v>3299</v>
      </c>
    </row>
    <row r="9" spans="1:15" x14ac:dyDescent="0.45">
      <c r="A9" s="1">
        <v>8</v>
      </c>
      <c r="B9" s="1" t="s">
        <v>112</v>
      </c>
      <c r="C9" s="10">
        <v>44526</v>
      </c>
      <c r="D9" s="106">
        <v>0</v>
      </c>
      <c r="E9" s="17" t="s">
        <v>213</v>
      </c>
      <c r="F9" s="107">
        <v>24</v>
      </c>
      <c r="G9" s="106">
        <v>7.3552999999999997</v>
      </c>
      <c r="H9" s="107">
        <v>29</v>
      </c>
      <c r="I9" s="106">
        <v>4.6784999999999997</v>
      </c>
      <c r="J9" s="145">
        <v>2.6768000000000001</v>
      </c>
      <c r="K9" s="106">
        <v>1</v>
      </c>
      <c r="L9" s="145">
        <v>2.6768000000000001</v>
      </c>
      <c r="M9" s="108" t="s">
        <v>1746</v>
      </c>
      <c r="N9" s="145" t="s">
        <v>1746</v>
      </c>
      <c r="O9" s="106" t="s">
        <v>3299</v>
      </c>
    </row>
    <row r="10" spans="1:15" x14ac:dyDescent="0.45">
      <c r="A10" s="1">
        <v>9</v>
      </c>
      <c r="B10" s="1" t="s">
        <v>112</v>
      </c>
      <c r="C10" s="10">
        <v>44527</v>
      </c>
      <c r="D10" s="106">
        <v>0</v>
      </c>
      <c r="E10" s="17" t="s">
        <v>213</v>
      </c>
      <c r="F10" s="107">
        <v>24</v>
      </c>
      <c r="G10" s="106">
        <v>7.2411000000000003</v>
      </c>
      <c r="H10" s="107">
        <v>15</v>
      </c>
      <c r="I10" s="106">
        <v>4.6585999999999999</v>
      </c>
      <c r="J10" s="145">
        <v>2.5825000000000005</v>
      </c>
      <c r="K10" s="106">
        <v>1</v>
      </c>
      <c r="L10" s="145">
        <v>2.5825000000000005</v>
      </c>
      <c r="M10" s="108" t="s">
        <v>1746</v>
      </c>
      <c r="N10" s="145" t="s">
        <v>1746</v>
      </c>
      <c r="O10" s="106" t="s">
        <v>3299</v>
      </c>
    </row>
    <row r="11" spans="1:15" x14ac:dyDescent="0.45">
      <c r="A11" s="1">
        <v>10</v>
      </c>
      <c r="B11" s="1" t="s">
        <v>112</v>
      </c>
      <c r="C11" s="10">
        <v>44528</v>
      </c>
      <c r="D11" s="106">
        <v>0</v>
      </c>
      <c r="E11" s="17" t="s">
        <v>213</v>
      </c>
      <c r="F11" s="107">
        <v>24</v>
      </c>
      <c r="G11" s="106">
        <v>6.9950999999999999</v>
      </c>
      <c r="H11" s="107">
        <v>14</v>
      </c>
      <c r="I11" s="106">
        <v>4.4538000000000002</v>
      </c>
      <c r="J11" s="145">
        <v>2.5412999999999997</v>
      </c>
      <c r="K11" s="106">
        <v>1</v>
      </c>
      <c r="L11" s="145">
        <v>2.5412999999999997</v>
      </c>
      <c r="M11" s="108" t="s">
        <v>1746</v>
      </c>
      <c r="N11" s="145" t="s">
        <v>1746</v>
      </c>
      <c r="O11" s="106" t="s">
        <v>1746</v>
      </c>
    </row>
    <row r="12" spans="1:15" x14ac:dyDescent="0.45">
      <c r="A12" s="1">
        <v>11</v>
      </c>
      <c r="B12" s="1" t="s">
        <v>112</v>
      </c>
      <c r="C12" s="10">
        <v>44529</v>
      </c>
      <c r="D12" s="106">
        <v>0</v>
      </c>
      <c r="E12" s="17" t="s">
        <v>213</v>
      </c>
      <c r="F12" s="107">
        <v>24</v>
      </c>
      <c r="G12" s="106">
        <v>6.9463999999999997</v>
      </c>
      <c r="H12" s="107">
        <v>16</v>
      </c>
      <c r="I12" s="106">
        <v>4.5045999999999999</v>
      </c>
      <c r="J12" s="145">
        <v>2.4417999999999997</v>
      </c>
      <c r="K12" s="106">
        <v>1</v>
      </c>
      <c r="L12" s="145">
        <v>2.4417999999999997</v>
      </c>
      <c r="M12" s="108" t="s">
        <v>1746</v>
      </c>
      <c r="N12" s="145" t="s">
        <v>1746</v>
      </c>
      <c r="O12" s="106" t="s">
        <v>1746</v>
      </c>
    </row>
    <row r="13" spans="1:15" x14ac:dyDescent="0.45">
      <c r="A13" s="1">
        <v>12</v>
      </c>
      <c r="B13" s="1" t="s">
        <v>112</v>
      </c>
      <c r="C13" s="10">
        <v>44530</v>
      </c>
      <c r="D13" s="106">
        <v>0</v>
      </c>
      <c r="E13" s="17" t="s">
        <v>213</v>
      </c>
      <c r="F13" s="107">
        <v>24</v>
      </c>
      <c r="G13" s="106">
        <v>6.9851000000000001</v>
      </c>
      <c r="H13" s="107">
        <v>15</v>
      </c>
      <c r="I13" s="106">
        <v>4.6036000000000001</v>
      </c>
      <c r="J13" s="145">
        <v>2.3815</v>
      </c>
      <c r="K13" s="106">
        <v>1</v>
      </c>
      <c r="L13" s="145">
        <v>2.3815</v>
      </c>
      <c r="M13" s="108" t="s">
        <v>1746</v>
      </c>
      <c r="N13" s="145" t="s">
        <v>1746</v>
      </c>
      <c r="O13" s="106" t="s">
        <v>1746</v>
      </c>
    </row>
    <row r="14" spans="1:15" x14ac:dyDescent="0.45">
      <c r="A14" s="1">
        <v>13</v>
      </c>
      <c r="B14" s="1" t="s">
        <v>112</v>
      </c>
      <c r="C14" s="10">
        <v>44531</v>
      </c>
      <c r="D14" s="106">
        <v>0</v>
      </c>
      <c r="E14" s="17" t="s">
        <v>213</v>
      </c>
      <c r="F14" s="107">
        <v>24</v>
      </c>
      <c r="G14" s="106">
        <v>6.9214000000000002</v>
      </c>
      <c r="H14" s="107">
        <v>14</v>
      </c>
      <c r="I14" s="106">
        <v>4.5834999999999999</v>
      </c>
      <c r="J14" s="145">
        <v>2.3379000000000003</v>
      </c>
      <c r="K14" s="106">
        <v>1</v>
      </c>
      <c r="L14" s="145">
        <v>2.3379000000000003</v>
      </c>
      <c r="M14" s="108" t="s">
        <v>1746</v>
      </c>
      <c r="N14" s="145" t="s">
        <v>1746</v>
      </c>
      <c r="O14" s="106" t="s">
        <v>1746</v>
      </c>
    </row>
    <row r="15" spans="1:15" x14ac:dyDescent="0.45">
      <c r="A15" s="1">
        <v>14</v>
      </c>
      <c r="B15" s="1" t="s">
        <v>112</v>
      </c>
      <c r="C15" s="10">
        <v>44532</v>
      </c>
      <c r="D15" s="106">
        <v>0</v>
      </c>
      <c r="E15" s="17" t="s">
        <v>213</v>
      </c>
      <c r="F15" s="107">
        <v>24</v>
      </c>
      <c r="G15" s="106">
        <v>6.7735000000000003</v>
      </c>
      <c r="H15" s="107">
        <v>16</v>
      </c>
      <c r="I15" s="106">
        <v>4.4753999999999996</v>
      </c>
      <c r="J15" s="145">
        <v>2.2981000000000007</v>
      </c>
      <c r="K15" s="106">
        <v>1</v>
      </c>
      <c r="L15" s="145">
        <v>2.2981000000000007</v>
      </c>
      <c r="M15" s="108" t="s">
        <v>1746</v>
      </c>
      <c r="N15" s="145" t="s">
        <v>1746</v>
      </c>
      <c r="O15" s="106" t="s">
        <v>1746</v>
      </c>
    </row>
    <row r="16" spans="1:15" x14ac:dyDescent="0.45">
      <c r="A16" s="1">
        <v>15</v>
      </c>
      <c r="B16" s="1" t="s">
        <v>112</v>
      </c>
      <c r="C16" s="10">
        <v>44533</v>
      </c>
      <c r="D16" s="106">
        <v>0</v>
      </c>
      <c r="E16" s="17" t="s">
        <v>213</v>
      </c>
      <c r="F16" s="107">
        <v>24</v>
      </c>
      <c r="G16" s="106">
        <v>6.8186999999999998</v>
      </c>
      <c r="H16" s="107">
        <v>15</v>
      </c>
      <c r="I16" s="106">
        <v>4.5601000000000003</v>
      </c>
      <c r="J16" s="145">
        <v>2.2585999999999995</v>
      </c>
      <c r="K16" s="106">
        <v>1</v>
      </c>
      <c r="L16" s="145">
        <v>2.2585999999999995</v>
      </c>
      <c r="M16" s="108" t="s">
        <v>1746</v>
      </c>
      <c r="N16" s="145" t="s">
        <v>1746</v>
      </c>
      <c r="O16" s="106" t="s">
        <v>3299</v>
      </c>
    </row>
    <row r="17" spans="1:15" x14ac:dyDescent="0.45">
      <c r="A17" s="1">
        <v>16</v>
      </c>
      <c r="B17" s="1" t="s">
        <v>112</v>
      </c>
      <c r="C17" s="110">
        <v>44534</v>
      </c>
      <c r="D17" s="106">
        <v>0</v>
      </c>
      <c r="E17" s="17" t="s">
        <v>213</v>
      </c>
      <c r="F17" s="107">
        <v>24</v>
      </c>
      <c r="G17" s="106">
        <v>5.4199000000000002</v>
      </c>
      <c r="H17" s="107">
        <v>12</v>
      </c>
      <c r="I17" s="106">
        <v>2.9851000000000001</v>
      </c>
      <c r="J17" s="145">
        <v>2.4348000000000001</v>
      </c>
      <c r="K17" s="106">
        <v>1</v>
      </c>
      <c r="L17" s="145">
        <v>2.4348000000000001</v>
      </c>
      <c r="M17" s="108" t="s">
        <v>1746</v>
      </c>
      <c r="N17" s="145" t="s">
        <v>1746</v>
      </c>
      <c r="O17" s="106" t="s">
        <v>1746</v>
      </c>
    </row>
    <row r="18" spans="1:15" x14ac:dyDescent="0.45">
      <c r="A18" s="1">
        <v>17</v>
      </c>
      <c r="B18" s="1" t="s">
        <v>112</v>
      </c>
      <c r="C18" s="110">
        <v>44535</v>
      </c>
      <c r="D18" s="106">
        <v>0</v>
      </c>
      <c r="E18" s="17" t="s">
        <v>213</v>
      </c>
      <c r="F18" s="107">
        <v>24</v>
      </c>
      <c r="G18" s="106">
        <v>3.5966</v>
      </c>
      <c r="H18" s="107">
        <v>16</v>
      </c>
      <c r="I18" s="106">
        <v>1.5028999999999999</v>
      </c>
      <c r="J18" s="145">
        <v>2.0937000000000001</v>
      </c>
      <c r="K18" s="106">
        <v>1</v>
      </c>
      <c r="L18" s="145">
        <v>2.0937000000000001</v>
      </c>
      <c r="M18" s="108" t="s">
        <v>1746</v>
      </c>
      <c r="N18" s="145" t="s">
        <v>1746</v>
      </c>
      <c r="O18" s="106" t="s">
        <v>3299</v>
      </c>
    </row>
    <row r="19" spans="1:15" x14ac:dyDescent="0.45">
      <c r="A19" s="1">
        <v>18</v>
      </c>
      <c r="B19" s="1" t="s">
        <v>112</v>
      </c>
      <c r="C19" s="110">
        <v>44536</v>
      </c>
      <c r="D19" s="106">
        <v>0</v>
      </c>
      <c r="E19" s="17" t="s">
        <v>213</v>
      </c>
      <c r="F19" s="107">
        <v>24</v>
      </c>
      <c r="G19" s="106">
        <v>3.7301000000000002</v>
      </c>
      <c r="H19" s="107">
        <v>15</v>
      </c>
      <c r="I19" s="106">
        <v>1.8070999999999999</v>
      </c>
      <c r="J19" s="145">
        <v>1.9230000000000003</v>
      </c>
      <c r="K19" s="106">
        <v>1</v>
      </c>
      <c r="L19" s="145">
        <v>1.9230000000000003</v>
      </c>
      <c r="M19" s="108" t="s">
        <v>1746</v>
      </c>
      <c r="N19" s="145" t="s">
        <v>1746</v>
      </c>
      <c r="O19" s="106" t="s">
        <v>1746</v>
      </c>
    </row>
    <row r="20" spans="1:15" x14ac:dyDescent="0.45">
      <c r="A20" s="1">
        <v>19</v>
      </c>
      <c r="B20" s="1" t="s">
        <v>112</v>
      </c>
      <c r="C20" s="110">
        <v>44537</v>
      </c>
      <c r="D20" s="106">
        <v>0</v>
      </c>
      <c r="E20" s="17" t="s">
        <v>213</v>
      </c>
      <c r="F20" s="107">
        <v>24</v>
      </c>
      <c r="G20" s="109">
        <v>4.2530000000000001</v>
      </c>
      <c r="H20" s="107">
        <v>17</v>
      </c>
      <c r="I20" s="106">
        <v>2.0468999999999999</v>
      </c>
      <c r="J20" s="145">
        <v>2.2061000000000002</v>
      </c>
      <c r="K20" s="106">
        <v>1</v>
      </c>
      <c r="L20" s="145">
        <v>2.2061000000000002</v>
      </c>
      <c r="M20" s="108" t="s">
        <v>1746</v>
      </c>
      <c r="N20" s="145" t="s">
        <v>1746</v>
      </c>
      <c r="O20" s="106" t="s">
        <v>3299</v>
      </c>
    </row>
    <row r="21" spans="1:15" x14ac:dyDescent="0.45">
      <c r="A21" s="1">
        <v>20</v>
      </c>
      <c r="B21" s="1" t="s">
        <v>112</v>
      </c>
      <c r="C21" s="110">
        <v>44538</v>
      </c>
      <c r="D21" s="106">
        <v>0</v>
      </c>
      <c r="E21" s="17" t="s">
        <v>213</v>
      </c>
      <c r="F21" s="107">
        <v>24</v>
      </c>
      <c r="G21" s="109">
        <v>4.2300000000000004</v>
      </c>
      <c r="H21" s="107">
        <v>13</v>
      </c>
      <c r="I21" s="106">
        <v>2.0495000000000001</v>
      </c>
      <c r="J21" s="145">
        <v>2.1805000000000003</v>
      </c>
      <c r="K21" s="106">
        <v>1</v>
      </c>
      <c r="L21" s="145">
        <v>2.1805000000000003</v>
      </c>
      <c r="M21" s="108" t="s">
        <v>1746</v>
      </c>
      <c r="N21" s="145" t="s">
        <v>1746</v>
      </c>
      <c r="O21" s="106" t="s">
        <v>3299</v>
      </c>
    </row>
    <row r="22" spans="1:15" x14ac:dyDescent="0.45">
      <c r="A22" s="1">
        <v>21</v>
      </c>
      <c r="B22" s="1" t="s">
        <v>112</v>
      </c>
      <c r="C22" s="110">
        <v>44539</v>
      </c>
      <c r="D22" s="106">
        <v>0</v>
      </c>
      <c r="E22" s="17" t="s">
        <v>213</v>
      </c>
      <c r="F22" s="107">
        <v>24</v>
      </c>
      <c r="G22" s="106">
        <v>4.2565999999999997</v>
      </c>
      <c r="H22" s="107">
        <v>16</v>
      </c>
      <c r="I22" s="106">
        <v>2.1025999999999998</v>
      </c>
      <c r="J22" s="145">
        <v>2.1539999999999999</v>
      </c>
      <c r="K22" s="106">
        <v>1</v>
      </c>
      <c r="L22" s="145">
        <v>2.1539999999999999</v>
      </c>
      <c r="M22" s="108" t="s">
        <v>1746</v>
      </c>
      <c r="N22" s="145" t="s">
        <v>1746</v>
      </c>
      <c r="O22" s="106" t="s">
        <v>3299</v>
      </c>
    </row>
    <row r="23" spans="1:15" x14ac:dyDescent="0.45">
      <c r="A23" s="1">
        <v>22</v>
      </c>
      <c r="B23" s="1" t="s">
        <v>112</v>
      </c>
      <c r="C23" s="110">
        <v>44540</v>
      </c>
      <c r="D23" s="106">
        <v>0</v>
      </c>
      <c r="E23" s="17" t="s">
        <v>213</v>
      </c>
      <c r="F23" s="107">
        <v>22</v>
      </c>
      <c r="G23" s="106">
        <v>3.7162999999999999</v>
      </c>
      <c r="H23" s="107">
        <v>13</v>
      </c>
      <c r="I23" s="106">
        <v>1.7693000000000001</v>
      </c>
      <c r="J23" s="145">
        <v>1.9469999999999998</v>
      </c>
      <c r="K23" s="106">
        <v>1</v>
      </c>
      <c r="L23" s="145">
        <v>1.9469999999999998</v>
      </c>
      <c r="M23" s="108" t="s">
        <v>1746</v>
      </c>
      <c r="N23" s="145" t="s">
        <v>1746</v>
      </c>
      <c r="O23" s="106" t="s">
        <v>3980</v>
      </c>
    </row>
    <row r="24" spans="1:15" x14ac:dyDescent="0.45">
      <c r="A24" s="1">
        <v>23</v>
      </c>
      <c r="B24" s="1" t="s">
        <v>112</v>
      </c>
      <c r="C24" s="110">
        <v>44541</v>
      </c>
      <c r="D24" s="106">
        <v>0</v>
      </c>
      <c r="E24" s="17" t="s">
        <v>213</v>
      </c>
      <c r="F24" s="107">
        <v>24</v>
      </c>
      <c r="G24" s="106">
        <v>4.3007999999999997</v>
      </c>
      <c r="H24" s="107">
        <v>15</v>
      </c>
      <c r="I24" s="106">
        <v>2.206</v>
      </c>
      <c r="J24" s="145">
        <v>2.0947999999999998</v>
      </c>
      <c r="K24" s="106">
        <v>1</v>
      </c>
      <c r="L24" s="145">
        <v>2.0947999999999998</v>
      </c>
      <c r="M24" s="108" t="s">
        <v>1746</v>
      </c>
      <c r="N24" s="145" t="s">
        <v>1746</v>
      </c>
      <c r="O24" s="106" t="s">
        <v>3299</v>
      </c>
    </row>
    <row r="25" spans="1:15" x14ac:dyDescent="0.45">
      <c r="A25" s="1">
        <v>24</v>
      </c>
      <c r="B25" s="1" t="s">
        <v>112</v>
      </c>
      <c r="C25" s="110">
        <v>44542</v>
      </c>
      <c r="D25" s="106">
        <v>0</v>
      </c>
      <c r="E25" s="17" t="s">
        <v>213</v>
      </c>
      <c r="F25" s="107">
        <v>24</v>
      </c>
      <c r="G25" s="106">
        <v>4.2062999999999997</v>
      </c>
      <c r="H25" s="107">
        <v>13</v>
      </c>
      <c r="I25" s="106">
        <v>2.153</v>
      </c>
      <c r="J25" s="145">
        <v>2.0532999999999997</v>
      </c>
      <c r="K25" s="106">
        <v>1</v>
      </c>
      <c r="L25" s="145">
        <v>2.0532999999999997</v>
      </c>
      <c r="M25" s="108" t="s">
        <v>1746</v>
      </c>
      <c r="N25" s="145" t="s">
        <v>1746</v>
      </c>
      <c r="O25" s="106" t="s">
        <v>3299</v>
      </c>
    </row>
    <row r="26" spans="1:15" x14ac:dyDescent="0.45">
      <c r="A26" s="1">
        <v>25</v>
      </c>
      <c r="B26" s="1" t="s">
        <v>112</v>
      </c>
      <c r="C26" s="110">
        <v>44543</v>
      </c>
      <c r="D26" s="106">
        <v>0</v>
      </c>
      <c r="E26" s="17" t="s">
        <v>213</v>
      </c>
      <c r="F26" s="107">
        <v>24</v>
      </c>
      <c r="G26" s="106">
        <v>4.3093000000000004</v>
      </c>
      <c r="H26" s="107">
        <v>14</v>
      </c>
      <c r="I26" s="106">
        <v>2.2435999999999998</v>
      </c>
      <c r="J26" s="145">
        <v>2.0657000000000005</v>
      </c>
      <c r="K26" s="106">
        <v>1</v>
      </c>
      <c r="L26" s="145">
        <v>2.0657000000000005</v>
      </c>
      <c r="M26" s="108" t="s">
        <v>1746</v>
      </c>
      <c r="N26" s="145" t="s">
        <v>1746</v>
      </c>
      <c r="O26" s="106" t="s">
        <v>3299</v>
      </c>
    </row>
    <row r="27" spans="1:15" x14ac:dyDescent="0.45">
      <c r="A27" s="1">
        <v>26</v>
      </c>
      <c r="B27" s="1" t="s">
        <v>112</v>
      </c>
      <c r="C27" s="110">
        <v>44544</v>
      </c>
      <c r="D27" s="106">
        <v>0</v>
      </c>
      <c r="E27" s="17" t="s">
        <v>213</v>
      </c>
      <c r="F27" s="107">
        <v>24</v>
      </c>
      <c r="G27" s="106">
        <v>4.2828999999999997</v>
      </c>
      <c r="H27" s="107">
        <v>13</v>
      </c>
      <c r="I27" s="106">
        <v>2.2433000000000001</v>
      </c>
      <c r="J27" s="145">
        <v>2.0395999999999996</v>
      </c>
      <c r="K27" s="106">
        <v>1</v>
      </c>
      <c r="L27" s="145">
        <v>2.0395999999999996</v>
      </c>
      <c r="M27" s="108" t="s">
        <v>1746</v>
      </c>
      <c r="N27" s="145" t="s">
        <v>1746</v>
      </c>
      <c r="O27" s="106" t="s">
        <v>3299</v>
      </c>
    </row>
    <row r="28" spans="1:15" x14ac:dyDescent="0.45">
      <c r="A28" s="1">
        <v>27</v>
      </c>
      <c r="B28" s="1" t="s">
        <v>112</v>
      </c>
      <c r="C28" s="110">
        <v>44545</v>
      </c>
      <c r="D28" s="106">
        <v>0</v>
      </c>
      <c r="E28" s="17" t="s">
        <v>213</v>
      </c>
      <c r="F28" s="107">
        <v>24</v>
      </c>
      <c r="G28" s="106">
        <v>4.3346</v>
      </c>
      <c r="H28" s="107">
        <v>14</v>
      </c>
      <c r="I28" s="106">
        <v>2.2959000000000001</v>
      </c>
      <c r="J28" s="145">
        <v>2.0387</v>
      </c>
      <c r="K28" s="106">
        <v>1</v>
      </c>
      <c r="L28" s="145">
        <v>2.0387</v>
      </c>
      <c r="M28" s="108" t="s">
        <v>1746</v>
      </c>
      <c r="N28" s="145" t="s">
        <v>1746</v>
      </c>
      <c r="O28" s="106" t="s">
        <v>3299</v>
      </c>
    </row>
    <row r="29" spans="1:15" x14ac:dyDescent="0.45">
      <c r="A29" s="1">
        <v>28</v>
      </c>
      <c r="B29" s="1" t="s">
        <v>112</v>
      </c>
      <c r="C29" s="110">
        <v>44546</v>
      </c>
      <c r="D29" s="106">
        <v>0</v>
      </c>
      <c r="E29" s="17" t="s">
        <v>213</v>
      </c>
      <c r="F29" s="107">
        <v>24</v>
      </c>
      <c r="G29" s="106">
        <v>4.1349</v>
      </c>
      <c r="H29" s="107">
        <v>14</v>
      </c>
      <c r="I29" s="106">
        <v>2.1492</v>
      </c>
      <c r="J29" s="145">
        <v>1.9857</v>
      </c>
      <c r="K29" s="106">
        <v>1</v>
      </c>
      <c r="L29" s="145">
        <v>1.9857</v>
      </c>
      <c r="M29" s="108" t="s">
        <v>1746</v>
      </c>
      <c r="N29" s="145" t="s">
        <v>1746</v>
      </c>
      <c r="O29" s="106" t="s">
        <v>3299</v>
      </c>
    </row>
    <row r="30" spans="1:15" x14ac:dyDescent="0.45">
      <c r="A30" s="1">
        <v>29</v>
      </c>
      <c r="B30" s="1" t="s">
        <v>112</v>
      </c>
      <c r="C30" s="110">
        <v>44547</v>
      </c>
      <c r="D30" s="106">
        <v>0</v>
      </c>
      <c r="E30" s="17" t="s">
        <v>213</v>
      </c>
      <c r="F30" s="107">
        <v>24</v>
      </c>
      <c r="G30" s="106">
        <v>4.0625</v>
      </c>
      <c r="H30" s="107">
        <v>13</v>
      </c>
      <c r="I30" s="106">
        <v>2.0988000000000002</v>
      </c>
      <c r="J30" s="145">
        <v>1.9636999999999998</v>
      </c>
      <c r="K30" s="106">
        <v>1</v>
      </c>
      <c r="L30" s="145">
        <v>1.9636999999999998</v>
      </c>
      <c r="M30" s="108" t="s">
        <v>1746</v>
      </c>
      <c r="N30" s="145" t="s">
        <v>1746</v>
      </c>
      <c r="O30" s="106" t="s">
        <v>3299</v>
      </c>
    </row>
    <row r="31" spans="1:15" x14ac:dyDescent="0.45">
      <c r="A31" s="1">
        <v>30</v>
      </c>
      <c r="B31" s="1" t="s">
        <v>112</v>
      </c>
      <c r="C31" s="110">
        <v>44548</v>
      </c>
      <c r="D31" s="106">
        <v>0</v>
      </c>
      <c r="E31" s="17" t="s">
        <v>213</v>
      </c>
      <c r="F31" s="107">
        <v>24</v>
      </c>
      <c r="G31" s="106">
        <v>4.1737000000000002</v>
      </c>
      <c r="H31" s="107">
        <v>15</v>
      </c>
      <c r="I31" s="106">
        <v>2.1882000000000001</v>
      </c>
      <c r="J31" s="145">
        <v>1.9855</v>
      </c>
      <c r="K31" s="106">
        <v>1</v>
      </c>
      <c r="L31" s="145">
        <v>1.9855</v>
      </c>
      <c r="M31" s="108" t="s">
        <v>1746</v>
      </c>
      <c r="N31" s="145" t="s">
        <v>1746</v>
      </c>
      <c r="O31" s="106" t="s">
        <v>3299</v>
      </c>
    </row>
    <row r="32" spans="1:15" x14ac:dyDescent="0.45">
      <c r="A32" s="1">
        <v>31</v>
      </c>
      <c r="B32" s="1" t="s">
        <v>112</v>
      </c>
      <c r="C32" s="110">
        <v>44549</v>
      </c>
      <c r="D32" s="106">
        <v>0</v>
      </c>
      <c r="E32" s="17" t="s">
        <v>213</v>
      </c>
      <c r="F32" s="107">
        <v>24</v>
      </c>
      <c r="G32" s="106">
        <v>4.1289999999999996</v>
      </c>
      <c r="H32" s="107">
        <v>13</v>
      </c>
      <c r="I32" s="106">
        <v>2.1859000000000002</v>
      </c>
      <c r="J32" s="145">
        <v>1.9430999999999994</v>
      </c>
      <c r="K32" s="106">
        <v>1</v>
      </c>
      <c r="L32" s="145">
        <v>1.9430999999999994</v>
      </c>
      <c r="M32" s="108" t="s">
        <v>1746</v>
      </c>
      <c r="N32" s="145" t="s">
        <v>1746</v>
      </c>
      <c r="O32" s="106" t="s">
        <v>3299</v>
      </c>
    </row>
    <row r="33" spans="1:15" x14ac:dyDescent="0.45">
      <c r="A33" s="1">
        <v>32</v>
      </c>
      <c r="B33" s="1" t="s">
        <v>112</v>
      </c>
      <c r="C33" s="110">
        <v>44550</v>
      </c>
      <c r="D33" s="106">
        <v>0</v>
      </c>
      <c r="E33" s="17" t="s">
        <v>213</v>
      </c>
      <c r="F33" s="107">
        <v>24</v>
      </c>
      <c r="G33" s="106">
        <v>4.2187000000000001</v>
      </c>
      <c r="H33" s="107">
        <v>16</v>
      </c>
      <c r="I33" s="106">
        <v>2.2172000000000001</v>
      </c>
      <c r="J33" s="145">
        <v>2.0015000000000001</v>
      </c>
      <c r="K33" s="106">
        <v>1</v>
      </c>
      <c r="L33" s="145">
        <v>2.0015000000000001</v>
      </c>
      <c r="M33" s="108" t="s">
        <v>1746</v>
      </c>
      <c r="N33" s="145" t="s">
        <v>1746</v>
      </c>
      <c r="O33" s="106" t="s">
        <v>3299</v>
      </c>
    </row>
    <row r="34" spans="1:15" ht="18" customHeight="1" x14ac:dyDescent="0.45">
      <c r="A34" s="1">
        <v>33</v>
      </c>
      <c r="B34" s="1" t="s">
        <v>112</v>
      </c>
      <c r="C34" s="110">
        <v>44551</v>
      </c>
      <c r="D34" s="106">
        <v>0</v>
      </c>
      <c r="E34" s="17" t="s">
        <v>213</v>
      </c>
      <c r="F34" s="107">
        <v>24</v>
      </c>
      <c r="G34" s="106">
        <v>4.0972999999999997</v>
      </c>
      <c r="H34" s="107">
        <v>16</v>
      </c>
      <c r="I34" s="106">
        <v>2.1473</v>
      </c>
      <c r="J34" s="145">
        <v>1.9499999999999997</v>
      </c>
      <c r="K34" s="106">
        <v>1</v>
      </c>
      <c r="L34" s="145">
        <v>1.9499999999999997</v>
      </c>
      <c r="M34" s="108" t="s">
        <v>1746</v>
      </c>
      <c r="N34" s="145" t="s">
        <v>1746</v>
      </c>
      <c r="O34" s="106" t="s">
        <v>3299</v>
      </c>
    </row>
    <row r="35" spans="1:15" x14ac:dyDescent="0.45">
      <c r="A35" s="1">
        <v>34</v>
      </c>
      <c r="B35" s="1" t="s">
        <v>112</v>
      </c>
      <c r="C35" s="110">
        <v>44552</v>
      </c>
      <c r="D35" s="106">
        <v>0</v>
      </c>
      <c r="E35" s="17" t="s">
        <v>213</v>
      </c>
      <c r="F35" s="107">
        <v>24</v>
      </c>
      <c r="G35" s="106">
        <v>4.1070000000000002</v>
      </c>
      <c r="H35" s="107">
        <v>15</v>
      </c>
      <c r="I35" s="106">
        <v>2.1695000000000002</v>
      </c>
      <c r="J35" s="145">
        <v>1.9375</v>
      </c>
      <c r="K35" s="106">
        <v>1</v>
      </c>
      <c r="L35" s="145">
        <v>1.9375</v>
      </c>
      <c r="M35" s="108" t="s">
        <v>1746</v>
      </c>
      <c r="N35" s="145" t="s">
        <v>1746</v>
      </c>
      <c r="O35" s="106" t="s">
        <v>3299</v>
      </c>
    </row>
    <row r="36" spans="1:15" x14ac:dyDescent="0.45">
      <c r="A36" s="1">
        <v>35</v>
      </c>
      <c r="B36" s="1" t="s">
        <v>112</v>
      </c>
      <c r="C36" s="110">
        <v>44553</v>
      </c>
      <c r="D36" s="106">
        <v>0</v>
      </c>
      <c r="E36" s="17" t="s">
        <v>213</v>
      </c>
      <c r="F36" s="107">
        <v>22</v>
      </c>
      <c r="G36" s="106">
        <v>3.6372</v>
      </c>
      <c r="H36" s="107">
        <v>16</v>
      </c>
      <c r="I36" s="106">
        <v>1.08541</v>
      </c>
      <c r="J36" s="145">
        <v>2.55179</v>
      </c>
      <c r="K36" s="106">
        <v>1</v>
      </c>
      <c r="L36" s="145">
        <v>2.55179</v>
      </c>
      <c r="M36" s="108" t="s">
        <v>1746</v>
      </c>
      <c r="N36" s="145" t="s">
        <v>1746</v>
      </c>
      <c r="O36" s="106" t="s">
        <v>3299</v>
      </c>
    </row>
    <row r="37" spans="1:15" x14ac:dyDescent="0.45">
      <c r="A37" s="1">
        <v>36</v>
      </c>
      <c r="B37" s="1" t="s">
        <v>112</v>
      </c>
      <c r="C37" s="110">
        <v>44554</v>
      </c>
      <c r="D37" s="106">
        <v>0</v>
      </c>
      <c r="E37" s="17" t="s">
        <v>213</v>
      </c>
      <c r="F37" s="107">
        <v>23</v>
      </c>
      <c r="G37" s="106">
        <v>3.9447000000000001</v>
      </c>
      <c r="H37" s="107">
        <v>15</v>
      </c>
      <c r="I37" s="106">
        <v>2.0535000000000001</v>
      </c>
      <c r="J37" s="145">
        <v>1.8912</v>
      </c>
      <c r="K37" s="106">
        <v>1</v>
      </c>
      <c r="L37" s="145">
        <v>1.8912</v>
      </c>
      <c r="M37" s="108" t="s">
        <v>1746</v>
      </c>
      <c r="N37" s="145" t="s">
        <v>1746</v>
      </c>
      <c r="O37" s="106" t="s">
        <v>3299</v>
      </c>
    </row>
    <row r="38" spans="1:15" x14ac:dyDescent="0.45">
      <c r="A38" s="1">
        <v>37</v>
      </c>
      <c r="B38" s="1" t="s">
        <v>112</v>
      </c>
      <c r="C38" s="110">
        <v>44555</v>
      </c>
      <c r="D38" s="106">
        <v>0</v>
      </c>
      <c r="E38" s="17" t="s">
        <v>213</v>
      </c>
      <c r="F38" s="107">
        <v>22</v>
      </c>
      <c r="G38" s="106">
        <v>3.6730999999999998</v>
      </c>
      <c r="H38" s="107">
        <v>17</v>
      </c>
      <c r="I38" s="106">
        <v>1.8976999999999999</v>
      </c>
      <c r="J38" s="145">
        <v>1.7753999999999999</v>
      </c>
      <c r="K38" s="106">
        <v>1</v>
      </c>
      <c r="L38" s="145">
        <v>1.7753999999999999</v>
      </c>
      <c r="M38" s="108" t="s">
        <v>1746</v>
      </c>
      <c r="N38" s="145" t="s">
        <v>1746</v>
      </c>
      <c r="O38" s="106" t="s">
        <v>3299</v>
      </c>
    </row>
    <row r="39" spans="1:15" x14ac:dyDescent="0.45">
      <c r="A39" s="1">
        <v>38</v>
      </c>
      <c r="B39" s="1" t="s">
        <v>112</v>
      </c>
      <c r="C39" s="110">
        <v>44556</v>
      </c>
      <c r="D39" s="106">
        <v>0</v>
      </c>
      <c r="E39" s="17" t="s">
        <v>213</v>
      </c>
      <c r="F39" s="107">
        <v>24</v>
      </c>
      <c r="G39" s="106">
        <v>4.1200999999999999</v>
      </c>
      <c r="H39" s="107">
        <v>17</v>
      </c>
      <c r="I39" s="106">
        <v>2.1002999999999998</v>
      </c>
      <c r="J39" s="145">
        <v>2.0198</v>
      </c>
      <c r="K39" s="106">
        <v>1</v>
      </c>
      <c r="L39" s="145">
        <v>2.0198</v>
      </c>
      <c r="M39" s="108" t="s">
        <v>1746</v>
      </c>
      <c r="N39" s="145" t="s">
        <v>1746</v>
      </c>
      <c r="O39" s="106" t="s">
        <v>3299</v>
      </c>
    </row>
    <row r="40" spans="1:15" x14ac:dyDescent="0.45">
      <c r="A40" s="1">
        <v>39</v>
      </c>
      <c r="B40" s="1" t="s">
        <v>112</v>
      </c>
      <c r="C40" s="110">
        <v>44557</v>
      </c>
      <c r="D40" s="106">
        <v>0</v>
      </c>
      <c r="E40" s="17" t="s">
        <v>213</v>
      </c>
      <c r="F40" s="107">
        <v>24</v>
      </c>
      <c r="G40" s="106">
        <v>4.0063000000000004</v>
      </c>
      <c r="H40" s="107">
        <v>18</v>
      </c>
      <c r="I40" s="106">
        <v>2.0823999999999998</v>
      </c>
      <c r="J40" s="145">
        <v>1.9239000000000006</v>
      </c>
      <c r="K40" s="106">
        <v>1</v>
      </c>
      <c r="L40" s="145">
        <v>1.9239000000000006</v>
      </c>
      <c r="M40" s="108" t="s">
        <v>1746</v>
      </c>
      <c r="N40" s="145" t="s">
        <v>1746</v>
      </c>
      <c r="O40" s="106" t="s">
        <v>3299</v>
      </c>
    </row>
    <row r="41" spans="1:15" x14ac:dyDescent="0.25">
      <c r="A41" s="1">
        <v>40</v>
      </c>
      <c r="B41" s="1" t="s">
        <v>112</v>
      </c>
      <c r="C41" s="10">
        <v>44558</v>
      </c>
      <c r="D41" s="1">
        <v>0</v>
      </c>
      <c r="E41" s="17" t="s">
        <v>213</v>
      </c>
      <c r="F41" s="15">
        <v>21</v>
      </c>
      <c r="G41" s="1">
        <v>3.3138999999999998</v>
      </c>
      <c r="H41" s="15">
        <v>15</v>
      </c>
      <c r="I41" s="1">
        <v>1.6067</v>
      </c>
      <c r="J41" s="4">
        <v>1.7071999999999998</v>
      </c>
      <c r="K41" s="1">
        <v>1</v>
      </c>
      <c r="L41" s="4">
        <v>1.7071999999999998</v>
      </c>
      <c r="M41" s="2" t="s">
        <v>1746</v>
      </c>
      <c r="N41" s="4" t="s">
        <v>1746</v>
      </c>
      <c r="O41" s="1" t="s">
        <v>3981</v>
      </c>
    </row>
    <row r="42" spans="1:15" x14ac:dyDescent="0.45">
      <c r="A42" s="1">
        <v>41</v>
      </c>
      <c r="B42" s="1" t="s">
        <v>112</v>
      </c>
      <c r="C42" s="110">
        <v>44559</v>
      </c>
      <c r="D42" s="106">
        <v>0</v>
      </c>
      <c r="E42" s="17" t="s">
        <v>213</v>
      </c>
      <c r="F42" s="107">
        <v>24</v>
      </c>
      <c r="G42" s="106">
        <v>3.8734000000000002</v>
      </c>
      <c r="H42" s="107">
        <v>15</v>
      </c>
      <c r="I42" s="106">
        <v>2.0093000000000001</v>
      </c>
      <c r="J42" s="145">
        <v>1.8641000000000001</v>
      </c>
      <c r="K42" s="106">
        <v>1</v>
      </c>
      <c r="L42" s="145">
        <v>1.8641000000000001</v>
      </c>
      <c r="M42" s="108" t="s">
        <v>1746</v>
      </c>
      <c r="N42" s="145" t="s">
        <v>1746</v>
      </c>
      <c r="O42" s="106" t="s">
        <v>3299</v>
      </c>
    </row>
    <row r="43" spans="1:15" x14ac:dyDescent="0.45">
      <c r="A43" s="1">
        <v>42</v>
      </c>
      <c r="B43" s="1" t="s">
        <v>112</v>
      </c>
      <c r="C43" s="110">
        <v>44560</v>
      </c>
      <c r="D43" s="106">
        <v>0</v>
      </c>
      <c r="E43" s="17" t="s">
        <v>213</v>
      </c>
      <c r="F43" s="107">
        <v>24</v>
      </c>
      <c r="G43" s="106">
        <v>3.8940999999999999</v>
      </c>
      <c r="H43" s="107">
        <v>17</v>
      </c>
      <c r="I43" s="106">
        <v>2.0057999999999998</v>
      </c>
      <c r="J43" s="145">
        <v>1.8883000000000001</v>
      </c>
      <c r="K43" s="106">
        <v>1</v>
      </c>
      <c r="L43" s="145">
        <v>1.8883000000000001</v>
      </c>
      <c r="M43" s="108" t="s">
        <v>1746</v>
      </c>
      <c r="N43" s="145" t="s">
        <v>1746</v>
      </c>
      <c r="O43" s="106" t="s">
        <v>3299</v>
      </c>
    </row>
    <row r="44" spans="1:15" x14ac:dyDescent="0.45">
      <c r="A44" s="1">
        <v>43</v>
      </c>
      <c r="B44" s="1" t="s">
        <v>112</v>
      </c>
      <c r="C44" s="110">
        <v>44561</v>
      </c>
      <c r="D44" s="106">
        <v>0</v>
      </c>
      <c r="E44" s="17" t="s">
        <v>213</v>
      </c>
      <c r="F44" s="107">
        <v>24</v>
      </c>
      <c r="G44" s="106">
        <v>3.8351999999999999</v>
      </c>
      <c r="H44" s="107">
        <v>16</v>
      </c>
      <c r="I44" s="106">
        <v>1.9714</v>
      </c>
      <c r="J44" s="145">
        <v>1.8637999999999999</v>
      </c>
      <c r="K44" s="106">
        <v>1</v>
      </c>
      <c r="L44" s="145">
        <v>1.8637999999999999</v>
      </c>
      <c r="M44" s="108" t="s">
        <v>1746</v>
      </c>
      <c r="N44" s="145" t="s">
        <v>1746</v>
      </c>
      <c r="O44" s="106" t="s">
        <v>3299</v>
      </c>
    </row>
    <row r="45" spans="1:15" x14ac:dyDescent="0.25">
      <c r="A45" s="1">
        <v>44</v>
      </c>
      <c r="B45" s="1" t="s">
        <v>112</v>
      </c>
      <c r="C45" s="10">
        <v>44562</v>
      </c>
      <c r="D45" s="1">
        <v>0</v>
      </c>
      <c r="E45" s="17" t="s">
        <v>213</v>
      </c>
      <c r="F45" s="15">
        <v>24</v>
      </c>
      <c r="G45" s="2">
        <v>3.8536999999999999</v>
      </c>
      <c r="H45" s="3">
        <v>18</v>
      </c>
      <c r="I45" s="2">
        <v>1.9936</v>
      </c>
      <c r="J45" s="4">
        <f t="shared" ref="J45:J108" si="0">G45-I45</f>
        <v>1.8600999999999999</v>
      </c>
      <c r="K45" s="1">
        <v>1</v>
      </c>
      <c r="L45" s="4">
        <f>(G45-I45-D45)*K45</f>
        <v>1.8600999999999999</v>
      </c>
      <c r="M45" s="1">
        <v>1</v>
      </c>
      <c r="N45" s="19">
        <v>1.8601000000000001</v>
      </c>
      <c r="O45" s="1" t="s">
        <v>1746</v>
      </c>
    </row>
    <row r="46" spans="1:15" x14ac:dyDescent="0.25">
      <c r="A46" s="1">
        <v>45</v>
      </c>
      <c r="B46" s="1" t="s">
        <v>112</v>
      </c>
      <c r="C46" s="10">
        <v>44563</v>
      </c>
      <c r="D46" s="1">
        <v>0</v>
      </c>
      <c r="E46" s="17" t="s">
        <v>213</v>
      </c>
      <c r="F46" s="15">
        <v>24</v>
      </c>
      <c r="G46" s="2">
        <v>3.8847</v>
      </c>
      <c r="H46" s="3">
        <v>20</v>
      </c>
      <c r="I46" s="2">
        <v>2.0169999999999999</v>
      </c>
      <c r="J46" s="4">
        <f t="shared" si="0"/>
        <v>1.8677000000000001</v>
      </c>
      <c r="K46" s="1">
        <v>1</v>
      </c>
      <c r="L46" s="4">
        <f t="shared" ref="L46:L109" si="1">(G46-I46-D46)*K46</f>
        <v>1.8677000000000001</v>
      </c>
      <c r="M46" s="1">
        <v>1</v>
      </c>
      <c r="N46" s="19">
        <v>1.8676999999999999</v>
      </c>
      <c r="O46" s="1" t="s">
        <v>1746</v>
      </c>
    </row>
    <row r="47" spans="1:15" x14ac:dyDescent="0.25">
      <c r="A47" s="1">
        <v>46</v>
      </c>
      <c r="B47" s="1" t="s">
        <v>112</v>
      </c>
      <c r="C47" s="10">
        <v>44564</v>
      </c>
      <c r="D47" s="1">
        <v>0</v>
      </c>
      <c r="E47" s="17" t="s">
        <v>213</v>
      </c>
      <c r="F47" s="15">
        <v>24</v>
      </c>
      <c r="G47" s="2">
        <v>3.8915000000000002</v>
      </c>
      <c r="H47" s="3">
        <v>20</v>
      </c>
      <c r="I47" s="2">
        <v>2.0388999999999999</v>
      </c>
      <c r="J47" s="4">
        <f t="shared" si="0"/>
        <v>1.8526000000000002</v>
      </c>
      <c r="K47" s="1">
        <v>1</v>
      </c>
      <c r="L47" s="4">
        <f t="shared" si="1"/>
        <v>1.8526000000000002</v>
      </c>
      <c r="M47" s="1">
        <v>1</v>
      </c>
      <c r="N47" s="19">
        <v>1.8526</v>
      </c>
      <c r="O47" s="1" t="s">
        <v>1746</v>
      </c>
    </row>
    <row r="48" spans="1:15" x14ac:dyDescent="0.25">
      <c r="A48" s="1">
        <v>47</v>
      </c>
      <c r="B48" s="1" t="s">
        <v>112</v>
      </c>
      <c r="C48" s="10">
        <v>44565</v>
      </c>
      <c r="D48" s="1">
        <v>0</v>
      </c>
      <c r="E48" s="17" t="s">
        <v>213</v>
      </c>
      <c r="F48" s="15">
        <v>24</v>
      </c>
      <c r="G48" s="2">
        <v>3.8237000000000001</v>
      </c>
      <c r="H48" s="3">
        <v>19</v>
      </c>
      <c r="I48" s="2">
        <v>1.9818</v>
      </c>
      <c r="J48" s="4">
        <f t="shared" si="0"/>
        <v>1.8419000000000001</v>
      </c>
      <c r="K48" s="1">
        <v>1</v>
      </c>
      <c r="L48" s="4">
        <f t="shared" si="1"/>
        <v>1.8419000000000001</v>
      </c>
      <c r="M48" s="1">
        <v>1</v>
      </c>
      <c r="N48" s="19">
        <v>1.8419000000000001</v>
      </c>
      <c r="O48" s="1" t="s">
        <v>1746</v>
      </c>
    </row>
    <row r="49" spans="1:15" x14ac:dyDescent="0.25">
      <c r="A49" s="1">
        <v>48</v>
      </c>
      <c r="B49" s="1" t="s">
        <v>112</v>
      </c>
      <c r="C49" s="10">
        <v>44566</v>
      </c>
      <c r="D49" s="1">
        <v>0</v>
      </c>
      <c r="E49" s="17" t="s">
        <v>213</v>
      </c>
      <c r="F49" s="15">
        <v>24</v>
      </c>
      <c r="G49" s="2">
        <v>3.7324000000000002</v>
      </c>
      <c r="H49" s="3">
        <v>19</v>
      </c>
      <c r="I49" s="2">
        <v>1.9052</v>
      </c>
      <c r="J49" s="4">
        <f t="shared" si="0"/>
        <v>1.8272000000000002</v>
      </c>
      <c r="K49" s="1">
        <v>1</v>
      </c>
      <c r="L49" s="4">
        <f t="shared" si="1"/>
        <v>1.8272000000000002</v>
      </c>
      <c r="M49" s="1">
        <v>1</v>
      </c>
      <c r="N49" s="19">
        <v>1.8271999999999999</v>
      </c>
      <c r="O49" s="1" t="s">
        <v>1746</v>
      </c>
    </row>
    <row r="50" spans="1:15" x14ac:dyDescent="0.25">
      <c r="A50" s="1">
        <v>49</v>
      </c>
      <c r="B50" s="1" t="s">
        <v>112</v>
      </c>
      <c r="C50" s="10">
        <v>44567</v>
      </c>
      <c r="D50" s="1">
        <v>0</v>
      </c>
      <c r="E50" s="17" t="s">
        <v>213</v>
      </c>
      <c r="F50" s="15">
        <v>24</v>
      </c>
      <c r="G50" s="2">
        <v>3.6810999999999998</v>
      </c>
      <c r="H50" s="3">
        <v>20</v>
      </c>
      <c r="I50" s="2">
        <v>1.8563000000000001</v>
      </c>
      <c r="J50" s="4">
        <f t="shared" si="0"/>
        <v>1.8247999999999998</v>
      </c>
      <c r="K50" s="1">
        <v>1</v>
      </c>
      <c r="L50" s="4">
        <f t="shared" si="1"/>
        <v>1.8247999999999998</v>
      </c>
      <c r="M50" s="1">
        <v>1</v>
      </c>
      <c r="N50" s="19">
        <v>1.8248</v>
      </c>
      <c r="O50" s="1" t="s">
        <v>1746</v>
      </c>
    </row>
    <row r="51" spans="1:15" x14ac:dyDescent="0.25">
      <c r="A51" s="1">
        <v>50</v>
      </c>
      <c r="B51" s="1" t="s">
        <v>112</v>
      </c>
      <c r="C51" s="10">
        <v>44568</v>
      </c>
      <c r="D51" s="1">
        <v>0</v>
      </c>
      <c r="E51" s="17" t="s">
        <v>213</v>
      </c>
      <c r="F51" s="15">
        <v>24</v>
      </c>
      <c r="G51" s="2">
        <v>3.7631000000000001</v>
      </c>
      <c r="H51" s="3">
        <v>19</v>
      </c>
      <c r="I51" s="2">
        <v>1.9625999999999999</v>
      </c>
      <c r="J51" s="4">
        <f t="shared" si="0"/>
        <v>1.8005000000000002</v>
      </c>
      <c r="K51" s="1">
        <v>1</v>
      </c>
      <c r="L51" s="4">
        <f t="shared" si="1"/>
        <v>1.8005000000000002</v>
      </c>
      <c r="M51" s="1">
        <v>1</v>
      </c>
      <c r="N51" s="19">
        <v>1.8005</v>
      </c>
      <c r="O51" s="1" t="s">
        <v>1746</v>
      </c>
    </row>
    <row r="52" spans="1:15" x14ac:dyDescent="0.25">
      <c r="A52" s="1">
        <v>51</v>
      </c>
      <c r="B52" s="1" t="s">
        <v>112</v>
      </c>
      <c r="C52" s="10">
        <v>44569</v>
      </c>
      <c r="D52" s="1">
        <v>0</v>
      </c>
      <c r="E52" s="17" t="s">
        <v>213</v>
      </c>
      <c r="F52" s="15">
        <v>24</v>
      </c>
      <c r="G52" s="2">
        <v>3.8557999999999999</v>
      </c>
      <c r="H52" s="3">
        <v>19</v>
      </c>
      <c r="I52" s="2">
        <v>2.0674999999999999</v>
      </c>
      <c r="J52" s="4">
        <f t="shared" si="0"/>
        <v>1.7883</v>
      </c>
      <c r="K52" s="1">
        <v>1</v>
      </c>
      <c r="L52" s="4">
        <f t="shared" si="1"/>
        <v>1.7883</v>
      </c>
      <c r="M52" s="1">
        <v>1</v>
      </c>
      <c r="N52" s="19">
        <v>1.7883</v>
      </c>
      <c r="O52" s="1" t="s">
        <v>1746</v>
      </c>
    </row>
    <row r="53" spans="1:15" x14ac:dyDescent="0.25">
      <c r="A53" s="1">
        <v>52</v>
      </c>
      <c r="B53" s="1" t="s">
        <v>112</v>
      </c>
      <c r="C53" s="10">
        <v>44570</v>
      </c>
      <c r="D53" s="1">
        <v>0</v>
      </c>
      <c r="E53" s="17" t="s">
        <v>213</v>
      </c>
      <c r="F53" s="15">
        <v>24</v>
      </c>
      <c r="G53" s="2">
        <v>3.9531999999999998</v>
      </c>
      <c r="H53" s="3">
        <v>19</v>
      </c>
      <c r="I53" s="2">
        <v>2.1505000000000001</v>
      </c>
      <c r="J53" s="4">
        <f t="shared" si="0"/>
        <v>1.8026999999999997</v>
      </c>
      <c r="K53" s="1">
        <v>1</v>
      </c>
      <c r="L53" s="4">
        <f t="shared" si="1"/>
        <v>1.8026999999999997</v>
      </c>
      <c r="M53" s="1">
        <v>1</v>
      </c>
      <c r="N53" s="19">
        <v>1.8027</v>
      </c>
      <c r="O53" s="1" t="s">
        <v>1746</v>
      </c>
    </row>
    <row r="54" spans="1:15" x14ac:dyDescent="0.25">
      <c r="A54" s="1">
        <v>53</v>
      </c>
      <c r="B54" s="1" t="s">
        <v>112</v>
      </c>
      <c r="C54" s="10">
        <v>44571</v>
      </c>
      <c r="D54" s="1">
        <v>0</v>
      </c>
      <c r="E54" s="17" t="s">
        <v>213</v>
      </c>
      <c r="F54" s="15">
        <v>24</v>
      </c>
      <c r="G54" s="2">
        <v>3.8883000000000001</v>
      </c>
      <c r="H54" s="3">
        <v>19</v>
      </c>
      <c r="I54" s="2">
        <v>2.0998999999999999</v>
      </c>
      <c r="J54" s="4">
        <f t="shared" si="0"/>
        <v>1.7884000000000002</v>
      </c>
      <c r="K54" s="1">
        <v>1</v>
      </c>
      <c r="L54" s="4">
        <f t="shared" si="1"/>
        <v>1.7884000000000002</v>
      </c>
      <c r="M54" s="1">
        <v>1</v>
      </c>
      <c r="N54" s="19">
        <v>1.7884</v>
      </c>
      <c r="O54" s="1" t="s">
        <v>1746</v>
      </c>
    </row>
    <row r="55" spans="1:15" x14ac:dyDescent="0.25">
      <c r="A55" s="1">
        <v>54</v>
      </c>
      <c r="B55" s="1" t="s">
        <v>112</v>
      </c>
      <c r="C55" s="10">
        <v>44572</v>
      </c>
      <c r="D55" s="1">
        <v>0</v>
      </c>
      <c r="E55" s="17" t="s">
        <v>213</v>
      </c>
      <c r="F55" s="15">
        <v>24</v>
      </c>
      <c r="G55" s="2">
        <v>3.9039999999999999</v>
      </c>
      <c r="H55" s="3">
        <v>19</v>
      </c>
      <c r="I55" s="2">
        <v>2.1187</v>
      </c>
      <c r="J55" s="4">
        <f t="shared" si="0"/>
        <v>1.7852999999999999</v>
      </c>
      <c r="K55" s="1">
        <v>1</v>
      </c>
      <c r="L55" s="4">
        <f t="shared" si="1"/>
        <v>1.7852999999999999</v>
      </c>
      <c r="M55" s="1">
        <v>1</v>
      </c>
      <c r="N55" s="19">
        <v>1.7853000000000001</v>
      </c>
      <c r="O55" s="1" t="s">
        <v>1746</v>
      </c>
    </row>
    <row r="56" spans="1:15" x14ac:dyDescent="0.25">
      <c r="A56" s="1">
        <v>55</v>
      </c>
      <c r="B56" s="1" t="s">
        <v>112</v>
      </c>
      <c r="C56" s="10">
        <v>44573</v>
      </c>
      <c r="D56" s="1">
        <v>0</v>
      </c>
      <c r="E56" s="17" t="s">
        <v>213</v>
      </c>
      <c r="F56" s="15">
        <v>24</v>
      </c>
      <c r="G56" s="2">
        <v>3.8748</v>
      </c>
      <c r="H56" s="3">
        <v>19</v>
      </c>
      <c r="I56" s="2">
        <v>2.0901999999999998</v>
      </c>
      <c r="J56" s="4">
        <f t="shared" si="0"/>
        <v>1.7846000000000002</v>
      </c>
      <c r="K56" s="1">
        <v>1</v>
      </c>
      <c r="L56" s="4">
        <f t="shared" si="1"/>
        <v>1.7846000000000002</v>
      </c>
      <c r="M56" s="1">
        <v>1</v>
      </c>
      <c r="N56" s="19">
        <v>1.7846</v>
      </c>
      <c r="O56" s="1" t="s">
        <v>1746</v>
      </c>
    </row>
    <row r="57" spans="1:15" x14ac:dyDescent="0.25">
      <c r="A57" s="1">
        <v>56</v>
      </c>
      <c r="B57" s="1" t="s">
        <v>112</v>
      </c>
      <c r="C57" s="10">
        <v>44574</v>
      </c>
      <c r="D57" s="1">
        <v>0</v>
      </c>
      <c r="E57" s="17" t="s">
        <v>213</v>
      </c>
      <c r="F57" s="15">
        <v>24</v>
      </c>
      <c r="G57" s="2">
        <v>3.8203999999999998</v>
      </c>
      <c r="H57" s="3">
        <v>19</v>
      </c>
      <c r="I57" s="2">
        <v>2.04</v>
      </c>
      <c r="J57" s="4">
        <f t="shared" si="0"/>
        <v>1.7803999999999998</v>
      </c>
      <c r="K57" s="1">
        <v>1</v>
      </c>
      <c r="L57" s="4">
        <f t="shared" si="1"/>
        <v>1.7803999999999998</v>
      </c>
      <c r="M57" s="1">
        <v>1</v>
      </c>
      <c r="N57" s="19">
        <v>1.7804</v>
      </c>
      <c r="O57" s="1" t="s">
        <v>1746</v>
      </c>
    </row>
    <row r="58" spans="1:15" x14ac:dyDescent="0.25">
      <c r="A58" s="1">
        <v>57</v>
      </c>
      <c r="B58" s="1" t="s">
        <v>112</v>
      </c>
      <c r="C58" s="21">
        <v>44575</v>
      </c>
      <c r="D58" s="1">
        <v>0</v>
      </c>
      <c r="E58" s="17" t="s">
        <v>278</v>
      </c>
      <c r="F58" s="15">
        <v>1</v>
      </c>
      <c r="G58" s="2">
        <v>0.4486</v>
      </c>
      <c r="H58" s="3">
        <v>2</v>
      </c>
      <c r="I58" s="2">
        <v>0.18720000000000001</v>
      </c>
      <c r="J58" s="4">
        <f t="shared" si="0"/>
        <v>0.26139999999999997</v>
      </c>
      <c r="K58" s="1">
        <v>1</v>
      </c>
      <c r="L58" s="4">
        <f t="shared" si="1"/>
        <v>0.26139999999999997</v>
      </c>
      <c r="M58" s="1">
        <v>1</v>
      </c>
      <c r="N58" s="19">
        <v>0.26140000000000002</v>
      </c>
      <c r="O58" s="1" t="s">
        <v>1746</v>
      </c>
    </row>
    <row r="59" spans="1:15" x14ac:dyDescent="0.25">
      <c r="A59" s="1">
        <v>58</v>
      </c>
      <c r="B59" s="1" t="s">
        <v>522</v>
      </c>
      <c r="C59" s="21">
        <v>44575</v>
      </c>
      <c r="D59" s="1">
        <v>0</v>
      </c>
      <c r="E59" s="17" t="s">
        <v>489</v>
      </c>
      <c r="F59" s="15">
        <v>23</v>
      </c>
      <c r="G59" s="2">
        <v>4.9447999999999999</v>
      </c>
      <c r="H59" s="3">
        <v>15</v>
      </c>
      <c r="I59" s="2">
        <v>1.4371</v>
      </c>
      <c r="J59" s="4">
        <f t="shared" si="0"/>
        <v>3.5076999999999998</v>
      </c>
      <c r="K59" s="1">
        <v>1</v>
      </c>
      <c r="L59" s="4">
        <f t="shared" si="1"/>
        <v>3.5076999999999998</v>
      </c>
      <c r="M59" s="1">
        <v>1</v>
      </c>
      <c r="N59" s="19">
        <v>3.5076999999999998</v>
      </c>
      <c r="O59" s="1" t="s">
        <v>1746</v>
      </c>
    </row>
    <row r="60" spans="1:15" x14ac:dyDescent="0.25">
      <c r="A60" s="1">
        <v>59</v>
      </c>
      <c r="B60" s="1" t="s">
        <v>522</v>
      </c>
      <c r="C60" s="21">
        <v>44576</v>
      </c>
      <c r="D60" s="1">
        <v>0</v>
      </c>
      <c r="E60" s="17" t="s">
        <v>2355</v>
      </c>
      <c r="F60" s="15">
        <v>12.5</v>
      </c>
      <c r="G60" s="2">
        <v>0.60150000000000003</v>
      </c>
      <c r="H60" s="3">
        <v>0.5</v>
      </c>
      <c r="I60" s="2">
        <v>0.42130000000000001</v>
      </c>
      <c r="J60" s="4">
        <f t="shared" si="0"/>
        <v>0.18020000000000003</v>
      </c>
      <c r="K60" s="1">
        <v>1</v>
      </c>
      <c r="L60" s="4">
        <f t="shared" si="1"/>
        <v>0.18020000000000003</v>
      </c>
      <c r="M60" s="1">
        <v>5</v>
      </c>
      <c r="N60" s="19">
        <v>8.0479000000000003</v>
      </c>
      <c r="O60" s="1" t="s">
        <v>1746</v>
      </c>
    </row>
    <row r="61" spans="1:15" x14ac:dyDescent="0.25">
      <c r="A61" s="1">
        <v>60</v>
      </c>
      <c r="B61" s="1" t="s">
        <v>112</v>
      </c>
      <c r="C61" s="21">
        <v>44576</v>
      </c>
      <c r="D61" s="1">
        <v>0</v>
      </c>
      <c r="E61" s="17" t="s">
        <v>2356</v>
      </c>
      <c r="F61" s="15">
        <v>11.5</v>
      </c>
      <c r="G61" s="2">
        <v>2.2359</v>
      </c>
      <c r="H61" s="3">
        <v>19</v>
      </c>
      <c r="I61" s="2">
        <v>1.3144</v>
      </c>
      <c r="J61" s="4">
        <f t="shared" si="0"/>
        <v>0.92149999999999999</v>
      </c>
      <c r="K61" s="1">
        <v>1</v>
      </c>
      <c r="L61" s="4">
        <f t="shared" si="1"/>
        <v>0.92149999999999999</v>
      </c>
      <c r="M61" s="1">
        <v>1</v>
      </c>
      <c r="N61" s="19">
        <v>0.92149999999999999</v>
      </c>
      <c r="O61" s="1" t="s">
        <v>1746</v>
      </c>
    </row>
    <row r="62" spans="1:15" x14ac:dyDescent="0.25">
      <c r="A62" s="1">
        <v>61</v>
      </c>
      <c r="B62" s="1" t="s">
        <v>112</v>
      </c>
      <c r="C62" s="10">
        <v>44577</v>
      </c>
      <c r="D62" s="1">
        <v>0</v>
      </c>
      <c r="E62" s="17" t="s">
        <v>213</v>
      </c>
      <c r="F62" s="15">
        <v>24</v>
      </c>
      <c r="G62" s="2">
        <v>3.5630000000000002</v>
      </c>
      <c r="H62" s="3">
        <v>12</v>
      </c>
      <c r="I62" s="2">
        <v>1.9194</v>
      </c>
      <c r="J62" s="4">
        <f t="shared" si="0"/>
        <v>1.6436000000000002</v>
      </c>
      <c r="K62" s="1">
        <v>1</v>
      </c>
      <c r="L62" s="4">
        <f t="shared" si="1"/>
        <v>1.6436000000000002</v>
      </c>
      <c r="M62" s="1">
        <v>1</v>
      </c>
      <c r="N62" s="19">
        <v>1.6435999999999999</v>
      </c>
      <c r="O62" s="1" t="s">
        <v>1746</v>
      </c>
    </row>
    <row r="63" spans="1:15" x14ac:dyDescent="0.25">
      <c r="A63" s="1">
        <v>62</v>
      </c>
      <c r="B63" s="1" t="s">
        <v>112</v>
      </c>
      <c r="C63" s="10">
        <v>44578</v>
      </c>
      <c r="D63" s="1">
        <v>0</v>
      </c>
      <c r="E63" s="17" t="s">
        <v>213</v>
      </c>
      <c r="F63" s="15">
        <v>24</v>
      </c>
      <c r="G63" s="2">
        <v>3.5001000000000002</v>
      </c>
      <c r="H63" s="3">
        <v>11</v>
      </c>
      <c r="I63" s="2">
        <v>1.9718</v>
      </c>
      <c r="J63" s="4">
        <f t="shared" si="0"/>
        <v>1.5283000000000002</v>
      </c>
      <c r="K63" s="1">
        <v>1</v>
      </c>
      <c r="L63" s="4">
        <f t="shared" si="1"/>
        <v>1.5283000000000002</v>
      </c>
      <c r="M63" s="1">
        <v>1</v>
      </c>
      <c r="N63" s="19">
        <v>1.5283</v>
      </c>
      <c r="O63" s="1" t="s">
        <v>1746</v>
      </c>
    </row>
    <row r="64" spans="1:15" x14ac:dyDescent="0.25">
      <c r="A64" s="1">
        <v>63</v>
      </c>
      <c r="B64" s="1" t="s">
        <v>112</v>
      </c>
      <c r="C64" s="10">
        <v>44579</v>
      </c>
      <c r="D64" s="1">
        <v>0</v>
      </c>
      <c r="E64" s="17" t="s">
        <v>213</v>
      </c>
      <c r="F64" s="15">
        <v>24</v>
      </c>
      <c r="G64" s="2">
        <v>3.5933999999999999</v>
      </c>
      <c r="H64" s="3">
        <v>11</v>
      </c>
      <c r="I64" s="2">
        <v>1.9097</v>
      </c>
      <c r="J64" s="4">
        <f t="shared" si="0"/>
        <v>1.6837</v>
      </c>
      <c r="K64" s="1">
        <v>1</v>
      </c>
      <c r="L64" s="4">
        <f t="shared" si="1"/>
        <v>1.6837</v>
      </c>
      <c r="M64" s="1">
        <v>1</v>
      </c>
      <c r="N64" s="19">
        <v>1.6837</v>
      </c>
      <c r="O64" s="1" t="s">
        <v>1746</v>
      </c>
    </row>
    <row r="65" spans="1:15" x14ac:dyDescent="0.25">
      <c r="A65" s="1">
        <v>64</v>
      </c>
      <c r="B65" s="1" t="s">
        <v>112</v>
      </c>
      <c r="C65" s="10">
        <v>44580</v>
      </c>
      <c r="D65" s="1">
        <v>0</v>
      </c>
      <c r="E65" s="17" t="s">
        <v>213</v>
      </c>
      <c r="F65" s="15">
        <v>24</v>
      </c>
      <c r="G65" s="2">
        <v>3.5529000000000002</v>
      </c>
      <c r="H65" s="3">
        <v>11</v>
      </c>
      <c r="I65" s="2">
        <v>1.9596</v>
      </c>
      <c r="J65" s="4">
        <f t="shared" si="0"/>
        <v>1.5933000000000002</v>
      </c>
      <c r="K65" s="1">
        <v>1</v>
      </c>
      <c r="L65" s="4">
        <f t="shared" si="1"/>
        <v>1.5933000000000002</v>
      </c>
      <c r="M65" s="1">
        <v>1</v>
      </c>
      <c r="N65" s="19">
        <v>1.5932999999999999</v>
      </c>
      <c r="O65" s="1" t="s">
        <v>1746</v>
      </c>
    </row>
    <row r="66" spans="1:15" x14ac:dyDescent="0.25">
      <c r="A66" s="1">
        <v>65</v>
      </c>
      <c r="B66" s="1" t="s">
        <v>112</v>
      </c>
      <c r="C66" s="21">
        <v>44581</v>
      </c>
      <c r="D66" s="1">
        <v>0</v>
      </c>
      <c r="E66" s="17" t="s">
        <v>278</v>
      </c>
      <c r="F66" s="15">
        <v>1</v>
      </c>
      <c r="G66" s="2">
        <v>0.61619999999999997</v>
      </c>
      <c r="H66" s="3">
        <v>0.5</v>
      </c>
      <c r="I66" s="2">
        <v>0.29449999999999998</v>
      </c>
      <c r="J66" s="4">
        <f t="shared" si="0"/>
        <v>0.32169999999999999</v>
      </c>
      <c r="K66" s="1">
        <v>1</v>
      </c>
      <c r="L66" s="4">
        <f t="shared" si="1"/>
        <v>0.32169999999999999</v>
      </c>
      <c r="M66" s="1">
        <f>C78-C66</f>
        <v>11</v>
      </c>
      <c r="N66" s="19">
        <v>7.23</v>
      </c>
      <c r="O66" s="1" t="s">
        <v>1746</v>
      </c>
    </row>
    <row r="67" spans="1:15" x14ac:dyDescent="0.25">
      <c r="A67" s="1">
        <v>66</v>
      </c>
      <c r="B67" s="1" t="s">
        <v>522</v>
      </c>
      <c r="C67" s="21">
        <v>44581</v>
      </c>
      <c r="D67" s="1">
        <v>0</v>
      </c>
      <c r="E67" s="17" t="s">
        <v>489</v>
      </c>
      <c r="F67" s="15">
        <v>23</v>
      </c>
      <c r="G67" s="2">
        <v>5.2824999999999998</v>
      </c>
      <c r="H67" s="3">
        <v>22</v>
      </c>
      <c r="I67" s="2">
        <v>1.603</v>
      </c>
      <c r="J67" s="4">
        <f t="shared" si="0"/>
        <v>3.6795</v>
      </c>
      <c r="K67" s="1">
        <v>1</v>
      </c>
      <c r="L67" s="4">
        <f t="shared" si="1"/>
        <v>3.6795</v>
      </c>
      <c r="M67" s="1">
        <v>1</v>
      </c>
      <c r="N67" s="19">
        <v>3.6795</v>
      </c>
      <c r="O67" s="1" t="s">
        <v>1746</v>
      </c>
    </row>
    <row r="68" spans="1:15" x14ac:dyDescent="0.25">
      <c r="A68" s="1">
        <v>67</v>
      </c>
      <c r="B68" s="1" t="s">
        <v>522</v>
      </c>
      <c r="C68" s="10">
        <v>44582</v>
      </c>
      <c r="D68" s="1">
        <v>0</v>
      </c>
      <c r="E68" s="17" t="s">
        <v>213</v>
      </c>
      <c r="F68" s="15">
        <v>24</v>
      </c>
      <c r="G68" s="2">
        <v>4.8238000000000003</v>
      </c>
      <c r="H68" s="3">
        <v>20</v>
      </c>
      <c r="I68" s="2">
        <v>1.7941</v>
      </c>
      <c r="J68" s="4">
        <f t="shared" si="0"/>
        <v>3.0297000000000001</v>
      </c>
      <c r="K68" s="1">
        <v>1</v>
      </c>
      <c r="L68" s="4">
        <f t="shared" si="1"/>
        <v>3.0297000000000001</v>
      </c>
      <c r="M68" s="1">
        <v>1</v>
      </c>
      <c r="N68" s="19">
        <v>3.0297000000000001</v>
      </c>
      <c r="O68" s="1" t="s">
        <v>1746</v>
      </c>
    </row>
    <row r="69" spans="1:15" x14ac:dyDescent="0.25">
      <c r="A69" s="1">
        <v>68</v>
      </c>
      <c r="B69" s="1" t="s">
        <v>522</v>
      </c>
      <c r="C69" s="10">
        <v>44583</v>
      </c>
      <c r="D69" s="1">
        <v>0</v>
      </c>
      <c r="E69" s="17" t="s">
        <v>213</v>
      </c>
      <c r="F69" s="15">
        <v>24</v>
      </c>
      <c r="G69" s="2">
        <v>4.4455999999999998</v>
      </c>
      <c r="H69" s="3">
        <v>19</v>
      </c>
      <c r="I69" s="2">
        <v>1.7135</v>
      </c>
      <c r="J69" s="4">
        <f t="shared" si="0"/>
        <v>2.7321</v>
      </c>
      <c r="K69" s="1">
        <v>1</v>
      </c>
      <c r="L69" s="4">
        <f t="shared" si="1"/>
        <v>2.7321</v>
      </c>
      <c r="M69" s="1">
        <v>1</v>
      </c>
      <c r="N69" s="19">
        <v>2.7321</v>
      </c>
      <c r="O69" s="1" t="s">
        <v>1746</v>
      </c>
    </row>
    <row r="70" spans="1:15" x14ac:dyDescent="0.25">
      <c r="A70" s="1">
        <v>69</v>
      </c>
      <c r="B70" s="1" t="s">
        <v>522</v>
      </c>
      <c r="C70" s="10">
        <v>44584</v>
      </c>
      <c r="D70" s="1">
        <v>0</v>
      </c>
      <c r="E70" s="17" t="s">
        <v>213</v>
      </c>
      <c r="F70" s="15">
        <v>24</v>
      </c>
      <c r="G70" s="2">
        <v>4.2652999999999999</v>
      </c>
      <c r="H70" s="3">
        <v>18</v>
      </c>
      <c r="I70" s="2">
        <v>1.6966000000000001</v>
      </c>
      <c r="J70" s="4">
        <f t="shared" si="0"/>
        <v>2.5686999999999998</v>
      </c>
      <c r="K70" s="1">
        <v>1</v>
      </c>
      <c r="L70" s="4">
        <f t="shared" si="1"/>
        <v>2.5686999999999998</v>
      </c>
      <c r="M70" s="1">
        <v>1</v>
      </c>
      <c r="N70" s="19">
        <v>2.5687000000000002</v>
      </c>
      <c r="O70" s="1" t="s">
        <v>1746</v>
      </c>
    </row>
    <row r="71" spans="1:15" x14ac:dyDescent="0.25">
      <c r="A71" s="1">
        <v>70</v>
      </c>
      <c r="B71" s="1" t="s">
        <v>522</v>
      </c>
      <c r="C71" s="10">
        <v>44585</v>
      </c>
      <c r="D71" s="1">
        <v>0</v>
      </c>
      <c r="E71" s="17" t="s">
        <v>213</v>
      </c>
      <c r="F71" s="15">
        <v>24</v>
      </c>
      <c r="G71" s="2">
        <v>4.1525999999999996</v>
      </c>
      <c r="H71" s="3">
        <v>18</v>
      </c>
      <c r="I71" s="2">
        <v>1.6851</v>
      </c>
      <c r="J71" s="4">
        <f t="shared" si="0"/>
        <v>2.4674999999999994</v>
      </c>
      <c r="K71" s="1">
        <v>1</v>
      </c>
      <c r="L71" s="4">
        <f t="shared" si="1"/>
        <v>2.4674999999999994</v>
      </c>
      <c r="M71" s="1">
        <v>1</v>
      </c>
      <c r="N71" s="19">
        <v>2.4674999999999998</v>
      </c>
      <c r="O71" s="1" t="s">
        <v>1746</v>
      </c>
    </row>
    <row r="72" spans="1:15" x14ac:dyDescent="0.25">
      <c r="A72" s="1">
        <v>71</v>
      </c>
      <c r="B72" s="1" t="s">
        <v>522</v>
      </c>
      <c r="C72" s="10">
        <v>44586</v>
      </c>
      <c r="D72" s="1">
        <v>0</v>
      </c>
      <c r="E72" s="17" t="s">
        <v>213</v>
      </c>
      <c r="F72" s="15">
        <v>24</v>
      </c>
      <c r="G72" s="2">
        <v>4.0525000000000002</v>
      </c>
      <c r="H72" s="3">
        <v>18</v>
      </c>
      <c r="I72" s="2">
        <v>1.6826000000000001</v>
      </c>
      <c r="J72" s="4">
        <f t="shared" si="0"/>
        <v>2.3699000000000003</v>
      </c>
      <c r="K72" s="1">
        <v>1</v>
      </c>
      <c r="L72" s="4">
        <f t="shared" si="1"/>
        <v>2.3699000000000003</v>
      </c>
      <c r="M72" s="1">
        <v>1</v>
      </c>
      <c r="N72" s="19">
        <v>2.3698999999999999</v>
      </c>
      <c r="O72" s="1" t="s">
        <v>1746</v>
      </c>
    </row>
    <row r="73" spans="1:15" x14ac:dyDescent="0.25">
      <c r="A73" s="1">
        <v>72</v>
      </c>
      <c r="B73" s="1" t="s">
        <v>522</v>
      </c>
      <c r="C73" s="10">
        <v>44587</v>
      </c>
      <c r="D73" s="1">
        <v>0</v>
      </c>
      <c r="E73" s="17" t="s">
        <v>213</v>
      </c>
      <c r="F73" s="15">
        <v>24</v>
      </c>
      <c r="G73" s="2">
        <v>3.9607000000000001</v>
      </c>
      <c r="H73" s="3">
        <v>18</v>
      </c>
      <c r="I73" s="2">
        <v>1.6342000000000001</v>
      </c>
      <c r="J73" s="4">
        <f t="shared" si="0"/>
        <v>2.3265000000000002</v>
      </c>
      <c r="K73" s="1">
        <v>1</v>
      </c>
      <c r="L73" s="4">
        <f t="shared" si="1"/>
        <v>2.3265000000000002</v>
      </c>
      <c r="M73" s="1">
        <v>1</v>
      </c>
      <c r="N73" s="19">
        <v>2.3264999999999998</v>
      </c>
      <c r="O73" s="1" t="s">
        <v>1746</v>
      </c>
    </row>
    <row r="74" spans="1:15" x14ac:dyDescent="0.25">
      <c r="A74" s="1">
        <v>73</v>
      </c>
      <c r="B74" s="1" t="s">
        <v>522</v>
      </c>
      <c r="C74" s="10">
        <v>44588</v>
      </c>
      <c r="D74" s="1">
        <v>0</v>
      </c>
      <c r="E74" s="17" t="s">
        <v>213</v>
      </c>
      <c r="F74" s="15">
        <v>24</v>
      </c>
      <c r="G74" s="2">
        <v>3.9803000000000002</v>
      </c>
      <c r="H74" s="3">
        <v>18</v>
      </c>
      <c r="I74" s="2">
        <v>1.6908000000000001</v>
      </c>
      <c r="J74" s="4">
        <f t="shared" si="0"/>
        <v>2.2895000000000003</v>
      </c>
      <c r="K74" s="1">
        <v>1</v>
      </c>
      <c r="L74" s="4">
        <f t="shared" si="1"/>
        <v>2.2895000000000003</v>
      </c>
      <c r="M74" s="1">
        <v>1</v>
      </c>
      <c r="N74" s="19">
        <v>2.2894999999999999</v>
      </c>
      <c r="O74" s="1" t="s">
        <v>1746</v>
      </c>
    </row>
    <row r="75" spans="1:15" x14ac:dyDescent="0.25">
      <c r="A75" s="1">
        <v>74</v>
      </c>
      <c r="B75" s="1" t="s">
        <v>522</v>
      </c>
      <c r="C75" s="10">
        <v>44589</v>
      </c>
      <c r="D75" s="1">
        <v>0</v>
      </c>
      <c r="E75" s="17" t="s">
        <v>213</v>
      </c>
      <c r="F75" s="15">
        <v>24</v>
      </c>
      <c r="G75" s="2">
        <v>3.9767000000000001</v>
      </c>
      <c r="H75" s="3">
        <v>18</v>
      </c>
      <c r="I75" s="2">
        <v>1.7065999999999999</v>
      </c>
      <c r="J75" s="4">
        <f t="shared" si="0"/>
        <v>2.2701000000000002</v>
      </c>
      <c r="K75" s="1">
        <v>1</v>
      </c>
      <c r="L75" s="4">
        <f t="shared" si="1"/>
        <v>2.2701000000000002</v>
      </c>
      <c r="M75" s="1">
        <v>1</v>
      </c>
      <c r="N75" s="19">
        <v>2.2700999999999998</v>
      </c>
      <c r="O75" s="1" t="s">
        <v>1746</v>
      </c>
    </row>
    <row r="76" spans="1:15" x14ac:dyDescent="0.25">
      <c r="A76" s="1">
        <v>75</v>
      </c>
      <c r="B76" s="1" t="s">
        <v>522</v>
      </c>
      <c r="C76" s="10">
        <v>44590</v>
      </c>
      <c r="D76" s="1">
        <v>0</v>
      </c>
      <c r="E76" s="17" t="s">
        <v>213</v>
      </c>
      <c r="F76" s="15">
        <v>24</v>
      </c>
      <c r="G76" s="2">
        <v>3.8553999999999999</v>
      </c>
      <c r="H76" s="3">
        <v>18</v>
      </c>
      <c r="I76" s="2">
        <v>1.6613</v>
      </c>
      <c r="J76" s="4">
        <f t="shared" si="0"/>
        <v>2.1940999999999997</v>
      </c>
      <c r="K76" s="1">
        <v>1</v>
      </c>
      <c r="L76" s="4">
        <f t="shared" si="1"/>
        <v>2.1940999999999997</v>
      </c>
      <c r="M76" s="1">
        <v>1</v>
      </c>
      <c r="N76" s="19">
        <v>2.1941000000000002</v>
      </c>
      <c r="O76" s="1" t="s">
        <v>1746</v>
      </c>
    </row>
    <row r="77" spans="1:15" x14ac:dyDescent="0.25">
      <c r="A77" s="1">
        <v>76</v>
      </c>
      <c r="B77" s="1" t="s">
        <v>522</v>
      </c>
      <c r="C77" s="10">
        <v>44591</v>
      </c>
      <c r="D77" s="1">
        <v>0</v>
      </c>
      <c r="E77" s="17" t="s">
        <v>213</v>
      </c>
      <c r="F77" s="15">
        <v>24</v>
      </c>
      <c r="G77" s="2">
        <v>2.9361000000000002</v>
      </c>
      <c r="H77" s="3">
        <v>6.6</v>
      </c>
      <c r="I77" s="2">
        <v>1.6601999999999999</v>
      </c>
      <c r="J77" s="4">
        <f t="shared" si="0"/>
        <v>1.2759000000000003</v>
      </c>
      <c r="K77" s="1">
        <v>1</v>
      </c>
      <c r="L77" s="4">
        <f t="shared" si="1"/>
        <v>1.2759000000000003</v>
      </c>
      <c r="M77" s="1">
        <f>C99-C77</f>
        <v>21</v>
      </c>
      <c r="N77" s="19">
        <v>6.1914999999999996</v>
      </c>
      <c r="O77" s="1" t="s">
        <v>1746</v>
      </c>
    </row>
    <row r="78" spans="1:15" x14ac:dyDescent="0.25">
      <c r="A78" s="1">
        <v>77</v>
      </c>
      <c r="B78" s="1" t="s">
        <v>112</v>
      </c>
      <c r="C78" s="10">
        <v>44592</v>
      </c>
      <c r="D78" s="1">
        <v>0</v>
      </c>
      <c r="E78" s="17" t="s">
        <v>489</v>
      </c>
      <c r="F78" s="15">
        <v>23</v>
      </c>
      <c r="G78" s="2">
        <v>4.3883999999999999</v>
      </c>
      <c r="H78" s="3">
        <v>17.399999999999999</v>
      </c>
      <c r="I78" s="2">
        <v>1.7686999999999999</v>
      </c>
      <c r="J78" s="4">
        <f t="shared" si="0"/>
        <v>2.6196999999999999</v>
      </c>
      <c r="K78" s="1">
        <v>1</v>
      </c>
      <c r="L78" s="4">
        <f t="shared" si="1"/>
        <v>2.6196999999999999</v>
      </c>
      <c r="M78" s="1">
        <v>1</v>
      </c>
      <c r="N78" s="19">
        <f>L78</f>
        <v>2.6196999999999999</v>
      </c>
      <c r="O78" s="1" t="s">
        <v>1746</v>
      </c>
    </row>
    <row r="79" spans="1:15" x14ac:dyDescent="0.25">
      <c r="A79" s="1">
        <v>78</v>
      </c>
      <c r="B79" s="1" t="s">
        <v>112</v>
      </c>
      <c r="C79" s="10">
        <v>44593</v>
      </c>
      <c r="D79" s="1">
        <v>0</v>
      </c>
      <c r="E79" s="17" t="s">
        <v>213</v>
      </c>
      <c r="F79" s="15">
        <v>24</v>
      </c>
      <c r="G79" s="2">
        <v>3.5712999999999999</v>
      </c>
      <c r="H79" s="3">
        <v>15.8</v>
      </c>
      <c r="I79" s="2">
        <v>1.8616999999999999</v>
      </c>
      <c r="J79" s="4">
        <f t="shared" si="0"/>
        <v>1.7096</v>
      </c>
      <c r="K79" s="1">
        <v>1</v>
      </c>
      <c r="L79" s="4">
        <f t="shared" si="1"/>
        <v>1.7096</v>
      </c>
      <c r="M79" s="1">
        <v>1</v>
      </c>
      <c r="N79" s="19">
        <f>L79</f>
        <v>1.7096</v>
      </c>
      <c r="O79" s="1" t="s">
        <v>1746</v>
      </c>
    </row>
    <row r="80" spans="1:15" x14ac:dyDescent="0.25">
      <c r="A80" s="1">
        <v>79</v>
      </c>
      <c r="B80" s="1" t="s">
        <v>112</v>
      </c>
      <c r="C80" s="10">
        <v>44594</v>
      </c>
      <c r="D80" s="1">
        <v>0</v>
      </c>
      <c r="E80" s="17" t="s">
        <v>213</v>
      </c>
      <c r="F80" s="15">
        <v>24</v>
      </c>
      <c r="G80" s="2">
        <v>3.6655000000000002</v>
      </c>
      <c r="H80" s="3">
        <v>9.4</v>
      </c>
      <c r="I80" s="2">
        <v>1.9792000000000001</v>
      </c>
      <c r="J80" s="4">
        <f t="shared" si="0"/>
        <v>1.6863000000000001</v>
      </c>
      <c r="K80" s="1">
        <v>1</v>
      </c>
      <c r="L80" s="4">
        <f t="shared" si="1"/>
        <v>1.6863000000000001</v>
      </c>
      <c r="M80" s="1">
        <v>1</v>
      </c>
      <c r="N80" s="19">
        <f t="shared" ref="N80:N81" si="2">L80</f>
        <v>1.6863000000000001</v>
      </c>
      <c r="O80" s="1" t="s">
        <v>1746</v>
      </c>
    </row>
    <row r="81" spans="1:15" x14ac:dyDescent="0.25">
      <c r="A81" s="1">
        <v>80</v>
      </c>
      <c r="B81" s="1" t="s">
        <v>112</v>
      </c>
      <c r="C81" s="10">
        <v>44595</v>
      </c>
      <c r="D81" s="1">
        <v>0</v>
      </c>
      <c r="E81" s="17" t="s">
        <v>213</v>
      </c>
      <c r="F81" s="15">
        <v>24</v>
      </c>
      <c r="G81" s="2">
        <v>3.7442000000000002</v>
      </c>
      <c r="H81" s="3">
        <v>11.6</v>
      </c>
      <c r="I81" s="2">
        <v>2.0329000000000002</v>
      </c>
      <c r="J81" s="4">
        <f t="shared" si="0"/>
        <v>1.7113</v>
      </c>
      <c r="K81" s="1">
        <v>1</v>
      </c>
      <c r="L81" s="4">
        <f t="shared" si="1"/>
        <v>1.7113</v>
      </c>
      <c r="M81" s="1">
        <v>1</v>
      </c>
      <c r="N81" s="19">
        <f t="shared" si="2"/>
        <v>1.7113</v>
      </c>
      <c r="O81" s="1" t="s">
        <v>1746</v>
      </c>
    </row>
    <row r="82" spans="1:15" x14ac:dyDescent="0.25">
      <c r="A82" s="1">
        <v>81</v>
      </c>
      <c r="B82" s="1" t="s">
        <v>112</v>
      </c>
      <c r="C82" s="10">
        <v>44596</v>
      </c>
      <c r="D82" s="1">
        <v>0</v>
      </c>
      <c r="E82" s="17" t="s">
        <v>213</v>
      </c>
      <c r="F82" s="15">
        <v>24</v>
      </c>
      <c r="G82" s="2">
        <v>3.61</v>
      </c>
      <c r="H82" s="3">
        <v>10</v>
      </c>
      <c r="I82" s="2">
        <v>1.92</v>
      </c>
      <c r="J82" s="4">
        <f t="shared" si="0"/>
        <v>1.69</v>
      </c>
      <c r="K82" s="1">
        <v>1</v>
      </c>
      <c r="L82" s="4">
        <f t="shared" si="1"/>
        <v>1.69</v>
      </c>
      <c r="M82" s="1">
        <v>1</v>
      </c>
      <c r="N82" s="19">
        <v>1.69</v>
      </c>
      <c r="O82" s="1" t="s">
        <v>1746</v>
      </c>
    </row>
    <row r="83" spans="1:15" x14ac:dyDescent="0.25">
      <c r="A83" s="1">
        <v>82</v>
      </c>
      <c r="B83" s="1" t="s">
        <v>112</v>
      </c>
      <c r="C83" s="10">
        <v>44597</v>
      </c>
      <c r="D83" s="1">
        <v>0</v>
      </c>
      <c r="E83" s="17" t="s">
        <v>213</v>
      </c>
      <c r="F83" s="15">
        <v>24</v>
      </c>
      <c r="G83" s="2">
        <v>3.64</v>
      </c>
      <c r="H83" s="3">
        <v>10</v>
      </c>
      <c r="I83" s="2">
        <v>2.0099999999999998</v>
      </c>
      <c r="J83" s="4">
        <f t="shared" si="0"/>
        <v>1.6300000000000003</v>
      </c>
      <c r="K83" s="1">
        <v>1</v>
      </c>
      <c r="L83" s="4">
        <f t="shared" si="1"/>
        <v>1.6300000000000003</v>
      </c>
      <c r="M83" s="1">
        <v>1</v>
      </c>
      <c r="N83" s="19">
        <v>1.63</v>
      </c>
      <c r="O83" s="1" t="s">
        <v>1746</v>
      </c>
    </row>
    <row r="84" spans="1:15" x14ac:dyDescent="0.25">
      <c r="A84" s="1">
        <v>83</v>
      </c>
      <c r="B84" s="1" t="s">
        <v>112</v>
      </c>
      <c r="C84" s="10">
        <v>44598</v>
      </c>
      <c r="D84" s="1">
        <v>0</v>
      </c>
      <c r="E84" s="17" t="s">
        <v>213</v>
      </c>
      <c r="F84" s="15">
        <v>24</v>
      </c>
      <c r="G84" s="2">
        <v>3.47</v>
      </c>
      <c r="H84" s="3">
        <v>9</v>
      </c>
      <c r="I84" s="2">
        <v>2.0099999999999998</v>
      </c>
      <c r="J84" s="4">
        <f t="shared" si="0"/>
        <v>1.4600000000000004</v>
      </c>
      <c r="K84" s="1">
        <v>1</v>
      </c>
      <c r="L84" s="4">
        <f t="shared" si="1"/>
        <v>1.4600000000000004</v>
      </c>
      <c r="M84" s="1">
        <v>1</v>
      </c>
      <c r="N84" s="19">
        <v>1.46</v>
      </c>
      <c r="O84" s="1" t="s">
        <v>1746</v>
      </c>
    </row>
    <row r="85" spans="1:15" x14ac:dyDescent="0.25">
      <c r="A85" s="1">
        <v>84</v>
      </c>
      <c r="B85" s="1" t="s">
        <v>112</v>
      </c>
      <c r="C85" s="10">
        <v>44599</v>
      </c>
      <c r="D85" s="1">
        <v>0</v>
      </c>
      <c r="E85" s="17" t="s">
        <v>213</v>
      </c>
      <c r="F85" s="15">
        <v>24</v>
      </c>
      <c r="G85" s="2">
        <v>3.62</v>
      </c>
      <c r="H85" s="3">
        <v>9</v>
      </c>
      <c r="I85" s="2">
        <v>2.02</v>
      </c>
      <c r="J85" s="4">
        <f t="shared" si="0"/>
        <v>1.6</v>
      </c>
      <c r="K85" s="1">
        <v>1</v>
      </c>
      <c r="L85" s="4">
        <f t="shared" si="1"/>
        <v>1.6</v>
      </c>
      <c r="M85" s="1">
        <v>1</v>
      </c>
      <c r="N85" s="19">
        <v>1.6</v>
      </c>
      <c r="O85" s="1" t="s">
        <v>1746</v>
      </c>
    </row>
    <row r="86" spans="1:15" x14ac:dyDescent="0.25">
      <c r="A86" s="1">
        <v>85</v>
      </c>
      <c r="B86" s="1" t="s">
        <v>112</v>
      </c>
      <c r="C86" s="10">
        <v>44600</v>
      </c>
      <c r="D86" s="1">
        <v>0</v>
      </c>
      <c r="E86" s="17" t="s">
        <v>213</v>
      </c>
      <c r="F86" s="15">
        <v>24</v>
      </c>
      <c r="G86" s="2">
        <v>3.77</v>
      </c>
      <c r="H86" s="3">
        <v>11</v>
      </c>
      <c r="I86" s="2">
        <v>2.2200000000000002</v>
      </c>
      <c r="J86" s="4">
        <f t="shared" si="0"/>
        <v>1.5499999999999998</v>
      </c>
      <c r="K86" s="1">
        <v>1</v>
      </c>
      <c r="L86" s="4">
        <f t="shared" si="1"/>
        <v>1.5499999999999998</v>
      </c>
      <c r="M86" s="1">
        <v>1</v>
      </c>
      <c r="N86" s="19">
        <v>1.55</v>
      </c>
      <c r="O86" s="1" t="s">
        <v>1746</v>
      </c>
    </row>
    <row r="87" spans="1:15" x14ac:dyDescent="0.25">
      <c r="A87" s="1">
        <v>86</v>
      </c>
      <c r="B87" s="1" t="s">
        <v>112</v>
      </c>
      <c r="C87" s="10">
        <v>44601</v>
      </c>
      <c r="D87" s="1">
        <v>0</v>
      </c>
      <c r="E87" s="17" t="s">
        <v>213</v>
      </c>
      <c r="F87" s="15">
        <v>24</v>
      </c>
      <c r="G87" s="2">
        <v>3.59</v>
      </c>
      <c r="H87" s="3">
        <v>10</v>
      </c>
      <c r="I87" s="2">
        <v>2.06</v>
      </c>
      <c r="J87" s="4">
        <f t="shared" si="0"/>
        <v>1.5299999999999998</v>
      </c>
      <c r="K87" s="1">
        <v>1</v>
      </c>
      <c r="L87" s="4">
        <f t="shared" si="1"/>
        <v>1.5299999999999998</v>
      </c>
      <c r="M87" s="1">
        <v>1</v>
      </c>
      <c r="N87" s="19">
        <v>1.53</v>
      </c>
      <c r="O87" s="1" t="s">
        <v>1746</v>
      </c>
    </row>
    <row r="88" spans="1:15" x14ac:dyDescent="0.25">
      <c r="A88" s="1">
        <v>87</v>
      </c>
      <c r="B88" s="1" t="s">
        <v>112</v>
      </c>
      <c r="C88" s="10">
        <v>44602</v>
      </c>
      <c r="D88" s="1">
        <v>0</v>
      </c>
      <c r="E88" s="17" t="s">
        <v>213</v>
      </c>
      <c r="F88" s="15">
        <v>24</v>
      </c>
      <c r="G88" s="2">
        <v>4.03</v>
      </c>
      <c r="H88" s="3">
        <v>12</v>
      </c>
      <c r="I88" s="2">
        <v>2.08</v>
      </c>
      <c r="J88" s="4">
        <f t="shared" si="0"/>
        <v>1.9500000000000002</v>
      </c>
      <c r="K88" s="1">
        <v>1</v>
      </c>
      <c r="L88" s="4">
        <f t="shared" si="1"/>
        <v>1.9500000000000002</v>
      </c>
      <c r="M88" s="1">
        <v>1</v>
      </c>
      <c r="N88" s="19">
        <v>1.95</v>
      </c>
      <c r="O88" s="1" t="s">
        <v>1746</v>
      </c>
    </row>
    <row r="89" spans="1:15" x14ac:dyDescent="0.25">
      <c r="A89" s="1">
        <v>88</v>
      </c>
      <c r="B89" s="1" t="s">
        <v>112</v>
      </c>
      <c r="C89" s="10">
        <v>44603</v>
      </c>
      <c r="D89" s="1">
        <v>0</v>
      </c>
      <c r="E89" s="17" t="s">
        <v>213</v>
      </c>
      <c r="F89" s="15">
        <v>24</v>
      </c>
      <c r="G89" s="2">
        <v>3.68</v>
      </c>
      <c r="H89" s="3">
        <v>12</v>
      </c>
      <c r="I89" s="2">
        <v>1.98</v>
      </c>
      <c r="J89" s="4">
        <f t="shared" si="0"/>
        <v>1.7000000000000002</v>
      </c>
      <c r="K89" s="1">
        <v>1</v>
      </c>
      <c r="L89" s="4">
        <f t="shared" si="1"/>
        <v>1.7000000000000002</v>
      </c>
      <c r="M89" s="1">
        <v>1</v>
      </c>
      <c r="N89" s="19">
        <v>1.7</v>
      </c>
      <c r="O89" s="1" t="s">
        <v>1746</v>
      </c>
    </row>
    <row r="90" spans="1:15" x14ac:dyDescent="0.25">
      <c r="A90" s="1">
        <v>89</v>
      </c>
      <c r="B90" s="1" t="s">
        <v>112</v>
      </c>
      <c r="C90" s="10">
        <v>44604</v>
      </c>
      <c r="D90" s="1">
        <v>0</v>
      </c>
      <c r="E90" s="17" t="s">
        <v>213</v>
      </c>
      <c r="F90" s="15">
        <v>24</v>
      </c>
      <c r="G90" s="2">
        <v>3.87</v>
      </c>
      <c r="H90" s="3">
        <v>13</v>
      </c>
      <c r="I90" s="2">
        <v>2.19</v>
      </c>
      <c r="J90" s="4">
        <f t="shared" si="0"/>
        <v>1.6800000000000002</v>
      </c>
      <c r="K90" s="1">
        <v>1</v>
      </c>
      <c r="L90" s="4">
        <f t="shared" si="1"/>
        <v>1.6800000000000002</v>
      </c>
      <c r="M90" s="1">
        <v>1</v>
      </c>
      <c r="N90" s="19">
        <v>1.68</v>
      </c>
      <c r="O90" s="1" t="s">
        <v>1746</v>
      </c>
    </row>
    <row r="91" spans="1:15" x14ac:dyDescent="0.25">
      <c r="A91" s="1">
        <v>90</v>
      </c>
      <c r="B91" s="1" t="s">
        <v>112</v>
      </c>
      <c r="C91" s="10">
        <v>44605</v>
      </c>
      <c r="D91" s="1">
        <v>0</v>
      </c>
      <c r="E91" s="17" t="s">
        <v>213</v>
      </c>
      <c r="F91" s="15">
        <v>24</v>
      </c>
      <c r="G91" s="2">
        <v>3.91</v>
      </c>
      <c r="H91" s="3">
        <v>18</v>
      </c>
      <c r="I91" s="2">
        <v>2.15</v>
      </c>
      <c r="J91" s="4">
        <f t="shared" si="0"/>
        <v>1.7600000000000002</v>
      </c>
      <c r="K91" s="1">
        <v>1</v>
      </c>
      <c r="L91" s="4">
        <f t="shared" si="1"/>
        <v>1.7600000000000002</v>
      </c>
      <c r="M91" s="1">
        <v>1</v>
      </c>
      <c r="N91" s="19">
        <v>1.76</v>
      </c>
      <c r="O91" s="1" t="s">
        <v>1746</v>
      </c>
    </row>
    <row r="92" spans="1:15" x14ac:dyDescent="0.25">
      <c r="A92" s="1">
        <v>91</v>
      </c>
      <c r="B92" s="1" t="s">
        <v>112</v>
      </c>
      <c r="C92" s="10">
        <v>44606</v>
      </c>
      <c r="D92" s="1">
        <v>0</v>
      </c>
      <c r="E92" s="17" t="s">
        <v>213</v>
      </c>
      <c r="F92" s="15">
        <v>24</v>
      </c>
      <c r="G92" s="2">
        <v>3.51</v>
      </c>
      <c r="H92" s="3">
        <v>14</v>
      </c>
      <c r="I92" s="2">
        <v>1.83</v>
      </c>
      <c r="J92" s="4">
        <f t="shared" si="0"/>
        <v>1.6799999999999997</v>
      </c>
      <c r="K92" s="1">
        <v>1</v>
      </c>
      <c r="L92" s="4">
        <f t="shared" si="1"/>
        <v>1.6799999999999997</v>
      </c>
      <c r="M92" s="1">
        <v>1</v>
      </c>
      <c r="N92" s="19">
        <v>1.68</v>
      </c>
      <c r="O92" s="1" t="s">
        <v>1746</v>
      </c>
    </row>
    <row r="93" spans="1:15" x14ac:dyDescent="0.25">
      <c r="A93" s="1">
        <v>92</v>
      </c>
      <c r="B93" s="1" t="s">
        <v>112</v>
      </c>
      <c r="C93" s="10">
        <v>44607</v>
      </c>
      <c r="D93" s="1">
        <v>0</v>
      </c>
      <c r="E93" s="17" t="s">
        <v>213</v>
      </c>
      <c r="F93" s="15">
        <v>24</v>
      </c>
      <c r="G93" s="2">
        <v>3.47</v>
      </c>
      <c r="H93" s="3">
        <v>16</v>
      </c>
      <c r="I93" s="2">
        <v>1.75</v>
      </c>
      <c r="J93" s="4">
        <f t="shared" si="0"/>
        <v>1.7200000000000002</v>
      </c>
      <c r="K93" s="1">
        <v>1</v>
      </c>
      <c r="L93" s="4">
        <f t="shared" si="1"/>
        <v>1.7200000000000002</v>
      </c>
      <c r="M93" s="1">
        <v>1</v>
      </c>
      <c r="N93" s="19">
        <v>1.72</v>
      </c>
      <c r="O93" s="1" t="s">
        <v>1746</v>
      </c>
    </row>
    <row r="94" spans="1:15" x14ac:dyDescent="0.25">
      <c r="A94" s="1">
        <v>93</v>
      </c>
      <c r="B94" s="1" t="s">
        <v>112</v>
      </c>
      <c r="C94" s="10">
        <v>44608</v>
      </c>
      <c r="D94" s="1">
        <v>0</v>
      </c>
      <c r="E94" s="17" t="s">
        <v>213</v>
      </c>
      <c r="F94" s="15">
        <v>24</v>
      </c>
      <c r="G94" s="2">
        <v>3.24</v>
      </c>
      <c r="H94" s="3">
        <v>18</v>
      </c>
      <c r="I94" s="2">
        <v>1.56</v>
      </c>
      <c r="J94" s="4">
        <f t="shared" si="0"/>
        <v>1.6800000000000002</v>
      </c>
      <c r="K94" s="1">
        <v>1</v>
      </c>
      <c r="L94" s="4">
        <f t="shared" si="1"/>
        <v>1.6800000000000002</v>
      </c>
      <c r="M94" s="1">
        <v>1</v>
      </c>
      <c r="N94" s="19">
        <v>1.68</v>
      </c>
      <c r="O94" s="1" t="s">
        <v>1746</v>
      </c>
    </row>
    <row r="95" spans="1:15" x14ac:dyDescent="0.25">
      <c r="A95" s="1">
        <v>94</v>
      </c>
      <c r="B95" s="1" t="s">
        <v>112</v>
      </c>
      <c r="C95" s="10">
        <v>44609</v>
      </c>
      <c r="D95" s="1">
        <v>0</v>
      </c>
      <c r="E95" s="17" t="s">
        <v>213</v>
      </c>
      <c r="F95" s="15">
        <v>24</v>
      </c>
      <c r="G95" s="2">
        <v>3.5</v>
      </c>
      <c r="H95" s="3">
        <v>16</v>
      </c>
      <c r="I95" s="2">
        <v>1.84</v>
      </c>
      <c r="J95" s="4">
        <f t="shared" si="0"/>
        <v>1.66</v>
      </c>
      <c r="K95" s="1">
        <v>1</v>
      </c>
      <c r="L95" s="4">
        <f t="shared" si="1"/>
        <v>1.66</v>
      </c>
      <c r="M95" s="1">
        <v>1</v>
      </c>
      <c r="N95" s="19">
        <v>1.66</v>
      </c>
      <c r="O95" s="1" t="s">
        <v>1746</v>
      </c>
    </row>
    <row r="96" spans="1:15" x14ac:dyDescent="0.25">
      <c r="A96" s="1">
        <v>95</v>
      </c>
      <c r="B96" s="1" t="s">
        <v>112</v>
      </c>
      <c r="C96" s="10">
        <v>44610</v>
      </c>
      <c r="D96" s="1">
        <v>0</v>
      </c>
      <c r="E96" s="17" t="s">
        <v>213</v>
      </c>
      <c r="F96" s="15">
        <v>24</v>
      </c>
      <c r="G96" s="2">
        <v>3.25</v>
      </c>
      <c r="H96" s="3">
        <v>16</v>
      </c>
      <c r="I96" s="2">
        <v>1.56</v>
      </c>
      <c r="J96" s="4">
        <f t="shared" si="0"/>
        <v>1.69</v>
      </c>
      <c r="K96" s="1">
        <v>1</v>
      </c>
      <c r="L96" s="4">
        <f t="shared" si="1"/>
        <v>1.69</v>
      </c>
      <c r="M96" s="1">
        <v>1</v>
      </c>
      <c r="N96" s="19">
        <v>1.69</v>
      </c>
      <c r="O96" s="1" t="s">
        <v>1746</v>
      </c>
    </row>
    <row r="97" spans="1:15" x14ac:dyDescent="0.25">
      <c r="A97" s="1">
        <v>96</v>
      </c>
      <c r="B97" s="1" t="s">
        <v>112</v>
      </c>
      <c r="C97" s="10">
        <v>44611</v>
      </c>
      <c r="D97" s="1">
        <v>0</v>
      </c>
      <c r="E97" s="17" t="s">
        <v>213</v>
      </c>
      <c r="F97" s="15">
        <v>24</v>
      </c>
      <c r="G97" s="2">
        <v>3.3</v>
      </c>
      <c r="H97" s="3">
        <v>14</v>
      </c>
      <c r="I97" s="2">
        <v>1.74</v>
      </c>
      <c r="J97" s="4">
        <f t="shared" si="0"/>
        <v>1.5599999999999998</v>
      </c>
      <c r="K97" s="1">
        <v>1</v>
      </c>
      <c r="L97" s="4">
        <f t="shared" si="1"/>
        <v>1.5599999999999998</v>
      </c>
      <c r="M97" s="1">
        <v>1</v>
      </c>
      <c r="N97" s="19">
        <v>1.56</v>
      </c>
      <c r="O97" s="1" t="s">
        <v>1746</v>
      </c>
    </row>
    <row r="98" spans="1:15" x14ac:dyDescent="0.25">
      <c r="A98" s="1">
        <v>97</v>
      </c>
      <c r="B98" s="1" t="s">
        <v>112</v>
      </c>
      <c r="C98" s="10">
        <v>44612</v>
      </c>
      <c r="D98" s="1">
        <v>0</v>
      </c>
      <c r="E98" s="17" t="s">
        <v>902</v>
      </c>
      <c r="F98" s="15">
        <v>6.5</v>
      </c>
      <c r="G98" s="2">
        <v>0.98</v>
      </c>
      <c r="H98" s="3">
        <v>4</v>
      </c>
      <c r="I98" s="2">
        <v>0.4</v>
      </c>
      <c r="J98" s="4">
        <f t="shared" si="0"/>
        <v>0.57999999999999996</v>
      </c>
      <c r="K98" s="1">
        <v>2</v>
      </c>
      <c r="L98" s="4">
        <f t="shared" si="1"/>
        <v>1.1599999999999999</v>
      </c>
      <c r="M98" s="1">
        <v>2</v>
      </c>
      <c r="N98" s="19">
        <v>2.4222999999999999</v>
      </c>
      <c r="O98" s="1" t="s">
        <v>1746</v>
      </c>
    </row>
    <row r="99" spans="1:15" x14ac:dyDescent="0.25">
      <c r="A99" s="1">
        <v>98</v>
      </c>
      <c r="B99" s="1" t="s">
        <v>522</v>
      </c>
      <c r="C99" s="10">
        <v>44612</v>
      </c>
      <c r="D99" s="1">
        <v>0</v>
      </c>
      <c r="E99" s="17" t="s">
        <v>2361</v>
      </c>
      <c r="F99" s="15">
        <v>17.5</v>
      </c>
      <c r="G99" s="2">
        <v>4.6100000000000003</v>
      </c>
      <c r="H99" s="3">
        <v>18</v>
      </c>
      <c r="I99" s="2">
        <v>1.24</v>
      </c>
      <c r="J99" s="4">
        <f t="shared" si="0"/>
        <v>3.37</v>
      </c>
      <c r="K99" s="1">
        <v>1</v>
      </c>
      <c r="L99" s="4">
        <f t="shared" si="1"/>
        <v>3.37</v>
      </c>
      <c r="M99" s="1">
        <v>1</v>
      </c>
      <c r="N99" s="19">
        <v>3.37</v>
      </c>
      <c r="O99" s="1" t="s">
        <v>1746</v>
      </c>
    </row>
    <row r="100" spans="1:15" x14ac:dyDescent="0.25">
      <c r="A100" s="1">
        <v>99</v>
      </c>
      <c r="B100" s="1" t="s">
        <v>522</v>
      </c>
      <c r="C100" s="10">
        <v>44613</v>
      </c>
      <c r="D100" s="1">
        <v>0</v>
      </c>
      <c r="E100" s="17" t="s">
        <v>213</v>
      </c>
      <c r="F100" s="15">
        <v>24</v>
      </c>
      <c r="G100" s="2">
        <v>3.53</v>
      </c>
      <c r="H100" s="3">
        <v>18</v>
      </c>
      <c r="I100" s="2">
        <v>1.35</v>
      </c>
      <c r="J100" s="4">
        <f t="shared" si="0"/>
        <v>2.1799999999999997</v>
      </c>
      <c r="K100" s="1">
        <v>1</v>
      </c>
      <c r="L100" s="4">
        <f t="shared" si="1"/>
        <v>2.1799999999999997</v>
      </c>
      <c r="M100" s="1">
        <f>C107-C100</f>
        <v>6</v>
      </c>
      <c r="N100" s="19">
        <v>3.7885</v>
      </c>
      <c r="O100" s="1" t="s">
        <v>1746</v>
      </c>
    </row>
    <row r="101" spans="1:15" x14ac:dyDescent="0.25">
      <c r="A101" s="1">
        <v>100</v>
      </c>
      <c r="B101" s="1" t="s">
        <v>112</v>
      </c>
      <c r="C101" s="10">
        <v>44614</v>
      </c>
      <c r="D101" s="1">
        <v>0</v>
      </c>
      <c r="E101" s="17" t="s">
        <v>213</v>
      </c>
      <c r="F101" s="15">
        <v>24</v>
      </c>
      <c r="G101" s="2">
        <v>3.59</v>
      </c>
      <c r="H101" s="3">
        <v>33</v>
      </c>
      <c r="I101" s="2">
        <v>1.76</v>
      </c>
      <c r="J101" s="4">
        <f t="shared" si="0"/>
        <v>1.8299999999999998</v>
      </c>
      <c r="K101" s="1">
        <v>1</v>
      </c>
      <c r="L101" s="4">
        <f t="shared" si="1"/>
        <v>1.8299999999999998</v>
      </c>
      <c r="M101" s="1">
        <v>1</v>
      </c>
      <c r="N101" s="19">
        <v>1.83</v>
      </c>
      <c r="O101" s="1" t="s">
        <v>1746</v>
      </c>
    </row>
    <row r="102" spans="1:15" x14ac:dyDescent="0.25">
      <c r="A102" s="1">
        <v>101</v>
      </c>
      <c r="B102" s="1" t="s">
        <v>112</v>
      </c>
      <c r="C102" s="10">
        <v>44615</v>
      </c>
      <c r="D102" s="1">
        <v>0</v>
      </c>
      <c r="E102" s="17" t="s">
        <v>213</v>
      </c>
      <c r="F102" s="15">
        <v>24</v>
      </c>
      <c r="G102" s="2">
        <v>3.37</v>
      </c>
      <c r="H102" s="3">
        <v>14</v>
      </c>
      <c r="I102" s="2">
        <v>1.58</v>
      </c>
      <c r="J102" s="4">
        <f t="shared" si="0"/>
        <v>1.79</v>
      </c>
      <c r="K102" s="1">
        <v>1</v>
      </c>
      <c r="L102" s="4">
        <f t="shared" si="1"/>
        <v>1.79</v>
      </c>
      <c r="M102" s="1">
        <v>1</v>
      </c>
      <c r="N102" s="19">
        <v>1.79</v>
      </c>
      <c r="O102" s="1" t="s">
        <v>1746</v>
      </c>
    </row>
    <row r="103" spans="1:15" x14ac:dyDescent="0.25">
      <c r="A103" s="1">
        <v>102</v>
      </c>
      <c r="B103" s="1" t="s">
        <v>112</v>
      </c>
      <c r="C103" s="10">
        <v>44616</v>
      </c>
      <c r="D103" s="1">
        <v>0</v>
      </c>
      <c r="E103" s="17" t="s">
        <v>213</v>
      </c>
      <c r="F103" s="15">
        <v>24</v>
      </c>
      <c r="G103" s="2">
        <v>3.23</v>
      </c>
      <c r="H103" s="3">
        <v>12</v>
      </c>
      <c r="I103" s="2">
        <v>1.74</v>
      </c>
      <c r="J103" s="4">
        <f t="shared" si="0"/>
        <v>1.49</v>
      </c>
      <c r="K103" s="1">
        <v>1</v>
      </c>
      <c r="L103" s="4">
        <f t="shared" si="1"/>
        <v>1.49</v>
      </c>
      <c r="M103" s="1">
        <v>1</v>
      </c>
      <c r="N103" s="19">
        <v>1.49</v>
      </c>
      <c r="O103" s="1" t="s">
        <v>1746</v>
      </c>
    </row>
    <row r="104" spans="1:15" x14ac:dyDescent="0.25">
      <c r="A104" s="1">
        <v>103</v>
      </c>
      <c r="B104" s="1" t="s">
        <v>112</v>
      </c>
      <c r="C104" s="10">
        <v>44617</v>
      </c>
      <c r="D104" s="1">
        <v>0</v>
      </c>
      <c r="E104" s="17" t="s">
        <v>213</v>
      </c>
      <c r="F104" s="15">
        <v>24</v>
      </c>
      <c r="G104" s="2">
        <v>3.48</v>
      </c>
      <c r="H104" s="3">
        <v>13</v>
      </c>
      <c r="I104" s="2">
        <v>1.92</v>
      </c>
      <c r="J104" s="4">
        <f t="shared" si="0"/>
        <v>1.56</v>
      </c>
      <c r="K104" s="1">
        <v>1</v>
      </c>
      <c r="L104" s="4">
        <f t="shared" si="1"/>
        <v>1.56</v>
      </c>
      <c r="M104" s="1">
        <v>1</v>
      </c>
      <c r="N104" s="19">
        <v>1.56</v>
      </c>
      <c r="O104" s="1" t="s">
        <v>1746</v>
      </c>
    </row>
    <row r="105" spans="1:15" x14ac:dyDescent="0.25">
      <c r="A105" s="1">
        <v>104</v>
      </c>
      <c r="B105" s="1" t="s">
        <v>112</v>
      </c>
      <c r="C105" s="10">
        <v>44618</v>
      </c>
      <c r="D105" s="1">
        <v>0</v>
      </c>
      <c r="E105" s="17" t="s">
        <v>213</v>
      </c>
      <c r="F105" s="15">
        <v>24</v>
      </c>
      <c r="G105" s="2">
        <v>3.42</v>
      </c>
      <c r="H105" s="3">
        <v>14</v>
      </c>
      <c r="I105" s="2">
        <v>1.86</v>
      </c>
      <c r="J105" s="4">
        <f t="shared" si="0"/>
        <v>1.5599999999999998</v>
      </c>
      <c r="K105" s="1">
        <v>1</v>
      </c>
      <c r="L105" s="4">
        <f t="shared" si="1"/>
        <v>1.5599999999999998</v>
      </c>
      <c r="M105" s="1">
        <v>1</v>
      </c>
      <c r="N105" s="19">
        <v>1.56</v>
      </c>
      <c r="O105" s="1" t="s">
        <v>1746</v>
      </c>
    </row>
    <row r="106" spans="1:15" x14ac:dyDescent="0.25">
      <c r="A106" s="1">
        <v>105</v>
      </c>
      <c r="B106" s="1" t="s">
        <v>112</v>
      </c>
      <c r="C106" s="10">
        <v>44619</v>
      </c>
      <c r="D106" s="1">
        <v>0</v>
      </c>
      <c r="E106" s="17" t="s">
        <v>1544</v>
      </c>
      <c r="F106" s="15">
        <v>4</v>
      </c>
      <c r="G106" s="2">
        <v>1.2</v>
      </c>
      <c r="H106" s="3">
        <v>4</v>
      </c>
      <c r="I106" s="2">
        <v>0.22</v>
      </c>
      <c r="J106" s="4">
        <f t="shared" si="0"/>
        <v>0.98</v>
      </c>
      <c r="K106" s="1">
        <v>1</v>
      </c>
      <c r="L106" s="4">
        <f t="shared" si="1"/>
        <v>0.98</v>
      </c>
      <c r="M106" s="1">
        <v>15</v>
      </c>
      <c r="N106" s="19">
        <f>M106*J106</f>
        <v>14.7</v>
      </c>
      <c r="O106" s="1" t="s">
        <v>1746</v>
      </c>
    </row>
    <row r="107" spans="1:15" x14ac:dyDescent="0.25">
      <c r="A107" s="1">
        <v>106</v>
      </c>
      <c r="B107" s="1" t="s">
        <v>522</v>
      </c>
      <c r="C107" s="10">
        <v>44619</v>
      </c>
      <c r="D107" s="1">
        <v>0</v>
      </c>
      <c r="E107" s="17" t="s">
        <v>1686</v>
      </c>
      <c r="F107" s="15">
        <v>20</v>
      </c>
      <c r="G107" s="2">
        <v>4.29</v>
      </c>
      <c r="H107" s="3">
        <v>16</v>
      </c>
      <c r="I107" s="2">
        <v>1.41</v>
      </c>
      <c r="J107" s="4">
        <f t="shared" si="0"/>
        <v>2.88</v>
      </c>
      <c r="K107" s="1">
        <v>1</v>
      </c>
      <c r="L107" s="4">
        <f t="shared" si="1"/>
        <v>2.88</v>
      </c>
      <c r="M107" s="1">
        <v>1</v>
      </c>
      <c r="N107" s="19">
        <v>2.88</v>
      </c>
      <c r="O107" s="1" t="s">
        <v>1746</v>
      </c>
    </row>
    <row r="108" spans="1:15" x14ac:dyDescent="0.25">
      <c r="A108" s="1">
        <v>107</v>
      </c>
      <c r="B108" s="1" t="s">
        <v>522</v>
      </c>
      <c r="C108" s="10">
        <v>44620</v>
      </c>
      <c r="D108" s="1">
        <v>0</v>
      </c>
      <c r="E108" s="17" t="s">
        <v>213</v>
      </c>
      <c r="F108" s="15">
        <v>24</v>
      </c>
      <c r="G108" s="2">
        <v>3.36</v>
      </c>
      <c r="H108" s="3">
        <v>15</v>
      </c>
      <c r="I108" s="2">
        <v>1.56</v>
      </c>
      <c r="J108" s="4">
        <f t="shared" si="0"/>
        <v>1.7999999999999998</v>
      </c>
      <c r="K108" s="1">
        <v>1</v>
      </c>
      <c r="L108" s="4">
        <f t="shared" si="1"/>
        <v>1.7999999999999998</v>
      </c>
      <c r="M108" s="1">
        <v>1</v>
      </c>
      <c r="N108" s="19">
        <v>1.8</v>
      </c>
      <c r="O108" s="1" t="s">
        <v>1746</v>
      </c>
    </row>
    <row r="109" spans="1:15" x14ac:dyDescent="0.25">
      <c r="A109" s="1">
        <v>108</v>
      </c>
      <c r="B109" s="1" t="s">
        <v>522</v>
      </c>
      <c r="C109" s="10">
        <v>44621</v>
      </c>
      <c r="D109" s="1">
        <v>0</v>
      </c>
      <c r="E109" s="17" t="s">
        <v>213</v>
      </c>
      <c r="F109" s="15">
        <v>24</v>
      </c>
      <c r="G109" s="2">
        <v>3.23</v>
      </c>
      <c r="H109" s="3">
        <v>15</v>
      </c>
      <c r="I109" s="2">
        <v>1.55</v>
      </c>
      <c r="J109" s="4">
        <f t="shared" ref="J109:J172" si="3">G109-I109</f>
        <v>1.68</v>
      </c>
      <c r="K109" s="1">
        <v>1</v>
      </c>
      <c r="L109" s="4">
        <f t="shared" si="1"/>
        <v>1.68</v>
      </c>
      <c r="M109" s="1">
        <v>1</v>
      </c>
      <c r="N109" s="19">
        <v>1.68</v>
      </c>
      <c r="O109" s="1" t="s">
        <v>1746</v>
      </c>
    </row>
    <row r="110" spans="1:15" x14ac:dyDescent="0.25">
      <c r="A110" s="1">
        <v>109</v>
      </c>
      <c r="B110" s="1" t="s">
        <v>522</v>
      </c>
      <c r="C110" s="10">
        <v>44622</v>
      </c>
      <c r="D110" s="1">
        <v>0</v>
      </c>
      <c r="E110" s="17" t="s">
        <v>213</v>
      </c>
      <c r="F110" s="15">
        <v>24</v>
      </c>
      <c r="G110" s="2">
        <v>3.22</v>
      </c>
      <c r="H110" s="3">
        <v>14</v>
      </c>
      <c r="I110" s="2">
        <v>1.56</v>
      </c>
      <c r="J110" s="4">
        <f t="shared" si="3"/>
        <v>1.6600000000000001</v>
      </c>
      <c r="K110" s="1">
        <v>1</v>
      </c>
      <c r="L110" s="4">
        <f t="shared" ref="L110:L173" si="4">(G110-I110-D110)*K110</f>
        <v>1.6600000000000001</v>
      </c>
      <c r="M110" s="1">
        <v>1</v>
      </c>
      <c r="N110" s="19">
        <v>1.66</v>
      </c>
      <c r="O110" s="1" t="s">
        <v>1746</v>
      </c>
    </row>
    <row r="111" spans="1:15" x14ac:dyDescent="0.25">
      <c r="A111" s="1">
        <v>110</v>
      </c>
      <c r="B111" s="1" t="s">
        <v>522</v>
      </c>
      <c r="C111" s="10">
        <v>44623</v>
      </c>
      <c r="D111" s="1">
        <v>0</v>
      </c>
      <c r="E111" s="17" t="s">
        <v>213</v>
      </c>
      <c r="F111" s="15">
        <v>24</v>
      </c>
      <c r="G111" s="2">
        <v>3.14</v>
      </c>
      <c r="H111" s="3">
        <v>14</v>
      </c>
      <c r="I111" s="2">
        <v>1.5</v>
      </c>
      <c r="J111" s="4">
        <f t="shared" si="3"/>
        <v>1.6400000000000001</v>
      </c>
      <c r="K111" s="1">
        <v>1</v>
      </c>
      <c r="L111" s="4">
        <f t="shared" si="4"/>
        <v>1.6400000000000001</v>
      </c>
      <c r="M111" s="1">
        <v>1</v>
      </c>
      <c r="N111" s="19">
        <v>1.64</v>
      </c>
      <c r="O111" s="1" t="s">
        <v>1746</v>
      </c>
    </row>
    <row r="112" spans="1:15" x14ac:dyDescent="0.25">
      <c r="A112" s="1">
        <v>111</v>
      </c>
      <c r="B112" s="1" t="s">
        <v>522</v>
      </c>
      <c r="C112" s="10">
        <v>44624</v>
      </c>
      <c r="D112" s="1">
        <v>0</v>
      </c>
      <c r="E112" s="17" t="s">
        <v>213</v>
      </c>
      <c r="F112" s="15">
        <v>24</v>
      </c>
      <c r="G112" s="2">
        <v>2.97</v>
      </c>
      <c r="H112" s="3">
        <v>14</v>
      </c>
      <c r="I112" s="2">
        <v>1.41</v>
      </c>
      <c r="J112" s="4">
        <f t="shared" si="3"/>
        <v>1.5600000000000003</v>
      </c>
      <c r="K112" s="1">
        <v>1</v>
      </c>
      <c r="L112" s="4">
        <f t="shared" si="4"/>
        <v>1.5600000000000003</v>
      </c>
      <c r="M112" s="1">
        <v>1</v>
      </c>
      <c r="N112" s="19">
        <v>1.56</v>
      </c>
      <c r="O112" s="1" t="s">
        <v>1746</v>
      </c>
    </row>
    <row r="113" spans="1:15" x14ac:dyDescent="0.25">
      <c r="A113" s="1">
        <v>112</v>
      </c>
      <c r="B113" s="1" t="s">
        <v>522</v>
      </c>
      <c r="C113" s="10">
        <v>44625</v>
      </c>
      <c r="D113" s="1">
        <v>0</v>
      </c>
      <c r="E113" s="17" t="s">
        <v>213</v>
      </c>
      <c r="F113" s="15">
        <v>24</v>
      </c>
      <c r="G113" s="2">
        <v>2.85</v>
      </c>
      <c r="H113" s="3">
        <v>14</v>
      </c>
      <c r="I113" s="2">
        <v>1.36</v>
      </c>
      <c r="J113" s="4">
        <f t="shared" si="3"/>
        <v>1.49</v>
      </c>
      <c r="K113" s="1">
        <v>1</v>
      </c>
      <c r="L113" s="4">
        <f t="shared" si="4"/>
        <v>1.49</v>
      </c>
      <c r="M113" s="1">
        <v>1</v>
      </c>
      <c r="N113" s="19">
        <v>1.49</v>
      </c>
      <c r="O113" s="1" t="s">
        <v>1746</v>
      </c>
    </row>
    <row r="114" spans="1:15" x14ac:dyDescent="0.25">
      <c r="A114" s="1">
        <v>113</v>
      </c>
      <c r="B114" s="1" t="s">
        <v>522</v>
      </c>
      <c r="C114" s="10">
        <v>44626</v>
      </c>
      <c r="D114" s="1">
        <v>0</v>
      </c>
      <c r="E114" s="17" t="s">
        <v>213</v>
      </c>
      <c r="F114" s="15">
        <v>24</v>
      </c>
      <c r="G114" s="2">
        <v>3.11</v>
      </c>
      <c r="H114" s="3">
        <v>12</v>
      </c>
      <c r="I114" s="2">
        <v>1.69</v>
      </c>
      <c r="J114" s="4">
        <f t="shared" si="3"/>
        <v>1.42</v>
      </c>
      <c r="K114" s="1">
        <v>1</v>
      </c>
      <c r="L114" s="4">
        <f t="shared" si="4"/>
        <v>1.42</v>
      </c>
      <c r="M114" s="1">
        <v>1</v>
      </c>
      <c r="N114" s="19">
        <v>1.42</v>
      </c>
      <c r="O114" s="1" t="s">
        <v>1746</v>
      </c>
    </row>
    <row r="115" spans="1:15" x14ac:dyDescent="0.25">
      <c r="A115" s="1">
        <v>114</v>
      </c>
      <c r="B115" s="1" t="s">
        <v>522</v>
      </c>
      <c r="C115" s="10">
        <v>44627</v>
      </c>
      <c r="D115" s="1">
        <v>0</v>
      </c>
      <c r="E115" s="17" t="s">
        <v>213</v>
      </c>
      <c r="F115" s="15">
        <v>24</v>
      </c>
      <c r="G115" s="2">
        <v>2.93</v>
      </c>
      <c r="H115" s="3">
        <v>12</v>
      </c>
      <c r="I115" s="2">
        <v>1.53</v>
      </c>
      <c r="J115" s="4">
        <f t="shared" si="3"/>
        <v>1.4000000000000001</v>
      </c>
      <c r="K115" s="1">
        <v>1</v>
      </c>
      <c r="L115" s="4">
        <f t="shared" si="4"/>
        <v>1.4000000000000001</v>
      </c>
      <c r="M115" s="1">
        <v>1</v>
      </c>
      <c r="N115" s="19">
        <v>1.4</v>
      </c>
      <c r="O115" s="1" t="s">
        <v>1746</v>
      </c>
    </row>
    <row r="116" spans="1:15" x14ac:dyDescent="0.25">
      <c r="A116" s="1">
        <v>115</v>
      </c>
      <c r="B116" s="1" t="s">
        <v>522</v>
      </c>
      <c r="C116" s="10">
        <v>44628</v>
      </c>
      <c r="D116" s="1">
        <v>0</v>
      </c>
      <c r="E116" s="17" t="s">
        <v>213</v>
      </c>
      <c r="F116" s="15">
        <v>24</v>
      </c>
      <c r="G116" s="2">
        <v>2.92</v>
      </c>
      <c r="H116" s="3">
        <v>12</v>
      </c>
      <c r="I116" s="2">
        <v>1.57</v>
      </c>
      <c r="J116" s="4">
        <f t="shared" si="3"/>
        <v>1.3499999999999999</v>
      </c>
      <c r="K116" s="1">
        <v>1</v>
      </c>
      <c r="L116" s="4">
        <f t="shared" si="4"/>
        <v>1.3499999999999999</v>
      </c>
      <c r="M116" s="1">
        <v>1</v>
      </c>
      <c r="N116" s="19">
        <v>1.35</v>
      </c>
      <c r="O116" s="1" t="s">
        <v>1746</v>
      </c>
    </row>
    <row r="117" spans="1:15" x14ac:dyDescent="0.25">
      <c r="A117" s="1">
        <v>116</v>
      </c>
      <c r="B117" s="1" t="s">
        <v>522</v>
      </c>
      <c r="C117" s="10">
        <v>44629</v>
      </c>
      <c r="D117" s="1">
        <v>0</v>
      </c>
      <c r="E117" s="17" t="s">
        <v>213</v>
      </c>
      <c r="F117" s="15">
        <v>24</v>
      </c>
      <c r="G117" s="2">
        <v>2.89</v>
      </c>
      <c r="H117" s="3">
        <v>12</v>
      </c>
      <c r="I117" s="2">
        <v>1.56</v>
      </c>
      <c r="J117" s="4">
        <f t="shared" si="3"/>
        <v>1.33</v>
      </c>
      <c r="K117" s="1">
        <v>1</v>
      </c>
      <c r="L117" s="4">
        <f t="shared" si="4"/>
        <v>1.33</v>
      </c>
      <c r="M117" s="1">
        <v>1</v>
      </c>
      <c r="N117" s="19">
        <v>1.33</v>
      </c>
      <c r="O117" s="1" t="s">
        <v>1746</v>
      </c>
    </row>
    <row r="118" spans="1:15" x14ac:dyDescent="0.25">
      <c r="A118" s="1">
        <v>117</v>
      </c>
      <c r="B118" s="1" t="s">
        <v>522</v>
      </c>
      <c r="C118" s="10">
        <v>44630</v>
      </c>
      <c r="D118" s="1">
        <v>0</v>
      </c>
      <c r="E118" s="17" t="s">
        <v>213</v>
      </c>
      <c r="F118" s="15">
        <v>24</v>
      </c>
      <c r="G118" s="2">
        <v>2.82</v>
      </c>
      <c r="H118" s="3">
        <v>11</v>
      </c>
      <c r="I118" s="2">
        <v>1.52</v>
      </c>
      <c r="J118" s="4">
        <f t="shared" si="3"/>
        <v>1.2999999999999998</v>
      </c>
      <c r="K118" s="1">
        <v>1</v>
      </c>
      <c r="L118" s="4">
        <f t="shared" si="4"/>
        <v>1.2999999999999998</v>
      </c>
      <c r="M118" s="1">
        <v>1</v>
      </c>
      <c r="N118" s="19">
        <v>1.3</v>
      </c>
      <c r="O118" s="1" t="s">
        <v>1746</v>
      </c>
    </row>
    <row r="119" spans="1:15" x14ac:dyDescent="0.25">
      <c r="A119" s="1">
        <v>118</v>
      </c>
      <c r="B119" s="1" t="s">
        <v>522</v>
      </c>
      <c r="C119" s="10">
        <v>44631</v>
      </c>
      <c r="D119" s="1">
        <v>0</v>
      </c>
      <c r="E119" s="17" t="s">
        <v>213</v>
      </c>
      <c r="F119" s="15">
        <v>24</v>
      </c>
      <c r="G119" s="2">
        <v>2.83</v>
      </c>
      <c r="H119" s="3">
        <v>11</v>
      </c>
      <c r="I119" s="2">
        <v>1.56</v>
      </c>
      <c r="J119" s="4">
        <f t="shared" si="3"/>
        <v>1.27</v>
      </c>
      <c r="K119" s="1">
        <v>1</v>
      </c>
      <c r="L119" s="4">
        <f t="shared" si="4"/>
        <v>1.27</v>
      </c>
      <c r="M119" s="1">
        <v>1</v>
      </c>
      <c r="N119" s="19">
        <v>1.27</v>
      </c>
      <c r="O119" s="1" t="s">
        <v>1746</v>
      </c>
    </row>
    <row r="120" spans="1:15" x14ac:dyDescent="0.25">
      <c r="A120" s="1">
        <v>119</v>
      </c>
      <c r="B120" s="1" t="s">
        <v>522</v>
      </c>
      <c r="C120" s="10">
        <v>44632</v>
      </c>
      <c r="D120" s="1">
        <v>0</v>
      </c>
      <c r="E120" s="17" t="s">
        <v>213</v>
      </c>
      <c r="F120" s="15">
        <v>24</v>
      </c>
      <c r="G120" s="2">
        <v>2.84</v>
      </c>
      <c r="H120" s="3">
        <v>11</v>
      </c>
      <c r="I120" s="2">
        <v>1.56</v>
      </c>
      <c r="J120" s="4">
        <f t="shared" si="3"/>
        <v>1.2799999999999998</v>
      </c>
      <c r="K120" s="1">
        <v>1</v>
      </c>
      <c r="L120" s="4">
        <f t="shared" si="4"/>
        <v>1.2799999999999998</v>
      </c>
      <c r="M120" s="1">
        <v>1</v>
      </c>
      <c r="N120" s="19">
        <v>1.28</v>
      </c>
      <c r="O120" s="1" t="s">
        <v>1746</v>
      </c>
    </row>
    <row r="121" spans="1:15" x14ac:dyDescent="0.25">
      <c r="A121" s="1">
        <v>120</v>
      </c>
      <c r="B121" s="1" t="s">
        <v>522</v>
      </c>
      <c r="C121" s="10">
        <v>44633</v>
      </c>
      <c r="D121" s="1">
        <v>0</v>
      </c>
      <c r="E121" s="17" t="s">
        <v>213</v>
      </c>
      <c r="F121" s="15">
        <v>24</v>
      </c>
      <c r="G121" s="2">
        <v>2.77</v>
      </c>
      <c r="H121" s="3">
        <v>11</v>
      </c>
      <c r="I121" s="2">
        <v>1.54</v>
      </c>
      <c r="J121" s="4">
        <f t="shared" si="3"/>
        <v>1.23</v>
      </c>
      <c r="K121" s="1">
        <v>1</v>
      </c>
      <c r="L121" s="4">
        <f t="shared" si="4"/>
        <v>1.23</v>
      </c>
      <c r="M121" s="1">
        <v>1</v>
      </c>
      <c r="N121" s="19">
        <v>1.23</v>
      </c>
      <c r="O121" s="1" t="s">
        <v>1746</v>
      </c>
    </row>
    <row r="122" spans="1:15" x14ac:dyDescent="0.25">
      <c r="A122" s="1">
        <v>121</v>
      </c>
      <c r="B122" s="1" t="s">
        <v>522</v>
      </c>
      <c r="C122" s="10">
        <v>44634</v>
      </c>
      <c r="D122" s="1">
        <v>0</v>
      </c>
      <c r="E122" s="17" t="s">
        <v>422</v>
      </c>
      <c r="F122" s="15">
        <v>13</v>
      </c>
      <c r="G122" s="2">
        <v>1.86</v>
      </c>
      <c r="H122" s="3">
        <v>7</v>
      </c>
      <c r="I122" s="2">
        <v>0.98</v>
      </c>
      <c r="J122" s="4">
        <f t="shared" si="3"/>
        <v>0.88000000000000012</v>
      </c>
      <c r="K122" s="1">
        <v>1</v>
      </c>
      <c r="L122" s="4">
        <f t="shared" si="4"/>
        <v>0.88000000000000012</v>
      </c>
      <c r="M122" s="1">
        <v>1</v>
      </c>
      <c r="N122" s="19">
        <v>0.88</v>
      </c>
      <c r="O122" s="1" t="s">
        <v>1746</v>
      </c>
    </row>
    <row r="123" spans="1:15" x14ac:dyDescent="0.25">
      <c r="A123" s="1">
        <v>122</v>
      </c>
      <c r="B123" s="1" t="s">
        <v>522</v>
      </c>
      <c r="C123" s="10">
        <v>44635</v>
      </c>
      <c r="D123" s="1">
        <v>0</v>
      </c>
      <c r="E123" s="17" t="s">
        <v>213</v>
      </c>
      <c r="F123" s="15">
        <v>24</v>
      </c>
      <c r="G123" s="2">
        <v>2.8</v>
      </c>
      <c r="H123" s="3">
        <v>11.4</v>
      </c>
      <c r="I123" s="2">
        <v>1.51</v>
      </c>
      <c r="J123" s="4">
        <f t="shared" si="3"/>
        <v>1.2899999999999998</v>
      </c>
      <c r="K123" s="1">
        <v>1</v>
      </c>
      <c r="L123" s="4">
        <f t="shared" si="4"/>
        <v>1.2899999999999998</v>
      </c>
      <c r="M123" s="1">
        <v>1</v>
      </c>
      <c r="N123" s="19">
        <v>1.29</v>
      </c>
      <c r="O123" s="1" t="s">
        <v>1746</v>
      </c>
    </row>
    <row r="124" spans="1:15" x14ac:dyDescent="0.25">
      <c r="A124" s="1">
        <v>123</v>
      </c>
      <c r="B124" s="1" t="s">
        <v>522</v>
      </c>
      <c r="C124" s="10">
        <v>44636</v>
      </c>
      <c r="D124" s="1">
        <v>0</v>
      </c>
      <c r="E124" s="17" t="s">
        <v>213</v>
      </c>
      <c r="F124" s="15">
        <v>24</v>
      </c>
      <c r="G124" s="2">
        <v>2.69</v>
      </c>
      <c r="H124" s="3">
        <v>12.01</v>
      </c>
      <c r="I124" s="2">
        <v>1.37</v>
      </c>
      <c r="J124" s="4">
        <f t="shared" si="3"/>
        <v>1.3199999999999998</v>
      </c>
      <c r="K124" s="1">
        <v>1</v>
      </c>
      <c r="L124" s="4">
        <f t="shared" si="4"/>
        <v>1.3199999999999998</v>
      </c>
      <c r="M124" s="1">
        <v>1</v>
      </c>
      <c r="N124" s="19">
        <v>1.32</v>
      </c>
      <c r="O124" s="1" t="s">
        <v>1746</v>
      </c>
    </row>
    <row r="125" spans="1:15" x14ac:dyDescent="0.25">
      <c r="A125" s="1">
        <v>124</v>
      </c>
      <c r="B125" s="1" t="s">
        <v>522</v>
      </c>
      <c r="C125" s="10">
        <v>44637</v>
      </c>
      <c r="D125" s="1">
        <v>0</v>
      </c>
      <c r="E125" s="17" t="s">
        <v>213</v>
      </c>
      <c r="F125" s="15">
        <v>24</v>
      </c>
      <c r="G125" s="2">
        <v>2.73</v>
      </c>
      <c r="H125" s="3">
        <v>11.1</v>
      </c>
      <c r="I125" s="2">
        <v>1.55</v>
      </c>
      <c r="J125" s="4">
        <f t="shared" si="3"/>
        <v>1.18</v>
      </c>
      <c r="K125" s="1">
        <v>1</v>
      </c>
      <c r="L125" s="4">
        <f t="shared" si="4"/>
        <v>1.18</v>
      </c>
      <c r="M125" s="1">
        <v>1</v>
      </c>
      <c r="N125" s="19">
        <v>1.18</v>
      </c>
      <c r="O125" s="1" t="s">
        <v>1746</v>
      </c>
    </row>
    <row r="126" spans="1:15" x14ac:dyDescent="0.25">
      <c r="A126" s="1">
        <v>125</v>
      </c>
      <c r="B126" s="1" t="s">
        <v>522</v>
      </c>
      <c r="C126" s="10">
        <v>44638</v>
      </c>
      <c r="D126" s="1">
        <v>0</v>
      </c>
      <c r="E126" s="17" t="s">
        <v>213</v>
      </c>
      <c r="F126" s="15">
        <v>24</v>
      </c>
      <c r="G126" s="2">
        <v>2.76</v>
      </c>
      <c r="H126" s="3">
        <v>10.68</v>
      </c>
      <c r="I126" s="2">
        <v>1.61</v>
      </c>
      <c r="J126" s="4">
        <f t="shared" si="3"/>
        <v>1.1499999999999997</v>
      </c>
      <c r="K126" s="1">
        <v>1</v>
      </c>
      <c r="L126" s="4">
        <f t="shared" si="4"/>
        <v>1.1499999999999997</v>
      </c>
      <c r="M126" s="1">
        <v>1</v>
      </c>
      <c r="N126" s="19">
        <v>1.1499999999999999</v>
      </c>
      <c r="O126" s="1" t="s">
        <v>1746</v>
      </c>
    </row>
    <row r="127" spans="1:15" x14ac:dyDescent="0.25">
      <c r="A127" s="1">
        <v>126</v>
      </c>
      <c r="B127" s="1" t="s">
        <v>522</v>
      </c>
      <c r="C127" s="10">
        <v>44639</v>
      </c>
      <c r="D127" s="1">
        <v>0</v>
      </c>
      <c r="E127" s="17" t="s">
        <v>213</v>
      </c>
      <c r="F127" s="15">
        <v>24</v>
      </c>
      <c r="G127" s="2">
        <v>2.78</v>
      </c>
      <c r="H127" s="3">
        <v>10.56</v>
      </c>
      <c r="I127" s="2">
        <v>1.65</v>
      </c>
      <c r="J127" s="4">
        <f t="shared" si="3"/>
        <v>1.1299999999999999</v>
      </c>
      <c r="K127" s="1">
        <v>1</v>
      </c>
      <c r="L127" s="4">
        <f t="shared" si="4"/>
        <v>1.1299999999999999</v>
      </c>
      <c r="M127" s="1">
        <v>1</v>
      </c>
      <c r="N127" s="19">
        <v>1.1299999999999999</v>
      </c>
      <c r="O127" s="1" t="s">
        <v>1746</v>
      </c>
    </row>
    <row r="128" spans="1:15" x14ac:dyDescent="0.25">
      <c r="A128" s="1">
        <v>127</v>
      </c>
      <c r="B128" s="1" t="s">
        <v>522</v>
      </c>
      <c r="C128" s="10">
        <v>44640</v>
      </c>
      <c r="D128" s="1">
        <v>0</v>
      </c>
      <c r="E128" s="17" t="s">
        <v>213</v>
      </c>
      <c r="F128" s="15">
        <v>24</v>
      </c>
      <c r="G128" s="2">
        <v>2.83</v>
      </c>
      <c r="H128" s="3">
        <v>11.7</v>
      </c>
      <c r="I128" s="2">
        <v>1.72</v>
      </c>
      <c r="J128" s="4">
        <f t="shared" si="3"/>
        <v>1.1100000000000001</v>
      </c>
      <c r="K128" s="1">
        <v>1</v>
      </c>
      <c r="L128" s="4">
        <f t="shared" si="4"/>
        <v>1.1100000000000001</v>
      </c>
      <c r="M128" s="1">
        <v>1</v>
      </c>
      <c r="N128" s="19">
        <v>1.1100000000000001</v>
      </c>
      <c r="O128" s="1" t="s">
        <v>1746</v>
      </c>
    </row>
    <row r="129" spans="1:15" x14ac:dyDescent="0.25">
      <c r="A129" s="1">
        <v>128</v>
      </c>
      <c r="B129" s="1" t="s">
        <v>522</v>
      </c>
      <c r="C129" s="10">
        <v>44641</v>
      </c>
      <c r="D129" s="1">
        <v>0</v>
      </c>
      <c r="E129" s="17" t="s">
        <v>213</v>
      </c>
      <c r="F129" s="15">
        <v>24</v>
      </c>
      <c r="G129" s="2">
        <v>2.72</v>
      </c>
      <c r="H129" s="3">
        <v>12.41</v>
      </c>
      <c r="I129" s="2">
        <v>1.6</v>
      </c>
      <c r="J129" s="4">
        <f t="shared" si="3"/>
        <v>1.1200000000000001</v>
      </c>
      <c r="K129" s="1">
        <v>1</v>
      </c>
      <c r="L129" s="4">
        <f t="shared" si="4"/>
        <v>1.1200000000000001</v>
      </c>
      <c r="M129" s="1">
        <v>1</v>
      </c>
      <c r="N129" s="19">
        <v>1.1200000000000001</v>
      </c>
      <c r="O129" s="1" t="s">
        <v>1746</v>
      </c>
    </row>
    <row r="130" spans="1:15" x14ac:dyDescent="0.25">
      <c r="A130" s="1">
        <v>129</v>
      </c>
      <c r="B130" s="1" t="s">
        <v>522</v>
      </c>
      <c r="C130" s="10">
        <v>44642</v>
      </c>
      <c r="D130" s="1">
        <v>0</v>
      </c>
      <c r="E130" s="17" t="s">
        <v>213</v>
      </c>
      <c r="F130" s="15">
        <v>24</v>
      </c>
      <c r="G130" s="2">
        <v>2.0299999999999998</v>
      </c>
      <c r="H130" s="3">
        <v>9.98</v>
      </c>
      <c r="I130" s="2">
        <v>1.06</v>
      </c>
      <c r="J130" s="4">
        <f t="shared" si="3"/>
        <v>0.96999999999999975</v>
      </c>
      <c r="K130" s="1">
        <v>1</v>
      </c>
      <c r="L130" s="4">
        <f t="shared" si="4"/>
        <v>0.96999999999999975</v>
      </c>
      <c r="M130" s="1">
        <v>1</v>
      </c>
      <c r="N130" s="19">
        <v>0.97</v>
      </c>
      <c r="O130" s="1" t="s">
        <v>1746</v>
      </c>
    </row>
    <row r="131" spans="1:15" x14ac:dyDescent="0.25">
      <c r="A131" s="1">
        <v>130</v>
      </c>
      <c r="B131" s="1" t="s">
        <v>522</v>
      </c>
      <c r="C131" s="10">
        <v>44643</v>
      </c>
      <c r="D131" s="1">
        <v>0</v>
      </c>
      <c r="E131" s="17" t="s">
        <v>213</v>
      </c>
      <c r="F131" s="15">
        <v>24</v>
      </c>
      <c r="G131" s="2">
        <v>2.57</v>
      </c>
      <c r="H131" s="3">
        <v>11.78</v>
      </c>
      <c r="I131" s="2">
        <v>1.43</v>
      </c>
      <c r="J131" s="4">
        <f t="shared" si="3"/>
        <v>1.1399999999999999</v>
      </c>
      <c r="K131" s="1">
        <v>1</v>
      </c>
      <c r="L131" s="4">
        <f t="shared" si="4"/>
        <v>1.1399999999999999</v>
      </c>
      <c r="M131" s="1">
        <v>1</v>
      </c>
      <c r="N131" s="19">
        <v>1.1399999999999999</v>
      </c>
      <c r="O131" s="1" t="s">
        <v>1746</v>
      </c>
    </row>
    <row r="132" spans="1:15" x14ac:dyDescent="0.25">
      <c r="A132" s="1">
        <v>131</v>
      </c>
      <c r="B132" s="1" t="s">
        <v>522</v>
      </c>
      <c r="C132" s="10">
        <v>44644</v>
      </c>
      <c r="D132" s="1">
        <v>0</v>
      </c>
      <c r="E132" s="17" t="s">
        <v>213</v>
      </c>
      <c r="F132" s="15">
        <v>24</v>
      </c>
      <c r="G132" s="2">
        <v>1.57</v>
      </c>
      <c r="H132" s="3">
        <v>6.31</v>
      </c>
      <c r="I132" s="2">
        <v>0.83</v>
      </c>
      <c r="J132" s="4">
        <f t="shared" si="3"/>
        <v>0.7400000000000001</v>
      </c>
      <c r="K132" s="1">
        <v>1</v>
      </c>
      <c r="L132" s="4">
        <f t="shared" si="4"/>
        <v>0.7400000000000001</v>
      </c>
      <c r="M132" s="1">
        <v>1</v>
      </c>
      <c r="N132" s="19">
        <v>0.74</v>
      </c>
      <c r="O132" s="1" t="s">
        <v>1746</v>
      </c>
    </row>
    <row r="133" spans="1:15" x14ac:dyDescent="0.25">
      <c r="A133" s="1">
        <v>132</v>
      </c>
      <c r="B133" s="1" t="s">
        <v>522</v>
      </c>
      <c r="C133" s="10">
        <v>44645</v>
      </c>
      <c r="D133" s="1">
        <v>0</v>
      </c>
      <c r="E133" s="17" t="s">
        <v>253</v>
      </c>
      <c r="F133" s="15">
        <v>15.3</v>
      </c>
      <c r="G133" s="2">
        <v>1.91</v>
      </c>
      <c r="H133" s="3">
        <v>7.95</v>
      </c>
      <c r="I133" s="2">
        <v>1.03</v>
      </c>
      <c r="J133" s="4">
        <f t="shared" si="3"/>
        <v>0.87999999999999989</v>
      </c>
      <c r="K133" s="1">
        <v>1</v>
      </c>
      <c r="L133" s="4">
        <f t="shared" si="4"/>
        <v>0.87999999999999989</v>
      </c>
      <c r="M133" s="1">
        <v>1</v>
      </c>
      <c r="N133" s="19">
        <v>0.88</v>
      </c>
      <c r="O133" s="1" t="s">
        <v>1746</v>
      </c>
    </row>
    <row r="134" spans="1:15" x14ac:dyDescent="0.25">
      <c r="A134" s="1">
        <v>133</v>
      </c>
      <c r="B134" s="1" t="s">
        <v>522</v>
      </c>
      <c r="C134" s="10">
        <v>44646</v>
      </c>
      <c r="D134" s="1">
        <v>0</v>
      </c>
      <c r="E134" s="17" t="s">
        <v>213</v>
      </c>
      <c r="F134" s="15">
        <v>24</v>
      </c>
      <c r="G134" s="2">
        <v>2.29</v>
      </c>
      <c r="H134" s="3">
        <v>10.9</v>
      </c>
      <c r="I134" s="2">
        <v>1.22</v>
      </c>
      <c r="J134" s="4">
        <f t="shared" si="3"/>
        <v>1.07</v>
      </c>
      <c r="K134" s="1">
        <v>1</v>
      </c>
      <c r="L134" s="4">
        <f t="shared" si="4"/>
        <v>1.07</v>
      </c>
      <c r="M134" s="1">
        <v>1</v>
      </c>
      <c r="N134" s="19">
        <v>1.07</v>
      </c>
      <c r="O134" s="1" t="s">
        <v>1746</v>
      </c>
    </row>
    <row r="135" spans="1:15" x14ac:dyDescent="0.25">
      <c r="A135" s="1">
        <v>134</v>
      </c>
      <c r="B135" s="1" t="s">
        <v>522</v>
      </c>
      <c r="C135" s="10">
        <v>44647</v>
      </c>
      <c r="D135" s="1">
        <v>0</v>
      </c>
      <c r="E135" s="17" t="s">
        <v>213</v>
      </c>
      <c r="F135" s="15">
        <v>24</v>
      </c>
      <c r="G135" s="2">
        <v>2.68</v>
      </c>
      <c r="H135" s="3">
        <v>11.4</v>
      </c>
      <c r="I135" s="2">
        <v>1.6</v>
      </c>
      <c r="J135" s="4">
        <f t="shared" si="3"/>
        <v>1.08</v>
      </c>
      <c r="K135" s="1">
        <v>1</v>
      </c>
      <c r="L135" s="4">
        <f t="shared" si="4"/>
        <v>1.08</v>
      </c>
      <c r="M135" s="1">
        <v>1</v>
      </c>
      <c r="N135" s="19">
        <v>1.08</v>
      </c>
      <c r="O135" s="1" t="s">
        <v>1746</v>
      </c>
    </row>
    <row r="136" spans="1:15" x14ac:dyDescent="0.25">
      <c r="A136" s="1">
        <v>135</v>
      </c>
      <c r="B136" s="1" t="s">
        <v>522</v>
      </c>
      <c r="C136" s="10">
        <v>44648</v>
      </c>
      <c r="D136" s="1">
        <v>0</v>
      </c>
      <c r="E136" s="17" t="s">
        <v>213</v>
      </c>
      <c r="F136" s="15">
        <v>24</v>
      </c>
      <c r="G136" s="2">
        <v>2.54</v>
      </c>
      <c r="H136" s="3">
        <v>11.3</v>
      </c>
      <c r="I136" s="2">
        <v>1.46</v>
      </c>
      <c r="J136" s="4">
        <f t="shared" si="3"/>
        <v>1.08</v>
      </c>
      <c r="K136" s="1">
        <v>1</v>
      </c>
      <c r="L136" s="4">
        <f t="shared" si="4"/>
        <v>1.08</v>
      </c>
      <c r="M136" s="1">
        <v>1</v>
      </c>
      <c r="N136" s="19">
        <v>1.08</v>
      </c>
      <c r="O136" s="1" t="s">
        <v>1746</v>
      </c>
    </row>
    <row r="137" spans="1:15" x14ac:dyDescent="0.25">
      <c r="A137" s="1">
        <v>136</v>
      </c>
      <c r="B137" s="1" t="s">
        <v>522</v>
      </c>
      <c r="C137" s="10">
        <v>44649</v>
      </c>
      <c r="D137" s="1">
        <v>0</v>
      </c>
      <c r="E137" s="17" t="s">
        <v>213</v>
      </c>
      <c r="F137" s="15">
        <v>24</v>
      </c>
      <c r="G137" s="2">
        <v>2.64</v>
      </c>
      <c r="H137" s="3">
        <v>11.38</v>
      </c>
      <c r="I137" s="2">
        <v>1.6</v>
      </c>
      <c r="J137" s="4">
        <f t="shared" si="3"/>
        <v>1.04</v>
      </c>
      <c r="K137" s="1">
        <v>1</v>
      </c>
      <c r="L137" s="4">
        <f t="shared" si="4"/>
        <v>1.04</v>
      </c>
      <c r="M137" s="1">
        <v>1</v>
      </c>
      <c r="N137" s="19">
        <v>1.04</v>
      </c>
      <c r="O137" s="1" t="s">
        <v>1746</v>
      </c>
    </row>
    <row r="138" spans="1:15" x14ac:dyDescent="0.25">
      <c r="A138" s="1">
        <v>137</v>
      </c>
      <c r="B138" s="1" t="s">
        <v>522</v>
      </c>
      <c r="C138" s="10">
        <v>44650</v>
      </c>
      <c r="D138" s="1">
        <v>0</v>
      </c>
      <c r="E138" s="17" t="s">
        <v>213</v>
      </c>
      <c r="F138" s="15">
        <v>24</v>
      </c>
      <c r="G138" s="2">
        <v>2.87</v>
      </c>
      <c r="H138" s="3">
        <v>11.37</v>
      </c>
      <c r="I138" s="2">
        <v>1.91</v>
      </c>
      <c r="J138" s="4">
        <f t="shared" si="3"/>
        <v>0.96000000000000019</v>
      </c>
      <c r="K138" s="1">
        <v>1</v>
      </c>
      <c r="L138" s="4">
        <f t="shared" si="4"/>
        <v>0.96000000000000019</v>
      </c>
      <c r="M138" s="1">
        <v>1</v>
      </c>
      <c r="N138" s="19">
        <v>0.96</v>
      </c>
      <c r="O138" s="1" t="s">
        <v>1746</v>
      </c>
    </row>
    <row r="139" spans="1:15" x14ac:dyDescent="0.25">
      <c r="A139" s="1">
        <v>138</v>
      </c>
      <c r="B139" s="1" t="s">
        <v>522</v>
      </c>
      <c r="C139" s="10">
        <v>44651</v>
      </c>
      <c r="D139" s="1">
        <v>0</v>
      </c>
      <c r="E139" s="17" t="s">
        <v>213</v>
      </c>
      <c r="F139" s="15">
        <v>24</v>
      </c>
      <c r="G139" s="2">
        <v>2.59</v>
      </c>
      <c r="H139" s="3">
        <v>12.13</v>
      </c>
      <c r="I139" s="2">
        <v>1.55</v>
      </c>
      <c r="J139" s="4">
        <f t="shared" si="3"/>
        <v>1.0399999999999998</v>
      </c>
      <c r="K139" s="1">
        <v>1</v>
      </c>
      <c r="L139" s="4">
        <f t="shared" si="4"/>
        <v>1.0399999999999998</v>
      </c>
      <c r="M139" s="1">
        <v>1</v>
      </c>
      <c r="N139" s="19">
        <v>1.04</v>
      </c>
      <c r="O139" s="1" t="s">
        <v>1746</v>
      </c>
    </row>
    <row r="140" spans="1:15" x14ac:dyDescent="0.25">
      <c r="A140" s="1">
        <v>139</v>
      </c>
      <c r="B140" s="1" t="s">
        <v>522</v>
      </c>
      <c r="C140" s="10">
        <v>44652</v>
      </c>
      <c r="D140" s="1">
        <v>0</v>
      </c>
      <c r="E140" s="17" t="s">
        <v>213</v>
      </c>
      <c r="F140" s="15">
        <v>24</v>
      </c>
      <c r="G140" s="2">
        <v>2.64</v>
      </c>
      <c r="H140" s="3">
        <v>12.1</v>
      </c>
      <c r="I140" s="2">
        <v>1.64</v>
      </c>
      <c r="J140" s="4">
        <f t="shared" si="3"/>
        <v>1.0000000000000002</v>
      </c>
      <c r="K140" s="1">
        <v>1</v>
      </c>
      <c r="L140" s="4">
        <f t="shared" si="4"/>
        <v>1.0000000000000002</v>
      </c>
      <c r="M140" s="1">
        <v>1</v>
      </c>
      <c r="N140" s="19">
        <v>1</v>
      </c>
      <c r="O140" s="1" t="s">
        <v>1746</v>
      </c>
    </row>
    <row r="141" spans="1:15" x14ac:dyDescent="0.25">
      <c r="A141" s="1">
        <v>140</v>
      </c>
      <c r="B141" s="1" t="s">
        <v>522</v>
      </c>
      <c r="C141" s="10">
        <v>44653</v>
      </c>
      <c r="D141" s="1">
        <v>0</v>
      </c>
      <c r="E141" s="17" t="s">
        <v>213</v>
      </c>
      <c r="F141" s="15">
        <v>24</v>
      </c>
      <c r="G141" s="2">
        <v>2.7</v>
      </c>
      <c r="H141" s="3">
        <v>11.55</v>
      </c>
      <c r="I141" s="2">
        <v>1.73</v>
      </c>
      <c r="J141" s="4">
        <f t="shared" si="3"/>
        <v>0.9700000000000002</v>
      </c>
      <c r="K141" s="1">
        <v>1</v>
      </c>
      <c r="L141" s="4">
        <f t="shared" si="4"/>
        <v>0.9700000000000002</v>
      </c>
      <c r="M141" s="1">
        <v>1</v>
      </c>
      <c r="N141" s="19">
        <v>0.97</v>
      </c>
      <c r="O141" s="1" t="s">
        <v>1746</v>
      </c>
    </row>
    <row r="142" spans="1:15" x14ac:dyDescent="0.25">
      <c r="A142" s="1">
        <v>141</v>
      </c>
      <c r="B142" s="1" t="s">
        <v>522</v>
      </c>
      <c r="C142" s="10">
        <v>44654</v>
      </c>
      <c r="D142" s="1">
        <v>0</v>
      </c>
      <c r="E142" s="17" t="s">
        <v>213</v>
      </c>
      <c r="F142" s="15">
        <v>24</v>
      </c>
      <c r="G142" s="2">
        <v>2.65</v>
      </c>
      <c r="H142" s="3">
        <v>11.39</v>
      </c>
      <c r="I142" s="2">
        <v>1.66</v>
      </c>
      <c r="J142" s="4">
        <f t="shared" si="3"/>
        <v>0.99</v>
      </c>
      <c r="K142" s="1">
        <v>1</v>
      </c>
      <c r="L142" s="4">
        <f t="shared" si="4"/>
        <v>0.99</v>
      </c>
      <c r="M142" s="1">
        <v>1</v>
      </c>
      <c r="N142" s="19">
        <v>0.99</v>
      </c>
      <c r="O142" s="1" t="s">
        <v>1746</v>
      </c>
    </row>
    <row r="143" spans="1:15" x14ac:dyDescent="0.25">
      <c r="A143" s="1">
        <v>142</v>
      </c>
      <c r="B143" s="1" t="s">
        <v>522</v>
      </c>
      <c r="C143" s="10">
        <v>44655</v>
      </c>
      <c r="D143" s="1">
        <v>0</v>
      </c>
      <c r="E143" s="17" t="s">
        <v>213</v>
      </c>
      <c r="F143" s="15">
        <v>24</v>
      </c>
      <c r="G143" s="2">
        <v>2.57</v>
      </c>
      <c r="H143" s="3">
        <v>10.99</v>
      </c>
      <c r="I143" s="2">
        <v>1.61</v>
      </c>
      <c r="J143" s="4">
        <f t="shared" si="3"/>
        <v>0.95999999999999974</v>
      </c>
      <c r="K143" s="1">
        <v>1</v>
      </c>
      <c r="L143" s="4">
        <f t="shared" si="4"/>
        <v>0.95999999999999974</v>
      </c>
      <c r="M143" s="1">
        <v>1</v>
      </c>
      <c r="N143" s="19">
        <v>0.96</v>
      </c>
      <c r="O143" s="1" t="s">
        <v>1746</v>
      </c>
    </row>
    <row r="144" spans="1:15" x14ac:dyDescent="0.25">
      <c r="A144" s="1">
        <v>143</v>
      </c>
      <c r="B144" s="1" t="s">
        <v>522</v>
      </c>
      <c r="C144" s="10">
        <v>44656</v>
      </c>
      <c r="D144" s="1">
        <v>0</v>
      </c>
      <c r="E144" s="17" t="s">
        <v>213</v>
      </c>
      <c r="F144" s="15">
        <v>24</v>
      </c>
      <c r="G144" s="2">
        <v>2.78</v>
      </c>
      <c r="H144" s="3">
        <v>11.04</v>
      </c>
      <c r="I144" s="2">
        <v>1.86</v>
      </c>
      <c r="J144" s="4">
        <f t="shared" si="3"/>
        <v>0.91999999999999971</v>
      </c>
      <c r="K144" s="1">
        <v>1</v>
      </c>
      <c r="L144" s="4">
        <f t="shared" si="4"/>
        <v>0.91999999999999971</v>
      </c>
      <c r="M144" s="1">
        <v>1</v>
      </c>
      <c r="N144" s="19">
        <v>0.92</v>
      </c>
      <c r="O144" s="1" t="s">
        <v>1746</v>
      </c>
    </row>
    <row r="145" spans="1:15" x14ac:dyDescent="0.25">
      <c r="A145" s="1">
        <v>144</v>
      </c>
      <c r="B145" s="1" t="s">
        <v>522</v>
      </c>
      <c r="C145" s="10">
        <v>44657</v>
      </c>
      <c r="D145" s="1">
        <v>0</v>
      </c>
      <c r="E145" s="17" t="s">
        <v>213</v>
      </c>
      <c r="F145" s="15">
        <v>24</v>
      </c>
      <c r="G145" s="2">
        <v>2.72</v>
      </c>
      <c r="H145" s="3">
        <v>10.73</v>
      </c>
      <c r="I145" s="2">
        <v>1.79</v>
      </c>
      <c r="J145" s="4">
        <f t="shared" si="3"/>
        <v>0.93000000000000016</v>
      </c>
      <c r="K145" s="1">
        <v>1</v>
      </c>
      <c r="L145" s="4">
        <f t="shared" si="4"/>
        <v>0.93000000000000016</v>
      </c>
      <c r="M145" s="1">
        <v>1</v>
      </c>
      <c r="N145" s="19">
        <v>0.93</v>
      </c>
      <c r="O145" s="1" t="s">
        <v>1746</v>
      </c>
    </row>
    <row r="146" spans="1:15" x14ac:dyDescent="0.25">
      <c r="A146" s="1">
        <v>145</v>
      </c>
      <c r="B146" s="1" t="s">
        <v>522</v>
      </c>
      <c r="C146" s="10">
        <v>44658</v>
      </c>
      <c r="D146" s="1">
        <v>0</v>
      </c>
      <c r="E146" s="17" t="s">
        <v>213</v>
      </c>
      <c r="F146" s="15">
        <v>24</v>
      </c>
      <c r="G146" s="2">
        <v>2.62</v>
      </c>
      <c r="H146" s="3">
        <v>10.23</v>
      </c>
      <c r="I146" s="2">
        <v>1.68</v>
      </c>
      <c r="J146" s="4">
        <f t="shared" si="3"/>
        <v>0.94000000000000017</v>
      </c>
      <c r="K146" s="1">
        <v>1</v>
      </c>
      <c r="L146" s="4">
        <f t="shared" si="4"/>
        <v>0.94000000000000017</v>
      </c>
      <c r="M146" s="1">
        <v>1</v>
      </c>
      <c r="N146" s="19">
        <v>0.94</v>
      </c>
      <c r="O146" s="1" t="s">
        <v>1746</v>
      </c>
    </row>
    <row r="147" spans="1:15" x14ac:dyDescent="0.25">
      <c r="A147" s="1">
        <v>146</v>
      </c>
      <c r="B147" s="1" t="s">
        <v>522</v>
      </c>
      <c r="C147" s="10">
        <v>44659</v>
      </c>
      <c r="D147" s="1">
        <v>0</v>
      </c>
      <c r="E147" s="17" t="s">
        <v>213</v>
      </c>
      <c r="F147" s="15">
        <v>24</v>
      </c>
      <c r="G147" s="2">
        <v>2.61</v>
      </c>
      <c r="H147" s="3">
        <v>9.99</v>
      </c>
      <c r="I147" s="2">
        <v>1.69</v>
      </c>
      <c r="J147" s="4">
        <f t="shared" si="3"/>
        <v>0.91999999999999993</v>
      </c>
      <c r="K147" s="1">
        <v>1</v>
      </c>
      <c r="L147" s="4">
        <f t="shared" si="4"/>
        <v>0.91999999999999993</v>
      </c>
      <c r="M147" s="1">
        <v>1</v>
      </c>
      <c r="N147" s="19">
        <v>0.92</v>
      </c>
      <c r="O147" s="1" t="s">
        <v>1746</v>
      </c>
    </row>
    <row r="148" spans="1:15" x14ac:dyDescent="0.25">
      <c r="A148" s="1">
        <v>147</v>
      </c>
      <c r="B148" s="1" t="s">
        <v>522</v>
      </c>
      <c r="C148" s="10">
        <v>44660</v>
      </c>
      <c r="D148" s="1">
        <v>0</v>
      </c>
      <c r="E148" s="17" t="s">
        <v>213</v>
      </c>
      <c r="F148" s="15">
        <v>24</v>
      </c>
      <c r="G148" s="2">
        <v>2.6</v>
      </c>
      <c r="H148" s="3">
        <v>8.08</v>
      </c>
      <c r="I148" s="2">
        <v>1.73</v>
      </c>
      <c r="J148" s="4">
        <f t="shared" si="3"/>
        <v>0.87000000000000011</v>
      </c>
      <c r="K148" s="1">
        <v>1</v>
      </c>
      <c r="L148" s="4">
        <f t="shared" si="4"/>
        <v>0.87000000000000011</v>
      </c>
      <c r="M148" s="1">
        <v>1</v>
      </c>
      <c r="N148" s="19">
        <v>0.87</v>
      </c>
      <c r="O148" s="1" t="s">
        <v>1746</v>
      </c>
    </row>
    <row r="149" spans="1:15" x14ac:dyDescent="0.25">
      <c r="A149" s="1">
        <v>148</v>
      </c>
      <c r="B149" s="1" t="s">
        <v>522</v>
      </c>
      <c r="C149" s="10">
        <v>44661</v>
      </c>
      <c r="D149" s="1">
        <v>0</v>
      </c>
      <c r="E149" s="17" t="s">
        <v>213</v>
      </c>
      <c r="F149" s="15">
        <v>24</v>
      </c>
      <c r="G149" s="2">
        <v>2.54</v>
      </c>
      <c r="H149" s="3">
        <v>7.35</v>
      </c>
      <c r="I149" s="2">
        <v>1.68</v>
      </c>
      <c r="J149" s="4">
        <f t="shared" si="3"/>
        <v>0.8600000000000001</v>
      </c>
      <c r="K149" s="1">
        <v>1</v>
      </c>
      <c r="L149" s="4">
        <f t="shared" si="4"/>
        <v>0.8600000000000001</v>
      </c>
      <c r="M149" s="1">
        <v>1</v>
      </c>
      <c r="N149" s="19">
        <v>0.86</v>
      </c>
      <c r="O149" s="1" t="s">
        <v>1746</v>
      </c>
    </row>
    <row r="150" spans="1:15" x14ac:dyDescent="0.25">
      <c r="A150" s="1">
        <v>149</v>
      </c>
      <c r="B150" s="1" t="s">
        <v>522</v>
      </c>
      <c r="C150" s="10">
        <v>44662</v>
      </c>
      <c r="D150" s="1">
        <v>0</v>
      </c>
      <c r="E150" s="17" t="s">
        <v>1054</v>
      </c>
      <c r="F150" s="15">
        <v>13</v>
      </c>
      <c r="G150" s="2">
        <v>1.54</v>
      </c>
      <c r="H150" s="3">
        <v>4.04</v>
      </c>
      <c r="I150" s="2">
        <v>0.96</v>
      </c>
      <c r="J150" s="4">
        <f t="shared" si="3"/>
        <v>0.58000000000000007</v>
      </c>
      <c r="K150" s="1">
        <v>1</v>
      </c>
      <c r="L150" s="4">
        <f t="shared" si="4"/>
        <v>0.58000000000000007</v>
      </c>
      <c r="M150" s="1">
        <v>1</v>
      </c>
      <c r="N150" s="19">
        <v>0.57999999999999996</v>
      </c>
      <c r="O150" s="1" t="s">
        <v>1746</v>
      </c>
    </row>
    <row r="151" spans="1:15" x14ac:dyDescent="0.25">
      <c r="A151" s="1">
        <v>150</v>
      </c>
      <c r="B151" s="1" t="s">
        <v>522</v>
      </c>
      <c r="C151" s="10">
        <v>44663</v>
      </c>
      <c r="D151" s="1">
        <v>0</v>
      </c>
      <c r="E151" s="17" t="s">
        <v>243</v>
      </c>
      <c r="F151" s="15">
        <v>19.5</v>
      </c>
      <c r="G151" s="2">
        <v>2.37</v>
      </c>
      <c r="H151" s="3">
        <v>7.34</v>
      </c>
      <c r="I151" s="2">
        <v>1.23</v>
      </c>
      <c r="J151" s="4">
        <f t="shared" si="3"/>
        <v>1.1400000000000001</v>
      </c>
      <c r="K151" s="1">
        <v>1</v>
      </c>
      <c r="L151" s="4">
        <f t="shared" si="4"/>
        <v>1.1400000000000001</v>
      </c>
      <c r="M151" s="1">
        <v>1</v>
      </c>
      <c r="N151" s="19">
        <v>1.1399999999999999</v>
      </c>
      <c r="O151" s="1" t="s">
        <v>1746</v>
      </c>
    </row>
    <row r="152" spans="1:15" x14ac:dyDescent="0.25">
      <c r="A152" s="1">
        <v>151</v>
      </c>
      <c r="B152" s="1" t="s">
        <v>522</v>
      </c>
      <c r="C152" s="10">
        <v>44664</v>
      </c>
      <c r="D152" s="1">
        <v>0</v>
      </c>
      <c r="E152" s="17" t="s">
        <v>213</v>
      </c>
      <c r="F152" s="15">
        <v>24</v>
      </c>
      <c r="G152" s="2">
        <v>2.5</v>
      </c>
      <c r="H152" s="3">
        <v>8.0500000000000007</v>
      </c>
      <c r="I152" s="2">
        <v>1.59</v>
      </c>
      <c r="J152" s="4">
        <f t="shared" si="3"/>
        <v>0.90999999999999992</v>
      </c>
      <c r="K152" s="1">
        <v>1</v>
      </c>
      <c r="L152" s="4">
        <f t="shared" si="4"/>
        <v>0.90999999999999992</v>
      </c>
      <c r="M152" s="1">
        <v>1</v>
      </c>
      <c r="N152" s="19">
        <v>0.91</v>
      </c>
      <c r="O152" s="1" t="s">
        <v>1746</v>
      </c>
    </row>
    <row r="153" spans="1:15" x14ac:dyDescent="0.25">
      <c r="A153" s="1">
        <v>152</v>
      </c>
      <c r="B153" s="1" t="s">
        <v>522</v>
      </c>
      <c r="C153" s="10">
        <v>44665</v>
      </c>
      <c r="D153" s="1">
        <v>0</v>
      </c>
      <c r="E153" s="17" t="s">
        <v>213</v>
      </c>
      <c r="F153" s="15">
        <v>24</v>
      </c>
      <c r="G153" s="2">
        <v>2.56</v>
      </c>
      <c r="H153" s="3">
        <v>8.18</v>
      </c>
      <c r="I153" s="2">
        <v>1.68</v>
      </c>
      <c r="J153" s="4">
        <f t="shared" si="3"/>
        <v>0.88000000000000012</v>
      </c>
      <c r="K153" s="1">
        <v>1</v>
      </c>
      <c r="L153" s="4">
        <f t="shared" si="4"/>
        <v>0.88000000000000012</v>
      </c>
      <c r="M153" s="1">
        <v>1</v>
      </c>
      <c r="N153" s="19">
        <v>0.88</v>
      </c>
      <c r="O153" s="1" t="s">
        <v>1746</v>
      </c>
    </row>
    <row r="154" spans="1:15" x14ac:dyDescent="0.25">
      <c r="A154" s="1">
        <v>153</v>
      </c>
      <c r="B154" s="1" t="s">
        <v>522</v>
      </c>
      <c r="C154" s="10">
        <v>44666</v>
      </c>
      <c r="D154" s="1">
        <v>0</v>
      </c>
      <c r="E154" s="17" t="s">
        <v>213</v>
      </c>
      <c r="F154" s="15">
        <v>24</v>
      </c>
      <c r="G154" s="2">
        <v>2.68</v>
      </c>
      <c r="H154" s="3">
        <v>8.33</v>
      </c>
      <c r="I154" s="2">
        <v>1.86</v>
      </c>
      <c r="J154" s="4">
        <f t="shared" si="3"/>
        <v>0.82000000000000006</v>
      </c>
      <c r="K154" s="1">
        <v>1</v>
      </c>
      <c r="L154" s="4">
        <f t="shared" si="4"/>
        <v>0.82000000000000006</v>
      </c>
      <c r="M154" s="1">
        <v>1</v>
      </c>
      <c r="N154" s="4">
        <v>0.82</v>
      </c>
      <c r="O154" s="1" t="s">
        <v>1746</v>
      </c>
    </row>
    <row r="155" spans="1:15" x14ac:dyDescent="0.25">
      <c r="A155" s="1">
        <v>154</v>
      </c>
      <c r="B155" s="1" t="s">
        <v>522</v>
      </c>
      <c r="C155" s="10">
        <v>44667</v>
      </c>
      <c r="D155" s="1">
        <v>0</v>
      </c>
      <c r="E155" s="17" t="s">
        <v>213</v>
      </c>
      <c r="F155" s="15">
        <v>24</v>
      </c>
      <c r="G155" s="2">
        <v>2.67</v>
      </c>
      <c r="H155" s="3">
        <v>8.32</v>
      </c>
      <c r="I155" s="2">
        <v>1.84</v>
      </c>
      <c r="J155" s="4">
        <f t="shared" si="3"/>
        <v>0.82999999999999985</v>
      </c>
      <c r="K155" s="1">
        <v>1</v>
      </c>
      <c r="L155" s="4">
        <f t="shared" si="4"/>
        <v>0.82999999999999985</v>
      </c>
      <c r="M155" s="1">
        <v>1</v>
      </c>
      <c r="N155" s="19">
        <v>0.83</v>
      </c>
      <c r="O155" s="1" t="s">
        <v>1746</v>
      </c>
    </row>
    <row r="156" spans="1:15" x14ac:dyDescent="0.25">
      <c r="A156" s="1">
        <v>155</v>
      </c>
      <c r="B156" s="1" t="s">
        <v>522</v>
      </c>
      <c r="C156" s="10">
        <v>44668</v>
      </c>
      <c r="D156" s="1">
        <v>0</v>
      </c>
      <c r="E156" s="17" t="s">
        <v>213</v>
      </c>
      <c r="F156" s="15">
        <v>24</v>
      </c>
      <c r="G156" s="2">
        <v>2.6</v>
      </c>
      <c r="H156" s="3">
        <v>8.31</v>
      </c>
      <c r="I156" s="2">
        <v>1.75</v>
      </c>
      <c r="J156" s="4">
        <f t="shared" si="3"/>
        <v>0.85000000000000009</v>
      </c>
      <c r="K156" s="1">
        <v>1</v>
      </c>
      <c r="L156" s="4">
        <f t="shared" si="4"/>
        <v>0.85000000000000009</v>
      </c>
      <c r="M156" s="1">
        <v>1</v>
      </c>
      <c r="N156" s="19">
        <v>0.85</v>
      </c>
      <c r="O156" s="1" t="s">
        <v>1746</v>
      </c>
    </row>
    <row r="157" spans="1:15" x14ac:dyDescent="0.25">
      <c r="A157" s="1">
        <v>156</v>
      </c>
      <c r="B157" s="1" t="s">
        <v>522</v>
      </c>
      <c r="C157" s="10">
        <v>44669</v>
      </c>
      <c r="D157" s="1">
        <v>0</v>
      </c>
      <c r="E157" s="17" t="s">
        <v>213</v>
      </c>
      <c r="F157" s="15">
        <v>24</v>
      </c>
      <c r="G157" s="2">
        <v>2.61</v>
      </c>
      <c r="H157" s="3">
        <v>8</v>
      </c>
      <c r="I157" s="2">
        <v>1.79</v>
      </c>
      <c r="J157" s="4">
        <f t="shared" si="3"/>
        <v>0.81999999999999984</v>
      </c>
      <c r="K157" s="1">
        <v>1</v>
      </c>
      <c r="L157" s="4">
        <f t="shared" si="4"/>
        <v>0.81999999999999984</v>
      </c>
      <c r="M157" s="1">
        <v>1</v>
      </c>
      <c r="N157" s="19">
        <v>0.82</v>
      </c>
      <c r="O157" s="1" t="s">
        <v>1746</v>
      </c>
    </row>
    <row r="158" spans="1:15" x14ac:dyDescent="0.25">
      <c r="A158" s="1">
        <v>157</v>
      </c>
      <c r="B158" s="1" t="s">
        <v>522</v>
      </c>
      <c r="C158" s="10">
        <v>44670</v>
      </c>
      <c r="D158" s="1">
        <v>0</v>
      </c>
      <c r="E158" s="17" t="s">
        <v>213</v>
      </c>
      <c r="F158" s="15">
        <v>24</v>
      </c>
      <c r="G158" s="2">
        <v>2.5</v>
      </c>
      <c r="H158" s="3">
        <v>7.78</v>
      </c>
      <c r="I158" s="2">
        <v>1.65</v>
      </c>
      <c r="J158" s="4">
        <f t="shared" si="3"/>
        <v>0.85000000000000009</v>
      </c>
      <c r="K158" s="1">
        <v>1</v>
      </c>
      <c r="L158" s="4">
        <f t="shared" si="4"/>
        <v>0.85000000000000009</v>
      </c>
      <c r="M158" s="1">
        <v>1</v>
      </c>
      <c r="N158" s="19">
        <v>0.85</v>
      </c>
      <c r="O158" s="1" t="s">
        <v>1746</v>
      </c>
    </row>
    <row r="159" spans="1:15" x14ac:dyDescent="0.25">
      <c r="A159" s="1">
        <v>158</v>
      </c>
      <c r="B159" s="1" t="s">
        <v>522</v>
      </c>
      <c r="C159" s="10">
        <v>44671</v>
      </c>
      <c r="D159" s="1">
        <v>0</v>
      </c>
      <c r="E159" s="17" t="s">
        <v>213</v>
      </c>
      <c r="F159" s="15">
        <v>24</v>
      </c>
      <c r="G159" s="2">
        <v>2.57</v>
      </c>
      <c r="H159" s="3">
        <v>7.58</v>
      </c>
      <c r="I159" s="2">
        <v>1.76</v>
      </c>
      <c r="J159" s="4">
        <f t="shared" si="3"/>
        <v>0.80999999999999983</v>
      </c>
      <c r="K159" s="1">
        <v>1</v>
      </c>
      <c r="L159" s="4">
        <f t="shared" si="4"/>
        <v>0.80999999999999983</v>
      </c>
      <c r="M159" s="1">
        <v>1</v>
      </c>
      <c r="N159" s="19">
        <v>0.81</v>
      </c>
      <c r="O159" s="1" t="s">
        <v>1746</v>
      </c>
    </row>
    <row r="160" spans="1:15" x14ac:dyDescent="0.25">
      <c r="A160" s="1">
        <v>159</v>
      </c>
      <c r="B160" s="1" t="s">
        <v>522</v>
      </c>
      <c r="C160" s="10">
        <v>44672</v>
      </c>
      <c r="D160" s="1">
        <v>0</v>
      </c>
      <c r="E160" s="17" t="s">
        <v>213</v>
      </c>
      <c r="F160" s="15">
        <v>24</v>
      </c>
      <c r="G160" s="2">
        <v>2.5499999999999998</v>
      </c>
      <c r="H160" s="3">
        <v>7.42</v>
      </c>
      <c r="I160" s="2">
        <v>1.73</v>
      </c>
      <c r="J160" s="4">
        <f t="shared" si="3"/>
        <v>0.81999999999999984</v>
      </c>
      <c r="K160" s="1">
        <v>1</v>
      </c>
      <c r="L160" s="4">
        <f t="shared" si="4"/>
        <v>0.81999999999999984</v>
      </c>
      <c r="M160" s="1">
        <v>1</v>
      </c>
      <c r="N160" s="19">
        <v>0.82</v>
      </c>
      <c r="O160" s="1" t="s">
        <v>1746</v>
      </c>
    </row>
    <row r="161" spans="1:15" x14ac:dyDescent="0.25">
      <c r="A161" s="1">
        <v>160</v>
      </c>
      <c r="B161" s="1" t="s">
        <v>522</v>
      </c>
      <c r="C161" s="10">
        <v>44673</v>
      </c>
      <c r="D161" s="1">
        <v>0</v>
      </c>
      <c r="E161" s="17" t="s">
        <v>213</v>
      </c>
      <c r="F161" s="15">
        <v>24</v>
      </c>
      <c r="G161" s="2">
        <v>2.4700000000000002</v>
      </c>
      <c r="H161" s="3">
        <v>7.4</v>
      </c>
      <c r="I161" s="2">
        <v>1.65</v>
      </c>
      <c r="J161" s="4">
        <f t="shared" si="3"/>
        <v>0.82000000000000028</v>
      </c>
      <c r="K161" s="1">
        <v>1</v>
      </c>
      <c r="L161" s="4">
        <f t="shared" si="4"/>
        <v>0.82000000000000028</v>
      </c>
      <c r="M161" s="1">
        <v>1</v>
      </c>
      <c r="N161" s="19">
        <v>0.82</v>
      </c>
      <c r="O161" s="1" t="s">
        <v>1746</v>
      </c>
    </row>
    <row r="162" spans="1:15" x14ac:dyDescent="0.25">
      <c r="A162" s="1">
        <v>161</v>
      </c>
      <c r="B162" s="1" t="s">
        <v>522</v>
      </c>
      <c r="C162" s="10">
        <v>44674</v>
      </c>
      <c r="D162" s="1">
        <v>0</v>
      </c>
      <c r="E162" s="17" t="s">
        <v>2550</v>
      </c>
      <c r="F162" s="15">
        <v>16</v>
      </c>
      <c r="G162" s="2">
        <v>1.81</v>
      </c>
      <c r="H162" s="3">
        <v>4.42</v>
      </c>
      <c r="I162" s="2">
        <v>1.26</v>
      </c>
      <c r="J162" s="4">
        <f t="shared" si="3"/>
        <v>0.55000000000000004</v>
      </c>
      <c r="K162" s="1">
        <v>2</v>
      </c>
      <c r="L162" s="4">
        <f t="shared" si="4"/>
        <v>1.1000000000000001</v>
      </c>
      <c r="M162" s="1">
        <v>2</v>
      </c>
      <c r="N162" s="19">
        <v>1.9521999999999999</v>
      </c>
      <c r="O162" s="1" t="s">
        <v>1746</v>
      </c>
    </row>
    <row r="163" spans="1:15" x14ac:dyDescent="0.25">
      <c r="A163" s="1">
        <v>162</v>
      </c>
      <c r="B163" s="1" t="s">
        <v>522</v>
      </c>
      <c r="C163" s="10">
        <v>44676</v>
      </c>
      <c r="D163" s="1">
        <v>0</v>
      </c>
      <c r="E163" s="17" t="s">
        <v>2462</v>
      </c>
      <c r="F163" s="15">
        <v>23.3</v>
      </c>
      <c r="G163" s="2">
        <v>2.83</v>
      </c>
      <c r="H163" s="3">
        <v>8.43</v>
      </c>
      <c r="I163" s="2">
        <v>1.62</v>
      </c>
      <c r="J163" s="4">
        <f t="shared" si="3"/>
        <v>1.21</v>
      </c>
      <c r="K163" s="1">
        <v>1</v>
      </c>
      <c r="L163" s="4">
        <f t="shared" si="4"/>
        <v>1.21</v>
      </c>
      <c r="M163" s="1">
        <v>1</v>
      </c>
      <c r="N163" s="19">
        <v>1.21</v>
      </c>
      <c r="O163" s="1" t="s">
        <v>1746</v>
      </c>
    </row>
    <row r="164" spans="1:15" x14ac:dyDescent="0.25">
      <c r="A164" s="1">
        <v>163</v>
      </c>
      <c r="B164" s="1" t="s">
        <v>522</v>
      </c>
      <c r="C164" s="10">
        <v>44677</v>
      </c>
      <c r="D164" s="1">
        <v>0</v>
      </c>
      <c r="E164" s="17" t="s">
        <v>213</v>
      </c>
      <c r="F164" s="15">
        <v>24</v>
      </c>
      <c r="G164" s="2">
        <v>2.4700000000000002</v>
      </c>
      <c r="H164" s="3">
        <v>7.83</v>
      </c>
      <c r="I164" s="2">
        <v>1.6</v>
      </c>
      <c r="J164" s="4">
        <f t="shared" si="3"/>
        <v>0.87000000000000011</v>
      </c>
      <c r="K164" s="1">
        <v>1</v>
      </c>
      <c r="L164" s="4">
        <f t="shared" si="4"/>
        <v>0.87000000000000011</v>
      </c>
      <c r="M164" s="1">
        <v>1</v>
      </c>
      <c r="N164" s="19">
        <v>0.87</v>
      </c>
      <c r="O164" s="1" t="s">
        <v>1746</v>
      </c>
    </row>
    <row r="165" spans="1:15" x14ac:dyDescent="0.25">
      <c r="A165" s="1">
        <v>164</v>
      </c>
      <c r="B165" s="1" t="s">
        <v>522</v>
      </c>
      <c r="C165" s="10">
        <v>44678</v>
      </c>
      <c r="D165" s="1">
        <v>0</v>
      </c>
      <c r="E165" s="17" t="s">
        <v>2277</v>
      </c>
      <c r="F165" s="15">
        <v>19</v>
      </c>
      <c r="G165" s="2">
        <v>1.96</v>
      </c>
      <c r="H165" s="3">
        <v>5.92</v>
      </c>
      <c r="I165" s="2">
        <v>1.17</v>
      </c>
      <c r="J165" s="4">
        <f t="shared" si="3"/>
        <v>0.79</v>
      </c>
      <c r="K165" s="1">
        <v>1</v>
      </c>
      <c r="L165" s="4">
        <f t="shared" si="4"/>
        <v>0.79</v>
      </c>
      <c r="M165" s="1">
        <v>1</v>
      </c>
      <c r="N165" s="19">
        <v>0.79</v>
      </c>
      <c r="O165" s="1" t="s">
        <v>1746</v>
      </c>
    </row>
    <row r="166" spans="1:15" x14ac:dyDescent="0.25">
      <c r="A166" s="1">
        <v>165</v>
      </c>
      <c r="B166" s="1" t="s">
        <v>522</v>
      </c>
      <c r="C166" s="10">
        <v>44679</v>
      </c>
      <c r="D166" s="1">
        <v>0</v>
      </c>
      <c r="E166" s="17" t="s">
        <v>2551</v>
      </c>
      <c r="F166" s="15">
        <v>10.3</v>
      </c>
      <c r="G166" s="2">
        <v>1.62</v>
      </c>
      <c r="H166" s="3">
        <v>4.7699999999999996</v>
      </c>
      <c r="I166" s="2">
        <v>0.68</v>
      </c>
      <c r="J166" s="4">
        <f t="shared" si="3"/>
        <v>0.94000000000000006</v>
      </c>
      <c r="K166" s="1">
        <v>1</v>
      </c>
      <c r="L166" s="4">
        <f t="shared" si="4"/>
        <v>0.94000000000000006</v>
      </c>
      <c r="M166" s="1">
        <v>1</v>
      </c>
      <c r="N166" s="19">
        <v>0.94</v>
      </c>
      <c r="O166" s="1" t="s">
        <v>1746</v>
      </c>
    </row>
    <row r="167" spans="1:15" x14ac:dyDescent="0.25">
      <c r="A167" s="1">
        <v>166</v>
      </c>
      <c r="B167" s="1" t="s">
        <v>522</v>
      </c>
      <c r="C167" s="10">
        <v>44680</v>
      </c>
      <c r="D167" s="1">
        <v>0</v>
      </c>
      <c r="E167" s="17" t="s">
        <v>213</v>
      </c>
      <c r="F167" s="15">
        <v>24</v>
      </c>
      <c r="G167" s="2">
        <v>2.5499999999999998</v>
      </c>
      <c r="H167" s="3">
        <v>7.77</v>
      </c>
      <c r="I167" s="2">
        <v>1.56</v>
      </c>
      <c r="J167" s="4">
        <f t="shared" si="3"/>
        <v>0.98999999999999977</v>
      </c>
      <c r="K167" s="1">
        <v>1</v>
      </c>
      <c r="L167" s="4">
        <f t="shared" si="4"/>
        <v>0.98999999999999977</v>
      </c>
      <c r="M167" s="1">
        <v>1</v>
      </c>
      <c r="N167" s="19">
        <v>0.99</v>
      </c>
      <c r="O167" s="1" t="s">
        <v>1746</v>
      </c>
    </row>
    <row r="168" spans="1:15" x14ac:dyDescent="0.25">
      <c r="A168" s="1">
        <v>167</v>
      </c>
      <c r="B168" s="1" t="s">
        <v>522</v>
      </c>
      <c r="C168" s="10">
        <v>44681</v>
      </c>
      <c r="D168" s="1">
        <v>0</v>
      </c>
      <c r="E168" s="17" t="s">
        <v>213</v>
      </c>
      <c r="F168" s="15">
        <v>24</v>
      </c>
      <c r="G168" s="2">
        <v>2.62</v>
      </c>
      <c r="H168" s="3">
        <v>7.7</v>
      </c>
      <c r="I168" s="2">
        <v>1.69</v>
      </c>
      <c r="J168" s="4">
        <f t="shared" si="3"/>
        <v>0.93000000000000016</v>
      </c>
      <c r="K168" s="1">
        <v>1</v>
      </c>
      <c r="L168" s="4">
        <f t="shared" si="4"/>
        <v>0.93000000000000016</v>
      </c>
      <c r="M168" s="1">
        <v>1</v>
      </c>
      <c r="N168" s="19">
        <v>0.93</v>
      </c>
      <c r="O168" s="1" t="s">
        <v>1746</v>
      </c>
    </row>
    <row r="169" spans="1:15" x14ac:dyDescent="0.25">
      <c r="A169" s="1">
        <v>168</v>
      </c>
      <c r="B169" s="1" t="s">
        <v>522</v>
      </c>
      <c r="C169" s="10">
        <v>44682</v>
      </c>
      <c r="D169" s="1">
        <v>0</v>
      </c>
      <c r="E169" s="17" t="s">
        <v>213</v>
      </c>
      <c r="F169" s="15">
        <v>24</v>
      </c>
      <c r="G169" s="2">
        <v>2.56</v>
      </c>
      <c r="H169" s="3">
        <v>7.73</v>
      </c>
      <c r="I169" s="2">
        <v>1.63</v>
      </c>
      <c r="J169" s="4">
        <f t="shared" si="3"/>
        <v>0.93000000000000016</v>
      </c>
      <c r="K169" s="1">
        <v>1</v>
      </c>
      <c r="L169" s="4">
        <f t="shared" si="4"/>
        <v>0.93000000000000016</v>
      </c>
      <c r="M169" s="1">
        <v>1</v>
      </c>
      <c r="N169" s="19">
        <v>0.93</v>
      </c>
      <c r="O169" s="1" t="s">
        <v>1746</v>
      </c>
    </row>
    <row r="170" spans="1:15" ht="33" x14ac:dyDescent="0.25">
      <c r="A170" s="1">
        <v>169</v>
      </c>
      <c r="B170" s="1" t="s">
        <v>522</v>
      </c>
      <c r="C170" s="10">
        <v>44683</v>
      </c>
      <c r="D170" s="1">
        <v>0</v>
      </c>
      <c r="E170" s="18" t="s">
        <v>2552</v>
      </c>
      <c r="F170" s="15">
        <v>24</v>
      </c>
      <c r="G170" s="2">
        <v>2.2999999999999998</v>
      </c>
      <c r="H170" s="3">
        <v>6.77</v>
      </c>
      <c r="I170" s="2">
        <v>1.37</v>
      </c>
      <c r="J170" s="4">
        <f t="shared" si="3"/>
        <v>0.92999999999999972</v>
      </c>
      <c r="K170" s="1">
        <v>1</v>
      </c>
      <c r="L170" s="4">
        <f t="shared" si="4"/>
        <v>0.92999999999999972</v>
      </c>
      <c r="M170" s="1">
        <v>1</v>
      </c>
      <c r="N170" s="19">
        <v>0.93</v>
      </c>
      <c r="O170" s="1" t="s">
        <v>1746</v>
      </c>
    </row>
    <row r="171" spans="1:15" x14ac:dyDescent="0.25">
      <c r="A171" s="1">
        <v>170</v>
      </c>
      <c r="B171" s="1" t="s">
        <v>522</v>
      </c>
      <c r="C171" s="10">
        <v>44684</v>
      </c>
      <c r="D171" s="1">
        <v>0</v>
      </c>
      <c r="E171" s="17" t="s">
        <v>476</v>
      </c>
      <c r="F171" s="15">
        <v>23</v>
      </c>
      <c r="G171" s="2">
        <v>2.61</v>
      </c>
      <c r="H171" s="3">
        <v>7.8</v>
      </c>
      <c r="I171" s="2">
        <v>1.67</v>
      </c>
      <c r="J171" s="4">
        <f t="shared" si="3"/>
        <v>0.94</v>
      </c>
      <c r="K171" s="1">
        <v>1</v>
      </c>
      <c r="L171" s="4">
        <f t="shared" si="4"/>
        <v>0.94</v>
      </c>
      <c r="M171" s="1">
        <v>1</v>
      </c>
      <c r="N171" s="19">
        <v>0.94</v>
      </c>
      <c r="O171" s="1" t="s">
        <v>1746</v>
      </c>
    </row>
    <row r="172" spans="1:15" x14ac:dyDescent="0.25">
      <c r="A172" s="1">
        <v>171</v>
      </c>
      <c r="B172" s="1" t="s">
        <v>522</v>
      </c>
      <c r="C172" s="10">
        <v>44685</v>
      </c>
      <c r="D172" s="1">
        <v>0</v>
      </c>
      <c r="E172" s="17" t="s">
        <v>213</v>
      </c>
      <c r="F172" s="15">
        <v>24</v>
      </c>
      <c r="G172" s="2">
        <v>2.56</v>
      </c>
      <c r="H172" s="3">
        <v>7.32</v>
      </c>
      <c r="I172" s="2">
        <v>1.69</v>
      </c>
      <c r="J172" s="4">
        <f t="shared" si="3"/>
        <v>0.87000000000000011</v>
      </c>
      <c r="K172" s="1">
        <v>1</v>
      </c>
      <c r="L172" s="4">
        <f t="shared" si="4"/>
        <v>0.87000000000000011</v>
      </c>
      <c r="M172" s="1">
        <v>1</v>
      </c>
      <c r="N172" s="19">
        <v>0.87</v>
      </c>
      <c r="O172" s="1" t="s">
        <v>1746</v>
      </c>
    </row>
    <row r="173" spans="1:15" x14ac:dyDescent="0.25">
      <c r="A173" s="1">
        <v>172</v>
      </c>
      <c r="B173" s="1" t="s">
        <v>522</v>
      </c>
      <c r="C173" s="10">
        <v>44686</v>
      </c>
      <c r="D173" s="1">
        <v>0</v>
      </c>
      <c r="E173" s="17" t="s">
        <v>213</v>
      </c>
      <c r="F173" s="15">
        <v>24</v>
      </c>
      <c r="G173" s="2">
        <v>2.54</v>
      </c>
      <c r="H173" s="3">
        <v>7.45</v>
      </c>
      <c r="I173" s="2">
        <v>1.64</v>
      </c>
      <c r="J173" s="4">
        <f t="shared" ref="J173:J236" si="5">G173-I173</f>
        <v>0.90000000000000013</v>
      </c>
      <c r="K173" s="1">
        <v>1</v>
      </c>
      <c r="L173" s="4">
        <f t="shared" si="4"/>
        <v>0.90000000000000013</v>
      </c>
      <c r="M173" s="1">
        <v>1</v>
      </c>
      <c r="N173" s="19">
        <v>0.9</v>
      </c>
      <c r="O173" s="1" t="s">
        <v>1746</v>
      </c>
    </row>
    <row r="174" spans="1:15" x14ac:dyDescent="0.25">
      <c r="A174" s="1">
        <v>173</v>
      </c>
      <c r="B174" s="1" t="s">
        <v>522</v>
      </c>
      <c r="C174" s="10">
        <v>44687</v>
      </c>
      <c r="D174" s="1">
        <v>0</v>
      </c>
      <c r="E174" s="17" t="s">
        <v>213</v>
      </c>
      <c r="F174" s="15">
        <v>24</v>
      </c>
      <c r="G174" s="2">
        <v>2.08</v>
      </c>
      <c r="H174" s="3">
        <v>5.93</v>
      </c>
      <c r="I174" s="2">
        <v>1.51</v>
      </c>
      <c r="J174" s="4">
        <f t="shared" si="5"/>
        <v>0.57000000000000006</v>
      </c>
      <c r="K174" s="1">
        <v>1</v>
      </c>
      <c r="L174" s="4">
        <f t="shared" ref="L174:L237" si="6">(G174-I174-D174)*K174</f>
        <v>0.57000000000000006</v>
      </c>
      <c r="M174" s="1">
        <v>1</v>
      </c>
      <c r="N174" s="19">
        <v>0.56999999999999995</v>
      </c>
      <c r="O174" s="1" t="s">
        <v>1746</v>
      </c>
    </row>
    <row r="175" spans="1:15" x14ac:dyDescent="0.25">
      <c r="A175" s="1">
        <v>174</v>
      </c>
      <c r="B175" s="1" t="s">
        <v>522</v>
      </c>
      <c r="C175" s="10">
        <v>44688</v>
      </c>
      <c r="D175" s="1">
        <v>0</v>
      </c>
      <c r="E175" s="17" t="s">
        <v>213</v>
      </c>
      <c r="F175" s="15">
        <v>24</v>
      </c>
      <c r="G175" s="2">
        <v>2.5099999999999998</v>
      </c>
      <c r="H175" s="3">
        <v>7.88</v>
      </c>
      <c r="I175" s="2">
        <v>1.51</v>
      </c>
      <c r="J175" s="4">
        <f t="shared" si="5"/>
        <v>0.99999999999999978</v>
      </c>
      <c r="K175" s="1">
        <v>1</v>
      </c>
      <c r="L175" s="4">
        <f t="shared" si="6"/>
        <v>0.99999999999999978</v>
      </c>
      <c r="M175" s="1">
        <v>1</v>
      </c>
      <c r="N175" s="19">
        <v>1</v>
      </c>
      <c r="O175" s="1" t="s">
        <v>1746</v>
      </c>
    </row>
    <row r="176" spans="1:15" x14ac:dyDescent="0.25">
      <c r="A176" s="1">
        <v>175</v>
      </c>
      <c r="B176" s="1" t="s">
        <v>522</v>
      </c>
      <c r="C176" s="10">
        <v>44689</v>
      </c>
      <c r="D176" s="1">
        <v>0</v>
      </c>
      <c r="E176" s="17" t="s">
        <v>2553</v>
      </c>
      <c r="F176" s="15">
        <v>21</v>
      </c>
      <c r="G176" s="2">
        <v>2.4</v>
      </c>
      <c r="H176" s="3">
        <v>7.26</v>
      </c>
      <c r="I176" s="2">
        <v>1.59</v>
      </c>
      <c r="J176" s="4">
        <f t="shared" si="5"/>
        <v>0.80999999999999983</v>
      </c>
      <c r="K176" s="1">
        <v>1</v>
      </c>
      <c r="L176" s="4">
        <f t="shared" si="6"/>
        <v>0.80999999999999983</v>
      </c>
      <c r="M176" s="1">
        <v>1</v>
      </c>
      <c r="N176" s="19">
        <v>0.81</v>
      </c>
      <c r="O176" s="1" t="s">
        <v>1746</v>
      </c>
    </row>
    <row r="177" spans="1:15" x14ac:dyDescent="0.25">
      <c r="A177" s="1">
        <v>176</v>
      </c>
      <c r="B177" s="1" t="s">
        <v>522</v>
      </c>
      <c r="C177" s="10">
        <v>44690</v>
      </c>
      <c r="D177" s="1">
        <v>0</v>
      </c>
      <c r="E177" s="17" t="s">
        <v>213</v>
      </c>
      <c r="F177" s="15">
        <v>24</v>
      </c>
      <c r="G177" s="2">
        <v>1.93</v>
      </c>
      <c r="H177" s="3">
        <v>6</v>
      </c>
      <c r="I177" s="2">
        <v>1.1200000000000001</v>
      </c>
      <c r="J177" s="4">
        <f t="shared" si="5"/>
        <v>0.80999999999999983</v>
      </c>
      <c r="K177" s="1">
        <v>1</v>
      </c>
      <c r="L177" s="4">
        <f t="shared" si="6"/>
        <v>0.80999999999999983</v>
      </c>
      <c r="M177" s="1">
        <v>1</v>
      </c>
      <c r="N177" s="19">
        <v>0.81</v>
      </c>
      <c r="O177" s="1" t="s">
        <v>1746</v>
      </c>
    </row>
    <row r="178" spans="1:15" x14ac:dyDescent="0.25">
      <c r="A178" s="1">
        <v>177</v>
      </c>
      <c r="B178" s="1" t="s">
        <v>522</v>
      </c>
      <c r="C178" s="10">
        <v>44691</v>
      </c>
      <c r="D178" s="1">
        <v>0</v>
      </c>
      <c r="E178" s="17" t="s">
        <v>213</v>
      </c>
      <c r="F178" s="15">
        <v>24</v>
      </c>
      <c r="G178" s="2">
        <v>2.4900000000000002</v>
      </c>
      <c r="H178" s="3">
        <v>7.97</v>
      </c>
      <c r="I178" s="2">
        <v>1.1100000000000001</v>
      </c>
      <c r="J178" s="4">
        <f t="shared" si="5"/>
        <v>1.3800000000000001</v>
      </c>
      <c r="K178" s="1">
        <v>1</v>
      </c>
      <c r="L178" s="4">
        <f t="shared" si="6"/>
        <v>1.3800000000000001</v>
      </c>
      <c r="M178" s="1">
        <v>1</v>
      </c>
      <c r="N178" s="19">
        <v>1.38</v>
      </c>
      <c r="O178" s="1" t="s">
        <v>1746</v>
      </c>
    </row>
    <row r="179" spans="1:15" x14ac:dyDescent="0.25">
      <c r="A179" s="1">
        <v>178</v>
      </c>
      <c r="B179" s="1" t="s">
        <v>522</v>
      </c>
      <c r="C179" s="10">
        <v>44692</v>
      </c>
      <c r="D179" s="1">
        <v>0</v>
      </c>
      <c r="E179" s="17" t="s">
        <v>213</v>
      </c>
      <c r="F179" s="15">
        <v>24</v>
      </c>
      <c r="G179" s="2">
        <v>2.5099999999999998</v>
      </c>
      <c r="H179" s="3">
        <v>8</v>
      </c>
      <c r="I179" s="2">
        <v>1.62</v>
      </c>
      <c r="J179" s="4">
        <f t="shared" si="5"/>
        <v>0.88999999999999968</v>
      </c>
      <c r="K179" s="1">
        <v>1</v>
      </c>
      <c r="L179" s="4">
        <f t="shared" si="6"/>
        <v>0.88999999999999968</v>
      </c>
      <c r="M179" s="1">
        <v>1</v>
      </c>
      <c r="N179" s="19">
        <v>0.89</v>
      </c>
      <c r="O179" s="1" t="s">
        <v>1746</v>
      </c>
    </row>
    <row r="180" spans="1:15" x14ac:dyDescent="0.25">
      <c r="A180" s="1">
        <v>179</v>
      </c>
      <c r="B180" s="1" t="s">
        <v>522</v>
      </c>
      <c r="C180" s="10">
        <v>44693</v>
      </c>
      <c r="D180" s="1">
        <v>0</v>
      </c>
      <c r="E180" s="17" t="s">
        <v>213</v>
      </c>
      <c r="F180" s="15">
        <v>24</v>
      </c>
      <c r="G180" s="2">
        <v>2.37</v>
      </c>
      <c r="H180" s="3">
        <v>7.85</v>
      </c>
      <c r="I180" s="2">
        <v>1.62</v>
      </c>
      <c r="J180" s="4">
        <f t="shared" si="5"/>
        <v>0.75</v>
      </c>
      <c r="K180" s="1">
        <v>1</v>
      </c>
      <c r="L180" s="4">
        <f t="shared" si="6"/>
        <v>0.75</v>
      </c>
      <c r="M180" s="1">
        <v>1</v>
      </c>
      <c r="N180" s="19">
        <v>0.75</v>
      </c>
      <c r="O180" s="1" t="s">
        <v>1746</v>
      </c>
    </row>
    <row r="181" spans="1:15" x14ac:dyDescent="0.25">
      <c r="A181" s="1">
        <v>180</v>
      </c>
      <c r="B181" s="1" t="s">
        <v>522</v>
      </c>
      <c r="C181" s="10">
        <v>44694</v>
      </c>
      <c r="D181" s="1">
        <v>0</v>
      </c>
      <c r="E181" s="17" t="s">
        <v>1024</v>
      </c>
      <c r="F181" s="15">
        <v>18</v>
      </c>
      <c r="G181" s="2">
        <v>1.94</v>
      </c>
      <c r="H181" s="3">
        <v>5.75</v>
      </c>
      <c r="I181" s="2">
        <v>1.46</v>
      </c>
      <c r="J181" s="4">
        <f t="shared" si="5"/>
        <v>0.48</v>
      </c>
      <c r="K181" s="1">
        <v>1</v>
      </c>
      <c r="L181" s="4">
        <f t="shared" si="6"/>
        <v>0.48</v>
      </c>
      <c r="M181" s="1">
        <v>1</v>
      </c>
      <c r="N181" s="19">
        <v>0.48</v>
      </c>
      <c r="O181" s="1" t="s">
        <v>1746</v>
      </c>
    </row>
    <row r="182" spans="1:15" x14ac:dyDescent="0.25">
      <c r="A182" s="1">
        <v>181</v>
      </c>
      <c r="B182" s="1" t="s">
        <v>522</v>
      </c>
      <c r="C182" s="10">
        <v>44695</v>
      </c>
      <c r="D182" s="1">
        <v>0</v>
      </c>
      <c r="E182" s="17" t="s">
        <v>422</v>
      </c>
      <c r="F182" s="15">
        <v>13</v>
      </c>
      <c r="G182" s="2">
        <v>1.74</v>
      </c>
      <c r="H182" s="3">
        <v>6.37</v>
      </c>
      <c r="I182" s="2">
        <v>1.26</v>
      </c>
      <c r="J182" s="4">
        <f t="shared" si="5"/>
        <v>0.48</v>
      </c>
      <c r="K182" s="1">
        <v>1</v>
      </c>
      <c r="L182" s="4">
        <f t="shared" si="6"/>
        <v>0.48</v>
      </c>
      <c r="M182" s="1">
        <v>1</v>
      </c>
      <c r="N182" s="19">
        <v>0.48</v>
      </c>
      <c r="O182" s="1" t="s">
        <v>1746</v>
      </c>
    </row>
    <row r="183" spans="1:15" x14ac:dyDescent="0.25">
      <c r="A183" s="1">
        <v>182</v>
      </c>
      <c r="B183" s="1" t="s">
        <v>522</v>
      </c>
      <c r="C183" s="10">
        <v>44696</v>
      </c>
      <c r="D183" s="1">
        <v>0</v>
      </c>
      <c r="E183" s="17" t="s">
        <v>213</v>
      </c>
      <c r="F183" s="15">
        <v>24</v>
      </c>
      <c r="G183" s="2">
        <v>2.74</v>
      </c>
      <c r="H183" s="3">
        <v>10.63</v>
      </c>
      <c r="I183" s="2">
        <v>1.68</v>
      </c>
      <c r="J183" s="4">
        <f t="shared" si="5"/>
        <v>1.0600000000000003</v>
      </c>
      <c r="K183" s="1">
        <v>1</v>
      </c>
      <c r="L183" s="4">
        <f t="shared" si="6"/>
        <v>1.0600000000000003</v>
      </c>
      <c r="M183" s="1">
        <v>1</v>
      </c>
      <c r="N183" s="19">
        <v>1.06</v>
      </c>
      <c r="O183" s="1" t="s">
        <v>1746</v>
      </c>
    </row>
    <row r="184" spans="1:15" x14ac:dyDescent="0.25">
      <c r="A184" s="1">
        <v>183</v>
      </c>
      <c r="B184" s="1" t="s">
        <v>522</v>
      </c>
      <c r="C184" s="10">
        <v>44697</v>
      </c>
      <c r="D184" s="1">
        <v>0</v>
      </c>
      <c r="E184" s="17" t="s">
        <v>213</v>
      </c>
      <c r="F184" s="15">
        <v>24</v>
      </c>
      <c r="G184" s="2">
        <v>2.59</v>
      </c>
      <c r="H184" s="3">
        <v>10</v>
      </c>
      <c r="I184" s="2">
        <v>1.71</v>
      </c>
      <c r="J184" s="4">
        <f t="shared" si="5"/>
        <v>0.87999999999999989</v>
      </c>
      <c r="K184" s="1">
        <v>1</v>
      </c>
      <c r="L184" s="4">
        <f t="shared" si="6"/>
        <v>0.87999999999999989</v>
      </c>
      <c r="M184" s="1">
        <v>1</v>
      </c>
      <c r="N184" s="19">
        <v>0.88</v>
      </c>
      <c r="O184" s="1" t="s">
        <v>1746</v>
      </c>
    </row>
    <row r="185" spans="1:15" x14ac:dyDescent="0.25">
      <c r="A185" s="1">
        <v>184</v>
      </c>
      <c r="B185" s="1" t="s">
        <v>522</v>
      </c>
      <c r="C185" s="10">
        <v>44698</v>
      </c>
      <c r="D185" s="1">
        <v>0</v>
      </c>
      <c r="E185" s="17" t="s">
        <v>213</v>
      </c>
      <c r="F185" s="15">
        <v>24</v>
      </c>
      <c r="G185" s="2">
        <v>2.39</v>
      </c>
      <c r="H185" s="3">
        <v>9</v>
      </c>
      <c r="I185" s="2">
        <v>1.5</v>
      </c>
      <c r="J185" s="4">
        <f t="shared" si="5"/>
        <v>0.89000000000000012</v>
      </c>
      <c r="K185" s="1">
        <v>1</v>
      </c>
      <c r="L185" s="4">
        <f t="shared" si="6"/>
        <v>0.89000000000000012</v>
      </c>
      <c r="M185" s="1">
        <v>1</v>
      </c>
      <c r="N185" s="19">
        <v>0.89</v>
      </c>
      <c r="O185" s="1" t="s">
        <v>1746</v>
      </c>
    </row>
    <row r="186" spans="1:15" x14ac:dyDescent="0.25">
      <c r="A186" s="1">
        <v>185</v>
      </c>
      <c r="B186" s="1" t="s">
        <v>522</v>
      </c>
      <c r="C186" s="10">
        <v>44699</v>
      </c>
      <c r="D186" s="1">
        <v>0</v>
      </c>
      <c r="E186" s="17" t="s">
        <v>213</v>
      </c>
      <c r="F186" s="15">
        <v>24</v>
      </c>
      <c r="G186" s="2">
        <v>2.57</v>
      </c>
      <c r="H186" s="3">
        <v>10.4</v>
      </c>
      <c r="I186" s="2">
        <v>1.49</v>
      </c>
      <c r="J186" s="4">
        <f t="shared" si="5"/>
        <v>1.0799999999999998</v>
      </c>
      <c r="K186" s="1">
        <v>1</v>
      </c>
      <c r="L186" s="4">
        <f t="shared" si="6"/>
        <v>1.0799999999999998</v>
      </c>
      <c r="M186" s="1">
        <v>1</v>
      </c>
      <c r="N186" s="19">
        <v>1.08</v>
      </c>
      <c r="O186" s="1" t="s">
        <v>1746</v>
      </c>
    </row>
    <row r="187" spans="1:15" x14ac:dyDescent="0.25">
      <c r="A187" s="1">
        <v>186</v>
      </c>
      <c r="B187" s="1" t="s">
        <v>522</v>
      </c>
      <c r="C187" s="10">
        <v>44700</v>
      </c>
      <c r="D187" s="1">
        <v>0</v>
      </c>
      <c r="E187" s="17" t="s">
        <v>213</v>
      </c>
      <c r="F187" s="15">
        <v>24</v>
      </c>
      <c r="G187" s="2">
        <v>2.73</v>
      </c>
      <c r="H187" s="3">
        <v>9.69</v>
      </c>
      <c r="I187" s="2">
        <v>1.73</v>
      </c>
      <c r="J187" s="4">
        <f t="shared" si="5"/>
        <v>1</v>
      </c>
      <c r="K187" s="1">
        <v>1</v>
      </c>
      <c r="L187" s="4">
        <f t="shared" si="6"/>
        <v>1</v>
      </c>
      <c r="M187" s="1">
        <v>1</v>
      </c>
      <c r="N187" s="19">
        <v>1</v>
      </c>
      <c r="O187" s="1" t="s">
        <v>1746</v>
      </c>
    </row>
    <row r="188" spans="1:15" x14ac:dyDescent="0.25">
      <c r="A188" s="1">
        <v>187</v>
      </c>
      <c r="B188" s="1" t="s">
        <v>522</v>
      </c>
      <c r="C188" s="10">
        <v>44701</v>
      </c>
      <c r="D188" s="1">
        <v>0</v>
      </c>
      <c r="E188" s="17" t="s">
        <v>213</v>
      </c>
      <c r="F188" s="15">
        <v>24</v>
      </c>
      <c r="G188" s="2">
        <v>2.57</v>
      </c>
      <c r="H188" s="3">
        <v>10.33</v>
      </c>
      <c r="I188" s="2">
        <v>1.91</v>
      </c>
      <c r="J188" s="4">
        <f t="shared" si="5"/>
        <v>0.65999999999999992</v>
      </c>
      <c r="K188" s="1">
        <v>1</v>
      </c>
      <c r="L188" s="4">
        <f t="shared" si="6"/>
        <v>0.65999999999999992</v>
      </c>
      <c r="M188" s="1">
        <v>1</v>
      </c>
      <c r="N188" s="19">
        <v>0.66</v>
      </c>
      <c r="O188" s="1" t="s">
        <v>1746</v>
      </c>
    </row>
    <row r="189" spans="1:15" x14ac:dyDescent="0.25">
      <c r="A189" s="1">
        <v>188</v>
      </c>
      <c r="B189" s="1" t="s">
        <v>522</v>
      </c>
      <c r="C189" s="10">
        <v>44702</v>
      </c>
      <c r="D189" s="1">
        <v>0</v>
      </c>
      <c r="E189" s="17" t="s">
        <v>213</v>
      </c>
      <c r="F189" s="15">
        <v>24</v>
      </c>
      <c r="G189" s="2">
        <v>2.79</v>
      </c>
      <c r="H189" s="3">
        <v>10.039999999999999</v>
      </c>
      <c r="I189" s="2">
        <v>1.67</v>
      </c>
      <c r="J189" s="4">
        <f t="shared" si="5"/>
        <v>1.1200000000000001</v>
      </c>
      <c r="K189" s="1">
        <v>1</v>
      </c>
      <c r="L189" s="4">
        <f t="shared" si="6"/>
        <v>1.1200000000000001</v>
      </c>
      <c r="M189" s="1">
        <v>1</v>
      </c>
      <c r="N189" s="19">
        <v>1.1200000000000001</v>
      </c>
      <c r="O189" s="25" t="s">
        <v>1746</v>
      </c>
    </row>
    <row r="190" spans="1:15" x14ac:dyDescent="0.25">
      <c r="A190" s="1">
        <v>189</v>
      </c>
      <c r="B190" s="1" t="s">
        <v>522</v>
      </c>
      <c r="C190" s="10">
        <v>44703</v>
      </c>
      <c r="D190" s="1">
        <v>0</v>
      </c>
      <c r="E190" s="17" t="s">
        <v>213</v>
      </c>
      <c r="F190" s="15">
        <v>24</v>
      </c>
      <c r="G190" s="2">
        <v>2.88</v>
      </c>
      <c r="H190" s="3">
        <v>10.130000000000001</v>
      </c>
      <c r="I190" s="2">
        <v>1.85</v>
      </c>
      <c r="J190" s="4">
        <f t="shared" si="5"/>
        <v>1.0299999999999998</v>
      </c>
      <c r="K190" s="1">
        <v>1</v>
      </c>
      <c r="L190" s="4">
        <f t="shared" si="6"/>
        <v>1.0299999999999998</v>
      </c>
      <c r="M190" s="1">
        <v>1</v>
      </c>
      <c r="N190" s="19">
        <v>1.03</v>
      </c>
      <c r="O190" s="1" t="s">
        <v>1746</v>
      </c>
    </row>
    <row r="191" spans="1:15" x14ac:dyDescent="0.25">
      <c r="A191" s="1">
        <v>190</v>
      </c>
      <c r="B191" s="1" t="s">
        <v>522</v>
      </c>
      <c r="C191" s="10">
        <v>44704</v>
      </c>
      <c r="D191" s="1">
        <v>0</v>
      </c>
      <c r="E191" s="17" t="s">
        <v>213</v>
      </c>
      <c r="F191" s="15">
        <v>24</v>
      </c>
      <c r="G191" s="2">
        <v>2.61</v>
      </c>
      <c r="H191" s="3">
        <v>10</v>
      </c>
      <c r="I191" s="2">
        <v>1.76</v>
      </c>
      <c r="J191" s="4">
        <f t="shared" si="5"/>
        <v>0.84999999999999987</v>
      </c>
      <c r="K191" s="1">
        <v>1</v>
      </c>
      <c r="L191" s="4">
        <f t="shared" si="6"/>
        <v>0.84999999999999987</v>
      </c>
      <c r="M191" s="1">
        <v>1</v>
      </c>
      <c r="N191" s="19">
        <v>0.85</v>
      </c>
      <c r="O191" s="1" t="s">
        <v>1746</v>
      </c>
    </row>
    <row r="192" spans="1:15" x14ac:dyDescent="0.25">
      <c r="A192" s="1">
        <v>191</v>
      </c>
      <c r="B192" s="1" t="s">
        <v>522</v>
      </c>
      <c r="C192" s="10">
        <v>44705</v>
      </c>
      <c r="D192" s="1">
        <v>0</v>
      </c>
      <c r="E192" s="17" t="s">
        <v>213</v>
      </c>
      <c r="F192" s="15">
        <v>24</v>
      </c>
      <c r="G192" s="2">
        <v>2.67</v>
      </c>
      <c r="H192" s="3">
        <v>10.16</v>
      </c>
      <c r="I192" s="2">
        <v>1.76</v>
      </c>
      <c r="J192" s="4">
        <f t="shared" si="5"/>
        <v>0.90999999999999992</v>
      </c>
      <c r="K192" s="1">
        <v>1</v>
      </c>
      <c r="L192" s="4">
        <f t="shared" si="6"/>
        <v>0.90999999999999992</v>
      </c>
      <c r="M192" s="1">
        <v>1</v>
      </c>
      <c r="N192" s="19">
        <v>0.91</v>
      </c>
      <c r="O192" s="1" t="s">
        <v>1746</v>
      </c>
    </row>
    <row r="193" spans="1:15" x14ac:dyDescent="0.25">
      <c r="A193" s="1">
        <v>192</v>
      </c>
      <c r="B193" s="1" t="s">
        <v>522</v>
      </c>
      <c r="C193" s="10">
        <v>44706</v>
      </c>
      <c r="D193" s="1">
        <v>0</v>
      </c>
      <c r="E193" s="17" t="s">
        <v>213</v>
      </c>
      <c r="F193" s="15">
        <v>24</v>
      </c>
      <c r="G193" s="2">
        <v>2.5</v>
      </c>
      <c r="H193" s="3">
        <v>10.5</v>
      </c>
      <c r="I193" s="2">
        <v>1.85</v>
      </c>
      <c r="J193" s="4">
        <f t="shared" si="5"/>
        <v>0.64999999999999991</v>
      </c>
      <c r="K193" s="1">
        <v>1</v>
      </c>
      <c r="L193" s="4">
        <f t="shared" si="6"/>
        <v>0.64999999999999991</v>
      </c>
      <c r="M193" s="1">
        <v>1</v>
      </c>
      <c r="N193" s="19">
        <v>0.65</v>
      </c>
      <c r="O193" s="1" t="s">
        <v>1746</v>
      </c>
    </row>
    <row r="194" spans="1:15" x14ac:dyDescent="0.25">
      <c r="A194" s="1">
        <v>193</v>
      </c>
      <c r="B194" s="1" t="s">
        <v>522</v>
      </c>
      <c r="C194" s="10">
        <v>44707</v>
      </c>
      <c r="D194" s="1">
        <v>0</v>
      </c>
      <c r="E194" s="17" t="s">
        <v>213</v>
      </c>
      <c r="F194" s="15">
        <v>24</v>
      </c>
      <c r="G194" s="2">
        <v>2.5299999999999998</v>
      </c>
      <c r="H194" s="3">
        <v>9.9499999999999993</v>
      </c>
      <c r="I194" s="2">
        <v>1.64</v>
      </c>
      <c r="J194" s="4">
        <f t="shared" si="5"/>
        <v>0.8899999999999999</v>
      </c>
      <c r="K194" s="1">
        <v>1</v>
      </c>
      <c r="L194" s="4">
        <f t="shared" si="6"/>
        <v>0.8899999999999999</v>
      </c>
      <c r="M194" s="1">
        <v>1</v>
      </c>
      <c r="N194" s="19">
        <v>0.89</v>
      </c>
      <c r="O194" s="1" t="s">
        <v>1746</v>
      </c>
    </row>
    <row r="195" spans="1:15" x14ac:dyDescent="0.25">
      <c r="A195" s="1">
        <v>194</v>
      </c>
      <c r="B195" s="1" t="s">
        <v>522</v>
      </c>
      <c r="C195" s="10">
        <v>44708</v>
      </c>
      <c r="D195" s="1">
        <v>0</v>
      </c>
      <c r="E195" s="17" t="s">
        <v>213</v>
      </c>
      <c r="F195" s="15">
        <v>24</v>
      </c>
      <c r="G195" s="2">
        <v>2.82</v>
      </c>
      <c r="H195" s="3">
        <v>10.02</v>
      </c>
      <c r="I195" s="2">
        <v>1.75</v>
      </c>
      <c r="J195" s="4">
        <f t="shared" si="5"/>
        <v>1.0699999999999998</v>
      </c>
      <c r="K195" s="1">
        <v>1</v>
      </c>
      <c r="L195" s="4">
        <f t="shared" si="6"/>
        <v>1.0699999999999998</v>
      </c>
      <c r="M195" s="1">
        <v>1</v>
      </c>
      <c r="N195" s="19">
        <v>1.07</v>
      </c>
      <c r="O195" s="1" t="s">
        <v>1746</v>
      </c>
    </row>
    <row r="196" spans="1:15" x14ac:dyDescent="0.25">
      <c r="A196" s="1">
        <v>195</v>
      </c>
      <c r="B196" s="1" t="s">
        <v>522</v>
      </c>
      <c r="C196" s="10">
        <v>44709</v>
      </c>
      <c r="D196" s="1">
        <v>0</v>
      </c>
      <c r="E196" s="17" t="s">
        <v>213</v>
      </c>
      <c r="F196" s="15">
        <v>24</v>
      </c>
      <c r="G196" s="2">
        <v>2.8</v>
      </c>
      <c r="H196" s="3">
        <v>9.9600000000000009</v>
      </c>
      <c r="I196" s="2">
        <v>2.08</v>
      </c>
      <c r="J196" s="4">
        <f t="shared" si="5"/>
        <v>0.71999999999999975</v>
      </c>
      <c r="K196" s="1">
        <v>1</v>
      </c>
      <c r="L196" s="4">
        <f t="shared" si="6"/>
        <v>0.71999999999999975</v>
      </c>
      <c r="M196" s="1">
        <v>1</v>
      </c>
      <c r="N196" s="19">
        <v>0.72</v>
      </c>
      <c r="O196" s="1" t="s">
        <v>1746</v>
      </c>
    </row>
    <row r="197" spans="1:15" x14ac:dyDescent="0.25">
      <c r="A197" s="1">
        <v>196</v>
      </c>
      <c r="B197" s="1" t="s">
        <v>522</v>
      </c>
      <c r="C197" s="10">
        <v>44710</v>
      </c>
      <c r="D197" s="1">
        <v>0</v>
      </c>
      <c r="E197" s="17" t="s">
        <v>213</v>
      </c>
      <c r="F197" s="15">
        <v>24</v>
      </c>
      <c r="G197" s="2">
        <v>2.5499999999999998</v>
      </c>
      <c r="H197" s="3">
        <v>9.9700000000000006</v>
      </c>
      <c r="I197" s="2">
        <v>2.06</v>
      </c>
      <c r="J197" s="4">
        <f t="shared" si="5"/>
        <v>0.48999999999999977</v>
      </c>
      <c r="K197" s="1">
        <v>1</v>
      </c>
      <c r="L197" s="4">
        <f t="shared" si="6"/>
        <v>0.48999999999999977</v>
      </c>
      <c r="M197" s="1">
        <v>1</v>
      </c>
      <c r="N197" s="19">
        <v>0.49</v>
      </c>
      <c r="O197" s="1" t="s">
        <v>1746</v>
      </c>
    </row>
    <row r="198" spans="1:15" x14ac:dyDescent="0.25">
      <c r="A198" s="1">
        <v>197</v>
      </c>
      <c r="B198" s="1" t="s">
        <v>522</v>
      </c>
      <c r="C198" s="10">
        <v>44711</v>
      </c>
      <c r="D198" s="1">
        <v>0</v>
      </c>
      <c r="E198" s="17" t="s">
        <v>213</v>
      </c>
      <c r="F198" s="15">
        <v>24</v>
      </c>
      <c r="G198" s="2">
        <v>2.58</v>
      </c>
      <c r="H198" s="3">
        <v>9.9499999999999993</v>
      </c>
      <c r="I198" s="2">
        <v>1.73</v>
      </c>
      <c r="J198" s="4">
        <f t="shared" si="5"/>
        <v>0.85000000000000009</v>
      </c>
      <c r="K198" s="1">
        <v>1</v>
      </c>
      <c r="L198" s="4">
        <f t="shared" si="6"/>
        <v>0.85000000000000009</v>
      </c>
      <c r="M198" s="1">
        <v>1</v>
      </c>
      <c r="N198" s="19">
        <v>0.85</v>
      </c>
      <c r="O198" s="1" t="s">
        <v>1746</v>
      </c>
    </row>
    <row r="199" spans="1:15" x14ac:dyDescent="0.25">
      <c r="A199" s="1">
        <v>198</v>
      </c>
      <c r="B199" s="1" t="s">
        <v>522</v>
      </c>
      <c r="C199" s="10">
        <v>44712</v>
      </c>
      <c r="D199" s="1">
        <v>0</v>
      </c>
      <c r="E199" s="17" t="s">
        <v>213</v>
      </c>
      <c r="F199" s="15">
        <v>24</v>
      </c>
      <c r="G199" s="2">
        <v>2.71</v>
      </c>
      <c r="H199" s="3">
        <v>9.8699999999999992</v>
      </c>
      <c r="I199" s="2">
        <v>1.96</v>
      </c>
      <c r="J199" s="4">
        <f t="shared" si="5"/>
        <v>0.75</v>
      </c>
      <c r="K199" s="1">
        <v>1</v>
      </c>
      <c r="L199" s="4">
        <f t="shared" si="6"/>
        <v>0.75</v>
      </c>
      <c r="M199" s="1">
        <v>1</v>
      </c>
      <c r="N199" s="19">
        <v>0.75</v>
      </c>
      <c r="O199" s="1" t="s">
        <v>1746</v>
      </c>
    </row>
    <row r="200" spans="1:15" x14ac:dyDescent="0.25">
      <c r="A200" s="1">
        <v>199</v>
      </c>
      <c r="B200" s="1" t="s">
        <v>522</v>
      </c>
      <c r="C200" s="10">
        <v>44713</v>
      </c>
      <c r="D200" s="1">
        <v>0</v>
      </c>
      <c r="E200" s="17" t="s">
        <v>213</v>
      </c>
      <c r="F200" s="15">
        <v>24</v>
      </c>
      <c r="G200" s="2">
        <v>2.61</v>
      </c>
      <c r="H200" s="3">
        <v>9.75</v>
      </c>
      <c r="I200" s="2">
        <v>1.84</v>
      </c>
      <c r="J200" s="4">
        <f t="shared" si="5"/>
        <v>0.7699999999999998</v>
      </c>
      <c r="K200" s="1">
        <v>1</v>
      </c>
      <c r="L200" s="4">
        <f t="shared" si="6"/>
        <v>0.7699999999999998</v>
      </c>
      <c r="M200" s="1">
        <v>1</v>
      </c>
      <c r="N200" s="19">
        <v>0.77</v>
      </c>
      <c r="O200" s="1" t="s">
        <v>1746</v>
      </c>
    </row>
    <row r="201" spans="1:15" x14ac:dyDescent="0.25">
      <c r="A201" s="1">
        <v>200</v>
      </c>
      <c r="B201" s="1" t="s">
        <v>522</v>
      </c>
      <c r="C201" s="10">
        <v>44714</v>
      </c>
      <c r="D201" s="1">
        <v>0</v>
      </c>
      <c r="E201" s="17" t="s">
        <v>213</v>
      </c>
      <c r="F201" s="15">
        <v>24</v>
      </c>
      <c r="G201" s="2">
        <v>2.64</v>
      </c>
      <c r="H201" s="3">
        <v>9.3800000000000008</v>
      </c>
      <c r="I201" s="2">
        <v>1.88</v>
      </c>
      <c r="J201" s="4">
        <f t="shared" si="5"/>
        <v>0.76000000000000023</v>
      </c>
      <c r="K201" s="1">
        <v>1</v>
      </c>
      <c r="L201" s="4">
        <f t="shared" si="6"/>
        <v>0.76000000000000023</v>
      </c>
      <c r="M201" s="1">
        <v>1</v>
      </c>
      <c r="N201" s="19">
        <v>0.76</v>
      </c>
      <c r="O201" s="1" t="s">
        <v>1746</v>
      </c>
    </row>
    <row r="202" spans="1:15" x14ac:dyDescent="0.25">
      <c r="A202" s="1">
        <v>201</v>
      </c>
      <c r="B202" s="1" t="s">
        <v>522</v>
      </c>
      <c r="C202" s="10">
        <v>44715</v>
      </c>
      <c r="D202" s="1">
        <v>0</v>
      </c>
      <c r="E202" s="17" t="s">
        <v>213</v>
      </c>
      <c r="F202" s="15">
        <v>24</v>
      </c>
      <c r="G202" s="2">
        <v>2.67</v>
      </c>
      <c r="H202" s="3">
        <v>9.48</v>
      </c>
      <c r="I202" s="2">
        <v>1.93</v>
      </c>
      <c r="J202" s="4">
        <f t="shared" si="5"/>
        <v>0.74</v>
      </c>
      <c r="K202" s="1">
        <v>1</v>
      </c>
      <c r="L202" s="4">
        <f t="shared" si="6"/>
        <v>0.74</v>
      </c>
      <c r="M202" s="1">
        <v>1</v>
      </c>
      <c r="N202" s="19">
        <v>0.74</v>
      </c>
      <c r="O202" s="1" t="s">
        <v>1746</v>
      </c>
    </row>
    <row r="203" spans="1:15" x14ac:dyDescent="0.25">
      <c r="A203" s="1">
        <v>202</v>
      </c>
      <c r="B203" s="1" t="s">
        <v>522</v>
      </c>
      <c r="C203" s="10">
        <v>44716</v>
      </c>
      <c r="D203" s="1">
        <v>0</v>
      </c>
      <c r="E203" s="17" t="s">
        <v>213</v>
      </c>
      <c r="F203" s="15">
        <v>24</v>
      </c>
      <c r="G203" s="2">
        <v>2.77</v>
      </c>
      <c r="H203" s="3">
        <v>9.7799999999999994</v>
      </c>
      <c r="I203" s="2">
        <v>2.0699999999999998</v>
      </c>
      <c r="J203" s="4">
        <f t="shared" si="5"/>
        <v>0.70000000000000018</v>
      </c>
      <c r="K203" s="1">
        <v>1</v>
      </c>
      <c r="L203" s="4">
        <f t="shared" si="6"/>
        <v>0.70000000000000018</v>
      </c>
      <c r="M203" s="1">
        <v>1</v>
      </c>
      <c r="N203" s="19">
        <v>0.7</v>
      </c>
      <c r="O203" s="1" t="s">
        <v>1746</v>
      </c>
    </row>
    <row r="204" spans="1:15" x14ac:dyDescent="0.25">
      <c r="A204" s="1">
        <v>203</v>
      </c>
      <c r="B204" s="1" t="s">
        <v>522</v>
      </c>
      <c r="C204" s="10">
        <v>44717</v>
      </c>
      <c r="D204" s="1">
        <v>0</v>
      </c>
      <c r="E204" s="17" t="s">
        <v>213</v>
      </c>
      <c r="F204" s="15">
        <v>24</v>
      </c>
      <c r="G204" s="2">
        <v>2.69</v>
      </c>
      <c r="H204" s="3">
        <v>9.7200000000000006</v>
      </c>
      <c r="I204" s="2">
        <v>1.93</v>
      </c>
      <c r="J204" s="4">
        <f t="shared" si="5"/>
        <v>0.76</v>
      </c>
      <c r="K204" s="1">
        <v>1</v>
      </c>
      <c r="L204" s="4">
        <f t="shared" si="6"/>
        <v>0.76</v>
      </c>
      <c r="M204" s="1">
        <v>1</v>
      </c>
      <c r="N204" s="19">
        <v>0.76</v>
      </c>
      <c r="O204" s="1" t="s">
        <v>1746</v>
      </c>
    </row>
    <row r="205" spans="1:15" x14ac:dyDescent="0.25">
      <c r="A205" s="1">
        <v>204</v>
      </c>
      <c r="B205" s="1" t="s">
        <v>522</v>
      </c>
      <c r="C205" s="10">
        <v>44718</v>
      </c>
      <c r="D205" s="1">
        <v>0</v>
      </c>
      <c r="E205" s="17" t="s">
        <v>213</v>
      </c>
      <c r="F205" s="15">
        <v>24</v>
      </c>
      <c r="G205" s="2">
        <v>2.67</v>
      </c>
      <c r="H205" s="3">
        <v>9.5299999999999994</v>
      </c>
      <c r="I205" s="2">
        <v>1.95</v>
      </c>
      <c r="J205" s="4">
        <f t="shared" si="5"/>
        <v>0.72</v>
      </c>
      <c r="K205" s="1">
        <v>1</v>
      </c>
      <c r="L205" s="4">
        <f t="shared" si="6"/>
        <v>0.72</v>
      </c>
      <c r="M205" s="1">
        <v>1</v>
      </c>
      <c r="N205" s="19">
        <v>0.72</v>
      </c>
      <c r="O205" s="1" t="s">
        <v>1746</v>
      </c>
    </row>
    <row r="206" spans="1:15" x14ac:dyDescent="0.25">
      <c r="A206" s="1">
        <v>205</v>
      </c>
      <c r="B206" s="1" t="s">
        <v>522</v>
      </c>
      <c r="C206" s="10">
        <v>44719</v>
      </c>
      <c r="D206" s="1">
        <v>0</v>
      </c>
      <c r="E206" s="17" t="s">
        <v>213</v>
      </c>
      <c r="F206" s="15">
        <v>24</v>
      </c>
      <c r="G206" s="2">
        <v>2.65</v>
      </c>
      <c r="H206" s="3">
        <v>9.4700000000000006</v>
      </c>
      <c r="I206" s="2">
        <v>1.91</v>
      </c>
      <c r="J206" s="4">
        <f t="shared" si="5"/>
        <v>0.74</v>
      </c>
      <c r="K206" s="1">
        <v>1</v>
      </c>
      <c r="L206" s="4">
        <f t="shared" si="6"/>
        <v>0.74</v>
      </c>
      <c r="M206" s="1">
        <v>1</v>
      </c>
      <c r="N206" s="19">
        <v>0.74</v>
      </c>
      <c r="O206" s="1" t="s">
        <v>1746</v>
      </c>
    </row>
    <row r="207" spans="1:15" x14ac:dyDescent="0.25">
      <c r="A207" s="1">
        <v>206</v>
      </c>
      <c r="B207" s="1" t="s">
        <v>522</v>
      </c>
      <c r="C207" s="10">
        <v>44720</v>
      </c>
      <c r="D207" s="1">
        <v>0</v>
      </c>
      <c r="E207" s="17" t="s">
        <v>213</v>
      </c>
      <c r="F207" s="15">
        <v>24</v>
      </c>
      <c r="G207" s="2">
        <v>2.72</v>
      </c>
      <c r="H207" s="3">
        <v>9.57</v>
      </c>
      <c r="I207" s="2">
        <v>2.0499999999999998</v>
      </c>
      <c r="J207" s="4">
        <f t="shared" si="5"/>
        <v>0.67000000000000037</v>
      </c>
      <c r="K207" s="1">
        <v>1</v>
      </c>
      <c r="L207" s="4">
        <f t="shared" si="6"/>
        <v>0.67000000000000037</v>
      </c>
      <c r="M207" s="1">
        <v>1</v>
      </c>
      <c r="N207" s="19">
        <v>0.67</v>
      </c>
      <c r="O207" s="1" t="s">
        <v>1746</v>
      </c>
    </row>
    <row r="208" spans="1:15" x14ac:dyDescent="0.25">
      <c r="A208" s="1">
        <v>207</v>
      </c>
      <c r="B208" s="1" t="s">
        <v>522</v>
      </c>
      <c r="C208" s="10">
        <v>44721</v>
      </c>
      <c r="D208" s="1">
        <v>0</v>
      </c>
      <c r="E208" s="17" t="s">
        <v>213</v>
      </c>
      <c r="F208" s="15">
        <v>24</v>
      </c>
      <c r="G208" s="2">
        <v>2.84</v>
      </c>
      <c r="H208" s="3">
        <v>9.7100000000000009</v>
      </c>
      <c r="I208" s="2">
        <v>2.15</v>
      </c>
      <c r="J208" s="4">
        <f t="shared" si="5"/>
        <v>0.69</v>
      </c>
      <c r="K208" s="1">
        <v>1</v>
      </c>
      <c r="L208" s="4">
        <f t="shared" si="6"/>
        <v>0.69</v>
      </c>
      <c r="M208" s="1">
        <v>1</v>
      </c>
      <c r="N208" s="19">
        <v>0.69</v>
      </c>
      <c r="O208" s="1" t="s">
        <v>1746</v>
      </c>
    </row>
    <row r="209" spans="1:15" x14ac:dyDescent="0.25">
      <c r="A209" s="1">
        <v>208</v>
      </c>
      <c r="B209" s="1" t="s">
        <v>522</v>
      </c>
      <c r="C209" s="10">
        <v>44722</v>
      </c>
      <c r="D209" s="1">
        <v>0</v>
      </c>
      <c r="E209" s="17" t="s">
        <v>213</v>
      </c>
      <c r="F209" s="15">
        <v>24</v>
      </c>
      <c r="G209" s="2">
        <v>2.7</v>
      </c>
      <c r="H209" s="3">
        <v>9.5299999999999994</v>
      </c>
      <c r="I209" s="2">
        <v>1.98</v>
      </c>
      <c r="J209" s="4">
        <f t="shared" si="5"/>
        <v>0.7200000000000002</v>
      </c>
      <c r="K209" s="1">
        <v>1</v>
      </c>
      <c r="L209" s="4">
        <f t="shared" si="6"/>
        <v>0.7200000000000002</v>
      </c>
      <c r="M209" s="1">
        <v>1</v>
      </c>
      <c r="N209" s="19">
        <v>0.72</v>
      </c>
      <c r="O209" s="1" t="s">
        <v>1746</v>
      </c>
    </row>
    <row r="210" spans="1:15" x14ac:dyDescent="0.25">
      <c r="A210" s="1">
        <v>209</v>
      </c>
      <c r="B210" s="1" t="s">
        <v>522</v>
      </c>
      <c r="C210" s="10">
        <v>44723</v>
      </c>
      <c r="D210" s="1">
        <v>0</v>
      </c>
      <c r="E210" s="17" t="s">
        <v>213</v>
      </c>
      <c r="F210" s="15">
        <v>24</v>
      </c>
      <c r="G210" s="2">
        <v>2.78</v>
      </c>
      <c r="H210" s="3">
        <v>9.65</v>
      </c>
      <c r="I210" s="2">
        <v>2.0699999999999998</v>
      </c>
      <c r="J210" s="4">
        <f t="shared" si="5"/>
        <v>0.71</v>
      </c>
      <c r="K210" s="1">
        <v>1</v>
      </c>
      <c r="L210" s="4">
        <f t="shared" si="6"/>
        <v>0.71</v>
      </c>
      <c r="M210" s="26">
        <v>1</v>
      </c>
      <c r="N210" s="19">
        <v>0.71</v>
      </c>
      <c r="O210" s="1" t="s">
        <v>1746</v>
      </c>
    </row>
    <row r="211" spans="1:15" x14ac:dyDescent="0.25">
      <c r="A211" s="1">
        <v>210</v>
      </c>
      <c r="B211" s="1" t="s">
        <v>522</v>
      </c>
      <c r="C211" s="10">
        <v>44724</v>
      </c>
      <c r="D211" s="1">
        <v>0</v>
      </c>
      <c r="E211" s="17" t="s">
        <v>213</v>
      </c>
      <c r="F211" s="15">
        <v>24</v>
      </c>
      <c r="G211" s="2">
        <v>2.71</v>
      </c>
      <c r="H211" s="3">
        <v>9.61</v>
      </c>
      <c r="I211" s="2">
        <v>2.0299999999999998</v>
      </c>
      <c r="J211" s="4">
        <f t="shared" si="5"/>
        <v>0.68000000000000016</v>
      </c>
      <c r="K211" s="1">
        <v>1</v>
      </c>
      <c r="L211" s="4">
        <f t="shared" si="6"/>
        <v>0.68000000000000016</v>
      </c>
      <c r="M211" s="1">
        <v>1</v>
      </c>
      <c r="N211" s="19">
        <v>0.68</v>
      </c>
      <c r="O211" s="1" t="s">
        <v>1746</v>
      </c>
    </row>
    <row r="212" spans="1:15" x14ac:dyDescent="0.25">
      <c r="A212" s="1">
        <v>211</v>
      </c>
      <c r="B212" s="1" t="s">
        <v>522</v>
      </c>
      <c r="C212" s="10">
        <v>44725</v>
      </c>
      <c r="D212" s="1">
        <v>0</v>
      </c>
      <c r="E212" s="17" t="s">
        <v>213</v>
      </c>
      <c r="F212" s="15">
        <v>24</v>
      </c>
      <c r="G212" s="2">
        <v>2.84</v>
      </c>
      <c r="H212" s="3">
        <v>12.12</v>
      </c>
      <c r="I212" s="2">
        <v>1.98</v>
      </c>
      <c r="J212" s="4">
        <f t="shared" si="5"/>
        <v>0.85999999999999988</v>
      </c>
      <c r="K212" s="1">
        <v>1</v>
      </c>
      <c r="L212" s="4">
        <f t="shared" si="6"/>
        <v>0.85999999999999988</v>
      </c>
      <c r="M212" s="1">
        <v>1</v>
      </c>
      <c r="N212" s="19">
        <v>0.86</v>
      </c>
      <c r="O212" s="1" t="s">
        <v>1746</v>
      </c>
    </row>
    <row r="213" spans="1:15" x14ac:dyDescent="0.25">
      <c r="A213" s="1">
        <v>212</v>
      </c>
      <c r="B213" s="1" t="s">
        <v>522</v>
      </c>
      <c r="C213" s="10">
        <v>44726</v>
      </c>
      <c r="D213" s="1">
        <v>0</v>
      </c>
      <c r="E213" s="17" t="s">
        <v>213</v>
      </c>
      <c r="F213" s="15">
        <v>24</v>
      </c>
      <c r="G213" s="2">
        <v>2.5499999999999998</v>
      </c>
      <c r="H213" s="3">
        <v>9</v>
      </c>
      <c r="I213" s="2">
        <v>1.84</v>
      </c>
      <c r="J213" s="4">
        <f t="shared" si="5"/>
        <v>0.70999999999999974</v>
      </c>
      <c r="K213" s="1">
        <v>1</v>
      </c>
      <c r="L213" s="4">
        <f t="shared" si="6"/>
        <v>0.70999999999999974</v>
      </c>
      <c r="M213" s="1">
        <v>1</v>
      </c>
      <c r="N213" s="19">
        <v>0.71</v>
      </c>
      <c r="O213" s="1" t="s">
        <v>1746</v>
      </c>
    </row>
    <row r="214" spans="1:15" x14ac:dyDescent="0.25">
      <c r="A214" s="1">
        <v>213</v>
      </c>
      <c r="B214" s="1" t="s">
        <v>522</v>
      </c>
      <c r="C214" s="10">
        <v>44727</v>
      </c>
      <c r="D214" s="1">
        <v>0</v>
      </c>
      <c r="E214" s="17" t="s">
        <v>2371</v>
      </c>
      <c r="F214" s="15">
        <v>23.5</v>
      </c>
      <c r="G214" s="2">
        <v>2.83</v>
      </c>
      <c r="H214" s="3">
        <v>10.35</v>
      </c>
      <c r="I214" s="2">
        <v>2.1</v>
      </c>
      <c r="J214" s="4">
        <f t="shared" si="5"/>
        <v>0.73</v>
      </c>
      <c r="K214" s="1">
        <v>1</v>
      </c>
      <c r="L214" s="4">
        <f t="shared" si="6"/>
        <v>0.73</v>
      </c>
      <c r="M214" s="1">
        <v>1</v>
      </c>
      <c r="N214" s="19">
        <v>0.73</v>
      </c>
      <c r="O214" s="1" t="s">
        <v>1746</v>
      </c>
    </row>
    <row r="215" spans="1:15" x14ac:dyDescent="0.25">
      <c r="A215" s="1">
        <v>214</v>
      </c>
      <c r="B215" s="1" t="s">
        <v>522</v>
      </c>
      <c r="C215" s="10">
        <v>44728</v>
      </c>
      <c r="D215" s="1">
        <v>0</v>
      </c>
      <c r="E215" s="17" t="s">
        <v>243</v>
      </c>
      <c r="F215" s="15">
        <v>19.5</v>
      </c>
      <c r="G215" s="2">
        <v>2.4</v>
      </c>
      <c r="H215" s="3">
        <v>9.0299999999999994</v>
      </c>
      <c r="I215" s="2">
        <v>2.1</v>
      </c>
      <c r="J215" s="4">
        <f t="shared" si="5"/>
        <v>0.29999999999999982</v>
      </c>
      <c r="K215" s="1">
        <v>1</v>
      </c>
      <c r="L215" s="4">
        <f t="shared" si="6"/>
        <v>0.29999999999999982</v>
      </c>
      <c r="M215" s="1">
        <v>1</v>
      </c>
      <c r="N215" s="19">
        <v>0.3</v>
      </c>
      <c r="O215" s="1" t="s">
        <v>1746</v>
      </c>
    </row>
    <row r="216" spans="1:15" x14ac:dyDescent="0.25">
      <c r="A216" s="1">
        <v>215</v>
      </c>
      <c r="B216" s="1" t="s">
        <v>522</v>
      </c>
      <c r="C216" s="10">
        <v>44729</v>
      </c>
      <c r="D216" s="1">
        <v>0</v>
      </c>
      <c r="E216" s="17" t="s">
        <v>213</v>
      </c>
      <c r="F216" s="15">
        <v>24</v>
      </c>
      <c r="G216" s="2">
        <v>2.6</v>
      </c>
      <c r="H216" s="3">
        <v>10.8</v>
      </c>
      <c r="I216" s="2">
        <v>1.85</v>
      </c>
      <c r="J216" s="4">
        <f t="shared" si="5"/>
        <v>0.75</v>
      </c>
      <c r="K216" s="1">
        <v>1</v>
      </c>
      <c r="L216" s="4">
        <f t="shared" si="6"/>
        <v>0.75</v>
      </c>
      <c r="M216" s="1">
        <v>1</v>
      </c>
      <c r="N216" s="19">
        <v>0.75</v>
      </c>
      <c r="O216" s="1" t="s">
        <v>1746</v>
      </c>
    </row>
    <row r="217" spans="1:15" x14ac:dyDescent="0.25">
      <c r="A217" s="1">
        <v>216</v>
      </c>
      <c r="B217" s="1" t="s">
        <v>522</v>
      </c>
      <c r="C217" s="10">
        <v>44730</v>
      </c>
      <c r="D217" s="1">
        <v>0</v>
      </c>
      <c r="E217" s="17" t="s">
        <v>2554</v>
      </c>
      <c r="F217" s="15">
        <v>21.5</v>
      </c>
      <c r="G217" s="2">
        <v>2.37</v>
      </c>
      <c r="H217" s="3">
        <v>9.6</v>
      </c>
      <c r="I217" s="2">
        <v>1.85</v>
      </c>
      <c r="J217" s="4">
        <f t="shared" si="5"/>
        <v>0.52</v>
      </c>
      <c r="K217" s="1">
        <v>1</v>
      </c>
      <c r="L217" s="4">
        <f t="shared" si="6"/>
        <v>0.52</v>
      </c>
      <c r="M217" s="1">
        <v>1</v>
      </c>
      <c r="N217" s="19">
        <v>0.52</v>
      </c>
      <c r="O217" s="1" t="s">
        <v>1746</v>
      </c>
    </row>
    <row r="218" spans="1:15" x14ac:dyDescent="0.25">
      <c r="A218" s="1">
        <v>217</v>
      </c>
      <c r="B218" s="1" t="s">
        <v>522</v>
      </c>
      <c r="C218" s="10">
        <v>44731</v>
      </c>
      <c r="D218" s="1">
        <v>0</v>
      </c>
      <c r="E218" s="17" t="s">
        <v>213</v>
      </c>
      <c r="F218" s="15">
        <v>24</v>
      </c>
      <c r="G218" s="2">
        <v>2.27</v>
      </c>
      <c r="H218" s="3">
        <v>9</v>
      </c>
      <c r="I218" s="2">
        <v>1.51</v>
      </c>
      <c r="J218" s="4">
        <f t="shared" si="5"/>
        <v>0.76</v>
      </c>
      <c r="K218" s="1">
        <v>1</v>
      </c>
      <c r="L218" s="4">
        <f t="shared" si="6"/>
        <v>0.76</v>
      </c>
      <c r="M218" s="1">
        <v>1</v>
      </c>
      <c r="N218" s="19">
        <v>0.76</v>
      </c>
      <c r="O218" s="1" t="s">
        <v>1746</v>
      </c>
    </row>
    <row r="219" spans="1:15" x14ac:dyDescent="0.25">
      <c r="A219" s="1">
        <v>218</v>
      </c>
      <c r="B219" s="1" t="s">
        <v>522</v>
      </c>
      <c r="C219" s="10">
        <v>44732</v>
      </c>
      <c r="D219" s="1">
        <v>0</v>
      </c>
      <c r="E219" s="17" t="s">
        <v>213</v>
      </c>
      <c r="F219" s="15">
        <v>24</v>
      </c>
      <c r="G219" s="2">
        <v>2.6</v>
      </c>
      <c r="H219" s="3">
        <v>11</v>
      </c>
      <c r="I219" s="2">
        <v>1.86</v>
      </c>
      <c r="J219" s="4">
        <f t="shared" si="5"/>
        <v>0.74</v>
      </c>
      <c r="K219" s="1">
        <v>1</v>
      </c>
      <c r="L219" s="4">
        <f t="shared" si="6"/>
        <v>0.74</v>
      </c>
      <c r="M219" s="1">
        <v>1</v>
      </c>
      <c r="N219" s="19">
        <v>0.74</v>
      </c>
      <c r="O219" s="1" t="s">
        <v>1746</v>
      </c>
    </row>
    <row r="220" spans="1:15" x14ac:dyDescent="0.25">
      <c r="A220" s="1">
        <v>219</v>
      </c>
      <c r="B220" s="1" t="s">
        <v>522</v>
      </c>
      <c r="C220" s="10">
        <v>44733</v>
      </c>
      <c r="D220" s="1">
        <v>0</v>
      </c>
      <c r="E220" s="17" t="s">
        <v>213</v>
      </c>
      <c r="F220" s="15">
        <v>24</v>
      </c>
      <c r="G220" s="2">
        <v>2.61</v>
      </c>
      <c r="H220" s="3">
        <v>11.14</v>
      </c>
      <c r="I220" s="2">
        <v>1.85</v>
      </c>
      <c r="J220" s="4">
        <f t="shared" si="5"/>
        <v>0.75999999999999979</v>
      </c>
      <c r="K220" s="1">
        <v>1</v>
      </c>
      <c r="L220" s="4">
        <f t="shared" si="6"/>
        <v>0.75999999999999979</v>
      </c>
      <c r="M220" s="1">
        <v>1</v>
      </c>
      <c r="N220" s="19">
        <v>0.76</v>
      </c>
      <c r="O220" s="1" t="s">
        <v>1746</v>
      </c>
    </row>
    <row r="221" spans="1:15" x14ac:dyDescent="0.25">
      <c r="A221" s="1">
        <v>220</v>
      </c>
      <c r="B221" s="1" t="s">
        <v>522</v>
      </c>
      <c r="C221" s="10">
        <v>44734</v>
      </c>
      <c r="D221" s="1">
        <v>0</v>
      </c>
      <c r="E221" s="17" t="s">
        <v>213</v>
      </c>
      <c r="F221" s="15">
        <v>24</v>
      </c>
      <c r="G221" s="2">
        <v>2.66</v>
      </c>
      <c r="H221" s="3">
        <v>10.74</v>
      </c>
      <c r="I221" s="2">
        <v>1.98</v>
      </c>
      <c r="J221" s="4">
        <f t="shared" si="5"/>
        <v>0.68000000000000016</v>
      </c>
      <c r="K221" s="1">
        <v>1</v>
      </c>
      <c r="L221" s="4">
        <f t="shared" si="6"/>
        <v>0.68000000000000016</v>
      </c>
      <c r="M221" s="1">
        <v>1</v>
      </c>
      <c r="N221" s="19">
        <v>0.68</v>
      </c>
      <c r="O221" s="1" t="s">
        <v>1746</v>
      </c>
    </row>
    <row r="222" spans="1:15" ht="33" x14ac:dyDescent="0.25">
      <c r="A222" s="1">
        <v>221</v>
      </c>
      <c r="B222" s="1" t="s">
        <v>522</v>
      </c>
      <c r="C222" s="10">
        <v>44735</v>
      </c>
      <c r="D222" s="1">
        <v>0</v>
      </c>
      <c r="E222" s="18" t="s">
        <v>2555</v>
      </c>
      <c r="F222" s="15">
        <v>21</v>
      </c>
      <c r="G222" s="2">
        <v>4.07</v>
      </c>
      <c r="H222" s="3">
        <v>8</v>
      </c>
      <c r="I222" s="2">
        <v>3.77</v>
      </c>
      <c r="J222" s="4">
        <f t="shared" si="5"/>
        <v>0.30000000000000027</v>
      </c>
      <c r="K222" s="1">
        <v>1</v>
      </c>
      <c r="L222" s="4">
        <f t="shared" si="6"/>
        <v>0.30000000000000027</v>
      </c>
      <c r="M222" s="1">
        <v>1</v>
      </c>
      <c r="N222" s="19">
        <v>0.3</v>
      </c>
      <c r="O222" s="1" t="s">
        <v>1746</v>
      </c>
    </row>
    <row r="223" spans="1:15" x14ac:dyDescent="0.25">
      <c r="A223" s="1">
        <v>222</v>
      </c>
      <c r="B223" s="1" t="s">
        <v>522</v>
      </c>
      <c r="C223" s="10">
        <v>44736</v>
      </c>
      <c r="D223" s="1">
        <v>0</v>
      </c>
      <c r="E223" s="17" t="s">
        <v>213</v>
      </c>
      <c r="F223" s="15">
        <v>24</v>
      </c>
      <c r="G223" s="2">
        <v>4.9000000000000004</v>
      </c>
      <c r="H223" s="3">
        <v>9</v>
      </c>
      <c r="I223" s="2">
        <v>4.59</v>
      </c>
      <c r="J223" s="4">
        <f t="shared" si="5"/>
        <v>0.3100000000000005</v>
      </c>
      <c r="K223" s="1">
        <v>1</v>
      </c>
      <c r="L223" s="4">
        <f t="shared" si="6"/>
        <v>0.3100000000000005</v>
      </c>
      <c r="M223" s="1">
        <v>1</v>
      </c>
      <c r="N223" s="19">
        <v>0.31</v>
      </c>
      <c r="O223" s="1" t="s">
        <v>1746</v>
      </c>
    </row>
    <row r="224" spans="1:15" ht="33" x14ac:dyDescent="0.25">
      <c r="A224" s="1">
        <v>223</v>
      </c>
      <c r="B224" s="1" t="s">
        <v>522</v>
      </c>
      <c r="C224" s="10">
        <v>44737</v>
      </c>
      <c r="D224" s="1">
        <v>0</v>
      </c>
      <c r="E224" s="18" t="s">
        <v>2556</v>
      </c>
      <c r="F224" s="15">
        <v>16</v>
      </c>
      <c r="G224" s="2">
        <v>5</v>
      </c>
      <c r="H224" s="3">
        <v>6.56</v>
      </c>
      <c r="I224" s="2">
        <v>4.6399999999999997</v>
      </c>
      <c r="J224" s="4">
        <f t="shared" si="5"/>
        <v>0.36000000000000032</v>
      </c>
      <c r="K224" s="1">
        <v>1</v>
      </c>
      <c r="L224" s="4">
        <f t="shared" si="6"/>
        <v>0.36000000000000032</v>
      </c>
      <c r="M224" s="1">
        <v>1</v>
      </c>
      <c r="N224" s="19">
        <v>0.36</v>
      </c>
      <c r="O224" s="1" t="s">
        <v>1746</v>
      </c>
    </row>
    <row r="225" spans="1:15" x14ac:dyDescent="0.25">
      <c r="A225" s="1">
        <v>224</v>
      </c>
      <c r="B225" s="1" t="s">
        <v>522</v>
      </c>
      <c r="C225" s="10">
        <v>44738</v>
      </c>
      <c r="D225" s="1">
        <v>0</v>
      </c>
      <c r="E225" s="17" t="s">
        <v>213</v>
      </c>
      <c r="F225" s="15">
        <v>24</v>
      </c>
      <c r="G225" s="2">
        <v>4.72</v>
      </c>
      <c r="H225" s="3">
        <v>9.15</v>
      </c>
      <c r="I225" s="2">
        <v>2.99</v>
      </c>
      <c r="J225" s="4">
        <f t="shared" si="5"/>
        <v>1.7299999999999995</v>
      </c>
      <c r="K225" s="1">
        <v>1</v>
      </c>
      <c r="L225" s="4">
        <f t="shared" si="6"/>
        <v>1.7299999999999995</v>
      </c>
      <c r="M225" s="1">
        <v>1</v>
      </c>
      <c r="N225" s="19">
        <v>1.73</v>
      </c>
      <c r="O225" s="1" t="s">
        <v>1746</v>
      </c>
    </row>
    <row r="226" spans="1:15" x14ac:dyDescent="0.25">
      <c r="A226" s="1">
        <v>225</v>
      </c>
      <c r="B226" s="1" t="s">
        <v>522</v>
      </c>
      <c r="C226" s="10">
        <v>44739</v>
      </c>
      <c r="D226" s="1">
        <v>0</v>
      </c>
      <c r="E226" s="17" t="s">
        <v>213</v>
      </c>
      <c r="F226" s="15">
        <v>24</v>
      </c>
      <c r="G226" s="2">
        <v>4.93</v>
      </c>
      <c r="H226" s="3">
        <v>9.0399999999999991</v>
      </c>
      <c r="I226" s="2">
        <v>4.55</v>
      </c>
      <c r="J226" s="4">
        <f t="shared" si="5"/>
        <v>0.37999999999999989</v>
      </c>
      <c r="K226" s="1">
        <v>1</v>
      </c>
      <c r="L226" s="4">
        <f t="shared" si="6"/>
        <v>0.37999999999999989</v>
      </c>
      <c r="M226" s="1">
        <v>1</v>
      </c>
      <c r="N226" s="19">
        <v>0.38</v>
      </c>
      <c r="O226" s="1" t="s">
        <v>1746</v>
      </c>
    </row>
    <row r="227" spans="1:15" x14ac:dyDescent="0.25">
      <c r="A227" s="1">
        <v>226</v>
      </c>
      <c r="B227" s="1" t="s">
        <v>522</v>
      </c>
      <c r="C227" s="10">
        <v>44740</v>
      </c>
      <c r="D227" s="1">
        <v>0</v>
      </c>
      <c r="E227" s="17" t="s">
        <v>213</v>
      </c>
      <c r="F227" s="15">
        <v>24</v>
      </c>
      <c r="G227" s="2">
        <v>4.5</v>
      </c>
      <c r="H227" s="3">
        <v>9.15</v>
      </c>
      <c r="I227" s="2">
        <v>4.0999999999999996</v>
      </c>
      <c r="J227" s="4">
        <f t="shared" si="5"/>
        <v>0.40000000000000036</v>
      </c>
      <c r="K227" s="1">
        <v>1</v>
      </c>
      <c r="L227" s="4">
        <f t="shared" si="6"/>
        <v>0.40000000000000036</v>
      </c>
      <c r="M227" s="1">
        <v>1</v>
      </c>
      <c r="N227" s="19">
        <v>0.4</v>
      </c>
      <c r="O227" s="1" t="s">
        <v>1746</v>
      </c>
    </row>
    <row r="228" spans="1:15" x14ac:dyDescent="0.25">
      <c r="A228" s="1">
        <v>227</v>
      </c>
      <c r="B228" s="1" t="s">
        <v>522</v>
      </c>
      <c r="C228" s="10">
        <v>44741</v>
      </c>
      <c r="D228" s="1">
        <v>0</v>
      </c>
      <c r="E228" s="17" t="s">
        <v>213</v>
      </c>
      <c r="F228" s="15">
        <v>24</v>
      </c>
      <c r="G228" s="2">
        <v>3.82</v>
      </c>
      <c r="H228" s="3">
        <v>10.17</v>
      </c>
      <c r="I228" s="2">
        <v>3.23</v>
      </c>
      <c r="J228" s="4">
        <f t="shared" si="5"/>
        <v>0.58999999999999986</v>
      </c>
      <c r="K228" s="1">
        <v>1</v>
      </c>
      <c r="L228" s="4">
        <f t="shared" si="6"/>
        <v>0.58999999999999986</v>
      </c>
      <c r="M228" s="1">
        <v>1</v>
      </c>
      <c r="N228" s="19">
        <v>0.59</v>
      </c>
      <c r="O228" s="1" t="s">
        <v>1746</v>
      </c>
    </row>
    <row r="229" spans="1:15" x14ac:dyDescent="0.25">
      <c r="A229" s="1">
        <v>228</v>
      </c>
      <c r="B229" s="1" t="s">
        <v>522</v>
      </c>
      <c r="C229" s="10">
        <v>44742</v>
      </c>
      <c r="D229" s="1">
        <v>0</v>
      </c>
      <c r="E229" s="17" t="s">
        <v>213</v>
      </c>
      <c r="F229" s="15">
        <v>24</v>
      </c>
      <c r="G229" s="2">
        <v>2.68</v>
      </c>
      <c r="H229" s="3">
        <v>10</v>
      </c>
      <c r="I229" s="2">
        <v>1.45</v>
      </c>
      <c r="J229" s="4">
        <f t="shared" si="5"/>
        <v>1.2300000000000002</v>
      </c>
      <c r="K229" s="1">
        <v>1</v>
      </c>
      <c r="L229" s="4">
        <f t="shared" si="6"/>
        <v>1.2300000000000002</v>
      </c>
      <c r="M229" s="1">
        <v>1</v>
      </c>
      <c r="N229" s="19">
        <v>1.23</v>
      </c>
      <c r="O229" s="1" t="s">
        <v>1746</v>
      </c>
    </row>
    <row r="230" spans="1:15" x14ac:dyDescent="0.25">
      <c r="A230" s="1">
        <v>229</v>
      </c>
      <c r="B230" s="1" t="s">
        <v>522</v>
      </c>
      <c r="C230" s="10">
        <v>44743</v>
      </c>
      <c r="D230" s="1">
        <v>0</v>
      </c>
      <c r="E230" s="17" t="s">
        <v>213</v>
      </c>
      <c r="F230" s="15">
        <v>24</v>
      </c>
      <c r="G230" s="2">
        <v>2.91</v>
      </c>
      <c r="H230" s="3">
        <v>11</v>
      </c>
      <c r="I230" s="2">
        <v>1.46</v>
      </c>
      <c r="J230" s="4">
        <f t="shared" si="5"/>
        <v>1.4500000000000002</v>
      </c>
      <c r="K230" s="1">
        <v>1</v>
      </c>
      <c r="L230" s="4">
        <f t="shared" si="6"/>
        <v>1.4500000000000002</v>
      </c>
      <c r="M230" s="1">
        <v>1</v>
      </c>
      <c r="N230" s="19">
        <v>1.45</v>
      </c>
      <c r="O230" s="1" t="s">
        <v>1746</v>
      </c>
    </row>
    <row r="231" spans="1:15" x14ac:dyDescent="0.25">
      <c r="A231" s="1">
        <v>230</v>
      </c>
      <c r="B231" s="1" t="s">
        <v>522</v>
      </c>
      <c r="C231" s="10">
        <v>44744</v>
      </c>
      <c r="D231" s="1">
        <v>0</v>
      </c>
      <c r="E231" s="17" t="s">
        <v>213</v>
      </c>
      <c r="F231" s="15">
        <v>24</v>
      </c>
      <c r="G231" s="2">
        <v>2.9</v>
      </c>
      <c r="H231" s="3">
        <v>11</v>
      </c>
      <c r="I231" s="2">
        <v>2.14</v>
      </c>
      <c r="J231" s="4">
        <f t="shared" si="5"/>
        <v>0.75999999999999979</v>
      </c>
      <c r="K231" s="1">
        <v>1</v>
      </c>
      <c r="L231" s="4">
        <f t="shared" si="6"/>
        <v>0.75999999999999979</v>
      </c>
      <c r="M231" s="1">
        <v>1</v>
      </c>
      <c r="N231" s="19">
        <v>0.76</v>
      </c>
      <c r="O231" s="1" t="s">
        <v>1746</v>
      </c>
    </row>
    <row r="232" spans="1:15" x14ac:dyDescent="0.25">
      <c r="A232" s="1">
        <v>231</v>
      </c>
      <c r="B232" s="1" t="s">
        <v>522</v>
      </c>
      <c r="C232" s="10">
        <v>44745</v>
      </c>
      <c r="D232" s="1">
        <v>0</v>
      </c>
      <c r="E232" s="17" t="s">
        <v>213</v>
      </c>
      <c r="F232" s="15">
        <v>24</v>
      </c>
      <c r="G232" s="2">
        <v>2.87</v>
      </c>
      <c r="H232" s="3">
        <v>11</v>
      </c>
      <c r="I232" s="2">
        <v>2.2000000000000002</v>
      </c>
      <c r="J232" s="4">
        <f t="shared" si="5"/>
        <v>0.66999999999999993</v>
      </c>
      <c r="K232" s="1">
        <v>1</v>
      </c>
      <c r="L232" s="4">
        <f t="shared" si="6"/>
        <v>0.66999999999999993</v>
      </c>
      <c r="M232" s="1">
        <v>1</v>
      </c>
      <c r="N232" s="19">
        <v>0.67</v>
      </c>
      <c r="O232" s="1" t="s">
        <v>1746</v>
      </c>
    </row>
    <row r="233" spans="1:15" x14ac:dyDescent="0.25">
      <c r="A233" s="1">
        <v>232</v>
      </c>
      <c r="B233" s="1" t="s">
        <v>112</v>
      </c>
      <c r="C233" s="10">
        <v>44746</v>
      </c>
      <c r="D233" s="1">
        <v>0</v>
      </c>
      <c r="E233" s="17" t="s">
        <v>422</v>
      </c>
      <c r="F233" s="15">
        <v>16</v>
      </c>
      <c r="G233" s="2">
        <v>1.46</v>
      </c>
      <c r="H233" s="3">
        <v>12</v>
      </c>
      <c r="I233" s="2">
        <v>1.18</v>
      </c>
      <c r="J233" s="4">
        <f t="shared" si="5"/>
        <v>0.28000000000000003</v>
      </c>
      <c r="K233" s="1">
        <v>1</v>
      </c>
      <c r="L233" s="4">
        <f t="shared" si="6"/>
        <v>0.28000000000000003</v>
      </c>
      <c r="M233" s="1">
        <v>1</v>
      </c>
      <c r="N233" s="19">
        <v>0.28000000000000003</v>
      </c>
      <c r="O233" s="1" t="s">
        <v>1746</v>
      </c>
    </row>
    <row r="234" spans="1:15" x14ac:dyDescent="0.25">
      <c r="A234" s="1">
        <v>233</v>
      </c>
      <c r="B234" s="1" t="s">
        <v>522</v>
      </c>
      <c r="C234" s="10">
        <v>44746</v>
      </c>
      <c r="D234" s="1">
        <v>0</v>
      </c>
      <c r="E234" s="17" t="s">
        <v>226</v>
      </c>
      <c r="F234" s="15">
        <v>8</v>
      </c>
      <c r="G234" s="2">
        <v>2.4700000000000002</v>
      </c>
      <c r="H234" s="3">
        <v>4</v>
      </c>
      <c r="I234" s="2">
        <v>1.49</v>
      </c>
      <c r="J234" s="4">
        <f t="shared" si="5"/>
        <v>0.9800000000000002</v>
      </c>
      <c r="K234" s="1">
        <v>1</v>
      </c>
      <c r="L234" s="4">
        <f t="shared" si="6"/>
        <v>0.9800000000000002</v>
      </c>
      <c r="M234" s="1">
        <v>1</v>
      </c>
      <c r="N234" s="19">
        <v>0.98</v>
      </c>
      <c r="O234" s="1" t="s">
        <v>1746</v>
      </c>
    </row>
    <row r="235" spans="1:15" x14ac:dyDescent="0.25">
      <c r="A235" s="1">
        <v>234</v>
      </c>
      <c r="B235" s="1" t="s">
        <v>112</v>
      </c>
      <c r="C235" s="10">
        <v>44747</v>
      </c>
      <c r="D235" s="1">
        <v>0</v>
      </c>
      <c r="E235" s="17" t="s">
        <v>1544</v>
      </c>
      <c r="F235" s="15">
        <v>4</v>
      </c>
      <c r="G235" s="2">
        <v>0.16</v>
      </c>
      <c r="H235" s="3">
        <v>1</v>
      </c>
      <c r="I235" s="2">
        <v>0.47</v>
      </c>
      <c r="J235" s="4">
        <f t="shared" si="5"/>
        <v>-0.30999999999999994</v>
      </c>
      <c r="K235" s="1">
        <v>0</v>
      </c>
      <c r="L235" s="4">
        <f t="shared" si="6"/>
        <v>0</v>
      </c>
      <c r="M235" s="1">
        <v>0</v>
      </c>
      <c r="N235" s="4">
        <f t="shared" ref="N235" si="7">(I235-K235-F235)*M235</f>
        <v>0</v>
      </c>
      <c r="O235" s="1" t="s">
        <v>1746</v>
      </c>
    </row>
    <row r="236" spans="1:15" x14ac:dyDescent="0.25">
      <c r="A236" s="1">
        <v>235</v>
      </c>
      <c r="B236" s="1" t="s">
        <v>522</v>
      </c>
      <c r="C236" s="10">
        <v>44747</v>
      </c>
      <c r="D236" s="1">
        <v>0</v>
      </c>
      <c r="E236" s="17" t="s">
        <v>1686</v>
      </c>
      <c r="F236" s="15">
        <v>20</v>
      </c>
      <c r="G236" s="2">
        <v>2.4300000000000002</v>
      </c>
      <c r="H236" s="3">
        <v>11</v>
      </c>
      <c r="I236" s="2">
        <v>1.8</v>
      </c>
      <c r="J236" s="4">
        <f t="shared" si="5"/>
        <v>0.63000000000000012</v>
      </c>
      <c r="K236" s="1">
        <v>1</v>
      </c>
      <c r="L236" s="4">
        <f t="shared" si="6"/>
        <v>0.63000000000000012</v>
      </c>
      <c r="M236" s="1">
        <v>1</v>
      </c>
      <c r="N236" s="19">
        <v>0.63</v>
      </c>
      <c r="O236" s="1" t="s">
        <v>1746</v>
      </c>
    </row>
    <row r="237" spans="1:15" x14ac:dyDescent="0.25">
      <c r="A237" s="1">
        <v>236</v>
      </c>
      <c r="B237" s="1" t="s">
        <v>522</v>
      </c>
      <c r="C237" s="10">
        <v>44748</v>
      </c>
      <c r="D237" s="1">
        <v>0</v>
      </c>
      <c r="E237" s="17" t="s">
        <v>213</v>
      </c>
      <c r="F237" s="15">
        <v>24</v>
      </c>
      <c r="G237" s="2">
        <v>2.5299999999999998</v>
      </c>
      <c r="H237" s="3">
        <v>11</v>
      </c>
      <c r="I237" s="2">
        <v>1.7</v>
      </c>
      <c r="J237" s="4">
        <f t="shared" ref="J237:J300" si="8">G237-I237</f>
        <v>0.82999999999999985</v>
      </c>
      <c r="K237" s="1">
        <v>1</v>
      </c>
      <c r="L237" s="4">
        <f t="shared" si="6"/>
        <v>0.82999999999999985</v>
      </c>
      <c r="M237" s="1">
        <v>1</v>
      </c>
      <c r="N237" s="19">
        <v>0.83</v>
      </c>
      <c r="O237" s="1" t="s">
        <v>1746</v>
      </c>
    </row>
    <row r="238" spans="1:15" x14ac:dyDescent="0.25">
      <c r="A238" s="1">
        <v>237</v>
      </c>
      <c r="B238" s="1" t="s">
        <v>522</v>
      </c>
      <c r="C238" s="10">
        <v>44749</v>
      </c>
      <c r="D238" s="1">
        <v>0</v>
      </c>
      <c r="E238" s="17" t="s">
        <v>523</v>
      </c>
      <c r="F238" s="15">
        <v>12</v>
      </c>
      <c r="G238" s="2">
        <v>0.37</v>
      </c>
      <c r="H238" s="3">
        <v>5</v>
      </c>
      <c r="I238" s="2">
        <v>1.2</v>
      </c>
      <c r="J238" s="4">
        <f t="shared" si="8"/>
        <v>-0.83</v>
      </c>
      <c r="K238" s="1">
        <v>0</v>
      </c>
      <c r="L238" s="4">
        <f t="shared" ref="L238:L301" si="9">(G238-I238-D238)*K238</f>
        <v>0</v>
      </c>
      <c r="M238" s="1">
        <v>0</v>
      </c>
      <c r="N238" s="19">
        <v>0</v>
      </c>
      <c r="O238" s="1" t="s">
        <v>1746</v>
      </c>
    </row>
    <row r="239" spans="1:15" x14ac:dyDescent="0.25">
      <c r="A239" s="1">
        <v>238</v>
      </c>
      <c r="B239" s="1" t="s">
        <v>522</v>
      </c>
      <c r="C239" s="10">
        <v>44751</v>
      </c>
      <c r="D239" s="1">
        <v>0</v>
      </c>
      <c r="E239" s="17" t="s">
        <v>542</v>
      </c>
      <c r="F239" s="15">
        <v>21</v>
      </c>
      <c r="G239" s="2">
        <v>2.72</v>
      </c>
      <c r="H239" s="3">
        <v>11</v>
      </c>
      <c r="I239" s="2">
        <v>1.26</v>
      </c>
      <c r="J239" s="4">
        <f t="shared" si="8"/>
        <v>1.4600000000000002</v>
      </c>
      <c r="K239" s="1">
        <v>1</v>
      </c>
      <c r="L239" s="4">
        <f t="shared" si="9"/>
        <v>1.4600000000000002</v>
      </c>
      <c r="M239" s="1">
        <v>1</v>
      </c>
      <c r="N239" s="19">
        <v>1.46</v>
      </c>
      <c r="O239" s="1" t="s">
        <v>1746</v>
      </c>
    </row>
    <row r="240" spans="1:15" x14ac:dyDescent="0.25">
      <c r="A240" s="1">
        <v>239</v>
      </c>
      <c r="B240" s="1" t="s">
        <v>522</v>
      </c>
      <c r="C240" s="10">
        <v>44752</v>
      </c>
      <c r="D240" s="1">
        <v>0</v>
      </c>
      <c r="E240" s="17" t="s">
        <v>213</v>
      </c>
      <c r="F240" s="15">
        <v>24</v>
      </c>
      <c r="G240" s="2">
        <v>2.27</v>
      </c>
      <c r="H240" s="3">
        <v>10</v>
      </c>
      <c r="I240" s="2">
        <v>1.42</v>
      </c>
      <c r="J240" s="4">
        <f t="shared" si="8"/>
        <v>0.85000000000000009</v>
      </c>
      <c r="K240" s="1">
        <v>1</v>
      </c>
      <c r="L240" s="4">
        <f t="shared" si="9"/>
        <v>0.85000000000000009</v>
      </c>
      <c r="M240" s="1">
        <v>1</v>
      </c>
      <c r="N240" s="19">
        <v>0.85</v>
      </c>
      <c r="O240" s="1" t="s">
        <v>1746</v>
      </c>
    </row>
    <row r="241" spans="1:15" x14ac:dyDescent="0.25">
      <c r="A241" s="1">
        <v>240</v>
      </c>
      <c r="B241" s="1" t="s">
        <v>522</v>
      </c>
      <c r="C241" s="10">
        <v>44753</v>
      </c>
      <c r="D241" s="1">
        <v>0</v>
      </c>
      <c r="E241" s="17" t="s">
        <v>460</v>
      </c>
      <c r="F241" s="15">
        <v>2.5</v>
      </c>
      <c r="G241" s="2">
        <v>0.28999999999999998</v>
      </c>
      <c r="H241" s="3">
        <v>1</v>
      </c>
      <c r="I241" s="2">
        <v>0.11</v>
      </c>
      <c r="J241" s="4">
        <f t="shared" si="8"/>
        <v>0.18</v>
      </c>
      <c r="K241" s="1">
        <v>4</v>
      </c>
      <c r="L241" s="4">
        <f t="shared" si="9"/>
        <v>0.72</v>
      </c>
      <c r="M241" s="1">
        <f>C242-C241</f>
        <v>4</v>
      </c>
      <c r="N241" s="19">
        <v>2.7389999999999999</v>
      </c>
      <c r="O241" s="1" t="s">
        <v>1746</v>
      </c>
    </row>
    <row r="242" spans="1:15" ht="33" x14ac:dyDescent="0.25">
      <c r="A242" s="1">
        <v>241</v>
      </c>
      <c r="B242" s="1" t="s">
        <v>522</v>
      </c>
      <c r="C242" s="10">
        <v>44757</v>
      </c>
      <c r="D242" s="1">
        <v>0</v>
      </c>
      <c r="E242" s="18" t="s">
        <v>2557</v>
      </c>
      <c r="F242" s="15">
        <v>20</v>
      </c>
      <c r="G242" s="2">
        <v>2.33</v>
      </c>
      <c r="H242" s="3">
        <v>10</v>
      </c>
      <c r="I242" s="2">
        <v>0.61</v>
      </c>
      <c r="J242" s="4">
        <f t="shared" si="8"/>
        <v>1.7200000000000002</v>
      </c>
      <c r="K242" s="1">
        <v>1</v>
      </c>
      <c r="L242" s="4">
        <f t="shared" si="9"/>
        <v>1.7200000000000002</v>
      </c>
      <c r="M242" s="1">
        <v>1</v>
      </c>
      <c r="N242" s="19">
        <v>1.72</v>
      </c>
      <c r="O242" s="1" t="s">
        <v>1746</v>
      </c>
    </row>
    <row r="243" spans="1:15" ht="33" x14ac:dyDescent="0.25">
      <c r="A243" s="1">
        <v>242</v>
      </c>
      <c r="B243" s="1" t="s">
        <v>522</v>
      </c>
      <c r="C243" s="10">
        <v>44758</v>
      </c>
      <c r="D243" s="1">
        <v>1</v>
      </c>
      <c r="E243" s="18" t="s">
        <v>2558</v>
      </c>
      <c r="F243" s="15">
        <v>7</v>
      </c>
      <c r="G243" s="2">
        <v>3.2</v>
      </c>
      <c r="H243" s="3">
        <v>4</v>
      </c>
      <c r="I243" s="2">
        <v>0.53</v>
      </c>
      <c r="J243" s="4">
        <f t="shared" si="8"/>
        <v>2.67</v>
      </c>
      <c r="K243" s="1">
        <v>1</v>
      </c>
      <c r="L243" s="4">
        <f t="shared" si="9"/>
        <v>1.67</v>
      </c>
      <c r="M243" s="1">
        <v>1</v>
      </c>
      <c r="N243" s="19">
        <v>1.67</v>
      </c>
      <c r="O243" s="1" t="s">
        <v>1746</v>
      </c>
    </row>
    <row r="244" spans="1:15" x14ac:dyDescent="0.25">
      <c r="A244" s="1">
        <v>243</v>
      </c>
      <c r="B244" s="1" t="s">
        <v>522</v>
      </c>
      <c r="C244" s="10">
        <v>44759</v>
      </c>
      <c r="D244" s="1">
        <v>0</v>
      </c>
      <c r="E244" s="17" t="s">
        <v>422</v>
      </c>
      <c r="F244" s="15">
        <v>13</v>
      </c>
      <c r="G244" s="2">
        <v>1.64</v>
      </c>
      <c r="H244" s="3">
        <v>6.5</v>
      </c>
      <c r="I244" s="2">
        <v>0.63</v>
      </c>
      <c r="J244" s="4">
        <f t="shared" si="8"/>
        <v>1.0099999999999998</v>
      </c>
      <c r="K244" s="1">
        <v>1</v>
      </c>
      <c r="L244" s="4">
        <f t="shared" si="9"/>
        <v>1.0099999999999998</v>
      </c>
      <c r="M244" s="1">
        <v>1</v>
      </c>
      <c r="N244" s="19">
        <v>1.01</v>
      </c>
      <c r="O244" s="1" t="s">
        <v>2559</v>
      </c>
    </row>
    <row r="245" spans="1:15" x14ac:dyDescent="0.25">
      <c r="A245" s="1">
        <v>244</v>
      </c>
      <c r="B245" s="1" t="s">
        <v>522</v>
      </c>
      <c r="C245" s="10">
        <v>44760</v>
      </c>
      <c r="D245" s="1">
        <v>0</v>
      </c>
      <c r="E245" s="17" t="s">
        <v>213</v>
      </c>
      <c r="F245" s="15">
        <v>24</v>
      </c>
      <c r="G245" s="2">
        <v>2.48</v>
      </c>
      <c r="H245" s="3">
        <v>12</v>
      </c>
      <c r="I245" s="2">
        <v>1.61</v>
      </c>
      <c r="J245" s="4">
        <f t="shared" si="8"/>
        <v>0.86999999999999988</v>
      </c>
      <c r="K245" s="1">
        <v>1</v>
      </c>
      <c r="L245" s="4">
        <f t="shared" si="9"/>
        <v>0.86999999999999988</v>
      </c>
      <c r="M245" s="1">
        <v>1</v>
      </c>
      <c r="N245" s="19">
        <v>0.87</v>
      </c>
      <c r="O245" s="1" t="s">
        <v>2559</v>
      </c>
    </row>
    <row r="246" spans="1:15" x14ac:dyDescent="0.25">
      <c r="A246" s="1">
        <v>245</v>
      </c>
      <c r="B246" s="1" t="s">
        <v>522</v>
      </c>
      <c r="C246" s="10">
        <v>44761</v>
      </c>
      <c r="D246" s="1">
        <v>0</v>
      </c>
      <c r="E246" s="17" t="s">
        <v>213</v>
      </c>
      <c r="F246" s="15">
        <v>24</v>
      </c>
      <c r="G246" s="2">
        <v>2.39</v>
      </c>
      <c r="H246" s="3">
        <v>13</v>
      </c>
      <c r="I246" s="2">
        <v>1.57</v>
      </c>
      <c r="J246" s="4">
        <f t="shared" si="8"/>
        <v>0.82000000000000006</v>
      </c>
      <c r="K246" s="1">
        <v>1</v>
      </c>
      <c r="L246" s="4">
        <f t="shared" si="9"/>
        <v>0.82000000000000006</v>
      </c>
      <c r="M246" s="1">
        <v>1</v>
      </c>
      <c r="N246" s="19">
        <v>0.82</v>
      </c>
      <c r="O246" s="1" t="s">
        <v>2559</v>
      </c>
    </row>
    <row r="247" spans="1:15" x14ac:dyDescent="0.25">
      <c r="A247" s="1">
        <v>246</v>
      </c>
      <c r="B247" s="1" t="s">
        <v>522</v>
      </c>
      <c r="C247" s="10">
        <v>44762</v>
      </c>
      <c r="D247" s="1">
        <v>0</v>
      </c>
      <c r="E247" s="17" t="s">
        <v>2371</v>
      </c>
      <c r="F247" s="15">
        <v>23.5</v>
      </c>
      <c r="G247" s="2">
        <v>2.34</v>
      </c>
      <c r="H247" s="3">
        <v>12</v>
      </c>
      <c r="I247" s="2">
        <v>1.54</v>
      </c>
      <c r="J247" s="4">
        <f t="shared" si="8"/>
        <v>0.79999999999999982</v>
      </c>
      <c r="K247" s="1">
        <v>1</v>
      </c>
      <c r="L247" s="4">
        <f t="shared" si="9"/>
        <v>0.79999999999999982</v>
      </c>
      <c r="M247" s="1">
        <v>1</v>
      </c>
      <c r="N247" s="19">
        <v>0.8</v>
      </c>
      <c r="O247" s="1" t="s">
        <v>2559</v>
      </c>
    </row>
    <row r="248" spans="1:15" x14ac:dyDescent="0.25">
      <c r="A248" s="1">
        <v>247</v>
      </c>
      <c r="B248" s="1" t="s">
        <v>522</v>
      </c>
      <c r="C248" s="10">
        <v>44763</v>
      </c>
      <c r="D248" s="1">
        <v>0</v>
      </c>
      <c r="E248" s="17" t="s">
        <v>252</v>
      </c>
      <c r="F248" s="15">
        <v>12</v>
      </c>
      <c r="G248" s="2">
        <v>1.39</v>
      </c>
      <c r="H248" s="3">
        <v>6</v>
      </c>
      <c r="I248" s="2">
        <v>0.72</v>
      </c>
      <c r="J248" s="4">
        <f t="shared" si="8"/>
        <v>0.66999999999999993</v>
      </c>
      <c r="K248" s="1">
        <v>1</v>
      </c>
      <c r="L248" s="4">
        <f t="shared" si="9"/>
        <v>0.66999999999999993</v>
      </c>
      <c r="M248" s="1">
        <v>1</v>
      </c>
      <c r="N248" s="19">
        <v>0.67</v>
      </c>
      <c r="O248" s="1" t="s">
        <v>2559</v>
      </c>
    </row>
    <row r="249" spans="1:15" x14ac:dyDescent="0.25">
      <c r="A249" s="1">
        <v>248</v>
      </c>
      <c r="B249" s="1" t="s">
        <v>522</v>
      </c>
      <c r="C249" s="10">
        <v>44764</v>
      </c>
      <c r="D249" s="1">
        <v>0</v>
      </c>
      <c r="E249" s="17" t="s">
        <v>542</v>
      </c>
      <c r="F249" s="15">
        <v>21</v>
      </c>
      <c r="G249" s="2">
        <v>2.1800000000000002</v>
      </c>
      <c r="H249" s="3">
        <v>11</v>
      </c>
      <c r="I249" s="2">
        <v>1.38</v>
      </c>
      <c r="J249" s="4">
        <f t="shared" si="8"/>
        <v>0.80000000000000027</v>
      </c>
      <c r="K249" s="1">
        <v>1</v>
      </c>
      <c r="L249" s="4">
        <f t="shared" si="9"/>
        <v>0.80000000000000027</v>
      </c>
      <c r="M249" s="1">
        <v>1</v>
      </c>
      <c r="N249" s="19">
        <v>0.8</v>
      </c>
      <c r="O249" s="1" t="s">
        <v>1746</v>
      </c>
    </row>
    <row r="250" spans="1:15" x14ac:dyDescent="0.25">
      <c r="A250" s="1">
        <v>249</v>
      </c>
      <c r="B250" s="1" t="s">
        <v>522</v>
      </c>
      <c r="C250" s="10">
        <v>44765</v>
      </c>
      <c r="D250" s="1">
        <v>0</v>
      </c>
      <c r="E250" s="17" t="s">
        <v>1686</v>
      </c>
      <c r="F250" s="15">
        <v>20</v>
      </c>
      <c r="G250" s="2">
        <v>2.08</v>
      </c>
      <c r="H250" s="3">
        <v>10</v>
      </c>
      <c r="I250" s="2">
        <v>1.3</v>
      </c>
      <c r="J250" s="4">
        <f t="shared" si="8"/>
        <v>0.78</v>
      </c>
      <c r="K250" s="1">
        <v>1</v>
      </c>
      <c r="L250" s="4">
        <f t="shared" si="9"/>
        <v>0.78</v>
      </c>
      <c r="M250" s="1">
        <v>1</v>
      </c>
      <c r="N250" s="19">
        <v>0.78</v>
      </c>
      <c r="O250" s="1" t="s">
        <v>1746</v>
      </c>
    </row>
    <row r="251" spans="1:15" x14ac:dyDescent="0.25">
      <c r="A251" s="1">
        <v>250</v>
      </c>
      <c r="B251" s="1" t="s">
        <v>522</v>
      </c>
      <c r="C251" s="10">
        <v>44766</v>
      </c>
      <c r="D251" s="1">
        <v>0</v>
      </c>
      <c r="E251" s="17" t="s">
        <v>213</v>
      </c>
      <c r="F251" s="15">
        <v>24</v>
      </c>
      <c r="G251" s="2">
        <v>2.35</v>
      </c>
      <c r="H251" s="3">
        <v>11</v>
      </c>
      <c r="I251" s="2">
        <v>1.6</v>
      </c>
      <c r="J251" s="4">
        <f t="shared" si="8"/>
        <v>0.75</v>
      </c>
      <c r="K251" s="1">
        <v>1</v>
      </c>
      <c r="L251" s="4">
        <f t="shared" si="9"/>
        <v>0.75</v>
      </c>
      <c r="M251" s="1">
        <v>1</v>
      </c>
      <c r="N251" s="19">
        <v>0.75</v>
      </c>
      <c r="O251" s="1" t="s">
        <v>1746</v>
      </c>
    </row>
    <row r="252" spans="1:15" x14ac:dyDescent="0.25">
      <c r="A252" s="1">
        <v>251</v>
      </c>
      <c r="B252" s="1" t="s">
        <v>522</v>
      </c>
      <c r="C252" s="10">
        <v>44767</v>
      </c>
      <c r="D252" s="1">
        <v>0</v>
      </c>
      <c r="E252" s="17" t="s">
        <v>213</v>
      </c>
      <c r="F252" s="15">
        <v>24</v>
      </c>
      <c r="G252" s="2">
        <v>2.21</v>
      </c>
      <c r="H252" s="3">
        <v>11</v>
      </c>
      <c r="I252" s="2">
        <v>1.47</v>
      </c>
      <c r="J252" s="4">
        <f t="shared" si="8"/>
        <v>0.74</v>
      </c>
      <c r="K252" s="1">
        <v>1</v>
      </c>
      <c r="L252" s="4">
        <f t="shared" si="9"/>
        <v>0.74</v>
      </c>
      <c r="M252" s="1">
        <v>1</v>
      </c>
      <c r="N252" s="19">
        <v>0.74</v>
      </c>
      <c r="O252" s="1" t="s">
        <v>1746</v>
      </c>
    </row>
    <row r="253" spans="1:15" x14ac:dyDescent="0.25">
      <c r="A253" s="1">
        <v>252</v>
      </c>
      <c r="B253" s="1" t="s">
        <v>522</v>
      </c>
      <c r="C253" s="10">
        <v>44768</v>
      </c>
      <c r="D253" s="1">
        <v>0</v>
      </c>
      <c r="E253" s="17" t="s">
        <v>2560</v>
      </c>
      <c r="F253" s="15">
        <v>17</v>
      </c>
      <c r="G253" s="2">
        <v>1.57</v>
      </c>
      <c r="H253" s="3">
        <v>8</v>
      </c>
      <c r="I253" s="2">
        <v>1.02</v>
      </c>
      <c r="J253" s="4">
        <f t="shared" si="8"/>
        <v>0.55000000000000004</v>
      </c>
      <c r="K253" s="1">
        <v>1</v>
      </c>
      <c r="L253" s="4">
        <f t="shared" si="9"/>
        <v>0.55000000000000004</v>
      </c>
      <c r="M253" s="1">
        <v>1</v>
      </c>
      <c r="N253" s="19">
        <v>0.55000000000000004</v>
      </c>
      <c r="O253" s="1" t="s">
        <v>1746</v>
      </c>
    </row>
    <row r="254" spans="1:15" x14ac:dyDescent="0.25">
      <c r="A254" s="1">
        <v>253</v>
      </c>
      <c r="B254" s="1" t="s">
        <v>522</v>
      </c>
      <c r="C254" s="10">
        <v>44769</v>
      </c>
      <c r="D254" s="1">
        <v>0</v>
      </c>
      <c r="E254" s="17" t="s">
        <v>1686</v>
      </c>
      <c r="F254" s="15">
        <v>20</v>
      </c>
      <c r="G254" s="2">
        <v>2.23</v>
      </c>
      <c r="H254" s="3">
        <v>10</v>
      </c>
      <c r="I254" s="2">
        <v>1.43</v>
      </c>
      <c r="J254" s="4">
        <f t="shared" si="8"/>
        <v>0.8</v>
      </c>
      <c r="K254" s="1">
        <v>1</v>
      </c>
      <c r="L254" s="4">
        <f t="shared" si="9"/>
        <v>0.8</v>
      </c>
      <c r="M254" s="1">
        <v>1</v>
      </c>
      <c r="N254" s="19">
        <v>0.8</v>
      </c>
      <c r="O254" s="1" t="s">
        <v>1746</v>
      </c>
    </row>
    <row r="255" spans="1:15" x14ac:dyDescent="0.25">
      <c r="A255" s="1">
        <v>254</v>
      </c>
      <c r="B255" s="1" t="s">
        <v>522</v>
      </c>
      <c r="C255" s="10">
        <v>44770</v>
      </c>
      <c r="D255" s="1">
        <v>0</v>
      </c>
      <c r="E255" s="17" t="s">
        <v>1686</v>
      </c>
      <c r="F255" s="15">
        <v>20</v>
      </c>
      <c r="G255" s="2">
        <v>2.39</v>
      </c>
      <c r="H255" s="3">
        <v>12</v>
      </c>
      <c r="I255" s="2">
        <v>1.65</v>
      </c>
      <c r="J255" s="4">
        <f t="shared" si="8"/>
        <v>0.74000000000000021</v>
      </c>
      <c r="K255" s="1">
        <v>1</v>
      </c>
      <c r="L255" s="4">
        <f t="shared" si="9"/>
        <v>0.74000000000000021</v>
      </c>
      <c r="M255" s="1">
        <v>1</v>
      </c>
      <c r="N255" s="19">
        <v>0.74</v>
      </c>
      <c r="O255" s="1" t="s">
        <v>1746</v>
      </c>
    </row>
    <row r="256" spans="1:15" x14ac:dyDescent="0.25">
      <c r="A256" s="1">
        <v>255</v>
      </c>
      <c r="B256" s="1" t="s">
        <v>522</v>
      </c>
      <c r="C256" s="10">
        <v>44771</v>
      </c>
      <c r="D256" s="1">
        <v>0</v>
      </c>
      <c r="E256" s="17" t="s">
        <v>213</v>
      </c>
      <c r="F256" s="15">
        <v>24</v>
      </c>
      <c r="G256" s="2">
        <v>2.3199999999999998</v>
      </c>
      <c r="H256" s="3">
        <v>11</v>
      </c>
      <c r="I256" s="2">
        <v>1.44</v>
      </c>
      <c r="J256" s="4">
        <f t="shared" si="8"/>
        <v>0.87999999999999989</v>
      </c>
      <c r="K256" s="1">
        <v>1</v>
      </c>
      <c r="L256" s="4">
        <f t="shared" si="9"/>
        <v>0.87999999999999989</v>
      </c>
      <c r="M256" s="1">
        <v>1</v>
      </c>
      <c r="N256" s="19">
        <v>0.88</v>
      </c>
      <c r="O256" s="1" t="s">
        <v>1746</v>
      </c>
    </row>
    <row r="257" spans="1:15" x14ac:dyDescent="0.25">
      <c r="A257" s="1">
        <v>256</v>
      </c>
      <c r="B257" s="1" t="s">
        <v>522</v>
      </c>
      <c r="C257" s="10">
        <v>44772</v>
      </c>
      <c r="D257" s="1">
        <v>0</v>
      </c>
      <c r="E257" s="17" t="s">
        <v>213</v>
      </c>
      <c r="F257" s="15">
        <v>24</v>
      </c>
      <c r="G257" s="2">
        <v>2.48</v>
      </c>
      <c r="H257" s="3">
        <v>12</v>
      </c>
      <c r="I257" s="2">
        <v>1.6</v>
      </c>
      <c r="J257" s="4">
        <f t="shared" si="8"/>
        <v>0.87999999999999989</v>
      </c>
      <c r="K257" s="1">
        <v>1</v>
      </c>
      <c r="L257" s="4">
        <f t="shared" si="9"/>
        <v>0.87999999999999989</v>
      </c>
      <c r="M257" s="1">
        <v>1</v>
      </c>
      <c r="N257" s="19">
        <v>0.88</v>
      </c>
      <c r="O257" s="1" t="s">
        <v>1746</v>
      </c>
    </row>
    <row r="258" spans="1:15" x14ac:dyDescent="0.25">
      <c r="A258" s="1">
        <v>257</v>
      </c>
      <c r="B258" s="1" t="s">
        <v>522</v>
      </c>
      <c r="C258" s="10">
        <v>44773</v>
      </c>
      <c r="D258" s="1">
        <v>0</v>
      </c>
      <c r="E258" s="17" t="s">
        <v>213</v>
      </c>
      <c r="F258" s="15">
        <v>24</v>
      </c>
      <c r="G258" s="2">
        <v>2.4300000000000002</v>
      </c>
      <c r="H258" s="3">
        <v>12</v>
      </c>
      <c r="I258" s="2">
        <v>1.63</v>
      </c>
      <c r="J258" s="4">
        <f t="shared" si="8"/>
        <v>0.80000000000000027</v>
      </c>
      <c r="K258" s="1">
        <v>1</v>
      </c>
      <c r="L258" s="4">
        <f t="shared" si="9"/>
        <v>0.80000000000000027</v>
      </c>
      <c r="M258" s="1">
        <v>1</v>
      </c>
      <c r="N258" s="19">
        <v>0.8</v>
      </c>
      <c r="O258" s="1" t="s">
        <v>1746</v>
      </c>
    </row>
    <row r="259" spans="1:15" x14ac:dyDescent="0.25">
      <c r="A259" s="1">
        <v>258</v>
      </c>
      <c r="B259" s="1" t="s">
        <v>522</v>
      </c>
      <c r="C259" s="10">
        <v>44774</v>
      </c>
      <c r="D259" s="1">
        <v>0</v>
      </c>
      <c r="E259" s="17" t="s">
        <v>213</v>
      </c>
      <c r="F259" s="15">
        <v>24</v>
      </c>
      <c r="G259" s="2">
        <v>2.39</v>
      </c>
      <c r="H259" s="3">
        <v>12</v>
      </c>
      <c r="I259" s="2">
        <v>1.55</v>
      </c>
      <c r="J259" s="4">
        <f t="shared" si="8"/>
        <v>0.84000000000000008</v>
      </c>
      <c r="K259" s="1">
        <v>1</v>
      </c>
      <c r="L259" s="4">
        <f t="shared" si="9"/>
        <v>0.84000000000000008</v>
      </c>
      <c r="M259" s="1">
        <v>1</v>
      </c>
      <c r="N259" s="19">
        <v>0.84</v>
      </c>
      <c r="O259" s="1" t="s">
        <v>1746</v>
      </c>
    </row>
    <row r="260" spans="1:15" x14ac:dyDescent="0.25">
      <c r="A260" s="1">
        <v>259</v>
      </c>
      <c r="B260" s="1" t="s">
        <v>522</v>
      </c>
      <c r="C260" s="10">
        <v>44775</v>
      </c>
      <c r="D260" s="1">
        <v>0</v>
      </c>
      <c r="E260" s="17" t="s">
        <v>213</v>
      </c>
      <c r="F260" s="15">
        <v>24</v>
      </c>
      <c r="G260" s="2">
        <v>2.37</v>
      </c>
      <c r="H260" s="3">
        <v>12</v>
      </c>
      <c r="I260" s="2">
        <v>1.61</v>
      </c>
      <c r="J260" s="4">
        <f t="shared" si="8"/>
        <v>0.76</v>
      </c>
      <c r="K260" s="1">
        <v>1</v>
      </c>
      <c r="L260" s="4">
        <f t="shared" si="9"/>
        <v>0.76</v>
      </c>
      <c r="M260" s="1">
        <v>1</v>
      </c>
      <c r="N260" s="19">
        <v>0.76</v>
      </c>
      <c r="O260" s="1" t="s">
        <v>1746</v>
      </c>
    </row>
    <row r="261" spans="1:15" x14ac:dyDescent="0.25">
      <c r="A261" s="1">
        <v>260</v>
      </c>
      <c r="B261" s="1" t="s">
        <v>522</v>
      </c>
      <c r="C261" s="10">
        <v>44776</v>
      </c>
      <c r="D261" s="1">
        <v>0</v>
      </c>
      <c r="E261" s="17" t="s">
        <v>1686</v>
      </c>
      <c r="F261" s="15">
        <v>20</v>
      </c>
      <c r="G261" s="2">
        <v>2.02</v>
      </c>
      <c r="H261" s="3">
        <v>11</v>
      </c>
      <c r="I261" s="2">
        <v>1.31</v>
      </c>
      <c r="J261" s="4">
        <f t="shared" si="8"/>
        <v>0.71</v>
      </c>
      <c r="K261" s="1">
        <v>1</v>
      </c>
      <c r="L261" s="4">
        <f t="shared" si="9"/>
        <v>0.71</v>
      </c>
      <c r="M261" s="1">
        <v>1</v>
      </c>
      <c r="N261" s="19">
        <v>0.71</v>
      </c>
      <c r="O261" s="1" t="s">
        <v>1746</v>
      </c>
    </row>
    <row r="262" spans="1:15" x14ac:dyDescent="0.25">
      <c r="A262" s="1">
        <v>261</v>
      </c>
      <c r="B262" s="1" t="s">
        <v>522</v>
      </c>
      <c r="C262" s="10">
        <v>44777</v>
      </c>
      <c r="D262" s="1">
        <v>0</v>
      </c>
      <c r="E262" s="17" t="s">
        <v>2553</v>
      </c>
      <c r="F262" s="15">
        <v>21</v>
      </c>
      <c r="G262" s="2">
        <v>2.12</v>
      </c>
      <c r="H262" s="3">
        <v>10</v>
      </c>
      <c r="I262" s="2">
        <v>1.42</v>
      </c>
      <c r="J262" s="4">
        <f t="shared" si="8"/>
        <v>0.70000000000000018</v>
      </c>
      <c r="K262" s="1">
        <v>1</v>
      </c>
      <c r="L262" s="4">
        <f t="shared" si="9"/>
        <v>0.70000000000000018</v>
      </c>
      <c r="M262" s="1">
        <v>1</v>
      </c>
      <c r="N262" s="19">
        <v>0.7</v>
      </c>
      <c r="O262" s="1" t="s">
        <v>1746</v>
      </c>
    </row>
    <row r="263" spans="1:15" x14ac:dyDescent="0.25">
      <c r="A263" s="1">
        <v>262</v>
      </c>
      <c r="B263" s="1" t="s">
        <v>522</v>
      </c>
      <c r="C263" s="10">
        <v>44778</v>
      </c>
      <c r="D263" s="1">
        <v>0</v>
      </c>
      <c r="E263" s="17" t="s">
        <v>2396</v>
      </c>
      <c r="F263" s="15">
        <v>14.5</v>
      </c>
      <c r="G263" s="2">
        <v>1.77</v>
      </c>
      <c r="H263" s="3">
        <v>7</v>
      </c>
      <c r="I263" s="2">
        <v>0.82</v>
      </c>
      <c r="J263" s="4">
        <f t="shared" si="8"/>
        <v>0.95000000000000007</v>
      </c>
      <c r="K263" s="1">
        <v>1</v>
      </c>
      <c r="L263" s="4">
        <f t="shared" si="9"/>
        <v>0.95000000000000007</v>
      </c>
      <c r="M263" s="1">
        <v>1</v>
      </c>
      <c r="N263" s="19">
        <v>0.95</v>
      </c>
      <c r="O263" s="1" t="s">
        <v>1746</v>
      </c>
    </row>
    <row r="264" spans="1:15" x14ac:dyDescent="0.25">
      <c r="A264" s="1">
        <v>263</v>
      </c>
      <c r="B264" s="1" t="s">
        <v>522</v>
      </c>
      <c r="C264" s="10">
        <v>44779</v>
      </c>
      <c r="D264" s="1">
        <v>0</v>
      </c>
      <c r="E264" s="17" t="s">
        <v>542</v>
      </c>
      <c r="F264" s="15">
        <v>21</v>
      </c>
      <c r="G264" s="2">
        <v>2.42</v>
      </c>
      <c r="H264" s="3">
        <v>12</v>
      </c>
      <c r="I264" s="2">
        <v>0.62</v>
      </c>
      <c r="J264" s="4">
        <f t="shared" si="8"/>
        <v>1.7999999999999998</v>
      </c>
      <c r="K264" s="1">
        <v>1</v>
      </c>
      <c r="L264" s="4">
        <f t="shared" si="9"/>
        <v>1.7999999999999998</v>
      </c>
      <c r="M264" s="1">
        <v>1</v>
      </c>
      <c r="N264" s="19">
        <v>1.8</v>
      </c>
      <c r="O264" s="1" t="s">
        <v>1746</v>
      </c>
    </row>
    <row r="265" spans="1:15" x14ac:dyDescent="0.25">
      <c r="A265" s="1">
        <v>264</v>
      </c>
      <c r="B265" s="1" t="s">
        <v>522</v>
      </c>
      <c r="C265" s="10">
        <v>44780</v>
      </c>
      <c r="D265" s="1">
        <v>0</v>
      </c>
      <c r="E265" s="17" t="s">
        <v>213</v>
      </c>
      <c r="F265" s="15">
        <v>24</v>
      </c>
      <c r="G265" s="2">
        <v>1.84</v>
      </c>
      <c r="H265" s="3">
        <v>13</v>
      </c>
      <c r="I265" s="2">
        <v>0.53</v>
      </c>
      <c r="J265" s="4">
        <f t="shared" si="8"/>
        <v>1.31</v>
      </c>
      <c r="K265" s="1">
        <v>1</v>
      </c>
      <c r="L265" s="4">
        <f t="shared" si="9"/>
        <v>1.31</v>
      </c>
      <c r="M265" s="1">
        <v>1</v>
      </c>
      <c r="N265" s="19">
        <v>1.31</v>
      </c>
      <c r="O265" s="1" t="s">
        <v>1746</v>
      </c>
    </row>
    <row r="266" spans="1:15" x14ac:dyDescent="0.25">
      <c r="A266" s="1">
        <v>265</v>
      </c>
      <c r="B266" s="1" t="s">
        <v>522</v>
      </c>
      <c r="C266" s="10">
        <v>44781</v>
      </c>
      <c r="D266" s="1">
        <v>0</v>
      </c>
      <c r="E266" s="17" t="s">
        <v>216</v>
      </c>
      <c r="F266" s="15">
        <v>15</v>
      </c>
      <c r="G266" s="2">
        <v>1.55</v>
      </c>
      <c r="H266" s="3">
        <v>13</v>
      </c>
      <c r="I266" s="2">
        <v>0.63</v>
      </c>
      <c r="J266" s="4">
        <f t="shared" si="8"/>
        <v>0.92</v>
      </c>
      <c r="K266" s="1">
        <v>1</v>
      </c>
      <c r="L266" s="4">
        <f t="shared" si="9"/>
        <v>0.92</v>
      </c>
      <c r="M266" s="1">
        <v>1</v>
      </c>
      <c r="N266" s="19">
        <v>0.92</v>
      </c>
      <c r="O266" s="1" t="s">
        <v>1746</v>
      </c>
    </row>
    <row r="267" spans="1:15" x14ac:dyDescent="0.25">
      <c r="A267" s="1">
        <v>266</v>
      </c>
      <c r="B267" s="1" t="s">
        <v>522</v>
      </c>
      <c r="C267" s="10">
        <v>44782</v>
      </c>
      <c r="D267" s="1">
        <v>0</v>
      </c>
      <c r="E267" s="17" t="s">
        <v>2561</v>
      </c>
      <c r="F267" s="15">
        <v>8</v>
      </c>
      <c r="G267" s="2">
        <v>1.1399999999999999</v>
      </c>
      <c r="H267" s="3">
        <v>13</v>
      </c>
      <c r="I267" s="2">
        <v>0.62</v>
      </c>
      <c r="J267" s="4">
        <f t="shared" si="8"/>
        <v>0.51999999999999991</v>
      </c>
      <c r="K267" s="1">
        <v>1</v>
      </c>
      <c r="L267" s="4">
        <f t="shared" si="9"/>
        <v>0.51999999999999991</v>
      </c>
      <c r="M267" s="1">
        <f>C268-C267</f>
        <v>2</v>
      </c>
      <c r="N267" s="19">
        <v>0.63190000000000002</v>
      </c>
      <c r="O267" s="1" t="s">
        <v>1746</v>
      </c>
    </row>
    <row r="268" spans="1:15" x14ac:dyDescent="0.25">
      <c r="A268" s="1">
        <v>267</v>
      </c>
      <c r="B268" s="1" t="s">
        <v>522</v>
      </c>
      <c r="C268" s="10">
        <v>44784</v>
      </c>
      <c r="D268" s="1">
        <v>0</v>
      </c>
      <c r="E268" s="17" t="s">
        <v>2562</v>
      </c>
      <c r="F268" s="15">
        <v>8</v>
      </c>
      <c r="G268" s="2">
        <v>1.57</v>
      </c>
      <c r="H268" s="3">
        <v>7</v>
      </c>
      <c r="I268" s="2">
        <v>0.61</v>
      </c>
      <c r="J268" s="4">
        <f t="shared" si="8"/>
        <v>0.96000000000000008</v>
      </c>
      <c r="K268" s="1">
        <v>1</v>
      </c>
      <c r="L268" s="4">
        <f t="shared" si="9"/>
        <v>0.96000000000000008</v>
      </c>
      <c r="M268" s="1">
        <v>1</v>
      </c>
      <c r="N268" s="19">
        <v>0.96</v>
      </c>
      <c r="O268" s="1" t="s">
        <v>1746</v>
      </c>
    </row>
    <row r="269" spans="1:15" x14ac:dyDescent="0.25">
      <c r="A269" s="1">
        <v>268</v>
      </c>
      <c r="B269" s="1" t="s">
        <v>522</v>
      </c>
      <c r="C269" s="10">
        <v>44785</v>
      </c>
      <c r="D269" s="1">
        <v>0</v>
      </c>
      <c r="E269" s="17" t="s">
        <v>213</v>
      </c>
      <c r="F269" s="15">
        <v>24</v>
      </c>
      <c r="G269" s="2">
        <v>0.87</v>
      </c>
      <c r="H269" s="3">
        <v>4</v>
      </c>
      <c r="I269" s="2">
        <v>0.54</v>
      </c>
      <c r="J269" s="4">
        <f t="shared" si="8"/>
        <v>0.32999999999999996</v>
      </c>
      <c r="K269" s="1">
        <v>1</v>
      </c>
      <c r="L269" s="4">
        <f t="shared" si="9"/>
        <v>0.32999999999999996</v>
      </c>
      <c r="M269" s="1">
        <v>1</v>
      </c>
      <c r="N269" s="19">
        <v>0.33</v>
      </c>
      <c r="O269" s="1" t="s">
        <v>1746</v>
      </c>
    </row>
    <row r="270" spans="1:15" x14ac:dyDescent="0.25">
      <c r="A270" s="1">
        <v>269</v>
      </c>
      <c r="B270" s="1" t="s">
        <v>522</v>
      </c>
      <c r="C270" s="10">
        <v>44786</v>
      </c>
      <c r="D270" s="1">
        <v>0</v>
      </c>
      <c r="E270" s="17" t="s">
        <v>482</v>
      </c>
      <c r="F270" s="15">
        <v>3.5</v>
      </c>
      <c r="G270" s="2">
        <v>1.38</v>
      </c>
      <c r="H270" s="3">
        <v>3</v>
      </c>
      <c r="I270" s="2">
        <v>0.79</v>
      </c>
      <c r="J270" s="4">
        <f t="shared" si="8"/>
        <v>0.58999999999999986</v>
      </c>
      <c r="K270" s="1">
        <v>1</v>
      </c>
      <c r="L270" s="4">
        <f t="shared" si="9"/>
        <v>0.58999999999999986</v>
      </c>
      <c r="M270" s="1">
        <v>1</v>
      </c>
      <c r="N270" s="19">
        <v>0.59</v>
      </c>
      <c r="O270" s="1" t="s">
        <v>1746</v>
      </c>
    </row>
    <row r="271" spans="1:15" x14ac:dyDescent="0.25">
      <c r="A271" s="1">
        <v>270</v>
      </c>
      <c r="B271" s="1" t="s">
        <v>522</v>
      </c>
      <c r="C271" s="10">
        <v>44787</v>
      </c>
      <c r="D271" s="1">
        <v>0</v>
      </c>
      <c r="E271" s="17" t="s">
        <v>458</v>
      </c>
      <c r="F271" s="15">
        <v>7</v>
      </c>
      <c r="G271" s="2">
        <v>0.85</v>
      </c>
      <c r="H271" s="3">
        <v>2</v>
      </c>
      <c r="I271" s="2">
        <v>0.51</v>
      </c>
      <c r="J271" s="4">
        <f t="shared" si="8"/>
        <v>0.33999999999999997</v>
      </c>
      <c r="K271" s="1">
        <v>2</v>
      </c>
      <c r="L271" s="4">
        <f t="shared" si="9"/>
        <v>0.67999999999999994</v>
      </c>
      <c r="M271" s="1">
        <f>C272-C271</f>
        <v>5</v>
      </c>
      <c r="N271" s="19">
        <v>0.97140000000000004</v>
      </c>
      <c r="O271" s="1" t="s">
        <v>1746</v>
      </c>
    </row>
    <row r="272" spans="1:15" x14ac:dyDescent="0.25">
      <c r="A272" s="1">
        <v>271</v>
      </c>
      <c r="B272" s="1" t="s">
        <v>522</v>
      </c>
      <c r="C272" s="10">
        <v>44792</v>
      </c>
      <c r="D272" s="1">
        <v>0</v>
      </c>
      <c r="E272" s="17" t="s">
        <v>2563</v>
      </c>
      <c r="F272" s="15">
        <v>10</v>
      </c>
      <c r="G272" s="2">
        <v>1.83</v>
      </c>
      <c r="H272" s="3">
        <v>4.5</v>
      </c>
      <c r="I272" s="2">
        <v>1.05</v>
      </c>
      <c r="J272" s="4">
        <f t="shared" si="8"/>
        <v>0.78</v>
      </c>
      <c r="K272" s="1">
        <v>2</v>
      </c>
      <c r="L272" s="4">
        <f t="shared" si="9"/>
        <v>1.56</v>
      </c>
      <c r="M272" s="1">
        <v>12</v>
      </c>
      <c r="N272" s="19">
        <v>2.0789</v>
      </c>
      <c r="O272" s="1" t="s">
        <v>1746</v>
      </c>
    </row>
    <row r="273" spans="1:15" x14ac:dyDescent="0.25">
      <c r="A273" s="1">
        <v>272</v>
      </c>
      <c r="B273" s="1" t="s">
        <v>522</v>
      </c>
      <c r="C273" s="10">
        <v>44803</v>
      </c>
      <c r="D273" s="1">
        <v>1</v>
      </c>
      <c r="E273" s="17" t="s">
        <v>230</v>
      </c>
      <c r="F273" s="15">
        <v>10.5</v>
      </c>
      <c r="G273" s="2">
        <v>3.82</v>
      </c>
      <c r="H273" s="3">
        <v>6</v>
      </c>
      <c r="I273" s="2">
        <v>1.1499999999999999</v>
      </c>
      <c r="J273" s="4">
        <f t="shared" si="8"/>
        <v>2.67</v>
      </c>
      <c r="K273" s="1">
        <v>1</v>
      </c>
      <c r="L273" s="4">
        <f t="shared" si="9"/>
        <v>1.67</v>
      </c>
      <c r="M273" s="1">
        <v>1</v>
      </c>
      <c r="N273" s="19">
        <v>1.67</v>
      </c>
      <c r="O273" s="1" t="s">
        <v>1746</v>
      </c>
    </row>
    <row r="274" spans="1:15" x14ac:dyDescent="0.25">
      <c r="A274" s="1">
        <v>273</v>
      </c>
      <c r="B274" s="1" t="s">
        <v>522</v>
      </c>
      <c r="C274" s="10">
        <v>44804</v>
      </c>
      <c r="D274" s="1">
        <v>1</v>
      </c>
      <c r="E274" s="17" t="s">
        <v>213</v>
      </c>
      <c r="F274" s="15">
        <v>24</v>
      </c>
      <c r="G274" s="2">
        <v>3.3</v>
      </c>
      <c r="H274" s="3">
        <v>15</v>
      </c>
      <c r="I274" s="2">
        <v>1.02</v>
      </c>
      <c r="J274" s="4">
        <f t="shared" si="8"/>
        <v>2.2799999999999998</v>
      </c>
      <c r="K274" s="1">
        <v>1</v>
      </c>
      <c r="L274" s="4">
        <f t="shared" si="9"/>
        <v>1.2799999999999998</v>
      </c>
      <c r="M274" s="1">
        <v>1</v>
      </c>
      <c r="N274" s="19">
        <v>1.28</v>
      </c>
      <c r="O274" s="1" t="s">
        <v>1746</v>
      </c>
    </row>
    <row r="275" spans="1:15" x14ac:dyDescent="0.25">
      <c r="A275" s="1">
        <v>274</v>
      </c>
      <c r="B275" s="1" t="s">
        <v>522</v>
      </c>
      <c r="C275" s="10">
        <v>44805</v>
      </c>
      <c r="D275" s="1">
        <v>0</v>
      </c>
      <c r="E275" s="17" t="s">
        <v>213</v>
      </c>
      <c r="F275" s="15">
        <v>24</v>
      </c>
      <c r="G275" s="2">
        <v>2.78</v>
      </c>
      <c r="H275" s="3">
        <v>14</v>
      </c>
      <c r="I275" s="2">
        <v>1.54</v>
      </c>
      <c r="J275" s="4">
        <f t="shared" si="8"/>
        <v>1.2399999999999998</v>
      </c>
      <c r="K275" s="1">
        <v>1</v>
      </c>
      <c r="L275" s="4">
        <f t="shared" si="9"/>
        <v>1.2399999999999998</v>
      </c>
      <c r="M275" s="1">
        <v>1</v>
      </c>
      <c r="N275" s="19">
        <v>1.24</v>
      </c>
      <c r="O275" s="1" t="s">
        <v>1746</v>
      </c>
    </row>
    <row r="276" spans="1:15" x14ac:dyDescent="0.25">
      <c r="A276" s="1">
        <v>275</v>
      </c>
      <c r="B276" s="1" t="s">
        <v>522</v>
      </c>
      <c r="C276" s="10">
        <v>44806</v>
      </c>
      <c r="D276" s="1">
        <v>0</v>
      </c>
      <c r="E276" s="17" t="s">
        <v>220</v>
      </c>
      <c r="F276" s="15">
        <v>1.5</v>
      </c>
      <c r="G276" s="2">
        <v>0.24</v>
      </c>
      <c r="H276" s="3">
        <v>1</v>
      </c>
      <c r="I276" s="2">
        <v>0.15</v>
      </c>
      <c r="J276" s="4">
        <f t="shared" si="8"/>
        <v>0.09</v>
      </c>
      <c r="K276" s="1">
        <v>1</v>
      </c>
      <c r="L276" s="4">
        <f t="shared" si="9"/>
        <v>0.09</v>
      </c>
      <c r="M276" s="1">
        <v>1</v>
      </c>
      <c r="N276" s="19">
        <v>0.09</v>
      </c>
      <c r="O276" s="1" t="s">
        <v>1746</v>
      </c>
    </row>
    <row r="277" spans="1:15" x14ac:dyDescent="0.25">
      <c r="A277" s="1">
        <v>276</v>
      </c>
      <c r="B277" s="1" t="s">
        <v>522</v>
      </c>
      <c r="C277" s="10">
        <v>44807</v>
      </c>
      <c r="D277" s="1">
        <v>1</v>
      </c>
      <c r="E277" s="17" t="s">
        <v>489</v>
      </c>
      <c r="F277" s="15">
        <v>23</v>
      </c>
      <c r="G277" s="2">
        <v>2.93</v>
      </c>
      <c r="H277" s="3">
        <v>15</v>
      </c>
      <c r="I277" s="2">
        <v>0.46</v>
      </c>
      <c r="J277" s="4">
        <f t="shared" si="8"/>
        <v>2.4700000000000002</v>
      </c>
      <c r="K277" s="1">
        <v>1</v>
      </c>
      <c r="L277" s="4">
        <f t="shared" si="9"/>
        <v>1.4700000000000002</v>
      </c>
      <c r="M277" s="1">
        <v>1</v>
      </c>
      <c r="N277" s="19">
        <v>1.47</v>
      </c>
      <c r="O277" s="1" t="s">
        <v>1746</v>
      </c>
    </row>
    <row r="278" spans="1:15" x14ac:dyDescent="0.25">
      <c r="A278" s="1">
        <v>277</v>
      </c>
      <c r="B278" s="1" t="s">
        <v>522</v>
      </c>
      <c r="C278" s="10">
        <v>44808</v>
      </c>
      <c r="D278" s="1">
        <v>1</v>
      </c>
      <c r="E278" s="17" t="s">
        <v>213</v>
      </c>
      <c r="F278" s="15">
        <v>24</v>
      </c>
      <c r="G278" s="2">
        <v>2.5299999999999998</v>
      </c>
      <c r="H278" s="3">
        <v>13</v>
      </c>
      <c r="I278" s="2">
        <v>1.58</v>
      </c>
      <c r="J278" s="4">
        <f t="shared" si="8"/>
        <v>0.94999999999999973</v>
      </c>
      <c r="K278" s="1">
        <v>0</v>
      </c>
      <c r="L278" s="4">
        <f t="shared" si="9"/>
        <v>0</v>
      </c>
      <c r="M278" s="1">
        <v>0</v>
      </c>
      <c r="N278" s="19">
        <v>0</v>
      </c>
      <c r="O278" s="1" t="s">
        <v>1746</v>
      </c>
    </row>
    <row r="279" spans="1:15" x14ac:dyDescent="0.25">
      <c r="A279" s="1">
        <v>278</v>
      </c>
      <c r="B279" s="1" t="s">
        <v>522</v>
      </c>
      <c r="C279" s="10">
        <v>44809</v>
      </c>
      <c r="D279" s="1">
        <v>0</v>
      </c>
      <c r="E279" s="17" t="s">
        <v>213</v>
      </c>
      <c r="F279" s="15">
        <v>24</v>
      </c>
      <c r="G279" s="2">
        <v>2.5299999999999998</v>
      </c>
      <c r="H279" s="3">
        <v>12</v>
      </c>
      <c r="I279" s="2">
        <v>1.74</v>
      </c>
      <c r="J279" s="4">
        <f t="shared" si="8"/>
        <v>0.78999999999999981</v>
      </c>
      <c r="K279" s="1">
        <v>1</v>
      </c>
      <c r="L279" s="4">
        <f t="shared" si="9"/>
        <v>0.78999999999999981</v>
      </c>
      <c r="M279" s="1">
        <v>1</v>
      </c>
      <c r="N279" s="19">
        <v>0.79</v>
      </c>
      <c r="O279" s="1" t="s">
        <v>1746</v>
      </c>
    </row>
    <row r="280" spans="1:15" x14ac:dyDescent="0.25">
      <c r="A280" s="1">
        <v>279</v>
      </c>
      <c r="B280" s="1" t="s">
        <v>522</v>
      </c>
      <c r="C280" s="10">
        <v>44810</v>
      </c>
      <c r="D280" s="1">
        <v>0</v>
      </c>
      <c r="E280" s="17" t="s">
        <v>213</v>
      </c>
      <c r="F280" s="15">
        <v>24</v>
      </c>
      <c r="G280" s="2">
        <v>2.64</v>
      </c>
      <c r="H280" s="3">
        <v>12</v>
      </c>
      <c r="I280" s="2">
        <v>1.99</v>
      </c>
      <c r="J280" s="4">
        <f t="shared" si="8"/>
        <v>0.65000000000000013</v>
      </c>
      <c r="K280" s="1">
        <v>1</v>
      </c>
      <c r="L280" s="4">
        <f t="shared" si="9"/>
        <v>0.65000000000000013</v>
      </c>
      <c r="M280" s="1">
        <v>1</v>
      </c>
      <c r="N280" s="19">
        <v>0.65</v>
      </c>
      <c r="O280" s="1" t="s">
        <v>1746</v>
      </c>
    </row>
    <row r="281" spans="1:15" x14ac:dyDescent="0.25">
      <c r="A281" s="1">
        <v>280</v>
      </c>
      <c r="B281" s="1" t="s">
        <v>522</v>
      </c>
      <c r="C281" s="10">
        <v>44811</v>
      </c>
      <c r="D281" s="1">
        <v>0</v>
      </c>
      <c r="E281" s="17" t="s">
        <v>213</v>
      </c>
      <c r="F281" s="15">
        <v>24</v>
      </c>
      <c r="G281" s="2">
        <v>2.73</v>
      </c>
      <c r="H281" s="3">
        <v>12</v>
      </c>
      <c r="I281" s="2">
        <v>1.92</v>
      </c>
      <c r="J281" s="4">
        <f t="shared" si="8"/>
        <v>0.81</v>
      </c>
      <c r="K281" s="1">
        <v>1</v>
      </c>
      <c r="L281" s="4">
        <f t="shared" si="9"/>
        <v>0.81</v>
      </c>
      <c r="M281" s="1">
        <v>1</v>
      </c>
      <c r="N281" s="19">
        <v>0.81</v>
      </c>
      <c r="O281" s="1" t="s">
        <v>1746</v>
      </c>
    </row>
    <row r="282" spans="1:15" x14ac:dyDescent="0.25">
      <c r="A282" s="1">
        <v>281</v>
      </c>
      <c r="B282" s="1" t="s">
        <v>522</v>
      </c>
      <c r="C282" s="10">
        <v>44812</v>
      </c>
      <c r="D282" s="1">
        <v>0</v>
      </c>
      <c r="E282" s="17" t="s">
        <v>213</v>
      </c>
      <c r="F282" s="15">
        <v>24</v>
      </c>
      <c r="G282" s="2">
        <v>3.18</v>
      </c>
      <c r="H282" s="3">
        <v>11</v>
      </c>
      <c r="I282" s="2">
        <v>2.42</v>
      </c>
      <c r="J282" s="4">
        <f t="shared" si="8"/>
        <v>0.76000000000000023</v>
      </c>
      <c r="K282" s="1">
        <v>1</v>
      </c>
      <c r="L282" s="4">
        <f t="shared" si="9"/>
        <v>0.76000000000000023</v>
      </c>
      <c r="M282" s="1">
        <v>1</v>
      </c>
      <c r="N282" s="19">
        <v>0.76</v>
      </c>
      <c r="O282" s="1" t="s">
        <v>1746</v>
      </c>
    </row>
    <row r="283" spans="1:15" x14ac:dyDescent="0.25">
      <c r="A283" s="1">
        <v>282</v>
      </c>
      <c r="B283" s="1" t="s">
        <v>522</v>
      </c>
      <c r="C283" s="10">
        <v>44813</v>
      </c>
      <c r="D283" s="1">
        <v>0</v>
      </c>
      <c r="E283" s="17" t="s">
        <v>213</v>
      </c>
      <c r="F283" s="15">
        <v>24</v>
      </c>
      <c r="G283" s="2">
        <v>2.78</v>
      </c>
      <c r="H283" s="3">
        <v>13</v>
      </c>
      <c r="I283" s="2">
        <v>2.64</v>
      </c>
      <c r="J283" s="4">
        <f t="shared" si="8"/>
        <v>0.13999999999999968</v>
      </c>
      <c r="K283" s="1">
        <v>1</v>
      </c>
      <c r="L283" s="4">
        <f t="shared" si="9"/>
        <v>0.13999999999999968</v>
      </c>
      <c r="M283" s="1">
        <v>1</v>
      </c>
      <c r="N283" s="19">
        <v>0.14000000000000001</v>
      </c>
      <c r="O283" s="1" t="s">
        <v>1746</v>
      </c>
    </row>
    <row r="284" spans="1:15" x14ac:dyDescent="0.25">
      <c r="A284" s="1">
        <v>283</v>
      </c>
      <c r="B284" s="1" t="s">
        <v>522</v>
      </c>
      <c r="C284" s="10">
        <v>44814</v>
      </c>
      <c r="D284" s="1">
        <v>0</v>
      </c>
      <c r="E284" s="17" t="s">
        <v>213</v>
      </c>
      <c r="F284" s="15">
        <v>24</v>
      </c>
      <c r="G284" s="2">
        <v>2.81</v>
      </c>
      <c r="H284" s="3">
        <v>12</v>
      </c>
      <c r="I284" s="2">
        <v>2.09</v>
      </c>
      <c r="J284" s="4">
        <f t="shared" si="8"/>
        <v>0.7200000000000002</v>
      </c>
      <c r="K284" s="1">
        <v>1</v>
      </c>
      <c r="L284" s="4">
        <f t="shared" si="9"/>
        <v>0.7200000000000002</v>
      </c>
      <c r="M284" s="1">
        <v>1</v>
      </c>
      <c r="N284" s="19">
        <v>0.72</v>
      </c>
      <c r="O284" s="1" t="s">
        <v>1746</v>
      </c>
    </row>
    <row r="285" spans="1:15" x14ac:dyDescent="0.25">
      <c r="A285" s="1">
        <v>284</v>
      </c>
      <c r="B285" s="1" t="s">
        <v>522</v>
      </c>
      <c r="C285" s="10">
        <v>44815</v>
      </c>
      <c r="D285" s="1">
        <v>0</v>
      </c>
      <c r="E285" s="17" t="s">
        <v>213</v>
      </c>
      <c r="F285" s="15">
        <v>24</v>
      </c>
      <c r="G285" s="2">
        <v>2.73</v>
      </c>
      <c r="H285" s="3">
        <v>12</v>
      </c>
      <c r="I285" s="2">
        <v>2.2200000000000002</v>
      </c>
      <c r="J285" s="4">
        <f t="shared" si="8"/>
        <v>0.50999999999999979</v>
      </c>
      <c r="K285" s="1">
        <v>1</v>
      </c>
      <c r="L285" s="4">
        <f t="shared" si="9"/>
        <v>0.50999999999999979</v>
      </c>
      <c r="M285" s="1">
        <v>1</v>
      </c>
      <c r="N285" s="19">
        <v>0.51</v>
      </c>
      <c r="O285" s="1" t="s">
        <v>1746</v>
      </c>
    </row>
    <row r="286" spans="1:15" x14ac:dyDescent="0.25">
      <c r="A286" s="1">
        <v>285</v>
      </c>
      <c r="B286" s="1" t="s">
        <v>522</v>
      </c>
      <c r="C286" s="10">
        <v>44816</v>
      </c>
      <c r="D286" s="1">
        <v>0</v>
      </c>
      <c r="E286" s="17" t="s">
        <v>213</v>
      </c>
      <c r="F286" s="15">
        <v>24</v>
      </c>
      <c r="G286" s="2">
        <v>2.8</v>
      </c>
      <c r="H286" s="3">
        <v>11</v>
      </c>
      <c r="I286" s="2">
        <v>2.2000000000000002</v>
      </c>
      <c r="J286" s="4">
        <f t="shared" si="8"/>
        <v>0.59999999999999964</v>
      </c>
      <c r="K286" s="1">
        <v>1</v>
      </c>
      <c r="L286" s="4">
        <f t="shared" si="9"/>
        <v>0.59999999999999964</v>
      </c>
      <c r="M286" s="1">
        <v>1</v>
      </c>
      <c r="N286" s="19">
        <v>0.6</v>
      </c>
      <c r="O286" s="1" t="s">
        <v>1746</v>
      </c>
    </row>
    <row r="287" spans="1:15" x14ac:dyDescent="0.25">
      <c r="A287" s="1">
        <v>286</v>
      </c>
      <c r="B287" s="1" t="s">
        <v>522</v>
      </c>
      <c r="C287" s="10">
        <v>44817</v>
      </c>
      <c r="D287" s="1">
        <v>0</v>
      </c>
      <c r="E287" s="17" t="s">
        <v>213</v>
      </c>
      <c r="F287" s="15">
        <v>24</v>
      </c>
      <c r="G287" s="2">
        <v>2.77</v>
      </c>
      <c r="H287" s="3">
        <v>11</v>
      </c>
      <c r="I287" s="2">
        <v>1.94</v>
      </c>
      <c r="J287" s="4">
        <f t="shared" si="8"/>
        <v>0.83000000000000007</v>
      </c>
      <c r="K287" s="1">
        <v>1</v>
      </c>
      <c r="L287" s="4">
        <f t="shared" si="9"/>
        <v>0.83000000000000007</v>
      </c>
      <c r="M287" s="1">
        <v>1</v>
      </c>
      <c r="N287" s="19">
        <v>0.83</v>
      </c>
      <c r="O287" s="1" t="s">
        <v>1746</v>
      </c>
    </row>
    <row r="288" spans="1:15" x14ac:dyDescent="0.25">
      <c r="A288" s="1">
        <v>287</v>
      </c>
      <c r="B288" s="1" t="s">
        <v>522</v>
      </c>
      <c r="C288" s="10">
        <v>44818</v>
      </c>
      <c r="D288" s="1">
        <v>0</v>
      </c>
      <c r="E288" s="17" t="s">
        <v>213</v>
      </c>
      <c r="F288" s="15">
        <v>24</v>
      </c>
      <c r="G288" s="2">
        <v>2.86</v>
      </c>
      <c r="H288" s="3">
        <v>12</v>
      </c>
      <c r="I288" s="2">
        <v>2.2999999999999998</v>
      </c>
      <c r="J288" s="4">
        <f t="shared" si="8"/>
        <v>0.56000000000000005</v>
      </c>
      <c r="K288" s="1">
        <v>1</v>
      </c>
      <c r="L288" s="4">
        <f t="shared" si="9"/>
        <v>0.56000000000000005</v>
      </c>
      <c r="M288" s="1">
        <v>1</v>
      </c>
      <c r="N288" s="19">
        <v>0.56000000000000005</v>
      </c>
      <c r="O288" s="1" t="s">
        <v>1746</v>
      </c>
    </row>
    <row r="289" spans="1:15" x14ac:dyDescent="0.25">
      <c r="A289" s="1">
        <v>288</v>
      </c>
      <c r="B289" s="1" t="s">
        <v>522</v>
      </c>
      <c r="C289" s="10">
        <v>44819</v>
      </c>
      <c r="D289" s="1">
        <v>0</v>
      </c>
      <c r="E289" s="17" t="s">
        <v>213</v>
      </c>
      <c r="F289" s="15">
        <v>24</v>
      </c>
      <c r="G289" s="2">
        <v>2.96</v>
      </c>
      <c r="H289" s="3">
        <v>13</v>
      </c>
      <c r="I289" s="2">
        <v>2.35</v>
      </c>
      <c r="J289" s="4">
        <f t="shared" si="8"/>
        <v>0.60999999999999988</v>
      </c>
      <c r="K289" s="1">
        <v>1</v>
      </c>
      <c r="L289" s="4">
        <f t="shared" si="9"/>
        <v>0.60999999999999988</v>
      </c>
      <c r="M289" s="1">
        <v>1</v>
      </c>
      <c r="N289" s="4">
        <v>0.61</v>
      </c>
      <c r="O289" s="1" t="s">
        <v>1746</v>
      </c>
    </row>
    <row r="290" spans="1:15" x14ac:dyDescent="0.25">
      <c r="A290" s="1">
        <v>289</v>
      </c>
      <c r="B290" s="1" t="s">
        <v>522</v>
      </c>
      <c r="C290" s="10">
        <v>44820</v>
      </c>
      <c r="D290" s="1">
        <v>0</v>
      </c>
      <c r="E290" s="17" t="s">
        <v>213</v>
      </c>
      <c r="F290" s="15">
        <v>24</v>
      </c>
      <c r="G290" s="2">
        <v>3.1</v>
      </c>
      <c r="H290" s="3">
        <v>12</v>
      </c>
      <c r="I290" s="2">
        <v>2.58</v>
      </c>
      <c r="J290" s="4">
        <f t="shared" si="8"/>
        <v>0.52</v>
      </c>
      <c r="K290" s="1">
        <v>1</v>
      </c>
      <c r="L290" s="4">
        <f t="shared" si="9"/>
        <v>0.52</v>
      </c>
      <c r="M290" s="1">
        <v>1</v>
      </c>
      <c r="N290" s="19">
        <v>0.52</v>
      </c>
      <c r="O290" s="1" t="s">
        <v>1746</v>
      </c>
    </row>
    <row r="291" spans="1:15" x14ac:dyDescent="0.25">
      <c r="A291" s="1">
        <v>290</v>
      </c>
      <c r="B291" s="1" t="s">
        <v>522</v>
      </c>
      <c r="C291" s="10">
        <v>44821</v>
      </c>
      <c r="D291" s="1">
        <v>0</v>
      </c>
      <c r="E291" s="17" t="s">
        <v>213</v>
      </c>
      <c r="F291" s="15">
        <v>24</v>
      </c>
      <c r="G291" s="2">
        <v>3.13</v>
      </c>
      <c r="H291" s="3">
        <v>12</v>
      </c>
      <c r="I291" s="2">
        <v>2.62</v>
      </c>
      <c r="J291" s="4">
        <f t="shared" si="8"/>
        <v>0.50999999999999979</v>
      </c>
      <c r="K291" s="1">
        <v>1</v>
      </c>
      <c r="L291" s="4">
        <f t="shared" si="9"/>
        <v>0.50999999999999979</v>
      </c>
      <c r="M291" s="1">
        <v>1</v>
      </c>
      <c r="N291" s="19">
        <v>0.51</v>
      </c>
      <c r="O291" s="1" t="s">
        <v>1746</v>
      </c>
    </row>
    <row r="292" spans="1:15" x14ac:dyDescent="0.25">
      <c r="A292" s="1">
        <v>291</v>
      </c>
      <c r="B292" s="1" t="s">
        <v>522</v>
      </c>
      <c r="C292" s="10">
        <v>44822</v>
      </c>
      <c r="D292" s="1">
        <v>0</v>
      </c>
      <c r="E292" s="17" t="s">
        <v>213</v>
      </c>
      <c r="F292" s="15">
        <v>24</v>
      </c>
      <c r="G292" s="2">
        <v>3.07</v>
      </c>
      <c r="H292" s="3">
        <v>11</v>
      </c>
      <c r="I292" s="2">
        <v>2.64</v>
      </c>
      <c r="J292" s="4">
        <f t="shared" si="8"/>
        <v>0.42999999999999972</v>
      </c>
      <c r="K292" s="1">
        <v>1</v>
      </c>
      <c r="L292" s="4">
        <f t="shared" si="9"/>
        <v>0.42999999999999972</v>
      </c>
      <c r="M292" s="1">
        <v>1</v>
      </c>
      <c r="N292" s="19">
        <v>0.43</v>
      </c>
      <c r="O292" s="1" t="s">
        <v>1746</v>
      </c>
    </row>
    <row r="293" spans="1:15" x14ac:dyDescent="0.25">
      <c r="A293" s="1">
        <v>292</v>
      </c>
      <c r="B293" s="1" t="s">
        <v>522</v>
      </c>
      <c r="C293" s="10">
        <v>44823</v>
      </c>
      <c r="D293" s="1">
        <v>0</v>
      </c>
      <c r="E293" s="17" t="s">
        <v>213</v>
      </c>
      <c r="F293" s="15">
        <v>24</v>
      </c>
      <c r="G293" s="2">
        <v>3.04</v>
      </c>
      <c r="H293" s="3">
        <v>12</v>
      </c>
      <c r="I293" s="2">
        <v>2.62</v>
      </c>
      <c r="J293" s="4">
        <f t="shared" si="8"/>
        <v>0.41999999999999993</v>
      </c>
      <c r="K293" s="1">
        <v>1</v>
      </c>
      <c r="L293" s="4">
        <f t="shared" si="9"/>
        <v>0.41999999999999993</v>
      </c>
      <c r="M293" s="1">
        <v>1</v>
      </c>
      <c r="N293" s="19">
        <v>0.42</v>
      </c>
      <c r="O293" s="1" t="s">
        <v>1746</v>
      </c>
    </row>
    <row r="294" spans="1:15" x14ac:dyDescent="0.25">
      <c r="A294" s="1">
        <v>293</v>
      </c>
      <c r="B294" s="1" t="s">
        <v>522</v>
      </c>
      <c r="C294" s="10">
        <v>44824</v>
      </c>
      <c r="D294" s="1">
        <v>0</v>
      </c>
      <c r="E294" s="17" t="s">
        <v>213</v>
      </c>
      <c r="F294" s="15">
        <v>24</v>
      </c>
      <c r="G294" s="2">
        <v>3.07</v>
      </c>
      <c r="H294" s="3">
        <v>12</v>
      </c>
      <c r="I294" s="2">
        <v>2.59</v>
      </c>
      <c r="J294" s="4">
        <f t="shared" si="8"/>
        <v>0.48</v>
      </c>
      <c r="K294" s="1">
        <v>1</v>
      </c>
      <c r="L294" s="4">
        <f t="shared" si="9"/>
        <v>0.48</v>
      </c>
      <c r="M294" s="1">
        <v>1</v>
      </c>
      <c r="N294" s="19">
        <v>0.48</v>
      </c>
      <c r="O294" s="1" t="s">
        <v>1746</v>
      </c>
    </row>
    <row r="295" spans="1:15" x14ac:dyDescent="0.25">
      <c r="A295" s="1">
        <v>294</v>
      </c>
      <c r="B295" s="1" t="s">
        <v>522</v>
      </c>
      <c r="C295" s="10">
        <v>44825</v>
      </c>
      <c r="D295" s="1">
        <v>0</v>
      </c>
      <c r="E295" s="17" t="s">
        <v>1054</v>
      </c>
      <c r="F295" s="15">
        <v>13</v>
      </c>
      <c r="G295" s="2">
        <v>1.8</v>
      </c>
      <c r="H295" s="3">
        <v>19</v>
      </c>
      <c r="I295" s="2">
        <v>1.37</v>
      </c>
      <c r="J295" s="4">
        <f t="shared" si="8"/>
        <v>0.42999999999999994</v>
      </c>
      <c r="K295" s="1">
        <v>1</v>
      </c>
      <c r="L295" s="4">
        <f t="shared" si="9"/>
        <v>0.42999999999999994</v>
      </c>
      <c r="M295" s="1">
        <v>1</v>
      </c>
      <c r="N295" s="19">
        <v>0.43</v>
      </c>
      <c r="O295" s="1" t="s">
        <v>1746</v>
      </c>
    </row>
    <row r="296" spans="1:15" x14ac:dyDescent="0.25">
      <c r="A296" s="1">
        <v>295</v>
      </c>
      <c r="B296" s="1" t="s">
        <v>2152</v>
      </c>
      <c r="C296" s="10">
        <v>44825</v>
      </c>
      <c r="D296" s="1">
        <v>0</v>
      </c>
      <c r="E296" s="17" t="s">
        <v>2564</v>
      </c>
      <c r="F296" s="15">
        <v>5.3</v>
      </c>
      <c r="G296" s="2">
        <v>2.5962999999999998</v>
      </c>
      <c r="H296" s="3">
        <v>12</v>
      </c>
      <c r="I296" s="2">
        <v>1.2827999999999999</v>
      </c>
      <c r="J296" s="4">
        <f t="shared" si="8"/>
        <v>1.3134999999999999</v>
      </c>
      <c r="K296" s="1">
        <v>1</v>
      </c>
      <c r="L296" s="4">
        <f t="shared" si="9"/>
        <v>1.3134999999999999</v>
      </c>
      <c r="M296" s="1">
        <f>C298-C296</f>
        <v>2</v>
      </c>
      <c r="N296" s="19">
        <v>1.9475</v>
      </c>
      <c r="O296" s="1" t="s">
        <v>1746</v>
      </c>
    </row>
    <row r="297" spans="1:15" x14ac:dyDescent="0.25">
      <c r="A297" s="1">
        <v>296</v>
      </c>
      <c r="B297" s="1" t="s">
        <v>522</v>
      </c>
      <c r="C297" s="10">
        <v>44826</v>
      </c>
      <c r="D297" s="1">
        <v>0</v>
      </c>
      <c r="E297" s="17" t="s">
        <v>1686</v>
      </c>
      <c r="F297" s="15">
        <v>20</v>
      </c>
      <c r="G297" s="2">
        <v>2.5099999999999998</v>
      </c>
      <c r="H297" s="3">
        <v>9</v>
      </c>
      <c r="I297" s="2">
        <v>1.3</v>
      </c>
      <c r="J297" s="4">
        <f t="shared" si="8"/>
        <v>1.2099999999999997</v>
      </c>
      <c r="K297" s="1">
        <v>2</v>
      </c>
      <c r="L297" s="4">
        <f t="shared" si="9"/>
        <v>2.4199999999999995</v>
      </c>
      <c r="M297" s="1">
        <v>8</v>
      </c>
      <c r="N297" s="19">
        <v>2.8664999999999998</v>
      </c>
      <c r="O297" s="1" t="s">
        <v>1746</v>
      </c>
    </row>
    <row r="298" spans="1:15" x14ac:dyDescent="0.25">
      <c r="A298" s="1">
        <v>297</v>
      </c>
      <c r="B298" s="1" t="s">
        <v>2152</v>
      </c>
      <c r="C298" s="10">
        <v>44827</v>
      </c>
      <c r="D298" s="1">
        <v>0</v>
      </c>
      <c r="E298" s="17" t="s">
        <v>489</v>
      </c>
      <c r="F298" s="15">
        <v>23</v>
      </c>
      <c r="G298" s="2">
        <v>3.63</v>
      </c>
      <c r="H298" s="3">
        <v>47.5</v>
      </c>
      <c r="I298" s="2">
        <v>2.33</v>
      </c>
      <c r="J298" s="4">
        <f t="shared" si="8"/>
        <v>1.2999999999999998</v>
      </c>
      <c r="K298" s="1">
        <v>1</v>
      </c>
      <c r="L298" s="4">
        <f t="shared" si="9"/>
        <v>1.2999999999999998</v>
      </c>
      <c r="M298" s="1">
        <v>1</v>
      </c>
      <c r="N298" s="19">
        <v>1.3</v>
      </c>
      <c r="O298" s="1" t="s">
        <v>1746</v>
      </c>
    </row>
    <row r="299" spans="1:15" x14ac:dyDescent="0.25">
      <c r="A299" s="1">
        <v>298</v>
      </c>
      <c r="B299" s="1" t="s">
        <v>2152</v>
      </c>
      <c r="C299" s="10">
        <v>44828</v>
      </c>
      <c r="D299" s="1">
        <v>0</v>
      </c>
      <c r="E299" s="17" t="s">
        <v>213</v>
      </c>
      <c r="F299" s="15">
        <v>24</v>
      </c>
      <c r="G299" s="2">
        <v>3.23</v>
      </c>
      <c r="H299" s="3">
        <v>41.8</v>
      </c>
      <c r="I299" s="2">
        <v>2.1800000000000002</v>
      </c>
      <c r="J299" s="4">
        <f t="shared" si="8"/>
        <v>1.0499999999999998</v>
      </c>
      <c r="K299" s="1">
        <v>1</v>
      </c>
      <c r="L299" s="4">
        <f t="shared" si="9"/>
        <v>1.0499999999999998</v>
      </c>
      <c r="M299" s="1">
        <v>1</v>
      </c>
      <c r="N299" s="19">
        <v>1.05</v>
      </c>
      <c r="O299" s="1" t="s">
        <v>1746</v>
      </c>
    </row>
    <row r="300" spans="1:15" x14ac:dyDescent="0.25">
      <c r="A300" s="1">
        <v>299</v>
      </c>
      <c r="B300" s="1" t="s">
        <v>2152</v>
      </c>
      <c r="C300" s="10">
        <v>44829</v>
      </c>
      <c r="D300" s="1">
        <v>0</v>
      </c>
      <c r="E300" s="17" t="s">
        <v>213</v>
      </c>
      <c r="F300" s="15">
        <v>24</v>
      </c>
      <c r="G300" s="2">
        <v>3.91</v>
      </c>
      <c r="H300" s="3">
        <v>35.799999999999997</v>
      </c>
      <c r="I300" s="2">
        <v>2.15</v>
      </c>
      <c r="J300" s="4">
        <f t="shared" si="8"/>
        <v>1.7600000000000002</v>
      </c>
      <c r="K300" s="1">
        <v>1</v>
      </c>
      <c r="L300" s="4">
        <f t="shared" si="9"/>
        <v>1.7600000000000002</v>
      </c>
      <c r="M300" s="1">
        <v>1</v>
      </c>
      <c r="N300" s="19">
        <v>1.76</v>
      </c>
      <c r="O300" s="1" t="s">
        <v>1746</v>
      </c>
    </row>
    <row r="301" spans="1:15" x14ac:dyDescent="0.25">
      <c r="A301" s="1">
        <v>300</v>
      </c>
      <c r="B301" s="1" t="s">
        <v>2152</v>
      </c>
      <c r="C301" s="10">
        <v>44830</v>
      </c>
      <c r="D301" s="1">
        <v>0</v>
      </c>
      <c r="E301" s="17" t="s">
        <v>213</v>
      </c>
      <c r="F301" s="15">
        <v>24</v>
      </c>
      <c r="G301" s="2">
        <v>3.54</v>
      </c>
      <c r="H301" s="3">
        <v>26</v>
      </c>
      <c r="I301" s="2">
        <v>2.1</v>
      </c>
      <c r="J301" s="4">
        <f t="shared" ref="J301:J364" si="10">G301-I301</f>
        <v>1.44</v>
      </c>
      <c r="K301" s="1">
        <v>1</v>
      </c>
      <c r="L301" s="4">
        <f t="shared" si="9"/>
        <v>1.44</v>
      </c>
      <c r="M301" s="1">
        <v>1</v>
      </c>
      <c r="N301" s="19">
        <v>1.44</v>
      </c>
      <c r="O301" s="1" t="s">
        <v>1746</v>
      </c>
    </row>
    <row r="302" spans="1:15" x14ac:dyDescent="0.25">
      <c r="A302" s="1">
        <v>301</v>
      </c>
      <c r="B302" s="1" t="s">
        <v>2152</v>
      </c>
      <c r="C302" s="10">
        <v>44831</v>
      </c>
      <c r="D302" s="1">
        <v>0</v>
      </c>
      <c r="E302" s="17" t="s">
        <v>213</v>
      </c>
      <c r="F302" s="15">
        <v>24</v>
      </c>
      <c r="G302" s="2">
        <v>3.69</v>
      </c>
      <c r="H302" s="3">
        <v>18</v>
      </c>
      <c r="I302" s="2">
        <v>1.77</v>
      </c>
      <c r="J302" s="4">
        <f t="shared" si="10"/>
        <v>1.92</v>
      </c>
      <c r="K302" s="1">
        <v>1</v>
      </c>
      <c r="L302" s="4">
        <f t="shared" ref="L302:L365" si="11">(G302-I302-D302)*K302</f>
        <v>1.92</v>
      </c>
      <c r="M302" s="1">
        <v>1</v>
      </c>
      <c r="N302" s="19">
        <v>1.92</v>
      </c>
      <c r="O302" s="1" t="s">
        <v>1746</v>
      </c>
    </row>
    <row r="303" spans="1:15" x14ac:dyDescent="0.25">
      <c r="A303" s="1">
        <v>302</v>
      </c>
      <c r="B303" s="1" t="s">
        <v>2152</v>
      </c>
      <c r="C303" s="10">
        <v>44832</v>
      </c>
      <c r="D303" s="1">
        <v>0</v>
      </c>
      <c r="E303" s="17" t="s">
        <v>213</v>
      </c>
      <c r="F303" s="15">
        <v>24</v>
      </c>
      <c r="G303" s="2">
        <v>3.75</v>
      </c>
      <c r="H303" s="3">
        <v>15</v>
      </c>
      <c r="I303" s="2">
        <v>1.79</v>
      </c>
      <c r="J303" s="4">
        <f t="shared" si="10"/>
        <v>1.96</v>
      </c>
      <c r="K303" s="1">
        <v>1</v>
      </c>
      <c r="L303" s="4">
        <f t="shared" si="11"/>
        <v>1.96</v>
      </c>
      <c r="M303" s="1">
        <v>1</v>
      </c>
      <c r="N303" s="19">
        <v>1.96</v>
      </c>
      <c r="O303" s="1" t="s">
        <v>1746</v>
      </c>
    </row>
    <row r="304" spans="1:15" x14ac:dyDescent="0.25">
      <c r="A304" s="1">
        <v>303</v>
      </c>
      <c r="B304" s="1" t="s">
        <v>2152</v>
      </c>
      <c r="C304" s="10">
        <v>44833</v>
      </c>
      <c r="D304" s="1">
        <v>0</v>
      </c>
      <c r="E304" s="17" t="s">
        <v>213</v>
      </c>
      <c r="F304" s="15">
        <v>24</v>
      </c>
      <c r="G304" s="2">
        <v>3.85</v>
      </c>
      <c r="H304" s="3">
        <v>12</v>
      </c>
      <c r="I304" s="2">
        <v>1.85</v>
      </c>
      <c r="J304" s="4">
        <f t="shared" si="10"/>
        <v>2</v>
      </c>
      <c r="K304" s="1">
        <v>1</v>
      </c>
      <c r="L304" s="4">
        <f t="shared" si="11"/>
        <v>2</v>
      </c>
      <c r="M304" s="1">
        <v>1</v>
      </c>
      <c r="N304" s="19">
        <v>2</v>
      </c>
      <c r="O304" s="1" t="s">
        <v>1746</v>
      </c>
    </row>
    <row r="305" spans="1:15" x14ac:dyDescent="0.25">
      <c r="A305" s="1">
        <v>304</v>
      </c>
      <c r="B305" s="1" t="s">
        <v>2152</v>
      </c>
      <c r="C305" s="10">
        <v>44834</v>
      </c>
      <c r="D305" s="1">
        <v>0</v>
      </c>
      <c r="E305" s="17" t="s">
        <v>213</v>
      </c>
      <c r="F305" s="15">
        <v>24</v>
      </c>
      <c r="G305" s="2">
        <v>3.95</v>
      </c>
      <c r="H305" s="3">
        <v>10</v>
      </c>
      <c r="I305" s="2">
        <v>1.87</v>
      </c>
      <c r="J305" s="4">
        <f t="shared" si="10"/>
        <v>2.08</v>
      </c>
      <c r="K305" s="1">
        <v>1</v>
      </c>
      <c r="L305" s="4">
        <f t="shared" si="11"/>
        <v>2.08</v>
      </c>
      <c r="M305" s="1">
        <v>1</v>
      </c>
      <c r="N305" s="19">
        <v>2.08</v>
      </c>
      <c r="O305" s="1" t="s">
        <v>1746</v>
      </c>
    </row>
    <row r="306" spans="1:15" x14ac:dyDescent="0.25">
      <c r="A306" s="1">
        <v>305</v>
      </c>
      <c r="B306" s="1" t="s">
        <v>2152</v>
      </c>
      <c r="C306" s="10">
        <v>44835</v>
      </c>
      <c r="D306" s="1">
        <v>0</v>
      </c>
      <c r="E306" s="17" t="s">
        <v>213</v>
      </c>
      <c r="F306" s="15">
        <v>24</v>
      </c>
      <c r="G306" s="2">
        <v>3.95</v>
      </c>
      <c r="H306" s="3">
        <v>34</v>
      </c>
      <c r="I306" s="2">
        <v>1.91</v>
      </c>
      <c r="J306" s="4">
        <f t="shared" si="10"/>
        <v>2.04</v>
      </c>
      <c r="K306" s="1">
        <v>1</v>
      </c>
      <c r="L306" s="4">
        <f t="shared" si="11"/>
        <v>2.04</v>
      </c>
      <c r="M306" s="1">
        <v>1</v>
      </c>
      <c r="N306" s="19">
        <v>2.04</v>
      </c>
      <c r="O306" s="1" t="s">
        <v>1746</v>
      </c>
    </row>
    <row r="307" spans="1:15" x14ac:dyDescent="0.25">
      <c r="A307" s="1">
        <v>306</v>
      </c>
      <c r="B307" s="1" t="s">
        <v>2152</v>
      </c>
      <c r="C307" s="10">
        <v>44836</v>
      </c>
      <c r="D307" s="1">
        <v>0</v>
      </c>
      <c r="E307" s="17" t="s">
        <v>213</v>
      </c>
      <c r="F307" s="15">
        <v>24</v>
      </c>
      <c r="G307" s="2">
        <v>3.96</v>
      </c>
      <c r="H307" s="3">
        <v>34</v>
      </c>
      <c r="I307" s="2">
        <v>1.9</v>
      </c>
      <c r="J307" s="4">
        <f t="shared" si="10"/>
        <v>2.06</v>
      </c>
      <c r="K307" s="1">
        <v>1</v>
      </c>
      <c r="L307" s="4">
        <f t="shared" si="11"/>
        <v>2.06</v>
      </c>
      <c r="M307" s="1">
        <v>1</v>
      </c>
      <c r="N307" s="19">
        <v>2.06</v>
      </c>
      <c r="O307" s="1" t="s">
        <v>1746</v>
      </c>
    </row>
    <row r="308" spans="1:15" x14ac:dyDescent="0.25">
      <c r="A308" s="1">
        <v>307</v>
      </c>
      <c r="B308" s="1" t="s">
        <v>2152</v>
      </c>
      <c r="C308" s="10">
        <v>44837</v>
      </c>
      <c r="D308" s="1">
        <v>0</v>
      </c>
      <c r="E308" s="17" t="s">
        <v>213</v>
      </c>
      <c r="F308" s="15">
        <v>24</v>
      </c>
      <c r="G308" s="2">
        <v>4.1500000000000004</v>
      </c>
      <c r="H308" s="3">
        <v>27</v>
      </c>
      <c r="I308" s="2">
        <v>1.88</v>
      </c>
      <c r="J308" s="4">
        <f t="shared" si="10"/>
        <v>2.2700000000000005</v>
      </c>
      <c r="K308" s="1">
        <v>1</v>
      </c>
      <c r="L308" s="4">
        <f t="shared" si="11"/>
        <v>2.2700000000000005</v>
      </c>
      <c r="M308" s="1">
        <v>1</v>
      </c>
      <c r="N308" s="19">
        <v>2.27</v>
      </c>
      <c r="O308" s="1" t="s">
        <v>1746</v>
      </c>
    </row>
    <row r="309" spans="1:15" x14ac:dyDescent="0.25">
      <c r="A309" s="1">
        <v>308</v>
      </c>
      <c r="B309" s="1" t="s">
        <v>2152</v>
      </c>
      <c r="C309" s="10">
        <v>44838</v>
      </c>
      <c r="D309" s="1">
        <v>0</v>
      </c>
      <c r="E309" s="17" t="s">
        <v>213</v>
      </c>
      <c r="F309" s="15">
        <v>24</v>
      </c>
      <c r="G309" s="2">
        <v>4.28</v>
      </c>
      <c r="H309" s="3">
        <v>31</v>
      </c>
      <c r="I309" s="2">
        <v>2.06</v>
      </c>
      <c r="J309" s="4">
        <f t="shared" si="10"/>
        <v>2.2200000000000002</v>
      </c>
      <c r="K309" s="1">
        <v>1</v>
      </c>
      <c r="L309" s="4">
        <f t="shared" si="11"/>
        <v>2.2200000000000002</v>
      </c>
      <c r="M309" s="1">
        <v>1</v>
      </c>
      <c r="N309" s="19">
        <v>2.2200000000000002</v>
      </c>
      <c r="O309" s="1" t="s">
        <v>1746</v>
      </c>
    </row>
    <row r="310" spans="1:15" x14ac:dyDescent="0.25">
      <c r="A310" s="1">
        <v>309</v>
      </c>
      <c r="B310" s="1" t="s">
        <v>2152</v>
      </c>
      <c r="C310" s="10">
        <v>44839</v>
      </c>
      <c r="D310" s="1">
        <v>0</v>
      </c>
      <c r="E310" s="17" t="s">
        <v>213</v>
      </c>
      <c r="F310" s="15">
        <v>24</v>
      </c>
      <c r="G310" s="2">
        <v>4.28</v>
      </c>
      <c r="H310" s="3">
        <v>3</v>
      </c>
      <c r="I310" s="2">
        <v>2</v>
      </c>
      <c r="J310" s="4">
        <f t="shared" si="10"/>
        <v>2.2800000000000002</v>
      </c>
      <c r="K310" s="1">
        <v>1</v>
      </c>
      <c r="L310" s="4">
        <f t="shared" si="11"/>
        <v>2.2800000000000002</v>
      </c>
      <c r="M310" s="1">
        <v>1</v>
      </c>
      <c r="N310" s="19">
        <v>2.2799999999999998</v>
      </c>
      <c r="O310" s="1" t="s">
        <v>1746</v>
      </c>
    </row>
    <row r="311" spans="1:15" x14ac:dyDescent="0.25">
      <c r="A311" s="1">
        <v>310</v>
      </c>
      <c r="B311" s="1" t="s">
        <v>2152</v>
      </c>
      <c r="C311" s="10">
        <v>44840</v>
      </c>
      <c r="D311" s="1">
        <v>0</v>
      </c>
      <c r="E311" s="17" t="s">
        <v>213</v>
      </c>
      <c r="F311" s="15">
        <v>24</v>
      </c>
      <c r="G311" s="2">
        <v>4.42</v>
      </c>
      <c r="H311" s="3">
        <v>26</v>
      </c>
      <c r="I311" s="2">
        <v>2.0099999999999998</v>
      </c>
      <c r="J311" s="4">
        <f t="shared" si="10"/>
        <v>2.41</v>
      </c>
      <c r="K311" s="1">
        <v>1</v>
      </c>
      <c r="L311" s="4">
        <f t="shared" si="11"/>
        <v>2.41</v>
      </c>
      <c r="M311" s="1">
        <v>1</v>
      </c>
      <c r="N311" s="19">
        <v>2.41</v>
      </c>
      <c r="O311" s="1" t="s">
        <v>1746</v>
      </c>
    </row>
    <row r="312" spans="1:15" x14ac:dyDescent="0.25">
      <c r="A312" s="1">
        <v>311</v>
      </c>
      <c r="B312" s="1" t="s">
        <v>2152</v>
      </c>
      <c r="C312" s="10">
        <v>44841</v>
      </c>
      <c r="D312" s="1">
        <v>0</v>
      </c>
      <c r="E312" s="17" t="s">
        <v>213</v>
      </c>
      <c r="F312" s="15">
        <v>24</v>
      </c>
      <c r="G312" s="2">
        <v>4.43</v>
      </c>
      <c r="H312" s="3">
        <v>25</v>
      </c>
      <c r="I312" s="2">
        <v>2.1</v>
      </c>
      <c r="J312" s="4">
        <f t="shared" si="10"/>
        <v>2.3299999999999996</v>
      </c>
      <c r="K312" s="1">
        <v>1</v>
      </c>
      <c r="L312" s="4">
        <f t="shared" si="11"/>
        <v>2.3299999999999996</v>
      </c>
      <c r="M312" s="1">
        <v>1</v>
      </c>
      <c r="N312" s="19">
        <v>2.33</v>
      </c>
      <c r="O312" s="1" t="s">
        <v>1746</v>
      </c>
    </row>
    <row r="313" spans="1:15" x14ac:dyDescent="0.25">
      <c r="A313" s="1">
        <v>312</v>
      </c>
      <c r="B313" s="1" t="s">
        <v>2152</v>
      </c>
      <c r="C313" s="10">
        <v>44842</v>
      </c>
      <c r="D313" s="1">
        <v>0</v>
      </c>
      <c r="E313" s="17" t="s">
        <v>213</v>
      </c>
      <c r="F313" s="15">
        <v>24</v>
      </c>
      <c r="G313" s="2">
        <v>4.4800000000000004</v>
      </c>
      <c r="H313" s="3">
        <v>32</v>
      </c>
      <c r="I313" s="2">
        <v>2.08</v>
      </c>
      <c r="J313" s="4">
        <f t="shared" si="10"/>
        <v>2.4000000000000004</v>
      </c>
      <c r="K313" s="1">
        <v>1</v>
      </c>
      <c r="L313" s="4">
        <f t="shared" si="11"/>
        <v>2.4000000000000004</v>
      </c>
      <c r="M313" s="1">
        <v>1</v>
      </c>
      <c r="N313" s="19">
        <v>2.4</v>
      </c>
      <c r="O313" s="1" t="s">
        <v>1746</v>
      </c>
    </row>
    <row r="314" spans="1:15" x14ac:dyDescent="0.25">
      <c r="A314" s="1">
        <v>313</v>
      </c>
      <c r="B314" s="1" t="s">
        <v>2152</v>
      </c>
      <c r="C314" s="10">
        <v>44843</v>
      </c>
      <c r="D314" s="1">
        <v>0</v>
      </c>
      <c r="E314" s="17" t="s">
        <v>213</v>
      </c>
      <c r="F314" s="15">
        <v>24</v>
      </c>
      <c r="G314" s="2">
        <v>4.47</v>
      </c>
      <c r="H314" s="3">
        <v>16</v>
      </c>
      <c r="I314" s="2">
        <v>2.13</v>
      </c>
      <c r="J314" s="4">
        <f t="shared" si="10"/>
        <v>2.34</v>
      </c>
      <c r="K314" s="1">
        <v>1</v>
      </c>
      <c r="L314" s="4">
        <f t="shared" si="11"/>
        <v>2.34</v>
      </c>
      <c r="M314" s="1">
        <v>1</v>
      </c>
      <c r="N314" s="19">
        <v>2.34</v>
      </c>
      <c r="O314" s="1" t="s">
        <v>1746</v>
      </c>
    </row>
    <row r="315" spans="1:15" x14ac:dyDescent="0.25">
      <c r="A315" s="1">
        <v>314</v>
      </c>
      <c r="B315" s="1" t="s">
        <v>2152</v>
      </c>
      <c r="C315" s="10">
        <v>44844</v>
      </c>
      <c r="D315" s="1">
        <v>0</v>
      </c>
      <c r="E315" s="17" t="s">
        <v>213</v>
      </c>
      <c r="F315" s="15">
        <v>24</v>
      </c>
      <c r="G315" s="2">
        <v>4.5999999999999996</v>
      </c>
      <c r="H315" s="3">
        <v>28</v>
      </c>
      <c r="I315" s="2">
        <v>2.14</v>
      </c>
      <c r="J315" s="4">
        <f t="shared" si="10"/>
        <v>2.4599999999999995</v>
      </c>
      <c r="K315" s="1">
        <v>1</v>
      </c>
      <c r="L315" s="4">
        <f t="shared" si="11"/>
        <v>2.4599999999999995</v>
      </c>
      <c r="M315" s="1">
        <v>1</v>
      </c>
      <c r="N315" s="19">
        <v>2.46</v>
      </c>
      <c r="O315" s="1" t="s">
        <v>1746</v>
      </c>
    </row>
    <row r="316" spans="1:15" x14ac:dyDescent="0.25">
      <c r="A316" s="1">
        <v>315</v>
      </c>
      <c r="B316" s="1" t="s">
        <v>2152</v>
      </c>
      <c r="C316" s="10">
        <v>44845</v>
      </c>
      <c r="D316" s="1">
        <v>0</v>
      </c>
      <c r="E316" s="17" t="s">
        <v>213</v>
      </c>
      <c r="F316" s="15">
        <v>24</v>
      </c>
      <c r="G316" s="2">
        <v>4.45</v>
      </c>
      <c r="H316" s="3">
        <v>20</v>
      </c>
      <c r="I316" s="2">
        <v>2.29</v>
      </c>
      <c r="J316" s="4">
        <f t="shared" si="10"/>
        <v>2.16</v>
      </c>
      <c r="K316" s="1">
        <v>1</v>
      </c>
      <c r="L316" s="4">
        <f t="shared" si="11"/>
        <v>2.16</v>
      </c>
      <c r="M316" s="1">
        <v>1</v>
      </c>
      <c r="N316" s="19">
        <v>2.16</v>
      </c>
      <c r="O316" s="1" t="s">
        <v>1746</v>
      </c>
    </row>
    <row r="317" spans="1:15" x14ac:dyDescent="0.25">
      <c r="A317" s="1">
        <v>316</v>
      </c>
      <c r="B317" s="1" t="s">
        <v>2152</v>
      </c>
      <c r="C317" s="10">
        <v>44846</v>
      </c>
      <c r="D317" s="1">
        <v>0</v>
      </c>
      <c r="E317" s="17" t="s">
        <v>213</v>
      </c>
      <c r="F317" s="15">
        <v>24</v>
      </c>
      <c r="G317" s="2">
        <v>4.47</v>
      </c>
      <c r="H317" s="3">
        <v>20</v>
      </c>
      <c r="I317" s="2">
        <v>2.06</v>
      </c>
      <c r="J317" s="4">
        <f t="shared" si="10"/>
        <v>2.4099999999999997</v>
      </c>
      <c r="K317" s="1">
        <v>1</v>
      </c>
      <c r="L317" s="4">
        <f t="shared" si="11"/>
        <v>2.4099999999999997</v>
      </c>
      <c r="M317" s="1">
        <v>1</v>
      </c>
      <c r="N317" s="19">
        <v>2.41</v>
      </c>
      <c r="O317" s="1" t="s">
        <v>1746</v>
      </c>
    </row>
    <row r="318" spans="1:15" x14ac:dyDescent="0.25">
      <c r="A318" s="1">
        <v>317</v>
      </c>
      <c r="B318" s="1" t="s">
        <v>2152</v>
      </c>
      <c r="C318" s="10">
        <v>44847</v>
      </c>
      <c r="D318" s="1">
        <v>0</v>
      </c>
      <c r="E318" s="17" t="s">
        <v>213</v>
      </c>
      <c r="F318" s="15">
        <v>24</v>
      </c>
      <c r="G318" s="2">
        <v>4.51</v>
      </c>
      <c r="H318" s="3">
        <v>22</v>
      </c>
      <c r="I318" s="2">
        <v>2.2400000000000002</v>
      </c>
      <c r="J318" s="4">
        <f t="shared" si="10"/>
        <v>2.2699999999999996</v>
      </c>
      <c r="K318" s="1">
        <v>1</v>
      </c>
      <c r="L318" s="4">
        <f t="shared" si="11"/>
        <v>2.2699999999999996</v>
      </c>
      <c r="M318" s="1">
        <v>1</v>
      </c>
      <c r="N318" s="19">
        <v>2.27</v>
      </c>
      <c r="O318" s="1" t="s">
        <v>1746</v>
      </c>
    </row>
    <row r="319" spans="1:15" x14ac:dyDescent="0.25">
      <c r="A319" s="1">
        <v>318</v>
      </c>
      <c r="B319" s="1" t="s">
        <v>2152</v>
      </c>
      <c r="C319" s="10">
        <v>44848</v>
      </c>
      <c r="D319" s="1">
        <v>0</v>
      </c>
      <c r="E319" s="17" t="s">
        <v>213</v>
      </c>
      <c r="F319" s="15">
        <v>24</v>
      </c>
      <c r="G319" s="2">
        <v>4.41</v>
      </c>
      <c r="H319" s="3">
        <v>23</v>
      </c>
      <c r="I319" s="2">
        <v>2.27</v>
      </c>
      <c r="J319" s="4">
        <f t="shared" si="10"/>
        <v>2.14</v>
      </c>
      <c r="K319" s="1">
        <v>1</v>
      </c>
      <c r="L319" s="4">
        <f t="shared" si="11"/>
        <v>2.14</v>
      </c>
      <c r="M319" s="1">
        <v>1</v>
      </c>
      <c r="N319" s="19">
        <v>2.14</v>
      </c>
      <c r="O319" s="1" t="s">
        <v>1746</v>
      </c>
    </row>
    <row r="320" spans="1:15" x14ac:dyDescent="0.25">
      <c r="A320" s="1">
        <v>319</v>
      </c>
      <c r="B320" s="1" t="s">
        <v>2152</v>
      </c>
      <c r="C320" s="10">
        <v>44849</v>
      </c>
      <c r="D320" s="1">
        <v>0</v>
      </c>
      <c r="E320" s="17" t="s">
        <v>213</v>
      </c>
      <c r="F320" s="15">
        <v>24</v>
      </c>
      <c r="G320" s="2">
        <v>4.3499999999999996</v>
      </c>
      <c r="H320" s="3">
        <v>17</v>
      </c>
      <c r="I320" s="2">
        <v>2.19</v>
      </c>
      <c r="J320" s="4">
        <f t="shared" si="10"/>
        <v>2.1599999999999997</v>
      </c>
      <c r="K320" s="1">
        <v>1</v>
      </c>
      <c r="L320" s="4">
        <f t="shared" si="11"/>
        <v>2.1599999999999997</v>
      </c>
      <c r="M320" s="1">
        <v>1</v>
      </c>
      <c r="N320" s="19">
        <v>2.16</v>
      </c>
      <c r="O320" s="1" t="s">
        <v>1746</v>
      </c>
    </row>
    <row r="321" spans="1:15" x14ac:dyDescent="0.25">
      <c r="A321" s="1">
        <v>320</v>
      </c>
      <c r="B321" s="1" t="s">
        <v>2152</v>
      </c>
      <c r="C321" s="10">
        <v>44850</v>
      </c>
      <c r="D321" s="1">
        <v>0</v>
      </c>
      <c r="E321" s="17" t="s">
        <v>213</v>
      </c>
      <c r="F321" s="15">
        <v>24</v>
      </c>
      <c r="G321" s="2">
        <v>4.3499999999999996</v>
      </c>
      <c r="H321" s="3">
        <v>20</v>
      </c>
      <c r="I321" s="2">
        <v>2.25</v>
      </c>
      <c r="J321" s="4">
        <f t="shared" si="10"/>
        <v>2.0999999999999996</v>
      </c>
      <c r="K321" s="1">
        <v>1</v>
      </c>
      <c r="L321" s="4">
        <f t="shared" si="11"/>
        <v>2.0999999999999996</v>
      </c>
      <c r="M321" s="1">
        <v>1</v>
      </c>
      <c r="N321" s="19">
        <v>2.1</v>
      </c>
      <c r="O321" s="1" t="s">
        <v>1746</v>
      </c>
    </row>
    <row r="322" spans="1:15" x14ac:dyDescent="0.25">
      <c r="A322" s="1">
        <v>321</v>
      </c>
      <c r="B322" s="1" t="s">
        <v>2152</v>
      </c>
      <c r="C322" s="10">
        <v>44851</v>
      </c>
      <c r="D322" s="1">
        <v>0</v>
      </c>
      <c r="E322" s="17" t="s">
        <v>213</v>
      </c>
      <c r="F322" s="15">
        <v>24</v>
      </c>
      <c r="G322" s="2">
        <v>4.3099999999999996</v>
      </c>
      <c r="H322" s="3">
        <v>19</v>
      </c>
      <c r="I322" s="2">
        <v>2.33</v>
      </c>
      <c r="J322" s="4">
        <f t="shared" si="10"/>
        <v>1.9799999999999995</v>
      </c>
      <c r="K322" s="1">
        <v>1</v>
      </c>
      <c r="L322" s="4">
        <f t="shared" si="11"/>
        <v>1.9799999999999995</v>
      </c>
      <c r="M322" s="1">
        <v>1</v>
      </c>
      <c r="N322" s="19">
        <v>1.98</v>
      </c>
      <c r="O322" s="1" t="s">
        <v>1746</v>
      </c>
    </row>
    <row r="323" spans="1:15" x14ac:dyDescent="0.25">
      <c r="A323" s="1">
        <v>322</v>
      </c>
      <c r="B323" s="1" t="s">
        <v>2152</v>
      </c>
      <c r="C323" s="10">
        <v>44852</v>
      </c>
      <c r="D323" s="1">
        <v>0</v>
      </c>
      <c r="E323" s="17" t="s">
        <v>213</v>
      </c>
      <c r="F323" s="15">
        <v>24</v>
      </c>
      <c r="G323" s="2">
        <v>4.28</v>
      </c>
      <c r="H323" s="3">
        <v>17</v>
      </c>
      <c r="I323" s="2">
        <v>2.2599999999999998</v>
      </c>
      <c r="J323" s="4">
        <f t="shared" si="10"/>
        <v>2.0200000000000005</v>
      </c>
      <c r="K323" s="1">
        <v>1</v>
      </c>
      <c r="L323" s="4">
        <f t="shared" si="11"/>
        <v>2.0200000000000005</v>
      </c>
      <c r="M323" s="1">
        <v>1</v>
      </c>
      <c r="N323" s="19">
        <v>2.02</v>
      </c>
      <c r="O323" s="1" t="s">
        <v>1746</v>
      </c>
    </row>
    <row r="324" spans="1:15" x14ac:dyDescent="0.25">
      <c r="A324" s="1">
        <v>323</v>
      </c>
      <c r="B324" s="1" t="s">
        <v>2152</v>
      </c>
      <c r="C324" s="10">
        <v>44853</v>
      </c>
      <c r="D324" s="1">
        <v>0</v>
      </c>
      <c r="E324" s="17" t="s">
        <v>213</v>
      </c>
      <c r="F324" s="15">
        <v>24</v>
      </c>
      <c r="G324" s="2">
        <v>4.29</v>
      </c>
      <c r="H324" s="3">
        <v>18</v>
      </c>
      <c r="I324" s="2">
        <v>2.2599999999999998</v>
      </c>
      <c r="J324" s="4">
        <f t="shared" si="10"/>
        <v>2.0300000000000002</v>
      </c>
      <c r="K324" s="1">
        <v>1</v>
      </c>
      <c r="L324" s="4">
        <f t="shared" si="11"/>
        <v>2.0300000000000002</v>
      </c>
      <c r="M324" s="1">
        <v>1</v>
      </c>
      <c r="N324" s="19">
        <v>2.0299999999999998</v>
      </c>
      <c r="O324" s="1" t="s">
        <v>1746</v>
      </c>
    </row>
    <row r="325" spans="1:15" x14ac:dyDescent="0.25">
      <c r="A325" s="1">
        <v>324</v>
      </c>
      <c r="B325" s="1" t="s">
        <v>2152</v>
      </c>
      <c r="C325" s="10">
        <v>44854</v>
      </c>
      <c r="D325" s="1">
        <v>0</v>
      </c>
      <c r="E325" s="17" t="s">
        <v>213</v>
      </c>
      <c r="F325" s="15">
        <v>24</v>
      </c>
      <c r="G325" s="2">
        <v>4.3</v>
      </c>
      <c r="H325" s="3">
        <v>22</v>
      </c>
      <c r="I325" s="2">
        <v>2.35</v>
      </c>
      <c r="J325" s="4">
        <f t="shared" si="10"/>
        <v>1.9499999999999997</v>
      </c>
      <c r="K325" s="1">
        <v>1</v>
      </c>
      <c r="L325" s="4">
        <f t="shared" si="11"/>
        <v>1.9499999999999997</v>
      </c>
      <c r="M325" s="1">
        <v>1</v>
      </c>
      <c r="N325" s="19">
        <v>1.95</v>
      </c>
      <c r="O325" s="1" t="s">
        <v>1746</v>
      </c>
    </row>
    <row r="326" spans="1:15" x14ac:dyDescent="0.25">
      <c r="A326" s="1">
        <v>325</v>
      </c>
      <c r="B326" s="1" t="s">
        <v>2152</v>
      </c>
      <c r="C326" s="10">
        <v>44855</v>
      </c>
      <c r="D326" s="1">
        <v>0</v>
      </c>
      <c r="E326" s="17" t="s">
        <v>213</v>
      </c>
      <c r="F326" s="15">
        <v>24</v>
      </c>
      <c r="G326" s="2">
        <v>3.81</v>
      </c>
      <c r="H326" s="3">
        <v>11</v>
      </c>
      <c r="I326" s="2">
        <v>2.2000000000000002</v>
      </c>
      <c r="J326" s="4">
        <f t="shared" si="10"/>
        <v>1.6099999999999999</v>
      </c>
      <c r="K326" s="1">
        <v>1</v>
      </c>
      <c r="L326" s="4">
        <f t="shared" si="11"/>
        <v>1.6099999999999999</v>
      </c>
      <c r="M326" s="1">
        <v>1</v>
      </c>
      <c r="N326" s="19">
        <v>1.61</v>
      </c>
      <c r="O326" s="1" t="s">
        <v>1746</v>
      </c>
    </row>
    <row r="327" spans="1:15" x14ac:dyDescent="0.25">
      <c r="A327" s="1">
        <v>326</v>
      </c>
      <c r="B327" s="1" t="s">
        <v>2152</v>
      </c>
      <c r="C327" s="10">
        <v>44856</v>
      </c>
      <c r="D327" s="1">
        <v>0</v>
      </c>
      <c r="E327" s="17" t="s">
        <v>213</v>
      </c>
      <c r="F327" s="15">
        <v>24</v>
      </c>
      <c r="G327" s="2">
        <v>4.22</v>
      </c>
      <c r="H327" s="3">
        <v>7.34</v>
      </c>
      <c r="I327" s="2">
        <v>2.46</v>
      </c>
      <c r="J327" s="4">
        <f t="shared" si="10"/>
        <v>1.7599999999999998</v>
      </c>
      <c r="K327" s="1">
        <v>1</v>
      </c>
      <c r="L327" s="4">
        <f t="shared" si="11"/>
        <v>1.7599999999999998</v>
      </c>
      <c r="M327" s="1">
        <v>1</v>
      </c>
      <c r="N327" s="19">
        <v>1.76</v>
      </c>
      <c r="O327" s="1" t="s">
        <v>1746</v>
      </c>
    </row>
    <row r="328" spans="1:15" x14ac:dyDescent="0.25">
      <c r="A328" s="1">
        <v>327</v>
      </c>
      <c r="B328" s="1" t="s">
        <v>2152</v>
      </c>
      <c r="C328" s="10">
        <v>44857</v>
      </c>
      <c r="D328" s="1">
        <v>0</v>
      </c>
      <c r="E328" s="17" t="s">
        <v>213</v>
      </c>
      <c r="F328" s="15">
        <v>24</v>
      </c>
      <c r="G328" s="2">
        <v>4.0199999999999996</v>
      </c>
      <c r="H328" s="3">
        <v>8.43</v>
      </c>
      <c r="I328" s="2">
        <v>2.35</v>
      </c>
      <c r="J328" s="4">
        <f t="shared" si="10"/>
        <v>1.6699999999999995</v>
      </c>
      <c r="K328" s="1">
        <v>1</v>
      </c>
      <c r="L328" s="4">
        <f t="shared" si="11"/>
        <v>1.6699999999999995</v>
      </c>
      <c r="M328" s="1">
        <v>1</v>
      </c>
      <c r="N328" s="19">
        <v>1.67</v>
      </c>
      <c r="O328" s="1" t="s">
        <v>1746</v>
      </c>
    </row>
    <row r="329" spans="1:15" x14ac:dyDescent="0.25">
      <c r="A329" s="1">
        <v>328</v>
      </c>
      <c r="B329" s="1" t="s">
        <v>2152</v>
      </c>
      <c r="C329" s="10">
        <v>44858</v>
      </c>
      <c r="D329" s="1">
        <v>0</v>
      </c>
      <c r="E329" s="17" t="s">
        <v>213</v>
      </c>
      <c r="F329" s="15">
        <v>24</v>
      </c>
      <c r="G329" s="2">
        <v>4.09</v>
      </c>
      <c r="H329" s="3">
        <v>8.14</v>
      </c>
      <c r="I329" s="2">
        <v>1.9</v>
      </c>
      <c r="J329" s="4">
        <f t="shared" si="10"/>
        <v>2.19</v>
      </c>
      <c r="K329" s="1">
        <v>1</v>
      </c>
      <c r="L329" s="4">
        <f t="shared" si="11"/>
        <v>2.19</v>
      </c>
      <c r="M329" s="1">
        <v>1</v>
      </c>
      <c r="N329" s="19">
        <v>2.19</v>
      </c>
      <c r="O329" s="1" t="s">
        <v>1746</v>
      </c>
    </row>
    <row r="330" spans="1:15" x14ac:dyDescent="0.25">
      <c r="A330" s="1">
        <v>329</v>
      </c>
      <c r="B330" s="1" t="s">
        <v>2152</v>
      </c>
      <c r="C330" s="10">
        <v>44859</v>
      </c>
      <c r="D330" s="1">
        <v>0</v>
      </c>
      <c r="E330" s="17" t="s">
        <v>213</v>
      </c>
      <c r="F330" s="15">
        <v>24</v>
      </c>
      <c r="G330" s="2">
        <v>4.0599999999999996</v>
      </c>
      <c r="H330" s="3">
        <v>7.54</v>
      </c>
      <c r="I330" s="2">
        <v>2.2799999999999998</v>
      </c>
      <c r="J330" s="4">
        <f t="shared" si="10"/>
        <v>1.7799999999999998</v>
      </c>
      <c r="K330" s="1">
        <v>1</v>
      </c>
      <c r="L330" s="4">
        <f t="shared" si="11"/>
        <v>1.7799999999999998</v>
      </c>
      <c r="M330" s="1">
        <v>1</v>
      </c>
      <c r="N330" s="19">
        <v>1.78</v>
      </c>
      <c r="O330" s="1" t="s">
        <v>1746</v>
      </c>
    </row>
    <row r="331" spans="1:15" x14ac:dyDescent="0.25">
      <c r="A331" s="1">
        <v>330</v>
      </c>
      <c r="B331" s="1" t="s">
        <v>2152</v>
      </c>
      <c r="C331" s="10">
        <v>44860</v>
      </c>
      <c r="D331" s="1">
        <v>0</v>
      </c>
      <c r="E331" s="17" t="s">
        <v>213</v>
      </c>
      <c r="F331" s="15">
        <v>24</v>
      </c>
      <c r="G331" s="2">
        <v>4.0599999999999996</v>
      </c>
      <c r="H331" s="3">
        <v>7.55</v>
      </c>
      <c r="I331" s="2">
        <v>2.19</v>
      </c>
      <c r="J331" s="4">
        <f t="shared" si="10"/>
        <v>1.8699999999999997</v>
      </c>
      <c r="K331" s="1">
        <v>1</v>
      </c>
      <c r="L331" s="4">
        <f t="shared" si="11"/>
        <v>1.8699999999999997</v>
      </c>
      <c r="M331" s="1">
        <v>1</v>
      </c>
      <c r="N331" s="19">
        <v>1.87</v>
      </c>
      <c r="O331" s="1" t="s">
        <v>1746</v>
      </c>
    </row>
    <row r="332" spans="1:15" x14ac:dyDescent="0.25">
      <c r="A332" s="1">
        <v>331</v>
      </c>
      <c r="B332" s="1" t="s">
        <v>2152</v>
      </c>
      <c r="C332" s="10">
        <v>44861</v>
      </c>
      <c r="D332" s="1">
        <v>0</v>
      </c>
      <c r="E332" s="17" t="s">
        <v>213</v>
      </c>
      <c r="F332" s="15">
        <v>24</v>
      </c>
      <c r="G332" s="2">
        <v>4.01</v>
      </c>
      <c r="H332" s="3">
        <v>23</v>
      </c>
      <c r="I332" s="2">
        <v>2.2400000000000002</v>
      </c>
      <c r="J332" s="4">
        <f t="shared" si="10"/>
        <v>1.7699999999999996</v>
      </c>
      <c r="K332" s="1">
        <v>1</v>
      </c>
      <c r="L332" s="4">
        <f t="shared" si="11"/>
        <v>1.7699999999999996</v>
      </c>
      <c r="M332" s="1">
        <v>1</v>
      </c>
      <c r="N332" s="19">
        <v>1.77</v>
      </c>
      <c r="O332" s="1" t="s">
        <v>1746</v>
      </c>
    </row>
    <row r="333" spans="1:15" x14ac:dyDescent="0.25">
      <c r="A333" s="1">
        <v>332</v>
      </c>
      <c r="B333" s="1" t="s">
        <v>2152</v>
      </c>
      <c r="C333" s="10">
        <v>44862</v>
      </c>
      <c r="D333" s="1">
        <v>0</v>
      </c>
      <c r="E333" s="17" t="s">
        <v>213</v>
      </c>
      <c r="F333" s="15">
        <v>24</v>
      </c>
      <c r="G333" s="2">
        <v>4</v>
      </c>
      <c r="H333" s="3">
        <v>7.81</v>
      </c>
      <c r="I333" s="2">
        <v>2.16</v>
      </c>
      <c r="J333" s="4">
        <f t="shared" si="10"/>
        <v>1.8399999999999999</v>
      </c>
      <c r="K333" s="1">
        <v>1</v>
      </c>
      <c r="L333" s="4">
        <f t="shared" si="11"/>
        <v>1.8399999999999999</v>
      </c>
      <c r="M333" s="1">
        <v>1</v>
      </c>
      <c r="N333" s="19">
        <v>1.84</v>
      </c>
      <c r="O333" s="1" t="s">
        <v>1746</v>
      </c>
    </row>
    <row r="334" spans="1:15" x14ac:dyDescent="0.25">
      <c r="A334" s="1">
        <v>333</v>
      </c>
      <c r="B334" s="1" t="s">
        <v>2152</v>
      </c>
      <c r="C334" s="10">
        <v>44863</v>
      </c>
      <c r="D334" s="1">
        <v>0</v>
      </c>
      <c r="E334" s="17" t="s">
        <v>213</v>
      </c>
      <c r="F334" s="15">
        <v>24</v>
      </c>
      <c r="G334" s="2">
        <v>4</v>
      </c>
      <c r="H334" s="3">
        <v>7.9</v>
      </c>
      <c r="I334" s="2">
        <v>2.1800000000000002</v>
      </c>
      <c r="J334" s="4">
        <f t="shared" si="10"/>
        <v>1.8199999999999998</v>
      </c>
      <c r="K334" s="1">
        <v>1</v>
      </c>
      <c r="L334" s="4">
        <f t="shared" si="11"/>
        <v>1.8199999999999998</v>
      </c>
      <c r="M334" s="1">
        <v>1</v>
      </c>
      <c r="N334" s="19">
        <v>1.82</v>
      </c>
      <c r="O334" s="1" t="s">
        <v>1746</v>
      </c>
    </row>
    <row r="335" spans="1:15" x14ac:dyDescent="0.25">
      <c r="A335" s="1">
        <v>334</v>
      </c>
      <c r="B335" s="1" t="s">
        <v>2152</v>
      </c>
      <c r="C335" s="10">
        <v>44864</v>
      </c>
      <c r="D335" s="1">
        <v>0</v>
      </c>
      <c r="E335" s="17" t="s">
        <v>213</v>
      </c>
      <c r="F335" s="15">
        <v>24</v>
      </c>
      <c r="G335" s="2">
        <v>4</v>
      </c>
      <c r="H335" s="3">
        <v>10.039999999999999</v>
      </c>
      <c r="I335" s="2">
        <v>2.2200000000000002</v>
      </c>
      <c r="J335" s="4">
        <f t="shared" si="10"/>
        <v>1.7799999999999998</v>
      </c>
      <c r="K335" s="1">
        <v>1</v>
      </c>
      <c r="L335" s="4">
        <f t="shared" si="11"/>
        <v>1.7799999999999998</v>
      </c>
      <c r="M335" s="1">
        <v>1</v>
      </c>
      <c r="N335" s="19">
        <v>1.78</v>
      </c>
      <c r="O335" s="1" t="s">
        <v>1746</v>
      </c>
    </row>
    <row r="336" spans="1:15" x14ac:dyDescent="0.25">
      <c r="A336" s="1">
        <v>335</v>
      </c>
      <c r="B336" s="1" t="s">
        <v>2152</v>
      </c>
      <c r="C336" s="10">
        <v>44865</v>
      </c>
      <c r="D336" s="1">
        <v>0</v>
      </c>
      <c r="E336" s="17" t="s">
        <v>213</v>
      </c>
      <c r="F336" s="15">
        <v>24</v>
      </c>
      <c r="G336" s="2">
        <v>4</v>
      </c>
      <c r="H336" s="3">
        <v>9.17</v>
      </c>
      <c r="I336" s="2">
        <v>2.2200000000000002</v>
      </c>
      <c r="J336" s="4">
        <f t="shared" si="10"/>
        <v>1.7799999999999998</v>
      </c>
      <c r="K336" s="1">
        <v>1</v>
      </c>
      <c r="L336" s="4">
        <f t="shared" si="11"/>
        <v>1.7799999999999998</v>
      </c>
      <c r="M336" s="1">
        <v>1</v>
      </c>
      <c r="N336" s="19">
        <v>1.78</v>
      </c>
      <c r="O336" s="1" t="s">
        <v>1746</v>
      </c>
    </row>
    <row r="337" spans="1:15" x14ac:dyDescent="0.25">
      <c r="A337" s="1">
        <v>336</v>
      </c>
      <c r="B337" s="1" t="s">
        <v>2152</v>
      </c>
      <c r="C337" s="10">
        <v>44866</v>
      </c>
      <c r="D337" s="1">
        <v>0</v>
      </c>
      <c r="E337" s="17" t="s">
        <v>213</v>
      </c>
      <c r="F337" s="15">
        <v>24</v>
      </c>
      <c r="G337" s="2">
        <v>3.97</v>
      </c>
      <c r="H337" s="3">
        <v>10</v>
      </c>
      <c r="I337" s="2">
        <v>2.2200000000000002</v>
      </c>
      <c r="J337" s="4">
        <f t="shared" si="10"/>
        <v>1.75</v>
      </c>
      <c r="K337" s="1">
        <v>1</v>
      </c>
      <c r="L337" s="4">
        <f t="shared" si="11"/>
        <v>1.75</v>
      </c>
      <c r="M337" s="1">
        <v>1</v>
      </c>
      <c r="N337" s="19">
        <v>1.75</v>
      </c>
      <c r="O337" s="1" t="s">
        <v>1746</v>
      </c>
    </row>
    <row r="338" spans="1:15" x14ac:dyDescent="0.25">
      <c r="A338" s="1">
        <v>337</v>
      </c>
      <c r="B338" s="1" t="s">
        <v>2152</v>
      </c>
      <c r="C338" s="10">
        <v>44867</v>
      </c>
      <c r="D338" s="1">
        <v>0</v>
      </c>
      <c r="E338" s="17" t="s">
        <v>213</v>
      </c>
      <c r="F338" s="15">
        <v>24</v>
      </c>
      <c r="G338" s="2">
        <v>4</v>
      </c>
      <c r="H338" s="3">
        <v>7.96</v>
      </c>
      <c r="I338" s="2">
        <v>2.206</v>
      </c>
      <c r="J338" s="4">
        <f t="shared" si="10"/>
        <v>1.794</v>
      </c>
      <c r="K338" s="1">
        <v>1</v>
      </c>
      <c r="L338" s="4">
        <f t="shared" si="11"/>
        <v>1.794</v>
      </c>
      <c r="M338" s="1">
        <v>1</v>
      </c>
      <c r="N338" s="19">
        <v>1.794</v>
      </c>
      <c r="O338" s="1" t="s">
        <v>1746</v>
      </c>
    </row>
    <row r="339" spans="1:15" ht="33" x14ac:dyDescent="0.25">
      <c r="A339" s="1">
        <v>338</v>
      </c>
      <c r="B339" s="1" t="s">
        <v>2152</v>
      </c>
      <c r="C339" s="10">
        <v>44868</v>
      </c>
      <c r="D339" s="1">
        <v>0</v>
      </c>
      <c r="E339" s="18" t="s">
        <v>2566</v>
      </c>
      <c r="F339" s="15">
        <v>23</v>
      </c>
      <c r="G339" s="2">
        <v>3.9</v>
      </c>
      <c r="H339" s="3">
        <v>8.27</v>
      </c>
      <c r="I339" s="2">
        <v>2.25</v>
      </c>
      <c r="J339" s="4">
        <f t="shared" si="10"/>
        <v>1.65</v>
      </c>
      <c r="K339" s="1">
        <v>1</v>
      </c>
      <c r="L339" s="4">
        <f t="shared" si="11"/>
        <v>1.65</v>
      </c>
      <c r="M339" s="1">
        <v>1</v>
      </c>
      <c r="N339" s="19">
        <v>1.65</v>
      </c>
      <c r="O339" s="1" t="s">
        <v>1746</v>
      </c>
    </row>
    <row r="340" spans="1:15" x14ac:dyDescent="0.25">
      <c r="A340" s="1">
        <v>339</v>
      </c>
      <c r="B340" s="1" t="s">
        <v>2152</v>
      </c>
      <c r="C340" s="10">
        <v>44869</v>
      </c>
      <c r="D340" s="1">
        <v>0</v>
      </c>
      <c r="E340" s="17" t="s">
        <v>213</v>
      </c>
      <c r="F340" s="15">
        <v>24</v>
      </c>
      <c r="G340" s="2">
        <v>4.07</v>
      </c>
      <c r="H340" s="3">
        <v>8.6300000000000008</v>
      </c>
      <c r="I340" s="2">
        <v>2.21</v>
      </c>
      <c r="J340" s="4">
        <f t="shared" si="10"/>
        <v>1.8600000000000003</v>
      </c>
      <c r="K340" s="1">
        <v>1</v>
      </c>
      <c r="L340" s="4">
        <f t="shared" si="11"/>
        <v>1.8600000000000003</v>
      </c>
      <c r="M340" s="1">
        <v>1</v>
      </c>
      <c r="N340" s="19">
        <v>1.86</v>
      </c>
      <c r="O340" s="1" t="s">
        <v>1746</v>
      </c>
    </row>
    <row r="341" spans="1:15" x14ac:dyDescent="0.25">
      <c r="A341" s="1">
        <v>340</v>
      </c>
      <c r="B341" s="1" t="s">
        <v>2152</v>
      </c>
      <c r="C341" s="10">
        <v>44870</v>
      </c>
      <c r="D341" s="1">
        <v>0</v>
      </c>
      <c r="E341" s="17" t="s">
        <v>213</v>
      </c>
      <c r="F341" s="15">
        <v>24</v>
      </c>
      <c r="G341" s="2">
        <v>3.97</v>
      </c>
      <c r="H341" s="3">
        <v>25</v>
      </c>
      <c r="I341" s="2">
        <v>2.2200000000000002</v>
      </c>
      <c r="J341" s="4">
        <f t="shared" si="10"/>
        <v>1.75</v>
      </c>
      <c r="K341" s="1">
        <v>1</v>
      </c>
      <c r="L341" s="4">
        <f t="shared" si="11"/>
        <v>1.75</v>
      </c>
      <c r="M341" s="1">
        <v>1</v>
      </c>
      <c r="N341" s="19">
        <v>1.75</v>
      </c>
      <c r="O341" s="1" t="s">
        <v>1746</v>
      </c>
    </row>
    <row r="342" spans="1:15" x14ac:dyDescent="0.25">
      <c r="A342" s="1">
        <v>341</v>
      </c>
      <c r="B342" s="1" t="s">
        <v>2152</v>
      </c>
      <c r="C342" s="10">
        <v>44871</v>
      </c>
      <c r="D342" s="1">
        <v>0</v>
      </c>
      <c r="E342" s="17" t="s">
        <v>213</v>
      </c>
      <c r="F342" s="15">
        <v>24</v>
      </c>
      <c r="G342" s="2">
        <v>4.05</v>
      </c>
      <c r="H342" s="3">
        <v>10</v>
      </c>
      <c r="I342" s="2">
        <v>2.23</v>
      </c>
      <c r="J342" s="4">
        <f t="shared" si="10"/>
        <v>1.8199999999999998</v>
      </c>
      <c r="K342" s="1">
        <v>1</v>
      </c>
      <c r="L342" s="4">
        <f t="shared" si="11"/>
        <v>1.8199999999999998</v>
      </c>
      <c r="M342" s="1">
        <v>1</v>
      </c>
      <c r="N342" s="19">
        <v>1.82</v>
      </c>
      <c r="O342" s="1" t="s">
        <v>1746</v>
      </c>
    </row>
    <row r="343" spans="1:15" x14ac:dyDescent="0.25">
      <c r="A343" s="1">
        <v>342</v>
      </c>
      <c r="B343" s="1" t="s">
        <v>2152</v>
      </c>
      <c r="C343" s="10">
        <v>44872</v>
      </c>
      <c r="D343" s="1">
        <v>0</v>
      </c>
      <c r="E343" s="17" t="s">
        <v>213</v>
      </c>
      <c r="F343" s="15">
        <v>24</v>
      </c>
      <c r="G343" s="2">
        <v>3.86</v>
      </c>
      <c r="H343" s="3">
        <v>8</v>
      </c>
      <c r="I343" s="2">
        <v>2.25</v>
      </c>
      <c r="J343" s="4">
        <f t="shared" si="10"/>
        <v>1.6099999999999999</v>
      </c>
      <c r="K343" s="1">
        <v>1</v>
      </c>
      <c r="L343" s="4">
        <f t="shared" si="11"/>
        <v>1.6099999999999999</v>
      </c>
      <c r="M343" s="1">
        <v>1</v>
      </c>
      <c r="N343" s="19">
        <v>1.61</v>
      </c>
      <c r="O343" s="1" t="s">
        <v>1746</v>
      </c>
    </row>
    <row r="344" spans="1:15" x14ac:dyDescent="0.25">
      <c r="A344" s="1">
        <v>343</v>
      </c>
      <c r="B344" s="1" t="s">
        <v>2152</v>
      </c>
      <c r="C344" s="10">
        <v>44873</v>
      </c>
      <c r="D344" s="1">
        <v>0</v>
      </c>
      <c r="E344" s="17" t="s">
        <v>213</v>
      </c>
      <c r="F344" s="15">
        <v>24</v>
      </c>
      <c r="G344" s="2">
        <v>3.93</v>
      </c>
      <c r="H344" s="3">
        <v>9</v>
      </c>
      <c r="I344" s="2">
        <v>2.19</v>
      </c>
      <c r="J344" s="4">
        <f t="shared" si="10"/>
        <v>1.7400000000000002</v>
      </c>
      <c r="K344" s="1">
        <v>1</v>
      </c>
      <c r="L344" s="4">
        <f t="shared" si="11"/>
        <v>1.7400000000000002</v>
      </c>
      <c r="M344" s="1">
        <v>1</v>
      </c>
      <c r="N344" s="19">
        <v>1.74</v>
      </c>
      <c r="O344" s="1" t="s">
        <v>1746</v>
      </c>
    </row>
    <row r="345" spans="1:15" x14ac:dyDescent="0.25">
      <c r="A345" s="1">
        <v>344</v>
      </c>
      <c r="B345" s="1" t="s">
        <v>2152</v>
      </c>
      <c r="C345" s="10">
        <v>44874</v>
      </c>
      <c r="D345" s="1">
        <v>0</v>
      </c>
      <c r="E345" s="17" t="s">
        <v>213</v>
      </c>
      <c r="F345" s="15">
        <v>24</v>
      </c>
      <c r="G345" s="2">
        <v>3.95</v>
      </c>
      <c r="H345" s="3">
        <v>9</v>
      </c>
      <c r="I345" s="2">
        <v>2.2999999999999998</v>
      </c>
      <c r="J345" s="4">
        <f t="shared" si="10"/>
        <v>1.6500000000000004</v>
      </c>
      <c r="K345" s="1">
        <v>1</v>
      </c>
      <c r="L345" s="4">
        <f t="shared" si="11"/>
        <v>1.6500000000000004</v>
      </c>
      <c r="M345" s="1">
        <v>1</v>
      </c>
      <c r="N345" s="19">
        <v>1.65</v>
      </c>
      <c r="O345" s="1" t="s">
        <v>1746</v>
      </c>
    </row>
    <row r="346" spans="1:15" x14ac:dyDescent="0.25">
      <c r="A346" s="1">
        <v>345</v>
      </c>
      <c r="B346" s="1" t="s">
        <v>2152</v>
      </c>
      <c r="C346" s="10">
        <v>44875</v>
      </c>
      <c r="D346" s="1">
        <v>0</v>
      </c>
      <c r="E346" s="17" t="s">
        <v>213</v>
      </c>
      <c r="F346" s="15">
        <v>24</v>
      </c>
      <c r="G346" s="2">
        <v>3.98</v>
      </c>
      <c r="H346" s="3">
        <v>15</v>
      </c>
      <c r="I346" s="2">
        <v>2.31</v>
      </c>
      <c r="J346" s="4">
        <f t="shared" si="10"/>
        <v>1.67</v>
      </c>
      <c r="K346" s="1">
        <v>1</v>
      </c>
      <c r="L346" s="4">
        <f t="shared" si="11"/>
        <v>1.67</v>
      </c>
      <c r="M346" s="1">
        <v>1</v>
      </c>
      <c r="N346" s="19">
        <v>1.67</v>
      </c>
      <c r="O346" s="1" t="s">
        <v>1746</v>
      </c>
    </row>
    <row r="347" spans="1:15" x14ac:dyDescent="0.25">
      <c r="A347" s="1">
        <v>346</v>
      </c>
      <c r="B347" s="1" t="s">
        <v>2152</v>
      </c>
      <c r="C347" s="10">
        <v>44876</v>
      </c>
      <c r="D347" s="1">
        <v>0</v>
      </c>
      <c r="E347" s="17" t="s">
        <v>213</v>
      </c>
      <c r="F347" s="15">
        <v>24</v>
      </c>
      <c r="G347" s="2">
        <v>4.01</v>
      </c>
      <c r="H347" s="3">
        <v>9.07</v>
      </c>
      <c r="I347" s="2">
        <v>2.34</v>
      </c>
      <c r="J347" s="4">
        <f t="shared" si="10"/>
        <v>1.67</v>
      </c>
      <c r="K347" s="1">
        <v>1</v>
      </c>
      <c r="L347" s="4">
        <f t="shared" si="11"/>
        <v>1.67</v>
      </c>
      <c r="M347" s="1">
        <v>1</v>
      </c>
      <c r="N347" s="19">
        <v>1.67</v>
      </c>
      <c r="O347" s="1" t="s">
        <v>1746</v>
      </c>
    </row>
    <row r="348" spans="1:15" x14ac:dyDescent="0.25">
      <c r="A348" s="1">
        <v>347</v>
      </c>
      <c r="B348" s="1" t="s">
        <v>2152</v>
      </c>
      <c r="C348" s="10">
        <v>44877</v>
      </c>
      <c r="D348" s="1">
        <v>0</v>
      </c>
      <c r="E348" s="17" t="s">
        <v>213</v>
      </c>
      <c r="F348" s="15">
        <v>24</v>
      </c>
      <c r="G348" s="2">
        <v>3.7</v>
      </c>
      <c r="H348" s="3">
        <v>10</v>
      </c>
      <c r="I348" s="2">
        <v>2.35</v>
      </c>
      <c r="J348" s="4">
        <f t="shared" si="10"/>
        <v>1.35</v>
      </c>
      <c r="K348" s="1">
        <v>1</v>
      </c>
      <c r="L348" s="4">
        <f t="shared" si="11"/>
        <v>1.35</v>
      </c>
      <c r="M348" s="1">
        <v>1</v>
      </c>
      <c r="N348" s="19">
        <v>1.35</v>
      </c>
      <c r="O348" s="1" t="s">
        <v>1746</v>
      </c>
    </row>
    <row r="349" spans="1:15" x14ac:dyDescent="0.25">
      <c r="A349" s="1">
        <v>348</v>
      </c>
      <c r="B349" s="1" t="s">
        <v>2152</v>
      </c>
      <c r="C349" s="10">
        <v>44878</v>
      </c>
      <c r="D349" s="1">
        <v>0</v>
      </c>
      <c r="E349" s="17" t="s">
        <v>213</v>
      </c>
      <c r="F349" s="15">
        <v>24</v>
      </c>
      <c r="G349" s="2">
        <v>4.09</v>
      </c>
      <c r="H349" s="3">
        <v>16</v>
      </c>
      <c r="I349" s="2">
        <v>2.2200000000000002</v>
      </c>
      <c r="J349" s="4">
        <f t="shared" si="10"/>
        <v>1.8699999999999997</v>
      </c>
      <c r="K349" s="1">
        <v>1</v>
      </c>
      <c r="L349" s="4">
        <f t="shared" si="11"/>
        <v>1.8699999999999997</v>
      </c>
      <c r="M349" s="1">
        <v>1</v>
      </c>
      <c r="N349" s="19">
        <v>1.8699999999999997</v>
      </c>
      <c r="O349" s="1" t="s">
        <v>1746</v>
      </c>
    </row>
    <row r="350" spans="1:15" x14ac:dyDescent="0.25">
      <c r="A350" s="1">
        <v>349</v>
      </c>
      <c r="B350" s="1" t="s">
        <v>2152</v>
      </c>
      <c r="C350" s="10">
        <v>44879</v>
      </c>
      <c r="D350" s="1">
        <v>0</v>
      </c>
      <c r="E350" s="17" t="s">
        <v>213</v>
      </c>
      <c r="F350" s="15">
        <v>24</v>
      </c>
      <c r="G350" s="2">
        <v>4.04</v>
      </c>
      <c r="H350" s="3">
        <v>12</v>
      </c>
      <c r="I350" s="2">
        <v>2.1</v>
      </c>
      <c r="J350" s="4">
        <f t="shared" si="10"/>
        <v>1.94</v>
      </c>
      <c r="K350" s="1">
        <v>1</v>
      </c>
      <c r="L350" s="4">
        <f t="shared" si="11"/>
        <v>1.94</v>
      </c>
      <c r="M350" s="1">
        <v>1</v>
      </c>
      <c r="N350" s="19">
        <v>1.94</v>
      </c>
      <c r="O350" s="1" t="s">
        <v>1746</v>
      </c>
    </row>
    <row r="351" spans="1:15" x14ac:dyDescent="0.25">
      <c r="A351" s="1">
        <v>350</v>
      </c>
      <c r="B351" s="1" t="s">
        <v>2152</v>
      </c>
      <c r="C351" s="10">
        <v>44880</v>
      </c>
      <c r="D351" s="1">
        <v>0</v>
      </c>
      <c r="E351" s="17" t="s">
        <v>213</v>
      </c>
      <c r="F351" s="15">
        <v>24</v>
      </c>
      <c r="G351" s="2">
        <v>3.9</v>
      </c>
      <c r="H351" s="3">
        <v>8</v>
      </c>
      <c r="I351" s="2">
        <v>2.33</v>
      </c>
      <c r="J351" s="4">
        <f t="shared" si="10"/>
        <v>1.5699999999999998</v>
      </c>
      <c r="K351" s="1">
        <v>1</v>
      </c>
      <c r="L351" s="4">
        <f t="shared" si="11"/>
        <v>1.5699999999999998</v>
      </c>
      <c r="M351" s="1">
        <v>1</v>
      </c>
      <c r="N351" s="19">
        <v>1.5699999999999998</v>
      </c>
      <c r="O351" s="1" t="s">
        <v>1746</v>
      </c>
    </row>
    <row r="352" spans="1:15" x14ac:dyDescent="0.25">
      <c r="A352" s="1">
        <v>351</v>
      </c>
      <c r="B352" s="1" t="s">
        <v>2152</v>
      </c>
      <c r="C352" s="10">
        <v>44881</v>
      </c>
      <c r="D352" s="1">
        <v>0</v>
      </c>
      <c r="E352" s="17" t="s">
        <v>213</v>
      </c>
      <c r="F352" s="15">
        <v>24</v>
      </c>
      <c r="G352" s="2">
        <v>3.93</v>
      </c>
      <c r="H352" s="3">
        <v>8</v>
      </c>
      <c r="I352" s="2">
        <v>2.1800000000000002</v>
      </c>
      <c r="J352" s="4">
        <f t="shared" si="10"/>
        <v>1.75</v>
      </c>
      <c r="K352" s="1">
        <v>1</v>
      </c>
      <c r="L352" s="4">
        <f t="shared" si="11"/>
        <v>1.75</v>
      </c>
      <c r="M352" s="1">
        <v>1</v>
      </c>
      <c r="N352" s="19">
        <v>1.75</v>
      </c>
      <c r="O352" s="1" t="s">
        <v>1746</v>
      </c>
    </row>
    <row r="353" spans="1:15" x14ac:dyDescent="0.25">
      <c r="A353" s="1">
        <v>352</v>
      </c>
      <c r="B353" s="1" t="s">
        <v>2152</v>
      </c>
      <c r="C353" s="10">
        <v>44882</v>
      </c>
      <c r="D353" s="1">
        <v>0</v>
      </c>
      <c r="E353" s="17" t="s">
        <v>213</v>
      </c>
      <c r="F353" s="15">
        <v>24</v>
      </c>
      <c r="G353" s="2">
        <v>3.27</v>
      </c>
      <c r="H353" s="3">
        <v>12</v>
      </c>
      <c r="I353" s="2">
        <v>2.1800000000000002</v>
      </c>
      <c r="J353" s="4">
        <f t="shared" si="10"/>
        <v>1.0899999999999999</v>
      </c>
      <c r="K353" s="1">
        <v>1</v>
      </c>
      <c r="L353" s="4">
        <f t="shared" si="11"/>
        <v>1.0899999999999999</v>
      </c>
      <c r="M353" s="1">
        <v>1</v>
      </c>
      <c r="N353" s="19">
        <v>1.0899999999999999</v>
      </c>
      <c r="O353" s="1" t="s">
        <v>1746</v>
      </c>
    </row>
    <row r="354" spans="1:15" x14ac:dyDescent="0.25">
      <c r="A354" s="1">
        <v>353</v>
      </c>
      <c r="B354" s="1" t="s">
        <v>2152</v>
      </c>
      <c r="C354" s="10">
        <v>44883</v>
      </c>
      <c r="D354" s="1">
        <v>0</v>
      </c>
      <c r="E354" s="17" t="s">
        <v>213</v>
      </c>
      <c r="F354" s="15">
        <v>24</v>
      </c>
      <c r="G354" s="2">
        <v>3.97</v>
      </c>
      <c r="H354" s="3">
        <v>9</v>
      </c>
      <c r="I354" s="2">
        <v>2.08</v>
      </c>
      <c r="J354" s="4">
        <f t="shared" si="10"/>
        <v>1.8900000000000001</v>
      </c>
      <c r="K354" s="1">
        <v>1</v>
      </c>
      <c r="L354" s="4">
        <f t="shared" si="11"/>
        <v>1.8900000000000001</v>
      </c>
      <c r="M354" s="1">
        <v>1</v>
      </c>
      <c r="N354" s="19">
        <v>1.8900000000000001</v>
      </c>
      <c r="O354" s="1" t="s">
        <v>1746</v>
      </c>
    </row>
    <row r="355" spans="1:15" x14ac:dyDescent="0.25">
      <c r="A355" s="1">
        <v>354</v>
      </c>
      <c r="B355" s="1" t="s">
        <v>2152</v>
      </c>
      <c r="C355" s="10">
        <v>44884</v>
      </c>
      <c r="D355" s="1">
        <v>0</v>
      </c>
      <c r="E355" s="17" t="s">
        <v>213</v>
      </c>
      <c r="F355" s="15">
        <v>24</v>
      </c>
      <c r="G355" s="2">
        <v>4.03</v>
      </c>
      <c r="H355" s="3">
        <v>9</v>
      </c>
      <c r="I355" s="2">
        <v>2.27</v>
      </c>
      <c r="J355" s="4">
        <f t="shared" si="10"/>
        <v>1.7600000000000002</v>
      </c>
      <c r="K355" s="1">
        <v>1</v>
      </c>
      <c r="L355" s="4">
        <f t="shared" si="11"/>
        <v>1.7600000000000002</v>
      </c>
      <c r="M355" s="1">
        <v>1</v>
      </c>
      <c r="N355" s="19">
        <v>1.7600000000000002</v>
      </c>
      <c r="O355" s="1" t="s">
        <v>1746</v>
      </c>
    </row>
    <row r="356" spans="1:15" x14ac:dyDescent="0.25">
      <c r="A356" s="1">
        <v>355</v>
      </c>
      <c r="B356" s="1" t="s">
        <v>2152</v>
      </c>
      <c r="C356" s="10">
        <v>44885</v>
      </c>
      <c r="D356" s="1">
        <v>0</v>
      </c>
      <c r="E356" s="17" t="s">
        <v>213</v>
      </c>
      <c r="F356" s="15">
        <v>24</v>
      </c>
      <c r="G356" s="2">
        <v>4.0599999999999996</v>
      </c>
      <c r="H356" s="3">
        <v>8</v>
      </c>
      <c r="I356" s="2">
        <v>2.3199999999999998</v>
      </c>
      <c r="J356" s="4">
        <f t="shared" si="10"/>
        <v>1.7399999999999998</v>
      </c>
      <c r="K356" s="1">
        <v>1</v>
      </c>
      <c r="L356" s="4">
        <f t="shared" si="11"/>
        <v>1.7399999999999998</v>
      </c>
      <c r="M356" s="1">
        <v>1</v>
      </c>
      <c r="N356" s="19">
        <v>1.7399999999999998</v>
      </c>
      <c r="O356" s="1" t="s">
        <v>1746</v>
      </c>
    </row>
    <row r="357" spans="1:15" x14ac:dyDescent="0.25">
      <c r="A357" s="1">
        <v>356</v>
      </c>
      <c r="B357" s="1" t="s">
        <v>2152</v>
      </c>
      <c r="C357" s="10">
        <v>44886</v>
      </c>
      <c r="D357" s="1">
        <v>0</v>
      </c>
      <c r="E357" s="17" t="s">
        <v>213</v>
      </c>
      <c r="F357" s="15">
        <v>18</v>
      </c>
      <c r="G357" s="2">
        <v>4.07</v>
      </c>
      <c r="H357" s="3">
        <v>9</v>
      </c>
      <c r="I357" s="2">
        <v>2.37</v>
      </c>
      <c r="J357" s="4">
        <f t="shared" si="10"/>
        <v>1.7000000000000002</v>
      </c>
      <c r="K357" s="1">
        <v>1</v>
      </c>
      <c r="L357" s="4">
        <f t="shared" si="11"/>
        <v>1.7000000000000002</v>
      </c>
      <c r="M357" s="1">
        <v>1</v>
      </c>
      <c r="N357" s="19">
        <v>1.7000000000000002</v>
      </c>
      <c r="O357" s="1" t="s">
        <v>1746</v>
      </c>
    </row>
    <row r="358" spans="1:15" x14ac:dyDescent="0.25">
      <c r="A358" s="1">
        <v>357</v>
      </c>
      <c r="B358" s="1" t="s">
        <v>2152</v>
      </c>
      <c r="C358" s="10">
        <v>44887</v>
      </c>
      <c r="D358" s="1">
        <v>0</v>
      </c>
      <c r="E358" s="17" t="s">
        <v>213</v>
      </c>
      <c r="F358" s="15">
        <v>24</v>
      </c>
      <c r="G358" s="2">
        <v>4.09</v>
      </c>
      <c r="H358" s="3">
        <v>8</v>
      </c>
      <c r="I358" s="2">
        <v>2.4</v>
      </c>
      <c r="J358" s="4">
        <f t="shared" si="10"/>
        <v>1.69</v>
      </c>
      <c r="K358" s="1">
        <v>1</v>
      </c>
      <c r="L358" s="4">
        <f t="shared" si="11"/>
        <v>1.69</v>
      </c>
      <c r="M358" s="1">
        <v>1</v>
      </c>
      <c r="N358" s="19">
        <v>1.69</v>
      </c>
      <c r="O358" s="1" t="s">
        <v>1746</v>
      </c>
    </row>
    <row r="359" spans="1:15" x14ac:dyDescent="0.25">
      <c r="A359" s="1">
        <v>358</v>
      </c>
      <c r="B359" s="1" t="s">
        <v>2152</v>
      </c>
      <c r="C359" s="10">
        <v>44888</v>
      </c>
      <c r="D359" s="1">
        <v>0</v>
      </c>
      <c r="E359" s="17" t="s">
        <v>2567</v>
      </c>
      <c r="F359" s="15">
        <v>15.5</v>
      </c>
      <c r="G359" s="2">
        <v>2.27</v>
      </c>
      <c r="H359" s="3">
        <v>6</v>
      </c>
      <c r="I359" s="2">
        <v>1.32</v>
      </c>
      <c r="J359" s="4">
        <f t="shared" si="10"/>
        <v>0.95</v>
      </c>
      <c r="K359" s="1">
        <v>1</v>
      </c>
      <c r="L359" s="4">
        <f t="shared" si="11"/>
        <v>0.95</v>
      </c>
      <c r="M359" s="1">
        <v>1</v>
      </c>
      <c r="N359" s="19">
        <v>0.95</v>
      </c>
      <c r="O359" s="1" t="s">
        <v>1746</v>
      </c>
    </row>
    <row r="360" spans="1:15" x14ac:dyDescent="0.25">
      <c r="A360" s="1">
        <v>359</v>
      </c>
      <c r="B360" s="1" t="s">
        <v>2568</v>
      </c>
      <c r="C360" s="10">
        <v>44888</v>
      </c>
      <c r="D360" s="1">
        <v>0</v>
      </c>
      <c r="E360" s="17" t="s">
        <v>2569</v>
      </c>
      <c r="F360" s="15">
        <v>2</v>
      </c>
      <c r="G360" s="2">
        <v>2.4194</v>
      </c>
      <c r="H360" s="3">
        <v>6</v>
      </c>
      <c r="I360" s="2">
        <v>0.19</v>
      </c>
      <c r="J360" s="4">
        <f t="shared" si="10"/>
        <v>2.2294</v>
      </c>
      <c r="K360" s="1">
        <v>1</v>
      </c>
      <c r="L360" s="4">
        <f t="shared" si="11"/>
        <v>2.2294</v>
      </c>
      <c r="M360" s="1">
        <f>C364-C360</f>
        <v>4</v>
      </c>
      <c r="N360" s="19">
        <v>1.7736000000000001</v>
      </c>
      <c r="O360" s="1" t="s">
        <v>1746</v>
      </c>
    </row>
    <row r="361" spans="1:15" x14ac:dyDescent="0.25">
      <c r="A361" s="1">
        <v>360</v>
      </c>
      <c r="B361" s="1" t="s">
        <v>2152</v>
      </c>
      <c r="C361" s="10">
        <v>44889</v>
      </c>
      <c r="D361" s="1">
        <v>0</v>
      </c>
      <c r="E361" s="17" t="s">
        <v>213</v>
      </c>
      <c r="F361" s="15">
        <v>24</v>
      </c>
      <c r="G361" s="2">
        <v>4.1100000000000003</v>
      </c>
      <c r="H361" s="3">
        <v>9</v>
      </c>
      <c r="I361" s="2">
        <v>2.19</v>
      </c>
      <c r="J361" s="4">
        <f t="shared" si="10"/>
        <v>1.9200000000000004</v>
      </c>
      <c r="K361" s="1">
        <v>1</v>
      </c>
      <c r="L361" s="4">
        <f t="shared" si="11"/>
        <v>1.9200000000000004</v>
      </c>
      <c r="M361" s="1">
        <v>1</v>
      </c>
      <c r="N361" s="19">
        <v>1.9200000000000004</v>
      </c>
      <c r="O361" s="1" t="s">
        <v>1746</v>
      </c>
    </row>
    <row r="362" spans="1:15" x14ac:dyDescent="0.25">
      <c r="A362" s="1">
        <v>361</v>
      </c>
      <c r="B362" s="1" t="s">
        <v>2152</v>
      </c>
      <c r="C362" s="10">
        <v>44890</v>
      </c>
      <c r="D362" s="1">
        <v>0</v>
      </c>
      <c r="E362" s="17" t="s">
        <v>213</v>
      </c>
      <c r="F362" s="15">
        <v>24</v>
      </c>
      <c r="G362" s="2">
        <v>2.89</v>
      </c>
      <c r="H362" s="3">
        <v>7</v>
      </c>
      <c r="I362" s="2">
        <v>1.63</v>
      </c>
      <c r="J362" s="4">
        <f t="shared" si="10"/>
        <v>1.2600000000000002</v>
      </c>
      <c r="K362" s="1">
        <v>1</v>
      </c>
      <c r="L362" s="4">
        <f t="shared" si="11"/>
        <v>1.2600000000000002</v>
      </c>
      <c r="M362" s="1">
        <v>1</v>
      </c>
      <c r="N362" s="19">
        <v>1.2600000000000002</v>
      </c>
      <c r="O362" s="1" t="s">
        <v>1746</v>
      </c>
    </row>
    <row r="363" spans="1:15" x14ac:dyDescent="0.25">
      <c r="A363" s="1">
        <v>362</v>
      </c>
      <c r="B363" s="1" t="s">
        <v>2152</v>
      </c>
      <c r="C363" s="10">
        <v>44891</v>
      </c>
      <c r="D363" s="1">
        <v>0</v>
      </c>
      <c r="E363" s="17" t="s">
        <v>213</v>
      </c>
      <c r="F363" s="15">
        <v>24</v>
      </c>
      <c r="G363" s="2">
        <v>3.98</v>
      </c>
      <c r="H363" s="3">
        <v>8</v>
      </c>
      <c r="I363" s="2">
        <v>2.25</v>
      </c>
      <c r="J363" s="4">
        <f t="shared" si="10"/>
        <v>1.73</v>
      </c>
      <c r="K363" s="1">
        <v>2</v>
      </c>
      <c r="L363" s="4">
        <f t="shared" si="11"/>
        <v>3.46</v>
      </c>
      <c r="M363" s="1">
        <v>4</v>
      </c>
      <c r="N363" s="19">
        <v>4.4873000000000003</v>
      </c>
      <c r="O363" s="1" t="s">
        <v>1746</v>
      </c>
    </row>
    <row r="364" spans="1:15" x14ac:dyDescent="0.25">
      <c r="A364" s="1">
        <v>363</v>
      </c>
      <c r="B364" s="1" t="s">
        <v>2568</v>
      </c>
      <c r="C364" s="10">
        <v>44892</v>
      </c>
      <c r="D364" s="1">
        <v>0</v>
      </c>
      <c r="E364" s="17" t="s">
        <v>223</v>
      </c>
      <c r="F364" s="15">
        <v>17</v>
      </c>
      <c r="G364" s="2">
        <v>3.47</v>
      </c>
      <c r="H364" s="3">
        <v>12</v>
      </c>
      <c r="I364" s="2">
        <v>2.29</v>
      </c>
      <c r="J364" s="4">
        <f t="shared" si="10"/>
        <v>1.1800000000000002</v>
      </c>
      <c r="K364" s="1">
        <v>1</v>
      </c>
      <c r="L364" s="4">
        <f t="shared" si="11"/>
        <v>1.1800000000000002</v>
      </c>
      <c r="M364" s="1">
        <v>1</v>
      </c>
      <c r="N364" s="19">
        <v>1.1800000000000002</v>
      </c>
      <c r="O364" s="1" t="s">
        <v>1746</v>
      </c>
    </row>
    <row r="365" spans="1:15" x14ac:dyDescent="0.25">
      <c r="A365" s="1">
        <v>364</v>
      </c>
      <c r="B365" s="1" t="s">
        <v>2568</v>
      </c>
      <c r="C365" s="10">
        <v>44893</v>
      </c>
      <c r="D365" s="1">
        <v>0</v>
      </c>
      <c r="E365" s="17" t="s">
        <v>213</v>
      </c>
      <c r="F365" s="15">
        <v>24</v>
      </c>
      <c r="G365" s="2">
        <v>3.72</v>
      </c>
      <c r="H365" s="3">
        <v>12</v>
      </c>
      <c r="I365" s="2">
        <v>2.11</v>
      </c>
      <c r="J365" s="4">
        <f t="shared" ref="J365:J398" si="12">G365-I365</f>
        <v>1.6100000000000003</v>
      </c>
      <c r="K365" s="1">
        <v>1</v>
      </c>
      <c r="L365" s="4">
        <f t="shared" si="11"/>
        <v>1.6100000000000003</v>
      </c>
      <c r="M365" s="1">
        <v>1</v>
      </c>
      <c r="N365" s="19">
        <v>1.6100000000000003</v>
      </c>
      <c r="O365" s="1" t="s">
        <v>1746</v>
      </c>
    </row>
    <row r="366" spans="1:15" x14ac:dyDescent="0.25">
      <c r="A366" s="1">
        <v>365</v>
      </c>
      <c r="B366" s="1" t="s">
        <v>2568</v>
      </c>
      <c r="C366" s="10">
        <v>44894</v>
      </c>
      <c r="D366" s="1">
        <v>0</v>
      </c>
      <c r="E366" s="17" t="s">
        <v>213</v>
      </c>
      <c r="F366" s="15">
        <v>24</v>
      </c>
      <c r="G366" s="2">
        <v>3.57</v>
      </c>
      <c r="H366" s="3">
        <v>12</v>
      </c>
      <c r="I366" s="2">
        <v>2.29</v>
      </c>
      <c r="J366" s="4">
        <f t="shared" si="12"/>
        <v>1.2799999999999998</v>
      </c>
      <c r="K366" s="1">
        <v>1</v>
      </c>
      <c r="L366" s="4">
        <f t="shared" ref="L366:L398" si="13">(G366-I366-D366)*K366</f>
        <v>1.2799999999999998</v>
      </c>
      <c r="M366" s="1">
        <v>1</v>
      </c>
      <c r="N366" s="19">
        <v>1.2799999999999998</v>
      </c>
      <c r="O366" s="1" t="s">
        <v>1746</v>
      </c>
    </row>
    <row r="367" spans="1:15" x14ac:dyDescent="0.25">
      <c r="A367" s="1">
        <v>366</v>
      </c>
      <c r="B367" s="1" t="s">
        <v>2568</v>
      </c>
      <c r="C367" s="10">
        <v>44895</v>
      </c>
      <c r="D367" s="1">
        <v>0</v>
      </c>
      <c r="E367" s="17" t="s">
        <v>213</v>
      </c>
      <c r="F367" s="15">
        <v>24</v>
      </c>
      <c r="G367" s="2">
        <v>3.45</v>
      </c>
      <c r="H367" s="3">
        <v>10</v>
      </c>
      <c r="I367" s="2">
        <v>2.39</v>
      </c>
      <c r="J367" s="4">
        <f t="shared" si="12"/>
        <v>1.06</v>
      </c>
      <c r="K367" s="1">
        <v>1</v>
      </c>
      <c r="L367" s="4">
        <f t="shared" si="13"/>
        <v>1.06</v>
      </c>
      <c r="M367" s="1">
        <v>1</v>
      </c>
      <c r="N367" s="19">
        <v>1.06</v>
      </c>
      <c r="O367" s="1" t="s">
        <v>1746</v>
      </c>
    </row>
    <row r="368" spans="1:15" x14ac:dyDescent="0.25">
      <c r="A368" s="1">
        <v>367</v>
      </c>
      <c r="B368" s="1" t="s">
        <v>2568</v>
      </c>
      <c r="C368" s="10">
        <v>44896</v>
      </c>
      <c r="D368" s="1">
        <v>0</v>
      </c>
      <c r="E368" s="17" t="s">
        <v>213</v>
      </c>
      <c r="F368" s="15">
        <v>24</v>
      </c>
      <c r="G368" s="2">
        <v>3.33</v>
      </c>
      <c r="H368" s="3">
        <v>10</v>
      </c>
      <c r="I368" s="2">
        <v>2.37</v>
      </c>
      <c r="J368" s="4">
        <f t="shared" si="12"/>
        <v>0.96</v>
      </c>
      <c r="K368" s="1">
        <v>1</v>
      </c>
      <c r="L368" s="4">
        <f t="shared" si="13"/>
        <v>0.96</v>
      </c>
      <c r="M368" s="1">
        <v>1</v>
      </c>
      <c r="N368" s="19">
        <v>0.96</v>
      </c>
      <c r="O368" s="1" t="s">
        <v>1746</v>
      </c>
    </row>
    <row r="369" spans="1:15" x14ac:dyDescent="0.25">
      <c r="A369" s="1">
        <v>368</v>
      </c>
      <c r="B369" s="1" t="s">
        <v>2568</v>
      </c>
      <c r="C369" s="10">
        <v>44897</v>
      </c>
      <c r="D369" s="1">
        <v>0</v>
      </c>
      <c r="E369" s="17" t="s">
        <v>213</v>
      </c>
      <c r="F369" s="15">
        <v>24</v>
      </c>
      <c r="G369" s="2">
        <v>3.19</v>
      </c>
      <c r="H369" s="3">
        <v>11</v>
      </c>
      <c r="I369" s="2">
        <v>2.34</v>
      </c>
      <c r="J369" s="4">
        <f t="shared" si="12"/>
        <v>0.85000000000000009</v>
      </c>
      <c r="K369" s="1">
        <v>1</v>
      </c>
      <c r="L369" s="4">
        <f t="shared" si="13"/>
        <v>0.85000000000000009</v>
      </c>
      <c r="M369" s="1">
        <v>1</v>
      </c>
      <c r="N369" s="19">
        <v>0.85000000000000009</v>
      </c>
      <c r="O369" s="1" t="s">
        <v>1746</v>
      </c>
    </row>
    <row r="370" spans="1:15" x14ac:dyDescent="0.25">
      <c r="A370" s="1">
        <v>369</v>
      </c>
      <c r="B370" s="1" t="s">
        <v>2568</v>
      </c>
      <c r="C370" s="10">
        <v>44898</v>
      </c>
      <c r="D370" s="1">
        <v>0</v>
      </c>
      <c r="E370" s="17" t="s">
        <v>213</v>
      </c>
      <c r="F370" s="15">
        <v>24</v>
      </c>
      <c r="G370" s="2">
        <v>3.12</v>
      </c>
      <c r="H370" s="3">
        <v>8</v>
      </c>
      <c r="I370" s="2">
        <v>2.33</v>
      </c>
      <c r="J370" s="4">
        <f t="shared" si="12"/>
        <v>0.79</v>
      </c>
      <c r="K370" s="1">
        <v>1</v>
      </c>
      <c r="L370" s="4">
        <f t="shared" si="13"/>
        <v>0.79</v>
      </c>
      <c r="M370" s="1">
        <v>1</v>
      </c>
      <c r="N370" s="19">
        <v>0.79</v>
      </c>
      <c r="O370" s="1" t="s">
        <v>1746</v>
      </c>
    </row>
    <row r="371" spans="1:15" x14ac:dyDescent="0.25">
      <c r="A371" s="1">
        <v>370</v>
      </c>
      <c r="B371" s="1" t="s">
        <v>2568</v>
      </c>
      <c r="C371" s="10">
        <v>44899</v>
      </c>
      <c r="D371" s="1">
        <v>0</v>
      </c>
      <c r="E371" s="17" t="s">
        <v>213</v>
      </c>
      <c r="F371" s="15">
        <v>24</v>
      </c>
      <c r="G371" s="2">
        <v>3.09</v>
      </c>
      <c r="H371" s="3">
        <v>8</v>
      </c>
      <c r="I371" s="2">
        <v>2.34</v>
      </c>
      <c r="J371" s="4">
        <f t="shared" si="12"/>
        <v>0.75</v>
      </c>
      <c r="K371" s="1">
        <v>1</v>
      </c>
      <c r="L371" s="4">
        <f t="shared" si="13"/>
        <v>0.75</v>
      </c>
      <c r="M371" s="1">
        <v>1</v>
      </c>
      <c r="N371" s="19">
        <v>0.75</v>
      </c>
      <c r="O371" s="1" t="s">
        <v>1746</v>
      </c>
    </row>
    <row r="372" spans="1:15" x14ac:dyDescent="0.25">
      <c r="A372" s="1">
        <v>371</v>
      </c>
      <c r="B372" s="1" t="s">
        <v>2568</v>
      </c>
      <c r="C372" s="10">
        <v>44900</v>
      </c>
      <c r="D372" s="1">
        <v>0</v>
      </c>
      <c r="E372" s="17" t="s">
        <v>213</v>
      </c>
      <c r="F372" s="15">
        <v>24</v>
      </c>
      <c r="G372" s="2">
        <v>3.06</v>
      </c>
      <c r="H372" s="3">
        <v>10</v>
      </c>
      <c r="I372" s="2">
        <v>2.36</v>
      </c>
      <c r="J372" s="4">
        <f t="shared" si="12"/>
        <v>0.70000000000000018</v>
      </c>
      <c r="K372" s="1">
        <v>1</v>
      </c>
      <c r="L372" s="4">
        <f t="shared" si="13"/>
        <v>0.70000000000000018</v>
      </c>
      <c r="M372" s="1">
        <v>1</v>
      </c>
      <c r="N372" s="19">
        <v>0.70000000000000018</v>
      </c>
      <c r="O372" s="1" t="s">
        <v>1746</v>
      </c>
    </row>
    <row r="373" spans="1:15" x14ac:dyDescent="0.25">
      <c r="A373" s="1">
        <v>372</v>
      </c>
      <c r="B373" s="1" t="s">
        <v>2568</v>
      </c>
      <c r="C373" s="10">
        <v>44901</v>
      </c>
      <c r="D373" s="1">
        <v>0</v>
      </c>
      <c r="E373" s="17" t="s">
        <v>213</v>
      </c>
      <c r="F373" s="15">
        <v>24</v>
      </c>
      <c r="G373" s="2">
        <v>2.97</v>
      </c>
      <c r="H373" s="3">
        <v>10</v>
      </c>
      <c r="I373" s="2">
        <v>2.3199999999999998</v>
      </c>
      <c r="J373" s="4">
        <f t="shared" si="12"/>
        <v>0.65000000000000036</v>
      </c>
      <c r="K373" s="1">
        <v>1</v>
      </c>
      <c r="L373" s="4">
        <f t="shared" si="13"/>
        <v>0.65000000000000036</v>
      </c>
      <c r="M373" s="1">
        <v>1</v>
      </c>
      <c r="N373" s="19">
        <v>0.65000000000000036</v>
      </c>
      <c r="O373" s="1" t="s">
        <v>1746</v>
      </c>
    </row>
    <row r="374" spans="1:15" x14ac:dyDescent="0.25">
      <c r="A374" s="1">
        <v>373</v>
      </c>
      <c r="B374" s="1" t="s">
        <v>2568</v>
      </c>
      <c r="C374" s="10">
        <v>44902</v>
      </c>
      <c r="D374" s="1">
        <v>0</v>
      </c>
      <c r="E374" s="17" t="s">
        <v>213</v>
      </c>
      <c r="F374" s="15">
        <v>24</v>
      </c>
      <c r="G374" s="2">
        <v>2.97</v>
      </c>
      <c r="H374" s="3">
        <v>9</v>
      </c>
      <c r="I374" s="2">
        <v>2.2599999999999998</v>
      </c>
      <c r="J374" s="4">
        <f t="shared" si="12"/>
        <v>0.71000000000000041</v>
      </c>
      <c r="K374" s="1">
        <v>1</v>
      </c>
      <c r="L374" s="4">
        <f t="shared" si="13"/>
        <v>0.71000000000000041</v>
      </c>
      <c r="M374" s="1">
        <v>1</v>
      </c>
      <c r="N374" s="19">
        <v>0.71000000000000041</v>
      </c>
      <c r="O374" s="1" t="s">
        <v>1746</v>
      </c>
    </row>
    <row r="375" spans="1:15" x14ac:dyDescent="0.25">
      <c r="A375" s="1">
        <v>374</v>
      </c>
      <c r="B375" s="1" t="s">
        <v>2568</v>
      </c>
      <c r="C375" s="10">
        <v>44903</v>
      </c>
      <c r="D375" s="1">
        <v>0</v>
      </c>
      <c r="E375" s="17" t="s">
        <v>213</v>
      </c>
      <c r="F375" s="15">
        <v>24</v>
      </c>
      <c r="G375" s="2">
        <v>2.97</v>
      </c>
      <c r="H375" s="3">
        <v>15</v>
      </c>
      <c r="I375" s="2">
        <v>2.29</v>
      </c>
      <c r="J375" s="4">
        <f t="shared" si="12"/>
        <v>0.68000000000000016</v>
      </c>
      <c r="K375" s="1">
        <v>1</v>
      </c>
      <c r="L375" s="4">
        <f t="shared" si="13"/>
        <v>0.68000000000000016</v>
      </c>
      <c r="M375" s="1">
        <v>1</v>
      </c>
      <c r="N375" s="19">
        <v>0.68000000000000016</v>
      </c>
      <c r="O375" s="1" t="s">
        <v>1746</v>
      </c>
    </row>
    <row r="376" spans="1:15" x14ac:dyDescent="0.25">
      <c r="A376" s="1">
        <v>375</v>
      </c>
      <c r="B376" s="1" t="s">
        <v>2568</v>
      </c>
      <c r="C376" s="10">
        <v>44904</v>
      </c>
      <c r="D376" s="1">
        <v>0</v>
      </c>
      <c r="E376" s="17" t="s">
        <v>213</v>
      </c>
      <c r="F376" s="15">
        <v>24</v>
      </c>
      <c r="G376" s="2">
        <v>2.88</v>
      </c>
      <c r="H376" s="3">
        <v>17</v>
      </c>
      <c r="I376" s="2">
        <v>2.23</v>
      </c>
      <c r="J376" s="4">
        <f t="shared" si="12"/>
        <v>0.64999999999999991</v>
      </c>
      <c r="K376" s="1">
        <v>1</v>
      </c>
      <c r="L376" s="4">
        <f t="shared" si="13"/>
        <v>0.64999999999999991</v>
      </c>
      <c r="M376" s="1">
        <v>1</v>
      </c>
      <c r="N376" s="19">
        <v>0.64999999999999991</v>
      </c>
      <c r="O376" s="1" t="s">
        <v>1746</v>
      </c>
    </row>
    <row r="377" spans="1:15" x14ac:dyDescent="0.25">
      <c r="A377" s="1">
        <v>376</v>
      </c>
      <c r="B377" s="1" t="s">
        <v>2568</v>
      </c>
      <c r="C377" s="10">
        <v>44905</v>
      </c>
      <c r="D377" s="1">
        <v>0</v>
      </c>
      <c r="E377" s="17" t="s">
        <v>213</v>
      </c>
      <c r="F377" s="15">
        <v>24</v>
      </c>
      <c r="G377" s="2">
        <v>2.79</v>
      </c>
      <c r="H377" s="3">
        <v>15</v>
      </c>
      <c r="I377" s="2">
        <v>2.2200000000000002</v>
      </c>
      <c r="J377" s="4">
        <f t="shared" si="12"/>
        <v>0.56999999999999984</v>
      </c>
      <c r="K377" s="1">
        <v>2</v>
      </c>
      <c r="L377" s="4">
        <f t="shared" si="13"/>
        <v>1.1399999999999997</v>
      </c>
      <c r="M377" s="1">
        <f>C380-C377</f>
        <v>3</v>
      </c>
      <c r="N377" s="19">
        <v>1.3213999999999999</v>
      </c>
      <c r="O377" s="1" t="s">
        <v>1746</v>
      </c>
    </row>
    <row r="378" spans="1:15" x14ac:dyDescent="0.25">
      <c r="A378" s="1">
        <v>377</v>
      </c>
      <c r="B378" s="1" t="s">
        <v>734</v>
      </c>
      <c r="C378" s="10">
        <v>44906</v>
      </c>
      <c r="D378" s="1">
        <v>0</v>
      </c>
      <c r="E378" s="17" t="s">
        <v>252</v>
      </c>
      <c r="F378" s="15">
        <v>12</v>
      </c>
      <c r="G378" s="2">
        <v>3.13</v>
      </c>
      <c r="H378" s="3">
        <v>15</v>
      </c>
      <c r="I378" s="2">
        <v>1.87</v>
      </c>
      <c r="J378" s="4">
        <f t="shared" si="12"/>
        <v>1.2599999999999998</v>
      </c>
      <c r="K378" s="1">
        <v>1</v>
      </c>
      <c r="L378" s="4">
        <f t="shared" si="13"/>
        <v>1.2599999999999998</v>
      </c>
      <c r="M378" s="1">
        <v>1</v>
      </c>
      <c r="N378" s="19">
        <v>1.2599999999999998</v>
      </c>
      <c r="O378" s="1" t="s">
        <v>1746</v>
      </c>
    </row>
    <row r="379" spans="1:15" x14ac:dyDescent="0.25">
      <c r="A379" s="1">
        <v>378</v>
      </c>
      <c r="B379" s="1" t="s">
        <v>734</v>
      </c>
      <c r="C379" s="10">
        <v>44907</v>
      </c>
      <c r="D379" s="1">
        <v>0</v>
      </c>
      <c r="E379" s="17" t="s">
        <v>2301</v>
      </c>
      <c r="F379" s="15">
        <v>9</v>
      </c>
      <c r="G379" s="2">
        <v>2.0299999999999998</v>
      </c>
      <c r="H379" s="3">
        <v>8</v>
      </c>
      <c r="I379" s="2">
        <v>1.1000000000000001</v>
      </c>
      <c r="J379" s="4">
        <f t="shared" si="12"/>
        <v>0.92999999999999972</v>
      </c>
      <c r="K379" s="1">
        <v>5</v>
      </c>
      <c r="L379" s="4">
        <f t="shared" si="13"/>
        <v>4.6499999999999986</v>
      </c>
      <c r="M379" s="1">
        <v>19</v>
      </c>
      <c r="N379" s="19">
        <v>16.292400000000001</v>
      </c>
      <c r="O379" s="1" t="s">
        <v>1746</v>
      </c>
    </row>
    <row r="380" spans="1:15" x14ac:dyDescent="0.25">
      <c r="A380" s="1">
        <v>379</v>
      </c>
      <c r="B380" s="1" t="s">
        <v>2568</v>
      </c>
      <c r="C380" s="10">
        <v>44908</v>
      </c>
      <c r="D380" s="1">
        <v>0</v>
      </c>
      <c r="E380" s="17" t="s">
        <v>1686</v>
      </c>
      <c r="F380" s="15">
        <v>20</v>
      </c>
      <c r="G380" s="2">
        <v>2.56</v>
      </c>
      <c r="H380" s="3">
        <v>8</v>
      </c>
      <c r="I380" s="2">
        <v>1.06</v>
      </c>
      <c r="J380" s="4">
        <f t="shared" si="12"/>
        <v>1.5</v>
      </c>
      <c r="K380" s="1">
        <v>1</v>
      </c>
      <c r="L380" s="4">
        <f t="shared" si="13"/>
        <v>1.5</v>
      </c>
      <c r="M380" s="1">
        <v>1</v>
      </c>
      <c r="N380" s="19">
        <v>1.5</v>
      </c>
      <c r="O380" s="1" t="s">
        <v>1746</v>
      </c>
    </row>
    <row r="381" spans="1:15" x14ac:dyDescent="0.25">
      <c r="A381" s="1">
        <v>380</v>
      </c>
      <c r="B381" s="1" t="s">
        <v>2568</v>
      </c>
      <c r="C381" s="10">
        <v>44909</v>
      </c>
      <c r="D381" s="1">
        <v>0</v>
      </c>
      <c r="E381" s="17" t="s">
        <v>1686</v>
      </c>
      <c r="F381" s="15">
        <v>20</v>
      </c>
      <c r="G381" s="2">
        <v>2.94</v>
      </c>
      <c r="H381" s="3">
        <v>12</v>
      </c>
      <c r="I381" s="2">
        <v>2.13</v>
      </c>
      <c r="J381" s="4">
        <f t="shared" si="12"/>
        <v>0.81</v>
      </c>
      <c r="K381" s="1">
        <v>1</v>
      </c>
      <c r="L381" s="4">
        <f t="shared" si="13"/>
        <v>0.81</v>
      </c>
      <c r="M381" s="1">
        <v>1</v>
      </c>
      <c r="N381" s="19">
        <v>0.81</v>
      </c>
      <c r="O381" s="1" t="s">
        <v>1746</v>
      </c>
    </row>
    <row r="382" spans="1:15" x14ac:dyDescent="0.25">
      <c r="A382" s="1">
        <v>381</v>
      </c>
      <c r="B382" s="1" t="s">
        <v>2568</v>
      </c>
      <c r="C382" s="10">
        <v>44910</v>
      </c>
      <c r="D382" s="1">
        <v>0</v>
      </c>
      <c r="E382" s="17" t="s">
        <v>213</v>
      </c>
      <c r="F382" s="15">
        <v>24</v>
      </c>
      <c r="G382" s="2">
        <v>2.89</v>
      </c>
      <c r="H382" s="3">
        <v>15</v>
      </c>
      <c r="I382" s="2">
        <v>2.15</v>
      </c>
      <c r="J382" s="4">
        <f t="shared" si="12"/>
        <v>0.74000000000000021</v>
      </c>
      <c r="K382" s="1">
        <v>1</v>
      </c>
      <c r="L382" s="4">
        <f t="shared" si="13"/>
        <v>0.74000000000000021</v>
      </c>
      <c r="M382" s="1">
        <v>1</v>
      </c>
      <c r="N382" s="19">
        <v>0.74000000000000021</v>
      </c>
      <c r="O382" s="1" t="s">
        <v>1746</v>
      </c>
    </row>
    <row r="383" spans="1:15" x14ac:dyDescent="0.25">
      <c r="A383" s="1">
        <v>382</v>
      </c>
      <c r="B383" s="1" t="s">
        <v>2568</v>
      </c>
      <c r="C383" s="10">
        <v>44911</v>
      </c>
      <c r="D383" s="1">
        <v>0</v>
      </c>
      <c r="E383" s="17" t="s">
        <v>213</v>
      </c>
      <c r="F383" s="15">
        <v>24</v>
      </c>
      <c r="G383" s="2">
        <v>2.87</v>
      </c>
      <c r="H383" s="3">
        <v>12</v>
      </c>
      <c r="I383" s="2">
        <v>2.21</v>
      </c>
      <c r="J383" s="4">
        <f t="shared" si="12"/>
        <v>0.66000000000000014</v>
      </c>
      <c r="K383" s="1">
        <v>1</v>
      </c>
      <c r="L383" s="4">
        <f t="shared" si="13"/>
        <v>0.66000000000000014</v>
      </c>
      <c r="M383" s="1">
        <v>1</v>
      </c>
      <c r="N383" s="19">
        <v>0.66000000000000014</v>
      </c>
      <c r="O383" s="1" t="s">
        <v>1746</v>
      </c>
    </row>
    <row r="384" spans="1:15" x14ac:dyDescent="0.25">
      <c r="A384" s="1">
        <v>383</v>
      </c>
      <c r="B384" s="1" t="s">
        <v>2568</v>
      </c>
      <c r="C384" s="10">
        <v>44912</v>
      </c>
      <c r="D384" s="1">
        <v>0</v>
      </c>
      <c r="E384" s="17" t="s">
        <v>213</v>
      </c>
      <c r="F384" s="15">
        <v>24</v>
      </c>
      <c r="G384" s="2">
        <v>2.84</v>
      </c>
      <c r="H384" s="3">
        <v>13</v>
      </c>
      <c r="I384" s="2">
        <v>2.2599999999999998</v>
      </c>
      <c r="J384" s="4">
        <f t="shared" si="12"/>
        <v>0.58000000000000007</v>
      </c>
      <c r="K384" s="1">
        <v>1</v>
      </c>
      <c r="L384" s="4">
        <f t="shared" si="13"/>
        <v>0.58000000000000007</v>
      </c>
      <c r="M384" s="1">
        <v>1</v>
      </c>
      <c r="N384" s="19">
        <v>0.58000000000000007</v>
      </c>
      <c r="O384" s="1" t="s">
        <v>1746</v>
      </c>
    </row>
    <row r="385" spans="1:15" x14ac:dyDescent="0.25">
      <c r="A385" s="1">
        <v>384</v>
      </c>
      <c r="B385" s="1" t="s">
        <v>2568</v>
      </c>
      <c r="C385" s="10">
        <v>44913</v>
      </c>
      <c r="D385" s="1">
        <v>0</v>
      </c>
      <c r="E385" s="17" t="s">
        <v>213</v>
      </c>
      <c r="F385" s="15">
        <v>24</v>
      </c>
      <c r="G385" s="2">
        <v>2.92</v>
      </c>
      <c r="H385" s="3">
        <v>12</v>
      </c>
      <c r="I385" s="2">
        <v>2.2799999999999998</v>
      </c>
      <c r="J385" s="4">
        <f t="shared" si="12"/>
        <v>0.64000000000000012</v>
      </c>
      <c r="K385" s="1">
        <v>1</v>
      </c>
      <c r="L385" s="4">
        <f t="shared" si="13"/>
        <v>0.64000000000000012</v>
      </c>
      <c r="M385" s="1">
        <v>1</v>
      </c>
      <c r="N385" s="19">
        <v>0.64000000000000012</v>
      </c>
      <c r="O385" s="1" t="s">
        <v>1746</v>
      </c>
    </row>
    <row r="386" spans="1:15" x14ac:dyDescent="0.25">
      <c r="A386" s="1">
        <v>385</v>
      </c>
      <c r="B386" s="1" t="s">
        <v>2568</v>
      </c>
      <c r="C386" s="10">
        <v>44914</v>
      </c>
      <c r="D386" s="1">
        <v>0</v>
      </c>
      <c r="E386" s="17" t="s">
        <v>213</v>
      </c>
      <c r="F386" s="15">
        <v>24</v>
      </c>
      <c r="G386" s="2">
        <v>2.89</v>
      </c>
      <c r="H386" s="3">
        <v>11</v>
      </c>
      <c r="I386" s="2">
        <v>2.33</v>
      </c>
      <c r="J386" s="4">
        <f t="shared" si="12"/>
        <v>0.56000000000000005</v>
      </c>
      <c r="K386" s="1">
        <v>1</v>
      </c>
      <c r="L386" s="4">
        <f t="shared" si="13"/>
        <v>0.56000000000000005</v>
      </c>
      <c r="M386" s="1">
        <v>1</v>
      </c>
      <c r="N386" s="19">
        <v>0.56000000000000005</v>
      </c>
      <c r="O386" s="1" t="s">
        <v>1746</v>
      </c>
    </row>
    <row r="387" spans="1:15" x14ac:dyDescent="0.25">
      <c r="A387" s="1">
        <v>386</v>
      </c>
      <c r="B387" s="1" t="s">
        <v>2568</v>
      </c>
      <c r="C387" s="10">
        <v>44915</v>
      </c>
      <c r="D387" s="1">
        <v>0</v>
      </c>
      <c r="E387" s="17" t="s">
        <v>213</v>
      </c>
      <c r="F387" s="15">
        <v>24</v>
      </c>
      <c r="G387" s="2">
        <v>2.89</v>
      </c>
      <c r="H387" s="3">
        <v>14</v>
      </c>
      <c r="I387" s="2">
        <v>2.2999999999999998</v>
      </c>
      <c r="J387" s="4">
        <f t="shared" si="12"/>
        <v>0.5900000000000003</v>
      </c>
      <c r="K387" s="1">
        <v>1</v>
      </c>
      <c r="L387" s="4">
        <f t="shared" si="13"/>
        <v>0.5900000000000003</v>
      </c>
      <c r="M387" s="1">
        <v>1</v>
      </c>
      <c r="N387" s="19">
        <v>0.5900000000000003</v>
      </c>
      <c r="O387" s="1" t="s">
        <v>1746</v>
      </c>
    </row>
    <row r="388" spans="1:15" x14ac:dyDescent="0.25">
      <c r="A388" s="1">
        <v>387</v>
      </c>
      <c r="B388" s="1" t="s">
        <v>2568</v>
      </c>
      <c r="C388" s="10">
        <v>44916</v>
      </c>
      <c r="D388" s="1">
        <v>0</v>
      </c>
      <c r="E388" s="17" t="s">
        <v>213</v>
      </c>
      <c r="F388" s="15">
        <v>24</v>
      </c>
      <c r="G388" s="2">
        <v>2.86</v>
      </c>
      <c r="H388" s="3">
        <v>13</v>
      </c>
      <c r="I388" s="2">
        <v>2.31</v>
      </c>
      <c r="J388" s="4">
        <f t="shared" si="12"/>
        <v>0.54999999999999982</v>
      </c>
      <c r="K388" s="1">
        <v>1</v>
      </c>
      <c r="L388" s="4">
        <f t="shared" si="13"/>
        <v>0.54999999999999982</v>
      </c>
      <c r="M388" s="1">
        <v>1</v>
      </c>
      <c r="N388" s="19">
        <v>0.54999999999999982</v>
      </c>
      <c r="O388" s="1" t="s">
        <v>1746</v>
      </c>
    </row>
    <row r="389" spans="1:15" x14ac:dyDescent="0.25">
      <c r="A389" s="1">
        <v>388</v>
      </c>
      <c r="B389" s="1" t="s">
        <v>2568</v>
      </c>
      <c r="C389" s="10">
        <v>44917</v>
      </c>
      <c r="D389" s="1">
        <v>0</v>
      </c>
      <c r="E389" s="17" t="s">
        <v>213</v>
      </c>
      <c r="F389" s="15">
        <v>24</v>
      </c>
      <c r="G389" s="2">
        <v>2.91</v>
      </c>
      <c r="H389" s="3">
        <v>12</v>
      </c>
      <c r="I389" s="2">
        <v>2.29</v>
      </c>
      <c r="J389" s="4">
        <f t="shared" si="12"/>
        <v>0.62000000000000011</v>
      </c>
      <c r="K389" s="1">
        <v>1</v>
      </c>
      <c r="L389" s="4">
        <f t="shared" si="13"/>
        <v>0.62000000000000011</v>
      </c>
      <c r="M389" s="1">
        <v>1</v>
      </c>
      <c r="N389" s="19">
        <v>0.62000000000000011</v>
      </c>
      <c r="O389" s="1" t="s">
        <v>1746</v>
      </c>
    </row>
    <row r="390" spans="1:15" x14ac:dyDescent="0.25">
      <c r="A390" s="1">
        <v>389</v>
      </c>
      <c r="B390" s="1" t="s">
        <v>2568</v>
      </c>
      <c r="C390" s="10">
        <v>44918</v>
      </c>
      <c r="D390" s="1">
        <v>0</v>
      </c>
      <c r="E390" s="17" t="s">
        <v>213</v>
      </c>
      <c r="F390" s="15">
        <v>24</v>
      </c>
      <c r="G390" s="2">
        <v>2.88</v>
      </c>
      <c r="H390" s="3">
        <v>11</v>
      </c>
      <c r="I390" s="2">
        <v>2.36</v>
      </c>
      <c r="J390" s="4">
        <f t="shared" si="12"/>
        <v>0.52</v>
      </c>
      <c r="K390" s="1">
        <v>1</v>
      </c>
      <c r="L390" s="4">
        <f t="shared" si="13"/>
        <v>0.52</v>
      </c>
      <c r="M390" s="1">
        <v>1</v>
      </c>
      <c r="N390" s="19">
        <v>0.52</v>
      </c>
      <c r="O390" s="1" t="s">
        <v>1746</v>
      </c>
    </row>
    <row r="391" spans="1:15" x14ac:dyDescent="0.25">
      <c r="A391" s="1">
        <v>390</v>
      </c>
      <c r="B391" s="1" t="s">
        <v>2568</v>
      </c>
      <c r="C391" s="10">
        <v>44919</v>
      </c>
      <c r="D391" s="1">
        <v>0</v>
      </c>
      <c r="E391" s="17" t="s">
        <v>213</v>
      </c>
      <c r="F391" s="15">
        <v>24</v>
      </c>
      <c r="G391" s="2">
        <v>2.95</v>
      </c>
      <c r="H391" s="3">
        <v>11</v>
      </c>
      <c r="I391" s="2">
        <v>2.37</v>
      </c>
      <c r="J391" s="4">
        <f t="shared" si="12"/>
        <v>0.58000000000000007</v>
      </c>
      <c r="K391" s="1">
        <v>1</v>
      </c>
      <c r="L391" s="4">
        <f t="shared" si="13"/>
        <v>0.58000000000000007</v>
      </c>
      <c r="M391" s="1">
        <v>1</v>
      </c>
      <c r="N391" s="19">
        <v>0.58000000000000007</v>
      </c>
      <c r="O391" s="1" t="s">
        <v>1746</v>
      </c>
    </row>
    <row r="392" spans="1:15" x14ac:dyDescent="0.25">
      <c r="A392" s="1">
        <v>391</v>
      </c>
      <c r="B392" s="1" t="s">
        <v>2568</v>
      </c>
      <c r="C392" s="10">
        <v>44920</v>
      </c>
      <c r="D392" s="1">
        <v>0</v>
      </c>
      <c r="E392" s="17" t="s">
        <v>213</v>
      </c>
      <c r="F392" s="15">
        <v>24</v>
      </c>
      <c r="G392" s="2">
        <v>2.96</v>
      </c>
      <c r="H392" s="3">
        <v>11</v>
      </c>
      <c r="I392" s="2">
        <v>2.42</v>
      </c>
      <c r="J392" s="4">
        <f t="shared" si="12"/>
        <v>0.54</v>
      </c>
      <c r="K392" s="1">
        <v>1</v>
      </c>
      <c r="L392" s="4">
        <f t="shared" si="13"/>
        <v>0.54</v>
      </c>
      <c r="M392" s="1">
        <v>1</v>
      </c>
      <c r="N392" s="19">
        <v>0.54</v>
      </c>
      <c r="O392" s="1" t="s">
        <v>1746</v>
      </c>
    </row>
    <row r="393" spans="1:15" x14ac:dyDescent="0.25">
      <c r="A393" s="1">
        <v>392</v>
      </c>
      <c r="B393" s="1" t="s">
        <v>2568</v>
      </c>
      <c r="C393" s="10">
        <v>44921</v>
      </c>
      <c r="D393" s="1">
        <v>0</v>
      </c>
      <c r="E393" s="17" t="s">
        <v>213</v>
      </c>
      <c r="F393" s="15">
        <v>24</v>
      </c>
      <c r="G393" s="2">
        <v>3.03</v>
      </c>
      <c r="H393" s="3">
        <v>11</v>
      </c>
      <c r="I393" s="2">
        <v>2.4700000000000002</v>
      </c>
      <c r="J393" s="4">
        <f t="shared" si="12"/>
        <v>0.55999999999999961</v>
      </c>
      <c r="K393" s="1">
        <v>1</v>
      </c>
      <c r="L393" s="4">
        <f t="shared" si="13"/>
        <v>0.55999999999999961</v>
      </c>
      <c r="M393" s="1">
        <v>1</v>
      </c>
      <c r="N393" s="19">
        <v>0.55999999999999961</v>
      </c>
      <c r="O393" s="1" t="s">
        <v>1746</v>
      </c>
    </row>
    <row r="394" spans="1:15" x14ac:dyDescent="0.25">
      <c r="A394" s="1">
        <v>393</v>
      </c>
      <c r="B394" s="1" t="s">
        <v>2568</v>
      </c>
      <c r="C394" s="10">
        <v>44922</v>
      </c>
      <c r="D394" s="1">
        <v>0</v>
      </c>
      <c r="E394" s="17" t="s">
        <v>213</v>
      </c>
      <c r="F394" s="15">
        <v>24</v>
      </c>
      <c r="G394" s="2">
        <v>3.01</v>
      </c>
      <c r="H394" s="3">
        <v>13</v>
      </c>
      <c r="I394" s="2">
        <v>2.31</v>
      </c>
      <c r="J394" s="4">
        <f t="shared" si="12"/>
        <v>0.69999999999999973</v>
      </c>
      <c r="K394" s="1">
        <v>1</v>
      </c>
      <c r="L394" s="4">
        <f t="shared" si="13"/>
        <v>0.69999999999999973</v>
      </c>
      <c r="M394" s="1">
        <v>1</v>
      </c>
      <c r="N394" s="19">
        <v>0.69999999999999973</v>
      </c>
      <c r="O394" s="1" t="s">
        <v>1746</v>
      </c>
    </row>
    <row r="395" spans="1:15" x14ac:dyDescent="0.25">
      <c r="A395" s="1">
        <v>394</v>
      </c>
      <c r="B395" s="1" t="s">
        <v>2568</v>
      </c>
      <c r="C395" s="10">
        <v>44923</v>
      </c>
      <c r="D395" s="1">
        <v>0</v>
      </c>
      <c r="E395" s="17" t="s">
        <v>213</v>
      </c>
      <c r="F395" s="15">
        <v>24</v>
      </c>
      <c r="G395" s="2">
        <v>2.94</v>
      </c>
      <c r="H395" s="3">
        <v>13</v>
      </c>
      <c r="I395" s="2">
        <v>2.35</v>
      </c>
      <c r="J395" s="4">
        <f t="shared" si="12"/>
        <v>0.58999999999999986</v>
      </c>
      <c r="K395" s="1">
        <v>1</v>
      </c>
      <c r="L395" s="4">
        <f t="shared" si="13"/>
        <v>0.58999999999999986</v>
      </c>
      <c r="M395" s="1">
        <v>1</v>
      </c>
      <c r="N395" s="19">
        <v>0.58999999999999986</v>
      </c>
      <c r="O395" s="1" t="s">
        <v>1746</v>
      </c>
    </row>
    <row r="396" spans="1:15" x14ac:dyDescent="0.25">
      <c r="A396" s="1">
        <v>395</v>
      </c>
      <c r="B396" s="1" t="s">
        <v>2568</v>
      </c>
      <c r="C396" s="10">
        <v>44924</v>
      </c>
      <c r="D396" s="1">
        <v>0</v>
      </c>
      <c r="E396" s="17" t="s">
        <v>213</v>
      </c>
      <c r="F396" s="15">
        <v>24</v>
      </c>
      <c r="G396" s="2">
        <v>3.01</v>
      </c>
      <c r="H396" s="3">
        <v>11</v>
      </c>
      <c r="I396" s="2">
        <v>2.58</v>
      </c>
      <c r="J396" s="4">
        <f t="shared" si="12"/>
        <v>0.42999999999999972</v>
      </c>
      <c r="K396" s="1">
        <v>1</v>
      </c>
      <c r="L396" s="4">
        <f t="shared" si="13"/>
        <v>0.42999999999999972</v>
      </c>
      <c r="M396" s="1">
        <v>1</v>
      </c>
      <c r="N396" s="19">
        <v>0.42999999999999972</v>
      </c>
      <c r="O396" s="1" t="s">
        <v>1746</v>
      </c>
    </row>
    <row r="397" spans="1:15" x14ac:dyDescent="0.25">
      <c r="A397" s="1">
        <v>396</v>
      </c>
      <c r="B397" s="1" t="s">
        <v>2568</v>
      </c>
      <c r="C397" s="10">
        <v>44925</v>
      </c>
      <c r="D397" s="1">
        <v>0</v>
      </c>
      <c r="E397" s="17" t="s">
        <v>213</v>
      </c>
      <c r="F397" s="15">
        <v>24</v>
      </c>
      <c r="G397" s="2">
        <v>3.08</v>
      </c>
      <c r="H397" s="3">
        <v>12</v>
      </c>
      <c r="I397" s="2">
        <v>2.68</v>
      </c>
      <c r="J397" s="4">
        <f t="shared" si="12"/>
        <v>0.39999999999999991</v>
      </c>
      <c r="K397" s="1">
        <v>1</v>
      </c>
      <c r="L397" s="4">
        <f t="shared" si="13"/>
        <v>0.39999999999999991</v>
      </c>
      <c r="M397" s="1">
        <v>1</v>
      </c>
      <c r="N397" s="19">
        <v>0.39999999999999991</v>
      </c>
      <c r="O397" s="1" t="s">
        <v>1746</v>
      </c>
    </row>
    <row r="398" spans="1:15" x14ac:dyDescent="0.25">
      <c r="A398" s="1">
        <v>397</v>
      </c>
      <c r="B398" s="1" t="s">
        <v>2568</v>
      </c>
      <c r="C398" s="10">
        <v>44926</v>
      </c>
      <c r="D398" s="1">
        <v>0</v>
      </c>
      <c r="E398" s="17" t="s">
        <v>213</v>
      </c>
      <c r="F398" s="15">
        <v>24</v>
      </c>
      <c r="G398" s="2">
        <v>3.08</v>
      </c>
      <c r="H398" s="3">
        <v>12</v>
      </c>
      <c r="I398" s="2">
        <v>2.68</v>
      </c>
      <c r="J398" s="4">
        <f t="shared" si="12"/>
        <v>0.39999999999999991</v>
      </c>
      <c r="K398" s="1">
        <v>1</v>
      </c>
      <c r="L398" s="4">
        <f t="shared" si="13"/>
        <v>0.39999999999999991</v>
      </c>
      <c r="M398" s="1">
        <v>1</v>
      </c>
      <c r="N398" s="19">
        <v>0.39999999999999991</v>
      </c>
      <c r="O398" s="1" t="s">
        <v>1746</v>
      </c>
    </row>
    <row r="399" spans="1:15" x14ac:dyDescent="0.25">
      <c r="A399" s="1">
        <v>398</v>
      </c>
      <c r="B399" s="1" t="s">
        <v>112</v>
      </c>
      <c r="C399" s="10">
        <v>44927</v>
      </c>
      <c r="D399" s="1">
        <v>0</v>
      </c>
      <c r="E399" s="17" t="s">
        <v>254</v>
      </c>
      <c r="F399" s="15">
        <v>22</v>
      </c>
      <c r="G399" s="2">
        <v>2.59</v>
      </c>
      <c r="H399" s="3">
        <v>19</v>
      </c>
      <c r="I399" s="2">
        <v>2.57</v>
      </c>
      <c r="J399" s="4">
        <f t="shared" ref="J399" si="14">G399-I399</f>
        <v>2.0000000000000018E-2</v>
      </c>
      <c r="K399" s="1">
        <v>1</v>
      </c>
      <c r="L399" s="4">
        <f>(G399-I399-D399)*K399</f>
        <v>2.0000000000000018E-2</v>
      </c>
      <c r="M399" s="1">
        <v>1</v>
      </c>
      <c r="N399" s="19">
        <v>0.02</v>
      </c>
      <c r="O399" s="1" t="s">
        <v>1746</v>
      </c>
    </row>
    <row r="400" spans="1:15" x14ac:dyDescent="0.25">
      <c r="A400" s="1">
        <v>399</v>
      </c>
      <c r="B400" s="1" t="s">
        <v>112</v>
      </c>
      <c r="C400" s="10">
        <v>44928</v>
      </c>
      <c r="D400" s="1">
        <v>0</v>
      </c>
      <c r="E400" s="17" t="s">
        <v>213</v>
      </c>
      <c r="F400" s="15">
        <v>24</v>
      </c>
      <c r="G400" s="2">
        <v>3.17</v>
      </c>
      <c r="H400" s="3">
        <v>30</v>
      </c>
      <c r="I400" s="2">
        <v>1.84</v>
      </c>
      <c r="J400" s="4">
        <f t="shared" ref="J400" si="15">G400-I400</f>
        <v>1.3299999999999998</v>
      </c>
      <c r="K400" s="1">
        <v>1</v>
      </c>
      <c r="L400" s="4">
        <f t="shared" ref="L400" si="16">(G400-I400-D400)*K400</f>
        <v>1.3299999999999998</v>
      </c>
      <c r="M400" s="1">
        <v>1</v>
      </c>
      <c r="N400" s="19">
        <v>1.33</v>
      </c>
      <c r="O400" s="1" t="s">
        <v>1746</v>
      </c>
    </row>
    <row r="401" spans="1:15" x14ac:dyDescent="0.25">
      <c r="A401" s="1">
        <v>400</v>
      </c>
      <c r="B401" s="1" t="s">
        <v>112</v>
      </c>
      <c r="C401" s="10">
        <v>44929</v>
      </c>
      <c r="D401" s="1">
        <v>0</v>
      </c>
      <c r="E401" s="17" t="s">
        <v>213</v>
      </c>
      <c r="F401" s="15">
        <v>24</v>
      </c>
      <c r="G401" s="2">
        <v>2.91</v>
      </c>
      <c r="H401" s="3">
        <v>22</v>
      </c>
      <c r="I401" s="2">
        <v>1.77</v>
      </c>
      <c r="J401" s="4">
        <f t="shared" ref="J401:J418" si="17">G401-I401</f>
        <v>1.1400000000000001</v>
      </c>
      <c r="K401" s="1">
        <v>1</v>
      </c>
      <c r="L401" s="4">
        <f t="shared" ref="L401:L418" si="18">(G401-I401-D401)*K401</f>
        <v>1.1400000000000001</v>
      </c>
      <c r="M401" s="1">
        <v>1</v>
      </c>
      <c r="N401" s="19">
        <v>1.1399999999999999</v>
      </c>
      <c r="O401" s="1" t="s">
        <v>1746</v>
      </c>
    </row>
    <row r="402" spans="1:15" x14ac:dyDescent="0.25">
      <c r="A402" s="1">
        <v>401</v>
      </c>
      <c r="B402" s="1" t="s">
        <v>112</v>
      </c>
      <c r="C402" s="10">
        <v>44930</v>
      </c>
      <c r="D402" s="1">
        <v>0</v>
      </c>
      <c r="E402" s="17" t="s">
        <v>213</v>
      </c>
      <c r="F402" s="15">
        <v>24</v>
      </c>
      <c r="G402" s="2">
        <v>2.52</v>
      </c>
      <c r="H402" s="3">
        <v>24</v>
      </c>
      <c r="I402" s="2">
        <v>1.73</v>
      </c>
      <c r="J402" s="4">
        <f t="shared" si="17"/>
        <v>0.79</v>
      </c>
      <c r="K402" s="1">
        <v>1</v>
      </c>
      <c r="L402" s="4">
        <f t="shared" si="18"/>
        <v>0.79</v>
      </c>
      <c r="M402" s="1">
        <v>1</v>
      </c>
      <c r="N402" s="19">
        <v>0.79</v>
      </c>
      <c r="O402" s="1" t="s">
        <v>1746</v>
      </c>
    </row>
    <row r="403" spans="1:15" x14ac:dyDescent="0.25">
      <c r="A403" s="1">
        <v>402</v>
      </c>
      <c r="B403" s="1" t="s">
        <v>112</v>
      </c>
      <c r="C403" s="10">
        <v>44931</v>
      </c>
      <c r="D403" s="1">
        <v>0</v>
      </c>
      <c r="E403" s="17" t="s">
        <v>213</v>
      </c>
      <c r="F403" s="15">
        <v>24</v>
      </c>
      <c r="G403" s="2">
        <v>2.4500000000000002</v>
      </c>
      <c r="H403" s="3">
        <v>25</v>
      </c>
      <c r="I403" s="2">
        <v>1.66</v>
      </c>
      <c r="J403" s="4">
        <f t="shared" si="17"/>
        <v>0.79000000000000026</v>
      </c>
      <c r="K403" s="1">
        <v>1</v>
      </c>
      <c r="L403" s="4">
        <f t="shared" si="18"/>
        <v>0.79000000000000026</v>
      </c>
      <c r="M403" s="1">
        <v>1</v>
      </c>
      <c r="N403" s="19">
        <v>0.79</v>
      </c>
      <c r="O403" s="1" t="s">
        <v>1746</v>
      </c>
    </row>
    <row r="404" spans="1:15" x14ac:dyDescent="0.25">
      <c r="A404" s="1">
        <v>403</v>
      </c>
      <c r="B404" s="1" t="s">
        <v>112</v>
      </c>
      <c r="C404" s="10">
        <v>44932</v>
      </c>
      <c r="D404" s="1">
        <v>0</v>
      </c>
      <c r="E404" s="17" t="s">
        <v>213</v>
      </c>
      <c r="F404" s="15">
        <v>24</v>
      </c>
      <c r="G404" s="2">
        <v>2.99</v>
      </c>
      <c r="H404" s="3">
        <v>23</v>
      </c>
      <c r="I404" s="2">
        <v>1.79</v>
      </c>
      <c r="J404" s="4">
        <f t="shared" si="17"/>
        <v>1.2000000000000002</v>
      </c>
      <c r="K404" s="1">
        <v>1</v>
      </c>
      <c r="L404" s="4">
        <f t="shared" si="18"/>
        <v>1.2000000000000002</v>
      </c>
      <c r="M404" s="1">
        <v>1</v>
      </c>
      <c r="N404" s="19">
        <v>1.2</v>
      </c>
      <c r="O404" s="1" t="s">
        <v>1746</v>
      </c>
    </row>
    <row r="405" spans="1:15" x14ac:dyDescent="0.25">
      <c r="A405" s="1">
        <v>404</v>
      </c>
      <c r="B405" s="1" t="s">
        <v>112</v>
      </c>
      <c r="C405" s="10">
        <v>44933</v>
      </c>
      <c r="D405" s="1">
        <v>0</v>
      </c>
      <c r="E405" s="17" t="s">
        <v>213</v>
      </c>
      <c r="F405" s="15">
        <v>24</v>
      </c>
      <c r="G405" s="2">
        <v>2.96</v>
      </c>
      <c r="H405" s="3">
        <v>23</v>
      </c>
      <c r="I405" s="2">
        <v>1.82</v>
      </c>
      <c r="J405" s="4">
        <f t="shared" si="17"/>
        <v>1.1399999999999999</v>
      </c>
      <c r="K405" s="1">
        <v>1</v>
      </c>
      <c r="L405" s="4">
        <f t="shared" si="18"/>
        <v>1.1399999999999999</v>
      </c>
      <c r="M405" s="1">
        <v>1</v>
      </c>
      <c r="N405" s="19">
        <v>1.1399999999999999</v>
      </c>
      <c r="O405" s="1" t="s">
        <v>1746</v>
      </c>
    </row>
    <row r="406" spans="1:15" x14ac:dyDescent="0.25">
      <c r="A406" s="1">
        <v>405</v>
      </c>
      <c r="B406" s="1" t="s">
        <v>112</v>
      </c>
      <c r="C406" s="10">
        <v>44934</v>
      </c>
      <c r="D406" s="1">
        <v>0</v>
      </c>
      <c r="E406" s="17" t="s">
        <v>213</v>
      </c>
      <c r="F406" s="15">
        <v>24</v>
      </c>
      <c r="G406" s="2">
        <v>2.67</v>
      </c>
      <c r="H406" s="3">
        <v>22</v>
      </c>
      <c r="I406" s="2">
        <v>1.73</v>
      </c>
      <c r="J406" s="4">
        <f t="shared" si="17"/>
        <v>0.94</v>
      </c>
      <c r="K406" s="1">
        <v>1</v>
      </c>
      <c r="L406" s="4">
        <f t="shared" si="18"/>
        <v>0.94</v>
      </c>
      <c r="M406" s="1">
        <v>1</v>
      </c>
      <c r="N406" s="19">
        <v>0.94</v>
      </c>
      <c r="O406" s="1" t="s">
        <v>1746</v>
      </c>
    </row>
    <row r="407" spans="1:15" x14ac:dyDescent="0.25">
      <c r="A407" s="1">
        <v>406</v>
      </c>
      <c r="B407" s="1" t="s">
        <v>112</v>
      </c>
      <c r="C407" s="10">
        <v>44935</v>
      </c>
      <c r="D407" s="1">
        <v>0</v>
      </c>
      <c r="E407" s="17" t="s">
        <v>213</v>
      </c>
      <c r="F407" s="15">
        <v>24</v>
      </c>
      <c r="G407" s="2">
        <v>3.05</v>
      </c>
      <c r="H407" s="3">
        <v>22</v>
      </c>
      <c r="I407" s="2">
        <v>1.8</v>
      </c>
      <c r="J407" s="4">
        <f t="shared" si="17"/>
        <v>1.2499999999999998</v>
      </c>
      <c r="K407" s="1">
        <v>1</v>
      </c>
      <c r="L407" s="4">
        <f t="shared" si="18"/>
        <v>1.2499999999999998</v>
      </c>
      <c r="M407" s="1">
        <v>1</v>
      </c>
      <c r="N407" s="19">
        <v>1.25</v>
      </c>
      <c r="O407" s="1" t="s">
        <v>1746</v>
      </c>
    </row>
    <row r="408" spans="1:15" x14ac:dyDescent="0.25">
      <c r="A408" s="1">
        <v>407</v>
      </c>
      <c r="B408" s="1" t="s">
        <v>112</v>
      </c>
      <c r="C408" s="10">
        <v>44936</v>
      </c>
      <c r="D408" s="1">
        <v>0</v>
      </c>
      <c r="E408" s="17" t="s">
        <v>213</v>
      </c>
      <c r="F408" s="15">
        <v>24</v>
      </c>
      <c r="G408" s="2">
        <v>3.51</v>
      </c>
      <c r="H408" s="3">
        <v>22</v>
      </c>
      <c r="I408" s="2">
        <v>1.91</v>
      </c>
      <c r="J408" s="4">
        <f t="shared" si="17"/>
        <v>1.5999999999999999</v>
      </c>
      <c r="K408" s="1">
        <v>1</v>
      </c>
      <c r="L408" s="4">
        <f t="shared" si="18"/>
        <v>1.5999999999999999</v>
      </c>
      <c r="M408" s="1">
        <v>1</v>
      </c>
      <c r="N408" s="19">
        <v>1.6</v>
      </c>
      <c r="O408" s="1" t="s">
        <v>1746</v>
      </c>
    </row>
    <row r="409" spans="1:15" x14ac:dyDescent="0.25">
      <c r="A409" s="1">
        <v>408</v>
      </c>
      <c r="B409" s="1" t="s">
        <v>112</v>
      </c>
      <c r="C409" s="10">
        <v>44937</v>
      </c>
      <c r="D409" s="1">
        <v>0</v>
      </c>
      <c r="E409" s="17" t="s">
        <v>213</v>
      </c>
      <c r="F409" s="15">
        <v>24</v>
      </c>
      <c r="G409" s="2">
        <v>3.29</v>
      </c>
      <c r="H409" s="3">
        <v>18</v>
      </c>
      <c r="I409" s="2">
        <v>1.86</v>
      </c>
      <c r="J409" s="4">
        <f t="shared" si="17"/>
        <v>1.43</v>
      </c>
      <c r="K409" s="1">
        <v>1</v>
      </c>
      <c r="L409" s="4">
        <f t="shared" si="18"/>
        <v>1.43</v>
      </c>
      <c r="M409" s="1">
        <v>1</v>
      </c>
      <c r="N409" s="19">
        <v>1.43</v>
      </c>
      <c r="O409" s="1" t="s">
        <v>1746</v>
      </c>
    </row>
    <row r="410" spans="1:15" x14ac:dyDescent="0.25">
      <c r="A410" s="1">
        <v>409</v>
      </c>
      <c r="B410" s="1" t="s">
        <v>112</v>
      </c>
      <c r="C410" s="10">
        <v>44938</v>
      </c>
      <c r="D410" s="1">
        <v>0</v>
      </c>
      <c r="E410" s="17" t="s">
        <v>213</v>
      </c>
      <c r="F410" s="15">
        <v>24</v>
      </c>
      <c r="G410" s="2">
        <v>3.39</v>
      </c>
      <c r="H410" s="3">
        <v>20</v>
      </c>
      <c r="I410" s="2">
        <v>1.9</v>
      </c>
      <c r="J410" s="4">
        <f t="shared" si="17"/>
        <v>1.4900000000000002</v>
      </c>
      <c r="K410" s="1">
        <v>1</v>
      </c>
      <c r="L410" s="4">
        <f t="shared" si="18"/>
        <v>1.4900000000000002</v>
      </c>
      <c r="M410" s="1">
        <v>1</v>
      </c>
      <c r="N410" s="19">
        <v>1.49</v>
      </c>
      <c r="O410" s="1" t="s">
        <v>1746</v>
      </c>
    </row>
    <row r="411" spans="1:15" x14ac:dyDescent="0.25">
      <c r="A411" s="1">
        <v>410</v>
      </c>
      <c r="B411" s="1" t="s">
        <v>112</v>
      </c>
      <c r="C411" s="10">
        <v>44939</v>
      </c>
      <c r="D411" s="1">
        <v>0</v>
      </c>
      <c r="E411" s="17" t="s">
        <v>213</v>
      </c>
      <c r="F411" s="15">
        <v>24</v>
      </c>
      <c r="G411" s="2">
        <v>3.39</v>
      </c>
      <c r="H411" s="3">
        <v>20</v>
      </c>
      <c r="I411" s="2">
        <v>1.9</v>
      </c>
      <c r="J411" s="4">
        <f t="shared" si="17"/>
        <v>1.4900000000000002</v>
      </c>
      <c r="K411" s="1">
        <v>1</v>
      </c>
      <c r="L411" s="4">
        <f t="shared" si="18"/>
        <v>1.4900000000000002</v>
      </c>
      <c r="M411" s="1">
        <v>1</v>
      </c>
      <c r="N411" s="19">
        <v>1.49</v>
      </c>
      <c r="O411" s="1" t="s">
        <v>1746</v>
      </c>
    </row>
    <row r="412" spans="1:15" x14ac:dyDescent="0.25">
      <c r="A412" s="1">
        <v>411</v>
      </c>
      <c r="B412" s="1" t="s">
        <v>112</v>
      </c>
      <c r="C412" s="10">
        <v>44940</v>
      </c>
      <c r="D412" s="1">
        <v>0</v>
      </c>
      <c r="E412" s="17" t="s">
        <v>213</v>
      </c>
      <c r="F412" s="15">
        <v>24</v>
      </c>
      <c r="G412" s="2">
        <v>3.58</v>
      </c>
      <c r="H412" s="3">
        <v>23</v>
      </c>
      <c r="I412" s="2">
        <v>2.04</v>
      </c>
      <c r="J412" s="4">
        <f t="shared" si="17"/>
        <v>1.54</v>
      </c>
      <c r="K412" s="1">
        <v>1</v>
      </c>
      <c r="L412" s="4">
        <f t="shared" si="18"/>
        <v>1.54</v>
      </c>
      <c r="M412" s="1">
        <v>1</v>
      </c>
      <c r="N412" s="19">
        <v>1.54</v>
      </c>
      <c r="O412" s="1" t="s">
        <v>1746</v>
      </c>
    </row>
    <row r="413" spans="1:15" x14ac:dyDescent="0.25">
      <c r="A413" s="1">
        <v>412</v>
      </c>
      <c r="B413" s="1" t="s">
        <v>112</v>
      </c>
      <c r="C413" s="10">
        <v>44941</v>
      </c>
      <c r="D413" s="1">
        <v>0</v>
      </c>
      <c r="E413" s="17" t="s">
        <v>213</v>
      </c>
      <c r="F413" s="15">
        <v>24</v>
      </c>
      <c r="G413" s="2">
        <v>3.58</v>
      </c>
      <c r="H413" s="3">
        <v>23</v>
      </c>
      <c r="I413" s="2">
        <v>2.04</v>
      </c>
      <c r="J413" s="4">
        <f t="shared" si="17"/>
        <v>1.54</v>
      </c>
      <c r="K413" s="1">
        <v>1</v>
      </c>
      <c r="L413" s="4">
        <f t="shared" si="18"/>
        <v>1.54</v>
      </c>
      <c r="M413" s="1">
        <v>1</v>
      </c>
      <c r="N413" s="19">
        <v>1.54</v>
      </c>
      <c r="O413" s="1" t="s">
        <v>1746</v>
      </c>
    </row>
    <row r="414" spans="1:15" x14ac:dyDescent="0.25">
      <c r="A414" s="1">
        <v>413</v>
      </c>
      <c r="B414" s="1" t="s">
        <v>112</v>
      </c>
      <c r="C414" s="10">
        <v>44942</v>
      </c>
      <c r="D414" s="1">
        <v>0</v>
      </c>
      <c r="E414" s="17" t="s">
        <v>213</v>
      </c>
      <c r="F414" s="15">
        <v>24</v>
      </c>
      <c r="G414" s="2">
        <v>3.29</v>
      </c>
      <c r="H414" s="3">
        <v>20</v>
      </c>
      <c r="I414" s="2">
        <v>1.99</v>
      </c>
      <c r="J414" s="4">
        <f t="shared" si="17"/>
        <v>1.3</v>
      </c>
      <c r="K414" s="1">
        <v>1</v>
      </c>
      <c r="L414" s="4">
        <f t="shared" si="18"/>
        <v>1.3</v>
      </c>
      <c r="M414" s="1">
        <v>1</v>
      </c>
      <c r="N414" s="19">
        <v>1.3</v>
      </c>
      <c r="O414" s="1" t="s">
        <v>1746</v>
      </c>
    </row>
    <row r="415" spans="1:15" x14ac:dyDescent="0.25">
      <c r="A415" s="1">
        <v>414</v>
      </c>
      <c r="B415" s="1" t="s">
        <v>112</v>
      </c>
      <c r="C415" s="10">
        <v>44943</v>
      </c>
      <c r="D415" s="1">
        <v>0</v>
      </c>
      <c r="E415" s="17" t="s">
        <v>213</v>
      </c>
      <c r="F415" s="15">
        <v>24</v>
      </c>
      <c r="G415" s="2">
        <v>3.27</v>
      </c>
      <c r="H415" s="3">
        <v>18</v>
      </c>
      <c r="I415" s="2">
        <v>1.84</v>
      </c>
      <c r="J415" s="4">
        <f t="shared" si="17"/>
        <v>1.43</v>
      </c>
      <c r="K415" s="1">
        <v>1</v>
      </c>
      <c r="L415" s="4">
        <f t="shared" si="18"/>
        <v>1.43</v>
      </c>
      <c r="M415" s="1">
        <v>1</v>
      </c>
      <c r="N415" s="19">
        <v>1.43</v>
      </c>
      <c r="O415" s="1" t="s">
        <v>1746</v>
      </c>
    </row>
    <row r="416" spans="1:15" x14ac:dyDescent="0.25">
      <c r="A416" s="1">
        <v>415</v>
      </c>
      <c r="B416" s="1" t="s">
        <v>112</v>
      </c>
      <c r="C416" s="10">
        <v>44944</v>
      </c>
      <c r="D416" s="1">
        <v>0</v>
      </c>
      <c r="E416" s="17" t="s">
        <v>213</v>
      </c>
      <c r="F416" s="15">
        <v>24</v>
      </c>
      <c r="G416" s="2">
        <v>3.45</v>
      </c>
      <c r="H416" s="3">
        <v>18</v>
      </c>
      <c r="I416" s="2">
        <v>1.94</v>
      </c>
      <c r="J416" s="4">
        <f t="shared" si="17"/>
        <v>1.5100000000000002</v>
      </c>
      <c r="K416" s="1">
        <v>1</v>
      </c>
      <c r="L416" s="4">
        <f t="shared" si="18"/>
        <v>1.5100000000000002</v>
      </c>
      <c r="M416" s="1">
        <v>1</v>
      </c>
      <c r="N416" s="19">
        <v>1.51</v>
      </c>
      <c r="O416" s="1" t="s">
        <v>1746</v>
      </c>
    </row>
    <row r="417" spans="1:15" x14ac:dyDescent="0.25">
      <c r="A417" s="1">
        <v>416</v>
      </c>
      <c r="B417" s="1" t="s">
        <v>112</v>
      </c>
      <c r="C417" s="10">
        <v>44945</v>
      </c>
      <c r="D417" s="1">
        <v>0</v>
      </c>
      <c r="E417" s="17" t="s">
        <v>213</v>
      </c>
      <c r="F417" s="15">
        <v>24</v>
      </c>
      <c r="G417" s="2">
        <v>3.47</v>
      </c>
      <c r="H417" s="3">
        <v>18</v>
      </c>
      <c r="I417" s="2">
        <v>2.0299999999999998</v>
      </c>
      <c r="J417" s="4">
        <f t="shared" si="17"/>
        <v>1.4400000000000004</v>
      </c>
      <c r="K417" s="1">
        <v>1</v>
      </c>
      <c r="L417" s="4">
        <f t="shared" si="18"/>
        <v>1.4400000000000004</v>
      </c>
      <c r="M417" s="1">
        <v>1</v>
      </c>
      <c r="N417" s="19">
        <v>1.44</v>
      </c>
      <c r="O417" s="1" t="s">
        <v>1746</v>
      </c>
    </row>
    <row r="418" spans="1:15" x14ac:dyDescent="0.25">
      <c r="A418" s="1">
        <v>417</v>
      </c>
      <c r="B418" s="1" t="s">
        <v>112</v>
      </c>
      <c r="C418" s="10">
        <v>44946</v>
      </c>
      <c r="D418" s="1">
        <v>0</v>
      </c>
      <c r="E418" s="17" t="s">
        <v>213</v>
      </c>
      <c r="F418" s="15">
        <v>24</v>
      </c>
      <c r="G418" s="2">
        <v>3.44</v>
      </c>
      <c r="H418" s="3">
        <v>15</v>
      </c>
      <c r="I418" s="2">
        <v>2.04</v>
      </c>
      <c r="J418" s="4">
        <f t="shared" si="17"/>
        <v>1.4</v>
      </c>
      <c r="K418" s="1">
        <v>1</v>
      </c>
      <c r="L418" s="4">
        <f t="shared" si="18"/>
        <v>1.4</v>
      </c>
      <c r="M418" s="1">
        <v>1</v>
      </c>
      <c r="N418" s="19">
        <v>1.4</v>
      </c>
      <c r="O418" s="1" t="s">
        <v>1746</v>
      </c>
    </row>
    <row r="419" spans="1:15" x14ac:dyDescent="0.25">
      <c r="A419" s="1">
        <v>418</v>
      </c>
      <c r="B419" s="1" t="s">
        <v>112</v>
      </c>
      <c r="C419" s="10">
        <v>44947</v>
      </c>
      <c r="D419" s="1">
        <v>0</v>
      </c>
      <c r="E419" s="17" t="s">
        <v>213</v>
      </c>
      <c r="F419" s="15">
        <v>24</v>
      </c>
      <c r="G419" s="2">
        <v>3.45</v>
      </c>
      <c r="H419" s="3">
        <v>14</v>
      </c>
      <c r="I419" s="2">
        <v>2.0299999999999998</v>
      </c>
      <c r="J419" s="4">
        <f t="shared" ref="J419:J434" si="19">G419-I419</f>
        <v>1.4200000000000004</v>
      </c>
      <c r="K419" s="1">
        <v>1</v>
      </c>
      <c r="L419" s="4">
        <f t="shared" ref="L419:L434" si="20">(G419-I419-D419)*K419</f>
        <v>1.4200000000000004</v>
      </c>
      <c r="M419" s="1">
        <v>1</v>
      </c>
      <c r="N419" s="19">
        <v>1.42</v>
      </c>
      <c r="O419" s="1" t="s">
        <v>1746</v>
      </c>
    </row>
    <row r="420" spans="1:15" x14ac:dyDescent="0.25">
      <c r="A420" s="1">
        <v>419</v>
      </c>
      <c r="B420" s="1" t="s">
        <v>112</v>
      </c>
      <c r="C420" s="10">
        <v>44948</v>
      </c>
      <c r="D420" s="1">
        <v>0</v>
      </c>
      <c r="E420" s="17" t="s">
        <v>213</v>
      </c>
      <c r="F420" s="15">
        <v>24</v>
      </c>
      <c r="G420" s="2">
        <v>3.67</v>
      </c>
      <c r="H420" s="3">
        <v>19</v>
      </c>
      <c r="I420" s="2">
        <v>2.2000000000000002</v>
      </c>
      <c r="J420" s="4">
        <f t="shared" si="19"/>
        <v>1.4699999999999998</v>
      </c>
      <c r="K420" s="1">
        <v>1</v>
      </c>
      <c r="L420" s="4">
        <f t="shared" si="20"/>
        <v>1.4699999999999998</v>
      </c>
      <c r="M420" s="1">
        <v>1</v>
      </c>
      <c r="N420" s="19">
        <v>1.47</v>
      </c>
      <c r="O420" s="1" t="s">
        <v>1746</v>
      </c>
    </row>
    <row r="421" spans="1:15" x14ac:dyDescent="0.25">
      <c r="A421" s="1">
        <v>420</v>
      </c>
      <c r="B421" s="1" t="s">
        <v>112</v>
      </c>
      <c r="C421" s="10">
        <v>44949</v>
      </c>
      <c r="D421" s="1">
        <v>0</v>
      </c>
      <c r="E421" s="17" t="s">
        <v>213</v>
      </c>
      <c r="F421" s="15">
        <v>24</v>
      </c>
      <c r="G421" s="2">
        <v>3.84</v>
      </c>
      <c r="H421" s="3">
        <v>16</v>
      </c>
      <c r="I421" s="2">
        <v>2.37</v>
      </c>
      <c r="J421" s="4">
        <f t="shared" si="19"/>
        <v>1.4699999999999998</v>
      </c>
      <c r="K421" s="1">
        <v>1</v>
      </c>
      <c r="L421" s="4">
        <f t="shared" si="20"/>
        <v>1.4699999999999998</v>
      </c>
      <c r="M421" s="1">
        <v>1</v>
      </c>
      <c r="N421" s="19">
        <v>1.47</v>
      </c>
      <c r="O421" s="1" t="s">
        <v>1746</v>
      </c>
    </row>
    <row r="422" spans="1:15" x14ac:dyDescent="0.25">
      <c r="A422" s="1">
        <v>421</v>
      </c>
      <c r="B422" s="1" t="s">
        <v>112</v>
      </c>
      <c r="C422" s="10">
        <v>44950</v>
      </c>
      <c r="D422" s="1">
        <v>0</v>
      </c>
      <c r="E422" s="17" t="s">
        <v>213</v>
      </c>
      <c r="F422" s="15">
        <v>24</v>
      </c>
      <c r="G422" s="2">
        <v>3.84</v>
      </c>
      <c r="H422" s="3">
        <v>16</v>
      </c>
      <c r="I422" s="2">
        <v>2.37</v>
      </c>
      <c r="J422" s="4">
        <f t="shared" si="19"/>
        <v>1.4699999999999998</v>
      </c>
      <c r="K422" s="1">
        <v>1</v>
      </c>
      <c r="L422" s="4">
        <f t="shared" si="20"/>
        <v>1.4699999999999998</v>
      </c>
      <c r="M422" s="1">
        <v>1</v>
      </c>
      <c r="N422" s="19">
        <v>1.47</v>
      </c>
      <c r="O422" s="1" t="s">
        <v>1746</v>
      </c>
    </row>
    <row r="423" spans="1:15" x14ac:dyDescent="0.25">
      <c r="A423" s="1">
        <v>422</v>
      </c>
      <c r="B423" s="1" t="s">
        <v>112</v>
      </c>
      <c r="C423" s="10">
        <v>44951</v>
      </c>
      <c r="D423" s="1">
        <v>0</v>
      </c>
      <c r="E423" s="17" t="s">
        <v>213</v>
      </c>
      <c r="F423" s="15">
        <v>24</v>
      </c>
      <c r="G423" s="2">
        <v>3.53</v>
      </c>
      <c r="H423" s="3">
        <v>15</v>
      </c>
      <c r="I423" s="2">
        <v>2.31</v>
      </c>
      <c r="J423" s="4">
        <f t="shared" si="19"/>
        <v>1.2199999999999998</v>
      </c>
      <c r="K423" s="1">
        <v>1</v>
      </c>
      <c r="L423" s="4">
        <f t="shared" si="20"/>
        <v>1.2199999999999998</v>
      </c>
      <c r="M423" s="1">
        <v>1</v>
      </c>
      <c r="N423" s="19">
        <v>1.22</v>
      </c>
      <c r="O423" s="1" t="s">
        <v>1746</v>
      </c>
    </row>
    <row r="424" spans="1:15" x14ac:dyDescent="0.25">
      <c r="A424" s="1">
        <v>423</v>
      </c>
      <c r="B424" s="1" t="s">
        <v>112</v>
      </c>
      <c r="C424" s="10">
        <v>44952</v>
      </c>
      <c r="D424" s="1">
        <v>0</v>
      </c>
      <c r="E424" s="17" t="s">
        <v>213</v>
      </c>
      <c r="F424" s="15">
        <v>24</v>
      </c>
      <c r="G424" s="2">
        <v>3.32</v>
      </c>
      <c r="H424" s="3">
        <v>20</v>
      </c>
      <c r="I424" s="2">
        <v>2.2599999999999998</v>
      </c>
      <c r="J424" s="4">
        <f t="shared" si="19"/>
        <v>1.06</v>
      </c>
      <c r="K424" s="1">
        <v>1</v>
      </c>
      <c r="L424" s="4">
        <f t="shared" si="20"/>
        <v>1.06</v>
      </c>
      <c r="M424" s="1">
        <v>1</v>
      </c>
      <c r="N424" s="19">
        <v>1.06</v>
      </c>
      <c r="O424" s="1" t="s">
        <v>1746</v>
      </c>
    </row>
    <row r="425" spans="1:15" x14ac:dyDescent="0.25">
      <c r="A425" s="1">
        <v>424</v>
      </c>
      <c r="B425" s="1" t="s">
        <v>112</v>
      </c>
      <c r="C425" s="10">
        <v>44953</v>
      </c>
      <c r="D425" s="1">
        <v>0</v>
      </c>
      <c r="E425" s="17" t="s">
        <v>213</v>
      </c>
      <c r="F425" s="15">
        <v>24</v>
      </c>
      <c r="G425" s="2">
        <v>3.48</v>
      </c>
      <c r="H425" s="3">
        <v>14</v>
      </c>
      <c r="I425" s="2">
        <v>2.1</v>
      </c>
      <c r="J425" s="4">
        <f t="shared" si="19"/>
        <v>1.38</v>
      </c>
      <c r="K425" s="1">
        <v>1</v>
      </c>
      <c r="L425" s="4">
        <f t="shared" si="20"/>
        <v>1.38</v>
      </c>
      <c r="M425" s="1">
        <v>1</v>
      </c>
      <c r="N425" s="19">
        <v>1.38</v>
      </c>
      <c r="O425" s="1" t="s">
        <v>1746</v>
      </c>
    </row>
    <row r="426" spans="1:15" x14ac:dyDescent="0.25">
      <c r="A426" s="1">
        <v>425</v>
      </c>
      <c r="B426" s="1" t="s">
        <v>112</v>
      </c>
      <c r="C426" s="10">
        <v>44954</v>
      </c>
      <c r="D426" s="1">
        <v>0</v>
      </c>
      <c r="E426" s="17" t="s">
        <v>213</v>
      </c>
      <c r="F426" s="15">
        <v>24</v>
      </c>
      <c r="G426" s="2">
        <v>3.37</v>
      </c>
      <c r="H426" s="3">
        <v>14</v>
      </c>
      <c r="I426" s="2">
        <v>1.99</v>
      </c>
      <c r="J426" s="4">
        <f t="shared" si="19"/>
        <v>1.3800000000000001</v>
      </c>
      <c r="K426" s="1">
        <v>1</v>
      </c>
      <c r="L426" s="4">
        <f t="shared" si="20"/>
        <v>1.3800000000000001</v>
      </c>
      <c r="M426" s="1">
        <v>1</v>
      </c>
      <c r="N426" s="19">
        <v>1.38</v>
      </c>
      <c r="O426" s="1" t="s">
        <v>1746</v>
      </c>
    </row>
    <row r="427" spans="1:15" x14ac:dyDescent="0.25">
      <c r="A427" s="1">
        <v>426</v>
      </c>
      <c r="B427" s="1" t="s">
        <v>112</v>
      </c>
      <c r="C427" s="10">
        <v>44955</v>
      </c>
      <c r="D427" s="1">
        <v>0</v>
      </c>
      <c r="E427" s="17" t="s">
        <v>213</v>
      </c>
      <c r="F427" s="15">
        <v>24</v>
      </c>
      <c r="G427" s="2">
        <v>3.37</v>
      </c>
      <c r="H427" s="3">
        <v>17</v>
      </c>
      <c r="I427" s="2">
        <v>1.94</v>
      </c>
      <c r="J427" s="4">
        <f t="shared" si="19"/>
        <v>1.4300000000000002</v>
      </c>
      <c r="K427" s="1">
        <v>1</v>
      </c>
      <c r="L427" s="4">
        <f t="shared" si="20"/>
        <v>1.4300000000000002</v>
      </c>
      <c r="M427" s="1">
        <v>1</v>
      </c>
      <c r="N427" s="19">
        <v>1.43</v>
      </c>
      <c r="O427" s="1" t="s">
        <v>1746</v>
      </c>
    </row>
    <row r="428" spans="1:15" x14ac:dyDescent="0.25">
      <c r="A428" s="1">
        <v>427</v>
      </c>
      <c r="B428" s="1" t="s">
        <v>112</v>
      </c>
      <c r="C428" s="10">
        <v>44956</v>
      </c>
      <c r="D428" s="1">
        <v>0</v>
      </c>
      <c r="E428" s="17" t="s">
        <v>213</v>
      </c>
      <c r="F428" s="15">
        <v>24</v>
      </c>
      <c r="G428" s="2">
        <v>3.35</v>
      </c>
      <c r="H428" s="3">
        <v>24</v>
      </c>
      <c r="I428" s="2">
        <v>1.96</v>
      </c>
      <c r="J428" s="4">
        <f t="shared" si="19"/>
        <v>1.3900000000000001</v>
      </c>
      <c r="K428" s="1">
        <v>1</v>
      </c>
      <c r="L428" s="4">
        <f t="shared" si="20"/>
        <v>1.3900000000000001</v>
      </c>
      <c r="M428" s="1">
        <v>1</v>
      </c>
      <c r="N428" s="19">
        <v>1.39</v>
      </c>
      <c r="O428" s="1" t="s">
        <v>1746</v>
      </c>
    </row>
    <row r="429" spans="1:15" x14ac:dyDescent="0.25">
      <c r="A429" s="1">
        <v>428</v>
      </c>
      <c r="B429" s="1" t="s">
        <v>112</v>
      </c>
      <c r="C429" s="10">
        <v>44957</v>
      </c>
      <c r="D429" s="1">
        <v>0</v>
      </c>
      <c r="E429" s="17" t="s">
        <v>213</v>
      </c>
      <c r="F429" s="15">
        <v>24</v>
      </c>
      <c r="G429" s="2">
        <v>3.34</v>
      </c>
      <c r="H429" s="3">
        <v>18</v>
      </c>
      <c r="I429" s="2">
        <v>2.02</v>
      </c>
      <c r="J429" s="4">
        <f t="shared" si="19"/>
        <v>1.3199999999999998</v>
      </c>
      <c r="K429" s="1">
        <v>1</v>
      </c>
      <c r="L429" s="4">
        <f t="shared" si="20"/>
        <v>1.3199999999999998</v>
      </c>
      <c r="M429" s="1">
        <v>1</v>
      </c>
      <c r="N429" s="19">
        <v>1.32</v>
      </c>
      <c r="O429" s="1" t="s">
        <v>1746</v>
      </c>
    </row>
    <row r="430" spans="1:15" x14ac:dyDescent="0.25">
      <c r="A430" s="1">
        <v>429</v>
      </c>
      <c r="B430" s="1" t="s">
        <v>112</v>
      </c>
      <c r="C430" s="10">
        <v>44958</v>
      </c>
      <c r="D430" s="1">
        <v>0</v>
      </c>
      <c r="E430" s="17" t="s">
        <v>213</v>
      </c>
      <c r="F430" s="15">
        <v>24</v>
      </c>
      <c r="G430" s="2">
        <v>3.39</v>
      </c>
      <c r="H430" s="3">
        <v>22</v>
      </c>
      <c r="I430" s="2">
        <v>2.0299999999999998</v>
      </c>
      <c r="J430" s="4">
        <f t="shared" si="19"/>
        <v>1.3600000000000003</v>
      </c>
      <c r="K430" s="1">
        <v>1</v>
      </c>
      <c r="L430" s="4">
        <f t="shared" si="20"/>
        <v>1.3600000000000003</v>
      </c>
      <c r="M430" s="1">
        <v>1</v>
      </c>
      <c r="N430" s="19">
        <v>1.36</v>
      </c>
      <c r="O430" s="1" t="s">
        <v>1746</v>
      </c>
    </row>
    <row r="431" spans="1:15" x14ac:dyDescent="0.25">
      <c r="A431" s="1">
        <v>430</v>
      </c>
      <c r="B431" s="1" t="s">
        <v>112</v>
      </c>
      <c r="C431" s="10">
        <v>44959</v>
      </c>
      <c r="D431" s="1">
        <v>0</v>
      </c>
      <c r="E431" s="17" t="s">
        <v>213</v>
      </c>
      <c r="F431" s="15">
        <v>24</v>
      </c>
      <c r="G431" s="2">
        <v>3.34</v>
      </c>
      <c r="H431" s="3">
        <v>22</v>
      </c>
      <c r="I431" s="2">
        <v>2.0299999999999998</v>
      </c>
      <c r="J431" s="4">
        <f t="shared" si="19"/>
        <v>1.31</v>
      </c>
      <c r="K431" s="1">
        <v>1</v>
      </c>
      <c r="L431" s="4">
        <f t="shared" si="20"/>
        <v>1.31</v>
      </c>
      <c r="M431" s="1">
        <v>1</v>
      </c>
      <c r="N431" s="19">
        <v>1.31</v>
      </c>
      <c r="O431" s="1" t="s">
        <v>1746</v>
      </c>
    </row>
    <row r="432" spans="1:15" x14ac:dyDescent="0.25">
      <c r="A432" s="1">
        <v>431</v>
      </c>
      <c r="B432" s="1" t="s">
        <v>112</v>
      </c>
      <c r="C432" s="10">
        <v>44960</v>
      </c>
      <c r="D432" s="1">
        <v>0</v>
      </c>
      <c r="E432" s="17" t="s">
        <v>213</v>
      </c>
      <c r="F432" s="15">
        <v>24</v>
      </c>
      <c r="G432" s="2">
        <v>3.15</v>
      </c>
      <c r="H432" s="3">
        <v>20</v>
      </c>
      <c r="I432" s="2">
        <v>1.93</v>
      </c>
      <c r="J432" s="4">
        <f t="shared" si="19"/>
        <v>1.22</v>
      </c>
      <c r="K432" s="1">
        <v>1</v>
      </c>
      <c r="L432" s="4">
        <f t="shared" si="20"/>
        <v>1.22</v>
      </c>
      <c r="M432" s="1">
        <v>1</v>
      </c>
      <c r="N432" s="19">
        <v>1.22</v>
      </c>
      <c r="O432" s="1" t="s">
        <v>1746</v>
      </c>
    </row>
    <row r="433" spans="1:15" x14ac:dyDescent="0.25">
      <c r="A433" s="1">
        <v>432</v>
      </c>
      <c r="B433" s="1" t="s">
        <v>112</v>
      </c>
      <c r="C433" s="10">
        <v>44961</v>
      </c>
      <c r="D433" s="1">
        <v>0</v>
      </c>
      <c r="E433" s="17" t="s">
        <v>213</v>
      </c>
      <c r="F433" s="15">
        <v>24</v>
      </c>
      <c r="G433" s="2">
        <v>3.11</v>
      </c>
      <c r="H433" s="3">
        <v>20</v>
      </c>
      <c r="I433" s="2">
        <v>1.91</v>
      </c>
      <c r="J433" s="4">
        <f t="shared" si="19"/>
        <v>1.2</v>
      </c>
      <c r="K433" s="1">
        <v>1</v>
      </c>
      <c r="L433" s="4">
        <f t="shared" si="20"/>
        <v>1.2</v>
      </c>
      <c r="M433" s="1">
        <v>1</v>
      </c>
      <c r="N433" s="19">
        <v>1.2</v>
      </c>
      <c r="O433" s="1" t="s">
        <v>1746</v>
      </c>
    </row>
    <row r="434" spans="1:15" x14ac:dyDescent="0.25">
      <c r="A434" s="1">
        <v>433</v>
      </c>
      <c r="B434" s="1" t="s">
        <v>112</v>
      </c>
      <c r="C434" s="10">
        <v>44962</v>
      </c>
      <c r="D434" s="1">
        <v>0</v>
      </c>
      <c r="E434" s="17" t="s">
        <v>213</v>
      </c>
      <c r="F434" s="15">
        <v>24</v>
      </c>
      <c r="G434" s="2">
        <v>3.1</v>
      </c>
      <c r="H434" s="3">
        <v>18</v>
      </c>
      <c r="I434" s="2">
        <v>1.9</v>
      </c>
      <c r="J434" s="4">
        <f t="shared" si="19"/>
        <v>1.2000000000000002</v>
      </c>
      <c r="K434" s="1">
        <v>1</v>
      </c>
      <c r="L434" s="4">
        <f t="shared" si="20"/>
        <v>1.2000000000000002</v>
      </c>
      <c r="M434" s="1">
        <v>1</v>
      </c>
      <c r="N434" s="19">
        <v>1.2</v>
      </c>
      <c r="O434" s="1" t="s">
        <v>1746</v>
      </c>
    </row>
    <row r="435" spans="1:15" x14ac:dyDescent="0.25">
      <c r="A435" s="1">
        <v>434</v>
      </c>
      <c r="B435" s="1" t="s">
        <v>112</v>
      </c>
      <c r="C435" s="10">
        <v>44963</v>
      </c>
      <c r="D435" s="1">
        <v>0</v>
      </c>
      <c r="E435" s="17" t="s">
        <v>213</v>
      </c>
      <c r="F435" s="15">
        <v>24</v>
      </c>
      <c r="G435" s="2">
        <v>3.12</v>
      </c>
      <c r="H435" s="3">
        <v>10</v>
      </c>
      <c r="I435" s="2">
        <v>1.92</v>
      </c>
      <c r="J435" s="4">
        <f t="shared" ref="J435:J459" si="21">G435-I435</f>
        <v>1.2000000000000002</v>
      </c>
      <c r="K435" s="1">
        <v>1</v>
      </c>
      <c r="L435" s="4">
        <f t="shared" ref="L435:L459" si="22">(G435-I435-D435)*K435</f>
        <v>1.2000000000000002</v>
      </c>
      <c r="M435" s="1">
        <v>1</v>
      </c>
      <c r="N435" s="19">
        <v>1.2</v>
      </c>
      <c r="O435" s="1" t="s">
        <v>1746</v>
      </c>
    </row>
    <row r="436" spans="1:15" x14ac:dyDescent="0.25">
      <c r="A436" s="1">
        <v>435</v>
      </c>
      <c r="B436" s="1" t="s">
        <v>112</v>
      </c>
      <c r="C436" s="10">
        <v>44964</v>
      </c>
      <c r="D436" s="1">
        <v>0</v>
      </c>
      <c r="E436" s="17" t="s">
        <v>213</v>
      </c>
      <c r="F436" s="15">
        <v>24</v>
      </c>
      <c r="G436" s="2">
        <v>3.06</v>
      </c>
      <c r="H436" s="3">
        <v>14</v>
      </c>
      <c r="I436" s="2">
        <v>1.93</v>
      </c>
      <c r="J436" s="4">
        <f t="shared" si="21"/>
        <v>1.1300000000000001</v>
      </c>
      <c r="K436" s="1">
        <v>1</v>
      </c>
      <c r="L436" s="4">
        <f t="shared" si="22"/>
        <v>1.1300000000000001</v>
      </c>
      <c r="M436" s="1">
        <v>1</v>
      </c>
      <c r="N436" s="19">
        <v>1.1299999999999999</v>
      </c>
      <c r="O436" s="1" t="s">
        <v>1746</v>
      </c>
    </row>
    <row r="437" spans="1:15" x14ac:dyDescent="0.25">
      <c r="A437" s="1">
        <v>436</v>
      </c>
      <c r="B437" s="1" t="s">
        <v>112</v>
      </c>
      <c r="C437" s="10">
        <v>44965</v>
      </c>
      <c r="D437" s="1">
        <v>0</v>
      </c>
      <c r="E437" s="17" t="s">
        <v>213</v>
      </c>
      <c r="F437" s="15">
        <v>24</v>
      </c>
      <c r="G437" s="2">
        <v>3.04</v>
      </c>
      <c r="H437" s="3">
        <v>14</v>
      </c>
      <c r="I437" s="2">
        <v>1.89</v>
      </c>
      <c r="J437" s="4">
        <f t="shared" si="21"/>
        <v>1.1500000000000001</v>
      </c>
      <c r="K437" s="1">
        <v>1</v>
      </c>
      <c r="L437" s="4">
        <f t="shared" si="22"/>
        <v>1.1500000000000001</v>
      </c>
      <c r="M437" s="1">
        <v>1</v>
      </c>
      <c r="N437" s="19">
        <v>1.1499999999999999</v>
      </c>
      <c r="O437" s="1" t="s">
        <v>1746</v>
      </c>
    </row>
    <row r="438" spans="1:15" x14ac:dyDescent="0.25">
      <c r="A438" s="1">
        <v>437</v>
      </c>
      <c r="B438" s="1" t="s">
        <v>112</v>
      </c>
      <c r="C438" s="10">
        <v>44966</v>
      </c>
      <c r="D438" s="1">
        <v>0</v>
      </c>
      <c r="E438" s="17" t="s">
        <v>213</v>
      </c>
      <c r="F438" s="15">
        <v>24</v>
      </c>
      <c r="G438" s="2">
        <v>3.16</v>
      </c>
      <c r="H438" s="3">
        <v>20</v>
      </c>
      <c r="I438" s="2">
        <v>1.93</v>
      </c>
      <c r="J438" s="4">
        <f t="shared" si="21"/>
        <v>1.2300000000000002</v>
      </c>
      <c r="K438" s="1">
        <v>1</v>
      </c>
      <c r="L438" s="4">
        <f t="shared" si="22"/>
        <v>1.2300000000000002</v>
      </c>
      <c r="M438" s="1">
        <v>1</v>
      </c>
      <c r="N438" s="19">
        <v>1.23</v>
      </c>
      <c r="O438" s="1" t="s">
        <v>1746</v>
      </c>
    </row>
    <row r="439" spans="1:15" x14ac:dyDescent="0.25">
      <c r="A439" s="1">
        <v>438</v>
      </c>
      <c r="B439" s="1" t="s">
        <v>112</v>
      </c>
      <c r="C439" s="10">
        <v>44967</v>
      </c>
      <c r="D439" s="1">
        <v>0</v>
      </c>
      <c r="E439" s="17" t="s">
        <v>213</v>
      </c>
      <c r="F439" s="15">
        <v>24</v>
      </c>
      <c r="G439" s="2">
        <v>3.03</v>
      </c>
      <c r="H439" s="3">
        <v>19</v>
      </c>
      <c r="I439" s="2">
        <v>1.87</v>
      </c>
      <c r="J439" s="4">
        <f t="shared" si="21"/>
        <v>1.1599999999999997</v>
      </c>
      <c r="K439" s="1">
        <v>1</v>
      </c>
      <c r="L439" s="4">
        <f t="shared" si="22"/>
        <v>1.1599999999999997</v>
      </c>
      <c r="M439" s="1">
        <v>1</v>
      </c>
      <c r="N439" s="19">
        <v>1.1599999999999999</v>
      </c>
      <c r="O439" s="1" t="s">
        <v>1746</v>
      </c>
    </row>
    <row r="440" spans="1:15" x14ac:dyDescent="0.25">
      <c r="A440" s="1">
        <v>439</v>
      </c>
      <c r="B440" s="1" t="s">
        <v>112</v>
      </c>
      <c r="C440" s="10">
        <v>44968</v>
      </c>
      <c r="D440" s="1">
        <v>0</v>
      </c>
      <c r="E440" s="17" t="s">
        <v>213</v>
      </c>
      <c r="F440" s="15">
        <v>24</v>
      </c>
      <c r="G440" s="2">
        <v>3.26</v>
      </c>
      <c r="H440" s="3">
        <v>16</v>
      </c>
      <c r="I440" s="2">
        <v>2.06</v>
      </c>
      <c r="J440" s="4">
        <f t="shared" si="21"/>
        <v>1.1999999999999997</v>
      </c>
      <c r="K440" s="1">
        <v>1</v>
      </c>
      <c r="L440" s="4">
        <f t="shared" si="22"/>
        <v>1.1999999999999997</v>
      </c>
      <c r="M440" s="1">
        <v>1</v>
      </c>
      <c r="N440" s="19">
        <v>1.2</v>
      </c>
      <c r="O440" s="1" t="s">
        <v>1746</v>
      </c>
    </row>
    <row r="441" spans="1:15" x14ac:dyDescent="0.25">
      <c r="A441" s="1">
        <v>440</v>
      </c>
      <c r="B441" s="1" t="s">
        <v>112</v>
      </c>
      <c r="C441" s="10">
        <v>44969</v>
      </c>
      <c r="D441" s="1">
        <v>0</v>
      </c>
      <c r="E441" s="17" t="s">
        <v>213</v>
      </c>
      <c r="F441" s="15">
        <v>24</v>
      </c>
      <c r="G441" s="2">
        <v>3.3</v>
      </c>
      <c r="H441" s="3">
        <v>13</v>
      </c>
      <c r="I441" s="2">
        <v>2.12</v>
      </c>
      <c r="J441" s="4">
        <f t="shared" si="21"/>
        <v>1.1799999999999997</v>
      </c>
      <c r="K441" s="1">
        <v>1</v>
      </c>
      <c r="L441" s="4">
        <f t="shared" si="22"/>
        <v>1.1799999999999997</v>
      </c>
      <c r="M441" s="1">
        <v>1</v>
      </c>
      <c r="N441" s="19">
        <v>1.18</v>
      </c>
      <c r="O441" s="1" t="s">
        <v>1746</v>
      </c>
    </row>
    <row r="442" spans="1:15" x14ac:dyDescent="0.25">
      <c r="A442" s="1">
        <v>441</v>
      </c>
      <c r="B442" s="1" t="s">
        <v>112</v>
      </c>
      <c r="C442" s="10">
        <v>44970</v>
      </c>
      <c r="D442" s="1">
        <v>0</v>
      </c>
      <c r="E442" s="17" t="s">
        <v>213</v>
      </c>
      <c r="F442" s="15">
        <v>24</v>
      </c>
      <c r="G442" s="2">
        <v>3.29</v>
      </c>
      <c r="H442" s="3">
        <v>12</v>
      </c>
      <c r="I442" s="2">
        <v>2.06</v>
      </c>
      <c r="J442" s="4">
        <f t="shared" si="21"/>
        <v>1.23</v>
      </c>
      <c r="K442" s="1">
        <v>1</v>
      </c>
      <c r="L442" s="4">
        <f t="shared" si="22"/>
        <v>1.23</v>
      </c>
      <c r="M442" s="1">
        <v>1</v>
      </c>
      <c r="N442" s="19">
        <v>1.23</v>
      </c>
      <c r="O442" s="1" t="s">
        <v>1746</v>
      </c>
    </row>
    <row r="443" spans="1:15" x14ac:dyDescent="0.25">
      <c r="A443" s="1">
        <v>442</v>
      </c>
      <c r="B443" s="1" t="s">
        <v>112</v>
      </c>
      <c r="C443" s="10">
        <v>44971</v>
      </c>
      <c r="D443" s="1">
        <v>0</v>
      </c>
      <c r="E443" s="17" t="s">
        <v>213</v>
      </c>
      <c r="F443" s="15">
        <v>24</v>
      </c>
      <c r="G443" s="2">
        <v>3.21</v>
      </c>
      <c r="H443" s="3">
        <v>15</v>
      </c>
      <c r="I443" s="2">
        <v>2</v>
      </c>
      <c r="J443" s="4">
        <f t="shared" si="21"/>
        <v>1.21</v>
      </c>
      <c r="K443" s="1">
        <v>1</v>
      </c>
      <c r="L443" s="4">
        <f t="shared" si="22"/>
        <v>1.21</v>
      </c>
      <c r="M443" s="1">
        <v>1</v>
      </c>
      <c r="N443" s="19">
        <v>1.21</v>
      </c>
      <c r="O443" s="1" t="s">
        <v>1746</v>
      </c>
    </row>
    <row r="444" spans="1:15" x14ac:dyDescent="0.25">
      <c r="A444" s="1">
        <v>443</v>
      </c>
      <c r="B444" s="1" t="s">
        <v>112</v>
      </c>
      <c r="C444" s="10">
        <v>44972</v>
      </c>
      <c r="D444" s="1">
        <v>0</v>
      </c>
      <c r="E444" s="17" t="s">
        <v>213</v>
      </c>
      <c r="F444" s="15">
        <v>24</v>
      </c>
      <c r="G444" s="2">
        <v>3.12</v>
      </c>
      <c r="H444" s="3">
        <v>15</v>
      </c>
      <c r="I444" s="2">
        <v>2.06</v>
      </c>
      <c r="J444" s="4">
        <f t="shared" si="21"/>
        <v>1.06</v>
      </c>
      <c r="K444" s="1">
        <v>1</v>
      </c>
      <c r="L444" s="4">
        <f t="shared" si="22"/>
        <v>1.06</v>
      </c>
      <c r="M444" s="1">
        <v>1</v>
      </c>
      <c r="N444" s="19">
        <v>1.06</v>
      </c>
      <c r="O444" s="1" t="s">
        <v>1746</v>
      </c>
    </row>
    <row r="445" spans="1:15" x14ac:dyDescent="0.25">
      <c r="A445" s="1">
        <v>444</v>
      </c>
      <c r="B445" s="1" t="s">
        <v>112</v>
      </c>
      <c r="C445" s="10">
        <v>44973</v>
      </c>
      <c r="D445" s="1">
        <v>0</v>
      </c>
      <c r="E445" s="17" t="s">
        <v>213</v>
      </c>
      <c r="F445" s="15">
        <v>24</v>
      </c>
      <c r="G445" s="2">
        <v>3.05</v>
      </c>
      <c r="H445" s="3">
        <v>15</v>
      </c>
      <c r="I445" s="2">
        <v>1.93</v>
      </c>
      <c r="J445" s="4">
        <f t="shared" si="21"/>
        <v>1.1199999999999999</v>
      </c>
      <c r="K445" s="1">
        <v>1</v>
      </c>
      <c r="L445" s="4">
        <f t="shared" si="22"/>
        <v>1.1199999999999999</v>
      </c>
      <c r="M445" s="1">
        <v>1</v>
      </c>
      <c r="N445" s="19">
        <v>1.1200000000000001</v>
      </c>
      <c r="O445" s="1" t="s">
        <v>1746</v>
      </c>
    </row>
    <row r="446" spans="1:15" x14ac:dyDescent="0.25">
      <c r="A446" s="1">
        <v>445</v>
      </c>
      <c r="B446" s="1" t="s">
        <v>112</v>
      </c>
      <c r="C446" s="10">
        <v>44974</v>
      </c>
      <c r="D446" s="1">
        <v>0</v>
      </c>
      <c r="E446" s="17" t="s">
        <v>213</v>
      </c>
      <c r="F446" s="15">
        <v>24</v>
      </c>
      <c r="G446" s="2">
        <v>3.01</v>
      </c>
      <c r="H446" s="3">
        <v>15</v>
      </c>
      <c r="I446" s="2">
        <v>1.84</v>
      </c>
      <c r="J446" s="4">
        <f t="shared" si="21"/>
        <v>1.1699999999999997</v>
      </c>
      <c r="K446" s="1">
        <v>1</v>
      </c>
      <c r="L446" s="4">
        <f t="shared" si="22"/>
        <v>1.1699999999999997</v>
      </c>
      <c r="M446" s="1">
        <v>2</v>
      </c>
      <c r="N446" s="19">
        <v>1.3151999999999999</v>
      </c>
      <c r="O446" s="1" t="s">
        <v>1746</v>
      </c>
    </row>
    <row r="447" spans="1:15" x14ac:dyDescent="0.25">
      <c r="A447" s="1">
        <v>446</v>
      </c>
      <c r="B447" s="1" t="s">
        <v>112</v>
      </c>
      <c r="C447" s="10">
        <v>44976</v>
      </c>
      <c r="D447" s="1">
        <v>0</v>
      </c>
      <c r="E447" s="17" t="s">
        <v>213</v>
      </c>
      <c r="F447" s="15">
        <v>24</v>
      </c>
      <c r="G447" s="2">
        <v>1.6</v>
      </c>
      <c r="H447" s="3">
        <v>15</v>
      </c>
      <c r="I447" s="2">
        <v>0.81</v>
      </c>
      <c r="J447" s="4">
        <f t="shared" si="21"/>
        <v>0.79</v>
      </c>
      <c r="K447" s="1">
        <v>1</v>
      </c>
      <c r="L447" s="4">
        <f t="shared" si="22"/>
        <v>0.79</v>
      </c>
      <c r="M447" s="1">
        <v>1</v>
      </c>
      <c r="N447" s="19">
        <v>0.79</v>
      </c>
      <c r="O447" s="1" t="s">
        <v>1746</v>
      </c>
    </row>
    <row r="448" spans="1:15" ht="33" x14ac:dyDescent="0.25">
      <c r="A448" s="1">
        <v>447</v>
      </c>
      <c r="B448" s="1" t="s">
        <v>112</v>
      </c>
      <c r="C448" s="10">
        <v>44977</v>
      </c>
      <c r="D448" s="1">
        <v>0</v>
      </c>
      <c r="E448" s="18" t="s">
        <v>255</v>
      </c>
      <c r="F448" s="15">
        <v>17</v>
      </c>
      <c r="G448" s="2">
        <v>2.0299999999999998</v>
      </c>
      <c r="H448" s="3">
        <v>10</v>
      </c>
      <c r="I448" s="2">
        <v>1.02</v>
      </c>
      <c r="J448" s="4">
        <f t="shared" si="21"/>
        <v>1.0099999999999998</v>
      </c>
      <c r="K448" s="1">
        <v>1</v>
      </c>
      <c r="L448" s="4">
        <f t="shared" si="22"/>
        <v>1.0099999999999998</v>
      </c>
      <c r="M448" s="1">
        <v>1</v>
      </c>
      <c r="N448" s="19">
        <v>1.01</v>
      </c>
      <c r="O448" s="1" t="s">
        <v>1746</v>
      </c>
    </row>
    <row r="449" spans="1:15" x14ac:dyDescent="0.25">
      <c r="A449" s="1">
        <v>448</v>
      </c>
      <c r="B449" s="1" t="s">
        <v>112</v>
      </c>
      <c r="C449" s="10">
        <v>44978</v>
      </c>
      <c r="D449" s="1">
        <v>0</v>
      </c>
      <c r="E449" s="17" t="s">
        <v>223</v>
      </c>
      <c r="F449" s="15">
        <v>17</v>
      </c>
      <c r="G449" s="2">
        <v>2.2799999999999998</v>
      </c>
      <c r="H449" s="3">
        <v>10</v>
      </c>
      <c r="I449" s="2">
        <v>1.1299999999999999</v>
      </c>
      <c r="J449" s="4">
        <f t="shared" si="21"/>
        <v>1.1499999999999999</v>
      </c>
      <c r="K449" s="1">
        <v>1</v>
      </c>
      <c r="L449" s="4">
        <f t="shared" si="22"/>
        <v>1.1499999999999999</v>
      </c>
      <c r="M449" s="1">
        <v>1</v>
      </c>
      <c r="N449" s="19">
        <v>1.1499999999999999</v>
      </c>
      <c r="O449" s="1" t="s">
        <v>1746</v>
      </c>
    </row>
    <row r="450" spans="1:15" x14ac:dyDescent="0.25">
      <c r="A450" s="1">
        <v>449</v>
      </c>
      <c r="B450" s="1" t="s">
        <v>112</v>
      </c>
      <c r="C450" s="10">
        <v>44979</v>
      </c>
      <c r="D450" s="1">
        <v>0</v>
      </c>
      <c r="E450" s="17" t="s">
        <v>213</v>
      </c>
      <c r="F450" s="15">
        <v>24</v>
      </c>
      <c r="G450" s="2">
        <v>3.02</v>
      </c>
      <c r="H450" s="3">
        <v>15</v>
      </c>
      <c r="I450" s="2">
        <v>1.72</v>
      </c>
      <c r="J450" s="4">
        <f t="shared" si="21"/>
        <v>1.3</v>
      </c>
      <c r="K450" s="1">
        <v>1</v>
      </c>
      <c r="L450" s="4">
        <f t="shared" si="22"/>
        <v>1.3</v>
      </c>
      <c r="M450" s="1">
        <v>1</v>
      </c>
      <c r="N450" s="19">
        <v>1.3</v>
      </c>
      <c r="O450" s="1" t="s">
        <v>1746</v>
      </c>
    </row>
    <row r="451" spans="1:15" x14ac:dyDescent="0.25">
      <c r="A451" s="1">
        <v>450</v>
      </c>
      <c r="B451" s="1" t="s">
        <v>112</v>
      </c>
      <c r="C451" s="10">
        <v>44980</v>
      </c>
      <c r="D451" s="1">
        <v>0</v>
      </c>
      <c r="E451" s="17" t="s">
        <v>213</v>
      </c>
      <c r="F451" s="15">
        <v>24</v>
      </c>
      <c r="G451" s="2">
        <v>3.17</v>
      </c>
      <c r="H451" s="3">
        <v>15</v>
      </c>
      <c r="I451" s="2">
        <v>1.89</v>
      </c>
      <c r="J451" s="4">
        <f t="shared" si="21"/>
        <v>1.28</v>
      </c>
      <c r="K451" s="1">
        <v>1</v>
      </c>
      <c r="L451" s="4">
        <f t="shared" si="22"/>
        <v>1.28</v>
      </c>
      <c r="M451" s="1">
        <v>1</v>
      </c>
      <c r="N451" s="19">
        <v>1.28</v>
      </c>
      <c r="O451" s="1" t="s">
        <v>1746</v>
      </c>
    </row>
    <row r="452" spans="1:15" x14ac:dyDescent="0.25">
      <c r="A452" s="1">
        <v>451</v>
      </c>
      <c r="B452" s="1" t="s">
        <v>112</v>
      </c>
      <c r="C452" s="10">
        <v>44981</v>
      </c>
      <c r="D452" s="1">
        <v>0</v>
      </c>
      <c r="E452" s="17" t="s">
        <v>213</v>
      </c>
      <c r="F452" s="15">
        <v>24</v>
      </c>
      <c r="G452" s="2">
        <v>3.04</v>
      </c>
      <c r="H452" s="3">
        <v>13</v>
      </c>
      <c r="I452" s="2">
        <v>1.93</v>
      </c>
      <c r="J452" s="4">
        <f t="shared" si="21"/>
        <v>1.1100000000000001</v>
      </c>
      <c r="K452" s="1">
        <v>1</v>
      </c>
      <c r="L452" s="4">
        <f t="shared" si="22"/>
        <v>1.1100000000000001</v>
      </c>
      <c r="M452" s="1">
        <v>1</v>
      </c>
      <c r="N452" s="19">
        <v>1.1100000000000001</v>
      </c>
      <c r="O452" s="1" t="s">
        <v>1746</v>
      </c>
    </row>
    <row r="453" spans="1:15" x14ac:dyDescent="0.25">
      <c r="A453" s="1">
        <v>452</v>
      </c>
      <c r="B453" s="1" t="s">
        <v>112</v>
      </c>
      <c r="C453" s="10">
        <v>44982</v>
      </c>
      <c r="D453" s="1">
        <v>0</v>
      </c>
      <c r="E453" s="17" t="s">
        <v>213</v>
      </c>
      <c r="F453" s="15">
        <v>24</v>
      </c>
      <c r="G453" s="2">
        <v>3.03</v>
      </c>
      <c r="H453" s="3">
        <v>13</v>
      </c>
      <c r="I453" s="2">
        <v>1.88</v>
      </c>
      <c r="J453" s="4">
        <f t="shared" si="21"/>
        <v>1.1499999999999999</v>
      </c>
      <c r="K453" s="1">
        <v>1</v>
      </c>
      <c r="L453" s="4">
        <f t="shared" si="22"/>
        <v>1.1499999999999999</v>
      </c>
      <c r="M453" s="1">
        <v>1</v>
      </c>
      <c r="N453" s="19">
        <v>1.1499999999999999</v>
      </c>
      <c r="O453" s="1" t="s">
        <v>1746</v>
      </c>
    </row>
    <row r="454" spans="1:15" x14ac:dyDescent="0.25">
      <c r="A454" s="1">
        <v>453</v>
      </c>
      <c r="B454" s="1" t="s">
        <v>112</v>
      </c>
      <c r="C454" s="10">
        <v>44983</v>
      </c>
      <c r="D454" s="1">
        <v>0</v>
      </c>
      <c r="E454" s="17" t="s">
        <v>213</v>
      </c>
      <c r="F454" s="15">
        <v>24</v>
      </c>
      <c r="G454" s="2">
        <v>3.02</v>
      </c>
      <c r="H454" s="3">
        <v>13</v>
      </c>
      <c r="I454" s="2">
        <v>1.9</v>
      </c>
      <c r="J454" s="4">
        <f t="shared" si="21"/>
        <v>1.1200000000000001</v>
      </c>
      <c r="K454" s="1">
        <v>1</v>
      </c>
      <c r="L454" s="4">
        <f t="shared" si="22"/>
        <v>1.1200000000000001</v>
      </c>
      <c r="M454" s="1">
        <v>1</v>
      </c>
      <c r="N454" s="4">
        <v>1.1200000000000001</v>
      </c>
      <c r="O454" s="1" t="s">
        <v>1746</v>
      </c>
    </row>
    <row r="455" spans="1:15" x14ac:dyDescent="0.25">
      <c r="A455" s="1">
        <v>454</v>
      </c>
      <c r="B455" s="1" t="s">
        <v>112</v>
      </c>
      <c r="C455" s="10">
        <v>44984</v>
      </c>
      <c r="D455" s="1">
        <v>0</v>
      </c>
      <c r="E455" s="17" t="s">
        <v>213</v>
      </c>
      <c r="F455" s="15">
        <v>24</v>
      </c>
      <c r="G455" s="2">
        <v>3.11</v>
      </c>
      <c r="H455" s="3">
        <v>13</v>
      </c>
      <c r="I455" s="2">
        <v>1.92</v>
      </c>
      <c r="J455" s="4">
        <f t="shared" si="21"/>
        <v>1.19</v>
      </c>
      <c r="K455" s="1">
        <v>1</v>
      </c>
      <c r="L455" s="4">
        <f t="shared" si="22"/>
        <v>1.19</v>
      </c>
      <c r="M455" s="1">
        <v>1</v>
      </c>
      <c r="N455" s="19">
        <v>1.19</v>
      </c>
      <c r="O455" s="1" t="s">
        <v>1746</v>
      </c>
    </row>
    <row r="456" spans="1:15" x14ac:dyDescent="0.25">
      <c r="A456" s="1">
        <v>455</v>
      </c>
      <c r="B456" s="1" t="s">
        <v>112</v>
      </c>
      <c r="C456" s="10">
        <v>44985</v>
      </c>
      <c r="D456" s="1">
        <v>0</v>
      </c>
      <c r="E456" s="17" t="s">
        <v>213</v>
      </c>
      <c r="F456" s="15">
        <v>24</v>
      </c>
      <c r="G456" s="2">
        <v>3.16</v>
      </c>
      <c r="H456" s="3">
        <v>13</v>
      </c>
      <c r="I456" s="2">
        <v>2</v>
      </c>
      <c r="J456" s="4">
        <f t="shared" si="21"/>
        <v>1.1600000000000001</v>
      </c>
      <c r="K456" s="1">
        <v>1</v>
      </c>
      <c r="L456" s="4">
        <f t="shared" si="22"/>
        <v>1.1600000000000001</v>
      </c>
      <c r="M456" s="1">
        <v>1</v>
      </c>
      <c r="N456" s="19">
        <v>1.1599999999999999</v>
      </c>
      <c r="O456" s="1" t="s">
        <v>1746</v>
      </c>
    </row>
    <row r="457" spans="1:15" x14ac:dyDescent="0.25">
      <c r="A457" s="1">
        <v>456</v>
      </c>
      <c r="B457" s="1" t="s">
        <v>112</v>
      </c>
      <c r="C457" s="10">
        <v>44986</v>
      </c>
      <c r="D457" s="1">
        <v>0</v>
      </c>
      <c r="E457" s="17" t="s">
        <v>213</v>
      </c>
      <c r="F457" s="15">
        <v>24</v>
      </c>
      <c r="G457" s="2">
        <v>3.04</v>
      </c>
      <c r="H457" s="3">
        <v>13</v>
      </c>
      <c r="I457" s="2">
        <v>1.95</v>
      </c>
      <c r="J457" s="4">
        <f t="shared" si="21"/>
        <v>1.0900000000000001</v>
      </c>
      <c r="K457" s="1">
        <v>1</v>
      </c>
      <c r="L457" s="4">
        <f t="shared" si="22"/>
        <v>1.0900000000000001</v>
      </c>
      <c r="M457" s="1">
        <v>1</v>
      </c>
      <c r="N457" s="19">
        <v>1.0900000000000001</v>
      </c>
      <c r="O457" s="1" t="s">
        <v>1746</v>
      </c>
    </row>
    <row r="458" spans="1:15" x14ac:dyDescent="0.25">
      <c r="A458" s="1">
        <v>457</v>
      </c>
      <c r="B458" s="1" t="s">
        <v>112</v>
      </c>
      <c r="C458" s="10">
        <v>44987</v>
      </c>
      <c r="D458" s="1">
        <v>0</v>
      </c>
      <c r="E458" s="17" t="s">
        <v>213</v>
      </c>
      <c r="F458" s="15">
        <v>24</v>
      </c>
      <c r="G458" s="2">
        <v>3.05</v>
      </c>
      <c r="H458" s="3">
        <v>13</v>
      </c>
      <c r="I458" s="2">
        <v>1.92</v>
      </c>
      <c r="J458" s="4">
        <f t="shared" si="21"/>
        <v>1.1299999999999999</v>
      </c>
      <c r="K458" s="1">
        <v>1</v>
      </c>
      <c r="L458" s="4">
        <f t="shared" si="22"/>
        <v>1.1299999999999999</v>
      </c>
      <c r="M458" s="1">
        <v>1</v>
      </c>
      <c r="N458" s="19">
        <v>1.1299999999999999</v>
      </c>
      <c r="O458" s="1" t="s">
        <v>1746</v>
      </c>
    </row>
    <row r="459" spans="1:15" x14ac:dyDescent="0.25">
      <c r="A459" s="1">
        <v>458</v>
      </c>
      <c r="B459" s="1" t="s">
        <v>112</v>
      </c>
      <c r="C459" s="10">
        <v>44988</v>
      </c>
      <c r="D459" s="1">
        <v>0</v>
      </c>
      <c r="E459" s="17" t="s">
        <v>213</v>
      </c>
      <c r="F459" s="15">
        <v>24</v>
      </c>
      <c r="G459" s="2">
        <v>3.1</v>
      </c>
      <c r="H459" s="3">
        <v>13</v>
      </c>
      <c r="I459" s="2">
        <v>1.97</v>
      </c>
      <c r="J459" s="4">
        <f t="shared" si="21"/>
        <v>1.1300000000000001</v>
      </c>
      <c r="K459" s="1">
        <v>1</v>
      </c>
      <c r="L459" s="4">
        <f t="shared" si="22"/>
        <v>1.1300000000000001</v>
      </c>
      <c r="M459" s="1">
        <v>1</v>
      </c>
      <c r="N459" s="19">
        <v>1.1300000000000001</v>
      </c>
      <c r="O459" s="1" t="s">
        <v>1746</v>
      </c>
    </row>
    <row r="460" spans="1:15" x14ac:dyDescent="0.25">
      <c r="A460" s="1">
        <v>459</v>
      </c>
      <c r="B460" s="1" t="s">
        <v>112</v>
      </c>
      <c r="C460" s="10">
        <v>44989</v>
      </c>
      <c r="D460" s="1">
        <v>0</v>
      </c>
      <c r="E460" s="17" t="s">
        <v>213</v>
      </c>
      <c r="F460" s="15">
        <v>24</v>
      </c>
      <c r="G460" s="2">
        <v>2.99</v>
      </c>
      <c r="H460" s="3">
        <v>13</v>
      </c>
      <c r="I460" s="2">
        <v>1.96</v>
      </c>
      <c r="J460" s="4">
        <f t="shared" ref="J460:J469" si="23">G460-I460</f>
        <v>1.0300000000000002</v>
      </c>
      <c r="K460" s="1">
        <v>1</v>
      </c>
      <c r="L460" s="4">
        <f t="shared" ref="L460:L469" si="24">(G460-I460-D460)*K460</f>
        <v>1.0300000000000002</v>
      </c>
      <c r="M460" s="1">
        <v>1</v>
      </c>
      <c r="N460" s="19">
        <v>1.0300000000000002</v>
      </c>
      <c r="O460" s="1" t="s">
        <v>1746</v>
      </c>
    </row>
    <row r="461" spans="1:15" x14ac:dyDescent="0.25">
      <c r="A461" s="1">
        <v>460</v>
      </c>
      <c r="B461" s="1" t="s">
        <v>112</v>
      </c>
      <c r="C461" s="10">
        <v>44990</v>
      </c>
      <c r="D461" s="1">
        <v>0</v>
      </c>
      <c r="E461" s="17" t="s">
        <v>213</v>
      </c>
      <c r="F461" s="15">
        <v>24</v>
      </c>
      <c r="G461" s="2">
        <v>2.96</v>
      </c>
      <c r="H461" s="3">
        <v>13</v>
      </c>
      <c r="I461" s="2">
        <v>1.85</v>
      </c>
      <c r="J461" s="4">
        <f t="shared" si="23"/>
        <v>1.1099999999999999</v>
      </c>
      <c r="K461" s="1">
        <v>1</v>
      </c>
      <c r="L461" s="4">
        <f t="shared" si="24"/>
        <v>1.1099999999999999</v>
      </c>
      <c r="M461" s="1">
        <v>1</v>
      </c>
      <c r="N461" s="19">
        <v>1.1099999999999999</v>
      </c>
      <c r="O461" s="1" t="s">
        <v>1746</v>
      </c>
    </row>
    <row r="462" spans="1:15" x14ac:dyDescent="0.25">
      <c r="A462" s="1">
        <v>461</v>
      </c>
      <c r="B462" s="1" t="s">
        <v>112</v>
      </c>
      <c r="C462" s="10">
        <v>44991</v>
      </c>
      <c r="D462" s="1">
        <v>0</v>
      </c>
      <c r="E462" s="17" t="s">
        <v>213</v>
      </c>
      <c r="F462" s="15">
        <v>24</v>
      </c>
      <c r="G462" s="2">
        <v>2.96</v>
      </c>
      <c r="H462" s="3">
        <v>14</v>
      </c>
      <c r="I462" s="2">
        <v>1.84</v>
      </c>
      <c r="J462" s="4">
        <f t="shared" si="23"/>
        <v>1.1199999999999999</v>
      </c>
      <c r="K462" s="1">
        <v>1</v>
      </c>
      <c r="L462" s="4">
        <f t="shared" si="24"/>
        <v>1.1199999999999999</v>
      </c>
      <c r="M462" s="1">
        <v>1</v>
      </c>
      <c r="N462" s="19">
        <v>1.1199999999999999</v>
      </c>
      <c r="O462" s="1" t="s">
        <v>1746</v>
      </c>
    </row>
    <row r="463" spans="1:15" x14ac:dyDescent="0.25">
      <c r="A463" s="1">
        <v>462</v>
      </c>
      <c r="B463" s="1" t="s">
        <v>112</v>
      </c>
      <c r="C463" s="10">
        <v>44992</v>
      </c>
      <c r="D463" s="1">
        <v>0</v>
      </c>
      <c r="E463" s="17" t="s">
        <v>213</v>
      </c>
      <c r="F463" s="15">
        <v>24</v>
      </c>
      <c r="G463" s="2">
        <v>2.87</v>
      </c>
      <c r="H463" s="3">
        <v>14</v>
      </c>
      <c r="I463" s="2">
        <v>1.79</v>
      </c>
      <c r="J463" s="4">
        <f t="shared" si="23"/>
        <v>1.08</v>
      </c>
      <c r="K463" s="1">
        <v>1</v>
      </c>
      <c r="L463" s="4">
        <f t="shared" si="24"/>
        <v>1.08</v>
      </c>
      <c r="M463" s="1">
        <v>1</v>
      </c>
      <c r="N463" s="19">
        <v>1.08</v>
      </c>
      <c r="O463" s="1" t="s">
        <v>1746</v>
      </c>
    </row>
    <row r="464" spans="1:15" x14ac:dyDescent="0.25">
      <c r="A464" s="1">
        <v>463</v>
      </c>
      <c r="B464" s="1" t="s">
        <v>112</v>
      </c>
      <c r="C464" s="10">
        <v>44993</v>
      </c>
      <c r="D464" s="1">
        <v>0</v>
      </c>
      <c r="E464" s="17" t="s">
        <v>213</v>
      </c>
      <c r="F464" s="15">
        <v>24</v>
      </c>
      <c r="G464" s="2">
        <v>2.78</v>
      </c>
      <c r="H464" s="3">
        <v>13</v>
      </c>
      <c r="I464" s="2">
        <v>1.78</v>
      </c>
      <c r="J464" s="4">
        <f t="shared" si="23"/>
        <v>0.99999999999999978</v>
      </c>
      <c r="K464" s="1">
        <v>1</v>
      </c>
      <c r="L464" s="4">
        <f t="shared" si="24"/>
        <v>0.99999999999999978</v>
      </c>
      <c r="M464" s="1">
        <v>1</v>
      </c>
      <c r="N464" s="19">
        <v>0.99999999999999978</v>
      </c>
      <c r="O464" s="1" t="s">
        <v>1746</v>
      </c>
    </row>
    <row r="465" spans="1:15" x14ac:dyDescent="0.25">
      <c r="A465" s="1">
        <v>464</v>
      </c>
      <c r="B465" s="1" t="s">
        <v>112</v>
      </c>
      <c r="C465" s="10">
        <v>44994</v>
      </c>
      <c r="D465" s="1">
        <v>0</v>
      </c>
      <c r="E465" s="17" t="s">
        <v>213</v>
      </c>
      <c r="F465" s="15">
        <v>24</v>
      </c>
      <c r="G465" s="2">
        <v>2.81</v>
      </c>
      <c r="H465" s="3">
        <v>14</v>
      </c>
      <c r="I465" s="2">
        <v>1.72</v>
      </c>
      <c r="J465" s="4">
        <f t="shared" si="23"/>
        <v>1.0900000000000001</v>
      </c>
      <c r="K465" s="1">
        <v>1</v>
      </c>
      <c r="L465" s="4">
        <f t="shared" si="24"/>
        <v>1.0900000000000001</v>
      </c>
      <c r="M465" s="1">
        <v>1</v>
      </c>
      <c r="N465" s="19">
        <v>1.0900000000000001</v>
      </c>
      <c r="O465" s="1" t="s">
        <v>1746</v>
      </c>
    </row>
    <row r="466" spans="1:15" x14ac:dyDescent="0.25">
      <c r="A466" s="1">
        <v>465</v>
      </c>
      <c r="B466" s="1" t="s">
        <v>112</v>
      </c>
      <c r="C466" s="10">
        <v>44995</v>
      </c>
      <c r="D466" s="1">
        <v>0</v>
      </c>
      <c r="E466" s="17" t="s">
        <v>213</v>
      </c>
      <c r="F466" s="15">
        <v>24</v>
      </c>
      <c r="G466" s="2">
        <v>2.84</v>
      </c>
      <c r="H466" s="3">
        <v>14</v>
      </c>
      <c r="I466" s="2">
        <v>1.74</v>
      </c>
      <c r="J466" s="4">
        <f t="shared" si="23"/>
        <v>1.0999999999999999</v>
      </c>
      <c r="K466" s="1">
        <v>1</v>
      </c>
      <c r="L466" s="4">
        <f t="shared" si="24"/>
        <v>1.0999999999999999</v>
      </c>
      <c r="M466" s="1">
        <v>1</v>
      </c>
      <c r="N466" s="19">
        <v>1.0999999999999999</v>
      </c>
      <c r="O466" s="1" t="s">
        <v>1746</v>
      </c>
    </row>
    <row r="467" spans="1:15" x14ac:dyDescent="0.25">
      <c r="A467" s="1">
        <v>466</v>
      </c>
      <c r="B467" s="1" t="s">
        <v>112</v>
      </c>
      <c r="C467" s="10">
        <v>44996</v>
      </c>
      <c r="D467" s="1">
        <v>0</v>
      </c>
      <c r="E467" s="17" t="s">
        <v>213</v>
      </c>
      <c r="F467" s="15">
        <v>24</v>
      </c>
      <c r="G467" s="2">
        <v>2.75</v>
      </c>
      <c r="H467" s="3">
        <v>14</v>
      </c>
      <c r="I467" s="2">
        <v>1.76</v>
      </c>
      <c r="J467" s="4">
        <f t="shared" si="23"/>
        <v>0.99</v>
      </c>
      <c r="K467" s="1">
        <v>1</v>
      </c>
      <c r="L467" s="4">
        <f t="shared" si="24"/>
        <v>0.99</v>
      </c>
      <c r="M467" s="1">
        <v>1</v>
      </c>
      <c r="N467" s="19">
        <v>0.99</v>
      </c>
      <c r="O467" s="1" t="s">
        <v>1746</v>
      </c>
    </row>
    <row r="468" spans="1:15" x14ac:dyDescent="0.25">
      <c r="A468" s="1">
        <v>467</v>
      </c>
      <c r="B468" s="1" t="s">
        <v>112</v>
      </c>
      <c r="C468" s="10">
        <v>44997</v>
      </c>
      <c r="D468" s="1">
        <v>0</v>
      </c>
      <c r="E468" s="17" t="s">
        <v>213</v>
      </c>
      <c r="F468" s="15">
        <v>24</v>
      </c>
      <c r="G468" s="2">
        <v>2.86</v>
      </c>
      <c r="H468" s="3">
        <v>14</v>
      </c>
      <c r="I468" s="2">
        <v>1.72</v>
      </c>
      <c r="J468" s="4">
        <f t="shared" si="23"/>
        <v>1.1399999999999999</v>
      </c>
      <c r="K468" s="1">
        <v>1</v>
      </c>
      <c r="L468" s="4">
        <f t="shared" si="24"/>
        <v>1.1399999999999999</v>
      </c>
      <c r="M468" s="1">
        <v>1</v>
      </c>
      <c r="N468" s="19">
        <v>1.1399999999999999</v>
      </c>
      <c r="O468" s="1" t="s">
        <v>1746</v>
      </c>
    </row>
    <row r="469" spans="1:15" x14ac:dyDescent="0.25">
      <c r="A469" s="1">
        <v>468</v>
      </c>
      <c r="B469" s="1" t="s">
        <v>112</v>
      </c>
      <c r="C469" s="10">
        <v>44998</v>
      </c>
      <c r="D469" s="1">
        <v>0</v>
      </c>
      <c r="E469" s="17" t="s">
        <v>213</v>
      </c>
      <c r="F469" s="15">
        <v>24</v>
      </c>
      <c r="G469" s="2">
        <v>2.79</v>
      </c>
      <c r="H469" s="3">
        <v>14</v>
      </c>
      <c r="I469" s="2">
        <v>1.78</v>
      </c>
      <c r="J469" s="4">
        <f t="shared" si="23"/>
        <v>1.01</v>
      </c>
      <c r="K469" s="1">
        <v>1</v>
      </c>
      <c r="L469" s="4">
        <f t="shared" si="24"/>
        <v>1.01</v>
      </c>
      <c r="M469" s="1">
        <v>1</v>
      </c>
      <c r="N469" s="19">
        <v>1.01</v>
      </c>
      <c r="O469" s="1" t="s">
        <v>1746</v>
      </c>
    </row>
    <row r="470" spans="1:15" x14ac:dyDescent="0.25">
      <c r="A470" s="1">
        <v>469</v>
      </c>
      <c r="B470" s="1" t="s">
        <v>112</v>
      </c>
      <c r="C470" s="10">
        <v>44999</v>
      </c>
      <c r="D470" s="1">
        <v>0</v>
      </c>
      <c r="E470" s="17" t="s">
        <v>213</v>
      </c>
      <c r="F470" s="15">
        <v>24</v>
      </c>
      <c r="G470" s="2">
        <v>2.73</v>
      </c>
      <c r="H470" s="3">
        <v>15</v>
      </c>
      <c r="I470" s="2">
        <v>1.7</v>
      </c>
      <c r="J470" s="4">
        <f t="shared" ref="J470:J476" si="25">G470-I470</f>
        <v>1.03</v>
      </c>
      <c r="K470" s="1">
        <v>1</v>
      </c>
      <c r="L470" s="4">
        <f t="shared" ref="L470:L476" si="26">(G470-I470-D470)*K470</f>
        <v>1.03</v>
      </c>
      <c r="M470" s="1">
        <v>1</v>
      </c>
      <c r="N470" s="19">
        <v>1.03</v>
      </c>
      <c r="O470" s="1" t="s">
        <v>1746</v>
      </c>
    </row>
    <row r="471" spans="1:15" x14ac:dyDescent="0.25">
      <c r="A471" s="1">
        <v>470</v>
      </c>
      <c r="B471" s="1" t="s">
        <v>112</v>
      </c>
      <c r="C471" s="10">
        <v>45000</v>
      </c>
      <c r="D471" s="1">
        <v>0</v>
      </c>
      <c r="E471" s="17" t="s">
        <v>213</v>
      </c>
      <c r="F471" s="15">
        <v>24</v>
      </c>
      <c r="G471" s="2">
        <v>1.81</v>
      </c>
      <c r="H471" s="3">
        <v>8</v>
      </c>
      <c r="I471" s="2">
        <v>1.03</v>
      </c>
      <c r="J471" s="4">
        <f t="shared" si="25"/>
        <v>0.78</v>
      </c>
      <c r="K471" s="1">
        <v>1</v>
      </c>
      <c r="L471" s="4">
        <f t="shared" si="26"/>
        <v>0.78</v>
      </c>
      <c r="M471" s="1">
        <v>1</v>
      </c>
      <c r="N471" s="19">
        <v>0.78</v>
      </c>
      <c r="O471" s="1" t="s">
        <v>1746</v>
      </c>
    </row>
    <row r="472" spans="1:15" x14ac:dyDescent="0.25">
      <c r="A472" s="1">
        <v>471</v>
      </c>
      <c r="B472" s="1" t="s">
        <v>112</v>
      </c>
      <c r="C472" s="10">
        <v>45001</v>
      </c>
      <c r="D472" s="1">
        <v>0</v>
      </c>
      <c r="E472" s="17" t="s">
        <v>213</v>
      </c>
      <c r="F472" s="15">
        <v>24</v>
      </c>
      <c r="G472" s="2">
        <v>2.76</v>
      </c>
      <c r="H472" s="3">
        <v>14</v>
      </c>
      <c r="I472" s="2">
        <v>1.52</v>
      </c>
      <c r="J472" s="4">
        <f t="shared" si="25"/>
        <v>1.2399999999999998</v>
      </c>
      <c r="K472" s="1">
        <v>1</v>
      </c>
      <c r="L472" s="4">
        <f t="shared" si="26"/>
        <v>1.2399999999999998</v>
      </c>
      <c r="M472" s="1">
        <v>1</v>
      </c>
      <c r="N472" s="19">
        <v>1.2399999999999998</v>
      </c>
      <c r="O472" s="1" t="s">
        <v>1746</v>
      </c>
    </row>
    <row r="473" spans="1:15" x14ac:dyDescent="0.25">
      <c r="A473" s="1">
        <v>472</v>
      </c>
      <c r="B473" s="1" t="s">
        <v>112</v>
      </c>
      <c r="C473" s="10">
        <v>45002</v>
      </c>
      <c r="D473" s="1">
        <v>0</v>
      </c>
      <c r="E473" s="17" t="s">
        <v>213</v>
      </c>
      <c r="F473" s="15">
        <v>24</v>
      </c>
      <c r="G473" s="2">
        <v>2.69</v>
      </c>
      <c r="H473" s="3">
        <v>13</v>
      </c>
      <c r="I473" s="2">
        <v>1.66</v>
      </c>
      <c r="J473" s="4">
        <f t="shared" si="25"/>
        <v>1.03</v>
      </c>
      <c r="K473" s="1">
        <v>1</v>
      </c>
      <c r="L473" s="4">
        <f t="shared" si="26"/>
        <v>1.03</v>
      </c>
      <c r="M473" s="1">
        <v>1</v>
      </c>
      <c r="N473" s="19">
        <v>1.03</v>
      </c>
      <c r="O473" s="1" t="s">
        <v>1746</v>
      </c>
    </row>
    <row r="474" spans="1:15" x14ac:dyDescent="0.25">
      <c r="A474" s="1">
        <v>473</v>
      </c>
      <c r="B474" s="1" t="s">
        <v>112</v>
      </c>
      <c r="C474" s="10">
        <v>45003</v>
      </c>
      <c r="D474" s="1">
        <v>0</v>
      </c>
      <c r="E474" s="17" t="s">
        <v>213</v>
      </c>
      <c r="F474" s="15">
        <v>24</v>
      </c>
      <c r="G474" s="2">
        <v>2.75</v>
      </c>
      <c r="H474" s="3">
        <v>14</v>
      </c>
      <c r="I474" s="2">
        <v>1.71</v>
      </c>
      <c r="J474" s="4">
        <f t="shared" si="25"/>
        <v>1.04</v>
      </c>
      <c r="K474" s="1">
        <v>1</v>
      </c>
      <c r="L474" s="4">
        <f t="shared" si="26"/>
        <v>1.04</v>
      </c>
      <c r="M474" s="1">
        <v>1</v>
      </c>
      <c r="N474" s="19">
        <v>1.04</v>
      </c>
      <c r="O474" s="1" t="s">
        <v>1746</v>
      </c>
    </row>
    <row r="475" spans="1:15" x14ac:dyDescent="0.25">
      <c r="A475" s="1">
        <v>474</v>
      </c>
      <c r="B475" s="1" t="s">
        <v>112</v>
      </c>
      <c r="C475" s="10">
        <v>45004</v>
      </c>
      <c r="D475" s="1">
        <v>0</v>
      </c>
      <c r="E475" s="17" t="s">
        <v>213</v>
      </c>
      <c r="F475" s="15">
        <v>24</v>
      </c>
      <c r="G475" s="2">
        <v>2.69</v>
      </c>
      <c r="H475" s="3">
        <v>14</v>
      </c>
      <c r="I475" s="2">
        <v>1.66</v>
      </c>
      <c r="J475" s="4">
        <f t="shared" si="25"/>
        <v>1.03</v>
      </c>
      <c r="K475" s="1">
        <v>1</v>
      </c>
      <c r="L475" s="4">
        <f t="shared" si="26"/>
        <v>1.03</v>
      </c>
      <c r="M475" s="1">
        <v>1</v>
      </c>
      <c r="N475" s="19">
        <v>1.03</v>
      </c>
      <c r="O475" s="1" t="s">
        <v>1746</v>
      </c>
    </row>
    <row r="476" spans="1:15" x14ac:dyDescent="0.25">
      <c r="A476" s="1">
        <v>475</v>
      </c>
      <c r="B476" s="1" t="s">
        <v>112</v>
      </c>
      <c r="C476" s="10">
        <v>45005</v>
      </c>
      <c r="D476" s="1">
        <v>0</v>
      </c>
      <c r="E476" s="17" t="s">
        <v>213</v>
      </c>
      <c r="F476" s="15">
        <v>24</v>
      </c>
      <c r="G476" s="2">
        <v>2.8</v>
      </c>
      <c r="H476" s="3">
        <v>14</v>
      </c>
      <c r="I476" s="2">
        <v>1.73</v>
      </c>
      <c r="J476" s="4">
        <f t="shared" si="25"/>
        <v>1.0699999999999998</v>
      </c>
      <c r="K476" s="1">
        <v>1</v>
      </c>
      <c r="L476" s="4">
        <f t="shared" si="26"/>
        <v>1.0699999999999998</v>
      </c>
      <c r="M476" s="1">
        <v>1</v>
      </c>
      <c r="N476" s="19">
        <v>1.0699999999999998</v>
      </c>
      <c r="O476" s="1" t="s">
        <v>1746</v>
      </c>
    </row>
    <row r="477" spans="1:15" x14ac:dyDescent="0.25">
      <c r="A477" s="1">
        <v>476</v>
      </c>
      <c r="B477" s="1" t="s">
        <v>445</v>
      </c>
      <c r="C477" s="10">
        <v>45006</v>
      </c>
      <c r="D477" s="1">
        <v>0</v>
      </c>
      <c r="E477" s="17" t="s">
        <v>213</v>
      </c>
      <c r="F477" s="15">
        <v>24</v>
      </c>
      <c r="G477" s="2">
        <v>2.7</v>
      </c>
      <c r="H477" s="3">
        <v>13</v>
      </c>
      <c r="I477" s="2">
        <v>1.73</v>
      </c>
      <c r="J477" s="4">
        <f t="shared" ref="J477:J487" si="27">G477-I477</f>
        <v>0.9700000000000002</v>
      </c>
      <c r="K477" s="1">
        <v>1</v>
      </c>
      <c r="L477" s="4">
        <f t="shared" ref="L477:L487" si="28">(G477-I477-D477)*K477</f>
        <v>0.9700000000000002</v>
      </c>
      <c r="M477" s="1">
        <v>1</v>
      </c>
      <c r="N477" s="19">
        <v>0.9700000000000002</v>
      </c>
      <c r="O477" s="1" t="s">
        <v>1746</v>
      </c>
    </row>
    <row r="478" spans="1:15" x14ac:dyDescent="0.25">
      <c r="A478" s="1">
        <v>477</v>
      </c>
      <c r="B478" s="1" t="s">
        <v>445</v>
      </c>
      <c r="C478" s="10">
        <v>45007</v>
      </c>
      <c r="D478" s="1">
        <v>0</v>
      </c>
      <c r="E478" s="17" t="s">
        <v>213</v>
      </c>
      <c r="F478" s="15">
        <v>24</v>
      </c>
      <c r="G478" s="2">
        <v>2.77</v>
      </c>
      <c r="H478" s="3">
        <v>14</v>
      </c>
      <c r="I478" s="2">
        <v>1.68</v>
      </c>
      <c r="J478" s="4">
        <f t="shared" si="27"/>
        <v>1.0900000000000001</v>
      </c>
      <c r="K478" s="1">
        <v>1</v>
      </c>
      <c r="L478" s="4">
        <f t="shared" si="28"/>
        <v>1.0900000000000001</v>
      </c>
      <c r="M478" s="1">
        <v>1</v>
      </c>
      <c r="N478" s="19">
        <v>1.0900000000000001</v>
      </c>
      <c r="O478" s="1" t="s">
        <v>1746</v>
      </c>
    </row>
    <row r="479" spans="1:15" x14ac:dyDescent="0.25">
      <c r="A479" s="1">
        <v>478</v>
      </c>
      <c r="B479" s="1" t="s">
        <v>445</v>
      </c>
      <c r="C479" s="10">
        <v>45008</v>
      </c>
      <c r="D479" s="1">
        <v>0</v>
      </c>
      <c r="E479" s="17" t="s">
        <v>213</v>
      </c>
      <c r="F479" s="15">
        <v>24</v>
      </c>
      <c r="G479" s="2">
        <v>2.75</v>
      </c>
      <c r="H479" s="3">
        <v>13</v>
      </c>
      <c r="I479" s="2">
        <v>1.73</v>
      </c>
      <c r="J479" s="4">
        <f t="shared" si="27"/>
        <v>1.02</v>
      </c>
      <c r="K479" s="1">
        <v>1</v>
      </c>
      <c r="L479" s="4">
        <f t="shared" si="28"/>
        <v>1.02</v>
      </c>
      <c r="M479" s="1">
        <v>1</v>
      </c>
      <c r="N479" s="19">
        <v>1.02</v>
      </c>
      <c r="O479" s="1" t="s">
        <v>1746</v>
      </c>
    </row>
    <row r="480" spans="1:15" x14ac:dyDescent="0.25">
      <c r="A480" s="1">
        <v>479</v>
      </c>
      <c r="B480" s="1" t="s">
        <v>445</v>
      </c>
      <c r="C480" s="10">
        <v>45009</v>
      </c>
      <c r="D480" s="1">
        <v>0</v>
      </c>
      <c r="E480" s="17" t="s">
        <v>213</v>
      </c>
      <c r="F480" s="15">
        <v>24</v>
      </c>
      <c r="G480" s="2">
        <v>2.73</v>
      </c>
      <c r="H480" s="3">
        <v>14</v>
      </c>
      <c r="I480" s="2">
        <v>1.7</v>
      </c>
      <c r="J480" s="4">
        <f t="shared" si="27"/>
        <v>1.03</v>
      </c>
      <c r="K480" s="1">
        <v>1</v>
      </c>
      <c r="L480" s="4">
        <f t="shared" si="28"/>
        <v>1.03</v>
      </c>
      <c r="M480" s="1">
        <v>1</v>
      </c>
      <c r="N480" s="19">
        <v>1.03</v>
      </c>
      <c r="O480" s="1" t="s">
        <v>1746</v>
      </c>
    </row>
    <row r="481" spans="1:15" x14ac:dyDescent="0.25">
      <c r="A481" s="1">
        <v>480</v>
      </c>
      <c r="B481" s="1" t="s">
        <v>445</v>
      </c>
      <c r="C481" s="10">
        <v>45010</v>
      </c>
      <c r="D481" s="1">
        <v>0</v>
      </c>
      <c r="E481" s="17" t="s">
        <v>213</v>
      </c>
      <c r="F481" s="15">
        <v>24</v>
      </c>
      <c r="G481" s="2">
        <v>2.74</v>
      </c>
      <c r="H481" s="3">
        <v>14</v>
      </c>
      <c r="I481" s="2">
        <v>1.68</v>
      </c>
      <c r="J481" s="4">
        <f t="shared" si="27"/>
        <v>1.0600000000000003</v>
      </c>
      <c r="K481" s="1">
        <v>1</v>
      </c>
      <c r="L481" s="4">
        <f t="shared" si="28"/>
        <v>1.0600000000000003</v>
      </c>
      <c r="M481" s="1">
        <v>1</v>
      </c>
      <c r="N481" s="19">
        <v>1.0600000000000003</v>
      </c>
      <c r="O481" s="1" t="s">
        <v>1746</v>
      </c>
    </row>
    <row r="482" spans="1:15" x14ac:dyDescent="0.25">
      <c r="A482" s="1">
        <v>481</v>
      </c>
      <c r="B482" s="1" t="s">
        <v>445</v>
      </c>
      <c r="C482" s="10">
        <v>45011</v>
      </c>
      <c r="D482" s="1">
        <v>0</v>
      </c>
      <c r="E482" s="1" t="s">
        <v>213</v>
      </c>
      <c r="F482" s="15">
        <v>24</v>
      </c>
      <c r="G482" s="2">
        <v>2.76</v>
      </c>
      <c r="H482" s="3">
        <v>13</v>
      </c>
      <c r="I482" s="2">
        <v>1.67</v>
      </c>
      <c r="J482" s="4">
        <f t="shared" si="27"/>
        <v>1.0899999999999999</v>
      </c>
      <c r="K482" s="1">
        <v>1</v>
      </c>
      <c r="L482" s="4">
        <f t="shared" si="28"/>
        <v>1.0899999999999999</v>
      </c>
      <c r="M482" s="1">
        <v>1</v>
      </c>
      <c r="N482" s="19">
        <v>1.0899999999999999</v>
      </c>
      <c r="O482" s="1" t="s">
        <v>1746</v>
      </c>
    </row>
    <row r="483" spans="1:15" x14ac:dyDescent="0.25">
      <c r="A483" s="1">
        <v>482</v>
      </c>
      <c r="B483" s="1" t="s">
        <v>445</v>
      </c>
      <c r="C483" s="10">
        <v>45012</v>
      </c>
      <c r="D483" s="1">
        <v>0</v>
      </c>
      <c r="E483" s="1" t="s">
        <v>213</v>
      </c>
      <c r="F483" s="15">
        <v>24</v>
      </c>
      <c r="G483" s="2">
        <v>2.82</v>
      </c>
      <c r="H483" s="3">
        <v>13</v>
      </c>
      <c r="I483" s="2">
        <v>1.66</v>
      </c>
      <c r="J483" s="4">
        <f t="shared" si="27"/>
        <v>1.1599999999999999</v>
      </c>
      <c r="K483" s="1">
        <v>1</v>
      </c>
      <c r="L483" s="4">
        <f t="shared" si="28"/>
        <v>1.1599999999999999</v>
      </c>
      <c r="M483" s="1">
        <v>1</v>
      </c>
      <c r="N483" s="19">
        <v>1.1599999999999999</v>
      </c>
      <c r="O483" s="1" t="s">
        <v>1746</v>
      </c>
    </row>
    <row r="484" spans="1:15" x14ac:dyDescent="0.25">
      <c r="A484" s="1">
        <v>483</v>
      </c>
      <c r="B484" s="1" t="s">
        <v>445</v>
      </c>
      <c r="C484" s="10">
        <v>45013</v>
      </c>
      <c r="D484" s="1">
        <v>0</v>
      </c>
      <c r="E484" s="1" t="s">
        <v>213</v>
      </c>
      <c r="F484" s="15">
        <v>24</v>
      </c>
      <c r="G484" s="2">
        <v>2.92</v>
      </c>
      <c r="H484" s="3">
        <v>15</v>
      </c>
      <c r="I484" s="2">
        <v>1.79</v>
      </c>
      <c r="J484" s="4">
        <f t="shared" si="27"/>
        <v>1.1299999999999999</v>
      </c>
      <c r="K484" s="1">
        <v>1</v>
      </c>
      <c r="L484" s="4">
        <f t="shared" si="28"/>
        <v>1.1299999999999999</v>
      </c>
      <c r="M484" s="1">
        <v>1</v>
      </c>
      <c r="N484" s="19">
        <v>1.1299999999999999</v>
      </c>
      <c r="O484" s="1" t="s">
        <v>1746</v>
      </c>
    </row>
    <row r="485" spans="1:15" x14ac:dyDescent="0.25">
      <c r="A485" s="1">
        <v>484</v>
      </c>
      <c r="B485" s="1" t="s">
        <v>445</v>
      </c>
      <c r="C485" s="10">
        <v>45014</v>
      </c>
      <c r="D485" s="1">
        <v>0</v>
      </c>
      <c r="E485" s="1" t="s">
        <v>213</v>
      </c>
      <c r="F485" s="15">
        <v>24</v>
      </c>
      <c r="G485" s="2">
        <v>2.8</v>
      </c>
      <c r="H485" s="3">
        <v>14</v>
      </c>
      <c r="I485" s="2">
        <v>1.84</v>
      </c>
      <c r="J485" s="4">
        <f t="shared" si="27"/>
        <v>0.95999999999999974</v>
      </c>
      <c r="K485" s="1">
        <v>1</v>
      </c>
      <c r="L485" s="4">
        <f t="shared" si="28"/>
        <v>0.95999999999999974</v>
      </c>
      <c r="M485" s="1">
        <v>1</v>
      </c>
      <c r="N485" s="19">
        <v>0.95999999999999974</v>
      </c>
      <c r="O485" s="1" t="s">
        <v>1746</v>
      </c>
    </row>
    <row r="486" spans="1:15" x14ac:dyDescent="0.25">
      <c r="A486" s="1">
        <v>485</v>
      </c>
      <c r="B486" s="1" t="s">
        <v>445</v>
      </c>
      <c r="C486" s="10">
        <v>45015</v>
      </c>
      <c r="D486" s="1">
        <v>0</v>
      </c>
      <c r="E486" s="1" t="s">
        <v>213</v>
      </c>
      <c r="F486" s="15">
        <v>24</v>
      </c>
      <c r="G486" s="2">
        <v>2.76</v>
      </c>
      <c r="H486" s="3">
        <v>14</v>
      </c>
      <c r="I486" s="2">
        <v>1.75</v>
      </c>
      <c r="J486" s="4">
        <f t="shared" si="27"/>
        <v>1.0099999999999998</v>
      </c>
      <c r="K486" s="1">
        <v>1</v>
      </c>
      <c r="L486" s="4">
        <f t="shared" si="28"/>
        <v>1.0099999999999998</v>
      </c>
      <c r="M486" s="1">
        <v>1</v>
      </c>
      <c r="N486" s="19">
        <v>1.0099999999999998</v>
      </c>
      <c r="O486" s="1" t="s">
        <v>1746</v>
      </c>
    </row>
    <row r="487" spans="1:15" x14ac:dyDescent="0.25">
      <c r="A487" s="1">
        <v>486</v>
      </c>
      <c r="B487" s="1" t="s">
        <v>445</v>
      </c>
      <c r="C487" s="10">
        <v>45016</v>
      </c>
      <c r="D487" s="1">
        <v>0</v>
      </c>
      <c r="E487" s="1" t="s">
        <v>213</v>
      </c>
      <c r="F487" s="15">
        <v>24</v>
      </c>
      <c r="G487" s="2">
        <v>2.79</v>
      </c>
      <c r="H487" s="3">
        <v>15</v>
      </c>
      <c r="I487" s="2">
        <v>1.72</v>
      </c>
      <c r="J487" s="4">
        <f t="shared" si="27"/>
        <v>1.07</v>
      </c>
      <c r="K487" s="1">
        <v>1</v>
      </c>
      <c r="L487" s="4">
        <f t="shared" si="28"/>
        <v>1.07</v>
      </c>
      <c r="M487" s="1">
        <v>1</v>
      </c>
      <c r="N487" s="19">
        <v>1.07</v>
      </c>
      <c r="O487" s="1" t="s">
        <v>1746</v>
      </c>
    </row>
    <row r="488" spans="1:15" x14ac:dyDescent="0.25">
      <c r="A488" s="1">
        <v>487</v>
      </c>
      <c r="B488" s="1" t="s">
        <v>445</v>
      </c>
      <c r="C488" s="10">
        <v>45017</v>
      </c>
      <c r="D488" s="1">
        <v>0</v>
      </c>
      <c r="E488" s="1" t="s">
        <v>213</v>
      </c>
      <c r="F488" s="15">
        <v>24</v>
      </c>
      <c r="G488" s="2">
        <v>2.77</v>
      </c>
      <c r="H488" s="3">
        <v>15</v>
      </c>
      <c r="I488" s="2">
        <v>1.74</v>
      </c>
      <c r="J488" s="4">
        <f t="shared" ref="J488:J495" si="29">G488-I488</f>
        <v>1.03</v>
      </c>
      <c r="K488" s="1">
        <v>1</v>
      </c>
      <c r="L488" s="4">
        <f t="shared" ref="L488:L495" si="30">(G488-I488-D488)*K488</f>
        <v>1.03</v>
      </c>
      <c r="M488" s="1">
        <v>1</v>
      </c>
      <c r="N488" s="19">
        <v>1.03</v>
      </c>
      <c r="O488" s="1" t="s">
        <v>1746</v>
      </c>
    </row>
    <row r="489" spans="1:15" x14ac:dyDescent="0.25">
      <c r="A489" s="1">
        <v>488</v>
      </c>
      <c r="B489" s="1" t="s">
        <v>445</v>
      </c>
      <c r="C489" s="10">
        <v>45018</v>
      </c>
      <c r="D489" s="1">
        <v>0</v>
      </c>
      <c r="E489" s="1" t="s">
        <v>213</v>
      </c>
      <c r="F489" s="15">
        <v>24</v>
      </c>
      <c r="G489" s="2">
        <v>2.79</v>
      </c>
      <c r="H489" s="3">
        <v>15</v>
      </c>
      <c r="I489" s="2">
        <v>1.72</v>
      </c>
      <c r="J489" s="4">
        <f t="shared" si="29"/>
        <v>1.07</v>
      </c>
      <c r="K489" s="1">
        <v>1</v>
      </c>
      <c r="L489" s="4">
        <f t="shared" si="30"/>
        <v>1.07</v>
      </c>
      <c r="M489" s="1">
        <v>1</v>
      </c>
      <c r="N489" s="19">
        <v>1.07</v>
      </c>
      <c r="O489" s="1" t="s">
        <v>1746</v>
      </c>
    </row>
    <row r="490" spans="1:15" x14ac:dyDescent="0.25">
      <c r="A490" s="1">
        <v>489</v>
      </c>
      <c r="B490" s="1" t="s">
        <v>445</v>
      </c>
      <c r="C490" s="10">
        <v>45019</v>
      </c>
      <c r="D490" s="1">
        <v>0</v>
      </c>
      <c r="E490" s="1" t="s">
        <v>213</v>
      </c>
      <c r="F490" s="15">
        <v>24</v>
      </c>
      <c r="G490" s="2">
        <v>2.77</v>
      </c>
      <c r="H490" s="3">
        <v>15</v>
      </c>
      <c r="I490" s="2">
        <v>1.74</v>
      </c>
      <c r="J490" s="4">
        <f t="shared" si="29"/>
        <v>1.03</v>
      </c>
      <c r="K490" s="1">
        <v>1</v>
      </c>
      <c r="L490" s="4">
        <f t="shared" si="30"/>
        <v>1.03</v>
      </c>
      <c r="M490" s="1">
        <v>1</v>
      </c>
      <c r="N490" s="19">
        <v>1.03</v>
      </c>
      <c r="O490" s="1" t="s">
        <v>1746</v>
      </c>
    </row>
    <row r="491" spans="1:15" x14ac:dyDescent="0.25">
      <c r="A491" s="1">
        <v>490</v>
      </c>
      <c r="B491" s="1" t="s">
        <v>445</v>
      </c>
      <c r="C491" s="10">
        <v>45020</v>
      </c>
      <c r="D491" s="1">
        <v>0</v>
      </c>
      <c r="E491" s="1" t="s">
        <v>213</v>
      </c>
      <c r="F491" s="15">
        <v>24</v>
      </c>
      <c r="G491" s="2">
        <v>2.73</v>
      </c>
      <c r="H491" s="3">
        <v>13</v>
      </c>
      <c r="I491" s="2">
        <v>1.74</v>
      </c>
      <c r="J491" s="4">
        <f t="shared" si="29"/>
        <v>0.99</v>
      </c>
      <c r="K491" s="1">
        <v>1</v>
      </c>
      <c r="L491" s="4">
        <f t="shared" si="30"/>
        <v>0.99</v>
      </c>
      <c r="M491" s="1">
        <v>1</v>
      </c>
      <c r="N491" s="19">
        <v>0.99</v>
      </c>
      <c r="O491" s="1" t="s">
        <v>1746</v>
      </c>
    </row>
    <row r="492" spans="1:15" x14ac:dyDescent="0.25">
      <c r="A492" s="1">
        <v>491</v>
      </c>
      <c r="B492" s="1" t="s">
        <v>445</v>
      </c>
      <c r="C492" s="10">
        <v>45021</v>
      </c>
      <c r="D492" s="1">
        <v>0</v>
      </c>
      <c r="E492" s="1" t="s">
        <v>213</v>
      </c>
      <c r="F492" s="15">
        <v>24</v>
      </c>
      <c r="G492" s="2">
        <v>2.82</v>
      </c>
      <c r="H492" s="3">
        <v>15</v>
      </c>
      <c r="I492" s="2">
        <v>1.75</v>
      </c>
      <c r="J492" s="4">
        <f t="shared" si="29"/>
        <v>1.0699999999999998</v>
      </c>
      <c r="K492" s="1">
        <v>1</v>
      </c>
      <c r="L492" s="4">
        <f t="shared" si="30"/>
        <v>1.0699999999999998</v>
      </c>
      <c r="M492" s="1">
        <v>1</v>
      </c>
      <c r="N492" s="19">
        <v>1.0699999999999998</v>
      </c>
      <c r="O492" s="1" t="s">
        <v>1746</v>
      </c>
    </row>
    <row r="493" spans="1:15" x14ac:dyDescent="0.25">
      <c r="A493" s="1">
        <v>492</v>
      </c>
      <c r="B493" s="1" t="s">
        <v>445</v>
      </c>
      <c r="C493" s="10">
        <v>45022</v>
      </c>
      <c r="D493" s="1">
        <v>0</v>
      </c>
      <c r="E493" s="1" t="s">
        <v>523</v>
      </c>
      <c r="F493" s="15">
        <v>12</v>
      </c>
      <c r="G493" s="2">
        <v>1.45</v>
      </c>
      <c r="H493" s="3">
        <v>6</v>
      </c>
      <c r="I493" s="2">
        <v>0.72</v>
      </c>
      <c r="J493" s="4">
        <f t="shared" si="29"/>
        <v>0.73</v>
      </c>
      <c r="K493" s="1">
        <v>1</v>
      </c>
      <c r="L493" s="4">
        <f t="shared" si="30"/>
        <v>0.73</v>
      </c>
      <c r="M493" s="1">
        <v>1</v>
      </c>
      <c r="N493" s="19">
        <v>0.73</v>
      </c>
      <c r="O493" s="1" t="s">
        <v>1746</v>
      </c>
    </row>
    <row r="494" spans="1:15" x14ac:dyDescent="0.25">
      <c r="A494" s="1">
        <v>493</v>
      </c>
      <c r="B494" s="1" t="s">
        <v>522</v>
      </c>
      <c r="C494" s="10">
        <v>45022</v>
      </c>
      <c r="D494" s="1">
        <v>0</v>
      </c>
      <c r="E494" s="1" t="s">
        <v>252</v>
      </c>
      <c r="F494" s="15">
        <v>12</v>
      </c>
      <c r="G494" s="2">
        <v>0.89</v>
      </c>
      <c r="H494" s="3">
        <v>2.5</v>
      </c>
      <c r="I494" s="2">
        <v>0.7</v>
      </c>
      <c r="J494" s="4">
        <f t="shared" si="29"/>
        <v>0.19000000000000006</v>
      </c>
      <c r="K494" s="1">
        <v>5</v>
      </c>
      <c r="L494" s="4">
        <f t="shared" si="30"/>
        <v>0.95000000000000029</v>
      </c>
      <c r="M494" s="1">
        <v>25</v>
      </c>
      <c r="N494" s="19">
        <v>12.3</v>
      </c>
      <c r="O494" s="1" t="s">
        <v>1746</v>
      </c>
    </row>
    <row r="495" spans="1:15" x14ac:dyDescent="0.25">
      <c r="A495" s="1">
        <v>494</v>
      </c>
      <c r="B495" s="1" t="s">
        <v>445</v>
      </c>
      <c r="C495" s="10">
        <v>45023</v>
      </c>
      <c r="D495" s="1">
        <v>0</v>
      </c>
      <c r="E495" s="1" t="s">
        <v>213</v>
      </c>
      <c r="F495" s="15">
        <v>24</v>
      </c>
      <c r="G495" s="2">
        <v>2.56</v>
      </c>
      <c r="H495" s="3">
        <v>14</v>
      </c>
      <c r="I495" s="2">
        <v>1.54</v>
      </c>
      <c r="J495" s="4">
        <f t="shared" si="29"/>
        <v>1.02</v>
      </c>
      <c r="K495" s="1">
        <v>1</v>
      </c>
      <c r="L495" s="4">
        <f t="shared" si="30"/>
        <v>1.02</v>
      </c>
      <c r="M495" s="1">
        <v>1</v>
      </c>
      <c r="N495" s="19">
        <v>1.02</v>
      </c>
      <c r="O495" s="1" t="s">
        <v>1746</v>
      </c>
    </row>
    <row r="496" spans="1:15" x14ac:dyDescent="0.25">
      <c r="A496" s="1">
        <v>495</v>
      </c>
      <c r="B496" s="1" t="s">
        <v>445</v>
      </c>
      <c r="C496" s="10">
        <v>45024</v>
      </c>
      <c r="D496" s="1">
        <v>0</v>
      </c>
      <c r="E496" s="1" t="s">
        <v>213</v>
      </c>
      <c r="F496" s="15">
        <v>24</v>
      </c>
      <c r="G496" s="2">
        <v>2.67</v>
      </c>
      <c r="H496" s="3">
        <v>13</v>
      </c>
      <c r="I496" s="2">
        <v>1.63</v>
      </c>
      <c r="J496" s="4">
        <f t="shared" ref="J496:J522" si="31">G496-I496</f>
        <v>1.04</v>
      </c>
      <c r="K496" s="1">
        <v>1</v>
      </c>
      <c r="L496" s="4">
        <f t="shared" ref="L496:L522" si="32">(G496-I496-D496)*K496</f>
        <v>1.04</v>
      </c>
      <c r="M496" s="1">
        <v>1</v>
      </c>
      <c r="N496" s="19">
        <v>1.04</v>
      </c>
      <c r="O496" s="1" t="s">
        <v>1746</v>
      </c>
    </row>
    <row r="497" spans="1:15" x14ac:dyDescent="0.25">
      <c r="A497" s="1">
        <v>496</v>
      </c>
      <c r="B497" s="1" t="s">
        <v>445</v>
      </c>
      <c r="C497" s="10">
        <v>45025</v>
      </c>
      <c r="D497" s="1">
        <v>0</v>
      </c>
      <c r="E497" s="1" t="s">
        <v>213</v>
      </c>
      <c r="F497" s="15">
        <v>24</v>
      </c>
      <c r="G497" s="2">
        <v>2.75</v>
      </c>
      <c r="H497" s="3">
        <v>15</v>
      </c>
      <c r="I497" s="2">
        <v>1.66</v>
      </c>
      <c r="J497" s="4">
        <f t="shared" si="31"/>
        <v>1.0900000000000001</v>
      </c>
      <c r="K497" s="1">
        <v>1</v>
      </c>
      <c r="L497" s="4">
        <f t="shared" si="32"/>
        <v>1.0900000000000001</v>
      </c>
      <c r="M497" s="1">
        <v>1</v>
      </c>
      <c r="N497" s="19">
        <v>1.0900000000000001</v>
      </c>
      <c r="O497" s="1" t="s">
        <v>1746</v>
      </c>
    </row>
    <row r="498" spans="1:15" x14ac:dyDescent="0.25">
      <c r="A498" s="1">
        <v>497</v>
      </c>
      <c r="B498" s="1" t="s">
        <v>445</v>
      </c>
      <c r="C498" s="10">
        <v>45026</v>
      </c>
      <c r="D498" s="1">
        <v>0</v>
      </c>
      <c r="E498" s="1" t="s">
        <v>213</v>
      </c>
      <c r="F498" s="15">
        <v>24</v>
      </c>
      <c r="G498" s="2">
        <v>2.69</v>
      </c>
      <c r="H498" s="3">
        <v>14</v>
      </c>
      <c r="I498" s="2">
        <v>1.69</v>
      </c>
      <c r="J498" s="4">
        <f t="shared" si="31"/>
        <v>1</v>
      </c>
      <c r="K498" s="1">
        <v>1</v>
      </c>
      <c r="L498" s="4">
        <f t="shared" si="32"/>
        <v>1</v>
      </c>
      <c r="M498" s="1">
        <v>1</v>
      </c>
      <c r="N498" s="19">
        <v>1</v>
      </c>
      <c r="O498" s="1" t="s">
        <v>1746</v>
      </c>
    </row>
    <row r="499" spans="1:15" x14ac:dyDescent="0.25">
      <c r="A499" s="1">
        <v>498</v>
      </c>
      <c r="B499" s="1" t="s">
        <v>445</v>
      </c>
      <c r="C499" s="10">
        <v>45027</v>
      </c>
      <c r="D499" s="1">
        <v>0</v>
      </c>
      <c r="E499" s="1" t="s">
        <v>213</v>
      </c>
      <c r="F499" s="15">
        <v>24</v>
      </c>
      <c r="G499" s="2">
        <v>2.65</v>
      </c>
      <c r="H499" s="3">
        <v>14</v>
      </c>
      <c r="I499" s="2">
        <v>1.67</v>
      </c>
      <c r="J499" s="4">
        <f t="shared" si="31"/>
        <v>0.98</v>
      </c>
      <c r="K499" s="1">
        <v>1</v>
      </c>
      <c r="L499" s="4">
        <f t="shared" si="32"/>
        <v>0.98</v>
      </c>
      <c r="M499" s="1">
        <v>1</v>
      </c>
      <c r="N499" s="19">
        <v>0.98</v>
      </c>
      <c r="O499" s="1" t="s">
        <v>1746</v>
      </c>
    </row>
    <row r="500" spans="1:15" x14ac:dyDescent="0.25">
      <c r="A500" s="1">
        <v>499</v>
      </c>
      <c r="B500" s="1" t="s">
        <v>445</v>
      </c>
      <c r="C500" s="10">
        <v>45028</v>
      </c>
      <c r="D500" s="1">
        <v>0</v>
      </c>
      <c r="E500" s="1" t="s">
        <v>213</v>
      </c>
      <c r="F500" s="15">
        <v>24</v>
      </c>
      <c r="G500" s="2">
        <v>2.65</v>
      </c>
      <c r="H500" s="3">
        <v>13</v>
      </c>
      <c r="I500" s="2">
        <v>1.65</v>
      </c>
      <c r="J500" s="4">
        <f t="shared" si="31"/>
        <v>1</v>
      </c>
      <c r="K500" s="1">
        <v>1</v>
      </c>
      <c r="L500" s="4">
        <f t="shared" si="32"/>
        <v>1</v>
      </c>
      <c r="M500" s="1">
        <v>1</v>
      </c>
      <c r="N500" s="19">
        <v>1</v>
      </c>
      <c r="O500" s="1" t="s">
        <v>1746</v>
      </c>
    </row>
    <row r="501" spans="1:15" x14ac:dyDescent="0.25">
      <c r="A501" s="1">
        <v>500</v>
      </c>
      <c r="B501" s="1" t="s">
        <v>445</v>
      </c>
      <c r="C501" s="10">
        <v>45029</v>
      </c>
      <c r="D501" s="1">
        <v>0</v>
      </c>
      <c r="E501" s="1" t="s">
        <v>213</v>
      </c>
      <c r="F501" s="15">
        <v>24</v>
      </c>
      <c r="G501" s="2">
        <v>2.64</v>
      </c>
      <c r="H501" s="3">
        <v>12</v>
      </c>
      <c r="I501" s="2">
        <v>1.67</v>
      </c>
      <c r="J501" s="4">
        <f t="shared" si="31"/>
        <v>0.9700000000000002</v>
      </c>
      <c r="K501" s="1">
        <v>1</v>
      </c>
      <c r="L501" s="4">
        <f t="shared" si="32"/>
        <v>0.9700000000000002</v>
      </c>
      <c r="M501" s="1">
        <v>1</v>
      </c>
      <c r="N501" s="19">
        <v>0.9700000000000002</v>
      </c>
      <c r="O501" s="1" t="s">
        <v>1746</v>
      </c>
    </row>
    <row r="502" spans="1:15" x14ac:dyDescent="0.25">
      <c r="A502" s="1">
        <v>501</v>
      </c>
      <c r="B502" s="1" t="s">
        <v>445</v>
      </c>
      <c r="C502" s="10">
        <v>45030</v>
      </c>
      <c r="D502" s="1">
        <v>0</v>
      </c>
      <c r="E502" s="1" t="s">
        <v>422</v>
      </c>
      <c r="F502" s="15">
        <v>13</v>
      </c>
      <c r="G502" s="2">
        <v>1.66</v>
      </c>
      <c r="H502" s="3">
        <v>6</v>
      </c>
      <c r="I502" s="2">
        <v>0.72</v>
      </c>
      <c r="J502" s="4">
        <f t="shared" si="31"/>
        <v>0.94</v>
      </c>
      <c r="K502" s="1">
        <v>1</v>
      </c>
      <c r="L502" s="4">
        <f t="shared" si="32"/>
        <v>0.94</v>
      </c>
      <c r="M502" s="1">
        <v>1</v>
      </c>
      <c r="N502" s="19">
        <v>0.94</v>
      </c>
      <c r="O502" s="1" t="s">
        <v>1746</v>
      </c>
    </row>
    <row r="503" spans="1:15" x14ac:dyDescent="0.25">
      <c r="A503" s="1">
        <v>502</v>
      </c>
      <c r="B503" s="1" t="s">
        <v>445</v>
      </c>
      <c r="C503" s="10">
        <v>45031</v>
      </c>
      <c r="D503" s="1">
        <v>0</v>
      </c>
      <c r="E503" s="1" t="s">
        <v>213</v>
      </c>
      <c r="F503" s="15">
        <v>24</v>
      </c>
      <c r="G503" s="2">
        <v>2.77</v>
      </c>
      <c r="H503" s="3">
        <v>15</v>
      </c>
      <c r="I503" s="2">
        <v>1.62</v>
      </c>
      <c r="J503" s="4">
        <f t="shared" si="31"/>
        <v>1.1499999999999999</v>
      </c>
      <c r="K503" s="1">
        <v>1</v>
      </c>
      <c r="L503" s="4">
        <f t="shared" si="32"/>
        <v>1.1499999999999999</v>
      </c>
      <c r="M503" s="1">
        <v>1</v>
      </c>
      <c r="N503" s="19">
        <v>1.1499999999999999</v>
      </c>
      <c r="O503" s="1" t="s">
        <v>1746</v>
      </c>
    </row>
    <row r="504" spans="1:15" x14ac:dyDescent="0.25">
      <c r="A504" s="1">
        <v>503</v>
      </c>
      <c r="B504" s="1" t="s">
        <v>445</v>
      </c>
      <c r="C504" s="10">
        <v>45032</v>
      </c>
      <c r="D504" s="1">
        <v>0</v>
      </c>
      <c r="E504" s="1" t="s">
        <v>213</v>
      </c>
      <c r="F504" s="15">
        <v>24</v>
      </c>
      <c r="G504" s="2">
        <v>2.75</v>
      </c>
      <c r="H504" s="3">
        <v>15</v>
      </c>
      <c r="I504" s="2">
        <v>1.74</v>
      </c>
      <c r="J504" s="4">
        <f t="shared" si="31"/>
        <v>1.01</v>
      </c>
      <c r="K504" s="1">
        <v>1</v>
      </c>
      <c r="L504" s="4">
        <f t="shared" si="32"/>
        <v>1.01</v>
      </c>
      <c r="M504" s="1">
        <v>1</v>
      </c>
      <c r="N504" s="19">
        <v>1.01</v>
      </c>
      <c r="O504" s="1" t="s">
        <v>1746</v>
      </c>
    </row>
    <row r="505" spans="1:15" x14ac:dyDescent="0.25">
      <c r="A505" s="1">
        <v>504</v>
      </c>
      <c r="B505" s="1" t="s">
        <v>445</v>
      </c>
      <c r="C505" s="10">
        <v>45033</v>
      </c>
      <c r="D505" s="1">
        <v>0</v>
      </c>
      <c r="E505" s="1" t="s">
        <v>213</v>
      </c>
      <c r="F505" s="15">
        <v>24</v>
      </c>
      <c r="G505" s="2">
        <v>2.74</v>
      </c>
      <c r="H505" s="3">
        <v>16</v>
      </c>
      <c r="I505" s="2">
        <v>1.63</v>
      </c>
      <c r="J505" s="4">
        <f t="shared" si="31"/>
        <v>1.1100000000000003</v>
      </c>
      <c r="K505" s="1">
        <v>1</v>
      </c>
      <c r="L505" s="4">
        <f t="shared" si="32"/>
        <v>1.1100000000000003</v>
      </c>
      <c r="M505" s="1">
        <v>1</v>
      </c>
      <c r="N505" s="19">
        <v>1.1100000000000003</v>
      </c>
      <c r="O505" s="1" t="s">
        <v>1746</v>
      </c>
    </row>
    <row r="506" spans="1:15" x14ac:dyDescent="0.25">
      <c r="A506" s="1">
        <v>505</v>
      </c>
      <c r="B506" s="1" t="s">
        <v>445</v>
      </c>
      <c r="C506" s="10">
        <v>45034</v>
      </c>
      <c r="D506" s="1">
        <v>0</v>
      </c>
      <c r="E506" s="1" t="s">
        <v>213</v>
      </c>
      <c r="F506" s="15">
        <v>24</v>
      </c>
      <c r="G506" s="2">
        <v>2.77</v>
      </c>
      <c r="H506" s="3">
        <v>14</v>
      </c>
      <c r="I506" s="2">
        <v>1.57</v>
      </c>
      <c r="J506" s="4">
        <f t="shared" si="31"/>
        <v>1.2</v>
      </c>
      <c r="K506" s="1">
        <v>1</v>
      </c>
      <c r="L506" s="4">
        <f t="shared" si="32"/>
        <v>1.2</v>
      </c>
      <c r="M506" s="1">
        <v>1</v>
      </c>
      <c r="N506" s="19">
        <v>1.2</v>
      </c>
      <c r="O506" s="1" t="s">
        <v>1746</v>
      </c>
    </row>
    <row r="507" spans="1:15" x14ac:dyDescent="0.25">
      <c r="A507" s="1">
        <v>506</v>
      </c>
      <c r="B507" s="1" t="s">
        <v>445</v>
      </c>
      <c r="C507" s="10">
        <v>45035</v>
      </c>
      <c r="D507" s="1">
        <v>0</v>
      </c>
      <c r="E507" s="1" t="s">
        <v>213</v>
      </c>
      <c r="F507" s="15">
        <v>24</v>
      </c>
      <c r="G507" s="2">
        <v>2.82</v>
      </c>
      <c r="H507" s="3">
        <v>15</v>
      </c>
      <c r="I507" s="2">
        <v>1.6</v>
      </c>
      <c r="J507" s="4">
        <f t="shared" si="31"/>
        <v>1.2199999999999998</v>
      </c>
      <c r="K507" s="1">
        <v>1</v>
      </c>
      <c r="L507" s="4">
        <f t="shared" si="32"/>
        <v>1.2199999999999998</v>
      </c>
      <c r="M507" s="1">
        <v>1</v>
      </c>
      <c r="N507" s="19">
        <v>1.2199999999999998</v>
      </c>
      <c r="O507" s="1" t="s">
        <v>1746</v>
      </c>
    </row>
    <row r="508" spans="1:15" x14ac:dyDescent="0.25">
      <c r="A508" s="1">
        <v>507</v>
      </c>
      <c r="B508" s="1" t="s">
        <v>445</v>
      </c>
      <c r="C508" s="10">
        <v>45036</v>
      </c>
      <c r="D508" s="1">
        <v>0</v>
      </c>
      <c r="E508" s="1" t="s">
        <v>213</v>
      </c>
      <c r="F508" s="15">
        <v>24</v>
      </c>
      <c r="G508" s="2">
        <v>2.98</v>
      </c>
      <c r="H508" s="3">
        <v>14</v>
      </c>
      <c r="I508" s="2">
        <v>1.8</v>
      </c>
      <c r="J508" s="4">
        <f t="shared" si="31"/>
        <v>1.18</v>
      </c>
      <c r="K508" s="1">
        <v>1</v>
      </c>
      <c r="L508" s="4">
        <f t="shared" si="32"/>
        <v>1.18</v>
      </c>
      <c r="M508" s="1">
        <v>1</v>
      </c>
      <c r="N508" s="19">
        <v>1.18</v>
      </c>
      <c r="O508" s="1" t="s">
        <v>1746</v>
      </c>
    </row>
    <row r="509" spans="1:15" x14ac:dyDescent="0.25">
      <c r="A509" s="1">
        <v>508</v>
      </c>
      <c r="B509" s="1" t="s">
        <v>445</v>
      </c>
      <c r="C509" s="10">
        <v>45037</v>
      </c>
      <c r="D509" s="1">
        <v>0</v>
      </c>
      <c r="E509" s="1" t="s">
        <v>213</v>
      </c>
      <c r="F509" s="15">
        <v>24</v>
      </c>
      <c r="G509" s="2">
        <v>3.05</v>
      </c>
      <c r="H509" s="3">
        <v>17</v>
      </c>
      <c r="I509" s="2">
        <v>1.71</v>
      </c>
      <c r="J509" s="4">
        <f t="shared" si="31"/>
        <v>1.3399999999999999</v>
      </c>
      <c r="K509" s="1">
        <v>1</v>
      </c>
      <c r="L509" s="4">
        <f t="shared" si="32"/>
        <v>1.3399999999999999</v>
      </c>
      <c r="M509" s="1">
        <v>1</v>
      </c>
      <c r="N509" s="19">
        <v>1.3399999999999999</v>
      </c>
      <c r="O509" s="1" t="s">
        <v>1746</v>
      </c>
    </row>
    <row r="510" spans="1:15" x14ac:dyDescent="0.25">
      <c r="A510" s="1">
        <v>509</v>
      </c>
      <c r="B510" s="1" t="s">
        <v>445</v>
      </c>
      <c r="C510" s="10">
        <v>45038</v>
      </c>
      <c r="D510" s="1">
        <v>0</v>
      </c>
      <c r="E510" s="1" t="s">
        <v>213</v>
      </c>
      <c r="F510" s="15">
        <v>24</v>
      </c>
      <c r="G510" s="2">
        <v>3.12</v>
      </c>
      <c r="H510" s="3">
        <v>14</v>
      </c>
      <c r="I510" s="2">
        <v>1.84</v>
      </c>
      <c r="J510" s="4">
        <f t="shared" si="31"/>
        <v>1.28</v>
      </c>
      <c r="K510" s="1">
        <v>1</v>
      </c>
      <c r="L510" s="4">
        <f t="shared" si="32"/>
        <v>1.28</v>
      </c>
      <c r="M510" s="1">
        <v>1</v>
      </c>
      <c r="N510" s="19">
        <v>1.28</v>
      </c>
      <c r="O510" s="1" t="s">
        <v>1746</v>
      </c>
    </row>
    <row r="511" spans="1:15" x14ac:dyDescent="0.25">
      <c r="A511" s="1">
        <v>510</v>
      </c>
      <c r="B511" s="1" t="s">
        <v>445</v>
      </c>
      <c r="C511" s="10">
        <v>45039</v>
      </c>
      <c r="D511" s="1">
        <v>0</v>
      </c>
      <c r="E511" s="1" t="s">
        <v>213</v>
      </c>
      <c r="F511" s="15">
        <v>24</v>
      </c>
      <c r="G511" s="2">
        <v>2.95</v>
      </c>
      <c r="H511" s="3">
        <v>14</v>
      </c>
      <c r="I511" s="2">
        <v>1.7</v>
      </c>
      <c r="J511" s="4">
        <f t="shared" si="31"/>
        <v>1.2500000000000002</v>
      </c>
      <c r="K511" s="1">
        <v>1</v>
      </c>
      <c r="L511" s="4">
        <f t="shared" si="32"/>
        <v>1.2500000000000002</v>
      </c>
      <c r="M511" s="1">
        <v>1</v>
      </c>
      <c r="N511" s="19">
        <v>1.2500000000000002</v>
      </c>
      <c r="O511" s="1" t="s">
        <v>1746</v>
      </c>
    </row>
    <row r="512" spans="1:15" x14ac:dyDescent="0.25">
      <c r="A512" s="1">
        <v>511</v>
      </c>
      <c r="B512" s="1" t="s">
        <v>445</v>
      </c>
      <c r="C512" s="10">
        <v>45040</v>
      </c>
      <c r="D512" s="1">
        <v>0</v>
      </c>
      <c r="E512" s="1" t="s">
        <v>213</v>
      </c>
      <c r="F512" s="15">
        <v>24</v>
      </c>
      <c r="G512" s="2">
        <v>2.93</v>
      </c>
      <c r="H512" s="3">
        <v>14</v>
      </c>
      <c r="I512" s="2">
        <v>1.69</v>
      </c>
      <c r="J512" s="4">
        <f t="shared" si="31"/>
        <v>1.2400000000000002</v>
      </c>
      <c r="K512" s="1">
        <v>1</v>
      </c>
      <c r="L512" s="4">
        <f t="shared" si="32"/>
        <v>1.2400000000000002</v>
      </c>
      <c r="M512" s="1">
        <v>1</v>
      </c>
      <c r="N512" s="19">
        <v>1.2400000000000002</v>
      </c>
      <c r="O512" s="1" t="s">
        <v>1746</v>
      </c>
    </row>
    <row r="513" spans="1:15" x14ac:dyDescent="0.25">
      <c r="A513" s="1">
        <v>512</v>
      </c>
      <c r="B513" s="1" t="s">
        <v>445</v>
      </c>
      <c r="C513" s="10">
        <v>45041</v>
      </c>
      <c r="D513" s="1">
        <v>0</v>
      </c>
      <c r="E513" s="1" t="s">
        <v>213</v>
      </c>
      <c r="F513" s="15">
        <v>24</v>
      </c>
      <c r="G513" s="2">
        <v>2.82</v>
      </c>
      <c r="H513" s="3">
        <v>14</v>
      </c>
      <c r="I513" s="2">
        <v>1.6</v>
      </c>
      <c r="J513" s="4">
        <f t="shared" si="31"/>
        <v>1.2199999999999998</v>
      </c>
      <c r="K513" s="1">
        <v>1</v>
      </c>
      <c r="L513" s="4">
        <f t="shared" si="32"/>
        <v>1.2199999999999998</v>
      </c>
      <c r="M513" s="1">
        <v>1</v>
      </c>
      <c r="N513" s="19">
        <v>1.2199999999999998</v>
      </c>
      <c r="O513" s="1" t="s">
        <v>1746</v>
      </c>
    </row>
    <row r="514" spans="1:15" x14ac:dyDescent="0.25">
      <c r="A514" s="1">
        <v>513</v>
      </c>
      <c r="B514" s="1" t="s">
        <v>445</v>
      </c>
      <c r="C514" s="10">
        <v>45042</v>
      </c>
      <c r="D514" s="1">
        <v>0</v>
      </c>
      <c r="E514" s="1" t="s">
        <v>213</v>
      </c>
      <c r="F514" s="15">
        <v>24</v>
      </c>
      <c r="G514" s="2">
        <v>2.83</v>
      </c>
      <c r="H514" s="3">
        <v>15</v>
      </c>
      <c r="I514" s="2">
        <v>1.62</v>
      </c>
      <c r="J514" s="4">
        <f t="shared" si="31"/>
        <v>1.21</v>
      </c>
      <c r="K514" s="1">
        <v>1</v>
      </c>
      <c r="L514" s="4">
        <f t="shared" si="32"/>
        <v>1.21</v>
      </c>
      <c r="M514" s="1">
        <v>1</v>
      </c>
      <c r="N514" s="19">
        <v>1.21</v>
      </c>
      <c r="O514" s="1" t="s">
        <v>1746</v>
      </c>
    </row>
    <row r="515" spans="1:15" x14ac:dyDescent="0.25">
      <c r="A515" s="1">
        <v>514</v>
      </c>
      <c r="B515" s="1" t="s">
        <v>445</v>
      </c>
      <c r="C515" s="10">
        <v>45043</v>
      </c>
      <c r="D515" s="1">
        <v>0</v>
      </c>
      <c r="E515" s="1" t="s">
        <v>213</v>
      </c>
      <c r="F515" s="15">
        <v>24</v>
      </c>
      <c r="G515" s="2">
        <v>2.75</v>
      </c>
      <c r="H515" s="3">
        <v>13</v>
      </c>
      <c r="I515" s="2">
        <v>1.57</v>
      </c>
      <c r="J515" s="4">
        <f t="shared" si="31"/>
        <v>1.18</v>
      </c>
      <c r="K515" s="1">
        <v>1</v>
      </c>
      <c r="L515" s="4">
        <f t="shared" si="32"/>
        <v>1.18</v>
      </c>
      <c r="M515" s="1">
        <v>1</v>
      </c>
      <c r="N515" s="19">
        <v>1.18</v>
      </c>
      <c r="O515" s="1" t="s">
        <v>1746</v>
      </c>
    </row>
    <row r="516" spans="1:15" x14ac:dyDescent="0.25">
      <c r="A516" s="1">
        <v>515</v>
      </c>
      <c r="B516" s="1" t="s">
        <v>445</v>
      </c>
      <c r="C516" s="10">
        <v>45044</v>
      </c>
      <c r="D516" s="1">
        <v>0</v>
      </c>
      <c r="E516" s="1" t="s">
        <v>213</v>
      </c>
      <c r="F516" s="15">
        <v>24</v>
      </c>
      <c r="G516" s="2">
        <v>2.75</v>
      </c>
      <c r="H516" s="3">
        <v>12</v>
      </c>
      <c r="I516" s="2">
        <v>1.58</v>
      </c>
      <c r="J516" s="4">
        <f t="shared" si="31"/>
        <v>1.17</v>
      </c>
      <c r="K516" s="1">
        <v>1</v>
      </c>
      <c r="L516" s="4">
        <f t="shared" si="32"/>
        <v>1.17</v>
      </c>
      <c r="M516" s="1">
        <v>1</v>
      </c>
      <c r="N516" s="19">
        <v>1.17</v>
      </c>
      <c r="O516" s="1" t="s">
        <v>1746</v>
      </c>
    </row>
    <row r="517" spans="1:15" x14ac:dyDescent="0.25">
      <c r="A517" s="1">
        <v>516</v>
      </c>
      <c r="B517" s="1" t="s">
        <v>445</v>
      </c>
      <c r="C517" s="10">
        <v>45045</v>
      </c>
      <c r="D517" s="1">
        <v>0</v>
      </c>
      <c r="E517" s="1" t="s">
        <v>213</v>
      </c>
      <c r="F517" s="15">
        <v>24</v>
      </c>
      <c r="G517" s="2">
        <v>2.73</v>
      </c>
      <c r="H517" s="3">
        <v>12</v>
      </c>
      <c r="I517" s="2">
        <v>1.57</v>
      </c>
      <c r="J517" s="4">
        <f t="shared" si="31"/>
        <v>1.1599999999999999</v>
      </c>
      <c r="K517" s="1">
        <v>1</v>
      </c>
      <c r="L517" s="4">
        <f t="shared" si="32"/>
        <v>1.1599999999999999</v>
      </c>
      <c r="M517" s="1">
        <v>1</v>
      </c>
      <c r="N517" s="19">
        <v>1.1599999999999999</v>
      </c>
      <c r="O517" s="1" t="s">
        <v>1746</v>
      </c>
    </row>
    <row r="518" spans="1:15" x14ac:dyDescent="0.25">
      <c r="A518" s="1">
        <v>517</v>
      </c>
      <c r="B518" s="1" t="s">
        <v>445</v>
      </c>
      <c r="C518" s="10">
        <v>45046</v>
      </c>
      <c r="D518" s="1">
        <v>0</v>
      </c>
      <c r="E518" s="1" t="s">
        <v>213</v>
      </c>
      <c r="F518" s="15">
        <v>24</v>
      </c>
      <c r="G518" s="2">
        <v>2.71</v>
      </c>
      <c r="H518" s="3">
        <v>12</v>
      </c>
      <c r="I518" s="2">
        <v>1.56</v>
      </c>
      <c r="J518" s="4">
        <f t="shared" si="31"/>
        <v>1.1499999999999999</v>
      </c>
      <c r="K518" s="1">
        <v>1</v>
      </c>
      <c r="L518" s="4">
        <f t="shared" si="32"/>
        <v>1.1499999999999999</v>
      </c>
      <c r="M518" s="1">
        <v>1</v>
      </c>
      <c r="N518" s="19">
        <v>1.1499999999999999</v>
      </c>
      <c r="O518" s="1" t="s">
        <v>1746</v>
      </c>
    </row>
    <row r="519" spans="1:15" x14ac:dyDescent="0.25">
      <c r="A519" s="1">
        <v>518</v>
      </c>
      <c r="B519" s="1" t="s">
        <v>445</v>
      </c>
      <c r="C519" s="10">
        <v>45047</v>
      </c>
      <c r="D519" s="1">
        <v>0</v>
      </c>
      <c r="E519" s="1" t="s">
        <v>213</v>
      </c>
      <c r="F519" s="15">
        <v>24</v>
      </c>
      <c r="G519" s="2">
        <v>2.59</v>
      </c>
      <c r="H519" s="3">
        <v>11</v>
      </c>
      <c r="I519" s="2">
        <v>1.79</v>
      </c>
      <c r="J519" s="4">
        <f t="shared" si="31"/>
        <v>0.79999999999999982</v>
      </c>
      <c r="K519" s="1">
        <v>1</v>
      </c>
      <c r="L519" s="4">
        <f t="shared" si="32"/>
        <v>0.79999999999999982</v>
      </c>
      <c r="M519" s="1">
        <v>1</v>
      </c>
      <c r="N519" s="19">
        <v>0.79999999999999982</v>
      </c>
      <c r="O519" s="1" t="s">
        <v>1746</v>
      </c>
    </row>
    <row r="520" spans="1:15" x14ac:dyDescent="0.25">
      <c r="A520" s="1">
        <v>519</v>
      </c>
      <c r="B520" s="1" t="s">
        <v>445</v>
      </c>
      <c r="C520" s="10">
        <v>45048</v>
      </c>
      <c r="D520" s="1">
        <v>0</v>
      </c>
      <c r="E520" s="1" t="s">
        <v>213</v>
      </c>
      <c r="F520" s="15">
        <v>24</v>
      </c>
      <c r="G520" s="2">
        <v>2.57</v>
      </c>
      <c r="H520" s="3">
        <v>12</v>
      </c>
      <c r="I520" s="2">
        <v>1.65</v>
      </c>
      <c r="J520" s="4">
        <f t="shared" si="31"/>
        <v>0.91999999999999993</v>
      </c>
      <c r="K520" s="1">
        <v>1</v>
      </c>
      <c r="L520" s="4">
        <f t="shared" si="32"/>
        <v>0.91999999999999993</v>
      </c>
      <c r="M520" s="1">
        <v>1</v>
      </c>
      <c r="N520" s="19">
        <v>0.91999999999999993</v>
      </c>
      <c r="O520" s="1" t="s">
        <v>1746</v>
      </c>
    </row>
    <row r="521" spans="1:15" x14ac:dyDescent="0.25">
      <c r="A521" s="1">
        <v>520</v>
      </c>
      <c r="B521" s="1" t="s">
        <v>445</v>
      </c>
      <c r="C521" s="10">
        <v>45049</v>
      </c>
      <c r="D521" s="1">
        <v>0</v>
      </c>
      <c r="E521" s="1" t="s">
        <v>213</v>
      </c>
      <c r="F521" s="15">
        <v>24</v>
      </c>
      <c r="G521" s="2">
        <v>2.56</v>
      </c>
      <c r="H521" s="3">
        <v>11</v>
      </c>
      <c r="I521" s="2">
        <v>1.66</v>
      </c>
      <c r="J521" s="4">
        <f t="shared" si="31"/>
        <v>0.90000000000000013</v>
      </c>
      <c r="K521" s="1">
        <v>1</v>
      </c>
      <c r="L521" s="4">
        <f t="shared" si="32"/>
        <v>0.90000000000000013</v>
      </c>
      <c r="M521" s="1">
        <v>1</v>
      </c>
      <c r="N521" s="19">
        <v>0.90000000000000013</v>
      </c>
      <c r="O521" s="1" t="s">
        <v>1746</v>
      </c>
    </row>
    <row r="522" spans="1:15" x14ac:dyDescent="0.25">
      <c r="A522" s="1">
        <v>521</v>
      </c>
      <c r="B522" s="1" t="s">
        <v>445</v>
      </c>
      <c r="C522" s="10">
        <v>45050</v>
      </c>
      <c r="D522" s="1">
        <v>0</v>
      </c>
      <c r="E522" s="1" t="s">
        <v>213</v>
      </c>
      <c r="F522" s="15">
        <v>24</v>
      </c>
      <c r="G522" s="2">
        <v>2.4500000000000002</v>
      </c>
      <c r="H522" s="3">
        <v>11</v>
      </c>
      <c r="I522" s="2">
        <v>1.64</v>
      </c>
      <c r="J522" s="4">
        <f t="shared" si="31"/>
        <v>0.81000000000000028</v>
      </c>
      <c r="K522" s="1">
        <v>1</v>
      </c>
      <c r="L522" s="4">
        <f t="shared" si="32"/>
        <v>0.81000000000000028</v>
      </c>
      <c r="M522" s="1">
        <v>1</v>
      </c>
      <c r="N522" s="19">
        <v>0.81000000000000028</v>
      </c>
      <c r="O522" s="1" t="s">
        <v>1746</v>
      </c>
    </row>
    <row r="523" spans="1:15" x14ac:dyDescent="0.25">
      <c r="A523" s="1">
        <v>522</v>
      </c>
      <c r="B523" s="1" t="s">
        <v>445</v>
      </c>
      <c r="C523" s="10">
        <v>45051</v>
      </c>
      <c r="D523" s="1">
        <v>0</v>
      </c>
      <c r="E523" s="1" t="s">
        <v>213</v>
      </c>
      <c r="F523" s="15">
        <v>24</v>
      </c>
      <c r="G523" s="2">
        <v>2.4300000000000002</v>
      </c>
      <c r="H523" s="3">
        <v>11</v>
      </c>
      <c r="I523" s="2">
        <v>1.56</v>
      </c>
      <c r="J523" s="4">
        <f t="shared" ref="J523:J543" si="33">G523-I523</f>
        <v>0.87000000000000011</v>
      </c>
      <c r="K523" s="1">
        <v>1</v>
      </c>
      <c r="L523" s="4">
        <f t="shared" ref="L523:L543" si="34">(G523-I523-D523)*K523</f>
        <v>0.87000000000000011</v>
      </c>
      <c r="M523" s="1">
        <v>1</v>
      </c>
      <c r="N523" s="19">
        <v>0.87000000000000011</v>
      </c>
      <c r="O523" s="1" t="s">
        <v>1746</v>
      </c>
    </row>
    <row r="524" spans="1:15" x14ac:dyDescent="0.25">
      <c r="A524" s="1">
        <v>523</v>
      </c>
      <c r="B524" s="1" t="s">
        <v>445</v>
      </c>
      <c r="C524" s="10">
        <v>45052</v>
      </c>
      <c r="D524" s="1">
        <v>0</v>
      </c>
      <c r="E524" s="1" t="s">
        <v>213</v>
      </c>
      <c r="F524" s="15">
        <v>24</v>
      </c>
      <c r="G524" s="2">
        <v>2.41</v>
      </c>
      <c r="H524" s="3">
        <v>11</v>
      </c>
      <c r="I524" s="2">
        <v>1.56</v>
      </c>
      <c r="J524" s="4">
        <f t="shared" si="33"/>
        <v>0.85000000000000009</v>
      </c>
      <c r="K524" s="1">
        <v>1</v>
      </c>
      <c r="L524" s="4">
        <f t="shared" si="34"/>
        <v>0.85000000000000009</v>
      </c>
      <c r="M524" s="1">
        <v>1</v>
      </c>
      <c r="N524" s="19">
        <v>0.85000000000000009</v>
      </c>
      <c r="O524" s="1" t="s">
        <v>1746</v>
      </c>
    </row>
    <row r="525" spans="1:15" x14ac:dyDescent="0.25">
      <c r="A525" s="1">
        <v>524</v>
      </c>
      <c r="B525" s="1" t="s">
        <v>445</v>
      </c>
      <c r="C525" s="10">
        <v>45053</v>
      </c>
      <c r="D525" s="1">
        <v>0</v>
      </c>
      <c r="E525" s="1" t="s">
        <v>213</v>
      </c>
      <c r="F525" s="15">
        <v>24</v>
      </c>
      <c r="G525" s="2">
        <v>2.4900000000000002</v>
      </c>
      <c r="H525" s="3">
        <v>12</v>
      </c>
      <c r="I525" s="2">
        <v>1.57</v>
      </c>
      <c r="J525" s="4">
        <f t="shared" si="33"/>
        <v>0.92000000000000015</v>
      </c>
      <c r="K525" s="1">
        <v>1</v>
      </c>
      <c r="L525" s="4">
        <f t="shared" si="34"/>
        <v>0.92000000000000015</v>
      </c>
      <c r="M525" s="1">
        <v>1</v>
      </c>
      <c r="N525" s="19">
        <v>0.92000000000000015</v>
      </c>
      <c r="O525" s="1" t="s">
        <v>1746</v>
      </c>
    </row>
    <row r="526" spans="1:15" x14ac:dyDescent="0.25">
      <c r="A526" s="1">
        <v>525</v>
      </c>
      <c r="B526" s="1" t="s">
        <v>445</v>
      </c>
      <c r="C526" s="10">
        <v>45054</v>
      </c>
      <c r="D526" s="1">
        <v>0</v>
      </c>
      <c r="E526" s="1" t="s">
        <v>213</v>
      </c>
      <c r="F526" s="15">
        <v>24</v>
      </c>
      <c r="G526" s="2">
        <v>2.37</v>
      </c>
      <c r="H526" s="3">
        <v>11</v>
      </c>
      <c r="I526" s="2">
        <v>1.53</v>
      </c>
      <c r="J526" s="4">
        <f t="shared" si="33"/>
        <v>0.84000000000000008</v>
      </c>
      <c r="K526" s="1">
        <v>1</v>
      </c>
      <c r="L526" s="4">
        <f t="shared" si="34"/>
        <v>0.84000000000000008</v>
      </c>
      <c r="M526" s="1">
        <v>1</v>
      </c>
      <c r="N526" s="19">
        <v>0.84000000000000008</v>
      </c>
      <c r="O526" s="1" t="s">
        <v>1746</v>
      </c>
    </row>
    <row r="527" spans="1:15" x14ac:dyDescent="0.25">
      <c r="A527" s="1">
        <v>526</v>
      </c>
      <c r="B527" s="1" t="s">
        <v>445</v>
      </c>
      <c r="C527" s="10">
        <v>45055</v>
      </c>
      <c r="D527" s="1">
        <v>0</v>
      </c>
      <c r="E527" s="1" t="s">
        <v>213</v>
      </c>
      <c r="F527" s="15">
        <v>24</v>
      </c>
      <c r="G527" s="2">
        <v>2.37</v>
      </c>
      <c r="H527" s="3">
        <v>10</v>
      </c>
      <c r="I527" s="2">
        <v>1.52</v>
      </c>
      <c r="J527" s="4">
        <f t="shared" si="33"/>
        <v>0.85000000000000009</v>
      </c>
      <c r="K527" s="1">
        <v>1</v>
      </c>
      <c r="L527" s="4">
        <f t="shared" si="34"/>
        <v>0.85000000000000009</v>
      </c>
      <c r="M527" s="1">
        <v>1</v>
      </c>
      <c r="N527" s="19">
        <v>0.85000000000000009</v>
      </c>
      <c r="O527" s="1" t="s">
        <v>1746</v>
      </c>
    </row>
    <row r="528" spans="1:15" x14ac:dyDescent="0.25">
      <c r="A528" s="1">
        <v>527</v>
      </c>
      <c r="B528" s="1" t="s">
        <v>445</v>
      </c>
      <c r="C528" s="10">
        <v>45056</v>
      </c>
      <c r="D528" s="1">
        <v>0</v>
      </c>
      <c r="E528" s="1" t="s">
        <v>213</v>
      </c>
      <c r="F528" s="15">
        <v>24</v>
      </c>
      <c r="G528" s="2">
        <v>2.39</v>
      </c>
      <c r="H528" s="3">
        <v>10</v>
      </c>
      <c r="I528" s="2">
        <v>1.5</v>
      </c>
      <c r="J528" s="4">
        <f t="shared" si="33"/>
        <v>0.89000000000000012</v>
      </c>
      <c r="K528" s="1">
        <v>1</v>
      </c>
      <c r="L528" s="4">
        <f t="shared" si="34"/>
        <v>0.89000000000000012</v>
      </c>
      <c r="M528" s="1">
        <v>1</v>
      </c>
      <c r="N528" s="19">
        <v>0.89000000000000012</v>
      </c>
      <c r="O528" s="1" t="s">
        <v>1746</v>
      </c>
    </row>
    <row r="529" spans="1:15" x14ac:dyDescent="0.25">
      <c r="A529" s="1">
        <v>528</v>
      </c>
      <c r="B529" s="1" t="s">
        <v>445</v>
      </c>
      <c r="C529" s="10">
        <v>45057</v>
      </c>
      <c r="D529" s="1">
        <v>0</v>
      </c>
      <c r="E529" s="1" t="s">
        <v>213</v>
      </c>
      <c r="F529" s="15">
        <v>24</v>
      </c>
      <c r="G529" s="2">
        <v>2.64</v>
      </c>
      <c r="H529" s="3">
        <v>13</v>
      </c>
      <c r="I529" s="2">
        <v>1.62</v>
      </c>
      <c r="J529" s="4">
        <f t="shared" si="33"/>
        <v>1.02</v>
      </c>
      <c r="K529" s="1">
        <v>1</v>
      </c>
      <c r="L529" s="4">
        <f t="shared" si="34"/>
        <v>1.02</v>
      </c>
      <c r="M529" s="1">
        <v>1</v>
      </c>
      <c r="N529" s="19">
        <v>1.02</v>
      </c>
      <c r="O529" s="1" t="s">
        <v>1746</v>
      </c>
    </row>
    <row r="530" spans="1:15" x14ac:dyDescent="0.25">
      <c r="A530" s="1">
        <v>529</v>
      </c>
      <c r="B530" s="1" t="s">
        <v>445</v>
      </c>
      <c r="C530" s="10">
        <v>45058</v>
      </c>
      <c r="D530" s="1">
        <v>0</v>
      </c>
      <c r="E530" s="1" t="s">
        <v>213</v>
      </c>
      <c r="F530" s="15">
        <v>24</v>
      </c>
      <c r="G530" s="2">
        <v>2.42</v>
      </c>
      <c r="H530" s="3">
        <v>12</v>
      </c>
      <c r="I530" s="2">
        <v>1.54</v>
      </c>
      <c r="J530" s="4">
        <f t="shared" si="33"/>
        <v>0.87999999999999989</v>
      </c>
      <c r="K530" s="1">
        <v>1</v>
      </c>
      <c r="L530" s="4">
        <f t="shared" si="34"/>
        <v>0.87999999999999989</v>
      </c>
      <c r="M530" s="1">
        <v>1</v>
      </c>
      <c r="N530" s="19">
        <v>0.87999999999999989</v>
      </c>
      <c r="O530" s="1" t="s">
        <v>1746</v>
      </c>
    </row>
    <row r="531" spans="1:15" x14ac:dyDescent="0.25">
      <c r="A531" s="1">
        <v>530</v>
      </c>
      <c r="B531" s="1" t="s">
        <v>445</v>
      </c>
      <c r="C531" s="10">
        <v>45059</v>
      </c>
      <c r="D531" s="1">
        <v>0</v>
      </c>
      <c r="E531" s="1" t="s">
        <v>213</v>
      </c>
      <c r="F531" s="15">
        <v>24</v>
      </c>
      <c r="G531" s="2">
        <v>2.4900000000000002</v>
      </c>
      <c r="H531" s="3">
        <v>10</v>
      </c>
      <c r="I531" s="2">
        <v>1.64</v>
      </c>
      <c r="J531" s="4">
        <f t="shared" si="33"/>
        <v>0.85000000000000031</v>
      </c>
      <c r="K531" s="1">
        <v>1</v>
      </c>
      <c r="L531" s="4">
        <f t="shared" si="34"/>
        <v>0.85000000000000031</v>
      </c>
      <c r="M531" s="1">
        <v>1</v>
      </c>
      <c r="N531" s="19">
        <v>0.85000000000000031</v>
      </c>
      <c r="O531" s="1" t="s">
        <v>1746</v>
      </c>
    </row>
    <row r="532" spans="1:15" x14ac:dyDescent="0.25">
      <c r="A532" s="1">
        <v>531</v>
      </c>
      <c r="B532" s="1" t="s">
        <v>445</v>
      </c>
      <c r="C532" s="10">
        <v>45060</v>
      </c>
      <c r="D532" s="1">
        <v>0</v>
      </c>
      <c r="E532" s="1" t="s">
        <v>213</v>
      </c>
      <c r="F532" s="15">
        <v>24</v>
      </c>
      <c r="G532" s="2">
        <v>2.56</v>
      </c>
      <c r="H532" s="3">
        <v>12</v>
      </c>
      <c r="I532" s="2">
        <v>1.64</v>
      </c>
      <c r="J532" s="4">
        <f t="shared" si="33"/>
        <v>0.92000000000000015</v>
      </c>
      <c r="K532" s="1">
        <v>1</v>
      </c>
      <c r="L532" s="4">
        <f t="shared" si="34"/>
        <v>0.92000000000000015</v>
      </c>
      <c r="M532" s="1">
        <v>1</v>
      </c>
      <c r="N532" s="19">
        <v>0.92000000000000015</v>
      </c>
      <c r="O532" s="1" t="s">
        <v>1746</v>
      </c>
    </row>
    <row r="533" spans="1:15" x14ac:dyDescent="0.25">
      <c r="A533" s="1">
        <v>532</v>
      </c>
      <c r="B533" s="1" t="s">
        <v>445</v>
      </c>
      <c r="C533" s="10">
        <v>45061</v>
      </c>
      <c r="D533" s="1">
        <v>0</v>
      </c>
      <c r="E533" s="1" t="s">
        <v>213</v>
      </c>
      <c r="F533" s="15">
        <v>24</v>
      </c>
      <c r="G533" s="2">
        <v>2.57</v>
      </c>
      <c r="H533" s="3">
        <v>12</v>
      </c>
      <c r="I533" s="2">
        <v>1.68</v>
      </c>
      <c r="J533" s="4">
        <f t="shared" si="33"/>
        <v>0.8899999999999999</v>
      </c>
      <c r="K533" s="1">
        <v>1</v>
      </c>
      <c r="L533" s="4">
        <f t="shared" si="34"/>
        <v>0.8899999999999999</v>
      </c>
      <c r="M533" s="1">
        <v>1</v>
      </c>
      <c r="N533" s="19">
        <v>0.8899999999999999</v>
      </c>
      <c r="O533" s="1" t="s">
        <v>1746</v>
      </c>
    </row>
    <row r="534" spans="1:15" x14ac:dyDescent="0.25">
      <c r="A534" s="1">
        <v>533</v>
      </c>
      <c r="B534" s="1" t="s">
        <v>445</v>
      </c>
      <c r="C534" s="10">
        <v>45062</v>
      </c>
      <c r="D534" s="1">
        <v>0</v>
      </c>
      <c r="E534" s="1" t="s">
        <v>213</v>
      </c>
      <c r="F534" s="15">
        <v>24</v>
      </c>
      <c r="G534" s="2">
        <v>2.63</v>
      </c>
      <c r="H534" s="3">
        <v>10</v>
      </c>
      <c r="I534" s="2">
        <v>1.74</v>
      </c>
      <c r="J534" s="4">
        <f t="shared" si="33"/>
        <v>0.8899999999999999</v>
      </c>
      <c r="K534" s="1">
        <v>1</v>
      </c>
      <c r="L534" s="4">
        <f t="shared" si="34"/>
        <v>0.8899999999999999</v>
      </c>
      <c r="M534" s="1">
        <v>1</v>
      </c>
      <c r="N534" s="19">
        <v>0.8899999999999999</v>
      </c>
      <c r="O534" s="1" t="s">
        <v>1746</v>
      </c>
    </row>
    <row r="535" spans="1:15" x14ac:dyDescent="0.25">
      <c r="A535" s="1">
        <v>534</v>
      </c>
      <c r="B535" s="1" t="s">
        <v>445</v>
      </c>
      <c r="C535" s="10">
        <v>45063</v>
      </c>
      <c r="D535" s="1">
        <v>0</v>
      </c>
      <c r="E535" s="1" t="s">
        <v>213</v>
      </c>
      <c r="F535" s="15">
        <v>24</v>
      </c>
      <c r="G535" s="2">
        <v>2.5099999999999998</v>
      </c>
      <c r="H535" s="3">
        <v>10</v>
      </c>
      <c r="I535" s="2">
        <v>1.64</v>
      </c>
      <c r="J535" s="4">
        <f t="shared" si="33"/>
        <v>0.86999999999999988</v>
      </c>
      <c r="K535" s="1">
        <v>1</v>
      </c>
      <c r="L535" s="4">
        <f t="shared" si="34"/>
        <v>0.86999999999999988</v>
      </c>
      <c r="M535" s="1">
        <v>1</v>
      </c>
      <c r="N535" s="19">
        <v>0.86999999999999988</v>
      </c>
      <c r="O535" s="1" t="s">
        <v>1746</v>
      </c>
    </row>
    <row r="536" spans="1:15" ht="33" x14ac:dyDescent="0.25">
      <c r="A536" s="1">
        <v>535</v>
      </c>
      <c r="B536" s="1" t="s">
        <v>445</v>
      </c>
      <c r="C536" s="10">
        <v>45064</v>
      </c>
      <c r="D536" s="1">
        <v>0</v>
      </c>
      <c r="E536" s="11" t="s">
        <v>735</v>
      </c>
      <c r="F536" s="15">
        <v>19</v>
      </c>
      <c r="G536" s="2">
        <v>1.8</v>
      </c>
      <c r="H536" s="3">
        <v>9</v>
      </c>
      <c r="I536" s="2">
        <v>0.99</v>
      </c>
      <c r="J536" s="4">
        <f t="shared" si="33"/>
        <v>0.81</v>
      </c>
      <c r="K536" s="1">
        <v>1</v>
      </c>
      <c r="L536" s="4">
        <f t="shared" si="34"/>
        <v>0.81</v>
      </c>
      <c r="M536" s="1">
        <v>1</v>
      </c>
      <c r="N536" s="19">
        <v>0.81</v>
      </c>
      <c r="O536" s="1" t="s">
        <v>1746</v>
      </c>
    </row>
    <row r="537" spans="1:15" x14ac:dyDescent="0.25">
      <c r="A537" s="1">
        <v>536</v>
      </c>
      <c r="B537" s="1" t="s">
        <v>734</v>
      </c>
      <c r="C537" s="10">
        <v>45064</v>
      </c>
      <c r="D537" s="1">
        <v>0</v>
      </c>
      <c r="E537" s="1" t="s">
        <v>312</v>
      </c>
      <c r="F537" s="15">
        <v>5</v>
      </c>
      <c r="G537" s="2">
        <v>0.94</v>
      </c>
      <c r="H537" s="3">
        <v>4</v>
      </c>
      <c r="I537" s="2">
        <v>0.26</v>
      </c>
      <c r="J537" s="4">
        <f t="shared" si="33"/>
        <v>0.67999999999999994</v>
      </c>
      <c r="K537" s="1">
        <v>5</v>
      </c>
      <c r="L537" s="4">
        <f t="shared" si="34"/>
        <v>3.3999999999999995</v>
      </c>
      <c r="M537" s="1">
        <v>14</v>
      </c>
      <c r="N537" s="19">
        <v>5.9787538461538468</v>
      </c>
      <c r="O537" s="1" t="s">
        <v>1746</v>
      </c>
    </row>
    <row r="538" spans="1:15" x14ac:dyDescent="0.25">
      <c r="A538" s="1">
        <v>537</v>
      </c>
      <c r="B538" s="1" t="s">
        <v>445</v>
      </c>
      <c r="C538" s="10">
        <v>45065</v>
      </c>
      <c r="D538" s="1">
        <v>0</v>
      </c>
      <c r="E538" s="1" t="s">
        <v>213</v>
      </c>
      <c r="F538" s="15">
        <v>24</v>
      </c>
      <c r="G538" s="2">
        <v>2.31</v>
      </c>
      <c r="H538" s="3">
        <v>11</v>
      </c>
      <c r="I538" s="2">
        <v>1.47</v>
      </c>
      <c r="J538" s="4">
        <f t="shared" si="33"/>
        <v>0.84000000000000008</v>
      </c>
      <c r="K538" s="1">
        <v>1</v>
      </c>
      <c r="L538" s="4">
        <f t="shared" si="34"/>
        <v>0.84000000000000008</v>
      </c>
      <c r="M538" s="1">
        <v>1</v>
      </c>
      <c r="N538" s="19">
        <v>0.84000000000000008</v>
      </c>
      <c r="O538" s="1" t="s">
        <v>1746</v>
      </c>
    </row>
    <row r="539" spans="1:15" x14ac:dyDescent="0.25">
      <c r="A539" s="1">
        <v>538</v>
      </c>
      <c r="B539" s="1" t="s">
        <v>445</v>
      </c>
      <c r="C539" s="10">
        <v>45066</v>
      </c>
      <c r="D539" s="1">
        <v>0</v>
      </c>
      <c r="E539" s="1" t="s">
        <v>213</v>
      </c>
      <c r="F539" s="15">
        <v>24</v>
      </c>
      <c r="G539" s="2">
        <v>2.2999999999999998</v>
      </c>
      <c r="H539" s="3">
        <v>9</v>
      </c>
      <c r="I539" s="2">
        <v>1.46</v>
      </c>
      <c r="J539" s="4">
        <f t="shared" si="33"/>
        <v>0.83999999999999986</v>
      </c>
      <c r="K539" s="1">
        <v>1</v>
      </c>
      <c r="L539" s="4">
        <f t="shared" si="34"/>
        <v>0.83999999999999986</v>
      </c>
      <c r="M539" s="1">
        <v>1</v>
      </c>
      <c r="N539" s="19">
        <v>0.83999999999999986</v>
      </c>
      <c r="O539" s="1" t="s">
        <v>1746</v>
      </c>
    </row>
    <row r="540" spans="1:15" x14ac:dyDescent="0.25">
      <c r="A540" s="1">
        <v>539</v>
      </c>
      <c r="B540" s="1" t="s">
        <v>445</v>
      </c>
      <c r="C540" s="10">
        <v>45067</v>
      </c>
      <c r="D540" s="1">
        <v>0</v>
      </c>
      <c r="E540" s="1" t="s">
        <v>213</v>
      </c>
      <c r="F540" s="15">
        <v>24</v>
      </c>
      <c r="G540" s="2">
        <v>2.38</v>
      </c>
      <c r="H540" s="3">
        <v>9</v>
      </c>
      <c r="I540" s="2">
        <v>1.5</v>
      </c>
      <c r="J540" s="4">
        <f t="shared" si="33"/>
        <v>0.87999999999999989</v>
      </c>
      <c r="K540" s="1">
        <v>1</v>
      </c>
      <c r="L540" s="4">
        <f t="shared" si="34"/>
        <v>0.87999999999999989</v>
      </c>
      <c r="M540" s="1">
        <v>1</v>
      </c>
      <c r="N540" s="19">
        <v>0.87999999999999989</v>
      </c>
      <c r="O540" s="1" t="s">
        <v>1746</v>
      </c>
    </row>
    <row r="541" spans="1:15" x14ac:dyDescent="0.25">
      <c r="A541" s="1">
        <v>540</v>
      </c>
      <c r="B541" s="1" t="s">
        <v>445</v>
      </c>
      <c r="C541" s="10">
        <v>45068</v>
      </c>
      <c r="D541" s="1">
        <v>0</v>
      </c>
      <c r="E541" s="1" t="s">
        <v>213</v>
      </c>
      <c r="F541" s="15">
        <v>24</v>
      </c>
      <c r="G541" s="2">
        <v>2.42</v>
      </c>
      <c r="H541" s="3">
        <v>7</v>
      </c>
      <c r="I541" s="2">
        <v>1.53</v>
      </c>
      <c r="J541" s="4">
        <f t="shared" si="33"/>
        <v>0.8899999999999999</v>
      </c>
      <c r="K541" s="1">
        <v>1</v>
      </c>
      <c r="L541" s="4">
        <f t="shared" si="34"/>
        <v>0.8899999999999999</v>
      </c>
      <c r="M541" s="1">
        <v>1</v>
      </c>
      <c r="N541" s="19">
        <v>0.8899999999999999</v>
      </c>
      <c r="O541" s="1" t="s">
        <v>1746</v>
      </c>
    </row>
    <row r="542" spans="1:15" x14ac:dyDescent="0.25">
      <c r="A542" s="1">
        <v>541</v>
      </c>
      <c r="B542" s="1" t="s">
        <v>445</v>
      </c>
      <c r="C542" s="10">
        <v>45069</v>
      </c>
      <c r="D542" s="1">
        <v>0</v>
      </c>
      <c r="E542" s="1" t="s">
        <v>213</v>
      </c>
      <c r="F542" s="15">
        <v>24</v>
      </c>
      <c r="G542" s="2">
        <v>2.44</v>
      </c>
      <c r="H542" s="3">
        <v>7</v>
      </c>
      <c r="I542" s="2">
        <v>1.56</v>
      </c>
      <c r="J542" s="4">
        <f t="shared" si="33"/>
        <v>0.87999999999999989</v>
      </c>
      <c r="K542" s="1">
        <v>1</v>
      </c>
      <c r="L542" s="4">
        <f t="shared" si="34"/>
        <v>0.87999999999999989</v>
      </c>
      <c r="M542" s="1">
        <v>1</v>
      </c>
      <c r="N542" s="19">
        <v>0.87999999999999989</v>
      </c>
      <c r="O542" s="1" t="s">
        <v>1746</v>
      </c>
    </row>
    <row r="543" spans="1:15" x14ac:dyDescent="0.25">
      <c r="A543" s="1">
        <v>542</v>
      </c>
      <c r="B543" s="1" t="s">
        <v>445</v>
      </c>
      <c r="C543" s="10">
        <v>45070</v>
      </c>
      <c r="D543" s="1">
        <v>0</v>
      </c>
      <c r="E543" s="1" t="s">
        <v>213</v>
      </c>
      <c r="F543" s="15">
        <v>24</v>
      </c>
      <c r="G543" s="2">
        <v>2.39</v>
      </c>
      <c r="H543" s="3">
        <v>7</v>
      </c>
      <c r="I543" s="2">
        <v>1.55</v>
      </c>
      <c r="J543" s="4">
        <f t="shared" si="33"/>
        <v>0.84000000000000008</v>
      </c>
      <c r="K543" s="1">
        <v>1</v>
      </c>
      <c r="L543" s="4">
        <f t="shared" si="34"/>
        <v>0.84000000000000008</v>
      </c>
      <c r="M543" s="1">
        <v>1</v>
      </c>
      <c r="N543" s="19">
        <v>0.84000000000000008</v>
      </c>
      <c r="O543" s="1" t="s">
        <v>1746</v>
      </c>
    </row>
    <row r="544" spans="1:15" x14ac:dyDescent="0.25">
      <c r="A544" s="1">
        <v>543</v>
      </c>
      <c r="B544" s="1" t="s">
        <v>445</v>
      </c>
      <c r="C544" s="10">
        <v>45071</v>
      </c>
      <c r="D544" s="1">
        <v>0</v>
      </c>
      <c r="E544" s="1" t="s">
        <v>213</v>
      </c>
      <c r="F544" s="15">
        <v>24</v>
      </c>
      <c r="G544" s="2">
        <v>2.44</v>
      </c>
      <c r="H544" s="3">
        <v>7</v>
      </c>
      <c r="I544" s="2">
        <v>1.54</v>
      </c>
      <c r="J544" s="4">
        <f t="shared" ref="J544:J607" si="35">G544-I544</f>
        <v>0.89999999999999991</v>
      </c>
      <c r="K544" s="1">
        <v>1</v>
      </c>
      <c r="L544" s="4">
        <f t="shared" ref="L544:L607" si="36">(G544-I544-D544)*K544</f>
        <v>0.89999999999999991</v>
      </c>
      <c r="M544" s="1">
        <v>1</v>
      </c>
      <c r="N544" s="19">
        <v>0.89999999999999991</v>
      </c>
      <c r="O544" s="1" t="s">
        <v>1746</v>
      </c>
    </row>
    <row r="545" spans="1:15" ht="33" x14ac:dyDescent="0.25">
      <c r="A545" s="1">
        <v>544</v>
      </c>
      <c r="B545" s="1" t="s">
        <v>445</v>
      </c>
      <c r="C545" s="10">
        <v>45072</v>
      </c>
      <c r="D545" s="1">
        <v>0</v>
      </c>
      <c r="E545" s="11" t="s">
        <v>4244</v>
      </c>
      <c r="F545" s="15">
        <v>23</v>
      </c>
      <c r="G545" s="2">
        <v>2.4</v>
      </c>
      <c r="H545" s="3">
        <v>7</v>
      </c>
      <c r="I545" s="2">
        <v>1.52</v>
      </c>
      <c r="J545" s="4">
        <f t="shared" si="35"/>
        <v>0.87999999999999989</v>
      </c>
      <c r="K545" s="1">
        <v>1</v>
      </c>
      <c r="L545" s="4">
        <f t="shared" si="36"/>
        <v>0.87999999999999989</v>
      </c>
      <c r="M545" s="1">
        <v>1</v>
      </c>
      <c r="N545" s="19">
        <v>0.87999999999999989</v>
      </c>
      <c r="O545" s="1" t="s">
        <v>1746</v>
      </c>
    </row>
    <row r="546" spans="1:15" x14ac:dyDescent="0.25">
      <c r="A546" s="1">
        <v>545</v>
      </c>
      <c r="B546" s="1" t="s">
        <v>445</v>
      </c>
      <c r="C546" s="10">
        <v>45073</v>
      </c>
      <c r="D546" s="1">
        <v>0</v>
      </c>
      <c r="E546" s="1" t="s">
        <v>213</v>
      </c>
      <c r="F546" s="15">
        <v>24</v>
      </c>
      <c r="G546" s="2">
        <v>2.35</v>
      </c>
      <c r="H546" s="3">
        <v>7</v>
      </c>
      <c r="I546" s="2">
        <v>1.5</v>
      </c>
      <c r="J546" s="4">
        <f t="shared" si="35"/>
        <v>0.85000000000000009</v>
      </c>
      <c r="K546" s="1">
        <v>1</v>
      </c>
      <c r="L546" s="4">
        <f t="shared" si="36"/>
        <v>0.85000000000000009</v>
      </c>
      <c r="M546" s="1">
        <v>1</v>
      </c>
      <c r="N546" s="19">
        <v>0.85000000000000009</v>
      </c>
      <c r="O546" s="1" t="s">
        <v>1746</v>
      </c>
    </row>
    <row r="547" spans="1:15" x14ac:dyDescent="0.25">
      <c r="A547" s="1">
        <v>546</v>
      </c>
      <c r="B547" s="1" t="s">
        <v>445</v>
      </c>
      <c r="C547" s="10">
        <v>45074</v>
      </c>
      <c r="D547" s="1">
        <v>0</v>
      </c>
      <c r="E547" s="1" t="s">
        <v>213</v>
      </c>
      <c r="F547" s="15">
        <v>24</v>
      </c>
      <c r="G547" s="2">
        <v>2.4500000000000002</v>
      </c>
      <c r="H547" s="3">
        <v>7</v>
      </c>
      <c r="I547" s="2">
        <v>1.56</v>
      </c>
      <c r="J547" s="4">
        <f t="shared" si="35"/>
        <v>0.89000000000000012</v>
      </c>
      <c r="K547" s="1">
        <v>1</v>
      </c>
      <c r="L547" s="4">
        <f t="shared" si="36"/>
        <v>0.89000000000000012</v>
      </c>
      <c r="M547" s="1">
        <v>1</v>
      </c>
      <c r="N547" s="19">
        <v>0.89000000000000012</v>
      </c>
      <c r="O547" s="1" t="s">
        <v>1746</v>
      </c>
    </row>
    <row r="548" spans="1:15" x14ac:dyDescent="0.25">
      <c r="A548" s="1">
        <v>547</v>
      </c>
      <c r="B548" s="1" t="s">
        <v>445</v>
      </c>
      <c r="C548" s="10">
        <v>45075</v>
      </c>
      <c r="D548" s="1">
        <v>0</v>
      </c>
      <c r="E548" s="1" t="s">
        <v>213</v>
      </c>
      <c r="F548" s="15">
        <v>24</v>
      </c>
      <c r="G548" s="2">
        <v>2.41</v>
      </c>
      <c r="H548" s="3">
        <v>7</v>
      </c>
      <c r="I548" s="2">
        <v>1.56</v>
      </c>
      <c r="J548" s="4">
        <f t="shared" si="35"/>
        <v>0.85000000000000009</v>
      </c>
      <c r="K548" s="1">
        <v>1</v>
      </c>
      <c r="L548" s="4">
        <f t="shared" si="36"/>
        <v>0.85000000000000009</v>
      </c>
      <c r="M548" s="1">
        <v>1</v>
      </c>
      <c r="N548" s="19">
        <v>0.85000000000000009</v>
      </c>
      <c r="O548" s="1" t="s">
        <v>1746</v>
      </c>
    </row>
    <row r="549" spans="1:15" x14ac:dyDescent="0.25">
      <c r="A549" s="1">
        <v>548</v>
      </c>
      <c r="B549" s="1" t="s">
        <v>445</v>
      </c>
      <c r="C549" s="10">
        <v>45076</v>
      </c>
      <c r="D549" s="1">
        <v>0</v>
      </c>
      <c r="E549" s="1" t="s">
        <v>213</v>
      </c>
      <c r="F549" s="15">
        <v>24</v>
      </c>
      <c r="G549" s="2">
        <v>2.4500000000000002</v>
      </c>
      <c r="H549" s="3">
        <v>7</v>
      </c>
      <c r="I549" s="2">
        <v>1.56</v>
      </c>
      <c r="J549" s="4">
        <f t="shared" si="35"/>
        <v>0.89000000000000012</v>
      </c>
      <c r="K549" s="1">
        <v>1</v>
      </c>
      <c r="L549" s="4">
        <f t="shared" si="36"/>
        <v>0.89000000000000012</v>
      </c>
      <c r="M549" s="1">
        <v>1</v>
      </c>
      <c r="N549" s="19">
        <v>0.89000000000000012</v>
      </c>
      <c r="O549" s="1" t="s">
        <v>1746</v>
      </c>
    </row>
    <row r="550" spans="1:15" x14ac:dyDescent="0.25">
      <c r="A550" s="1">
        <v>549</v>
      </c>
      <c r="B550" s="1" t="s">
        <v>445</v>
      </c>
      <c r="C550" s="10">
        <v>45077</v>
      </c>
      <c r="D550" s="1">
        <v>0</v>
      </c>
      <c r="E550" s="1" t="s">
        <v>213</v>
      </c>
      <c r="F550" s="15">
        <v>24</v>
      </c>
      <c r="G550" s="2">
        <v>2.4</v>
      </c>
      <c r="H550" s="3">
        <v>7</v>
      </c>
      <c r="I550" s="2">
        <v>1.55</v>
      </c>
      <c r="J550" s="4">
        <f t="shared" si="35"/>
        <v>0.84999999999999987</v>
      </c>
      <c r="K550" s="1">
        <v>1</v>
      </c>
      <c r="L550" s="4">
        <f t="shared" si="36"/>
        <v>0.84999999999999987</v>
      </c>
      <c r="M550" s="1">
        <v>1</v>
      </c>
      <c r="N550" s="19">
        <v>0.84999999999999987</v>
      </c>
      <c r="O550" s="1" t="s">
        <v>1746</v>
      </c>
    </row>
    <row r="551" spans="1:15" x14ac:dyDescent="0.25">
      <c r="A551" s="1">
        <v>550</v>
      </c>
      <c r="B551" s="1" t="s">
        <v>445</v>
      </c>
      <c r="C551" s="10">
        <v>45078</v>
      </c>
      <c r="D551" s="1">
        <v>0</v>
      </c>
      <c r="E551" s="1" t="s">
        <v>213</v>
      </c>
      <c r="F551" s="15">
        <v>24</v>
      </c>
      <c r="G551" s="2">
        <v>2.38</v>
      </c>
      <c r="H551" s="3">
        <v>7</v>
      </c>
      <c r="I551" s="2">
        <v>1.54</v>
      </c>
      <c r="J551" s="4">
        <f t="shared" si="35"/>
        <v>0.83999999999999986</v>
      </c>
      <c r="K551" s="1">
        <v>1</v>
      </c>
      <c r="L551" s="4">
        <f t="shared" si="36"/>
        <v>0.83999999999999986</v>
      </c>
      <c r="M551" s="1">
        <v>1</v>
      </c>
      <c r="N551" s="19">
        <v>0.83999999999999986</v>
      </c>
      <c r="O551" s="1" t="s">
        <v>1746</v>
      </c>
    </row>
    <row r="552" spans="1:15" x14ac:dyDescent="0.25">
      <c r="A552" s="1">
        <v>551</v>
      </c>
      <c r="B552" s="1" t="s">
        <v>445</v>
      </c>
      <c r="C552" s="10">
        <v>45079</v>
      </c>
      <c r="D552" s="1">
        <v>0</v>
      </c>
      <c r="E552" s="1" t="s">
        <v>213</v>
      </c>
      <c r="F552" s="15">
        <v>24</v>
      </c>
      <c r="G552" s="2">
        <v>2.4900000000000002</v>
      </c>
      <c r="H552" s="3">
        <v>7</v>
      </c>
      <c r="I552" s="2">
        <v>1.59</v>
      </c>
      <c r="J552" s="4">
        <f t="shared" si="35"/>
        <v>0.90000000000000013</v>
      </c>
      <c r="K552" s="1">
        <v>1</v>
      </c>
      <c r="L552" s="4">
        <f t="shared" si="36"/>
        <v>0.90000000000000013</v>
      </c>
      <c r="M552" s="1">
        <v>1</v>
      </c>
      <c r="N552" s="19">
        <v>0.90000000000000013</v>
      </c>
      <c r="O552" s="1" t="s">
        <v>1746</v>
      </c>
    </row>
    <row r="553" spans="1:15" x14ac:dyDescent="0.25">
      <c r="A553" s="1">
        <v>552</v>
      </c>
      <c r="B553" s="1" t="s">
        <v>445</v>
      </c>
      <c r="C553" s="10">
        <v>45080</v>
      </c>
      <c r="D553" s="1">
        <v>0</v>
      </c>
      <c r="E553" s="1" t="s">
        <v>213</v>
      </c>
      <c r="F553" s="15">
        <v>24</v>
      </c>
      <c r="G553" s="2">
        <v>2.58</v>
      </c>
      <c r="H553" s="3">
        <v>7</v>
      </c>
      <c r="I553" s="2">
        <v>1.67</v>
      </c>
      <c r="J553" s="4">
        <f t="shared" si="35"/>
        <v>0.91000000000000014</v>
      </c>
      <c r="K553" s="1">
        <v>1</v>
      </c>
      <c r="L553" s="4">
        <f t="shared" si="36"/>
        <v>0.91000000000000014</v>
      </c>
      <c r="M553" s="1">
        <v>1</v>
      </c>
      <c r="N553" s="19">
        <v>0.91000000000000014</v>
      </c>
      <c r="O553" s="1" t="s">
        <v>1746</v>
      </c>
    </row>
    <row r="554" spans="1:15" x14ac:dyDescent="0.25">
      <c r="A554" s="1">
        <v>553</v>
      </c>
      <c r="B554" s="1" t="s">
        <v>445</v>
      </c>
      <c r="C554" s="10">
        <v>45081</v>
      </c>
      <c r="D554" s="1">
        <v>0</v>
      </c>
      <c r="E554" s="1" t="s">
        <v>213</v>
      </c>
      <c r="F554" s="15">
        <v>24</v>
      </c>
      <c r="G554" s="2">
        <v>2.6</v>
      </c>
      <c r="H554" s="3">
        <v>6</v>
      </c>
      <c r="I554" s="2">
        <v>1.69</v>
      </c>
      <c r="J554" s="4">
        <f t="shared" si="35"/>
        <v>0.91000000000000014</v>
      </c>
      <c r="K554" s="1">
        <v>1</v>
      </c>
      <c r="L554" s="4">
        <f t="shared" si="36"/>
        <v>0.91000000000000014</v>
      </c>
      <c r="M554" s="1">
        <v>1</v>
      </c>
      <c r="N554" s="19">
        <v>0.91000000000000014</v>
      </c>
      <c r="O554" s="1" t="s">
        <v>1746</v>
      </c>
    </row>
    <row r="555" spans="1:15" ht="33" x14ac:dyDescent="0.25">
      <c r="A555" s="1">
        <v>554</v>
      </c>
      <c r="B555" s="1" t="s">
        <v>445</v>
      </c>
      <c r="C555" s="10">
        <v>45082</v>
      </c>
      <c r="D555" s="1">
        <v>0</v>
      </c>
      <c r="E555" s="11" t="s">
        <v>873</v>
      </c>
      <c r="F555" s="15">
        <v>17</v>
      </c>
      <c r="G555" s="2">
        <v>1.66</v>
      </c>
      <c r="H555" s="3">
        <v>6</v>
      </c>
      <c r="I555" s="2">
        <v>1.31</v>
      </c>
      <c r="J555" s="4">
        <f t="shared" si="35"/>
        <v>0.34999999999999987</v>
      </c>
      <c r="K555" s="1">
        <v>1</v>
      </c>
      <c r="L555" s="4">
        <f t="shared" si="36"/>
        <v>0.34999999999999987</v>
      </c>
      <c r="M555" s="1">
        <v>1</v>
      </c>
      <c r="N555" s="19">
        <v>0.34999999999999987</v>
      </c>
      <c r="O555" s="1" t="s">
        <v>1746</v>
      </c>
    </row>
    <row r="556" spans="1:15" ht="33" x14ac:dyDescent="0.25">
      <c r="A556" s="1">
        <v>555</v>
      </c>
      <c r="B556" s="1" t="s">
        <v>872</v>
      </c>
      <c r="C556" s="10">
        <v>45082</v>
      </c>
      <c r="D556" s="1">
        <v>0</v>
      </c>
      <c r="E556" s="11" t="s">
        <v>874</v>
      </c>
      <c r="F556" s="15">
        <v>5</v>
      </c>
      <c r="G556" s="2">
        <v>0.54</v>
      </c>
      <c r="H556" s="3">
        <v>1</v>
      </c>
      <c r="I556" s="2">
        <v>0.34</v>
      </c>
      <c r="J556" s="4">
        <f t="shared" si="35"/>
        <v>0.2</v>
      </c>
      <c r="K556" s="1">
        <v>5</v>
      </c>
      <c r="L556" s="4">
        <f t="shared" si="36"/>
        <v>1</v>
      </c>
      <c r="M556" s="1">
        <v>25</v>
      </c>
      <c r="N556" s="19">
        <v>20.741099999999999</v>
      </c>
      <c r="O556" s="1" t="s">
        <v>1746</v>
      </c>
    </row>
    <row r="557" spans="1:15" x14ac:dyDescent="0.25">
      <c r="A557" s="1">
        <v>556</v>
      </c>
      <c r="B557" s="1" t="s">
        <v>445</v>
      </c>
      <c r="C557" s="10">
        <v>45083</v>
      </c>
      <c r="D557" s="1">
        <v>0</v>
      </c>
      <c r="E557" s="1" t="s">
        <v>213</v>
      </c>
      <c r="F557" s="15">
        <v>24</v>
      </c>
      <c r="G557" s="2">
        <v>2.5499999999999998</v>
      </c>
      <c r="H557" s="3">
        <v>11</v>
      </c>
      <c r="I557" s="2">
        <v>1.66</v>
      </c>
      <c r="J557" s="4">
        <f t="shared" si="35"/>
        <v>0.8899999999999999</v>
      </c>
      <c r="K557" s="1">
        <v>1</v>
      </c>
      <c r="L557" s="4">
        <f t="shared" si="36"/>
        <v>0.8899999999999999</v>
      </c>
      <c r="M557" s="1">
        <v>1</v>
      </c>
      <c r="N557" s="19">
        <v>0.8899999999999999</v>
      </c>
      <c r="O557" s="1" t="s">
        <v>1746</v>
      </c>
    </row>
    <row r="558" spans="1:15" x14ac:dyDescent="0.25">
      <c r="A558" s="1">
        <v>557</v>
      </c>
      <c r="B558" s="1" t="s">
        <v>445</v>
      </c>
      <c r="C558" s="10">
        <v>45084</v>
      </c>
      <c r="D558" s="1">
        <v>0</v>
      </c>
      <c r="E558" s="1" t="s">
        <v>213</v>
      </c>
      <c r="F558" s="15">
        <v>24</v>
      </c>
      <c r="G558" s="2">
        <v>2.5594999999999999</v>
      </c>
      <c r="H558" s="3">
        <v>11</v>
      </c>
      <c r="I558" s="2">
        <v>1.6618999999999999</v>
      </c>
      <c r="J558" s="4">
        <f t="shared" si="35"/>
        <v>0.89759999999999995</v>
      </c>
      <c r="K558" s="1">
        <v>1</v>
      </c>
      <c r="L558" s="4">
        <f t="shared" si="36"/>
        <v>0.89759999999999995</v>
      </c>
      <c r="M558" s="1">
        <v>1</v>
      </c>
      <c r="N558" s="19">
        <v>0.89759999999999995</v>
      </c>
      <c r="O558" s="1" t="s">
        <v>1746</v>
      </c>
    </row>
    <row r="559" spans="1:15" x14ac:dyDescent="0.25">
      <c r="A559" s="1">
        <v>558</v>
      </c>
      <c r="B559" s="1" t="s">
        <v>445</v>
      </c>
      <c r="C559" s="10">
        <v>45085</v>
      </c>
      <c r="D559" s="1">
        <v>0</v>
      </c>
      <c r="E559" s="1" t="s">
        <v>213</v>
      </c>
      <c r="F559" s="15">
        <v>24</v>
      </c>
      <c r="G559" s="2">
        <v>2.5884999999999998</v>
      </c>
      <c r="H559" s="3">
        <v>11</v>
      </c>
      <c r="I559" s="2">
        <v>1.6932</v>
      </c>
      <c r="J559" s="4">
        <f t="shared" si="35"/>
        <v>0.89529999999999976</v>
      </c>
      <c r="K559" s="1">
        <v>1</v>
      </c>
      <c r="L559" s="4">
        <f t="shared" si="36"/>
        <v>0.89529999999999976</v>
      </c>
      <c r="M559" s="1">
        <v>1</v>
      </c>
      <c r="N559" s="19">
        <v>0.89529999999999976</v>
      </c>
      <c r="O559" s="1" t="s">
        <v>1746</v>
      </c>
    </row>
    <row r="560" spans="1:15" x14ac:dyDescent="0.25">
      <c r="A560" s="1">
        <v>559</v>
      </c>
      <c r="B560" s="1" t="s">
        <v>445</v>
      </c>
      <c r="C560" s="10">
        <v>45086</v>
      </c>
      <c r="D560" s="1">
        <v>0</v>
      </c>
      <c r="E560" s="1" t="s">
        <v>213</v>
      </c>
      <c r="F560" s="15">
        <v>24</v>
      </c>
      <c r="G560" s="2">
        <v>2.4900000000000002</v>
      </c>
      <c r="H560" s="3">
        <v>7</v>
      </c>
      <c r="I560" s="2">
        <v>1.59</v>
      </c>
      <c r="J560" s="4">
        <f t="shared" si="35"/>
        <v>0.90000000000000013</v>
      </c>
      <c r="K560" s="1">
        <v>1</v>
      </c>
      <c r="L560" s="4">
        <f t="shared" si="36"/>
        <v>0.90000000000000013</v>
      </c>
      <c r="M560" s="1">
        <v>1</v>
      </c>
      <c r="N560" s="19">
        <v>0.90000000000000013</v>
      </c>
      <c r="O560" s="1" t="s">
        <v>1746</v>
      </c>
    </row>
    <row r="561" spans="1:15" x14ac:dyDescent="0.25">
      <c r="A561" s="1">
        <v>560</v>
      </c>
      <c r="B561" s="1" t="s">
        <v>445</v>
      </c>
      <c r="C561" s="10">
        <v>45087</v>
      </c>
      <c r="D561" s="1">
        <v>0</v>
      </c>
      <c r="E561" s="1" t="s">
        <v>213</v>
      </c>
      <c r="F561" s="15">
        <v>24</v>
      </c>
      <c r="G561" s="2">
        <v>2.5099999999999998</v>
      </c>
      <c r="H561" s="3">
        <v>7</v>
      </c>
      <c r="I561" s="2">
        <v>1.65</v>
      </c>
      <c r="J561" s="4">
        <f t="shared" si="35"/>
        <v>0.85999999999999988</v>
      </c>
      <c r="K561" s="1">
        <v>1</v>
      </c>
      <c r="L561" s="4">
        <f t="shared" si="36"/>
        <v>0.85999999999999988</v>
      </c>
      <c r="M561" s="1">
        <v>1</v>
      </c>
      <c r="N561" s="19">
        <v>0.85999999999999988</v>
      </c>
      <c r="O561" s="1" t="s">
        <v>1746</v>
      </c>
    </row>
    <row r="562" spans="1:15" x14ac:dyDescent="0.25">
      <c r="A562" s="1">
        <v>561</v>
      </c>
      <c r="B562" s="1" t="s">
        <v>445</v>
      </c>
      <c r="C562" s="10">
        <v>45088</v>
      </c>
      <c r="D562" s="1">
        <v>0</v>
      </c>
      <c r="E562" s="1" t="s">
        <v>213</v>
      </c>
      <c r="F562" s="15">
        <v>24</v>
      </c>
      <c r="G562" s="2">
        <v>2.3199999999999998</v>
      </c>
      <c r="H562" s="3">
        <v>7</v>
      </c>
      <c r="I562" s="2">
        <v>1.5</v>
      </c>
      <c r="J562" s="4">
        <f t="shared" si="35"/>
        <v>0.81999999999999984</v>
      </c>
      <c r="K562" s="1">
        <v>1</v>
      </c>
      <c r="L562" s="4">
        <f t="shared" si="36"/>
        <v>0.81999999999999984</v>
      </c>
      <c r="M562" s="1">
        <v>1</v>
      </c>
      <c r="N562" s="19">
        <v>0.81999999999999984</v>
      </c>
      <c r="O562" s="1" t="s">
        <v>1746</v>
      </c>
    </row>
    <row r="563" spans="1:15" x14ac:dyDescent="0.25">
      <c r="A563" s="1">
        <v>562</v>
      </c>
      <c r="B563" s="1" t="s">
        <v>445</v>
      </c>
      <c r="C563" s="10">
        <v>45089</v>
      </c>
      <c r="D563" s="1">
        <v>0</v>
      </c>
      <c r="E563" s="1" t="s">
        <v>213</v>
      </c>
      <c r="F563" s="15">
        <v>24</v>
      </c>
      <c r="G563" s="2">
        <v>2.19</v>
      </c>
      <c r="H563" s="3">
        <v>7</v>
      </c>
      <c r="I563" s="2">
        <v>1.41</v>
      </c>
      <c r="J563" s="4">
        <f t="shared" si="35"/>
        <v>0.78</v>
      </c>
      <c r="K563" s="1">
        <v>1</v>
      </c>
      <c r="L563" s="4">
        <f t="shared" si="36"/>
        <v>0.78</v>
      </c>
      <c r="M563" s="1">
        <v>1</v>
      </c>
      <c r="N563" s="19">
        <v>0.78</v>
      </c>
      <c r="O563" s="1" t="s">
        <v>1746</v>
      </c>
    </row>
    <row r="564" spans="1:15" x14ac:dyDescent="0.25">
      <c r="A564" s="1">
        <v>563</v>
      </c>
      <c r="B564" s="1" t="s">
        <v>445</v>
      </c>
      <c r="C564" s="10">
        <v>45090</v>
      </c>
      <c r="D564" s="1">
        <v>0</v>
      </c>
      <c r="E564" s="1" t="s">
        <v>213</v>
      </c>
      <c r="F564" s="15">
        <v>24</v>
      </c>
      <c r="G564" s="2">
        <v>2.2799999999999998</v>
      </c>
      <c r="H564" s="3">
        <v>7</v>
      </c>
      <c r="I564" s="2">
        <v>1.47</v>
      </c>
      <c r="J564" s="4">
        <f t="shared" si="35"/>
        <v>0.80999999999999983</v>
      </c>
      <c r="K564" s="1">
        <v>1</v>
      </c>
      <c r="L564" s="4">
        <f t="shared" si="36"/>
        <v>0.80999999999999983</v>
      </c>
      <c r="M564" s="1">
        <v>1</v>
      </c>
      <c r="N564" s="19">
        <v>0.80999999999999983</v>
      </c>
      <c r="O564" s="1" t="s">
        <v>1746</v>
      </c>
    </row>
    <row r="565" spans="1:15" x14ac:dyDescent="0.25">
      <c r="A565" s="1">
        <v>564</v>
      </c>
      <c r="B565" s="1" t="s">
        <v>445</v>
      </c>
      <c r="C565" s="10">
        <v>45091</v>
      </c>
      <c r="D565" s="1">
        <v>0</v>
      </c>
      <c r="E565" s="1" t="s">
        <v>213</v>
      </c>
      <c r="F565" s="15">
        <v>24</v>
      </c>
      <c r="G565" s="2">
        <v>2.2755999999999998</v>
      </c>
      <c r="H565" s="3">
        <v>7</v>
      </c>
      <c r="I565" s="2">
        <v>1.47</v>
      </c>
      <c r="J565" s="4">
        <f t="shared" si="35"/>
        <v>0.80559999999999987</v>
      </c>
      <c r="K565" s="1">
        <v>1</v>
      </c>
      <c r="L565" s="4">
        <f t="shared" si="36"/>
        <v>0.80559999999999987</v>
      </c>
      <c r="M565" s="1">
        <v>1</v>
      </c>
      <c r="N565" s="19">
        <v>0.80559999999999987</v>
      </c>
      <c r="O565" s="1" t="s">
        <v>1746</v>
      </c>
    </row>
    <row r="566" spans="1:15" x14ac:dyDescent="0.25">
      <c r="A566" s="1">
        <v>565</v>
      </c>
      <c r="B566" s="1" t="s">
        <v>445</v>
      </c>
      <c r="C566" s="10">
        <v>45092</v>
      </c>
      <c r="D566" s="1">
        <v>0</v>
      </c>
      <c r="E566" s="1" t="s">
        <v>213</v>
      </c>
      <c r="F566" s="15">
        <v>24</v>
      </c>
      <c r="G566" s="2">
        <v>2.2799999999999998</v>
      </c>
      <c r="H566" s="3">
        <v>7</v>
      </c>
      <c r="I566" s="2">
        <v>1.47</v>
      </c>
      <c r="J566" s="4">
        <f t="shared" si="35"/>
        <v>0.80999999999999983</v>
      </c>
      <c r="K566" s="1">
        <v>1</v>
      </c>
      <c r="L566" s="4">
        <f t="shared" si="36"/>
        <v>0.80999999999999983</v>
      </c>
      <c r="M566" s="1">
        <v>1</v>
      </c>
      <c r="N566" s="19">
        <v>0.80999999999999983</v>
      </c>
      <c r="O566" s="1" t="s">
        <v>1746</v>
      </c>
    </row>
    <row r="567" spans="1:15" x14ac:dyDescent="0.25">
      <c r="A567" s="1">
        <v>566</v>
      </c>
      <c r="B567" s="1" t="s">
        <v>445</v>
      </c>
      <c r="C567" s="10">
        <v>45093</v>
      </c>
      <c r="D567" s="1">
        <v>0</v>
      </c>
      <c r="E567" s="1" t="s">
        <v>213</v>
      </c>
      <c r="F567" s="15">
        <v>24</v>
      </c>
      <c r="G567" s="2">
        <v>2.19</v>
      </c>
      <c r="H567" s="3">
        <v>7</v>
      </c>
      <c r="I567" s="2">
        <v>1.42</v>
      </c>
      <c r="J567" s="4">
        <f t="shared" si="35"/>
        <v>0.77</v>
      </c>
      <c r="K567" s="1">
        <v>1</v>
      </c>
      <c r="L567" s="4">
        <f t="shared" si="36"/>
        <v>0.77</v>
      </c>
      <c r="M567" s="1">
        <v>1</v>
      </c>
      <c r="N567" s="19">
        <v>0.77</v>
      </c>
      <c r="O567" s="1" t="s">
        <v>1746</v>
      </c>
    </row>
    <row r="568" spans="1:15" x14ac:dyDescent="0.25">
      <c r="A568" s="1">
        <v>567</v>
      </c>
      <c r="B568" s="1" t="s">
        <v>445</v>
      </c>
      <c r="C568" s="10">
        <v>45094</v>
      </c>
      <c r="D568" s="1">
        <v>0</v>
      </c>
      <c r="E568" s="1" t="s">
        <v>213</v>
      </c>
      <c r="F568" s="15">
        <v>24</v>
      </c>
      <c r="G568" s="2">
        <v>2.21</v>
      </c>
      <c r="H568" s="3">
        <v>7</v>
      </c>
      <c r="I568" s="2">
        <v>1.41</v>
      </c>
      <c r="J568" s="4">
        <f t="shared" si="35"/>
        <v>0.8</v>
      </c>
      <c r="K568" s="1">
        <v>1</v>
      </c>
      <c r="L568" s="4">
        <f t="shared" si="36"/>
        <v>0.8</v>
      </c>
      <c r="M568" s="1">
        <v>1</v>
      </c>
      <c r="N568" s="19">
        <v>0.8</v>
      </c>
      <c r="O568" s="1" t="s">
        <v>1746</v>
      </c>
    </row>
    <row r="569" spans="1:15" x14ac:dyDescent="0.25">
      <c r="A569" s="1">
        <v>568</v>
      </c>
      <c r="B569" s="1" t="s">
        <v>445</v>
      </c>
      <c r="C569" s="10">
        <v>45095</v>
      </c>
      <c r="D569" s="1">
        <v>0</v>
      </c>
      <c r="E569" s="1" t="s">
        <v>213</v>
      </c>
      <c r="F569" s="15">
        <v>24</v>
      </c>
      <c r="G569" s="2">
        <v>2.16</v>
      </c>
      <c r="H569" s="3">
        <v>7</v>
      </c>
      <c r="I569" s="2">
        <v>1.37</v>
      </c>
      <c r="J569" s="4">
        <f t="shared" si="35"/>
        <v>0.79</v>
      </c>
      <c r="K569" s="1">
        <v>1</v>
      </c>
      <c r="L569" s="4">
        <f t="shared" si="36"/>
        <v>0.79</v>
      </c>
      <c r="M569" s="1">
        <v>1</v>
      </c>
      <c r="N569" s="19">
        <v>0.79</v>
      </c>
      <c r="O569" s="1" t="s">
        <v>1746</v>
      </c>
    </row>
    <row r="570" spans="1:15" x14ac:dyDescent="0.25">
      <c r="A570" s="1">
        <v>569</v>
      </c>
      <c r="B570" s="1" t="s">
        <v>445</v>
      </c>
      <c r="C570" s="10">
        <v>45096</v>
      </c>
      <c r="D570" s="1">
        <v>0</v>
      </c>
      <c r="E570" s="1" t="s">
        <v>213</v>
      </c>
      <c r="F570" s="15">
        <v>24</v>
      </c>
      <c r="G570" s="2">
        <v>2.15</v>
      </c>
      <c r="H570" s="3">
        <v>7</v>
      </c>
      <c r="I570" s="2">
        <v>1.38</v>
      </c>
      <c r="J570" s="4">
        <f t="shared" si="35"/>
        <v>0.77</v>
      </c>
      <c r="K570" s="1">
        <v>1</v>
      </c>
      <c r="L570" s="4">
        <f t="shared" si="36"/>
        <v>0.77</v>
      </c>
      <c r="M570" s="1">
        <v>1</v>
      </c>
      <c r="N570" s="19">
        <v>0.77</v>
      </c>
      <c r="O570" s="1" t="s">
        <v>1746</v>
      </c>
    </row>
    <row r="571" spans="1:15" x14ac:dyDescent="0.25">
      <c r="A571" s="1">
        <v>570</v>
      </c>
      <c r="B571" s="1" t="s">
        <v>445</v>
      </c>
      <c r="C571" s="10">
        <v>45097</v>
      </c>
      <c r="D571" s="1">
        <v>0</v>
      </c>
      <c r="E571" s="1" t="s">
        <v>213</v>
      </c>
      <c r="F571" s="15">
        <v>24</v>
      </c>
      <c r="G571" s="2">
        <v>2.12</v>
      </c>
      <c r="H571" s="3">
        <v>7</v>
      </c>
      <c r="I571" s="2">
        <v>1.36</v>
      </c>
      <c r="J571" s="4">
        <f t="shared" si="35"/>
        <v>0.76</v>
      </c>
      <c r="K571" s="1">
        <v>1</v>
      </c>
      <c r="L571" s="4">
        <f t="shared" si="36"/>
        <v>0.76</v>
      </c>
      <c r="M571" s="1">
        <v>1</v>
      </c>
      <c r="N571" s="19">
        <v>0.76</v>
      </c>
      <c r="O571" s="1" t="s">
        <v>1746</v>
      </c>
    </row>
    <row r="572" spans="1:15" x14ac:dyDescent="0.25">
      <c r="A572" s="1">
        <v>571</v>
      </c>
      <c r="B572" s="1" t="s">
        <v>445</v>
      </c>
      <c r="C572" s="10">
        <v>45098</v>
      </c>
      <c r="D572" s="1">
        <v>0</v>
      </c>
      <c r="E572" s="1" t="s">
        <v>213</v>
      </c>
      <c r="F572" s="15">
        <v>24</v>
      </c>
      <c r="G572" s="2">
        <v>2.2200000000000002</v>
      </c>
      <c r="H572" s="3">
        <v>7</v>
      </c>
      <c r="I572" s="2">
        <v>1.41</v>
      </c>
      <c r="J572" s="4">
        <f t="shared" si="35"/>
        <v>0.81000000000000028</v>
      </c>
      <c r="K572" s="1">
        <v>1</v>
      </c>
      <c r="L572" s="4">
        <f t="shared" si="36"/>
        <v>0.81000000000000028</v>
      </c>
      <c r="M572" s="1">
        <v>1</v>
      </c>
      <c r="N572" s="19">
        <v>0.81000000000000028</v>
      </c>
      <c r="O572" s="1" t="s">
        <v>1746</v>
      </c>
    </row>
    <row r="573" spans="1:15" x14ac:dyDescent="0.25">
      <c r="A573" s="1">
        <v>572</v>
      </c>
      <c r="B573" s="1" t="s">
        <v>445</v>
      </c>
      <c r="C573" s="10">
        <v>45099</v>
      </c>
      <c r="D573" s="1">
        <v>0</v>
      </c>
      <c r="E573" s="1" t="s">
        <v>213</v>
      </c>
      <c r="F573" s="15">
        <v>24</v>
      </c>
      <c r="G573" s="2">
        <v>2.16</v>
      </c>
      <c r="H573" s="3">
        <v>6</v>
      </c>
      <c r="I573" s="2">
        <v>1.39</v>
      </c>
      <c r="J573" s="4">
        <f t="shared" si="35"/>
        <v>0.77000000000000024</v>
      </c>
      <c r="K573" s="1">
        <v>1</v>
      </c>
      <c r="L573" s="4">
        <f t="shared" si="36"/>
        <v>0.77000000000000024</v>
      </c>
      <c r="M573" s="1">
        <v>1</v>
      </c>
      <c r="N573" s="19">
        <v>0.77000000000000024</v>
      </c>
      <c r="O573" s="1" t="s">
        <v>1746</v>
      </c>
    </row>
    <row r="574" spans="1:15" x14ac:dyDescent="0.25">
      <c r="A574" s="1">
        <v>573</v>
      </c>
      <c r="B574" s="1" t="s">
        <v>445</v>
      </c>
      <c r="C574" s="10">
        <v>45100</v>
      </c>
      <c r="D574" s="1">
        <v>0</v>
      </c>
      <c r="E574" s="1" t="s">
        <v>213</v>
      </c>
      <c r="F574" s="15">
        <v>24</v>
      </c>
      <c r="G574" s="2">
        <v>2.21</v>
      </c>
      <c r="H574" s="3">
        <v>6</v>
      </c>
      <c r="I574" s="2">
        <v>1.39</v>
      </c>
      <c r="J574" s="4">
        <f t="shared" si="35"/>
        <v>0.82000000000000006</v>
      </c>
      <c r="K574" s="1">
        <v>1</v>
      </c>
      <c r="L574" s="4">
        <f t="shared" si="36"/>
        <v>0.82000000000000006</v>
      </c>
      <c r="M574" s="1">
        <v>1</v>
      </c>
      <c r="N574" s="19">
        <v>0.82000000000000006</v>
      </c>
      <c r="O574" s="1" t="s">
        <v>1746</v>
      </c>
    </row>
    <row r="575" spans="1:15" x14ac:dyDescent="0.25">
      <c r="A575" s="1">
        <v>574</v>
      </c>
      <c r="B575" s="1" t="s">
        <v>445</v>
      </c>
      <c r="C575" s="10">
        <v>45101</v>
      </c>
      <c r="D575" s="1">
        <v>0</v>
      </c>
      <c r="E575" s="1" t="s">
        <v>213</v>
      </c>
      <c r="F575" s="15">
        <v>24</v>
      </c>
      <c r="G575" s="2">
        <v>2.66</v>
      </c>
      <c r="H575" s="3">
        <v>6</v>
      </c>
      <c r="I575" s="2">
        <v>1.8305</v>
      </c>
      <c r="J575" s="4">
        <f t="shared" si="35"/>
        <v>0.82950000000000013</v>
      </c>
      <c r="K575" s="1">
        <v>1</v>
      </c>
      <c r="L575" s="4">
        <f t="shared" si="36"/>
        <v>0.82950000000000013</v>
      </c>
      <c r="M575" s="1">
        <v>1</v>
      </c>
      <c r="N575" s="19">
        <v>0.82950000000000013</v>
      </c>
      <c r="O575" s="1" t="s">
        <v>1746</v>
      </c>
    </row>
    <row r="576" spans="1:15" x14ac:dyDescent="0.25">
      <c r="A576" s="1">
        <v>575</v>
      </c>
      <c r="B576" s="1" t="s">
        <v>445</v>
      </c>
      <c r="C576" s="10">
        <v>45102</v>
      </c>
      <c r="D576" s="1">
        <v>0</v>
      </c>
      <c r="E576" s="1" t="s">
        <v>213</v>
      </c>
      <c r="F576" s="15">
        <v>24</v>
      </c>
      <c r="G576" s="2">
        <v>2.75</v>
      </c>
      <c r="H576" s="3">
        <v>7</v>
      </c>
      <c r="I576" s="2">
        <v>1.91</v>
      </c>
      <c r="J576" s="4">
        <f t="shared" si="35"/>
        <v>0.84000000000000008</v>
      </c>
      <c r="K576" s="1">
        <v>1</v>
      </c>
      <c r="L576" s="4">
        <f t="shared" si="36"/>
        <v>0.84000000000000008</v>
      </c>
      <c r="M576" s="1">
        <v>1</v>
      </c>
      <c r="N576" s="19">
        <v>0.84000000000000008</v>
      </c>
      <c r="O576" s="1" t="s">
        <v>1746</v>
      </c>
    </row>
    <row r="577" spans="1:15" x14ac:dyDescent="0.25">
      <c r="A577" s="1">
        <v>576</v>
      </c>
      <c r="B577" s="1" t="s">
        <v>445</v>
      </c>
      <c r="C577" s="10">
        <v>45103</v>
      </c>
      <c r="D577" s="1">
        <v>0</v>
      </c>
      <c r="E577" s="1" t="s">
        <v>213</v>
      </c>
      <c r="F577" s="15">
        <v>24</v>
      </c>
      <c r="G577" s="2">
        <v>2.4700000000000002</v>
      </c>
      <c r="H577" s="3">
        <v>7</v>
      </c>
      <c r="I577" s="2">
        <v>1.55</v>
      </c>
      <c r="J577" s="4">
        <f t="shared" si="35"/>
        <v>0.92000000000000015</v>
      </c>
      <c r="K577" s="1">
        <v>1</v>
      </c>
      <c r="L577" s="4">
        <f t="shared" si="36"/>
        <v>0.92000000000000015</v>
      </c>
      <c r="M577" s="1">
        <v>1</v>
      </c>
      <c r="N577" s="19">
        <v>0.92000000000000015</v>
      </c>
      <c r="O577" s="1" t="s">
        <v>1746</v>
      </c>
    </row>
    <row r="578" spans="1:15" x14ac:dyDescent="0.25">
      <c r="A578" s="1">
        <v>577</v>
      </c>
      <c r="B578" s="1" t="s">
        <v>445</v>
      </c>
      <c r="C578" s="10">
        <v>45104</v>
      </c>
      <c r="D578" s="1">
        <v>0</v>
      </c>
      <c r="E578" s="1" t="s">
        <v>213</v>
      </c>
      <c r="F578" s="15">
        <v>24</v>
      </c>
      <c r="G578" s="2">
        <v>2.39</v>
      </c>
      <c r="H578" s="3">
        <v>4</v>
      </c>
      <c r="I578" s="2">
        <v>1.49</v>
      </c>
      <c r="J578" s="4">
        <f t="shared" si="35"/>
        <v>0.90000000000000013</v>
      </c>
      <c r="K578" s="1">
        <v>1</v>
      </c>
      <c r="L578" s="4">
        <f t="shared" si="36"/>
        <v>0.90000000000000013</v>
      </c>
      <c r="M578" s="1">
        <v>1</v>
      </c>
      <c r="N578" s="19">
        <v>0.90000000000000013</v>
      </c>
      <c r="O578" s="1" t="s">
        <v>1746</v>
      </c>
    </row>
    <row r="579" spans="1:15" x14ac:dyDescent="0.25">
      <c r="A579" s="1">
        <v>578</v>
      </c>
      <c r="B579" s="1" t="s">
        <v>445</v>
      </c>
      <c r="C579" s="10">
        <v>45105</v>
      </c>
      <c r="D579" s="1">
        <v>0</v>
      </c>
      <c r="E579" s="1" t="s">
        <v>213</v>
      </c>
      <c r="F579" s="15">
        <v>24</v>
      </c>
      <c r="G579" s="2">
        <v>2.63</v>
      </c>
      <c r="H579" s="3">
        <v>8</v>
      </c>
      <c r="I579" s="2">
        <v>1.69</v>
      </c>
      <c r="J579" s="4">
        <f t="shared" si="35"/>
        <v>0.94</v>
      </c>
      <c r="K579" s="1">
        <v>1</v>
      </c>
      <c r="L579" s="4">
        <f t="shared" si="36"/>
        <v>0.94</v>
      </c>
      <c r="M579" s="1">
        <v>1</v>
      </c>
      <c r="N579" s="19">
        <v>0.94</v>
      </c>
      <c r="O579" s="1" t="s">
        <v>1746</v>
      </c>
    </row>
    <row r="580" spans="1:15" x14ac:dyDescent="0.25">
      <c r="A580" s="1">
        <v>579</v>
      </c>
      <c r="B580" s="1" t="s">
        <v>445</v>
      </c>
      <c r="C580" s="10">
        <v>45106</v>
      </c>
      <c r="D580" s="1">
        <v>0</v>
      </c>
      <c r="E580" s="1" t="s">
        <v>213</v>
      </c>
      <c r="F580" s="15">
        <v>24</v>
      </c>
      <c r="G580" s="2">
        <v>2.67</v>
      </c>
      <c r="H580" s="3">
        <v>8</v>
      </c>
      <c r="I580" s="2">
        <v>1.79</v>
      </c>
      <c r="J580" s="4">
        <f t="shared" si="35"/>
        <v>0.87999999999999989</v>
      </c>
      <c r="K580" s="1">
        <v>1</v>
      </c>
      <c r="L580" s="4">
        <f t="shared" si="36"/>
        <v>0.87999999999999989</v>
      </c>
      <c r="M580" s="1">
        <v>1</v>
      </c>
      <c r="N580" s="19">
        <v>0.87999999999999989</v>
      </c>
      <c r="O580" s="1" t="s">
        <v>1746</v>
      </c>
    </row>
    <row r="581" spans="1:15" x14ac:dyDescent="0.25">
      <c r="A581" s="1">
        <v>580</v>
      </c>
      <c r="B581" s="1" t="s">
        <v>445</v>
      </c>
      <c r="C581" s="10">
        <v>45107</v>
      </c>
      <c r="D581" s="1">
        <v>0</v>
      </c>
      <c r="E581" s="1" t="s">
        <v>213</v>
      </c>
      <c r="F581" s="15">
        <v>24</v>
      </c>
      <c r="G581" s="2">
        <v>2.83</v>
      </c>
      <c r="H581" s="3">
        <v>9</v>
      </c>
      <c r="I581" s="2">
        <v>1.95</v>
      </c>
      <c r="J581" s="4">
        <f t="shared" si="35"/>
        <v>0.88000000000000012</v>
      </c>
      <c r="K581" s="1">
        <v>1</v>
      </c>
      <c r="L581" s="4">
        <f t="shared" si="36"/>
        <v>0.88000000000000012</v>
      </c>
      <c r="M581" s="1">
        <v>1</v>
      </c>
      <c r="N581" s="19">
        <v>0.88000000000000012</v>
      </c>
      <c r="O581" s="1" t="s">
        <v>1746</v>
      </c>
    </row>
    <row r="582" spans="1:15" x14ac:dyDescent="0.25">
      <c r="A582" s="1">
        <v>581</v>
      </c>
      <c r="B582" s="1" t="s">
        <v>445</v>
      </c>
      <c r="C582" s="10">
        <v>45108</v>
      </c>
      <c r="D582" s="1">
        <v>0</v>
      </c>
      <c r="E582" s="1" t="s">
        <v>213</v>
      </c>
      <c r="F582" s="15">
        <v>24</v>
      </c>
      <c r="G582" s="2">
        <v>2.86</v>
      </c>
      <c r="H582" s="3">
        <v>7</v>
      </c>
      <c r="I582" s="2">
        <v>2.0699999999999998</v>
      </c>
      <c r="J582" s="4">
        <f t="shared" si="35"/>
        <v>0.79</v>
      </c>
      <c r="K582" s="1">
        <v>1</v>
      </c>
      <c r="L582" s="4">
        <f t="shared" si="36"/>
        <v>0.79</v>
      </c>
      <c r="M582" s="1">
        <v>1</v>
      </c>
      <c r="N582" s="19">
        <v>0.79</v>
      </c>
      <c r="O582" s="1" t="s">
        <v>1746</v>
      </c>
    </row>
    <row r="583" spans="1:15" x14ac:dyDescent="0.25">
      <c r="A583" s="1">
        <v>582</v>
      </c>
      <c r="B583" s="1" t="s">
        <v>445</v>
      </c>
      <c r="C583" s="10">
        <v>45109</v>
      </c>
      <c r="D583" s="1">
        <v>0</v>
      </c>
      <c r="E583" s="1" t="s">
        <v>1024</v>
      </c>
      <c r="F583" s="15">
        <v>18</v>
      </c>
      <c r="G583" s="2">
        <v>2.1800000000000002</v>
      </c>
      <c r="H583" s="3">
        <v>7</v>
      </c>
      <c r="I583" s="2">
        <v>1.4</v>
      </c>
      <c r="J583" s="4">
        <f t="shared" si="35"/>
        <v>0.78000000000000025</v>
      </c>
      <c r="K583" s="1">
        <v>1</v>
      </c>
      <c r="L583" s="4">
        <f t="shared" si="36"/>
        <v>0.78000000000000025</v>
      </c>
      <c r="M583" s="1">
        <v>1</v>
      </c>
      <c r="N583" s="19">
        <v>0.78000000000000025</v>
      </c>
      <c r="O583" s="1" t="s">
        <v>1746</v>
      </c>
    </row>
    <row r="584" spans="1:15" x14ac:dyDescent="0.25">
      <c r="A584" s="1">
        <v>583</v>
      </c>
      <c r="B584" s="1" t="s">
        <v>445</v>
      </c>
      <c r="C584" s="10">
        <v>45110</v>
      </c>
      <c r="D584" s="1">
        <v>0</v>
      </c>
      <c r="E584" s="1" t="s">
        <v>213</v>
      </c>
      <c r="F584" s="15">
        <v>24</v>
      </c>
      <c r="G584" s="2">
        <v>2.0299999999999998</v>
      </c>
      <c r="H584" s="3">
        <v>10</v>
      </c>
      <c r="I584" s="2">
        <v>1.2</v>
      </c>
      <c r="J584" s="4">
        <f t="shared" si="35"/>
        <v>0.82999999999999985</v>
      </c>
      <c r="K584" s="1">
        <v>1</v>
      </c>
      <c r="L584" s="4">
        <f t="shared" si="36"/>
        <v>0.82999999999999985</v>
      </c>
      <c r="M584" s="1">
        <v>1</v>
      </c>
      <c r="N584" s="19">
        <v>0.82999999999999985</v>
      </c>
      <c r="O584" s="1" t="s">
        <v>1746</v>
      </c>
    </row>
    <row r="585" spans="1:15" x14ac:dyDescent="0.25">
      <c r="A585" s="1">
        <v>584</v>
      </c>
      <c r="B585" s="1" t="s">
        <v>445</v>
      </c>
      <c r="C585" s="10">
        <v>45111</v>
      </c>
      <c r="D585" s="1">
        <v>0</v>
      </c>
      <c r="E585" s="1" t="s">
        <v>1029</v>
      </c>
      <c r="F585" s="15">
        <v>20.5</v>
      </c>
      <c r="G585" s="2">
        <v>2.34</v>
      </c>
      <c r="H585" s="3">
        <v>5</v>
      </c>
      <c r="I585" s="2">
        <v>1.48</v>
      </c>
      <c r="J585" s="4">
        <f t="shared" si="35"/>
        <v>0.85999999999999988</v>
      </c>
      <c r="K585" s="1">
        <v>1</v>
      </c>
      <c r="L585" s="4">
        <f t="shared" si="36"/>
        <v>0.85999999999999988</v>
      </c>
      <c r="M585" s="1">
        <v>1</v>
      </c>
      <c r="N585" s="19">
        <v>0.85999999999999988</v>
      </c>
      <c r="O585" s="1" t="s">
        <v>1746</v>
      </c>
    </row>
    <row r="586" spans="1:15" x14ac:dyDescent="0.25">
      <c r="A586" s="1">
        <v>585</v>
      </c>
      <c r="B586" s="1" t="s">
        <v>445</v>
      </c>
      <c r="C586" s="10">
        <v>45112</v>
      </c>
      <c r="D586" s="1">
        <v>0</v>
      </c>
      <c r="E586" s="1" t="s">
        <v>1038</v>
      </c>
      <c r="F586" s="15">
        <v>22</v>
      </c>
      <c r="G586" s="2">
        <v>1.79</v>
      </c>
      <c r="H586" s="3">
        <v>3</v>
      </c>
      <c r="I586" s="2">
        <v>1.07</v>
      </c>
      <c r="J586" s="4">
        <f t="shared" si="35"/>
        <v>0.72</v>
      </c>
      <c r="K586" s="1">
        <v>1</v>
      </c>
      <c r="L586" s="4">
        <f t="shared" si="36"/>
        <v>0.72</v>
      </c>
      <c r="M586" s="1">
        <v>1</v>
      </c>
      <c r="N586" s="4">
        <v>0.72</v>
      </c>
      <c r="O586" s="1" t="s">
        <v>1746</v>
      </c>
    </row>
    <row r="587" spans="1:15" x14ac:dyDescent="0.25">
      <c r="A587" s="1">
        <v>586</v>
      </c>
      <c r="B587" s="1" t="s">
        <v>445</v>
      </c>
      <c r="C587" s="10">
        <v>45113</v>
      </c>
      <c r="D587" s="1">
        <v>0</v>
      </c>
      <c r="E587" s="1" t="s">
        <v>213</v>
      </c>
      <c r="F587" s="15">
        <v>24</v>
      </c>
      <c r="G587" s="2">
        <v>2.23</v>
      </c>
      <c r="H587" s="3">
        <v>5</v>
      </c>
      <c r="I587" s="2">
        <v>1.43</v>
      </c>
      <c r="J587" s="4">
        <f t="shared" si="35"/>
        <v>0.8</v>
      </c>
      <c r="K587" s="1">
        <v>1</v>
      </c>
      <c r="L587" s="4">
        <f t="shared" si="36"/>
        <v>0.8</v>
      </c>
      <c r="M587" s="1">
        <v>1</v>
      </c>
      <c r="N587" s="19">
        <v>0.8</v>
      </c>
      <c r="O587" s="1" t="s">
        <v>1746</v>
      </c>
    </row>
    <row r="588" spans="1:15" ht="33" x14ac:dyDescent="0.25">
      <c r="A588" s="1">
        <v>587</v>
      </c>
      <c r="B588" s="1" t="s">
        <v>445</v>
      </c>
      <c r="C588" s="10">
        <v>45114</v>
      </c>
      <c r="D588" s="1">
        <v>0</v>
      </c>
      <c r="E588" s="11" t="s">
        <v>1046</v>
      </c>
      <c r="F588" s="15">
        <v>21</v>
      </c>
      <c r="G588" s="2">
        <v>1.93</v>
      </c>
      <c r="H588" s="3">
        <v>7</v>
      </c>
      <c r="I588" s="2">
        <v>1.29</v>
      </c>
      <c r="J588" s="4">
        <f t="shared" si="35"/>
        <v>0.6399999999999999</v>
      </c>
      <c r="K588" s="1">
        <v>1</v>
      </c>
      <c r="L588" s="4">
        <f t="shared" si="36"/>
        <v>0.6399999999999999</v>
      </c>
      <c r="M588" s="1">
        <v>1</v>
      </c>
      <c r="N588" s="19">
        <v>0.6399999999999999</v>
      </c>
      <c r="O588" s="1" t="s">
        <v>1746</v>
      </c>
    </row>
    <row r="589" spans="1:15" x14ac:dyDescent="0.25">
      <c r="A589" s="1">
        <v>588</v>
      </c>
      <c r="B589" s="1" t="s">
        <v>397</v>
      </c>
      <c r="C589" s="10">
        <v>45114</v>
      </c>
      <c r="D589" s="1">
        <v>0</v>
      </c>
      <c r="E589" s="1" t="s">
        <v>1047</v>
      </c>
      <c r="F589" s="15">
        <v>3</v>
      </c>
      <c r="G589" s="2">
        <v>0.41089999999999999</v>
      </c>
      <c r="H589" s="3">
        <v>4</v>
      </c>
      <c r="I589" s="2">
        <v>0.1623</v>
      </c>
      <c r="J589" s="4">
        <f t="shared" si="35"/>
        <v>0.24859999999999999</v>
      </c>
      <c r="K589" s="1">
        <v>5</v>
      </c>
      <c r="L589" s="4">
        <f t="shared" si="36"/>
        <v>1.2429999999999999</v>
      </c>
      <c r="M589" s="1">
        <v>24</v>
      </c>
      <c r="N589" s="19">
        <v>12.568899999999999</v>
      </c>
      <c r="O589" s="1" t="s">
        <v>1746</v>
      </c>
    </row>
    <row r="590" spans="1:15" x14ac:dyDescent="0.25">
      <c r="A590" s="1">
        <v>589</v>
      </c>
      <c r="B590" s="1" t="s">
        <v>445</v>
      </c>
      <c r="C590" s="10">
        <v>45115</v>
      </c>
      <c r="D590" s="1">
        <v>0</v>
      </c>
      <c r="E590" s="1" t="s">
        <v>213</v>
      </c>
      <c r="F590" s="15">
        <v>24</v>
      </c>
      <c r="G590" s="2">
        <v>2.2000000000000002</v>
      </c>
      <c r="H590" s="3">
        <v>4</v>
      </c>
      <c r="I590" s="2">
        <v>1.38</v>
      </c>
      <c r="J590" s="4">
        <f t="shared" si="35"/>
        <v>0.82000000000000028</v>
      </c>
      <c r="K590" s="1">
        <v>1</v>
      </c>
      <c r="L590" s="4">
        <f t="shared" si="36"/>
        <v>0.82000000000000028</v>
      </c>
      <c r="M590" s="1">
        <v>1</v>
      </c>
      <c r="N590" s="19">
        <v>0.82000000000000028</v>
      </c>
      <c r="O590" s="1" t="s">
        <v>1746</v>
      </c>
    </row>
    <row r="591" spans="1:15" x14ac:dyDescent="0.25">
      <c r="A591" s="1">
        <v>590</v>
      </c>
      <c r="B591" s="1" t="s">
        <v>445</v>
      </c>
      <c r="C591" s="10">
        <v>45116</v>
      </c>
      <c r="D591" s="1">
        <v>0</v>
      </c>
      <c r="E591" s="1" t="s">
        <v>213</v>
      </c>
      <c r="F591" s="15">
        <v>24</v>
      </c>
      <c r="G591" s="2">
        <v>2.33</v>
      </c>
      <c r="H591" s="3">
        <v>12</v>
      </c>
      <c r="I591" s="2">
        <v>1.44</v>
      </c>
      <c r="J591" s="4">
        <f t="shared" si="35"/>
        <v>0.89000000000000012</v>
      </c>
      <c r="K591" s="1">
        <v>1</v>
      </c>
      <c r="L591" s="4">
        <f t="shared" si="36"/>
        <v>0.89000000000000012</v>
      </c>
      <c r="M591" s="1">
        <v>1</v>
      </c>
      <c r="N591" s="19">
        <v>0.89000000000000012</v>
      </c>
      <c r="O591" s="1" t="s">
        <v>1746</v>
      </c>
    </row>
    <row r="592" spans="1:15" x14ac:dyDescent="0.25">
      <c r="A592" s="1">
        <v>591</v>
      </c>
      <c r="B592" s="1" t="s">
        <v>445</v>
      </c>
      <c r="C592" s="10">
        <v>45117</v>
      </c>
      <c r="D592" s="1">
        <v>0</v>
      </c>
      <c r="E592" s="1" t="s">
        <v>213</v>
      </c>
      <c r="F592" s="15">
        <v>24</v>
      </c>
      <c r="G592" s="2">
        <v>1.41</v>
      </c>
      <c r="H592" s="3">
        <v>6</v>
      </c>
      <c r="I592" s="2">
        <v>1.05</v>
      </c>
      <c r="J592" s="4">
        <f t="shared" si="35"/>
        <v>0.35999999999999988</v>
      </c>
      <c r="K592" s="1">
        <v>1</v>
      </c>
      <c r="L592" s="4">
        <f t="shared" si="36"/>
        <v>0.35999999999999988</v>
      </c>
      <c r="M592" s="1">
        <v>1</v>
      </c>
      <c r="N592" s="19">
        <v>0.35999999999999988</v>
      </c>
      <c r="O592" s="1" t="s">
        <v>1746</v>
      </c>
    </row>
    <row r="593" spans="1:15" x14ac:dyDescent="0.25">
      <c r="A593" s="1">
        <v>592</v>
      </c>
      <c r="B593" s="1" t="s">
        <v>445</v>
      </c>
      <c r="C593" s="10">
        <v>45118</v>
      </c>
      <c r="D593" s="1">
        <v>0</v>
      </c>
      <c r="E593" s="1" t="s">
        <v>1065</v>
      </c>
      <c r="F593" s="15">
        <v>10</v>
      </c>
      <c r="G593" s="2">
        <v>1.1599999999999999</v>
      </c>
      <c r="H593" s="3">
        <v>2</v>
      </c>
      <c r="I593" s="2">
        <v>0.83</v>
      </c>
      <c r="J593" s="4">
        <f t="shared" si="35"/>
        <v>0.32999999999999996</v>
      </c>
      <c r="K593" s="1">
        <v>1</v>
      </c>
      <c r="L593" s="4">
        <f t="shared" si="36"/>
        <v>0.32999999999999996</v>
      </c>
      <c r="M593" s="1">
        <v>1</v>
      </c>
      <c r="N593" s="19">
        <v>0.32999999999999996</v>
      </c>
      <c r="O593" s="1" t="s">
        <v>1746</v>
      </c>
    </row>
    <row r="594" spans="1:15" ht="33" x14ac:dyDescent="0.25">
      <c r="A594" s="1">
        <v>593</v>
      </c>
      <c r="B594" s="1" t="s">
        <v>445</v>
      </c>
      <c r="C594" s="10">
        <v>45119</v>
      </c>
      <c r="D594" s="1">
        <v>0</v>
      </c>
      <c r="E594" s="11" t="s">
        <v>1066</v>
      </c>
      <c r="F594" s="15">
        <v>12</v>
      </c>
      <c r="G594" s="2">
        <v>1.1100000000000001</v>
      </c>
      <c r="H594" s="3">
        <v>3</v>
      </c>
      <c r="I594" s="2">
        <v>0.62</v>
      </c>
      <c r="J594" s="4">
        <f t="shared" si="35"/>
        <v>0.4900000000000001</v>
      </c>
      <c r="K594" s="1">
        <v>1</v>
      </c>
      <c r="L594" s="4">
        <f t="shared" si="36"/>
        <v>0.4900000000000001</v>
      </c>
      <c r="M594" s="1">
        <v>1</v>
      </c>
      <c r="N594" s="19">
        <v>0.4900000000000001</v>
      </c>
      <c r="O594" s="1" t="s">
        <v>1746</v>
      </c>
    </row>
    <row r="595" spans="1:15" x14ac:dyDescent="0.25">
      <c r="A595" s="1">
        <v>594</v>
      </c>
      <c r="B595" s="1" t="s">
        <v>445</v>
      </c>
      <c r="C595" s="10">
        <v>45120</v>
      </c>
      <c r="D595" s="1">
        <v>0</v>
      </c>
      <c r="E595" s="1" t="s">
        <v>213</v>
      </c>
      <c r="F595" s="15">
        <v>24</v>
      </c>
      <c r="G595" s="2">
        <v>0.86</v>
      </c>
      <c r="H595" s="3">
        <v>2.5</v>
      </c>
      <c r="I595" s="2">
        <v>0.67</v>
      </c>
      <c r="J595" s="4">
        <f t="shared" si="35"/>
        <v>0.18999999999999995</v>
      </c>
      <c r="K595" s="1">
        <v>1</v>
      </c>
      <c r="L595" s="4">
        <f t="shared" si="36"/>
        <v>0.18999999999999995</v>
      </c>
      <c r="M595" s="1">
        <v>1</v>
      </c>
      <c r="N595" s="19">
        <v>0.18999999999999995</v>
      </c>
      <c r="O595" s="1" t="s">
        <v>1746</v>
      </c>
    </row>
    <row r="596" spans="1:15" x14ac:dyDescent="0.25">
      <c r="A596" s="1">
        <v>595</v>
      </c>
      <c r="B596" s="1" t="s">
        <v>445</v>
      </c>
      <c r="C596" s="10">
        <v>45121</v>
      </c>
      <c r="D596" s="1">
        <v>0</v>
      </c>
      <c r="E596" s="1" t="s">
        <v>213</v>
      </c>
      <c r="F596" s="15">
        <v>24</v>
      </c>
      <c r="G596" s="2">
        <v>1.22</v>
      </c>
      <c r="H596" s="3">
        <v>3.5</v>
      </c>
      <c r="I596" s="2">
        <v>0.64</v>
      </c>
      <c r="J596" s="4">
        <f t="shared" si="35"/>
        <v>0.57999999999999996</v>
      </c>
      <c r="K596" s="1">
        <v>1</v>
      </c>
      <c r="L596" s="4">
        <f t="shared" si="36"/>
        <v>0.57999999999999996</v>
      </c>
      <c r="M596" s="1">
        <v>1</v>
      </c>
      <c r="N596" s="19">
        <v>0.57999999999999996</v>
      </c>
      <c r="O596" s="1" t="s">
        <v>1746</v>
      </c>
    </row>
    <row r="597" spans="1:15" x14ac:dyDescent="0.25">
      <c r="A597" s="1">
        <v>596</v>
      </c>
      <c r="B597" s="1" t="s">
        <v>445</v>
      </c>
      <c r="C597" s="10">
        <v>45122</v>
      </c>
      <c r="D597" s="1">
        <v>0</v>
      </c>
      <c r="E597" s="1" t="s">
        <v>213</v>
      </c>
      <c r="F597" s="15">
        <v>24</v>
      </c>
      <c r="G597" s="2">
        <v>1.17</v>
      </c>
      <c r="H597" s="3">
        <v>4</v>
      </c>
      <c r="I597" s="2">
        <v>0.6</v>
      </c>
      <c r="J597" s="4">
        <f t="shared" si="35"/>
        <v>0.56999999999999995</v>
      </c>
      <c r="K597" s="1">
        <v>1</v>
      </c>
      <c r="L597" s="4">
        <f t="shared" si="36"/>
        <v>0.56999999999999995</v>
      </c>
      <c r="M597" s="1">
        <v>1</v>
      </c>
      <c r="N597" s="19">
        <v>0.56999999999999995</v>
      </c>
      <c r="O597" s="1" t="s">
        <v>1746</v>
      </c>
    </row>
    <row r="598" spans="1:15" x14ac:dyDescent="0.25">
      <c r="A598" s="1">
        <v>597</v>
      </c>
      <c r="B598" s="1" t="s">
        <v>445</v>
      </c>
      <c r="C598" s="10">
        <v>45123</v>
      </c>
      <c r="D598" s="1">
        <v>0</v>
      </c>
      <c r="E598" s="1" t="s">
        <v>213</v>
      </c>
      <c r="F598" s="15">
        <v>24</v>
      </c>
      <c r="G598" s="2">
        <v>0.95</v>
      </c>
      <c r="H598" s="3">
        <v>4.5</v>
      </c>
      <c r="I598" s="2">
        <v>0.67</v>
      </c>
      <c r="J598" s="4">
        <f t="shared" si="35"/>
        <v>0.27999999999999992</v>
      </c>
      <c r="K598" s="1">
        <v>1</v>
      </c>
      <c r="L598" s="4">
        <f t="shared" si="36"/>
        <v>0.27999999999999992</v>
      </c>
      <c r="M598" s="1">
        <v>1</v>
      </c>
      <c r="N598" s="19">
        <v>0.27999999999999992</v>
      </c>
      <c r="O598" s="1" t="s">
        <v>1746</v>
      </c>
    </row>
    <row r="599" spans="1:15" x14ac:dyDescent="0.25">
      <c r="A599" s="1">
        <v>598</v>
      </c>
      <c r="B599" s="1" t="s">
        <v>445</v>
      </c>
      <c r="C599" s="10">
        <v>45124</v>
      </c>
      <c r="D599" s="1">
        <v>0</v>
      </c>
      <c r="E599" s="1" t="s">
        <v>213</v>
      </c>
      <c r="F599" s="15">
        <v>24</v>
      </c>
      <c r="G599" s="2">
        <v>1.24</v>
      </c>
      <c r="H599" s="3">
        <v>5</v>
      </c>
      <c r="I599" s="2">
        <v>0.54</v>
      </c>
      <c r="J599" s="4">
        <f t="shared" si="35"/>
        <v>0.7</v>
      </c>
      <c r="K599" s="1">
        <v>1</v>
      </c>
      <c r="L599" s="4">
        <f t="shared" si="36"/>
        <v>0.7</v>
      </c>
      <c r="M599" s="1">
        <v>1</v>
      </c>
      <c r="N599" s="19">
        <v>0.7</v>
      </c>
      <c r="O599" s="1" t="s">
        <v>1746</v>
      </c>
    </row>
    <row r="600" spans="1:15" x14ac:dyDescent="0.25">
      <c r="A600" s="1">
        <v>599</v>
      </c>
      <c r="B600" s="1" t="s">
        <v>445</v>
      </c>
      <c r="C600" s="10">
        <v>45125</v>
      </c>
      <c r="D600" s="1">
        <v>0</v>
      </c>
      <c r="E600" s="1" t="s">
        <v>4320</v>
      </c>
      <c r="F600" s="15">
        <v>22</v>
      </c>
      <c r="G600" s="2">
        <v>1.1493</v>
      </c>
      <c r="H600" s="3">
        <v>4</v>
      </c>
      <c r="I600" s="2">
        <v>0.55869999999999997</v>
      </c>
      <c r="J600" s="4">
        <f t="shared" si="35"/>
        <v>0.59060000000000001</v>
      </c>
      <c r="K600" s="1">
        <v>1</v>
      </c>
      <c r="L600" s="4">
        <f t="shared" si="36"/>
        <v>0.59060000000000001</v>
      </c>
      <c r="M600" s="1">
        <v>3</v>
      </c>
      <c r="N600" s="19">
        <v>0.59060000000000001</v>
      </c>
      <c r="O600" s="1" t="s">
        <v>1746</v>
      </c>
    </row>
    <row r="601" spans="1:15" x14ac:dyDescent="0.25">
      <c r="A601" s="1">
        <v>600</v>
      </c>
      <c r="B601" s="1" t="s">
        <v>445</v>
      </c>
      <c r="C601" s="10">
        <v>45128</v>
      </c>
      <c r="D601" s="1">
        <v>0</v>
      </c>
      <c r="E601" s="1" t="s">
        <v>254</v>
      </c>
      <c r="F601" s="15">
        <v>22</v>
      </c>
      <c r="G601" s="2">
        <v>2.46</v>
      </c>
      <c r="H601" s="3">
        <v>6</v>
      </c>
      <c r="I601" s="2">
        <v>1.42</v>
      </c>
      <c r="J601" s="4">
        <f t="shared" si="35"/>
        <v>1.04</v>
      </c>
      <c r="K601" s="1">
        <v>1</v>
      </c>
      <c r="L601" s="4">
        <f t="shared" si="36"/>
        <v>1.04</v>
      </c>
      <c r="M601" s="1">
        <v>1</v>
      </c>
      <c r="N601" s="19">
        <v>1.04</v>
      </c>
      <c r="O601" s="1" t="s">
        <v>1746</v>
      </c>
    </row>
    <row r="602" spans="1:15" x14ac:dyDescent="0.25">
      <c r="A602" s="1">
        <v>601</v>
      </c>
      <c r="B602" s="1" t="s">
        <v>445</v>
      </c>
      <c r="C602" s="10">
        <v>45129</v>
      </c>
      <c r="D602" s="1">
        <v>0</v>
      </c>
      <c r="E602" s="1" t="s">
        <v>213</v>
      </c>
      <c r="F602" s="15">
        <v>24</v>
      </c>
      <c r="G602" s="2">
        <v>2.19</v>
      </c>
      <c r="H602" s="3">
        <v>4.5</v>
      </c>
      <c r="I602" s="2">
        <v>1.43</v>
      </c>
      <c r="J602" s="4">
        <f t="shared" si="35"/>
        <v>0.76</v>
      </c>
      <c r="K602" s="1">
        <v>1</v>
      </c>
      <c r="L602" s="4">
        <f t="shared" si="36"/>
        <v>0.76</v>
      </c>
      <c r="M602" s="1">
        <v>1</v>
      </c>
      <c r="N602" s="19">
        <v>0.76</v>
      </c>
      <c r="O602" s="1" t="s">
        <v>1746</v>
      </c>
    </row>
    <row r="603" spans="1:15" x14ac:dyDescent="0.25">
      <c r="A603" s="1">
        <v>602</v>
      </c>
      <c r="B603" s="1" t="s">
        <v>445</v>
      </c>
      <c r="C603" s="10">
        <v>45130</v>
      </c>
      <c r="D603" s="1">
        <v>0</v>
      </c>
      <c r="E603" s="1" t="s">
        <v>213</v>
      </c>
      <c r="F603" s="15">
        <v>24</v>
      </c>
      <c r="G603" s="2">
        <v>1.3442000000000001</v>
      </c>
      <c r="H603" s="3">
        <v>3.5</v>
      </c>
      <c r="I603" s="2">
        <v>0.62949999999999995</v>
      </c>
      <c r="J603" s="4">
        <f t="shared" si="35"/>
        <v>0.71470000000000011</v>
      </c>
      <c r="K603" s="1">
        <v>1</v>
      </c>
      <c r="L603" s="4">
        <f t="shared" si="36"/>
        <v>0.71470000000000011</v>
      </c>
      <c r="M603" s="1">
        <v>1</v>
      </c>
      <c r="N603" s="19">
        <v>0.71470000000000011</v>
      </c>
      <c r="O603" s="1" t="s">
        <v>1746</v>
      </c>
    </row>
    <row r="604" spans="1:15" x14ac:dyDescent="0.25">
      <c r="A604" s="1">
        <v>603</v>
      </c>
      <c r="B604" s="1" t="s">
        <v>445</v>
      </c>
      <c r="C604" s="10">
        <v>45131</v>
      </c>
      <c r="D604" s="1">
        <v>0</v>
      </c>
      <c r="E604" s="1" t="s">
        <v>213</v>
      </c>
      <c r="F604" s="15">
        <v>24</v>
      </c>
      <c r="G604" s="2">
        <v>1.25</v>
      </c>
      <c r="H604" s="3">
        <v>3</v>
      </c>
      <c r="I604" s="2">
        <v>0.77</v>
      </c>
      <c r="J604" s="4">
        <f t="shared" si="35"/>
        <v>0.48</v>
      </c>
      <c r="K604" s="1">
        <v>1</v>
      </c>
      <c r="L604" s="4">
        <f t="shared" si="36"/>
        <v>0.48</v>
      </c>
      <c r="M604" s="1">
        <v>1</v>
      </c>
      <c r="N604" s="19">
        <v>0.48</v>
      </c>
      <c r="O604" s="1" t="s">
        <v>1746</v>
      </c>
    </row>
    <row r="605" spans="1:15" x14ac:dyDescent="0.25">
      <c r="A605" s="1">
        <v>604</v>
      </c>
      <c r="B605" s="1" t="s">
        <v>445</v>
      </c>
      <c r="C605" s="10">
        <v>45132</v>
      </c>
      <c r="D605" s="1">
        <v>0</v>
      </c>
      <c r="E605" s="1" t="s">
        <v>213</v>
      </c>
      <c r="F605" s="15">
        <v>24</v>
      </c>
      <c r="G605" s="2">
        <v>1.19</v>
      </c>
      <c r="H605" s="3">
        <v>5.2</v>
      </c>
      <c r="I605" s="2">
        <v>0.72</v>
      </c>
      <c r="J605" s="4">
        <f t="shared" si="35"/>
        <v>0.47</v>
      </c>
      <c r="K605" s="1">
        <v>1</v>
      </c>
      <c r="L605" s="4">
        <f t="shared" si="36"/>
        <v>0.47</v>
      </c>
      <c r="M605" s="1">
        <v>1</v>
      </c>
      <c r="N605" s="19">
        <v>0.47</v>
      </c>
      <c r="O605" s="1" t="s">
        <v>1746</v>
      </c>
    </row>
    <row r="606" spans="1:15" x14ac:dyDescent="0.25">
      <c r="A606" s="1">
        <v>605</v>
      </c>
      <c r="B606" s="1" t="s">
        <v>445</v>
      </c>
      <c r="C606" s="10">
        <v>45133</v>
      </c>
      <c r="D606" s="1">
        <v>0</v>
      </c>
      <c r="E606" s="1" t="s">
        <v>213</v>
      </c>
      <c r="F606" s="15">
        <v>24</v>
      </c>
      <c r="G606" s="2">
        <v>1.18</v>
      </c>
      <c r="H606" s="3">
        <v>3.8</v>
      </c>
      <c r="I606" s="2">
        <v>0.62</v>
      </c>
      <c r="J606" s="4">
        <f t="shared" si="35"/>
        <v>0.55999999999999994</v>
      </c>
      <c r="K606" s="1">
        <v>1</v>
      </c>
      <c r="L606" s="4">
        <f t="shared" si="36"/>
        <v>0.55999999999999994</v>
      </c>
      <c r="M606" s="1">
        <v>1</v>
      </c>
      <c r="N606" s="19">
        <v>0.55999999999999994</v>
      </c>
      <c r="O606" s="1" t="s">
        <v>1746</v>
      </c>
    </row>
    <row r="607" spans="1:15" x14ac:dyDescent="0.25">
      <c r="A607" s="1">
        <v>606</v>
      </c>
      <c r="B607" s="1" t="s">
        <v>445</v>
      </c>
      <c r="C607" s="10">
        <v>45134</v>
      </c>
      <c r="D607" s="1">
        <v>0</v>
      </c>
      <c r="E607" s="1" t="s">
        <v>213</v>
      </c>
      <c r="F607" s="15">
        <v>24</v>
      </c>
      <c r="G607" s="2">
        <v>1.17</v>
      </c>
      <c r="H607" s="3">
        <v>4.2</v>
      </c>
      <c r="I607" s="2">
        <v>0.78</v>
      </c>
      <c r="J607" s="4">
        <f t="shared" si="35"/>
        <v>0.3899999999999999</v>
      </c>
      <c r="K607" s="1">
        <v>1</v>
      </c>
      <c r="L607" s="4">
        <f t="shared" si="36"/>
        <v>0.3899999999999999</v>
      </c>
      <c r="M607" s="1">
        <v>1</v>
      </c>
      <c r="N607" s="19">
        <v>0.3899999999999999</v>
      </c>
      <c r="O607" s="1" t="s">
        <v>1746</v>
      </c>
    </row>
    <row r="608" spans="1:15" x14ac:dyDescent="0.25">
      <c r="A608" s="1">
        <v>607</v>
      </c>
      <c r="B608" s="1" t="s">
        <v>445</v>
      </c>
      <c r="C608" s="10">
        <v>45135</v>
      </c>
      <c r="D608" s="1">
        <v>0</v>
      </c>
      <c r="E608" s="1" t="s">
        <v>213</v>
      </c>
      <c r="F608" s="15">
        <v>24</v>
      </c>
      <c r="G608" s="2">
        <v>0.92</v>
      </c>
      <c r="H608" s="3">
        <v>4.7</v>
      </c>
      <c r="I608" s="2">
        <v>0.69</v>
      </c>
      <c r="J608" s="4">
        <f t="shared" ref="J608:J671" si="37">G608-I608</f>
        <v>0.23000000000000009</v>
      </c>
      <c r="K608" s="1">
        <v>1</v>
      </c>
      <c r="L608" s="4">
        <f t="shared" ref="L608:L671" si="38">(G608-I608-D608)*K608</f>
        <v>0.23000000000000009</v>
      </c>
      <c r="M608" s="1">
        <v>1</v>
      </c>
      <c r="N608" s="19">
        <v>0.23000000000000009</v>
      </c>
      <c r="O608" s="1" t="s">
        <v>1746</v>
      </c>
    </row>
    <row r="609" spans="1:15" x14ac:dyDescent="0.25">
      <c r="A609" s="1">
        <v>608</v>
      </c>
      <c r="B609" s="1" t="s">
        <v>445</v>
      </c>
      <c r="C609" s="10">
        <v>45136</v>
      </c>
      <c r="D609" s="1">
        <v>0</v>
      </c>
      <c r="E609" s="1" t="s">
        <v>213</v>
      </c>
      <c r="F609" s="15">
        <v>24</v>
      </c>
      <c r="G609" s="2">
        <v>0.66</v>
      </c>
      <c r="H609" s="3">
        <v>4.0999999999999996</v>
      </c>
      <c r="I609" s="2">
        <v>0.64</v>
      </c>
      <c r="J609" s="4">
        <f t="shared" si="37"/>
        <v>2.0000000000000018E-2</v>
      </c>
      <c r="K609" s="1">
        <v>1</v>
      </c>
      <c r="L609" s="4">
        <f t="shared" si="38"/>
        <v>2.0000000000000018E-2</v>
      </c>
      <c r="M609" s="1">
        <v>1</v>
      </c>
      <c r="N609" s="19">
        <v>2.0000000000000018E-2</v>
      </c>
      <c r="O609" s="1" t="s">
        <v>1746</v>
      </c>
    </row>
    <row r="610" spans="1:15" x14ac:dyDescent="0.25">
      <c r="A610" s="1">
        <v>609</v>
      </c>
      <c r="B610" s="1" t="s">
        <v>445</v>
      </c>
      <c r="C610" s="10">
        <v>45137</v>
      </c>
      <c r="D610" s="1">
        <v>0</v>
      </c>
      <c r="E610" s="1" t="s">
        <v>213</v>
      </c>
      <c r="F610" s="15">
        <v>24</v>
      </c>
      <c r="G610" s="2">
        <v>1.34</v>
      </c>
      <c r="H610" s="3">
        <v>4.9000000000000004</v>
      </c>
      <c r="I610" s="2">
        <v>0.68</v>
      </c>
      <c r="J610" s="4">
        <f t="shared" si="37"/>
        <v>0.66</v>
      </c>
      <c r="K610" s="1">
        <v>1</v>
      </c>
      <c r="L610" s="4">
        <f t="shared" si="38"/>
        <v>0.66</v>
      </c>
      <c r="M610" s="1">
        <v>1</v>
      </c>
      <c r="N610" s="19">
        <v>0.66</v>
      </c>
      <c r="O610" s="1" t="s">
        <v>1746</v>
      </c>
    </row>
    <row r="611" spans="1:15" x14ac:dyDescent="0.25">
      <c r="A611" s="1">
        <v>610</v>
      </c>
      <c r="B611" s="1" t="s">
        <v>445</v>
      </c>
      <c r="C611" s="10">
        <v>45138</v>
      </c>
      <c r="D611" s="1">
        <v>0</v>
      </c>
      <c r="E611" s="1" t="s">
        <v>213</v>
      </c>
      <c r="F611" s="15">
        <v>24</v>
      </c>
      <c r="G611" s="2">
        <v>1.39</v>
      </c>
      <c r="H611" s="3">
        <v>4</v>
      </c>
      <c r="I611" s="2">
        <v>0.83</v>
      </c>
      <c r="J611" s="4">
        <f t="shared" si="37"/>
        <v>0.55999999999999994</v>
      </c>
      <c r="K611" s="1">
        <v>1</v>
      </c>
      <c r="L611" s="4">
        <f t="shared" si="38"/>
        <v>0.55999999999999994</v>
      </c>
      <c r="M611" s="1">
        <v>1</v>
      </c>
      <c r="N611" s="19">
        <v>0.55999999999999994</v>
      </c>
      <c r="O611" s="1" t="s">
        <v>1746</v>
      </c>
    </row>
    <row r="612" spans="1:15" x14ac:dyDescent="0.25">
      <c r="A612" s="1">
        <v>611</v>
      </c>
      <c r="B612" s="1" t="s">
        <v>445</v>
      </c>
      <c r="C612" s="10">
        <v>45139</v>
      </c>
      <c r="D612" s="1">
        <v>0</v>
      </c>
      <c r="E612" s="1" t="s">
        <v>213</v>
      </c>
      <c r="F612" s="15">
        <v>24</v>
      </c>
      <c r="G612" s="2">
        <v>1.39</v>
      </c>
      <c r="H612" s="3">
        <v>4</v>
      </c>
      <c r="I612" s="2">
        <v>0.83</v>
      </c>
      <c r="J612" s="4">
        <f t="shared" si="37"/>
        <v>0.55999999999999994</v>
      </c>
      <c r="K612" s="1">
        <v>1</v>
      </c>
      <c r="L612" s="4">
        <f t="shared" si="38"/>
        <v>0.55999999999999994</v>
      </c>
      <c r="M612" s="1">
        <v>1</v>
      </c>
      <c r="N612" s="19">
        <v>0.55999999999999994</v>
      </c>
      <c r="O612" s="1" t="s">
        <v>1746</v>
      </c>
    </row>
    <row r="613" spans="1:15" x14ac:dyDescent="0.25">
      <c r="A613" s="1">
        <v>612</v>
      </c>
      <c r="B613" s="1" t="s">
        <v>445</v>
      </c>
      <c r="C613" s="10">
        <v>45140</v>
      </c>
      <c r="D613" s="1">
        <v>0</v>
      </c>
      <c r="E613" s="1" t="s">
        <v>213</v>
      </c>
      <c r="F613" s="15">
        <v>24</v>
      </c>
      <c r="G613" s="2">
        <v>1.56</v>
      </c>
      <c r="H613" s="3">
        <v>3.7</v>
      </c>
      <c r="I613" s="2">
        <v>0.95</v>
      </c>
      <c r="J613" s="4">
        <f t="shared" si="37"/>
        <v>0.6100000000000001</v>
      </c>
      <c r="K613" s="1">
        <v>1</v>
      </c>
      <c r="L613" s="4">
        <f t="shared" si="38"/>
        <v>0.6100000000000001</v>
      </c>
      <c r="M613" s="1">
        <v>1</v>
      </c>
      <c r="N613" s="19">
        <v>0.6100000000000001</v>
      </c>
      <c r="O613" s="1" t="s">
        <v>1746</v>
      </c>
    </row>
    <row r="614" spans="1:15" x14ac:dyDescent="0.25">
      <c r="A614" s="1">
        <v>613</v>
      </c>
      <c r="B614" s="1" t="s">
        <v>445</v>
      </c>
      <c r="C614" s="10">
        <v>45141</v>
      </c>
      <c r="D614" s="1">
        <v>0</v>
      </c>
      <c r="E614" s="1" t="s">
        <v>213</v>
      </c>
      <c r="F614" s="15">
        <v>24</v>
      </c>
      <c r="G614" s="2">
        <v>1.53</v>
      </c>
      <c r="H614" s="3">
        <v>3.9</v>
      </c>
      <c r="I614" s="2">
        <v>0.94</v>
      </c>
      <c r="J614" s="4">
        <f t="shared" si="37"/>
        <v>0.59000000000000008</v>
      </c>
      <c r="K614" s="1">
        <v>1</v>
      </c>
      <c r="L614" s="4">
        <f t="shared" si="38"/>
        <v>0.59000000000000008</v>
      </c>
      <c r="M614" s="1">
        <v>1</v>
      </c>
      <c r="N614" s="19">
        <v>0.59000000000000008</v>
      </c>
      <c r="O614" s="1" t="s">
        <v>1746</v>
      </c>
    </row>
    <row r="615" spans="1:15" x14ac:dyDescent="0.25">
      <c r="A615" s="1">
        <v>614</v>
      </c>
      <c r="B615" s="1" t="s">
        <v>445</v>
      </c>
      <c r="C615" s="10">
        <v>45142</v>
      </c>
      <c r="D615" s="1">
        <v>0</v>
      </c>
      <c r="E615" s="1" t="s">
        <v>213</v>
      </c>
      <c r="F615" s="15">
        <v>24</v>
      </c>
      <c r="G615" s="2">
        <v>1.06</v>
      </c>
      <c r="H615" s="3">
        <v>3.9</v>
      </c>
      <c r="I615" s="2">
        <v>0.86</v>
      </c>
      <c r="J615" s="4">
        <f t="shared" si="37"/>
        <v>0.20000000000000007</v>
      </c>
      <c r="K615" s="1">
        <v>1</v>
      </c>
      <c r="L615" s="4">
        <f t="shared" si="38"/>
        <v>0.20000000000000007</v>
      </c>
      <c r="M615" s="1">
        <v>1</v>
      </c>
      <c r="N615" s="19">
        <v>0.20000000000000007</v>
      </c>
      <c r="O615" s="1" t="s">
        <v>1746</v>
      </c>
    </row>
    <row r="616" spans="1:15" x14ac:dyDescent="0.25">
      <c r="A616" s="1">
        <v>615</v>
      </c>
      <c r="B616" s="1" t="s">
        <v>445</v>
      </c>
      <c r="C616" s="10">
        <v>45143</v>
      </c>
      <c r="D616" s="1">
        <v>0</v>
      </c>
      <c r="E616" s="1" t="s">
        <v>213</v>
      </c>
      <c r="F616" s="15">
        <v>24</v>
      </c>
      <c r="G616" s="2">
        <v>1.65</v>
      </c>
      <c r="H616" s="3">
        <v>6</v>
      </c>
      <c r="I616" s="2">
        <v>0.88</v>
      </c>
      <c r="J616" s="4">
        <f t="shared" si="37"/>
        <v>0.76999999999999991</v>
      </c>
      <c r="K616" s="1">
        <v>1</v>
      </c>
      <c r="L616" s="4">
        <f t="shared" si="38"/>
        <v>0.76999999999999991</v>
      </c>
      <c r="M616" s="1">
        <v>1</v>
      </c>
      <c r="N616" s="19">
        <v>0.76999999999999991</v>
      </c>
      <c r="O616" s="1" t="s">
        <v>1746</v>
      </c>
    </row>
    <row r="617" spans="1:15" x14ac:dyDescent="0.25">
      <c r="A617" s="1">
        <v>616</v>
      </c>
      <c r="B617" s="1" t="s">
        <v>445</v>
      </c>
      <c r="C617" s="10">
        <v>45144</v>
      </c>
      <c r="D617" s="1">
        <v>0</v>
      </c>
      <c r="E617" s="1" t="s">
        <v>213</v>
      </c>
      <c r="F617" s="15">
        <v>24</v>
      </c>
      <c r="G617" s="2">
        <v>1.38</v>
      </c>
      <c r="H617" s="3">
        <v>6</v>
      </c>
      <c r="I617" s="2">
        <v>0.84</v>
      </c>
      <c r="J617" s="4">
        <f t="shared" si="37"/>
        <v>0.53999999999999992</v>
      </c>
      <c r="K617" s="1">
        <v>1</v>
      </c>
      <c r="L617" s="4">
        <f t="shared" si="38"/>
        <v>0.53999999999999992</v>
      </c>
      <c r="M617" s="1">
        <v>1</v>
      </c>
      <c r="N617" s="19">
        <v>0.53999999999999992</v>
      </c>
      <c r="O617" s="1" t="s">
        <v>1746</v>
      </c>
    </row>
    <row r="618" spans="1:15" x14ac:dyDescent="0.25">
      <c r="A618" s="1">
        <v>617</v>
      </c>
      <c r="B618" s="1" t="s">
        <v>445</v>
      </c>
      <c r="C618" s="10">
        <v>45145</v>
      </c>
      <c r="D618" s="1">
        <v>0</v>
      </c>
      <c r="E618" s="1" t="s">
        <v>213</v>
      </c>
      <c r="F618" s="15">
        <v>24</v>
      </c>
      <c r="G618" s="2">
        <v>1.53</v>
      </c>
      <c r="H618" s="3">
        <v>6</v>
      </c>
      <c r="I618" s="2">
        <v>0.93</v>
      </c>
      <c r="J618" s="4">
        <f t="shared" si="37"/>
        <v>0.6</v>
      </c>
      <c r="K618" s="1">
        <v>1</v>
      </c>
      <c r="L618" s="4">
        <f t="shared" si="38"/>
        <v>0.6</v>
      </c>
      <c r="M618" s="1">
        <v>1</v>
      </c>
      <c r="N618" s="19">
        <v>0.6</v>
      </c>
      <c r="O618" s="1" t="s">
        <v>1746</v>
      </c>
    </row>
    <row r="619" spans="1:15" x14ac:dyDescent="0.25">
      <c r="A619" s="1">
        <v>618</v>
      </c>
      <c r="B619" s="1" t="s">
        <v>445</v>
      </c>
      <c r="C619" s="10">
        <v>45146</v>
      </c>
      <c r="D619" s="1">
        <v>0</v>
      </c>
      <c r="E619" s="1" t="s">
        <v>213</v>
      </c>
      <c r="F619" s="15">
        <v>24</v>
      </c>
      <c r="G619" s="2">
        <v>1.92</v>
      </c>
      <c r="H619" s="3">
        <v>6</v>
      </c>
      <c r="I619" s="2">
        <v>1.05</v>
      </c>
      <c r="J619" s="4">
        <f t="shared" si="37"/>
        <v>0.86999999999999988</v>
      </c>
      <c r="K619" s="1">
        <v>1</v>
      </c>
      <c r="L619" s="4">
        <f t="shared" si="38"/>
        <v>0.86999999999999988</v>
      </c>
      <c r="M619" s="1">
        <v>1</v>
      </c>
      <c r="N619" s="19">
        <v>0.86999999999999988</v>
      </c>
      <c r="O619" s="1" t="s">
        <v>1746</v>
      </c>
    </row>
    <row r="620" spans="1:15" x14ac:dyDescent="0.25">
      <c r="A620" s="1">
        <v>619</v>
      </c>
      <c r="B620" s="1" t="s">
        <v>445</v>
      </c>
      <c r="C620" s="10">
        <v>45147</v>
      </c>
      <c r="D620" s="1">
        <v>0</v>
      </c>
      <c r="E620" s="1" t="s">
        <v>213</v>
      </c>
      <c r="F620" s="15">
        <v>24</v>
      </c>
      <c r="G620" s="2">
        <v>1.48</v>
      </c>
      <c r="H620" s="3">
        <v>4</v>
      </c>
      <c r="I620" s="2">
        <v>1.0900000000000001</v>
      </c>
      <c r="J620" s="4">
        <f t="shared" si="37"/>
        <v>0.3899999999999999</v>
      </c>
      <c r="K620" s="1">
        <v>1</v>
      </c>
      <c r="L620" s="4">
        <f t="shared" si="38"/>
        <v>0.3899999999999999</v>
      </c>
      <c r="M620" s="1">
        <v>1</v>
      </c>
      <c r="N620" s="19">
        <v>0.3899999999999999</v>
      </c>
      <c r="O620" s="1" t="s">
        <v>1746</v>
      </c>
    </row>
    <row r="621" spans="1:15" x14ac:dyDescent="0.25">
      <c r="A621" s="1">
        <v>620</v>
      </c>
      <c r="B621" s="1" t="s">
        <v>445</v>
      </c>
      <c r="C621" s="10">
        <v>45148</v>
      </c>
      <c r="D621" s="1">
        <v>0</v>
      </c>
      <c r="E621" s="1" t="s">
        <v>213</v>
      </c>
      <c r="F621" s="15">
        <v>24</v>
      </c>
      <c r="G621" s="2">
        <v>1.97</v>
      </c>
      <c r="H621" s="3">
        <v>6</v>
      </c>
      <c r="I621" s="2">
        <v>1.0900000000000001</v>
      </c>
      <c r="J621" s="4">
        <f t="shared" si="37"/>
        <v>0.87999999999999989</v>
      </c>
      <c r="K621" s="1">
        <v>1</v>
      </c>
      <c r="L621" s="4">
        <f t="shared" si="38"/>
        <v>0.87999999999999989</v>
      </c>
      <c r="M621" s="1">
        <v>1</v>
      </c>
      <c r="N621" s="19">
        <v>0.87999999999999989</v>
      </c>
      <c r="O621" s="1" t="s">
        <v>1746</v>
      </c>
    </row>
    <row r="622" spans="1:15" x14ac:dyDescent="0.25">
      <c r="A622" s="1">
        <v>621</v>
      </c>
      <c r="B622" s="1" t="s">
        <v>445</v>
      </c>
      <c r="C622" s="10">
        <v>45149</v>
      </c>
      <c r="D622" s="1">
        <v>0</v>
      </c>
      <c r="E622" s="1" t="s">
        <v>213</v>
      </c>
      <c r="F622" s="15">
        <v>24</v>
      </c>
      <c r="G622" s="2">
        <v>1.97</v>
      </c>
      <c r="H622" s="3">
        <v>6</v>
      </c>
      <c r="I622" s="2">
        <v>1.0900000000000001</v>
      </c>
      <c r="J622" s="4">
        <f t="shared" si="37"/>
        <v>0.87999999999999989</v>
      </c>
      <c r="K622" s="1">
        <v>1</v>
      </c>
      <c r="L622" s="4">
        <f t="shared" si="38"/>
        <v>0.87999999999999989</v>
      </c>
      <c r="M622" s="1">
        <v>1</v>
      </c>
      <c r="N622" s="19">
        <v>0.87999999999999989</v>
      </c>
      <c r="O622" s="1" t="s">
        <v>1746</v>
      </c>
    </row>
    <row r="623" spans="1:15" x14ac:dyDescent="0.25">
      <c r="A623" s="1">
        <v>622</v>
      </c>
      <c r="B623" s="1" t="s">
        <v>445</v>
      </c>
      <c r="C623" s="10">
        <v>45150</v>
      </c>
      <c r="D623" s="1">
        <v>0</v>
      </c>
      <c r="E623" s="1" t="s">
        <v>213</v>
      </c>
      <c r="F623" s="15">
        <v>24</v>
      </c>
      <c r="G623" s="2">
        <v>1.92</v>
      </c>
      <c r="H623" s="3">
        <v>5</v>
      </c>
      <c r="I623" s="2">
        <v>1.02</v>
      </c>
      <c r="J623" s="4">
        <f t="shared" si="37"/>
        <v>0.89999999999999991</v>
      </c>
      <c r="K623" s="1">
        <v>1</v>
      </c>
      <c r="L623" s="4">
        <f t="shared" si="38"/>
        <v>0.89999999999999991</v>
      </c>
      <c r="M623" s="1">
        <v>1</v>
      </c>
      <c r="N623" s="19">
        <v>0.89999999999999991</v>
      </c>
      <c r="O623" s="1" t="s">
        <v>1746</v>
      </c>
    </row>
    <row r="624" spans="1:15" x14ac:dyDescent="0.25">
      <c r="A624" s="1">
        <v>623</v>
      </c>
      <c r="B624" s="1" t="s">
        <v>445</v>
      </c>
      <c r="C624" s="10">
        <v>45151</v>
      </c>
      <c r="D624" s="1">
        <v>0</v>
      </c>
      <c r="E624" s="1" t="s">
        <v>213</v>
      </c>
      <c r="F624" s="15">
        <v>24</v>
      </c>
      <c r="G624" s="2">
        <v>2.2200000000000002</v>
      </c>
      <c r="H624" s="3">
        <v>6</v>
      </c>
      <c r="I624" s="2">
        <v>1.02</v>
      </c>
      <c r="J624" s="4">
        <f t="shared" si="37"/>
        <v>1.2000000000000002</v>
      </c>
      <c r="K624" s="1">
        <v>1</v>
      </c>
      <c r="L624" s="4">
        <f t="shared" si="38"/>
        <v>1.2000000000000002</v>
      </c>
      <c r="M624" s="1">
        <v>1</v>
      </c>
      <c r="N624" s="19">
        <v>1.2000000000000002</v>
      </c>
      <c r="O624" s="1" t="s">
        <v>1746</v>
      </c>
    </row>
    <row r="625" spans="1:15" x14ac:dyDescent="0.25">
      <c r="A625" s="1">
        <v>624</v>
      </c>
      <c r="B625" s="1" t="s">
        <v>445</v>
      </c>
      <c r="C625" s="10">
        <v>45152</v>
      </c>
      <c r="D625" s="1">
        <v>0</v>
      </c>
      <c r="E625" s="1" t="s">
        <v>213</v>
      </c>
      <c r="F625" s="15">
        <v>24</v>
      </c>
      <c r="G625" s="2">
        <v>2.25</v>
      </c>
      <c r="H625" s="3">
        <v>7</v>
      </c>
      <c r="I625" s="2">
        <v>1.02</v>
      </c>
      <c r="J625" s="4">
        <f t="shared" si="37"/>
        <v>1.23</v>
      </c>
      <c r="K625" s="1">
        <v>1</v>
      </c>
      <c r="L625" s="4">
        <f t="shared" si="38"/>
        <v>1.23</v>
      </c>
      <c r="M625" s="1">
        <v>1</v>
      </c>
      <c r="N625" s="19">
        <v>1.23</v>
      </c>
      <c r="O625" s="1" t="s">
        <v>1746</v>
      </c>
    </row>
    <row r="626" spans="1:15" x14ac:dyDescent="0.25">
      <c r="A626" s="1">
        <v>625</v>
      </c>
      <c r="B626" s="1" t="s">
        <v>445</v>
      </c>
      <c r="C626" s="10">
        <v>45153</v>
      </c>
      <c r="D626" s="1">
        <v>0</v>
      </c>
      <c r="E626" s="1" t="s">
        <v>213</v>
      </c>
      <c r="F626" s="15">
        <v>24</v>
      </c>
      <c r="G626" s="2">
        <v>2.1800000000000002</v>
      </c>
      <c r="H626" s="3">
        <v>6</v>
      </c>
      <c r="I626" s="2">
        <v>1.1399999999999999</v>
      </c>
      <c r="J626" s="4">
        <f t="shared" si="37"/>
        <v>1.0400000000000003</v>
      </c>
      <c r="K626" s="1">
        <v>1</v>
      </c>
      <c r="L626" s="4">
        <f t="shared" si="38"/>
        <v>1.0400000000000003</v>
      </c>
      <c r="M626" s="1">
        <v>1</v>
      </c>
      <c r="N626" s="19">
        <v>1.0400000000000003</v>
      </c>
      <c r="O626" s="1" t="s">
        <v>1746</v>
      </c>
    </row>
    <row r="627" spans="1:15" x14ac:dyDescent="0.25">
      <c r="A627" s="1">
        <v>626</v>
      </c>
      <c r="B627" s="1" t="s">
        <v>445</v>
      </c>
      <c r="C627" s="10">
        <v>45154</v>
      </c>
      <c r="D627" s="1">
        <v>0</v>
      </c>
      <c r="E627" s="1" t="s">
        <v>213</v>
      </c>
      <c r="F627" s="15">
        <v>24</v>
      </c>
      <c r="G627" s="2">
        <v>2.19</v>
      </c>
      <c r="H627" s="3">
        <v>6</v>
      </c>
      <c r="I627" s="2">
        <v>1.38</v>
      </c>
      <c r="J627" s="4">
        <f t="shared" si="37"/>
        <v>0.81</v>
      </c>
      <c r="K627" s="1">
        <v>1</v>
      </c>
      <c r="L627" s="4">
        <f t="shared" si="38"/>
        <v>0.81</v>
      </c>
      <c r="M627" s="1">
        <v>1</v>
      </c>
      <c r="N627" s="19">
        <v>0.81</v>
      </c>
      <c r="O627" s="1" t="s">
        <v>1746</v>
      </c>
    </row>
    <row r="628" spans="1:15" x14ac:dyDescent="0.25">
      <c r="A628" s="1">
        <v>627</v>
      </c>
      <c r="B628" s="1" t="s">
        <v>445</v>
      </c>
      <c r="C628" s="10">
        <v>45155</v>
      </c>
      <c r="D628" s="1">
        <v>0</v>
      </c>
      <c r="E628" s="1" t="s">
        <v>213</v>
      </c>
      <c r="F628" s="15">
        <v>24</v>
      </c>
      <c r="G628" s="2">
        <v>2.2000000000000002</v>
      </c>
      <c r="H628" s="3">
        <v>6</v>
      </c>
      <c r="I628" s="2">
        <v>1.38</v>
      </c>
      <c r="J628" s="4">
        <f t="shared" si="37"/>
        <v>0.82000000000000028</v>
      </c>
      <c r="K628" s="1">
        <v>1</v>
      </c>
      <c r="L628" s="4">
        <f t="shared" si="38"/>
        <v>0.82000000000000028</v>
      </c>
      <c r="M628" s="1">
        <v>1</v>
      </c>
      <c r="N628" s="19">
        <v>0.82000000000000028</v>
      </c>
      <c r="O628" s="1" t="s">
        <v>1746</v>
      </c>
    </row>
    <row r="629" spans="1:15" x14ac:dyDescent="0.25">
      <c r="A629" s="1">
        <v>628</v>
      </c>
      <c r="B629" s="1" t="s">
        <v>445</v>
      </c>
      <c r="C629" s="10">
        <v>45156</v>
      </c>
      <c r="D629" s="1">
        <v>0</v>
      </c>
      <c r="E629" s="1" t="s">
        <v>213</v>
      </c>
      <c r="F629" s="15">
        <v>24</v>
      </c>
      <c r="G629" s="2">
        <v>2.02</v>
      </c>
      <c r="H629" s="3">
        <v>6</v>
      </c>
      <c r="I629" s="2">
        <v>1.39</v>
      </c>
      <c r="J629" s="4">
        <f t="shared" si="37"/>
        <v>0.63000000000000012</v>
      </c>
      <c r="K629" s="1">
        <v>1</v>
      </c>
      <c r="L629" s="4">
        <f t="shared" si="38"/>
        <v>0.63000000000000012</v>
      </c>
      <c r="M629" s="1">
        <v>1</v>
      </c>
      <c r="N629" s="19">
        <v>0.63000000000000012</v>
      </c>
      <c r="O629" s="1" t="s">
        <v>1746</v>
      </c>
    </row>
    <row r="630" spans="1:15" x14ac:dyDescent="0.25">
      <c r="A630" s="1">
        <v>629</v>
      </c>
      <c r="B630" s="1" t="s">
        <v>445</v>
      </c>
      <c r="C630" s="10">
        <v>45157</v>
      </c>
      <c r="D630" s="1">
        <v>0</v>
      </c>
      <c r="E630" s="1" t="s">
        <v>213</v>
      </c>
      <c r="F630" s="15">
        <v>24</v>
      </c>
      <c r="G630" s="2">
        <v>2.21</v>
      </c>
      <c r="H630" s="3">
        <v>6</v>
      </c>
      <c r="I630" s="2">
        <v>1.26</v>
      </c>
      <c r="J630" s="4">
        <f t="shared" si="37"/>
        <v>0.95</v>
      </c>
      <c r="K630" s="1">
        <v>1</v>
      </c>
      <c r="L630" s="4">
        <f t="shared" si="38"/>
        <v>0.95</v>
      </c>
      <c r="M630" s="1">
        <v>1</v>
      </c>
      <c r="N630" s="19">
        <v>0.95</v>
      </c>
      <c r="O630" s="1" t="s">
        <v>1746</v>
      </c>
    </row>
    <row r="631" spans="1:15" x14ac:dyDescent="0.25">
      <c r="A631" s="1">
        <v>630</v>
      </c>
      <c r="B631" s="1" t="s">
        <v>445</v>
      </c>
      <c r="C631" s="10">
        <v>45158</v>
      </c>
      <c r="D631" s="1">
        <v>0</v>
      </c>
      <c r="E631" s="1" t="s">
        <v>213</v>
      </c>
      <c r="F631" s="15">
        <v>24</v>
      </c>
      <c r="G631" s="2">
        <v>2.29</v>
      </c>
      <c r="H631" s="3">
        <v>6</v>
      </c>
      <c r="I631" s="2">
        <v>1.43</v>
      </c>
      <c r="J631" s="4">
        <f t="shared" si="37"/>
        <v>0.8600000000000001</v>
      </c>
      <c r="K631" s="1">
        <v>1</v>
      </c>
      <c r="L631" s="4">
        <f t="shared" si="38"/>
        <v>0.8600000000000001</v>
      </c>
      <c r="M631" s="1">
        <v>1</v>
      </c>
      <c r="N631" s="19">
        <v>0.8600000000000001</v>
      </c>
      <c r="O631" s="1" t="s">
        <v>1746</v>
      </c>
    </row>
    <row r="632" spans="1:15" x14ac:dyDescent="0.25">
      <c r="A632" s="1">
        <v>631</v>
      </c>
      <c r="B632" s="1" t="s">
        <v>445</v>
      </c>
      <c r="C632" s="10">
        <v>45159</v>
      </c>
      <c r="D632" s="1">
        <v>0</v>
      </c>
      <c r="E632" s="1" t="s">
        <v>213</v>
      </c>
      <c r="F632" s="15">
        <v>24</v>
      </c>
      <c r="G632" s="2">
        <v>2.27</v>
      </c>
      <c r="H632" s="3">
        <v>6</v>
      </c>
      <c r="I632" s="2">
        <v>1.46</v>
      </c>
      <c r="J632" s="4">
        <f t="shared" si="37"/>
        <v>0.81</v>
      </c>
      <c r="K632" s="1">
        <v>1</v>
      </c>
      <c r="L632" s="4">
        <f t="shared" si="38"/>
        <v>0.81</v>
      </c>
      <c r="M632" s="1">
        <v>1</v>
      </c>
      <c r="N632" s="19">
        <v>0.81</v>
      </c>
      <c r="O632" s="1" t="s">
        <v>1746</v>
      </c>
    </row>
    <row r="633" spans="1:15" x14ac:dyDescent="0.25">
      <c r="A633" s="1">
        <v>632</v>
      </c>
      <c r="B633" s="1" t="s">
        <v>445</v>
      </c>
      <c r="C633" s="10">
        <v>45160</v>
      </c>
      <c r="D633" s="1">
        <v>0</v>
      </c>
      <c r="E633" s="1" t="s">
        <v>213</v>
      </c>
      <c r="F633" s="15">
        <v>24</v>
      </c>
      <c r="G633" s="2">
        <v>2.29</v>
      </c>
      <c r="H633" s="3">
        <v>6</v>
      </c>
      <c r="I633" s="2">
        <v>1.44</v>
      </c>
      <c r="J633" s="4">
        <f t="shared" si="37"/>
        <v>0.85000000000000009</v>
      </c>
      <c r="K633" s="1">
        <v>1</v>
      </c>
      <c r="L633" s="4">
        <f t="shared" si="38"/>
        <v>0.85000000000000009</v>
      </c>
      <c r="M633" s="1">
        <v>1</v>
      </c>
      <c r="N633" s="19">
        <v>0.85000000000000009</v>
      </c>
      <c r="O633" s="1" t="s">
        <v>1746</v>
      </c>
    </row>
    <row r="634" spans="1:15" x14ac:dyDescent="0.25">
      <c r="A634" s="1">
        <v>633</v>
      </c>
      <c r="B634" s="1" t="s">
        <v>445</v>
      </c>
      <c r="C634" s="10">
        <v>45161</v>
      </c>
      <c r="D634" s="1">
        <v>0</v>
      </c>
      <c r="E634" s="1" t="s">
        <v>213</v>
      </c>
      <c r="F634" s="15">
        <v>24</v>
      </c>
      <c r="G634" s="2">
        <v>2.39</v>
      </c>
      <c r="H634" s="3">
        <v>7</v>
      </c>
      <c r="I634" s="2">
        <v>1.51</v>
      </c>
      <c r="J634" s="4">
        <f t="shared" si="37"/>
        <v>0.88000000000000012</v>
      </c>
      <c r="K634" s="1">
        <v>1</v>
      </c>
      <c r="L634" s="4">
        <f t="shared" si="38"/>
        <v>0.88000000000000012</v>
      </c>
      <c r="M634" s="1">
        <v>1</v>
      </c>
      <c r="N634" s="19">
        <v>0.88000000000000012</v>
      </c>
      <c r="O634" s="1" t="s">
        <v>1746</v>
      </c>
    </row>
    <row r="635" spans="1:15" x14ac:dyDescent="0.25">
      <c r="A635" s="1">
        <v>634</v>
      </c>
      <c r="B635" s="1" t="s">
        <v>445</v>
      </c>
      <c r="C635" s="10">
        <v>45162</v>
      </c>
      <c r="D635" s="1">
        <v>0</v>
      </c>
      <c r="E635" s="1" t="s">
        <v>1544</v>
      </c>
      <c r="F635" s="15">
        <v>4</v>
      </c>
      <c r="G635" s="2">
        <v>0.39</v>
      </c>
      <c r="H635" s="3">
        <v>1.5</v>
      </c>
      <c r="I635" s="2">
        <v>0.25</v>
      </c>
      <c r="J635" s="4">
        <f t="shared" si="37"/>
        <v>0.14000000000000001</v>
      </c>
      <c r="K635" s="1">
        <v>1</v>
      </c>
      <c r="L635" s="4">
        <f t="shared" si="38"/>
        <v>0.14000000000000001</v>
      </c>
      <c r="M635" s="1">
        <v>1</v>
      </c>
      <c r="N635" s="19">
        <v>0.14000000000000001</v>
      </c>
      <c r="O635" s="1" t="s">
        <v>1746</v>
      </c>
    </row>
    <row r="636" spans="1:15" x14ac:dyDescent="0.25">
      <c r="A636" s="1">
        <v>635</v>
      </c>
      <c r="B636" s="1" t="s">
        <v>445</v>
      </c>
      <c r="C636" s="10">
        <v>45163</v>
      </c>
      <c r="D636" s="1">
        <v>0</v>
      </c>
      <c r="E636" s="1" t="s">
        <v>1156</v>
      </c>
      <c r="F636" s="15">
        <v>5</v>
      </c>
      <c r="G636" s="2">
        <v>0.83</v>
      </c>
      <c r="H636" s="3">
        <v>3</v>
      </c>
      <c r="I636" s="2">
        <v>0.18</v>
      </c>
      <c r="J636" s="4">
        <f t="shared" si="37"/>
        <v>0.64999999999999991</v>
      </c>
      <c r="K636" s="1">
        <v>1</v>
      </c>
      <c r="L636" s="4">
        <f t="shared" si="38"/>
        <v>0.64999999999999991</v>
      </c>
      <c r="M636" s="1">
        <v>1</v>
      </c>
      <c r="N636" s="19">
        <v>0.64999999999999991</v>
      </c>
      <c r="O636" s="1" t="s">
        <v>1746</v>
      </c>
    </row>
    <row r="637" spans="1:15" x14ac:dyDescent="0.25">
      <c r="A637" s="1">
        <v>636</v>
      </c>
      <c r="B637" s="1" t="s">
        <v>445</v>
      </c>
      <c r="C637" s="10">
        <v>45164</v>
      </c>
      <c r="D637" s="1">
        <v>0</v>
      </c>
      <c r="E637" s="1" t="s">
        <v>213</v>
      </c>
      <c r="F637" s="15">
        <v>24</v>
      </c>
      <c r="G637" s="2">
        <v>2.11</v>
      </c>
      <c r="H637" s="3">
        <v>4</v>
      </c>
      <c r="I637" s="2">
        <v>1.1000000000000001</v>
      </c>
      <c r="J637" s="4">
        <f t="shared" si="37"/>
        <v>1.0099999999999998</v>
      </c>
      <c r="K637" s="1">
        <v>1</v>
      </c>
      <c r="L637" s="4">
        <f t="shared" si="38"/>
        <v>1.0099999999999998</v>
      </c>
      <c r="M637" s="1">
        <v>1</v>
      </c>
      <c r="N637" s="19">
        <v>1.0099999999999998</v>
      </c>
      <c r="O637" s="1" t="s">
        <v>1746</v>
      </c>
    </row>
    <row r="638" spans="1:15" x14ac:dyDescent="0.25">
      <c r="A638" s="1">
        <v>637</v>
      </c>
      <c r="B638" s="1" t="s">
        <v>445</v>
      </c>
      <c r="C638" s="10">
        <v>45165</v>
      </c>
      <c r="D638" s="1">
        <v>0</v>
      </c>
      <c r="E638" s="1" t="s">
        <v>213</v>
      </c>
      <c r="F638" s="15">
        <v>24</v>
      </c>
      <c r="G638" s="2">
        <v>1.83</v>
      </c>
      <c r="H638" s="3">
        <v>4</v>
      </c>
      <c r="I638" s="2">
        <v>1.1299999999999999</v>
      </c>
      <c r="J638" s="4">
        <f t="shared" si="37"/>
        <v>0.70000000000000018</v>
      </c>
      <c r="K638" s="1">
        <v>1</v>
      </c>
      <c r="L638" s="4">
        <f t="shared" si="38"/>
        <v>0.70000000000000018</v>
      </c>
      <c r="M638" s="1">
        <v>1</v>
      </c>
      <c r="N638" s="19">
        <v>0.70000000000000018</v>
      </c>
      <c r="O638" s="1" t="s">
        <v>1746</v>
      </c>
    </row>
    <row r="639" spans="1:15" x14ac:dyDescent="0.25">
      <c r="A639" s="1">
        <v>638</v>
      </c>
      <c r="B639" s="1" t="s">
        <v>445</v>
      </c>
      <c r="C639" s="10">
        <v>45166</v>
      </c>
      <c r="D639" s="1">
        <v>0</v>
      </c>
      <c r="E639" s="1" t="s">
        <v>213</v>
      </c>
      <c r="F639" s="15">
        <v>24</v>
      </c>
      <c r="G639" s="2">
        <v>1.79</v>
      </c>
      <c r="H639" s="3">
        <v>2</v>
      </c>
      <c r="I639" s="2">
        <v>1.0900000000000001</v>
      </c>
      <c r="J639" s="4">
        <f t="shared" si="37"/>
        <v>0.7</v>
      </c>
      <c r="K639" s="1">
        <v>1</v>
      </c>
      <c r="L639" s="4">
        <f t="shared" si="38"/>
        <v>0.7</v>
      </c>
      <c r="M639" s="1">
        <v>1</v>
      </c>
      <c r="N639" s="19">
        <v>0.7</v>
      </c>
      <c r="O639" s="1" t="s">
        <v>1746</v>
      </c>
    </row>
    <row r="640" spans="1:15" x14ac:dyDescent="0.25">
      <c r="A640" s="1">
        <v>639</v>
      </c>
      <c r="B640" s="1" t="s">
        <v>445</v>
      </c>
      <c r="C640" s="10">
        <v>45167</v>
      </c>
      <c r="D640" s="1">
        <v>0</v>
      </c>
      <c r="E640" s="1" t="s">
        <v>213</v>
      </c>
      <c r="F640" s="15">
        <v>24</v>
      </c>
      <c r="G640" s="2">
        <v>1.9</v>
      </c>
      <c r="H640" s="3">
        <v>2</v>
      </c>
      <c r="I640" s="2">
        <v>1.08</v>
      </c>
      <c r="J640" s="4">
        <f t="shared" si="37"/>
        <v>0.81999999999999984</v>
      </c>
      <c r="K640" s="1">
        <v>1</v>
      </c>
      <c r="L640" s="4">
        <f t="shared" si="38"/>
        <v>0.81999999999999984</v>
      </c>
      <c r="M640" s="1">
        <v>1</v>
      </c>
      <c r="N640" s="19">
        <v>0.81999999999999984</v>
      </c>
      <c r="O640" s="1" t="s">
        <v>1746</v>
      </c>
    </row>
    <row r="641" spans="1:15" x14ac:dyDescent="0.25">
      <c r="A641" s="1">
        <v>640</v>
      </c>
      <c r="B641" s="1" t="s">
        <v>445</v>
      </c>
      <c r="C641" s="10">
        <v>45168</v>
      </c>
      <c r="D641" s="1">
        <v>0</v>
      </c>
      <c r="E641" s="1" t="s">
        <v>213</v>
      </c>
      <c r="F641" s="15">
        <v>24</v>
      </c>
      <c r="G641" s="2">
        <v>1.94</v>
      </c>
      <c r="H641" s="3">
        <v>3</v>
      </c>
      <c r="I641" s="2">
        <v>1.1499999999999999</v>
      </c>
      <c r="J641" s="4">
        <f t="shared" si="37"/>
        <v>0.79</v>
      </c>
      <c r="K641" s="1">
        <v>1</v>
      </c>
      <c r="L641" s="4">
        <f t="shared" si="38"/>
        <v>0.79</v>
      </c>
      <c r="M641" s="1">
        <v>1</v>
      </c>
      <c r="N641" s="19">
        <v>0.79</v>
      </c>
      <c r="O641" s="1" t="s">
        <v>1746</v>
      </c>
    </row>
    <row r="642" spans="1:15" ht="33" x14ac:dyDescent="0.25">
      <c r="A642" s="1">
        <v>641</v>
      </c>
      <c r="B642" s="1" t="s">
        <v>445</v>
      </c>
      <c r="C642" s="10">
        <v>45169</v>
      </c>
      <c r="D642" s="1">
        <v>0</v>
      </c>
      <c r="E642" s="11" t="s">
        <v>1615</v>
      </c>
      <c r="F642" s="15">
        <v>19</v>
      </c>
      <c r="G642" s="2">
        <v>1.66</v>
      </c>
      <c r="H642" s="3">
        <v>2</v>
      </c>
      <c r="I642" s="2">
        <v>0.92</v>
      </c>
      <c r="J642" s="4">
        <f t="shared" si="37"/>
        <v>0.73999999999999988</v>
      </c>
      <c r="K642" s="1">
        <v>1</v>
      </c>
      <c r="L642" s="4">
        <f t="shared" si="38"/>
        <v>0.73999999999999988</v>
      </c>
      <c r="M642" s="1">
        <v>1</v>
      </c>
      <c r="N642" s="19">
        <v>0.73999999999999988</v>
      </c>
      <c r="O642" s="1" t="s">
        <v>1746</v>
      </c>
    </row>
    <row r="643" spans="1:15" x14ac:dyDescent="0.25">
      <c r="A643" s="1">
        <v>642</v>
      </c>
      <c r="B643" s="1" t="s">
        <v>1614</v>
      </c>
      <c r="C643" s="10">
        <v>45169</v>
      </c>
      <c r="D643" s="1">
        <v>0</v>
      </c>
      <c r="E643" s="1" t="s">
        <v>1616</v>
      </c>
      <c r="F643" s="15">
        <v>5</v>
      </c>
      <c r="G643" s="2">
        <v>0.38</v>
      </c>
      <c r="H643" s="3">
        <v>1</v>
      </c>
      <c r="I643" s="2">
        <v>0.24</v>
      </c>
      <c r="J643" s="4">
        <f t="shared" si="37"/>
        <v>0.14000000000000001</v>
      </c>
      <c r="K643" s="1">
        <v>1</v>
      </c>
      <c r="L643" s="4">
        <f t="shared" si="38"/>
        <v>0.14000000000000001</v>
      </c>
      <c r="M643" s="1">
        <v>1</v>
      </c>
      <c r="N643" s="19">
        <v>0.14000000000000001</v>
      </c>
      <c r="O643" s="1" t="s">
        <v>1746</v>
      </c>
    </row>
    <row r="644" spans="1:15" x14ac:dyDescent="0.25">
      <c r="A644" s="1">
        <v>643</v>
      </c>
      <c r="B644" s="1" t="s">
        <v>445</v>
      </c>
      <c r="C644" s="10">
        <v>45170</v>
      </c>
      <c r="D644" s="1">
        <v>0</v>
      </c>
      <c r="E644" s="1" t="s">
        <v>213</v>
      </c>
      <c r="F644" s="15">
        <v>24</v>
      </c>
      <c r="G644" s="2">
        <v>2.0099999999999998</v>
      </c>
      <c r="H644" s="3">
        <v>4.5</v>
      </c>
      <c r="I644" s="2">
        <v>1.2</v>
      </c>
      <c r="J644" s="4">
        <f t="shared" si="37"/>
        <v>0.80999999999999983</v>
      </c>
      <c r="K644" s="1">
        <v>1</v>
      </c>
      <c r="L644" s="4">
        <f t="shared" si="38"/>
        <v>0.80999999999999983</v>
      </c>
      <c r="M644" s="1">
        <v>1</v>
      </c>
      <c r="N644" s="19">
        <v>0.80999999999999983</v>
      </c>
      <c r="O644" s="1" t="s">
        <v>1746</v>
      </c>
    </row>
    <row r="645" spans="1:15" x14ac:dyDescent="0.25">
      <c r="A645" s="1">
        <v>644</v>
      </c>
      <c r="B645" s="1" t="s">
        <v>445</v>
      </c>
      <c r="C645" s="10">
        <v>45171</v>
      </c>
      <c r="D645" s="1">
        <v>0</v>
      </c>
      <c r="E645" s="1" t="s">
        <v>213</v>
      </c>
      <c r="F645" s="15">
        <v>24</v>
      </c>
      <c r="G645" s="2">
        <v>2.02</v>
      </c>
      <c r="H645" s="3">
        <v>3</v>
      </c>
      <c r="I645" s="2">
        <v>1.22</v>
      </c>
      <c r="J645" s="4">
        <f t="shared" si="37"/>
        <v>0.8</v>
      </c>
      <c r="K645" s="1">
        <v>1</v>
      </c>
      <c r="L645" s="4">
        <f t="shared" si="38"/>
        <v>0.8</v>
      </c>
      <c r="M645" s="1">
        <v>1</v>
      </c>
      <c r="N645" s="19">
        <v>0.8</v>
      </c>
      <c r="O645" s="1" t="s">
        <v>1746</v>
      </c>
    </row>
    <row r="646" spans="1:15" ht="33" x14ac:dyDescent="0.25">
      <c r="A646" s="1">
        <v>645</v>
      </c>
      <c r="B646" s="1" t="s">
        <v>445</v>
      </c>
      <c r="C646" s="10">
        <v>45172</v>
      </c>
      <c r="D646" s="1">
        <v>0</v>
      </c>
      <c r="E646" s="11" t="s">
        <v>1615</v>
      </c>
      <c r="F646" s="15">
        <v>19</v>
      </c>
      <c r="G646" s="2">
        <v>2</v>
      </c>
      <c r="H646" s="3">
        <v>4.5</v>
      </c>
      <c r="I646" s="2">
        <v>1.23</v>
      </c>
      <c r="J646" s="4">
        <f t="shared" si="37"/>
        <v>0.77</v>
      </c>
      <c r="K646" s="1">
        <v>1</v>
      </c>
      <c r="L646" s="4">
        <f t="shared" si="38"/>
        <v>0.77</v>
      </c>
      <c r="M646" s="1">
        <v>1</v>
      </c>
      <c r="N646" s="19">
        <v>0.77</v>
      </c>
      <c r="O646" s="1" t="s">
        <v>1746</v>
      </c>
    </row>
    <row r="647" spans="1:15" x14ac:dyDescent="0.25">
      <c r="A647" s="1">
        <v>646</v>
      </c>
      <c r="B647" s="1" t="s">
        <v>445</v>
      </c>
      <c r="C647" s="10">
        <v>45173</v>
      </c>
      <c r="D647" s="1">
        <v>0</v>
      </c>
      <c r="E647" s="1" t="s">
        <v>213</v>
      </c>
      <c r="F647" s="15">
        <v>24</v>
      </c>
      <c r="G647" s="2">
        <v>1.97</v>
      </c>
      <c r="H647" s="3">
        <v>4.5</v>
      </c>
      <c r="I647" s="2">
        <v>1.22</v>
      </c>
      <c r="J647" s="4">
        <f t="shared" si="37"/>
        <v>0.75</v>
      </c>
      <c r="K647" s="1">
        <v>1</v>
      </c>
      <c r="L647" s="4">
        <f t="shared" si="38"/>
        <v>0.75</v>
      </c>
      <c r="M647" s="1">
        <v>1</v>
      </c>
      <c r="N647" s="19">
        <v>0.75</v>
      </c>
      <c r="O647" s="1" t="s">
        <v>1746</v>
      </c>
    </row>
    <row r="648" spans="1:15" x14ac:dyDescent="0.25">
      <c r="A648" s="1">
        <v>647</v>
      </c>
      <c r="B648" s="1" t="s">
        <v>445</v>
      </c>
      <c r="C648" s="10">
        <v>45174</v>
      </c>
      <c r="D648" s="1">
        <v>0</v>
      </c>
      <c r="E648" s="1" t="s">
        <v>213</v>
      </c>
      <c r="F648" s="15">
        <v>24</v>
      </c>
      <c r="G648" s="2">
        <v>1.92</v>
      </c>
      <c r="H648" s="3">
        <v>5</v>
      </c>
      <c r="I648" s="2">
        <v>1.21</v>
      </c>
      <c r="J648" s="4">
        <f t="shared" si="37"/>
        <v>0.71</v>
      </c>
      <c r="K648" s="1">
        <v>1</v>
      </c>
      <c r="L648" s="4">
        <f t="shared" si="38"/>
        <v>0.71</v>
      </c>
      <c r="M648" s="1">
        <v>1</v>
      </c>
      <c r="N648" s="19">
        <v>0.71</v>
      </c>
      <c r="O648" s="1" t="s">
        <v>1746</v>
      </c>
    </row>
    <row r="649" spans="1:15" x14ac:dyDescent="0.25">
      <c r="A649" s="1">
        <v>648</v>
      </c>
      <c r="B649" s="1" t="s">
        <v>445</v>
      </c>
      <c r="C649" s="10">
        <v>45175</v>
      </c>
      <c r="D649" s="1">
        <v>0</v>
      </c>
      <c r="E649" s="1" t="s">
        <v>213</v>
      </c>
      <c r="F649" s="15">
        <v>24</v>
      </c>
      <c r="G649" s="2">
        <v>1.96</v>
      </c>
      <c r="H649" s="3">
        <v>5</v>
      </c>
      <c r="I649" s="2">
        <v>1.17</v>
      </c>
      <c r="J649" s="4">
        <f t="shared" si="37"/>
        <v>0.79</v>
      </c>
      <c r="K649" s="1">
        <v>2</v>
      </c>
      <c r="L649" s="4">
        <f t="shared" si="38"/>
        <v>1.58</v>
      </c>
      <c r="M649" s="1">
        <v>3</v>
      </c>
      <c r="N649" s="19">
        <v>1.6939</v>
      </c>
      <c r="O649" s="1" t="s">
        <v>1746</v>
      </c>
    </row>
    <row r="650" spans="1:15" x14ac:dyDescent="0.25">
      <c r="A650" s="1">
        <v>649</v>
      </c>
      <c r="B650" s="1" t="s">
        <v>1681</v>
      </c>
      <c r="C650" s="10">
        <v>45176</v>
      </c>
      <c r="D650" s="1">
        <v>0</v>
      </c>
      <c r="E650" s="1" t="s">
        <v>213</v>
      </c>
      <c r="F650" s="15">
        <v>24</v>
      </c>
      <c r="G650" s="2">
        <v>1.42</v>
      </c>
      <c r="H650" s="3">
        <v>4.5</v>
      </c>
      <c r="I650" s="2">
        <v>1.1200000000000001</v>
      </c>
      <c r="J650" s="4">
        <f t="shared" si="37"/>
        <v>0.29999999999999982</v>
      </c>
      <c r="K650" s="1">
        <v>1</v>
      </c>
      <c r="L650" s="4">
        <f t="shared" si="38"/>
        <v>0.29999999999999982</v>
      </c>
      <c r="M650" s="1">
        <v>1</v>
      </c>
      <c r="N650" s="19">
        <v>0.29999999999999982</v>
      </c>
      <c r="O650" s="1" t="s">
        <v>1746</v>
      </c>
    </row>
    <row r="651" spans="1:15" x14ac:dyDescent="0.25">
      <c r="A651" s="1">
        <v>650</v>
      </c>
      <c r="B651" s="1" t="s">
        <v>1614</v>
      </c>
      <c r="C651" s="10">
        <v>45177</v>
      </c>
      <c r="D651" s="1">
        <v>0</v>
      </c>
      <c r="E651" s="1" t="s">
        <v>217</v>
      </c>
      <c r="F651" s="15">
        <v>9</v>
      </c>
      <c r="G651" s="2">
        <v>0.99</v>
      </c>
      <c r="H651" s="3">
        <v>2</v>
      </c>
      <c r="I651" s="2">
        <v>0.47</v>
      </c>
      <c r="J651" s="4">
        <f t="shared" si="37"/>
        <v>0.52</v>
      </c>
      <c r="K651" s="1">
        <v>4</v>
      </c>
      <c r="L651" s="4">
        <f t="shared" si="38"/>
        <v>2.08</v>
      </c>
      <c r="M651" s="1">
        <v>22</v>
      </c>
      <c r="N651" s="19">
        <v>2.5929000000000002</v>
      </c>
      <c r="O651" s="1" t="s">
        <v>1746</v>
      </c>
    </row>
    <row r="652" spans="1:15" x14ac:dyDescent="0.25">
      <c r="A652" s="1">
        <v>651</v>
      </c>
      <c r="B652" s="1" t="s">
        <v>96</v>
      </c>
      <c r="C652" s="10">
        <v>45177</v>
      </c>
      <c r="D652" s="1">
        <v>0</v>
      </c>
      <c r="E652" s="1" t="s">
        <v>216</v>
      </c>
      <c r="F652" s="15">
        <v>15</v>
      </c>
      <c r="G652" s="2">
        <v>0.7</v>
      </c>
      <c r="H652" s="3">
        <v>7.5</v>
      </c>
      <c r="I652" s="2">
        <v>0.7</v>
      </c>
      <c r="J652" s="4">
        <f t="shared" si="37"/>
        <v>0</v>
      </c>
      <c r="K652" s="1">
        <v>1</v>
      </c>
      <c r="L652" s="4">
        <f t="shared" si="38"/>
        <v>0</v>
      </c>
      <c r="M652" s="1">
        <v>1</v>
      </c>
      <c r="N652" s="19">
        <v>0</v>
      </c>
      <c r="O652" s="1" t="s">
        <v>1746</v>
      </c>
    </row>
    <row r="653" spans="1:15" x14ac:dyDescent="0.25">
      <c r="A653" s="1">
        <v>652</v>
      </c>
      <c r="B653" s="1" t="s">
        <v>445</v>
      </c>
      <c r="C653" s="10">
        <v>45178</v>
      </c>
      <c r="D653" s="1">
        <v>0</v>
      </c>
      <c r="E653" s="1" t="s">
        <v>222</v>
      </c>
      <c r="F653" s="15">
        <v>19</v>
      </c>
      <c r="G653" s="2">
        <v>1.74</v>
      </c>
      <c r="H653" s="3">
        <v>5</v>
      </c>
      <c r="I653" s="2">
        <v>0.46</v>
      </c>
      <c r="J653" s="4">
        <f t="shared" si="37"/>
        <v>1.28</v>
      </c>
      <c r="K653" s="1">
        <v>1</v>
      </c>
      <c r="L653" s="4">
        <f t="shared" si="38"/>
        <v>1.28</v>
      </c>
      <c r="M653" s="1">
        <v>1</v>
      </c>
      <c r="N653" s="19">
        <v>1.28</v>
      </c>
      <c r="O653" s="1" t="s">
        <v>1746</v>
      </c>
    </row>
    <row r="654" spans="1:15" x14ac:dyDescent="0.25">
      <c r="A654" s="1">
        <v>653</v>
      </c>
      <c r="B654" s="1" t="s">
        <v>96</v>
      </c>
      <c r="C654" s="10">
        <v>45178</v>
      </c>
      <c r="D654" s="1">
        <v>0</v>
      </c>
      <c r="E654" s="1" t="s">
        <v>221</v>
      </c>
      <c r="F654" s="15">
        <v>5</v>
      </c>
      <c r="G654" s="2">
        <v>0.15</v>
      </c>
      <c r="H654" s="3">
        <v>0</v>
      </c>
      <c r="I654" s="2">
        <v>0.15</v>
      </c>
      <c r="J654" s="4">
        <f t="shared" si="37"/>
        <v>0</v>
      </c>
      <c r="K654" s="1">
        <v>5</v>
      </c>
      <c r="L654" s="4">
        <f t="shared" si="38"/>
        <v>0</v>
      </c>
      <c r="M654" s="1">
        <v>12</v>
      </c>
      <c r="N654" s="19">
        <v>1.0649999999999999</v>
      </c>
      <c r="O654" s="1" t="s">
        <v>1746</v>
      </c>
    </row>
    <row r="655" spans="1:15" x14ac:dyDescent="0.25">
      <c r="A655" s="1">
        <v>654</v>
      </c>
      <c r="B655" s="1" t="s">
        <v>445</v>
      </c>
      <c r="C655" s="10">
        <v>45179</v>
      </c>
      <c r="D655" s="1">
        <v>0</v>
      </c>
      <c r="E655" s="1" t="s">
        <v>213</v>
      </c>
      <c r="F655" s="15">
        <v>24</v>
      </c>
      <c r="G655" s="2">
        <v>1.85</v>
      </c>
      <c r="H655" s="3">
        <v>3</v>
      </c>
      <c r="I655" s="2">
        <v>1.1299999999999999</v>
      </c>
      <c r="J655" s="4">
        <f t="shared" si="37"/>
        <v>0.7200000000000002</v>
      </c>
      <c r="K655" s="1">
        <v>1</v>
      </c>
      <c r="L655" s="4">
        <f t="shared" si="38"/>
        <v>0.7200000000000002</v>
      </c>
      <c r="M655" s="1">
        <v>1</v>
      </c>
      <c r="N655" s="19">
        <v>0.7200000000000002</v>
      </c>
      <c r="O655" s="1" t="s">
        <v>1746</v>
      </c>
    </row>
    <row r="656" spans="1:15" x14ac:dyDescent="0.25">
      <c r="A656" s="1">
        <v>655</v>
      </c>
      <c r="B656" s="1" t="s">
        <v>445</v>
      </c>
      <c r="C656" s="10">
        <v>45180</v>
      </c>
      <c r="D656" s="1">
        <v>0</v>
      </c>
      <c r="E656" s="1" t="s">
        <v>222</v>
      </c>
      <c r="F656" s="15">
        <v>19</v>
      </c>
      <c r="G656" s="2">
        <v>1.83</v>
      </c>
      <c r="H656" s="3">
        <v>4</v>
      </c>
      <c r="I656" s="2">
        <v>1.1499999999999999</v>
      </c>
      <c r="J656" s="4">
        <f t="shared" si="37"/>
        <v>0.68000000000000016</v>
      </c>
      <c r="K656" s="1">
        <v>1</v>
      </c>
      <c r="L656" s="4">
        <f t="shared" si="38"/>
        <v>0.68000000000000016</v>
      </c>
      <c r="M656" s="1">
        <v>1</v>
      </c>
      <c r="N656" s="19">
        <v>0.68000000000000016</v>
      </c>
      <c r="O656" s="1" t="s">
        <v>1746</v>
      </c>
    </row>
    <row r="657" spans="1:15" x14ac:dyDescent="0.25">
      <c r="A657" s="1">
        <v>656</v>
      </c>
      <c r="B657" s="1" t="s">
        <v>445</v>
      </c>
      <c r="C657" s="10">
        <v>45181</v>
      </c>
      <c r="D657" s="1">
        <v>0</v>
      </c>
      <c r="E657" s="1" t="s">
        <v>213</v>
      </c>
      <c r="F657" s="15">
        <v>24</v>
      </c>
      <c r="G657" s="2">
        <v>1.86</v>
      </c>
      <c r="H657" s="3">
        <v>4</v>
      </c>
      <c r="I657" s="2">
        <v>1.1200000000000001</v>
      </c>
      <c r="J657" s="4">
        <f t="shared" si="37"/>
        <v>0.74</v>
      </c>
      <c r="K657" s="1">
        <v>1</v>
      </c>
      <c r="L657" s="4">
        <f t="shared" si="38"/>
        <v>0.74</v>
      </c>
      <c r="M657" s="1">
        <v>1</v>
      </c>
      <c r="N657" s="19">
        <v>0.74</v>
      </c>
      <c r="O657" s="1" t="s">
        <v>1746</v>
      </c>
    </row>
    <row r="658" spans="1:15" x14ac:dyDescent="0.25">
      <c r="A658" s="1">
        <v>657</v>
      </c>
      <c r="B658" s="1" t="s">
        <v>445</v>
      </c>
      <c r="C658" s="10">
        <v>45182</v>
      </c>
      <c r="D658" s="1">
        <v>0</v>
      </c>
      <c r="E658" s="1" t="s">
        <v>222</v>
      </c>
      <c r="F658" s="15">
        <v>19</v>
      </c>
      <c r="G658" s="2">
        <v>1.9</v>
      </c>
      <c r="H658" s="3">
        <v>4</v>
      </c>
      <c r="I658" s="2">
        <v>1.1499999999999999</v>
      </c>
      <c r="J658" s="4">
        <f t="shared" si="37"/>
        <v>0.75</v>
      </c>
      <c r="K658" s="1">
        <v>1</v>
      </c>
      <c r="L658" s="4">
        <f t="shared" si="38"/>
        <v>0.75</v>
      </c>
      <c r="M658" s="1">
        <v>1</v>
      </c>
      <c r="N658" s="19">
        <v>0.75</v>
      </c>
      <c r="O658" s="1" t="s">
        <v>1746</v>
      </c>
    </row>
    <row r="659" spans="1:15" x14ac:dyDescent="0.25">
      <c r="A659" s="1">
        <v>658</v>
      </c>
      <c r="B659" s="1" t="s">
        <v>445</v>
      </c>
      <c r="C659" s="10">
        <v>45183</v>
      </c>
      <c r="D659" s="1">
        <v>0</v>
      </c>
      <c r="E659" s="1" t="s">
        <v>213</v>
      </c>
      <c r="F659" s="15">
        <v>24</v>
      </c>
      <c r="G659" s="2">
        <v>1.87</v>
      </c>
      <c r="H659" s="3">
        <v>4</v>
      </c>
      <c r="I659" s="2">
        <v>1.1599999999999999</v>
      </c>
      <c r="J659" s="4">
        <f t="shared" si="37"/>
        <v>0.71000000000000019</v>
      </c>
      <c r="K659" s="1">
        <v>1</v>
      </c>
      <c r="L659" s="4">
        <f t="shared" si="38"/>
        <v>0.71000000000000019</v>
      </c>
      <c r="M659" s="1">
        <v>1</v>
      </c>
      <c r="N659" s="19">
        <v>0.71000000000000019</v>
      </c>
      <c r="O659" s="1" t="s">
        <v>1746</v>
      </c>
    </row>
    <row r="660" spans="1:15" x14ac:dyDescent="0.25">
      <c r="A660" s="1">
        <v>659</v>
      </c>
      <c r="B660" s="1" t="s">
        <v>445</v>
      </c>
      <c r="C660" s="10">
        <v>45184</v>
      </c>
      <c r="D660" s="1">
        <v>0</v>
      </c>
      <c r="E660" s="1" t="s">
        <v>213</v>
      </c>
      <c r="F660" s="15">
        <v>24</v>
      </c>
      <c r="G660" s="2">
        <v>1.89</v>
      </c>
      <c r="H660" s="3">
        <v>4</v>
      </c>
      <c r="I660" s="2">
        <v>1.18</v>
      </c>
      <c r="J660" s="4">
        <f t="shared" si="37"/>
        <v>0.71</v>
      </c>
      <c r="K660" s="1">
        <v>1</v>
      </c>
      <c r="L660" s="4">
        <f t="shared" si="38"/>
        <v>0.71</v>
      </c>
      <c r="M660" s="1">
        <v>1</v>
      </c>
      <c r="N660" s="19">
        <v>0.71</v>
      </c>
      <c r="O660" s="1" t="s">
        <v>1746</v>
      </c>
    </row>
    <row r="661" spans="1:15" x14ac:dyDescent="0.25">
      <c r="A661" s="1">
        <v>660</v>
      </c>
      <c r="B661" s="1" t="s">
        <v>445</v>
      </c>
      <c r="C661" s="10">
        <v>45185</v>
      </c>
      <c r="D661" s="1">
        <v>0</v>
      </c>
      <c r="E661" s="1" t="s">
        <v>213</v>
      </c>
      <c r="F661" s="15">
        <v>24</v>
      </c>
      <c r="G661" s="2">
        <v>1.93</v>
      </c>
      <c r="H661" s="3">
        <v>4</v>
      </c>
      <c r="I661" s="2">
        <v>1.19</v>
      </c>
      <c r="J661" s="4">
        <f t="shared" si="37"/>
        <v>0.74</v>
      </c>
      <c r="K661" s="1">
        <v>1</v>
      </c>
      <c r="L661" s="4">
        <f t="shared" si="38"/>
        <v>0.74</v>
      </c>
      <c r="M661" s="1">
        <v>1</v>
      </c>
      <c r="N661" s="19">
        <v>0.74</v>
      </c>
      <c r="O661" s="1" t="s">
        <v>1746</v>
      </c>
    </row>
    <row r="662" spans="1:15" x14ac:dyDescent="0.25">
      <c r="A662" s="1">
        <v>661</v>
      </c>
      <c r="B662" s="1" t="s">
        <v>445</v>
      </c>
      <c r="C662" s="10">
        <v>45186</v>
      </c>
      <c r="D662" s="1">
        <v>0</v>
      </c>
      <c r="E662" s="1" t="s">
        <v>213</v>
      </c>
      <c r="F662" s="15">
        <v>24</v>
      </c>
      <c r="G662" s="2">
        <v>1.93</v>
      </c>
      <c r="H662" s="3">
        <v>3.5</v>
      </c>
      <c r="I662" s="2">
        <v>1.2</v>
      </c>
      <c r="J662" s="4">
        <f t="shared" si="37"/>
        <v>0.73</v>
      </c>
      <c r="K662" s="1">
        <v>1</v>
      </c>
      <c r="L662" s="4">
        <f t="shared" si="38"/>
        <v>0.73</v>
      </c>
      <c r="M662" s="1">
        <v>1</v>
      </c>
      <c r="N662" s="19">
        <v>0.73</v>
      </c>
      <c r="O662" s="1" t="s">
        <v>1746</v>
      </c>
    </row>
    <row r="663" spans="1:15" x14ac:dyDescent="0.25">
      <c r="A663" s="1">
        <v>662</v>
      </c>
      <c r="B663" s="1" t="s">
        <v>445</v>
      </c>
      <c r="C663" s="10">
        <v>45187</v>
      </c>
      <c r="D663" s="1">
        <v>0</v>
      </c>
      <c r="E663" s="1" t="s">
        <v>213</v>
      </c>
      <c r="F663" s="15">
        <v>24</v>
      </c>
      <c r="G663" s="2">
        <v>1.96</v>
      </c>
      <c r="H663" s="3">
        <v>3.5</v>
      </c>
      <c r="I663" s="2">
        <v>1.24</v>
      </c>
      <c r="J663" s="4">
        <f t="shared" si="37"/>
        <v>0.72</v>
      </c>
      <c r="K663" s="1">
        <v>1</v>
      </c>
      <c r="L663" s="4">
        <f t="shared" si="38"/>
        <v>0.72</v>
      </c>
      <c r="M663" s="1">
        <v>1</v>
      </c>
      <c r="N663" s="19">
        <v>0.72</v>
      </c>
      <c r="O663" s="1" t="s">
        <v>1746</v>
      </c>
    </row>
    <row r="664" spans="1:15" x14ac:dyDescent="0.25">
      <c r="A664" s="1">
        <v>663</v>
      </c>
      <c r="B664" s="1" t="s">
        <v>445</v>
      </c>
      <c r="C664" s="10">
        <v>45188</v>
      </c>
      <c r="D664" s="1">
        <v>0</v>
      </c>
      <c r="E664" s="1" t="s">
        <v>213</v>
      </c>
      <c r="F664" s="15">
        <v>24</v>
      </c>
      <c r="G664" s="2">
        <v>1.98</v>
      </c>
      <c r="H664" s="3">
        <v>4</v>
      </c>
      <c r="I664" s="2">
        <v>1.25</v>
      </c>
      <c r="J664" s="4">
        <f t="shared" si="37"/>
        <v>0.73</v>
      </c>
      <c r="K664" s="1">
        <v>1</v>
      </c>
      <c r="L664" s="4">
        <f t="shared" si="38"/>
        <v>0.73</v>
      </c>
      <c r="M664" s="1">
        <v>1</v>
      </c>
      <c r="N664" s="19">
        <v>0.73</v>
      </c>
      <c r="O664" s="1" t="s">
        <v>1746</v>
      </c>
    </row>
    <row r="665" spans="1:15" x14ac:dyDescent="0.25">
      <c r="A665" s="1">
        <v>664</v>
      </c>
      <c r="B665" s="1" t="s">
        <v>445</v>
      </c>
      <c r="C665" s="10">
        <v>45189</v>
      </c>
      <c r="D665" s="1">
        <v>0</v>
      </c>
      <c r="E665" s="1" t="s">
        <v>213</v>
      </c>
      <c r="F665" s="15">
        <v>24</v>
      </c>
      <c r="G665" s="2">
        <v>2.0099999999999998</v>
      </c>
      <c r="H665" s="3">
        <v>4</v>
      </c>
      <c r="I665" s="2">
        <v>1.27</v>
      </c>
      <c r="J665" s="4">
        <f t="shared" si="37"/>
        <v>0.73999999999999977</v>
      </c>
      <c r="K665" s="1">
        <v>1</v>
      </c>
      <c r="L665" s="4">
        <f t="shared" si="38"/>
        <v>0.73999999999999977</v>
      </c>
      <c r="M665" s="1">
        <v>1</v>
      </c>
      <c r="N665" s="19">
        <v>0.73999999999999977</v>
      </c>
      <c r="O665" s="1" t="s">
        <v>1746</v>
      </c>
    </row>
    <row r="666" spans="1:15" x14ac:dyDescent="0.25">
      <c r="A666" s="1">
        <v>665</v>
      </c>
      <c r="B666" s="1" t="s">
        <v>445</v>
      </c>
      <c r="C666" s="10">
        <v>45190</v>
      </c>
      <c r="D666" s="1">
        <v>0</v>
      </c>
      <c r="E666" s="1" t="s">
        <v>217</v>
      </c>
      <c r="F666" s="15">
        <v>9</v>
      </c>
      <c r="G666" s="2">
        <v>0.82</v>
      </c>
      <c r="H666" s="3">
        <v>2.5</v>
      </c>
      <c r="I666" s="2">
        <v>0.49</v>
      </c>
      <c r="J666" s="4">
        <f t="shared" si="37"/>
        <v>0.32999999999999996</v>
      </c>
      <c r="K666" s="1">
        <v>5</v>
      </c>
      <c r="L666" s="4">
        <f t="shared" si="38"/>
        <v>1.65</v>
      </c>
      <c r="M666" s="1">
        <v>9</v>
      </c>
      <c r="N666" s="19">
        <v>4.3651999999999997</v>
      </c>
      <c r="O666" s="1" t="s">
        <v>1746</v>
      </c>
    </row>
    <row r="667" spans="1:15" x14ac:dyDescent="0.25">
      <c r="A667" s="1">
        <v>666</v>
      </c>
      <c r="B667" s="1" t="s">
        <v>4396</v>
      </c>
      <c r="C667" s="10">
        <v>45190</v>
      </c>
      <c r="D667" s="1">
        <v>0</v>
      </c>
      <c r="E667" s="1" t="s">
        <v>216</v>
      </c>
      <c r="F667" s="15">
        <v>15</v>
      </c>
      <c r="G667" s="2">
        <v>0.57999999999999996</v>
      </c>
      <c r="H667" s="3">
        <v>1.5</v>
      </c>
      <c r="I667" s="2">
        <v>0.41</v>
      </c>
      <c r="J667" s="4">
        <f t="shared" si="37"/>
        <v>0.16999999999999998</v>
      </c>
      <c r="K667" s="1">
        <v>1</v>
      </c>
      <c r="L667" s="4">
        <f t="shared" si="38"/>
        <v>0.16999999999999998</v>
      </c>
      <c r="M667" s="1">
        <v>1</v>
      </c>
      <c r="N667" s="19">
        <v>0.16999999999999998</v>
      </c>
      <c r="O667" s="1" t="s">
        <v>1746</v>
      </c>
    </row>
    <row r="668" spans="1:15" x14ac:dyDescent="0.25">
      <c r="A668" s="1">
        <v>667</v>
      </c>
      <c r="B668" s="1" t="s">
        <v>397</v>
      </c>
      <c r="C668" s="10">
        <v>45191</v>
      </c>
      <c r="D668" s="1">
        <v>0</v>
      </c>
      <c r="E668" s="1" t="s">
        <v>213</v>
      </c>
      <c r="F668" s="15">
        <v>24</v>
      </c>
      <c r="G668" s="2">
        <v>1.34</v>
      </c>
      <c r="H668" s="3">
        <v>11</v>
      </c>
      <c r="I668" s="2">
        <v>1.03</v>
      </c>
      <c r="J668" s="4">
        <f t="shared" si="37"/>
        <v>0.31000000000000005</v>
      </c>
      <c r="K668" s="1">
        <v>1</v>
      </c>
      <c r="L668" s="4">
        <f t="shared" si="38"/>
        <v>0.31000000000000005</v>
      </c>
      <c r="M668" s="1">
        <v>1</v>
      </c>
      <c r="N668" s="19">
        <v>0.31000000000000005</v>
      </c>
      <c r="O668" s="1" t="s">
        <v>1746</v>
      </c>
    </row>
    <row r="669" spans="1:15" x14ac:dyDescent="0.25">
      <c r="A669" s="1">
        <v>668</v>
      </c>
      <c r="B669" s="1" t="s">
        <v>397</v>
      </c>
      <c r="C669" s="10">
        <v>45192</v>
      </c>
      <c r="D669" s="1">
        <v>0</v>
      </c>
      <c r="E669" s="1" t="s">
        <v>213</v>
      </c>
      <c r="F669" s="15">
        <v>24</v>
      </c>
      <c r="G669" s="2">
        <v>1.08</v>
      </c>
      <c r="H669" s="3">
        <v>11</v>
      </c>
      <c r="I669" s="2">
        <v>0.98</v>
      </c>
      <c r="J669" s="4">
        <f t="shared" si="37"/>
        <v>0.10000000000000009</v>
      </c>
      <c r="K669" s="1">
        <v>1</v>
      </c>
      <c r="L669" s="4">
        <f t="shared" si="38"/>
        <v>0.10000000000000009</v>
      </c>
      <c r="M669" s="1">
        <v>1</v>
      </c>
      <c r="N669" s="19">
        <v>0.10000000000000009</v>
      </c>
      <c r="O669" s="1" t="s">
        <v>1746</v>
      </c>
    </row>
    <row r="670" spans="1:15" x14ac:dyDescent="0.25">
      <c r="A670" s="1">
        <v>669</v>
      </c>
      <c r="B670" s="1" t="s">
        <v>397</v>
      </c>
      <c r="C670" s="10">
        <v>45193</v>
      </c>
      <c r="D670" s="1">
        <v>0</v>
      </c>
      <c r="E670" s="1" t="s">
        <v>213</v>
      </c>
      <c r="F670" s="15">
        <v>24</v>
      </c>
      <c r="G670" s="2">
        <v>1.1499999999999999</v>
      </c>
      <c r="H670" s="3">
        <v>9</v>
      </c>
      <c r="I670" s="2">
        <v>1.1100000000000001</v>
      </c>
      <c r="J670" s="4">
        <f t="shared" si="37"/>
        <v>3.9999999999999813E-2</v>
      </c>
      <c r="K670" s="1">
        <v>1</v>
      </c>
      <c r="L670" s="4">
        <f t="shared" si="38"/>
        <v>3.9999999999999813E-2</v>
      </c>
      <c r="M670" s="1">
        <v>1</v>
      </c>
      <c r="N670" s="19">
        <v>3.9999999999999813E-2</v>
      </c>
      <c r="O670" s="1" t="s">
        <v>1746</v>
      </c>
    </row>
    <row r="671" spans="1:15" x14ac:dyDescent="0.25">
      <c r="A671" s="1">
        <v>670</v>
      </c>
      <c r="B671" s="1" t="s">
        <v>397</v>
      </c>
      <c r="C671" s="10">
        <v>45194</v>
      </c>
      <c r="D671" s="1">
        <v>0</v>
      </c>
      <c r="E671" s="1" t="s">
        <v>213</v>
      </c>
      <c r="F671" s="15">
        <v>24</v>
      </c>
      <c r="G671" s="2">
        <v>1.2</v>
      </c>
      <c r="H671" s="3">
        <v>8</v>
      </c>
      <c r="I671" s="2">
        <v>1.05</v>
      </c>
      <c r="J671" s="4">
        <f t="shared" si="37"/>
        <v>0.14999999999999991</v>
      </c>
      <c r="K671" s="1">
        <v>1</v>
      </c>
      <c r="L671" s="4">
        <f t="shared" si="38"/>
        <v>0.14999999999999991</v>
      </c>
      <c r="M671" s="1">
        <v>1</v>
      </c>
      <c r="N671" s="19">
        <v>0.14999999999999991</v>
      </c>
      <c r="O671" s="1" t="s">
        <v>1746</v>
      </c>
    </row>
    <row r="672" spans="1:15" x14ac:dyDescent="0.25">
      <c r="A672" s="1">
        <v>671</v>
      </c>
      <c r="B672" s="1" t="s">
        <v>397</v>
      </c>
      <c r="C672" s="10">
        <v>45195</v>
      </c>
      <c r="D672" s="1">
        <v>0</v>
      </c>
      <c r="E672" s="1" t="s">
        <v>213</v>
      </c>
      <c r="F672" s="15">
        <v>24</v>
      </c>
      <c r="G672" s="2">
        <v>1.17</v>
      </c>
      <c r="H672" s="3">
        <v>7.5</v>
      </c>
      <c r="I672" s="2">
        <v>1.17</v>
      </c>
      <c r="J672" s="4">
        <f t="shared" ref="J672:J735" si="39">G672-I672</f>
        <v>0</v>
      </c>
      <c r="K672" s="1">
        <v>1</v>
      </c>
      <c r="L672" s="4">
        <f t="shared" ref="L672:L735" si="40">(G672-I672-D672)*K672</f>
        <v>0</v>
      </c>
      <c r="M672" s="1">
        <v>1</v>
      </c>
      <c r="N672" s="19">
        <v>0</v>
      </c>
      <c r="O672" s="1" t="s">
        <v>1746</v>
      </c>
    </row>
    <row r="673" spans="1:15" x14ac:dyDescent="0.25">
      <c r="A673" s="1">
        <v>672</v>
      </c>
      <c r="B673" s="1" t="s">
        <v>397</v>
      </c>
      <c r="C673" s="10">
        <v>45196</v>
      </c>
      <c r="D673" s="1">
        <v>0</v>
      </c>
      <c r="E673" s="1" t="s">
        <v>213</v>
      </c>
      <c r="F673" s="15">
        <v>24</v>
      </c>
      <c r="G673" s="2">
        <v>1.19</v>
      </c>
      <c r="H673" s="3">
        <v>7</v>
      </c>
      <c r="I673" s="2">
        <v>1.1000000000000001</v>
      </c>
      <c r="J673" s="4">
        <f t="shared" si="39"/>
        <v>8.9999999999999858E-2</v>
      </c>
      <c r="K673" s="1">
        <v>1</v>
      </c>
      <c r="L673" s="4">
        <f t="shared" si="40"/>
        <v>8.9999999999999858E-2</v>
      </c>
      <c r="M673" s="1">
        <v>1</v>
      </c>
      <c r="N673" s="19">
        <v>8.9999999999999858E-2</v>
      </c>
      <c r="O673" s="1" t="s">
        <v>1746</v>
      </c>
    </row>
    <row r="674" spans="1:15" x14ac:dyDescent="0.25">
      <c r="A674" s="1">
        <v>673</v>
      </c>
      <c r="B674" s="1" t="s">
        <v>397</v>
      </c>
      <c r="C674" s="10">
        <v>45197</v>
      </c>
      <c r="D674" s="1">
        <v>0</v>
      </c>
      <c r="E674" s="1" t="s">
        <v>213</v>
      </c>
      <c r="F674" s="15">
        <v>24</v>
      </c>
      <c r="G674" s="2">
        <v>1.19</v>
      </c>
      <c r="H674" s="3">
        <v>7</v>
      </c>
      <c r="I674" s="2">
        <v>1.1399999999999999</v>
      </c>
      <c r="J674" s="4">
        <f t="shared" si="39"/>
        <v>5.0000000000000044E-2</v>
      </c>
      <c r="K674" s="1">
        <v>1</v>
      </c>
      <c r="L674" s="4">
        <f t="shared" si="40"/>
        <v>5.0000000000000044E-2</v>
      </c>
      <c r="M674" s="1">
        <v>1</v>
      </c>
      <c r="N674" s="19">
        <v>5.0000000000000044E-2</v>
      </c>
      <c r="O674" s="1" t="s">
        <v>1746</v>
      </c>
    </row>
    <row r="675" spans="1:15" x14ac:dyDescent="0.25">
      <c r="A675" s="1">
        <v>674</v>
      </c>
      <c r="B675" s="1" t="s">
        <v>397</v>
      </c>
      <c r="C675" s="10">
        <v>45198</v>
      </c>
      <c r="D675" s="1">
        <v>0</v>
      </c>
      <c r="E675" s="1" t="s">
        <v>213</v>
      </c>
      <c r="F675" s="15">
        <v>24</v>
      </c>
      <c r="G675" s="2">
        <v>1.23</v>
      </c>
      <c r="H675" s="3">
        <v>7</v>
      </c>
      <c r="I675" s="2">
        <v>1.18</v>
      </c>
      <c r="J675" s="4">
        <f t="shared" si="39"/>
        <v>5.0000000000000044E-2</v>
      </c>
      <c r="K675" s="1">
        <v>1</v>
      </c>
      <c r="L675" s="4">
        <f t="shared" si="40"/>
        <v>5.0000000000000044E-2</v>
      </c>
      <c r="M675" s="1">
        <v>1</v>
      </c>
      <c r="N675" s="19">
        <v>5.0000000000000044E-2</v>
      </c>
      <c r="O675" s="1" t="s">
        <v>1746</v>
      </c>
    </row>
    <row r="676" spans="1:15" x14ac:dyDescent="0.25">
      <c r="A676" s="1">
        <v>675</v>
      </c>
      <c r="B676" s="1" t="s">
        <v>397</v>
      </c>
      <c r="C676" s="10">
        <v>45199</v>
      </c>
      <c r="D676" s="1">
        <v>0</v>
      </c>
      <c r="E676" s="1" t="s">
        <v>213</v>
      </c>
      <c r="F676" s="15">
        <v>24</v>
      </c>
      <c r="G676" s="2">
        <v>1.22</v>
      </c>
      <c r="H676" s="3">
        <v>6.5</v>
      </c>
      <c r="I676" s="2">
        <v>1.1000000000000001</v>
      </c>
      <c r="J676" s="4">
        <f t="shared" si="39"/>
        <v>0.11999999999999988</v>
      </c>
      <c r="K676" s="1">
        <v>1</v>
      </c>
      <c r="L676" s="4">
        <f t="shared" si="40"/>
        <v>0.11999999999999988</v>
      </c>
      <c r="M676" s="1">
        <v>1</v>
      </c>
      <c r="N676" s="19">
        <v>0.11999999999999988</v>
      </c>
      <c r="O676" s="1" t="s">
        <v>1746</v>
      </c>
    </row>
    <row r="677" spans="1:15" x14ac:dyDescent="0.25">
      <c r="A677" s="1">
        <v>676</v>
      </c>
      <c r="B677" s="1" t="s">
        <v>397</v>
      </c>
      <c r="C677" s="10">
        <v>45200</v>
      </c>
      <c r="D677" s="1">
        <v>0</v>
      </c>
      <c r="E677" s="1" t="s">
        <v>213</v>
      </c>
      <c r="F677" s="15">
        <v>24</v>
      </c>
      <c r="G677" s="2">
        <v>1.25</v>
      </c>
      <c r="H677" s="3">
        <v>6.5</v>
      </c>
      <c r="I677" s="2">
        <v>1.24</v>
      </c>
      <c r="J677" s="4">
        <f t="shared" si="39"/>
        <v>1.0000000000000009E-2</v>
      </c>
      <c r="K677" s="1">
        <v>1</v>
      </c>
      <c r="L677" s="4">
        <f t="shared" si="40"/>
        <v>1.0000000000000009E-2</v>
      </c>
      <c r="M677" s="1">
        <v>1</v>
      </c>
      <c r="N677" s="19">
        <v>1.0000000000000009E-2</v>
      </c>
      <c r="O677" s="1" t="s">
        <v>1746</v>
      </c>
    </row>
    <row r="678" spans="1:15" x14ac:dyDescent="0.25">
      <c r="A678" s="1">
        <v>677</v>
      </c>
      <c r="B678" s="1" t="s">
        <v>397</v>
      </c>
      <c r="C678" s="10">
        <v>45201</v>
      </c>
      <c r="D678" s="1">
        <v>0</v>
      </c>
      <c r="E678" s="1" t="s">
        <v>213</v>
      </c>
      <c r="F678" s="15">
        <v>24</v>
      </c>
      <c r="G678" s="2">
        <v>1.25</v>
      </c>
      <c r="H678" s="3">
        <v>6.5</v>
      </c>
      <c r="I678" s="2">
        <v>1.25</v>
      </c>
      <c r="J678" s="4">
        <f t="shared" si="39"/>
        <v>0</v>
      </c>
      <c r="K678" s="1">
        <v>1</v>
      </c>
      <c r="L678" s="4">
        <f t="shared" si="40"/>
        <v>0</v>
      </c>
      <c r="M678" s="1">
        <v>1</v>
      </c>
      <c r="N678" s="19">
        <v>0</v>
      </c>
      <c r="O678" s="1" t="s">
        <v>1746</v>
      </c>
    </row>
    <row r="679" spans="1:15" x14ac:dyDescent="0.25">
      <c r="A679" s="1">
        <v>678</v>
      </c>
      <c r="B679" s="1" t="s">
        <v>397</v>
      </c>
      <c r="C679" s="10">
        <v>45202</v>
      </c>
      <c r="D679" s="1">
        <v>0</v>
      </c>
      <c r="E679" s="1" t="s">
        <v>213</v>
      </c>
      <c r="F679" s="15">
        <v>24</v>
      </c>
      <c r="G679" s="2">
        <v>1.25</v>
      </c>
      <c r="H679" s="3">
        <v>6.5</v>
      </c>
      <c r="I679" s="2">
        <v>1.24</v>
      </c>
      <c r="J679" s="4">
        <f t="shared" si="39"/>
        <v>1.0000000000000009E-2</v>
      </c>
      <c r="K679" s="1">
        <v>1</v>
      </c>
      <c r="L679" s="4">
        <f t="shared" si="40"/>
        <v>1.0000000000000009E-2</v>
      </c>
      <c r="M679" s="1">
        <v>1</v>
      </c>
      <c r="N679" s="19">
        <v>1.0000000000000009E-2</v>
      </c>
      <c r="O679" s="1" t="s">
        <v>1746</v>
      </c>
    </row>
    <row r="680" spans="1:15" x14ac:dyDescent="0.25">
      <c r="A680" s="1">
        <v>679</v>
      </c>
      <c r="B680" s="1" t="s">
        <v>397</v>
      </c>
      <c r="C680" s="10">
        <v>45203</v>
      </c>
      <c r="D680" s="1">
        <v>0</v>
      </c>
      <c r="E680" s="1" t="s">
        <v>213</v>
      </c>
      <c r="F680" s="15">
        <v>24</v>
      </c>
      <c r="G680" s="2">
        <v>1.26</v>
      </c>
      <c r="H680" s="3">
        <v>6.5</v>
      </c>
      <c r="I680" s="2">
        <v>1.25</v>
      </c>
      <c r="J680" s="4">
        <f t="shared" si="39"/>
        <v>1.0000000000000009E-2</v>
      </c>
      <c r="K680" s="1">
        <v>1</v>
      </c>
      <c r="L680" s="4">
        <f t="shared" si="40"/>
        <v>1.0000000000000009E-2</v>
      </c>
      <c r="M680" s="1">
        <v>1</v>
      </c>
      <c r="N680" s="19">
        <v>1.0000000000000009E-2</v>
      </c>
      <c r="O680" s="1" t="s">
        <v>1746</v>
      </c>
    </row>
    <row r="681" spans="1:15" x14ac:dyDescent="0.25">
      <c r="A681" s="1">
        <v>680</v>
      </c>
      <c r="B681" s="1" t="s">
        <v>397</v>
      </c>
      <c r="C681" s="10">
        <v>45204</v>
      </c>
      <c r="D681" s="1">
        <v>0</v>
      </c>
      <c r="E681" s="1" t="s">
        <v>213</v>
      </c>
      <c r="F681" s="15">
        <v>24</v>
      </c>
      <c r="G681" s="2">
        <v>1.27</v>
      </c>
      <c r="H681" s="3">
        <v>6.5</v>
      </c>
      <c r="I681" s="2">
        <v>1.25</v>
      </c>
      <c r="J681" s="4">
        <f t="shared" si="39"/>
        <v>2.0000000000000018E-2</v>
      </c>
      <c r="K681" s="1">
        <v>1</v>
      </c>
      <c r="L681" s="4">
        <f t="shared" si="40"/>
        <v>2.0000000000000018E-2</v>
      </c>
      <c r="M681" s="1">
        <v>1</v>
      </c>
      <c r="N681" s="19">
        <v>2.0000000000000018E-2</v>
      </c>
      <c r="O681" s="1" t="s">
        <v>1746</v>
      </c>
    </row>
    <row r="682" spans="1:15" x14ac:dyDescent="0.25">
      <c r="A682" s="1">
        <v>681</v>
      </c>
      <c r="B682" s="1" t="s">
        <v>397</v>
      </c>
      <c r="C682" s="10">
        <v>45205</v>
      </c>
      <c r="D682" s="1">
        <v>0</v>
      </c>
      <c r="E682" s="1" t="s">
        <v>213</v>
      </c>
      <c r="F682" s="15">
        <v>24</v>
      </c>
      <c r="G682" s="2">
        <v>1.26</v>
      </c>
      <c r="H682" s="3">
        <v>6.5</v>
      </c>
      <c r="I682" s="2">
        <v>1.1499999999999999</v>
      </c>
      <c r="J682" s="4">
        <f t="shared" si="39"/>
        <v>0.1100000000000001</v>
      </c>
      <c r="K682" s="1">
        <v>1</v>
      </c>
      <c r="L682" s="4">
        <f t="shared" si="40"/>
        <v>0.1100000000000001</v>
      </c>
      <c r="M682" s="1">
        <v>1</v>
      </c>
      <c r="N682" s="19">
        <v>0.1100000000000001</v>
      </c>
      <c r="O682" s="1" t="s">
        <v>1746</v>
      </c>
    </row>
    <row r="683" spans="1:15" x14ac:dyDescent="0.25">
      <c r="A683" s="1">
        <v>682</v>
      </c>
      <c r="B683" s="1" t="s">
        <v>397</v>
      </c>
      <c r="C683" s="10">
        <v>45206</v>
      </c>
      <c r="D683" s="1">
        <v>0</v>
      </c>
      <c r="E683" s="1" t="s">
        <v>213</v>
      </c>
      <c r="F683" s="15">
        <v>24</v>
      </c>
      <c r="G683" s="2">
        <v>1.25</v>
      </c>
      <c r="H683" s="3">
        <v>5</v>
      </c>
      <c r="I683" s="2">
        <v>1.23</v>
      </c>
      <c r="J683" s="4">
        <f t="shared" si="39"/>
        <v>2.0000000000000018E-2</v>
      </c>
      <c r="K683" s="1">
        <v>1</v>
      </c>
      <c r="L683" s="4">
        <f t="shared" si="40"/>
        <v>2.0000000000000018E-2</v>
      </c>
      <c r="M683" s="1">
        <v>1</v>
      </c>
      <c r="N683" s="19">
        <v>2.0000000000000018E-2</v>
      </c>
      <c r="O683" s="1" t="s">
        <v>1746</v>
      </c>
    </row>
    <row r="684" spans="1:15" x14ac:dyDescent="0.25">
      <c r="A684" s="1">
        <v>683</v>
      </c>
      <c r="B684" s="1" t="s">
        <v>397</v>
      </c>
      <c r="C684" s="10">
        <v>45207</v>
      </c>
      <c r="D684" s="1">
        <v>0</v>
      </c>
      <c r="E684" s="1" t="s">
        <v>213</v>
      </c>
      <c r="F684" s="15">
        <v>24</v>
      </c>
      <c r="G684" s="2">
        <v>1.28</v>
      </c>
      <c r="H684" s="3">
        <v>6</v>
      </c>
      <c r="I684" s="2">
        <v>1.25</v>
      </c>
      <c r="J684" s="4">
        <f t="shared" si="39"/>
        <v>3.0000000000000027E-2</v>
      </c>
      <c r="K684" s="1">
        <v>1</v>
      </c>
      <c r="L684" s="4">
        <f t="shared" si="40"/>
        <v>3.0000000000000027E-2</v>
      </c>
      <c r="M684" s="1">
        <v>1</v>
      </c>
      <c r="N684" s="19">
        <v>3.0000000000000027E-2</v>
      </c>
      <c r="O684" s="1" t="s">
        <v>1746</v>
      </c>
    </row>
    <row r="685" spans="1:15" x14ac:dyDescent="0.25">
      <c r="A685" s="1">
        <v>684</v>
      </c>
      <c r="B685" s="1" t="s">
        <v>397</v>
      </c>
      <c r="C685" s="10">
        <v>45208</v>
      </c>
      <c r="D685" s="1">
        <v>0</v>
      </c>
      <c r="E685" s="1" t="s">
        <v>213</v>
      </c>
      <c r="F685" s="15">
        <v>24</v>
      </c>
      <c r="G685" s="2">
        <v>1.28</v>
      </c>
      <c r="H685" s="3">
        <v>5</v>
      </c>
      <c r="I685" s="2">
        <v>1.28</v>
      </c>
      <c r="J685" s="4">
        <f t="shared" si="39"/>
        <v>0</v>
      </c>
      <c r="K685" s="1">
        <v>1</v>
      </c>
      <c r="L685" s="4">
        <f t="shared" si="40"/>
        <v>0</v>
      </c>
      <c r="M685" s="1">
        <v>1</v>
      </c>
      <c r="N685" s="19">
        <v>0</v>
      </c>
      <c r="O685" s="1" t="s">
        <v>1746</v>
      </c>
    </row>
    <row r="686" spans="1:15" x14ac:dyDescent="0.25">
      <c r="A686" s="1">
        <v>685</v>
      </c>
      <c r="B686" s="1" t="s">
        <v>397</v>
      </c>
      <c r="C686" s="10">
        <v>45209</v>
      </c>
      <c r="D686" s="1">
        <v>0</v>
      </c>
      <c r="E686" s="1" t="s">
        <v>213</v>
      </c>
      <c r="F686" s="15">
        <v>24</v>
      </c>
      <c r="G686" s="2">
        <v>1.2750999999999999</v>
      </c>
      <c r="H686" s="3">
        <v>6.5</v>
      </c>
      <c r="I686" s="2">
        <v>1.26</v>
      </c>
      <c r="J686" s="4">
        <f t="shared" si="39"/>
        <v>1.5099999999999891E-2</v>
      </c>
      <c r="K686" s="1">
        <v>5</v>
      </c>
      <c r="L686" s="4">
        <f t="shared" si="40"/>
        <v>7.5499999999999456E-2</v>
      </c>
      <c r="M686" s="1">
        <v>9</v>
      </c>
      <c r="N686" s="19">
        <v>9.8808000000000007</v>
      </c>
      <c r="O686" s="1" t="s">
        <v>1746</v>
      </c>
    </row>
    <row r="687" spans="1:15" x14ac:dyDescent="0.25">
      <c r="A687" s="1">
        <v>686</v>
      </c>
      <c r="B687" s="1" t="s">
        <v>4517</v>
      </c>
      <c r="C687" s="10">
        <v>45210</v>
      </c>
      <c r="D687" s="1">
        <v>0</v>
      </c>
      <c r="E687" s="1" t="s">
        <v>213</v>
      </c>
      <c r="F687" s="15">
        <v>24</v>
      </c>
      <c r="G687" s="2">
        <v>1.95</v>
      </c>
      <c r="H687" s="3">
        <v>5.5</v>
      </c>
      <c r="I687" s="2">
        <v>1.47</v>
      </c>
      <c r="J687" s="4">
        <f t="shared" si="39"/>
        <v>0.48</v>
      </c>
      <c r="K687" s="1">
        <v>1</v>
      </c>
      <c r="L687" s="4">
        <f t="shared" si="40"/>
        <v>0.48</v>
      </c>
      <c r="M687" s="1">
        <v>1</v>
      </c>
      <c r="N687" s="19">
        <v>0.48</v>
      </c>
      <c r="O687" s="1" t="s">
        <v>1746</v>
      </c>
    </row>
    <row r="688" spans="1:15" x14ac:dyDescent="0.25">
      <c r="A688" s="1">
        <v>687</v>
      </c>
      <c r="B688" s="1" t="s">
        <v>1614</v>
      </c>
      <c r="C688" s="10">
        <v>45211</v>
      </c>
      <c r="D688" s="1">
        <v>0</v>
      </c>
      <c r="E688" s="1" t="s">
        <v>213</v>
      </c>
      <c r="F688" s="15">
        <v>24</v>
      </c>
      <c r="G688" s="2">
        <v>1.95</v>
      </c>
      <c r="H688" s="3">
        <v>2</v>
      </c>
      <c r="I688" s="2">
        <v>1.49</v>
      </c>
      <c r="J688" s="4">
        <f t="shared" si="39"/>
        <v>0.45999999999999996</v>
      </c>
      <c r="K688" s="1">
        <v>1</v>
      </c>
      <c r="L688" s="4">
        <f t="shared" si="40"/>
        <v>0.45999999999999996</v>
      </c>
      <c r="M688" s="1">
        <v>1</v>
      </c>
      <c r="N688" s="19">
        <v>0.45999999999999996</v>
      </c>
      <c r="O688" s="1" t="s">
        <v>1746</v>
      </c>
    </row>
    <row r="689" spans="1:15" x14ac:dyDescent="0.25">
      <c r="A689" s="1">
        <v>688</v>
      </c>
      <c r="B689" s="1" t="s">
        <v>1614</v>
      </c>
      <c r="C689" s="10">
        <v>45212</v>
      </c>
      <c r="D689" s="1">
        <v>0</v>
      </c>
      <c r="E689" s="1" t="s">
        <v>213</v>
      </c>
      <c r="F689" s="15">
        <v>24</v>
      </c>
      <c r="G689" s="2">
        <v>1.95</v>
      </c>
      <c r="H689" s="3">
        <v>1.5</v>
      </c>
      <c r="I689" s="2">
        <v>1.5</v>
      </c>
      <c r="J689" s="4">
        <f t="shared" si="39"/>
        <v>0.44999999999999996</v>
      </c>
      <c r="K689" s="1">
        <v>1</v>
      </c>
      <c r="L689" s="4">
        <f t="shared" si="40"/>
        <v>0.44999999999999996</v>
      </c>
      <c r="M689" s="1">
        <v>1</v>
      </c>
      <c r="N689" s="19">
        <v>0.44999999999999996</v>
      </c>
      <c r="O689" s="1" t="s">
        <v>1746</v>
      </c>
    </row>
    <row r="690" spans="1:15" x14ac:dyDescent="0.25">
      <c r="A690" s="1">
        <v>689</v>
      </c>
      <c r="B690" s="1" t="s">
        <v>1614</v>
      </c>
      <c r="C690" s="10">
        <v>45213</v>
      </c>
      <c r="D690" s="1">
        <v>0</v>
      </c>
      <c r="E690" s="1" t="s">
        <v>213</v>
      </c>
      <c r="F690" s="15">
        <v>24</v>
      </c>
      <c r="G690" s="2">
        <v>1.94</v>
      </c>
      <c r="H690" s="3">
        <v>2.9</v>
      </c>
      <c r="I690" s="2">
        <v>1.52</v>
      </c>
      <c r="J690" s="4">
        <f t="shared" si="39"/>
        <v>0.41999999999999993</v>
      </c>
      <c r="K690" s="1">
        <v>1</v>
      </c>
      <c r="L690" s="4">
        <f t="shared" si="40"/>
        <v>0.41999999999999993</v>
      </c>
      <c r="M690" s="1">
        <v>1</v>
      </c>
      <c r="N690" s="19">
        <v>0.41999999999999993</v>
      </c>
      <c r="O690" s="1" t="s">
        <v>1746</v>
      </c>
    </row>
    <row r="691" spans="1:15" x14ac:dyDescent="0.25">
      <c r="A691" s="1">
        <v>690</v>
      </c>
      <c r="B691" s="1" t="s">
        <v>1614</v>
      </c>
      <c r="C691" s="10">
        <v>45214</v>
      </c>
      <c r="D691" s="1">
        <v>0</v>
      </c>
      <c r="E691" s="1" t="s">
        <v>213</v>
      </c>
      <c r="F691" s="15">
        <v>24</v>
      </c>
      <c r="G691" s="2">
        <v>1.89</v>
      </c>
      <c r="H691" s="3">
        <v>2.5</v>
      </c>
      <c r="I691" s="2">
        <v>1.54</v>
      </c>
      <c r="J691" s="4">
        <f t="shared" si="39"/>
        <v>0.34999999999999987</v>
      </c>
      <c r="K691" s="1">
        <v>1</v>
      </c>
      <c r="L691" s="4">
        <f t="shared" si="40"/>
        <v>0.34999999999999987</v>
      </c>
      <c r="M691" s="1">
        <v>1</v>
      </c>
      <c r="N691" s="19">
        <v>0.34999999999999987</v>
      </c>
      <c r="O691" s="1" t="s">
        <v>1746</v>
      </c>
    </row>
    <row r="692" spans="1:15" x14ac:dyDescent="0.25">
      <c r="A692" s="1">
        <v>691</v>
      </c>
      <c r="B692" s="1" t="s">
        <v>1614</v>
      </c>
      <c r="C692" s="10">
        <v>45215</v>
      </c>
      <c r="D692" s="1">
        <v>0</v>
      </c>
      <c r="E692" s="1" t="s">
        <v>213</v>
      </c>
      <c r="F692" s="15">
        <v>24</v>
      </c>
      <c r="G692" s="2">
        <v>1.93</v>
      </c>
      <c r="H692" s="3">
        <v>2.5</v>
      </c>
      <c r="I692" s="2">
        <v>1.56</v>
      </c>
      <c r="J692" s="4">
        <f t="shared" si="39"/>
        <v>0.36999999999999988</v>
      </c>
      <c r="K692" s="1">
        <v>1</v>
      </c>
      <c r="L692" s="4">
        <f t="shared" si="40"/>
        <v>0.36999999999999988</v>
      </c>
      <c r="M692" s="1">
        <v>1</v>
      </c>
      <c r="N692" s="19">
        <v>0.36999999999999988</v>
      </c>
      <c r="O692" s="1" t="s">
        <v>1746</v>
      </c>
    </row>
    <row r="693" spans="1:15" x14ac:dyDescent="0.25">
      <c r="A693" s="1">
        <v>692</v>
      </c>
      <c r="B693" s="1" t="s">
        <v>1614</v>
      </c>
      <c r="C693" s="10">
        <v>45216</v>
      </c>
      <c r="D693" s="1">
        <v>0</v>
      </c>
      <c r="E693" s="1" t="s">
        <v>213</v>
      </c>
      <c r="F693" s="15">
        <v>24</v>
      </c>
      <c r="G693" s="2">
        <v>1.84</v>
      </c>
      <c r="H693" s="3">
        <v>1.5</v>
      </c>
      <c r="I693" s="2">
        <v>1.6</v>
      </c>
      <c r="J693" s="4">
        <f t="shared" si="39"/>
        <v>0.24</v>
      </c>
      <c r="K693" s="1">
        <v>1</v>
      </c>
      <c r="L693" s="4">
        <f t="shared" si="40"/>
        <v>0.24</v>
      </c>
      <c r="M693" s="1">
        <v>1</v>
      </c>
      <c r="N693" s="19">
        <v>0.24</v>
      </c>
      <c r="O693" s="1" t="s">
        <v>1746</v>
      </c>
    </row>
    <row r="694" spans="1:15" x14ac:dyDescent="0.25">
      <c r="A694" s="1">
        <v>693</v>
      </c>
      <c r="B694" s="1" t="s">
        <v>1614</v>
      </c>
      <c r="C694" s="10">
        <v>45217</v>
      </c>
      <c r="D694" s="1">
        <v>0</v>
      </c>
      <c r="E694" s="1" t="s">
        <v>213</v>
      </c>
      <c r="F694" s="15">
        <v>24</v>
      </c>
      <c r="G694" s="2">
        <v>2.12</v>
      </c>
      <c r="H694" s="3">
        <v>3.9</v>
      </c>
      <c r="I694" s="2">
        <v>1.69</v>
      </c>
      <c r="J694" s="4">
        <f t="shared" si="39"/>
        <v>0.43000000000000016</v>
      </c>
      <c r="K694" s="1">
        <v>1</v>
      </c>
      <c r="L694" s="4">
        <f t="shared" si="40"/>
        <v>0.43000000000000016</v>
      </c>
      <c r="M694" s="1">
        <v>1</v>
      </c>
      <c r="N694" s="19">
        <v>0.43000000000000016</v>
      </c>
      <c r="O694" s="1" t="s">
        <v>1746</v>
      </c>
    </row>
    <row r="695" spans="1:15" x14ac:dyDescent="0.25">
      <c r="A695" s="1">
        <v>694</v>
      </c>
      <c r="B695" s="1" t="s">
        <v>1614</v>
      </c>
      <c r="C695" s="10">
        <v>45218</v>
      </c>
      <c r="D695" s="1">
        <v>0</v>
      </c>
      <c r="E695" s="1" t="s">
        <v>458</v>
      </c>
      <c r="F695" s="15">
        <v>7</v>
      </c>
      <c r="G695" s="2">
        <v>0.34</v>
      </c>
      <c r="H695" s="3">
        <v>1.5</v>
      </c>
      <c r="I695" s="2">
        <v>0.33</v>
      </c>
      <c r="J695" s="4">
        <f t="shared" si="39"/>
        <v>1.0000000000000009E-2</v>
      </c>
      <c r="K695" s="1">
        <v>5</v>
      </c>
      <c r="L695" s="4">
        <f t="shared" si="40"/>
        <v>5.0000000000000044E-2</v>
      </c>
      <c r="M695" s="1">
        <v>10</v>
      </c>
      <c r="N695" s="19">
        <v>1.6215999999999999</v>
      </c>
      <c r="O695" s="1" t="s">
        <v>1746</v>
      </c>
    </row>
    <row r="696" spans="1:15" x14ac:dyDescent="0.25">
      <c r="A696" s="1">
        <v>695</v>
      </c>
      <c r="B696" s="1" t="s">
        <v>96</v>
      </c>
      <c r="C696" s="10">
        <v>45218</v>
      </c>
      <c r="D696" s="1">
        <v>0</v>
      </c>
      <c r="E696" s="1" t="s">
        <v>223</v>
      </c>
      <c r="F696" s="15">
        <v>17</v>
      </c>
      <c r="G696" s="2">
        <v>0.83</v>
      </c>
      <c r="H696" s="3">
        <v>1.1000000000000001</v>
      </c>
      <c r="I696" s="2">
        <v>0.8</v>
      </c>
      <c r="J696" s="4">
        <f t="shared" si="39"/>
        <v>2.9999999999999916E-2</v>
      </c>
      <c r="K696" s="1">
        <v>1</v>
      </c>
      <c r="L696" s="4">
        <f t="shared" si="40"/>
        <v>2.9999999999999916E-2</v>
      </c>
      <c r="M696" s="1">
        <v>1</v>
      </c>
      <c r="N696" s="19">
        <v>2.9999999999999916E-2</v>
      </c>
      <c r="O696" s="1" t="s">
        <v>1746</v>
      </c>
    </row>
    <row r="697" spans="1:15" x14ac:dyDescent="0.25">
      <c r="A697" s="1">
        <v>696</v>
      </c>
      <c r="B697" s="1" t="s">
        <v>96</v>
      </c>
      <c r="C697" s="10">
        <v>45219</v>
      </c>
      <c r="D697" s="1">
        <v>0</v>
      </c>
      <c r="E697" s="1" t="s">
        <v>213</v>
      </c>
      <c r="F697" s="15">
        <v>24</v>
      </c>
      <c r="G697" s="2">
        <v>1.47</v>
      </c>
      <c r="H697" s="3">
        <v>3.5</v>
      </c>
      <c r="I697" s="2">
        <v>1.19</v>
      </c>
      <c r="J697" s="4">
        <f t="shared" si="39"/>
        <v>0.28000000000000003</v>
      </c>
      <c r="K697" s="1">
        <v>1</v>
      </c>
      <c r="L697" s="4">
        <f t="shared" si="40"/>
        <v>0.28000000000000003</v>
      </c>
      <c r="M697" s="1">
        <v>1</v>
      </c>
      <c r="N697" s="19">
        <v>0.28000000000000003</v>
      </c>
      <c r="O697" s="1" t="s">
        <v>1746</v>
      </c>
    </row>
    <row r="698" spans="1:15" x14ac:dyDescent="0.25">
      <c r="A698" s="1">
        <v>697</v>
      </c>
      <c r="B698" s="1" t="s">
        <v>96</v>
      </c>
      <c r="C698" s="10">
        <v>45220</v>
      </c>
      <c r="D698" s="1">
        <v>0</v>
      </c>
      <c r="E698" s="1" t="s">
        <v>213</v>
      </c>
      <c r="F698" s="15">
        <v>24</v>
      </c>
      <c r="G698" s="2">
        <v>1.56</v>
      </c>
      <c r="H698" s="3">
        <v>6.5</v>
      </c>
      <c r="I698" s="2">
        <v>1.1200000000000001</v>
      </c>
      <c r="J698" s="4">
        <f t="shared" si="39"/>
        <v>0.43999999999999995</v>
      </c>
      <c r="K698" s="1">
        <v>1</v>
      </c>
      <c r="L698" s="4">
        <f t="shared" si="40"/>
        <v>0.43999999999999995</v>
      </c>
      <c r="M698" s="1">
        <v>1</v>
      </c>
      <c r="N698" s="19">
        <v>0.43999999999999995</v>
      </c>
      <c r="O698" s="1" t="s">
        <v>1746</v>
      </c>
    </row>
    <row r="699" spans="1:15" x14ac:dyDescent="0.25">
      <c r="A699" s="1">
        <v>698</v>
      </c>
      <c r="B699" s="1" t="s">
        <v>96</v>
      </c>
      <c r="C699" s="10">
        <v>45221</v>
      </c>
      <c r="D699" s="1">
        <v>0</v>
      </c>
      <c r="E699" s="1" t="s">
        <v>213</v>
      </c>
      <c r="F699" s="15">
        <v>24</v>
      </c>
      <c r="G699" s="2">
        <v>1.52</v>
      </c>
      <c r="H699" s="3">
        <v>9</v>
      </c>
      <c r="I699" s="2">
        <v>1.22</v>
      </c>
      <c r="J699" s="4">
        <f t="shared" si="39"/>
        <v>0.30000000000000004</v>
      </c>
      <c r="K699" s="1">
        <v>1</v>
      </c>
      <c r="L699" s="4">
        <f t="shared" si="40"/>
        <v>0.30000000000000004</v>
      </c>
      <c r="M699" s="1">
        <v>1</v>
      </c>
      <c r="N699" s="19">
        <v>0.30000000000000004</v>
      </c>
      <c r="O699" s="1" t="s">
        <v>1746</v>
      </c>
    </row>
    <row r="700" spans="1:15" x14ac:dyDescent="0.25">
      <c r="A700" s="1">
        <v>699</v>
      </c>
      <c r="B700" s="1" t="s">
        <v>96</v>
      </c>
      <c r="C700" s="10">
        <v>45222</v>
      </c>
      <c r="D700" s="1">
        <v>0</v>
      </c>
      <c r="E700" s="1" t="s">
        <v>213</v>
      </c>
      <c r="F700" s="15">
        <v>24</v>
      </c>
      <c r="G700" s="2">
        <v>1.58</v>
      </c>
      <c r="H700" s="3">
        <v>10.5</v>
      </c>
      <c r="I700" s="2">
        <v>1.23</v>
      </c>
      <c r="J700" s="4">
        <f t="shared" si="39"/>
        <v>0.35000000000000009</v>
      </c>
      <c r="K700" s="1">
        <v>1</v>
      </c>
      <c r="L700" s="4">
        <f t="shared" si="40"/>
        <v>0.35000000000000009</v>
      </c>
      <c r="M700" s="1">
        <v>1</v>
      </c>
      <c r="N700" s="19">
        <v>0.35000000000000009</v>
      </c>
      <c r="O700" s="1" t="s">
        <v>1746</v>
      </c>
    </row>
    <row r="701" spans="1:15" x14ac:dyDescent="0.25">
      <c r="A701" s="1">
        <v>700</v>
      </c>
      <c r="B701" s="1" t="s">
        <v>96</v>
      </c>
      <c r="C701" s="10">
        <v>45223</v>
      </c>
      <c r="D701" s="1">
        <v>0</v>
      </c>
      <c r="E701" s="1" t="s">
        <v>213</v>
      </c>
      <c r="F701" s="15">
        <v>24</v>
      </c>
      <c r="G701" s="2">
        <v>1.57</v>
      </c>
      <c r="H701" s="3">
        <v>11</v>
      </c>
      <c r="I701" s="2">
        <v>1.25</v>
      </c>
      <c r="J701" s="4">
        <f t="shared" si="39"/>
        <v>0.32000000000000006</v>
      </c>
      <c r="K701" s="1">
        <v>1</v>
      </c>
      <c r="L701" s="4">
        <f t="shared" si="40"/>
        <v>0.32000000000000006</v>
      </c>
      <c r="M701" s="1">
        <v>1</v>
      </c>
      <c r="N701" s="19">
        <v>0.32000000000000006</v>
      </c>
      <c r="O701" s="1" t="s">
        <v>1746</v>
      </c>
    </row>
    <row r="702" spans="1:15" x14ac:dyDescent="0.25">
      <c r="A702" s="1">
        <v>701</v>
      </c>
      <c r="B702" s="1" t="s">
        <v>96</v>
      </c>
      <c r="C702" s="10">
        <v>45224</v>
      </c>
      <c r="D702" s="1">
        <v>0</v>
      </c>
      <c r="E702" s="1" t="s">
        <v>213</v>
      </c>
      <c r="F702" s="15">
        <v>24</v>
      </c>
      <c r="G702" s="2">
        <v>1.69</v>
      </c>
      <c r="H702" s="3">
        <v>10</v>
      </c>
      <c r="I702" s="2">
        <v>1.24</v>
      </c>
      <c r="J702" s="4">
        <f t="shared" si="39"/>
        <v>0.44999999999999996</v>
      </c>
      <c r="K702" s="1">
        <v>1</v>
      </c>
      <c r="L702" s="4">
        <f t="shared" si="40"/>
        <v>0.44999999999999996</v>
      </c>
      <c r="M702" s="1">
        <v>1</v>
      </c>
      <c r="N702" s="19">
        <v>0.44999999999999996</v>
      </c>
      <c r="O702" s="1" t="s">
        <v>1746</v>
      </c>
    </row>
    <row r="703" spans="1:15" x14ac:dyDescent="0.25">
      <c r="A703" s="1">
        <v>702</v>
      </c>
      <c r="B703" s="1" t="s">
        <v>96</v>
      </c>
      <c r="C703" s="10">
        <v>45225</v>
      </c>
      <c r="D703" s="1">
        <v>0</v>
      </c>
      <c r="E703" s="1" t="s">
        <v>213</v>
      </c>
      <c r="F703" s="15">
        <v>24</v>
      </c>
      <c r="G703" s="2">
        <v>1.72</v>
      </c>
      <c r="H703" s="3">
        <v>9</v>
      </c>
      <c r="I703" s="2">
        <v>1.33</v>
      </c>
      <c r="J703" s="4">
        <f t="shared" si="39"/>
        <v>0.3899999999999999</v>
      </c>
      <c r="K703" s="1">
        <v>1</v>
      </c>
      <c r="L703" s="4">
        <f t="shared" si="40"/>
        <v>0.3899999999999999</v>
      </c>
      <c r="M703" s="1">
        <v>1</v>
      </c>
      <c r="N703" s="19">
        <v>0.3899999999999999</v>
      </c>
      <c r="O703" s="1" t="s">
        <v>1746</v>
      </c>
    </row>
    <row r="704" spans="1:15" x14ac:dyDescent="0.25">
      <c r="A704" s="1">
        <v>703</v>
      </c>
      <c r="B704" s="1" t="s">
        <v>96</v>
      </c>
      <c r="C704" s="10">
        <v>45226</v>
      </c>
      <c r="D704" s="1">
        <v>0</v>
      </c>
      <c r="E704" s="1" t="s">
        <v>213</v>
      </c>
      <c r="F704" s="15">
        <v>24</v>
      </c>
      <c r="G704" s="2">
        <v>1.61</v>
      </c>
      <c r="H704" s="3">
        <v>9</v>
      </c>
      <c r="I704" s="2">
        <v>1.34</v>
      </c>
      <c r="J704" s="4">
        <f t="shared" si="39"/>
        <v>0.27</v>
      </c>
      <c r="K704" s="1">
        <v>1</v>
      </c>
      <c r="L704" s="4">
        <f t="shared" si="40"/>
        <v>0.27</v>
      </c>
      <c r="M704" s="1">
        <v>4</v>
      </c>
      <c r="N704" s="19">
        <v>0.40770000000000001</v>
      </c>
      <c r="O704" s="1" t="s">
        <v>1746</v>
      </c>
    </row>
    <row r="705" spans="1:15" x14ac:dyDescent="0.25">
      <c r="A705" s="1">
        <v>704</v>
      </c>
      <c r="B705" s="1" t="s">
        <v>1614</v>
      </c>
      <c r="C705" s="10">
        <v>45227</v>
      </c>
      <c r="D705" s="1">
        <v>0</v>
      </c>
      <c r="E705" s="1" t="s">
        <v>213</v>
      </c>
      <c r="F705" s="15">
        <v>24</v>
      </c>
      <c r="G705" s="2">
        <v>1.85</v>
      </c>
      <c r="H705" s="3">
        <v>7</v>
      </c>
      <c r="I705" s="2">
        <v>1.34</v>
      </c>
      <c r="J705" s="4">
        <f t="shared" si="39"/>
        <v>0.51</v>
      </c>
      <c r="K705" s="1">
        <v>1</v>
      </c>
      <c r="L705" s="4">
        <f t="shared" si="40"/>
        <v>0.51</v>
      </c>
      <c r="M705" s="1">
        <v>1</v>
      </c>
      <c r="N705" s="19">
        <v>0.51</v>
      </c>
      <c r="O705" s="1" t="s">
        <v>1746</v>
      </c>
    </row>
    <row r="706" spans="1:15" x14ac:dyDescent="0.25">
      <c r="A706" s="1">
        <v>705</v>
      </c>
      <c r="B706" s="1" t="s">
        <v>1614</v>
      </c>
      <c r="C706" s="10">
        <v>45228</v>
      </c>
      <c r="D706" s="1">
        <v>0</v>
      </c>
      <c r="E706" s="1" t="s">
        <v>213</v>
      </c>
      <c r="F706" s="15">
        <v>24</v>
      </c>
      <c r="G706" s="2">
        <v>2.1</v>
      </c>
      <c r="H706" s="3">
        <v>7</v>
      </c>
      <c r="I706" s="2">
        <v>1.6</v>
      </c>
      <c r="J706" s="4">
        <f t="shared" si="39"/>
        <v>0.5</v>
      </c>
      <c r="K706" s="1">
        <v>1</v>
      </c>
      <c r="L706" s="4">
        <f t="shared" si="40"/>
        <v>0.5</v>
      </c>
      <c r="M706" s="1">
        <v>1</v>
      </c>
      <c r="N706" s="19">
        <v>0.5</v>
      </c>
      <c r="O706" s="1" t="s">
        <v>1746</v>
      </c>
    </row>
    <row r="707" spans="1:15" x14ac:dyDescent="0.25">
      <c r="A707" s="1">
        <v>706</v>
      </c>
      <c r="B707" s="1" t="s">
        <v>1614</v>
      </c>
      <c r="C707" s="10">
        <v>45229</v>
      </c>
      <c r="D707" s="1">
        <v>0</v>
      </c>
      <c r="E707" s="1" t="s">
        <v>213</v>
      </c>
      <c r="F707" s="15">
        <v>24</v>
      </c>
      <c r="G707" s="2">
        <v>2.19</v>
      </c>
      <c r="H707" s="3">
        <v>5</v>
      </c>
      <c r="I707" s="2">
        <v>1.69</v>
      </c>
      <c r="J707" s="4">
        <f t="shared" si="39"/>
        <v>0.5</v>
      </c>
      <c r="K707" s="1">
        <v>1</v>
      </c>
      <c r="L707" s="4">
        <f t="shared" si="40"/>
        <v>0.5</v>
      </c>
      <c r="M707" s="1">
        <v>1</v>
      </c>
      <c r="N707" s="19">
        <v>0.5</v>
      </c>
      <c r="O707" s="1" t="s">
        <v>1746</v>
      </c>
    </row>
    <row r="708" spans="1:15" x14ac:dyDescent="0.25">
      <c r="A708" s="1">
        <v>707</v>
      </c>
      <c r="B708" s="1" t="s">
        <v>1614</v>
      </c>
      <c r="C708" s="10">
        <v>45230</v>
      </c>
      <c r="D708" s="1">
        <v>0</v>
      </c>
      <c r="E708" s="1" t="s">
        <v>213</v>
      </c>
      <c r="F708" s="15">
        <v>24</v>
      </c>
      <c r="G708" s="2">
        <v>2.2599999999999998</v>
      </c>
      <c r="H708" s="3">
        <v>5</v>
      </c>
      <c r="I708" s="2">
        <v>1.81</v>
      </c>
      <c r="J708" s="4">
        <f t="shared" si="39"/>
        <v>0.44999999999999973</v>
      </c>
      <c r="K708" s="1">
        <v>1</v>
      </c>
      <c r="L708" s="4">
        <f t="shared" si="40"/>
        <v>0.44999999999999973</v>
      </c>
      <c r="M708" s="1">
        <v>1</v>
      </c>
      <c r="N708" s="19">
        <v>0.44999999999999973</v>
      </c>
      <c r="O708" s="1" t="s">
        <v>1746</v>
      </c>
    </row>
    <row r="709" spans="1:15" x14ac:dyDescent="0.25">
      <c r="A709" s="1">
        <v>708</v>
      </c>
      <c r="B709" s="1" t="s">
        <v>1614</v>
      </c>
      <c r="C709" s="10">
        <v>45231</v>
      </c>
      <c r="D709" s="1">
        <v>0</v>
      </c>
      <c r="E709" s="1" t="s">
        <v>213</v>
      </c>
      <c r="F709" s="15">
        <v>24</v>
      </c>
      <c r="G709" s="2">
        <v>2.2799999999999998</v>
      </c>
      <c r="H709" s="3">
        <v>4</v>
      </c>
      <c r="I709" s="2">
        <v>1.86</v>
      </c>
      <c r="J709" s="4">
        <f t="shared" si="39"/>
        <v>0.41999999999999971</v>
      </c>
      <c r="K709" s="1">
        <v>1</v>
      </c>
      <c r="L709" s="4">
        <f t="shared" si="40"/>
        <v>0.41999999999999971</v>
      </c>
      <c r="M709" s="1">
        <v>1</v>
      </c>
      <c r="N709" s="19">
        <v>0.41999999999999971</v>
      </c>
      <c r="O709" s="1" t="s">
        <v>1746</v>
      </c>
    </row>
    <row r="710" spans="1:15" x14ac:dyDescent="0.25">
      <c r="A710" s="1">
        <v>709</v>
      </c>
      <c r="B710" s="1" t="s">
        <v>1614</v>
      </c>
      <c r="C710" s="10">
        <v>45232</v>
      </c>
      <c r="D710" s="1">
        <v>0</v>
      </c>
      <c r="E710" s="1" t="s">
        <v>213</v>
      </c>
      <c r="F710" s="15">
        <v>24</v>
      </c>
      <c r="G710" s="2">
        <v>2.25</v>
      </c>
      <c r="H710" s="3">
        <v>4</v>
      </c>
      <c r="I710" s="2">
        <v>1.87</v>
      </c>
      <c r="J710" s="4">
        <f t="shared" si="39"/>
        <v>0.37999999999999989</v>
      </c>
      <c r="K710" s="1">
        <v>1</v>
      </c>
      <c r="L710" s="4">
        <f t="shared" si="40"/>
        <v>0.37999999999999989</v>
      </c>
      <c r="M710" s="1">
        <v>1</v>
      </c>
      <c r="N710" s="19">
        <v>0.37999999999999989</v>
      </c>
      <c r="O710" s="1" t="s">
        <v>1746</v>
      </c>
    </row>
    <row r="711" spans="1:15" x14ac:dyDescent="0.25">
      <c r="A711" s="1">
        <v>710</v>
      </c>
      <c r="B711" s="1" t="s">
        <v>1614</v>
      </c>
      <c r="C711" s="10">
        <v>45233</v>
      </c>
      <c r="D711" s="1">
        <v>0</v>
      </c>
      <c r="E711" s="1" t="s">
        <v>213</v>
      </c>
      <c r="F711" s="15">
        <v>24</v>
      </c>
      <c r="G711" s="2">
        <v>2.2599999999999998</v>
      </c>
      <c r="H711" s="3">
        <v>4</v>
      </c>
      <c r="I711" s="2">
        <v>1.87</v>
      </c>
      <c r="J711" s="4">
        <f t="shared" si="39"/>
        <v>0.38999999999999968</v>
      </c>
      <c r="K711" s="1">
        <v>1</v>
      </c>
      <c r="L711" s="4">
        <f t="shared" si="40"/>
        <v>0.38999999999999968</v>
      </c>
      <c r="M711" s="1">
        <v>1</v>
      </c>
      <c r="N711" s="19">
        <v>0.38999999999999968</v>
      </c>
      <c r="O711" s="1" t="s">
        <v>1746</v>
      </c>
    </row>
    <row r="712" spans="1:15" x14ac:dyDescent="0.25">
      <c r="A712" s="1">
        <v>711</v>
      </c>
      <c r="B712" s="1" t="s">
        <v>1614</v>
      </c>
      <c r="C712" s="10">
        <v>45234</v>
      </c>
      <c r="D712" s="1">
        <v>0</v>
      </c>
      <c r="E712" s="1" t="s">
        <v>213</v>
      </c>
      <c r="F712" s="15">
        <v>24</v>
      </c>
      <c r="G712" s="2">
        <v>2.2338</v>
      </c>
      <c r="H712" s="3">
        <v>5</v>
      </c>
      <c r="I712" s="2">
        <v>1.9005000000000001</v>
      </c>
      <c r="J712" s="4">
        <f t="shared" si="39"/>
        <v>0.33329999999999993</v>
      </c>
      <c r="K712" s="1">
        <v>1</v>
      </c>
      <c r="L712" s="4">
        <f t="shared" si="40"/>
        <v>0.33329999999999993</v>
      </c>
      <c r="M712" s="1">
        <v>1</v>
      </c>
      <c r="N712" s="19">
        <v>0.33329999999999993</v>
      </c>
      <c r="O712" s="1" t="s">
        <v>1746</v>
      </c>
    </row>
    <row r="713" spans="1:15" x14ac:dyDescent="0.25">
      <c r="A713" s="1">
        <v>712</v>
      </c>
      <c r="B713" s="1" t="s">
        <v>1614</v>
      </c>
      <c r="C713" s="10">
        <v>45235</v>
      </c>
      <c r="D713" s="1">
        <v>0</v>
      </c>
      <c r="E713" s="1" t="s">
        <v>213</v>
      </c>
      <c r="F713" s="15">
        <v>24</v>
      </c>
      <c r="G713" s="2">
        <v>2.16</v>
      </c>
      <c r="H713" s="3">
        <v>2</v>
      </c>
      <c r="I713" s="2">
        <v>1.91</v>
      </c>
      <c r="J713" s="4">
        <f t="shared" si="39"/>
        <v>0.25000000000000022</v>
      </c>
      <c r="K713" s="1">
        <v>1</v>
      </c>
      <c r="L713" s="4">
        <f t="shared" si="40"/>
        <v>0.25000000000000022</v>
      </c>
      <c r="M713" s="1">
        <v>1</v>
      </c>
      <c r="N713" s="19">
        <v>0.25000000000000022</v>
      </c>
      <c r="O713" s="1" t="s">
        <v>1746</v>
      </c>
    </row>
    <row r="714" spans="1:15" x14ac:dyDescent="0.25">
      <c r="A714" s="1">
        <v>713</v>
      </c>
      <c r="B714" s="1" t="s">
        <v>1614</v>
      </c>
      <c r="C714" s="10">
        <v>45236</v>
      </c>
      <c r="D714" s="1">
        <v>0</v>
      </c>
      <c r="E714" s="1" t="s">
        <v>213</v>
      </c>
      <c r="F714" s="15">
        <v>24</v>
      </c>
      <c r="G714" s="2">
        <v>2.1800000000000002</v>
      </c>
      <c r="H714" s="3">
        <v>2</v>
      </c>
      <c r="I714" s="2">
        <v>1.89</v>
      </c>
      <c r="J714" s="4">
        <f t="shared" si="39"/>
        <v>0.29000000000000026</v>
      </c>
      <c r="K714" s="1">
        <v>1</v>
      </c>
      <c r="L714" s="4">
        <f t="shared" si="40"/>
        <v>0.29000000000000026</v>
      </c>
      <c r="M714" s="1">
        <v>1</v>
      </c>
      <c r="N714" s="19">
        <v>0.29000000000000026</v>
      </c>
      <c r="O714" s="1" t="s">
        <v>1746</v>
      </c>
    </row>
    <row r="715" spans="1:15" x14ac:dyDescent="0.25">
      <c r="A715" s="1">
        <v>714</v>
      </c>
      <c r="B715" s="1" t="s">
        <v>1614</v>
      </c>
      <c r="C715" s="10">
        <v>45237</v>
      </c>
      <c r="D715" s="1">
        <v>0</v>
      </c>
      <c r="E715" s="1" t="s">
        <v>213</v>
      </c>
      <c r="F715" s="15">
        <v>24</v>
      </c>
      <c r="G715" s="2">
        <v>2.17</v>
      </c>
      <c r="H715" s="3">
        <v>2</v>
      </c>
      <c r="I715" s="2">
        <v>1.86</v>
      </c>
      <c r="J715" s="4">
        <f t="shared" si="39"/>
        <v>0.30999999999999983</v>
      </c>
      <c r="K715" s="1">
        <v>1</v>
      </c>
      <c r="L715" s="4">
        <f t="shared" si="40"/>
        <v>0.30999999999999983</v>
      </c>
      <c r="M715" s="1">
        <v>1</v>
      </c>
      <c r="N715" s="19">
        <v>0.30999999999999983</v>
      </c>
      <c r="O715" s="1" t="s">
        <v>1746</v>
      </c>
    </row>
    <row r="716" spans="1:15" x14ac:dyDescent="0.25">
      <c r="A716" s="1">
        <v>715</v>
      </c>
      <c r="B716" s="1" t="s">
        <v>1614</v>
      </c>
      <c r="C716" s="10">
        <v>45238</v>
      </c>
      <c r="D716" s="1">
        <v>0</v>
      </c>
      <c r="E716" s="1" t="s">
        <v>213</v>
      </c>
      <c r="F716" s="15">
        <v>24</v>
      </c>
      <c r="G716" s="2">
        <v>2.17</v>
      </c>
      <c r="H716" s="3">
        <v>2</v>
      </c>
      <c r="I716" s="2">
        <v>1.83</v>
      </c>
      <c r="J716" s="4">
        <f t="shared" si="39"/>
        <v>0.33999999999999986</v>
      </c>
      <c r="K716" s="1">
        <v>1</v>
      </c>
      <c r="L716" s="4">
        <f t="shared" si="40"/>
        <v>0.33999999999999986</v>
      </c>
      <c r="M716" s="1">
        <v>1</v>
      </c>
      <c r="N716" s="19">
        <v>0.33999999999999986</v>
      </c>
      <c r="O716" s="1" t="s">
        <v>1746</v>
      </c>
    </row>
    <row r="717" spans="1:15" x14ac:dyDescent="0.25">
      <c r="A717" s="1">
        <v>716</v>
      </c>
      <c r="B717" s="1" t="s">
        <v>1614</v>
      </c>
      <c r="C717" s="10">
        <v>45239</v>
      </c>
      <c r="D717" s="1">
        <v>0</v>
      </c>
      <c r="E717" s="1" t="s">
        <v>213</v>
      </c>
      <c r="F717" s="15">
        <v>24</v>
      </c>
      <c r="G717" s="2">
        <v>2.5099999999999998</v>
      </c>
      <c r="H717" s="3">
        <v>2</v>
      </c>
      <c r="I717" s="2">
        <v>1.87</v>
      </c>
      <c r="J717" s="4">
        <f t="shared" si="39"/>
        <v>0.63999999999999968</v>
      </c>
      <c r="K717" s="1">
        <v>1</v>
      </c>
      <c r="L717" s="4">
        <f t="shared" si="40"/>
        <v>0.63999999999999968</v>
      </c>
      <c r="M717" s="1">
        <v>1</v>
      </c>
      <c r="N717" s="19">
        <v>0.63999999999999968</v>
      </c>
      <c r="O717" s="1" t="s">
        <v>1746</v>
      </c>
    </row>
    <row r="718" spans="1:15" x14ac:dyDescent="0.25">
      <c r="A718" s="1">
        <v>717</v>
      </c>
      <c r="B718" s="1" t="s">
        <v>1614</v>
      </c>
      <c r="C718" s="10">
        <v>45240</v>
      </c>
      <c r="D718" s="1">
        <v>0</v>
      </c>
      <c r="E718" s="1" t="s">
        <v>213</v>
      </c>
      <c r="F718" s="15">
        <v>24</v>
      </c>
      <c r="G718" s="2">
        <v>2.7761999999999998</v>
      </c>
      <c r="H718" s="3">
        <v>3</v>
      </c>
      <c r="I718" s="2">
        <v>1.9377</v>
      </c>
      <c r="J718" s="4">
        <f t="shared" si="39"/>
        <v>0.8384999999999998</v>
      </c>
      <c r="K718" s="1">
        <v>1</v>
      </c>
      <c r="L718" s="4">
        <f t="shared" si="40"/>
        <v>0.8384999999999998</v>
      </c>
      <c r="M718" s="1">
        <v>1</v>
      </c>
      <c r="N718" s="19">
        <v>0.8384999999999998</v>
      </c>
      <c r="O718" s="1" t="s">
        <v>1746</v>
      </c>
    </row>
    <row r="719" spans="1:15" x14ac:dyDescent="0.25">
      <c r="A719" s="1">
        <v>718</v>
      </c>
      <c r="B719" s="1" t="s">
        <v>1614</v>
      </c>
      <c r="C719" s="10">
        <v>45241</v>
      </c>
      <c r="D719" s="1">
        <v>0</v>
      </c>
      <c r="E719" s="1" t="s">
        <v>213</v>
      </c>
      <c r="F719" s="15">
        <v>24</v>
      </c>
      <c r="G719" s="2">
        <v>2.76</v>
      </c>
      <c r="H719" s="3">
        <v>4</v>
      </c>
      <c r="I719" s="2">
        <v>2.04</v>
      </c>
      <c r="J719" s="4">
        <f t="shared" si="39"/>
        <v>0.71999999999999975</v>
      </c>
      <c r="K719" s="1">
        <v>1</v>
      </c>
      <c r="L719" s="4">
        <f t="shared" si="40"/>
        <v>0.71999999999999975</v>
      </c>
      <c r="M719" s="1">
        <v>1</v>
      </c>
      <c r="N719" s="19">
        <v>0.71999999999999975</v>
      </c>
      <c r="O719" s="1" t="s">
        <v>1746</v>
      </c>
    </row>
    <row r="720" spans="1:15" x14ac:dyDescent="0.25">
      <c r="A720" s="1">
        <v>719</v>
      </c>
      <c r="B720" s="1" t="s">
        <v>4833</v>
      </c>
      <c r="C720" s="10">
        <v>45242</v>
      </c>
      <c r="D720" s="1">
        <v>0</v>
      </c>
      <c r="E720" s="1" t="s">
        <v>4834</v>
      </c>
      <c r="F720" s="15">
        <v>22</v>
      </c>
      <c r="G720" s="2">
        <v>2.87</v>
      </c>
      <c r="H720" s="3">
        <v>10</v>
      </c>
      <c r="I720" s="2">
        <v>1.68</v>
      </c>
      <c r="J720" s="4">
        <f t="shared" si="39"/>
        <v>1.1900000000000002</v>
      </c>
      <c r="K720" s="1">
        <v>1</v>
      </c>
      <c r="L720" s="4">
        <f t="shared" si="40"/>
        <v>1.1900000000000002</v>
      </c>
      <c r="M720" s="1">
        <v>1</v>
      </c>
      <c r="N720" s="19">
        <v>1.1900000000000002</v>
      </c>
      <c r="O720" s="1" t="s">
        <v>1746</v>
      </c>
    </row>
    <row r="721" spans="1:15" x14ac:dyDescent="0.25">
      <c r="A721" s="1">
        <v>720</v>
      </c>
      <c r="B721" s="1" t="s">
        <v>1614</v>
      </c>
      <c r="C721" s="10">
        <v>45242</v>
      </c>
      <c r="D721" s="1">
        <v>0</v>
      </c>
      <c r="E721" s="1" t="s">
        <v>4835</v>
      </c>
      <c r="F721" s="15">
        <v>1</v>
      </c>
      <c r="G721" s="2">
        <v>0.27</v>
      </c>
      <c r="H721" s="3">
        <v>2</v>
      </c>
      <c r="I721" s="2">
        <v>7.8E-2</v>
      </c>
      <c r="J721" s="4">
        <f t="shared" si="39"/>
        <v>0.192</v>
      </c>
      <c r="K721" s="1">
        <v>5</v>
      </c>
      <c r="L721" s="4">
        <f t="shared" si="40"/>
        <v>0.96</v>
      </c>
      <c r="M721" s="1">
        <v>18</v>
      </c>
      <c r="N721" s="19">
        <v>2.7029000000000001</v>
      </c>
      <c r="O721" s="1" t="s">
        <v>1746</v>
      </c>
    </row>
    <row r="722" spans="1:15" x14ac:dyDescent="0.25">
      <c r="A722" s="1">
        <v>721</v>
      </c>
      <c r="B722" s="1" t="s">
        <v>445</v>
      </c>
      <c r="C722" s="10">
        <v>45243</v>
      </c>
      <c r="D722" s="1">
        <v>0</v>
      </c>
      <c r="E722" s="1" t="s">
        <v>213</v>
      </c>
      <c r="F722" s="15">
        <v>24</v>
      </c>
      <c r="G722" s="2">
        <v>2.9592000000000001</v>
      </c>
      <c r="H722" s="3">
        <v>11</v>
      </c>
      <c r="I722" s="2">
        <v>1.7861</v>
      </c>
      <c r="J722" s="4">
        <f t="shared" si="39"/>
        <v>1.1731</v>
      </c>
      <c r="K722" s="1">
        <v>1</v>
      </c>
      <c r="L722" s="4">
        <f t="shared" si="40"/>
        <v>1.1731</v>
      </c>
      <c r="M722" s="1">
        <v>1</v>
      </c>
      <c r="N722" s="19">
        <v>1.1731</v>
      </c>
      <c r="O722" s="1" t="s">
        <v>1746</v>
      </c>
    </row>
    <row r="723" spans="1:15" x14ac:dyDescent="0.25">
      <c r="A723" s="1">
        <v>722</v>
      </c>
      <c r="B723" s="1" t="s">
        <v>445</v>
      </c>
      <c r="C723" s="10">
        <v>45244</v>
      </c>
      <c r="D723" s="1">
        <v>0</v>
      </c>
      <c r="E723" s="1" t="s">
        <v>213</v>
      </c>
      <c r="F723" s="15">
        <v>24</v>
      </c>
      <c r="G723" s="2">
        <v>2.98</v>
      </c>
      <c r="H723" s="3">
        <v>7</v>
      </c>
      <c r="I723" s="2">
        <v>1.76</v>
      </c>
      <c r="J723" s="4">
        <f t="shared" si="39"/>
        <v>1.22</v>
      </c>
      <c r="K723" s="1">
        <v>1</v>
      </c>
      <c r="L723" s="4">
        <f t="shared" si="40"/>
        <v>1.22</v>
      </c>
      <c r="M723" s="1">
        <v>1</v>
      </c>
      <c r="N723" s="19">
        <v>1.22</v>
      </c>
      <c r="O723" s="1" t="s">
        <v>1746</v>
      </c>
    </row>
    <row r="724" spans="1:15" x14ac:dyDescent="0.25">
      <c r="A724" s="1">
        <v>723</v>
      </c>
      <c r="B724" s="1" t="s">
        <v>445</v>
      </c>
      <c r="C724" s="10">
        <v>45245</v>
      </c>
      <c r="D724" s="1">
        <v>0</v>
      </c>
      <c r="E724" s="1" t="s">
        <v>213</v>
      </c>
      <c r="F724" s="15">
        <v>24</v>
      </c>
      <c r="G724" s="2">
        <v>2.98</v>
      </c>
      <c r="H724" s="3">
        <v>11</v>
      </c>
      <c r="I724" s="2">
        <v>1.7</v>
      </c>
      <c r="J724" s="4">
        <f t="shared" si="39"/>
        <v>1.28</v>
      </c>
      <c r="K724" s="1">
        <v>1</v>
      </c>
      <c r="L724" s="4">
        <f t="shared" si="40"/>
        <v>1.28</v>
      </c>
      <c r="M724" s="1">
        <v>1</v>
      </c>
      <c r="N724" s="19">
        <v>1.28</v>
      </c>
      <c r="O724" s="1" t="s">
        <v>1746</v>
      </c>
    </row>
    <row r="725" spans="1:15" x14ac:dyDescent="0.25">
      <c r="A725" s="1">
        <v>724</v>
      </c>
      <c r="B725" s="1" t="s">
        <v>445</v>
      </c>
      <c r="C725" s="10">
        <v>45246</v>
      </c>
      <c r="D725" s="1">
        <v>0</v>
      </c>
      <c r="E725" s="1" t="s">
        <v>213</v>
      </c>
      <c r="F725" s="15">
        <v>24</v>
      </c>
      <c r="G725" s="2">
        <v>3.23</v>
      </c>
      <c r="H725" s="3">
        <v>9</v>
      </c>
      <c r="I725" s="2">
        <v>1.7</v>
      </c>
      <c r="J725" s="4">
        <f t="shared" si="39"/>
        <v>1.53</v>
      </c>
      <c r="K725" s="1">
        <v>1</v>
      </c>
      <c r="L725" s="4">
        <f t="shared" si="40"/>
        <v>1.53</v>
      </c>
      <c r="M725" s="1">
        <v>1</v>
      </c>
      <c r="N725" s="19">
        <v>1.53</v>
      </c>
      <c r="O725" s="1" t="s">
        <v>1746</v>
      </c>
    </row>
    <row r="726" spans="1:15" x14ac:dyDescent="0.25">
      <c r="A726" s="1">
        <v>725</v>
      </c>
      <c r="B726" s="1" t="s">
        <v>445</v>
      </c>
      <c r="C726" s="10">
        <v>45247</v>
      </c>
      <c r="D726" s="1">
        <v>0</v>
      </c>
      <c r="E726" s="1" t="s">
        <v>213</v>
      </c>
      <c r="F726" s="15">
        <v>24</v>
      </c>
      <c r="G726" s="2">
        <v>3.29</v>
      </c>
      <c r="H726" s="3">
        <v>12</v>
      </c>
      <c r="I726" s="2">
        <v>1.76</v>
      </c>
      <c r="J726" s="4">
        <f t="shared" si="39"/>
        <v>1.53</v>
      </c>
      <c r="K726" s="1">
        <v>1</v>
      </c>
      <c r="L726" s="4">
        <f t="shared" si="40"/>
        <v>1.53</v>
      </c>
      <c r="M726" s="1">
        <v>1</v>
      </c>
      <c r="N726" s="19">
        <v>1.53</v>
      </c>
      <c r="O726" s="1" t="s">
        <v>1746</v>
      </c>
    </row>
    <row r="727" spans="1:15" x14ac:dyDescent="0.25">
      <c r="A727" s="1">
        <v>726</v>
      </c>
      <c r="B727" s="1" t="s">
        <v>445</v>
      </c>
      <c r="C727" s="10">
        <v>45248</v>
      </c>
      <c r="D727" s="1">
        <v>0</v>
      </c>
      <c r="E727" s="1" t="s">
        <v>213</v>
      </c>
      <c r="F727" s="15">
        <v>24</v>
      </c>
      <c r="G727" s="2">
        <v>3.43</v>
      </c>
      <c r="H727" s="3">
        <v>9</v>
      </c>
      <c r="I727" s="2">
        <v>1.79</v>
      </c>
      <c r="J727" s="4">
        <f t="shared" si="39"/>
        <v>1.6400000000000001</v>
      </c>
      <c r="K727" s="1">
        <v>1</v>
      </c>
      <c r="L727" s="4">
        <f t="shared" si="40"/>
        <v>1.6400000000000001</v>
      </c>
      <c r="M727" s="1">
        <v>1</v>
      </c>
      <c r="N727" s="19">
        <v>1.6400000000000001</v>
      </c>
      <c r="O727" s="1" t="s">
        <v>1746</v>
      </c>
    </row>
    <row r="728" spans="1:15" x14ac:dyDescent="0.25">
      <c r="A728" s="1">
        <v>727</v>
      </c>
      <c r="B728" s="1" t="s">
        <v>445</v>
      </c>
      <c r="C728" s="10">
        <v>45249</v>
      </c>
      <c r="D728" s="1">
        <v>0</v>
      </c>
      <c r="E728" s="1" t="s">
        <v>213</v>
      </c>
      <c r="F728" s="15">
        <v>24</v>
      </c>
      <c r="G728" s="2">
        <v>3.42</v>
      </c>
      <c r="H728" s="3">
        <v>10</v>
      </c>
      <c r="I728" s="2">
        <v>1.79</v>
      </c>
      <c r="J728" s="4">
        <f t="shared" si="39"/>
        <v>1.63</v>
      </c>
      <c r="K728" s="1">
        <v>1</v>
      </c>
      <c r="L728" s="4">
        <f t="shared" si="40"/>
        <v>1.63</v>
      </c>
      <c r="M728" s="1">
        <v>1</v>
      </c>
      <c r="N728" s="19">
        <v>1.63</v>
      </c>
      <c r="O728" s="1" t="s">
        <v>1746</v>
      </c>
    </row>
    <row r="729" spans="1:15" x14ac:dyDescent="0.25">
      <c r="A729" s="1">
        <v>728</v>
      </c>
      <c r="B729" s="1" t="s">
        <v>445</v>
      </c>
      <c r="C729" s="10">
        <v>45250</v>
      </c>
      <c r="D729" s="1">
        <v>0</v>
      </c>
      <c r="E729" s="1" t="s">
        <v>213</v>
      </c>
      <c r="F729" s="15">
        <v>24</v>
      </c>
      <c r="G729" s="2">
        <v>3.48</v>
      </c>
      <c r="H729" s="3">
        <v>10</v>
      </c>
      <c r="I729" s="2">
        <v>1.76</v>
      </c>
      <c r="J729" s="4">
        <f t="shared" si="39"/>
        <v>1.72</v>
      </c>
      <c r="K729" s="1">
        <v>1</v>
      </c>
      <c r="L729" s="4">
        <f t="shared" si="40"/>
        <v>1.72</v>
      </c>
      <c r="M729" s="1">
        <v>1</v>
      </c>
      <c r="N729" s="19">
        <v>1.72</v>
      </c>
      <c r="O729" s="1" t="s">
        <v>1746</v>
      </c>
    </row>
    <row r="730" spans="1:15" x14ac:dyDescent="0.25">
      <c r="A730" s="1">
        <v>729</v>
      </c>
      <c r="B730" s="1" t="s">
        <v>445</v>
      </c>
      <c r="C730" s="10">
        <v>45251</v>
      </c>
      <c r="D730" s="1">
        <v>0</v>
      </c>
      <c r="E730" s="1" t="s">
        <v>213</v>
      </c>
      <c r="F730" s="15">
        <v>24</v>
      </c>
      <c r="G730" s="2">
        <v>3.62</v>
      </c>
      <c r="H730" s="3">
        <v>10</v>
      </c>
      <c r="I730" s="2">
        <v>1.77</v>
      </c>
      <c r="J730" s="4">
        <f t="shared" si="39"/>
        <v>1.85</v>
      </c>
      <c r="K730" s="1">
        <v>1</v>
      </c>
      <c r="L730" s="4">
        <f t="shared" si="40"/>
        <v>1.85</v>
      </c>
      <c r="M730" s="1">
        <v>1</v>
      </c>
      <c r="N730" s="19">
        <v>1.85</v>
      </c>
      <c r="O730" s="1" t="s">
        <v>1746</v>
      </c>
    </row>
    <row r="731" spans="1:15" x14ac:dyDescent="0.25">
      <c r="A731" s="1">
        <v>730</v>
      </c>
      <c r="B731" s="1" t="s">
        <v>445</v>
      </c>
      <c r="C731" s="10">
        <v>45252</v>
      </c>
      <c r="D731" s="1">
        <v>0</v>
      </c>
      <c r="E731" s="1" t="s">
        <v>213</v>
      </c>
      <c r="F731" s="15">
        <v>24</v>
      </c>
      <c r="G731" s="2">
        <v>3.62</v>
      </c>
      <c r="H731" s="3">
        <v>11</v>
      </c>
      <c r="I731" s="2">
        <v>1.82</v>
      </c>
      <c r="J731" s="4">
        <f t="shared" si="39"/>
        <v>1.8</v>
      </c>
      <c r="K731" s="1">
        <v>1</v>
      </c>
      <c r="L731" s="4">
        <f t="shared" si="40"/>
        <v>1.8</v>
      </c>
      <c r="M731" s="1">
        <v>1</v>
      </c>
      <c r="N731" s="19">
        <v>1.8</v>
      </c>
      <c r="O731" s="1" t="s">
        <v>1746</v>
      </c>
    </row>
    <row r="732" spans="1:15" x14ac:dyDescent="0.25">
      <c r="A732" s="1">
        <v>731</v>
      </c>
      <c r="B732" s="1" t="s">
        <v>445</v>
      </c>
      <c r="C732" s="10">
        <v>45253</v>
      </c>
      <c r="D732" s="1">
        <v>0</v>
      </c>
      <c r="E732" s="1" t="s">
        <v>213</v>
      </c>
      <c r="F732" s="15">
        <v>24</v>
      </c>
      <c r="G732" s="2">
        <v>3.79</v>
      </c>
      <c r="H732" s="3">
        <v>10</v>
      </c>
      <c r="I732" s="2">
        <v>1.8</v>
      </c>
      <c r="J732" s="4">
        <f t="shared" si="39"/>
        <v>1.99</v>
      </c>
      <c r="K732" s="1">
        <v>1</v>
      </c>
      <c r="L732" s="4">
        <f t="shared" si="40"/>
        <v>1.99</v>
      </c>
      <c r="M732" s="1">
        <v>1</v>
      </c>
      <c r="N732" s="19">
        <v>1.99</v>
      </c>
      <c r="O732" s="1" t="s">
        <v>1746</v>
      </c>
    </row>
    <row r="733" spans="1:15" x14ac:dyDescent="0.25">
      <c r="A733" s="1">
        <v>732</v>
      </c>
      <c r="B733" s="1" t="s">
        <v>445</v>
      </c>
      <c r="C733" s="10">
        <v>45254</v>
      </c>
      <c r="D733" s="1">
        <v>0</v>
      </c>
      <c r="E733" s="1" t="s">
        <v>213</v>
      </c>
      <c r="F733" s="15">
        <v>24</v>
      </c>
      <c r="G733" s="2">
        <v>3.87</v>
      </c>
      <c r="H733" s="3">
        <v>10</v>
      </c>
      <c r="I733" s="2">
        <v>1.88</v>
      </c>
      <c r="J733" s="4">
        <f t="shared" si="39"/>
        <v>1.9900000000000002</v>
      </c>
      <c r="K733" s="1">
        <v>1</v>
      </c>
      <c r="L733" s="4">
        <f t="shared" si="40"/>
        <v>1.9900000000000002</v>
      </c>
      <c r="M733" s="1">
        <v>1</v>
      </c>
      <c r="N733" s="19">
        <v>1.9900000000000002</v>
      </c>
      <c r="O733" s="1" t="s">
        <v>1746</v>
      </c>
    </row>
    <row r="734" spans="1:15" x14ac:dyDescent="0.25">
      <c r="A734" s="1">
        <v>733</v>
      </c>
      <c r="B734" s="1" t="s">
        <v>445</v>
      </c>
      <c r="C734" s="10">
        <v>45255</v>
      </c>
      <c r="D734" s="1">
        <v>0</v>
      </c>
      <c r="E734" s="1" t="s">
        <v>213</v>
      </c>
      <c r="F734" s="15">
        <v>24</v>
      </c>
      <c r="G734" s="2">
        <v>3.91</v>
      </c>
      <c r="H734" s="3">
        <v>10</v>
      </c>
      <c r="I734" s="2">
        <v>1.92</v>
      </c>
      <c r="J734" s="4">
        <f t="shared" si="39"/>
        <v>1.9900000000000002</v>
      </c>
      <c r="K734" s="1">
        <v>1</v>
      </c>
      <c r="L734" s="4">
        <f t="shared" si="40"/>
        <v>1.9900000000000002</v>
      </c>
      <c r="M734" s="1">
        <v>1</v>
      </c>
      <c r="N734" s="19">
        <v>1.9900000000000002</v>
      </c>
      <c r="O734" s="1" t="s">
        <v>1746</v>
      </c>
    </row>
    <row r="735" spans="1:15" x14ac:dyDescent="0.25">
      <c r="A735" s="1">
        <v>734</v>
      </c>
      <c r="B735" s="1" t="s">
        <v>445</v>
      </c>
      <c r="C735" s="10">
        <v>45256</v>
      </c>
      <c r="D735" s="1">
        <v>0</v>
      </c>
      <c r="E735" s="1" t="s">
        <v>213</v>
      </c>
      <c r="F735" s="15">
        <v>24</v>
      </c>
      <c r="G735" s="2">
        <v>3.91</v>
      </c>
      <c r="H735" s="3">
        <v>10</v>
      </c>
      <c r="I735" s="2">
        <v>1.95</v>
      </c>
      <c r="J735" s="4">
        <f t="shared" si="39"/>
        <v>1.9600000000000002</v>
      </c>
      <c r="K735" s="1">
        <v>1</v>
      </c>
      <c r="L735" s="4">
        <f t="shared" si="40"/>
        <v>1.9600000000000002</v>
      </c>
      <c r="M735" s="1">
        <v>1</v>
      </c>
      <c r="N735" s="19">
        <v>1.9600000000000002</v>
      </c>
      <c r="O735" s="1" t="s">
        <v>1746</v>
      </c>
    </row>
    <row r="736" spans="1:15" x14ac:dyDescent="0.25">
      <c r="A736" s="1">
        <v>735</v>
      </c>
      <c r="B736" s="1" t="s">
        <v>445</v>
      </c>
      <c r="C736" s="10">
        <v>45257</v>
      </c>
      <c r="D736" s="1">
        <v>0</v>
      </c>
      <c r="E736" s="1" t="s">
        <v>213</v>
      </c>
      <c r="F736" s="15">
        <v>24</v>
      </c>
      <c r="G736" s="2">
        <v>3.98</v>
      </c>
      <c r="H736" s="3">
        <v>11</v>
      </c>
      <c r="I736" s="2">
        <v>1.91</v>
      </c>
      <c r="J736" s="4">
        <f t="shared" ref="J736:J783" si="41">G736-I736</f>
        <v>2.0700000000000003</v>
      </c>
      <c r="K736" s="1">
        <v>1</v>
      </c>
      <c r="L736" s="4">
        <f t="shared" ref="L736:L783" si="42">(G736-I736-D736)*K736</f>
        <v>2.0700000000000003</v>
      </c>
      <c r="M736" s="1">
        <v>1</v>
      </c>
      <c r="N736" s="19">
        <v>2.0700000000000003</v>
      </c>
      <c r="O736" s="1" t="s">
        <v>1746</v>
      </c>
    </row>
    <row r="737" spans="1:15" x14ac:dyDescent="0.25">
      <c r="A737" s="1">
        <v>736</v>
      </c>
      <c r="B737" s="1" t="s">
        <v>445</v>
      </c>
      <c r="C737" s="10">
        <v>45258</v>
      </c>
      <c r="D737" s="1">
        <v>0</v>
      </c>
      <c r="E737" s="1" t="s">
        <v>213</v>
      </c>
      <c r="F737" s="15">
        <v>24</v>
      </c>
      <c r="G737" s="2">
        <v>4.0999999999999996</v>
      </c>
      <c r="H737" s="3">
        <v>10</v>
      </c>
      <c r="I737" s="2">
        <v>1.98</v>
      </c>
      <c r="J737" s="4">
        <f t="shared" si="41"/>
        <v>2.1199999999999997</v>
      </c>
      <c r="K737" s="1">
        <v>1</v>
      </c>
      <c r="L737" s="4">
        <f t="shared" si="42"/>
        <v>2.1199999999999997</v>
      </c>
      <c r="M737" s="1">
        <v>1</v>
      </c>
      <c r="N737" s="19">
        <v>2.1199999999999997</v>
      </c>
      <c r="O737" s="1" t="s">
        <v>1746</v>
      </c>
    </row>
    <row r="738" spans="1:15" x14ac:dyDescent="0.25">
      <c r="A738" s="1">
        <v>737</v>
      </c>
      <c r="B738" s="1" t="s">
        <v>445</v>
      </c>
      <c r="C738" s="10">
        <v>45259</v>
      </c>
      <c r="D738" s="1">
        <v>0</v>
      </c>
      <c r="E738" s="1" t="s">
        <v>213</v>
      </c>
      <c r="F738" s="15">
        <v>24</v>
      </c>
      <c r="G738" s="2">
        <v>4.05</v>
      </c>
      <c r="H738" s="3">
        <v>10</v>
      </c>
      <c r="I738" s="2">
        <v>2.0499999999999998</v>
      </c>
      <c r="J738" s="4">
        <f t="shared" si="41"/>
        <v>2</v>
      </c>
      <c r="K738" s="1">
        <v>1</v>
      </c>
      <c r="L738" s="4">
        <f t="shared" si="42"/>
        <v>2</v>
      </c>
      <c r="M738" s="1">
        <v>1</v>
      </c>
      <c r="N738" s="19">
        <v>2</v>
      </c>
      <c r="O738" s="1" t="s">
        <v>1746</v>
      </c>
    </row>
    <row r="739" spans="1:15" x14ac:dyDescent="0.25">
      <c r="A739" s="1">
        <v>738</v>
      </c>
      <c r="B739" s="1" t="s">
        <v>445</v>
      </c>
      <c r="C739" s="10">
        <v>45260</v>
      </c>
      <c r="D739" s="1">
        <v>0</v>
      </c>
      <c r="E739" s="1" t="s">
        <v>213</v>
      </c>
      <c r="F739" s="15">
        <v>24</v>
      </c>
      <c r="G739" s="2">
        <v>4.07</v>
      </c>
      <c r="H739" s="3">
        <v>11</v>
      </c>
      <c r="I739" s="2">
        <v>2.06</v>
      </c>
      <c r="J739" s="4">
        <f t="shared" si="41"/>
        <v>2.0100000000000002</v>
      </c>
      <c r="K739" s="1">
        <v>1</v>
      </c>
      <c r="L739" s="4">
        <f t="shared" si="42"/>
        <v>2.0100000000000002</v>
      </c>
      <c r="M739" s="1">
        <v>1</v>
      </c>
      <c r="N739" s="19">
        <v>2.0100000000000002</v>
      </c>
      <c r="O739" s="1" t="s">
        <v>1746</v>
      </c>
    </row>
    <row r="740" spans="1:15" x14ac:dyDescent="0.25">
      <c r="A740" s="1">
        <v>739</v>
      </c>
      <c r="B740" s="1" t="s">
        <v>445</v>
      </c>
      <c r="C740" s="10">
        <v>45261</v>
      </c>
      <c r="D740" s="1">
        <v>0</v>
      </c>
      <c r="E740" s="1" t="s">
        <v>213</v>
      </c>
      <c r="F740" s="15">
        <v>24</v>
      </c>
      <c r="G740" s="2">
        <v>4.07</v>
      </c>
      <c r="H740" s="3">
        <v>11</v>
      </c>
      <c r="I740" s="2">
        <v>2.06</v>
      </c>
      <c r="J740" s="4">
        <f t="shared" si="41"/>
        <v>2.0100000000000002</v>
      </c>
      <c r="K740" s="1">
        <v>1</v>
      </c>
      <c r="L740" s="4">
        <f t="shared" si="42"/>
        <v>2.0100000000000002</v>
      </c>
      <c r="M740" s="1">
        <v>1</v>
      </c>
      <c r="N740" s="19">
        <v>2.0100000000000002</v>
      </c>
      <c r="O740" s="1" t="s">
        <v>1746</v>
      </c>
    </row>
    <row r="741" spans="1:15" x14ac:dyDescent="0.25">
      <c r="A741" s="1">
        <v>740</v>
      </c>
      <c r="B741" s="1" t="s">
        <v>445</v>
      </c>
      <c r="C741" s="10">
        <v>45262</v>
      </c>
      <c r="D741" s="1">
        <v>0</v>
      </c>
      <c r="E741" s="1" t="s">
        <v>213</v>
      </c>
      <c r="F741" s="15">
        <v>24</v>
      </c>
      <c r="G741" s="2">
        <v>4.09</v>
      </c>
      <c r="H741" s="3">
        <v>10</v>
      </c>
      <c r="I741" s="2">
        <v>2.0299999999999998</v>
      </c>
      <c r="J741" s="4">
        <f t="shared" si="41"/>
        <v>2.06</v>
      </c>
      <c r="K741" s="1">
        <v>1</v>
      </c>
      <c r="L741" s="4">
        <f t="shared" si="42"/>
        <v>2.06</v>
      </c>
      <c r="M741" s="1">
        <v>1</v>
      </c>
      <c r="N741" s="19">
        <v>2.06</v>
      </c>
      <c r="O741" s="1" t="s">
        <v>1746</v>
      </c>
    </row>
    <row r="742" spans="1:15" x14ac:dyDescent="0.25">
      <c r="A742" s="1">
        <v>741</v>
      </c>
      <c r="B742" s="1" t="s">
        <v>445</v>
      </c>
      <c r="C742" s="10">
        <v>45263</v>
      </c>
      <c r="D742" s="1">
        <v>0</v>
      </c>
      <c r="E742" s="1" t="s">
        <v>213</v>
      </c>
      <c r="F742" s="15">
        <v>24</v>
      </c>
      <c r="G742" s="2">
        <v>4.21</v>
      </c>
      <c r="H742" s="3">
        <v>10</v>
      </c>
      <c r="I742" s="2">
        <v>2.0699999999999998</v>
      </c>
      <c r="J742" s="4">
        <f t="shared" si="41"/>
        <v>2.14</v>
      </c>
      <c r="K742" s="1">
        <v>1</v>
      </c>
      <c r="L742" s="4">
        <f t="shared" si="42"/>
        <v>2.14</v>
      </c>
      <c r="M742" s="1">
        <v>1</v>
      </c>
      <c r="N742" s="19">
        <v>2.14</v>
      </c>
      <c r="O742" s="1" t="s">
        <v>1746</v>
      </c>
    </row>
    <row r="743" spans="1:15" x14ac:dyDescent="0.25">
      <c r="A743" s="1">
        <v>742</v>
      </c>
      <c r="B743" s="1" t="s">
        <v>445</v>
      </c>
      <c r="C743" s="10">
        <v>45264</v>
      </c>
      <c r="D743" s="1">
        <v>0</v>
      </c>
      <c r="E743" s="1" t="s">
        <v>213</v>
      </c>
      <c r="F743" s="15">
        <v>24</v>
      </c>
      <c r="G743" s="2">
        <v>4.25</v>
      </c>
      <c r="H743" s="3">
        <v>11</v>
      </c>
      <c r="I743" s="2">
        <v>2.11</v>
      </c>
      <c r="J743" s="4">
        <f t="shared" si="41"/>
        <v>2.14</v>
      </c>
      <c r="K743" s="1">
        <v>1</v>
      </c>
      <c r="L743" s="4">
        <f t="shared" si="42"/>
        <v>2.14</v>
      </c>
      <c r="M743" s="1">
        <v>1</v>
      </c>
      <c r="N743" s="19">
        <v>2.14</v>
      </c>
      <c r="O743" s="1" t="s">
        <v>1746</v>
      </c>
    </row>
    <row r="744" spans="1:15" x14ac:dyDescent="0.25">
      <c r="A744" s="1">
        <v>743</v>
      </c>
      <c r="B744" s="1" t="s">
        <v>445</v>
      </c>
      <c r="C744" s="10">
        <v>45265</v>
      </c>
      <c r="D744" s="1">
        <v>0</v>
      </c>
      <c r="E744" s="1" t="s">
        <v>213</v>
      </c>
      <c r="F744" s="15">
        <v>24</v>
      </c>
      <c r="G744" s="2">
        <v>4.25</v>
      </c>
      <c r="H744" s="3">
        <v>11</v>
      </c>
      <c r="I744" s="2">
        <v>2.1</v>
      </c>
      <c r="J744" s="4">
        <f t="shared" si="41"/>
        <v>2.15</v>
      </c>
      <c r="K744" s="1">
        <v>1</v>
      </c>
      <c r="L744" s="4">
        <f t="shared" si="42"/>
        <v>2.15</v>
      </c>
      <c r="M744" s="1">
        <v>1</v>
      </c>
      <c r="N744" s="19">
        <v>2.15</v>
      </c>
      <c r="O744" s="1" t="s">
        <v>1746</v>
      </c>
    </row>
    <row r="745" spans="1:15" x14ac:dyDescent="0.25">
      <c r="A745" s="1">
        <v>744</v>
      </c>
      <c r="B745" s="1" t="s">
        <v>445</v>
      </c>
      <c r="C745" s="10">
        <v>45266</v>
      </c>
      <c r="D745" s="1">
        <v>0</v>
      </c>
      <c r="E745" s="1" t="s">
        <v>213</v>
      </c>
      <c r="F745" s="15">
        <v>24</v>
      </c>
      <c r="G745" s="2">
        <v>4.3099999999999996</v>
      </c>
      <c r="H745" s="3">
        <v>12</v>
      </c>
      <c r="I745" s="2">
        <v>2.13</v>
      </c>
      <c r="J745" s="4">
        <f t="shared" si="41"/>
        <v>2.1799999999999997</v>
      </c>
      <c r="K745" s="1">
        <v>1</v>
      </c>
      <c r="L745" s="4">
        <f t="shared" si="42"/>
        <v>2.1799999999999997</v>
      </c>
      <c r="M745" s="1">
        <v>1</v>
      </c>
      <c r="N745" s="19">
        <v>2.1799999999999997</v>
      </c>
      <c r="O745" s="1" t="s">
        <v>1746</v>
      </c>
    </row>
    <row r="746" spans="1:15" x14ac:dyDescent="0.25">
      <c r="A746" s="1">
        <v>745</v>
      </c>
      <c r="B746" s="1" t="s">
        <v>445</v>
      </c>
      <c r="C746" s="10">
        <v>45267</v>
      </c>
      <c r="D746" s="1">
        <v>0</v>
      </c>
      <c r="E746" s="1" t="s">
        <v>213</v>
      </c>
      <c r="F746" s="15">
        <v>24</v>
      </c>
      <c r="G746" s="2">
        <v>4.41</v>
      </c>
      <c r="H746" s="3">
        <v>11</v>
      </c>
      <c r="I746" s="2">
        <v>2.14</v>
      </c>
      <c r="J746" s="4">
        <f t="shared" si="41"/>
        <v>2.27</v>
      </c>
      <c r="K746" s="1">
        <v>1</v>
      </c>
      <c r="L746" s="4">
        <f t="shared" si="42"/>
        <v>2.27</v>
      </c>
      <c r="M746" s="1">
        <v>1</v>
      </c>
      <c r="N746" s="19">
        <v>2.27</v>
      </c>
      <c r="O746" s="1" t="s">
        <v>1746</v>
      </c>
    </row>
    <row r="747" spans="1:15" x14ac:dyDescent="0.25">
      <c r="A747" s="1">
        <v>746</v>
      </c>
      <c r="B747" s="1" t="s">
        <v>445</v>
      </c>
      <c r="C747" s="10">
        <v>45268</v>
      </c>
      <c r="D747" s="1">
        <v>0</v>
      </c>
      <c r="E747" s="1" t="s">
        <v>213</v>
      </c>
      <c r="F747" s="15">
        <v>24</v>
      </c>
      <c r="G747" s="2">
        <v>2.96</v>
      </c>
      <c r="H747" s="3">
        <v>0.5</v>
      </c>
      <c r="I747" s="2">
        <v>2.2599999999999998</v>
      </c>
      <c r="J747" s="4">
        <f t="shared" si="41"/>
        <v>0.70000000000000018</v>
      </c>
      <c r="K747" s="1">
        <v>1</v>
      </c>
      <c r="L747" s="4">
        <f t="shared" si="42"/>
        <v>0.70000000000000018</v>
      </c>
      <c r="M747" s="1">
        <v>1</v>
      </c>
      <c r="N747" s="19">
        <v>0.70000000000000018</v>
      </c>
      <c r="O747" s="1" t="s">
        <v>1746</v>
      </c>
    </row>
    <row r="748" spans="1:15" x14ac:dyDescent="0.25">
      <c r="A748" s="1">
        <v>747</v>
      </c>
      <c r="B748" s="1" t="s">
        <v>445</v>
      </c>
      <c r="C748" s="10">
        <v>45269</v>
      </c>
      <c r="D748" s="1">
        <v>0</v>
      </c>
      <c r="E748" s="1" t="s">
        <v>213</v>
      </c>
      <c r="F748" s="15">
        <v>24</v>
      </c>
      <c r="G748" s="2">
        <v>4.45</v>
      </c>
      <c r="H748" s="3">
        <v>11</v>
      </c>
      <c r="I748" s="2">
        <v>2.14</v>
      </c>
      <c r="J748" s="4">
        <f t="shared" si="41"/>
        <v>2.31</v>
      </c>
      <c r="K748" s="1">
        <v>1</v>
      </c>
      <c r="L748" s="4">
        <f t="shared" si="42"/>
        <v>2.31</v>
      </c>
      <c r="M748" s="1">
        <v>1</v>
      </c>
      <c r="N748" s="19">
        <v>2.31</v>
      </c>
      <c r="O748" s="1" t="s">
        <v>1746</v>
      </c>
    </row>
    <row r="749" spans="1:15" x14ac:dyDescent="0.25">
      <c r="A749" s="1">
        <v>748</v>
      </c>
      <c r="B749" s="1" t="s">
        <v>445</v>
      </c>
      <c r="C749" s="10">
        <v>45270</v>
      </c>
      <c r="D749" s="1">
        <v>0</v>
      </c>
      <c r="E749" s="1" t="s">
        <v>213</v>
      </c>
      <c r="F749" s="15">
        <v>24</v>
      </c>
      <c r="G749" s="2">
        <v>4.46</v>
      </c>
      <c r="H749" s="3">
        <v>11</v>
      </c>
      <c r="I749" s="2">
        <v>2.15</v>
      </c>
      <c r="J749" s="4">
        <f t="shared" si="41"/>
        <v>2.31</v>
      </c>
      <c r="K749" s="1">
        <v>1</v>
      </c>
      <c r="L749" s="4">
        <f t="shared" si="42"/>
        <v>2.31</v>
      </c>
      <c r="M749" s="1">
        <v>1</v>
      </c>
      <c r="N749" s="19">
        <v>2.31</v>
      </c>
      <c r="O749" s="1" t="s">
        <v>1746</v>
      </c>
    </row>
    <row r="750" spans="1:15" x14ac:dyDescent="0.25">
      <c r="A750" s="1">
        <v>749</v>
      </c>
      <c r="B750" s="1" t="s">
        <v>445</v>
      </c>
      <c r="C750" s="10">
        <v>45271</v>
      </c>
      <c r="D750" s="1">
        <v>0</v>
      </c>
      <c r="E750" s="1" t="s">
        <v>213</v>
      </c>
      <c r="F750" s="15">
        <v>24</v>
      </c>
      <c r="G750" s="2">
        <v>4.53</v>
      </c>
      <c r="H750" s="3">
        <v>12</v>
      </c>
      <c r="I750" s="2">
        <v>2.15</v>
      </c>
      <c r="J750" s="4">
        <f t="shared" si="41"/>
        <v>2.3800000000000003</v>
      </c>
      <c r="K750" s="1">
        <v>1</v>
      </c>
      <c r="L750" s="4">
        <f t="shared" si="42"/>
        <v>2.3800000000000003</v>
      </c>
      <c r="M750" s="1">
        <v>1</v>
      </c>
      <c r="N750" s="19">
        <v>2.3800000000000003</v>
      </c>
      <c r="O750" s="1" t="s">
        <v>1746</v>
      </c>
    </row>
    <row r="751" spans="1:15" x14ac:dyDescent="0.25">
      <c r="A751" s="1">
        <v>750</v>
      </c>
      <c r="B751" s="1" t="s">
        <v>445</v>
      </c>
      <c r="C751" s="10">
        <v>45272</v>
      </c>
      <c r="D751" s="1">
        <v>0</v>
      </c>
      <c r="E751" s="1" t="s">
        <v>213</v>
      </c>
      <c r="F751" s="15">
        <v>24</v>
      </c>
      <c r="G751" s="2">
        <v>4.5429000000000004</v>
      </c>
      <c r="H751" s="3">
        <v>12</v>
      </c>
      <c r="I751" s="2">
        <v>2.2021999999999999</v>
      </c>
      <c r="J751" s="4">
        <f t="shared" si="41"/>
        <v>2.3407000000000004</v>
      </c>
      <c r="K751" s="1">
        <v>1</v>
      </c>
      <c r="L751" s="4">
        <f t="shared" si="42"/>
        <v>2.3407000000000004</v>
      </c>
      <c r="M751" s="1">
        <v>1</v>
      </c>
      <c r="N751" s="19">
        <v>2.3407000000000004</v>
      </c>
      <c r="O751" s="1" t="s">
        <v>1746</v>
      </c>
    </row>
    <row r="752" spans="1:15" x14ac:dyDescent="0.25">
      <c r="A752" s="1">
        <v>751</v>
      </c>
      <c r="B752" s="1" t="s">
        <v>445</v>
      </c>
      <c r="C752" s="10">
        <v>45273</v>
      </c>
      <c r="D752" s="1">
        <v>0</v>
      </c>
      <c r="E752" s="1" t="s">
        <v>213</v>
      </c>
      <c r="F752" s="15">
        <v>24</v>
      </c>
      <c r="G752" s="2">
        <v>4.5999999999999996</v>
      </c>
      <c r="H752" s="3">
        <v>11</v>
      </c>
      <c r="I752" s="2">
        <v>2.2000000000000002</v>
      </c>
      <c r="J752" s="4">
        <f t="shared" si="41"/>
        <v>2.3999999999999995</v>
      </c>
      <c r="K752" s="1">
        <v>1</v>
      </c>
      <c r="L752" s="4">
        <f t="shared" si="42"/>
        <v>2.3999999999999995</v>
      </c>
      <c r="M752" s="1">
        <v>1</v>
      </c>
      <c r="N752" s="19">
        <v>2.3999999999999995</v>
      </c>
      <c r="O752" s="1" t="s">
        <v>1746</v>
      </c>
    </row>
    <row r="753" spans="1:15" x14ac:dyDescent="0.25">
      <c r="A753" s="1">
        <v>752</v>
      </c>
      <c r="B753" s="1" t="s">
        <v>445</v>
      </c>
      <c r="C753" s="10">
        <v>45274</v>
      </c>
      <c r="D753" s="1">
        <v>0</v>
      </c>
      <c r="E753" s="1" t="s">
        <v>213</v>
      </c>
      <c r="F753" s="15">
        <v>24</v>
      </c>
      <c r="G753" s="2">
        <v>4.5999999999999996</v>
      </c>
      <c r="H753" s="3">
        <v>12</v>
      </c>
      <c r="I753" s="2">
        <v>2.27</v>
      </c>
      <c r="J753" s="4">
        <f t="shared" si="41"/>
        <v>2.3299999999999996</v>
      </c>
      <c r="K753" s="1">
        <v>1</v>
      </c>
      <c r="L753" s="4">
        <f t="shared" si="42"/>
        <v>2.3299999999999996</v>
      </c>
      <c r="M753" s="1">
        <v>1</v>
      </c>
      <c r="N753" s="19">
        <v>2.3299999999999996</v>
      </c>
      <c r="O753" s="1" t="s">
        <v>1746</v>
      </c>
    </row>
    <row r="754" spans="1:15" x14ac:dyDescent="0.25">
      <c r="A754" s="1">
        <v>753</v>
      </c>
      <c r="B754" s="1" t="s">
        <v>445</v>
      </c>
      <c r="C754" s="10">
        <v>45275</v>
      </c>
      <c r="D754" s="1">
        <v>0</v>
      </c>
      <c r="E754" s="1" t="s">
        <v>213</v>
      </c>
      <c r="F754" s="15">
        <v>24</v>
      </c>
      <c r="G754" s="2">
        <v>4.3</v>
      </c>
      <c r="H754" s="3">
        <v>14</v>
      </c>
      <c r="I754" s="2">
        <v>2.2400000000000002</v>
      </c>
      <c r="J754" s="4">
        <f t="shared" si="41"/>
        <v>2.0599999999999996</v>
      </c>
      <c r="K754" s="1">
        <v>1</v>
      </c>
      <c r="L754" s="4">
        <f t="shared" si="42"/>
        <v>2.0599999999999996</v>
      </c>
      <c r="M754" s="1">
        <v>1</v>
      </c>
      <c r="N754" s="19">
        <v>2.0599999999999996</v>
      </c>
      <c r="O754" s="1" t="s">
        <v>1746</v>
      </c>
    </row>
    <row r="755" spans="1:15" x14ac:dyDescent="0.25">
      <c r="A755" s="1">
        <v>754</v>
      </c>
      <c r="B755" s="1" t="s">
        <v>445</v>
      </c>
      <c r="C755" s="10">
        <v>45276</v>
      </c>
      <c r="D755" s="1">
        <v>0</v>
      </c>
      <c r="E755" s="1" t="s">
        <v>213</v>
      </c>
      <c r="F755" s="15">
        <v>24</v>
      </c>
      <c r="G755" s="2">
        <v>4.8499999999999996</v>
      </c>
      <c r="H755" s="3">
        <v>18</v>
      </c>
      <c r="I755" s="2">
        <v>2.19</v>
      </c>
      <c r="J755" s="4">
        <f t="shared" si="41"/>
        <v>2.6599999999999997</v>
      </c>
      <c r="K755" s="1">
        <v>1</v>
      </c>
      <c r="L755" s="4">
        <f t="shared" si="42"/>
        <v>2.6599999999999997</v>
      </c>
      <c r="M755" s="1">
        <v>1</v>
      </c>
      <c r="N755" s="19">
        <v>2.6599999999999997</v>
      </c>
      <c r="O755" s="1" t="s">
        <v>1746</v>
      </c>
    </row>
    <row r="756" spans="1:15" x14ac:dyDescent="0.25">
      <c r="A756" s="1">
        <v>755</v>
      </c>
      <c r="B756" s="1" t="s">
        <v>445</v>
      </c>
      <c r="C756" s="10">
        <v>45277</v>
      </c>
      <c r="D756" s="1">
        <v>0</v>
      </c>
      <c r="E756" s="1" t="s">
        <v>213</v>
      </c>
      <c r="F756" s="15">
        <v>24</v>
      </c>
      <c r="G756" s="2">
        <v>4.72</v>
      </c>
      <c r="H756" s="3">
        <v>17</v>
      </c>
      <c r="I756" s="2">
        <v>2.19</v>
      </c>
      <c r="J756" s="4">
        <f t="shared" si="41"/>
        <v>2.5299999999999998</v>
      </c>
      <c r="K756" s="1">
        <v>1</v>
      </c>
      <c r="L756" s="4">
        <f t="shared" si="42"/>
        <v>2.5299999999999998</v>
      </c>
      <c r="M756" s="1">
        <v>1</v>
      </c>
      <c r="N756" s="19">
        <v>2.5299999999999998</v>
      </c>
      <c r="O756" s="1" t="s">
        <v>1746</v>
      </c>
    </row>
    <row r="757" spans="1:15" x14ac:dyDescent="0.25">
      <c r="A757" s="1">
        <v>756</v>
      </c>
      <c r="B757" s="1" t="s">
        <v>445</v>
      </c>
      <c r="C757" s="10">
        <v>45278</v>
      </c>
      <c r="D757" s="1">
        <v>0</v>
      </c>
      <c r="E757" s="1" t="s">
        <v>213</v>
      </c>
      <c r="F757" s="15">
        <v>24</v>
      </c>
      <c r="G757" s="2">
        <v>4.7300000000000004</v>
      </c>
      <c r="H757" s="3">
        <v>18</v>
      </c>
      <c r="I757" s="2">
        <v>2.44</v>
      </c>
      <c r="J757" s="4">
        <f t="shared" si="41"/>
        <v>2.2900000000000005</v>
      </c>
      <c r="K757" s="1">
        <v>1</v>
      </c>
      <c r="L757" s="4">
        <f t="shared" si="42"/>
        <v>2.2900000000000005</v>
      </c>
      <c r="M757" s="1">
        <v>1</v>
      </c>
      <c r="N757" s="19">
        <v>2.2900000000000005</v>
      </c>
      <c r="O757" s="1" t="s">
        <v>1746</v>
      </c>
    </row>
    <row r="758" spans="1:15" x14ac:dyDescent="0.25">
      <c r="A758" s="1">
        <v>757</v>
      </c>
      <c r="B758" s="1" t="s">
        <v>445</v>
      </c>
      <c r="C758" s="10">
        <v>45279</v>
      </c>
      <c r="D758" s="1">
        <v>0</v>
      </c>
      <c r="E758" s="1" t="s">
        <v>213</v>
      </c>
      <c r="F758" s="15">
        <v>24</v>
      </c>
      <c r="G758" s="2">
        <v>4.7641999999999998</v>
      </c>
      <c r="H758" s="3">
        <v>13</v>
      </c>
      <c r="I758" s="2">
        <v>2.4746999999999999</v>
      </c>
      <c r="J758" s="4">
        <f t="shared" si="41"/>
        <v>2.2894999999999999</v>
      </c>
      <c r="K758" s="1">
        <v>1</v>
      </c>
      <c r="L758" s="4">
        <f t="shared" si="42"/>
        <v>2.2894999999999999</v>
      </c>
      <c r="M758" s="1">
        <v>1</v>
      </c>
      <c r="N758" s="19">
        <v>2.2894999999999999</v>
      </c>
      <c r="O758" s="1" t="s">
        <v>1746</v>
      </c>
    </row>
    <row r="759" spans="1:15" x14ac:dyDescent="0.25">
      <c r="A759" s="1">
        <v>758</v>
      </c>
      <c r="B759" s="1" t="s">
        <v>445</v>
      </c>
      <c r="C759" s="10">
        <v>45280</v>
      </c>
      <c r="D759" s="1">
        <v>0</v>
      </c>
      <c r="E759" s="1" t="s">
        <v>213</v>
      </c>
      <c r="F759" s="15">
        <v>24</v>
      </c>
      <c r="G759" s="2">
        <v>4.6100000000000003</v>
      </c>
      <c r="H759" s="3">
        <v>10</v>
      </c>
      <c r="I759" s="2">
        <v>2.46</v>
      </c>
      <c r="J759" s="4">
        <f t="shared" si="41"/>
        <v>2.1500000000000004</v>
      </c>
      <c r="K759" s="1">
        <v>1</v>
      </c>
      <c r="L759" s="4">
        <f t="shared" si="42"/>
        <v>2.1500000000000004</v>
      </c>
      <c r="M759" s="1">
        <v>1</v>
      </c>
      <c r="N759" s="19">
        <v>2.1500000000000004</v>
      </c>
      <c r="O759" s="1" t="s">
        <v>1746</v>
      </c>
    </row>
    <row r="760" spans="1:15" x14ac:dyDescent="0.25">
      <c r="A760" s="1">
        <v>759</v>
      </c>
      <c r="B760" s="1" t="s">
        <v>445</v>
      </c>
      <c r="C760" s="10">
        <v>45281</v>
      </c>
      <c r="D760" s="1">
        <v>0</v>
      </c>
      <c r="E760" s="1" t="s">
        <v>213</v>
      </c>
      <c r="F760" s="15">
        <v>24</v>
      </c>
      <c r="G760" s="2">
        <v>4.5797999999999996</v>
      </c>
      <c r="H760" s="3">
        <v>12</v>
      </c>
      <c r="I760" s="2">
        <v>2.4453999999999998</v>
      </c>
      <c r="J760" s="4">
        <f t="shared" si="41"/>
        <v>2.1343999999999999</v>
      </c>
      <c r="K760" s="1">
        <v>1</v>
      </c>
      <c r="L760" s="4">
        <f t="shared" si="42"/>
        <v>2.1343999999999999</v>
      </c>
      <c r="M760" s="1">
        <v>1</v>
      </c>
      <c r="N760" s="19">
        <v>2.1343999999999999</v>
      </c>
      <c r="O760" s="1" t="s">
        <v>1746</v>
      </c>
    </row>
    <row r="761" spans="1:15" x14ac:dyDescent="0.25">
      <c r="A761" s="1">
        <v>760</v>
      </c>
      <c r="B761" s="1" t="s">
        <v>445</v>
      </c>
      <c r="C761" s="10">
        <v>45282</v>
      </c>
      <c r="D761" s="1">
        <v>0</v>
      </c>
      <c r="E761" s="1" t="s">
        <v>213</v>
      </c>
      <c r="F761" s="15">
        <v>24</v>
      </c>
      <c r="G761" s="2">
        <v>4.54</v>
      </c>
      <c r="H761" s="3">
        <v>11</v>
      </c>
      <c r="I761" s="2">
        <v>2.39</v>
      </c>
      <c r="J761" s="4">
        <f t="shared" si="41"/>
        <v>2.15</v>
      </c>
      <c r="K761" s="1">
        <v>1</v>
      </c>
      <c r="L761" s="4">
        <f t="shared" si="42"/>
        <v>2.15</v>
      </c>
      <c r="M761" s="1">
        <v>1</v>
      </c>
      <c r="N761" s="19">
        <v>2.15</v>
      </c>
      <c r="O761" s="1" t="s">
        <v>1746</v>
      </c>
    </row>
    <row r="762" spans="1:15" x14ac:dyDescent="0.25">
      <c r="A762" s="1">
        <v>761</v>
      </c>
      <c r="B762" s="1" t="s">
        <v>445</v>
      </c>
      <c r="C762" s="10">
        <v>45283</v>
      </c>
      <c r="D762" s="1">
        <v>0</v>
      </c>
      <c r="E762" s="1" t="s">
        <v>213</v>
      </c>
      <c r="F762" s="15">
        <v>24</v>
      </c>
      <c r="G762" s="2">
        <v>4.4800000000000004</v>
      </c>
      <c r="H762" s="3">
        <v>12</v>
      </c>
      <c r="I762" s="2">
        <v>2.39</v>
      </c>
      <c r="J762" s="4">
        <f t="shared" si="41"/>
        <v>2.0900000000000003</v>
      </c>
      <c r="K762" s="1">
        <v>1</v>
      </c>
      <c r="L762" s="4">
        <f t="shared" si="42"/>
        <v>2.0900000000000003</v>
      </c>
      <c r="M762" s="1">
        <v>1</v>
      </c>
      <c r="N762" s="19">
        <v>2.0900000000000003</v>
      </c>
      <c r="O762" s="1" t="s">
        <v>1746</v>
      </c>
    </row>
    <row r="763" spans="1:15" x14ac:dyDescent="0.25">
      <c r="A763" s="1">
        <v>762</v>
      </c>
      <c r="B763" s="1" t="s">
        <v>445</v>
      </c>
      <c r="C763" s="10">
        <v>45284</v>
      </c>
      <c r="D763" s="1">
        <v>0</v>
      </c>
      <c r="E763" s="1" t="s">
        <v>213</v>
      </c>
      <c r="F763" s="15">
        <v>24</v>
      </c>
      <c r="G763" s="2">
        <v>4.4800000000000004</v>
      </c>
      <c r="H763" s="3">
        <v>11</v>
      </c>
      <c r="I763" s="2">
        <v>2.39</v>
      </c>
      <c r="J763" s="4">
        <f t="shared" si="41"/>
        <v>2.0900000000000003</v>
      </c>
      <c r="K763" s="1">
        <v>1</v>
      </c>
      <c r="L763" s="4">
        <f t="shared" si="42"/>
        <v>2.0900000000000003</v>
      </c>
      <c r="M763" s="1">
        <v>1</v>
      </c>
      <c r="N763" s="19">
        <v>2.0900000000000003</v>
      </c>
      <c r="O763" s="1" t="s">
        <v>1746</v>
      </c>
    </row>
    <row r="764" spans="1:15" x14ac:dyDescent="0.25">
      <c r="A764" s="1">
        <v>763</v>
      </c>
      <c r="B764" s="1" t="s">
        <v>445</v>
      </c>
      <c r="C764" s="10">
        <v>45285</v>
      </c>
      <c r="D764" s="1">
        <v>0</v>
      </c>
      <c r="E764" s="1" t="s">
        <v>213</v>
      </c>
      <c r="F764" s="15">
        <v>24</v>
      </c>
      <c r="G764" s="2">
        <v>4.5599999999999996</v>
      </c>
      <c r="H764" s="3">
        <v>11</v>
      </c>
      <c r="I764" s="2">
        <v>2.37</v>
      </c>
      <c r="J764" s="4">
        <f t="shared" si="41"/>
        <v>2.1899999999999995</v>
      </c>
      <c r="K764" s="1">
        <v>1</v>
      </c>
      <c r="L764" s="4">
        <f t="shared" si="42"/>
        <v>2.1899999999999995</v>
      </c>
      <c r="M764" s="1">
        <v>1</v>
      </c>
      <c r="N764" s="19">
        <v>2.1899999999999995</v>
      </c>
      <c r="O764" s="1" t="s">
        <v>1746</v>
      </c>
    </row>
    <row r="765" spans="1:15" x14ac:dyDescent="0.25">
      <c r="A765" s="1">
        <v>764</v>
      </c>
      <c r="B765" s="1" t="s">
        <v>445</v>
      </c>
      <c r="C765" s="10">
        <v>45286</v>
      </c>
      <c r="D765" s="1">
        <v>0</v>
      </c>
      <c r="E765" s="1" t="s">
        <v>213</v>
      </c>
      <c r="F765" s="15">
        <v>24</v>
      </c>
      <c r="G765" s="2">
        <v>4.6058000000000003</v>
      </c>
      <c r="H765" s="3">
        <v>10</v>
      </c>
      <c r="I765" s="2">
        <v>2.4830999999999999</v>
      </c>
      <c r="J765" s="4">
        <f t="shared" si="41"/>
        <v>2.1227000000000005</v>
      </c>
      <c r="K765" s="1">
        <v>1</v>
      </c>
      <c r="L765" s="4">
        <f t="shared" si="42"/>
        <v>2.1227000000000005</v>
      </c>
      <c r="M765" s="1">
        <v>1</v>
      </c>
      <c r="N765" s="19">
        <v>2.1227000000000005</v>
      </c>
      <c r="O765" s="1" t="s">
        <v>1746</v>
      </c>
    </row>
    <row r="766" spans="1:15" x14ac:dyDescent="0.25">
      <c r="A766" s="1">
        <v>765</v>
      </c>
      <c r="B766" s="1" t="s">
        <v>445</v>
      </c>
      <c r="C766" s="10">
        <v>45287</v>
      </c>
      <c r="D766" s="1">
        <v>0</v>
      </c>
      <c r="E766" s="1" t="s">
        <v>213</v>
      </c>
      <c r="F766" s="15">
        <v>24</v>
      </c>
      <c r="G766" s="2">
        <v>4.68</v>
      </c>
      <c r="H766" s="3">
        <v>10</v>
      </c>
      <c r="I766" s="2">
        <v>2.5099999999999998</v>
      </c>
      <c r="J766" s="4">
        <f t="shared" si="41"/>
        <v>2.17</v>
      </c>
      <c r="K766" s="1">
        <v>1</v>
      </c>
      <c r="L766" s="4">
        <f t="shared" si="42"/>
        <v>2.17</v>
      </c>
      <c r="M766" s="1">
        <v>1</v>
      </c>
      <c r="N766" s="19">
        <v>2.17</v>
      </c>
      <c r="O766" s="1" t="s">
        <v>1746</v>
      </c>
    </row>
    <row r="767" spans="1:15" x14ac:dyDescent="0.25">
      <c r="A767" s="1">
        <v>766</v>
      </c>
      <c r="B767" s="1" t="s">
        <v>445</v>
      </c>
      <c r="C767" s="10">
        <v>45288</v>
      </c>
      <c r="D767" s="1">
        <v>0</v>
      </c>
      <c r="E767" s="1" t="s">
        <v>213</v>
      </c>
      <c r="F767" s="15">
        <v>24</v>
      </c>
      <c r="G767" s="2">
        <v>4.6500000000000004</v>
      </c>
      <c r="H767" s="3">
        <v>10</v>
      </c>
      <c r="I767" s="2">
        <v>2.54</v>
      </c>
      <c r="J767" s="4">
        <f t="shared" si="41"/>
        <v>2.1100000000000003</v>
      </c>
      <c r="K767" s="1">
        <v>1</v>
      </c>
      <c r="L767" s="4">
        <f t="shared" si="42"/>
        <v>2.1100000000000003</v>
      </c>
      <c r="M767" s="1">
        <v>1</v>
      </c>
      <c r="N767" s="19">
        <v>2.1100000000000003</v>
      </c>
      <c r="O767" s="1"/>
    </row>
    <row r="768" spans="1:15" x14ac:dyDescent="0.25">
      <c r="A768" s="1">
        <v>767</v>
      </c>
      <c r="B768" s="1" t="s">
        <v>445</v>
      </c>
      <c r="C768" s="10">
        <v>45289</v>
      </c>
      <c r="D768" s="1">
        <v>0</v>
      </c>
      <c r="E768" s="1" t="s">
        <v>213</v>
      </c>
      <c r="F768" s="15">
        <v>24</v>
      </c>
      <c r="G768" s="2">
        <v>4.6399999999999997</v>
      </c>
      <c r="H768" s="3">
        <v>9</v>
      </c>
      <c r="I768" s="2">
        <v>2.52</v>
      </c>
      <c r="J768" s="4">
        <f t="shared" si="41"/>
        <v>2.1199999999999997</v>
      </c>
      <c r="K768" s="1">
        <v>1</v>
      </c>
      <c r="L768" s="4">
        <f t="shared" si="42"/>
        <v>2.1199999999999997</v>
      </c>
      <c r="M768" s="1">
        <v>1</v>
      </c>
      <c r="N768" s="19">
        <v>2.1199999999999997</v>
      </c>
      <c r="O768" s="1"/>
    </row>
    <row r="769" spans="1:15" x14ac:dyDescent="0.25">
      <c r="A769" s="1">
        <v>768</v>
      </c>
      <c r="B769" s="1" t="s">
        <v>445</v>
      </c>
      <c r="C769" s="10">
        <v>45290</v>
      </c>
      <c r="D769" s="1">
        <v>0</v>
      </c>
      <c r="E769" s="1" t="s">
        <v>213</v>
      </c>
      <c r="F769" s="15">
        <v>24</v>
      </c>
      <c r="G769" s="2">
        <v>4.66</v>
      </c>
      <c r="H769" s="3">
        <v>10</v>
      </c>
      <c r="I769" s="2">
        <v>2.5499999999999998</v>
      </c>
      <c r="J769" s="4">
        <f t="shared" si="41"/>
        <v>2.1100000000000003</v>
      </c>
      <c r="K769" s="1">
        <v>1</v>
      </c>
      <c r="L769" s="4">
        <f t="shared" si="42"/>
        <v>2.1100000000000003</v>
      </c>
      <c r="M769" s="1"/>
      <c r="N769" s="19"/>
      <c r="O769" s="1"/>
    </row>
    <row r="770" spans="1:15" x14ac:dyDescent="0.25">
      <c r="A770" s="1">
        <v>769</v>
      </c>
      <c r="B770" s="1"/>
      <c r="C770" s="1"/>
      <c r="D770" s="1"/>
      <c r="E770" s="1"/>
      <c r="F770" s="15"/>
      <c r="G770" s="2"/>
      <c r="H770" s="3"/>
      <c r="I770" s="2"/>
      <c r="J770" s="4">
        <f t="shared" si="41"/>
        <v>0</v>
      </c>
      <c r="K770" s="1">
        <v>1</v>
      </c>
      <c r="L770" s="4">
        <f t="shared" si="42"/>
        <v>0</v>
      </c>
      <c r="M770" s="1"/>
      <c r="N770" s="19"/>
      <c r="O770" s="1"/>
    </row>
    <row r="771" spans="1:15" x14ac:dyDescent="0.25">
      <c r="A771" s="1">
        <v>770</v>
      </c>
      <c r="B771" s="1"/>
      <c r="C771" s="1"/>
      <c r="D771" s="1"/>
      <c r="E771" s="1"/>
      <c r="F771" s="15"/>
      <c r="G771" s="2"/>
      <c r="H771" s="3"/>
      <c r="I771" s="2"/>
      <c r="J771" s="4">
        <f t="shared" si="41"/>
        <v>0</v>
      </c>
      <c r="K771" s="1">
        <v>1</v>
      </c>
      <c r="L771" s="4">
        <f t="shared" si="42"/>
        <v>0</v>
      </c>
      <c r="M771" s="1"/>
      <c r="N771" s="19"/>
      <c r="O771" s="1"/>
    </row>
    <row r="772" spans="1:15" x14ac:dyDescent="0.25">
      <c r="A772" s="1">
        <v>771</v>
      </c>
      <c r="B772" s="1"/>
      <c r="C772" s="1"/>
      <c r="D772" s="1"/>
      <c r="E772" s="1"/>
      <c r="F772" s="15"/>
      <c r="G772" s="2"/>
      <c r="H772" s="3"/>
      <c r="I772" s="2"/>
      <c r="J772" s="4">
        <f t="shared" si="41"/>
        <v>0</v>
      </c>
      <c r="K772" s="1">
        <v>1</v>
      </c>
      <c r="L772" s="4">
        <f t="shared" si="42"/>
        <v>0</v>
      </c>
      <c r="M772" s="1"/>
      <c r="N772" s="19"/>
      <c r="O772" s="1"/>
    </row>
    <row r="773" spans="1:15" x14ac:dyDescent="0.25">
      <c r="A773" s="1">
        <v>772</v>
      </c>
      <c r="B773" s="1"/>
      <c r="C773" s="1"/>
      <c r="D773" s="1"/>
      <c r="E773" s="1"/>
      <c r="F773" s="15"/>
      <c r="G773" s="2"/>
      <c r="H773" s="3"/>
      <c r="I773" s="2"/>
      <c r="J773" s="4">
        <f t="shared" si="41"/>
        <v>0</v>
      </c>
      <c r="K773" s="1">
        <v>1</v>
      </c>
      <c r="L773" s="4">
        <f t="shared" si="42"/>
        <v>0</v>
      </c>
      <c r="M773" s="1"/>
      <c r="N773" s="19"/>
      <c r="O773" s="1"/>
    </row>
    <row r="774" spans="1:15" x14ac:dyDescent="0.25">
      <c r="A774" s="1">
        <v>773</v>
      </c>
      <c r="B774" s="1"/>
      <c r="C774" s="1"/>
      <c r="D774" s="1"/>
      <c r="E774" s="1"/>
      <c r="F774" s="15"/>
      <c r="G774" s="2"/>
      <c r="H774" s="3"/>
      <c r="I774" s="2"/>
      <c r="J774" s="4">
        <f t="shared" si="41"/>
        <v>0</v>
      </c>
      <c r="K774" s="1">
        <v>1</v>
      </c>
      <c r="L774" s="4">
        <f t="shared" si="42"/>
        <v>0</v>
      </c>
      <c r="M774" s="1"/>
      <c r="N774" s="19"/>
      <c r="O774" s="1"/>
    </row>
    <row r="775" spans="1:15" x14ac:dyDescent="0.25">
      <c r="A775" s="1">
        <v>774</v>
      </c>
      <c r="B775" s="1"/>
      <c r="C775" s="1"/>
      <c r="D775" s="1"/>
      <c r="E775" s="1"/>
      <c r="F775" s="15"/>
      <c r="G775" s="2"/>
      <c r="H775" s="3"/>
      <c r="I775" s="2"/>
      <c r="J775" s="4">
        <f t="shared" si="41"/>
        <v>0</v>
      </c>
      <c r="K775" s="1">
        <v>1</v>
      </c>
      <c r="L775" s="4">
        <f t="shared" si="42"/>
        <v>0</v>
      </c>
      <c r="M775" s="1"/>
      <c r="N775" s="19"/>
      <c r="O775" s="1"/>
    </row>
    <row r="776" spans="1:15" x14ac:dyDescent="0.25">
      <c r="A776" s="1">
        <v>775</v>
      </c>
      <c r="B776" s="1"/>
      <c r="C776" s="1"/>
      <c r="D776" s="1"/>
      <c r="E776" s="1"/>
      <c r="F776" s="15"/>
      <c r="G776" s="2"/>
      <c r="H776" s="3"/>
      <c r="I776" s="2"/>
      <c r="J776" s="4">
        <f t="shared" si="41"/>
        <v>0</v>
      </c>
      <c r="K776" s="1">
        <v>1</v>
      </c>
      <c r="L776" s="4">
        <f t="shared" si="42"/>
        <v>0</v>
      </c>
      <c r="M776" s="1"/>
      <c r="N776" s="19"/>
      <c r="O776" s="1"/>
    </row>
    <row r="777" spans="1:15" x14ac:dyDescent="0.25">
      <c r="A777" s="1">
        <v>776</v>
      </c>
      <c r="B777" s="1"/>
      <c r="C777" s="1"/>
      <c r="D777" s="1"/>
      <c r="E777" s="1"/>
      <c r="F777" s="15"/>
      <c r="G777" s="2"/>
      <c r="H777" s="3"/>
      <c r="I777" s="2"/>
      <c r="J777" s="4">
        <f t="shared" si="41"/>
        <v>0</v>
      </c>
      <c r="K777" s="1">
        <v>1</v>
      </c>
      <c r="L777" s="4">
        <f t="shared" si="42"/>
        <v>0</v>
      </c>
      <c r="M777" s="1"/>
      <c r="N777" s="19"/>
      <c r="O777" s="1"/>
    </row>
    <row r="778" spans="1:15" x14ac:dyDescent="0.25">
      <c r="A778" s="1">
        <v>777</v>
      </c>
      <c r="B778" s="1"/>
      <c r="C778" s="1"/>
      <c r="D778" s="1"/>
      <c r="E778" s="1"/>
      <c r="F778" s="15"/>
      <c r="G778" s="2"/>
      <c r="H778" s="3"/>
      <c r="I778" s="2"/>
      <c r="J778" s="4">
        <f t="shared" si="41"/>
        <v>0</v>
      </c>
      <c r="K778" s="1">
        <v>1</v>
      </c>
      <c r="L778" s="4">
        <f t="shared" si="42"/>
        <v>0</v>
      </c>
      <c r="M778" s="1"/>
      <c r="N778" s="19"/>
      <c r="O778" s="1"/>
    </row>
    <row r="779" spans="1:15" x14ac:dyDescent="0.25">
      <c r="A779" s="1">
        <v>778</v>
      </c>
      <c r="B779" s="1"/>
      <c r="C779" s="1"/>
      <c r="D779" s="1"/>
      <c r="E779" s="1"/>
      <c r="F779" s="15"/>
      <c r="G779" s="2"/>
      <c r="H779" s="3"/>
      <c r="I779" s="2"/>
      <c r="J779" s="4">
        <f t="shared" si="41"/>
        <v>0</v>
      </c>
      <c r="K779" s="1">
        <v>1</v>
      </c>
      <c r="L779" s="4">
        <f t="shared" si="42"/>
        <v>0</v>
      </c>
      <c r="M779" s="1"/>
      <c r="N779" s="19"/>
      <c r="O779" s="1"/>
    </row>
    <row r="780" spans="1:15" x14ac:dyDescent="0.25">
      <c r="A780" s="1">
        <v>779</v>
      </c>
      <c r="B780" s="1"/>
      <c r="C780" s="1"/>
      <c r="D780" s="1"/>
      <c r="E780" s="1"/>
      <c r="F780" s="15"/>
      <c r="G780" s="2"/>
      <c r="H780" s="3"/>
      <c r="I780" s="2"/>
      <c r="J780" s="4">
        <f t="shared" si="41"/>
        <v>0</v>
      </c>
      <c r="K780" s="1">
        <v>1</v>
      </c>
      <c r="L780" s="4">
        <f t="shared" si="42"/>
        <v>0</v>
      </c>
      <c r="M780" s="1"/>
      <c r="N780" s="19"/>
      <c r="O780" s="1"/>
    </row>
    <row r="781" spans="1:15" x14ac:dyDescent="0.25">
      <c r="A781" s="1">
        <v>780</v>
      </c>
      <c r="B781" s="1"/>
      <c r="C781" s="1"/>
      <c r="D781" s="1"/>
      <c r="E781" s="1"/>
      <c r="F781" s="15"/>
      <c r="G781" s="2"/>
      <c r="H781" s="3"/>
      <c r="I781" s="2"/>
      <c r="J781" s="4">
        <f t="shared" si="41"/>
        <v>0</v>
      </c>
      <c r="K781" s="1">
        <v>1</v>
      </c>
      <c r="L781" s="4">
        <f t="shared" si="42"/>
        <v>0</v>
      </c>
      <c r="M781" s="1"/>
      <c r="N781" s="19"/>
      <c r="O781" s="1"/>
    </row>
    <row r="782" spans="1:15" x14ac:dyDescent="0.25">
      <c r="A782" s="1">
        <v>781</v>
      </c>
      <c r="B782" s="1"/>
      <c r="C782" s="1"/>
      <c r="D782" s="1"/>
      <c r="E782" s="1"/>
      <c r="F782" s="15"/>
      <c r="G782" s="2"/>
      <c r="H782" s="3"/>
      <c r="I782" s="2"/>
      <c r="J782" s="4">
        <f t="shared" si="41"/>
        <v>0</v>
      </c>
      <c r="K782" s="1">
        <v>1</v>
      </c>
      <c r="L782" s="4">
        <f t="shared" si="42"/>
        <v>0</v>
      </c>
      <c r="M782" s="1"/>
      <c r="N782" s="19"/>
      <c r="O782" s="1"/>
    </row>
    <row r="783" spans="1:15" x14ac:dyDescent="0.25">
      <c r="A783" s="1">
        <v>782</v>
      </c>
      <c r="B783" s="1"/>
      <c r="C783" s="1"/>
      <c r="D783" s="1"/>
      <c r="E783" s="1"/>
      <c r="F783" s="15"/>
      <c r="G783" s="2"/>
      <c r="H783" s="3"/>
      <c r="I783" s="2"/>
      <c r="J783" s="4">
        <f t="shared" si="41"/>
        <v>0</v>
      </c>
      <c r="K783" s="1">
        <v>1</v>
      </c>
      <c r="L783" s="4">
        <f t="shared" si="42"/>
        <v>0</v>
      </c>
      <c r="M783" s="1"/>
      <c r="N783" s="19"/>
      <c r="O783" s="1"/>
    </row>
  </sheetData>
  <phoneticPr fontId="7" type="noConversion"/>
  <conditionalFormatting sqref="J2:J44">
    <cfRule type="cellIs" dxfId="3" priority="1" operator="lessThan">
      <formula>0</formula>
    </cfRule>
  </conditionalFormatting>
  <conditionalFormatting sqref="L2:N44">
    <cfRule type="cellIs" dxfId="2" priority="2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P827"/>
  <sheetViews>
    <sheetView zoomScaleNormal="100" workbookViewId="0">
      <pane xSplit="3" ySplit="1" topLeftCell="D763" activePane="bottomRight" state="frozen"/>
      <selection activeCell="E753" sqref="E753"/>
      <selection pane="topRight" activeCell="E753" sqref="E753"/>
      <selection pane="bottomLeft" activeCell="E753" sqref="E753"/>
      <selection pane="bottomRight" activeCell="E781" sqref="E781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6.36328125" style="83" customWidth="1"/>
    <col min="15" max="15" width="63.6328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" t="s">
        <v>18</v>
      </c>
      <c r="L1" s="13" t="s">
        <v>19</v>
      </c>
      <c r="M1" s="6" t="s">
        <v>18</v>
      </c>
      <c r="N1" s="20" t="s">
        <v>211</v>
      </c>
      <c r="O1" s="15" t="s">
        <v>22</v>
      </c>
    </row>
    <row r="2" spans="1:15" x14ac:dyDescent="0.25">
      <c r="A2" s="1">
        <v>1</v>
      </c>
      <c r="B2" s="1" t="s">
        <v>256</v>
      </c>
      <c r="C2" s="10">
        <v>44609</v>
      </c>
      <c r="D2" s="22">
        <v>0</v>
      </c>
      <c r="E2" s="17" t="s">
        <v>2570</v>
      </c>
      <c r="F2" s="15">
        <v>21.3</v>
      </c>
      <c r="G2" s="2">
        <v>5.36</v>
      </c>
      <c r="H2" s="3">
        <v>12</v>
      </c>
      <c r="I2" s="2">
        <v>3.52</v>
      </c>
      <c r="J2" s="4">
        <f t="shared" ref="J2:J65" si="0">G2-I2</f>
        <v>1.8400000000000003</v>
      </c>
      <c r="K2" s="1">
        <v>1</v>
      </c>
      <c r="L2" s="4">
        <f>(G2-I2-D2)*K2</f>
        <v>1.8400000000000003</v>
      </c>
      <c r="M2" s="1">
        <v>1</v>
      </c>
      <c r="N2" s="19">
        <v>1.84</v>
      </c>
      <c r="O2" s="1" t="s">
        <v>1746</v>
      </c>
    </row>
    <row r="3" spans="1:15" x14ac:dyDescent="0.25">
      <c r="A3" s="1">
        <v>2</v>
      </c>
      <c r="B3" s="1" t="s">
        <v>256</v>
      </c>
      <c r="C3" s="10">
        <v>44610</v>
      </c>
      <c r="D3" s="22">
        <v>0</v>
      </c>
      <c r="E3" s="17" t="s">
        <v>213</v>
      </c>
      <c r="F3" s="15">
        <v>24</v>
      </c>
      <c r="G3" s="2">
        <v>2.96</v>
      </c>
      <c r="H3" s="3">
        <v>12</v>
      </c>
      <c r="I3" s="2">
        <v>2.2400000000000002</v>
      </c>
      <c r="J3" s="4">
        <f t="shared" si="0"/>
        <v>0.71999999999999975</v>
      </c>
      <c r="K3" s="1">
        <v>1</v>
      </c>
      <c r="L3" s="4">
        <f t="shared" ref="L3:L66" si="1">(G3-I3-D3)*K3</f>
        <v>0.71999999999999975</v>
      </c>
      <c r="M3" s="1">
        <v>1</v>
      </c>
      <c r="N3" s="19">
        <v>0.72</v>
      </c>
      <c r="O3" s="1" t="s">
        <v>1746</v>
      </c>
    </row>
    <row r="4" spans="1:15" x14ac:dyDescent="0.25">
      <c r="A4" s="1">
        <v>3</v>
      </c>
      <c r="B4" s="1" t="s">
        <v>256</v>
      </c>
      <c r="C4" s="10">
        <v>44611</v>
      </c>
      <c r="D4" s="22">
        <v>0</v>
      </c>
      <c r="E4" s="17" t="s">
        <v>213</v>
      </c>
      <c r="F4" s="15">
        <v>24</v>
      </c>
      <c r="G4" s="2">
        <v>3.12</v>
      </c>
      <c r="H4" s="3">
        <v>5</v>
      </c>
      <c r="I4" s="2">
        <v>2.11</v>
      </c>
      <c r="J4" s="4">
        <f t="shared" si="0"/>
        <v>1.0100000000000002</v>
      </c>
      <c r="K4" s="1">
        <v>1</v>
      </c>
      <c r="L4" s="4">
        <f t="shared" si="1"/>
        <v>1.0100000000000002</v>
      </c>
      <c r="M4" s="1">
        <v>1</v>
      </c>
      <c r="N4" s="19">
        <v>1.01</v>
      </c>
      <c r="O4" s="1" t="s">
        <v>1746</v>
      </c>
    </row>
    <row r="5" spans="1:15" x14ac:dyDescent="0.25">
      <c r="A5" s="1">
        <v>4</v>
      </c>
      <c r="B5" s="1" t="s">
        <v>256</v>
      </c>
      <c r="C5" s="10">
        <v>44612</v>
      </c>
      <c r="D5" s="22">
        <v>0</v>
      </c>
      <c r="E5" s="17" t="s">
        <v>213</v>
      </c>
      <c r="F5" s="15">
        <v>24</v>
      </c>
      <c r="G5" s="2">
        <v>2.88</v>
      </c>
      <c r="H5" s="3">
        <v>5</v>
      </c>
      <c r="I5" s="2">
        <v>1.56</v>
      </c>
      <c r="J5" s="4">
        <f t="shared" si="0"/>
        <v>1.3199999999999998</v>
      </c>
      <c r="K5" s="1">
        <v>1</v>
      </c>
      <c r="L5" s="4">
        <f t="shared" si="1"/>
        <v>1.3199999999999998</v>
      </c>
      <c r="M5" s="1">
        <v>1</v>
      </c>
      <c r="N5" s="19">
        <v>1.32</v>
      </c>
      <c r="O5" s="1" t="s">
        <v>1746</v>
      </c>
    </row>
    <row r="6" spans="1:15" x14ac:dyDescent="0.25">
      <c r="A6" s="1">
        <v>5</v>
      </c>
      <c r="B6" s="1" t="s">
        <v>256</v>
      </c>
      <c r="C6" s="10">
        <v>44613</v>
      </c>
      <c r="D6" s="22">
        <v>0</v>
      </c>
      <c r="E6" s="17" t="s">
        <v>213</v>
      </c>
      <c r="F6" s="15">
        <v>24</v>
      </c>
      <c r="G6" s="2">
        <v>2.74</v>
      </c>
      <c r="H6" s="3">
        <v>4</v>
      </c>
      <c r="I6" s="2">
        <v>1.39</v>
      </c>
      <c r="J6" s="4">
        <f t="shared" si="0"/>
        <v>1.3500000000000003</v>
      </c>
      <c r="K6" s="1">
        <v>1</v>
      </c>
      <c r="L6" s="4">
        <f t="shared" si="1"/>
        <v>1.3500000000000003</v>
      </c>
      <c r="M6" s="1">
        <v>1</v>
      </c>
      <c r="N6" s="19">
        <v>1.35</v>
      </c>
      <c r="O6" s="1" t="s">
        <v>1746</v>
      </c>
    </row>
    <row r="7" spans="1:15" x14ac:dyDescent="0.25">
      <c r="A7" s="1">
        <v>6</v>
      </c>
      <c r="B7" s="1" t="s">
        <v>256</v>
      </c>
      <c r="C7" s="10">
        <v>44614</v>
      </c>
      <c r="D7" s="22">
        <v>0</v>
      </c>
      <c r="E7" s="17" t="s">
        <v>213</v>
      </c>
      <c r="F7" s="15">
        <v>24</v>
      </c>
      <c r="G7" s="2">
        <v>2.36</v>
      </c>
      <c r="H7" s="3">
        <v>4</v>
      </c>
      <c r="I7" s="2">
        <v>1.54</v>
      </c>
      <c r="J7" s="4">
        <f t="shared" si="0"/>
        <v>0.81999999999999984</v>
      </c>
      <c r="K7" s="1">
        <v>2</v>
      </c>
      <c r="L7" s="4">
        <f t="shared" si="1"/>
        <v>1.6399999999999997</v>
      </c>
      <c r="M7" s="1">
        <v>1</v>
      </c>
      <c r="N7" s="19">
        <v>0.82</v>
      </c>
      <c r="O7" s="1" t="s">
        <v>1746</v>
      </c>
    </row>
    <row r="8" spans="1:15" x14ac:dyDescent="0.25">
      <c r="A8" s="1">
        <v>7</v>
      </c>
      <c r="B8" s="1" t="s">
        <v>256</v>
      </c>
      <c r="C8" s="10">
        <v>44615</v>
      </c>
      <c r="D8" s="22">
        <v>0</v>
      </c>
      <c r="E8" s="17" t="s">
        <v>213</v>
      </c>
      <c r="F8" s="15">
        <v>24</v>
      </c>
      <c r="G8" s="2">
        <v>2.86</v>
      </c>
      <c r="H8" s="3">
        <v>4</v>
      </c>
      <c r="I8" s="2">
        <v>2.09</v>
      </c>
      <c r="J8" s="4">
        <f t="shared" si="0"/>
        <v>0.77</v>
      </c>
      <c r="K8" s="1">
        <v>1</v>
      </c>
      <c r="L8" s="4">
        <f t="shared" si="1"/>
        <v>0.77</v>
      </c>
      <c r="M8" s="1">
        <v>1</v>
      </c>
      <c r="N8" s="19">
        <v>0.77</v>
      </c>
      <c r="O8" s="1" t="s">
        <v>1746</v>
      </c>
    </row>
    <row r="9" spans="1:15" x14ac:dyDescent="0.25">
      <c r="A9" s="1">
        <v>8</v>
      </c>
      <c r="B9" s="1" t="s">
        <v>256</v>
      </c>
      <c r="C9" s="10">
        <v>44616</v>
      </c>
      <c r="D9" s="22">
        <v>0</v>
      </c>
      <c r="E9" s="17" t="s">
        <v>213</v>
      </c>
      <c r="F9" s="15">
        <v>24</v>
      </c>
      <c r="G9" s="2">
        <v>2.9</v>
      </c>
      <c r="H9" s="3">
        <v>4</v>
      </c>
      <c r="I9" s="2">
        <v>1.56</v>
      </c>
      <c r="J9" s="4">
        <f t="shared" si="0"/>
        <v>1.3399999999999999</v>
      </c>
      <c r="K9" s="1">
        <v>1</v>
      </c>
      <c r="L9" s="4">
        <f t="shared" si="1"/>
        <v>1.3399999999999999</v>
      </c>
      <c r="M9" s="1">
        <v>1</v>
      </c>
      <c r="N9" s="19">
        <v>1.34</v>
      </c>
      <c r="O9" s="1" t="s">
        <v>1746</v>
      </c>
    </row>
    <row r="10" spans="1:15" x14ac:dyDescent="0.25">
      <c r="A10" s="1">
        <v>9</v>
      </c>
      <c r="B10" s="1" t="s">
        <v>256</v>
      </c>
      <c r="C10" s="10">
        <v>44617</v>
      </c>
      <c r="D10" s="22">
        <v>0</v>
      </c>
      <c r="E10" s="17" t="s">
        <v>213</v>
      </c>
      <c r="F10" s="15">
        <v>21</v>
      </c>
      <c r="G10" s="2">
        <v>2.97</v>
      </c>
      <c r="H10" s="3">
        <v>6</v>
      </c>
      <c r="I10" s="2">
        <v>1.95</v>
      </c>
      <c r="J10" s="4">
        <f t="shared" si="0"/>
        <v>1.0200000000000002</v>
      </c>
      <c r="K10" s="1">
        <v>1</v>
      </c>
      <c r="L10" s="4">
        <f t="shared" si="1"/>
        <v>1.0200000000000002</v>
      </c>
      <c r="M10" s="1">
        <v>1</v>
      </c>
      <c r="N10" s="19">
        <v>1.02</v>
      </c>
      <c r="O10" s="1" t="s">
        <v>2571</v>
      </c>
    </row>
    <row r="11" spans="1:15" x14ac:dyDescent="0.25">
      <c r="A11" s="1">
        <v>10</v>
      </c>
      <c r="B11" s="1" t="s">
        <v>256</v>
      </c>
      <c r="C11" s="10">
        <v>44618</v>
      </c>
      <c r="D11" s="22">
        <v>0</v>
      </c>
      <c r="E11" s="17" t="s">
        <v>213</v>
      </c>
      <c r="F11" s="15">
        <v>24</v>
      </c>
      <c r="G11" s="2">
        <v>2.48</v>
      </c>
      <c r="H11" s="3">
        <v>7</v>
      </c>
      <c r="I11" s="2">
        <v>1.85</v>
      </c>
      <c r="J11" s="4">
        <f t="shared" si="0"/>
        <v>0.62999999999999989</v>
      </c>
      <c r="K11" s="1">
        <v>1</v>
      </c>
      <c r="L11" s="4">
        <f t="shared" si="1"/>
        <v>0.62999999999999989</v>
      </c>
      <c r="M11" s="1">
        <v>1</v>
      </c>
      <c r="N11" s="19">
        <v>0.63</v>
      </c>
      <c r="O11" s="1" t="s">
        <v>1746</v>
      </c>
    </row>
    <row r="12" spans="1:15" x14ac:dyDescent="0.25">
      <c r="A12" s="1">
        <v>11</v>
      </c>
      <c r="B12" s="1" t="s">
        <v>256</v>
      </c>
      <c r="C12" s="10">
        <v>44619</v>
      </c>
      <c r="D12" s="22">
        <v>0</v>
      </c>
      <c r="E12" s="17" t="s">
        <v>213</v>
      </c>
      <c r="F12" s="15">
        <v>24</v>
      </c>
      <c r="G12" s="2">
        <v>2.4300000000000002</v>
      </c>
      <c r="H12" s="3">
        <v>7</v>
      </c>
      <c r="I12" s="2">
        <v>2.0699999999999998</v>
      </c>
      <c r="J12" s="4">
        <f t="shared" si="0"/>
        <v>0.36000000000000032</v>
      </c>
      <c r="K12" s="1">
        <v>1</v>
      </c>
      <c r="L12" s="4">
        <f t="shared" si="1"/>
        <v>0.36000000000000032</v>
      </c>
      <c r="M12" s="1">
        <v>1</v>
      </c>
      <c r="N12" s="19">
        <v>0.36</v>
      </c>
      <c r="O12" s="1" t="s">
        <v>1746</v>
      </c>
    </row>
    <row r="13" spans="1:15" x14ac:dyDescent="0.25">
      <c r="A13" s="1">
        <v>12</v>
      </c>
      <c r="B13" s="1" t="s">
        <v>256</v>
      </c>
      <c r="C13" s="10">
        <v>44620</v>
      </c>
      <c r="D13" s="22">
        <v>0</v>
      </c>
      <c r="E13" s="17" t="s">
        <v>213</v>
      </c>
      <c r="F13" s="15">
        <v>24</v>
      </c>
      <c r="G13" s="2">
        <v>2.4</v>
      </c>
      <c r="H13" s="3">
        <v>6</v>
      </c>
      <c r="I13" s="2">
        <v>1.97</v>
      </c>
      <c r="J13" s="4">
        <f t="shared" si="0"/>
        <v>0.42999999999999994</v>
      </c>
      <c r="K13" s="1">
        <v>1</v>
      </c>
      <c r="L13" s="4">
        <f t="shared" si="1"/>
        <v>0.42999999999999994</v>
      </c>
      <c r="M13" s="1">
        <v>1</v>
      </c>
      <c r="N13" s="19">
        <v>0.43</v>
      </c>
      <c r="O13" s="1" t="s">
        <v>1746</v>
      </c>
    </row>
    <row r="14" spans="1:15" x14ac:dyDescent="0.25">
      <c r="A14" s="1">
        <v>13</v>
      </c>
      <c r="B14" s="1" t="s">
        <v>256</v>
      </c>
      <c r="C14" s="10">
        <v>44621</v>
      </c>
      <c r="D14" s="22">
        <v>0</v>
      </c>
      <c r="E14" s="17" t="s">
        <v>213</v>
      </c>
      <c r="F14" s="15">
        <v>24</v>
      </c>
      <c r="G14" s="2">
        <v>2.4700000000000002</v>
      </c>
      <c r="H14" s="3">
        <v>7</v>
      </c>
      <c r="I14" s="2">
        <v>1.96</v>
      </c>
      <c r="J14" s="4">
        <f t="shared" si="0"/>
        <v>0.51000000000000023</v>
      </c>
      <c r="K14" s="1">
        <v>1</v>
      </c>
      <c r="L14" s="4">
        <f t="shared" si="1"/>
        <v>0.51000000000000023</v>
      </c>
      <c r="M14" s="1">
        <v>1</v>
      </c>
      <c r="N14" s="19">
        <v>0.51</v>
      </c>
      <c r="O14" s="1" t="s">
        <v>1746</v>
      </c>
    </row>
    <row r="15" spans="1:15" x14ac:dyDescent="0.25">
      <c r="A15" s="1">
        <v>14</v>
      </c>
      <c r="B15" s="1" t="s">
        <v>256</v>
      </c>
      <c r="C15" s="10">
        <v>44622</v>
      </c>
      <c r="D15" s="22">
        <v>0</v>
      </c>
      <c r="E15" s="17" t="s">
        <v>213</v>
      </c>
      <c r="F15" s="15">
        <v>24</v>
      </c>
      <c r="G15" s="2">
        <v>2.36</v>
      </c>
      <c r="H15" s="3">
        <v>7</v>
      </c>
      <c r="I15" s="2">
        <v>2.04</v>
      </c>
      <c r="J15" s="4">
        <f t="shared" si="0"/>
        <v>0.31999999999999984</v>
      </c>
      <c r="K15" s="1">
        <v>1</v>
      </c>
      <c r="L15" s="4">
        <f t="shared" si="1"/>
        <v>0.31999999999999984</v>
      </c>
      <c r="M15" s="1">
        <v>1</v>
      </c>
      <c r="N15" s="19">
        <v>0.32</v>
      </c>
      <c r="O15" s="1" t="s">
        <v>1746</v>
      </c>
    </row>
    <row r="16" spans="1:15" x14ac:dyDescent="0.25">
      <c r="A16" s="1">
        <v>15</v>
      </c>
      <c r="B16" s="1" t="s">
        <v>256</v>
      </c>
      <c r="C16" s="10">
        <v>44623</v>
      </c>
      <c r="D16" s="22">
        <v>0</v>
      </c>
      <c r="E16" s="17" t="s">
        <v>213</v>
      </c>
      <c r="F16" s="15">
        <v>24</v>
      </c>
      <c r="G16" s="2">
        <v>2.74</v>
      </c>
      <c r="H16" s="3">
        <v>7</v>
      </c>
      <c r="I16" s="2">
        <v>2.0299999999999998</v>
      </c>
      <c r="J16" s="4">
        <f t="shared" si="0"/>
        <v>0.71000000000000041</v>
      </c>
      <c r="K16" s="1">
        <v>1</v>
      </c>
      <c r="L16" s="4">
        <f t="shared" si="1"/>
        <v>0.71000000000000041</v>
      </c>
      <c r="M16" s="1">
        <v>1</v>
      </c>
      <c r="N16" s="19">
        <v>0.71</v>
      </c>
      <c r="O16" s="1" t="s">
        <v>2572</v>
      </c>
    </row>
    <row r="17" spans="1:15" x14ac:dyDescent="0.25">
      <c r="A17" s="1">
        <v>16</v>
      </c>
      <c r="B17" s="1" t="s">
        <v>256</v>
      </c>
      <c r="C17" s="10">
        <v>44626</v>
      </c>
      <c r="D17" s="22">
        <v>0</v>
      </c>
      <c r="E17" s="17" t="s">
        <v>231</v>
      </c>
      <c r="F17" s="15">
        <v>16</v>
      </c>
      <c r="G17" s="2">
        <v>1.99</v>
      </c>
      <c r="H17" s="3">
        <v>7</v>
      </c>
      <c r="I17" s="2">
        <v>1.62</v>
      </c>
      <c r="J17" s="4">
        <f t="shared" si="0"/>
        <v>0.36999999999999988</v>
      </c>
      <c r="K17" s="1">
        <v>1</v>
      </c>
      <c r="L17" s="4">
        <f t="shared" si="1"/>
        <v>0.36999999999999988</v>
      </c>
      <c r="M17" s="1">
        <v>1</v>
      </c>
      <c r="N17" s="19">
        <v>0.37</v>
      </c>
      <c r="O17" s="1" t="s">
        <v>1746</v>
      </c>
    </row>
    <row r="18" spans="1:15" x14ac:dyDescent="0.25">
      <c r="A18" s="1">
        <v>17</v>
      </c>
      <c r="B18" s="1" t="s">
        <v>256</v>
      </c>
      <c r="C18" s="10">
        <v>44627</v>
      </c>
      <c r="D18" s="22">
        <v>0</v>
      </c>
      <c r="E18" s="17" t="s">
        <v>213</v>
      </c>
      <c r="F18" s="15">
        <v>24</v>
      </c>
      <c r="G18" s="2">
        <v>3.87</v>
      </c>
      <c r="H18" s="3">
        <v>10</v>
      </c>
      <c r="I18" s="2">
        <v>3.42</v>
      </c>
      <c r="J18" s="4">
        <f t="shared" si="0"/>
        <v>0.45000000000000018</v>
      </c>
      <c r="K18" s="1">
        <v>1</v>
      </c>
      <c r="L18" s="4">
        <f t="shared" si="1"/>
        <v>0.45000000000000018</v>
      </c>
      <c r="M18" s="1">
        <v>1</v>
      </c>
      <c r="N18" s="19">
        <v>0.45</v>
      </c>
      <c r="O18" s="1" t="s">
        <v>1746</v>
      </c>
    </row>
    <row r="19" spans="1:15" x14ac:dyDescent="0.25">
      <c r="A19" s="1">
        <v>18</v>
      </c>
      <c r="B19" s="1" t="s">
        <v>256</v>
      </c>
      <c r="C19" s="10">
        <v>44628</v>
      </c>
      <c r="D19" s="22">
        <v>0</v>
      </c>
      <c r="E19" s="17" t="s">
        <v>213</v>
      </c>
      <c r="F19" s="15">
        <v>24</v>
      </c>
      <c r="G19" s="2">
        <v>2.72</v>
      </c>
      <c r="H19" s="3">
        <v>10</v>
      </c>
      <c r="I19" s="2">
        <v>2.34</v>
      </c>
      <c r="J19" s="4">
        <f t="shared" si="0"/>
        <v>0.38000000000000034</v>
      </c>
      <c r="K19" s="1">
        <v>1</v>
      </c>
      <c r="L19" s="4">
        <f t="shared" si="1"/>
        <v>0.38000000000000034</v>
      </c>
      <c r="M19" s="1">
        <v>1</v>
      </c>
      <c r="N19" s="19">
        <v>0.38</v>
      </c>
      <c r="O19" s="1" t="s">
        <v>1746</v>
      </c>
    </row>
    <row r="20" spans="1:15" x14ac:dyDescent="0.25">
      <c r="A20" s="1">
        <v>19</v>
      </c>
      <c r="B20" s="1" t="s">
        <v>256</v>
      </c>
      <c r="C20" s="10">
        <v>44629</v>
      </c>
      <c r="D20" s="22">
        <v>0</v>
      </c>
      <c r="E20" s="17" t="s">
        <v>213</v>
      </c>
      <c r="F20" s="15">
        <v>24</v>
      </c>
      <c r="G20" s="2">
        <v>2.77</v>
      </c>
      <c r="H20" s="3">
        <v>10</v>
      </c>
      <c r="I20" s="2">
        <v>2.4</v>
      </c>
      <c r="J20" s="4">
        <f t="shared" si="0"/>
        <v>0.37000000000000011</v>
      </c>
      <c r="K20" s="1">
        <v>1</v>
      </c>
      <c r="L20" s="4">
        <f t="shared" si="1"/>
        <v>0.37000000000000011</v>
      </c>
      <c r="M20" s="1">
        <v>1</v>
      </c>
      <c r="N20" s="19">
        <v>0.37</v>
      </c>
      <c r="O20" s="1" t="s">
        <v>1746</v>
      </c>
    </row>
    <row r="21" spans="1:15" x14ac:dyDescent="0.25">
      <c r="A21" s="1">
        <v>20</v>
      </c>
      <c r="B21" s="1" t="s">
        <v>256</v>
      </c>
      <c r="C21" s="10">
        <v>44630</v>
      </c>
      <c r="D21" s="22">
        <v>0</v>
      </c>
      <c r="E21" s="17" t="s">
        <v>213</v>
      </c>
      <c r="F21" s="15">
        <v>24</v>
      </c>
      <c r="G21" s="2">
        <v>2.7</v>
      </c>
      <c r="H21" s="3">
        <v>11</v>
      </c>
      <c r="I21" s="2">
        <v>2.3199999999999998</v>
      </c>
      <c r="J21" s="4">
        <f t="shared" si="0"/>
        <v>0.38000000000000034</v>
      </c>
      <c r="K21" s="1">
        <v>1</v>
      </c>
      <c r="L21" s="4">
        <f t="shared" si="1"/>
        <v>0.38000000000000034</v>
      </c>
      <c r="M21" s="1">
        <v>1</v>
      </c>
      <c r="N21" s="19">
        <v>0.38</v>
      </c>
      <c r="O21" s="1" t="s">
        <v>1746</v>
      </c>
    </row>
    <row r="22" spans="1:15" x14ac:dyDescent="0.25">
      <c r="A22" s="1">
        <v>21</v>
      </c>
      <c r="B22" s="1" t="s">
        <v>256</v>
      </c>
      <c r="C22" s="10">
        <v>44631</v>
      </c>
      <c r="D22" s="22">
        <v>0</v>
      </c>
      <c r="E22" s="17" t="s">
        <v>213</v>
      </c>
      <c r="F22" s="15">
        <v>24</v>
      </c>
      <c r="G22" s="2">
        <v>2.75</v>
      </c>
      <c r="H22" s="3">
        <v>11</v>
      </c>
      <c r="I22" s="2">
        <v>2.38</v>
      </c>
      <c r="J22" s="4">
        <f t="shared" si="0"/>
        <v>0.37000000000000011</v>
      </c>
      <c r="K22" s="1">
        <v>1</v>
      </c>
      <c r="L22" s="4">
        <f t="shared" si="1"/>
        <v>0.37000000000000011</v>
      </c>
      <c r="M22" s="1">
        <v>1</v>
      </c>
      <c r="N22" s="19">
        <v>0.37</v>
      </c>
      <c r="O22" s="1" t="s">
        <v>1746</v>
      </c>
    </row>
    <row r="23" spans="1:15" x14ac:dyDescent="0.25">
      <c r="A23" s="1">
        <v>22</v>
      </c>
      <c r="B23" s="1" t="s">
        <v>256</v>
      </c>
      <c r="C23" s="10">
        <v>44632</v>
      </c>
      <c r="D23" s="22">
        <v>0</v>
      </c>
      <c r="E23" s="17" t="s">
        <v>213</v>
      </c>
      <c r="F23" s="15">
        <v>24</v>
      </c>
      <c r="G23" s="2">
        <v>2.78</v>
      </c>
      <c r="H23" s="3">
        <v>11</v>
      </c>
      <c r="I23" s="2">
        <v>2.38</v>
      </c>
      <c r="J23" s="4">
        <f t="shared" si="0"/>
        <v>0.39999999999999991</v>
      </c>
      <c r="K23" s="1">
        <v>1</v>
      </c>
      <c r="L23" s="4">
        <f t="shared" si="1"/>
        <v>0.39999999999999991</v>
      </c>
      <c r="M23" s="1">
        <v>1</v>
      </c>
      <c r="N23" s="19">
        <v>0.4</v>
      </c>
      <c r="O23" s="1" t="s">
        <v>1746</v>
      </c>
    </row>
    <row r="24" spans="1:15" x14ac:dyDescent="0.25">
      <c r="A24" s="1">
        <v>23</v>
      </c>
      <c r="B24" s="1" t="s">
        <v>256</v>
      </c>
      <c r="C24" s="10">
        <v>44633</v>
      </c>
      <c r="D24" s="22">
        <v>0</v>
      </c>
      <c r="E24" s="17" t="s">
        <v>213</v>
      </c>
      <c r="F24" s="15">
        <v>24</v>
      </c>
      <c r="G24" s="2">
        <v>2.71</v>
      </c>
      <c r="H24" s="3">
        <v>11</v>
      </c>
      <c r="I24" s="2">
        <v>2.36</v>
      </c>
      <c r="J24" s="4">
        <f t="shared" si="0"/>
        <v>0.35000000000000009</v>
      </c>
      <c r="K24" s="1">
        <v>1</v>
      </c>
      <c r="L24" s="4">
        <f t="shared" si="1"/>
        <v>0.35000000000000009</v>
      </c>
      <c r="M24" s="1">
        <v>1</v>
      </c>
      <c r="N24" s="19">
        <v>0.35</v>
      </c>
      <c r="O24" s="1" t="s">
        <v>1746</v>
      </c>
    </row>
    <row r="25" spans="1:15" x14ac:dyDescent="0.25">
      <c r="A25" s="1">
        <v>24</v>
      </c>
      <c r="B25" s="1" t="s">
        <v>256</v>
      </c>
      <c r="C25" s="10">
        <v>44634</v>
      </c>
      <c r="D25" s="22">
        <v>0</v>
      </c>
      <c r="E25" s="17" t="s">
        <v>422</v>
      </c>
      <c r="F25" s="15">
        <v>13</v>
      </c>
      <c r="G25" s="2">
        <v>2.1800000000000002</v>
      </c>
      <c r="H25" s="3">
        <v>6</v>
      </c>
      <c r="I25" s="2">
        <v>1.78</v>
      </c>
      <c r="J25" s="4">
        <f t="shared" si="0"/>
        <v>0.40000000000000013</v>
      </c>
      <c r="K25" s="1">
        <v>1</v>
      </c>
      <c r="L25" s="4">
        <f t="shared" si="1"/>
        <v>0.40000000000000013</v>
      </c>
      <c r="M25" s="1">
        <v>1</v>
      </c>
      <c r="N25" s="19">
        <v>0.4</v>
      </c>
      <c r="O25" s="1" t="s">
        <v>1746</v>
      </c>
    </row>
    <row r="26" spans="1:15" x14ac:dyDescent="0.25">
      <c r="A26" s="1">
        <v>25</v>
      </c>
      <c r="B26" s="1" t="s">
        <v>256</v>
      </c>
      <c r="C26" s="10">
        <v>44635</v>
      </c>
      <c r="D26" s="22">
        <v>0</v>
      </c>
      <c r="E26" s="17" t="s">
        <v>213</v>
      </c>
      <c r="F26" s="15">
        <v>24</v>
      </c>
      <c r="G26" s="2">
        <v>2.93</v>
      </c>
      <c r="H26" s="3">
        <v>11</v>
      </c>
      <c r="I26" s="2">
        <v>2.56</v>
      </c>
      <c r="J26" s="4">
        <f t="shared" si="0"/>
        <v>0.37000000000000011</v>
      </c>
      <c r="K26" s="1">
        <v>1</v>
      </c>
      <c r="L26" s="4">
        <f t="shared" si="1"/>
        <v>0.37000000000000011</v>
      </c>
      <c r="M26" s="1">
        <v>1</v>
      </c>
      <c r="N26" s="19">
        <v>0.37</v>
      </c>
      <c r="O26" s="1" t="s">
        <v>1746</v>
      </c>
    </row>
    <row r="27" spans="1:15" x14ac:dyDescent="0.25">
      <c r="A27" s="1">
        <v>26</v>
      </c>
      <c r="B27" s="1" t="s">
        <v>256</v>
      </c>
      <c r="C27" s="10">
        <v>44636</v>
      </c>
      <c r="D27" s="22">
        <v>0</v>
      </c>
      <c r="E27" s="17" t="s">
        <v>213</v>
      </c>
      <c r="F27" s="15">
        <v>24</v>
      </c>
      <c r="G27" s="2">
        <v>3.3</v>
      </c>
      <c r="H27" s="3">
        <v>9</v>
      </c>
      <c r="I27" s="2">
        <v>2.99</v>
      </c>
      <c r="J27" s="4">
        <f t="shared" si="0"/>
        <v>0.30999999999999961</v>
      </c>
      <c r="K27" s="1">
        <v>1</v>
      </c>
      <c r="L27" s="4">
        <f t="shared" si="1"/>
        <v>0.30999999999999961</v>
      </c>
      <c r="M27" s="1">
        <v>1</v>
      </c>
      <c r="N27" s="19">
        <v>0.31</v>
      </c>
      <c r="O27" s="1" t="s">
        <v>1746</v>
      </c>
    </row>
    <row r="28" spans="1:15" x14ac:dyDescent="0.25">
      <c r="A28" s="1">
        <v>27</v>
      </c>
      <c r="B28" s="1" t="s">
        <v>256</v>
      </c>
      <c r="C28" s="10">
        <v>44637</v>
      </c>
      <c r="D28" s="22">
        <v>0</v>
      </c>
      <c r="E28" s="17" t="s">
        <v>213</v>
      </c>
      <c r="F28" s="15">
        <v>24</v>
      </c>
      <c r="G28" s="2">
        <v>3.35</v>
      </c>
      <c r="H28" s="3">
        <v>9</v>
      </c>
      <c r="I28" s="2">
        <v>2.9</v>
      </c>
      <c r="J28" s="4">
        <f t="shared" si="0"/>
        <v>0.45000000000000018</v>
      </c>
      <c r="K28" s="1">
        <v>1</v>
      </c>
      <c r="L28" s="4">
        <f t="shared" si="1"/>
        <v>0.45000000000000018</v>
      </c>
      <c r="M28" s="1">
        <v>1</v>
      </c>
      <c r="N28" s="19">
        <v>0.45</v>
      </c>
      <c r="O28" s="1" t="s">
        <v>1746</v>
      </c>
    </row>
    <row r="29" spans="1:15" x14ac:dyDescent="0.25">
      <c r="A29" s="1">
        <v>28</v>
      </c>
      <c r="B29" s="1" t="s">
        <v>256</v>
      </c>
      <c r="C29" s="10">
        <v>44638</v>
      </c>
      <c r="D29" s="22">
        <v>0</v>
      </c>
      <c r="E29" s="17" t="s">
        <v>213</v>
      </c>
      <c r="F29" s="15">
        <v>24</v>
      </c>
      <c r="G29" s="2">
        <v>3.06</v>
      </c>
      <c r="H29" s="3">
        <v>9</v>
      </c>
      <c r="I29" s="2">
        <v>2.76</v>
      </c>
      <c r="J29" s="4">
        <f t="shared" si="0"/>
        <v>0.30000000000000027</v>
      </c>
      <c r="K29" s="1">
        <v>1</v>
      </c>
      <c r="L29" s="4">
        <f t="shared" si="1"/>
        <v>0.30000000000000027</v>
      </c>
      <c r="M29" s="1">
        <v>1</v>
      </c>
      <c r="N29" s="19">
        <v>0.3</v>
      </c>
      <c r="O29" s="1" t="s">
        <v>1746</v>
      </c>
    </row>
    <row r="30" spans="1:15" x14ac:dyDescent="0.25">
      <c r="A30" s="1">
        <v>29</v>
      </c>
      <c r="B30" s="1" t="s">
        <v>256</v>
      </c>
      <c r="C30" s="10">
        <v>44639</v>
      </c>
      <c r="D30" s="22">
        <v>0</v>
      </c>
      <c r="E30" s="17" t="s">
        <v>213</v>
      </c>
      <c r="F30" s="15">
        <v>24</v>
      </c>
      <c r="G30" s="2">
        <v>2.93</v>
      </c>
      <c r="H30" s="3">
        <v>9</v>
      </c>
      <c r="I30" s="2">
        <v>2.56</v>
      </c>
      <c r="J30" s="4">
        <f t="shared" si="0"/>
        <v>0.37000000000000011</v>
      </c>
      <c r="K30" s="1">
        <v>1</v>
      </c>
      <c r="L30" s="4">
        <f t="shared" si="1"/>
        <v>0.37000000000000011</v>
      </c>
      <c r="M30" s="1">
        <v>1</v>
      </c>
      <c r="N30" s="19">
        <v>0.37</v>
      </c>
      <c r="O30" s="1" t="s">
        <v>1746</v>
      </c>
    </row>
    <row r="31" spans="1:15" x14ac:dyDescent="0.25">
      <c r="A31" s="1">
        <v>30</v>
      </c>
      <c r="B31" s="1" t="s">
        <v>256</v>
      </c>
      <c r="C31" s="10">
        <v>44640</v>
      </c>
      <c r="D31" s="22">
        <v>0</v>
      </c>
      <c r="E31" s="17" t="s">
        <v>213</v>
      </c>
      <c r="F31" s="15">
        <v>24</v>
      </c>
      <c r="G31" s="2">
        <v>2.92</v>
      </c>
      <c r="H31" s="3">
        <v>9</v>
      </c>
      <c r="I31" s="2">
        <v>2.56</v>
      </c>
      <c r="J31" s="4">
        <f t="shared" si="0"/>
        <v>0.35999999999999988</v>
      </c>
      <c r="K31" s="1">
        <v>1</v>
      </c>
      <c r="L31" s="4">
        <f t="shared" si="1"/>
        <v>0.35999999999999988</v>
      </c>
      <c r="M31" s="1">
        <v>1</v>
      </c>
      <c r="N31" s="19">
        <v>0.36</v>
      </c>
      <c r="O31" s="1" t="s">
        <v>1746</v>
      </c>
    </row>
    <row r="32" spans="1:15" x14ac:dyDescent="0.25">
      <c r="A32" s="1">
        <v>31</v>
      </c>
      <c r="B32" s="1" t="s">
        <v>256</v>
      </c>
      <c r="C32" s="10">
        <v>44641</v>
      </c>
      <c r="D32" s="22">
        <v>0</v>
      </c>
      <c r="E32" s="17" t="s">
        <v>213</v>
      </c>
      <c r="F32" s="15">
        <v>24</v>
      </c>
      <c r="G32" s="2">
        <v>2.79</v>
      </c>
      <c r="H32" s="3">
        <v>9</v>
      </c>
      <c r="I32" s="2">
        <v>2.4300000000000002</v>
      </c>
      <c r="J32" s="4">
        <f t="shared" si="0"/>
        <v>0.35999999999999988</v>
      </c>
      <c r="K32" s="1">
        <v>1</v>
      </c>
      <c r="L32" s="4">
        <f t="shared" si="1"/>
        <v>0.35999999999999988</v>
      </c>
      <c r="M32" s="1">
        <v>1</v>
      </c>
      <c r="N32" s="19">
        <v>0.36</v>
      </c>
      <c r="O32" s="1" t="s">
        <v>1746</v>
      </c>
    </row>
    <row r="33" spans="1:15" x14ac:dyDescent="0.25">
      <c r="A33" s="1">
        <v>32</v>
      </c>
      <c r="B33" s="1" t="s">
        <v>256</v>
      </c>
      <c r="C33" s="10">
        <v>44642</v>
      </c>
      <c r="D33" s="22">
        <v>0</v>
      </c>
      <c r="E33" s="17" t="s">
        <v>213</v>
      </c>
      <c r="F33" s="15">
        <v>24</v>
      </c>
      <c r="G33" s="2">
        <v>2.88</v>
      </c>
      <c r="H33" s="3">
        <v>9</v>
      </c>
      <c r="I33" s="2">
        <v>2.35</v>
      </c>
      <c r="J33" s="4">
        <f t="shared" si="0"/>
        <v>0.5299999999999998</v>
      </c>
      <c r="K33" s="1">
        <v>1</v>
      </c>
      <c r="L33" s="4">
        <f t="shared" si="1"/>
        <v>0.5299999999999998</v>
      </c>
      <c r="M33" s="1">
        <v>1</v>
      </c>
      <c r="N33" s="19">
        <v>0.53</v>
      </c>
      <c r="O33" s="1" t="s">
        <v>1746</v>
      </c>
    </row>
    <row r="34" spans="1:15" ht="18" customHeight="1" x14ac:dyDescent="0.25">
      <c r="A34" s="1">
        <v>33</v>
      </c>
      <c r="B34" s="1" t="s">
        <v>256</v>
      </c>
      <c r="C34" s="10">
        <v>44643</v>
      </c>
      <c r="D34" s="22">
        <v>0</v>
      </c>
      <c r="E34" s="17" t="s">
        <v>213</v>
      </c>
      <c r="F34" s="15">
        <v>24</v>
      </c>
      <c r="G34" s="2">
        <v>2.67</v>
      </c>
      <c r="H34" s="3">
        <v>9</v>
      </c>
      <c r="I34" s="2">
        <v>2.23</v>
      </c>
      <c r="J34" s="4">
        <f t="shared" si="0"/>
        <v>0.43999999999999995</v>
      </c>
      <c r="K34" s="1">
        <v>1</v>
      </c>
      <c r="L34" s="4">
        <f t="shared" si="1"/>
        <v>0.43999999999999995</v>
      </c>
      <c r="M34" s="1">
        <v>1</v>
      </c>
      <c r="N34" s="19">
        <v>0.44</v>
      </c>
      <c r="O34" s="1" t="s">
        <v>1746</v>
      </c>
    </row>
    <row r="35" spans="1:15" x14ac:dyDescent="0.25">
      <c r="A35" s="1">
        <v>34</v>
      </c>
      <c r="B35" s="1" t="s">
        <v>256</v>
      </c>
      <c r="C35" s="10">
        <v>44644</v>
      </c>
      <c r="D35" s="22">
        <v>0</v>
      </c>
      <c r="E35" s="17" t="s">
        <v>213</v>
      </c>
      <c r="F35" s="15">
        <v>24</v>
      </c>
      <c r="G35" s="2">
        <v>2.62</v>
      </c>
      <c r="H35" s="3">
        <v>10</v>
      </c>
      <c r="I35" s="2">
        <v>2.3199999999999998</v>
      </c>
      <c r="J35" s="4">
        <f t="shared" si="0"/>
        <v>0.30000000000000027</v>
      </c>
      <c r="K35" s="1">
        <v>1</v>
      </c>
      <c r="L35" s="4">
        <f t="shared" si="1"/>
        <v>0.30000000000000027</v>
      </c>
      <c r="M35" s="1">
        <v>1</v>
      </c>
      <c r="N35" s="19">
        <v>0.3</v>
      </c>
      <c r="O35" s="1" t="s">
        <v>1746</v>
      </c>
    </row>
    <row r="36" spans="1:15" x14ac:dyDescent="0.25">
      <c r="A36" s="1">
        <v>35</v>
      </c>
      <c r="B36" s="1" t="s">
        <v>256</v>
      </c>
      <c r="C36" s="10">
        <v>44645</v>
      </c>
      <c r="D36" s="22">
        <v>0</v>
      </c>
      <c r="E36" s="17" t="s">
        <v>213</v>
      </c>
      <c r="F36" s="15">
        <v>24</v>
      </c>
      <c r="G36" s="2">
        <v>2.75</v>
      </c>
      <c r="H36" s="3">
        <v>10</v>
      </c>
      <c r="I36" s="2">
        <v>2.3199999999999998</v>
      </c>
      <c r="J36" s="4">
        <f t="shared" si="0"/>
        <v>0.43000000000000016</v>
      </c>
      <c r="K36" s="1">
        <v>1</v>
      </c>
      <c r="L36" s="4">
        <f t="shared" si="1"/>
        <v>0.43000000000000016</v>
      </c>
      <c r="M36" s="1">
        <v>1</v>
      </c>
      <c r="N36" s="19">
        <v>0.43</v>
      </c>
      <c r="O36" s="1" t="s">
        <v>1746</v>
      </c>
    </row>
    <row r="37" spans="1:15" x14ac:dyDescent="0.25">
      <c r="A37" s="1">
        <v>36</v>
      </c>
      <c r="B37" s="1" t="s">
        <v>256</v>
      </c>
      <c r="C37" s="10">
        <v>44646</v>
      </c>
      <c r="D37" s="22">
        <v>0</v>
      </c>
      <c r="E37" s="17" t="s">
        <v>213</v>
      </c>
      <c r="F37" s="15">
        <v>24</v>
      </c>
      <c r="G37" s="2">
        <v>2.57</v>
      </c>
      <c r="H37" s="3">
        <v>9</v>
      </c>
      <c r="I37" s="2">
        <v>2.23</v>
      </c>
      <c r="J37" s="4">
        <f t="shared" si="0"/>
        <v>0.33999999999999986</v>
      </c>
      <c r="K37" s="1">
        <v>1</v>
      </c>
      <c r="L37" s="4">
        <f t="shared" si="1"/>
        <v>0.33999999999999986</v>
      </c>
      <c r="M37" s="1">
        <v>1</v>
      </c>
      <c r="N37" s="19">
        <v>0.34</v>
      </c>
      <c r="O37" s="1" t="s">
        <v>1746</v>
      </c>
    </row>
    <row r="38" spans="1:15" x14ac:dyDescent="0.25">
      <c r="A38" s="1">
        <v>37</v>
      </c>
      <c r="B38" s="1" t="s">
        <v>256</v>
      </c>
      <c r="C38" s="10">
        <v>44647</v>
      </c>
      <c r="D38" s="22">
        <v>0</v>
      </c>
      <c r="E38" s="17" t="s">
        <v>213</v>
      </c>
      <c r="F38" s="15">
        <v>24</v>
      </c>
      <c r="G38" s="2">
        <v>2.58</v>
      </c>
      <c r="H38" s="3">
        <v>10</v>
      </c>
      <c r="I38" s="2">
        <v>2.21</v>
      </c>
      <c r="J38" s="4">
        <f t="shared" si="0"/>
        <v>0.37000000000000011</v>
      </c>
      <c r="K38" s="1">
        <v>1</v>
      </c>
      <c r="L38" s="4">
        <f t="shared" si="1"/>
        <v>0.37000000000000011</v>
      </c>
      <c r="M38" s="1">
        <v>1</v>
      </c>
      <c r="N38" s="19">
        <v>0.37</v>
      </c>
      <c r="O38" s="1" t="s">
        <v>1746</v>
      </c>
    </row>
    <row r="39" spans="1:15" x14ac:dyDescent="0.25">
      <c r="A39" s="1">
        <v>38</v>
      </c>
      <c r="B39" s="1" t="s">
        <v>256</v>
      </c>
      <c r="C39" s="10">
        <v>44648</v>
      </c>
      <c r="D39" s="22">
        <v>0</v>
      </c>
      <c r="E39" s="17" t="s">
        <v>213</v>
      </c>
      <c r="F39" s="15">
        <v>24</v>
      </c>
      <c r="G39" s="2">
        <v>2.79</v>
      </c>
      <c r="H39" s="3">
        <v>9.6</v>
      </c>
      <c r="I39" s="2">
        <v>2.4900000000000002</v>
      </c>
      <c r="J39" s="4">
        <f t="shared" si="0"/>
        <v>0.29999999999999982</v>
      </c>
      <c r="K39" s="1">
        <v>1</v>
      </c>
      <c r="L39" s="4">
        <f t="shared" si="1"/>
        <v>0.29999999999999982</v>
      </c>
      <c r="M39" s="1">
        <v>1</v>
      </c>
      <c r="N39" s="19">
        <v>0.3</v>
      </c>
      <c r="O39" s="1" t="s">
        <v>1746</v>
      </c>
    </row>
    <row r="40" spans="1:15" x14ac:dyDescent="0.25">
      <c r="A40" s="1">
        <v>39</v>
      </c>
      <c r="B40" s="1" t="s">
        <v>256</v>
      </c>
      <c r="C40" s="10">
        <v>44649</v>
      </c>
      <c r="D40" s="22">
        <v>0</v>
      </c>
      <c r="E40" s="17" t="s">
        <v>213</v>
      </c>
      <c r="F40" s="15">
        <v>24</v>
      </c>
      <c r="G40" s="2">
        <v>2.86</v>
      </c>
      <c r="H40" s="3">
        <v>9.5</v>
      </c>
      <c r="I40" s="2">
        <v>2.46</v>
      </c>
      <c r="J40" s="4">
        <f t="shared" si="0"/>
        <v>0.39999999999999991</v>
      </c>
      <c r="K40" s="1">
        <v>1</v>
      </c>
      <c r="L40" s="4">
        <f t="shared" si="1"/>
        <v>0.39999999999999991</v>
      </c>
      <c r="M40" s="1">
        <v>1</v>
      </c>
      <c r="N40" s="19">
        <v>0.4</v>
      </c>
      <c r="O40" s="1" t="s">
        <v>1746</v>
      </c>
    </row>
    <row r="41" spans="1:15" x14ac:dyDescent="0.25">
      <c r="A41" s="1">
        <v>40</v>
      </c>
      <c r="B41" s="1" t="s">
        <v>256</v>
      </c>
      <c r="C41" s="10">
        <v>44650</v>
      </c>
      <c r="D41" s="22">
        <v>0</v>
      </c>
      <c r="E41" s="17" t="s">
        <v>213</v>
      </c>
      <c r="F41" s="15">
        <v>24</v>
      </c>
      <c r="G41" s="2">
        <v>2.81</v>
      </c>
      <c r="H41" s="3">
        <v>3</v>
      </c>
      <c r="I41" s="2">
        <v>2.48</v>
      </c>
      <c r="J41" s="4">
        <f t="shared" si="0"/>
        <v>0.33000000000000007</v>
      </c>
      <c r="K41" s="1">
        <v>1</v>
      </c>
      <c r="L41" s="4">
        <f t="shared" si="1"/>
        <v>0.33000000000000007</v>
      </c>
      <c r="M41" s="1">
        <v>1</v>
      </c>
      <c r="N41" s="19">
        <v>0.33</v>
      </c>
      <c r="O41" s="1" t="s">
        <v>1746</v>
      </c>
    </row>
    <row r="42" spans="1:15" x14ac:dyDescent="0.25">
      <c r="A42" s="1">
        <v>41</v>
      </c>
      <c r="B42" s="1" t="s">
        <v>256</v>
      </c>
      <c r="C42" s="10">
        <v>44651</v>
      </c>
      <c r="D42" s="22">
        <v>0</v>
      </c>
      <c r="E42" s="17" t="s">
        <v>213</v>
      </c>
      <c r="F42" s="15">
        <v>24</v>
      </c>
      <c r="G42" s="2">
        <v>2.78</v>
      </c>
      <c r="H42" s="3">
        <v>3</v>
      </c>
      <c r="I42" s="2">
        <v>2.4300000000000002</v>
      </c>
      <c r="J42" s="4">
        <f t="shared" si="0"/>
        <v>0.34999999999999964</v>
      </c>
      <c r="K42" s="1">
        <v>1</v>
      </c>
      <c r="L42" s="4">
        <f t="shared" si="1"/>
        <v>0.34999999999999964</v>
      </c>
      <c r="M42" s="1">
        <v>1</v>
      </c>
      <c r="N42" s="19">
        <v>0.35</v>
      </c>
      <c r="O42" s="1" t="s">
        <v>1746</v>
      </c>
    </row>
    <row r="43" spans="1:15" x14ac:dyDescent="0.25">
      <c r="A43" s="1">
        <v>42</v>
      </c>
      <c r="B43" s="1" t="s">
        <v>256</v>
      </c>
      <c r="C43" s="10">
        <v>44652</v>
      </c>
      <c r="D43" s="22">
        <v>0</v>
      </c>
      <c r="E43" s="17" t="s">
        <v>213</v>
      </c>
      <c r="F43" s="15">
        <v>24</v>
      </c>
      <c r="G43" s="2">
        <v>2.71</v>
      </c>
      <c r="H43" s="3">
        <v>3</v>
      </c>
      <c r="I43" s="2">
        <v>2.54</v>
      </c>
      <c r="J43" s="4">
        <f t="shared" si="0"/>
        <v>0.16999999999999993</v>
      </c>
      <c r="K43" s="1">
        <v>1</v>
      </c>
      <c r="L43" s="4">
        <f t="shared" si="1"/>
        <v>0.16999999999999993</v>
      </c>
      <c r="M43" s="1">
        <v>1</v>
      </c>
      <c r="N43" s="19">
        <v>0.17</v>
      </c>
      <c r="O43" s="1" t="s">
        <v>1746</v>
      </c>
    </row>
    <row r="44" spans="1:15" x14ac:dyDescent="0.25">
      <c r="A44" s="1">
        <v>43</v>
      </c>
      <c r="B44" s="1" t="s">
        <v>256</v>
      </c>
      <c r="C44" s="10">
        <v>44653</v>
      </c>
      <c r="D44" s="22">
        <v>0</v>
      </c>
      <c r="E44" s="17" t="s">
        <v>213</v>
      </c>
      <c r="F44" s="15">
        <v>24</v>
      </c>
      <c r="G44" s="2">
        <v>2.78</v>
      </c>
      <c r="H44" s="3">
        <v>3</v>
      </c>
      <c r="I44" s="2">
        <v>2.46</v>
      </c>
      <c r="J44" s="4">
        <f t="shared" si="0"/>
        <v>0.31999999999999984</v>
      </c>
      <c r="K44" s="1">
        <v>1</v>
      </c>
      <c r="L44" s="4">
        <f t="shared" si="1"/>
        <v>0.31999999999999984</v>
      </c>
      <c r="M44" s="1">
        <v>1</v>
      </c>
      <c r="N44" s="19">
        <v>0.32</v>
      </c>
      <c r="O44" s="1" t="s">
        <v>1746</v>
      </c>
    </row>
    <row r="45" spans="1:15" x14ac:dyDescent="0.25">
      <c r="A45" s="1">
        <v>44</v>
      </c>
      <c r="B45" s="1" t="s">
        <v>256</v>
      </c>
      <c r="C45" s="10">
        <v>44654</v>
      </c>
      <c r="D45" s="22">
        <v>0</v>
      </c>
      <c r="E45" s="17" t="s">
        <v>213</v>
      </c>
      <c r="F45" s="15">
        <v>24</v>
      </c>
      <c r="G45" s="2">
        <v>2.81</v>
      </c>
      <c r="H45" s="3">
        <v>3</v>
      </c>
      <c r="I45" s="2">
        <v>2.4300000000000002</v>
      </c>
      <c r="J45" s="4">
        <f t="shared" si="0"/>
        <v>0.37999999999999989</v>
      </c>
      <c r="K45" s="1">
        <v>1</v>
      </c>
      <c r="L45" s="4">
        <f t="shared" si="1"/>
        <v>0.37999999999999989</v>
      </c>
      <c r="M45" s="1">
        <v>1</v>
      </c>
      <c r="N45" s="19">
        <v>0.38</v>
      </c>
      <c r="O45" s="1" t="s">
        <v>1746</v>
      </c>
    </row>
    <row r="46" spans="1:15" x14ac:dyDescent="0.25">
      <c r="A46" s="1">
        <v>45</v>
      </c>
      <c r="B46" s="1" t="s">
        <v>256</v>
      </c>
      <c r="C46" s="10">
        <v>44655</v>
      </c>
      <c r="D46" s="22">
        <v>0</v>
      </c>
      <c r="E46" s="17" t="s">
        <v>213</v>
      </c>
      <c r="F46" s="15">
        <v>24</v>
      </c>
      <c r="G46" s="2">
        <v>2.82</v>
      </c>
      <c r="H46" s="3">
        <v>3</v>
      </c>
      <c r="I46" s="2">
        <v>2.48</v>
      </c>
      <c r="J46" s="4">
        <f t="shared" si="0"/>
        <v>0.33999999999999986</v>
      </c>
      <c r="K46" s="1">
        <v>1</v>
      </c>
      <c r="L46" s="4">
        <f t="shared" si="1"/>
        <v>0.33999999999999986</v>
      </c>
      <c r="M46" s="1">
        <v>1</v>
      </c>
      <c r="N46" s="19">
        <v>0.34</v>
      </c>
      <c r="O46" s="1" t="s">
        <v>1746</v>
      </c>
    </row>
    <row r="47" spans="1:15" x14ac:dyDescent="0.25">
      <c r="A47" s="1">
        <v>46</v>
      </c>
      <c r="B47" s="1" t="s">
        <v>256</v>
      </c>
      <c r="C47" s="10">
        <v>44656</v>
      </c>
      <c r="D47" s="22">
        <v>0</v>
      </c>
      <c r="E47" s="17" t="s">
        <v>213</v>
      </c>
      <c r="F47" s="15">
        <v>24</v>
      </c>
      <c r="G47" s="2">
        <v>2.76</v>
      </c>
      <c r="H47" s="3">
        <v>3</v>
      </c>
      <c r="I47" s="2">
        <v>2.44</v>
      </c>
      <c r="J47" s="4">
        <f t="shared" si="0"/>
        <v>0.31999999999999984</v>
      </c>
      <c r="K47" s="1">
        <v>1</v>
      </c>
      <c r="L47" s="4">
        <f t="shared" si="1"/>
        <v>0.31999999999999984</v>
      </c>
      <c r="M47" s="1">
        <v>1</v>
      </c>
      <c r="N47" s="19">
        <v>0.32</v>
      </c>
      <c r="O47" s="1" t="s">
        <v>1746</v>
      </c>
    </row>
    <row r="48" spans="1:15" x14ac:dyDescent="0.25">
      <c r="A48" s="1">
        <v>47</v>
      </c>
      <c r="B48" s="1" t="s">
        <v>256</v>
      </c>
      <c r="C48" s="10">
        <v>44657</v>
      </c>
      <c r="D48" s="22">
        <v>0</v>
      </c>
      <c r="E48" s="17" t="s">
        <v>213</v>
      </c>
      <c r="F48" s="15">
        <v>24</v>
      </c>
      <c r="G48" s="2">
        <v>2.74</v>
      </c>
      <c r="H48" s="3">
        <v>3</v>
      </c>
      <c r="I48" s="2">
        <v>2.42</v>
      </c>
      <c r="J48" s="4">
        <f t="shared" si="0"/>
        <v>0.32000000000000028</v>
      </c>
      <c r="K48" s="1">
        <v>1</v>
      </c>
      <c r="L48" s="4">
        <f t="shared" si="1"/>
        <v>0.32000000000000028</v>
      </c>
      <c r="M48" s="1">
        <v>1</v>
      </c>
      <c r="N48" s="19">
        <v>0.32</v>
      </c>
      <c r="O48" s="1" t="s">
        <v>1746</v>
      </c>
    </row>
    <row r="49" spans="1:15" x14ac:dyDescent="0.25">
      <c r="A49" s="1">
        <v>48</v>
      </c>
      <c r="B49" s="1" t="s">
        <v>256</v>
      </c>
      <c r="C49" s="10">
        <v>44658</v>
      </c>
      <c r="D49" s="22">
        <v>0</v>
      </c>
      <c r="E49" s="17" t="s">
        <v>213</v>
      </c>
      <c r="F49" s="15">
        <v>24</v>
      </c>
      <c r="G49" s="2">
        <v>2.73</v>
      </c>
      <c r="H49" s="3">
        <v>3</v>
      </c>
      <c r="I49" s="2">
        <v>2.36</v>
      </c>
      <c r="J49" s="4">
        <f t="shared" si="0"/>
        <v>0.37000000000000011</v>
      </c>
      <c r="K49" s="1">
        <v>1</v>
      </c>
      <c r="L49" s="4">
        <f t="shared" si="1"/>
        <v>0.37000000000000011</v>
      </c>
      <c r="M49" s="1">
        <v>1</v>
      </c>
      <c r="N49" s="19">
        <v>0.37</v>
      </c>
      <c r="O49" s="1" t="s">
        <v>1746</v>
      </c>
    </row>
    <row r="50" spans="1:15" x14ac:dyDescent="0.25">
      <c r="A50" s="1">
        <v>49</v>
      </c>
      <c r="B50" s="1" t="s">
        <v>256</v>
      </c>
      <c r="C50" s="10">
        <v>44659</v>
      </c>
      <c r="D50" s="22">
        <v>0</v>
      </c>
      <c r="E50" s="17" t="s">
        <v>213</v>
      </c>
      <c r="F50" s="15">
        <v>24</v>
      </c>
      <c r="G50" s="2">
        <v>2.75</v>
      </c>
      <c r="H50" s="3">
        <v>3</v>
      </c>
      <c r="I50" s="2">
        <v>2.4500000000000002</v>
      </c>
      <c r="J50" s="4">
        <f t="shared" si="0"/>
        <v>0.29999999999999982</v>
      </c>
      <c r="K50" s="1">
        <v>1</v>
      </c>
      <c r="L50" s="4">
        <f t="shared" si="1"/>
        <v>0.29999999999999982</v>
      </c>
      <c r="M50" s="1">
        <v>1</v>
      </c>
      <c r="N50" s="19">
        <v>0.3</v>
      </c>
      <c r="O50" s="1" t="s">
        <v>1746</v>
      </c>
    </row>
    <row r="51" spans="1:15" x14ac:dyDescent="0.25">
      <c r="A51" s="1">
        <v>50</v>
      </c>
      <c r="B51" s="1" t="s">
        <v>256</v>
      </c>
      <c r="C51" s="10">
        <v>44660</v>
      </c>
      <c r="D51" s="22">
        <v>0</v>
      </c>
      <c r="E51" s="17" t="s">
        <v>213</v>
      </c>
      <c r="F51" s="15">
        <v>24</v>
      </c>
      <c r="G51" s="2">
        <v>2.48</v>
      </c>
      <c r="H51" s="3">
        <v>3</v>
      </c>
      <c r="I51" s="2">
        <v>2.13</v>
      </c>
      <c r="J51" s="4">
        <f t="shared" si="0"/>
        <v>0.35000000000000009</v>
      </c>
      <c r="K51" s="1">
        <v>1</v>
      </c>
      <c r="L51" s="4">
        <f t="shared" si="1"/>
        <v>0.35000000000000009</v>
      </c>
      <c r="M51" s="1">
        <v>1</v>
      </c>
      <c r="N51" s="19">
        <v>0.35</v>
      </c>
      <c r="O51" s="1" t="s">
        <v>1746</v>
      </c>
    </row>
    <row r="52" spans="1:15" x14ac:dyDescent="0.25">
      <c r="A52" s="1">
        <v>51</v>
      </c>
      <c r="B52" s="1" t="s">
        <v>256</v>
      </c>
      <c r="C52" s="10">
        <v>44661</v>
      </c>
      <c r="D52" s="22">
        <v>0</v>
      </c>
      <c r="E52" s="17" t="s">
        <v>213</v>
      </c>
      <c r="F52" s="15">
        <v>24</v>
      </c>
      <c r="G52" s="2">
        <v>2.4300000000000002</v>
      </c>
      <c r="H52" s="3">
        <v>3</v>
      </c>
      <c r="I52" s="2">
        <v>2.09</v>
      </c>
      <c r="J52" s="4">
        <f t="shared" si="0"/>
        <v>0.3400000000000003</v>
      </c>
      <c r="K52" s="1">
        <v>1</v>
      </c>
      <c r="L52" s="4">
        <f t="shared" si="1"/>
        <v>0.3400000000000003</v>
      </c>
      <c r="M52" s="1">
        <v>1</v>
      </c>
      <c r="N52" s="19">
        <v>0.34</v>
      </c>
      <c r="O52" s="1" t="s">
        <v>1746</v>
      </c>
    </row>
    <row r="53" spans="1:15" x14ac:dyDescent="0.25">
      <c r="A53" s="1">
        <v>52</v>
      </c>
      <c r="B53" s="1" t="s">
        <v>256</v>
      </c>
      <c r="C53" s="10">
        <v>44662</v>
      </c>
      <c r="D53" s="22">
        <v>0</v>
      </c>
      <c r="E53" s="17" t="s">
        <v>213</v>
      </c>
      <c r="F53" s="15">
        <v>24</v>
      </c>
      <c r="G53" s="2">
        <v>2.63</v>
      </c>
      <c r="H53" s="3">
        <v>3.3</v>
      </c>
      <c r="I53" s="2">
        <v>2.31</v>
      </c>
      <c r="J53" s="4">
        <f t="shared" si="0"/>
        <v>0.31999999999999984</v>
      </c>
      <c r="K53" s="1">
        <v>1</v>
      </c>
      <c r="L53" s="4">
        <f t="shared" si="1"/>
        <v>0.31999999999999984</v>
      </c>
      <c r="M53" s="1">
        <v>1</v>
      </c>
      <c r="N53" s="19">
        <v>0.32</v>
      </c>
      <c r="O53" s="1" t="s">
        <v>1746</v>
      </c>
    </row>
    <row r="54" spans="1:15" x14ac:dyDescent="0.25">
      <c r="A54" s="1">
        <v>53</v>
      </c>
      <c r="B54" s="1" t="s">
        <v>256</v>
      </c>
      <c r="C54" s="10">
        <v>44663</v>
      </c>
      <c r="D54" s="22">
        <v>0</v>
      </c>
      <c r="E54" s="17" t="s">
        <v>213</v>
      </c>
      <c r="F54" s="15">
        <v>24</v>
      </c>
      <c r="G54" s="2">
        <v>2.72</v>
      </c>
      <c r="H54" s="3">
        <v>3</v>
      </c>
      <c r="I54" s="2">
        <v>2.5</v>
      </c>
      <c r="J54" s="4">
        <f t="shared" si="0"/>
        <v>0.2200000000000002</v>
      </c>
      <c r="K54" s="1">
        <v>1</v>
      </c>
      <c r="L54" s="4">
        <f t="shared" si="1"/>
        <v>0.2200000000000002</v>
      </c>
      <c r="M54" s="1">
        <v>1</v>
      </c>
      <c r="N54" s="19">
        <v>0.22</v>
      </c>
      <c r="O54" s="1" t="s">
        <v>1746</v>
      </c>
    </row>
    <row r="55" spans="1:15" x14ac:dyDescent="0.25">
      <c r="A55" s="1">
        <v>54</v>
      </c>
      <c r="B55" s="1" t="s">
        <v>256</v>
      </c>
      <c r="C55" s="10">
        <v>44664</v>
      </c>
      <c r="D55" s="22">
        <v>0</v>
      </c>
      <c r="E55" s="17" t="s">
        <v>213</v>
      </c>
      <c r="F55" s="15">
        <v>24</v>
      </c>
      <c r="G55" s="2">
        <v>2.58</v>
      </c>
      <c r="H55" s="3">
        <v>3</v>
      </c>
      <c r="I55" s="2">
        <v>2.37</v>
      </c>
      <c r="J55" s="4">
        <f t="shared" si="0"/>
        <v>0.20999999999999996</v>
      </c>
      <c r="K55" s="1">
        <v>1</v>
      </c>
      <c r="L55" s="4">
        <f t="shared" si="1"/>
        <v>0.20999999999999996</v>
      </c>
      <c r="M55" s="1">
        <v>1</v>
      </c>
      <c r="N55" s="19">
        <v>0.21</v>
      </c>
      <c r="O55" s="1" t="s">
        <v>1746</v>
      </c>
    </row>
    <row r="56" spans="1:15" x14ac:dyDescent="0.25">
      <c r="A56" s="1">
        <v>55</v>
      </c>
      <c r="B56" s="1" t="s">
        <v>256</v>
      </c>
      <c r="C56" s="10">
        <v>44665</v>
      </c>
      <c r="D56" s="22">
        <v>0</v>
      </c>
      <c r="E56" s="17" t="s">
        <v>213</v>
      </c>
      <c r="F56" s="15">
        <v>24</v>
      </c>
      <c r="G56" s="2">
        <v>2.58</v>
      </c>
      <c r="H56" s="3">
        <v>3</v>
      </c>
      <c r="I56" s="2">
        <v>2.2400000000000002</v>
      </c>
      <c r="J56" s="4">
        <f t="shared" si="0"/>
        <v>0.33999999999999986</v>
      </c>
      <c r="K56" s="1">
        <v>1</v>
      </c>
      <c r="L56" s="4">
        <f t="shared" si="1"/>
        <v>0.33999999999999986</v>
      </c>
      <c r="M56" s="1">
        <v>1</v>
      </c>
      <c r="N56" s="19">
        <v>0.34</v>
      </c>
      <c r="O56" s="1" t="s">
        <v>1746</v>
      </c>
    </row>
    <row r="57" spans="1:15" x14ac:dyDescent="0.25">
      <c r="A57" s="1">
        <v>56</v>
      </c>
      <c r="B57" s="1" t="s">
        <v>256</v>
      </c>
      <c r="C57" s="10">
        <v>44666</v>
      </c>
      <c r="D57" s="22">
        <v>0</v>
      </c>
      <c r="E57" s="10" t="s">
        <v>458</v>
      </c>
      <c r="F57" s="15">
        <v>7</v>
      </c>
      <c r="G57" s="2">
        <v>0.91</v>
      </c>
      <c r="H57" s="3">
        <v>1</v>
      </c>
      <c r="I57" s="2">
        <v>0.81</v>
      </c>
      <c r="J57" s="4">
        <f t="shared" si="0"/>
        <v>9.9999999999999978E-2</v>
      </c>
      <c r="K57" s="1">
        <v>1</v>
      </c>
      <c r="L57" s="4">
        <f t="shared" si="1"/>
        <v>9.9999999999999978E-2</v>
      </c>
      <c r="M57" s="1">
        <f>C63-C57</f>
        <v>5</v>
      </c>
      <c r="N57" s="19">
        <v>4.8106999999999998</v>
      </c>
      <c r="O57" s="1" t="s">
        <v>1746</v>
      </c>
    </row>
    <row r="58" spans="1:15" x14ac:dyDescent="0.25">
      <c r="A58" s="1">
        <v>57</v>
      </c>
      <c r="B58" s="1" t="s">
        <v>2573</v>
      </c>
      <c r="C58" s="10">
        <v>44666</v>
      </c>
      <c r="D58" s="22">
        <v>0.6</v>
      </c>
      <c r="E58" s="10" t="s">
        <v>223</v>
      </c>
      <c r="F58" s="15">
        <v>17</v>
      </c>
      <c r="G58" s="2">
        <v>2.13</v>
      </c>
      <c r="H58" s="3">
        <v>1</v>
      </c>
      <c r="I58" s="2">
        <v>1.53</v>
      </c>
      <c r="J58" s="4">
        <f t="shared" si="0"/>
        <v>0.59999999999999987</v>
      </c>
      <c r="K58" s="1">
        <v>1</v>
      </c>
      <c r="L58" s="4">
        <v>0</v>
      </c>
      <c r="M58" s="1">
        <v>1</v>
      </c>
      <c r="N58" s="19">
        <v>0.6</v>
      </c>
      <c r="O58" s="1" t="s">
        <v>1746</v>
      </c>
    </row>
    <row r="59" spans="1:15" x14ac:dyDescent="0.25">
      <c r="A59" s="1">
        <v>58</v>
      </c>
      <c r="B59" s="1" t="s">
        <v>2573</v>
      </c>
      <c r="C59" s="10">
        <v>44667</v>
      </c>
      <c r="D59" s="22">
        <v>0.6</v>
      </c>
      <c r="E59" s="17" t="s">
        <v>213</v>
      </c>
      <c r="F59" s="15">
        <v>24</v>
      </c>
      <c r="G59" s="2">
        <v>3.49</v>
      </c>
      <c r="H59" s="3">
        <v>1</v>
      </c>
      <c r="I59" s="2">
        <v>2.39</v>
      </c>
      <c r="J59" s="4">
        <f t="shared" si="0"/>
        <v>1.1000000000000001</v>
      </c>
      <c r="K59" s="1">
        <v>1</v>
      </c>
      <c r="L59" s="4">
        <f t="shared" si="1"/>
        <v>0.50000000000000011</v>
      </c>
      <c r="M59" s="1">
        <v>1</v>
      </c>
      <c r="N59" s="19">
        <v>1.1000000000000001</v>
      </c>
      <c r="O59" s="1" t="s">
        <v>1746</v>
      </c>
    </row>
    <row r="60" spans="1:15" x14ac:dyDescent="0.25">
      <c r="A60" s="1">
        <v>59</v>
      </c>
      <c r="B60" s="1" t="s">
        <v>2573</v>
      </c>
      <c r="C60" s="10">
        <v>44668</v>
      </c>
      <c r="D60" s="22">
        <v>0.6</v>
      </c>
      <c r="E60" s="17" t="s">
        <v>213</v>
      </c>
      <c r="F60" s="15">
        <v>24</v>
      </c>
      <c r="G60" s="2">
        <v>3.26</v>
      </c>
      <c r="H60" s="3">
        <v>4</v>
      </c>
      <c r="I60" s="2">
        <v>2.2000000000000002</v>
      </c>
      <c r="J60" s="4">
        <f t="shared" si="0"/>
        <v>1.0599999999999996</v>
      </c>
      <c r="K60" s="1">
        <v>1</v>
      </c>
      <c r="L60" s="4">
        <f t="shared" si="1"/>
        <v>0.45999999999999963</v>
      </c>
      <c r="M60" s="1">
        <v>1</v>
      </c>
      <c r="N60" s="19">
        <v>1.06</v>
      </c>
      <c r="O60" s="1" t="s">
        <v>1746</v>
      </c>
    </row>
    <row r="61" spans="1:15" x14ac:dyDescent="0.25">
      <c r="A61" s="1">
        <v>60</v>
      </c>
      <c r="B61" s="1" t="s">
        <v>2573</v>
      </c>
      <c r="C61" s="10">
        <v>44669</v>
      </c>
      <c r="D61" s="22">
        <v>0.6</v>
      </c>
      <c r="E61" s="17" t="s">
        <v>213</v>
      </c>
      <c r="F61" s="15">
        <v>24</v>
      </c>
      <c r="G61" s="2">
        <v>3.28</v>
      </c>
      <c r="H61" s="3">
        <v>4</v>
      </c>
      <c r="I61" s="2">
        <v>2.39</v>
      </c>
      <c r="J61" s="4">
        <f t="shared" si="0"/>
        <v>0.88999999999999968</v>
      </c>
      <c r="K61" s="1">
        <v>1</v>
      </c>
      <c r="L61" s="4">
        <f t="shared" si="1"/>
        <v>0.2899999999999997</v>
      </c>
      <c r="M61" s="1">
        <v>1</v>
      </c>
      <c r="N61" s="19">
        <v>0.89</v>
      </c>
      <c r="O61" s="1" t="s">
        <v>1746</v>
      </c>
    </row>
    <row r="62" spans="1:15" x14ac:dyDescent="0.25">
      <c r="A62" s="1">
        <v>61</v>
      </c>
      <c r="B62" s="1" t="s">
        <v>2573</v>
      </c>
      <c r="C62" s="10">
        <v>44670</v>
      </c>
      <c r="D62" s="22">
        <v>0.6</v>
      </c>
      <c r="E62" s="17" t="s">
        <v>213</v>
      </c>
      <c r="F62" s="15">
        <v>24</v>
      </c>
      <c r="G62" s="2">
        <v>3.16</v>
      </c>
      <c r="H62" s="3">
        <v>4</v>
      </c>
      <c r="I62" s="2">
        <v>2.29</v>
      </c>
      <c r="J62" s="4">
        <f t="shared" si="0"/>
        <v>0.87000000000000011</v>
      </c>
      <c r="K62" s="1">
        <v>1</v>
      </c>
      <c r="L62" s="4">
        <f t="shared" si="1"/>
        <v>0.27000000000000013</v>
      </c>
      <c r="M62" s="1">
        <v>1</v>
      </c>
      <c r="N62" s="19">
        <v>0.87</v>
      </c>
      <c r="O62" s="1" t="s">
        <v>1746</v>
      </c>
    </row>
    <row r="63" spans="1:15" x14ac:dyDescent="0.25">
      <c r="A63" s="1">
        <v>62</v>
      </c>
      <c r="B63" s="1" t="s">
        <v>256</v>
      </c>
      <c r="C63" s="10">
        <v>44671</v>
      </c>
      <c r="D63" s="22">
        <v>0</v>
      </c>
      <c r="E63" s="17" t="s">
        <v>223</v>
      </c>
      <c r="F63" s="15">
        <v>17</v>
      </c>
      <c r="G63" s="2">
        <v>2.02</v>
      </c>
      <c r="H63" s="3">
        <v>10</v>
      </c>
      <c r="I63" s="2">
        <v>1.43</v>
      </c>
      <c r="J63" s="4">
        <f t="shared" si="0"/>
        <v>0.59000000000000008</v>
      </c>
      <c r="K63" s="1">
        <v>1</v>
      </c>
      <c r="L63" s="4">
        <f t="shared" si="1"/>
        <v>0.59000000000000008</v>
      </c>
      <c r="M63" s="1">
        <v>1</v>
      </c>
      <c r="N63" s="19">
        <v>0.59</v>
      </c>
      <c r="O63" s="1" t="s">
        <v>1746</v>
      </c>
    </row>
    <row r="64" spans="1:15" x14ac:dyDescent="0.25">
      <c r="A64" s="1">
        <v>63</v>
      </c>
      <c r="B64" s="1" t="s">
        <v>2573</v>
      </c>
      <c r="C64" s="10">
        <v>44671</v>
      </c>
      <c r="D64" s="22">
        <v>0.2</v>
      </c>
      <c r="E64" s="17" t="s">
        <v>458</v>
      </c>
      <c r="F64" s="15">
        <v>7</v>
      </c>
      <c r="G64" s="2">
        <v>1.1200000000000001</v>
      </c>
      <c r="H64" s="3">
        <v>1.2</v>
      </c>
      <c r="I64" s="2">
        <v>0.78</v>
      </c>
      <c r="J64" s="4">
        <f t="shared" si="0"/>
        <v>0.34000000000000008</v>
      </c>
      <c r="K64" s="1">
        <v>5</v>
      </c>
      <c r="L64" s="4">
        <f t="shared" si="1"/>
        <v>0.7000000000000004</v>
      </c>
      <c r="M64" s="1">
        <f>C75-C64</f>
        <v>8</v>
      </c>
      <c r="N64" s="19">
        <v>2.5785</v>
      </c>
      <c r="O64" s="1" t="s">
        <v>1746</v>
      </c>
    </row>
    <row r="65" spans="1:15" x14ac:dyDescent="0.25">
      <c r="A65" s="1">
        <v>64</v>
      </c>
      <c r="B65" s="1" t="s">
        <v>256</v>
      </c>
      <c r="C65" s="10">
        <v>44672</v>
      </c>
      <c r="D65" s="22">
        <v>0</v>
      </c>
      <c r="E65" s="17" t="s">
        <v>213</v>
      </c>
      <c r="F65" s="15">
        <v>24</v>
      </c>
      <c r="G65" s="2">
        <v>2.3199999999999998</v>
      </c>
      <c r="H65" s="3">
        <v>10</v>
      </c>
      <c r="I65" s="2">
        <v>2.13</v>
      </c>
      <c r="J65" s="4">
        <f t="shared" si="0"/>
        <v>0.18999999999999995</v>
      </c>
      <c r="K65" s="1">
        <v>1</v>
      </c>
      <c r="L65" s="4">
        <f t="shared" si="1"/>
        <v>0.18999999999999995</v>
      </c>
      <c r="M65" s="1">
        <v>1</v>
      </c>
      <c r="N65" s="19">
        <v>0.19</v>
      </c>
      <c r="O65" s="1" t="s">
        <v>1746</v>
      </c>
    </row>
    <row r="66" spans="1:15" x14ac:dyDescent="0.25">
      <c r="A66" s="1">
        <v>65</v>
      </c>
      <c r="B66" s="1" t="s">
        <v>256</v>
      </c>
      <c r="C66" s="10">
        <v>44673</v>
      </c>
      <c r="D66" s="22">
        <v>0</v>
      </c>
      <c r="E66" s="17" t="s">
        <v>213</v>
      </c>
      <c r="F66" s="15">
        <v>24</v>
      </c>
      <c r="G66" s="2">
        <v>2.5</v>
      </c>
      <c r="H66" s="3">
        <v>10</v>
      </c>
      <c r="I66" s="2">
        <v>2.23</v>
      </c>
      <c r="J66" s="4">
        <f t="shared" ref="J66:J129" si="2">G66-I66</f>
        <v>0.27</v>
      </c>
      <c r="K66" s="1">
        <v>1</v>
      </c>
      <c r="L66" s="4">
        <f t="shared" si="1"/>
        <v>0.27</v>
      </c>
      <c r="M66" s="1">
        <v>1</v>
      </c>
      <c r="N66" s="19">
        <v>0.27</v>
      </c>
      <c r="O66" s="1" t="s">
        <v>1746</v>
      </c>
    </row>
    <row r="67" spans="1:15" x14ac:dyDescent="0.25">
      <c r="A67" s="1">
        <v>66</v>
      </c>
      <c r="B67" s="1" t="s">
        <v>256</v>
      </c>
      <c r="C67" s="10">
        <v>44674</v>
      </c>
      <c r="D67" s="22">
        <v>0</v>
      </c>
      <c r="E67" s="17" t="s">
        <v>221</v>
      </c>
      <c r="F67" s="15">
        <v>5</v>
      </c>
      <c r="G67" s="2">
        <v>0.38</v>
      </c>
      <c r="H67" s="3">
        <v>2</v>
      </c>
      <c r="I67" s="2">
        <v>0.31</v>
      </c>
      <c r="J67" s="4">
        <f t="shared" si="2"/>
        <v>7.0000000000000007E-2</v>
      </c>
      <c r="K67" s="1">
        <v>1</v>
      </c>
      <c r="L67" s="4">
        <f t="shared" ref="L67:L130" si="3">(G67-I67-D67)*K67</f>
        <v>7.0000000000000007E-2</v>
      </c>
      <c r="M67" s="1">
        <v>7</v>
      </c>
      <c r="N67" s="19">
        <f>M67*J67</f>
        <v>0.49000000000000005</v>
      </c>
      <c r="O67" s="1" t="s">
        <v>1746</v>
      </c>
    </row>
    <row r="68" spans="1:15" x14ac:dyDescent="0.25">
      <c r="A68" s="1">
        <v>67</v>
      </c>
      <c r="B68" s="1" t="s">
        <v>2574</v>
      </c>
      <c r="C68" s="10">
        <v>44674</v>
      </c>
      <c r="D68" s="22">
        <v>0.9</v>
      </c>
      <c r="E68" s="17" t="s">
        <v>2575</v>
      </c>
      <c r="F68" s="15">
        <v>10</v>
      </c>
      <c r="G68" s="2">
        <v>1.25</v>
      </c>
      <c r="H68" s="3">
        <v>4</v>
      </c>
      <c r="I68" s="2">
        <v>0.72</v>
      </c>
      <c r="J68" s="4">
        <f t="shared" si="2"/>
        <v>0.53</v>
      </c>
      <c r="K68" s="1">
        <v>1</v>
      </c>
      <c r="L68" s="4">
        <v>0</v>
      </c>
      <c r="M68" s="1">
        <v>1</v>
      </c>
      <c r="N68" s="19">
        <v>0.53</v>
      </c>
      <c r="O68" s="1" t="s">
        <v>1746</v>
      </c>
    </row>
    <row r="69" spans="1:15" x14ac:dyDescent="0.25">
      <c r="A69" s="1">
        <v>68</v>
      </c>
      <c r="B69" s="1" t="s">
        <v>2574</v>
      </c>
      <c r="C69" s="10">
        <v>44675</v>
      </c>
      <c r="D69" s="22">
        <v>0.9</v>
      </c>
      <c r="E69" s="17" t="s">
        <v>312</v>
      </c>
      <c r="F69" s="15">
        <v>5</v>
      </c>
      <c r="G69" s="2">
        <v>2.2000000000000002</v>
      </c>
      <c r="H69" s="3">
        <v>4</v>
      </c>
      <c r="I69" s="2">
        <v>1.43</v>
      </c>
      <c r="J69" s="4">
        <f t="shared" si="2"/>
        <v>0.77000000000000024</v>
      </c>
      <c r="K69" s="1">
        <v>2</v>
      </c>
      <c r="L69" s="4">
        <v>0</v>
      </c>
      <c r="M69" s="1">
        <f>C72-C69</f>
        <v>2</v>
      </c>
      <c r="N69" s="19">
        <v>2.7372999999999998</v>
      </c>
      <c r="O69" s="1" t="s">
        <v>1746</v>
      </c>
    </row>
    <row r="70" spans="1:15" x14ac:dyDescent="0.25">
      <c r="A70" s="1">
        <v>69</v>
      </c>
      <c r="B70" s="1" t="s">
        <v>2576</v>
      </c>
      <c r="C70" s="10">
        <v>44675</v>
      </c>
      <c r="D70" s="22">
        <v>0</v>
      </c>
      <c r="E70" s="17" t="s">
        <v>2577</v>
      </c>
      <c r="F70" s="15">
        <v>16</v>
      </c>
      <c r="G70" s="2">
        <v>2.08</v>
      </c>
      <c r="H70" s="3">
        <v>3</v>
      </c>
      <c r="I70" s="2">
        <v>1.18</v>
      </c>
      <c r="J70" s="4">
        <f t="shared" si="2"/>
        <v>0.90000000000000013</v>
      </c>
      <c r="K70" s="1">
        <v>1</v>
      </c>
      <c r="L70" s="4">
        <f t="shared" si="3"/>
        <v>0.90000000000000013</v>
      </c>
      <c r="M70" s="1">
        <v>6</v>
      </c>
      <c r="N70" s="19">
        <f>M70*J70</f>
        <v>5.4</v>
      </c>
      <c r="O70" s="1" t="s">
        <v>1746</v>
      </c>
    </row>
    <row r="71" spans="1:15" x14ac:dyDescent="0.25">
      <c r="A71" s="1">
        <v>70</v>
      </c>
      <c r="B71" s="1" t="s">
        <v>258</v>
      </c>
      <c r="C71" s="10">
        <v>44676</v>
      </c>
      <c r="D71" s="22">
        <v>0</v>
      </c>
      <c r="E71" s="17" t="s">
        <v>542</v>
      </c>
      <c r="F71" s="15">
        <v>21</v>
      </c>
      <c r="G71" s="2">
        <v>3.37</v>
      </c>
      <c r="H71" s="3">
        <v>4</v>
      </c>
      <c r="I71" s="2">
        <v>1.96</v>
      </c>
      <c r="J71" s="4">
        <f t="shared" si="2"/>
        <v>1.4100000000000001</v>
      </c>
      <c r="K71" s="1">
        <v>1</v>
      </c>
      <c r="L71" s="4">
        <f t="shared" si="3"/>
        <v>1.4100000000000001</v>
      </c>
      <c r="M71" s="1">
        <v>5</v>
      </c>
      <c r="N71" s="19">
        <f t="shared" ref="N71:N72" si="4">M71*J71</f>
        <v>7.0500000000000007</v>
      </c>
      <c r="O71" s="1" t="s">
        <v>1746</v>
      </c>
    </row>
    <row r="72" spans="1:15" x14ac:dyDescent="0.25">
      <c r="A72" s="1">
        <v>71</v>
      </c>
      <c r="B72" s="1" t="s">
        <v>2574</v>
      </c>
      <c r="C72" s="10">
        <v>44677</v>
      </c>
      <c r="D72" s="22">
        <v>0.9</v>
      </c>
      <c r="E72" s="17" t="s">
        <v>489</v>
      </c>
      <c r="F72" s="15">
        <v>23</v>
      </c>
      <c r="G72" s="2">
        <v>3.61</v>
      </c>
      <c r="H72" s="3">
        <v>4</v>
      </c>
      <c r="I72" s="2">
        <v>2.2599999999999998</v>
      </c>
      <c r="J72" s="4">
        <f t="shared" si="2"/>
        <v>1.35</v>
      </c>
      <c r="K72" s="1">
        <v>1</v>
      </c>
      <c r="L72" s="4">
        <f t="shared" si="3"/>
        <v>0.45000000000000007</v>
      </c>
      <c r="M72" s="1">
        <v>4</v>
      </c>
      <c r="N72" s="19">
        <f t="shared" si="4"/>
        <v>5.4</v>
      </c>
      <c r="O72" s="1" t="s">
        <v>1746</v>
      </c>
    </row>
    <row r="73" spans="1:15" x14ac:dyDescent="0.25">
      <c r="A73" s="1">
        <v>72</v>
      </c>
      <c r="B73" s="1" t="s">
        <v>2578</v>
      </c>
      <c r="C73" s="10">
        <v>44678</v>
      </c>
      <c r="D73" s="22">
        <v>0.5</v>
      </c>
      <c r="E73" s="17" t="s">
        <v>489</v>
      </c>
      <c r="F73" s="15">
        <v>23</v>
      </c>
      <c r="G73" s="2">
        <v>3.3</v>
      </c>
      <c r="H73" s="3">
        <v>3</v>
      </c>
      <c r="I73" s="2">
        <v>2.09</v>
      </c>
      <c r="J73" s="4">
        <f t="shared" si="2"/>
        <v>1.21</v>
      </c>
      <c r="K73" s="1">
        <v>1</v>
      </c>
      <c r="L73" s="4">
        <f t="shared" si="3"/>
        <v>0.71</v>
      </c>
      <c r="M73" s="1">
        <v>1</v>
      </c>
      <c r="N73" s="19">
        <v>1.21</v>
      </c>
      <c r="O73" s="1" t="s">
        <v>1746</v>
      </c>
    </row>
    <row r="74" spans="1:15" x14ac:dyDescent="0.25">
      <c r="A74" s="1">
        <v>73</v>
      </c>
      <c r="B74" s="1" t="s">
        <v>2578</v>
      </c>
      <c r="C74" s="10">
        <v>44679</v>
      </c>
      <c r="D74" s="22">
        <v>0.5</v>
      </c>
      <c r="E74" s="17" t="s">
        <v>233</v>
      </c>
      <c r="F74" s="15">
        <v>6</v>
      </c>
      <c r="G74" s="2">
        <v>0.92</v>
      </c>
      <c r="H74" s="3">
        <v>1</v>
      </c>
      <c r="I74" s="2">
        <v>0.52</v>
      </c>
      <c r="J74" s="4">
        <f t="shared" si="2"/>
        <v>0.4</v>
      </c>
      <c r="K74" s="1">
        <v>1</v>
      </c>
      <c r="L74" s="4">
        <v>0</v>
      </c>
      <c r="M74" s="1">
        <v>1</v>
      </c>
      <c r="N74" s="4">
        <v>0</v>
      </c>
      <c r="O74" s="1" t="s">
        <v>1746</v>
      </c>
    </row>
    <row r="75" spans="1:15" x14ac:dyDescent="0.25">
      <c r="A75" s="1">
        <v>74</v>
      </c>
      <c r="B75" s="1" t="s">
        <v>2573</v>
      </c>
      <c r="C75" s="10">
        <v>44679</v>
      </c>
      <c r="D75" s="22">
        <v>0.6</v>
      </c>
      <c r="E75" s="17" t="s">
        <v>248</v>
      </c>
      <c r="F75" s="15">
        <v>18</v>
      </c>
      <c r="G75" s="2">
        <v>2.1</v>
      </c>
      <c r="H75" s="3">
        <v>3</v>
      </c>
      <c r="I75" s="2">
        <v>1.69</v>
      </c>
      <c r="J75" s="4">
        <f t="shared" si="2"/>
        <v>0.41000000000000014</v>
      </c>
      <c r="K75" s="1">
        <v>1</v>
      </c>
      <c r="L75" s="4">
        <v>0</v>
      </c>
      <c r="M75" s="1">
        <v>1</v>
      </c>
      <c r="N75" s="19">
        <v>0.41</v>
      </c>
      <c r="O75" s="1" t="s">
        <v>1746</v>
      </c>
    </row>
    <row r="76" spans="1:15" x14ac:dyDescent="0.25">
      <c r="A76" s="1">
        <v>75</v>
      </c>
      <c r="B76" s="1" t="s">
        <v>2573</v>
      </c>
      <c r="C76" s="10">
        <v>44680</v>
      </c>
      <c r="D76" s="22">
        <v>0.6</v>
      </c>
      <c r="E76" s="17" t="s">
        <v>213</v>
      </c>
      <c r="F76" s="15">
        <v>24</v>
      </c>
      <c r="G76" s="2">
        <v>3.47</v>
      </c>
      <c r="H76" s="3">
        <v>3</v>
      </c>
      <c r="I76" s="2">
        <v>2.39</v>
      </c>
      <c r="J76" s="4">
        <f t="shared" si="2"/>
        <v>1.08</v>
      </c>
      <c r="K76" s="1">
        <v>1</v>
      </c>
      <c r="L76" s="4">
        <f t="shared" si="3"/>
        <v>0.48000000000000009</v>
      </c>
      <c r="M76" s="1">
        <v>1</v>
      </c>
      <c r="N76" s="19">
        <v>1.08</v>
      </c>
      <c r="O76" s="1" t="s">
        <v>1746</v>
      </c>
    </row>
    <row r="77" spans="1:15" x14ac:dyDescent="0.25">
      <c r="A77" s="1">
        <v>76</v>
      </c>
      <c r="B77" s="1" t="s">
        <v>256</v>
      </c>
      <c r="C77" s="10">
        <v>44681</v>
      </c>
      <c r="D77" s="22">
        <v>0</v>
      </c>
      <c r="E77" s="17" t="s">
        <v>489</v>
      </c>
      <c r="F77" s="15">
        <v>23</v>
      </c>
      <c r="G77" s="2">
        <v>3.19</v>
      </c>
      <c r="H77" s="3">
        <v>6</v>
      </c>
      <c r="I77" s="2">
        <v>2.42</v>
      </c>
      <c r="J77" s="4">
        <f t="shared" si="2"/>
        <v>0.77</v>
      </c>
      <c r="K77" s="1">
        <v>1</v>
      </c>
      <c r="L77" s="4">
        <f t="shared" si="3"/>
        <v>0.77</v>
      </c>
      <c r="M77" s="1">
        <v>1</v>
      </c>
      <c r="N77" s="19">
        <v>0.77</v>
      </c>
      <c r="O77" s="1" t="s">
        <v>1746</v>
      </c>
    </row>
    <row r="78" spans="1:15" x14ac:dyDescent="0.25">
      <c r="A78" s="1">
        <v>77</v>
      </c>
      <c r="B78" s="1" t="s">
        <v>2573</v>
      </c>
      <c r="C78" s="10">
        <v>44681</v>
      </c>
      <c r="D78" s="22">
        <v>0.6</v>
      </c>
      <c r="E78" s="17" t="s">
        <v>278</v>
      </c>
      <c r="F78" s="15">
        <v>1</v>
      </c>
      <c r="G78" s="2">
        <v>0.31</v>
      </c>
      <c r="H78" s="3">
        <v>1</v>
      </c>
      <c r="I78" s="2">
        <v>0.22</v>
      </c>
      <c r="J78" s="4">
        <f t="shared" si="2"/>
        <v>0.09</v>
      </c>
      <c r="K78" s="1">
        <v>1</v>
      </c>
      <c r="L78" s="4">
        <v>0</v>
      </c>
      <c r="M78" s="1">
        <v>5</v>
      </c>
      <c r="N78" s="19">
        <v>1.35</v>
      </c>
      <c r="O78" s="1" t="s">
        <v>1746</v>
      </c>
    </row>
    <row r="79" spans="1:15" x14ac:dyDescent="0.25">
      <c r="A79" s="1">
        <v>78</v>
      </c>
      <c r="B79" s="1" t="s">
        <v>256</v>
      </c>
      <c r="C79" s="10">
        <v>44682</v>
      </c>
      <c r="D79" s="22">
        <v>0</v>
      </c>
      <c r="E79" s="17" t="s">
        <v>213</v>
      </c>
      <c r="F79" s="15">
        <v>24</v>
      </c>
      <c r="G79" s="2">
        <v>2.77</v>
      </c>
      <c r="H79" s="3">
        <v>4</v>
      </c>
      <c r="I79" s="2">
        <v>2.41</v>
      </c>
      <c r="J79" s="4">
        <f t="shared" si="2"/>
        <v>0.35999999999999988</v>
      </c>
      <c r="K79" s="1">
        <v>1</v>
      </c>
      <c r="L79" s="4">
        <f t="shared" si="3"/>
        <v>0.35999999999999988</v>
      </c>
      <c r="M79" s="1">
        <v>1</v>
      </c>
      <c r="N79" s="19">
        <v>0.36</v>
      </c>
      <c r="O79" s="1" t="s">
        <v>1746</v>
      </c>
    </row>
    <row r="80" spans="1:15" x14ac:dyDescent="0.25">
      <c r="A80" s="1">
        <v>79</v>
      </c>
      <c r="B80" s="1" t="s">
        <v>256</v>
      </c>
      <c r="C80" s="10">
        <v>44683</v>
      </c>
      <c r="D80" s="22">
        <v>0</v>
      </c>
      <c r="E80" s="17" t="s">
        <v>278</v>
      </c>
      <c r="F80" s="15">
        <v>1</v>
      </c>
      <c r="G80" s="2">
        <v>0.54</v>
      </c>
      <c r="H80" s="3">
        <v>1</v>
      </c>
      <c r="I80" s="2">
        <v>0.2</v>
      </c>
      <c r="J80" s="4">
        <f t="shared" si="2"/>
        <v>0.34</v>
      </c>
      <c r="K80" s="1">
        <v>2</v>
      </c>
      <c r="L80" s="4">
        <f t="shared" si="3"/>
        <v>0.68</v>
      </c>
      <c r="M80" s="1">
        <f>C98-C80</f>
        <v>10</v>
      </c>
      <c r="N80" s="19">
        <v>0.72589999999999999</v>
      </c>
      <c r="O80" s="1" t="s">
        <v>1746</v>
      </c>
    </row>
    <row r="81" spans="1:15" x14ac:dyDescent="0.25">
      <c r="A81" s="1">
        <v>80</v>
      </c>
      <c r="B81" s="1" t="s">
        <v>2574</v>
      </c>
      <c r="C81" s="10">
        <v>44683</v>
      </c>
      <c r="D81" s="22">
        <v>0.9</v>
      </c>
      <c r="E81" s="17" t="s">
        <v>489</v>
      </c>
      <c r="F81" s="15">
        <v>23</v>
      </c>
      <c r="G81" s="2">
        <v>4.58</v>
      </c>
      <c r="H81" s="3">
        <v>2</v>
      </c>
      <c r="I81" s="2">
        <v>2.21</v>
      </c>
      <c r="J81" s="4">
        <f t="shared" si="2"/>
        <v>2.37</v>
      </c>
      <c r="K81" s="1">
        <v>1</v>
      </c>
      <c r="L81" s="4">
        <f t="shared" si="3"/>
        <v>1.4700000000000002</v>
      </c>
      <c r="M81" s="1">
        <v>1</v>
      </c>
      <c r="N81" s="19">
        <v>1.47</v>
      </c>
      <c r="O81" s="1" t="s">
        <v>1746</v>
      </c>
    </row>
    <row r="82" spans="1:15" x14ac:dyDescent="0.25">
      <c r="A82" s="1">
        <v>81</v>
      </c>
      <c r="B82" s="1" t="s">
        <v>2574</v>
      </c>
      <c r="C82" s="10">
        <v>44684</v>
      </c>
      <c r="D82" s="22">
        <v>0.9</v>
      </c>
      <c r="E82" s="17" t="s">
        <v>458</v>
      </c>
      <c r="F82" s="15">
        <v>7</v>
      </c>
      <c r="G82" s="2">
        <v>2.0499999999999998</v>
      </c>
      <c r="H82" s="3">
        <v>1</v>
      </c>
      <c r="I82" s="2">
        <v>0.88</v>
      </c>
      <c r="J82" s="4">
        <f t="shared" si="2"/>
        <v>1.17</v>
      </c>
      <c r="K82" s="1">
        <v>7</v>
      </c>
      <c r="L82" s="4">
        <f t="shared" si="3"/>
        <v>1.8899999999999992</v>
      </c>
      <c r="M82" s="1">
        <f>C95-C82</f>
        <v>7</v>
      </c>
      <c r="N82" s="19">
        <v>7.8441999999999998</v>
      </c>
      <c r="O82" s="1" t="s">
        <v>1746</v>
      </c>
    </row>
    <row r="83" spans="1:15" x14ac:dyDescent="0.25">
      <c r="A83" s="1">
        <v>82</v>
      </c>
      <c r="B83" s="1" t="s">
        <v>258</v>
      </c>
      <c r="C83" s="10">
        <v>44684</v>
      </c>
      <c r="D83" s="22">
        <v>0.7</v>
      </c>
      <c r="E83" s="17" t="s">
        <v>223</v>
      </c>
      <c r="F83" s="15">
        <v>17</v>
      </c>
      <c r="G83" s="2">
        <v>3.01</v>
      </c>
      <c r="H83" s="3">
        <v>1</v>
      </c>
      <c r="I83" s="2">
        <v>0.6</v>
      </c>
      <c r="J83" s="4">
        <f t="shared" si="2"/>
        <v>2.4099999999999997</v>
      </c>
      <c r="K83" s="1">
        <v>1</v>
      </c>
      <c r="L83" s="4">
        <f t="shared" si="3"/>
        <v>1.7099999999999997</v>
      </c>
      <c r="M83" s="1">
        <v>1</v>
      </c>
      <c r="N83" s="19">
        <v>1.71</v>
      </c>
      <c r="O83" s="1" t="s">
        <v>1746</v>
      </c>
    </row>
    <row r="84" spans="1:15" x14ac:dyDescent="0.25">
      <c r="A84" s="1">
        <v>83</v>
      </c>
      <c r="B84" s="1" t="s">
        <v>258</v>
      </c>
      <c r="C84" s="10">
        <v>44685</v>
      </c>
      <c r="D84" s="22">
        <v>0.7</v>
      </c>
      <c r="E84" s="17" t="s">
        <v>213</v>
      </c>
      <c r="F84" s="15">
        <v>24</v>
      </c>
      <c r="G84" s="2">
        <v>3.6</v>
      </c>
      <c r="H84" s="3">
        <v>3</v>
      </c>
      <c r="I84" s="2">
        <v>2.2999999999999998</v>
      </c>
      <c r="J84" s="4">
        <f t="shared" si="2"/>
        <v>1.3000000000000003</v>
      </c>
      <c r="K84" s="1">
        <v>1</v>
      </c>
      <c r="L84" s="4">
        <f t="shared" si="3"/>
        <v>0.60000000000000031</v>
      </c>
      <c r="M84" s="1">
        <v>1</v>
      </c>
      <c r="N84" s="19">
        <v>0.6</v>
      </c>
      <c r="O84" s="1" t="s">
        <v>1746</v>
      </c>
    </row>
    <row r="85" spans="1:15" x14ac:dyDescent="0.25">
      <c r="A85" s="1">
        <v>84</v>
      </c>
      <c r="B85" s="1" t="s">
        <v>258</v>
      </c>
      <c r="C85" s="10">
        <v>44686</v>
      </c>
      <c r="D85" s="22">
        <v>0</v>
      </c>
      <c r="E85" s="17" t="s">
        <v>1544</v>
      </c>
      <c r="F85" s="15">
        <v>4</v>
      </c>
      <c r="G85" s="2">
        <v>1.1399999999999999</v>
      </c>
      <c r="H85" s="3">
        <v>1</v>
      </c>
      <c r="I85" s="2">
        <v>0.81</v>
      </c>
      <c r="J85" s="4">
        <f t="shared" si="2"/>
        <v>0.32999999999999985</v>
      </c>
      <c r="K85" s="1">
        <v>2</v>
      </c>
      <c r="L85" s="4">
        <f t="shared" si="3"/>
        <v>0.6599999999999997</v>
      </c>
      <c r="M85" s="1">
        <f>C90-C85</f>
        <v>2</v>
      </c>
      <c r="N85" s="19">
        <v>1.3073999999999999</v>
      </c>
      <c r="O85" s="1" t="s">
        <v>1746</v>
      </c>
    </row>
    <row r="86" spans="1:15" x14ac:dyDescent="0.25">
      <c r="A86" s="1">
        <v>85</v>
      </c>
      <c r="B86" s="1" t="s">
        <v>2573</v>
      </c>
      <c r="C86" s="10">
        <v>44686</v>
      </c>
      <c r="D86" s="22">
        <v>0</v>
      </c>
      <c r="E86" s="17" t="s">
        <v>1686</v>
      </c>
      <c r="F86" s="15">
        <v>20</v>
      </c>
      <c r="G86" s="2">
        <v>1.1599999999999999</v>
      </c>
      <c r="H86" s="3">
        <v>1</v>
      </c>
      <c r="I86" s="2">
        <v>0.88</v>
      </c>
      <c r="J86" s="4">
        <f t="shared" si="2"/>
        <v>0.27999999999999992</v>
      </c>
      <c r="K86" s="1">
        <v>1</v>
      </c>
      <c r="L86" s="4">
        <f t="shared" si="3"/>
        <v>0.27999999999999992</v>
      </c>
      <c r="M86" s="1">
        <v>1</v>
      </c>
      <c r="N86" s="19">
        <v>0.28000000000000003</v>
      </c>
      <c r="O86" s="1" t="s">
        <v>1746</v>
      </c>
    </row>
    <row r="87" spans="1:15" x14ac:dyDescent="0.25">
      <c r="A87" s="1">
        <v>86</v>
      </c>
      <c r="B87" s="1" t="s">
        <v>2573</v>
      </c>
      <c r="C87" s="10">
        <v>44687</v>
      </c>
      <c r="D87" s="22">
        <v>0</v>
      </c>
      <c r="E87" s="17" t="s">
        <v>628</v>
      </c>
      <c r="F87" s="15">
        <v>14</v>
      </c>
      <c r="G87" s="2">
        <v>3.22</v>
      </c>
      <c r="H87" s="3">
        <v>2</v>
      </c>
      <c r="I87" s="2">
        <v>1.52</v>
      </c>
      <c r="J87" s="4">
        <f t="shared" si="2"/>
        <v>1.7000000000000002</v>
      </c>
      <c r="K87" s="1">
        <v>5</v>
      </c>
      <c r="L87" s="4">
        <f t="shared" si="3"/>
        <v>8.5</v>
      </c>
      <c r="M87" s="1">
        <v>25</v>
      </c>
      <c r="N87" s="19">
        <v>15.830500000000001</v>
      </c>
      <c r="O87" s="1" t="s">
        <v>1746</v>
      </c>
    </row>
    <row r="88" spans="1:15" x14ac:dyDescent="0.25">
      <c r="A88" s="1">
        <v>87</v>
      </c>
      <c r="B88" s="1" t="s">
        <v>2576</v>
      </c>
      <c r="C88" s="10">
        <v>44687</v>
      </c>
      <c r="D88" s="22">
        <v>0</v>
      </c>
      <c r="E88" s="17" t="s">
        <v>1520</v>
      </c>
      <c r="F88" s="15">
        <v>10</v>
      </c>
      <c r="G88" s="2">
        <v>1.8</v>
      </c>
      <c r="H88" s="3">
        <v>2</v>
      </c>
      <c r="I88" s="2">
        <v>0.74</v>
      </c>
      <c r="J88" s="4">
        <f t="shared" si="2"/>
        <v>1.06</v>
      </c>
      <c r="K88" s="1">
        <v>1</v>
      </c>
      <c r="L88" s="4">
        <f t="shared" si="3"/>
        <v>1.06</v>
      </c>
      <c r="M88" s="1">
        <v>1</v>
      </c>
      <c r="N88" s="19">
        <v>1.06</v>
      </c>
      <c r="O88" s="1" t="s">
        <v>1746</v>
      </c>
    </row>
    <row r="89" spans="1:15" x14ac:dyDescent="0.25">
      <c r="A89" s="1">
        <v>88</v>
      </c>
      <c r="B89" s="1" t="s">
        <v>2576</v>
      </c>
      <c r="C89" s="10">
        <v>44688</v>
      </c>
      <c r="D89" s="22">
        <v>0</v>
      </c>
      <c r="E89" s="17" t="s">
        <v>697</v>
      </c>
      <c r="F89" s="15">
        <v>3</v>
      </c>
      <c r="G89" s="2">
        <v>1.52</v>
      </c>
      <c r="H89" s="3">
        <v>0.62</v>
      </c>
      <c r="I89" s="2">
        <v>0.31</v>
      </c>
      <c r="J89" s="4">
        <f t="shared" si="2"/>
        <v>1.21</v>
      </c>
      <c r="K89" s="1">
        <v>5</v>
      </c>
      <c r="L89" s="4">
        <f t="shared" si="3"/>
        <v>6.05</v>
      </c>
      <c r="M89" s="1">
        <v>24</v>
      </c>
      <c r="N89" s="19">
        <v>24.777699999999999</v>
      </c>
      <c r="O89" s="1" t="s">
        <v>1746</v>
      </c>
    </row>
    <row r="90" spans="1:15" x14ac:dyDescent="0.25">
      <c r="A90" s="1">
        <v>89</v>
      </c>
      <c r="B90" s="1" t="s">
        <v>258</v>
      </c>
      <c r="C90" s="10">
        <v>44688</v>
      </c>
      <c r="D90" s="22">
        <v>0</v>
      </c>
      <c r="E90" s="17" t="s">
        <v>542</v>
      </c>
      <c r="F90" s="15">
        <v>21</v>
      </c>
      <c r="G90" s="2">
        <v>1.73</v>
      </c>
      <c r="H90" s="3">
        <v>1</v>
      </c>
      <c r="I90" s="2">
        <v>1.36</v>
      </c>
      <c r="J90" s="4">
        <f t="shared" si="2"/>
        <v>0.36999999999999988</v>
      </c>
      <c r="K90" s="1">
        <v>1</v>
      </c>
      <c r="L90" s="4">
        <f t="shared" si="3"/>
        <v>0.36999999999999988</v>
      </c>
      <c r="M90" s="1">
        <v>1</v>
      </c>
      <c r="N90" s="19">
        <v>0.37</v>
      </c>
      <c r="O90" s="1" t="s">
        <v>1746</v>
      </c>
    </row>
    <row r="91" spans="1:15" x14ac:dyDescent="0.25">
      <c r="A91" s="1">
        <v>90</v>
      </c>
      <c r="B91" s="1" t="s">
        <v>258</v>
      </c>
      <c r="C91" s="10">
        <v>44689</v>
      </c>
      <c r="D91" s="22">
        <v>0</v>
      </c>
      <c r="E91" s="17" t="s">
        <v>697</v>
      </c>
      <c r="F91" s="15">
        <v>3</v>
      </c>
      <c r="G91" s="2">
        <v>0.93</v>
      </c>
      <c r="H91" s="3">
        <v>2</v>
      </c>
      <c r="I91" s="2">
        <v>0.25</v>
      </c>
      <c r="J91" s="4">
        <f t="shared" si="2"/>
        <v>0.68</v>
      </c>
      <c r="K91" s="1">
        <v>5</v>
      </c>
      <c r="L91" s="4">
        <f t="shared" si="3"/>
        <v>3.4000000000000004</v>
      </c>
      <c r="M91" s="1">
        <f>C111-C91</f>
        <v>14</v>
      </c>
      <c r="N91" s="19">
        <v>9.8815000000000008</v>
      </c>
      <c r="O91" s="1" t="s">
        <v>1746</v>
      </c>
    </row>
    <row r="92" spans="1:15" x14ac:dyDescent="0.25">
      <c r="A92" s="1">
        <v>91</v>
      </c>
      <c r="B92" s="1" t="s">
        <v>2578</v>
      </c>
      <c r="C92" s="10">
        <v>44689</v>
      </c>
      <c r="D92" s="22">
        <v>0</v>
      </c>
      <c r="E92" s="17" t="s">
        <v>542</v>
      </c>
      <c r="F92" s="15">
        <v>21</v>
      </c>
      <c r="G92" s="2">
        <v>3.22</v>
      </c>
      <c r="H92" s="3">
        <v>2</v>
      </c>
      <c r="I92" s="2">
        <v>2.1800000000000002</v>
      </c>
      <c r="J92" s="4">
        <f t="shared" si="2"/>
        <v>1.04</v>
      </c>
      <c r="K92" s="1">
        <v>1</v>
      </c>
      <c r="L92" s="4">
        <f t="shared" si="3"/>
        <v>1.04</v>
      </c>
      <c r="M92" s="1">
        <v>1</v>
      </c>
      <c r="N92" s="19">
        <v>1.04</v>
      </c>
      <c r="O92" s="1" t="s">
        <v>1746</v>
      </c>
    </row>
    <row r="93" spans="1:15" x14ac:dyDescent="0.25">
      <c r="A93" s="1">
        <v>92</v>
      </c>
      <c r="B93" s="1" t="s">
        <v>2578</v>
      </c>
      <c r="C93" s="10">
        <v>44690</v>
      </c>
      <c r="D93" s="22">
        <v>0</v>
      </c>
      <c r="E93" s="17" t="s">
        <v>213</v>
      </c>
      <c r="F93" s="15">
        <v>24</v>
      </c>
      <c r="G93" s="2">
        <v>3.09</v>
      </c>
      <c r="H93" s="3">
        <v>2</v>
      </c>
      <c r="I93" s="2">
        <v>2.2200000000000002</v>
      </c>
      <c r="J93" s="4">
        <f t="shared" si="2"/>
        <v>0.86999999999999966</v>
      </c>
      <c r="K93" s="1">
        <v>1</v>
      </c>
      <c r="L93" s="4">
        <f t="shared" si="3"/>
        <v>0.86999999999999966</v>
      </c>
      <c r="M93" s="1">
        <v>1</v>
      </c>
      <c r="N93" s="19">
        <v>0.87</v>
      </c>
      <c r="O93" s="1" t="s">
        <v>1746</v>
      </c>
    </row>
    <row r="94" spans="1:15" x14ac:dyDescent="0.25">
      <c r="A94" s="1">
        <v>93</v>
      </c>
      <c r="B94" s="1" t="s">
        <v>2578</v>
      </c>
      <c r="C94" s="10">
        <v>44691</v>
      </c>
      <c r="D94" s="22">
        <v>0</v>
      </c>
      <c r="E94" s="17" t="s">
        <v>722</v>
      </c>
      <c r="F94" s="15">
        <v>10</v>
      </c>
      <c r="G94" s="2">
        <v>1.23</v>
      </c>
      <c r="H94" s="3">
        <v>2</v>
      </c>
      <c r="I94" s="2">
        <v>0.91</v>
      </c>
      <c r="J94" s="4">
        <f t="shared" si="2"/>
        <v>0.31999999999999995</v>
      </c>
      <c r="K94" s="1">
        <v>5</v>
      </c>
      <c r="L94" s="4">
        <f t="shared" si="3"/>
        <v>1.5999999999999996</v>
      </c>
      <c r="M94" s="1">
        <v>21</v>
      </c>
      <c r="N94" s="19">
        <v>7.6994999999999996</v>
      </c>
      <c r="O94" s="1" t="s">
        <v>1746</v>
      </c>
    </row>
    <row r="95" spans="1:15" x14ac:dyDescent="0.25">
      <c r="A95" s="1">
        <v>94</v>
      </c>
      <c r="B95" s="1" t="s">
        <v>2574</v>
      </c>
      <c r="C95" s="10">
        <v>44691</v>
      </c>
      <c r="D95" s="22">
        <v>0.9</v>
      </c>
      <c r="E95" s="17" t="s">
        <v>228</v>
      </c>
      <c r="F95" s="15">
        <v>14</v>
      </c>
      <c r="G95" s="2">
        <v>2.7</v>
      </c>
      <c r="H95" s="3">
        <v>2</v>
      </c>
      <c r="I95" s="2">
        <v>1.27</v>
      </c>
      <c r="J95" s="4">
        <f t="shared" si="2"/>
        <v>1.4300000000000002</v>
      </c>
      <c r="K95" s="1">
        <v>1</v>
      </c>
      <c r="L95" s="4">
        <f t="shared" si="3"/>
        <v>0.53000000000000014</v>
      </c>
      <c r="M95" s="1">
        <v>1</v>
      </c>
      <c r="N95" s="19">
        <v>0.53</v>
      </c>
      <c r="O95" s="1" t="s">
        <v>1746</v>
      </c>
    </row>
    <row r="96" spans="1:15" x14ac:dyDescent="0.25">
      <c r="A96" s="1">
        <v>95</v>
      </c>
      <c r="B96" s="1" t="s">
        <v>2574</v>
      </c>
      <c r="C96" s="10">
        <v>44692</v>
      </c>
      <c r="D96" s="22">
        <v>0.9</v>
      </c>
      <c r="E96" s="17" t="s">
        <v>213</v>
      </c>
      <c r="F96" s="15">
        <v>24</v>
      </c>
      <c r="G96" s="2">
        <v>4.08</v>
      </c>
      <c r="H96" s="3">
        <v>2</v>
      </c>
      <c r="I96" s="2">
        <v>2.4700000000000002</v>
      </c>
      <c r="J96" s="4">
        <f t="shared" si="2"/>
        <v>1.6099999999999999</v>
      </c>
      <c r="K96" s="1">
        <v>1</v>
      </c>
      <c r="L96" s="4">
        <f t="shared" si="3"/>
        <v>0.70999999999999985</v>
      </c>
      <c r="M96" s="1">
        <v>1</v>
      </c>
      <c r="N96" s="19">
        <v>0.71</v>
      </c>
      <c r="O96" s="1" t="s">
        <v>1746</v>
      </c>
    </row>
    <row r="97" spans="1:15" x14ac:dyDescent="0.25">
      <c r="A97" s="1">
        <v>96</v>
      </c>
      <c r="B97" s="1" t="s">
        <v>2574</v>
      </c>
      <c r="C97" s="10">
        <v>44693</v>
      </c>
      <c r="D97" s="22">
        <v>0</v>
      </c>
      <c r="E97" s="17" t="s">
        <v>2302</v>
      </c>
      <c r="F97" s="15">
        <v>2</v>
      </c>
      <c r="G97" s="2">
        <v>1.1200000000000001</v>
      </c>
      <c r="H97" s="3">
        <v>1</v>
      </c>
      <c r="I97" s="2">
        <v>0.25</v>
      </c>
      <c r="J97" s="4">
        <f t="shared" si="2"/>
        <v>0.87000000000000011</v>
      </c>
      <c r="K97" s="1">
        <v>4</v>
      </c>
      <c r="L97" s="4">
        <f t="shared" si="3"/>
        <v>3.4800000000000004</v>
      </c>
      <c r="M97" s="1">
        <f>C105-C97</f>
        <v>6</v>
      </c>
      <c r="N97" s="19">
        <v>3.7885</v>
      </c>
      <c r="O97" s="1" t="s">
        <v>1746</v>
      </c>
    </row>
    <row r="98" spans="1:15" x14ac:dyDescent="0.25">
      <c r="A98" s="1">
        <v>97</v>
      </c>
      <c r="B98" s="1" t="s">
        <v>256</v>
      </c>
      <c r="C98" s="10">
        <v>44693</v>
      </c>
      <c r="D98" s="22">
        <v>0</v>
      </c>
      <c r="E98" s="17" t="s">
        <v>254</v>
      </c>
      <c r="F98" s="15">
        <v>22</v>
      </c>
      <c r="G98" s="2">
        <v>2.95</v>
      </c>
      <c r="H98" s="3">
        <v>1</v>
      </c>
      <c r="I98" s="2">
        <v>2.08</v>
      </c>
      <c r="J98" s="4">
        <f t="shared" si="2"/>
        <v>0.87000000000000011</v>
      </c>
      <c r="K98" s="1">
        <v>1</v>
      </c>
      <c r="L98" s="4">
        <f t="shared" si="3"/>
        <v>0.87000000000000011</v>
      </c>
      <c r="M98" s="1">
        <v>1</v>
      </c>
      <c r="N98" s="19">
        <v>0.87</v>
      </c>
      <c r="O98" s="1" t="s">
        <v>1746</v>
      </c>
    </row>
    <row r="99" spans="1:15" x14ac:dyDescent="0.25">
      <c r="A99" s="1">
        <v>98</v>
      </c>
      <c r="B99" s="1" t="s">
        <v>256</v>
      </c>
      <c r="C99" s="10">
        <v>44694</v>
      </c>
      <c r="D99" s="22">
        <v>0</v>
      </c>
      <c r="E99" s="17" t="s">
        <v>223</v>
      </c>
      <c r="F99" s="15">
        <v>17</v>
      </c>
      <c r="G99" s="2">
        <v>1.88</v>
      </c>
      <c r="H99" s="3">
        <v>3</v>
      </c>
      <c r="I99" s="2">
        <v>1.54</v>
      </c>
      <c r="J99" s="4">
        <f t="shared" si="2"/>
        <v>0.33999999999999986</v>
      </c>
      <c r="K99" s="1">
        <v>1</v>
      </c>
      <c r="L99" s="4">
        <f t="shared" si="3"/>
        <v>0.33999999999999986</v>
      </c>
      <c r="M99" s="1">
        <v>1</v>
      </c>
      <c r="N99" s="19">
        <v>0.34</v>
      </c>
      <c r="O99" s="1" t="s">
        <v>1746</v>
      </c>
    </row>
    <row r="100" spans="1:15" x14ac:dyDescent="0.25">
      <c r="A100" s="1">
        <v>99</v>
      </c>
      <c r="B100" s="1" t="s">
        <v>256</v>
      </c>
      <c r="C100" s="10">
        <v>44695</v>
      </c>
      <c r="D100" s="22">
        <v>0</v>
      </c>
      <c r="E100" s="17" t="s">
        <v>213</v>
      </c>
      <c r="F100" s="15">
        <v>24</v>
      </c>
      <c r="G100" s="2">
        <v>2.34</v>
      </c>
      <c r="H100" s="3">
        <v>1</v>
      </c>
      <c r="I100" s="2">
        <v>1.99</v>
      </c>
      <c r="J100" s="4">
        <f t="shared" si="2"/>
        <v>0.34999999999999987</v>
      </c>
      <c r="K100" s="1">
        <v>1</v>
      </c>
      <c r="L100" s="4">
        <f t="shared" si="3"/>
        <v>0.34999999999999987</v>
      </c>
      <c r="M100" s="1">
        <v>1</v>
      </c>
      <c r="N100" s="19">
        <v>0.35</v>
      </c>
      <c r="O100" s="1" t="s">
        <v>1746</v>
      </c>
    </row>
    <row r="101" spans="1:15" x14ac:dyDescent="0.25">
      <c r="A101" s="1">
        <v>100</v>
      </c>
      <c r="B101" s="1" t="s">
        <v>256</v>
      </c>
      <c r="C101" s="10">
        <v>44696</v>
      </c>
      <c r="D101" s="22">
        <v>0</v>
      </c>
      <c r="E101" s="17" t="s">
        <v>213</v>
      </c>
      <c r="F101" s="15">
        <v>24</v>
      </c>
      <c r="G101" s="2">
        <v>2.4300000000000002</v>
      </c>
      <c r="H101" s="3">
        <v>1</v>
      </c>
      <c r="I101" s="2">
        <v>2.1</v>
      </c>
      <c r="J101" s="4">
        <f t="shared" si="2"/>
        <v>0.33000000000000007</v>
      </c>
      <c r="K101" s="1">
        <v>1</v>
      </c>
      <c r="L101" s="4">
        <f t="shared" si="3"/>
        <v>0.33000000000000007</v>
      </c>
      <c r="M101" s="1">
        <v>1</v>
      </c>
      <c r="N101" s="19">
        <v>0.33</v>
      </c>
      <c r="O101" s="1" t="s">
        <v>1746</v>
      </c>
    </row>
    <row r="102" spans="1:15" x14ac:dyDescent="0.25">
      <c r="A102" s="1">
        <v>101</v>
      </c>
      <c r="B102" s="1" t="s">
        <v>256</v>
      </c>
      <c r="C102" s="10">
        <v>44697</v>
      </c>
      <c r="D102" s="22">
        <v>0</v>
      </c>
      <c r="E102" s="17" t="s">
        <v>228</v>
      </c>
      <c r="F102" s="15">
        <v>14</v>
      </c>
      <c r="G102" s="2">
        <v>1.79</v>
      </c>
      <c r="H102" s="3">
        <v>1</v>
      </c>
      <c r="I102" s="2">
        <v>1.49</v>
      </c>
      <c r="J102" s="4">
        <f t="shared" si="2"/>
        <v>0.30000000000000004</v>
      </c>
      <c r="K102" s="1">
        <v>1</v>
      </c>
      <c r="L102" s="4">
        <f t="shared" si="3"/>
        <v>0.30000000000000004</v>
      </c>
      <c r="M102" s="1">
        <v>1</v>
      </c>
      <c r="N102" s="19">
        <v>0.3</v>
      </c>
      <c r="O102" s="1" t="s">
        <v>1746</v>
      </c>
    </row>
    <row r="103" spans="1:15" x14ac:dyDescent="0.25">
      <c r="A103" s="1">
        <v>102</v>
      </c>
      <c r="B103" s="1" t="s">
        <v>256</v>
      </c>
      <c r="C103" s="10">
        <v>44698</v>
      </c>
      <c r="D103" s="22">
        <v>0</v>
      </c>
      <c r="E103" s="17" t="s">
        <v>213</v>
      </c>
      <c r="F103" s="15">
        <v>24</v>
      </c>
      <c r="G103" s="2">
        <v>2.46</v>
      </c>
      <c r="H103" s="3">
        <v>3</v>
      </c>
      <c r="I103" s="2">
        <v>2.02</v>
      </c>
      <c r="J103" s="4">
        <f t="shared" si="2"/>
        <v>0.43999999999999995</v>
      </c>
      <c r="K103" s="1">
        <v>1</v>
      </c>
      <c r="L103" s="4">
        <f t="shared" si="3"/>
        <v>0.43999999999999995</v>
      </c>
      <c r="M103" s="1">
        <v>1</v>
      </c>
      <c r="N103" s="19">
        <v>0.44</v>
      </c>
      <c r="O103" s="1" t="s">
        <v>1746</v>
      </c>
    </row>
    <row r="104" spans="1:15" x14ac:dyDescent="0.25">
      <c r="A104" s="1">
        <v>103</v>
      </c>
      <c r="B104" s="1" t="s">
        <v>256</v>
      </c>
      <c r="C104" s="10">
        <v>44699</v>
      </c>
      <c r="D104" s="22">
        <v>0</v>
      </c>
      <c r="E104" s="17" t="s">
        <v>697</v>
      </c>
      <c r="F104" s="15">
        <v>3</v>
      </c>
      <c r="G104" s="2">
        <v>0.52</v>
      </c>
      <c r="H104" s="3">
        <v>1</v>
      </c>
      <c r="I104" s="2">
        <v>0.42</v>
      </c>
      <c r="J104" s="4">
        <f t="shared" si="2"/>
        <v>0.10000000000000003</v>
      </c>
      <c r="K104" s="1">
        <v>2</v>
      </c>
      <c r="L104" s="4">
        <f t="shared" si="3"/>
        <v>0.20000000000000007</v>
      </c>
      <c r="M104" s="1">
        <f>C108-C104</f>
        <v>2</v>
      </c>
      <c r="N104" s="19">
        <v>0.2515</v>
      </c>
      <c r="O104" s="1" t="s">
        <v>1746</v>
      </c>
    </row>
    <row r="105" spans="1:15" x14ac:dyDescent="0.25">
      <c r="A105" s="1">
        <v>104</v>
      </c>
      <c r="B105" s="1" t="s">
        <v>2574</v>
      </c>
      <c r="C105" s="10">
        <v>44699</v>
      </c>
      <c r="D105" s="22">
        <v>0.9</v>
      </c>
      <c r="E105" s="17" t="s">
        <v>248</v>
      </c>
      <c r="F105" s="15">
        <v>18</v>
      </c>
      <c r="G105" s="2">
        <v>2.86</v>
      </c>
      <c r="H105" s="3">
        <v>2</v>
      </c>
      <c r="I105" s="2">
        <v>1.3</v>
      </c>
      <c r="J105" s="4">
        <f t="shared" si="2"/>
        <v>1.5599999999999998</v>
      </c>
      <c r="K105" s="1">
        <v>1</v>
      </c>
      <c r="L105" s="4">
        <f t="shared" si="3"/>
        <v>0.65999999999999981</v>
      </c>
      <c r="M105" s="1">
        <v>1</v>
      </c>
      <c r="N105" s="19">
        <v>0.66</v>
      </c>
      <c r="O105" s="1" t="s">
        <v>1746</v>
      </c>
    </row>
    <row r="106" spans="1:15" x14ac:dyDescent="0.25">
      <c r="A106" s="1">
        <v>105</v>
      </c>
      <c r="B106" s="1" t="s">
        <v>2574</v>
      </c>
      <c r="C106" s="10">
        <v>44700</v>
      </c>
      <c r="D106" s="22">
        <v>0.9</v>
      </c>
      <c r="E106" s="17" t="s">
        <v>213</v>
      </c>
      <c r="F106" s="15">
        <v>24</v>
      </c>
      <c r="G106" s="2">
        <v>4</v>
      </c>
      <c r="H106" s="3">
        <v>2</v>
      </c>
      <c r="I106" s="2">
        <v>2.0499999999999998</v>
      </c>
      <c r="J106" s="4">
        <f t="shared" si="2"/>
        <v>1.9500000000000002</v>
      </c>
      <c r="K106" s="1">
        <v>1</v>
      </c>
      <c r="L106" s="4">
        <f t="shared" si="3"/>
        <v>1.0500000000000003</v>
      </c>
      <c r="M106" s="1">
        <v>1</v>
      </c>
      <c r="N106" s="19">
        <v>1.05</v>
      </c>
      <c r="O106" s="1" t="s">
        <v>1746</v>
      </c>
    </row>
    <row r="107" spans="1:15" x14ac:dyDescent="0.25">
      <c r="A107" s="1">
        <v>106</v>
      </c>
      <c r="B107" s="1" t="s">
        <v>2574</v>
      </c>
      <c r="C107" s="10">
        <v>44701</v>
      </c>
      <c r="D107" s="22">
        <v>0</v>
      </c>
      <c r="E107" s="17" t="s">
        <v>278</v>
      </c>
      <c r="F107" s="15">
        <v>1</v>
      </c>
      <c r="G107" s="2">
        <v>0.17</v>
      </c>
      <c r="H107" s="3">
        <v>1</v>
      </c>
      <c r="I107" s="2">
        <v>0.09</v>
      </c>
      <c r="J107" s="4">
        <f t="shared" si="2"/>
        <v>8.0000000000000016E-2</v>
      </c>
      <c r="K107" s="1">
        <v>5</v>
      </c>
      <c r="L107" s="4">
        <f t="shared" si="3"/>
        <v>0.40000000000000008</v>
      </c>
      <c r="M107" s="1">
        <v>10</v>
      </c>
      <c r="N107" s="19">
        <v>3.3020999999999998</v>
      </c>
      <c r="O107" s="1" t="s">
        <v>1746</v>
      </c>
    </row>
    <row r="108" spans="1:15" x14ac:dyDescent="0.25">
      <c r="A108" s="1">
        <v>107</v>
      </c>
      <c r="B108" s="1" t="s">
        <v>256</v>
      </c>
      <c r="C108" s="10">
        <v>44701</v>
      </c>
      <c r="D108" s="22">
        <v>0</v>
      </c>
      <c r="E108" s="17" t="s">
        <v>489</v>
      </c>
      <c r="F108" s="15">
        <v>23</v>
      </c>
      <c r="G108" s="2">
        <v>2.48</v>
      </c>
      <c r="H108" s="3">
        <v>3</v>
      </c>
      <c r="I108" s="2">
        <v>2.2599999999999998</v>
      </c>
      <c r="J108" s="4">
        <f t="shared" si="2"/>
        <v>0.2200000000000002</v>
      </c>
      <c r="K108" s="1">
        <v>1</v>
      </c>
      <c r="L108" s="4">
        <f t="shared" si="3"/>
        <v>0.2200000000000002</v>
      </c>
      <c r="M108" s="1">
        <v>1</v>
      </c>
      <c r="N108" s="19">
        <v>0.22</v>
      </c>
      <c r="O108" s="1" t="s">
        <v>1746</v>
      </c>
    </row>
    <row r="109" spans="1:15" x14ac:dyDescent="0.25">
      <c r="A109" s="1">
        <v>108</v>
      </c>
      <c r="B109" s="1" t="s">
        <v>256</v>
      </c>
      <c r="C109" s="10">
        <v>44702</v>
      </c>
      <c r="D109" s="22">
        <v>0</v>
      </c>
      <c r="E109" s="17" t="s">
        <v>213</v>
      </c>
      <c r="F109" s="15">
        <v>24</v>
      </c>
      <c r="G109" s="2">
        <v>3.16</v>
      </c>
      <c r="H109" s="3">
        <v>5</v>
      </c>
      <c r="I109" s="2">
        <v>2.52</v>
      </c>
      <c r="J109" s="4">
        <f t="shared" si="2"/>
        <v>0.64000000000000012</v>
      </c>
      <c r="K109" s="1">
        <v>1</v>
      </c>
      <c r="L109" s="4">
        <f t="shared" si="3"/>
        <v>0.64000000000000012</v>
      </c>
      <c r="M109" s="1">
        <v>1</v>
      </c>
      <c r="N109" s="19">
        <v>0.64</v>
      </c>
      <c r="O109" s="1" t="s">
        <v>1746</v>
      </c>
    </row>
    <row r="110" spans="1:15" x14ac:dyDescent="0.25">
      <c r="A110" s="1">
        <v>109</v>
      </c>
      <c r="B110" s="1" t="s">
        <v>256</v>
      </c>
      <c r="C110" s="10">
        <v>44703</v>
      </c>
      <c r="D110" s="22">
        <v>0</v>
      </c>
      <c r="E110" s="17" t="s">
        <v>697</v>
      </c>
      <c r="F110" s="15">
        <v>3</v>
      </c>
      <c r="G110" s="2">
        <v>0.47</v>
      </c>
      <c r="H110" s="3">
        <v>2</v>
      </c>
      <c r="I110" s="2">
        <v>0.21</v>
      </c>
      <c r="J110" s="4">
        <f t="shared" si="2"/>
        <v>0.26</v>
      </c>
      <c r="K110" s="1">
        <v>1</v>
      </c>
      <c r="L110" s="4">
        <f t="shared" si="3"/>
        <v>0.26</v>
      </c>
      <c r="M110" s="1">
        <v>1</v>
      </c>
      <c r="N110" s="19">
        <v>0.26</v>
      </c>
      <c r="O110" s="1" t="s">
        <v>1746</v>
      </c>
    </row>
    <row r="111" spans="1:15" x14ac:dyDescent="0.25">
      <c r="A111" s="1">
        <v>110</v>
      </c>
      <c r="B111" s="1" t="s">
        <v>258</v>
      </c>
      <c r="C111" s="10">
        <v>44703</v>
      </c>
      <c r="D111" s="22">
        <v>0</v>
      </c>
      <c r="E111" s="17" t="s">
        <v>542</v>
      </c>
      <c r="F111" s="15">
        <v>21</v>
      </c>
      <c r="G111" s="2">
        <v>3.02</v>
      </c>
      <c r="H111" s="3">
        <v>2</v>
      </c>
      <c r="I111" s="2">
        <v>1.85</v>
      </c>
      <c r="J111" s="4">
        <f t="shared" si="2"/>
        <v>1.17</v>
      </c>
      <c r="K111" s="1">
        <v>1</v>
      </c>
      <c r="L111" s="4">
        <f t="shared" si="3"/>
        <v>1.17</v>
      </c>
      <c r="M111" s="1">
        <v>1</v>
      </c>
      <c r="N111" s="19">
        <v>1.17</v>
      </c>
      <c r="O111" s="1" t="s">
        <v>1746</v>
      </c>
    </row>
    <row r="112" spans="1:15" x14ac:dyDescent="0.25">
      <c r="A112" s="1">
        <v>111</v>
      </c>
      <c r="B112" s="1" t="s">
        <v>258</v>
      </c>
      <c r="C112" s="10">
        <v>44704</v>
      </c>
      <c r="D112" s="22">
        <v>0</v>
      </c>
      <c r="E112" s="17" t="s">
        <v>4245</v>
      </c>
      <c r="F112" s="15">
        <v>1</v>
      </c>
      <c r="G112" s="2">
        <v>0.5</v>
      </c>
      <c r="H112" s="3">
        <v>2</v>
      </c>
      <c r="I112" s="2">
        <v>0.1</v>
      </c>
      <c r="J112" s="4">
        <f t="shared" si="2"/>
        <v>0.4</v>
      </c>
      <c r="K112" s="1">
        <v>5</v>
      </c>
      <c r="L112" s="4">
        <f t="shared" si="3"/>
        <v>2</v>
      </c>
      <c r="M112" s="1">
        <v>8</v>
      </c>
      <c r="N112" s="19">
        <v>2.5899000000000001</v>
      </c>
      <c r="O112" s="1" t="s">
        <v>1746</v>
      </c>
    </row>
    <row r="113" spans="1:15" x14ac:dyDescent="0.25">
      <c r="A113" s="1">
        <v>112</v>
      </c>
      <c r="B113" s="1" t="s">
        <v>256</v>
      </c>
      <c r="C113" s="10">
        <v>44704</v>
      </c>
      <c r="D113" s="22">
        <v>0</v>
      </c>
      <c r="E113" s="17" t="s">
        <v>4246</v>
      </c>
      <c r="F113" s="15">
        <v>23</v>
      </c>
      <c r="G113" s="2">
        <v>2.42</v>
      </c>
      <c r="H113" s="3">
        <v>4</v>
      </c>
      <c r="I113" s="2">
        <v>2.09</v>
      </c>
      <c r="J113" s="4">
        <f t="shared" si="2"/>
        <v>0.33000000000000007</v>
      </c>
      <c r="K113" s="1">
        <v>1</v>
      </c>
      <c r="L113" s="4">
        <f t="shared" si="3"/>
        <v>0.33000000000000007</v>
      </c>
      <c r="M113" s="1">
        <v>1</v>
      </c>
      <c r="N113" s="19">
        <v>0.33</v>
      </c>
      <c r="O113" s="1" t="s">
        <v>1746</v>
      </c>
    </row>
    <row r="114" spans="1:15" x14ac:dyDescent="0.25">
      <c r="A114" s="1">
        <v>113</v>
      </c>
      <c r="B114" s="1" t="s">
        <v>256</v>
      </c>
      <c r="C114" s="10">
        <v>44705</v>
      </c>
      <c r="D114" s="22">
        <v>0</v>
      </c>
      <c r="E114" s="17" t="s">
        <v>213</v>
      </c>
      <c r="F114" s="15">
        <v>24</v>
      </c>
      <c r="G114" s="2">
        <v>2.78</v>
      </c>
      <c r="H114" s="3">
        <v>4</v>
      </c>
      <c r="I114" s="2">
        <v>2.4</v>
      </c>
      <c r="J114" s="4">
        <f t="shared" si="2"/>
        <v>0.37999999999999989</v>
      </c>
      <c r="K114" s="1">
        <v>1</v>
      </c>
      <c r="L114" s="4">
        <f t="shared" si="3"/>
        <v>0.37999999999999989</v>
      </c>
      <c r="M114" s="1">
        <v>1</v>
      </c>
      <c r="N114" s="19">
        <v>0.38</v>
      </c>
      <c r="O114" s="1" t="s">
        <v>1746</v>
      </c>
    </row>
    <row r="115" spans="1:15" x14ac:dyDescent="0.25">
      <c r="A115" s="1">
        <v>114</v>
      </c>
      <c r="B115" s="1" t="s">
        <v>256</v>
      </c>
      <c r="C115" s="10">
        <v>44706</v>
      </c>
      <c r="D115" s="22">
        <v>0</v>
      </c>
      <c r="E115" s="17" t="s">
        <v>213</v>
      </c>
      <c r="F115" s="15">
        <v>24</v>
      </c>
      <c r="G115" s="2">
        <v>2.64</v>
      </c>
      <c r="H115" s="3">
        <v>4</v>
      </c>
      <c r="I115" s="2">
        <v>2.2400000000000002</v>
      </c>
      <c r="J115" s="4">
        <f t="shared" si="2"/>
        <v>0.39999999999999991</v>
      </c>
      <c r="K115" s="1">
        <v>1</v>
      </c>
      <c r="L115" s="4">
        <f t="shared" si="3"/>
        <v>0.39999999999999991</v>
      </c>
      <c r="M115" s="1">
        <v>1</v>
      </c>
      <c r="N115" s="19">
        <v>0.4</v>
      </c>
      <c r="O115" s="1" t="s">
        <v>1746</v>
      </c>
    </row>
    <row r="116" spans="1:15" x14ac:dyDescent="0.25">
      <c r="A116" s="1">
        <v>115</v>
      </c>
      <c r="B116" s="1" t="s">
        <v>256</v>
      </c>
      <c r="C116" s="10">
        <v>44707</v>
      </c>
      <c r="D116" s="22">
        <v>0</v>
      </c>
      <c r="E116" s="17" t="s">
        <v>4247</v>
      </c>
      <c r="F116" s="15">
        <v>4</v>
      </c>
      <c r="G116" s="2">
        <v>0.82</v>
      </c>
      <c r="H116" s="3">
        <v>1</v>
      </c>
      <c r="I116" s="2">
        <v>0.46</v>
      </c>
      <c r="J116" s="4">
        <f t="shared" si="2"/>
        <v>0.35999999999999993</v>
      </c>
      <c r="K116" s="1">
        <v>1</v>
      </c>
      <c r="L116" s="4">
        <f t="shared" si="3"/>
        <v>0.35999999999999993</v>
      </c>
      <c r="M116" s="1">
        <v>5</v>
      </c>
      <c r="N116" s="19">
        <v>0.48759999999999998</v>
      </c>
      <c r="O116" s="1" t="s">
        <v>1746</v>
      </c>
    </row>
    <row r="117" spans="1:15" x14ac:dyDescent="0.25">
      <c r="A117" s="1">
        <v>116</v>
      </c>
      <c r="B117" s="1" t="s">
        <v>256</v>
      </c>
      <c r="C117" s="10">
        <v>44717</v>
      </c>
      <c r="D117" s="22">
        <v>0</v>
      </c>
      <c r="E117" s="17" t="s">
        <v>216</v>
      </c>
      <c r="F117" s="15">
        <v>15</v>
      </c>
      <c r="G117" s="2">
        <v>1.53</v>
      </c>
      <c r="H117" s="3">
        <v>4</v>
      </c>
      <c r="I117" s="2">
        <v>1.2</v>
      </c>
      <c r="J117" s="4">
        <f t="shared" si="2"/>
        <v>0.33000000000000007</v>
      </c>
      <c r="K117" s="1">
        <v>1</v>
      </c>
      <c r="L117" s="4">
        <f t="shared" si="3"/>
        <v>0.33000000000000007</v>
      </c>
      <c r="M117" s="1">
        <v>1</v>
      </c>
      <c r="N117" s="19">
        <v>0.33</v>
      </c>
      <c r="O117" s="1" t="s">
        <v>1746</v>
      </c>
    </row>
    <row r="118" spans="1:15" x14ac:dyDescent="0.25">
      <c r="A118" s="1">
        <v>117</v>
      </c>
      <c r="B118" s="1" t="s">
        <v>256</v>
      </c>
      <c r="C118" s="10">
        <v>44718</v>
      </c>
      <c r="D118" s="22">
        <v>0</v>
      </c>
      <c r="E118" s="17" t="s">
        <v>213</v>
      </c>
      <c r="F118" s="15">
        <v>24</v>
      </c>
      <c r="G118" s="2">
        <v>2.74</v>
      </c>
      <c r="H118" s="3">
        <v>5</v>
      </c>
      <c r="I118" s="2">
        <v>2.25</v>
      </c>
      <c r="J118" s="4">
        <f t="shared" si="2"/>
        <v>0.49000000000000021</v>
      </c>
      <c r="K118" s="1">
        <v>1</v>
      </c>
      <c r="L118" s="4">
        <f t="shared" si="3"/>
        <v>0.49000000000000021</v>
      </c>
      <c r="M118" s="1">
        <v>1</v>
      </c>
      <c r="N118" s="19">
        <v>0.49</v>
      </c>
      <c r="O118" s="1" t="s">
        <v>1746</v>
      </c>
    </row>
    <row r="119" spans="1:15" x14ac:dyDescent="0.25">
      <c r="A119" s="1">
        <v>118</v>
      </c>
      <c r="B119" s="1" t="s">
        <v>256</v>
      </c>
      <c r="C119" s="10">
        <v>44719</v>
      </c>
      <c r="D119" s="22">
        <v>0</v>
      </c>
      <c r="E119" s="17" t="s">
        <v>213</v>
      </c>
      <c r="F119" s="15">
        <v>24</v>
      </c>
      <c r="G119" s="2">
        <v>2.58</v>
      </c>
      <c r="H119" s="3">
        <v>5</v>
      </c>
      <c r="I119" s="2">
        <v>2.1800000000000002</v>
      </c>
      <c r="J119" s="4">
        <f t="shared" si="2"/>
        <v>0.39999999999999991</v>
      </c>
      <c r="K119" s="1">
        <v>1</v>
      </c>
      <c r="L119" s="4">
        <f t="shared" si="3"/>
        <v>0.39999999999999991</v>
      </c>
      <c r="M119" s="1">
        <v>1</v>
      </c>
      <c r="N119" s="19">
        <v>0.4</v>
      </c>
      <c r="O119" s="1" t="s">
        <v>1746</v>
      </c>
    </row>
    <row r="120" spans="1:15" x14ac:dyDescent="0.25">
      <c r="A120" s="1">
        <v>119</v>
      </c>
      <c r="B120" s="1" t="s">
        <v>256</v>
      </c>
      <c r="C120" s="10">
        <v>44720</v>
      </c>
      <c r="D120" s="22">
        <v>0</v>
      </c>
      <c r="E120" s="17" t="s">
        <v>697</v>
      </c>
      <c r="F120" s="15">
        <v>3</v>
      </c>
      <c r="G120" s="2">
        <v>0.74</v>
      </c>
      <c r="H120" s="3">
        <v>2</v>
      </c>
      <c r="I120" s="2">
        <v>0.45</v>
      </c>
      <c r="J120" s="4">
        <f t="shared" si="2"/>
        <v>0.28999999999999998</v>
      </c>
      <c r="K120" s="1">
        <v>1</v>
      </c>
      <c r="L120" s="4">
        <f t="shared" si="3"/>
        <v>0.28999999999999998</v>
      </c>
      <c r="M120" s="1">
        <f>C126-C120</f>
        <v>4</v>
      </c>
      <c r="N120" s="19">
        <v>0.49519999999999997</v>
      </c>
      <c r="O120" s="1" t="s">
        <v>1746</v>
      </c>
    </row>
    <row r="121" spans="1:15" x14ac:dyDescent="0.25">
      <c r="A121" s="1">
        <v>120</v>
      </c>
      <c r="B121" s="1" t="s">
        <v>2574</v>
      </c>
      <c r="C121" s="10">
        <v>44720</v>
      </c>
      <c r="D121" s="22">
        <v>1</v>
      </c>
      <c r="E121" s="17" t="s">
        <v>542</v>
      </c>
      <c r="F121" s="15">
        <v>21</v>
      </c>
      <c r="G121" s="2">
        <v>3.87</v>
      </c>
      <c r="H121" s="3">
        <v>8</v>
      </c>
      <c r="I121" s="2">
        <v>1.57</v>
      </c>
      <c r="J121" s="4">
        <f t="shared" si="2"/>
        <v>2.2999999999999998</v>
      </c>
      <c r="K121" s="1">
        <v>1</v>
      </c>
      <c r="L121" s="4">
        <f t="shared" si="3"/>
        <v>1.2999999999999998</v>
      </c>
      <c r="M121" s="1">
        <v>1</v>
      </c>
      <c r="N121" s="19">
        <v>1.3</v>
      </c>
      <c r="O121" s="1" t="s">
        <v>1746</v>
      </c>
    </row>
    <row r="122" spans="1:15" x14ac:dyDescent="0.25">
      <c r="A122" s="1">
        <v>121</v>
      </c>
      <c r="B122" s="1" t="s">
        <v>2574</v>
      </c>
      <c r="C122" s="10">
        <v>44721</v>
      </c>
      <c r="D122" s="22">
        <v>1</v>
      </c>
      <c r="E122" s="17" t="s">
        <v>213</v>
      </c>
      <c r="F122" s="15">
        <v>24</v>
      </c>
      <c r="G122" s="2">
        <v>3.98</v>
      </c>
      <c r="H122" s="3">
        <v>8</v>
      </c>
      <c r="I122" s="2">
        <v>1.77</v>
      </c>
      <c r="J122" s="4">
        <f t="shared" si="2"/>
        <v>2.21</v>
      </c>
      <c r="K122" s="1">
        <v>1</v>
      </c>
      <c r="L122" s="4">
        <f t="shared" si="3"/>
        <v>1.21</v>
      </c>
      <c r="M122" s="1">
        <v>1</v>
      </c>
      <c r="N122" s="19">
        <v>1.21</v>
      </c>
      <c r="O122" s="1" t="s">
        <v>1746</v>
      </c>
    </row>
    <row r="123" spans="1:15" x14ac:dyDescent="0.25">
      <c r="A123" s="1">
        <v>122</v>
      </c>
      <c r="B123" s="1" t="s">
        <v>2574</v>
      </c>
      <c r="C123" s="10">
        <v>44722</v>
      </c>
      <c r="D123" s="22">
        <v>1</v>
      </c>
      <c r="E123" s="17" t="s">
        <v>213</v>
      </c>
      <c r="F123" s="15">
        <v>24</v>
      </c>
      <c r="G123" s="2">
        <v>3</v>
      </c>
      <c r="H123" s="3">
        <v>8</v>
      </c>
      <c r="I123" s="2">
        <v>1.69</v>
      </c>
      <c r="J123" s="4">
        <f t="shared" si="2"/>
        <v>1.31</v>
      </c>
      <c r="K123" s="1">
        <v>1</v>
      </c>
      <c r="L123" s="4">
        <f t="shared" si="3"/>
        <v>0.31000000000000005</v>
      </c>
      <c r="M123" s="1">
        <v>1</v>
      </c>
      <c r="N123" s="19">
        <v>0.31</v>
      </c>
      <c r="O123" s="1" t="s">
        <v>1746</v>
      </c>
    </row>
    <row r="124" spans="1:15" x14ac:dyDescent="0.25">
      <c r="A124" s="1">
        <v>123</v>
      </c>
      <c r="B124" s="1" t="s">
        <v>258</v>
      </c>
      <c r="C124" s="10">
        <v>44723</v>
      </c>
      <c r="D124" s="22">
        <v>0</v>
      </c>
      <c r="E124" s="17" t="s">
        <v>524</v>
      </c>
      <c r="F124" s="15">
        <v>7</v>
      </c>
      <c r="G124" s="2">
        <v>0.88</v>
      </c>
      <c r="H124" s="3">
        <v>2</v>
      </c>
      <c r="I124" s="2">
        <v>0.6</v>
      </c>
      <c r="J124" s="4">
        <f t="shared" si="2"/>
        <v>0.28000000000000003</v>
      </c>
      <c r="K124" s="1">
        <v>5</v>
      </c>
      <c r="L124" s="4">
        <f t="shared" si="3"/>
        <v>1.4000000000000001</v>
      </c>
      <c r="M124" s="1">
        <v>19</v>
      </c>
      <c r="N124" s="19">
        <v>2.7930000000000001</v>
      </c>
      <c r="O124" s="1" t="s">
        <v>1746</v>
      </c>
    </row>
    <row r="125" spans="1:15" ht="33" x14ac:dyDescent="0.25">
      <c r="A125" s="1">
        <v>124</v>
      </c>
      <c r="B125" s="1" t="s">
        <v>2574</v>
      </c>
      <c r="C125" s="10">
        <v>44723</v>
      </c>
      <c r="D125" s="22">
        <v>0</v>
      </c>
      <c r="E125" s="18" t="s">
        <v>2579</v>
      </c>
      <c r="F125" s="15">
        <v>8</v>
      </c>
      <c r="G125" s="2">
        <v>1.26</v>
      </c>
      <c r="H125" s="3">
        <v>5</v>
      </c>
      <c r="I125" s="2">
        <v>0.69</v>
      </c>
      <c r="J125" s="4">
        <f t="shared" si="2"/>
        <v>0.57000000000000006</v>
      </c>
      <c r="K125" s="1">
        <v>1</v>
      </c>
      <c r="L125" s="4">
        <f t="shared" si="3"/>
        <v>0.57000000000000006</v>
      </c>
      <c r="M125" s="1">
        <f>C131-C125</f>
        <v>5</v>
      </c>
      <c r="N125" s="19">
        <v>0.99019999999999997</v>
      </c>
      <c r="O125" s="1" t="s">
        <v>1746</v>
      </c>
    </row>
    <row r="126" spans="1:15" x14ac:dyDescent="0.25">
      <c r="A126" s="1">
        <v>125</v>
      </c>
      <c r="B126" s="1" t="s">
        <v>256</v>
      </c>
      <c r="C126" s="10">
        <v>44724</v>
      </c>
      <c r="D126" s="22">
        <v>0</v>
      </c>
      <c r="E126" s="17" t="s">
        <v>213</v>
      </c>
      <c r="F126" s="15">
        <v>24</v>
      </c>
      <c r="G126" s="2">
        <v>2.44</v>
      </c>
      <c r="H126" s="3">
        <v>5</v>
      </c>
      <c r="I126" s="2">
        <v>2.0299999999999998</v>
      </c>
      <c r="J126" s="4">
        <f t="shared" si="2"/>
        <v>0.41000000000000014</v>
      </c>
      <c r="K126" s="1">
        <v>5</v>
      </c>
      <c r="L126" s="4">
        <f t="shared" si="3"/>
        <v>2.0500000000000007</v>
      </c>
      <c r="M126" s="1">
        <f>C140-C126</f>
        <v>11</v>
      </c>
      <c r="N126" s="19">
        <v>3.3893</v>
      </c>
      <c r="O126" s="1" t="s">
        <v>1746</v>
      </c>
    </row>
    <row r="127" spans="1:15" x14ac:dyDescent="0.25">
      <c r="A127" s="1">
        <v>126</v>
      </c>
      <c r="B127" s="1" t="s">
        <v>2573</v>
      </c>
      <c r="C127" s="10">
        <v>44725</v>
      </c>
      <c r="D127" s="22">
        <v>0</v>
      </c>
      <c r="E127" s="17" t="s">
        <v>228</v>
      </c>
      <c r="F127" s="15">
        <v>14</v>
      </c>
      <c r="G127" s="2">
        <v>2.6</v>
      </c>
      <c r="H127" s="3">
        <v>1</v>
      </c>
      <c r="I127" s="2">
        <v>0.88</v>
      </c>
      <c r="J127" s="4">
        <f t="shared" si="2"/>
        <v>1.7200000000000002</v>
      </c>
      <c r="K127" s="1">
        <v>1</v>
      </c>
      <c r="L127" s="4">
        <f t="shared" si="3"/>
        <v>1.7200000000000002</v>
      </c>
      <c r="M127" s="1">
        <v>1</v>
      </c>
      <c r="N127" s="19">
        <v>1.72</v>
      </c>
      <c r="O127" s="1" t="s">
        <v>1746</v>
      </c>
    </row>
    <row r="128" spans="1:15" x14ac:dyDescent="0.25">
      <c r="A128" s="1">
        <v>127</v>
      </c>
      <c r="B128" s="1" t="s">
        <v>2573</v>
      </c>
      <c r="C128" s="10">
        <v>44726</v>
      </c>
      <c r="D128" s="22">
        <v>0</v>
      </c>
      <c r="E128" s="17" t="s">
        <v>213</v>
      </c>
      <c r="F128" s="15">
        <v>24</v>
      </c>
      <c r="G128" s="2">
        <v>3.13</v>
      </c>
      <c r="H128" s="3">
        <v>3</v>
      </c>
      <c r="I128" s="2">
        <v>2.21</v>
      </c>
      <c r="J128" s="4">
        <f t="shared" si="2"/>
        <v>0.91999999999999993</v>
      </c>
      <c r="K128" s="1">
        <v>1</v>
      </c>
      <c r="L128" s="4">
        <f t="shared" si="3"/>
        <v>0.91999999999999993</v>
      </c>
      <c r="M128" s="1">
        <v>1</v>
      </c>
      <c r="N128" s="19">
        <v>0.92</v>
      </c>
      <c r="O128" s="1" t="s">
        <v>1746</v>
      </c>
    </row>
    <row r="129" spans="1:15" x14ac:dyDescent="0.25">
      <c r="A129" s="1">
        <v>128</v>
      </c>
      <c r="B129" s="1" t="s">
        <v>2573</v>
      </c>
      <c r="C129" s="10">
        <v>44727</v>
      </c>
      <c r="D129" s="22">
        <v>0</v>
      </c>
      <c r="E129" s="17" t="s">
        <v>458</v>
      </c>
      <c r="F129" s="15">
        <v>7</v>
      </c>
      <c r="G129" s="2">
        <v>1.2</v>
      </c>
      <c r="H129" s="3">
        <v>3</v>
      </c>
      <c r="I129" s="2">
        <v>0.85</v>
      </c>
      <c r="J129" s="4">
        <f t="shared" si="2"/>
        <v>0.35</v>
      </c>
      <c r="K129" s="1">
        <v>1</v>
      </c>
      <c r="L129" s="4">
        <f t="shared" si="3"/>
        <v>0.35</v>
      </c>
      <c r="M129" s="1">
        <f>C133-C129</f>
        <v>2</v>
      </c>
      <c r="N129" s="19">
        <v>0.54569999999999996</v>
      </c>
      <c r="O129" s="1" t="s">
        <v>1746</v>
      </c>
    </row>
    <row r="130" spans="1:15" x14ac:dyDescent="0.25">
      <c r="A130" s="1">
        <v>129</v>
      </c>
      <c r="B130" s="1" t="s">
        <v>2576</v>
      </c>
      <c r="C130" s="10">
        <v>44727</v>
      </c>
      <c r="D130" s="22">
        <v>0</v>
      </c>
      <c r="E130" s="17" t="s">
        <v>223</v>
      </c>
      <c r="F130" s="15">
        <v>17</v>
      </c>
      <c r="G130" s="2">
        <v>2.48</v>
      </c>
      <c r="H130" s="3">
        <v>2</v>
      </c>
      <c r="I130" s="2">
        <v>1.03</v>
      </c>
      <c r="J130" s="4">
        <f t="shared" ref="J130:J193" si="5">G130-I130</f>
        <v>1.45</v>
      </c>
      <c r="K130" s="1">
        <v>2</v>
      </c>
      <c r="L130" s="4">
        <f t="shared" si="3"/>
        <v>2.9</v>
      </c>
      <c r="M130" s="1">
        <f>C134-C130</f>
        <v>3</v>
      </c>
      <c r="N130" s="19">
        <v>3.2504</v>
      </c>
      <c r="O130" s="1" t="s">
        <v>1746</v>
      </c>
    </row>
    <row r="131" spans="1:15" x14ac:dyDescent="0.25">
      <c r="A131" s="1">
        <v>130</v>
      </c>
      <c r="B131" s="1" t="s">
        <v>2574</v>
      </c>
      <c r="C131" s="10">
        <v>44728</v>
      </c>
      <c r="D131" s="22">
        <v>0</v>
      </c>
      <c r="E131" s="17" t="s">
        <v>252</v>
      </c>
      <c r="F131" s="15">
        <v>12</v>
      </c>
      <c r="G131" s="2">
        <v>1.29</v>
      </c>
      <c r="H131" s="3">
        <v>5</v>
      </c>
      <c r="I131" s="2">
        <v>0.96</v>
      </c>
      <c r="J131" s="4">
        <f t="shared" si="5"/>
        <v>0.33000000000000007</v>
      </c>
      <c r="K131" s="1">
        <v>1</v>
      </c>
      <c r="L131" s="4">
        <f t="shared" ref="L131:L194" si="6">(G131-I131-D131)*K131</f>
        <v>0.33000000000000007</v>
      </c>
      <c r="M131" s="1">
        <v>1</v>
      </c>
      <c r="N131" s="19">
        <v>0.33</v>
      </c>
      <c r="O131" s="1" t="s">
        <v>1746</v>
      </c>
    </row>
    <row r="132" spans="1:15" x14ac:dyDescent="0.25">
      <c r="A132" s="1">
        <v>131</v>
      </c>
      <c r="B132" s="1" t="s">
        <v>2574</v>
      </c>
      <c r="C132" s="10">
        <v>44729</v>
      </c>
      <c r="D132" s="22">
        <v>0</v>
      </c>
      <c r="E132" s="17" t="s">
        <v>464</v>
      </c>
      <c r="F132" s="15">
        <v>8</v>
      </c>
      <c r="G132" s="2">
        <v>1.22</v>
      </c>
      <c r="H132" s="3">
        <v>3</v>
      </c>
      <c r="I132" s="2">
        <v>0.93</v>
      </c>
      <c r="J132" s="4">
        <f t="shared" si="5"/>
        <v>0.28999999999999992</v>
      </c>
      <c r="K132" s="1">
        <v>5</v>
      </c>
      <c r="L132" s="4">
        <f t="shared" si="6"/>
        <v>1.4499999999999997</v>
      </c>
      <c r="M132" s="1">
        <f>C143-C132</f>
        <v>8</v>
      </c>
      <c r="N132" s="19">
        <v>1.5632999999999999</v>
      </c>
      <c r="O132" s="1" t="s">
        <v>1746</v>
      </c>
    </row>
    <row r="133" spans="1:15" x14ac:dyDescent="0.25">
      <c r="A133" s="1">
        <v>132</v>
      </c>
      <c r="B133" s="1" t="s">
        <v>2573</v>
      </c>
      <c r="C133" s="10">
        <v>44729</v>
      </c>
      <c r="D133" s="22">
        <v>0</v>
      </c>
      <c r="E133" s="17" t="s">
        <v>252</v>
      </c>
      <c r="F133" s="15">
        <v>12</v>
      </c>
      <c r="G133" s="2">
        <v>0.49</v>
      </c>
      <c r="H133" s="3">
        <v>3</v>
      </c>
      <c r="I133" s="2">
        <v>0.28000000000000003</v>
      </c>
      <c r="J133" s="4">
        <f t="shared" si="5"/>
        <v>0.20999999999999996</v>
      </c>
      <c r="K133" s="1">
        <v>5</v>
      </c>
      <c r="L133" s="4">
        <f t="shared" si="6"/>
        <v>1.0499999999999998</v>
      </c>
      <c r="M133" s="1">
        <f>C146-C133</f>
        <v>10</v>
      </c>
      <c r="N133" s="19">
        <v>14.271800000000001</v>
      </c>
      <c r="O133" s="1" t="s">
        <v>1746</v>
      </c>
    </row>
    <row r="134" spans="1:15" x14ac:dyDescent="0.25">
      <c r="A134" s="1">
        <v>133</v>
      </c>
      <c r="B134" s="1" t="s">
        <v>2576</v>
      </c>
      <c r="C134" s="10">
        <v>44730</v>
      </c>
      <c r="D134" s="22">
        <v>0</v>
      </c>
      <c r="E134" s="17" t="s">
        <v>213</v>
      </c>
      <c r="F134" s="15">
        <v>24</v>
      </c>
      <c r="G134" s="2">
        <v>3.76</v>
      </c>
      <c r="H134" s="3">
        <v>6</v>
      </c>
      <c r="I134" s="2">
        <v>1.86</v>
      </c>
      <c r="J134" s="4">
        <f t="shared" si="5"/>
        <v>1.8999999999999997</v>
      </c>
      <c r="K134" s="1">
        <v>1</v>
      </c>
      <c r="L134" s="4">
        <f t="shared" si="6"/>
        <v>1.8999999999999997</v>
      </c>
      <c r="M134" s="1">
        <v>1</v>
      </c>
      <c r="N134" s="19">
        <v>1.9</v>
      </c>
      <c r="O134" s="1" t="s">
        <v>1746</v>
      </c>
    </row>
    <row r="135" spans="1:15" x14ac:dyDescent="0.25">
      <c r="A135" s="1">
        <v>134</v>
      </c>
      <c r="B135" s="1" t="s">
        <v>2576</v>
      </c>
      <c r="C135" s="10">
        <v>44731</v>
      </c>
      <c r="D135" s="22">
        <v>0</v>
      </c>
      <c r="E135" s="17" t="s">
        <v>213</v>
      </c>
      <c r="F135" s="15">
        <v>24</v>
      </c>
      <c r="G135" s="2">
        <v>3.83</v>
      </c>
      <c r="H135" s="3">
        <v>6</v>
      </c>
      <c r="I135" s="2">
        <v>2.15</v>
      </c>
      <c r="J135" s="4">
        <f t="shared" si="5"/>
        <v>1.6800000000000002</v>
      </c>
      <c r="K135" s="1">
        <v>1</v>
      </c>
      <c r="L135" s="4">
        <f t="shared" si="6"/>
        <v>1.6800000000000002</v>
      </c>
      <c r="M135" s="1">
        <v>1</v>
      </c>
      <c r="N135" s="19">
        <v>1.68</v>
      </c>
      <c r="O135" s="1" t="s">
        <v>1746</v>
      </c>
    </row>
    <row r="136" spans="1:15" x14ac:dyDescent="0.25">
      <c r="A136" s="1">
        <v>135</v>
      </c>
      <c r="B136" s="1" t="s">
        <v>2576</v>
      </c>
      <c r="C136" s="10">
        <v>44732</v>
      </c>
      <c r="D136" s="22">
        <v>0</v>
      </c>
      <c r="E136" s="17" t="s">
        <v>213</v>
      </c>
      <c r="F136" s="15">
        <v>24</v>
      </c>
      <c r="G136" s="2">
        <v>3.7</v>
      </c>
      <c r="H136" s="3">
        <v>5</v>
      </c>
      <c r="I136" s="2">
        <v>1.88</v>
      </c>
      <c r="J136" s="4">
        <f t="shared" si="5"/>
        <v>1.8200000000000003</v>
      </c>
      <c r="K136" s="1">
        <v>1</v>
      </c>
      <c r="L136" s="4">
        <f t="shared" si="6"/>
        <v>1.8200000000000003</v>
      </c>
      <c r="M136" s="1">
        <v>1</v>
      </c>
      <c r="N136" s="19">
        <v>1.82</v>
      </c>
      <c r="O136" s="1" t="s">
        <v>1746</v>
      </c>
    </row>
    <row r="137" spans="1:15" x14ac:dyDescent="0.25">
      <c r="A137" s="1">
        <v>136</v>
      </c>
      <c r="B137" s="1" t="s">
        <v>2576</v>
      </c>
      <c r="C137" s="10">
        <v>44733</v>
      </c>
      <c r="D137" s="22">
        <v>0</v>
      </c>
      <c r="E137" s="17" t="s">
        <v>213</v>
      </c>
      <c r="F137" s="15">
        <v>24</v>
      </c>
      <c r="G137" s="2">
        <v>3.47</v>
      </c>
      <c r="H137" s="3">
        <v>5</v>
      </c>
      <c r="I137" s="2">
        <v>1.5</v>
      </c>
      <c r="J137" s="4">
        <f t="shared" si="5"/>
        <v>1.9700000000000002</v>
      </c>
      <c r="K137" s="1">
        <v>1</v>
      </c>
      <c r="L137" s="4">
        <f t="shared" si="6"/>
        <v>1.9700000000000002</v>
      </c>
      <c r="M137" s="1">
        <v>1</v>
      </c>
      <c r="N137" s="19">
        <v>1.97</v>
      </c>
      <c r="O137" s="1" t="s">
        <v>1746</v>
      </c>
    </row>
    <row r="138" spans="1:15" x14ac:dyDescent="0.25">
      <c r="A138" s="1">
        <v>137</v>
      </c>
      <c r="B138" s="1" t="s">
        <v>2576</v>
      </c>
      <c r="C138" s="10">
        <v>44734</v>
      </c>
      <c r="D138" s="22">
        <v>0</v>
      </c>
      <c r="E138" s="17" t="s">
        <v>213</v>
      </c>
      <c r="F138" s="15">
        <v>24</v>
      </c>
      <c r="G138" s="2">
        <v>3.51</v>
      </c>
      <c r="H138" s="3">
        <v>4</v>
      </c>
      <c r="I138" s="2">
        <v>1.72</v>
      </c>
      <c r="J138" s="4">
        <f t="shared" si="5"/>
        <v>1.7899999999999998</v>
      </c>
      <c r="K138" s="1">
        <v>1</v>
      </c>
      <c r="L138" s="4">
        <f t="shared" si="6"/>
        <v>1.7899999999999998</v>
      </c>
      <c r="M138" s="1">
        <v>1</v>
      </c>
      <c r="N138" s="4">
        <v>1.79</v>
      </c>
      <c r="O138" s="1" t="s">
        <v>1746</v>
      </c>
    </row>
    <row r="139" spans="1:15" x14ac:dyDescent="0.25">
      <c r="A139" s="1">
        <v>138</v>
      </c>
      <c r="B139" s="1" t="s">
        <v>2576</v>
      </c>
      <c r="C139" s="10">
        <v>44735</v>
      </c>
      <c r="D139" s="22">
        <v>0</v>
      </c>
      <c r="E139" s="17" t="s">
        <v>464</v>
      </c>
      <c r="F139" s="15">
        <v>8</v>
      </c>
      <c r="G139" s="2">
        <v>1.42</v>
      </c>
      <c r="H139" s="3">
        <v>3</v>
      </c>
      <c r="I139" s="2">
        <v>0.74</v>
      </c>
      <c r="J139" s="4">
        <f t="shared" si="5"/>
        <v>0.67999999999999994</v>
      </c>
      <c r="K139" s="1">
        <v>3</v>
      </c>
      <c r="L139" s="4">
        <f t="shared" si="6"/>
        <v>2.04</v>
      </c>
      <c r="M139" s="1">
        <v>7</v>
      </c>
      <c r="N139" s="19">
        <v>2.6768999999999998</v>
      </c>
      <c r="O139" s="1" t="s">
        <v>1746</v>
      </c>
    </row>
    <row r="140" spans="1:15" x14ac:dyDescent="0.25">
      <c r="A140" s="1">
        <v>139</v>
      </c>
      <c r="B140" s="1" t="s">
        <v>256</v>
      </c>
      <c r="C140" s="10">
        <v>44735</v>
      </c>
      <c r="D140" s="22">
        <v>0</v>
      </c>
      <c r="E140" s="17" t="s">
        <v>231</v>
      </c>
      <c r="F140" s="15">
        <v>16</v>
      </c>
      <c r="G140" s="2">
        <v>2.2400000000000002</v>
      </c>
      <c r="H140" s="3">
        <v>4</v>
      </c>
      <c r="I140" s="2">
        <v>1.1000000000000001</v>
      </c>
      <c r="J140" s="4">
        <f t="shared" si="5"/>
        <v>1.1400000000000001</v>
      </c>
      <c r="K140" s="1">
        <v>1</v>
      </c>
      <c r="L140" s="4">
        <f t="shared" si="6"/>
        <v>1.1400000000000001</v>
      </c>
      <c r="M140" s="1">
        <v>1</v>
      </c>
      <c r="N140" s="19">
        <v>1.1399999999999999</v>
      </c>
      <c r="O140" s="1" t="s">
        <v>1746</v>
      </c>
    </row>
    <row r="141" spans="1:15" x14ac:dyDescent="0.25">
      <c r="A141" s="1">
        <v>140</v>
      </c>
      <c r="B141" s="1" t="s">
        <v>256</v>
      </c>
      <c r="C141" s="10">
        <v>44736</v>
      </c>
      <c r="D141" s="22">
        <v>0</v>
      </c>
      <c r="E141" s="17" t="s">
        <v>550</v>
      </c>
      <c r="F141" s="15">
        <v>18.5</v>
      </c>
      <c r="G141" s="2">
        <v>2.0499999999999998</v>
      </c>
      <c r="H141" s="3">
        <v>3</v>
      </c>
      <c r="I141" s="2">
        <v>1.54</v>
      </c>
      <c r="J141" s="4">
        <f t="shared" si="5"/>
        <v>0.50999999999999979</v>
      </c>
      <c r="K141" s="1">
        <v>1</v>
      </c>
      <c r="L141" s="4">
        <f t="shared" si="6"/>
        <v>0.50999999999999979</v>
      </c>
      <c r="M141" s="1">
        <v>1</v>
      </c>
      <c r="N141" s="19">
        <v>0.51</v>
      </c>
      <c r="O141" s="1" t="s">
        <v>1746</v>
      </c>
    </row>
    <row r="142" spans="1:15" x14ac:dyDescent="0.25">
      <c r="A142" s="1">
        <v>141</v>
      </c>
      <c r="B142" s="1" t="s">
        <v>256</v>
      </c>
      <c r="C142" s="10">
        <v>44737</v>
      </c>
      <c r="D142" s="22">
        <v>0</v>
      </c>
      <c r="E142" s="17" t="s">
        <v>1544</v>
      </c>
      <c r="F142" s="15">
        <v>4</v>
      </c>
      <c r="G142" s="2">
        <v>0.78</v>
      </c>
      <c r="H142" s="3">
        <v>3</v>
      </c>
      <c r="I142" s="2">
        <v>0.48</v>
      </c>
      <c r="J142" s="4">
        <f t="shared" si="5"/>
        <v>0.30000000000000004</v>
      </c>
      <c r="K142" s="1">
        <v>2</v>
      </c>
      <c r="L142" s="4">
        <f t="shared" si="6"/>
        <v>0.60000000000000009</v>
      </c>
      <c r="M142" s="1">
        <v>5</v>
      </c>
      <c r="N142" s="19">
        <v>0.69950000000000001</v>
      </c>
      <c r="O142" s="1" t="s">
        <v>1746</v>
      </c>
    </row>
    <row r="143" spans="1:15" x14ac:dyDescent="0.25">
      <c r="A143" s="1">
        <v>142</v>
      </c>
      <c r="B143" s="1" t="s">
        <v>2574</v>
      </c>
      <c r="C143" s="10">
        <v>44737</v>
      </c>
      <c r="D143" s="22">
        <v>0</v>
      </c>
      <c r="E143" s="17" t="s">
        <v>1686</v>
      </c>
      <c r="F143" s="15">
        <v>20</v>
      </c>
      <c r="G143" s="2">
        <v>3.28</v>
      </c>
      <c r="H143" s="3">
        <v>9</v>
      </c>
      <c r="I143" s="2">
        <v>1.31</v>
      </c>
      <c r="J143" s="4">
        <f t="shared" si="5"/>
        <v>1.9699999999999998</v>
      </c>
      <c r="K143" s="1">
        <v>1</v>
      </c>
      <c r="L143" s="4">
        <f t="shared" si="6"/>
        <v>1.9699999999999998</v>
      </c>
      <c r="M143" s="1">
        <v>1</v>
      </c>
      <c r="N143" s="19">
        <v>1.97</v>
      </c>
      <c r="O143" s="1" t="s">
        <v>1746</v>
      </c>
    </row>
    <row r="144" spans="1:15" x14ac:dyDescent="0.25">
      <c r="A144" s="1">
        <v>143</v>
      </c>
      <c r="B144" s="1" t="s">
        <v>2574</v>
      </c>
      <c r="C144" s="10">
        <v>44738</v>
      </c>
      <c r="D144" s="22">
        <v>0</v>
      </c>
      <c r="E144" s="17" t="s">
        <v>213</v>
      </c>
      <c r="F144" s="15">
        <v>24</v>
      </c>
      <c r="G144" s="2">
        <v>4.58</v>
      </c>
      <c r="H144" s="3">
        <v>13</v>
      </c>
      <c r="I144" s="2">
        <v>1.57</v>
      </c>
      <c r="J144" s="4">
        <f t="shared" si="5"/>
        <v>3.01</v>
      </c>
      <c r="K144" s="1">
        <v>1</v>
      </c>
      <c r="L144" s="4">
        <f t="shared" si="6"/>
        <v>3.01</v>
      </c>
      <c r="M144" s="1">
        <v>1</v>
      </c>
      <c r="N144" s="19">
        <v>3.01</v>
      </c>
      <c r="O144" s="1" t="s">
        <v>1746</v>
      </c>
    </row>
    <row r="145" spans="1:15" x14ac:dyDescent="0.25">
      <c r="A145" s="1">
        <v>144</v>
      </c>
      <c r="B145" s="1" t="s">
        <v>2574</v>
      </c>
      <c r="C145" s="10">
        <v>44739</v>
      </c>
      <c r="D145" s="22">
        <v>0</v>
      </c>
      <c r="E145" s="17" t="s">
        <v>221</v>
      </c>
      <c r="F145" s="15">
        <v>5</v>
      </c>
      <c r="G145" s="2">
        <v>0.77</v>
      </c>
      <c r="H145" s="3">
        <v>2</v>
      </c>
      <c r="I145" s="2">
        <v>0.42</v>
      </c>
      <c r="J145" s="4">
        <f t="shared" si="5"/>
        <v>0.35000000000000003</v>
      </c>
      <c r="K145" s="1">
        <v>1</v>
      </c>
      <c r="L145" s="4">
        <f t="shared" si="6"/>
        <v>0.35000000000000003</v>
      </c>
      <c r="M145" s="1">
        <v>3</v>
      </c>
      <c r="N145" s="19">
        <v>0.38519999999999999</v>
      </c>
      <c r="O145" s="1" t="s">
        <v>1746</v>
      </c>
    </row>
    <row r="146" spans="1:15" x14ac:dyDescent="0.25">
      <c r="A146" s="1">
        <v>145</v>
      </c>
      <c r="B146" s="1" t="s">
        <v>2573</v>
      </c>
      <c r="C146" s="10">
        <v>44739</v>
      </c>
      <c r="D146" s="22">
        <v>0</v>
      </c>
      <c r="E146" s="17" t="s">
        <v>2361</v>
      </c>
      <c r="F146" s="15">
        <v>17.5</v>
      </c>
      <c r="G146" s="2">
        <v>2.19</v>
      </c>
      <c r="H146" s="3">
        <v>4</v>
      </c>
      <c r="I146" s="2">
        <v>0.93</v>
      </c>
      <c r="J146" s="4">
        <f t="shared" si="5"/>
        <v>1.2599999999999998</v>
      </c>
      <c r="K146" s="1">
        <v>1</v>
      </c>
      <c r="L146" s="4">
        <f t="shared" si="6"/>
        <v>1.2599999999999998</v>
      </c>
      <c r="M146" s="1">
        <v>1</v>
      </c>
      <c r="N146" s="19">
        <v>1.26</v>
      </c>
      <c r="O146" s="1" t="s">
        <v>1746</v>
      </c>
    </row>
    <row r="147" spans="1:15" x14ac:dyDescent="0.25">
      <c r="A147" s="1">
        <v>146</v>
      </c>
      <c r="B147" s="1" t="s">
        <v>2573</v>
      </c>
      <c r="C147" s="10">
        <v>44740</v>
      </c>
      <c r="D147" s="22">
        <v>0</v>
      </c>
      <c r="E147" s="17" t="s">
        <v>213</v>
      </c>
      <c r="F147" s="15">
        <v>24</v>
      </c>
      <c r="G147" s="2">
        <v>3.19</v>
      </c>
      <c r="H147" s="3">
        <v>4</v>
      </c>
      <c r="I147" s="2">
        <v>1.79</v>
      </c>
      <c r="J147" s="4">
        <f t="shared" si="5"/>
        <v>1.4</v>
      </c>
      <c r="K147" s="1">
        <v>1</v>
      </c>
      <c r="L147" s="4">
        <f t="shared" si="6"/>
        <v>1.4</v>
      </c>
      <c r="M147" s="1">
        <v>1</v>
      </c>
      <c r="N147" s="19">
        <v>1.4</v>
      </c>
      <c r="O147" s="1" t="s">
        <v>1746</v>
      </c>
    </row>
    <row r="148" spans="1:15" x14ac:dyDescent="0.25">
      <c r="A148" s="1">
        <v>147</v>
      </c>
      <c r="B148" s="1" t="s">
        <v>2573</v>
      </c>
      <c r="C148" s="10">
        <v>44741</v>
      </c>
      <c r="D148" s="22">
        <v>0</v>
      </c>
      <c r="E148" s="17" t="s">
        <v>213</v>
      </c>
      <c r="F148" s="15">
        <v>24</v>
      </c>
      <c r="G148" s="2">
        <v>3.19</v>
      </c>
      <c r="H148" s="3">
        <v>4</v>
      </c>
      <c r="I148" s="2">
        <v>2.13</v>
      </c>
      <c r="J148" s="4">
        <f t="shared" si="5"/>
        <v>1.06</v>
      </c>
      <c r="K148" s="1">
        <v>1</v>
      </c>
      <c r="L148" s="4">
        <f t="shared" si="6"/>
        <v>1.06</v>
      </c>
      <c r="M148" s="1">
        <v>1</v>
      </c>
      <c r="N148" s="19">
        <v>1.06</v>
      </c>
      <c r="O148" s="1" t="s">
        <v>1746</v>
      </c>
    </row>
    <row r="149" spans="1:15" x14ac:dyDescent="0.25">
      <c r="A149" s="1">
        <v>148</v>
      </c>
      <c r="B149" s="1" t="s">
        <v>2573</v>
      </c>
      <c r="C149" s="10">
        <v>44742</v>
      </c>
      <c r="D149" s="22">
        <v>0</v>
      </c>
      <c r="E149" s="17" t="s">
        <v>213</v>
      </c>
      <c r="F149" s="15">
        <v>24</v>
      </c>
      <c r="G149" s="2">
        <v>3.22</v>
      </c>
      <c r="H149" s="3">
        <v>4</v>
      </c>
      <c r="I149" s="2">
        <v>1.96</v>
      </c>
      <c r="J149" s="4">
        <f t="shared" si="5"/>
        <v>1.2600000000000002</v>
      </c>
      <c r="K149" s="1">
        <v>1</v>
      </c>
      <c r="L149" s="4">
        <f t="shared" si="6"/>
        <v>1.2600000000000002</v>
      </c>
      <c r="M149" s="1">
        <v>1</v>
      </c>
      <c r="N149" s="19">
        <v>1.26</v>
      </c>
      <c r="O149" s="1" t="s">
        <v>1746</v>
      </c>
    </row>
    <row r="150" spans="1:15" x14ac:dyDescent="0.25">
      <c r="A150" s="1">
        <v>149</v>
      </c>
      <c r="B150" s="1" t="s">
        <v>2573</v>
      </c>
      <c r="C150" s="10">
        <v>44743</v>
      </c>
      <c r="D150" s="22">
        <v>0</v>
      </c>
      <c r="E150" s="17" t="s">
        <v>458</v>
      </c>
      <c r="F150" s="15">
        <v>7</v>
      </c>
      <c r="G150" s="2">
        <v>1.02</v>
      </c>
      <c r="H150" s="3">
        <v>1</v>
      </c>
      <c r="I150" s="2">
        <v>0.65</v>
      </c>
      <c r="J150" s="4">
        <f t="shared" si="5"/>
        <v>0.37</v>
      </c>
      <c r="K150" s="1">
        <v>2</v>
      </c>
      <c r="L150" s="4">
        <f t="shared" si="6"/>
        <v>0.74</v>
      </c>
      <c r="M150" s="1">
        <f>C156-C150</f>
        <v>3</v>
      </c>
      <c r="N150" s="19">
        <v>0.82640000000000002</v>
      </c>
      <c r="O150" s="1" t="s">
        <v>1746</v>
      </c>
    </row>
    <row r="151" spans="1:15" x14ac:dyDescent="0.25">
      <c r="A151" s="1">
        <v>150</v>
      </c>
      <c r="B151" s="1" t="s">
        <v>256</v>
      </c>
      <c r="C151" s="10">
        <v>44743</v>
      </c>
      <c r="D151" s="22">
        <v>0</v>
      </c>
      <c r="E151" s="17" t="s">
        <v>422</v>
      </c>
      <c r="F151" s="15">
        <v>13</v>
      </c>
      <c r="G151" s="2">
        <v>2.52</v>
      </c>
      <c r="H151" s="3">
        <v>1</v>
      </c>
      <c r="I151" s="2">
        <v>1.1000000000000001</v>
      </c>
      <c r="J151" s="4">
        <f t="shared" si="5"/>
        <v>1.42</v>
      </c>
      <c r="K151" s="1">
        <v>1</v>
      </c>
      <c r="L151" s="4">
        <f t="shared" si="6"/>
        <v>1.42</v>
      </c>
      <c r="M151" s="1">
        <f>C157-C151</f>
        <v>4</v>
      </c>
      <c r="N151" s="19">
        <v>2.6333000000000002</v>
      </c>
      <c r="O151" s="1" t="s">
        <v>1746</v>
      </c>
    </row>
    <row r="152" spans="1:15" x14ac:dyDescent="0.25">
      <c r="A152" s="1">
        <v>151</v>
      </c>
      <c r="B152" s="1" t="s">
        <v>2578</v>
      </c>
      <c r="C152" s="10">
        <v>44743</v>
      </c>
      <c r="D152" s="22">
        <v>0</v>
      </c>
      <c r="E152" s="17" t="s">
        <v>2531</v>
      </c>
      <c r="F152" s="15">
        <v>4</v>
      </c>
      <c r="G152" s="2">
        <v>1.36</v>
      </c>
      <c r="H152" s="3">
        <v>1</v>
      </c>
      <c r="I152" s="2">
        <v>0.38</v>
      </c>
      <c r="J152" s="4">
        <f t="shared" si="5"/>
        <v>0.98000000000000009</v>
      </c>
      <c r="K152" s="1">
        <v>5</v>
      </c>
      <c r="L152" s="4">
        <f t="shared" si="6"/>
        <v>4.9000000000000004</v>
      </c>
      <c r="M152" s="1">
        <f>C173-C152</f>
        <v>17</v>
      </c>
      <c r="N152" s="19">
        <v>10.0501</v>
      </c>
      <c r="O152" s="1" t="s">
        <v>1746</v>
      </c>
    </row>
    <row r="153" spans="1:15" x14ac:dyDescent="0.25">
      <c r="A153" s="1">
        <v>152</v>
      </c>
      <c r="B153" s="1" t="s">
        <v>2574</v>
      </c>
      <c r="C153" s="10">
        <v>44744</v>
      </c>
      <c r="D153" s="22">
        <v>0</v>
      </c>
      <c r="E153" s="17" t="s">
        <v>248</v>
      </c>
      <c r="F153" s="15">
        <v>18</v>
      </c>
      <c r="G153" s="2">
        <v>2.89</v>
      </c>
      <c r="H153" s="3">
        <v>12</v>
      </c>
      <c r="I153" s="2">
        <v>1.25</v>
      </c>
      <c r="J153" s="4">
        <f t="shared" si="5"/>
        <v>1.6400000000000001</v>
      </c>
      <c r="K153" s="1">
        <v>1</v>
      </c>
      <c r="L153" s="4">
        <f t="shared" si="6"/>
        <v>1.6400000000000001</v>
      </c>
      <c r="M153" s="1">
        <v>1</v>
      </c>
      <c r="N153" s="19">
        <v>1.64</v>
      </c>
      <c r="O153" s="1" t="s">
        <v>1746</v>
      </c>
    </row>
    <row r="154" spans="1:15" x14ac:dyDescent="0.25">
      <c r="A154" s="1">
        <v>153</v>
      </c>
      <c r="B154" s="1" t="s">
        <v>2574</v>
      </c>
      <c r="C154" s="10">
        <v>44745</v>
      </c>
      <c r="D154" s="22">
        <v>0</v>
      </c>
      <c r="E154" s="17" t="s">
        <v>213</v>
      </c>
      <c r="F154" s="15">
        <v>24</v>
      </c>
      <c r="G154" s="2">
        <v>3.43</v>
      </c>
      <c r="H154" s="3">
        <v>14</v>
      </c>
      <c r="I154" s="2">
        <v>2.13</v>
      </c>
      <c r="J154" s="4">
        <f t="shared" si="5"/>
        <v>1.3000000000000003</v>
      </c>
      <c r="K154" s="1">
        <v>1</v>
      </c>
      <c r="L154" s="4">
        <f t="shared" si="6"/>
        <v>1.3000000000000003</v>
      </c>
      <c r="M154" s="1">
        <v>1</v>
      </c>
      <c r="N154" s="19">
        <v>1.3</v>
      </c>
      <c r="O154" s="1" t="s">
        <v>1746</v>
      </c>
    </row>
    <row r="155" spans="1:15" x14ac:dyDescent="0.25">
      <c r="A155" s="1">
        <v>154</v>
      </c>
      <c r="B155" s="1" t="s">
        <v>2574</v>
      </c>
      <c r="C155" s="10">
        <v>44746</v>
      </c>
      <c r="D155" s="22">
        <v>0</v>
      </c>
      <c r="E155" s="17" t="s">
        <v>233</v>
      </c>
      <c r="F155" s="15">
        <v>6</v>
      </c>
      <c r="G155" s="2">
        <v>0.89</v>
      </c>
      <c r="H155" s="3">
        <v>6</v>
      </c>
      <c r="I155" s="2">
        <v>0.45</v>
      </c>
      <c r="J155" s="4">
        <f t="shared" si="5"/>
        <v>0.44</v>
      </c>
      <c r="K155" s="1">
        <v>1</v>
      </c>
      <c r="L155" s="4">
        <f t="shared" si="6"/>
        <v>0.44</v>
      </c>
      <c r="M155" s="1">
        <f>C160-C155</f>
        <v>2</v>
      </c>
      <c r="N155" s="19">
        <v>0.69779999999999998</v>
      </c>
      <c r="O155" s="1" t="s">
        <v>1746</v>
      </c>
    </row>
    <row r="156" spans="1:15" x14ac:dyDescent="0.25">
      <c r="A156" s="1">
        <v>155</v>
      </c>
      <c r="B156" s="1" t="s">
        <v>2573</v>
      </c>
      <c r="C156" s="10">
        <v>44746</v>
      </c>
      <c r="D156" s="22">
        <v>0</v>
      </c>
      <c r="E156" s="17" t="s">
        <v>223</v>
      </c>
      <c r="F156" s="15">
        <v>17</v>
      </c>
      <c r="G156" s="2">
        <v>0.77</v>
      </c>
      <c r="H156" s="3">
        <v>4</v>
      </c>
      <c r="I156" s="2">
        <v>0.54</v>
      </c>
      <c r="J156" s="4">
        <f t="shared" si="5"/>
        <v>0.22999999999999998</v>
      </c>
      <c r="K156" s="1">
        <v>1</v>
      </c>
      <c r="L156" s="4">
        <f t="shared" si="6"/>
        <v>0.22999999999999998</v>
      </c>
      <c r="M156" s="1">
        <v>1</v>
      </c>
      <c r="N156" s="19">
        <v>0.23</v>
      </c>
      <c r="O156" s="1" t="s">
        <v>1746</v>
      </c>
    </row>
    <row r="157" spans="1:15" x14ac:dyDescent="0.25">
      <c r="A157" s="1">
        <v>156</v>
      </c>
      <c r="B157" s="1" t="s">
        <v>256</v>
      </c>
      <c r="C157" s="10">
        <v>44747</v>
      </c>
      <c r="D157" s="22">
        <v>0</v>
      </c>
      <c r="E157" s="17" t="s">
        <v>216</v>
      </c>
      <c r="F157" s="15">
        <v>15</v>
      </c>
      <c r="G157" s="2">
        <v>1.46</v>
      </c>
      <c r="H157" s="3">
        <v>4</v>
      </c>
      <c r="I157" s="2">
        <v>1.1000000000000001</v>
      </c>
      <c r="J157" s="4">
        <f t="shared" si="5"/>
        <v>0.35999999999999988</v>
      </c>
      <c r="K157" s="1">
        <v>1</v>
      </c>
      <c r="L157" s="4">
        <f t="shared" si="6"/>
        <v>0.35999999999999988</v>
      </c>
      <c r="M157" s="1">
        <v>1</v>
      </c>
      <c r="N157" s="19">
        <v>0.36</v>
      </c>
      <c r="O157" s="1" t="s">
        <v>1746</v>
      </c>
    </row>
    <row r="158" spans="1:15" x14ac:dyDescent="0.25">
      <c r="A158" s="1">
        <v>157</v>
      </c>
      <c r="B158" s="1" t="s">
        <v>2573</v>
      </c>
      <c r="C158" s="10">
        <v>44747</v>
      </c>
      <c r="D158" s="22">
        <v>0</v>
      </c>
      <c r="E158" s="17" t="s">
        <v>217</v>
      </c>
      <c r="F158" s="15">
        <v>9</v>
      </c>
      <c r="G158" s="2">
        <v>0.89</v>
      </c>
      <c r="H158" s="3">
        <v>2</v>
      </c>
      <c r="I158" s="2">
        <v>0.61</v>
      </c>
      <c r="J158" s="4">
        <f t="shared" si="5"/>
        <v>0.28000000000000003</v>
      </c>
      <c r="K158" s="1">
        <v>5</v>
      </c>
      <c r="L158" s="4">
        <f t="shared" si="6"/>
        <v>1.4000000000000001</v>
      </c>
      <c r="M158" s="1">
        <f>C164-C158</f>
        <v>5</v>
      </c>
      <c r="N158" s="19">
        <v>10.904400000000001</v>
      </c>
      <c r="O158" s="1" t="s">
        <v>1746</v>
      </c>
    </row>
    <row r="159" spans="1:15" x14ac:dyDescent="0.25">
      <c r="A159" s="1">
        <v>158</v>
      </c>
      <c r="B159" s="1" t="s">
        <v>256</v>
      </c>
      <c r="C159" s="10">
        <v>44748</v>
      </c>
      <c r="D159" s="22">
        <v>0</v>
      </c>
      <c r="E159" s="17" t="s">
        <v>464</v>
      </c>
      <c r="F159" s="15">
        <v>8</v>
      </c>
      <c r="G159" s="2">
        <v>1.1200000000000001</v>
      </c>
      <c r="H159" s="3">
        <v>4</v>
      </c>
      <c r="I159" s="2">
        <v>0.82</v>
      </c>
      <c r="J159" s="4">
        <f t="shared" si="5"/>
        <v>0.30000000000000016</v>
      </c>
      <c r="K159" s="1">
        <v>4</v>
      </c>
      <c r="L159" s="4">
        <f t="shared" si="6"/>
        <v>1.2000000000000006</v>
      </c>
      <c r="M159" s="1">
        <f>C166-C159</f>
        <v>6</v>
      </c>
      <c r="N159" s="19">
        <v>1.3411999999999999</v>
      </c>
      <c r="O159" s="1" t="s">
        <v>1746</v>
      </c>
    </row>
    <row r="160" spans="1:15" x14ac:dyDescent="0.25">
      <c r="A160" s="1">
        <v>159</v>
      </c>
      <c r="B160" s="1" t="s">
        <v>2574</v>
      </c>
      <c r="C160" s="10">
        <v>44748</v>
      </c>
      <c r="D160" s="22">
        <v>0</v>
      </c>
      <c r="E160" s="17" t="s">
        <v>231</v>
      </c>
      <c r="F160" s="15">
        <v>16</v>
      </c>
      <c r="G160" s="2">
        <v>3.28</v>
      </c>
      <c r="H160" s="3">
        <v>13</v>
      </c>
      <c r="I160" s="2">
        <v>1.3</v>
      </c>
      <c r="J160" s="4">
        <f t="shared" si="5"/>
        <v>1.9799999999999998</v>
      </c>
      <c r="K160" s="1">
        <v>1</v>
      </c>
      <c r="L160" s="4">
        <f t="shared" si="6"/>
        <v>1.9799999999999998</v>
      </c>
      <c r="M160" s="1">
        <v>1</v>
      </c>
      <c r="N160" s="19">
        <v>1.98</v>
      </c>
      <c r="O160" s="1" t="s">
        <v>1746</v>
      </c>
    </row>
    <row r="161" spans="1:15" x14ac:dyDescent="0.25">
      <c r="A161" s="1">
        <v>160</v>
      </c>
      <c r="B161" s="1" t="s">
        <v>2574</v>
      </c>
      <c r="C161" s="10">
        <v>44749</v>
      </c>
      <c r="D161" s="22">
        <v>1</v>
      </c>
      <c r="E161" s="17" t="s">
        <v>213</v>
      </c>
      <c r="F161" s="15">
        <v>24</v>
      </c>
      <c r="G161" s="2">
        <v>4.9400000000000004</v>
      </c>
      <c r="H161" s="3">
        <v>18</v>
      </c>
      <c r="I161" s="2">
        <v>2.0299999999999998</v>
      </c>
      <c r="J161" s="4">
        <f t="shared" si="5"/>
        <v>2.9100000000000006</v>
      </c>
      <c r="K161" s="1">
        <v>1</v>
      </c>
      <c r="L161" s="4">
        <f t="shared" si="6"/>
        <v>1.9100000000000006</v>
      </c>
      <c r="M161" s="1">
        <v>1</v>
      </c>
      <c r="N161" s="19">
        <v>1.91</v>
      </c>
      <c r="O161" s="1" t="s">
        <v>1746</v>
      </c>
    </row>
    <row r="162" spans="1:15" x14ac:dyDescent="0.25">
      <c r="A162" s="1">
        <v>161</v>
      </c>
      <c r="B162" s="1" t="s">
        <v>2574</v>
      </c>
      <c r="C162" s="10">
        <v>44750</v>
      </c>
      <c r="D162" s="22">
        <v>1</v>
      </c>
      <c r="E162" s="17" t="s">
        <v>213</v>
      </c>
      <c r="F162" s="15">
        <v>24</v>
      </c>
      <c r="G162" s="2">
        <v>4.37</v>
      </c>
      <c r="H162" s="3">
        <v>18</v>
      </c>
      <c r="I162" s="2">
        <v>1.82</v>
      </c>
      <c r="J162" s="4">
        <f t="shared" si="5"/>
        <v>2.5499999999999998</v>
      </c>
      <c r="K162" s="1">
        <v>1</v>
      </c>
      <c r="L162" s="4">
        <f t="shared" si="6"/>
        <v>1.5499999999999998</v>
      </c>
      <c r="M162" s="1">
        <v>1</v>
      </c>
      <c r="N162" s="19">
        <v>1.55</v>
      </c>
      <c r="O162" s="1" t="s">
        <v>1746</v>
      </c>
    </row>
    <row r="163" spans="1:15" x14ac:dyDescent="0.25">
      <c r="A163" s="1">
        <v>162</v>
      </c>
      <c r="B163" s="1" t="s">
        <v>2574</v>
      </c>
      <c r="C163" s="10">
        <v>44751</v>
      </c>
      <c r="D163" s="22">
        <v>1</v>
      </c>
      <c r="E163" s="17" t="s">
        <v>213</v>
      </c>
      <c r="F163" s="15">
        <v>24</v>
      </c>
      <c r="G163" s="2">
        <v>2.96</v>
      </c>
      <c r="H163" s="3">
        <v>15</v>
      </c>
      <c r="I163" s="2">
        <v>1.54</v>
      </c>
      <c r="J163" s="4">
        <f t="shared" si="5"/>
        <v>1.42</v>
      </c>
      <c r="K163" s="1">
        <v>4</v>
      </c>
      <c r="L163" s="4">
        <f t="shared" si="6"/>
        <v>1.6799999999999997</v>
      </c>
      <c r="M163" s="1">
        <f>C169-C163</f>
        <v>4</v>
      </c>
      <c r="N163" s="19">
        <v>2.3046000000000002</v>
      </c>
      <c r="O163" s="1" t="s">
        <v>1746</v>
      </c>
    </row>
    <row r="164" spans="1:15" x14ac:dyDescent="0.25">
      <c r="A164" s="1">
        <v>163</v>
      </c>
      <c r="B164" s="1" t="s">
        <v>2573</v>
      </c>
      <c r="C164" s="10">
        <v>44752</v>
      </c>
      <c r="D164" s="22">
        <v>0</v>
      </c>
      <c r="E164" s="17" t="s">
        <v>489</v>
      </c>
      <c r="F164" s="15">
        <v>23</v>
      </c>
      <c r="G164" s="2">
        <v>1.91</v>
      </c>
      <c r="H164" s="3">
        <v>10</v>
      </c>
      <c r="I164" s="2">
        <v>1.45</v>
      </c>
      <c r="J164" s="4">
        <f t="shared" si="5"/>
        <v>0.45999999999999996</v>
      </c>
      <c r="K164" s="1">
        <v>1</v>
      </c>
      <c r="L164" s="4">
        <f t="shared" si="6"/>
        <v>0.45999999999999996</v>
      </c>
      <c r="M164" s="1">
        <v>1</v>
      </c>
      <c r="N164" s="19">
        <v>0.46</v>
      </c>
      <c r="O164" s="1" t="s">
        <v>1746</v>
      </c>
    </row>
    <row r="165" spans="1:15" x14ac:dyDescent="0.25">
      <c r="A165" s="1">
        <v>164</v>
      </c>
      <c r="B165" s="1" t="s">
        <v>2573</v>
      </c>
      <c r="C165" s="10">
        <v>44753</v>
      </c>
      <c r="D165" s="22">
        <v>0</v>
      </c>
      <c r="E165" s="17" t="s">
        <v>213</v>
      </c>
      <c r="F165" s="15">
        <v>24</v>
      </c>
      <c r="G165" s="2">
        <v>2.2400000000000002</v>
      </c>
      <c r="H165" s="3">
        <v>9</v>
      </c>
      <c r="I165" s="2">
        <v>1.6</v>
      </c>
      <c r="J165" s="4">
        <f t="shared" si="5"/>
        <v>0.64000000000000012</v>
      </c>
      <c r="K165" s="1">
        <v>1</v>
      </c>
      <c r="L165" s="4">
        <f t="shared" si="6"/>
        <v>0.64000000000000012</v>
      </c>
      <c r="M165" s="1">
        <v>1</v>
      </c>
      <c r="N165" s="19">
        <v>0.64</v>
      </c>
      <c r="O165" s="1" t="s">
        <v>1746</v>
      </c>
    </row>
    <row r="166" spans="1:15" x14ac:dyDescent="0.25">
      <c r="A166" s="1">
        <v>165</v>
      </c>
      <c r="B166" s="1" t="s">
        <v>256</v>
      </c>
      <c r="C166" s="10">
        <v>44754</v>
      </c>
      <c r="D166" s="22">
        <v>0</v>
      </c>
      <c r="E166" s="17" t="s">
        <v>542</v>
      </c>
      <c r="F166" s="15">
        <v>21</v>
      </c>
      <c r="G166" s="2">
        <v>2.29</v>
      </c>
      <c r="H166" s="3">
        <v>7</v>
      </c>
      <c r="I166" s="2">
        <v>1.32</v>
      </c>
      <c r="J166" s="4">
        <f t="shared" si="5"/>
        <v>0.97</v>
      </c>
      <c r="K166" s="1">
        <v>1</v>
      </c>
      <c r="L166" s="4">
        <f t="shared" si="6"/>
        <v>0.97</v>
      </c>
      <c r="M166" s="1">
        <v>1</v>
      </c>
      <c r="N166" s="4">
        <v>0.97</v>
      </c>
      <c r="O166" s="1" t="s">
        <v>1746</v>
      </c>
    </row>
    <row r="167" spans="1:15" x14ac:dyDescent="0.25">
      <c r="A167" s="1">
        <v>166</v>
      </c>
      <c r="B167" s="1" t="s">
        <v>2573</v>
      </c>
      <c r="C167" s="10">
        <v>44754</v>
      </c>
      <c r="D167" s="22">
        <v>0</v>
      </c>
      <c r="E167" s="17" t="s">
        <v>697</v>
      </c>
      <c r="F167" s="15">
        <v>3</v>
      </c>
      <c r="G167" s="2">
        <v>0.95</v>
      </c>
      <c r="H167" s="3">
        <v>1</v>
      </c>
      <c r="I167" s="2">
        <v>0.56999999999999995</v>
      </c>
      <c r="J167" s="4">
        <f t="shared" si="5"/>
        <v>0.38</v>
      </c>
      <c r="K167" s="1">
        <v>5</v>
      </c>
      <c r="L167" s="4">
        <f t="shared" si="6"/>
        <v>1.9</v>
      </c>
      <c r="M167" s="26">
        <f>C176-C167</f>
        <v>7</v>
      </c>
      <c r="N167" s="19">
        <v>2.2082000000000002</v>
      </c>
      <c r="O167" s="1" t="s">
        <v>1746</v>
      </c>
    </row>
    <row r="168" spans="1:15" x14ac:dyDescent="0.25">
      <c r="A168" s="1">
        <v>167</v>
      </c>
      <c r="B168" s="1" t="s">
        <v>256</v>
      </c>
      <c r="C168" s="10">
        <v>44755</v>
      </c>
      <c r="D168" s="22">
        <v>0</v>
      </c>
      <c r="E168" s="17" t="s">
        <v>2302</v>
      </c>
      <c r="F168" s="15">
        <v>2</v>
      </c>
      <c r="G168" s="2">
        <v>0.46</v>
      </c>
      <c r="H168" s="3">
        <v>2</v>
      </c>
      <c r="I168" s="2">
        <v>0.15</v>
      </c>
      <c r="J168" s="4">
        <f t="shared" si="5"/>
        <v>0.31000000000000005</v>
      </c>
      <c r="K168" s="1">
        <v>4</v>
      </c>
      <c r="L168" s="4">
        <f t="shared" si="6"/>
        <v>1.2400000000000002</v>
      </c>
      <c r="M168" s="1">
        <f>C175-C168</f>
        <v>6</v>
      </c>
      <c r="N168" s="19">
        <v>1.4245000000000001</v>
      </c>
      <c r="O168" s="1" t="s">
        <v>1746</v>
      </c>
    </row>
    <row r="169" spans="1:15" x14ac:dyDescent="0.25">
      <c r="A169" s="1">
        <v>168</v>
      </c>
      <c r="B169" s="1" t="s">
        <v>2574</v>
      </c>
      <c r="C169" s="10">
        <v>44755</v>
      </c>
      <c r="D169" s="22">
        <v>1</v>
      </c>
      <c r="E169" s="17" t="s">
        <v>254</v>
      </c>
      <c r="F169" s="15">
        <v>22</v>
      </c>
      <c r="G169" s="2">
        <v>4.28</v>
      </c>
      <c r="H169" s="3">
        <v>2</v>
      </c>
      <c r="I169" s="2">
        <v>1.5</v>
      </c>
      <c r="J169" s="4">
        <f t="shared" si="5"/>
        <v>2.7800000000000002</v>
      </c>
      <c r="K169" s="1">
        <v>1</v>
      </c>
      <c r="L169" s="4">
        <f t="shared" si="6"/>
        <v>1.7800000000000002</v>
      </c>
      <c r="M169" s="1">
        <v>1</v>
      </c>
      <c r="N169" s="19">
        <v>1.78</v>
      </c>
      <c r="O169" s="1" t="s">
        <v>1746</v>
      </c>
    </row>
    <row r="170" spans="1:15" x14ac:dyDescent="0.25">
      <c r="A170" s="1">
        <v>169</v>
      </c>
      <c r="B170" s="1" t="s">
        <v>2574</v>
      </c>
      <c r="C170" s="10">
        <v>44756</v>
      </c>
      <c r="D170" s="22">
        <v>1</v>
      </c>
      <c r="E170" s="17" t="s">
        <v>213</v>
      </c>
      <c r="F170" s="15">
        <v>24</v>
      </c>
      <c r="G170" s="2">
        <v>4.6100000000000003</v>
      </c>
      <c r="H170" s="3">
        <v>22</v>
      </c>
      <c r="I170" s="2">
        <v>1.67</v>
      </c>
      <c r="J170" s="4">
        <f t="shared" si="5"/>
        <v>2.9400000000000004</v>
      </c>
      <c r="K170" s="1">
        <v>1</v>
      </c>
      <c r="L170" s="4">
        <f t="shared" si="6"/>
        <v>1.9400000000000004</v>
      </c>
      <c r="M170" s="1">
        <v>1</v>
      </c>
      <c r="N170" s="19">
        <v>1.94</v>
      </c>
      <c r="O170" s="1" t="s">
        <v>1746</v>
      </c>
    </row>
    <row r="171" spans="1:15" x14ac:dyDescent="0.25">
      <c r="A171" s="1">
        <v>170</v>
      </c>
      <c r="B171" s="1" t="s">
        <v>2574</v>
      </c>
      <c r="C171" s="10">
        <v>44757</v>
      </c>
      <c r="D171" s="22">
        <v>1</v>
      </c>
      <c r="E171" s="17" t="s">
        <v>213</v>
      </c>
      <c r="F171" s="15">
        <v>24</v>
      </c>
      <c r="G171" s="2">
        <v>3.76</v>
      </c>
      <c r="H171" s="3">
        <v>20</v>
      </c>
      <c r="I171" s="2">
        <v>1.66</v>
      </c>
      <c r="J171" s="4">
        <f t="shared" si="5"/>
        <v>2.0999999999999996</v>
      </c>
      <c r="K171" s="1">
        <v>1</v>
      </c>
      <c r="L171" s="4">
        <f t="shared" si="6"/>
        <v>1.0999999999999996</v>
      </c>
      <c r="M171" s="1">
        <v>1</v>
      </c>
      <c r="N171" s="19">
        <v>1.1000000000000001</v>
      </c>
      <c r="O171" s="1" t="s">
        <v>1746</v>
      </c>
    </row>
    <row r="172" spans="1:15" x14ac:dyDescent="0.25">
      <c r="A172" s="1">
        <v>171</v>
      </c>
      <c r="B172" s="1" t="s">
        <v>2574</v>
      </c>
      <c r="C172" s="10">
        <v>44758</v>
      </c>
      <c r="D172" s="22">
        <v>1</v>
      </c>
      <c r="E172" s="17" t="s">
        <v>213</v>
      </c>
      <c r="F172" s="15">
        <v>24</v>
      </c>
      <c r="G172" s="2">
        <v>4.4000000000000004</v>
      </c>
      <c r="H172" s="3">
        <v>23</v>
      </c>
      <c r="I172" s="2">
        <v>1.75</v>
      </c>
      <c r="J172" s="4">
        <f t="shared" si="5"/>
        <v>2.6500000000000004</v>
      </c>
      <c r="K172" s="1">
        <v>2</v>
      </c>
      <c r="L172" s="4">
        <f t="shared" si="6"/>
        <v>3.3000000000000007</v>
      </c>
      <c r="M172" s="1">
        <f>C178-C172</f>
        <v>4</v>
      </c>
      <c r="N172" s="19">
        <v>3.8069999999999999</v>
      </c>
      <c r="O172" s="1" t="s">
        <v>1746</v>
      </c>
    </row>
    <row r="173" spans="1:15" x14ac:dyDescent="0.25">
      <c r="A173" s="1">
        <v>172</v>
      </c>
      <c r="B173" s="1" t="s">
        <v>2578</v>
      </c>
      <c r="C173" s="10">
        <v>44760</v>
      </c>
      <c r="D173" s="22">
        <v>0</v>
      </c>
      <c r="E173" s="17" t="s">
        <v>458</v>
      </c>
      <c r="F173" s="15">
        <v>7</v>
      </c>
      <c r="G173" s="2">
        <v>1.05</v>
      </c>
      <c r="H173" s="3">
        <v>3</v>
      </c>
      <c r="I173" s="2">
        <v>0.56999999999999995</v>
      </c>
      <c r="J173" s="4">
        <f t="shared" si="5"/>
        <v>0.48000000000000009</v>
      </c>
      <c r="K173" s="1">
        <v>5</v>
      </c>
      <c r="L173" s="4">
        <f t="shared" si="6"/>
        <v>2.4000000000000004</v>
      </c>
      <c r="M173" s="1">
        <f>C185-C173</f>
        <v>9</v>
      </c>
      <c r="N173" s="19">
        <v>4.0857999999999999</v>
      </c>
      <c r="O173" s="176" t="s">
        <v>2580</v>
      </c>
    </row>
    <row r="174" spans="1:15" x14ac:dyDescent="0.25">
      <c r="A174" s="1">
        <v>173</v>
      </c>
      <c r="B174" s="1" t="s">
        <v>2573</v>
      </c>
      <c r="C174" s="10">
        <v>44760</v>
      </c>
      <c r="D174" s="22">
        <v>0</v>
      </c>
      <c r="E174" s="17" t="s">
        <v>223</v>
      </c>
      <c r="F174" s="15">
        <v>17</v>
      </c>
      <c r="G174" s="2">
        <v>2.0499999999999998</v>
      </c>
      <c r="H174" s="3">
        <v>5</v>
      </c>
      <c r="I174" s="2">
        <v>1.17</v>
      </c>
      <c r="J174" s="4">
        <f t="shared" si="5"/>
        <v>0.87999999999999989</v>
      </c>
      <c r="K174" s="1">
        <v>1</v>
      </c>
      <c r="L174" s="4">
        <f t="shared" si="6"/>
        <v>0.87999999999999989</v>
      </c>
      <c r="M174" s="1">
        <v>1</v>
      </c>
      <c r="N174" s="19">
        <v>0.88</v>
      </c>
      <c r="O174" s="177"/>
    </row>
    <row r="175" spans="1:15" x14ac:dyDescent="0.25">
      <c r="A175" s="1">
        <v>174</v>
      </c>
      <c r="B175" s="1" t="s">
        <v>256</v>
      </c>
      <c r="C175" s="10">
        <v>44761</v>
      </c>
      <c r="D175" s="22">
        <v>0</v>
      </c>
      <c r="E175" s="17" t="s">
        <v>2581</v>
      </c>
      <c r="F175" s="15">
        <v>12.5</v>
      </c>
      <c r="G175" s="2">
        <v>1.39</v>
      </c>
      <c r="H175" s="3">
        <v>3</v>
      </c>
      <c r="I175" s="2">
        <v>1.1000000000000001</v>
      </c>
      <c r="J175" s="4">
        <f t="shared" si="5"/>
        <v>0.28999999999999981</v>
      </c>
      <c r="K175" s="1">
        <v>1</v>
      </c>
      <c r="L175" s="4">
        <f t="shared" si="6"/>
        <v>0.28999999999999981</v>
      </c>
      <c r="M175" s="1">
        <v>1</v>
      </c>
      <c r="N175" s="19">
        <v>0.28999999999999998</v>
      </c>
      <c r="O175" s="178" t="s">
        <v>2580</v>
      </c>
    </row>
    <row r="176" spans="1:15" x14ac:dyDescent="0.25">
      <c r="A176" s="1">
        <v>175</v>
      </c>
      <c r="B176" s="1" t="s">
        <v>2573</v>
      </c>
      <c r="C176" s="10">
        <v>44761</v>
      </c>
      <c r="D176" s="22">
        <v>0</v>
      </c>
      <c r="E176" s="17" t="s">
        <v>766</v>
      </c>
      <c r="F176" s="15">
        <v>7.5</v>
      </c>
      <c r="G176" s="2">
        <v>1.06</v>
      </c>
      <c r="H176" s="3">
        <v>3</v>
      </c>
      <c r="I176" s="2">
        <v>0.68</v>
      </c>
      <c r="J176" s="4">
        <f t="shared" si="5"/>
        <v>0.38</v>
      </c>
      <c r="K176" s="1">
        <v>3</v>
      </c>
      <c r="L176" s="4">
        <f t="shared" si="6"/>
        <v>1.1400000000000001</v>
      </c>
      <c r="M176" s="1">
        <f>C181-C176</f>
        <v>4</v>
      </c>
      <c r="N176" s="19">
        <v>1.1713</v>
      </c>
      <c r="O176" s="179"/>
    </row>
    <row r="177" spans="1:15" ht="33" x14ac:dyDescent="0.25">
      <c r="A177" s="1">
        <v>176</v>
      </c>
      <c r="B177" s="1" t="s">
        <v>256</v>
      </c>
      <c r="C177" s="10">
        <v>44762</v>
      </c>
      <c r="D177" s="22">
        <v>0</v>
      </c>
      <c r="E177" s="65" t="s">
        <v>2582</v>
      </c>
      <c r="F177" s="15">
        <v>15.5</v>
      </c>
      <c r="G177" s="2">
        <v>1.49</v>
      </c>
      <c r="H177" s="3">
        <v>0.3</v>
      </c>
      <c r="I177" s="2">
        <v>1.1599999999999999</v>
      </c>
      <c r="J177" s="4">
        <f t="shared" si="5"/>
        <v>0.33000000000000007</v>
      </c>
      <c r="K177" s="1">
        <v>1</v>
      </c>
      <c r="L177" s="4">
        <f t="shared" si="6"/>
        <v>0.33000000000000007</v>
      </c>
      <c r="M177" s="1">
        <v>1</v>
      </c>
      <c r="N177" s="19">
        <v>0.33</v>
      </c>
      <c r="O177" s="176" t="s">
        <v>2580</v>
      </c>
    </row>
    <row r="178" spans="1:15" x14ac:dyDescent="0.25">
      <c r="A178" s="1">
        <v>177</v>
      </c>
      <c r="B178" s="1" t="s">
        <v>2574</v>
      </c>
      <c r="C178" s="10">
        <v>44762</v>
      </c>
      <c r="D178" s="22">
        <v>0</v>
      </c>
      <c r="E178" s="65" t="s">
        <v>2461</v>
      </c>
      <c r="F178" s="15">
        <v>6</v>
      </c>
      <c r="G178" s="2">
        <v>0.68</v>
      </c>
      <c r="H178" s="3">
        <v>0.2</v>
      </c>
      <c r="I178" s="2">
        <v>0.56999999999999995</v>
      </c>
      <c r="J178" s="4">
        <f t="shared" si="5"/>
        <v>0.1100000000000001</v>
      </c>
      <c r="K178" s="1">
        <v>5</v>
      </c>
      <c r="L178" s="4">
        <f t="shared" si="6"/>
        <v>0.55000000000000049</v>
      </c>
      <c r="M178" s="1">
        <f>C183-C178</f>
        <v>5</v>
      </c>
      <c r="N178" s="19">
        <v>1.3323</v>
      </c>
      <c r="O178" s="177"/>
    </row>
    <row r="179" spans="1:15" ht="33" x14ac:dyDescent="0.25">
      <c r="A179" s="1">
        <v>178</v>
      </c>
      <c r="B179" s="1" t="s">
        <v>256</v>
      </c>
      <c r="C179" s="10">
        <v>44763</v>
      </c>
      <c r="D179" s="22">
        <v>0</v>
      </c>
      <c r="E179" s="18" t="s">
        <v>2583</v>
      </c>
      <c r="F179" s="15">
        <v>17</v>
      </c>
      <c r="G179" s="2">
        <v>1.96</v>
      </c>
      <c r="H179" s="3">
        <v>4</v>
      </c>
      <c r="I179" s="2">
        <v>1.62</v>
      </c>
      <c r="J179" s="4">
        <f t="shared" si="5"/>
        <v>0.33999999999999986</v>
      </c>
      <c r="K179" s="1">
        <v>1</v>
      </c>
      <c r="L179" s="4">
        <f t="shared" si="6"/>
        <v>0.33999999999999986</v>
      </c>
      <c r="M179" s="1">
        <v>1</v>
      </c>
      <c r="N179" s="19">
        <v>0.34</v>
      </c>
      <c r="O179" s="1" t="s">
        <v>2584</v>
      </c>
    </row>
    <row r="180" spans="1:15" x14ac:dyDescent="0.25">
      <c r="A180" s="1">
        <v>179</v>
      </c>
      <c r="B180" s="1" t="s">
        <v>256</v>
      </c>
      <c r="C180" s="10">
        <v>44764</v>
      </c>
      <c r="D180" s="22">
        <v>0</v>
      </c>
      <c r="E180" s="17" t="s">
        <v>223</v>
      </c>
      <c r="F180" s="15">
        <v>17</v>
      </c>
      <c r="G180" s="2">
        <v>2.02</v>
      </c>
      <c r="H180" s="3">
        <v>4</v>
      </c>
      <c r="I180" s="2">
        <v>1.72</v>
      </c>
      <c r="J180" s="4">
        <f t="shared" si="5"/>
        <v>0.30000000000000004</v>
      </c>
      <c r="K180" s="1">
        <v>3</v>
      </c>
      <c r="L180" s="4">
        <f t="shared" si="6"/>
        <v>0.90000000000000013</v>
      </c>
      <c r="M180" s="1">
        <f>C186-C180</f>
        <v>6</v>
      </c>
      <c r="N180" s="19">
        <v>1.1793</v>
      </c>
      <c r="O180" s="1" t="s">
        <v>1746</v>
      </c>
    </row>
    <row r="181" spans="1:15" x14ac:dyDescent="0.25">
      <c r="A181" s="1">
        <v>180</v>
      </c>
      <c r="B181" s="1" t="s">
        <v>2573</v>
      </c>
      <c r="C181" s="10">
        <v>44765</v>
      </c>
      <c r="D181" s="22">
        <v>0</v>
      </c>
      <c r="E181" s="17" t="s">
        <v>213</v>
      </c>
      <c r="F181" s="15">
        <v>24</v>
      </c>
      <c r="G181" s="2">
        <v>2.92</v>
      </c>
      <c r="H181" s="3">
        <v>7</v>
      </c>
      <c r="I181" s="2">
        <v>2.02</v>
      </c>
      <c r="J181" s="4">
        <f t="shared" si="5"/>
        <v>0.89999999999999991</v>
      </c>
      <c r="K181" s="1">
        <v>1</v>
      </c>
      <c r="L181" s="4">
        <f t="shared" si="6"/>
        <v>0.89999999999999991</v>
      </c>
      <c r="M181" s="1">
        <v>8</v>
      </c>
      <c r="N181" s="19">
        <v>2.0707</v>
      </c>
      <c r="O181" s="1" t="s">
        <v>1746</v>
      </c>
    </row>
    <row r="182" spans="1:15" x14ac:dyDescent="0.25">
      <c r="A182" s="1">
        <v>181</v>
      </c>
      <c r="B182" s="1" t="s">
        <v>2576</v>
      </c>
      <c r="C182" s="10">
        <v>44766</v>
      </c>
      <c r="D182" s="22">
        <v>0</v>
      </c>
      <c r="E182" s="17" t="s">
        <v>213</v>
      </c>
      <c r="F182" s="15">
        <v>24</v>
      </c>
      <c r="G182" s="2">
        <v>3.72</v>
      </c>
      <c r="H182" s="3">
        <v>10</v>
      </c>
      <c r="I182" s="2">
        <v>2.81</v>
      </c>
      <c r="J182" s="4">
        <f t="shared" si="5"/>
        <v>0.91000000000000014</v>
      </c>
      <c r="K182" s="1">
        <v>2</v>
      </c>
      <c r="L182" s="4">
        <f t="shared" si="6"/>
        <v>1.8200000000000003</v>
      </c>
      <c r="M182" s="1">
        <v>7</v>
      </c>
      <c r="N182" s="19">
        <v>4.0109000000000004</v>
      </c>
      <c r="O182" s="1" t="s">
        <v>1746</v>
      </c>
    </row>
    <row r="183" spans="1:15" ht="33" x14ac:dyDescent="0.25">
      <c r="A183" s="1">
        <v>182</v>
      </c>
      <c r="B183" s="1" t="s">
        <v>2574</v>
      </c>
      <c r="C183" s="10">
        <v>44767</v>
      </c>
      <c r="D183" s="22">
        <v>1</v>
      </c>
      <c r="E183" s="18" t="s">
        <v>2585</v>
      </c>
      <c r="F183" s="15">
        <v>22</v>
      </c>
      <c r="G183" s="2">
        <v>4.46</v>
      </c>
      <c r="H183" s="3">
        <v>25</v>
      </c>
      <c r="I183" s="2">
        <v>1.68</v>
      </c>
      <c r="J183" s="4">
        <f t="shared" si="5"/>
        <v>2.7800000000000002</v>
      </c>
      <c r="K183" s="1">
        <v>2</v>
      </c>
      <c r="L183" s="4">
        <f t="shared" si="6"/>
        <v>3.5600000000000005</v>
      </c>
      <c r="M183" s="1">
        <v>6</v>
      </c>
      <c r="N183" s="19">
        <v>5.1891999999999996</v>
      </c>
      <c r="O183" s="1" t="s">
        <v>1746</v>
      </c>
    </row>
    <row r="184" spans="1:15" x14ac:dyDescent="0.25">
      <c r="A184" s="1">
        <v>183</v>
      </c>
      <c r="B184" s="1" t="s">
        <v>258</v>
      </c>
      <c r="C184" s="10">
        <v>44768</v>
      </c>
      <c r="D184" s="22">
        <v>0</v>
      </c>
      <c r="E184" s="17" t="s">
        <v>213</v>
      </c>
      <c r="F184" s="15">
        <v>13</v>
      </c>
      <c r="G184" s="2">
        <v>1.33</v>
      </c>
      <c r="H184" s="3">
        <v>28</v>
      </c>
      <c r="I184" s="2">
        <v>1.05</v>
      </c>
      <c r="J184" s="4">
        <f t="shared" si="5"/>
        <v>0.28000000000000003</v>
      </c>
      <c r="K184" s="1">
        <v>2</v>
      </c>
      <c r="L184" s="4">
        <f t="shared" si="6"/>
        <v>0.56000000000000005</v>
      </c>
      <c r="M184" s="1">
        <v>5</v>
      </c>
      <c r="N184" s="19">
        <v>0.77510000000000001</v>
      </c>
      <c r="O184" s="1" t="s">
        <v>2586</v>
      </c>
    </row>
    <row r="185" spans="1:15" x14ac:dyDescent="0.25">
      <c r="A185" s="1">
        <v>184</v>
      </c>
      <c r="B185" s="1" t="s">
        <v>2578</v>
      </c>
      <c r="C185" s="10">
        <v>44769</v>
      </c>
      <c r="D185" s="22">
        <v>0</v>
      </c>
      <c r="E185" s="17" t="s">
        <v>213</v>
      </c>
      <c r="F185" s="15">
        <v>24</v>
      </c>
      <c r="G185" s="2">
        <v>3.18</v>
      </c>
      <c r="H185" s="3">
        <v>4</v>
      </c>
      <c r="I185" s="2">
        <v>2.13</v>
      </c>
      <c r="J185" s="4">
        <f t="shared" si="5"/>
        <v>1.0500000000000003</v>
      </c>
      <c r="K185" s="1">
        <v>1</v>
      </c>
      <c r="L185" s="4">
        <f t="shared" si="6"/>
        <v>1.0500000000000003</v>
      </c>
      <c r="M185" s="1">
        <v>4</v>
      </c>
      <c r="N185" s="19">
        <v>1.7210000000000001</v>
      </c>
      <c r="O185" s="1" t="s">
        <v>1746</v>
      </c>
    </row>
    <row r="186" spans="1:15" x14ac:dyDescent="0.25">
      <c r="A186" s="1">
        <v>185</v>
      </c>
      <c r="B186" s="1" t="s">
        <v>256</v>
      </c>
      <c r="C186" s="10">
        <v>44770</v>
      </c>
      <c r="D186" s="22">
        <v>0</v>
      </c>
      <c r="E186" s="17" t="s">
        <v>213</v>
      </c>
      <c r="F186" s="15">
        <v>24</v>
      </c>
      <c r="G186" s="2">
        <v>2.64</v>
      </c>
      <c r="H186" s="3">
        <v>9</v>
      </c>
      <c r="I186" s="2">
        <v>2.3199999999999998</v>
      </c>
      <c r="J186" s="4">
        <f t="shared" si="5"/>
        <v>0.32000000000000028</v>
      </c>
      <c r="K186" s="1">
        <v>1</v>
      </c>
      <c r="L186" s="4">
        <f t="shared" si="6"/>
        <v>0.32000000000000028</v>
      </c>
      <c r="M186" s="1">
        <v>3</v>
      </c>
      <c r="N186" s="19">
        <v>0.2676</v>
      </c>
      <c r="O186" s="1" t="s">
        <v>1746</v>
      </c>
    </row>
    <row r="187" spans="1:15" x14ac:dyDescent="0.25">
      <c r="A187" s="1">
        <v>186</v>
      </c>
      <c r="B187" s="1" t="s">
        <v>2573</v>
      </c>
      <c r="C187" s="10">
        <v>44771</v>
      </c>
      <c r="D187" s="22">
        <v>0</v>
      </c>
      <c r="E187" s="17" t="s">
        <v>213</v>
      </c>
      <c r="F187" s="15">
        <v>24</v>
      </c>
      <c r="G187" s="2">
        <v>1.96</v>
      </c>
      <c r="H187" s="3">
        <v>8</v>
      </c>
      <c r="I187" s="2">
        <v>1.81</v>
      </c>
      <c r="J187" s="4">
        <f t="shared" si="5"/>
        <v>0.14999999999999991</v>
      </c>
      <c r="K187" s="1">
        <v>1</v>
      </c>
      <c r="L187" s="4">
        <f t="shared" si="6"/>
        <v>0.14999999999999991</v>
      </c>
      <c r="M187" s="1">
        <v>1</v>
      </c>
      <c r="N187" s="19">
        <v>0.15</v>
      </c>
      <c r="O187" s="1" t="s">
        <v>1746</v>
      </c>
    </row>
    <row r="188" spans="1:15" x14ac:dyDescent="0.25">
      <c r="A188" s="1">
        <v>187</v>
      </c>
      <c r="B188" s="1" t="s">
        <v>2573</v>
      </c>
      <c r="C188" s="10">
        <v>44772</v>
      </c>
      <c r="D188" s="22">
        <v>0</v>
      </c>
      <c r="E188" s="17" t="s">
        <v>766</v>
      </c>
      <c r="F188" s="15">
        <v>7.5</v>
      </c>
      <c r="G188" s="2">
        <v>0.37</v>
      </c>
      <c r="H188" s="3">
        <v>5</v>
      </c>
      <c r="I188" s="2">
        <v>0.18</v>
      </c>
      <c r="J188" s="4">
        <f t="shared" si="5"/>
        <v>0.19</v>
      </c>
      <c r="K188" s="1">
        <v>1</v>
      </c>
      <c r="L188" s="4">
        <f t="shared" si="6"/>
        <v>0.19</v>
      </c>
      <c r="M188" s="1">
        <v>1</v>
      </c>
      <c r="N188" s="19">
        <v>0.19</v>
      </c>
      <c r="O188" s="1" t="s">
        <v>1746</v>
      </c>
    </row>
    <row r="189" spans="1:15" x14ac:dyDescent="0.25">
      <c r="A189" s="1">
        <v>188</v>
      </c>
      <c r="B189" s="1" t="s">
        <v>2574</v>
      </c>
      <c r="C189" s="10">
        <v>44772</v>
      </c>
      <c r="D189" s="22">
        <v>1</v>
      </c>
      <c r="E189" s="17" t="s">
        <v>732</v>
      </c>
      <c r="F189" s="15">
        <v>16.5</v>
      </c>
      <c r="G189" s="2">
        <v>3.91</v>
      </c>
      <c r="H189" s="3">
        <v>22</v>
      </c>
      <c r="I189" s="2">
        <v>1.01</v>
      </c>
      <c r="J189" s="4">
        <f t="shared" si="5"/>
        <v>2.9000000000000004</v>
      </c>
      <c r="K189" s="1">
        <v>1</v>
      </c>
      <c r="L189" s="4">
        <f t="shared" si="6"/>
        <v>1.9000000000000004</v>
      </c>
      <c r="M189" s="1">
        <v>1</v>
      </c>
      <c r="N189" s="19">
        <v>1.9</v>
      </c>
      <c r="O189" s="1" t="s">
        <v>1746</v>
      </c>
    </row>
    <row r="190" spans="1:15" x14ac:dyDescent="0.25">
      <c r="A190" s="1">
        <v>189</v>
      </c>
      <c r="B190" s="1" t="s">
        <v>2574</v>
      </c>
      <c r="C190" s="10">
        <v>44773</v>
      </c>
      <c r="D190" s="22">
        <v>0</v>
      </c>
      <c r="E190" s="17" t="s">
        <v>464</v>
      </c>
      <c r="F190" s="15">
        <v>8</v>
      </c>
      <c r="G190" s="2">
        <v>1.23</v>
      </c>
      <c r="H190" s="3">
        <v>16</v>
      </c>
      <c r="I190" s="2">
        <v>0.67</v>
      </c>
      <c r="J190" s="4">
        <f t="shared" si="5"/>
        <v>0.55999999999999994</v>
      </c>
      <c r="K190" s="1">
        <v>1</v>
      </c>
      <c r="L190" s="4">
        <f t="shared" si="6"/>
        <v>0.55999999999999994</v>
      </c>
      <c r="M190" s="1">
        <v>1</v>
      </c>
      <c r="N190" s="19">
        <v>0.56000000000000005</v>
      </c>
      <c r="O190" s="1" t="s">
        <v>1746</v>
      </c>
    </row>
    <row r="191" spans="1:15" x14ac:dyDescent="0.25">
      <c r="A191" s="1">
        <v>190</v>
      </c>
      <c r="B191" s="1" t="s">
        <v>2573</v>
      </c>
      <c r="C191" s="10">
        <v>44773</v>
      </c>
      <c r="D191" s="22">
        <v>0</v>
      </c>
      <c r="E191" s="17" t="s">
        <v>231</v>
      </c>
      <c r="F191" s="15">
        <v>16</v>
      </c>
      <c r="G191" s="2">
        <v>1.4</v>
      </c>
      <c r="H191" s="3">
        <v>18</v>
      </c>
      <c r="I191" s="2">
        <v>1.1200000000000001</v>
      </c>
      <c r="J191" s="4">
        <f t="shared" si="5"/>
        <v>0.2799999999999998</v>
      </c>
      <c r="K191" s="1">
        <v>1</v>
      </c>
      <c r="L191" s="4">
        <f t="shared" si="6"/>
        <v>0.2799999999999998</v>
      </c>
      <c r="M191" s="1">
        <v>1</v>
      </c>
      <c r="N191" s="19">
        <v>0.28000000000000003</v>
      </c>
      <c r="O191" s="1" t="s">
        <v>1746</v>
      </c>
    </row>
    <row r="192" spans="1:15" x14ac:dyDescent="0.25">
      <c r="A192" s="1">
        <v>191</v>
      </c>
      <c r="B192" s="1" t="s">
        <v>2574</v>
      </c>
      <c r="C192" s="10">
        <v>44774</v>
      </c>
      <c r="D192" s="22">
        <v>0</v>
      </c>
      <c r="E192" s="17" t="s">
        <v>223</v>
      </c>
      <c r="F192" s="15">
        <v>17</v>
      </c>
      <c r="G192" s="2">
        <v>3.05</v>
      </c>
      <c r="H192" s="3">
        <v>20</v>
      </c>
      <c r="I192" s="2">
        <v>1.1000000000000001</v>
      </c>
      <c r="J192" s="4">
        <f t="shared" si="5"/>
        <v>1.9499999999999997</v>
      </c>
      <c r="K192" s="1">
        <v>1</v>
      </c>
      <c r="L192" s="4">
        <f t="shared" si="6"/>
        <v>1.9499999999999997</v>
      </c>
      <c r="M192" s="1">
        <v>1</v>
      </c>
      <c r="N192" s="19">
        <v>1.95</v>
      </c>
      <c r="O192" s="1" t="s">
        <v>1746</v>
      </c>
    </row>
    <row r="193" spans="1:15" x14ac:dyDescent="0.25">
      <c r="A193" s="1">
        <v>192</v>
      </c>
      <c r="B193" s="1" t="s">
        <v>2573</v>
      </c>
      <c r="C193" s="10">
        <v>44774</v>
      </c>
      <c r="D193" s="22">
        <v>0</v>
      </c>
      <c r="E193" s="17" t="s">
        <v>278</v>
      </c>
      <c r="F193" s="15">
        <v>1</v>
      </c>
      <c r="G193" s="2">
        <v>0.12</v>
      </c>
      <c r="H193" s="3">
        <v>0.1</v>
      </c>
      <c r="I193" s="2">
        <v>0.12</v>
      </c>
      <c r="J193" s="4">
        <f t="shared" si="5"/>
        <v>0</v>
      </c>
      <c r="K193" s="1">
        <v>0</v>
      </c>
      <c r="L193" s="4">
        <f t="shared" si="6"/>
        <v>0</v>
      </c>
      <c r="M193" s="1">
        <v>0</v>
      </c>
      <c r="N193" s="19">
        <v>0</v>
      </c>
      <c r="O193" s="1" t="s">
        <v>1746</v>
      </c>
    </row>
    <row r="194" spans="1:15" x14ac:dyDescent="0.25">
      <c r="A194" s="1">
        <v>193</v>
      </c>
      <c r="B194" s="1" t="s">
        <v>2574</v>
      </c>
      <c r="C194" s="10">
        <v>44775</v>
      </c>
      <c r="D194" s="22">
        <v>0</v>
      </c>
      <c r="E194" s="1" t="s">
        <v>213</v>
      </c>
      <c r="F194" s="15">
        <v>24</v>
      </c>
      <c r="G194" s="2">
        <v>2.82</v>
      </c>
      <c r="H194" s="3">
        <v>20</v>
      </c>
      <c r="I194" s="2">
        <v>1.55</v>
      </c>
      <c r="J194" s="4">
        <f t="shared" ref="J194:J257" si="7">G194-I194</f>
        <v>1.2699999999999998</v>
      </c>
      <c r="K194" s="1">
        <v>1</v>
      </c>
      <c r="L194" s="4">
        <f t="shared" si="6"/>
        <v>1.2699999999999998</v>
      </c>
      <c r="M194" s="1">
        <v>1</v>
      </c>
      <c r="N194" s="19">
        <v>1.27</v>
      </c>
      <c r="O194" s="1" t="s">
        <v>1746</v>
      </c>
    </row>
    <row r="195" spans="1:15" x14ac:dyDescent="0.25">
      <c r="A195" s="1">
        <v>194</v>
      </c>
      <c r="B195" s="1" t="s">
        <v>2574</v>
      </c>
      <c r="C195" s="10">
        <v>44776</v>
      </c>
      <c r="D195" s="22">
        <v>0</v>
      </c>
      <c r="E195" s="17" t="s">
        <v>213</v>
      </c>
      <c r="F195" s="15">
        <v>24</v>
      </c>
      <c r="G195" s="2">
        <v>3.05</v>
      </c>
      <c r="H195" s="3">
        <v>20</v>
      </c>
      <c r="I195" s="2">
        <v>1.38</v>
      </c>
      <c r="J195" s="4">
        <f t="shared" si="7"/>
        <v>1.67</v>
      </c>
      <c r="K195" s="1">
        <v>1</v>
      </c>
      <c r="L195" s="4">
        <f t="shared" ref="L195:L258" si="8">(G195-I195-D195)*K195</f>
        <v>1.67</v>
      </c>
      <c r="M195" s="1">
        <v>1</v>
      </c>
      <c r="N195" s="19">
        <v>1.67</v>
      </c>
      <c r="O195" s="1" t="s">
        <v>1746</v>
      </c>
    </row>
    <row r="196" spans="1:15" x14ac:dyDescent="0.25">
      <c r="A196" s="1">
        <v>195</v>
      </c>
      <c r="B196" s="1" t="s">
        <v>2574</v>
      </c>
      <c r="C196" s="10">
        <v>44777</v>
      </c>
      <c r="D196" s="22">
        <v>0</v>
      </c>
      <c r="E196" s="1" t="s">
        <v>740</v>
      </c>
      <c r="F196" s="15">
        <v>8.6999999999999993</v>
      </c>
      <c r="G196" s="2">
        <v>0.78</v>
      </c>
      <c r="H196" s="3">
        <v>8</v>
      </c>
      <c r="I196" s="2">
        <v>0.78</v>
      </c>
      <c r="J196" s="4">
        <f t="shared" si="7"/>
        <v>0</v>
      </c>
      <c r="K196" s="1">
        <v>0</v>
      </c>
      <c r="L196" s="4">
        <f t="shared" si="8"/>
        <v>0</v>
      </c>
      <c r="M196" s="1">
        <v>0</v>
      </c>
      <c r="N196" s="19">
        <v>0</v>
      </c>
      <c r="O196" s="1" t="s">
        <v>1746</v>
      </c>
    </row>
    <row r="197" spans="1:15" x14ac:dyDescent="0.25">
      <c r="A197" s="1">
        <v>196</v>
      </c>
      <c r="B197" s="1" t="s">
        <v>256</v>
      </c>
      <c r="C197" s="10">
        <v>44777</v>
      </c>
      <c r="D197" s="22">
        <v>0</v>
      </c>
      <c r="E197" s="17" t="s">
        <v>216</v>
      </c>
      <c r="F197" s="15">
        <v>15</v>
      </c>
      <c r="G197" s="2">
        <v>1.43</v>
      </c>
      <c r="H197" s="3">
        <v>3</v>
      </c>
      <c r="I197" s="2">
        <v>1.2</v>
      </c>
      <c r="J197" s="4">
        <f t="shared" si="7"/>
        <v>0.22999999999999998</v>
      </c>
      <c r="K197" s="1">
        <v>1</v>
      </c>
      <c r="L197" s="4">
        <f t="shared" si="8"/>
        <v>0.22999999999999998</v>
      </c>
      <c r="M197" s="1">
        <v>1</v>
      </c>
      <c r="N197" s="19">
        <v>0.23</v>
      </c>
      <c r="O197" s="1" t="s">
        <v>1746</v>
      </c>
    </row>
    <row r="198" spans="1:15" x14ac:dyDescent="0.25">
      <c r="A198" s="1">
        <v>197</v>
      </c>
      <c r="B198" s="1" t="s">
        <v>256</v>
      </c>
      <c r="C198" s="10">
        <v>44778</v>
      </c>
      <c r="D198" s="22">
        <v>0</v>
      </c>
      <c r="E198" s="1" t="s">
        <v>2587</v>
      </c>
      <c r="F198" s="15">
        <v>1.8</v>
      </c>
      <c r="G198" s="2">
        <v>0.06</v>
      </c>
      <c r="H198" s="3">
        <v>0</v>
      </c>
      <c r="I198" s="2">
        <v>0.25</v>
      </c>
      <c r="J198" s="4">
        <f t="shared" si="7"/>
        <v>-0.19</v>
      </c>
      <c r="K198" s="1">
        <v>0</v>
      </c>
      <c r="L198" s="4">
        <f t="shared" si="8"/>
        <v>0</v>
      </c>
      <c r="M198" s="1">
        <v>0</v>
      </c>
      <c r="N198" s="19">
        <v>0</v>
      </c>
      <c r="O198" s="1" t="s">
        <v>1746</v>
      </c>
    </row>
    <row r="199" spans="1:15" x14ac:dyDescent="0.25">
      <c r="A199" s="1">
        <v>198</v>
      </c>
      <c r="B199" s="1" t="s">
        <v>2573</v>
      </c>
      <c r="C199" s="10">
        <v>44778</v>
      </c>
      <c r="D199" s="22">
        <v>0</v>
      </c>
      <c r="E199" s="17" t="s">
        <v>2287</v>
      </c>
      <c r="F199" s="15">
        <v>17.3</v>
      </c>
      <c r="G199" s="2">
        <v>2.39</v>
      </c>
      <c r="H199" s="3">
        <v>5</v>
      </c>
      <c r="I199" s="2">
        <v>1.78</v>
      </c>
      <c r="J199" s="4">
        <f t="shared" si="7"/>
        <v>0.6100000000000001</v>
      </c>
      <c r="K199" s="1">
        <v>1</v>
      </c>
      <c r="L199" s="4">
        <f t="shared" si="8"/>
        <v>0.6100000000000001</v>
      </c>
      <c r="M199" s="1">
        <v>1</v>
      </c>
      <c r="N199" s="19">
        <v>0.61</v>
      </c>
      <c r="O199" s="1" t="s">
        <v>1746</v>
      </c>
    </row>
    <row r="200" spans="1:15" x14ac:dyDescent="0.25">
      <c r="A200" s="1">
        <v>199</v>
      </c>
      <c r="B200" s="1" t="s">
        <v>2573</v>
      </c>
      <c r="C200" s="10">
        <v>44779</v>
      </c>
      <c r="D200" s="22">
        <v>0</v>
      </c>
      <c r="E200" s="1" t="s">
        <v>902</v>
      </c>
      <c r="F200" s="15">
        <v>6.5</v>
      </c>
      <c r="G200" s="2">
        <v>1.56</v>
      </c>
      <c r="H200" s="3">
        <v>2</v>
      </c>
      <c r="I200" s="2">
        <v>0.28000000000000003</v>
      </c>
      <c r="J200" s="4">
        <f t="shared" si="7"/>
        <v>1.28</v>
      </c>
      <c r="K200" s="1">
        <v>1</v>
      </c>
      <c r="L200" s="4">
        <f t="shared" si="8"/>
        <v>1.28</v>
      </c>
      <c r="M200" s="1">
        <f>C208-C200</f>
        <v>4</v>
      </c>
      <c r="N200" s="19">
        <v>2.1749999999999998</v>
      </c>
      <c r="O200" s="1" t="s">
        <v>1746</v>
      </c>
    </row>
    <row r="201" spans="1:15" x14ac:dyDescent="0.25">
      <c r="A201" s="1">
        <v>200</v>
      </c>
      <c r="B201" s="1" t="s">
        <v>2574</v>
      </c>
      <c r="C201" s="10">
        <v>44779</v>
      </c>
      <c r="D201" s="22">
        <v>0</v>
      </c>
      <c r="E201" s="17" t="s">
        <v>2361</v>
      </c>
      <c r="F201" s="15">
        <v>17.5</v>
      </c>
      <c r="G201" s="2">
        <v>1.36</v>
      </c>
      <c r="H201" s="3">
        <v>10</v>
      </c>
      <c r="I201" s="2">
        <v>1</v>
      </c>
      <c r="J201" s="4">
        <f t="shared" si="7"/>
        <v>0.3600000000000001</v>
      </c>
      <c r="K201" s="1">
        <v>1</v>
      </c>
      <c r="L201" s="4">
        <f t="shared" si="8"/>
        <v>0.3600000000000001</v>
      </c>
      <c r="M201" s="1">
        <v>1</v>
      </c>
      <c r="N201" s="19">
        <v>0.36</v>
      </c>
      <c r="O201" s="1" t="s">
        <v>1746</v>
      </c>
    </row>
    <row r="202" spans="1:15" x14ac:dyDescent="0.25">
      <c r="A202" s="1">
        <v>201</v>
      </c>
      <c r="B202" s="1" t="s">
        <v>2574</v>
      </c>
      <c r="C202" s="10">
        <v>44780</v>
      </c>
      <c r="D202" s="22">
        <v>0</v>
      </c>
      <c r="E202" s="1" t="s">
        <v>213</v>
      </c>
      <c r="F202" s="15">
        <v>24</v>
      </c>
      <c r="G202" s="2">
        <v>3.04</v>
      </c>
      <c r="H202" s="3">
        <v>20</v>
      </c>
      <c r="I202" s="2">
        <v>1.5</v>
      </c>
      <c r="J202" s="4">
        <f t="shared" si="7"/>
        <v>1.54</v>
      </c>
      <c r="K202" s="1">
        <v>1</v>
      </c>
      <c r="L202" s="4">
        <f t="shared" si="8"/>
        <v>1.54</v>
      </c>
      <c r="M202" s="1">
        <v>1</v>
      </c>
      <c r="N202" s="19">
        <v>1.54</v>
      </c>
      <c r="O202" s="1" t="s">
        <v>1746</v>
      </c>
    </row>
    <row r="203" spans="1:15" x14ac:dyDescent="0.25">
      <c r="A203" s="1">
        <v>202</v>
      </c>
      <c r="B203" s="1" t="s">
        <v>2574</v>
      </c>
      <c r="C203" s="10">
        <v>44781</v>
      </c>
      <c r="D203" s="22">
        <v>0</v>
      </c>
      <c r="E203" s="17" t="s">
        <v>464</v>
      </c>
      <c r="F203" s="15">
        <v>8</v>
      </c>
      <c r="G203" s="2">
        <v>0.33</v>
      </c>
      <c r="H203" s="3">
        <v>2</v>
      </c>
      <c r="I203" s="2">
        <v>0.31</v>
      </c>
      <c r="J203" s="4">
        <f t="shared" si="7"/>
        <v>2.0000000000000018E-2</v>
      </c>
      <c r="K203" s="1">
        <v>5</v>
      </c>
      <c r="L203" s="4">
        <f t="shared" si="8"/>
        <v>0.10000000000000009</v>
      </c>
      <c r="M203" s="1">
        <v>23</v>
      </c>
      <c r="N203" s="19">
        <v>2.7058</v>
      </c>
      <c r="O203" s="1" t="s">
        <v>1746</v>
      </c>
    </row>
    <row r="204" spans="1:15" x14ac:dyDescent="0.25">
      <c r="A204" s="1">
        <v>203</v>
      </c>
      <c r="B204" s="1" t="s">
        <v>256</v>
      </c>
      <c r="C204" s="10">
        <v>44781</v>
      </c>
      <c r="D204" s="22">
        <v>0</v>
      </c>
      <c r="E204" s="1" t="s">
        <v>231</v>
      </c>
      <c r="F204" s="15">
        <v>16</v>
      </c>
      <c r="G204" s="2">
        <v>1.64</v>
      </c>
      <c r="H204" s="3">
        <v>8</v>
      </c>
      <c r="I204" s="2">
        <v>1.28</v>
      </c>
      <c r="J204" s="4">
        <f t="shared" si="7"/>
        <v>0.35999999999999988</v>
      </c>
      <c r="K204" s="1">
        <v>1</v>
      </c>
      <c r="L204" s="4">
        <f t="shared" si="8"/>
        <v>0.35999999999999988</v>
      </c>
      <c r="M204" s="1">
        <v>1</v>
      </c>
      <c r="N204" s="19">
        <v>0.36</v>
      </c>
      <c r="O204" s="1" t="s">
        <v>1746</v>
      </c>
    </row>
    <row r="205" spans="1:15" x14ac:dyDescent="0.25">
      <c r="A205" s="1">
        <v>204</v>
      </c>
      <c r="B205" s="1" t="s">
        <v>256</v>
      </c>
      <c r="C205" s="10">
        <v>44782</v>
      </c>
      <c r="D205" s="22">
        <v>0</v>
      </c>
      <c r="E205" s="17" t="s">
        <v>2588</v>
      </c>
      <c r="F205" s="15">
        <v>1.3</v>
      </c>
      <c r="G205" s="2">
        <v>0.41</v>
      </c>
      <c r="H205" s="3">
        <v>0.21</v>
      </c>
      <c r="I205" s="2">
        <v>0.22</v>
      </c>
      <c r="J205" s="4">
        <f t="shared" si="7"/>
        <v>0.18999999999999997</v>
      </c>
      <c r="K205" s="1">
        <v>5</v>
      </c>
      <c r="L205" s="4">
        <f t="shared" si="8"/>
        <v>0.94999999999999984</v>
      </c>
      <c r="M205" s="1">
        <v>22</v>
      </c>
      <c r="N205" s="19">
        <v>3.3504999999999998</v>
      </c>
      <c r="O205" s="1" t="s">
        <v>1746</v>
      </c>
    </row>
    <row r="206" spans="1:15" x14ac:dyDescent="0.25">
      <c r="A206" s="1">
        <v>205</v>
      </c>
      <c r="B206" s="1" t="s">
        <v>2578</v>
      </c>
      <c r="C206" s="10">
        <v>44782</v>
      </c>
      <c r="D206" s="22">
        <v>0</v>
      </c>
      <c r="E206" s="1" t="s">
        <v>2287</v>
      </c>
      <c r="F206" s="15">
        <v>17.3</v>
      </c>
      <c r="G206" s="2">
        <v>2.2400000000000002</v>
      </c>
      <c r="H206" s="3">
        <v>2</v>
      </c>
      <c r="I206" s="2">
        <v>1.55</v>
      </c>
      <c r="J206" s="4">
        <f t="shared" si="7"/>
        <v>0.69000000000000017</v>
      </c>
      <c r="K206" s="1">
        <v>1</v>
      </c>
      <c r="L206" s="4">
        <f t="shared" si="8"/>
        <v>0.69000000000000017</v>
      </c>
      <c r="M206" s="1">
        <v>1</v>
      </c>
      <c r="N206" s="19">
        <v>0.69</v>
      </c>
      <c r="O206" s="1" t="s">
        <v>1746</v>
      </c>
    </row>
    <row r="207" spans="1:15" x14ac:dyDescent="0.25">
      <c r="A207" s="1">
        <v>206</v>
      </c>
      <c r="B207" s="1" t="s">
        <v>2578</v>
      </c>
      <c r="C207" s="10">
        <v>44783</v>
      </c>
      <c r="D207" s="22">
        <v>0</v>
      </c>
      <c r="E207" s="17" t="s">
        <v>2589</v>
      </c>
      <c r="F207" s="15">
        <v>11.6</v>
      </c>
      <c r="G207" s="2">
        <v>1.97</v>
      </c>
      <c r="H207" s="3">
        <v>3</v>
      </c>
      <c r="I207" s="2">
        <v>1.02</v>
      </c>
      <c r="J207" s="4">
        <f t="shared" si="7"/>
        <v>0.95</v>
      </c>
      <c r="K207" s="1">
        <v>3</v>
      </c>
      <c r="L207" s="4">
        <f t="shared" si="8"/>
        <v>2.8499999999999996</v>
      </c>
      <c r="M207" s="1">
        <v>21</v>
      </c>
      <c r="N207" s="19">
        <f>5.1756-1.09</f>
        <v>4.0856000000000003</v>
      </c>
      <c r="O207" s="1" t="s">
        <v>1746</v>
      </c>
    </row>
    <row r="208" spans="1:15" x14ac:dyDescent="0.25">
      <c r="A208" s="1">
        <v>207</v>
      </c>
      <c r="B208" s="1" t="s">
        <v>2573</v>
      </c>
      <c r="C208" s="10">
        <v>44783</v>
      </c>
      <c r="D208" s="22">
        <v>0</v>
      </c>
      <c r="E208" s="1" t="s">
        <v>2590</v>
      </c>
      <c r="F208" s="15">
        <v>12.3</v>
      </c>
      <c r="G208" s="2">
        <v>1.59</v>
      </c>
      <c r="H208" s="3">
        <v>4</v>
      </c>
      <c r="I208" s="2">
        <v>1.1299999999999999</v>
      </c>
      <c r="J208" s="4">
        <f t="shared" si="7"/>
        <v>0.46000000000000019</v>
      </c>
      <c r="K208" s="1">
        <v>1</v>
      </c>
      <c r="L208" s="4">
        <f t="shared" si="8"/>
        <v>0.46000000000000019</v>
      </c>
      <c r="M208" s="1">
        <v>1</v>
      </c>
      <c r="N208" s="19">
        <v>0.46</v>
      </c>
      <c r="O208" s="1" t="s">
        <v>1746</v>
      </c>
    </row>
    <row r="209" spans="1:15" x14ac:dyDescent="0.25">
      <c r="A209" s="1">
        <v>208</v>
      </c>
      <c r="B209" s="1" t="s">
        <v>2573</v>
      </c>
      <c r="C209" s="10">
        <v>44784</v>
      </c>
      <c r="D209" s="22">
        <v>0</v>
      </c>
      <c r="E209" s="17" t="s">
        <v>213</v>
      </c>
      <c r="F209" s="15">
        <v>24</v>
      </c>
      <c r="G209" s="2">
        <v>3.45</v>
      </c>
      <c r="H209" s="3">
        <v>4</v>
      </c>
      <c r="I209" s="2">
        <v>2.11</v>
      </c>
      <c r="J209" s="4">
        <f t="shared" si="7"/>
        <v>1.3400000000000003</v>
      </c>
      <c r="K209" s="1">
        <v>1</v>
      </c>
      <c r="L209" s="4">
        <f t="shared" si="8"/>
        <v>1.3400000000000003</v>
      </c>
      <c r="M209" s="1">
        <v>1</v>
      </c>
      <c r="N209" s="19">
        <v>1.34</v>
      </c>
      <c r="O209" s="1" t="s">
        <v>1746</v>
      </c>
    </row>
    <row r="210" spans="1:15" x14ac:dyDescent="0.25">
      <c r="A210" s="1">
        <v>209</v>
      </c>
      <c r="B210" s="1" t="s">
        <v>2573</v>
      </c>
      <c r="C210" s="10">
        <v>44785</v>
      </c>
      <c r="D210" s="22">
        <v>0</v>
      </c>
      <c r="E210" s="1" t="s">
        <v>213</v>
      </c>
      <c r="F210" s="15">
        <v>24</v>
      </c>
      <c r="G210" s="2">
        <v>3.12</v>
      </c>
      <c r="H210" s="3">
        <v>3</v>
      </c>
      <c r="I210" s="2">
        <v>2.2999999999999998</v>
      </c>
      <c r="J210" s="4">
        <f t="shared" si="7"/>
        <v>0.82000000000000028</v>
      </c>
      <c r="K210" s="1">
        <v>1</v>
      </c>
      <c r="L210" s="4">
        <f t="shared" si="8"/>
        <v>0.82000000000000028</v>
      </c>
      <c r="M210" s="1">
        <v>1</v>
      </c>
      <c r="N210" s="19">
        <v>0.82</v>
      </c>
      <c r="O210" s="1" t="s">
        <v>1746</v>
      </c>
    </row>
    <row r="211" spans="1:15" x14ac:dyDescent="0.25">
      <c r="A211" s="1">
        <v>210</v>
      </c>
      <c r="B211" s="1" t="s">
        <v>2573</v>
      </c>
      <c r="C211" s="10">
        <v>44786</v>
      </c>
      <c r="D211" s="22">
        <v>0</v>
      </c>
      <c r="E211" s="17" t="s">
        <v>213</v>
      </c>
      <c r="F211" s="15">
        <v>24</v>
      </c>
      <c r="G211" s="2">
        <v>3.3</v>
      </c>
      <c r="H211" s="3">
        <v>4</v>
      </c>
      <c r="I211" s="2">
        <v>2.41</v>
      </c>
      <c r="J211" s="4">
        <f t="shared" si="7"/>
        <v>0.88999999999999968</v>
      </c>
      <c r="K211" s="1">
        <v>1</v>
      </c>
      <c r="L211" s="4">
        <f t="shared" si="8"/>
        <v>0.88999999999999968</v>
      </c>
      <c r="M211" s="1">
        <v>1</v>
      </c>
      <c r="N211" s="19">
        <v>0.89</v>
      </c>
      <c r="O211" s="1" t="s">
        <v>1746</v>
      </c>
    </row>
    <row r="212" spans="1:15" x14ac:dyDescent="0.25">
      <c r="A212" s="1">
        <v>211</v>
      </c>
      <c r="B212" s="1" t="s">
        <v>2573</v>
      </c>
      <c r="C212" s="10">
        <v>44787</v>
      </c>
      <c r="D212" s="22">
        <v>0</v>
      </c>
      <c r="E212" s="1" t="s">
        <v>213</v>
      </c>
      <c r="F212" s="15">
        <v>24</v>
      </c>
      <c r="G212" s="2">
        <v>3.43</v>
      </c>
      <c r="H212" s="3">
        <v>4</v>
      </c>
      <c r="I212" s="2">
        <v>2.5099999999999998</v>
      </c>
      <c r="J212" s="4">
        <f t="shared" si="7"/>
        <v>0.92000000000000037</v>
      </c>
      <c r="K212" s="1">
        <v>1</v>
      </c>
      <c r="L212" s="4">
        <f t="shared" si="8"/>
        <v>0.92000000000000037</v>
      </c>
      <c r="M212" s="1">
        <v>1</v>
      </c>
      <c r="N212" s="19">
        <v>0.92</v>
      </c>
      <c r="O212" s="1" t="s">
        <v>1746</v>
      </c>
    </row>
    <row r="213" spans="1:15" x14ac:dyDescent="0.25">
      <c r="A213" s="1">
        <v>212</v>
      </c>
      <c r="B213" s="1" t="s">
        <v>2573</v>
      </c>
      <c r="C213" s="10">
        <v>44788</v>
      </c>
      <c r="D213" s="22">
        <v>0</v>
      </c>
      <c r="E213" s="17" t="s">
        <v>2385</v>
      </c>
      <c r="F213" s="15">
        <v>20</v>
      </c>
      <c r="G213" s="2">
        <v>2.58</v>
      </c>
      <c r="H213" s="3">
        <v>2</v>
      </c>
      <c r="I213" s="2">
        <v>1.82</v>
      </c>
      <c r="J213" s="4">
        <f t="shared" si="7"/>
        <v>0.76</v>
      </c>
      <c r="K213" s="1">
        <v>2</v>
      </c>
      <c r="L213" s="4">
        <f t="shared" si="8"/>
        <v>1.52</v>
      </c>
      <c r="M213" s="1">
        <v>16</v>
      </c>
      <c r="N213" s="19">
        <v>2.7145000000000001</v>
      </c>
      <c r="O213" s="1" t="s">
        <v>1746</v>
      </c>
    </row>
    <row r="214" spans="1:15" x14ac:dyDescent="0.25">
      <c r="A214" s="1">
        <v>213</v>
      </c>
      <c r="B214" s="1" t="s">
        <v>256</v>
      </c>
      <c r="C214" s="10">
        <v>44801</v>
      </c>
      <c r="D214" s="22">
        <v>0</v>
      </c>
      <c r="E214" s="1" t="s">
        <v>2591</v>
      </c>
      <c r="F214" s="15">
        <v>14.7</v>
      </c>
      <c r="G214" s="2">
        <v>1.99</v>
      </c>
      <c r="H214" s="3">
        <v>11</v>
      </c>
      <c r="I214" s="2">
        <v>0.9</v>
      </c>
      <c r="J214" s="4">
        <f t="shared" si="7"/>
        <v>1.0899999999999999</v>
      </c>
      <c r="K214" s="1">
        <v>1</v>
      </c>
      <c r="L214" s="4">
        <f t="shared" si="8"/>
        <v>1.0899999999999999</v>
      </c>
      <c r="M214" s="1">
        <v>1</v>
      </c>
      <c r="N214" s="19">
        <v>1.0900000000000001</v>
      </c>
      <c r="O214" s="1" t="s">
        <v>1746</v>
      </c>
    </row>
    <row r="215" spans="1:15" x14ac:dyDescent="0.25">
      <c r="A215" s="1">
        <v>214</v>
      </c>
      <c r="B215" s="1" t="s">
        <v>2573</v>
      </c>
      <c r="C215" s="10">
        <v>44802</v>
      </c>
      <c r="D215" s="22">
        <v>0</v>
      </c>
      <c r="E215" s="17" t="s">
        <v>2592</v>
      </c>
      <c r="F215" s="15">
        <v>19.600000000000001</v>
      </c>
      <c r="G215" s="2">
        <v>1.73</v>
      </c>
      <c r="H215" s="3">
        <v>5</v>
      </c>
      <c r="I215" s="2">
        <v>1.63</v>
      </c>
      <c r="J215" s="4">
        <f t="shared" si="7"/>
        <v>0.10000000000000009</v>
      </c>
      <c r="K215" s="1">
        <v>1</v>
      </c>
      <c r="L215" s="4">
        <f t="shared" si="8"/>
        <v>0.10000000000000009</v>
      </c>
      <c r="M215" s="1">
        <v>1</v>
      </c>
      <c r="N215" s="19">
        <v>0.1</v>
      </c>
      <c r="O215" s="1" t="s">
        <v>1746</v>
      </c>
    </row>
    <row r="216" spans="1:15" x14ac:dyDescent="0.25">
      <c r="A216" s="1">
        <v>215</v>
      </c>
      <c r="B216" s="1" t="s">
        <v>2573</v>
      </c>
      <c r="C216" s="10">
        <v>44804</v>
      </c>
      <c r="D216" s="22">
        <v>0</v>
      </c>
      <c r="E216" s="1" t="s">
        <v>2593</v>
      </c>
      <c r="F216" s="15">
        <v>7.1</v>
      </c>
      <c r="G216" s="2">
        <v>0.94</v>
      </c>
      <c r="H216" s="3">
        <v>3</v>
      </c>
      <c r="I216" s="2">
        <v>0.67</v>
      </c>
      <c r="J216" s="4">
        <f t="shared" si="7"/>
        <v>0.26999999999999991</v>
      </c>
      <c r="K216" s="1">
        <v>1</v>
      </c>
      <c r="L216" s="4">
        <f t="shared" si="8"/>
        <v>0.26999999999999991</v>
      </c>
      <c r="M216" s="1">
        <v>1</v>
      </c>
      <c r="N216" s="19">
        <v>0.27</v>
      </c>
      <c r="O216" s="1" t="s">
        <v>1746</v>
      </c>
    </row>
    <row r="217" spans="1:15" x14ac:dyDescent="0.25">
      <c r="A217" s="1">
        <v>216</v>
      </c>
      <c r="B217" s="1" t="s">
        <v>2574</v>
      </c>
      <c r="C217" s="10">
        <v>44804</v>
      </c>
      <c r="D217" s="22">
        <v>0</v>
      </c>
      <c r="E217" s="17" t="s">
        <v>252</v>
      </c>
      <c r="F217" s="15">
        <v>12</v>
      </c>
      <c r="G217" s="2">
        <v>1.54</v>
      </c>
      <c r="H217" s="3">
        <v>11</v>
      </c>
      <c r="I217" s="2">
        <v>0.69</v>
      </c>
      <c r="J217" s="4">
        <f t="shared" si="7"/>
        <v>0.85000000000000009</v>
      </c>
      <c r="K217" s="1">
        <v>1</v>
      </c>
      <c r="L217" s="4">
        <f t="shared" si="8"/>
        <v>0.85000000000000009</v>
      </c>
      <c r="M217" s="1">
        <v>1</v>
      </c>
      <c r="N217" s="19">
        <v>0.85</v>
      </c>
      <c r="O217" s="1" t="s">
        <v>1746</v>
      </c>
    </row>
    <row r="218" spans="1:15" x14ac:dyDescent="0.25">
      <c r="A218" s="1">
        <v>217</v>
      </c>
      <c r="B218" s="1" t="s">
        <v>2574</v>
      </c>
      <c r="C218" s="10">
        <v>44805</v>
      </c>
      <c r="D218" s="22">
        <v>0</v>
      </c>
      <c r="E218" s="1" t="s">
        <v>213</v>
      </c>
      <c r="F218" s="15">
        <v>24</v>
      </c>
      <c r="G218" s="2">
        <v>3.94</v>
      </c>
      <c r="H218" s="3">
        <v>27</v>
      </c>
      <c r="I218" s="2">
        <v>1.64</v>
      </c>
      <c r="J218" s="4">
        <f t="shared" si="7"/>
        <v>2.2999999999999998</v>
      </c>
      <c r="K218" s="1">
        <v>1</v>
      </c>
      <c r="L218" s="4">
        <f t="shared" si="8"/>
        <v>2.2999999999999998</v>
      </c>
      <c r="M218" s="1">
        <v>1</v>
      </c>
      <c r="N218" s="19">
        <v>2.2999999999999998</v>
      </c>
      <c r="O218" s="1" t="s">
        <v>1746</v>
      </c>
    </row>
    <row r="219" spans="1:15" x14ac:dyDescent="0.25">
      <c r="A219" s="1">
        <v>218</v>
      </c>
      <c r="B219" s="1" t="s">
        <v>2574</v>
      </c>
      <c r="C219" s="10">
        <v>44806</v>
      </c>
      <c r="D219" s="22">
        <v>0</v>
      </c>
      <c r="E219" s="17" t="s">
        <v>213</v>
      </c>
      <c r="F219" s="15">
        <v>24</v>
      </c>
      <c r="G219" s="2">
        <v>2.5299999999999998</v>
      </c>
      <c r="H219" s="3">
        <v>14</v>
      </c>
      <c r="I219" s="2">
        <v>1.43</v>
      </c>
      <c r="J219" s="4">
        <f t="shared" si="7"/>
        <v>1.0999999999999999</v>
      </c>
      <c r="K219" s="1">
        <v>1</v>
      </c>
      <c r="L219" s="4">
        <f t="shared" si="8"/>
        <v>1.0999999999999999</v>
      </c>
      <c r="M219" s="1">
        <v>1</v>
      </c>
      <c r="N219" s="19">
        <v>1.1000000000000001</v>
      </c>
      <c r="O219" s="1" t="s">
        <v>1746</v>
      </c>
    </row>
    <row r="220" spans="1:15" x14ac:dyDescent="0.25">
      <c r="A220" s="1">
        <v>219</v>
      </c>
      <c r="B220" s="1" t="s">
        <v>2574</v>
      </c>
      <c r="C220" s="10">
        <v>44807</v>
      </c>
      <c r="D220" s="22">
        <v>0</v>
      </c>
      <c r="E220" s="1" t="s">
        <v>213</v>
      </c>
      <c r="F220" s="15">
        <v>24</v>
      </c>
      <c r="G220" s="2">
        <v>3.63</v>
      </c>
      <c r="H220" s="3">
        <v>13</v>
      </c>
      <c r="I220" s="2">
        <v>1.85</v>
      </c>
      <c r="J220" s="4">
        <f t="shared" si="7"/>
        <v>1.7799999999999998</v>
      </c>
      <c r="K220" s="1">
        <v>1</v>
      </c>
      <c r="L220" s="4">
        <f t="shared" si="8"/>
        <v>1.7799999999999998</v>
      </c>
      <c r="M220" s="1">
        <v>1</v>
      </c>
      <c r="N220" s="19">
        <v>1.78</v>
      </c>
      <c r="O220" s="1" t="s">
        <v>1746</v>
      </c>
    </row>
    <row r="221" spans="1:15" x14ac:dyDescent="0.25">
      <c r="A221" s="1">
        <v>220</v>
      </c>
      <c r="B221" s="1" t="s">
        <v>2574</v>
      </c>
      <c r="C221" s="10">
        <v>44808</v>
      </c>
      <c r="D221" s="22">
        <v>0</v>
      </c>
      <c r="E221" s="17" t="s">
        <v>213</v>
      </c>
      <c r="F221" s="15">
        <v>24</v>
      </c>
      <c r="G221" s="2">
        <v>3.28</v>
      </c>
      <c r="H221" s="3">
        <v>17</v>
      </c>
      <c r="I221" s="2">
        <v>1.88</v>
      </c>
      <c r="J221" s="4">
        <f t="shared" si="7"/>
        <v>1.4</v>
      </c>
      <c r="K221" s="1">
        <v>1</v>
      </c>
      <c r="L221" s="4">
        <f t="shared" si="8"/>
        <v>1.4</v>
      </c>
      <c r="M221" s="1">
        <v>1</v>
      </c>
      <c r="N221" s="19">
        <v>1.4</v>
      </c>
      <c r="O221" s="1" t="s">
        <v>1746</v>
      </c>
    </row>
    <row r="222" spans="1:15" x14ac:dyDescent="0.25">
      <c r="A222" s="1">
        <v>221</v>
      </c>
      <c r="B222" s="1" t="s">
        <v>256</v>
      </c>
      <c r="C222" s="10">
        <v>44809</v>
      </c>
      <c r="D222" s="22">
        <v>0</v>
      </c>
      <c r="E222" s="1" t="s">
        <v>231</v>
      </c>
      <c r="F222" s="15">
        <v>16</v>
      </c>
      <c r="G222" s="2">
        <v>2.0299999999999998</v>
      </c>
      <c r="H222" s="3">
        <v>9</v>
      </c>
      <c r="I222" s="2">
        <v>1.21</v>
      </c>
      <c r="J222" s="4">
        <f t="shared" si="7"/>
        <v>0.81999999999999984</v>
      </c>
      <c r="K222" s="1">
        <v>1</v>
      </c>
      <c r="L222" s="4">
        <f t="shared" si="8"/>
        <v>0.81999999999999984</v>
      </c>
      <c r="M222" s="1">
        <v>1</v>
      </c>
      <c r="N222" s="19">
        <v>0.82</v>
      </c>
      <c r="O222" s="1" t="s">
        <v>1746</v>
      </c>
    </row>
    <row r="223" spans="1:15" x14ac:dyDescent="0.25">
      <c r="A223" s="1">
        <v>222</v>
      </c>
      <c r="B223" s="1" t="s">
        <v>2574</v>
      </c>
      <c r="C223" s="10">
        <v>44809</v>
      </c>
      <c r="D223" s="22">
        <v>0</v>
      </c>
      <c r="E223" s="17" t="s">
        <v>464</v>
      </c>
      <c r="F223" s="15">
        <v>8</v>
      </c>
      <c r="G223" s="2">
        <v>1.31</v>
      </c>
      <c r="H223" s="3">
        <v>4</v>
      </c>
      <c r="I223" s="2">
        <v>0.56999999999999995</v>
      </c>
      <c r="J223" s="4">
        <f t="shared" si="7"/>
        <v>0.7400000000000001</v>
      </c>
      <c r="K223" s="1">
        <v>5</v>
      </c>
      <c r="L223" s="4">
        <f t="shared" si="8"/>
        <v>3.7000000000000006</v>
      </c>
      <c r="M223" s="1">
        <f>C233-C223</f>
        <v>15</v>
      </c>
      <c r="N223" s="19">
        <v>5.5693000000000001</v>
      </c>
      <c r="O223" s="1" t="s">
        <v>1746</v>
      </c>
    </row>
    <row r="224" spans="1:15" x14ac:dyDescent="0.25">
      <c r="A224" s="1">
        <v>223</v>
      </c>
      <c r="B224" s="1" t="s">
        <v>256</v>
      </c>
      <c r="C224" s="10">
        <v>44810</v>
      </c>
      <c r="D224" s="22">
        <v>0</v>
      </c>
      <c r="E224" s="1" t="s">
        <v>213</v>
      </c>
      <c r="F224" s="15">
        <v>24</v>
      </c>
      <c r="G224" s="2">
        <v>2.77</v>
      </c>
      <c r="H224" s="3">
        <v>6</v>
      </c>
      <c r="I224" s="2">
        <v>2.29</v>
      </c>
      <c r="J224" s="4">
        <f t="shared" si="7"/>
        <v>0.48</v>
      </c>
      <c r="K224" s="1">
        <v>1</v>
      </c>
      <c r="L224" s="4">
        <f t="shared" si="8"/>
        <v>0.48</v>
      </c>
      <c r="M224" s="1">
        <v>1</v>
      </c>
      <c r="N224" s="19">
        <v>0.48</v>
      </c>
      <c r="O224" s="1" t="s">
        <v>1746</v>
      </c>
    </row>
    <row r="225" spans="1:15" x14ac:dyDescent="0.25">
      <c r="A225" s="1">
        <v>224</v>
      </c>
      <c r="B225" s="1" t="s">
        <v>256</v>
      </c>
      <c r="C225" s="10">
        <v>44811</v>
      </c>
      <c r="D225" s="22">
        <v>0</v>
      </c>
      <c r="E225" s="17" t="s">
        <v>232</v>
      </c>
      <c r="F225" s="15">
        <v>7.6</v>
      </c>
      <c r="G225" s="2">
        <v>0.96</v>
      </c>
      <c r="H225" s="3">
        <v>4</v>
      </c>
      <c r="I225" s="2">
        <v>0.62</v>
      </c>
      <c r="J225" s="4">
        <f t="shared" si="7"/>
        <v>0.33999999999999997</v>
      </c>
      <c r="K225" s="1">
        <v>5</v>
      </c>
      <c r="L225" s="4">
        <f t="shared" si="8"/>
        <v>1.6999999999999997</v>
      </c>
      <c r="M225" s="1">
        <f>C230-C225</f>
        <v>11</v>
      </c>
      <c r="N225" s="19">
        <v>2.6717</v>
      </c>
      <c r="O225" s="1" t="s">
        <v>1746</v>
      </c>
    </row>
    <row r="226" spans="1:15" x14ac:dyDescent="0.25">
      <c r="A226" s="1">
        <v>225</v>
      </c>
      <c r="B226" s="1" t="s">
        <v>2573</v>
      </c>
      <c r="C226" s="10">
        <v>44811</v>
      </c>
      <c r="D226" s="22">
        <v>0</v>
      </c>
      <c r="E226" s="1" t="s">
        <v>2594</v>
      </c>
      <c r="F226" s="15">
        <v>16.2</v>
      </c>
      <c r="G226" s="2">
        <v>2.46</v>
      </c>
      <c r="H226" s="3">
        <v>9</v>
      </c>
      <c r="I226" s="2">
        <v>1.87</v>
      </c>
      <c r="J226" s="4">
        <f t="shared" si="7"/>
        <v>0.58999999999999986</v>
      </c>
      <c r="K226" s="1">
        <v>1</v>
      </c>
      <c r="L226" s="4">
        <f t="shared" si="8"/>
        <v>0.58999999999999986</v>
      </c>
      <c r="M226" s="1">
        <v>1</v>
      </c>
      <c r="N226" s="19">
        <v>0.59</v>
      </c>
      <c r="O226" s="1" t="s">
        <v>1746</v>
      </c>
    </row>
    <row r="227" spans="1:15" x14ac:dyDescent="0.25">
      <c r="A227" s="1">
        <v>226</v>
      </c>
      <c r="B227" s="1" t="s">
        <v>2573</v>
      </c>
      <c r="C227" s="10">
        <v>44812</v>
      </c>
      <c r="D227" s="22">
        <v>0</v>
      </c>
      <c r="E227" s="17" t="s">
        <v>213</v>
      </c>
      <c r="F227" s="15">
        <v>23</v>
      </c>
      <c r="G227" s="2">
        <v>0.91</v>
      </c>
      <c r="H227" s="3">
        <v>3</v>
      </c>
      <c r="I227" s="2">
        <v>0.76</v>
      </c>
      <c r="J227" s="4">
        <f t="shared" si="7"/>
        <v>0.15000000000000002</v>
      </c>
      <c r="K227" s="1">
        <v>2</v>
      </c>
      <c r="L227" s="4">
        <f t="shared" si="8"/>
        <v>0.30000000000000004</v>
      </c>
      <c r="M227" s="1">
        <v>2</v>
      </c>
      <c r="N227" s="19">
        <v>0.39400000000000002</v>
      </c>
      <c r="O227" s="1" t="s">
        <v>1746</v>
      </c>
    </row>
    <row r="228" spans="1:15" x14ac:dyDescent="0.25">
      <c r="A228" s="1">
        <v>227</v>
      </c>
      <c r="B228" s="1" t="s">
        <v>2573</v>
      </c>
      <c r="C228" s="10">
        <v>44814</v>
      </c>
      <c r="D228" s="22">
        <v>0</v>
      </c>
      <c r="E228" s="1" t="s">
        <v>213</v>
      </c>
      <c r="F228" s="15">
        <v>24</v>
      </c>
      <c r="G228" s="2">
        <v>1.1499999999999999</v>
      </c>
      <c r="H228" s="3">
        <v>3</v>
      </c>
      <c r="I228" s="2">
        <v>0.88</v>
      </c>
      <c r="J228" s="4">
        <f t="shared" si="7"/>
        <v>0.26999999999999991</v>
      </c>
      <c r="K228" s="1">
        <v>1</v>
      </c>
      <c r="L228" s="4">
        <f t="shared" si="8"/>
        <v>0.26999999999999991</v>
      </c>
      <c r="M228" s="1">
        <v>1</v>
      </c>
      <c r="N228" s="19">
        <v>0.27</v>
      </c>
      <c r="O228" s="1" t="s">
        <v>1746</v>
      </c>
    </row>
    <row r="229" spans="1:15" x14ac:dyDescent="0.25">
      <c r="A229" s="1">
        <v>228</v>
      </c>
      <c r="B229" s="1" t="s">
        <v>2573</v>
      </c>
      <c r="C229" s="10">
        <v>44815</v>
      </c>
      <c r="D229" s="22">
        <v>0</v>
      </c>
      <c r="E229" s="17" t="s">
        <v>2595</v>
      </c>
      <c r="F229" s="15">
        <v>2.4</v>
      </c>
      <c r="G229" s="2">
        <v>0.37</v>
      </c>
      <c r="H229" s="3">
        <v>2</v>
      </c>
      <c r="I229" s="2">
        <v>0.35</v>
      </c>
      <c r="J229" s="4">
        <f t="shared" si="7"/>
        <v>2.0000000000000018E-2</v>
      </c>
      <c r="K229" s="1">
        <v>5</v>
      </c>
      <c r="L229" s="4">
        <f t="shared" si="8"/>
        <v>0.10000000000000009</v>
      </c>
      <c r="M229" s="1">
        <f>C240-C229</f>
        <v>15</v>
      </c>
      <c r="N229" s="19">
        <v>3.4584000000000001</v>
      </c>
      <c r="O229" s="1" t="s">
        <v>1746</v>
      </c>
    </row>
    <row r="230" spans="1:15" x14ac:dyDescent="0.25">
      <c r="A230" s="1">
        <v>229</v>
      </c>
      <c r="B230" s="1" t="s">
        <v>256</v>
      </c>
      <c r="C230" s="10">
        <v>44822</v>
      </c>
      <c r="D230" s="22">
        <v>0</v>
      </c>
      <c r="E230" s="1" t="s">
        <v>732</v>
      </c>
      <c r="F230" s="15">
        <v>16.5</v>
      </c>
      <c r="G230" s="2">
        <v>1.59</v>
      </c>
      <c r="H230" s="3">
        <v>4</v>
      </c>
      <c r="I230" s="2">
        <v>1.38</v>
      </c>
      <c r="J230" s="4">
        <f t="shared" si="7"/>
        <v>0.21000000000000019</v>
      </c>
      <c r="K230" s="1">
        <v>1</v>
      </c>
      <c r="L230" s="4">
        <f t="shared" si="8"/>
        <v>0.21000000000000019</v>
      </c>
      <c r="M230" s="1">
        <v>1</v>
      </c>
      <c r="N230" s="19">
        <v>0.21</v>
      </c>
      <c r="O230" s="1" t="s">
        <v>1746</v>
      </c>
    </row>
    <row r="231" spans="1:15" x14ac:dyDescent="0.25">
      <c r="A231" s="1">
        <v>230</v>
      </c>
      <c r="B231" s="1" t="s">
        <v>256</v>
      </c>
      <c r="C231" s="10">
        <v>44823</v>
      </c>
      <c r="D231" s="22">
        <v>0</v>
      </c>
      <c r="E231" s="17" t="s">
        <v>213</v>
      </c>
      <c r="F231" s="15">
        <v>24</v>
      </c>
      <c r="G231" s="2">
        <v>2.0099999999999998</v>
      </c>
      <c r="H231" s="3">
        <v>3</v>
      </c>
      <c r="I231" s="2">
        <v>1.71</v>
      </c>
      <c r="J231" s="4">
        <f t="shared" si="7"/>
        <v>0.29999999999999982</v>
      </c>
      <c r="K231" s="1">
        <v>1</v>
      </c>
      <c r="L231" s="4">
        <f t="shared" si="8"/>
        <v>0.29999999999999982</v>
      </c>
      <c r="M231" s="1">
        <v>1</v>
      </c>
      <c r="N231" s="19">
        <v>0.3</v>
      </c>
      <c r="O231" s="1" t="s">
        <v>1746</v>
      </c>
    </row>
    <row r="232" spans="1:15" x14ac:dyDescent="0.25">
      <c r="A232" s="1">
        <v>231</v>
      </c>
      <c r="B232" s="1" t="s">
        <v>256</v>
      </c>
      <c r="C232" s="10">
        <v>44824</v>
      </c>
      <c r="D232" s="22">
        <v>0</v>
      </c>
      <c r="E232" s="1" t="s">
        <v>2596</v>
      </c>
      <c r="F232" s="15">
        <v>6.7</v>
      </c>
      <c r="G232" s="2">
        <v>0.94</v>
      </c>
      <c r="H232" s="3">
        <v>5</v>
      </c>
      <c r="I232" s="2">
        <v>0.8</v>
      </c>
      <c r="J232" s="4">
        <f t="shared" si="7"/>
        <v>0.1399999999999999</v>
      </c>
      <c r="K232" s="1">
        <v>5</v>
      </c>
      <c r="L232" s="4">
        <f t="shared" si="8"/>
        <v>0.69999999999999951</v>
      </c>
      <c r="M232" s="1">
        <v>10</v>
      </c>
      <c r="N232" s="19">
        <v>1.8228</v>
      </c>
      <c r="O232" s="1" t="s">
        <v>1746</v>
      </c>
    </row>
    <row r="233" spans="1:15" x14ac:dyDescent="0.25">
      <c r="A233" s="1">
        <v>232</v>
      </c>
      <c r="B233" s="1" t="s">
        <v>2574</v>
      </c>
      <c r="C233" s="10">
        <v>44824</v>
      </c>
      <c r="D233" s="22">
        <v>0</v>
      </c>
      <c r="E233" s="17" t="s">
        <v>2597</v>
      </c>
      <c r="F233" s="15">
        <v>17.3</v>
      </c>
      <c r="G233" s="2">
        <v>1.89</v>
      </c>
      <c r="H233" s="3">
        <v>7</v>
      </c>
      <c r="I233" s="2">
        <v>1.34</v>
      </c>
      <c r="J233" s="4">
        <f t="shared" si="7"/>
        <v>0.54999999999999982</v>
      </c>
      <c r="K233" s="1">
        <v>1</v>
      </c>
      <c r="L233" s="4">
        <f t="shared" si="8"/>
        <v>0.54999999999999982</v>
      </c>
      <c r="M233" s="1">
        <v>1</v>
      </c>
      <c r="N233" s="19">
        <v>0.55000000000000004</v>
      </c>
      <c r="O233" s="1" t="s">
        <v>1746</v>
      </c>
    </row>
    <row r="234" spans="1:15" x14ac:dyDescent="0.25">
      <c r="A234" s="1">
        <v>233</v>
      </c>
      <c r="B234" s="1" t="s">
        <v>2574</v>
      </c>
      <c r="C234" s="10">
        <v>44825</v>
      </c>
      <c r="D234" s="22">
        <v>0</v>
      </c>
      <c r="E234" s="1" t="s">
        <v>213</v>
      </c>
      <c r="F234" s="15">
        <v>24</v>
      </c>
      <c r="G234" s="2">
        <v>3.9</v>
      </c>
      <c r="H234" s="3">
        <v>11</v>
      </c>
      <c r="I234" s="2">
        <v>1.82</v>
      </c>
      <c r="J234" s="4">
        <f t="shared" si="7"/>
        <v>2.08</v>
      </c>
      <c r="K234" s="1">
        <v>1</v>
      </c>
      <c r="L234" s="4">
        <f t="shared" si="8"/>
        <v>2.08</v>
      </c>
      <c r="M234" s="1">
        <v>1</v>
      </c>
      <c r="N234" s="19">
        <v>2.08</v>
      </c>
      <c r="O234" s="1" t="s">
        <v>1746</v>
      </c>
    </row>
    <row r="235" spans="1:15" x14ac:dyDescent="0.25">
      <c r="A235" s="1">
        <v>234</v>
      </c>
      <c r="B235" s="1" t="s">
        <v>2574</v>
      </c>
      <c r="C235" s="10">
        <v>44826</v>
      </c>
      <c r="D235" s="22">
        <v>0</v>
      </c>
      <c r="E235" s="17" t="s">
        <v>213</v>
      </c>
      <c r="F235" s="15">
        <v>24</v>
      </c>
      <c r="G235" s="2">
        <v>4.1900000000000004</v>
      </c>
      <c r="H235" s="3">
        <v>10</v>
      </c>
      <c r="I235" s="2">
        <v>2.16</v>
      </c>
      <c r="J235" s="4">
        <f t="shared" si="7"/>
        <v>2.0300000000000002</v>
      </c>
      <c r="K235" s="1">
        <v>1</v>
      </c>
      <c r="L235" s="4">
        <f t="shared" si="8"/>
        <v>2.0300000000000002</v>
      </c>
      <c r="M235" s="1">
        <v>1</v>
      </c>
      <c r="N235" s="19">
        <v>2.0299999999999998</v>
      </c>
      <c r="O235" s="1" t="s">
        <v>1746</v>
      </c>
    </row>
    <row r="236" spans="1:15" x14ac:dyDescent="0.25">
      <c r="A236" s="1">
        <v>235</v>
      </c>
      <c r="B236" s="1" t="s">
        <v>2574</v>
      </c>
      <c r="C236" s="10">
        <v>44827</v>
      </c>
      <c r="D236" s="22">
        <v>0</v>
      </c>
      <c r="E236" s="1" t="s">
        <v>213</v>
      </c>
      <c r="F236" s="15">
        <v>24</v>
      </c>
      <c r="G236" s="2">
        <v>4.1399999999999997</v>
      </c>
      <c r="H236" s="3">
        <v>11</v>
      </c>
      <c r="I236" s="2">
        <v>2.2799999999999998</v>
      </c>
      <c r="J236" s="4">
        <f t="shared" si="7"/>
        <v>1.8599999999999999</v>
      </c>
      <c r="K236" s="1">
        <v>1</v>
      </c>
      <c r="L236" s="4">
        <f t="shared" si="8"/>
        <v>1.8599999999999999</v>
      </c>
      <c r="M236" s="1">
        <v>1</v>
      </c>
      <c r="N236" s="19">
        <v>1.86</v>
      </c>
      <c r="O236" s="1" t="s">
        <v>1746</v>
      </c>
    </row>
    <row r="237" spans="1:15" x14ac:dyDescent="0.25">
      <c r="A237" s="1">
        <v>236</v>
      </c>
      <c r="B237" s="1" t="s">
        <v>2574</v>
      </c>
      <c r="C237" s="10">
        <v>44828</v>
      </c>
      <c r="D237" s="22">
        <v>0</v>
      </c>
      <c r="E237" s="17" t="s">
        <v>213</v>
      </c>
      <c r="F237" s="15">
        <v>24</v>
      </c>
      <c r="G237" s="2">
        <v>3.98</v>
      </c>
      <c r="H237" s="3">
        <v>16</v>
      </c>
      <c r="I237" s="2">
        <v>2.27</v>
      </c>
      <c r="J237" s="4">
        <f t="shared" si="7"/>
        <v>1.71</v>
      </c>
      <c r="K237" s="1">
        <v>1</v>
      </c>
      <c r="L237" s="4">
        <f t="shared" si="8"/>
        <v>1.71</v>
      </c>
      <c r="M237" s="1">
        <v>1</v>
      </c>
      <c r="N237" s="19">
        <v>1.71</v>
      </c>
      <c r="O237" s="1" t="s">
        <v>1746</v>
      </c>
    </row>
    <row r="238" spans="1:15" x14ac:dyDescent="0.25">
      <c r="A238" s="1">
        <v>237</v>
      </c>
      <c r="B238" s="1" t="s">
        <v>2574</v>
      </c>
      <c r="C238" s="10">
        <v>44829</v>
      </c>
      <c r="D238" s="22">
        <v>0</v>
      </c>
      <c r="E238" s="1" t="s">
        <v>213</v>
      </c>
      <c r="F238" s="15">
        <v>24</v>
      </c>
      <c r="G238" s="2">
        <v>3.78</v>
      </c>
      <c r="H238" s="3">
        <v>15</v>
      </c>
      <c r="I238" s="2">
        <v>2.13</v>
      </c>
      <c r="J238" s="4">
        <f t="shared" si="7"/>
        <v>1.65</v>
      </c>
      <c r="K238" s="1">
        <v>1</v>
      </c>
      <c r="L238" s="4">
        <f t="shared" si="8"/>
        <v>1.65</v>
      </c>
      <c r="M238" s="1">
        <v>1</v>
      </c>
      <c r="N238" s="19">
        <v>1.65</v>
      </c>
      <c r="O238" s="1" t="s">
        <v>1746</v>
      </c>
    </row>
    <row r="239" spans="1:15" x14ac:dyDescent="0.25">
      <c r="A239" s="1">
        <v>238</v>
      </c>
      <c r="B239" s="1" t="s">
        <v>2574</v>
      </c>
      <c r="C239" s="10">
        <v>44830</v>
      </c>
      <c r="D239" s="22">
        <v>0</v>
      </c>
      <c r="E239" s="17" t="s">
        <v>458</v>
      </c>
      <c r="F239" s="15">
        <v>7</v>
      </c>
      <c r="G239" s="2">
        <v>1.22</v>
      </c>
      <c r="H239" s="3">
        <v>7</v>
      </c>
      <c r="I239" s="2">
        <v>0.62</v>
      </c>
      <c r="J239" s="4">
        <f t="shared" si="7"/>
        <v>0.6</v>
      </c>
      <c r="K239" s="1">
        <v>1</v>
      </c>
      <c r="L239" s="4">
        <f t="shared" si="8"/>
        <v>0.6</v>
      </c>
      <c r="M239" s="1">
        <v>4</v>
      </c>
      <c r="N239" s="19">
        <v>0.96260000000000001</v>
      </c>
      <c r="O239" s="1" t="s">
        <v>1746</v>
      </c>
    </row>
    <row r="240" spans="1:15" x14ac:dyDescent="0.25">
      <c r="A240" s="1">
        <v>239</v>
      </c>
      <c r="B240" s="1" t="s">
        <v>2573</v>
      </c>
      <c r="C240" s="10">
        <v>44830</v>
      </c>
      <c r="D240" s="22">
        <v>0</v>
      </c>
      <c r="E240" s="1" t="s">
        <v>732</v>
      </c>
      <c r="F240" s="15">
        <v>16.5</v>
      </c>
      <c r="G240" s="2">
        <v>1.6</v>
      </c>
      <c r="H240" s="3">
        <v>10</v>
      </c>
      <c r="I240" s="2">
        <v>1.17</v>
      </c>
      <c r="J240" s="4">
        <f t="shared" si="7"/>
        <v>0.43000000000000016</v>
      </c>
      <c r="K240" s="1">
        <v>1</v>
      </c>
      <c r="L240" s="4">
        <f t="shared" si="8"/>
        <v>0.43000000000000016</v>
      </c>
      <c r="M240" s="1">
        <v>1</v>
      </c>
      <c r="N240" s="19">
        <v>0.43</v>
      </c>
      <c r="O240" s="1" t="s">
        <v>1746</v>
      </c>
    </row>
    <row r="241" spans="1:15" x14ac:dyDescent="0.25">
      <c r="A241" s="1">
        <v>240</v>
      </c>
      <c r="B241" s="1" t="s">
        <v>2573</v>
      </c>
      <c r="C241" s="10">
        <v>44831</v>
      </c>
      <c r="D241" s="22">
        <v>0</v>
      </c>
      <c r="E241" s="17" t="s">
        <v>213</v>
      </c>
      <c r="F241" s="15">
        <v>24</v>
      </c>
      <c r="G241" s="2">
        <v>3.06</v>
      </c>
      <c r="H241" s="3">
        <v>7</v>
      </c>
      <c r="I241" s="2">
        <v>2.13</v>
      </c>
      <c r="J241" s="4">
        <f t="shared" si="7"/>
        <v>0.93000000000000016</v>
      </c>
      <c r="K241" s="1">
        <v>1</v>
      </c>
      <c r="L241" s="4">
        <f t="shared" si="8"/>
        <v>0.93000000000000016</v>
      </c>
      <c r="M241" s="1">
        <v>1</v>
      </c>
      <c r="N241" s="19">
        <v>0.93</v>
      </c>
      <c r="O241" s="1" t="s">
        <v>1746</v>
      </c>
    </row>
    <row r="242" spans="1:15" x14ac:dyDescent="0.25">
      <c r="A242" s="1">
        <v>241</v>
      </c>
      <c r="B242" s="1" t="s">
        <v>2573</v>
      </c>
      <c r="C242" s="10">
        <v>44832</v>
      </c>
      <c r="D242" s="22">
        <v>0</v>
      </c>
      <c r="E242" s="1" t="s">
        <v>213</v>
      </c>
      <c r="F242" s="15">
        <v>24</v>
      </c>
      <c r="G242" s="2">
        <v>3.17</v>
      </c>
      <c r="H242" s="3">
        <v>7</v>
      </c>
      <c r="I242" s="2">
        <v>2.13</v>
      </c>
      <c r="J242" s="4">
        <f t="shared" si="7"/>
        <v>1.04</v>
      </c>
      <c r="K242" s="1">
        <v>1</v>
      </c>
      <c r="L242" s="4">
        <f t="shared" si="8"/>
        <v>1.04</v>
      </c>
      <c r="M242" s="1">
        <v>1</v>
      </c>
      <c r="N242" s="19">
        <v>1.04</v>
      </c>
      <c r="O242" s="1" t="s">
        <v>1746</v>
      </c>
    </row>
    <row r="243" spans="1:15" x14ac:dyDescent="0.25">
      <c r="A243" s="1">
        <v>242</v>
      </c>
      <c r="B243" s="1" t="s">
        <v>2573</v>
      </c>
      <c r="C243" s="10">
        <v>44833</v>
      </c>
      <c r="D243" s="22">
        <v>0</v>
      </c>
      <c r="E243" s="17" t="s">
        <v>213</v>
      </c>
      <c r="F243" s="15">
        <v>24</v>
      </c>
      <c r="G243" s="2">
        <v>3.08</v>
      </c>
      <c r="H243" s="3">
        <v>6</v>
      </c>
      <c r="I243" s="2">
        <v>2.2400000000000002</v>
      </c>
      <c r="J243" s="4">
        <f t="shared" si="7"/>
        <v>0.83999999999999986</v>
      </c>
      <c r="K243" s="1">
        <v>1</v>
      </c>
      <c r="L243" s="4">
        <f t="shared" si="8"/>
        <v>0.83999999999999986</v>
      </c>
      <c r="M243" s="1">
        <v>1</v>
      </c>
      <c r="N243" s="19">
        <v>0.84</v>
      </c>
      <c r="O243" s="1" t="s">
        <v>1746</v>
      </c>
    </row>
    <row r="244" spans="1:15" x14ac:dyDescent="0.25">
      <c r="A244" s="1">
        <v>243</v>
      </c>
      <c r="B244" s="1" t="s">
        <v>2573</v>
      </c>
      <c r="C244" s="10">
        <v>44834</v>
      </c>
      <c r="D244" s="22">
        <v>0</v>
      </c>
      <c r="E244" s="1" t="s">
        <v>213</v>
      </c>
      <c r="F244" s="15">
        <v>24</v>
      </c>
      <c r="G244" s="2">
        <v>2.93</v>
      </c>
      <c r="H244" s="3">
        <v>7</v>
      </c>
      <c r="I244" s="2">
        <v>1.91</v>
      </c>
      <c r="J244" s="4">
        <f t="shared" si="7"/>
        <v>1.0200000000000002</v>
      </c>
      <c r="K244" s="1">
        <v>1</v>
      </c>
      <c r="L244" s="4">
        <f t="shared" si="8"/>
        <v>1.0200000000000002</v>
      </c>
      <c r="M244" s="1">
        <v>1</v>
      </c>
      <c r="N244" s="19">
        <v>1.02</v>
      </c>
      <c r="O244" s="1" t="s">
        <v>1746</v>
      </c>
    </row>
    <row r="245" spans="1:15" x14ac:dyDescent="0.25">
      <c r="A245" s="1">
        <v>244</v>
      </c>
      <c r="B245" s="1" t="s">
        <v>2573</v>
      </c>
      <c r="C245" s="10">
        <v>44835</v>
      </c>
      <c r="D245" s="22">
        <v>0</v>
      </c>
      <c r="E245" s="17" t="s">
        <v>213</v>
      </c>
      <c r="F245" s="15">
        <v>24</v>
      </c>
      <c r="G245" s="2">
        <v>3.04</v>
      </c>
      <c r="H245" s="3">
        <v>6</v>
      </c>
      <c r="I245" s="2">
        <v>2.29</v>
      </c>
      <c r="J245" s="4">
        <f t="shared" si="7"/>
        <v>0.75</v>
      </c>
      <c r="K245" s="1">
        <v>1</v>
      </c>
      <c r="L245" s="4">
        <f t="shared" si="8"/>
        <v>0.75</v>
      </c>
      <c r="M245" s="1">
        <v>1</v>
      </c>
      <c r="N245" s="19">
        <v>0.75</v>
      </c>
      <c r="O245" s="1" t="s">
        <v>1746</v>
      </c>
    </row>
    <row r="246" spans="1:15" x14ac:dyDescent="0.25">
      <c r="A246" s="1">
        <v>245</v>
      </c>
      <c r="B246" s="1" t="s">
        <v>2573</v>
      </c>
      <c r="C246" s="10">
        <v>44836</v>
      </c>
      <c r="D246" s="22">
        <v>0</v>
      </c>
      <c r="E246" s="1" t="s">
        <v>213</v>
      </c>
      <c r="F246" s="15">
        <v>24</v>
      </c>
      <c r="G246" s="2">
        <v>3.23</v>
      </c>
      <c r="H246" s="3">
        <v>4</v>
      </c>
      <c r="I246" s="2">
        <v>2.4700000000000002</v>
      </c>
      <c r="J246" s="4">
        <f t="shared" si="7"/>
        <v>0.75999999999999979</v>
      </c>
      <c r="K246" s="1">
        <v>1</v>
      </c>
      <c r="L246" s="4">
        <f t="shared" si="8"/>
        <v>0.75999999999999979</v>
      </c>
      <c r="M246" s="1">
        <v>1</v>
      </c>
      <c r="N246" s="19">
        <v>0.76</v>
      </c>
      <c r="O246" s="1" t="s">
        <v>1746</v>
      </c>
    </row>
    <row r="247" spans="1:15" x14ac:dyDescent="0.25">
      <c r="A247" s="1">
        <v>246</v>
      </c>
      <c r="B247" s="1" t="s">
        <v>2573</v>
      </c>
      <c r="C247" s="10">
        <v>44837</v>
      </c>
      <c r="D247" s="22">
        <v>0</v>
      </c>
      <c r="E247" s="17" t="s">
        <v>213</v>
      </c>
      <c r="F247" s="15">
        <v>24</v>
      </c>
      <c r="G247" s="2">
        <v>3.35</v>
      </c>
      <c r="H247" s="3">
        <v>5</v>
      </c>
      <c r="I247" s="2">
        <v>2.54</v>
      </c>
      <c r="J247" s="4">
        <f t="shared" si="7"/>
        <v>0.81</v>
      </c>
      <c r="K247" s="1">
        <v>1</v>
      </c>
      <c r="L247" s="4">
        <f t="shared" si="8"/>
        <v>0.81</v>
      </c>
      <c r="M247" s="1">
        <v>1</v>
      </c>
      <c r="N247" s="19">
        <v>0.81</v>
      </c>
      <c r="O247" s="1" t="s">
        <v>1746</v>
      </c>
    </row>
    <row r="248" spans="1:15" x14ac:dyDescent="0.25">
      <c r="A248" s="1">
        <v>247</v>
      </c>
      <c r="B248" s="1" t="s">
        <v>2573</v>
      </c>
      <c r="C248" s="10">
        <v>44838</v>
      </c>
      <c r="D248" s="22">
        <v>0</v>
      </c>
      <c r="E248" s="1" t="s">
        <v>213</v>
      </c>
      <c r="F248" s="15">
        <v>24</v>
      </c>
      <c r="G248" s="2">
        <v>3.28</v>
      </c>
      <c r="H248" s="3">
        <v>4</v>
      </c>
      <c r="I248" s="2">
        <v>2.48</v>
      </c>
      <c r="J248" s="4">
        <f t="shared" si="7"/>
        <v>0.79999999999999982</v>
      </c>
      <c r="K248" s="1">
        <v>1</v>
      </c>
      <c r="L248" s="4">
        <f t="shared" si="8"/>
        <v>0.79999999999999982</v>
      </c>
      <c r="M248" s="1">
        <v>1</v>
      </c>
      <c r="N248" s="19">
        <v>0.8</v>
      </c>
      <c r="O248" s="1" t="s">
        <v>1746</v>
      </c>
    </row>
    <row r="249" spans="1:15" x14ac:dyDescent="0.25">
      <c r="A249" s="1">
        <v>248</v>
      </c>
      <c r="B249" s="1" t="s">
        <v>2573</v>
      </c>
      <c r="C249" s="10">
        <v>44839</v>
      </c>
      <c r="D249" s="22">
        <v>0</v>
      </c>
      <c r="E249" s="17" t="s">
        <v>213</v>
      </c>
      <c r="F249" s="15">
        <v>24</v>
      </c>
      <c r="G249" s="2">
        <v>3.42</v>
      </c>
      <c r="H249" s="3">
        <v>5</v>
      </c>
      <c r="I249" s="2">
        <v>2.73</v>
      </c>
      <c r="J249" s="4">
        <f t="shared" si="7"/>
        <v>0.69</v>
      </c>
      <c r="K249" s="1">
        <v>1</v>
      </c>
      <c r="L249" s="4">
        <f t="shared" si="8"/>
        <v>0.69</v>
      </c>
      <c r="M249" s="1">
        <v>1</v>
      </c>
      <c r="N249" s="19">
        <v>0.69</v>
      </c>
      <c r="O249" s="1" t="s">
        <v>1746</v>
      </c>
    </row>
    <row r="250" spans="1:15" x14ac:dyDescent="0.25">
      <c r="A250" s="1">
        <v>249</v>
      </c>
      <c r="B250" s="1" t="s">
        <v>2573</v>
      </c>
      <c r="C250" s="10">
        <v>44840</v>
      </c>
      <c r="D250" s="22">
        <v>0</v>
      </c>
      <c r="E250" s="1" t="s">
        <v>213</v>
      </c>
      <c r="F250" s="15">
        <v>24</v>
      </c>
      <c r="G250" s="2">
        <v>3.43</v>
      </c>
      <c r="H250" s="3">
        <v>5</v>
      </c>
      <c r="I250" s="2">
        <v>2.74</v>
      </c>
      <c r="J250" s="4">
        <f t="shared" si="7"/>
        <v>0.69</v>
      </c>
      <c r="K250" s="1">
        <v>1</v>
      </c>
      <c r="L250" s="4">
        <f t="shared" si="8"/>
        <v>0.69</v>
      </c>
      <c r="M250" s="1">
        <v>1</v>
      </c>
      <c r="N250" s="19">
        <v>0.69</v>
      </c>
      <c r="O250" s="1" t="s">
        <v>1746</v>
      </c>
    </row>
    <row r="251" spans="1:15" x14ac:dyDescent="0.25">
      <c r="A251" s="1">
        <v>250</v>
      </c>
      <c r="B251" s="1" t="s">
        <v>2573</v>
      </c>
      <c r="C251" s="10">
        <v>44841</v>
      </c>
      <c r="D251" s="22">
        <v>0</v>
      </c>
      <c r="E251" s="17" t="s">
        <v>213</v>
      </c>
      <c r="F251" s="15">
        <v>24</v>
      </c>
      <c r="G251" s="2">
        <v>3.11</v>
      </c>
      <c r="H251" s="3">
        <v>4</v>
      </c>
      <c r="I251" s="2">
        <v>2.23</v>
      </c>
      <c r="J251" s="4">
        <f t="shared" si="7"/>
        <v>0.87999999999999989</v>
      </c>
      <c r="K251" s="1">
        <v>1</v>
      </c>
      <c r="L251" s="4">
        <f t="shared" si="8"/>
        <v>0.87999999999999989</v>
      </c>
      <c r="M251" s="1">
        <v>1</v>
      </c>
      <c r="N251" s="19">
        <v>0.88</v>
      </c>
      <c r="O251" s="1" t="s">
        <v>1746</v>
      </c>
    </row>
    <row r="252" spans="1:15" x14ac:dyDescent="0.25">
      <c r="A252" s="1">
        <v>251</v>
      </c>
      <c r="B252" s="1" t="s">
        <v>2573</v>
      </c>
      <c r="C252" s="10">
        <v>44842</v>
      </c>
      <c r="D252" s="22">
        <v>0</v>
      </c>
      <c r="E252" s="1" t="s">
        <v>213</v>
      </c>
      <c r="F252" s="15">
        <v>24</v>
      </c>
      <c r="G252" s="2">
        <v>2.63</v>
      </c>
      <c r="H252" s="3">
        <v>4</v>
      </c>
      <c r="I252" s="2">
        <v>2.21</v>
      </c>
      <c r="J252" s="4">
        <f t="shared" si="7"/>
        <v>0.41999999999999993</v>
      </c>
      <c r="K252" s="1">
        <v>1</v>
      </c>
      <c r="L252" s="4">
        <f t="shared" si="8"/>
        <v>0.41999999999999993</v>
      </c>
      <c r="M252" s="1">
        <v>1</v>
      </c>
      <c r="N252" s="19">
        <v>0.42</v>
      </c>
      <c r="O252" s="1" t="s">
        <v>1746</v>
      </c>
    </row>
    <row r="253" spans="1:15" x14ac:dyDescent="0.25">
      <c r="A253" s="1">
        <v>252</v>
      </c>
      <c r="B253" s="1" t="s">
        <v>2573</v>
      </c>
      <c r="C253" s="10">
        <v>44843</v>
      </c>
      <c r="D253" s="22">
        <v>0</v>
      </c>
      <c r="E253" s="17" t="s">
        <v>213</v>
      </c>
      <c r="F253" s="15">
        <v>24</v>
      </c>
      <c r="G253" s="2">
        <v>2.98</v>
      </c>
      <c r="H253" s="3">
        <v>5</v>
      </c>
      <c r="I253" s="2">
        <v>2.61</v>
      </c>
      <c r="J253" s="4">
        <f t="shared" si="7"/>
        <v>0.37000000000000011</v>
      </c>
      <c r="K253" s="1">
        <v>1</v>
      </c>
      <c r="L253" s="4">
        <f t="shared" si="8"/>
        <v>0.37000000000000011</v>
      </c>
      <c r="M253" s="1">
        <v>1</v>
      </c>
      <c r="N253" s="19">
        <v>0.37</v>
      </c>
      <c r="O253" s="1" t="s">
        <v>1746</v>
      </c>
    </row>
    <row r="254" spans="1:15" x14ac:dyDescent="0.25">
      <c r="A254" s="1">
        <v>253</v>
      </c>
      <c r="B254" s="1" t="s">
        <v>2573</v>
      </c>
      <c r="C254" s="10">
        <v>44844</v>
      </c>
      <c r="D254" s="22">
        <v>0</v>
      </c>
      <c r="E254" s="1" t="s">
        <v>213</v>
      </c>
      <c r="F254" s="15">
        <v>24</v>
      </c>
      <c r="G254" s="2">
        <v>2.87</v>
      </c>
      <c r="H254" s="3">
        <v>4</v>
      </c>
      <c r="I254" s="2">
        <v>2.57</v>
      </c>
      <c r="J254" s="4">
        <f t="shared" si="7"/>
        <v>0.30000000000000027</v>
      </c>
      <c r="K254" s="1">
        <v>1</v>
      </c>
      <c r="L254" s="4">
        <f t="shared" si="8"/>
        <v>0.30000000000000027</v>
      </c>
      <c r="M254" s="1">
        <v>1</v>
      </c>
      <c r="N254" s="19">
        <v>0.3</v>
      </c>
      <c r="O254" s="1" t="s">
        <v>1746</v>
      </c>
    </row>
    <row r="255" spans="1:15" x14ac:dyDescent="0.25">
      <c r="A255" s="1">
        <v>254</v>
      </c>
      <c r="B255" s="1" t="s">
        <v>2573</v>
      </c>
      <c r="C255" s="10">
        <v>44845</v>
      </c>
      <c r="D255" s="22">
        <v>0</v>
      </c>
      <c r="E255" s="1" t="s">
        <v>2598</v>
      </c>
      <c r="F255" s="15">
        <v>3</v>
      </c>
      <c r="G255" s="2">
        <v>0.45</v>
      </c>
      <c r="H255" s="3">
        <v>1</v>
      </c>
      <c r="I255" s="2">
        <v>0.23</v>
      </c>
      <c r="J255" s="4">
        <f t="shared" si="7"/>
        <v>0.22</v>
      </c>
      <c r="K255" s="1">
        <v>5</v>
      </c>
      <c r="L255" s="4">
        <f t="shared" si="8"/>
        <v>1.1000000000000001</v>
      </c>
      <c r="M255" s="1">
        <v>20</v>
      </c>
      <c r="N255" s="19">
        <v>4.0439999999999996</v>
      </c>
      <c r="O255" s="1" t="s">
        <v>1746</v>
      </c>
    </row>
    <row r="256" spans="1:15" x14ac:dyDescent="0.25">
      <c r="A256" s="1">
        <v>255</v>
      </c>
      <c r="B256" s="1" t="s">
        <v>256</v>
      </c>
      <c r="C256" s="10">
        <v>44845</v>
      </c>
      <c r="D256" s="22">
        <v>0</v>
      </c>
      <c r="E256" s="1" t="s">
        <v>2266</v>
      </c>
      <c r="F256" s="15">
        <v>21</v>
      </c>
      <c r="G256" s="2">
        <v>3.5</v>
      </c>
      <c r="H256" s="3">
        <v>8</v>
      </c>
      <c r="I256" s="2">
        <v>2.13</v>
      </c>
      <c r="J256" s="4">
        <f t="shared" si="7"/>
        <v>1.37</v>
      </c>
      <c r="K256" s="1">
        <v>1</v>
      </c>
      <c r="L256" s="4">
        <f t="shared" si="8"/>
        <v>1.37</v>
      </c>
      <c r="M256" s="1">
        <v>1</v>
      </c>
      <c r="N256" s="19">
        <v>1.37</v>
      </c>
      <c r="O256" s="1" t="s">
        <v>1746</v>
      </c>
    </row>
    <row r="257" spans="1:15" x14ac:dyDescent="0.25">
      <c r="A257" s="1">
        <v>256</v>
      </c>
      <c r="B257" s="1" t="s">
        <v>256</v>
      </c>
      <c r="C257" s="10">
        <v>44846</v>
      </c>
      <c r="D257" s="22">
        <v>0</v>
      </c>
      <c r="E257" s="17" t="s">
        <v>464</v>
      </c>
      <c r="F257" s="15">
        <v>8</v>
      </c>
      <c r="G257" s="2">
        <v>1.38</v>
      </c>
      <c r="H257" s="3">
        <v>3</v>
      </c>
      <c r="I257" s="2">
        <v>1.08</v>
      </c>
      <c r="J257" s="4">
        <f t="shared" si="7"/>
        <v>0.29999999999999982</v>
      </c>
      <c r="K257" s="1">
        <v>5</v>
      </c>
      <c r="L257" s="4">
        <f t="shared" si="8"/>
        <v>1.4999999999999991</v>
      </c>
      <c r="M257" s="1">
        <v>19</v>
      </c>
      <c r="N257" s="19">
        <v>3.9672000000000001</v>
      </c>
      <c r="O257" s="1" t="s">
        <v>1746</v>
      </c>
    </row>
    <row r="258" spans="1:15" x14ac:dyDescent="0.25">
      <c r="A258" s="1">
        <v>257</v>
      </c>
      <c r="B258" s="1" t="s">
        <v>258</v>
      </c>
      <c r="C258" s="10">
        <v>44846</v>
      </c>
      <c r="D258" s="22">
        <v>0</v>
      </c>
      <c r="E258" s="1" t="s">
        <v>231</v>
      </c>
      <c r="F258" s="15">
        <v>16</v>
      </c>
      <c r="G258" s="2">
        <v>3.7</v>
      </c>
      <c r="H258" s="3">
        <v>18</v>
      </c>
      <c r="I258" s="2">
        <v>1.0900000000000001</v>
      </c>
      <c r="J258" s="4">
        <f t="shared" ref="J258:J321" si="9">G258-I258</f>
        <v>2.6100000000000003</v>
      </c>
      <c r="K258" s="1">
        <v>1</v>
      </c>
      <c r="L258" s="4">
        <f t="shared" si="8"/>
        <v>2.6100000000000003</v>
      </c>
      <c r="M258" s="1">
        <v>1</v>
      </c>
      <c r="N258" s="19">
        <v>2.61</v>
      </c>
      <c r="O258" s="1" t="s">
        <v>1746</v>
      </c>
    </row>
    <row r="259" spans="1:15" x14ac:dyDescent="0.25">
      <c r="A259" s="1">
        <v>258</v>
      </c>
      <c r="B259" s="1" t="s">
        <v>258</v>
      </c>
      <c r="C259" s="10">
        <v>44847</v>
      </c>
      <c r="D259" s="22">
        <v>2</v>
      </c>
      <c r="E259" s="17" t="s">
        <v>213</v>
      </c>
      <c r="F259" s="15">
        <v>24</v>
      </c>
      <c r="G259" s="2">
        <v>6.02</v>
      </c>
      <c r="H259" s="3">
        <v>28</v>
      </c>
      <c r="I259" s="2">
        <v>1.6</v>
      </c>
      <c r="J259" s="4">
        <f t="shared" si="9"/>
        <v>4.42</v>
      </c>
      <c r="K259" s="1">
        <v>1</v>
      </c>
      <c r="L259" s="4">
        <f t="shared" ref="L259:L322" si="10">(G259-I259-D259)*K259</f>
        <v>2.42</v>
      </c>
      <c r="M259" s="1">
        <v>1</v>
      </c>
      <c r="N259" s="19">
        <v>2.42</v>
      </c>
      <c r="O259" s="1" t="s">
        <v>1746</v>
      </c>
    </row>
    <row r="260" spans="1:15" x14ac:dyDescent="0.25">
      <c r="A260" s="1">
        <v>259</v>
      </c>
      <c r="B260" s="1" t="s">
        <v>258</v>
      </c>
      <c r="C260" s="10">
        <v>44848</v>
      </c>
      <c r="D260" s="22">
        <v>2</v>
      </c>
      <c r="E260" s="1" t="s">
        <v>213</v>
      </c>
      <c r="F260" s="15">
        <v>24</v>
      </c>
      <c r="G260" s="2">
        <v>5.77</v>
      </c>
      <c r="H260" s="3">
        <v>18</v>
      </c>
      <c r="I260" s="2">
        <v>1.75</v>
      </c>
      <c r="J260" s="4">
        <f t="shared" si="9"/>
        <v>4.0199999999999996</v>
      </c>
      <c r="K260" s="1">
        <v>1</v>
      </c>
      <c r="L260" s="4">
        <f t="shared" si="10"/>
        <v>2.0199999999999996</v>
      </c>
      <c r="M260" s="1">
        <v>1</v>
      </c>
      <c r="N260" s="19">
        <v>2.02</v>
      </c>
      <c r="O260" s="1" t="s">
        <v>1746</v>
      </c>
    </row>
    <row r="261" spans="1:15" x14ac:dyDescent="0.25">
      <c r="A261" s="1">
        <v>260</v>
      </c>
      <c r="B261" s="1" t="s">
        <v>258</v>
      </c>
      <c r="C261" s="10">
        <v>44849</v>
      </c>
      <c r="D261" s="22">
        <v>2</v>
      </c>
      <c r="E261" s="1" t="s">
        <v>213</v>
      </c>
      <c r="F261" s="15">
        <v>24</v>
      </c>
      <c r="G261" s="2">
        <v>5.37</v>
      </c>
      <c r="H261" s="3">
        <v>28</v>
      </c>
      <c r="I261" s="2">
        <v>2.1800000000000002</v>
      </c>
      <c r="J261" s="4">
        <f t="shared" si="9"/>
        <v>3.19</v>
      </c>
      <c r="K261" s="1">
        <v>1</v>
      </c>
      <c r="L261" s="4">
        <f t="shared" si="10"/>
        <v>1.19</v>
      </c>
      <c r="M261" s="1">
        <v>1</v>
      </c>
      <c r="N261" s="19">
        <v>1.19</v>
      </c>
      <c r="O261" s="1" t="s">
        <v>1746</v>
      </c>
    </row>
    <row r="262" spans="1:15" x14ac:dyDescent="0.25">
      <c r="A262" s="1">
        <v>261</v>
      </c>
      <c r="B262" s="1" t="s">
        <v>258</v>
      </c>
      <c r="C262" s="10">
        <v>44850</v>
      </c>
      <c r="D262" s="22">
        <v>2</v>
      </c>
      <c r="E262" s="1" t="s">
        <v>213</v>
      </c>
      <c r="F262" s="15">
        <v>24</v>
      </c>
      <c r="G262" s="2">
        <v>4.42</v>
      </c>
      <c r="H262" s="3">
        <v>36</v>
      </c>
      <c r="I262" s="2">
        <v>1.72</v>
      </c>
      <c r="J262" s="4">
        <f t="shared" si="9"/>
        <v>2.7</v>
      </c>
      <c r="K262" s="1">
        <v>1</v>
      </c>
      <c r="L262" s="4">
        <f t="shared" si="10"/>
        <v>0.70000000000000018</v>
      </c>
      <c r="M262" s="1">
        <v>1</v>
      </c>
      <c r="N262" s="19">
        <v>0.7</v>
      </c>
      <c r="O262" s="1" t="s">
        <v>1746</v>
      </c>
    </row>
    <row r="263" spans="1:15" x14ac:dyDescent="0.25">
      <c r="A263" s="1">
        <v>262</v>
      </c>
      <c r="B263" s="1" t="s">
        <v>258</v>
      </c>
      <c r="C263" s="10">
        <v>44851</v>
      </c>
      <c r="D263" s="22">
        <v>2</v>
      </c>
      <c r="E263" s="17" t="s">
        <v>213</v>
      </c>
      <c r="F263" s="15">
        <v>24</v>
      </c>
      <c r="G263" s="2">
        <v>4.76</v>
      </c>
      <c r="H263" s="3">
        <v>26</v>
      </c>
      <c r="I263" s="2">
        <v>2.16</v>
      </c>
      <c r="J263" s="4">
        <f t="shared" si="9"/>
        <v>2.5999999999999996</v>
      </c>
      <c r="K263" s="1">
        <v>1</v>
      </c>
      <c r="L263" s="4">
        <f t="shared" si="10"/>
        <v>0.59999999999999964</v>
      </c>
      <c r="M263" s="1">
        <v>1</v>
      </c>
      <c r="N263" s="19">
        <v>0.6</v>
      </c>
      <c r="O263" s="1" t="s">
        <v>1746</v>
      </c>
    </row>
    <row r="264" spans="1:15" x14ac:dyDescent="0.25">
      <c r="A264" s="1">
        <v>263</v>
      </c>
      <c r="B264" s="1" t="s">
        <v>258</v>
      </c>
      <c r="C264" s="10">
        <v>44852</v>
      </c>
      <c r="D264" s="22">
        <v>1</v>
      </c>
      <c r="E264" s="1" t="s">
        <v>213</v>
      </c>
      <c r="F264" s="15">
        <v>24</v>
      </c>
      <c r="G264" s="2">
        <v>3.57</v>
      </c>
      <c r="H264" s="3">
        <v>26</v>
      </c>
      <c r="I264" s="2">
        <v>1.79</v>
      </c>
      <c r="J264" s="4">
        <f t="shared" si="9"/>
        <v>1.7799999999999998</v>
      </c>
      <c r="K264" s="1">
        <v>1</v>
      </c>
      <c r="L264" s="4">
        <f t="shared" si="10"/>
        <v>0.7799999999999998</v>
      </c>
      <c r="M264" s="1">
        <v>1</v>
      </c>
      <c r="N264" s="19">
        <v>0.78</v>
      </c>
      <c r="O264" s="1" t="s">
        <v>1746</v>
      </c>
    </row>
    <row r="265" spans="1:15" x14ac:dyDescent="0.25">
      <c r="A265" s="1">
        <v>264</v>
      </c>
      <c r="B265" s="1" t="s">
        <v>258</v>
      </c>
      <c r="C265" s="10">
        <v>44853</v>
      </c>
      <c r="D265" s="22">
        <v>1</v>
      </c>
      <c r="E265" s="17" t="s">
        <v>213</v>
      </c>
      <c r="F265" s="15">
        <v>24</v>
      </c>
      <c r="G265" s="2">
        <v>3.89</v>
      </c>
      <c r="H265" s="3">
        <v>26</v>
      </c>
      <c r="I265" s="2">
        <v>1.84</v>
      </c>
      <c r="J265" s="4">
        <f t="shared" si="9"/>
        <v>2.0499999999999998</v>
      </c>
      <c r="K265" s="1">
        <v>1</v>
      </c>
      <c r="L265" s="4">
        <f t="shared" si="10"/>
        <v>1.0499999999999998</v>
      </c>
      <c r="M265" s="1">
        <v>1</v>
      </c>
      <c r="N265" s="19">
        <v>1.05</v>
      </c>
      <c r="O265" s="1" t="s">
        <v>1746</v>
      </c>
    </row>
    <row r="266" spans="1:15" x14ac:dyDescent="0.25">
      <c r="A266" s="1">
        <v>265</v>
      </c>
      <c r="B266" s="1" t="s">
        <v>258</v>
      </c>
      <c r="C266" s="10">
        <v>44854</v>
      </c>
      <c r="D266" s="22">
        <v>0</v>
      </c>
      <c r="E266" s="1" t="s">
        <v>213</v>
      </c>
      <c r="F266" s="15">
        <v>24</v>
      </c>
      <c r="G266" s="2">
        <v>2.93</v>
      </c>
      <c r="H266" s="3">
        <v>24</v>
      </c>
      <c r="I266" s="2">
        <v>1.61</v>
      </c>
      <c r="J266" s="4">
        <f t="shared" si="9"/>
        <v>1.32</v>
      </c>
      <c r="K266" s="1">
        <v>1</v>
      </c>
      <c r="L266" s="4">
        <f t="shared" si="10"/>
        <v>1.32</v>
      </c>
      <c r="M266" s="1">
        <v>1</v>
      </c>
      <c r="N266" s="19">
        <v>1.32</v>
      </c>
      <c r="O266" s="1" t="s">
        <v>1746</v>
      </c>
    </row>
    <row r="267" spans="1:15" x14ac:dyDescent="0.25">
      <c r="A267" s="1">
        <v>266</v>
      </c>
      <c r="B267" s="1" t="s">
        <v>258</v>
      </c>
      <c r="C267" s="10">
        <v>44855</v>
      </c>
      <c r="D267" s="22">
        <v>0</v>
      </c>
      <c r="E267" s="17" t="s">
        <v>213</v>
      </c>
      <c r="F267" s="15">
        <v>24</v>
      </c>
      <c r="G267" s="2">
        <v>3.42</v>
      </c>
      <c r="H267" s="3">
        <v>24</v>
      </c>
      <c r="I267" s="2">
        <v>1.63</v>
      </c>
      <c r="J267" s="4">
        <f t="shared" si="9"/>
        <v>1.79</v>
      </c>
      <c r="K267" s="1">
        <v>1</v>
      </c>
      <c r="L267" s="4">
        <f t="shared" si="10"/>
        <v>1.79</v>
      </c>
      <c r="M267" s="1">
        <v>1</v>
      </c>
      <c r="N267" s="19">
        <v>1.79</v>
      </c>
      <c r="O267" s="1" t="s">
        <v>1746</v>
      </c>
    </row>
    <row r="268" spans="1:15" x14ac:dyDescent="0.25">
      <c r="A268" s="1">
        <v>267</v>
      </c>
      <c r="B268" s="1" t="s">
        <v>258</v>
      </c>
      <c r="C268" s="10">
        <v>44856</v>
      </c>
      <c r="D268" s="22">
        <v>0</v>
      </c>
      <c r="E268" s="1" t="s">
        <v>213</v>
      </c>
      <c r="F268" s="15">
        <v>24</v>
      </c>
      <c r="G268" s="2">
        <v>2.96</v>
      </c>
      <c r="H268" s="3">
        <v>9</v>
      </c>
      <c r="I268" s="2">
        <v>1.45</v>
      </c>
      <c r="J268" s="4">
        <f t="shared" si="9"/>
        <v>1.51</v>
      </c>
      <c r="K268" s="1">
        <v>1</v>
      </c>
      <c r="L268" s="4">
        <f t="shared" si="10"/>
        <v>1.51</v>
      </c>
      <c r="M268" s="1">
        <v>1</v>
      </c>
      <c r="N268" s="19">
        <v>1.51</v>
      </c>
      <c r="O268" s="1" t="s">
        <v>1746</v>
      </c>
    </row>
    <row r="269" spans="1:15" x14ac:dyDescent="0.25">
      <c r="A269" s="1">
        <v>268</v>
      </c>
      <c r="B269" s="1" t="s">
        <v>258</v>
      </c>
      <c r="C269" s="10">
        <v>44857</v>
      </c>
      <c r="D269" s="22">
        <v>0</v>
      </c>
      <c r="E269" s="17" t="s">
        <v>213</v>
      </c>
      <c r="F269" s="15">
        <v>24</v>
      </c>
      <c r="G269" s="2">
        <v>3.99</v>
      </c>
      <c r="H269" s="3">
        <v>11</v>
      </c>
      <c r="I269" s="2">
        <v>2.29</v>
      </c>
      <c r="J269" s="4">
        <f t="shared" si="9"/>
        <v>1.7000000000000002</v>
      </c>
      <c r="K269" s="1">
        <v>1</v>
      </c>
      <c r="L269" s="4">
        <f t="shared" si="10"/>
        <v>1.7000000000000002</v>
      </c>
      <c r="M269" s="1">
        <v>1</v>
      </c>
      <c r="N269" s="19">
        <v>1.7</v>
      </c>
      <c r="O269" s="1" t="s">
        <v>1746</v>
      </c>
    </row>
    <row r="270" spans="1:15" x14ac:dyDescent="0.25">
      <c r="A270" s="1">
        <v>269</v>
      </c>
      <c r="B270" s="1" t="s">
        <v>258</v>
      </c>
      <c r="C270" s="10">
        <v>44858</v>
      </c>
      <c r="D270" s="22">
        <v>0</v>
      </c>
      <c r="E270" s="1" t="s">
        <v>213</v>
      </c>
      <c r="F270" s="15">
        <v>24</v>
      </c>
      <c r="G270" s="2">
        <v>3.16</v>
      </c>
      <c r="H270" s="3">
        <v>10</v>
      </c>
      <c r="I270" s="2">
        <v>1.86</v>
      </c>
      <c r="J270" s="4">
        <f t="shared" si="9"/>
        <v>1.3</v>
      </c>
      <c r="K270" s="1">
        <v>1</v>
      </c>
      <c r="L270" s="4">
        <f t="shared" si="10"/>
        <v>1.3</v>
      </c>
      <c r="M270" s="1">
        <v>1</v>
      </c>
      <c r="N270" s="19">
        <v>1.3</v>
      </c>
      <c r="O270" s="1" t="s">
        <v>1746</v>
      </c>
    </row>
    <row r="271" spans="1:15" x14ac:dyDescent="0.25">
      <c r="A271" s="1">
        <v>270</v>
      </c>
      <c r="B271" s="1" t="s">
        <v>258</v>
      </c>
      <c r="C271" s="10">
        <v>44859</v>
      </c>
      <c r="D271" s="22">
        <v>0</v>
      </c>
      <c r="E271" s="17" t="s">
        <v>213</v>
      </c>
      <c r="F271" s="15">
        <v>24</v>
      </c>
      <c r="G271" s="2">
        <v>3.27</v>
      </c>
      <c r="H271" s="3">
        <v>8</v>
      </c>
      <c r="I271" s="2">
        <v>2.0099999999999998</v>
      </c>
      <c r="J271" s="4">
        <f t="shared" si="9"/>
        <v>1.2600000000000002</v>
      </c>
      <c r="K271" s="1">
        <v>1</v>
      </c>
      <c r="L271" s="4">
        <f t="shared" si="10"/>
        <v>1.2600000000000002</v>
      </c>
      <c r="M271" s="1">
        <v>1</v>
      </c>
      <c r="N271" s="19">
        <v>1.26</v>
      </c>
      <c r="O271" s="1" t="s">
        <v>1746</v>
      </c>
    </row>
    <row r="272" spans="1:15" x14ac:dyDescent="0.25">
      <c r="A272" s="1">
        <v>271</v>
      </c>
      <c r="B272" s="1" t="s">
        <v>258</v>
      </c>
      <c r="C272" s="10">
        <v>44860</v>
      </c>
      <c r="D272" s="22">
        <v>0</v>
      </c>
      <c r="E272" s="1" t="s">
        <v>213</v>
      </c>
      <c r="F272" s="15">
        <v>24</v>
      </c>
      <c r="G272" s="2">
        <v>3.83</v>
      </c>
      <c r="H272" s="3">
        <v>10</v>
      </c>
      <c r="I272" s="2">
        <v>2.2599999999999998</v>
      </c>
      <c r="J272" s="4">
        <f t="shared" si="9"/>
        <v>1.5700000000000003</v>
      </c>
      <c r="K272" s="1">
        <v>1</v>
      </c>
      <c r="L272" s="4">
        <f t="shared" si="10"/>
        <v>1.5700000000000003</v>
      </c>
      <c r="M272" s="1">
        <v>1</v>
      </c>
      <c r="N272" s="19">
        <v>1.57</v>
      </c>
      <c r="O272" s="1" t="s">
        <v>1746</v>
      </c>
    </row>
    <row r="273" spans="1:15" x14ac:dyDescent="0.25">
      <c r="A273" s="1">
        <v>272</v>
      </c>
      <c r="B273" s="1" t="s">
        <v>258</v>
      </c>
      <c r="C273" s="10">
        <v>44861</v>
      </c>
      <c r="D273" s="22">
        <v>0</v>
      </c>
      <c r="E273" s="17" t="s">
        <v>213</v>
      </c>
      <c r="F273" s="15">
        <v>24</v>
      </c>
      <c r="G273" s="2">
        <v>3.13</v>
      </c>
      <c r="H273" s="3">
        <v>6</v>
      </c>
      <c r="I273" s="2">
        <v>1.91</v>
      </c>
      <c r="J273" s="4">
        <f t="shared" si="9"/>
        <v>1.22</v>
      </c>
      <c r="K273" s="1">
        <v>1</v>
      </c>
      <c r="L273" s="4">
        <f t="shared" si="10"/>
        <v>1.22</v>
      </c>
      <c r="M273" s="1">
        <v>1</v>
      </c>
      <c r="N273" s="4">
        <v>1.22</v>
      </c>
      <c r="O273" s="1" t="s">
        <v>1746</v>
      </c>
    </row>
    <row r="274" spans="1:15" x14ac:dyDescent="0.25">
      <c r="A274" s="1">
        <v>273</v>
      </c>
      <c r="B274" s="1" t="s">
        <v>258</v>
      </c>
      <c r="C274" s="10">
        <v>44862</v>
      </c>
      <c r="D274" s="22">
        <v>0</v>
      </c>
      <c r="E274" s="1" t="s">
        <v>213</v>
      </c>
      <c r="F274" s="15">
        <v>24</v>
      </c>
      <c r="G274" s="2">
        <v>3.1</v>
      </c>
      <c r="H274" s="3">
        <v>6</v>
      </c>
      <c r="I274" s="2">
        <v>1.81</v>
      </c>
      <c r="J274" s="4">
        <f t="shared" si="9"/>
        <v>1.29</v>
      </c>
      <c r="K274" s="1">
        <v>1</v>
      </c>
      <c r="L274" s="4">
        <f t="shared" si="10"/>
        <v>1.29</v>
      </c>
      <c r="M274" s="1">
        <v>1</v>
      </c>
      <c r="N274" s="19">
        <v>1.29</v>
      </c>
      <c r="O274" s="1" t="s">
        <v>1746</v>
      </c>
    </row>
    <row r="275" spans="1:15" x14ac:dyDescent="0.25">
      <c r="A275" s="1">
        <v>274</v>
      </c>
      <c r="B275" s="1" t="s">
        <v>258</v>
      </c>
      <c r="C275" s="10">
        <v>44863</v>
      </c>
      <c r="D275" s="22">
        <v>0</v>
      </c>
      <c r="E275" s="1" t="s">
        <v>213</v>
      </c>
      <c r="F275" s="15">
        <v>24</v>
      </c>
      <c r="G275" s="2">
        <v>3.72</v>
      </c>
      <c r="H275" s="3">
        <v>7</v>
      </c>
      <c r="I275" s="2">
        <v>2.2000000000000002</v>
      </c>
      <c r="J275" s="4">
        <f t="shared" si="9"/>
        <v>1.52</v>
      </c>
      <c r="K275" s="1">
        <v>1</v>
      </c>
      <c r="L275" s="4">
        <f t="shared" si="10"/>
        <v>1.52</v>
      </c>
      <c r="M275" s="1">
        <v>1</v>
      </c>
      <c r="N275" s="4">
        <v>1.52</v>
      </c>
      <c r="O275" s="1" t="s">
        <v>1746</v>
      </c>
    </row>
    <row r="276" spans="1:15" x14ac:dyDescent="0.25">
      <c r="A276" s="1">
        <v>275</v>
      </c>
      <c r="B276" s="1" t="s">
        <v>258</v>
      </c>
      <c r="C276" s="10">
        <v>44864</v>
      </c>
      <c r="D276" s="22">
        <v>0</v>
      </c>
      <c r="E276" s="1" t="s">
        <v>213</v>
      </c>
      <c r="F276" s="15">
        <v>24</v>
      </c>
      <c r="G276" s="2">
        <v>3.16</v>
      </c>
      <c r="H276" s="3">
        <v>9</v>
      </c>
      <c r="I276" s="2">
        <v>1.9</v>
      </c>
      <c r="J276" s="4">
        <f t="shared" si="9"/>
        <v>1.2600000000000002</v>
      </c>
      <c r="K276" s="1">
        <v>1</v>
      </c>
      <c r="L276" s="4">
        <f t="shared" si="10"/>
        <v>1.2600000000000002</v>
      </c>
      <c r="M276" s="1">
        <v>1</v>
      </c>
      <c r="N276" s="4">
        <v>1.26</v>
      </c>
      <c r="O276" s="1" t="s">
        <v>1746</v>
      </c>
    </row>
    <row r="277" spans="1:15" x14ac:dyDescent="0.25">
      <c r="A277" s="1">
        <v>276</v>
      </c>
      <c r="B277" s="1" t="s">
        <v>258</v>
      </c>
      <c r="C277" s="10">
        <v>44865</v>
      </c>
      <c r="D277" s="22">
        <v>0</v>
      </c>
      <c r="E277" s="1" t="s">
        <v>213</v>
      </c>
      <c r="F277" s="15">
        <v>24</v>
      </c>
      <c r="G277" s="2">
        <v>3.59</v>
      </c>
      <c r="H277" s="3">
        <v>8</v>
      </c>
      <c r="I277" s="2">
        <v>2.16</v>
      </c>
      <c r="J277" s="4">
        <f t="shared" si="9"/>
        <v>1.4299999999999997</v>
      </c>
      <c r="K277" s="1">
        <v>1</v>
      </c>
      <c r="L277" s="4">
        <f t="shared" si="10"/>
        <v>1.4299999999999997</v>
      </c>
      <c r="M277" s="1">
        <v>1</v>
      </c>
      <c r="N277" s="19">
        <v>1.43</v>
      </c>
      <c r="O277" s="1" t="s">
        <v>1746</v>
      </c>
    </row>
    <row r="278" spans="1:15" x14ac:dyDescent="0.25">
      <c r="A278" s="1">
        <v>277</v>
      </c>
      <c r="B278" s="1" t="s">
        <v>258</v>
      </c>
      <c r="C278" s="10">
        <v>44866</v>
      </c>
      <c r="D278" s="22">
        <v>0</v>
      </c>
      <c r="E278" s="1" t="s">
        <v>213</v>
      </c>
      <c r="F278" s="15">
        <v>24</v>
      </c>
      <c r="G278" s="2">
        <v>3.3</v>
      </c>
      <c r="H278" s="3">
        <v>7</v>
      </c>
      <c r="I278" s="2">
        <v>2.04</v>
      </c>
      <c r="J278" s="4">
        <f t="shared" si="9"/>
        <v>1.2599999999999998</v>
      </c>
      <c r="K278" s="1">
        <v>1</v>
      </c>
      <c r="L278" s="4">
        <f t="shared" si="10"/>
        <v>1.2599999999999998</v>
      </c>
      <c r="M278" s="1">
        <v>1</v>
      </c>
      <c r="N278" s="19">
        <v>1.26</v>
      </c>
      <c r="O278" s="1" t="s">
        <v>1746</v>
      </c>
    </row>
    <row r="279" spans="1:15" x14ac:dyDescent="0.25">
      <c r="A279" s="1">
        <v>278</v>
      </c>
      <c r="B279" s="1" t="s">
        <v>258</v>
      </c>
      <c r="C279" s="10">
        <v>44867</v>
      </c>
      <c r="D279" s="22">
        <v>0</v>
      </c>
      <c r="E279" s="1" t="s">
        <v>2389</v>
      </c>
      <c r="F279" s="15">
        <v>7.2</v>
      </c>
      <c r="G279" s="2">
        <v>1.42</v>
      </c>
      <c r="H279" s="3">
        <v>2</v>
      </c>
      <c r="I279" s="2">
        <v>0.86499999999999999</v>
      </c>
      <c r="J279" s="4">
        <f t="shared" si="9"/>
        <v>0.55499999999999994</v>
      </c>
      <c r="K279" s="1">
        <v>2</v>
      </c>
      <c r="L279" s="4">
        <f t="shared" si="10"/>
        <v>1.1099999999999999</v>
      </c>
      <c r="M279" s="1">
        <v>4</v>
      </c>
      <c r="N279" s="19">
        <v>1.2829999999999999</v>
      </c>
      <c r="O279" s="1" t="s">
        <v>1746</v>
      </c>
    </row>
    <row r="280" spans="1:15" x14ac:dyDescent="0.25">
      <c r="A280" s="1">
        <v>279</v>
      </c>
      <c r="B280" s="1" t="s">
        <v>256</v>
      </c>
      <c r="C280" s="10">
        <v>44867</v>
      </c>
      <c r="D280" s="22">
        <v>0</v>
      </c>
      <c r="E280" s="17" t="s">
        <v>2599</v>
      </c>
      <c r="F280" s="15">
        <v>16.7</v>
      </c>
      <c r="G280" s="2">
        <v>2.68</v>
      </c>
      <c r="H280" s="3">
        <v>6</v>
      </c>
      <c r="I280" s="2">
        <v>1.27</v>
      </c>
      <c r="J280" s="4">
        <f t="shared" si="9"/>
        <v>1.4100000000000001</v>
      </c>
      <c r="K280" s="1">
        <v>1</v>
      </c>
      <c r="L280" s="4">
        <f t="shared" si="10"/>
        <v>1.4100000000000001</v>
      </c>
      <c r="M280" s="1">
        <v>1</v>
      </c>
      <c r="N280" s="19">
        <v>1.41</v>
      </c>
      <c r="O280" s="1" t="s">
        <v>1746</v>
      </c>
    </row>
    <row r="281" spans="1:15" x14ac:dyDescent="0.25">
      <c r="A281" s="1">
        <v>280</v>
      </c>
      <c r="B281" s="1" t="s">
        <v>256</v>
      </c>
      <c r="C281" s="10">
        <v>44868</v>
      </c>
      <c r="D281" s="22">
        <v>0</v>
      </c>
      <c r="E281" s="1" t="s">
        <v>213</v>
      </c>
      <c r="F281" s="15">
        <v>24</v>
      </c>
      <c r="G281" s="2">
        <v>2.71</v>
      </c>
      <c r="H281" s="3">
        <v>6</v>
      </c>
      <c r="I281" s="2">
        <v>2.33</v>
      </c>
      <c r="J281" s="4">
        <f t="shared" si="9"/>
        <v>0.37999999999999989</v>
      </c>
      <c r="K281" s="1">
        <v>5</v>
      </c>
      <c r="L281" s="4">
        <f t="shared" si="10"/>
        <v>1.8999999999999995</v>
      </c>
      <c r="M281" s="1">
        <f>C291-C281</f>
        <v>9</v>
      </c>
      <c r="N281" s="19">
        <v>2.5432999999999999</v>
      </c>
      <c r="O281" s="1" t="s">
        <v>1746</v>
      </c>
    </row>
    <row r="282" spans="1:15" x14ac:dyDescent="0.25">
      <c r="A282" s="1">
        <v>281</v>
      </c>
      <c r="B282" s="1" t="s">
        <v>2573</v>
      </c>
      <c r="C282" s="10">
        <v>44869</v>
      </c>
      <c r="D282" s="22">
        <v>0</v>
      </c>
      <c r="E282" s="17" t="s">
        <v>2600</v>
      </c>
      <c r="F282" s="15">
        <v>22.3</v>
      </c>
      <c r="G282" s="2">
        <v>2.7982</v>
      </c>
      <c r="H282" s="3">
        <v>27</v>
      </c>
      <c r="I282" s="2">
        <v>1.72</v>
      </c>
      <c r="J282" s="4">
        <f t="shared" si="9"/>
        <v>1.0782</v>
      </c>
      <c r="K282" s="1">
        <v>1</v>
      </c>
      <c r="L282" s="4">
        <f t="shared" si="10"/>
        <v>1.0782</v>
      </c>
      <c r="M282" s="1">
        <v>1</v>
      </c>
      <c r="N282" s="19">
        <v>1.0782</v>
      </c>
      <c r="O282" s="1" t="s">
        <v>1746</v>
      </c>
    </row>
    <row r="283" spans="1:15" x14ac:dyDescent="0.25">
      <c r="A283" s="1">
        <v>282</v>
      </c>
      <c r="B283" s="1" t="s">
        <v>2573</v>
      </c>
      <c r="C283" s="10">
        <v>44870</v>
      </c>
      <c r="D283" s="22">
        <v>0</v>
      </c>
      <c r="E283" s="1" t="s">
        <v>213</v>
      </c>
      <c r="F283" s="15">
        <v>24</v>
      </c>
      <c r="G283" s="2">
        <v>2.66</v>
      </c>
      <c r="H283" s="3">
        <v>41</v>
      </c>
      <c r="I283" s="2">
        <v>1.58</v>
      </c>
      <c r="J283" s="4">
        <f t="shared" si="9"/>
        <v>1.08</v>
      </c>
      <c r="K283" s="1">
        <v>1</v>
      </c>
      <c r="L283" s="4">
        <f t="shared" si="10"/>
        <v>1.08</v>
      </c>
      <c r="M283" s="1">
        <v>1</v>
      </c>
      <c r="N283" s="19">
        <v>1.08</v>
      </c>
      <c r="O283" s="1" t="s">
        <v>1746</v>
      </c>
    </row>
    <row r="284" spans="1:15" x14ac:dyDescent="0.25">
      <c r="A284" s="1">
        <v>283</v>
      </c>
      <c r="B284" s="1" t="s">
        <v>2573</v>
      </c>
      <c r="C284" s="10">
        <v>44871</v>
      </c>
      <c r="D284" s="22">
        <v>0</v>
      </c>
      <c r="E284" s="17" t="s">
        <v>1544</v>
      </c>
      <c r="F284" s="15">
        <v>4</v>
      </c>
      <c r="G284" s="2">
        <v>0.63</v>
      </c>
      <c r="H284" s="3">
        <v>8</v>
      </c>
      <c r="I284" s="2">
        <v>0.24</v>
      </c>
      <c r="J284" s="4">
        <f t="shared" si="9"/>
        <v>0.39</v>
      </c>
      <c r="K284" s="1">
        <v>5</v>
      </c>
      <c r="L284" s="4">
        <f t="shared" si="10"/>
        <v>1.9500000000000002</v>
      </c>
      <c r="M284" s="1">
        <f>C297-C284</f>
        <v>10</v>
      </c>
      <c r="N284" s="19">
        <v>2.0669</v>
      </c>
      <c r="O284" s="1" t="s">
        <v>1746</v>
      </c>
    </row>
    <row r="285" spans="1:15" x14ac:dyDescent="0.25">
      <c r="A285" s="1">
        <v>284</v>
      </c>
      <c r="B285" s="1" t="s">
        <v>258</v>
      </c>
      <c r="C285" s="10">
        <v>44871</v>
      </c>
      <c r="D285" s="22">
        <v>0</v>
      </c>
      <c r="E285" s="1" t="s">
        <v>1686</v>
      </c>
      <c r="F285" s="15">
        <v>20</v>
      </c>
      <c r="G285" s="2">
        <v>3.01</v>
      </c>
      <c r="H285" s="3">
        <v>28</v>
      </c>
      <c r="I285" s="2">
        <v>1.23</v>
      </c>
      <c r="J285" s="4">
        <f t="shared" si="9"/>
        <v>1.7799999999999998</v>
      </c>
      <c r="K285" s="1">
        <v>1</v>
      </c>
      <c r="L285" s="4">
        <f t="shared" si="10"/>
        <v>1.7799999999999998</v>
      </c>
      <c r="M285" s="1">
        <v>1</v>
      </c>
      <c r="N285" s="19">
        <v>1.78</v>
      </c>
      <c r="O285" s="1" t="s">
        <v>1746</v>
      </c>
    </row>
    <row r="286" spans="1:15" x14ac:dyDescent="0.25">
      <c r="A286" s="1">
        <v>285</v>
      </c>
      <c r="B286" s="1" t="s">
        <v>258</v>
      </c>
      <c r="C286" s="10">
        <v>44872</v>
      </c>
      <c r="D286" s="22">
        <v>0</v>
      </c>
      <c r="E286" s="17" t="s">
        <v>2601</v>
      </c>
      <c r="F286" s="15">
        <v>16</v>
      </c>
      <c r="G286" s="2">
        <v>2.17</v>
      </c>
      <c r="H286" s="3">
        <v>7</v>
      </c>
      <c r="I286" s="2">
        <v>1.56</v>
      </c>
      <c r="J286" s="4">
        <f t="shared" si="9"/>
        <v>0.60999999999999988</v>
      </c>
      <c r="K286" s="1">
        <v>1</v>
      </c>
      <c r="L286" s="4">
        <f t="shared" si="10"/>
        <v>0.60999999999999988</v>
      </c>
      <c r="M286" s="1">
        <v>1</v>
      </c>
      <c r="N286" s="19">
        <v>0.61</v>
      </c>
      <c r="O286" s="1" t="s">
        <v>1746</v>
      </c>
    </row>
    <row r="287" spans="1:15" x14ac:dyDescent="0.25">
      <c r="A287" s="1">
        <v>286</v>
      </c>
      <c r="B287" s="1" t="s">
        <v>258</v>
      </c>
      <c r="C287" s="10">
        <v>44873</v>
      </c>
      <c r="D287" s="22">
        <v>0</v>
      </c>
      <c r="E287" s="1" t="s">
        <v>469</v>
      </c>
      <c r="F287" s="15">
        <v>14</v>
      </c>
      <c r="G287" s="2">
        <v>1.82</v>
      </c>
      <c r="H287" s="3">
        <v>16</v>
      </c>
      <c r="I287" s="2">
        <v>1.26</v>
      </c>
      <c r="J287" s="4">
        <f t="shared" si="9"/>
        <v>0.56000000000000005</v>
      </c>
      <c r="K287" s="1">
        <v>1</v>
      </c>
      <c r="L287" s="4">
        <f t="shared" si="10"/>
        <v>0.56000000000000005</v>
      </c>
      <c r="M287" s="1">
        <v>1</v>
      </c>
      <c r="N287" s="19">
        <v>0.56000000000000005</v>
      </c>
      <c r="O287" s="1" t="s">
        <v>1746</v>
      </c>
    </row>
    <row r="288" spans="1:15" x14ac:dyDescent="0.25">
      <c r="A288" s="1">
        <v>287</v>
      </c>
      <c r="B288" s="1" t="s">
        <v>258</v>
      </c>
      <c r="C288" s="10">
        <v>44874</v>
      </c>
      <c r="D288" s="22">
        <v>0</v>
      </c>
      <c r="E288" s="17" t="s">
        <v>213</v>
      </c>
      <c r="F288" s="15">
        <v>24</v>
      </c>
      <c r="G288" s="2">
        <v>3.23</v>
      </c>
      <c r="H288" s="3">
        <v>9</v>
      </c>
      <c r="I288" s="2">
        <v>1.99</v>
      </c>
      <c r="J288" s="4">
        <f t="shared" si="9"/>
        <v>1.24</v>
      </c>
      <c r="K288" s="1">
        <v>1</v>
      </c>
      <c r="L288" s="4">
        <f t="shared" si="10"/>
        <v>1.24</v>
      </c>
      <c r="M288" s="1">
        <v>1</v>
      </c>
      <c r="N288" s="19">
        <v>1.24</v>
      </c>
      <c r="O288" s="1" t="s">
        <v>1746</v>
      </c>
    </row>
    <row r="289" spans="1:15" x14ac:dyDescent="0.25">
      <c r="A289" s="1">
        <v>288</v>
      </c>
      <c r="B289" s="1" t="s">
        <v>258</v>
      </c>
      <c r="C289" s="10">
        <v>44875</v>
      </c>
      <c r="D289" s="22">
        <v>0</v>
      </c>
      <c r="E289" s="17" t="s">
        <v>213</v>
      </c>
      <c r="F289" s="15">
        <v>24</v>
      </c>
      <c r="G289" s="2">
        <v>4.16</v>
      </c>
      <c r="H289" s="3">
        <v>6</v>
      </c>
      <c r="I289" s="2">
        <v>2.82</v>
      </c>
      <c r="J289" s="4">
        <f t="shared" si="9"/>
        <v>1.3400000000000003</v>
      </c>
      <c r="K289" s="1">
        <v>1</v>
      </c>
      <c r="L289" s="4">
        <f t="shared" si="10"/>
        <v>1.3400000000000003</v>
      </c>
      <c r="M289" s="1">
        <v>1</v>
      </c>
      <c r="N289" s="19">
        <v>1.34</v>
      </c>
      <c r="O289" s="1" t="s">
        <v>1746</v>
      </c>
    </row>
    <row r="290" spans="1:15" x14ac:dyDescent="0.25">
      <c r="A290" s="1">
        <v>289</v>
      </c>
      <c r="B290" s="1" t="s">
        <v>258</v>
      </c>
      <c r="C290" s="10">
        <v>44876</v>
      </c>
      <c r="D290" s="22">
        <v>0</v>
      </c>
      <c r="E290" s="17" t="s">
        <v>213</v>
      </c>
      <c r="F290" s="15">
        <v>24</v>
      </c>
      <c r="G290" s="2">
        <v>4.12</v>
      </c>
      <c r="H290" s="3">
        <v>5</v>
      </c>
      <c r="I290" s="2">
        <v>2.9</v>
      </c>
      <c r="J290" s="4">
        <f t="shared" si="9"/>
        <v>1.2200000000000002</v>
      </c>
      <c r="K290" s="1">
        <v>1</v>
      </c>
      <c r="L290" s="4">
        <f t="shared" si="10"/>
        <v>1.2200000000000002</v>
      </c>
      <c r="M290" s="1">
        <v>1</v>
      </c>
      <c r="N290" s="19">
        <v>1.22</v>
      </c>
      <c r="O290" s="1" t="s">
        <v>1746</v>
      </c>
    </row>
    <row r="291" spans="1:15" x14ac:dyDescent="0.25">
      <c r="A291" s="1">
        <v>290</v>
      </c>
      <c r="B291" s="1" t="s">
        <v>256</v>
      </c>
      <c r="C291" s="10">
        <v>44877</v>
      </c>
      <c r="D291" s="22">
        <v>0</v>
      </c>
      <c r="E291" s="17" t="s">
        <v>542</v>
      </c>
      <c r="F291" s="15">
        <v>21</v>
      </c>
      <c r="G291" s="2">
        <v>3.13</v>
      </c>
      <c r="H291" s="3">
        <v>7</v>
      </c>
      <c r="I291" s="2">
        <v>2.4500000000000002</v>
      </c>
      <c r="J291" s="4">
        <f t="shared" si="9"/>
        <v>0.67999999999999972</v>
      </c>
      <c r="K291" s="1">
        <v>1</v>
      </c>
      <c r="L291" s="4">
        <f t="shared" si="10"/>
        <v>0.67999999999999972</v>
      </c>
      <c r="M291" s="1">
        <v>1</v>
      </c>
      <c r="N291" s="19">
        <v>0.67999999999999972</v>
      </c>
      <c r="O291" s="1" t="s">
        <v>1746</v>
      </c>
    </row>
    <row r="292" spans="1:15" x14ac:dyDescent="0.25">
      <c r="A292" s="1">
        <v>291</v>
      </c>
      <c r="B292" s="1" t="s">
        <v>258</v>
      </c>
      <c r="C292" s="10">
        <v>44877</v>
      </c>
      <c r="D292" s="22">
        <v>0</v>
      </c>
      <c r="E292" s="17" t="s">
        <v>697</v>
      </c>
      <c r="F292" s="15">
        <v>3</v>
      </c>
      <c r="G292" s="2">
        <v>0.73</v>
      </c>
      <c r="H292" s="3">
        <v>1</v>
      </c>
      <c r="I292" s="2">
        <v>0.35</v>
      </c>
      <c r="J292" s="4">
        <f t="shared" si="9"/>
        <v>0.38</v>
      </c>
      <c r="K292" s="1">
        <v>1</v>
      </c>
      <c r="L292" s="4">
        <f t="shared" si="10"/>
        <v>0.38</v>
      </c>
      <c r="M292" s="1">
        <v>1</v>
      </c>
      <c r="N292" s="19">
        <v>0.38</v>
      </c>
      <c r="O292" s="1" t="s">
        <v>1746</v>
      </c>
    </row>
    <row r="293" spans="1:15" x14ac:dyDescent="0.25">
      <c r="A293" s="1">
        <v>292</v>
      </c>
      <c r="B293" s="1" t="s">
        <v>256</v>
      </c>
      <c r="C293" s="10">
        <v>44878</v>
      </c>
      <c r="D293" s="22">
        <v>0</v>
      </c>
      <c r="E293" s="1" t="s">
        <v>697</v>
      </c>
      <c r="F293" s="15">
        <v>3</v>
      </c>
      <c r="G293" s="2">
        <v>0.74</v>
      </c>
      <c r="H293" s="3">
        <v>7</v>
      </c>
      <c r="I293" s="2">
        <v>0.35</v>
      </c>
      <c r="J293" s="4">
        <f t="shared" si="9"/>
        <v>0.39</v>
      </c>
      <c r="K293" s="1">
        <v>5</v>
      </c>
      <c r="L293" s="4">
        <f t="shared" si="10"/>
        <v>1.9500000000000002</v>
      </c>
      <c r="M293" s="1">
        <f>C310-C293</f>
        <v>14</v>
      </c>
      <c r="N293" s="19">
        <v>3.2986</v>
      </c>
      <c r="O293" s="1" t="s">
        <v>1746</v>
      </c>
    </row>
    <row r="294" spans="1:15" x14ac:dyDescent="0.25">
      <c r="A294" s="1">
        <v>293</v>
      </c>
      <c r="B294" s="1" t="s">
        <v>258</v>
      </c>
      <c r="C294" s="10">
        <v>44878</v>
      </c>
      <c r="D294" s="22">
        <v>0</v>
      </c>
      <c r="E294" s="17" t="s">
        <v>542</v>
      </c>
      <c r="F294" s="15">
        <v>21</v>
      </c>
      <c r="G294" s="2">
        <v>3.41</v>
      </c>
      <c r="H294" s="3">
        <v>10</v>
      </c>
      <c r="I294" s="2">
        <v>2.1800000000000002</v>
      </c>
      <c r="J294" s="4">
        <f t="shared" si="9"/>
        <v>1.23</v>
      </c>
      <c r="K294" s="1">
        <v>1</v>
      </c>
      <c r="L294" s="4">
        <f t="shared" si="10"/>
        <v>1.23</v>
      </c>
      <c r="M294" s="1">
        <v>1</v>
      </c>
      <c r="N294" s="19">
        <v>1.23</v>
      </c>
      <c r="O294" s="1" t="s">
        <v>1746</v>
      </c>
    </row>
    <row r="295" spans="1:15" x14ac:dyDescent="0.25">
      <c r="A295" s="1">
        <v>294</v>
      </c>
      <c r="B295" s="1" t="s">
        <v>258</v>
      </c>
      <c r="C295" s="10">
        <v>44879</v>
      </c>
      <c r="D295" s="22">
        <v>0</v>
      </c>
      <c r="E295" s="1" t="s">
        <v>213</v>
      </c>
      <c r="F295" s="15">
        <v>24</v>
      </c>
      <c r="G295" s="2">
        <v>3.42</v>
      </c>
      <c r="H295" s="3">
        <v>7</v>
      </c>
      <c r="I295" s="2">
        <v>2.0299999999999998</v>
      </c>
      <c r="J295" s="4">
        <f t="shared" si="9"/>
        <v>1.3900000000000001</v>
      </c>
      <c r="K295" s="1">
        <v>1</v>
      </c>
      <c r="L295" s="4">
        <f t="shared" si="10"/>
        <v>1.3900000000000001</v>
      </c>
      <c r="M295" s="1">
        <v>1</v>
      </c>
      <c r="N295" s="19">
        <v>1.3900000000000001</v>
      </c>
      <c r="O295" s="1" t="s">
        <v>1746</v>
      </c>
    </row>
    <row r="296" spans="1:15" x14ac:dyDescent="0.25">
      <c r="A296" s="1">
        <v>295</v>
      </c>
      <c r="B296" s="1" t="s">
        <v>258</v>
      </c>
      <c r="C296" s="10">
        <v>44880</v>
      </c>
      <c r="D296" s="22">
        <v>0</v>
      </c>
      <c r="E296" s="17" t="s">
        <v>1054</v>
      </c>
      <c r="F296" s="15">
        <v>13</v>
      </c>
      <c r="G296" s="2">
        <v>1.42</v>
      </c>
      <c r="H296" s="3">
        <v>5</v>
      </c>
      <c r="I296" s="2">
        <v>1.21</v>
      </c>
      <c r="J296" s="4">
        <f t="shared" si="9"/>
        <v>0.20999999999999996</v>
      </c>
      <c r="K296" s="1">
        <v>5</v>
      </c>
      <c r="L296" s="4">
        <f t="shared" si="10"/>
        <v>1.0499999999999998</v>
      </c>
      <c r="M296" s="1">
        <f>C302-C296</f>
        <v>5</v>
      </c>
      <c r="N296" s="19">
        <v>1.1144000000000001</v>
      </c>
      <c r="O296" s="1" t="s">
        <v>1746</v>
      </c>
    </row>
    <row r="297" spans="1:15" x14ac:dyDescent="0.25">
      <c r="A297" s="1">
        <v>296</v>
      </c>
      <c r="B297" s="1" t="s">
        <v>1381</v>
      </c>
      <c r="C297" s="10">
        <v>44881</v>
      </c>
      <c r="D297" s="22">
        <v>0</v>
      </c>
      <c r="E297" s="1" t="s">
        <v>2602</v>
      </c>
      <c r="F297" s="15">
        <v>20</v>
      </c>
      <c r="G297" s="2">
        <v>1.95</v>
      </c>
      <c r="H297" s="3">
        <v>30</v>
      </c>
      <c r="I297" s="2">
        <v>1.57</v>
      </c>
      <c r="J297" s="4">
        <f t="shared" si="9"/>
        <v>0.37999999999999989</v>
      </c>
      <c r="K297" s="1">
        <v>1</v>
      </c>
      <c r="L297" s="4">
        <f t="shared" si="10"/>
        <v>0.37999999999999989</v>
      </c>
      <c r="M297" s="1">
        <v>1</v>
      </c>
      <c r="N297" s="19">
        <v>0.37999999999999989</v>
      </c>
      <c r="O297" s="1" t="s">
        <v>1746</v>
      </c>
    </row>
    <row r="298" spans="1:15" x14ac:dyDescent="0.25">
      <c r="A298" s="1">
        <v>297</v>
      </c>
      <c r="B298" s="1" t="s">
        <v>1381</v>
      </c>
      <c r="C298" s="10">
        <v>44882</v>
      </c>
      <c r="D298" s="22">
        <v>0</v>
      </c>
      <c r="E298" s="1" t="s">
        <v>213</v>
      </c>
      <c r="F298" s="15">
        <v>24</v>
      </c>
      <c r="G298" s="2">
        <v>2.57</v>
      </c>
      <c r="H298" s="3">
        <v>35</v>
      </c>
      <c r="I298" s="2">
        <v>1.61</v>
      </c>
      <c r="J298" s="4">
        <f t="shared" si="9"/>
        <v>0.95999999999999974</v>
      </c>
      <c r="K298" s="1">
        <v>1</v>
      </c>
      <c r="L298" s="4">
        <f t="shared" si="10"/>
        <v>0.95999999999999974</v>
      </c>
      <c r="M298" s="1">
        <v>1</v>
      </c>
      <c r="N298" s="19">
        <v>0.95999999999999974</v>
      </c>
      <c r="O298" s="1" t="s">
        <v>1746</v>
      </c>
    </row>
    <row r="299" spans="1:15" x14ac:dyDescent="0.25">
      <c r="A299" s="1">
        <v>298</v>
      </c>
      <c r="B299" s="1" t="s">
        <v>1381</v>
      </c>
      <c r="C299" s="10">
        <v>44883</v>
      </c>
      <c r="D299" s="22">
        <v>0</v>
      </c>
      <c r="E299" s="1" t="s">
        <v>213</v>
      </c>
      <c r="F299" s="15">
        <v>24</v>
      </c>
      <c r="G299" s="2">
        <v>2.68</v>
      </c>
      <c r="H299" s="3">
        <v>38</v>
      </c>
      <c r="I299" s="2">
        <v>1.63</v>
      </c>
      <c r="J299" s="4">
        <f t="shared" si="9"/>
        <v>1.0500000000000003</v>
      </c>
      <c r="K299" s="1">
        <v>1</v>
      </c>
      <c r="L299" s="4">
        <f t="shared" si="10"/>
        <v>1.0500000000000003</v>
      </c>
      <c r="M299" s="1">
        <v>1</v>
      </c>
      <c r="N299" s="19">
        <v>1.0500000000000003</v>
      </c>
      <c r="O299" s="1" t="s">
        <v>1746</v>
      </c>
    </row>
    <row r="300" spans="1:15" x14ac:dyDescent="0.25">
      <c r="A300" s="1">
        <v>299</v>
      </c>
      <c r="B300" s="1" t="s">
        <v>1381</v>
      </c>
      <c r="C300" s="10">
        <v>44884</v>
      </c>
      <c r="D300" s="22">
        <v>0</v>
      </c>
      <c r="E300" s="1" t="s">
        <v>213</v>
      </c>
      <c r="F300" s="15">
        <v>24</v>
      </c>
      <c r="G300" s="2">
        <v>2.84</v>
      </c>
      <c r="H300" s="3">
        <v>25</v>
      </c>
      <c r="I300" s="2">
        <v>2.16</v>
      </c>
      <c r="J300" s="4">
        <f t="shared" si="9"/>
        <v>0.67999999999999972</v>
      </c>
      <c r="K300" s="1">
        <v>1</v>
      </c>
      <c r="L300" s="4">
        <f t="shared" si="10"/>
        <v>0.67999999999999972</v>
      </c>
      <c r="M300" s="1">
        <v>1</v>
      </c>
      <c r="N300" s="19">
        <v>0.67999999999999972</v>
      </c>
      <c r="O300" s="1" t="s">
        <v>1746</v>
      </c>
    </row>
    <row r="301" spans="1:15" x14ac:dyDescent="0.25">
      <c r="A301" s="1">
        <v>300</v>
      </c>
      <c r="B301" s="1" t="s">
        <v>1381</v>
      </c>
      <c r="C301" s="10">
        <v>44885</v>
      </c>
      <c r="D301" s="22">
        <v>0</v>
      </c>
      <c r="E301" s="1" t="s">
        <v>229</v>
      </c>
      <c r="F301" s="15">
        <v>13.5</v>
      </c>
      <c r="G301" s="2">
        <v>1.22</v>
      </c>
      <c r="H301" s="3">
        <v>7</v>
      </c>
      <c r="I301" s="2">
        <v>1.02</v>
      </c>
      <c r="J301" s="4">
        <f t="shared" si="9"/>
        <v>0.19999999999999996</v>
      </c>
      <c r="K301" s="1">
        <v>5</v>
      </c>
      <c r="L301" s="4">
        <f t="shared" si="10"/>
        <v>0.99999999999999978</v>
      </c>
      <c r="M301" s="1">
        <v>10</v>
      </c>
      <c r="N301" s="19">
        <v>1.8967000000000001</v>
      </c>
      <c r="O301" s="1" t="s">
        <v>1746</v>
      </c>
    </row>
    <row r="302" spans="1:15" x14ac:dyDescent="0.25">
      <c r="A302" s="1">
        <v>301</v>
      </c>
      <c r="B302" s="1" t="s">
        <v>258</v>
      </c>
      <c r="C302" s="10">
        <v>44885</v>
      </c>
      <c r="D302" s="22">
        <v>0</v>
      </c>
      <c r="E302" s="17" t="s">
        <v>230</v>
      </c>
      <c r="F302" s="15">
        <v>10.5</v>
      </c>
      <c r="G302" s="2">
        <v>1.87</v>
      </c>
      <c r="H302" s="3">
        <v>18</v>
      </c>
      <c r="I302" s="2">
        <v>0.8</v>
      </c>
      <c r="J302" s="4">
        <f t="shared" si="9"/>
        <v>1.07</v>
      </c>
      <c r="K302" s="1">
        <v>1</v>
      </c>
      <c r="L302" s="4">
        <f t="shared" si="10"/>
        <v>1.07</v>
      </c>
      <c r="M302" s="1">
        <v>1</v>
      </c>
      <c r="N302" s="19">
        <v>1.07</v>
      </c>
      <c r="O302" s="1" t="s">
        <v>1746</v>
      </c>
    </row>
    <row r="303" spans="1:15" x14ac:dyDescent="0.25">
      <c r="A303" s="1">
        <v>302</v>
      </c>
      <c r="B303" s="1" t="s">
        <v>258</v>
      </c>
      <c r="C303" s="10">
        <v>44886</v>
      </c>
      <c r="D303" s="22">
        <v>0</v>
      </c>
      <c r="E303" s="1" t="s">
        <v>2355</v>
      </c>
      <c r="F303" s="15">
        <v>12.5</v>
      </c>
      <c r="G303" s="2">
        <v>1.83</v>
      </c>
      <c r="H303" s="3">
        <v>7</v>
      </c>
      <c r="I303" s="2">
        <v>1.01</v>
      </c>
      <c r="J303" s="4">
        <f t="shared" si="9"/>
        <v>0.82000000000000006</v>
      </c>
      <c r="K303" s="1">
        <v>1</v>
      </c>
      <c r="L303" s="4">
        <f t="shared" si="10"/>
        <v>0.82000000000000006</v>
      </c>
      <c r="M303" s="1">
        <v>1</v>
      </c>
      <c r="N303" s="19">
        <v>0.82000000000000006</v>
      </c>
      <c r="O303" s="1" t="s">
        <v>1746</v>
      </c>
    </row>
    <row r="304" spans="1:15" x14ac:dyDescent="0.25">
      <c r="A304" s="1">
        <v>303</v>
      </c>
      <c r="B304" s="1" t="s">
        <v>258</v>
      </c>
      <c r="C304" s="10">
        <v>44887</v>
      </c>
      <c r="D304" s="22">
        <v>0</v>
      </c>
      <c r="E304" s="17" t="s">
        <v>466</v>
      </c>
      <c r="F304" s="15">
        <v>23.5</v>
      </c>
      <c r="G304" s="2">
        <v>3.68</v>
      </c>
      <c r="H304" s="3">
        <v>15</v>
      </c>
      <c r="I304" s="2">
        <v>2.23</v>
      </c>
      <c r="J304" s="4">
        <f t="shared" si="9"/>
        <v>1.4500000000000002</v>
      </c>
      <c r="K304" s="1">
        <v>1</v>
      </c>
      <c r="L304" s="4">
        <f t="shared" si="10"/>
        <v>1.4500000000000002</v>
      </c>
      <c r="M304" s="1">
        <v>1</v>
      </c>
      <c r="N304" s="19">
        <v>1.4500000000000002</v>
      </c>
      <c r="O304" s="1" t="s">
        <v>1746</v>
      </c>
    </row>
    <row r="305" spans="1:15" x14ac:dyDescent="0.25">
      <c r="A305" s="1">
        <v>304</v>
      </c>
      <c r="B305" s="1" t="s">
        <v>258</v>
      </c>
      <c r="C305" s="10">
        <v>44888</v>
      </c>
      <c r="D305" s="22">
        <v>0</v>
      </c>
      <c r="E305" s="1" t="s">
        <v>213</v>
      </c>
      <c r="F305" s="15">
        <v>24</v>
      </c>
      <c r="G305" s="2">
        <v>3.68</v>
      </c>
      <c r="H305" s="3">
        <v>8</v>
      </c>
      <c r="I305" s="2">
        <v>2.36</v>
      </c>
      <c r="J305" s="4">
        <f t="shared" si="9"/>
        <v>1.3200000000000003</v>
      </c>
      <c r="K305" s="1">
        <v>1</v>
      </c>
      <c r="L305" s="4">
        <f t="shared" si="10"/>
        <v>1.3200000000000003</v>
      </c>
      <c r="M305" s="1">
        <v>1</v>
      </c>
      <c r="N305" s="19">
        <v>1.3200000000000003</v>
      </c>
      <c r="O305" s="1" t="s">
        <v>1746</v>
      </c>
    </row>
    <row r="306" spans="1:15" x14ac:dyDescent="0.25">
      <c r="A306" s="1">
        <v>305</v>
      </c>
      <c r="B306" s="1" t="s">
        <v>258</v>
      </c>
      <c r="C306" s="10">
        <v>44889</v>
      </c>
      <c r="D306" s="22">
        <v>0</v>
      </c>
      <c r="E306" s="17" t="s">
        <v>213</v>
      </c>
      <c r="F306" s="15">
        <v>24</v>
      </c>
      <c r="G306" s="2">
        <v>3.87</v>
      </c>
      <c r="H306" s="3">
        <v>7</v>
      </c>
      <c r="I306" s="2">
        <v>2.62</v>
      </c>
      <c r="J306" s="4">
        <f t="shared" si="9"/>
        <v>1.25</v>
      </c>
      <c r="K306" s="1">
        <v>1</v>
      </c>
      <c r="L306" s="4">
        <f t="shared" si="10"/>
        <v>1.25</v>
      </c>
      <c r="M306" s="1">
        <v>1</v>
      </c>
      <c r="N306" s="19">
        <v>1.25</v>
      </c>
      <c r="O306" s="1" t="s">
        <v>1746</v>
      </c>
    </row>
    <row r="307" spans="1:15" x14ac:dyDescent="0.25">
      <c r="A307" s="1">
        <v>306</v>
      </c>
      <c r="B307" s="1" t="s">
        <v>258</v>
      </c>
      <c r="C307" s="10">
        <v>44890</v>
      </c>
      <c r="D307" s="22">
        <v>0</v>
      </c>
      <c r="E307" s="1" t="s">
        <v>213</v>
      </c>
      <c r="F307" s="15">
        <v>24</v>
      </c>
      <c r="G307" s="2">
        <v>3.81</v>
      </c>
      <c r="H307" s="3">
        <v>7</v>
      </c>
      <c r="I307" s="2">
        <v>2.52</v>
      </c>
      <c r="J307" s="4">
        <f t="shared" si="9"/>
        <v>1.29</v>
      </c>
      <c r="K307" s="1">
        <v>1</v>
      </c>
      <c r="L307" s="4">
        <f t="shared" si="10"/>
        <v>1.29</v>
      </c>
      <c r="M307" s="1">
        <v>1</v>
      </c>
      <c r="N307" s="19">
        <v>1.29</v>
      </c>
      <c r="O307" s="1" t="s">
        <v>1746</v>
      </c>
    </row>
    <row r="308" spans="1:15" x14ac:dyDescent="0.25">
      <c r="A308" s="1">
        <v>307</v>
      </c>
      <c r="B308" s="1" t="s">
        <v>258</v>
      </c>
      <c r="C308" s="10">
        <v>44891</v>
      </c>
      <c r="D308" s="22">
        <v>0</v>
      </c>
      <c r="E308" s="1" t="s">
        <v>213</v>
      </c>
      <c r="F308" s="15">
        <v>24</v>
      </c>
      <c r="G308" s="2">
        <v>3.29</v>
      </c>
      <c r="H308" s="3">
        <v>7</v>
      </c>
      <c r="I308" s="2">
        <v>2.1800000000000002</v>
      </c>
      <c r="J308" s="4">
        <f t="shared" si="9"/>
        <v>1.1099999999999999</v>
      </c>
      <c r="K308" s="1">
        <v>1</v>
      </c>
      <c r="L308" s="4">
        <f t="shared" si="10"/>
        <v>1.1099999999999999</v>
      </c>
      <c r="M308" s="1">
        <v>1</v>
      </c>
      <c r="N308" s="19">
        <v>1.1099999999999999</v>
      </c>
      <c r="O308" s="1" t="s">
        <v>1746</v>
      </c>
    </row>
    <row r="309" spans="1:15" ht="33" x14ac:dyDescent="0.25">
      <c r="A309" s="1">
        <v>308</v>
      </c>
      <c r="B309" s="1" t="s">
        <v>258</v>
      </c>
      <c r="C309" s="10">
        <v>44892</v>
      </c>
      <c r="D309" s="22">
        <v>0</v>
      </c>
      <c r="E309" s="11" t="s">
        <v>2603</v>
      </c>
      <c r="F309" s="15">
        <v>17</v>
      </c>
      <c r="G309" s="2">
        <v>0.88</v>
      </c>
      <c r="H309" s="3">
        <v>5</v>
      </c>
      <c r="I309" s="2">
        <v>0.52</v>
      </c>
      <c r="J309" s="4">
        <f t="shared" si="9"/>
        <v>0.36</v>
      </c>
      <c r="K309" s="1">
        <v>1</v>
      </c>
      <c r="L309" s="4">
        <f t="shared" si="10"/>
        <v>0.36</v>
      </c>
      <c r="M309" s="1">
        <v>1</v>
      </c>
      <c r="N309" s="19">
        <v>0.36</v>
      </c>
      <c r="O309" s="1" t="s">
        <v>1746</v>
      </c>
    </row>
    <row r="310" spans="1:15" ht="33" x14ac:dyDescent="0.25">
      <c r="A310" s="1">
        <v>309</v>
      </c>
      <c r="B310" s="1" t="s">
        <v>1192</v>
      </c>
      <c r="C310" s="10">
        <v>44892</v>
      </c>
      <c r="D310" s="22">
        <v>0</v>
      </c>
      <c r="E310" s="18" t="s">
        <v>2604</v>
      </c>
      <c r="F310" s="15">
        <v>11</v>
      </c>
      <c r="G310" s="2">
        <v>1.9</v>
      </c>
      <c r="H310" s="3">
        <v>6</v>
      </c>
      <c r="I310" s="2">
        <v>1</v>
      </c>
      <c r="J310" s="4">
        <f t="shared" si="9"/>
        <v>0.89999999999999991</v>
      </c>
      <c r="K310" s="1">
        <v>1</v>
      </c>
      <c r="L310" s="4">
        <f t="shared" si="10"/>
        <v>0.89999999999999991</v>
      </c>
      <c r="M310" s="1">
        <v>1</v>
      </c>
      <c r="N310" s="19">
        <v>0.89999999999999991</v>
      </c>
      <c r="O310" s="1" t="s">
        <v>1746</v>
      </c>
    </row>
    <row r="311" spans="1:15" x14ac:dyDescent="0.25">
      <c r="A311" s="1">
        <v>310</v>
      </c>
      <c r="B311" s="1" t="s">
        <v>258</v>
      </c>
      <c r="C311" s="10">
        <v>44893</v>
      </c>
      <c r="D311" s="22">
        <v>0</v>
      </c>
      <c r="E311" s="1" t="s">
        <v>213</v>
      </c>
      <c r="F311" s="15">
        <v>24</v>
      </c>
      <c r="G311" s="2">
        <v>1.83</v>
      </c>
      <c r="H311" s="3">
        <v>12</v>
      </c>
      <c r="I311" s="2">
        <v>1.4</v>
      </c>
      <c r="J311" s="4">
        <f t="shared" si="9"/>
        <v>0.43000000000000016</v>
      </c>
      <c r="K311" s="1">
        <v>1</v>
      </c>
      <c r="L311" s="4">
        <f t="shared" si="10"/>
        <v>0.43000000000000016</v>
      </c>
      <c r="M311" s="1">
        <v>1</v>
      </c>
      <c r="N311" s="19">
        <v>0.43000000000000016</v>
      </c>
      <c r="O311" s="1" t="s">
        <v>1746</v>
      </c>
    </row>
    <row r="312" spans="1:15" x14ac:dyDescent="0.25">
      <c r="A312" s="1">
        <v>311</v>
      </c>
      <c r="B312" s="1" t="s">
        <v>1192</v>
      </c>
      <c r="C312" s="10">
        <v>44893</v>
      </c>
      <c r="D312" s="22">
        <v>0</v>
      </c>
      <c r="E312" s="17" t="s">
        <v>2605</v>
      </c>
      <c r="F312" s="15">
        <v>12</v>
      </c>
      <c r="G312" s="2">
        <v>0.56999999999999995</v>
      </c>
      <c r="H312" s="3">
        <v>3</v>
      </c>
      <c r="I312" s="2">
        <v>0.45</v>
      </c>
      <c r="J312" s="4">
        <f t="shared" si="9"/>
        <v>0.11999999999999994</v>
      </c>
      <c r="K312" s="1">
        <v>1</v>
      </c>
      <c r="L312" s="4">
        <f t="shared" si="10"/>
        <v>0.11999999999999994</v>
      </c>
      <c r="M312" s="1">
        <v>1</v>
      </c>
      <c r="N312" s="19">
        <v>0.11999999999999994</v>
      </c>
      <c r="O312" s="1" t="s">
        <v>1746</v>
      </c>
    </row>
    <row r="313" spans="1:15" x14ac:dyDescent="0.25">
      <c r="A313" s="1">
        <v>312</v>
      </c>
      <c r="B313" s="1" t="s">
        <v>258</v>
      </c>
      <c r="C313" s="10">
        <v>44894</v>
      </c>
      <c r="D313" s="22">
        <v>0</v>
      </c>
      <c r="E313" s="1" t="s">
        <v>213</v>
      </c>
      <c r="F313" s="15">
        <v>24</v>
      </c>
      <c r="G313" s="2">
        <v>2.61</v>
      </c>
      <c r="H313" s="3">
        <v>15</v>
      </c>
      <c r="I313" s="2">
        <v>1.9</v>
      </c>
      <c r="J313" s="4">
        <f t="shared" si="9"/>
        <v>0.71</v>
      </c>
      <c r="K313" s="1">
        <v>1</v>
      </c>
      <c r="L313" s="4">
        <f t="shared" si="10"/>
        <v>0.71</v>
      </c>
      <c r="M313" s="1">
        <v>1</v>
      </c>
      <c r="N313" s="19">
        <v>0.71</v>
      </c>
      <c r="O313" s="1" t="s">
        <v>1746</v>
      </c>
    </row>
    <row r="314" spans="1:15" x14ac:dyDescent="0.25">
      <c r="A314" s="1">
        <v>313</v>
      </c>
      <c r="B314" s="1" t="s">
        <v>1192</v>
      </c>
      <c r="C314" s="10">
        <v>44894</v>
      </c>
      <c r="D314" s="22">
        <v>0</v>
      </c>
      <c r="E314" s="17" t="s">
        <v>2605</v>
      </c>
      <c r="F314" s="15">
        <v>12</v>
      </c>
      <c r="G314" s="2">
        <v>0.21</v>
      </c>
      <c r="H314" s="3">
        <v>1</v>
      </c>
      <c r="I314" s="2">
        <v>0.05</v>
      </c>
      <c r="J314" s="4">
        <f t="shared" si="9"/>
        <v>0.15999999999999998</v>
      </c>
      <c r="K314" s="1">
        <v>1</v>
      </c>
      <c r="L314" s="4">
        <f t="shared" si="10"/>
        <v>0.15999999999999998</v>
      </c>
      <c r="M314" s="1">
        <v>1</v>
      </c>
      <c r="N314" s="19">
        <v>0.15999999999999998</v>
      </c>
      <c r="O314" s="1" t="s">
        <v>1746</v>
      </c>
    </row>
    <row r="315" spans="1:15" x14ac:dyDescent="0.25">
      <c r="A315" s="1">
        <v>314</v>
      </c>
      <c r="B315" s="1" t="s">
        <v>258</v>
      </c>
      <c r="C315" s="10">
        <v>44895</v>
      </c>
      <c r="D315" s="22">
        <v>0</v>
      </c>
      <c r="E315" s="1" t="s">
        <v>523</v>
      </c>
      <c r="F315" s="15">
        <v>12</v>
      </c>
      <c r="G315" s="2">
        <v>1.5</v>
      </c>
      <c r="H315" s="3">
        <v>3</v>
      </c>
      <c r="I315" s="2">
        <v>0.8</v>
      </c>
      <c r="J315" s="4">
        <f t="shared" si="9"/>
        <v>0.7</v>
      </c>
      <c r="K315" s="1">
        <v>1</v>
      </c>
      <c r="L315" s="4">
        <f t="shared" si="10"/>
        <v>0.7</v>
      </c>
      <c r="M315" s="1">
        <v>1</v>
      </c>
      <c r="N315" s="19">
        <v>0.7</v>
      </c>
      <c r="O315" s="1" t="s">
        <v>1746</v>
      </c>
    </row>
    <row r="316" spans="1:15" x14ac:dyDescent="0.25">
      <c r="A316" s="1">
        <v>315</v>
      </c>
      <c r="B316" s="1" t="s">
        <v>1192</v>
      </c>
      <c r="C316" s="10">
        <v>44895</v>
      </c>
      <c r="D316" s="22">
        <v>0</v>
      </c>
      <c r="E316" s="17" t="s">
        <v>252</v>
      </c>
      <c r="F316" s="15">
        <v>12</v>
      </c>
      <c r="G316" s="2">
        <v>1.05</v>
      </c>
      <c r="H316" s="3">
        <v>3</v>
      </c>
      <c r="I316" s="2">
        <v>0.89</v>
      </c>
      <c r="J316" s="4">
        <f t="shared" si="9"/>
        <v>0.16000000000000003</v>
      </c>
      <c r="K316" s="1">
        <v>1</v>
      </c>
      <c r="L316" s="4">
        <f t="shared" si="10"/>
        <v>0.16000000000000003</v>
      </c>
      <c r="M316" s="1">
        <v>1</v>
      </c>
      <c r="N316" s="19">
        <v>0.16000000000000003</v>
      </c>
      <c r="O316" s="1" t="s">
        <v>1746</v>
      </c>
    </row>
    <row r="317" spans="1:15" x14ac:dyDescent="0.25">
      <c r="A317" s="1">
        <v>316</v>
      </c>
      <c r="B317" s="1" t="s">
        <v>258</v>
      </c>
      <c r="C317" s="10">
        <v>44896</v>
      </c>
      <c r="D317" s="22">
        <v>0</v>
      </c>
      <c r="E317" s="1" t="s">
        <v>213</v>
      </c>
      <c r="F317" s="15">
        <v>24</v>
      </c>
      <c r="G317" s="2">
        <v>2.3199999999999998</v>
      </c>
      <c r="H317" s="3">
        <v>7</v>
      </c>
      <c r="I317" s="2">
        <v>1.65</v>
      </c>
      <c r="J317" s="4">
        <f t="shared" si="9"/>
        <v>0.66999999999999993</v>
      </c>
      <c r="K317" s="1">
        <v>1</v>
      </c>
      <c r="L317" s="4">
        <f t="shared" si="10"/>
        <v>0.66999999999999993</v>
      </c>
      <c r="M317" s="1">
        <v>1</v>
      </c>
      <c r="N317" s="19">
        <v>0.66999999999999993</v>
      </c>
      <c r="O317" s="1" t="s">
        <v>1746</v>
      </c>
    </row>
    <row r="318" spans="1:15" x14ac:dyDescent="0.25">
      <c r="A318" s="1">
        <v>317</v>
      </c>
      <c r="B318" s="1" t="s">
        <v>1192</v>
      </c>
      <c r="C318" s="10">
        <v>44897</v>
      </c>
      <c r="D318" s="22">
        <v>0</v>
      </c>
      <c r="E318" s="17" t="s">
        <v>1544</v>
      </c>
      <c r="F318" s="15">
        <v>4</v>
      </c>
      <c r="G318" s="2">
        <v>0.5</v>
      </c>
      <c r="H318" s="3">
        <v>0.2</v>
      </c>
      <c r="I318" s="2">
        <v>0.4</v>
      </c>
      <c r="J318" s="4">
        <f t="shared" si="9"/>
        <v>9.9999999999999978E-2</v>
      </c>
      <c r="K318" s="1">
        <v>1</v>
      </c>
      <c r="L318" s="4">
        <f t="shared" si="10"/>
        <v>9.9999999999999978E-2</v>
      </c>
      <c r="M318" s="1">
        <v>1</v>
      </c>
      <c r="N318" s="19">
        <v>9.9999999999999978E-2</v>
      </c>
      <c r="O318" s="1" t="s">
        <v>1746</v>
      </c>
    </row>
    <row r="319" spans="1:15" x14ac:dyDescent="0.25">
      <c r="A319" s="1">
        <v>318</v>
      </c>
      <c r="B319" s="1" t="s">
        <v>258</v>
      </c>
      <c r="C319" s="10">
        <v>44897</v>
      </c>
      <c r="D319" s="22">
        <v>0</v>
      </c>
      <c r="E319" s="1" t="s">
        <v>1686</v>
      </c>
      <c r="F319" s="15">
        <v>20</v>
      </c>
      <c r="G319" s="2">
        <v>2.38</v>
      </c>
      <c r="H319" s="3">
        <v>20</v>
      </c>
      <c r="I319" s="2">
        <v>1.99</v>
      </c>
      <c r="J319" s="4">
        <f t="shared" si="9"/>
        <v>0.3899999999999999</v>
      </c>
      <c r="K319" s="1">
        <v>1</v>
      </c>
      <c r="L319" s="4">
        <f t="shared" si="10"/>
        <v>0.3899999999999999</v>
      </c>
      <c r="M319" s="1">
        <v>1</v>
      </c>
      <c r="N319" s="19">
        <v>0.3899999999999999</v>
      </c>
      <c r="O319" s="1" t="s">
        <v>1746</v>
      </c>
    </row>
    <row r="320" spans="1:15" x14ac:dyDescent="0.25">
      <c r="A320" s="1">
        <v>319</v>
      </c>
      <c r="B320" s="1" t="s">
        <v>1192</v>
      </c>
      <c r="C320" s="10">
        <v>44898</v>
      </c>
      <c r="D320" s="22">
        <v>0</v>
      </c>
      <c r="E320" s="17" t="s">
        <v>257</v>
      </c>
      <c r="F320" s="15">
        <v>4</v>
      </c>
      <c r="G320" s="2">
        <v>0.63</v>
      </c>
      <c r="H320" s="3">
        <v>3</v>
      </c>
      <c r="I320" s="2">
        <v>0.4</v>
      </c>
      <c r="J320" s="4">
        <f t="shared" si="9"/>
        <v>0.22999999999999998</v>
      </c>
      <c r="K320" s="1">
        <v>1</v>
      </c>
      <c r="L320" s="4">
        <f t="shared" si="10"/>
        <v>0.22999999999999998</v>
      </c>
      <c r="M320" s="1">
        <v>1</v>
      </c>
      <c r="N320" s="19">
        <v>0.22999999999999998</v>
      </c>
      <c r="O320" s="1" t="s">
        <v>1746</v>
      </c>
    </row>
    <row r="321" spans="1:15" ht="33" x14ac:dyDescent="0.25">
      <c r="A321" s="1">
        <v>320</v>
      </c>
      <c r="B321" s="1" t="s">
        <v>258</v>
      </c>
      <c r="C321" s="10">
        <v>44898</v>
      </c>
      <c r="D321" s="22">
        <v>0</v>
      </c>
      <c r="E321" s="11" t="s">
        <v>2606</v>
      </c>
      <c r="F321" s="15">
        <v>20</v>
      </c>
      <c r="G321" s="2">
        <v>2.31</v>
      </c>
      <c r="H321" s="3">
        <v>10</v>
      </c>
      <c r="I321" s="2">
        <v>1.86</v>
      </c>
      <c r="J321" s="4">
        <f t="shared" si="9"/>
        <v>0.44999999999999996</v>
      </c>
      <c r="K321" s="1">
        <v>1</v>
      </c>
      <c r="L321" s="4">
        <f t="shared" si="10"/>
        <v>0.44999999999999996</v>
      </c>
      <c r="M321" s="1">
        <v>1</v>
      </c>
      <c r="N321" s="19">
        <v>0.44999999999999996</v>
      </c>
      <c r="O321" s="1" t="s">
        <v>1746</v>
      </c>
    </row>
    <row r="322" spans="1:15" x14ac:dyDescent="0.25">
      <c r="A322" s="1">
        <v>321</v>
      </c>
      <c r="B322" s="1" t="s">
        <v>1192</v>
      </c>
      <c r="C322" s="10">
        <v>44899</v>
      </c>
      <c r="D322" s="22">
        <v>0</v>
      </c>
      <c r="E322" s="17" t="s">
        <v>257</v>
      </c>
      <c r="F322" s="15">
        <v>4</v>
      </c>
      <c r="G322" s="2">
        <v>0.57999999999999996</v>
      </c>
      <c r="H322" s="3">
        <v>2</v>
      </c>
      <c r="I322" s="2">
        <v>0.36</v>
      </c>
      <c r="J322" s="4">
        <f t="shared" ref="J322:J378" si="11">G322-I322</f>
        <v>0.21999999999999997</v>
      </c>
      <c r="K322" s="1">
        <v>1</v>
      </c>
      <c r="L322" s="4">
        <f t="shared" si="10"/>
        <v>0.21999999999999997</v>
      </c>
      <c r="M322" s="1">
        <v>1</v>
      </c>
      <c r="N322" s="19">
        <v>0.21999999999999997</v>
      </c>
      <c r="O322" s="1" t="s">
        <v>1746</v>
      </c>
    </row>
    <row r="323" spans="1:15" ht="33" x14ac:dyDescent="0.25">
      <c r="A323" s="1">
        <v>322</v>
      </c>
      <c r="B323" s="1" t="s">
        <v>258</v>
      </c>
      <c r="C323" s="10">
        <v>44899</v>
      </c>
      <c r="D323" s="22">
        <v>0</v>
      </c>
      <c r="E323" s="11" t="s">
        <v>2606</v>
      </c>
      <c r="F323" s="15">
        <v>20</v>
      </c>
      <c r="G323" s="2">
        <v>1.81</v>
      </c>
      <c r="H323" s="3">
        <v>11</v>
      </c>
      <c r="I323" s="2">
        <v>1.63</v>
      </c>
      <c r="J323" s="4">
        <f t="shared" si="11"/>
        <v>0.18000000000000016</v>
      </c>
      <c r="K323" s="1">
        <v>1</v>
      </c>
      <c r="L323" s="4">
        <f t="shared" ref="L323:L378" si="12">(G323-I323-D323)*K323</f>
        <v>0.18000000000000016</v>
      </c>
      <c r="M323" s="1">
        <v>1</v>
      </c>
      <c r="N323" s="19">
        <v>0.18000000000000016</v>
      </c>
      <c r="O323" s="1" t="s">
        <v>1746</v>
      </c>
    </row>
    <row r="324" spans="1:15" x14ac:dyDescent="0.25">
      <c r="A324" s="1">
        <v>323</v>
      </c>
      <c r="B324" s="1" t="s">
        <v>1192</v>
      </c>
      <c r="C324" s="10">
        <v>44900</v>
      </c>
      <c r="D324" s="22">
        <v>0</v>
      </c>
      <c r="E324" s="17" t="s">
        <v>257</v>
      </c>
      <c r="F324" s="15">
        <v>4</v>
      </c>
      <c r="G324" s="2">
        <v>0.61</v>
      </c>
      <c r="H324" s="3">
        <v>2</v>
      </c>
      <c r="I324" s="2">
        <v>0.35</v>
      </c>
      <c r="J324" s="4">
        <f t="shared" si="11"/>
        <v>0.26</v>
      </c>
      <c r="K324" s="1">
        <v>1</v>
      </c>
      <c r="L324" s="4">
        <f t="shared" si="12"/>
        <v>0.26</v>
      </c>
      <c r="M324" s="1">
        <v>1</v>
      </c>
      <c r="N324" s="19">
        <v>0.26</v>
      </c>
      <c r="O324" s="1" t="s">
        <v>1746</v>
      </c>
    </row>
    <row r="325" spans="1:15" ht="33" x14ac:dyDescent="0.25">
      <c r="A325" s="1">
        <v>324</v>
      </c>
      <c r="B325" s="1" t="s">
        <v>258</v>
      </c>
      <c r="C325" s="10">
        <v>44900</v>
      </c>
      <c r="D325" s="22">
        <v>0</v>
      </c>
      <c r="E325" s="11" t="s">
        <v>2607</v>
      </c>
      <c r="F325" s="15">
        <v>20</v>
      </c>
      <c r="G325" s="2">
        <v>2.62</v>
      </c>
      <c r="H325" s="3">
        <v>11</v>
      </c>
      <c r="I325" s="2">
        <v>1.84</v>
      </c>
      <c r="J325" s="4">
        <f t="shared" si="11"/>
        <v>0.78</v>
      </c>
      <c r="K325" s="1">
        <v>1</v>
      </c>
      <c r="L325" s="4">
        <f t="shared" si="12"/>
        <v>0.78</v>
      </c>
      <c r="M325" s="1">
        <v>1</v>
      </c>
      <c r="N325" s="19">
        <v>0.78</v>
      </c>
      <c r="O325" s="1" t="s">
        <v>1746</v>
      </c>
    </row>
    <row r="326" spans="1:15" x14ac:dyDescent="0.25">
      <c r="A326" s="1">
        <v>325</v>
      </c>
      <c r="B326" s="1" t="s">
        <v>1192</v>
      </c>
      <c r="C326" s="10">
        <v>44901</v>
      </c>
      <c r="D326" s="22">
        <v>0</v>
      </c>
      <c r="E326" s="17" t="s">
        <v>257</v>
      </c>
      <c r="F326" s="15">
        <v>4</v>
      </c>
      <c r="G326" s="2">
        <v>0.61</v>
      </c>
      <c r="H326" s="3">
        <v>2</v>
      </c>
      <c r="I326" s="2">
        <v>0.28000000000000003</v>
      </c>
      <c r="J326" s="4">
        <f t="shared" si="11"/>
        <v>0.32999999999999996</v>
      </c>
      <c r="K326" s="1">
        <v>1</v>
      </c>
      <c r="L326" s="4">
        <f t="shared" si="12"/>
        <v>0.32999999999999996</v>
      </c>
      <c r="M326" s="1">
        <v>1</v>
      </c>
      <c r="N326" s="19">
        <v>0.32999999999999996</v>
      </c>
      <c r="O326" s="1" t="s">
        <v>1746</v>
      </c>
    </row>
    <row r="327" spans="1:15" x14ac:dyDescent="0.25">
      <c r="A327" s="1">
        <v>326</v>
      </c>
      <c r="B327" s="1" t="s">
        <v>2578</v>
      </c>
      <c r="C327" s="10">
        <v>44901</v>
      </c>
      <c r="D327" s="22">
        <v>0</v>
      </c>
      <c r="E327" s="1" t="s">
        <v>970</v>
      </c>
      <c r="F327" s="15">
        <v>5</v>
      </c>
      <c r="G327" s="2">
        <v>0.41</v>
      </c>
      <c r="H327" s="3">
        <v>0.02</v>
      </c>
      <c r="I327" s="2">
        <v>0.28999999999999998</v>
      </c>
      <c r="J327" s="4">
        <f t="shared" si="11"/>
        <v>0.12</v>
      </c>
      <c r="K327" s="1">
        <v>5</v>
      </c>
      <c r="L327" s="4">
        <f t="shared" si="12"/>
        <v>0.6</v>
      </c>
      <c r="M327" s="1">
        <f>C345-C327</f>
        <v>9</v>
      </c>
      <c r="N327" s="19">
        <v>1.7481</v>
      </c>
      <c r="O327" s="1" t="s">
        <v>1746</v>
      </c>
    </row>
    <row r="328" spans="1:15" ht="33" x14ac:dyDescent="0.25">
      <c r="A328" s="1">
        <v>327</v>
      </c>
      <c r="B328" s="1" t="s">
        <v>258</v>
      </c>
      <c r="C328" s="10">
        <v>44901</v>
      </c>
      <c r="D328" s="22">
        <v>0</v>
      </c>
      <c r="E328" s="18" t="s">
        <v>2608</v>
      </c>
      <c r="F328" s="15">
        <v>15</v>
      </c>
      <c r="G328" s="2">
        <v>2.16</v>
      </c>
      <c r="H328" s="3">
        <v>5</v>
      </c>
      <c r="I328" s="2">
        <v>1.6</v>
      </c>
      <c r="J328" s="4">
        <f t="shared" si="11"/>
        <v>0.56000000000000005</v>
      </c>
      <c r="K328" s="1">
        <v>1</v>
      </c>
      <c r="L328" s="4">
        <f t="shared" si="12"/>
        <v>0.56000000000000005</v>
      </c>
      <c r="M328" s="1">
        <v>1</v>
      </c>
      <c r="N328" s="19">
        <v>0.56000000000000005</v>
      </c>
      <c r="O328" s="1" t="s">
        <v>1746</v>
      </c>
    </row>
    <row r="329" spans="1:15" x14ac:dyDescent="0.25">
      <c r="A329" s="1">
        <v>328</v>
      </c>
      <c r="B329" s="1" t="s">
        <v>1192</v>
      </c>
      <c r="C329" s="10">
        <v>44902</v>
      </c>
      <c r="D329" s="22">
        <v>0</v>
      </c>
      <c r="E329" s="1" t="s">
        <v>257</v>
      </c>
      <c r="F329" s="15">
        <v>4</v>
      </c>
      <c r="G329" s="2">
        <v>0.65</v>
      </c>
      <c r="H329" s="3">
        <v>2</v>
      </c>
      <c r="I329" s="2">
        <v>0.3</v>
      </c>
      <c r="J329" s="4">
        <f t="shared" si="11"/>
        <v>0.35000000000000003</v>
      </c>
      <c r="K329" s="1">
        <v>1</v>
      </c>
      <c r="L329" s="4">
        <f t="shared" si="12"/>
        <v>0.35000000000000003</v>
      </c>
      <c r="M329" s="1">
        <v>1</v>
      </c>
      <c r="N329" s="19">
        <v>0.35000000000000003</v>
      </c>
      <c r="O329" s="1" t="s">
        <v>1746</v>
      </c>
    </row>
    <row r="330" spans="1:15" ht="33" x14ac:dyDescent="0.25">
      <c r="A330" s="1">
        <v>329</v>
      </c>
      <c r="B330" s="1" t="s">
        <v>258</v>
      </c>
      <c r="C330" s="10">
        <v>44902</v>
      </c>
      <c r="D330" s="22">
        <v>0</v>
      </c>
      <c r="E330" s="18" t="s">
        <v>2606</v>
      </c>
      <c r="F330" s="15">
        <v>20</v>
      </c>
      <c r="G330" s="2">
        <v>2.4500000000000002</v>
      </c>
      <c r="H330" s="3">
        <v>3</v>
      </c>
      <c r="I330" s="2">
        <v>2.0299999999999998</v>
      </c>
      <c r="J330" s="4">
        <f t="shared" si="11"/>
        <v>0.42000000000000037</v>
      </c>
      <c r="K330" s="1">
        <v>1</v>
      </c>
      <c r="L330" s="4">
        <f t="shared" si="12"/>
        <v>0.42000000000000037</v>
      </c>
      <c r="M330" s="1">
        <v>1</v>
      </c>
      <c r="N330" s="19">
        <v>0.42000000000000037</v>
      </c>
      <c r="O330" s="1" t="s">
        <v>1746</v>
      </c>
    </row>
    <row r="331" spans="1:15" x14ac:dyDescent="0.25">
      <c r="A331" s="1">
        <v>330</v>
      </c>
      <c r="B331" s="1" t="s">
        <v>1192</v>
      </c>
      <c r="C331" s="10">
        <v>44903</v>
      </c>
      <c r="D331" s="22">
        <v>0</v>
      </c>
      <c r="E331" s="1" t="s">
        <v>257</v>
      </c>
      <c r="F331" s="15">
        <v>4</v>
      </c>
      <c r="G331" s="2">
        <v>0.61</v>
      </c>
      <c r="H331" s="3">
        <v>2</v>
      </c>
      <c r="I331" s="2">
        <v>0.32</v>
      </c>
      <c r="J331" s="4">
        <f t="shared" si="11"/>
        <v>0.28999999999999998</v>
      </c>
      <c r="K331" s="1">
        <v>1</v>
      </c>
      <c r="L331" s="4">
        <f t="shared" si="12"/>
        <v>0.28999999999999998</v>
      </c>
      <c r="M331" s="1">
        <v>1</v>
      </c>
      <c r="N331" s="19">
        <v>0.28999999999999998</v>
      </c>
      <c r="O331" s="1" t="s">
        <v>1746</v>
      </c>
    </row>
    <row r="332" spans="1:15" ht="33" x14ac:dyDescent="0.25">
      <c r="A332" s="1">
        <v>331</v>
      </c>
      <c r="B332" s="1" t="s">
        <v>258</v>
      </c>
      <c r="C332" s="10">
        <v>44903</v>
      </c>
      <c r="D332" s="22">
        <v>0</v>
      </c>
      <c r="E332" s="18" t="s">
        <v>2606</v>
      </c>
      <c r="F332" s="15">
        <v>20</v>
      </c>
      <c r="G332" s="2">
        <v>1.42</v>
      </c>
      <c r="H332" s="3">
        <v>3</v>
      </c>
      <c r="I332" s="2">
        <v>1.1399999999999999</v>
      </c>
      <c r="J332" s="4">
        <f t="shared" si="11"/>
        <v>0.28000000000000003</v>
      </c>
      <c r="K332" s="1">
        <v>1</v>
      </c>
      <c r="L332" s="4">
        <f t="shared" si="12"/>
        <v>0.28000000000000003</v>
      </c>
      <c r="M332" s="1">
        <v>1</v>
      </c>
      <c r="N332" s="19">
        <v>0.28000000000000003</v>
      </c>
      <c r="O332" s="1" t="s">
        <v>1746</v>
      </c>
    </row>
    <row r="333" spans="1:15" x14ac:dyDescent="0.25">
      <c r="A333" s="1">
        <v>332</v>
      </c>
      <c r="B333" s="1" t="s">
        <v>1192</v>
      </c>
      <c r="C333" s="10">
        <v>44904</v>
      </c>
      <c r="D333" s="22">
        <v>0</v>
      </c>
      <c r="E333" s="1" t="s">
        <v>257</v>
      </c>
      <c r="F333" s="15">
        <v>4</v>
      </c>
      <c r="G333" s="2">
        <v>0.51</v>
      </c>
      <c r="H333" s="3">
        <v>2</v>
      </c>
      <c r="I333" s="2">
        <v>0.28999999999999998</v>
      </c>
      <c r="J333" s="4">
        <f t="shared" si="11"/>
        <v>0.22000000000000003</v>
      </c>
      <c r="K333" s="1">
        <v>1</v>
      </c>
      <c r="L333" s="4">
        <f t="shared" si="12"/>
        <v>0.22000000000000003</v>
      </c>
      <c r="M333" s="1">
        <v>1</v>
      </c>
      <c r="N333" s="19">
        <v>0.22000000000000003</v>
      </c>
      <c r="O333" s="1" t="s">
        <v>1746</v>
      </c>
    </row>
    <row r="334" spans="1:15" ht="33" x14ac:dyDescent="0.25">
      <c r="A334" s="1">
        <v>333</v>
      </c>
      <c r="B334" s="1" t="s">
        <v>258</v>
      </c>
      <c r="C334" s="10">
        <v>44904</v>
      </c>
      <c r="D334" s="22">
        <v>0</v>
      </c>
      <c r="E334" s="18" t="s">
        <v>2606</v>
      </c>
      <c r="F334" s="15">
        <v>20</v>
      </c>
      <c r="G334" s="2">
        <v>2.92</v>
      </c>
      <c r="H334" s="3">
        <v>20</v>
      </c>
      <c r="I334" s="2">
        <v>1.86</v>
      </c>
      <c r="J334" s="4">
        <f t="shared" si="11"/>
        <v>1.0599999999999998</v>
      </c>
      <c r="K334" s="1">
        <v>1</v>
      </c>
      <c r="L334" s="4">
        <f t="shared" si="12"/>
        <v>1.0599999999999998</v>
      </c>
      <c r="M334" s="1">
        <v>1</v>
      </c>
      <c r="N334" s="19">
        <v>1.0599999999999998</v>
      </c>
      <c r="O334" s="1" t="s">
        <v>1746</v>
      </c>
    </row>
    <row r="335" spans="1:15" x14ac:dyDescent="0.25">
      <c r="A335" s="1">
        <v>334</v>
      </c>
      <c r="B335" s="1" t="s">
        <v>1192</v>
      </c>
      <c r="C335" s="10">
        <v>44905</v>
      </c>
      <c r="D335" s="22">
        <v>0</v>
      </c>
      <c r="E335" s="1" t="s">
        <v>257</v>
      </c>
      <c r="F335" s="15">
        <v>4</v>
      </c>
      <c r="G335" s="2">
        <v>0.54</v>
      </c>
      <c r="H335" s="3">
        <v>2</v>
      </c>
      <c r="I335" s="2">
        <v>0.33</v>
      </c>
      <c r="J335" s="4">
        <f t="shared" si="11"/>
        <v>0.21000000000000002</v>
      </c>
      <c r="K335" s="1">
        <v>1</v>
      </c>
      <c r="L335" s="4">
        <f t="shared" si="12"/>
        <v>0.21000000000000002</v>
      </c>
      <c r="M335" s="1">
        <v>1</v>
      </c>
      <c r="N335" s="19">
        <v>0.21000000000000002</v>
      </c>
      <c r="O335" s="1" t="s">
        <v>1746</v>
      </c>
    </row>
    <row r="336" spans="1:15" ht="33" x14ac:dyDescent="0.25">
      <c r="A336" s="1">
        <v>335</v>
      </c>
      <c r="B336" s="1" t="s">
        <v>258</v>
      </c>
      <c r="C336" s="10">
        <v>44905</v>
      </c>
      <c r="D336" s="22">
        <v>0</v>
      </c>
      <c r="E336" s="18" t="s">
        <v>2606</v>
      </c>
      <c r="F336" s="15">
        <v>20</v>
      </c>
      <c r="G336" s="2">
        <v>2.12</v>
      </c>
      <c r="H336" s="3">
        <v>5</v>
      </c>
      <c r="I336" s="2">
        <v>1.66</v>
      </c>
      <c r="J336" s="4">
        <f t="shared" si="11"/>
        <v>0.46000000000000019</v>
      </c>
      <c r="K336" s="1">
        <v>1</v>
      </c>
      <c r="L336" s="4">
        <f t="shared" si="12"/>
        <v>0.46000000000000019</v>
      </c>
      <c r="M336" s="1">
        <v>1</v>
      </c>
      <c r="N336" s="19">
        <v>0.46000000000000019</v>
      </c>
      <c r="O336" s="1" t="s">
        <v>1746</v>
      </c>
    </row>
    <row r="337" spans="1:15" x14ac:dyDescent="0.25">
      <c r="A337" s="1">
        <v>336</v>
      </c>
      <c r="B337" s="1" t="s">
        <v>1192</v>
      </c>
      <c r="C337" s="10">
        <v>44906</v>
      </c>
      <c r="D337" s="22">
        <v>0</v>
      </c>
      <c r="E337" s="1" t="s">
        <v>257</v>
      </c>
      <c r="F337" s="15">
        <v>4</v>
      </c>
      <c r="G337" s="2">
        <v>0.69</v>
      </c>
      <c r="H337" s="3">
        <v>2</v>
      </c>
      <c r="I337" s="2">
        <v>0.37</v>
      </c>
      <c r="J337" s="4">
        <f t="shared" si="11"/>
        <v>0.31999999999999995</v>
      </c>
      <c r="K337" s="1">
        <v>1</v>
      </c>
      <c r="L337" s="4">
        <f t="shared" si="12"/>
        <v>0.31999999999999995</v>
      </c>
      <c r="M337" s="1">
        <v>1</v>
      </c>
      <c r="N337" s="19">
        <v>0.31999999999999995</v>
      </c>
      <c r="O337" s="1" t="s">
        <v>1746</v>
      </c>
    </row>
    <row r="338" spans="1:15" ht="33" x14ac:dyDescent="0.25">
      <c r="A338" s="1">
        <v>337</v>
      </c>
      <c r="B338" s="1" t="s">
        <v>258</v>
      </c>
      <c r="C338" s="10">
        <v>44906</v>
      </c>
      <c r="D338" s="22">
        <v>0</v>
      </c>
      <c r="E338" s="18" t="s">
        <v>2606</v>
      </c>
      <c r="F338" s="15">
        <v>20</v>
      </c>
      <c r="G338" s="2">
        <v>2.31</v>
      </c>
      <c r="H338" s="3">
        <v>5</v>
      </c>
      <c r="I338" s="2">
        <v>1.78</v>
      </c>
      <c r="J338" s="4">
        <f t="shared" si="11"/>
        <v>0.53</v>
      </c>
      <c r="K338" s="1">
        <v>1</v>
      </c>
      <c r="L338" s="4">
        <f t="shared" si="12"/>
        <v>0.53</v>
      </c>
      <c r="M338" s="1">
        <v>1</v>
      </c>
      <c r="N338" s="19">
        <v>0.53</v>
      </c>
      <c r="O338" s="1" t="s">
        <v>1746</v>
      </c>
    </row>
    <row r="339" spans="1:15" x14ac:dyDescent="0.25">
      <c r="A339" s="1">
        <v>338</v>
      </c>
      <c r="B339" s="1" t="s">
        <v>1192</v>
      </c>
      <c r="C339" s="10">
        <v>44907</v>
      </c>
      <c r="D339" s="22">
        <v>0</v>
      </c>
      <c r="E339" s="1" t="s">
        <v>257</v>
      </c>
      <c r="F339" s="15">
        <v>4</v>
      </c>
      <c r="G339" s="2">
        <v>0.6</v>
      </c>
      <c r="H339" s="3">
        <v>2</v>
      </c>
      <c r="I339" s="2">
        <v>0.3</v>
      </c>
      <c r="J339" s="4">
        <f t="shared" si="11"/>
        <v>0.3</v>
      </c>
      <c r="K339" s="1">
        <v>1</v>
      </c>
      <c r="L339" s="4">
        <f t="shared" si="12"/>
        <v>0.3</v>
      </c>
      <c r="M339" s="1">
        <v>1</v>
      </c>
      <c r="N339" s="19">
        <v>0.3</v>
      </c>
      <c r="O339" s="1" t="s">
        <v>1746</v>
      </c>
    </row>
    <row r="340" spans="1:15" ht="33" x14ac:dyDescent="0.25">
      <c r="A340" s="1">
        <v>339</v>
      </c>
      <c r="B340" s="1" t="s">
        <v>258</v>
      </c>
      <c r="C340" s="10">
        <v>44907</v>
      </c>
      <c r="D340" s="22">
        <v>0</v>
      </c>
      <c r="E340" s="18" t="s">
        <v>2606</v>
      </c>
      <c r="F340" s="15">
        <v>20</v>
      </c>
      <c r="G340" s="2">
        <v>2.2400000000000002</v>
      </c>
      <c r="H340" s="3">
        <v>6</v>
      </c>
      <c r="I340" s="2">
        <v>1.75</v>
      </c>
      <c r="J340" s="4">
        <f t="shared" si="11"/>
        <v>0.49000000000000021</v>
      </c>
      <c r="K340" s="1">
        <v>1</v>
      </c>
      <c r="L340" s="4">
        <f t="shared" si="12"/>
        <v>0.49000000000000021</v>
      </c>
      <c r="M340" s="1">
        <v>1</v>
      </c>
      <c r="N340" s="19">
        <v>0.49000000000000021</v>
      </c>
      <c r="O340" s="1" t="s">
        <v>1746</v>
      </c>
    </row>
    <row r="341" spans="1:15" x14ac:dyDescent="0.25">
      <c r="A341" s="1">
        <v>340</v>
      </c>
      <c r="B341" s="1" t="s">
        <v>1192</v>
      </c>
      <c r="C341" s="10">
        <v>44908</v>
      </c>
      <c r="D341" s="22">
        <v>0</v>
      </c>
      <c r="E341" s="1" t="s">
        <v>257</v>
      </c>
      <c r="F341" s="15">
        <v>4</v>
      </c>
      <c r="G341" s="2">
        <v>0.56999999999999995</v>
      </c>
      <c r="H341" s="3">
        <v>1</v>
      </c>
      <c r="I341" s="2">
        <v>0.32</v>
      </c>
      <c r="J341" s="4">
        <f t="shared" si="11"/>
        <v>0.24999999999999994</v>
      </c>
      <c r="K341" s="1">
        <v>1</v>
      </c>
      <c r="L341" s="4">
        <f t="shared" si="12"/>
        <v>0.24999999999999994</v>
      </c>
      <c r="M341" s="1">
        <v>1</v>
      </c>
      <c r="N341" s="19">
        <v>0.24999999999999994</v>
      </c>
      <c r="O341" s="1" t="s">
        <v>1746</v>
      </c>
    </row>
    <row r="342" spans="1:15" ht="33" x14ac:dyDescent="0.25">
      <c r="A342" s="1">
        <v>341</v>
      </c>
      <c r="B342" s="1" t="s">
        <v>258</v>
      </c>
      <c r="C342" s="10">
        <v>44908</v>
      </c>
      <c r="D342" s="22">
        <v>0</v>
      </c>
      <c r="E342" s="18" t="s">
        <v>2606</v>
      </c>
      <c r="F342" s="15">
        <v>20</v>
      </c>
      <c r="G342" s="2">
        <v>2.46</v>
      </c>
      <c r="H342" s="3">
        <v>3</v>
      </c>
      <c r="I342" s="2">
        <v>1.84</v>
      </c>
      <c r="J342" s="4">
        <f t="shared" si="11"/>
        <v>0.61999999999999988</v>
      </c>
      <c r="K342" s="1">
        <v>1</v>
      </c>
      <c r="L342" s="4">
        <f t="shared" si="12"/>
        <v>0.61999999999999988</v>
      </c>
      <c r="M342" s="1">
        <v>1</v>
      </c>
      <c r="N342" s="19">
        <v>0.61999999999999988</v>
      </c>
      <c r="O342" s="1" t="s">
        <v>1746</v>
      </c>
    </row>
    <row r="343" spans="1:15" x14ac:dyDescent="0.25">
      <c r="A343" s="1">
        <v>342</v>
      </c>
      <c r="B343" s="1" t="s">
        <v>1192</v>
      </c>
      <c r="C343" s="10">
        <v>44909</v>
      </c>
      <c r="D343" s="22">
        <v>0</v>
      </c>
      <c r="E343" s="1" t="s">
        <v>257</v>
      </c>
      <c r="F343" s="15">
        <v>4</v>
      </c>
      <c r="G343" s="2">
        <v>0.69</v>
      </c>
      <c r="H343" s="3">
        <v>1</v>
      </c>
      <c r="I343" s="2">
        <v>0.33</v>
      </c>
      <c r="J343" s="4">
        <f t="shared" si="11"/>
        <v>0.35999999999999993</v>
      </c>
      <c r="K343" s="1">
        <v>1</v>
      </c>
      <c r="L343" s="4">
        <f t="shared" si="12"/>
        <v>0.35999999999999993</v>
      </c>
      <c r="M343" s="1">
        <v>2</v>
      </c>
      <c r="N343" s="19">
        <v>0.66590000000000005</v>
      </c>
      <c r="O343" s="1" t="s">
        <v>1746</v>
      </c>
    </row>
    <row r="344" spans="1:15" ht="33" x14ac:dyDescent="0.25">
      <c r="A344" s="1">
        <v>343</v>
      </c>
      <c r="B344" s="1" t="s">
        <v>258</v>
      </c>
      <c r="C344" s="10">
        <v>44909</v>
      </c>
      <c r="D344" s="22">
        <v>0</v>
      </c>
      <c r="E344" s="18" t="s">
        <v>2606</v>
      </c>
      <c r="F344" s="15">
        <v>20</v>
      </c>
      <c r="G344" s="2">
        <v>2.37</v>
      </c>
      <c r="H344" s="3">
        <v>4</v>
      </c>
      <c r="I344" s="2">
        <v>1.83</v>
      </c>
      <c r="J344" s="4">
        <f t="shared" si="11"/>
        <v>0.54</v>
      </c>
      <c r="K344" s="1">
        <v>1</v>
      </c>
      <c r="L344" s="4">
        <f t="shared" si="12"/>
        <v>0.54</v>
      </c>
      <c r="M344" s="1">
        <v>1</v>
      </c>
      <c r="N344" s="19">
        <v>0.54</v>
      </c>
      <c r="O344" s="1" t="s">
        <v>1746</v>
      </c>
    </row>
    <row r="345" spans="1:15" x14ac:dyDescent="0.25">
      <c r="A345" s="1">
        <v>344</v>
      </c>
      <c r="B345" s="1" t="s">
        <v>2578</v>
      </c>
      <c r="C345" s="10">
        <v>44910</v>
      </c>
      <c r="D345" s="22">
        <v>0</v>
      </c>
      <c r="E345" s="1" t="s">
        <v>257</v>
      </c>
      <c r="F345" s="15">
        <v>4</v>
      </c>
      <c r="G345" s="2">
        <v>1.24</v>
      </c>
      <c r="H345" s="3">
        <v>5</v>
      </c>
      <c r="I345" s="2">
        <v>0.38</v>
      </c>
      <c r="J345" s="4">
        <f t="shared" si="11"/>
        <v>0.86</v>
      </c>
      <c r="K345" s="1">
        <v>5</v>
      </c>
      <c r="L345" s="4">
        <f t="shared" si="12"/>
        <v>4.3</v>
      </c>
      <c r="M345" s="1">
        <v>16</v>
      </c>
      <c r="N345" s="19">
        <v>7.0658000000000003</v>
      </c>
      <c r="O345" s="1" t="s">
        <v>1746</v>
      </c>
    </row>
    <row r="346" spans="1:15" ht="33" x14ac:dyDescent="0.25">
      <c r="A346" s="1">
        <v>345</v>
      </c>
      <c r="B346" s="1" t="s">
        <v>258</v>
      </c>
      <c r="C346" s="10">
        <v>44910</v>
      </c>
      <c r="D346" s="22">
        <v>0</v>
      </c>
      <c r="E346" s="18" t="s">
        <v>2606</v>
      </c>
      <c r="F346" s="15">
        <v>20</v>
      </c>
      <c r="G346" s="2">
        <v>2.38</v>
      </c>
      <c r="H346" s="3">
        <v>3</v>
      </c>
      <c r="I346" s="2">
        <v>1.63</v>
      </c>
      <c r="J346" s="4">
        <f t="shared" si="11"/>
        <v>0.75</v>
      </c>
      <c r="K346" s="1">
        <v>1</v>
      </c>
      <c r="L346" s="4">
        <f t="shared" si="12"/>
        <v>0.75</v>
      </c>
      <c r="M346" s="1">
        <v>1</v>
      </c>
      <c r="N346" s="19">
        <v>0.75</v>
      </c>
      <c r="O346" s="1" t="s">
        <v>1746</v>
      </c>
    </row>
    <row r="347" spans="1:15" x14ac:dyDescent="0.25">
      <c r="A347" s="1">
        <v>346</v>
      </c>
      <c r="B347" s="1" t="s">
        <v>1192</v>
      </c>
      <c r="C347" s="10">
        <v>44911</v>
      </c>
      <c r="D347" s="22">
        <v>0</v>
      </c>
      <c r="E347" s="1" t="s">
        <v>257</v>
      </c>
      <c r="F347" s="15">
        <v>4</v>
      </c>
      <c r="G347" s="2">
        <v>0.74</v>
      </c>
      <c r="H347" s="3">
        <v>2</v>
      </c>
      <c r="I347" s="2">
        <v>0.38</v>
      </c>
      <c r="J347" s="4">
        <f t="shared" si="11"/>
        <v>0.36</v>
      </c>
      <c r="K347" s="1">
        <v>1</v>
      </c>
      <c r="L347" s="4">
        <f t="shared" si="12"/>
        <v>0.36</v>
      </c>
      <c r="M347" s="1">
        <v>1</v>
      </c>
      <c r="N347" s="19">
        <v>0.36</v>
      </c>
      <c r="O347" s="1" t="s">
        <v>1746</v>
      </c>
    </row>
    <row r="348" spans="1:15" ht="33" x14ac:dyDescent="0.25">
      <c r="A348" s="1">
        <v>347</v>
      </c>
      <c r="B348" s="1" t="s">
        <v>258</v>
      </c>
      <c r="C348" s="10">
        <v>44911</v>
      </c>
      <c r="D348" s="22">
        <v>0</v>
      </c>
      <c r="E348" s="18" t="s">
        <v>2606</v>
      </c>
      <c r="F348" s="15">
        <v>20</v>
      </c>
      <c r="G348" s="2">
        <v>1.89</v>
      </c>
      <c r="H348" s="3">
        <v>3</v>
      </c>
      <c r="I348" s="2">
        <v>1.68</v>
      </c>
      <c r="J348" s="4">
        <f t="shared" si="11"/>
        <v>0.20999999999999996</v>
      </c>
      <c r="K348" s="1">
        <v>1</v>
      </c>
      <c r="L348" s="4">
        <f t="shared" si="12"/>
        <v>0.20999999999999996</v>
      </c>
      <c r="M348" s="1">
        <v>1</v>
      </c>
      <c r="N348" s="19">
        <v>0.20999999999999996</v>
      </c>
      <c r="O348" s="1" t="s">
        <v>1746</v>
      </c>
    </row>
    <row r="349" spans="1:15" x14ac:dyDescent="0.25">
      <c r="A349" s="1">
        <v>348</v>
      </c>
      <c r="B349" s="1" t="s">
        <v>1192</v>
      </c>
      <c r="C349" s="10">
        <v>44912</v>
      </c>
      <c r="D349" s="22">
        <v>0</v>
      </c>
      <c r="E349" s="1" t="s">
        <v>312</v>
      </c>
      <c r="F349" s="15">
        <v>5</v>
      </c>
      <c r="G349" s="2">
        <v>0.65</v>
      </c>
      <c r="H349" s="3">
        <v>1.3</v>
      </c>
      <c r="I349" s="2">
        <v>0.34</v>
      </c>
      <c r="J349" s="4">
        <f t="shared" si="11"/>
        <v>0.31</v>
      </c>
      <c r="K349" s="1">
        <v>1</v>
      </c>
      <c r="L349" s="4">
        <f t="shared" si="12"/>
        <v>0.31</v>
      </c>
      <c r="M349" s="1">
        <v>1</v>
      </c>
      <c r="N349" s="19">
        <v>0.31</v>
      </c>
      <c r="O349" s="1" t="s">
        <v>1746</v>
      </c>
    </row>
    <row r="350" spans="1:15" ht="33" x14ac:dyDescent="0.25">
      <c r="A350" s="1">
        <v>349</v>
      </c>
      <c r="B350" s="1" t="s">
        <v>258</v>
      </c>
      <c r="C350" s="10">
        <v>44912</v>
      </c>
      <c r="D350" s="22">
        <v>0</v>
      </c>
      <c r="E350" s="18" t="s">
        <v>2609</v>
      </c>
      <c r="F350" s="15">
        <v>19</v>
      </c>
      <c r="G350" s="2">
        <v>2.4700000000000002</v>
      </c>
      <c r="H350" s="3">
        <v>2</v>
      </c>
      <c r="I350" s="2">
        <v>1.9</v>
      </c>
      <c r="J350" s="4">
        <f t="shared" si="11"/>
        <v>0.57000000000000028</v>
      </c>
      <c r="K350" s="1">
        <v>1</v>
      </c>
      <c r="L350" s="4">
        <f t="shared" si="12"/>
        <v>0.57000000000000028</v>
      </c>
      <c r="M350" s="1">
        <v>1</v>
      </c>
      <c r="N350" s="19">
        <v>0.57000000000000028</v>
      </c>
      <c r="O350" s="1" t="s">
        <v>1746</v>
      </c>
    </row>
    <row r="351" spans="1:15" x14ac:dyDescent="0.25">
      <c r="A351" s="1">
        <v>350</v>
      </c>
      <c r="B351" s="1" t="s">
        <v>1192</v>
      </c>
      <c r="C351" s="10">
        <v>44913</v>
      </c>
      <c r="D351" s="22">
        <v>0</v>
      </c>
      <c r="E351" s="1" t="s">
        <v>2610</v>
      </c>
      <c r="F351" s="15">
        <v>4</v>
      </c>
      <c r="G351" s="2">
        <v>0.57999999999999996</v>
      </c>
      <c r="H351" s="3">
        <v>1.3</v>
      </c>
      <c r="I351" s="2">
        <v>0.35</v>
      </c>
      <c r="J351" s="4">
        <f t="shared" si="11"/>
        <v>0.22999999999999998</v>
      </c>
      <c r="K351" s="1">
        <v>1</v>
      </c>
      <c r="L351" s="4">
        <f t="shared" si="12"/>
        <v>0.22999999999999998</v>
      </c>
      <c r="M351" s="1">
        <v>1</v>
      </c>
      <c r="N351" s="19">
        <v>0.22999999999999998</v>
      </c>
      <c r="O351" s="1" t="s">
        <v>1746</v>
      </c>
    </row>
    <row r="352" spans="1:15" ht="33" x14ac:dyDescent="0.25">
      <c r="A352" s="1">
        <v>351</v>
      </c>
      <c r="B352" s="1" t="s">
        <v>258</v>
      </c>
      <c r="C352" s="10">
        <v>44913</v>
      </c>
      <c r="D352" s="22">
        <v>0</v>
      </c>
      <c r="E352" s="18" t="s">
        <v>2606</v>
      </c>
      <c r="F352" s="15">
        <v>20</v>
      </c>
      <c r="G352" s="2">
        <v>2.5</v>
      </c>
      <c r="H352" s="3">
        <v>2</v>
      </c>
      <c r="I352" s="2">
        <v>1.82</v>
      </c>
      <c r="J352" s="4">
        <f t="shared" si="11"/>
        <v>0.67999999999999994</v>
      </c>
      <c r="K352" s="1">
        <v>1</v>
      </c>
      <c r="L352" s="4">
        <f t="shared" si="12"/>
        <v>0.67999999999999994</v>
      </c>
      <c r="M352" s="1">
        <v>1</v>
      </c>
      <c r="N352" s="19">
        <v>0.67999999999999994</v>
      </c>
      <c r="O352" s="1" t="s">
        <v>1746</v>
      </c>
    </row>
    <row r="353" spans="1:15" x14ac:dyDescent="0.25">
      <c r="A353" s="1">
        <v>352</v>
      </c>
      <c r="B353" s="1" t="s">
        <v>1192</v>
      </c>
      <c r="C353" s="10">
        <v>44914</v>
      </c>
      <c r="D353" s="22">
        <v>0</v>
      </c>
      <c r="E353" s="1" t="s">
        <v>2610</v>
      </c>
      <c r="F353" s="15">
        <v>4</v>
      </c>
      <c r="G353" s="2">
        <v>0.52</v>
      </c>
      <c r="H353" s="3">
        <v>1.4</v>
      </c>
      <c r="I353" s="2">
        <v>0.34</v>
      </c>
      <c r="J353" s="4">
        <f t="shared" si="11"/>
        <v>0.18</v>
      </c>
      <c r="K353" s="1">
        <v>1</v>
      </c>
      <c r="L353" s="4">
        <f t="shared" si="12"/>
        <v>0.18</v>
      </c>
      <c r="M353" s="1">
        <v>1</v>
      </c>
      <c r="N353" s="19">
        <v>0.18</v>
      </c>
      <c r="O353" s="1" t="s">
        <v>1746</v>
      </c>
    </row>
    <row r="354" spans="1:15" ht="33" x14ac:dyDescent="0.25">
      <c r="A354" s="1">
        <v>353</v>
      </c>
      <c r="B354" s="1" t="s">
        <v>258</v>
      </c>
      <c r="C354" s="10">
        <v>44914</v>
      </c>
      <c r="D354" s="22">
        <v>0</v>
      </c>
      <c r="E354" s="18" t="s">
        <v>2606</v>
      </c>
      <c r="F354" s="15">
        <v>20</v>
      </c>
      <c r="G354" s="2">
        <v>2.37</v>
      </c>
      <c r="H354" s="3">
        <v>3</v>
      </c>
      <c r="I354" s="2">
        <v>1.47</v>
      </c>
      <c r="J354" s="4">
        <f t="shared" si="11"/>
        <v>0.90000000000000013</v>
      </c>
      <c r="K354" s="1">
        <v>1</v>
      </c>
      <c r="L354" s="4">
        <f t="shared" si="12"/>
        <v>0.90000000000000013</v>
      </c>
      <c r="M354" s="1">
        <v>1</v>
      </c>
      <c r="N354" s="19">
        <v>0.90000000000000013</v>
      </c>
      <c r="O354" s="1" t="s">
        <v>1746</v>
      </c>
    </row>
    <row r="355" spans="1:15" x14ac:dyDescent="0.25">
      <c r="A355" s="1">
        <v>354</v>
      </c>
      <c r="B355" s="1" t="s">
        <v>1192</v>
      </c>
      <c r="C355" s="10">
        <v>44915</v>
      </c>
      <c r="D355" s="22">
        <v>0</v>
      </c>
      <c r="E355" s="1" t="s">
        <v>2610</v>
      </c>
      <c r="F355" s="15">
        <v>4</v>
      </c>
      <c r="G355" s="2">
        <v>0.52</v>
      </c>
      <c r="H355" s="3">
        <v>1.4</v>
      </c>
      <c r="I355" s="2">
        <v>0.33</v>
      </c>
      <c r="J355" s="4">
        <f t="shared" si="11"/>
        <v>0.19</v>
      </c>
      <c r="K355" s="1">
        <v>1</v>
      </c>
      <c r="L355" s="4">
        <f t="shared" si="12"/>
        <v>0.19</v>
      </c>
      <c r="M355" s="1">
        <v>1</v>
      </c>
      <c r="N355" s="19">
        <v>0.19</v>
      </c>
      <c r="O355" s="1" t="s">
        <v>1746</v>
      </c>
    </row>
    <row r="356" spans="1:15" ht="33" x14ac:dyDescent="0.25">
      <c r="A356" s="1">
        <v>355</v>
      </c>
      <c r="B356" s="1" t="s">
        <v>258</v>
      </c>
      <c r="C356" s="10">
        <v>44915</v>
      </c>
      <c r="D356" s="22">
        <v>0</v>
      </c>
      <c r="E356" s="18" t="s">
        <v>2606</v>
      </c>
      <c r="F356" s="15">
        <v>20</v>
      </c>
      <c r="G356" s="2">
        <v>2.67</v>
      </c>
      <c r="H356" s="3">
        <v>3</v>
      </c>
      <c r="I356" s="2">
        <v>1.92</v>
      </c>
      <c r="J356" s="4">
        <f t="shared" si="11"/>
        <v>0.75</v>
      </c>
      <c r="K356" s="1">
        <v>1</v>
      </c>
      <c r="L356" s="4">
        <f t="shared" si="12"/>
        <v>0.75</v>
      </c>
      <c r="M356" s="1">
        <v>1</v>
      </c>
      <c r="N356" s="19">
        <v>0.75</v>
      </c>
      <c r="O356" s="1" t="s">
        <v>1746</v>
      </c>
    </row>
    <row r="357" spans="1:15" x14ac:dyDescent="0.25">
      <c r="A357" s="1">
        <v>356</v>
      </c>
      <c r="B357" s="1" t="s">
        <v>1192</v>
      </c>
      <c r="C357" s="10">
        <v>44916</v>
      </c>
      <c r="D357" s="22">
        <v>0</v>
      </c>
      <c r="E357" s="1" t="s">
        <v>257</v>
      </c>
      <c r="F357" s="15">
        <v>4</v>
      </c>
      <c r="G357" s="2">
        <v>0.53</v>
      </c>
      <c r="H357" s="3">
        <v>1.2</v>
      </c>
      <c r="I357" s="2">
        <v>0.35</v>
      </c>
      <c r="J357" s="4">
        <f t="shared" si="11"/>
        <v>0.18000000000000005</v>
      </c>
      <c r="K357" s="1">
        <v>1</v>
      </c>
      <c r="L357" s="4">
        <f t="shared" si="12"/>
        <v>0.18000000000000005</v>
      </c>
      <c r="M357" s="1">
        <v>1</v>
      </c>
      <c r="N357" s="19">
        <v>0.18000000000000005</v>
      </c>
      <c r="O357" s="1" t="s">
        <v>1746</v>
      </c>
    </row>
    <row r="358" spans="1:15" ht="33" x14ac:dyDescent="0.25">
      <c r="A358" s="1">
        <v>357</v>
      </c>
      <c r="B358" s="1" t="s">
        <v>258</v>
      </c>
      <c r="C358" s="10">
        <v>44916</v>
      </c>
      <c r="D358" s="22">
        <v>0</v>
      </c>
      <c r="E358" s="18" t="s">
        <v>2606</v>
      </c>
      <c r="F358" s="15">
        <v>20</v>
      </c>
      <c r="G358" s="2">
        <v>2.73</v>
      </c>
      <c r="H358" s="3">
        <v>2</v>
      </c>
      <c r="I358" s="2">
        <v>1.94</v>
      </c>
      <c r="J358" s="4">
        <f t="shared" si="11"/>
        <v>0.79</v>
      </c>
      <c r="K358" s="1">
        <v>1</v>
      </c>
      <c r="L358" s="4">
        <f t="shared" si="12"/>
        <v>0.79</v>
      </c>
      <c r="M358" s="1">
        <v>1</v>
      </c>
      <c r="N358" s="19">
        <v>0.79</v>
      </c>
      <c r="O358" s="1" t="s">
        <v>1746</v>
      </c>
    </row>
    <row r="359" spans="1:15" x14ac:dyDescent="0.25">
      <c r="A359" s="1">
        <v>358</v>
      </c>
      <c r="B359" s="1" t="s">
        <v>1192</v>
      </c>
      <c r="C359" s="10">
        <v>44917</v>
      </c>
      <c r="D359" s="22">
        <v>0</v>
      </c>
      <c r="E359" s="1" t="s">
        <v>257</v>
      </c>
      <c r="F359" s="15">
        <v>4</v>
      </c>
      <c r="G359" s="2">
        <v>0.63</v>
      </c>
      <c r="H359" s="3">
        <v>1.2</v>
      </c>
      <c r="I359" s="2">
        <v>0.38</v>
      </c>
      <c r="J359" s="4">
        <f t="shared" si="11"/>
        <v>0.25</v>
      </c>
      <c r="K359" s="1">
        <v>1</v>
      </c>
      <c r="L359" s="4">
        <f t="shared" si="12"/>
        <v>0.25</v>
      </c>
      <c r="M359" s="1">
        <v>1</v>
      </c>
      <c r="N359" s="19">
        <v>0.25</v>
      </c>
      <c r="O359" s="1" t="s">
        <v>1746</v>
      </c>
    </row>
    <row r="360" spans="1:15" ht="33" x14ac:dyDescent="0.25">
      <c r="A360" s="1">
        <v>359</v>
      </c>
      <c r="B360" s="1" t="s">
        <v>258</v>
      </c>
      <c r="C360" s="10">
        <v>44917</v>
      </c>
      <c r="D360" s="22">
        <v>0</v>
      </c>
      <c r="E360" s="18" t="s">
        <v>2606</v>
      </c>
      <c r="F360" s="15">
        <v>20</v>
      </c>
      <c r="G360" s="2">
        <v>2.85</v>
      </c>
      <c r="H360" s="3">
        <v>2</v>
      </c>
      <c r="I360" s="2">
        <v>2.17</v>
      </c>
      <c r="J360" s="4">
        <f t="shared" si="11"/>
        <v>0.68000000000000016</v>
      </c>
      <c r="K360" s="1">
        <v>1</v>
      </c>
      <c r="L360" s="4">
        <f t="shared" si="12"/>
        <v>0.68000000000000016</v>
      </c>
      <c r="M360" s="1">
        <v>1</v>
      </c>
      <c r="N360" s="19">
        <v>0.68000000000000016</v>
      </c>
      <c r="O360" s="1" t="s">
        <v>1746</v>
      </c>
    </row>
    <row r="361" spans="1:15" x14ac:dyDescent="0.25">
      <c r="A361" s="1">
        <v>360</v>
      </c>
      <c r="B361" s="1" t="s">
        <v>1192</v>
      </c>
      <c r="C361" s="10">
        <v>44918</v>
      </c>
      <c r="D361" s="22">
        <v>0</v>
      </c>
      <c r="E361" s="1" t="s">
        <v>257</v>
      </c>
      <c r="F361" s="15">
        <v>4</v>
      </c>
      <c r="G361" s="2">
        <v>0.54</v>
      </c>
      <c r="H361" s="3">
        <v>1.2</v>
      </c>
      <c r="I361" s="2">
        <v>0.34</v>
      </c>
      <c r="J361" s="4">
        <f t="shared" si="11"/>
        <v>0.2</v>
      </c>
      <c r="K361" s="1">
        <v>1</v>
      </c>
      <c r="L361" s="4">
        <f t="shared" si="12"/>
        <v>0.2</v>
      </c>
      <c r="M361" s="1">
        <v>1</v>
      </c>
      <c r="N361" s="19">
        <v>0.2</v>
      </c>
      <c r="O361" s="1" t="s">
        <v>1746</v>
      </c>
    </row>
    <row r="362" spans="1:15" ht="33" x14ac:dyDescent="0.25">
      <c r="A362" s="1">
        <v>361</v>
      </c>
      <c r="B362" s="1" t="s">
        <v>258</v>
      </c>
      <c r="C362" s="10">
        <v>44918</v>
      </c>
      <c r="D362" s="22">
        <v>0</v>
      </c>
      <c r="E362" s="18" t="s">
        <v>2606</v>
      </c>
      <c r="F362" s="15">
        <v>20</v>
      </c>
      <c r="G362" s="2">
        <v>2.6</v>
      </c>
      <c r="H362" s="3">
        <v>2</v>
      </c>
      <c r="I362" s="2">
        <v>1.7</v>
      </c>
      <c r="J362" s="4">
        <f t="shared" si="11"/>
        <v>0.90000000000000013</v>
      </c>
      <c r="K362" s="1">
        <v>1</v>
      </c>
      <c r="L362" s="4">
        <f t="shared" si="12"/>
        <v>0.90000000000000013</v>
      </c>
      <c r="M362" s="1">
        <v>1</v>
      </c>
      <c r="N362" s="19">
        <v>0.90000000000000013</v>
      </c>
      <c r="O362" s="1" t="s">
        <v>1746</v>
      </c>
    </row>
    <row r="363" spans="1:15" x14ac:dyDescent="0.25">
      <c r="A363" s="1">
        <v>362</v>
      </c>
      <c r="B363" s="1" t="s">
        <v>1192</v>
      </c>
      <c r="C363" s="10">
        <v>44919</v>
      </c>
      <c r="D363" s="22">
        <v>0</v>
      </c>
      <c r="E363" s="1" t="s">
        <v>257</v>
      </c>
      <c r="F363" s="15">
        <v>4</v>
      </c>
      <c r="G363" s="2">
        <v>0.59</v>
      </c>
      <c r="H363" s="3">
        <v>1.2</v>
      </c>
      <c r="I363" s="2">
        <v>0.35</v>
      </c>
      <c r="J363" s="4">
        <f t="shared" si="11"/>
        <v>0.24</v>
      </c>
      <c r="K363" s="1">
        <v>1</v>
      </c>
      <c r="L363" s="4">
        <f t="shared" si="12"/>
        <v>0.24</v>
      </c>
      <c r="M363" s="1">
        <v>1</v>
      </c>
      <c r="N363" s="19">
        <v>0.24</v>
      </c>
      <c r="O363" s="1" t="s">
        <v>1746</v>
      </c>
    </row>
    <row r="364" spans="1:15" ht="33" x14ac:dyDescent="0.25">
      <c r="A364" s="1">
        <v>363</v>
      </c>
      <c r="B364" s="1" t="s">
        <v>258</v>
      </c>
      <c r="C364" s="10">
        <v>44919</v>
      </c>
      <c r="D364" s="22">
        <v>0</v>
      </c>
      <c r="E364" s="18" t="s">
        <v>2606</v>
      </c>
      <c r="F364" s="15">
        <v>20</v>
      </c>
      <c r="G364" s="2">
        <v>2.71</v>
      </c>
      <c r="H364" s="3">
        <v>2</v>
      </c>
      <c r="I364" s="2">
        <v>2.0299999999999998</v>
      </c>
      <c r="J364" s="4">
        <f t="shared" si="11"/>
        <v>0.68000000000000016</v>
      </c>
      <c r="K364" s="1">
        <v>1</v>
      </c>
      <c r="L364" s="4">
        <f t="shared" si="12"/>
        <v>0.68000000000000016</v>
      </c>
      <c r="M364" s="1">
        <v>1</v>
      </c>
      <c r="N364" s="19">
        <v>0.68000000000000016</v>
      </c>
      <c r="O364" s="1" t="s">
        <v>1746</v>
      </c>
    </row>
    <row r="365" spans="1:15" x14ac:dyDescent="0.25">
      <c r="A365" s="1">
        <v>364</v>
      </c>
      <c r="B365" s="1" t="s">
        <v>1192</v>
      </c>
      <c r="C365" s="10">
        <v>44920</v>
      </c>
      <c r="D365" s="22">
        <v>0</v>
      </c>
      <c r="E365" s="1" t="s">
        <v>257</v>
      </c>
      <c r="F365" s="15">
        <v>4</v>
      </c>
      <c r="G365" s="2">
        <v>0.67</v>
      </c>
      <c r="H365" s="3">
        <v>1.2</v>
      </c>
      <c r="I365" s="2">
        <v>0.36</v>
      </c>
      <c r="J365" s="4">
        <f t="shared" si="11"/>
        <v>0.31000000000000005</v>
      </c>
      <c r="K365" s="1">
        <v>1</v>
      </c>
      <c r="L365" s="4">
        <f t="shared" si="12"/>
        <v>0.31000000000000005</v>
      </c>
      <c r="M365" s="1">
        <v>1</v>
      </c>
      <c r="N365" s="19">
        <v>0.31000000000000005</v>
      </c>
      <c r="O365" s="1" t="s">
        <v>1746</v>
      </c>
    </row>
    <row r="366" spans="1:15" ht="33" x14ac:dyDescent="0.25">
      <c r="A366" s="1">
        <v>365</v>
      </c>
      <c r="B366" s="1" t="s">
        <v>258</v>
      </c>
      <c r="C366" s="10">
        <v>44920</v>
      </c>
      <c r="D366" s="22">
        <v>0</v>
      </c>
      <c r="E366" s="18" t="s">
        <v>2606</v>
      </c>
      <c r="F366" s="15">
        <v>20</v>
      </c>
      <c r="G366" s="2">
        <v>2.83</v>
      </c>
      <c r="H366" s="3">
        <v>2</v>
      </c>
      <c r="I366" s="2">
        <v>2.15</v>
      </c>
      <c r="J366" s="4">
        <f t="shared" si="11"/>
        <v>0.68000000000000016</v>
      </c>
      <c r="K366" s="1">
        <v>1</v>
      </c>
      <c r="L366" s="4">
        <f t="shared" si="12"/>
        <v>0.68000000000000016</v>
      </c>
      <c r="M366" s="1">
        <v>1</v>
      </c>
      <c r="N366" s="19">
        <v>0.68000000000000016</v>
      </c>
      <c r="O366" s="1" t="s">
        <v>1746</v>
      </c>
    </row>
    <row r="367" spans="1:15" x14ac:dyDescent="0.25">
      <c r="A367" s="1">
        <v>366</v>
      </c>
      <c r="B367" s="1" t="s">
        <v>1192</v>
      </c>
      <c r="C367" s="10">
        <v>44921</v>
      </c>
      <c r="D367" s="22">
        <v>0</v>
      </c>
      <c r="E367" s="1" t="s">
        <v>257</v>
      </c>
      <c r="F367" s="15">
        <v>4</v>
      </c>
      <c r="G367" s="2">
        <v>0.53</v>
      </c>
      <c r="H367" s="3">
        <v>1.2</v>
      </c>
      <c r="I367" s="2">
        <v>0.35</v>
      </c>
      <c r="J367" s="4">
        <f t="shared" si="11"/>
        <v>0.18000000000000005</v>
      </c>
      <c r="K367" s="1">
        <v>1</v>
      </c>
      <c r="L367" s="4">
        <f t="shared" si="12"/>
        <v>0.18000000000000005</v>
      </c>
      <c r="M367" s="1">
        <v>1</v>
      </c>
      <c r="N367" s="19">
        <v>0.18000000000000005</v>
      </c>
      <c r="O367" s="1" t="s">
        <v>1746</v>
      </c>
    </row>
    <row r="368" spans="1:15" ht="33" x14ac:dyDescent="0.25">
      <c r="A368" s="1">
        <v>367</v>
      </c>
      <c r="B368" s="1" t="s">
        <v>258</v>
      </c>
      <c r="C368" s="10">
        <v>44921</v>
      </c>
      <c r="D368" s="22">
        <v>0</v>
      </c>
      <c r="E368" s="18" t="s">
        <v>2606</v>
      </c>
      <c r="F368" s="15">
        <v>20</v>
      </c>
      <c r="G368" s="2">
        <v>2.61</v>
      </c>
      <c r="H368" s="3">
        <v>2</v>
      </c>
      <c r="I368" s="2">
        <v>1.78</v>
      </c>
      <c r="J368" s="4">
        <f t="shared" si="11"/>
        <v>0.82999999999999985</v>
      </c>
      <c r="K368" s="1">
        <v>1</v>
      </c>
      <c r="L368" s="4">
        <f t="shared" si="12"/>
        <v>0.82999999999999985</v>
      </c>
      <c r="M368" s="1">
        <v>1</v>
      </c>
      <c r="N368" s="19">
        <v>0.82999999999999985</v>
      </c>
      <c r="O368" s="1" t="s">
        <v>1746</v>
      </c>
    </row>
    <row r="369" spans="1:15" x14ac:dyDescent="0.25">
      <c r="A369" s="1">
        <v>368</v>
      </c>
      <c r="B369" s="1" t="s">
        <v>1192</v>
      </c>
      <c r="C369" s="10">
        <v>44922</v>
      </c>
      <c r="D369" s="22">
        <v>0</v>
      </c>
      <c r="E369" s="1" t="s">
        <v>257</v>
      </c>
      <c r="F369" s="15">
        <v>4</v>
      </c>
      <c r="G369" s="2">
        <v>0.56000000000000005</v>
      </c>
      <c r="H369" s="3">
        <v>1.2</v>
      </c>
      <c r="I369" s="2">
        <v>0.36</v>
      </c>
      <c r="J369" s="4">
        <f t="shared" si="11"/>
        <v>0.20000000000000007</v>
      </c>
      <c r="K369" s="1">
        <v>1</v>
      </c>
      <c r="L369" s="4">
        <f t="shared" si="12"/>
        <v>0.20000000000000007</v>
      </c>
      <c r="M369" s="1">
        <v>1</v>
      </c>
      <c r="N369" s="19">
        <v>0.20000000000000007</v>
      </c>
      <c r="O369" s="1" t="s">
        <v>1746</v>
      </c>
    </row>
    <row r="370" spans="1:15" ht="33" x14ac:dyDescent="0.25">
      <c r="A370" s="1">
        <v>369</v>
      </c>
      <c r="B370" s="1" t="s">
        <v>258</v>
      </c>
      <c r="C370" s="10">
        <v>44922</v>
      </c>
      <c r="D370" s="22">
        <v>0</v>
      </c>
      <c r="E370" s="18" t="s">
        <v>2606</v>
      </c>
      <c r="F370" s="15">
        <v>20</v>
      </c>
      <c r="G370" s="2">
        <v>2.94</v>
      </c>
      <c r="H370" s="3">
        <v>2</v>
      </c>
      <c r="I370" s="2">
        <v>1.93</v>
      </c>
      <c r="J370" s="4">
        <f t="shared" si="11"/>
        <v>1.01</v>
      </c>
      <c r="K370" s="1">
        <v>1</v>
      </c>
      <c r="L370" s="4">
        <f t="shared" si="12"/>
        <v>1.01</v>
      </c>
      <c r="M370" s="1">
        <v>1</v>
      </c>
      <c r="N370" s="19">
        <v>1.01</v>
      </c>
      <c r="O370" s="1" t="s">
        <v>1746</v>
      </c>
    </row>
    <row r="371" spans="1:15" x14ac:dyDescent="0.25">
      <c r="A371" s="1">
        <v>370</v>
      </c>
      <c r="B371" s="1" t="s">
        <v>1192</v>
      </c>
      <c r="C371" s="10">
        <v>44923</v>
      </c>
      <c r="D371" s="22">
        <v>0</v>
      </c>
      <c r="E371" s="1" t="s">
        <v>257</v>
      </c>
      <c r="F371" s="15">
        <v>4</v>
      </c>
      <c r="G371" s="2">
        <v>0.57999999999999996</v>
      </c>
      <c r="H371" s="3">
        <v>1.2</v>
      </c>
      <c r="I371" s="2">
        <v>0.35</v>
      </c>
      <c r="J371" s="4">
        <f t="shared" si="11"/>
        <v>0.22999999999999998</v>
      </c>
      <c r="K371" s="1">
        <v>1</v>
      </c>
      <c r="L371" s="4">
        <f t="shared" si="12"/>
        <v>0.22999999999999998</v>
      </c>
      <c r="M371" s="1">
        <v>1</v>
      </c>
      <c r="N371" s="19">
        <v>0.22999999999999998</v>
      </c>
      <c r="O371" s="1" t="s">
        <v>1746</v>
      </c>
    </row>
    <row r="372" spans="1:15" ht="33" x14ac:dyDescent="0.25">
      <c r="A372" s="1">
        <v>371</v>
      </c>
      <c r="B372" s="1" t="s">
        <v>258</v>
      </c>
      <c r="C372" s="10">
        <v>44923</v>
      </c>
      <c r="D372" s="22">
        <v>0</v>
      </c>
      <c r="E372" s="18" t="s">
        <v>2606</v>
      </c>
      <c r="F372" s="15">
        <v>20</v>
      </c>
      <c r="G372" s="2">
        <v>2.25</v>
      </c>
      <c r="H372" s="3">
        <v>3</v>
      </c>
      <c r="I372" s="2">
        <v>1.57</v>
      </c>
      <c r="J372" s="4">
        <f t="shared" si="11"/>
        <v>0.67999999999999994</v>
      </c>
      <c r="K372" s="1">
        <v>1</v>
      </c>
      <c r="L372" s="4">
        <f t="shared" si="12"/>
        <v>0.67999999999999994</v>
      </c>
      <c r="M372" s="1">
        <v>1</v>
      </c>
      <c r="N372" s="19">
        <v>0.67999999999999994</v>
      </c>
      <c r="O372" s="1" t="s">
        <v>1746</v>
      </c>
    </row>
    <row r="373" spans="1:15" x14ac:dyDescent="0.25">
      <c r="A373" s="1">
        <v>372</v>
      </c>
      <c r="B373" s="1" t="s">
        <v>1192</v>
      </c>
      <c r="C373" s="10">
        <v>44924</v>
      </c>
      <c r="D373" s="22">
        <v>0</v>
      </c>
      <c r="E373" s="1" t="s">
        <v>257</v>
      </c>
      <c r="F373" s="15">
        <v>4</v>
      </c>
      <c r="G373" s="2">
        <v>0.6</v>
      </c>
      <c r="H373" s="3">
        <v>1.2</v>
      </c>
      <c r="I373" s="2">
        <v>0.34</v>
      </c>
      <c r="J373" s="4">
        <f t="shared" si="11"/>
        <v>0.25999999999999995</v>
      </c>
      <c r="K373" s="1">
        <v>1</v>
      </c>
      <c r="L373" s="4">
        <f t="shared" si="12"/>
        <v>0.25999999999999995</v>
      </c>
      <c r="M373" s="1">
        <v>1</v>
      </c>
      <c r="N373" s="19">
        <v>0.25999999999999995</v>
      </c>
      <c r="O373" s="1" t="s">
        <v>1746</v>
      </c>
    </row>
    <row r="374" spans="1:15" ht="33" x14ac:dyDescent="0.25">
      <c r="A374" s="1">
        <v>373</v>
      </c>
      <c r="B374" s="1" t="s">
        <v>258</v>
      </c>
      <c r="C374" s="10">
        <v>44924</v>
      </c>
      <c r="D374" s="22">
        <v>0</v>
      </c>
      <c r="E374" s="18" t="s">
        <v>2606</v>
      </c>
      <c r="F374" s="15">
        <v>20</v>
      </c>
      <c r="G374" s="2">
        <v>2.3199999999999998</v>
      </c>
      <c r="H374" s="3">
        <v>3</v>
      </c>
      <c r="I374" s="2">
        <v>1.89</v>
      </c>
      <c r="J374" s="4">
        <f t="shared" si="11"/>
        <v>0.42999999999999994</v>
      </c>
      <c r="K374" s="1">
        <v>1</v>
      </c>
      <c r="L374" s="4">
        <f t="shared" si="12"/>
        <v>0.42999999999999994</v>
      </c>
      <c r="M374" s="1">
        <v>1</v>
      </c>
      <c r="N374" s="19">
        <v>0.42999999999999994</v>
      </c>
      <c r="O374" s="1" t="s">
        <v>1746</v>
      </c>
    </row>
    <row r="375" spans="1:15" x14ac:dyDescent="0.25">
      <c r="A375" s="1">
        <v>374</v>
      </c>
      <c r="B375" s="1" t="s">
        <v>1192</v>
      </c>
      <c r="C375" s="10">
        <v>44925</v>
      </c>
      <c r="D375" s="22">
        <v>0</v>
      </c>
      <c r="E375" s="1" t="s">
        <v>257</v>
      </c>
      <c r="F375" s="15">
        <v>4</v>
      </c>
      <c r="G375" s="2">
        <v>0.64</v>
      </c>
      <c r="H375" s="3">
        <v>1</v>
      </c>
      <c r="I375" s="2">
        <v>0.37</v>
      </c>
      <c r="J375" s="4">
        <f t="shared" si="11"/>
        <v>0.27</v>
      </c>
      <c r="K375" s="1">
        <v>1</v>
      </c>
      <c r="L375" s="4">
        <f t="shared" si="12"/>
        <v>0.27</v>
      </c>
      <c r="M375" s="1">
        <v>1</v>
      </c>
      <c r="N375" s="19">
        <v>0.27</v>
      </c>
      <c r="O375" s="1" t="s">
        <v>1746</v>
      </c>
    </row>
    <row r="376" spans="1:15" ht="33" x14ac:dyDescent="0.25">
      <c r="A376" s="1">
        <v>375</v>
      </c>
      <c r="B376" s="1" t="s">
        <v>258</v>
      </c>
      <c r="C376" s="10">
        <v>44925</v>
      </c>
      <c r="D376" s="22">
        <v>0</v>
      </c>
      <c r="E376" s="18" t="s">
        <v>260</v>
      </c>
      <c r="F376" s="15">
        <v>20</v>
      </c>
      <c r="G376" s="2">
        <v>2.99</v>
      </c>
      <c r="H376" s="3">
        <v>2</v>
      </c>
      <c r="I376" s="2">
        <v>2.33</v>
      </c>
      <c r="J376" s="4">
        <f t="shared" si="11"/>
        <v>0.66000000000000014</v>
      </c>
      <c r="K376" s="1">
        <v>1</v>
      </c>
      <c r="L376" s="4">
        <f t="shared" si="12"/>
        <v>0.66000000000000014</v>
      </c>
      <c r="M376" s="1">
        <v>1</v>
      </c>
      <c r="N376" s="19">
        <v>0.66000000000000014</v>
      </c>
      <c r="O376" s="1" t="s">
        <v>1746</v>
      </c>
    </row>
    <row r="377" spans="1:15" x14ac:dyDescent="0.25">
      <c r="A377" s="1">
        <v>376</v>
      </c>
      <c r="B377" s="1" t="s">
        <v>1192</v>
      </c>
      <c r="C377" s="10">
        <v>44926</v>
      </c>
      <c r="D377" s="22">
        <v>0</v>
      </c>
      <c r="E377" s="1" t="s">
        <v>2611</v>
      </c>
      <c r="F377" s="15">
        <v>4</v>
      </c>
      <c r="G377" s="2">
        <v>0.95</v>
      </c>
      <c r="H377" s="3">
        <v>2</v>
      </c>
      <c r="I377" s="2">
        <v>0.9</v>
      </c>
      <c r="J377" s="4">
        <f t="shared" si="11"/>
        <v>4.9999999999999933E-2</v>
      </c>
      <c r="K377" s="1">
        <v>1</v>
      </c>
      <c r="L377" s="4">
        <f t="shared" si="12"/>
        <v>4.9999999999999933E-2</v>
      </c>
      <c r="M377" s="1">
        <v>1</v>
      </c>
      <c r="N377" s="19">
        <v>4.9999999999999933E-2</v>
      </c>
      <c r="O377" s="1" t="s">
        <v>1746</v>
      </c>
    </row>
    <row r="378" spans="1:15" ht="33" x14ac:dyDescent="0.25">
      <c r="A378" s="1">
        <v>377</v>
      </c>
      <c r="B378" s="1" t="s">
        <v>258</v>
      </c>
      <c r="C378" s="10">
        <v>44926</v>
      </c>
      <c r="D378" s="22">
        <v>0</v>
      </c>
      <c r="E378" s="18" t="s">
        <v>2612</v>
      </c>
      <c r="F378" s="15">
        <v>20</v>
      </c>
      <c r="G378" s="2">
        <v>2.99</v>
      </c>
      <c r="H378" s="3">
        <v>2</v>
      </c>
      <c r="I378" s="2">
        <v>2.33</v>
      </c>
      <c r="J378" s="4">
        <f t="shared" si="11"/>
        <v>0.66000000000000014</v>
      </c>
      <c r="K378" s="1">
        <v>1</v>
      </c>
      <c r="L378" s="4">
        <f t="shared" si="12"/>
        <v>0.66000000000000014</v>
      </c>
      <c r="M378" s="1">
        <v>1</v>
      </c>
      <c r="N378" s="19">
        <v>0.66000000000000014</v>
      </c>
      <c r="O378" s="1" t="s">
        <v>1746</v>
      </c>
    </row>
    <row r="379" spans="1:15" x14ac:dyDescent="0.25">
      <c r="A379" s="1">
        <v>1</v>
      </c>
      <c r="B379" s="1" t="s">
        <v>256</v>
      </c>
      <c r="C379" s="10">
        <v>44927</v>
      </c>
      <c r="D379" s="22">
        <v>0</v>
      </c>
      <c r="E379" s="1" t="s">
        <v>257</v>
      </c>
      <c r="F379" s="15">
        <v>4</v>
      </c>
      <c r="G379" s="2">
        <v>0.63</v>
      </c>
      <c r="H379" s="3">
        <v>1</v>
      </c>
      <c r="I379" s="2">
        <v>0.36</v>
      </c>
      <c r="J379" s="4">
        <f t="shared" ref="J379:J402" si="13">G379-I379</f>
        <v>0.27</v>
      </c>
      <c r="K379" s="1">
        <v>1</v>
      </c>
      <c r="L379" s="4">
        <f t="shared" ref="L379:L402" si="14">(G379-I379-D379)*K379</f>
        <v>0.27</v>
      </c>
      <c r="M379" s="1">
        <v>1</v>
      </c>
      <c r="N379" s="19">
        <v>0.27</v>
      </c>
      <c r="O379" s="1" t="s">
        <v>1746</v>
      </c>
    </row>
    <row r="380" spans="1:15" ht="49.5" x14ac:dyDescent="0.25">
      <c r="A380" s="1">
        <v>2</v>
      </c>
      <c r="B380" s="1" t="s">
        <v>258</v>
      </c>
      <c r="C380" s="10">
        <v>44927</v>
      </c>
      <c r="D380" s="22">
        <v>0</v>
      </c>
      <c r="E380" s="18" t="s">
        <v>259</v>
      </c>
      <c r="F380" s="15">
        <v>12.5</v>
      </c>
      <c r="G380" s="2">
        <v>1.43</v>
      </c>
      <c r="H380" s="3">
        <v>2</v>
      </c>
      <c r="I380" s="2">
        <v>1.32</v>
      </c>
      <c r="J380" s="4">
        <f t="shared" si="13"/>
        <v>0.10999999999999988</v>
      </c>
      <c r="K380" s="1">
        <v>1</v>
      </c>
      <c r="L380" s="4">
        <f t="shared" si="14"/>
        <v>0.10999999999999988</v>
      </c>
      <c r="M380" s="1">
        <v>1</v>
      </c>
      <c r="N380" s="19">
        <v>0.11</v>
      </c>
      <c r="O380" s="1" t="s">
        <v>1746</v>
      </c>
    </row>
    <row r="381" spans="1:15" x14ac:dyDescent="0.25">
      <c r="A381" s="1">
        <v>3</v>
      </c>
      <c r="B381" s="1" t="s">
        <v>256</v>
      </c>
      <c r="C381" s="10">
        <v>44928</v>
      </c>
      <c r="D381" s="22">
        <v>0</v>
      </c>
      <c r="E381" s="1" t="s">
        <v>257</v>
      </c>
      <c r="F381" s="15">
        <v>4</v>
      </c>
      <c r="G381" s="2">
        <v>0.67</v>
      </c>
      <c r="H381" s="3">
        <v>1</v>
      </c>
      <c r="I381" s="2">
        <v>0.37</v>
      </c>
      <c r="J381" s="4">
        <f t="shared" si="13"/>
        <v>0.30000000000000004</v>
      </c>
      <c r="K381" s="1">
        <v>1</v>
      </c>
      <c r="L381" s="4">
        <f t="shared" si="14"/>
        <v>0.30000000000000004</v>
      </c>
      <c r="M381" s="1">
        <v>1</v>
      </c>
      <c r="N381" s="19">
        <v>0.3</v>
      </c>
      <c r="O381" s="1" t="s">
        <v>1746</v>
      </c>
    </row>
    <row r="382" spans="1:15" ht="33" x14ac:dyDescent="0.25">
      <c r="A382" s="1">
        <v>4</v>
      </c>
      <c r="B382" s="1" t="s">
        <v>258</v>
      </c>
      <c r="C382" s="10">
        <v>44928</v>
      </c>
      <c r="D382" s="22">
        <v>0</v>
      </c>
      <c r="E382" s="18" t="s">
        <v>260</v>
      </c>
      <c r="F382" s="15">
        <v>20</v>
      </c>
      <c r="G382" s="2">
        <v>2.86</v>
      </c>
      <c r="H382" s="3">
        <v>2</v>
      </c>
      <c r="I382" s="2">
        <v>2.0699999999999998</v>
      </c>
      <c r="J382" s="4">
        <f t="shared" si="13"/>
        <v>0.79</v>
      </c>
      <c r="K382" s="1">
        <v>1</v>
      </c>
      <c r="L382" s="4">
        <f t="shared" si="14"/>
        <v>0.79</v>
      </c>
      <c r="M382" s="1">
        <v>1</v>
      </c>
      <c r="N382" s="19">
        <v>0.79</v>
      </c>
      <c r="O382" s="1" t="s">
        <v>1746</v>
      </c>
    </row>
    <row r="383" spans="1:15" x14ac:dyDescent="0.25">
      <c r="A383" s="1">
        <v>5</v>
      </c>
      <c r="B383" s="1" t="s">
        <v>256</v>
      </c>
      <c r="C383" s="10">
        <v>44929</v>
      </c>
      <c r="D383" s="22">
        <v>0</v>
      </c>
      <c r="E383" s="1" t="s">
        <v>257</v>
      </c>
      <c r="F383" s="15">
        <v>4</v>
      </c>
      <c r="G383" s="2">
        <v>0.61</v>
      </c>
      <c r="H383" s="3">
        <v>1</v>
      </c>
      <c r="I383" s="2">
        <v>0.37</v>
      </c>
      <c r="J383" s="4">
        <f t="shared" si="13"/>
        <v>0.24</v>
      </c>
      <c r="K383" s="1">
        <v>1</v>
      </c>
      <c r="L383" s="4">
        <f t="shared" si="14"/>
        <v>0.24</v>
      </c>
      <c r="M383" s="1">
        <v>1</v>
      </c>
      <c r="N383" s="19">
        <v>0.24</v>
      </c>
      <c r="O383" s="1" t="s">
        <v>1746</v>
      </c>
    </row>
    <row r="384" spans="1:15" ht="33" x14ac:dyDescent="0.25">
      <c r="A384" s="1">
        <v>6</v>
      </c>
      <c r="B384" s="1" t="s">
        <v>258</v>
      </c>
      <c r="C384" s="10">
        <v>44929</v>
      </c>
      <c r="D384" s="22">
        <v>0</v>
      </c>
      <c r="E384" s="18" t="s">
        <v>260</v>
      </c>
      <c r="F384" s="15">
        <v>20</v>
      </c>
      <c r="G384" s="2">
        <v>2.59</v>
      </c>
      <c r="H384" s="3">
        <v>2</v>
      </c>
      <c r="I384" s="2">
        <v>1.92</v>
      </c>
      <c r="J384" s="4">
        <f t="shared" si="13"/>
        <v>0.66999999999999993</v>
      </c>
      <c r="K384" s="1">
        <v>1</v>
      </c>
      <c r="L384" s="4">
        <f t="shared" si="14"/>
        <v>0.66999999999999993</v>
      </c>
      <c r="M384" s="1">
        <v>1</v>
      </c>
      <c r="N384" s="19">
        <v>0.67</v>
      </c>
      <c r="O384" s="1" t="s">
        <v>1746</v>
      </c>
    </row>
    <row r="385" spans="1:15" x14ac:dyDescent="0.25">
      <c r="A385" s="1">
        <v>7</v>
      </c>
      <c r="B385" s="1" t="s">
        <v>256</v>
      </c>
      <c r="C385" s="10">
        <v>44930</v>
      </c>
      <c r="D385" s="22">
        <v>0</v>
      </c>
      <c r="E385" s="1" t="s">
        <v>257</v>
      </c>
      <c r="F385" s="15">
        <v>4</v>
      </c>
      <c r="G385" s="2">
        <v>0.55000000000000004</v>
      </c>
      <c r="H385" s="3">
        <v>1</v>
      </c>
      <c r="I385" s="2">
        <v>0.37</v>
      </c>
      <c r="J385" s="4">
        <f t="shared" si="13"/>
        <v>0.18000000000000005</v>
      </c>
      <c r="K385" s="1">
        <v>1</v>
      </c>
      <c r="L385" s="4">
        <f t="shared" si="14"/>
        <v>0.18000000000000005</v>
      </c>
      <c r="M385" s="1">
        <v>1</v>
      </c>
      <c r="N385" s="19">
        <v>0.18</v>
      </c>
      <c r="O385" s="1" t="s">
        <v>1746</v>
      </c>
    </row>
    <row r="386" spans="1:15" ht="33" x14ac:dyDescent="0.25">
      <c r="A386" s="1">
        <v>8</v>
      </c>
      <c r="B386" s="1" t="s">
        <v>258</v>
      </c>
      <c r="C386" s="10">
        <v>44930</v>
      </c>
      <c r="D386" s="22">
        <v>0</v>
      </c>
      <c r="E386" s="18" t="s">
        <v>260</v>
      </c>
      <c r="F386" s="15">
        <v>20</v>
      </c>
      <c r="G386" s="2">
        <v>2.56</v>
      </c>
      <c r="H386" s="3">
        <v>3</v>
      </c>
      <c r="I386" s="2">
        <v>1.8</v>
      </c>
      <c r="J386" s="4">
        <f t="shared" si="13"/>
        <v>0.76</v>
      </c>
      <c r="K386" s="1">
        <v>1</v>
      </c>
      <c r="L386" s="4">
        <f t="shared" si="14"/>
        <v>0.76</v>
      </c>
      <c r="M386" s="1">
        <v>1</v>
      </c>
      <c r="N386" s="19">
        <v>0.76</v>
      </c>
      <c r="O386" s="1" t="s">
        <v>1746</v>
      </c>
    </row>
    <row r="387" spans="1:15" x14ac:dyDescent="0.25">
      <c r="A387" s="1">
        <v>9</v>
      </c>
      <c r="B387" s="1" t="s">
        <v>256</v>
      </c>
      <c r="C387" s="10">
        <v>44931</v>
      </c>
      <c r="D387" s="22">
        <v>0</v>
      </c>
      <c r="E387" s="1" t="s">
        <v>257</v>
      </c>
      <c r="F387" s="15">
        <v>4</v>
      </c>
      <c r="G387" s="2">
        <v>0.41</v>
      </c>
      <c r="H387" s="3">
        <v>1</v>
      </c>
      <c r="I387" s="2">
        <v>0.36</v>
      </c>
      <c r="J387" s="4">
        <f t="shared" si="13"/>
        <v>4.9999999999999989E-2</v>
      </c>
      <c r="K387" s="1">
        <v>1</v>
      </c>
      <c r="L387" s="4">
        <f t="shared" si="14"/>
        <v>4.9999999999999989E-2</v>
      </c>
      <c r="M387" s="1">
        <v>1</v>
      </c>
      <c r="N387" s="19">
        <v>0.05</v>
      </c>
      <c r="O387" s="1" t="s">
        <v>1746</v>
      </c>
    </row>
    <row r="388" spans="1:15" ht="33" x14ac:dyDescent="0.25">
      <c r="A388" s="1">
        <v>10</v>
      </c>
      <c r="B388" s="1" t="s">
        <v>258</v>
      </c>
      <c r="C388" s="10">
        <v>44931</v>
      </c>
      <c r="D388" s="22">
        <v>0</v>
      </c>
      <c r="E388" s="18" t="s">
        <v>260</v>
      </c>
      <c r="F388" s="15">
        <v>20</v>
      </c>
      <c r="G388" s="2">
        <v>2.4300000000000002</v>
      </c>
      <c r="H388" s="3">
        <v>2</v>
      </c>
      <c r="I388" s="2">
        <v>1.75</v>
      </c>
      <c r="J388" s="4">
        <f t="shared" si="13"/>
        <v>0.68000000000000016</v>
      </c>
      <c r="K388" s="1">
        <v>1</v>
      </c>
      <c r="L388" s="4">
        <f t="shared" si="14"/>
        <v>0.68000000000000016</v>
      </c>
      <c r="M388" s="1">
        <v>1</v>
      </c>
      <c r="N388" s="19">
        <v>0.68</v>
      </c>
      <c r="O388" s="1" t="s">
        <v>1746</v>
      </c>
    </row>
    <row r="389" spans="1:15" x14ac:dyDescent="0.25">
      <c r="A389" s="1">
        <v>11</v>
      </c>
      <c r="B389" s="1" t="s">
        <v>256</v>
      </c>
      <c r="C389" s="10">
        <v>44932</v>
      </c>
      <c r="D389" s="22">
        <v>0</v>
      </c>
      <c r="E389" s="1" t="s">
        <v>257</v>
      </c>
      <c r="F389" s="15">
        <v>4</v>
      </c>
      <c r="G389" s="2">
        <v>0.56999999999999995</v>
      </c>
      <c r="H389" s="3">
        <v>1</v>
      </c>
      <c r="I389" s="2">
        <v>0.36</v>
      </c>
      <c r="J389" s="4">
        <f t="shared" si="13"/>
        <v>0.20999999999999996</v>
      </c>
      <c r="K389" s="1">
        <v>1</v>
      </c>
      <c r="L389" s="4">
        <f t="shared" si="14"/>
        <v>0.20999999999999996</v>
      </c>
      <c r="M389" s="1">
        <v>1</v>
      </c>
      <c r="N389" s="19">
        <v>0.21</v>
      </c>
      <c r="O389" s="1" t="s">
        <v>1746</v>
      </c>
    </row>
    <row r="390" spans="1:15" ht="33" x14ac:dyDescent="0.25">
      <c r="A390" s="1">
        <v>12</v>
      </c>
      <c r="B390" s="1" t="s">
        <v>258</v>
      </c>
      <c r="C390" s="10">
        <v>44932</v>
      </c>
      <c r="D390" s="22">
        <v>0</v>
      </c>
      <c r="E390" s="18" t="s">
        <v>260</v>
      </c>
      <c r="F390" s="15">
        <v>20</v>
      </c>
      <c r="G390" s="2">
        <v>2.66</v>
      </c>
      <c r="H390" s="3">
        <v>1</v>
      </c>
      <c r="I390" s="2">
        <v>1.85</v>
      </c>
      <c r="J390" s="4">
        <f t="shared" si="13"/>
        <v>0.81</v>
      </c>
      <c r="K390" s="1">
        <v>1</v>
      </c>
      <c r="L390" s="4">
        <f t="shared" si="14"/>
        <v>0.81</v>
      </c>
      <c r="M390" s="1">
        <v>1</v>
      </c>
      <c r="N390" s="19">
        <v>0.81</v>
      </c>
      <c r="O390" s="1" t="s">
        <v>1746</v>
      </c>
    </row>
    <row r="391" spans="1:15" x14ac:dyDescent="0.25">
      <c r="A391" s="1">
        <v>13</v>
      </c>
      <c r="B391" s="1" t="s">
        <v>256</v>
      </c>
      <c r="C391" s="10">
        <v>44933</v>
      </c>
      <c r="D391" s="22">
        <v>0</v>
      </c>
      <c r="E391" s="1" t="s">
        <v>257</v>
      </c>
      <c r="F391" s="15">
        <v>4</v>
      </c>
      <c r="G391" s="2">
        <v>0.59</v>
      </c>
      <c r="H391" s="3">
        <v>1</v>
      </c>
      <c r="I391" s="2">
        <v>0.36</v>
      </c>
      <c r="J391" s="4">
        <f t="shared" si="13"/>
        <v>0.22999999999999998</v>
      </c>
      <c r="K391" s="1">
        <v>1</v>
      </c>
      <c r="L391" s="4">
        <f t="shared" si="14"/>
        <v>0.22999999999999998</v>
      </c>
      <c r="M391" s="1">
        <v>1</v>
      </c>
      <c r="N391" s="19">
        <v>0.23</v>
      </c>
      <c r="O391" s="1" t="s">
        <v>1746</v>
      </c>
    </row>
    <row r="392" spans="1:15" ht="33" x14ac:dyDescent="0.25">
      <c r="A392" s="1">
        <v>14</v>
      </c>
      <c r="B392" s="1" t="s">
        <v>258</v>
      </c>
      <c r="C392" s="10">
        <v>44933</v>
      </c>
      <c r="D392" s="22">
        <v>0</v>
      </c>
      <c r="E392" s="18" t="s">
        <v>260</v>
      </c>
      <c r="F392" s="15">
        <v>20</v>
      </c>
      <c r="G392" s="2">
        <v>1.86</v>
      </c>
      <c r="H392" s="3">
        <v>3</v>
      </c>
      <c r="I392" s="2">
        <v>1.3</v>
      </c>
      <c r="J392" s="4">
        <f t="shared" si="13"/>
        <v>0.56000000000000005</v>
      </c>
      <c r="K392" s="1">
        <v>1</v>
      </c>
      <c r="L392" s="4">
        <f t="shared" si="14"/>
        <v>0.56000000000000005</v>
      </c>
      <c r="M392" s="1">
        <v>1</v>
      </c>
      <c r="N392" s="19">
        <v>0.56000000000000005</v>
      </c>
      <c r="O392" s="1" t="s">
        <v>1746</v>
      </c>
    </row>
    <row r="393" spans="1:15" x14ac:dyDescent="0.25">
      <c r="A393" s="1">
        <v>15</v>
      </c>
      <c r="B393" s="1" t="s">
        <v>256</v>
      </c>
      <c r="C393" s="10">
        <v>44934</v>
      </c>
      <c r="D393" s="22">
        <v>0</v>
      </c>
      <c r="E393" s="1" t="s">
        <v>257</v>
      </c>
      <c r="F393" s="15">
        <v>4</v>
      </c>
      <c r="G393" s="2">
        <v>0.6</v>
      </c>
      <c r="H393" s="3">
        <v>1</v>
      </c>
      <c r="I393" s="2">
        <v>0.36</v>
      </c>
      <c r="J393" s="4">
        <f t="shared" si="13"/>
        <v>0.24</v>
      </c>
      <c r="K393" s="1">
        <v>1</v>
      </c>
      <c r="L393" s="4">
        <f t="shared" si="14"/>
        <v>0.24</v>
      </c>
      <c r="M393" s="1">
        <v>1</v>
      </c>
      <c r="N393" s="19">
        <v>0.24</v>
      </c>
      <c r="O393" s="1" t="s">
        <v>1746</v>
      </c>
    </row>
    <row r="394" spans="1:15" ht="33" x14ac:dyDescent="0.25">
      <c r="A394" s="1">
        <v>16</v>
      </c>
      <c r="B394" s="1" t="s">
        <v>258</v>
      </c>
      <c r="C394" s="10">
        <v>44934</v>
      </c>
      <c r="D394" s="22">
        <v>0</v>
      </c>
      <c r="E394" s="18" t="s">
        <v>260</v>
      </c>
      <c r="F394" s="15">
        <v>20</v>
      </c>
      <c r="G394" s="2">
        <v>2.7</v>
      </c>
      <c r="H394" s="3">
        <v>2</v>
      </c>
      <c r="I394" s="2">
        <v>2.0099999999999998</v>
      </c>
      <c r="J394" s="4">
        <f t="shared" si="13"/>
        <v>0.69000000000000039</v>
      </c>
      <c r="K394" s="1">
        <v>1</v>
      </c>
      <c r="L394" s="4">
        <f t="shared" si="14"/>
        <v>0.69000000000000039</v>
      </c>
      <c r="M394" s="1">
        <v>1</v>
      </c>
      <c r="N394" s="19">
        <v>0.69</v>
      </c>
      <c r="O394" s="1" t="s">
        <v>1746</v>
      </c>
    </row>
    <row r="395" spans="1:15" x14ac:dyDescent="0.25">
      <c r="A395" s="1">
        <v>17</v>
      </c>
      <c r="B395" s="1" t="s">
        <v>256</v>
      </c>
      <c r="C395" s="10">
        <v>44935</v>
      </c>
      <c r="D395" s="22">
        <v>0</v>
      </c>
      <c r="E395" s="1" t="s">
        <v>257</v>
      </c>
      <c r="F395" s="15">
        <v>4</v>
      </c>
      <c r="G395" s="2">
        <v>0.62</v>
      </c>
      <c r="H395" s="3">
        <v>1</v>
      </c>
      <c r="I395" s="2">
        <v>0.35</v>
      </c>
      <c r="J395" s="4">
        <f t="shared" si="13"/>
        <v>0.27</v>
      </c>
      <c r="K395" s="1">
        <v>1</v>
      </c>
      <c r="L395" s="4">
        <f t="shared" si="14"/>
        <v>0.27</v>
      </c>
      <c r="M395" s="1">
        <v>1</v>
      </c>
      <c r="N395" s="19">
        <v>0.27</v>
      </c>
      <c r="O395" s="1" t="s">
        <v>1746</v>
      </c>
    </row>
    <row r="396" spans="1:15" ht="33" x14ac:dyDescent="0.25">
      <c r="A396" s="1">
        <v>18</v>
      </c>
      <c r="B396" s="1" t="s">
        <v>258</v>
      </c>
      <c r="C396" s="10">
        <v>44935</v>
      </c>
      <c r="D396" s="22">
        <v>0</v>
      </c>
      <c r="E396" s="18" t="s">
        <v>260</v>
      </c>
      <c r="F396" s="15">
        <v>20</v>
      </c>
      <c r="G396" s="2">
        <v>2.48</v>
      </c>
      <c r="H396" s="3">
        <v>2</v>
      </c>
      <c r="I396" s="2">
        <v>1.74</v>
      </c>
      <c r="J396" s="4">
        <f t="shared" si="13"/>
        <v>0.74</v>
      </c>
      <c r="K396" s="1">
        <v>1</v>
      </c>
      <c r="L396" s="4">
        <f t="shared" si="14"/>
        <v>0.74</v>
      </c>
      <c r="M396" s="1">
        <v>1</v>
      </c>
      <c r="N396" s="19">
        <v>0.74</v>
      </c>
      <c r="O396" s="1" t="s">
        <v>1746</v>
      </c>
    </row>
    <row r="397" spans="1:15" x14ac:dyDescent="0.25">
      <c r="A397" s="1">
        <v>19</v>
      </c>
      <c r="B397" s="1" t="s">
        <v>256</v>
      </c>
      <c r="C397" s="10">
        <v>44936</v>
      </c>
      <c r="D397" s="22">
        <v>0</v>
      </c>
      <c r="E397" s="1" t="s">
        <v>257</v>
      </c>
      <c r="F397" s="15">
        <v>4</v>
      </c>
      <c r="G397" s="2">
        <v>0.48</v>
      </c>
      <c r="H397" s="3">
        <v>1</v>
      </c>
      <c r="I397" s="2">
        <v>0.35</v>
      </c>
      <c r="J397" s="4">
        <f t="shared" si="13"/>
        <v>0.13</v>
      </c>
      <c r="K397" s="1">
        <v>1</v>
      </c>
      <c r="L397" s="4">
        <f t="shared" si="14"/>
        <v>0.13</v>
      </c>
      <c r="M397" s="1">
        <v>1</v>
      </c>
      <c r="N397" s="19">
        <v>0.13</v>
      </c>
      <c r="O397" s="1" t="s">
        <v>1746</v>
      </c>
    </row>
    <row r="398" spans="1:15" ht="33" x14ac:dyDescent="0.25">
      <c r="A398" s="1">
        <v>20</v>
      </c>
      <c r="B398" s="1" t="s">
        <v>258</v>
      </c>
      <c r="C398" s="10">
        <v>44936</v>
      </c>
      <c r="D398" s="22">
        <v>0</v>
      </c>
      <c r="E398" s="18" t="s">
        <v>260</v>
      </c>
      <c r="F398" s="15">
        <v>20</v>
      </c>
      <c r="G398" s="2">
        <v>2.6</v>
      </c>
      <c r="H398" s="3">
        <v>2</v>
      </c>
      <c r="I398" s="2">
        <v>1.78</v>
      </c>
      <c r="J398" s="4">
        <f t="shared" si="13"/>
        <v>0.82000000000000006</v>
      </c>
      <c r="K398" s="1">
        <v>1</v>
      </c>
      <c r="L398" s="4">
        <f t="shared" si="14"/>
        <v>0.82000000000000006</v>
      </c>
      <c r="M398" s="1">
        <v>1</v>
      </c>
      <c r="N398" s="19">
        <v>0.82</v>
      </c>
      <c r="O398" s="1" t="s">
        <v>1746</v>
      </c>
    </row>
    <row r="399" spans="1:15" x14ac:dyDescent="0.25">
      <c r="A399" s="1">
        <v>21</v>
      </c>
      <c r="B399" s="1" t="s">
        <v>256</v>
      </c>
      <c r="C399" s="10">
        <v>44937</v>
      </c>
      <c r="D399" s="22">
        <v>0</v>
      </c>
      <c r="E399" s="1" t="s">
        <v>257</v>
      </c>
      <c r="F399" s="15">
        <v>4</v>
      </c>
      <c r="G399" s="2">
        <v>0.56000000000000005</v>
      </c>
      <c r="H399" s="3">
        <v>1</v>
      </c>
      <c r="I399" s="2">
        <v>0.34</v>
      </c>
      <c r="J399" s="4">
        <f t="shared" si="13"/>
        <v>0.22000000000000003</v>
      </c>
      <c r="K399" s="1">
        <v>1</v>
      </c>
      <c r="L399" s="4">
        <f t="shared" si="14"/>
        <v>0.22000000000000003</v>
      </c>
      <c r="M399" s="1">
        <v>1</v>
      </c>
      <c r="N399" s="19">
        <v>0.22</v>
      </c>
      <c r="O399" s="1" t="s">
        <v>1746</v>
      </c>
    </row>
    <row r="400" spans="1:15" ht="33" x14ac:dyDescent="0.25">
      <c r="A400" s="1">
        <v>22</v>
      </c>
      <c r="B400" s="1" t="s">
        <v>258</v>
      </c>
      <c r="C400" s="10">
        <v>44937</v>
      </c>
      <c r="D400" s="22">
        <v>0</v>
      </c>
      <c r="E400" s="18" t="s">
        <v>260</v>
      </c>
      <c r="F400" s="15">
        <v>20</v>
      </c>
      <c r="G400" s="2">
        <v>2.4</v>
      </c>
      <c r="H400" s="3">
        <v>2</v>
      </c>
      <c r="I400" s="2">
        <v>1.76</v>
      </c>
      <c r="J400" s="4">
        <f t="shared" si="13"/>
        <v>0.6399999999999999</v>
      </c>
      <c r="K400" s="1">
        <v>1</v>
      </c>
      <c r="L400" s="4">
        <f t="shared" si="14"/>
        <v>0.6399999999999999</v>
      </c>
      <c r="M400" s="1">
        <v>1</v>
      </c>
      <c r="N400" s="19">
        <v>0.64</v>
      </c>
      <c r="O400" s="1" t="s">
        <v>1746</v>
      </c>
    </row>
    <row r="401" spans="1:15" x14ac:dyDescent="0.25">
      <c r="A401" s="1">
        <v>23</v>
      </c>
      <c r="B401" s="1" t="s">
        <v>256</v>
      </c>
      <c r="C401" s="10">
        <v>44938</v>
      </c>
      <c r="D401" s="22">
        <v>0</v>
      </c>
      <c r="E401" s="1" t="s">
        <v>257</v>
      </c>
      <c r="F401" s="15">
        <v>4</v>
      </c>
      <c r="G401" s="2">
        <v>0.55000000000000004</v>
      </c>
      <c r="H401" s="3">
        <v>1</v>
      </c>
      <c r="I401" s="2">
        <v>0.34</v>
      </c>
      <c r="J401" s="4">
        <f t="shared" si="13"/>
        <v>0.21000000000000002</v>
      </c>
      <c r="K401" s="1">
        <v>1</v>
      </c>
      <c r="L401" s="4">
        <f t="shared" si="14"/>
        <v>0.21000000000000002</v>
      </c>
      <c r="M401" s="1">
        <v>1</v>
      </c>
      <c r="N401" s="19">
        <v>0.21</v>
      </c>
      <c r="O401" s="1" t="s">
        <v>1746</v>
      </c>
    </row>
    <row r="402" spans="1:15" ht="33" x14ac:dyDescent="0.25">
      <c r="A402" s="1">
        <v>24</v>
      </c>
      <c r="B402" s="1" t="s">
        <v>258</v>
      </c>
      <c r="C402" s="10">
        <v>44938</v>
      </c>
      <c r="D402" s="22">
        <v>0</v>
      </c>
      <c r="E402" s="18" t="s">
        <v>260</v>
      </c>
      <c r="F402" s="15">
        <v>20</v>
      </c>
      <c r="G402" s="2">
        <v>2.39</v>
      </c>
      <c r="H402" s="3">
        <v>2</v>
      </c>
      <c r="I402" s="2">
        <v>1.56</v>
      </c>
      <c r="J402" s="4">
        <f t="shared" si="13"/>
        <v>0.83000000000000007</v>
      </c>
      <c r="K402" s="1">
        <v>1</v>
      </c>
      <c r="L402" s="4">
        <f t="shared" si="14"/>
        <v>0.83000000000000007</v>
      </c>
      <c r="M402" s="1">
        <v>1</v>
      </c>
      <c r="N402" s="19">
        <v>0.83</v>
      </c>
      <c r="O402" s="1" t="s">
        <v>1746</v>
      </c>
    </row>
    <row r="403" spans="1:15" x14ac:dyDescent="0.25">
      <c r="A403" s="1">
        <v>25</v>
      </c>
      <c r="B403" s="1" t="s">
        <v>256</v>
      </c>
      <c r="C403" s="10">
        <v>44939</v>
      </c>
      <c r="D403" s="22">
        <v>0</v>
      </c>
      <c r="E403" s="1" t="s">
        <v>257</v>
      </c>
      <c r="F403" s="15">
        <v>4</v>
      </c>
      <c r="G403" s="2">
        <v>0.61</v>
      </c>
      <c r="H403" s="3">
        <v>1</v>
      </c>
      <c r="I403" s="2">
        <v>0.37</v>
      </c>
      <c r="J403" s="4">
        <f t="shared" ref="J403:J428" si="15">G403-I403</f>
        <v>0.24</v>
      </c>
      <c r="K403" s="1">
        <v>1</v>
      </c>
      <c r="L403" s="4">
        <f t="shared" ref="L403:L428" si="16">(G403-I403-D403)*K403</f>
        <v>0.24</v>
      </c>
      <c r="M403" s="1">
        <v>1</v>
      </c>
      <c r="N403" s="19">
        <v>0.24</v>
      </c>
      <c r="O403" s="1" t="s">
        <v>1746</v>
      </c>
    </row>
    <row r="404" spans="1:15" ht="33" x14ac:dyDescent="0.25">
      <c r="A404" s="1">
        <v>26</v>
      </c>
      <c r="B404" s="1" t="s">
        <v>258</v>
      </c>
      <c r="C404" s="10">
        <v>44939</v>
      </c>
      <c r="D404" s="22">
        <v>0</v>
      </c>
      <c r="E404" s="18" t="s">
        <v>261</v>
      </c>
      <c r="F404" s="15">
        <v>17</v>
      </c>
      <c r="G404" s="2">
        <v>1.9</v>
      </c>
      <c r="H404" s="3">
        <v>2</v>
      </c>
      <c r="I404" s="2">
        <v>1.85</v>
      </c>
      <c r="J404" s="4">
        <f t="shared" si="15"/>
        <v>4.9999999999999822E-2</v>
      </c>
      <c r="K404" s="1">
        <v>1</v>
      </c>
      <c r="L404" s="4">
        <f t="shared" si="16"/>
        <v>4.9999999999999822E-2</v>
      </c>
      <c r="M404" s="1">
        <v>1</v>
      </c>
      <c r="N404" s="19">
        <v>4.9999999999999802E-2</v>
      </c>
      <c r="O404" s="1" t="s">
        <v>1746</v>
      </c>
    </row>
    <row r="405" spans="1:15" x14ac:dyDescent="0.25">
      <c r="A405" s="1">
        <v>27</v>
      </c>
      <c r="B405" s="1" t="s">
        <v>256</v>
      </c>
      <c r="C405" s="10">
        <v>44940</v>
      </c>
      <c r="D405" s="22">
        <v>0</v>
      </c>
      <c r="E405" s="1" t="s">
        <v>257</v>
      </c>
      <c r="F405" s="15">
        <v>4</v>
      </c>
      <c r="G405" s="2">
        <v>0.48</v>
      </c>
      <c r="H405" s="3">
        <v>1</v>
      </c>
      <c r="I405" s="2">
        <v>0.37</v>
      </c>
      <c r="J405" s="4">
        <f t="shared" si="15"/>
        <v>0.10999999999999999</v>
      </c>
      <c r="K405" s="1">
        <v>1</v>
      </c>
      <c r="L405" s="4">
        <f t="shared" si="16"/>
        <v>0.10999999999999999</v>
      </c>
      <c r="M405" s="1">
        <v>1</v>
      </c>
      <c r="N405" s="19">
        <v>0.11</v>
      </c>
      <c r="O405" s="1" t="s">
        <v>1746</v>
      </c>
    </row>
    <row r="406" spans="1:15" ht="33" x14ac:dyDescent="0.25">
      <c r="A406" s="1">
        <v>28</v>
      </c>
      <c r="B406" s="1" t="s">
        <v>258</v>
      </c>
      <c r="C406" s="10">
        <v>44940</v>
      </c>
      <c r="D406" s="22">
        <v>0</v>
      </c>
      <c r="E406" s="18" t="s">
        <v>260</v>
      </c>
      <c r="F406" s="15">
        <v>20</v>
      </c>
      <c r="G406" s="2">
        <v>2.4900000000000002</v>
      </c>
      <c r="H406" s="3">
        <v>2</v>
      </c>
      <c r="I406" s="2">
        <v>2.13</v>
      </c>
      <c r="J406" s="4">
        <f t="shared" si="15"/>
        <v>0.36000000000000032</v>
      </c>
      <c r="K406" s="1">
        <v>1</v>
      </c>
      <c r="L406" s="4">
        <f t="shared" si="16"/>
        <v>0.36000000000000032</v>
      </c>
      <c r="M406" s="1">
        <v>1</v>
      </c>
      <c r="N406" s="19">
        <v>0.36</v>
      </c>
      <c r="O406" s="1" t="s">
        <v>1746</v>
      </c>
    </row>
    <row r="407" spans="1:15" x14ac:dyDescent="0.25">
      <c r="A407" s="1">
        <v>29</v>
      </c>
      <c r="B407" s="1" t="s">
        <v>256</v>
      </c>
      <c r="C407" s="10">
        <v>44941</v>
      </c>
      <c r="D407" s="22">
        <v>0</v>
      </c>
      <c r="E407" s="1" t="s">
        <v>257</v>
      </c>
      <c r="F407" s="15">
        <v>4</v>
      </c>
      <c r="G407" s="2">
        <v>0.67</v>
      </c>
      <c r="H407" s="3">
        <v>1</v>
      </c>
      <c r="I407" s="2">
        <v>0.37</v>
      </c>
      <c r="J407" s="4">
        <f t="shared" si="15"/>
        <v>0.30000000000000004</v>
      </c>
      <c r="K407" s="1">
        <v>1</v>
      </c>
      <c r="L407" s="4">
        <f t="shared" si="16"/>
        <v>0.30000000000000004</v>
      </c>
      <c r="M407" s="1">
        <v>1</v>
      </c>
      <c r="N407" s="19">
        <v>0.3</v>
      </c>
      <c r="O407" s="1" t="s">
        <v>1746</v>
      </c>
    </row>
    <row r="408" spans="1:15" ht="49.5" x14ac:dyDescent="0.25">
      <c r="A408" s="1">
        <v>30</v>
      </c>
      <c r="B408" s="1" t="s">
        <v>258</v>
      </c>
      <c r="C408" s="10">
        <v>44941</v>
      </c>
      <c r="D408" s="22">
        <v>0</v>
      </c>
      <c r="E408" s="18" t="s">
        <v>262</v>
      </c>
      <c r="F408" s="15">
        <v>19</v>
      </c>
      <c r="G408" s="2">
        <v>2.3199999999999998</v>
      </c>
      <c r="H408" s="3">
        <v>2</v>
      </c>
      <c r="I408" s="2">
        <v>1.72</v>
      </c>
      <c r="J408" s="4">
        <f t="shared" si="15"/>
        <v>0.59999999999999987</v>
      </c>
      <c r="K408" s="1">
        <v>1</v>
      </c>
      <c r="L408" s="4">
        <f t="shared" si="16"/>
        <v>0.59999999999999987</v>
      </c>
      <c r="M408" s="1">
        <v>1</v>
      </c>
      <c r="N408" s="19">
        <v>0.6</v>
      </c>
      <c r="O408" s="1" t="s">
        <v>1746</v>
      </c>
    </row>
    <row r="409" spans="1:15" x14ac:dyDescent="0.25">
      <c r="A409" s="1">
        <v>31</v>
      </c>
      <c r="B409" s="1" t="s">
        <v>256</v>
      </c>
      <c r="C409" s="10">
        <v>44942</v>
      </c>
      <c r="D409" s="22">
        <v>0</v>
      </c>
      <c r="E409" s="1" t="s">
        <v>257</v>
      </c>
      <c r="F409" s="15">
        <v>4</v>
      </c>
      <c r="G409" s="2">
        <v>0.79</v>
      </c>
      <c r="H409" s="3">
        <v>1</v>
      </c>
      <c r="I409" s="2">
        <v>0.35</v>
      </c>
      <c r="J409" s="4">
        <f t="shared" si="15"/>
        <v>0.44000000000000006</v>
      </c>
      <c r="K409" s="1">
        <v>1</v>
      </c>
      <c r="L409" s="4">
        <f t="shared" si="16"/>
        <v>0.44000000000000006</v>
      </c>
      <c r="M409" s="1">
        <v>1</v>
      </c>
      <c r="N409" s="19">
        <v>0.44</v>
      </c>
      <c r="O409" s="1" t="s">
        <v>1746</v>
      </c>
    </row>
    <row r="410" spans="1:15" ht="33" x14ac:dyDescent="0.25">
      <c r="A410" s="1">
        <v>32</v>
      </c>
      <c r="B410" s="1" t="s">
        <v>258</v>
      </c>
      <c r="C410" s="10">
        <v>44942</v>
      </c>
      <c r="D410" s="22">
        <v>0</v>
      </c>
      <c r="E410" s="18" t="s">
        <v>260</v>
      </c>
      <c r="F410" s="15">
        <v>20</v>
      </c>
      <c r="G410" s="2">
        <v>2.16</v>
      </c>
      <c r="H410" s="3">
        <v>3</v>
      </c>
      <c r="I410" s="2">
        <v>1.41</v>
      </c>
      <c r="J410" s="4">
        <f t="shared" si="15"/>
        <v>0.75000000000000022</v>
      </c>
      <c r="K410" s="1">
        <v>1</v>
      </c>
      <c r="L410" s="4">
        <f t="shared" si="16"/>
        <v>0.75000000000000022</v>
      </c>
      <c r="M410" s="1">
        <v>1</v>
      </c>
      <c r="N410" s="19">
        <v>0.75</v>
      </c>
      <c r="O410" s="1" t="s">
        <v>1746</v>
      </c>
    </row>
    <row r="411" spans="1:15" x14ac:dyDescent="0.25">
      <c r="A411" s="1">
        <v>33</v>
      </c>
      <c r="B411" s="1" t="s">
        <v>256</v>
      </c>
      <c r="C411" s="10">
        <v>44943</v>
      </c>
      <c r="D411" s="22">
        <v>0</v>
      </c>
      <c r="E411" s="1" t="s">
        <v>257</v>
      </c>
      <c r="F411" s="15">
        <v>4</v>
      </c>
      <c r="G411" s="2">
        <v>0.54</v>
      </c>
      <c r="H411" s="3">
        <v>1</v>
      </c>
      <c r="I411" s="2">
        <v>0.34</v>
      </c>
      <c r="J411" s="4">
        <f t="shared" si="15"/>
        <v>0.2</v>
      </c>
      <c r="K411" s="1">
        <v>1</v>
      </c>
      <c r="L411" s="4">
        <f t="shared" si="16"/>
        <v>0.2</v>
      </c>
      <c r="M411" s="1">
        <v>1</v>
      </c>
      <c r="N411" s="19">
        <v>0.2</v>
      </c>
      <c r="O411" s="1" t="s">
        <v>1746</v>
      </c>
    </row>
    <row r="412" spans="1:15" ht="33" x14ac:dyDescent="0.25">
      <c r="A412" s="1">
        <v>34</v>
      </c>
      <c r="B412" s="1" t="s">
        <v>258</v>
      </c>
      <c r="C412" s="10">
        <v>44943</v>
      </c>
      <c r="D412" s="22">
        <v>0</v>
      </c>
      <c r="E412" s="18" t="s">
        <v>260</v>
      </c>
      <c r="F412" s="15">
        <v>20</v>
      </c>
      <c r="G412" s="2">
        <v>2.61</v>
      </c>
      <c r="H412" s="3">
        <v>2</v>
      </c>
      <c r="I412" s="2">
        <v>2.02</v>
      </c>
      <c r="J412" s="4">
        <f t="shared" si="15"/>
        <v>0.58999999999999986</v>
      </c>
      <c r="K412" s="1">
        <v>1</v>
      </c>
      <c r="L412" s="4">
        <f t="shared" si="16"/>
        <v>0.58999999999999986</v>
      </c>
      <c r="M412" s="1">
        <v>1</v>
      </c>
      <c r="N412" s="19">
        <v>0.59</v>
      </c>
      <c r="O412" s="1" t="s">
        <v>1746</v>
      </c>
    </row>
    <row r="413" spans="1:15" x14ac:dyDescent="0.25">
      <c r="A413" s="1">
        <v>35</v>
      </c>
      <c r="B413" s="1" t="s">
        <v>256</v>
      </c>
      <c r="C413" s="10">
        <v>44944</v>
      </c>
      <c r="D413" s="22">
        <v>0</v>
      </c>
      <c r="E413" s="1" t="s">
        <v>257</v>
      </c>
      <c r="F413" s="15">
        <v>4</v>
      </c>
      <c r="G413" s="2">
        <v>0.54</v>
      </c>
      <c r="H413" s="3">
        <v>1</v>
      </c>
      <c r="I413" s="2">
        <v>0.31</v>
      </c>
      <c r="J413" s="4">
        <f t="shared" si="15"/>
        <v>0.23000000000000004</v>
      </c>
      <c r="K413" s="1">
        <v>1</v>
      </c>
      <c r="L413" s="4">
        <f t="shared" si="16"/>
        <v>0.23000000000000004</v>
      </c>
      <c r="M413" s="1">
        <v>1</v>
      </c>
      <c r="N413" s="19">
        <v>0.23</v>
      </c>
      <c r="O413" s="1" t="s">
        <v>1746</v>
      </c>
    </row>
    <row r="414" spans="1:15" ht="33" x14ac:dyDescent="0.25">
      <c r="A414" s="1">
        <v>36</v>
      </c>
      <c r="B414" s="1" t="s">
        <v>258</v>
      </c>
      <c r="C414" s="10">
        <v>44944</v>
      </c>
      <c r="D414" s="22">
        <v>0</v>
      </c>
      <c r="E414" s="18" t="s">
        <v>260</v>
      </c>
      <c r="F414" s="15">
        <v>20</v>
      </c>
      <c r="G414" s="2">
        <v>2.8</v>
      </c>
      <c r="H414" s="3">
        <v>1</v>
      </c>
      <c r="I414" s="2">
        <v>2.08</v>
      </c>
      <c r="J414" s="4">
        <f t="shared" si="15"/>
        <v>0.71999999999999975</v>
      </c>
      <c r="K414" s="1">
        <v>1</v>
      </c>
      <c r="L414" s="4">
        <f t="shared" si="16"/>
        <v>0.71999999999999975</v>
      </c>
      <c r="M414" s="1">
        <v>1</v>
      </c>
      <c r="N414" s="19">
        <v>0.72</v>
      </c>
      <c r="O414" s="1" t="s">
        <v>1746</v>
      </c>
    </row>
    <row r="415" spans="1:15" x14ac:dyDescent="0.25">
      <c r="A415" s="1">
        <v>37</v>
      </c>
      <c r="B415" s="1" t="s">
        <v>256</v>
      </c>
      <c r="C415" s="10">
        <v>44945</v>
      </c>
      <c r="D415" s="22">
        <v>0</v>
      </c>
      <c r="E415" s="1" t="s">
        <v>257</v>
      </c>
      <c r="F415" s="15">
        <v>4</v>
      </c>
      <c r="G415" s="2">
        <v>0.56999999999999995</v>
      </c>
      <c r="H415" s="3">
        <v>1</v>
      </c>
      <c r="I415" s="2">
        <v>0.24</v>
      </c>
      <c r="J415" s="4">
        <f t="shared" si="15"/>
        <v>0.32999999999999996</v>
      </c>
      <c r="K415" s="1">
        <v>1</v>
      </c>
      <c r="L415" s="4">
        <f t="shared" si="16"/>
        <v>0.32999999999999996</v>
      </c>
      <c r="M415" s="1">
        <v>1</v>
      </c>
      <c r="N415" s="19">
        <v>0.33</v>
      </c>
      <c r="O415" s="1" t="s">
        <v>1746</v>
      </c>
    </row>
    <row r="416" spans="1:15" ht="33" x14ac:dyDescent="0.25">
      <c r="A416" s="1">
        <v>38</v>
      </c>
      <c r="B416" s="1" t="s">
        <v>258</v>
      </c>
      <c r="C416" s="10">
        <v>44945</v>
      </c>
      <c r="D416" s="22">
        <v>0</v>
      </c>
      <c r="E416" s="18" t="s">
        <v>260</v>
      </c>
      <c r="F416" s="15">
        <v>20</v>
      </c>
      <c r="G416" s="2">
        <v>2.48</v>
      </c>
      <c r="H416" s="3">
        <v>2</v>
      </c>
      <c r="I416" s="2">
        <v>1.87</v>
      </c>
      <c r="J416" s="4">
        <f t="shared" si="15"/>
        <v>0.60999999999999988</v>
      </c>
      <c r="K416" s="1">
        <v>1</v>
      </c>
      <c r="L416" s="4">
        <f t="shared" si="16"/>
        <v>0.60999999999999988</v>
      </c>
      <c r="M416" s="1">
        <v>1</v>
      </c>
      <c r="N416" s="19">
        <v>0.61</v>
      </c>
      <c r="O416" s="1" t="s">
        <v>1746</v>
      </c>
    </row>
    <row r="417" spans="1:15" x14ac:dyDescent="0.25">
      <c r="A417" s="1">
        <v>39</v>
      </c>
      <c r="B417" s="1" t="s">
        <v>256</v>
      </c>
      <c r="C417" s="10">
        <v>44946</v>
      </c>
      <c r="D417" s="22">
        <v>0</v>
      </c>
      <c r="E417" s="1" t="s">
        <v>257</v>
      </c>
      <c r="F417" s="15">
        <v>4</v>
      </c>
      <c r="G417" s="2">
        <v>0.37</v>
      </c>
      <c r="H417" s="3">
        <v>1</v>
      </c>
      <c r="I417" s="2">
        <v>0.16</v>
      </c>
      <c r="J417" s="4">
        <f t="shared" si="15"/>
        <v>0.21</v>
      </c>
      <c r="K417" s="1">
        <v>1</v>
      </c>
      <c r="L417" s="4">
        <f t="shared" si="16"/>
        <v>0.21</v>
      </c>
      <c r="M417" s="1">
        <v>1</v>
      </c>
      <c r="N417" s="19">
        <v>0.21</v>
      </c>
      <c r="O417" s="1" t="s">
        <v>1746</v>
      </c>
    </row>
    <row r="418" spans="1:15" ht="33" x14ac:dyDescent="0.25">
      <c r="A418" s="1">
        <v>40</v>
      </c>
      <c r="B418" s="1" t="s">
        <v>258</v>
      </c>
      <c r="C418" s="10">
        <v>44946</v>
      </c>
      <c r="D418" s="22">
        <v>0</v>
      </c>
      <c r="E418" s="18" t="s">
        <v>260</v>
      </c>
      <c r="F418" s="15">
        <v>20</v>
      </c>
      <c r="G418" s="2">
        <v>2.08</v>
      </c>
      <c r="H418" s="3">
        <v>2</v>
      </c>
      <c r="I418" s="2">
        <v>1.6</v>
      </c>
      <c r="J418" s="4">
        <f t="shared" si="15"/>
        <v>0.48</v>
      </c>
      <c r="K418" s="1">
        <v>1</v>
      </c>
      <c r="L418" s="4">
        <f t="shared" si="16"/>
        <v>0.48</v>
      </c>
      <c r="M418" s="1">
        <v>1</v>
      </c>
      <c r="N418" s="19">
        <v>0.48</v>
      </c>
      <c r="O418" s="1" t="s">
        <v>1746</v>
      </c>
    </row>
    <row r="419" spans="1:15" x14ac:dyDescent="0.25">
      <c r="A419" s="1">
        <v>41</v>
      </c>
      <c r="B419" s="1" t="s">
        <v>256</v>
      </c>
      <c r="C419" s="10">
        <v>44947</v>
      </c>
      <c r="D419" s="22">
        <v>0</v>
      </c>
      <c r="E419" s="1" t="s">
        <v>257</v>
      </c>
      <c r="F419" s="15">
        <v>4</v>
      </c>
      <c r="G419" s="2">
        <v>0.34</v>
      </c>
      <c r="H419" s="3">
        <v>1</v>
      </c>
      <c r="I419" s="2">
        <v>0.28000000000000003</v>
      </c>
      <c r="J419" s="4">
        <f t="shared" si="15"/>
        <v>0.06</v>
      </c>
      <c r="K419" s="1">
        <v>1</v>
      </c>
      <c r="L419" s="4">
        <f t="shared" si="16"/>
        <v>0.06</v>
      </c>
      <c r="M419" s="1">
        <v>1</v>
      </c>
      <c r="N419" s="19">
        <v>0.06</v>
      </c>
      <c r="O419" s="1" t="s">
        <v>1746</v>
      </c>
    </row>
    <row r="420" spans="1:15" ht="33" x14ac:dyDescent="0.25">
      <c r="A420" s="1">
        <v>42</v>
      </c>
      <c r="B420" s="1" t="s">
        <v>258</v>
      </c>
      <c r="C420" s="10">
        <v>44947</v>
      </c>
      <c r="D420" s="22">
        <v>0</v>
      </c>
      <c r="E420" s="18" t="s">
        <v>260</v>
      </c>
      <c r="F420" s="15">
        <v>20</v>
      </c>
      <c r="G420" s="2">
        <v>2.2599999999999998</v>
      </c>
      <c r="H420" s="3">
        <v>2</v>
      </c>
      <c r="I420" s="2">
        <v>2.0699999999999998</v>
      </c>
      <c r="J420" s="4">
        <f t="shared" si="15"/>
        <v>0.18999999999999995</v>
      </c>
      <c r="K420" s="1">
        <v>1</v>
      </c>
      <c r="L420" s="4">
        <f t="shared" si="16"/>
        <v>0.18999999999999995</v>
      </c>
      <c r="M420" s="1">
        <v>1</v>
      </c>
      <c r="N420" s="19">
        <v>0.19</v>
      </c>
      <c r="O420" s="1" t="s">
        <v>1746</v>
      </c>
    </row>
    <row r="421" spans="1:15" x14ac:dyDescent="0.25">
      <c r="A421" s="1">
        <v>43</v>
      </c>
      <c r="B421" s="1" t="s">
        <v>256</v>
      </c>
      <c r="C421" s="10">
        <v>44948</v>
      </c>
      <c r="D421" s="22">
        <v>0</v>
      </c>
      <c r="E421" s="1" t="s">
        <v>257</v>
      </c>
      <c r="F421" s="15">
        <v>4</v>
      </c>
      <c r="G421" s="2">
        <v>0.5</v>
      </c>
      <c r="H421" s="3">
        <v>1</v>
      </c>
      <c r="I421" s="2">
        <v>0.28000000000000003</v>
      </c>
      <c r="J421" s="4">
        <f t="shared" si="15"/>
        <v>0.21999999999999997</v>
      </c>
      <c r="K421" s="1">
        <v>1</v>
      </c>
      <c r="L421" s="4">
        <f t="shared" si="16"/>
        <v>0.21999999999999997</v>
      </c>
      <c r="M421" s="1">
        <v>1</v>
      </c>
      <c r="N421" s="19">
        <v>0.22</v>
      </c>
      <c r="O421" s="1" t="s">
        <v>1746</v>
      </c>
    </row>
    <row r="422" spans="1:15" ht="33" x14ac:dyDescent="0.25">
      <c r="A422" s="1">
        <v>44</v>
      </c>
      <c r="B422" s="1" t="s">
        <v>258</v>
      </c>
      <c r="C422" s="10">
        <v>44948</v>
      </c>
      <c r="D422" s="22">
        <v>0</v>
      </c>
      <c r="E422" s="18" t="s">
        <v>260</v>
      </c>
      <c r="F422" s="15">
        <v>20</v>
      </c>
      <c r="G422" s="2">
        <v>2.82</v>
      </c>
      <c r="H422" s="3">
        <v>2</v>
      </c>
      <c r="I422" s="2">
        <v>2.08</v>
      </c>
      <c r="J422" s="4">
        <f t="shared" si="15"/>
        <v>0.73999999999999977</v>
      </c>
      <c r="K422" s="1">
        <v>1</v>
      </c>
      <c r="L422" s="4">
        <f t="shared" si="16"/>
        <v>0.73999999999999977</v>
      </c>
      <c r="M422" s="1">
        <v>1</v>
      </c>
      <c r="N422" s="19">
        <v>0.74</v>
      </c>
      <c r="O422" s="1" t="s">
        <v>1746</v>
      </c>
    </row>
    <row r="423" spans="1:15" x14ac:dyDescent="0.25">
      <c r="A423" s="1">
        <v>45</v>
      </c>
      <c r="B423" s="1" t="s">
        <v>256</v>
      </c>
      <c r="C423" s="10">
        <v>44949</v>
      </c>
      <c r="D423" s="22">
        <v>0</v>
      </c>
      <c r="E423" s="1" t="s">
        <v>257</v>
      </c>
      <c r="F423" s="15">
        <v>4</v>
      </c>
      <c r="G423" s="2">
        <v>0.38</v>
      </c>
      <c r="H423" s="3">
        <v>1</v>
      </c>
      <c r="I423" s="2">
        <v>0.16</v>
      </c>
      <c r="J423" s="4">
        <f t="shared" si="15"/>
        <v>0.22</v>
      </c>
      <c r="K423" s="1">
        <v>1</v>
      </c>
      <c r="L423" s="4">
        <f t="shared" si="16"/>
        <v>0.22</v>
      </c>
      <c r="M423" s="1">
        <v>1</v>
      </c>
      <c r="N423" s="19">
        <v>0.22</v>
      </c>
      <c r="O423" s="1" t="s">
        <v>1746</v>
      </c>
    </row>
    <row r="424" spans="1:15" ht="33" x14ac:dyDescent="0.25">
      <c r="A424" s="1">
        <v>46</v>
      </c>
      <c r="B424" s="1" t="s">
        <v>258</v>
      </c>
      <c r="C424" s="10">
        <v>44949</v>
      </c>
      <c r="D424" s="22">
        <v>0</v>
      </c>
      <c r="E424" s="18" t="s">
        <v>260</v>
      </c>
      <c r="F424" s="15">
        <v>20</v>
      </c>
      <c r="G424" s="2">
        <v>2.41</v>
      </c>
      <c r="H424" s="3">
        <v>2</v>
      </c>
      <c r="I424" s="2">
        <v>1.83</v>
      </c>
      <c r="J424" s="4">
        <f t="shared" si="15"/>
        <v>0.58000000000000007</v>
      </c>
      <c r="K424" s="1">
        <v>1</v>
      </c>
      <c r="L424" s="4">
        <f t="shared" si="16"/>
        <v>0.58000000000000007</v>
      </c>
      <c r="M424" s="1">
        <v>1</v>
      </c>
      <c r="N424" s="19">
        <v>0.57999999999999996</v>
      </c>
      <c r="O424" s="1" t="s">
        <v>1746</v>
      </c>
    </row>
    <row r="425" spans="1:15" x14ac:dyDescent="0.25">
      <c r="A425" s="1">
        <v>47</v>
      </c>
      <c r="B425" s="1" t="s">
        <v>256</v>
      </c>
      <c r="C425" s="10">
        <v>44950</v>
      </c>
      <c r="D425" s="22">
        <v>0</v>
      </c>
      <c r="E425" s="1" t="s">
        <v>257</v>
      </c>
      <c r="F425" s="15">
        <v>4</v>
      </c>
      <c r="G425" s="2">
        <v>0.57999999999999996</v>
      </c>
      <c r="H425" s="3">
        <v>1</v>
      </c>
      <c r="I425" s="2">
        <v>0.31</v>
      </c>
      <c r="J425" s="4">
        <f t="shared" si="15"/>
        <v>0.26999999999999996</v>
      </c>
      <c r="K425" s="1">
        <v>1</v>
      </c>
      <c r="L425" s="4">
        <f t="shared" si="16"/>
        <v>0.26999999999999996</v>
      </c>
      <c r="M425" s="1">
        <v>1</v>
      </c>
      <c r="N425" s="19">
        <v>0.27</v>
      </c>
      <c r="O425" s="1" t="s">
        <v>1746</v>
      </c>
    </row>
    <row r="426" spans="1:15" ht="33" x14ac:dyDescent="0.25">
      <c r="A426" s="1">
        <v>48</v>
      </c>
      <c r="B426" s="1" t="s">
        <v>258</v>
      </c>
      <c r="C426" s="10">
        <v>44950</v>
      </c>
      <c r="D426" s="22">
        <v>0</v>
      </c>
      <c r="E426" s="11" t="s">
        <v>263</v>
      </c>
      <c r="F426" s="15">
        <v>20</v>
      </c>
      <c r="G426" s="2">
        <v>2.36</v>
      </c>
      <c r="H426" s="3">
        <v>2</v>
      </c>
      <c r="I426" s="2">
        <v>1.68</v>
      </c>
      <c r="J426" s="4">
        <f t="shared" si="15"/>
        <v>0.67999999999999994</v>
      </c>
      <c r="K426" s="1">
        <v>1</v>
      </c>
      <c r="L426" s="4">
        <f t="shared" si="16"/>
        <v>0.67999999999999994</v>
      </c>
      <c r="M426" s="1">
        <v>1</v>
      </c>
      <c r="N426" s="19">
        <v>0.68</v>
      </c>
      <c r="O426" s="1" t="s">
        <v>1746</v>
      </c>
    </row>
    <row r="427" spans="1:15" x14ac:dyDescent="0.25">
      <c r="A427" s="1">
        <v>49</v>
      </c>
      <c r="B427" s="1" t="s">
        <v>256</v>
      </c>
      <c r="C427" s="10">
        <v>44951</v>
      </c>
      <c r="D427" s="22">
        <v>0</v>
      </c>
      <c r="E427" s="1" t="s">
        <v>257</v>
      </c>
      <c r="F427" s="15">
        <v>4</v>
      </c>
      <c r="G427" s="2">
        <v>0.47</v>
      </c>
      <c r="H427" s="3">
        <v>1</v>
      </c>
      <c r="I427" s="2">
        <v>0.28000000000000003</v>
      </c>
      <c r="J427" s="4">
        <f t="shared" si="15"/>
        <v>0.18999999999999995</v>
      </c>
      <c r="K427" s="1">
        <v>1</v>
      </c>
      <c r="L427" s="4">
        <f t="shared" si="16"/>
        <v>0.18999999999999995</v>
      </c>
      <c r="M427" s="1">
        <v>1</v>
      </c>
      <c r="N427" s="19">
        <v>0.19</v>
      </c>
      <c r="O427" s="1" t="s">
        <v>1746</v>
      </c>
    </row>
    <row r="428" spans="1:15" ht="33" x14ac:dyDescent="0.25">
      <c r="A428" s="1">
        <v>50</v>
      </c>
      <c r="B428" s="1" t="s">
        <v>258</v>
      </c>
      <c r="C428" s="10">
        <v>44951</v>
      </c>
      <c r="D428" s="22">
        <v>0</v>
      </c>
      <c r="E428" s="11" t="s">
        <v>264</v>
      </c>
      <c r="F428" s="15">
        <v>20</v>
      </c>
      <c r="G428" s="2">
        <v>2.2200000000000002</v>
      </c>
      <c r="H428" s="3">
        <v>2</v>
      </c>
      <c r="I428" s="2">
        <v>1.93</v>
      </c>
      <c r="J428" s="4">
        <f t="shared" si="15"/>
        <v>0.29000000000000026</v>
      </c>
      <c r="K428" s="1">
        <v>1</v>
      </c>
      <c r="L428" s="4">
        <f t="shared" si="16"/>
        <v>0.29000000000000026</v>
      </c>
      <c r="M428" s="1">
        <v>1</v>
      </c>
      <c r="N428" s="19">
        <v>0.28999999999999998</v>
      </c>
      <c r="O428" s="1" t="s">
        <v>1746</v>
      </c>
    </row>
    <row r="429" spans="1:15" x14ac:dyDescent="0.25">
      <c r="A429" s="1">
        <v>51</v>
      </c>
      <c r="B429" s="1" t="s">
        <v>256</v>
      </c>
      <c r="C429" s="10">
        <v>44952</v>
      </c>
      <c r="D429" s="22">
        <v>0</v>
      </c>
      <c r="E429" s="1" t="s">
        <v>257</v>
      </c>
      <c r="F429" s="15">
        <v>4</v>
      </c>
      <c r="G429" s="2">
        <v>0.56999999999999995</v>
      </c>
      <c r="H429" s="3">
        <v>1</v>
      </c>
      <c r="I429" s="2">
        <v>0.24</v>
      </c>
      <c r="J429" s="4">
        <f t="shared" ref="J429:J439" si="17">G429-I429</f>
        <v>0.32999999999999996</v>
      </c>
      <c r="K429" s="1">
        <v>1</v>
      </c>
      <c r="L429" s="4">
        <f t="shared" ref="L429:L439" si="18">(G429-I429-D429)*K429</f>
        <v>0.32999999999999996</v>
      </c>
      <c r="M429" s="1">
        <v>1</v>
      </c>
      <c r="N429" s="19">
        <v>0.33</v>
      </c>
      <c r="O429" s="1" t="s">
        <v>1746</v>
      </c>
    </row>
    <row r="430" spans="1:15" ht="33" x14ac:dyDescent="0.25">
      <c r="A430" s="1">
        <v>52</v>
      </c>
      <c r="B430" s="1" t="s">
        <v>258</v>
      </c>
      <c r="C430" s="10">
        <v>44952</v>
      </c>
      <c r="D430" s="22">
        <v>0</v>
      </c>
      <c r="E430" s="11" t="s">
        <v>264</v>
      </c>
      <c r="F430" s="15">
        <v>20</v>
      </c>
      <c r="G430" s="2">
        <v>2.5</v>
      </c>
      <c r="H430" s="3">
        <v>2</v>
      </c>
      <c r="I430" s="2">
        <v>1.84</v>
      </c>
      <c r="J430" s="4">
        <f t="shared" si="17"/>
        <v>0.65999999999999992</v>
      </c>
      <c r="K430" s="1">
        <v>1</v>
      </c>
      <c r="L430" s="4">
        <f t="shared" si="18"/>
        <v>0.65999999999999992</v>
      </c>
      <c r="M430" s="1">
        <v>1</v>
      </c>
      <c r="N430" s="19">
        <v>0.66</v>
      </c>
      <c r="O430" s="1" t="s">
        <v>1746</v>
      </c>
    </row>
    <row r="431" spans="1:15" x14ac:dyDescent="0.25">
      <c r="A431" s="1">
        <v>53</v>
      </c>
      <c r="B431" s="1" t="s">
        <v>256</v>
      </c>
      <c r="C431" s="10">
        <v>44953</v>
      </c>
      <c r="D431" s="22">
        <v>0</v>
      </c>
      <c r="E431" s="1" t="s">
        <v>257</v>
      </c>
      <c r="F431" s="15">
        <v>4</v>
      </c>
      <c r="G431" s="2">
        <v>0.54</v>
      </c>
      <c r="H431" s="3">
        <v>1</v>
      </c>
      <c r="I431" s="2">
        <v>0.25</v>
      </c>
      <c r="J431" s="4">
        <f t="shared" si="17"/>
        <v>0.29000000000000004</v>
      </c>
      <c r="K431" s="1">
        <v>1</v>
      </c>
      <c r="L431" s="4">
        <f t="shared" si="18"/>
        <v>0.29000000000000004</v>
      </c>
      <c r="M431" s="1">
        <v>1</v>
      </c>
      <c r="N431" s="19">
        <v>0.28999999999999998</v>
      </c>
      <c r="O431" s="1" t="s">
        <v>1746</v>
      </c>
    </row>
    <row r="432" spans="1:15" ht="33" x14ac:dyDescent="0.25">
      <c r="A432" s="1">
        <v>54</v>
      </c>
      <c r="B432" s="1" t="s">
        <v>258</v>
      </c>
      <c r="C432" s="10">
        <v>44953</v>
      </c>
      <c r="D432" s="22">
        <v>0</v>
      </c>
      <c r="E432" s="11" t="s">
        <v>260</v>
      </c>
      <c r="F432" s="15">
        <v>20</v>
      </c>
      <c r="G432" s="2">
        <v>2.29</v>
      </c>
      <c r="H432" s="3">
        <v>2</v>
      </c>
      <c r="I432" s="2">
        <v>1.62</v>
      </c>
      <c r="J432" s="4">
        <f t="shared" si="17"/>
        <v>0.66999999999999993</v>
      </c>
      <c r="K432" s="1">
        <v>1</v>
      </c>
      <c r="L432" s="4">
        <f t="shared" si="18"/>
        <v>0.66999999999999993</v>
      </c>
      <c r="M432" s="1">
        <v>1</v>
      </c>
      <c r="N432" s="19">
        <v>0.67</v>
      </c>
      <c r="O432" s="1" t="s">
        <v>1746</v>
      </c>
    </row>
    <row r="433" spans="1:15" x14ac:dyDescent="0.25">
      <c r="A433" s="1">
        <v>55</v>
      </c>
      <c r="B433" s="1" t="s">
        <v>256</v>
      </c>
      <c r="C433" s="10">
        <v>44954</v>
      </c>
      <c r="D433" s="22">
        <v>0</v>
      </c>
      <c r="E433" s="1" t="s">
        <v>257</v>
      </c>
      <c r="F433" s="15">
        <v>4</v>
      </c>
      <c r="G433" s="2">
        <v>0.54</v>
      </c>
      <c r="H433" s="3">
        <v>1</v>
      </c>
      <c r="I433" s="2">
        <v>0.31</v>
      </c>
      <c r="J433" s="4">
        <f t="shared" si="17"/>
        <v>0.23000000000000004</v>
      </c>
      <c r="K433" s="1">
        <v>1</v>
      </c>
      <c r="L433" s="4">
        <f t="shared" si="18"/>
        <v>0.23000000000000004</v>
      </c>
      <c r="M433" s="1">
        <v>1</v>
      </c>
      <c r="N433" s="19">
        <v>0.23</v>
      </c>
      <c r="O433" s="1" t="s">
        <v>1746</v>
      </c>
    </row>
    <row r="434" spans="1:15" ht="33" x14ac:dyDescent="0.25">
      <c r="A434" s="1">
        <v>56</v>
      </c>
      <c r="B434" s="1" t="s">
        <v>258</v>
      </c>
      <c r="C434" s="10">
        <v>44954</v>
      </c>
      <c r="D434" s="22">
        <v>0</v>
      </c>
      <c r="E434" s="11" t="s">
        <v>260</v>
      </c>
      <c r="F434" s="15">
        <v>20</v>
      </c>
      <c r="G434" s="2">
        <v>2.35</v>
      </c>
      <c r="H434" s="3">
        <v>2</v>
      </c>
      <c r="I434" s="2">
        <v>1.59</v>
      </c>
      <c r="J434" s="4">
        <f t="shared" si="17"/>
        <v>0.76</v>
      </c>
      <c r="K434" s="1">
        <v>1</v>
      </c>
      <c r="L434" s="4">
        <f t="shared" si="18"/>
        <v>0.76</v>
      </c>
      <c r="M434" s="1">
        <v>1</v>
      </c>
      <c r="N434" s="19">
        <v>0.76</v>
      </c>
      <c r="O434" s="1" t="s">
        <v>1746</v>
      </c>
    </row>
    <row r="435" spans="1:15" x14ac:dyDescent="0.25">
      <c r="A435" s="1">
        <v>57</v>
      </c>
      <c r="B435" s="1" t="s">
        <v>256</v>
      </c>
      <c r="C435" s="10">
        <v>44955</v>
      </c>
      <c r="D435" s="22">
        <v>0</v>
      </c>
      <c r="E435" s="1" t="s">
        <v>257</v>
      </c>
      <c r="F435" s="15">
        <v>4</v>
      </c>
      <c r="G435" s="2">
        <v>0.57999999999999996</v>
      </c>
      <c r="H435" s="3">
        <v>1</v>
      </c>
      <c r="I435" s="2">
        <v>0.23</v>
      </c>
      <c r="J435" s="4">
        <f t="shared" si="17"/>
        <v>0.35</v>
      </c>
      <c r="K435" s="1">
        <v>1</v>
      </c>
      <c r="L435" s="4">
        <f t="shared" si="18"/>
        <v>0.35</v>
      </c>
      <c r="M435" s="1">
        <v>1</v>
      </c>
      <c r="N435" s="19">
        <v>0.35</v>
      </c>
      <c r="O435" s="1" t="s">
        <v>1746</v>
      </c>
    </row>
    <row r="436" spans="1:15" ht="33" x14ac:dyDescent="0.25">
      <c r="A436" s="1">
        <v>58</v>
      </c>
      <c r="B436" s="1" t="s">
        <v>258</v>
      </c>
      <c r="C436" s="10">
        <v>44955</v>
      </c>
      <c r="D436" s="22">
        <v>0</v>
      </c>
      <c r="E436" s="11" t="s">
        <v>260</v>
      </c>
      <c r="F436" s="15">
        <v>20</v>
      </c>
      <c r="G436" s="2">
        <v>2.29</v>
      </c>
      <c r="H436" s="3">
        <v>2</v>
      </c>
      <c r="I436" s="2">
        <v>1.68</v>
      </c>
      <c r="J436" s="4">
        <f t="shared" si="17"/>
        <v>0.6100000000000001</v>
      </c>
      <c r="K436" s="1">
        <v>1</v>
      </c>
      <c r="L436" s="4">
        <f t="shared" si="18"/>
        <v>0.6100000000000001</v>
      </c>
      <c r="M436" s="1">
        <v>1</v>
      </c>
      <c r="N436" s="19">
        <v>0.61</v>
      </c>
      <c r="O436" s="1" t="s">
        <v>1746</v>
      </c>
    </row>
    <row r="437" spans="1:15" x14ac:dyDescent="0.25">
      <c r="A437" s="1">
        <v>59</v>
      </c>
      <c r="B437" s="1" t="s">
        <v>258</v>
      </c>
      <c r="C437" s="10">
        <v>44956</v>
      </c>
      <c r="D437" s="22">
        <v>0</v>
      </c>
      <c r="E437" s="1" t="s">
        <v>213</v>
      </c>
      <c r="F437" s="15">
        <v>24</v>
      </c>
      <c r="G437" s="2">
        <v>2.73</v>
      </c>
      <c r="H437" s="3">
        <v>1</v>
      </c>
      <c r="I437" s="2">
        <v>2.13</v>
      </c>
      <c r="J437" s="4">
        <f t="shared" si="17"/>
        <v>0.60000000000000009</v>
      </c>
      <c r="K437" s="1">
        <v>1</v>
      </c>
      <c r="L437" s="4">
        <f t="shared" si="18"/>
        <v>0.60000000000000009</v>
      </c>
      <c r="M437" s="1">
        <v>1</v>
      </c>
      <c r="N437" s="19">
        <v>0.6</v>
      </c>
      <c r="O437" s="1" t="s">
        <v>1746</v>
      </c>
    </row>
    <row r="438" spans="1:15" x14ac:dyDescent="0.25">
      <c r="A438" s="1">
        <v>60</v>
      </c>
      <c r="B438" s="1" t="s">
        <v>258</v>
      </c>
      <c r="C438" s="10">
        <v>44957</v>
      </c>
      <c r="D438" s="22">
        <v>0</v>
      </c>
      <c r="E438" s="1" t="s">
        <v>213</v>
      </c>
      <c r="F438" s="15">
        <v>24</v>
      </c>
      <c r="G438" s="2">
        <v>2.67</v>
      </c>
      <c r="H438" s="3">
        <v>1.5</v>
      </c>
      <c r="I438" s="2">
        <v>1.92</v>
      </c>
      <c r="J438" s="4">
        <f t="shared" si="17"/>
        <v>0.75</v>
      </c>
      <c r="K438" s="1">
        <v>1</v>
      </c>
      <c r="L438" s="4">
        <f t="shared" si="18"/>
        <v>0.75</v>
      </c>
      <c r="M438" s="1">
        <v>1</v>
      </c>
      <c r="N438" s="19">
        <v>0.75</v>
      </c>
      <c r="O438" s="1" t="s">
        <v>1746</v>
      </c>
    </row>
    <row r="439" spans="1:15" x14ac:dyDescent="0.25">
      <c r="A439" s="1">
        <v>61</v>
      </c>
      <c r="B439" s="1" t="s">
        <v>258</v>
      </c>
      <c r="C439" s="10">
        <v>44958</v>
      </c>
      <c r="D439" s="22">
        <v>0</v>
      </c>
      <c r="E439" s="1" t="s">
        <v>213</v>
      </c>
      <c r="F439" s="15">
        <v>24</v>
      </c>
      <c r="G439" s="2">
        <v>2.73</v>
      </c>
      <c r="H439" s="3">
        <v>1.5</v>
      </c>
      <c r="I439" s="2">
        <v>1.88</v>
      </c>
      <c r="J439" s="4">
        <f t="shared" si="17"/>
        <v>0.85000000000000009</v>
      </c>
      <c r="K439" s="1">
        <v>1</v>
      </c>
      <c r="L439" s="4">
        <f t="shared" si="18"/>
        <v>0.85000000000000009</v>
      </c>
      <c r="M439" s="1">
        <v>1</v>
      </c>
      <c r="N439" s="19">
        <v>0.85</v>
      </c>
      <c r="O439" s="1" t="s">
        <v>1746</v>
      </c>
    </row>
    <row r="440" spans="1:15" x14ac:dyDescent="0.25">
      <c r="A440" s="1">
        <v>62</v>
      </c>
      <c r="B440" s="1" t="s">
        <v>258</v>
      </c>
      <c r="C440" s="10">
        <v>44959</v>
      </c>
      <c r="D440" s="22">
        <v>0</v>
      </c>
      <c r="E440" s="1" t="s">
        <v>213</v>
      </c>
      <c r="F440" s="15">
        <v>24</v>
      </c>
      <c r="G440" s="2">
        <v>3.09</v>
      </c>
      <c r="H440" s="3">
        <v>1.5</v>
      </c>
      <c r="I440" s="2">
        <v>2.25</v>
      </c>
      <c r="J440" s="4">
        <f t="shared" ref="J440:J450" si="19">G440-I440</f>
        <v>0.83999999999999986</v>
      </c>
      <c r="K440" s="1">
        <v>1</v>
      </c>
      <c r="L440" s="4">
        <f t="shared" ref="L440:L450" si="20">(G440-I440-D440)*K440</f>
        <v>0.83999999999999986</v>
      </c>
      <c r="M440" s="1">
        <v>1</v>
      </c>
      <c r="N440" s="19">
        <v>0.84</v>
      </c>
      <c r="O440" s="1" t="s">
        <v>1746</v>
      </c>
    </row>
    <row r="441" spans="1:15" x14ac:dyDescent="0.25">
      <c r="A441" s="1">
        <v>63</v>
      </c>
      <c r="B441" s="1" t="s">
        <v>258</v>
      </c>
      <c r="C441" s="10">
        <v>44960</v>
      </c>
      <c r="D441" s="22">
        <v>0</v>
      </c>
      <c r="E441" s="1" t="s">
        <v>213</v>
      </c>
      <c r="F441" s="15">
        <v>24</v>
      </c>
      <c r="G441" s="2">
        <v>2.86</v>
      </c>
      <c r="H441" s="3">
        <v>1.5</v>
      </c>
      <c r="I441" s="2">
        <v>1.9</v>
      </c>
      <c r="J441" s="4">
        <f t="shared" si="19"/>
        <v>0.96</v>
      </c>
      <c r="K441" s="1">
        <v>1</v>
      </c>
      <c r="L441" s="4">
        <f t="shared" si="20"/>
        <v>0.96</v>
      </c>
      <c r="M441" s="1">
        <v>1</v>
      </c>
      <c r="N441" s="19">
        <v>0.96</v>
      </c>
      <c r="O441" s="1" t="s">
        <v>1746</v>
      </c>
    </row>
    <row r="442" spans="1:15" x14ac:dyDescent="0.25">
      <c r="A442" s="1">
        <v>64</v>
      </c>
      <c r="B442" s="1" t="s">
        <v>258</v>
      </c>
      <c r="C442" s="10">
        <v>44961</v>
      </c>
      <c r="D442" s="22">
        <v>0</v>
      </c>
      <c r="E442" s="1" t="s">
        <v>213</v>
      </c>
      <c r="F442" s="15">
        <v>24</v>
      </c>
      <c r="G442" s="2">
        <v>2.77</v>
      </c>
      <c r="H442" s="3">
        <v>1</v>
      </c>
      <c r="I442" s="2">
        <v>1.83</v>
      </c>
      <c r="J442" s="4">
        <f t="shared" si="19"/>
        <v>0.94</v>
      </c>
      <c r="K442" s="1">
        <v>1</v>
      </c>
      <c r="L442" s="4">
        <f t="shared" si="20"/>
        <v>0.94</v>
      </c>
      <c r="M442" s="1">
        <v>1</v>
      </c>
      <c r="N442" s="19">
        <v>0.94</v>
      </c>
      <c r="O442" s="1" t="s">
        <v>1746</v>
      </c>
    </row>
    <row r="443" spans="1:15" x14ac:dyDescent="0.25">
      <c r="A443" s="1">
        <v>65</v>
      </c>
      <c r="B443" s="1" t="s">
        <v>258</v>
      </c>
      <c r="C443" s="10">
        <v>44962</v>
      </c>
      <c r="D443" s="22">
        <v>0</v>
      </c>
      <c r="E443" s="1" t="s">
        <v>213</v>
      </c>
      <c r="F443" s="15">
        <v>24</v>
      </c>
      <c r="G443" s="2">
        <v>2.8</v>
      </c>
      <c r="H443" s="3">
        <v>1</v>
      </c>
      <c r="I443" s="2">
        <v>1.88</v>
      </c>
      <c r="J443" s="4">
        <f t="shared" si="19"/>
        <v>0.91999999999999993</v>
      </c>
      <c r="K443" s="1">
        <v>1</v>
      </c>
      <c r="L443" s="4">
        <f t="shared" si="20"/>
        <v>0.91999999999999993</v>
      </c>
      <c r="M443" s="1">
        <v>1</v>
      </c>
      <c r="N443" s="19">
        <v>0.92</v>
      </c>
      <c r="O443" s="1" t="s">
        <v>1746</v>
      </c>
    </row>
    <row r="444" spans="1:15" x14ac:dyDescent="0.25">
      <c r="A444" s="1">
        <v>66</v>
      </c>
      <c r="B444" s="1" t="s">
        <v>258</v>
      </c>
      <c r="C444" s="10">
        <v>44963</v>
      </c>
      <c r="D444" s="22">
        <v>0</v>
      </c>
      <c r="E444" s="1" t="s">
        <v>213</v>
      </c>
      <c r="F444" s="15">
        <v>24</v>
      </c>
      <c r="G444" s="2">
        <v>2.87</v>
      </c>
      <c r="H444" s="3">
        <v>1</v>
      </c>
      <c r="I444" s="2">
        <v>1.91</v>
      </c>
      <c r="J444" s="4">
        <f t="shared" si="19"/>
        <v>0.96000000000000019</v>
      </c>
      <c r="K444" s="1">
        <v>1</v>
      </c>
      <c r="L444" s="4">
        <f t="shared" si="20"/>
        <v>0.96000000000000019</v>
      </c>
      <c r="M444" s="1">
        <v>1</v>
      </c>
      <c r="N444" s="19">
        <v>0.96</v>
      </c>
      <c r="O444" s="1" t="s">
        <v>1746</v>
      </c>
    </row>
    <row r="445" spans="1:15" x14ac:dyDescent="0.25">
      <c r="A445" s="1">
        <v>67</v>
      </c>
      <c r="B445" s="1" t="s">
        <v>258</v>
      </c>
      <c r="C445" s="10">
        <v>44964</v>
      </c>
      <c r="D445" s="22">
        <v>0</v>
      </c>
      <c r="E445" s="1" t="s">
        <v>213</v>
      </c>
      <c r="F445" s="15">
        <v>24</v>
      </c>
      <c r="G445" s="2">
        <v>2.54</v>
      </c>
      <c r="H445" s="3">
        <v>1</v>
      </c>
      <c r="I445" s="2">
        <v>1.87</v>
      </c>
      <c r="J445" s="4">
        <f t="shared" si="19"/>
        <v>0.66999999999999993</v>
      </c>
      <c r="K445" s="1">
        <v>1</v>
      </c>
      <c r="L445" s="4">
        <f t="shared" si="20"/>
        <v>0.66999999999999993</v>
      </c>
      <c r="M445" s="1">
        <v>1</v>
      </c>
      <c r="N445" s="19">
        <v>0.67</v>
      </c>
      <c r="O445" s="1" t="s">
        <v>1746</v>
      </c>
    </row>
    <row r="446" spans="1:15" x14ac:dyDescent="0.25">
      <c r="A446" s="1">
        <v>68</v>
      </c>
      <c r="B446" s="1" t="s">
        <v>258</v>
      </c>
      <c r="C446" s="10">
        <v>44965</v>
      </c>
      <c r="D446" s="22">
        <v>0</v>
      </c>
      <c r="E446" s="1" t="s">
        <v>213</v>
      </c>
      <c r="F446" s="15">
        <v>24</v>
      </c>
      <c r="G446" s="2">
        <v>2.91</v>
      </c>
      <c r="H446" s="3">
        <v>1</v>
      </c>
      <c r="I446" s="2">
        <v>1.98</v>
      </c>
      <c r="J446" s="4">
        <f t="shared" si="19"/>
        <v>0.93000000000000016</v>
      </c>
      <c r="K446" s="1">
        <v>1</v>
      </c>
      <c r="L446" s="4">
        <f t="shared" si="20"/>
        <v>0.93000000000000016</v>
      </c>
      <c r="M446" s="1">
        <v>1</v>
      </c>
      <c r="N446" s="19">
        <v>0.93</v>
      </c>
      <c r="O446" s="1" t="s">
        <v>1746</v>
      </c>
    </row>
    <row r="447" spans="1:15" x14ac:dyDescent="0.25">
      <c r="A447" s="1">
        <v>69</v>
      </c>
      <c r="B447" s="1" t="s">
        <v>258</v>
      </c>
      <c r="C447" s="10">
        <v>44966</v>
      </c>
      <c r="D447" s="22">
        <v>0</v>
      </c>
      <c r="E447" s="1" t="s">
        <v>213</v>
      </c>
      <c r="F447" s="15">
        <v>24</v>
      </c>
      <c r="G447" s="2">
        <v>2.78</v>
      </c>
      <c r="H447" s="3">
        <v>1</v>
      </c>
      <c r="I447" s="2">
        <v>1.8</v>
      </c>
      <c r="J447" s="4">
        <f t="shared" si="19"/>
        <v>0.97999999999999976</v>
      </c>
      <c r="K447" s="1">
        <v>1</v>
      </c>
      <c r="L447" s="4">
        <f t="shared" si="20"/>
        <v>0.97999999999999976</v>
      </c>
      <c r="M447" s="1">
        <v>1</v>
      </c>
      <c r="N447" s="19">
        <v>0.98</v>
      </c>
      <c r="O447" s="1" t="s">
        <v>1746</v>
      </c>
    </row>
    <row r="448" spans="1:15" x14ac:dyDescent="0.25">
      <c r="A448" s="1">
        <v>70</v>
      </c>
      <c r="B448" s="1" t="s">
        <v>258</v>
      </c>
      <c r="C448" s="10">
        <v>44967</v>
      </c>
      <c r="D448" s="22">
        <v>0</v>
      </c>
      <c r="E448" s="1" t="s">
        <v>213</v>
      </c>
      <c r="F448" s="15">
        <v>24</v>
      </c>
      <c r="G448" s="2">
        <v>2.52</v>
      </c>
      <c r="H448" s="3">
        <v>1</v>
      </c>
      <c r="I448" s="2">
        <v>1.97</v>
      </c>
      <c r="J448" s="4">
        <f t="shared" si="19"/>
        <v>0.55000000000000004</v>
      </c>
      <c r="K448" s="1">
        <v>1</v>
      </c>
      <c r="L448" s="4">
        <f t="shared" si="20"/>
        <v>0.55000000000000004</v>
      </c>
      <c r="M448" s="1">
        <v>1</v>
      </c>
      <c r="N448" s="19">
        <v>0.55000000000000004</v>
      </c>
      <c r="O448" s="1" t="s">
        <v>1746</v>
      </c>
    </row>
    <row r="449" spans="1:15" x14ac:dyDescent="0.25">
      <c r="A449" s="1">
        <v>71</v>
      </c>
      <c r="B449" s="1" t="s">
        <v>258</v>
      </c>
      <c r="C449" s="10">
        <v>44968</v>
      </c>
      <c r="D449" s="22">
        <v>0</v>
      </c>
      <c r="E449" s="1" t="s">
        <v>213</v>
      </c>
      <c r="F449" s="15">
        <v>24</v>
      </c>
      <c r="G449" s="2">
        <v>2.86</v>
      </c>
      <c r="H449" s="3">
        <v>1</v>
      </c>
      <c r="I449" s="2">
        <v>1.89</v>
      </c>
      <c r="J449" s="4">
        <f t="shared" si="19"/>
        <v>0.97</v>
      </c>
      <c r="K449" s="1">
        <v>1</v>
      </c>
      <c r="L449" s="4">
        <f t="shared" si="20"/>
        <v>0.97</v>
      </c>
      <c r="M449" s="1">
        <v>1</v>
      </c>
      <c r="N449" s="19">
        <v>0.97</v>
      </c>
      <c r="O449" s="1" t="s">
        <v>1746</v>
      </c>
    </row>
    <row r="450" spans="1:15" x14ac:dyDescent="0.25">
      <c r="A450" s="1">
        <v>72</v>
      </c>
      <c r="B450" s="1" t="s">
        <v>258</v>
      </c>
      <c r="C450" s="10">
        <v>44969</v>
      </c>
      <c r="D450" s="22">
        <v>0</v>
      </c>
      <c r="E450" s="1" t="s">
        <v>213</v>
      </c>
      <c r="F450" s="15">
        <v>24</v>
      </c>
      <c r="G450" s="2">
        <v>3.06</v>
      </c>
      <c r="H450" s="3">
        <v>1</v>
      </c>
      <c r="I450" s="2">
        <v>2.23</v>
      </c>
      <c r="J450" s="4">
        <f t="shared" si="19"/>
        <v>0.83000000000000007</v>
      </c>
      <c r="K450" s="1">
        <v>1</v>
      </c>
      <c r="L450" s="4">
        <f t="shared" si="20"/>
        <v>0.83000000000000007</v>
      </c>
      <c r="M450" s="1">
        <v>1</v>
      </c>
      <c r="N450" s="19">
        <v>0.83</v>
      </c>
      <c r="O450" s="1" t="s">
        <v>1746</v>
      </c>
    </row>
    <row r="451" spans="1:15" x14ac:dyDescent="0.25">
      <c r="A451" s="1">
        <v>73</v>
      </c>
      <c r="B451" s="1" t="s">
        <v>258</v>
      </c>
      <c r="C451" s="10">
        <v>44970</v>
      </c>
      <c r="D451" s="22">
        <v>0</v>
      </c>
      <c r="E451" s="1" t="s">
        <v>213</v>
      </c>
      <c r="F451" s="15">
        <v>24</v>
      </c>
      <c r="G451" s="2">
        <v>2.66</v>
      </c>
      <c r="H451" s="3">
        <v>1</v>
      </c>
      <c r="I451" s="2">
        <v>2.0699999999999998</v>
      </c>
      <c r="J451" s="4">
        <f t="shared" ref="J451:J476" si="21">G451-I451</f>
        <v>0.5900000000000003</v>
      </c>
      <c r="K451" s="1">
        <v>1</v>
      </c>
      <c r="L451" s="4">
        <f t="shared" ref="L451:L476" si="22">(G451-I451-D451)*K451</f>
        <v>0.5900000000000003</v>
      </c>
      <c r="M451" s="1">
        <v>1</v>
      </c>
      <c r="N451" s="19">
        <v>0.59</v>
      </c>
      <c r="O451" s="1" t="s">
        <v>1746</v>
      </c>
    </row>
    <row r="452" spans="1:15" x14ac:dyDescent="0.25">
      <c r="A452" s="1">
        <v>74</v>
      </c>
      <c r="B452" s="1" t="s">
        <v>258</v>
      </c>
      <c r="C452" s="10">
        <v>44971</v>
      </c>
      <c r="D452" s="22">
        <v>0</v>
      </c>
      <c r="E452" s="1" t="s">
        <v>213</v>
      </c>
      <c r="F452" s="15">
        <v>24</v>
      </c>
      <c r="G452" s="2">
        <v>2.71</v>
      </c>
      <c r="H452" s="3">
        <v>1</v>
      </c>
      <c r="I452" s="2">
        <v>2.0699999999999998</v>
      </c>
      <c r="J452" s="4">
        <f t="shared" si="21"/>
        <v>0.64000000000000012</v>
      </c>
      <c r="K452" s="1">
        <v>1</v>
      </c>
      <c r="L452" s="4">
        <f t="shared" si="22"/>
        <v>0.64000000000000012</v>
      </c>
      <c r="M452" s="1">
        <v>1</v>
      </c>
      <c r="N452" s="19">
        <v>0.64</v>
      </c>
      <c r="O452" s="1" t="s">
        <v>1746</v>
      </c>
    </row>
    <row r="453" spans="1:15" x14ac:dyDescent="0.25">
      <c r="A453" s="1">
        <v>75</v>
      </c>
      <c r="B453" s="1" t="s">
        <v>258</v>
      </c>
      <c r="C453" s="10">
        <v>44972</v>
      </c>
      <c r="D453" s="22">
        <v>0</v>
      </c>
      <c r="E453" s="1" t="s">
        <v>213</v>
      </c>
      <c r="F453" s="15">
        <v>24</v>
      </c>
      <c r="G453" s="2">
        <v>3.19</v>
      </c>
      <c r="H453" s="3">
        <v>1</v>
      </c>
      <c r="I453" s="2">
        <v>2.31</v>
      </c>
      <c r="J453" s="4">
        <f t="shared" si="21"/>
        <v>0.87999999999999989</v>
      </c>
      <c r="K453" s="1">
        <v>1</v>
      </c>
      <c r="L453" s="4">
        <f t="shared" si="22"/>
        <v>0.87999999999999989</v>
      </c>
      <c r="M453" s="1">
        <v>1</v>
      </c>
      <c r="N453" s="19">
        <v>0.88</v>
      </c>
      <c r="O453" s="1" t="s">
        <v>1746</v>
      </c>
    </row>
    <row r="454" spans="1:15" x14ac:dyDescent="0.25">
      <c r="A454" s="1">
        <v>76</v>
      </c>
      <c r="B454" s="1" t="s">
        <v>258</v>
      </c>
      <c r="C454" s="10">
        <v>44973</v>
      </c>
      <c r="D454" s="22">
        <v>0</v>
      </c>
      <c r="E454" s="1" t="s">
        <v>213</v>
      </c>
      <c r="F454" s="15">
        <v>24</v>
      </c>
      <c r="G454" s="2">
        <v>2.83</v>
      </c>
      <c r="H454" s="3">
        <v>1</v>
      </c>
      <c r="I454" s="2">
        <v>1.9</v>
      </c>
      <c r="J454" s="4">
        <f t="shared" si="21"/>
        <v>0.93000000000000016</v>
      </c>
      <c r="K454" s="1">
        <v>1</v>
      </c>
      <c r="L454" s="4">
        <f t="shared" si="22"/>
        <v>0.93000000000000016</v>
      </c>
      <c r="M454" s="1">
        <v>1</v>
      </c>
      <c r="N454" s="19">
        <v>0.93</v>
      </c>
      <c r="O454" s="1" t="s">
        <v>1746</v>
      </c>
    </row>
    <row r="455" spans="1:15" x14ac:dyDescent="0.25">
      <c r="A455" s="1">
        <v>77</v>
      </c>
      <c r="B455" s="1" t="s">
        <v>258</v>
      </c>
      <c r="C455" s="10">
        <v>44974</v>
      </c>
      <c r="D455" s="22">
        <v>0</v>
      </c>
      <c r="E455" s="1" t="s">
        <v>213</v>
      </c>
      <c r="F455" s="15">
        <v>24</v>
      </c>
      <c r="G455" s="2">
        <v>2.68</v>
      </c>
      <c r="H455" s="3">
        <v>1</v>
      </c>
      <c r="I455" s="2">
        <v>1.76</v>
      </c>
      <c r="J455" s="4">
        <f t="shared" si="21"/>
        <v>0.92000000000000015</v>
      </c>
      <c r="K455" s="1">
        <v>1</v>
      </c>
      <c r="L455" s="4">
        <f t="shared" si="22"/>
        <v>0.92000000000000015</v>
      </c>
      <c r="M455" s="1">
        <v>1</v>
      </c>
      <c r="N455" s="19">
        <v>0.92</v>
      </c>
      <c r="O455" s="1" t="s">
        <v>1746</v>
      </c>
    </row>
    <row r="456" spans="1:15" x14ac:dyDescent="0.25">
      <c r="A456" s="1">
        <v>78</v>
      </c>
      <c r="B456" s="1" t="s">
        <v>258</v>
      </c>
      <c r="C456" s="10">
        <v>44975</v>
      </c>
      <c r="D456" s="22">
        <v>0</v>
      </c>
      <c r="E456" s="1" t="s">
        <v>213</v>
      </c>
      <c r="F456" s="15">
        <v>24</v>
      </c>
      <c r="G456" s="2">
        <v>2.4300000000000002</v>
      </c>
      <c r="H456" s="3">
        <v>1</v>
      </c>
      <c r="I456" s="2">
        <v>1.72</v>
      </c>
      <c r="J456" s="4">
        <f t="shared" si="21"/>
        <v>0.71000000000000019</v>
      </c>
      <c r="K456" s="1">
        <v>1</v>
      </c>
      <c r="L456" s="4">
        <f t="shared" si="22"/>
        <v>0.71000000000000019</v>
      </c>
      <c r="M456" s="1">
        <v>1</v>
      </c>
      <c r="N456" s="19">
        <v>0.71</v>
      </c>
      <c r="O456" s="1" t="s">
        <v>1746</v>
      </c>
    </row>
    <row r="457" spans="1:15" x14ac:dyDescent="0.25">
      <c r="A457" s="1">
        <v>79</v>
      </c>
      <c r="B457" s="1" t="s">
        <v>258</v>
      </c>
      <c r="C457" s="10">
        <v>44976</v>
      </c>
      <c r="D457" s="22">
        <v>0</v>
      </c>
      <c r="E457" s="1" t="s">
        <v>213</v>
      </c>
      <c r="F457" s="15">
        <v>24</v>
      </c>
      <c r="G457" s="2">
        <v>3.07</v>
      </c>
      <c r="H457" s="3">
        <v>1</v>
      </c>
      <c r="I457" s="2">
        <v>2.42</v>
      </c>
      <c r="J457" s="4">
        <f t="shared" si="21"/>
        <v>0.64999999999999991</v>
      </c>
      <c r="K457" s="1">
        <v>1</v>
      </c>
      <c r="L457" s="4">
        <f t="shared" si="22"/>
        <v>0.64999999999999991</v>
      </c>
      <c r="M457" s="1">
        <v>1</v>
      </c>
      <c r="N457" s="19">
        <v>0.65</v>
      </c>
      <c r="O457" s="1" t="s">
        <v>1746</v>
      </c>
    </row>
    <row r="458" spans="1:15" x14ac:dyDescent="0.25">
      <c r="A458" s="1">
        <v>80</v>
      </c>
      <c r="B458" s="1" t="s">
        <v>258</v>
      </c>
      <c r="C458" s="10">
        <v>44977</v>
      </c>
      <c r="D458" s="22">
        <v>0</v>
      </c>
      <c r="E458" s="1" t="s">
        <v>213</v>
      </c>
      <c r="F458" s="15">
        <v>24</v>
      </c>
      <c r="G458" s="2">
        <v>2.66</v>
      </c>
      <c r="H458" s="3">
        <v>1</v>
      </c>
      <c r="I458" s="2">
        <v>1.77</v>
      </c>
      <c r="J458" s="4">
        <f t="shared" si="21"/>
        <v>0.89000000000000012</v>
      </c>
      <c r="K458" s="1">
        <v>1</v>
      </c>
      <c r="L458" s="4">
        <f t="shared" si="22"/>
        <v>0.89000000000000012</v>
      </c>
      <c r="M458" s="1">
        <v>1</v>
      </c>
      <c r="N458" s="19">
        <v>0.89</v>
      </c>
      <c r="O458" s="1" t="s">
        <v>1746</v>
      </c>
    </row>
    <row r="459" spans="1:15" x14ac:dyDescent="0.25">
      <c r="A459" s="1">
        <v>81</v>
      </c>
      <c r="B459" s="1" t="s">
        <v>258</v>
      </c>
      <c r="C459" s="10">
        <v>44978</v>
      </c>
      <c r="D459" s="22">
        <v>0</v>
      </c>
      <c r="E459" s="1" t="s">
        <v>213</v>
      </c>
      <c r="F459" s="15">
        <v>24</v>
      </c>
      <c r="G459" s="2">
        <v>1.67</v>
      </c>
      <c r="H459" s="3">
        <v>1</v>
      </c>
      <c r="I459" s="2">
        <v>1.56</v>
      </c>
      <c r="J459" s="4">
        <f t="shared" si="21"/>
        <v>0.10999999999999988</v>
      </c>
      <c r="K459" s="1">
        <v>1</v>
      </c>
      <c r="L459" s="4">
        <f t="shared" si="22"/>
        <v>0.10999999999999988</v>
      </c>
      <c r="M459" s="1">
        <v>1</v>
      </c>
      <c r="N459" s="19">
        <v>0.11</v>
      </c>
      <c r="O459" s="1" t="s">
        <v>1746</v>
      </c>
    </row>
    <row r="460" spans="1:15" x14ac:dyDescent="0.25">
      <c r="A460" s="1">
        <v>82</v>
      </c>
      <c r="B460" s="1" t="s">
        <v>258</v>
      </c>
      <c r="C460" s="10">
        <v>44979</v>
      </c>
      <c r="D460" s="22">
        <v>0</v>
      </c>
      <c r="E460" s="1" t="s">
        <v>213</v>
      </c>
      <c r="F460" s="15">
        <v>24</v>
      </c>
      <c r="G460" s="2">
        <v>2.31</v>
      </c>
      <c r="H460" s="3">
        <v>1</v>
      </c>
      <c r="I460" s="2">
        <v>1.53</v>
      </c>
      <c r="J460" s="4">
        <f t="shared" si="21"/>
        <v>0.78</v>
      </c>
      <c r="K460" s="1">
        <v>1</v>
      </c>
      <c r="L460" s="4">
        <f t="shared" si="22"/>
        <v>0.78</v>
      </c>
      <c r="M460" s="1">
        <v>1</v>
      </c>
      <c r="N460" s="19">
        <v>0.78</v>
      </c>
      <c r="O460" s="1" t="s">
        <v>1746</v>
      </c>
    </row>
    <row r="461" spans="1:15" x14ac:dyDescent="0.25">
      <c r="A461" s="1">
        <v>83</v>
      </c>
      <c r="B461" s="1" t="s">
        <v>258</v>
      </c>
      <c r="C461" s="10">
        <v>44980</v>
      </c>
      <c r="D461" s="22">
        <v>0</v>
      </c>
      <c r="E461" s="1" t="s">
        <v>213</v>
      </c>
      <c r="F461" s="15">
        <v>24</v>
      </c>
      <c r="G461" s="2">
        <v>2.84</v>
      </c>
      <c r="H461" s="3">
        <v>1</v>
      </c>
      <c r="I461" s="2">
        <v>2.19</v>
      </c>
      <c r="J461" s="4">
        <f t="shared" si="21"/>
        <v>0.64999999999999991</v>
      </c>
      <c r="K461" s="1">
        <v>1</v>
      </c>
      <c r="L461" s="4">
        <f t="shared" si="22"/>
        <v>0.64999999999999991</v>
      </c>
      <c r="M461" s="1">
        <v>1</v>
      </c>
      <c r="N461" s="19">
        <v>0.65</v>
      </c>
      <c r="O461" s="1" t="s">
        <v>1746</v>
      </c>
    </row>
    <row r="462" spans="1:15" x14ac:dyDescent="0.25">
      <c r="A462" s="1">
        <v>84</v>
      </c>
      <c r="B462" s="1" t="s">
        <v>258</v>
      </c>
      <c r="C462" s="10">
        <v>44981</v>
      </c>
      <c r="D462" s="22">
        <v>0</v>
      </c>
      <c r="E462" s="1" t="s">
        <v>213</v>
      </c>
      <c r="F462" s="15">
        <v>24</v>
      </c>
      <c r="G462" s="2">
        <v>2.5299999999999998</v>
      </c>
      <c r="H462" s="3">
        <v>1</v>
      </c>
      <c r="I462" s="2">
        <v>1.82</v>
      </c>
      <c r="J462" s="4">
        <f t="shared" si="21"/>
        <v>0.70999999999999974</v>
      </c>
      <c r="K462" s="1">
        <v>1</v>
      </c>
      <c r="L462" s="4">
        <f t="shared" si="22"/>
        <v>0.70999999999999974</v>
      </c>
      <c r="M462" s="1">
        <v>1</v>
      </c>
      <c r="N462" s="19">
        <v>0.71</v>
      </c>
      <c r="O462" s="1" t="s">
        <v>1746</v>
      </c>
    </row>
    <row r="463" spans="1:15" x14ac:dyDescent="0.25">
      <c r="A463" s="1">
        <v>85</v>
      </c>
      <c r="B463" s="1" t="s">
        <v>258</v>
      </c>
      <c r="C463" s="10">
        <v>44982</v>
      </c>
      <c r="D463" s="22">
        <v>0</v>
      </c>
      <c r="E463" s="1" t="s">
        <v>213</v>
      </c>
      <c r="F463" s="15">
        <v>24</v>
      </c>
      <c r="G463" s="2">
        <v>2.5299999999999998</v>
      </c>
      <c r="H463" s="3">
        <v>1</v>
      </c>
      <c r="I463" s="2">
        <v>1.86</v>
      </c>
      <c r="J463" s="4">
        <f t="shared" si="21"/>
        <v>0.66999999999999971</v>
      </c>
      <c r="K463" s="1">
        <v>1</v>
      </c>
      <c r="L463" s="4">
        <f t="shared" si="22"/>
        <v>0.66999999999999971</v>
      </c>
      <c r="M463" s="1">
        <v>1</v>
      </c>
      <c r="N463" s="19">
        <v>0.67</v>
      </c>
      <c r="O463" s="1" t="s">
        <v>1746</v>
      </c>
    </row>
    <row r="464" spans="1:15" x14ac:dyDescent="0.25">
      <c r="A464" s="1">
        <v>86</v>
      </c>
      <c r="B464" s="1" t="s">
        <v>258</v>
      </c>
      <c r="C464" s="10">
        <v>44983</v>
      </c>
      <c r="D464" s="22">
        <v>0</v>
      </c>
      <c r="E464" s="1" t="s">
        <v>213</v>
      </c>
      <c r="F464" s="15">
        <v>24</v>
      </c>
      <c r="G464" s="2">
        <v>2.1</v>
      </c>
      <c r="H464" s="3">
        <v>1</v>
      </c>
      <c r="I464" s="2">
        <v>1.48</v>
      </c>
      <c r="J464" s="4">
        <f t="shared" si="21"/>
        <v>0.62000000000000011</v>
      </c>
      <c r="K464" s="1">
        <v>1</v>
      </c>
      <c r="L464" s="4">
        <f t="shared" si="22"/>
        <v>0.62000000000000011</v>
      </c>
      <c r="M464" s="1">
        <v>1</v>
      </c>
      <c r="N464" s="19">
        <v>0.62</v>
      </c>
      <c r="O464" s="1" t="s">
        <v>1746</v>
      </c>
    </row>
    <row r="465" spans="1:15" x14ac:dyDescent="0.25">
      <c r="A465" s="1">
        <v>87</v>
      </c>
      <c r="B465" s="1" t="s">
        <v>258</v>
      </c>
      <c r="C465" s="10">
        <v>44984</v>
      </c>
      <c r="D465" s="22">
        <v>0</v>
      </c>
      <c r="E465" s="1" t="s">
        <v>213</v>
      </c>
      <c r="F465" s="15">
        <v>24</v>
      </c>
      <c r="G465" s="2">
        <v>2.36</v>
      </c>
      <c r="H465" s="3">
        <v>2</v>
      </c>
      <c r="I465" s="2">
        <v>1.83</v>
      </c>
      <c r="J465" s="4">
        <f t="shared" si="21"/>
        <v>0.5299999999999998</v>
      </c>
      <c r="K465" s="1">
        <v>1</v>
      </c>
      <c r="L465" s="4">
        <f t="shared" si="22"/>
        <v>0.5299999999999998</v>
      </c>
      <c r="M465" s="1">
        <v>1</v>
      </c>
      <c r="N465" s="19">
        <v>0.53</v>
      </c>
      <c r="O465" s="1" t="s">
        <v>1746</v>
      </c>
    </row>
    <row r="466" spans="1:15" x14ac:dyDescent="0.25">
      <c r="A466" s="1">
        <v>88</v>
      </c>
      <c r="B466" s="1" t="s">
        <v>258</v>
      </c>
      <c r="C466" s="10">
        <v>44985</v>
      </c>
      <c r="D466" s="22">
        <v>0</v>
      </c>
      <c r="E466" s="1" t="s">
        <v>213</v>
      </c>
      <c r="F466" s="15">
        <v>24</v>
      </c>
      <c r="G466" s="2">
        <v>2.98</v>
      </c>
      <c r="H466" s="3">
        <v>1</v>
      </c>
      <c r="I466" s="2">
        <v>2.13</v>
      </c>
      <c r="J466" s="4">
        <f t="shared" si="21"/>
        <v>0.85000000000000009</v>
      </c>
      <c r="K466" s="1">
        <v>1</v>
      </c>
      <c r="L466" s="4">
        <f t="shared" si="22"/>
        <v>0.85000000000000009</v>
      </c>
      <c r="M466" s="1">
        <v>1</v>
      </c>
      <c r="N466" s="19">
        <v>0.85</v>
      </c>
      <c r="O466" s="1" t="s">
        <v>1746</v>
      </c>
    </row>
    <row r="467" spans="1:15" x14ac:dyDescent="0.25">
      <c r="A467" s="1">
        <v>89</v>
      </c>
      <c r="B467" s="1" t="s">
        <v>258</v>
      </c>
      <c r="C467" s="10">
        <v>44986</v>
      </c>
      <c r="D467" s="22">
        <v>0</v>
      </c>
      <c r="E467" s="1" t="s">
        <v>213</v>
      </c>
      <c r="F467" s="15">
        <v>24</v>
      </c>
      <c r="G467" s="2">
        <v>3.1</v>
      </c>
      <c r="H467" s="3">
        <v>1</v>
      </c>
      <c r="I467" s="2">
        <v>2.1800000000000002</v>
      </c>
      <c r="J467" s="4">
        <f t="shared" si="21"/>
        <v>0.91999999999999993</v>
      </c>
      <c r="K467" s="1">
        <v>1</v>
      </c>
      <c r="L467" s="4">
        <f t="shared" si="22"/>
        <v>0.91999999999999993</v>
      </c>
      <c r="M467" s="1">
        <v>1</v>
      </c>
      <c r="N467" s="19">
        <v>0.92</v>
      </c>
      <c r="O467" s="1" t="s">
        <v>1746</v>
      </c>
    </row>
    <row r="468" spans="1:15" x14ac:dyDescent="0.25">
      <c r="A468" s="1">
        <v>90</v>
      </c>
      <c r="B468" s="1" t="s">
        <v>258</v>
      </c>
      <c r="C468" s="10">
        <v>44987</v>
      </c>
      <c r="D468" s="22">
        <v>0</v>
      </c>
      <c r="E468" s="1" t="s">
        <v>213</v>
      </c>
      <c r="F468" s="15">
        <v>24</v>
      </c>
      <c r="G468" s="2">
        <v>3.18</v>
      </c>
      <c r="H468" s="3">
        <v>1</v>
      </c>
      <c r="I468" s="2">
        <v>2.23</v>
      </c>
      <c r="J468" s="4">
        <f t="shared" si="21"/>
        <v>0.95000000000000018</v>
      </c>
      <c r="K468" s="1">
        <v>1</v>
      </c>
      <c r="L468" s="4">
        <f t="shared" si="22"/>
        <v>0.95000000000000018</v>
      </c>
      <c r="M468" s="1">
        <v>1</v>
      </c>
      <c r="N468" s="19">
        <v>0.95000000000000018</v>
      </c>
      <c r="O468" s="1" t="s">
        <v>1746</v>
      </c>
    </row>
    <row r="469" spans="1:15" x14ac:dyDescent="0.25">
      <c r="A469" s="1">
        <v>91</v>
      </c>
      <c r="B469" s="1" t="s">
        <v>258</v>
      </c>
      <c r="C469" s="10">
        <v>44988</v>
      </c>
      <c r="D469" s="22">
        <v>0</v>
      </c>
      <c r="E469" s="1" t="s">
        <v>213</v>
      </c>
      <c r="F469" s="15">
        <v>24</v>
      </c>
      <c r="G469" s="2">
        <v>3.18</v>
      </c>
      <c r="H469" s="3">
        <v>1</v>
      </c>
      <c r="I469" s="2">
        <v>2.27</v>
      </c>
      <c r="J469" s="4">
        <f t="shared" si="21"/>
        <v>0.91000000000000014</v>
      </c>
      <c r="K469" s="1">
        <v>1</v>
      </c>
      <c r="L469" s="4">
        <f t="shared" si="22"/>
        <v>0.91000000000000014</v>
      </c>
      <c r="M469" s="1">
        <v>1</v>
      </c>
      <c r="N469" s="19">
        <v>0.91000000000000014</v>
      </c>
      <c r="O469" s="1" t="s">
        <v>1746</v>
      </c>
    </row>
    <row r="470" spans="1:15" x14ac:dyDescent="0.25">
      <c r="A470" s="1">
        <v>92</v>
      </c>
      <c r="B470" s="1" t="s">
        <v>258</v>
      </c>
      <c r="C470" s="10">
        <v>44989</v>
      </c>
      <c r="D470" s="22">
        <v>0</v>
      </c>
      <c r="E470" s="1" t="s">
        <v>213</v>
      </c>
      <c r="F470" s="15">
        <v>24</v>
      </c>
      <c r="G470" s="2">
        <v>2.68</v>
      </c>
      <c r="H470" s="3">
        <v>1</v>
      </c>
      <c r="I470" s="2">
        <v>2.0699999999999998</v>
      </c>
      <c r="J470" s="4">
        <f t="shared" si="21"/>
        <v>0.61000000000000032</v>
      </c>
      <c r="K470" s="1">
        <v>1</v>
      </c>
      <c r="L470" s="4">
        <f t="shared" si="22"/>
        <v>0.61000000000000032</v>
      </c>
      <c r="M470" s="1">
        <v>1</v>
      </c>
      <c r="N470" s="19">
        <v>0.61000000000000032</v>
      </c>
      <c r="O470" s="1" t="s">
        <v>1746</v>
      </c>
    </row>
    <row r="471" spans="1:15" ht="33" x14ac:dyDescent="0.25">
      <c r="A471" s="1">
        <v>93</v>
      </c>
      <c r="B471" s="1" t="s">
        <v>258</v>
      </c>
      <c r="C471" s="10">
        <v>44990</v>
      </c>
      <c r="D471" s="22">
        <v>0</v>
      </c>
      <c r="E471" s="11" t="s">
        <v>388</v>
      </c>
      <c r="F471" s="15">
        <v>21</v>
      </c>
      <c r="G471" s="2">
        <v>2.67</v>
      </c>
      <c r="H471" s="3">
        <v>1</v>
      </c>
      <c r="I471" s="2">
        <v>2.0099999999999998</v>
      </c>
      <c r="J471" s="4">
        <f t="shared" si="21"/>
        <v>0.66000000000000014</v>
      </c>
      <c r="K471" s="1">
        <v>1</v>
      </c>
      <c r="L471" s="4">
        <f t="shared" si="22"/>
        <v>0.66000000000000014</v>
      </c>
      <c r="M471" s="1">
        <v>1</v>
      </c>
      <c r="N471" s="19">
        <v>0.66000000000000014</v>
      </c>
      <c r="O471" s="1" t="s">
        <v>1746</v>
      </c>
    </row>
    <row r="472" spans="1:15" x14ac:dyDescent="0.25">
      <c r="A472" s="1">
        <v>94</v>
      </c>
      <c r="B472" s="1" t="s">
        <v>258</v>
      </c>
      <c r="C472" s="10">
        <v>44991</v>
      </c>
      <c r="D472" s="22">
        <v>0</v>
      </c>
      <c r="E472" s="1" t="s">
        <v>391</v>
      </c>
      <c r="F472" s="15">
        <v>24</v>
      </c>
      <c r="G472" s="2">
        <v>3.14</v>
      </c>
      <c r="H472" s="3">
        <v>1</v>
      </c>
      <c r="I472" s="2">
        <v>2.4</v>
      </c>
      <c r="J472" s="4">
        <f t="shared" si="21"/>
        <v>0.74000000000000021</v>
      </c>
      <c r="K472" s="1">
        <v>1</v>
      </c>
      <c r="L472" s="4">
        <f t="shared" si="22"/>
        <v>0.74000000000000021</v>
      </c>
      <c r="M472" s="1">
        <v>1</v>
      </c>
      <c r="N472" s="19">
        <v>0.74000000000000021</v>
      </c>
      <c r="O472" s="1" t="s">
        <v>1746</v>
      </c>
    </row>
    <row r="473" spans="1:15" x14ac:dyDescent="0.25">
      <c r="A473" s="1">
        <v>95</v>
      </c>
      <c r="B473" s="1" t="s">
        <v>258</v>
      </c>
      <c r="C473" s="10">
        <v>44992</v>
      </c>
      <c r="D473" s="22">
        <v>0</v>
      </c>
      <c r="E473" s="1" t="s">
        <v>391</v>
      </c>
      <c r="F473" s="15">
        <v>24</v>
      </c>
      <c r="G473" s="2">
        <v>3.41</v>
      </c>
      <c r="H473" s="3">
        <v>1</v>
      </c>
      <c r="I473" s="2">
        <v>2.54</v>
      </c>
      <c r="J473" s="4">
        <f t="shared" si="21"/>
        <v>0.87000000000000011</v>
      </c>
      <c r="K473" s="1">
        <v>1</v>
      </c>
      <c r="L473" s="4">
        <f t="shared" si="22"/>
        <v>0.87000000000000011</v>
      </c>
      <c r="M473" s="1">
        <v>1</v>
      </c>
      <c r="N473" s="19">
        <v>0.87000000000000011</v>
      </c>
      <c r="O473" s="1" t="s">
        <v>1746</v>
      </c>
    </row>
    <row r="474" spans="1:15" x14ac:dyDescent="0.25">
      <c r="A474" s="1">
        <v>96</v>
      </c>
      <c r="B474" s="1" t="s">
        <v>258</v>
      </c>
      <c r="C474" s="10">
        <v>44993</v>
      </c>
      <c r="D474" s="22">
        <v>0</v>
      </c>
      <c r="E474" s="1" t="s">
        <v>394</v>
      </c>
      <c r="F474" s="15">
        <v>19</v>
      </c>
      <c r="G474" s="2">
        <v>2.62</v>
      </c>
      <c r="H474" s="3">
        <v>1</v>
      </c>
      <c r="I474" s="2">
        <v>1.88</v>
      </c>
      <c r="J474" s="4">
        <f t="shared" si="21"/>
        <v>0.74000000000000021</v>
      </c>
      <c r="K474" s="1">
        <v>1</v>
      </c>
      <c r="L474" s="4">
        <f t="shared" si="22"/>
        <v>0.74000000000000021</v>
      </c>
      <c r="M474" s="1">
        <v>1</v>
      </c>
      <c r="N474" s="19">
        <v>0.74000000000000021</v>
      </c>
      <c r="O474" s="1" t="s">
        <v>1746</v>
      </c>
    </row>
    <row r="475" spans="1:15" x14ac:dyDescent="0.25">
      <c r="A475" s="1">
        <v>97</v>
      </c>
      <c r="B475" s="1" t="s">
        <v>258</v>
      </c>
      <c r="C475" s="10">
        <v>44994</v>
      </c>
      <c r="D475" s="22">
        <v>0</v>
      </c>
      <c r="E475" s="1" t="s">
        <v>406</v>
      </c>
      <c r="F475" s="15">
        <v>20.5</v>
      </c>
      <c r="G475" s="2">
        <v>2.77</v>
      </c>
      <c r="H475" s="3">
        <v>1</v>
      </c>
      <c r="I475" s="2">
        <v>2.08</v>
      </c>
      <c r="J475" s="4">
        <f t="shared" si="21"/>
        <v>0.69</v>
      </c>
      <c r="K475" s="1">
        <v>1</v>
      </c>
      <c r="L475" s="4">
        <f t="shared" si="22"/>
        <v>0.69</v>
      </c>
      <c r="M475" s="1">
        <v>1</v>
      </c>
      <c r="N475" s="19">
        <v>0.69</v>
      </c>
      <c r="O475" s="1" t="s">
        <v>1746</v>
      </c>
    </row>
    <row r="476" spans="1:15" x14ac:dyDescent="0.25">
      <c r="A476" s="1">
        <v>98</v>
      </c>
      <c r="B476" s="1" t="s">
        <v>258</v>
      </c>
      <c r="C476" s="10">
        <v>44995</v>
      </c>
      <c r="D476" s="22">
        <v>0</v>
      </c>
      <c r="E476" s="1" t="s">
        <v>213</v>
      </c>
      <c r="F476" s="15">
        <v>24</v>
      </c>
      <c r="G476" s="2">
        <v>3.13</v>
      </c>
      <c r="H476" s="3">
        <v>1</v>
      </c>
      <c r="I476" s="2">
        <v>2.23</v>
      </c>
      <c r="J476" s="4">
        <f t="shared" si="21"/>
        <v>0.89999999999999991</v>
      </c>
      <c r="K476" s="1">
        <v>1</v>
      </c>
      <c r="L476" s="4">
        <f t="shared" si="22"/>
        <v>0.89999999999999991</v>
      </c>
      <c r="M476" s="1">
        <v>1</v>
      </c>
      <c r="N476" s="19">
        <v>0.89999999999999991</v>
      </c>
      <c r="O476" s="1" t="s">
        <v>1746</v>
      </c>
    </row>
    <row r="477" spans="1:15" x14ac:dyDescent="0.25">
      <c r="A477" s="1">
        <v>99</v>
      </c>
      <c r="B477" s="1" t="s">
        <v>258</v>
      </c>
      <c r="C477" s="10">
        <v>44996</v>
      </c>
      <c r="D477" s="22">
        <v>0</v>
      </c>
      <c r="E477" s="1" t="s">
        <v>213</v>
      </c>
      <c r="F477" s="15">
        <v>24</v>
      </c>
      <c r="G477" s="2">
        <v>2.98</v>
      </c>
      <c r="H477" s="3">
        <v>1</v>
      </c>
      <c r="I477" s="2">
        <v>2.35</v>
      </c>
      <c r="J477" s="4">
        <f t="shared" ref="J477:J487" si="23">G477-I477</f>
        <v>0.62999999999999989</v>
      </c>
      <c r="K477" s="1">
        <v>1</v>
      </c>
      <c r="L477" s="4">
        <f t="shared" ref="L477:L487" si="24">(G477-I477-D477)*K477</f>
        <v>0.62999999999999989</v>
      </c>
      <c r="M477" s="1">
        <v>1</v>
      </c>
      <c r="N477" s="19">
        <v>0.62999999999999989</v>
      </c>
      <c r="O477" s="1" t="s">
        <v>1746</v>
      </c>
    </row>
    <row r="478" spans="1:15" x14ac:dyDescent="0.25">
      <c r="A478" s="1">
        <v>100</v>
      </c>
      <c r="B478" s="1" t="s">
        <v>258</v>
      </c>
      <c r="C478" s="10">
        <v>44997</v>
      </c>
      <c r="D478" s="22">
        <v>0</v>
      </c>
      <c r="E478" s="1" t="s">
        <v>213</v>
      </c>
      <c r="F478" s="15">
        <v>24</v>
      </c>
      <c r="G478" s="2">
        <v>3.18</v>
      </c>
      <c r="H478" s="3">
        <v>1</v>
      </c>
      <c r="I478" s="2">
        <v>2.25</v>
      </c>
      <c r="J478" s="4">
        <f t="shared" si="23"/>
        <v>0.93000000000000016</v>
      </c>
      <c r="K478" s="1">
        <v>1</v>
      </c>
      <c r="L478" s="4">
        <f t="shared" si="24"/>
        <v>0.93000000000000016</v>
      </c>
      <c r="M478" s="1">
        <v>1</v>
      </c>
      <c r="N478" s="19">
        <v>0.93000000000000016</v>
      </c>
      <c r="O478" s="1" t="s">
        <v>1746</v>
      </c>
    </row>
    <row r="479" spans="1:15" x14ac:dyDescent="0.25">
      <c r="A479" s="1">
        <v>101</v>
      </c>
      <c r="B479" s="1" t="s">
        <v>258</v>
      </c>
      <c r="C479" s="10">
        <v>44998</v>
      </c>
      <c r="D479" s="22">
        <v>0</v>
      </c>
      <c r="E479" s="1" t="s">
        <v>213</v>
      </c>
      <c r="F479" s="15">
        <v>24</v>
      </c>
      <c r="G479" s="2">
        <v>3</v>
      </c>
      <c r="H479" s="3">
        <v>1</v>
      </c>
      <c r="I479" s="2">
        <v>2.06</v>
      </c>
      <c r="J479" s="4">
        <f t="shared" si="23"/>
        <v>0.94</v>
      </c>
      <c r="K479" s="1">
        <v>1</v>
      </c>
      <c r="L479" s="4">
        <f t="shared" si="24"/>
        <v>0.94</v>
      </c>
      <c r="M479" s="1">
        <v>1</v>
      </c>
      <c r="N479" s="4">
        <v>0.94</v>
      </c>
      <c r="O479" s="1" t="s">
        <v>1746</v>
      </c>
    </row>
    <row r="480" spans="1:15" x14ac:dyDescent="0.25">
      <c r="A480" s="1">
        <v>102</v>
      </c>
      <c r="B480" s="1" t="s">
        <v>258</v>
      </c>
      <c r="C480" s="10">
        <v>44999</v>
      </c>
      <c r="D480" s="22">
        <v>0</v>
      </c>
      <c r="E480" s="1" t="s">
        <v>213</v>
      </c>
      <c r="F480" s="15">
        <v>24</v>
      </c>
      <c r="G480" s="2">
        <v>3.31</v>
      </c>
      <c r="H480" s="3">
        <v>1</v>
      </c>
      <c r="I480" s="2">
        <v>2.48</v>
      </c>
      <c r="J480" s="4">
        <f t="shared" si="23"/>
        <v>0.83000000000000007</v>
      </c>
      <c r="K480" s="1">
        <v>1</v>
      </c>
      <c r="L480" s="4">
        <f t="shared" si="24"/>
        <v>0.83000000000000007</v>
      </c>
      <c r="M480" s="1">
        <v>1</v>
      </c>
      <c r="N480" s="19">
        <v>0.83000000000000007</v>
      </c>
      <c r="O480" s="1" t="s">
        <v>1746</v>
      </c>
    </row>
    <row r="481" spans="1:15" x14ac:dyDescent="0.25">
      <c r="A481" s="1">
        <v>103</v>
      </c>
      <c r="B481" s="1" t="s">
        <v>258</v>
      </c>
      <c r="C481" s="10">
        <v>45000</v>
      </c>
      <c r="D481" s="22">
        <v>0</v>
      </c>
      <c r="E481" s="1" t="s">
        <v>213</v>
      </c>
      <c r="F481" s="15">
        <v>24</v>
      </c>
      <c r="G481" s="2">
        <v>2.86</v>
      </c>
      <c r="H481" s="3">
        <v>1</v>
      </c>
      <c r="I481" s="2">
        <v>1.86</v>
      </c>
      <c r="J481" s="4">
        <f t="shared" si="23"/>
        <v>0.99999999999999978</v>
      </c>
      <c r="K481" s="1">
        <v>1</v>
      </c>
      <c r="L481" s="4">
        <f t="shared" si="24"/>
        <v>0.99999999999999978</v>
      </c>
      <c r="M481" s="1">
        <v>1</v>
      </c>
      <c r="N481" s="19">
        <v>0.99999999999999978</v>
      </c>
      <c r="O481" s="1" t="s">
        <v>1746</v>
      </c>
    </row>
    <row r="482" spans="1:15" x14ac:dyDescent="0.25">
      <c r="A482" s="1">
        <v>104</v>
      </c>
      <c r="B482" s="1" t="s">
        <v>258</v>
      </c>
      <c r="C482" s="10">
        <v>45001</v>
      </c>
      <c r="D482" s="22">
        <v>0</v>
      </c>
      <c r="E482" s="1" t="s">
        <v>213</v>
      </c>
      <c r="F482" s="15">
        <v>24</v>
      </c>
      <c r="G482" s="2">
        <v>2.95</v>
      </c>
      <c r="H482" s="3">
        <v>1</v>
      </c>
      <c r="I482" s="2">
        <v>2.0099999999999998</v>
      </c>
      <c r="J482" s="4">
        <f t="shared" si="23"/>
        <v>0.94000000000000039</v>
      </c>
      <c r="K482" s="1">
        <v>1</v>
      </c>
      <c r="L482" s="4">
        <f t="shared" si="24"/>
        <v>0.94000000000000039</v>
      </c>
      <c r="M482" s="1">
        <v>1</v>
      </c>
      <c r="N482" s="19">
        <v>0.94000000000000039</v>
      </c>
      <c r="O482" s="1" t="s">
        <v>1746</v>
      </c>
    </row>
    <row r="483" spans="1:15" x14ac:dyDescent="0.25">
      <c r="A483" s="1">
        <v>105</v>
      </c>
      <c r="B483" s="1" t="s">
        <v>258</v>
      </c>
      <c r="C483" s="10">
        <v>45002</v>
      </c>
      <c r="D483" s="22">
        <v>0</v>
      </c>
      <c r="E483" s="1" t="s">
        <v>213</v>
      </c>
      <c r="F483" s="15">
        <v>24</v>
      </c>
      <c r="G483" s="2">
        <v>2.96</v>
      </c>
      <c r="H483" s="3">
        <v>1</v>
      </c>
      <c r="I483" s="2">
        <v>2.0099999999999998</v>
      </c>
      <c r="J483" s="4">
        <f t="shared" si="23"/>
        <v>0.95000000000000018</v>
      </c>
      <c r="K483" s="1">
        <v>1</v>
      </c>
      <c r="L483" s="4">
        <f t="shared" si="24"/>
        <v>0.95000000000000018</v>
      </c>
      <c r="M483" s="1">
        <v>1</v>
      </c>
      <c r="N483" s="19">
        <v>0.95000000000000018</v>
      </c>
      <c r="O483" s="1" t="s">
        <v>1746</v>
      </c>
    </row>
    <row r="484" spans="1:15" x14ac:dyDescent="0.25">
      <c r="A484" s="1">
        <v>106</v>
      </c>
      <c r="B484" s="1" t="s">
        <v>258</v>
      </c>
      <c r="C484" s="10">
        <v>45003</v>
      </c>
      <c r="D484" s="22">
        <v>0</v>
      </c>
      <c r="E484" s="1" t="s">
        <v>213</v>
      </c>
      <c r="F484" s="15">
        <v>24</v>
      </c>
      <c r="G484" s="2">
        <v>3.31</v>
      </c>
      <c r="H484" s="3">
        <v>1</v>
      </c>
      <c r="I484" s="2">
        <v>2.4900000000000002</v>
      </c>
      <c r="J484" s="4">
        <f t="shared" si="23"/>
        <v>0.81999999999999984</v>
      </c>
      <c r="K484" s="1">
        <v>1</v>
      </c>
      <c r="L484" s="4">
        <f t="shared" si="24"/>
        <v>0.81999999999999984</v>
      </c>
      <c r="M484" s="1">
        <v>1</v>
      </c>
      <c r="N484" s="19">
        <v>0.81999999999999984</v>
      </c>
      <c r="O484" s="1" t="s">
        <v>1746</v>
      </c>
    </row>
    <row r="485" spans="1:15" x14ac:dyDescent="0.25">
      <c r="A485" s="1">
        <v>107</v>
      </c>
      <c r="B485" s="1" t="s">
        <v>258</v>
      </c>
      <c r="C485" s="10">
        <v>45004</v>
      </c>
      <c r="D485" s="22">
        <v>0</v>
      </c>
      <c r="E485" s="1" t="s">
        <v>213</v>
      </c>
      <c r="F485" s="15">
        <v>24</v>
      </c>
      <c r="G485" s="2">
        <v>3.15</v>
      </c>
      <c r="H485" s="3">
        <v>1</v>
      </c>
      <c r="I485" s="2">
        <v>2.2200000000000002</v>
      </c>
      <c r="J485" s="4">
        <f t="shared" si="23"/>
        <v>0.92999999999999972</v>
      </c>
      <c r="K485" s="1">
        <v>1</v>
      </c>
      <c r="L485" s="4">
        <f t="shared" si="24"/>
        <v>0.92999999999999972</v>
      </c>
      <c r="M485" s="1">
        <v>1</v>
      </c>
      <c r="N485" s="19">
        <v>0.92999999999999972</v>
      </c>
      <c r="O485" s="1" t="s">
        <v>1746</v>
      </c>
    </row>
    <row r="486" spans="1:15" x14ac:dyDescent="0.25">
      <c r="A486" s="1">
        <v>108</v>
      </c>
      <c r="B486" s="1" t="s">
        <v>258</v>
      </c>
      <c r="C486" s="10">
        <v>45005</v>
      </c>
      <c r="D486" s="22">
        <v>0</v>
      </c>
      <c r="E486" s="1" t="s">
        <v>213</v>
      </c>
      <c r="F486" s="15">
        <v>24</v>
      </c>
      <c r="G486" s="2">
        <v>3.02</v>
      </c>
      <c r="H486" s="3">
        <v>1</v>
      </c>
      <c r="I486" s="2">
        <v>2.08</v>
      </c>
      <c r="J486" s="4">
        <f t="shared" si="23"/>
        <v>0.94</v>
      </c>
      <c r="K486" s="1">
        <v>1</v>
      </c>
      <c r="L486" s="4">
        <f t="shared" si="24"/>
        <v>0.94</v>
      </c>
      <c r="M486" s="1">
        <v>1</v>
      </c>
      <c r="N486" s="19">
        <v>0.94</v>
      </c>
      <c r="O486" s="1" t="s">
        <v>1746</v>
      </c>
    </row>
    <row r="487" spans="1:15" x14ac:dyDescent="0.25">
      <c r="A487" s="1">
        <v>109</v>
      </c>
      <c r="B487" s="1" t="s">
        <v>258</v>
      </c>
      <c r="C487" s="10">
        <v>45006</v>
      </c>
      <c r="D487" s="22">
        <v>0</v>
      </c>
      <c r="E487" s="1" t="s">
        <v>213</v>
      </c>
      <c r="F487" s="15">
        <v>24</v>
      </c>
      <c r="G487" s="2">
        <v>2.94</v>
      </c>
      <c r="H487" s="3">
        <v>1</v>
      </c>
      <c r="I487" s="2">
        <v>2.0099999999999998</v>
      </c>
      <c r="J487" s="4">
        <f t="shared" si="23"/>
        <v>0.93000000000000016</v>
      </c>
      <c r="K487" s="1">
        <v>1</v>
      </c>
      <c r="L487" s="4">
        <f t="shared" si="24"/>
        <v>0.93000000000000016</v>
      </c>
      <c r="M487" s="1">
        <v>1</v>
      </c>
      <c r="N487" s="19">
        <v>0.93000000000000016</v>
      </c>
      <c r="O487" s="1" t="s">
        <v>1746</v>
      </c>
    </row>
    <row r="488" spans="1:15" x14ac:dyDescent="0.25">
      <c r="A488" s="1">
        <v>110</v>
      </c>
      <c r="B488" s="1" t="s">
        <v>258</v>
      </c>
      <c r="C488" s="10">
        <v>45007</v>
      </c>
      <c r="D488" s="22">
        <v>0</v>
      </c>
      <c r="E488" s="1" t="s">
        <v>213</v>
      </c>
      <c r="F488" s="15">
        <v>24</v>
      </c>
      <c r="G488" s="2">
        <v>2.99</v>
      </c>
      <c r="H488" s="3">
        <v>1</v>
      </c>
      <c r="I488" s="2">
        <v>2.08</v>
      </c>
      <c r="J488" s="4">
        <f t="shared" ref="J488" si="25">G488-I488</f>
        <v>0.91000000000000014</v>
      </c>
      <c r="K488" s="1">
        <v>1</v>
      </c>
      <c r="L488" s="4">
        <f t="shared" ref="L488" si="26">(G488-I488-D488)*K488</f>
        <v>0.91000000000000014</v>
      </c>
      <c r="M488" s="1">
        <v>1</v>
      </c>
      <c r="N488" s="19">
        <v>0.91000000000000014</v>
      </c>
      <c r="O488" s="1" t="s">
        <v>1746</v>
      </c>
    </row>
    <row r="489" spans="1:15" x14ac:dyDescent="0.25">
      <c r="A489" s="1">
        <v>111</v>
      </c>
      <c r="B489" s="1" t="s">
        <v>258</v>
      </c>
      <c r="C489" s="10">
        <v>45008</v>
      </c>
      <c r="D489" s="22">
        <v>0</v>
      </c>
      <c r="E489" s="1" t="s">
        <v>4321</v>
      </c>
      <c r="F489" s="15">
        <v>24</v>
      </c>
      <c r="G489" s="2">
        <v>3.12</v>
      </c>
      <c r="H489" s="3">
        <v>1</v>
      </c>
      <c r="I489" s="2">
        <v>2.19</v>
      </c>
      <c r="J489" s="4">
        <f t="shared" ref="J489" si="27">G489-I489</f>
        <v>0.93000000000000016</v>
      </c>
      <c r="K489" s="1">
        <v>1</v>
      </c>
      <c r="L489" s="4">
        <f t="shared" ref="L489" si="28">(G489-I489-D489)*K489</f>
        <v>0.93000000000000016</v>
      </c>
      <c r="M489" s="1">
        <v>1</v>
      </c>
      <c r="N489" s="19">
        <v>0.93000000000000016</v>
      </c>
      <c r="O489" s="1" t="s">
        <v>1746</v>
      </c>
    </row>
    <row r="490" spans="1:15" x14ac:dyDescent="0.25">
      <c r="A490" s="1">
        <v>112</v>
      </c>
      <c r="B490" s="1" t="s">
        <v>258</v>
      </c>
      <c r="C490" s="10">
        <v>45009</v>
      </c>
      <c r="D490" s="22">
        <v>0</v>
      </c>
      <c r="E490" s="1" t="s">
        <v>4322</v>
      </c>
      <c r="F490" s="15">
        <v>23</v>
      </c>
      <c r="G490" s="2">
        <v>3.13</v>
      </c>
      <c r="H490" s="3">
        <v>1</v>
      </c>
      <c r="I490" s="2">
        <v>2.37</v>
      </c>
      <c r="J490" s="4">
        <f t="shared" ref="J490:J501" si="29">G490-I490</f>
        <v>0.75999999999999979</v>
      </c>
      <c r="K490" s="1">
        <v>1</v>
      </c>
      <c r="L490" s="4">
        <f t="shared" ref="L490:L501" si="30">(G490-I490-D490)*K490</f>
        <v>0.75999999999999979</v>
      </c>
      <c r="M490" s="1">
        <v>1</v>
      </c>
      <c r="N490" s="19">
        <v>0.75999999999999979</v>
      </c>
      <c r="O490" s="1" t="s">
        <v>1746</v>
      </c>
    </row>
    <row r="491" spans="1:15" x14ac:dyDescent="0.25">
      <c r="A491" s="1">
        <v>113</v>
      </c>
      <c r="B491" s="1" t="s">
        <v>258</v>
      </c>
      <c r="C491" s="10">
        <v>45010</v>
      </c>
      <c r="D491" s="22">
        <v>0</v>
      </c>
      <c r="E491" s="1" t="s">
        <v>213</v>
      </c>
      <c r="F491" s="15">
        <v>24</v>
      </c>
      <c r="G491" s="2">
        <v>2.74</v>
      </c>
      <c r="H491" s="3">
        <v>1</v>
      </c>
      <c r="I491" s="2">
        <v>2.16</v>
      </c>
      <c r="J491" s="4">
        <f t="shared" si="29"/>
        <v>0.58000000000000007</v>
      </c>
      <c r="K491" s="1">
        <v>1</v>
      </c>
      <c r="L491" s="4">
        <f t="shared" si="30"/>
        <v>0.58000000000000007</v>
      </c>
      <c r="M491" s="1">
        <v>1</v>
      </c>
      <c r="N491" s="19">
        <v>0.58000000000000007</v>
      </c>
      <c r="O491" s="1" t="s">
        <v>1746</v>
      </c>
    </row>
    <row r="492" spans="1:15" x14ac:dyDescent="0.25">
      <c r="A492" s="1">
        <v>114</v>
      </c>
      <c r="B492" s="1" t="s">
        <v>258</v>
      </c>
      <c r="C492" s="10">
        <v>45011</v>
      </c>
      <c r="D492" s="22">
        <v>0</v>
      </c>
      <c r="E492" s="1" t="s">
        <v>213</v>
      </c>
      <c r="F492" s="15">
        <v>24</v>
      </c>
      <c r="G492" s="2">
        <v>3.34</v>
      </c>
      <c r="H492" s="3">
        <v>1</v>
      </c>
      <c r="I492" s="2">
        <v>2.42</v>
      </c>
      <c r="J492" s="4">
        <f t="shared" si="29"/>
        <v>0.91999999999999993</v>
      </c>
      <c r="K492" s="1">
        <v>1</v>
      </c>
      <c r="L492" s="4">
        <f t="shared" si="30"/>
        <v>0.91999999999999993</v>
      </c>
      <c r="M492" s="1">
        <v>1</v>
      </c>
      <c r="N492" s="19">
        <v>0.91999999999999993</v>
      </c>
      <c r="O492" s="1" t="s">
        <v>1746</v>
      </c>
    </row>
    <row r="493" spans="1:15" x14ac:dyDescent="0.25">
      <c r="A493" s="1">
        <v>115</v>
      </c>
      <c r="B493" s="1" t="s">
        <v>258</v>
      </c>
      <c r="C493" s="10">
        <v>45012</v>
      </c>
      <c r="D493" s="22">
        <v>0</v>
      </c>
      <c r="E493" s="1" t="s">
        <v>213</v>
      </c>
      <c r="F493" s="15">
        <v>24</v>
      </c>
      <c r="G493" s="2">
        <v>3.32</v>
      </c>
      <c r="H493" s="3">
        <v>0.5</v>
      </c>
      <c r="I493" s="2">
        <v>2.4300000000000002</v>
      </c>
      <c r="J493" s="4">
        <f t="shared" si="29"/>
        <v>0.88999999999999968</v>
      </c>
      <c r="K493" s="1">
        <v>1</v>
      </c>
      <c r="L493" s="4">
        <f t="shared" si="30"/>
        <v>0.88999999999999968</v>
      </c>
      <c r="M493" s="1">
        <v>1</v>
      </c>
      <c r="N493" s="19">
        <v>0.88999999999999968</v>
      </c>
      <c r="O493" s="1" t="s">
        <v>1746</v>
      </c>
    </row>
    <row r="494" spans="1:15" x14ac:dyDescent="0.25">
      <c r="A494" s="1">
        <v>116</v>
      </c>
      <c r="B494" s="1" t="s">
        <v>258</v>
      </c>
      <c r="C494" s="10">
        <v>45013</v>
      </c>
      <c r="D494" s="22">
        <v>0</v>
      </c>
      <c r="E494" s="1" t="s">
        <v>213</v>
      </c>
      <c r="F494" s="15">
        <v>24</v>
      </c>
      <c r="G494" s="2">
        <v>3.43</v>
      </c>
      <c r="H494" s="3">
        <v>0.5</v>
      </c>
      <c r="I494" s="2">
        <v>2.5099999999999998</v>
      </c>
      <c r="J494" s="4">
        <f t="shared" si="29"/>
        <v>0.92000000000000037</v>
      </c>
      <c r="K494" s="1">
        <v>1</v>
      </c>
      <c r="L494" s="4">
        <f t="shared" si="30"/>
        <v>0.92000000000000037</v>
      </c>
      <c r="M494" s="1">
        <v>1</v>
      </c>
      <c r="N494" s="19">
        <v>0.92000000000000037</v>
      </c>
      <c r="O494" s="1" t="s">
        <v>1746</v>
      </c>
    </row>
    <row r="495" spans="1:15" x14ac:dyDescent="0.25">
      <c r="A495" s="1">
        <v>117</v>
      </c>
      <c r="B495" s="1" t="s">
        <v>258</v>
      </c>
      <c r="C495" s="10">
        <v>45014</v>
      </c>
      <c r="D495" s="22">
        <v>0</v>
      </c>
      <c r="E495" s="1" t="s">
        <v>213</v>
      </c>
      <c r="F495" s="15">
        <v>24</v>
      </c>
      <c r="G495" s="2">
        <v>3.4</v>
      </c>
      <c r="H495" s="3">
        <v>0.5</v>
      </c>
      <c r="I495" s="2">
        <v>2.56</v>
      </c>
      <c r="J495" s="4">
        <f t="shared" si="29"/>
        <v>0.83999999999999986</v>
      </c>
      <c r="K495" s="1">
        <v>1</v>
      </c>
      <c r="L495" s="4">
        <f t="shared" si="30"/>
        <v>0.83999999999999986</v>
      </c>
      <c r="M495" s="1">
        <v>1</v>
      </c>
      <c r="N495" s="19">
        <v>0.83999999999999986</v>
      </c>
      <c r="O495" s="1" t="s">
        <v>1746</v>
      </c>
    </row>
    <row r="496" spans="1:15" x14ac:dyDescent="0.25">
      <c r="A496" s="1">
        <v>118</v>
      </c>
      <c r="B496" s="1" t="s">
        <v>258</v>
      </c>
      <c r="C496" s="10">
        <v>45015</v>
      </c>
      <c r="D496" s="22">
        <v>0</v>
      </c>
      <c r="E496" s="1" t="s">
        <v>213</v>
      </c>
      <c r="F496" s="15">
        <v>24</v>
      </c>
      <c r="G496" s="2">
        <v>3.18</v>
      </c>
      <c r="H496" s="3">
        <v>0.5</v>
      </c>
      <c r="I496" s="2">
        <v>2.21</v>
      </c>
      <c r="J496" s="4">
        <f t="shared" si="29"/>
        <v>0.9700000000000002</v>
      </c>
      <c r="K496" s="1">
        <v>1</v>
      </c>
      <c r="L496" s="4">
        <f t="shared" si="30"/>
        <v>0.9700000000000002</v>
      </c>
      <c r="M496" s="1">
        <v>1</v>
      </c>
      <c r="N496" s="19">
        <v>0.9700000000000002</v>
      </c>
      <c r="O496" s="1" t="s">
        <v>1746</v>
      </c>
    </row>
    <row r="497" spans="1:15" x14ac:dyDescent="0.25">
      <c r="A497" s="1">
        <v>119</v>
      </c>
      <c r="B497" s="1" t="s">
        <v>258</v>
      </c>
      <c r="C497" s="10">
        <v>45016</v>
      </c>
      <c r="D497" s="22">
        <v>0</v>
      </c>
      <c r="E497" s="1" t="s">
        <v>213</v>
      </c>
      <c r="F497" s="15">
        <v>24</v>
      </c>
      <c r="G497" s="2">
        <v>2.95</v>
      </c>
      <c r="H497" s="3">
        <v>0.5</v>
      </c>
      <c r="I497" s="2">
        <v>1.97</v>
      </c>
      <c r="J497" s="4">
        <f t="shared" si="29"/>
        <v>0.9800000000000002</v>
      </c>
      <c r="K497" s="1">
        <v>1</v>
      </c>
      <c r="L497" s="4">
        <f t="shared" si="30"/>
        <v>0.9800000000000002</v>
      </c>
      <c r="M497" s="1">
        <v>1</v>
      </c>
      <c r="N497" s="19">
        <v>0.9800000000000002</v>
      </c>
      <c r="O497" s="1" t="s">
        <v>1746</v>
      </c>
    </row>
    <row r="498" spans="1:15" x14ac:dyDescent="0.25">
      <c r="A498" s="1">
        <v>120</v>
      </c>
      <c r="B498" s="1" t="s">
        <v>258</v>
      </c>
      <c r="C498" s="10">
        <v>45017</v>
      </c>
      <c r="D498" s="22">
        <v>0</v>
      </c>
      <c r="E498" s="1" t="s">
        <v>213</v>
      </c>
      <c r="F498" s="15">
        <v>24</v>
      </c>
      <c r="G498" s="2">
        <v>2.8</v>
      </c>
      <c r="H498" s="3">
        <v>1</v>
      </c>
      <c r="I498" s="2">
        <v>1.85</v>
      </c>
      <c r="J498" s="4">
        <f t="shared" si="29"/>
        <v>0.94999999999999973</v>
      </c>
      <c r="K498" s="1">
        <v>1</v>
      </c>
      <c r="L498" s="4">
        <f t="shared" si="30"/>
        <v>0.94999999999999973</v>
      </c>
      <c r="M498" s="1">
        <v>1</v>
      </c>
      <c r="N498" s="19">
        <v>0.94999999999999973</v>
      </c>
      <c r="O498" s="1" t="s">
        <v>1746</v>
      </c>
    </row>
    <row r="499" spans="1:15" x14ac:dyDescent="0.25">
      <c r="A499" s="1">
        <v>121</v>
      </c>
      <c r="B499" s="1" t="s">
        <v>258</v>
      </c>
      <c r="C499" s="10">
        <v>45018</v>
      </c>
      <c r="D499" s="22">
        <v>0</v>
      </c>
      <c r="E499" s="1" t="s">
        <v>213</v>
      </c>
      <c r="F499" s="15">
        <v>24</v>
      </c>
      <c r="G499" s="2">
        <v>2.86</v>
      </c>
      <c r="H499" s="3">
        <v>1</v>
      </c>
      <c r="I499" s="2">
        <v>2.02</v>
      </c>
      <c r="J499" s="4">
        <f t="shared" si="29"/>
        <v>0.83999999999999986</v>
      </c>
      <c r="K499" s="1">
        <v>1</v>
      </c>
      <c r="L499" s="4">
        <f t="shared" si="30"/>
        <v>0.83999999999999986</v>
      </c>
      <c r="M499" s="1">
        <v>1</v>
      </c>
      <c r="N499" s="19">
        <v>0.83999999999999986</v>
      </c>
      <c r="O499" s="1" t="s">
        <v>1746</v>
      </c>
    </row>
    <row r="500" spans="1:15" x14ac:dyDescent="0.25">
      <c r="A500" s="1">
        <v>122</v>
      </c>
      <c r="B500" s="1" t="s">
        <v>258</v>
      </c>
      <c r="C500" s="10">
        <v>45019</v>
      </c>
      <c r="D500" s="22">
        <v>0</v>
      </c>
      <c r="E500" s="1" t="s">
        <v>213</v>
      </c>
      <c r="F500" s="15">
        <v>24</v>
      </c>
      <c r="G500" s="2">
        <v>2.75</v>
      </c>
      <c r="H500" s="3">
        <v>1</v>
      </c>
      <c r="I500" s="2">
        <v>1.77</v>
      </c>
      <c r="J500" s="4">
        <f t="shared" si="29"/>
        <v>0.98</v>
      </c>
      <c r="K500" s="1">
        <v>1</v>
      </c>
      <c r="L500" s="4">
        <f t="shared" si="30"/>
        <v>0.98</v>
      </c>
      <c r="M500" s="1">
        <v>1</v>
      </c>
      <c r="N500" s="19">
        <v>0.98</v>
      </c>
      <c r="O500" s="1" t="s">
        <v>1746</v>
      </c>
    </row>
    <row r="501" spans="1:15" x14ac:dyDescent="0.25">
      <c r="A501" s="1">
        <v>123</v>
      </c>
      <c r="B501" s="1" t="s">
        <v>258</v>
      </c>
      <c r="C501" s="10">
        <v>45020</v>
      </c>
      <c r="D501" s="22">
        <v>0</v>
      </c>
      <c r="E501" s="1" t="s">
        <v>213</v>
      </c>
      <c r="F501" s="15">
        <v>24</v>
      </c>
      <c r="G501" s="2">
        <v>3</v>
      </c>
      <c r="H501" s="3">
        <v>0.5</v>
      </c>
      <c r="I501" s="2">
        <v>2.2200000000000002</v>
      </c>
      <c r="J501" s="4">
        <f t="shared" si="29"/>
        <v>0.7799999999999998</v>
      </c>
      <c r="K501" s="1">
        <v>1</v>
      </c>
      <c r="L501" s="4">
        <f t="shared" si="30"/>
        <v>0.7799999999999998</v>
      </c>
      <c r="M501" s="1">
        <v>1</v>
      </c>
      <c r="N501" s="19">
        <v>0.7799999999999998</v>
      </c>
      <c r="O501" s="1" t="s">
        <v>1746</v>
      </c>
    </row>
    <row r="502" spans="1:15" x14ac:dyDescent="0.25">
      <c r="A502" s="1">
        <v>124</v>
      </c>
      <c r="B502" s="1" t="s">
        <v>258</v>
      </c>
      <c r="C502" s="10">
        <v>45021</v>
      </c>
      <c r="D502" s="22">
        <v>0</v>
      </c>
      <c r="E502" s="1" t="s">
        <v>519</v>
      </c>
      <c r="F502" s="15">
        <v>24</v>
      </c>
      <c r="G502" s="2">
        <v>2.94</v>
      </c>
      <c r="H502" s="3">
        <v>0.5</v>
      </c>
      <c r="I502" s="2">
        <v>2.12</v>
      </c>
      <c r="J502" s="4">
        <f t="shared" ref="J502:J512" si="31">G502-I502</f>
        <v>0.81999999999999984</v>
      </c>
      <c r="K502" s="1">
        <v>1</v>
      </c>
      <c r="L502" s="4">
        <f t="shared" ref="L502:L512" si="32">(G502-I502-D502)*K502</f>
        <v>0.81999999999999984</v>
      </c>
      <c r="M502" s="1">
        <v>1</v>
      </c>
      <c r="N502" s="19">
        <v>0.81999999999999984</v>
      </c>
      <c r="O502" s="1" t="s">
        <v>1746</v>
      </c>
    </row>
    <row r="503" spans="1:15" x14ac:dyDescent="0.25">
      <c r="A503" s="1">
        <v>125</v>
      </c>
      <c r="B503" s="1" t="s">
        <v>258</v>
      </c>
      <c r="C503" s="10">
        <v>45022</v>
      </c>
      <c r="D503" s="22">
        <v>0</v>
      </c>
      <c r="E503" s="1" t="s">
        <v>213</v>
      </c>
      <c r="F503" s="15">
        <v>24</v>
      </c>
      <c r="G503" s="2">
        <v>3.11</v>
      </c>
      <c r="H503" s="3">
        <v>0.5</v>
      </c>
      <c r="I503" s="2">
        <v>2.2200000000000002</v>
      </c>
      <c r="J503" s="4">
        <f t="shared" si="31"/>
        <v>0.88999999999999968</v>
      </c>
      <c r="K503" s="1">
        <v>1</v>
      </c>
      <c r="L503" s="4">
        <f t="shared" si="32"/>
        <v>0.88999999999999968</v>
      </c>
      <c r="M503" s="1">
        <v>1</v>
      </c>
      <c r="N503" s="19">
        <v>0.88999999999999968</v>
      </c>
      <c r="O503" s="1" t="s">
        <v>1746</v>
      </c>
    </row>
    <row r="504" spans="1:15" x14ac:dyDescent="0.25">
      <c r="A504" s="1">
        <v>126</v>
      </c>
      <c r="B504" s="1" t="s">
        <v>258</v>
      </c>
      <c r="C504" s="10">
        <v>45023</v>
      </c>
      <c r="D504" s="22">
        <v>0</v>
      </c>
      <c r="E504" s="1" t="s">
        <v>213</v>
      </c>
      <c r="F504" s="15">
        <v>24</v>
      </c>
      <c r="G504" s="2">
        <v>2.85</v>
      </c>
      <c r="H504" s="3">
        <v>0.5</v>
      </c>
      <c r="I504" s="2">
        <v>1.98</v>
      </c>
      <c r="J504" s="4">
        <f t="shared" si="31"/>
        <v>0.87000000000000011</v>
      </c>
      <c r="K504" s="1">
        <v>1</v>
      </c>
      <c r="L504" s="4">
        <f t="shared" si="32"/>
        <v>0.87000000000000011</v>
      </c>
      <c r="M504" s="1">
        <v>1</v>
      </c>
      <c r="N504" s="19">
        <v>0.87000000000000011</v>
      </c>
      <c r="O504" s="1" t="s">
        <v>1746</v>
      </c>
    </row>
    <row r="505" spans="1:15" x14ac:dyDescent="0.25">
      <c r="A505" s="1">
        <v>127</v>
      </c>
      <c r="B505" s="1" t="s">
        <v>258</v>
      </c>
      <c r="C505" s="10">
        <v>45024</v>
      </c>
      <c r="D505" s="22">
        <v>0</v>
      </c>
      <c r="E505" s="1" t="s">
        <v>213</v>
      </c>
      <c r="F505" s="15">
        <v>24</v>
      </c>
      <c r="G505" s="2">
        <v>3.35</v>
      </c>
      <c r="H505" s="3">
        <v>0.5</v>
      </c>
      <c r="I505" s="2">
        <v>2.58</v>
      </c>
      <c r="J505" s="4">
        <f t="shared" si="31"/>
        <v>0.77</v>
      </c>
      <c r="K505" s="1">
        <v>1</v>
      </c>
      <c r="L505" s="4">
        <f t="shared" si="32"/>
        <v>0.77</v>
      </c>
      <c r="M505" s="1">
        <v>1</v>
      </c>
      <c r="N505" s="19">
        <v>0.77</v>
      </c>
      <c r="O505" s="1" t="s">
        <v>1746</v>
      </c>
    </row>
    <row r="506" spans="1:15" x14ac:dyDescent="0.25">
      <c r="A506" s="1">
        <v>128</v>
      </c>
      <c r="B506" s="1" t="s">
        <v>258</v>
      </c>
      <c r="C506" s="10">
        <v>45025</v>
      </c>
      <c r="D506" s="22">
        <v>0</v>
      </c>
      <c r="E506" s="1" t="s">
        <v>213</v>
      </c>
      <c r="F506" s="15">
        <v>24</v>
      </c>
      <c r="G506" s="2">
        <v>3.41</v>
      </c>
      <c r="H506" s="3">
        <v>0.5</v>
      </c>
      <c r="I506" s="2">
        <v>2.59</v>
      </c>
      <c r="J506" s="4">
        <f t="shared" si="31"/>
        <v>0.82000000000000028</v>
      </c>
      <c r="K506" s="1">
        <v>1</v>
      </c>
      <c r="L506" s="4">
        <f t="shared" si="32"/>
        <v>0.82000000000000028</v>
      </c>
      <c r="M506" s="1">
        <v>1</v>
      </c>
      <c r="N506" s="19">
        <v>0.82000000000000028</v>
      </c>
      <c r="O506" s="1" t="s">
        <v>1746</v>
      </c>
    </row>
    <row r="507" spans="1:15" x14ac:dyDescent="0.25">
      <c r="A507" s="1">
        <v>129</v>
      </c>
      <c r="B507" s="1" t="s">
        <v>258</v>
      </c>
      <c r="C507" s="10">
        <v>45026</v>
      </c>
      <c r="D507" s="22">
        <v>0</v>
      </c>
      <c r="E507" s="1" t="s">
        <v>213</v>
      </c>
      <c r="F507" s="15">
        <v>24</v>
      </c>
      <c r="G507" s="2">
        <v>3.24</v>
      </c>
      <c r="H507" s="3">
        <v>0.5</v>
      </c>
      <c r="I507" s="2">
        <v>2.35</v>
      </c>
      <c r="J507" s="4">
        <f t="shared" si="31"/>
        <v>0.89000000000000012</v>
      </c>
      <c r="K507" s="1">
        <v>1</v>
      </c>
      <c r="L507" s="4">
        <f t="shared" si="32"/>
        <v>0.89000000000000012</v>
      </c>
      <c r="M507" s="1">
        <v>1</v>
      </c>
      <c r="N507" s="19">
        <v>0.89000000000000012</v>
      </c>
      <c r="O507" s="1" t="s">
        <v>1746</v>
      </c>
    </row>
    <row r="508" spans="1:15" x14ac:dyDescent="0.25">
      <c r="A508" s="1">
        <v>130</v>
      </c>
      <c r="B508" s="1" t="s">
        <v>258</v>
      </c>
      <c r="C508" s="10">
        <v>45027</v>
      </c>
      <c r="D508" s="22">
        <v>0</v>
      </c>
      <c r="E508" s="1" t="s">
        <v>213</v>
      </c>
      <c r="F508" s="15">
        <v>24</v>
      </c>
      <c r="G508" s="2">
        <v>3.13</v>
      </c>
      <c r="H508" s="3">
        <v>0.5</v>
      </c>
      <c r="I508" s="2">
        <v>2.2999999999999998</v>
      </c>
      <c r="J508" s="4">
        <f t="shared" si="31"/>
        <v>0.83000000000000007</v>
      </c>
      <c r="K508" s="1">
        <v>1</v>
      </c>
      <c r="L508" s="4">
        <f t="shared" si="32"/>
        <v>0.83000000000000007</v>
      </c>
      <c r="M508" s="1">
        <v>1</v>
      </c>
      <c r="N508" s="19">
        <v>0.83000000000000007</v>
      </c>
      <c r="O508" s="1" t="s">
        <v>1746</v>
      </c>
    </row>
    <row r="509" spans="1:15" x14ac:dyDescent="0.25">
      <c r="A509" s="1">
        <v>131</v>
      </c>
      <c r="B509" s="1" t="s">
        <v>258</v>
      </c>
      <c r="C509" s="10">
        <v>45028</v>
      </c>
      <c r="D509" s="22">
        <v>0</v>
      </c>
      <c r="E509" s="1" t="s">
        <v>213</v>
      </c>
      <c r="F509" s="15">
        <v>24</v>
      </c>
      <c r="G509" s="2">
        <v>3.08</v>
      </c>
      <c r="H509" s="3">
        <v>0.5</v>
      </c>
      <c r="I509" s="2">
        <v>2.2799999999999998</v>
      </c>
      <c r="J509" s="4">
        <f t="shared" si="31"/>
        <v>0.80000000000000027</v>
      </c>
      <c r="K509" s="1">
        <v>1</v>
      </c>
      <c r="L509" s="4">
        <f t="shared" si="32"/>
        <v>0.80000000000000027</v>
      </c>
      <c r="M509" s="1">
        <v>1</v>
      </c>
      <c r="N509" s="19">
        <v>0.80000000000000027</v>
      </c>
      <c r="O509" s="1" t="s">
        <v>1746</v>
      </c>
    </row>
    <row r="510" spans="1:15" x14ac:dyDescent="0.25">
      <c r="A510" s="1">
        <v>132</v>
      </c>
      <c r="B510" s="1" t="s">
        <v>258</v>
      </c>
      <c r="C510" s="10">
        <v>45029</v>
      </c>
      <c r="D510" s="22">
        <v>0</v>
      </c>
      <c r="E510" s="1" t="s">
        <v>213</v>
      </c>
      <c r="F510" s="15">
        <v>24</v>
      </c>
      <c r="G510" s="2">
        <v>3.31</v>
      </c>
      <c r="H510" s="3">
        <v>0.5</v>
      </c>
      <c r="I510" s="2">
        <v>2.4500000000000002</v>
      </c>
      <c r="J510" s="4">
        <f t="shared" si="31"/>
        <v>0.85999999999999988</v>
      </c>
      <c r="K510" s="1">
        <v>1</v>
      </c>
      <c r="L510" s="4">
        <f t="shared" si="32"/>
        <v>0.85999999999999988</v>
      </c>
      <c r="M510" s="1">
        <v>1</v>
      </c>
      <c r="N510" s="19">
        <v>0.85999999999999988</v>
      </c>
      <c r="O510" s="1" t="s">
        <v>1746</v>
      </c>
    </row>
    <row r="511" spans="1:15" x14ac:dyDescent="0.25">
      <c r="A511" s="1">
        <v>133</v>
      </c>
      <c r="B511" s="1" t="s">
        <v>258</v>
      </c>
      <c r="C511" s="10">
        <v>45030</v>
      </c>
      <c r="D511" s="22">
        <v>0</v>
      </c>
      <c r="E511" s="1" t="s">
        <v>553</v>
      </c>
      <c r="F511" s="15">
        <v>16</v>
      </c>
      <c r="G511" s="2">
        <v>2.2200000000000002</v>
      </c>
      <c r="H511" s="3">
        <v>0.5</v>
      </c>
      <c r="I511" s="2">
        <v>1.54</v>
      </c>
      <c r="J511" s="4">
        <f t="shared" si="31"/>
        <v>0.68000000000000016</v>
      </c>
      <c r="K511" s="1">
        <v>1</v>
      </c>
      <c r="L511" s="4">
        <f t="shared" si="32"/>
        <v>0.68000000000000016</v>
      </c>
      <c r="M511" s="1">
        <v>1</v>
      </c>
      <c r="N511" s="19">
        <v>0.68000000000000016</v>
      </c>
      <c r="O511" s="1" t="s">
        <v>1746</v>
      </c>
    </row>
    <row r="512" spans="1:15" x14ac:dyDescent="0.25">
      <c r="A512" s="1">
        <v>134</v>
      </c>
      <c r="B512" s="1" t="s">
        <v>258</v>
      </c>
      <c r="C512" s="10">
        <v>45031</v>
      </c>
      <c r="D512" s="22">
        <v>0</v>
      </c>
      <c r="E512" s="1" t="s">
        <v>213</v>
      </c>
      <c r="F512" s="15">
        <v>24</v>
      </c>
      <c r="G512" s="2">
        <v>2.81</v>
      </c>
      <c r="H512" s="3">
        <v>0.5</v>
      </c>
      <c r="I512" s="2">
        <v>2.2999999999999998</v>
      </c>
      <c r="J512" s="4">
        <f t="shared" si="31"/>
        <v>0.51000000000000023</v>
      </c>
      <c r="K512" s="1">
        <v>1</v>
      </c>
      <c r="L512" s="4">
        <f t="shared" si="32"/>
        <v>0.51000000000000023</v>
      </c>
      <c r="M512" s="1">
        <v>1</v>
      </c>
      <c r="N512" s="19">
        <v>0.51000000000000023</v>
      </c>
      <c r="O512" s="1" t="s">
        <v>1746</v>
      </c>
    </row>
    <row r="513" spans="1:15" x14ac:dyDescent="0.25">
      <c r="A513" s="1">
        <v>135</v>
      </c>
      <c r="B513" s="1" t="s">
        <v>258</v>
      </c>
      <c r="C513" s="10">
        <v>45032</v>
      </c>
      <c r="D513" s="22">
        <v>0</v>
      </c>
      <c r="E513" s="1" t="s">
        <v>213</v>
      </c>
      <c r="F513" s="15">
        <v>24</v>
      </c>
      <c r="G513" s="2">
        <v>3.07</v>
      </c>
      <c r="H513" s="3">
        <v>0.5</v>
      </c>
      <c r="I513" s="2">
        <v>2.29</v>
      </c>
      <c r="J513" s="4">
        <f t="shared" ref="J513:J536" si="33">G513-I513</f>
        <v>0.7799999999999998</v>
      </c>
      <c r="K513" s="1">
        <v>1</v>
      </c>
      <c r="L513" s="4">
        <f t="shared" ref="L513:L536" si="34">(G513-I513-D513)*K513</f>
        <v>0.7799999999999998</v>
      </c>
      <c r="M513" s="1">
        <v>1</v>
      </c>
      <c r="N513" s="19">
        <v>0.7799999999999998</v>
      </c>
      <c r="O513" s="1" t="s">
        <v>1746</v>
      </c>
    </row>
    <row r="514" spans="1:15" x14ac:dyDescent="0.25">
      <c r="A514" s="1">
        <v>136</v>
      </c>
      <c r="B514" s="1" t="s">
        <v>258</v>
      </c>
      <c r="C514" s="10">
        <v>45033</v>
      </c>
      <c r="D514" s="22">
        <v>0</v>
      </c>
      <c r="E514" s="1" t="s">
        <v>213</v>
      </c>
      <c r="F514" s="15">
        <v>24</v>
      </c>
      <c r="G514" s="2">
        <v>3.18</v>
      </c>
      <c r="H514" s="3">
        <v>0.5</v>
      </c>
      <c r="I514" s="2">
        <v>2.33</v>
      </c>
      <c r="J514" s="4">
        <f t="shared" si="33"/>
        <v>0.85000000000000009</v>
      </c>
      <c r="K514" s="1">
        <v>1</v>
      </c>
      <c r="L514" s="4">
        <f t="shared" si="34"/>
        <v>0.85000000000000009</v>
      </c>
      <c r="M514" s="1">
        <v>1</v>
      </c>
      <c r="N514" s="19">
        <v>0.85000000000000009</v>
      </c>
      <c r="O514" s="1" t="s">
        <v>1746</v>
      </c>
    </row>
    <row r="515" spans="1:15" x14ac:dyDescent="0.25">
      <c r="A515" s="1">
        <v>137</v>
      </c>
      <c r="B515" s="1" t="s">
        <v>258</v>
      </c>
      <c r="C515" s="10">
        <v>45034</v>
      </c>
      <c r="D515" s="22">
        <v>0</v>
      </c>
      <c r="E515" s="1" t="s">
        <v>213</v>
      </c>
      <c r="F515" s="15">
        <v>24</v>
      </c>
      <c r="G515" s="2">
        <v>3.3</v>
      </c>
      <c r="H515" s="3">
        <v>0.5</v>
      </c>
      <c r="I515" s="2">
        <v>2.4300000000000002</v>
      </c>
      <c r="J515" s="4">
        <f t="shared" si="33"/>
        <v>0.86999999999999966</v>
      </c>
      <c r="K515" s="1">
        <v>1</v>
      </c>
      <c r="L515" s="4">
        <f t="shared" si="34"/>
        <v>0.86999999999999966</v>
      </c>
      <c r="M515" s="1">
        <v>1</v>
      </c>
      <c r="N515" s="19">
        <v>0.86999999999999966</v>
      </c>
      <c r="O515" s="1" t="s">
        <v>1746</v>
      </c>
    </row>
    <row r="516" spans="1:15" x14ac:dyDescent="0.25">
      <c r="A516" s="1">
        <v>138</v>
      </c>
      <c r="B516" s="1" t="s">
        <v>258</v>
      </c>
      <c r="C516" s="10">
        <v>45035</v>
      </c>
      <c r="D516" s="22">
        <v>0</v>
      </c>
      <c r="E516" s="1" t="s">
        <v>213</v>
      </c>
      <c r="F516" s="15">
        <v>24</v>
      </c>
      <c r="G516" s="2">
        <v>3.06</v>
      </c>
      <c r="H516" s="3">
        <v>0.5</v>
      </c>
      <c r="I516" s="2">
        <v>2.06</v>
      </c>
      <c r="J516" s="4">
        <f t="shared" si="33"/>
        <v>1</v>
      </c>
      <c r="K516" s="1">
        <v>1</v>
      </c>
      <c r="L516" s="4">
        <f t="shared" si="34"/>
        <v>1</v>
      </c>
      <c r="M516" s="1">
        <v>1</v>
      </c>
      <c r="N516" s="19">
        <v>1</v>
      </c>
      <c r="O516" s="1" t="s">
        <v>1746</v>
      </c>
    </row>
    <row r="517" spans="1:15" x14ac:dyDescent="0.25">
      <c r="A517" s="1">
        <v>139</v>
      </c>
      <c r="B517" s="1" t="s">
        <v>258</v>
      </c>
      <c r="C517" s="10">
        <v>45036</v>
      </c>
      <c r="D517" s="22">
        <v>0</v>
      </c>
      <c r="E517" s="1" t="s">
        <v>213</v>
      </c>
      <c r="F517" s="15">
        <v>24</v>
      </c>
      <c r="G517" s="2">
        <v>3.07</v>
      </c>
      <c r="H517" s="3">
        <v>0.5</v>
      </c>
      <c r="I517" s="2">
        <v>2.15</v>
      </c>
      <c r="J517" s="4">
        <f t="shared" si="33"/>
        <v>0.91999999999999993</v>
      </c>
      <c r="K517" s="1">
        <v>1</v>
      </c>
      <c r="L517" s="4">
        <f t="shared" si="34"/>
        <v>0.91999999999999993</v>
      </c>
      <c r="M517" s="1">
        <v>1</v>
      </c>
      <c r="N517" s="19">
        <v>0.91999999999999993</v>
      </c>
      <c r="O517" s="1" t="s">
        <v>1746</v>
      </c>
    </row>
    <row r="518" spans="1:15" x14ac:dyDescent="0.25">
      <c r="A518" s="1">
        <v>140</v>
      </c>
      <c r="B518" s="1" t="s">
        <v>258</v>
      </c>
      <c r="C518" s="10">
        <v>45037</v>
      </c>
      <c r="D518" s="22">
        <v>0</v>
      </c>
      <c r="E518" s="1" t="s">
        <v>213</v>
      </c>
      <c r="F518" s="15">
        <v>24</v>
      </c>
      <c r="G518" s="2">
        <v>3.44</v>
      </c>
      <c r="H518" s="3">
        <v>0.5</v>
      </c>
      <c r="I518" s="2">
        <v>2.57</v>
      </c>
      <c r="J518" s="4">
        <f t="shared" si="33"/>
        <v>0.87000000000000011</v>
      </c>
      <c r="K518" s="1">
        <v>1</v>
      </c>
      <c r="L518" s="4">
        <f t="shared" si="34"/>
        <v>0.87000000000000011</v>
      </c>
      <c r="M518" s="1">
        <v>1</v>
      </c>
      <c r="N518" s="19">
        <v>0.87000000000000011</v>
      </c>
      <c r="O518" s="1" t="s">
        <v>1746</v>
      </c>
    </row>
    <row r="519" spans="1:15" x14ac:dyDescent="0.25">
      <c r="A519" s="1">
        <v>141</v>
      </c>
      <c r="B519" s="1" t="s">
        <v>258</v>
      </c>
      <c r="C519" s="10">
        <v>45038</v>
      </c>
      <c r="D519" s="22">
        <v>0</v>
      </c>
      <c r="E519" s="1" t="s">
        <v>213</v>
      </c>
      <c r="F519" s="15">
        <v>24</v>
      </c>
      <c r="G519" s="2">
        <v>3.54</v>
      </c>
      <c r="H519" s="3">
        <v>0.5</v>
      </c>
      <c r="I519" s="2">
        <v>2.73</v>
      </c>
      <c r="J519" s="4">
        <f t="shared" si="33"/>
        <v>0.81</v>
      </c>
      <c r="K519" s="1">
        <v>1</v>
      </c>
      <c r="L519" s="4">
        <f t="shared" si="34"/>
        <v>0.81</v>
      </c>
      <c r="M519" s="1">
        <v>1</v>
      </c>
      <c r="N519" s="19">
        <v>0.81</v>
      </c>
      <c r="O519" s="1" t="s">
        <v>1746</v>
      </c>
    </row>
    <row r="520" spans="1:15" x14ac:dyDescent="0.25">
      <c r="A520" s="1">
        <v>142</v>
      </c>
      <c r="B520" s="1" t="s">
        <v>258</v>
      </c>
      <c r="C520" s="10">
        <v>45039</v>
      </c>
      <c r="D520" s="22">
        <v>0</v>
      </c>
      <c r="E520" s="1" t="s">
        <v>213</v>
      </c>
      <c r="F520" s="15">
        <v>24</v>
      </c>
      <c r="G520" s="2">
        <v>3.5</v>
      </c>
      <c r="H520" s="3">
        <v>0.5</v>
      </c>
      <c r="I520" s="2">
        <v>2.65</v>
      </c>
      <c r="J520" s="4">
        <f t="shared" si="33"/>
        <v>0.85000000000000009</v>
      </c>
      <c r="K520" s="1">
        <v>1</v>
      </c>
      <c r="L520" s="4">
        <f t="shared" si="34"/>
        <v>0.85000000000000009</v>
      </c>
      <c r="M520" s="1">
        <v>1</v>
      </c>
      <c r="N520" s="19">
        <v>0.85000000000000009</v>
      </c>
      <c r="O520" s="1" t="s">
        <v>1746</v>
      </c>
    </row>
    <row r="521" spans="1:15" x14ac:dyDescent="0.25">
      <c r="A521" s="1">
        <v>143</v>
      </c>
      <c r="B521" s="1" t="s">
        <v>258</v>
      </c>
      <c r="C521" s="10">
        <v>45040</v>
      </c>
      <c r="D521" s="22">
        <v>0</v>
      </c>
      <c r="E521" s="1" t="s">
        <v>213</v>
      </c>
      <c r="F521" s="15">
        <v>24</v>
      </c>
      <c r="G521" s="2">
        <v>3.5</v>
      </c>
      <c r="H521" s="3">
        <v>0.5</v>
      </c>
      <c r="I521" s="2">
        <v>2.65</v>
      </c>
      <c r="J521" s="4">
        <f t="shared" si="33"/>
        <v>0.85000000000000009</v>
      </c>
      <c r="K521" s="1">
        <v>1</v>
      </c>
      <c r="L521" s="4">
        <f t="shared" si="34"/>
        <v>0.85000000000000009</v>
      </c>
      <c r="M521" s="1">
        <v>1</v>
      </c>
      <c r="N521" s="19">
        <v>0.85000000000000009</v>
      </c>
      <c r="O521" s="1" t="s">
        <v>1746</v>
      </c>
    </row>
    <row r="522" spans="1:15" x14ac:dyDescent="0.25">
      <c r="A522" s="1">
        <v>144</v>
      </c>
      <c r="B522" s="1" t="s">
        <v>258</v>
      </c>
      <c r="C522" s="10">
        <v>45041</v>
      </c>
      <c r="D522" s="22">
        <v>0</v>
      </c>
      <c r="E522" s="1" t="s">
        <v>213</v>
      </c>
      <c r="F522" s="15">
        <v>24</v>
      </c>
      <c r="G522" s="2">
        <v>3.45</v>
      </c>
      <c r="H522" s="3">
        <v>0.5</v>
      </c>
      <c r="I522" s="2">
        <v>2.58</v>
      </c>
      <c r="J522" s="4">
        <f t="shared" si="33"/>
        <v>0.87000000000000011</v>
      </c>
      <c r="K522" s="1">
        <v>1</v>
      </c>
      <c r="L522" s="4">
        <f t="shared" si="34"/>
        <v>0.87000000000000011</v>
      </c>
      <c r="M522" s="1">
        <v>1</v>
      </c>
      <c r="N522" s="19">
        <v>0.87000000000000011</v>
      </c>
      <c r="O522" s="1" t="s">
        <v>1746</v>
      </c>
    </row>
    <row r="523" spans="1:15" x14ac:dyDescent="0.25">
      <c r="A523" s="1">
        <v>145</v>
      </c>
      <c r="B523" s="1" t="s">
        <v>258</v>
      </c>
      <c r="C523" s="10">
        <v>45042</v>
      </c>
      <c r="D523" s="22">
        <v>0</v>
      </c>
      <c r="E523" s="1" t="s">
        <v>213</v>
      </c>
      <c r="F523" s="15">
        <v>24</v>
      </c>
      <c r="G523" s="2">
        <v>3.48</v>
      </c>
      <c r="H523" s="3">
        <v>0.5</v>
      </c>
      <c r="I523" s="2">
        <v>2.68</v>
      </c>
      <c r="J523" s="4">
        <f t="shared" si="33"/>
        <v>0.79999999999999982</v>
      </c>
      <c r="K523" s="1">
        <v>1</v>
      </c>
      <c r="L523" s="4">
        <f t="shared" si="34"/>
        <v>0.79999999999999982</v>
      </c>
      <c r="M523" s="1">
        <v>1</v>
      </c>
      <c r="N523" s="19">
        <v>0.79999999999999982</v>
      </c>
      <c r="O523" s="1" t="s">
        <v>1746</v>
      </c>
    </row>
    <row r="524" spans="1:15" x14ac:dyDescent="0.25">
      <c r="A524" s="1">
        <v>146</v>
      </c>
      <c r="B524" s="1" t="s">
        <v>258</v>
      </c>
      <c r="C524" s="10">
        <v>45043</v>
      </c>
      <c r="D524" s="22">
        <v>0</v>
      </c>
      <c r="E524" s="1" t="s">
        <v>213</v>
      </c>
      <c r="F524" s="15">
        <v>24</v>
      </c>
      <c r="G524" s="2">
        <v>3.09</v>
      </c>
      <c r="H524" s="3">
        <v>0.5</v>
      </c>
      <c r="I524" s="2">
        <v>2.2200000000000002</v>
      </c>
      <c r="J524" s="4">
        <f t="shared" si="33"/>
        <v>0.86999999999999966</v>
      </c>
      <c r="K524" s="1">
        <v>1</v>
      </c>
      <c r="L524" s="4">
        <f t="shared" si="34"/>
        <v>0.86999999999999966</v>
      </c>
      <c r="M524" s="1">
        <v>1</v>
      </c>
      <c r="N524" s="19">
        <v>0.86999999999999966</v>
      </c>
      <c r="O524" s="1" t="s">
        <v>1746</v>
      </c>
    </row>
    <row r="525" spans="1:15" x14ac:dyDescent="0.25">
      <c r="A525" s="1">
        <v>147</v>
      </c>
      <c r="B525" s="1" t="s">
        <v>258</v>
      </c>
      <c r="C525" s="10">
        <v>45044</v>
      </c>
      <c r="D525" s="22">
        <v>0</v>
      </c>
      <c r="E525" s="1" t="s">
        <v>4248</v>
      </c>
      <c r="F525" s="15">
        <v>21</v>
      </c>
      <c r="G525" s="2">
        <v>2.4700000000000002</v>
      </c>
      <c r="H525" s="3">
        <v>0.5</v>
      </c>
      <c r="I525" s="2">
        <v>1.86</v>
      </c>
      <c r="J525" s="4">
        <f t="shared" si="33"/>
        <v>0.6100000000000001</v>
      </c>
      <c r="K525" s="1">
        <v>1</v>
      </c>
      <c r="L525" s="4">
        <f t="shared" si="34"/>
        <v>0.6100000000000001</v>
      </c>
      <c r="M525" s="1">
        <v>1</v>
      </c>
      <c r="N525" s="19">
        <v>0.6100000000000001</v>
      </c>
      <c r="O525" s="1" t="s">
        <v>1746</v>
      </c>
    </row>
    <row r="526" spans="1:15" x14ac:dyDescent="0.25">
      <c r="A526" s="1">
        <v>148</v>
      </c>
      <c r="B526" s="1" t="s">
        <v>258</v>
      </c>
      <c r="C526" s="10">
        <v>45045</v>
      </c>
      <c r="D526" s="22">
        <v>0</v>
      </c>
      <c r="E526" s="1" t="s">
        <v>4866</v>
      </c>
      <c r="F526" s="15">
        <v>20</v>
      </c>
      <c r="G526" s="2">
        <v>2.4500000000000002</v>
      </c>
      <c r="H526" s="3">
        <v>0.5</v>
      </c>
      <c r="I526" s="2">
        <v>1.83</v>
      </c>
      <c r="J526" s="4">
        <f t="shared" si="33"/>
        <v>0.62000000000000011</v>
      </c>
      <c r="K526" s="1">
        <v>1</v>
      </c>
      <c r="L526" s="4">
        <f t="shared" si="34"/>
        <v>0.62000000000000011</v>
      </c>
      <c r="M526" s="1">
        <v>1</v>
      </c>
      <c r="N526" s="19">
        <v>0.62000000000000011</v>
      </c>
      <c r="O526" s="1" t="s">
        <v>1746</v>
      </c>
    </row>
    <row r="527" spans="1:15" x14ac:dyDescent="0.25">
      <c r="A527" s="1">
        <v>149</v>
      </c>
      <c r="B527" s="1" t="s">
        <v>258</v>
      </c>
      <c r="C527" s="10">
        <v>45046</v>
      </c>
      <c r="D527" s="22">
        <v>0</v>
      </c>
      <c r="E527" s="1" t="s">
        <v>640</v>
      </c>
      <c r="F527" s="15">
        <v>21</v>
      </c>
      <c r="G527" s="2">
        <v>3.37</v>
      </c>
      <c r="H527" s="3">
        <v>0.5</v>
      </c>
      <c r="I527" s="2">
        <v>2.78</v>
      </c>
      <c r="J527" s="4">
        <f t="shared" si="33"/>
        <v>0.5900000000000003</v>
      </c>
      <c r="K527" s="1">
        <v>1</v>
      </c>
      <c r="L527" s="4">
        <f t="shared" si="34"/>
        <v>0.5900000000000003</v>
      </c>
      <c r="M527" s="1">
        <v>1</v>
      </c>
      <c r="N527" s="19">
        <v>0.5900000000000003</v>
      </c>
      <c r="O527" s="1" t="s">
        <v>1746</v>
      </c>
    </row>
    <row r="528" spans="1:15" x14ac:dyDescent="0.25">
      <c r="A528" s="1">
        <v>150</v>
      </c>
      <c r="B528" s="1" t="s">
        <v>258</v>
      </c>
      <c r="C528" s="10">
        <v>45047</v>
      </c>
      <c r="D528" s="22">
        <v>0</v>
      </c>
      <c r="E528" s="1" t="s">
        <v>213</v>
      </c>
      <c r="F528" s="15">
        <v>24</v>
      </c>
      <c r="G528" s="2">
        <v>3.23</v>
      </c>
      <c r="H528" s="3">
        <v>1</v>
      </c>
      <c r="I528" s="2">
        <v>2.35</v>
      </c>
      <c r="J528" s="4">
        <f t="shared" si="33"/>
        <v>0.87999999999999989</v>
      </c>
      <c r="K528" s="1">
        <v>1</v>
      </c>
      <c r="L528" s="4">
        <f t="shared" si="34"/>
        <v>0.87999999999999989</v>
      </c>
      <c r="M528" s="1">
        <v>1</v>
      </c>
      <c r="N528" s="19">
        <v>0.87999999999999989</v>
      </c>
      <c r="O528" s="1" t="s">
        <v>1746</v>
      </c>
    </row>
    <row r="529" spans="1:15" x14ac:dyDescent="0.25">
      <c r="A529" s="1">
        <v>151</v>
      </c>
      <c r="B529" s="1" t="s">
        <v>258</v>
      </c>
      <c r="C529" s="10">
        <v>45048</v>
      </c>
      <c r="D529" s="22">
        <v>0</v>
      </c>
      <c r="E529" s="1" t="s">
        <v>213</v>
      </c>
      <c r="F529" s="15">
        <v>24</v>
      </c>
      <c r="G529" s="2">
        <v>3.3</v>
      </c>
      <c r="H529" s="3">
        <v>1</v>
      </c>
      <c r="I529" s="2">
        <v>2.42</v>
      </c>
      <c r="J529" s="4">
        <f t="shared" si="33"/>
        <v>0.87999999999999989</v>
      </c>
      <c r="K529" s="1">
        <v>1</v>
      </c>
      <c r="L529" s="4">
        <f t="shared" si="34"/>
        <v>0.87999999999999989</v>
      </c>
      <c r="M529" s="1">
        <v>1</v>
      </c>
      <c r="N529" s="19">
        <v>0.87999999999999989</v>
      </c>
      <c r="O529" s="1" t="s">
        <v>1746</v>
      </c>
    </row>
    <row r="530" spans="1:15" x14ac:dyDescent="0.25">
      <c r="A530" s="1">
        <v>152</v>
      </c>
      <c r="B530" s="1" t="s">
        <v>258</v>
      </c>
      <c r="C530" s="10">
        <v>45049</v>
      </c>
      <c r="D530" s="22">
        <v>0</v>
      </c>
      <c r="E530" s="1" t="s">
        <v>213</v>
      </c>
      <c r="F530" s="15">
        <v>24</v>
      </c>
      <c r="G530" s="2">
        <v>3.34</v>
      </c>
      <c r="H530" s="3">
        <v>1</v>
      </c>
      <c r="I530" s="2">
        <v>2.5499999999999998</v>
      </c>
      <c r="J530" s="4">
        <f t="shared" si="33"/>
        <v>0.79</v>
      </c>
      <c r="K530" s="1">
        <v>1</v>
      </c>
      <c r="L530" s="4">
        <f t="shared" si="34"/>
        <v>0.79</v>
      </c>
      <c r="M530" s="1">
        <v>1</v>
      </c>
      <c r="N530" s="19">
        <v>0.79</v>
      </c>
      <c r="O530" s="1" t="s">
        <v>1746</v>
      </c>
    </row>
    <row r="531" spans="1:15" x14ac:dyDescent="0.25">
      <c r="A531" s="1">
        <v>153</v>
      </c>
      <c r="B531" s="1" t="s">
        <v>258</v>
      </c>
      <c r="C531" s="10">
        <v>45050</v>
      </c>
      <c r="D531" s="22">
        <v>0</v>
      </c>
      <c r="E531" s="1" t="s">
        <v>213</v>
      </c>
      <c r="F531" s="15">
        <v>24</v>
      </c>
      <c r="G531" s="2">
        <v>3.31</v>
      </c>
      <c r="H531" s="3">
        <v>1</v>
      </c>
      <c r="I531" s="2">
        <v>2.4500000000000002</v>
      </c>
      <c r="J531" s="4">
        <f t="shared" si="33"/>
        <v>0.85999999999999988</v>
      </c>
      <c r="K531" s="1">
        <v>1</v>
      </c>
      <c r="L531" s="4">
        <f t="shared" si="34"/>
        <v>0.85999999999999988</v>
      </c>
      <c r="M531" s="1">
        <v>1</v>
      </c>
      <c r="N531" s="19">
        <v>0.85999999999999988</v>
      </c>
      <c r="O531" s="1" t="s">
        <v>1746</v>
      </c>
    </row>
    <row r="532" spans="1:15" x14ac:dyDescent="0.25">
      <c r="A532" s="1">
        <v>154</v>
      </c>
      <c r="B532" s="1" t="s">
        <v>258</v>
      </c>
      <c r="C532" s="10">
        <v>45051</v>
      </c>
      <c r="D532" s="22">
        <v>0</v>
      </c>
      <c r="E532" s="1" t="s">
        <v>213</v>
      </c>
      <c r="F532" s="15">
        <v>24</v>
      </c>
      <c r="G532" s="2">
        <v>3.25</v>
      </c>
      <c r="H532" s="3">
        <v>1</v>
      </c>
      <c r="I532" s="2">
        <v>2.34</v>
      </c>
      <c r="J532" s="4">
        <f t="shared" si="33"/>
        <v>0.91000000000000014</v>
      </c>
      <c r="K532" s="1">
        <v>1</v>
      </c>
      <c r="L532" s="4">
        <f t="shared" si="34"/>
        <v>0.91000000000000014</v>
      </c>
      <c r="M532" s="1">
        <v>1</v>
      </c>
      <c r="N532" s="19">
        <v>0.91000000000000014</v>
      </c>
      <c r="O532" s="1" t="s">
        <v>1746</v>
      </c>
    </row>
    <row r="533" spans="1:15" x14ac:dyDescent="0.25">
      <c r="A533" s="1">
        <v>155</v>
      </c>
      <c r="B533" s="1" t="s">
        <v>258</v>
      </c>
      <c r="C533" s="10">
        <v>45052</v>
      </c>
      <c r="D533" s="22">
        <v>0</v>
      </c>
      <c r="E533" s="1" t="s">
        <v>213</v>
      </c>
      <c r="F533" s="15">
        <v>24</v>
      </c>
      <c r="G533" s="2">
        <v>3.32</v>
      </c>
      <c r="H533" s="3">
        <v>1</v>
      </c>
      <c r="I533" s="2">
        <v>2.5</v>
      </c>
      <c r="J533" s="4">
        <f t="shared" si="33"/>
        <v>0.81999999999999984</v>
      </c>
      <c r="K533" s="1">
        <v>1</v>
      </c>
      <c r="L533" s="4">
        <f t="shared" si="34"/>
        <v>0.81999999999999984</v>
      </c>
      <c r="M533" s="1">
        <v>1</v>
      </c>
      <c r="N533" s="19">
        <v>0.81999999999999984</v>
      </c>
      <c r="O533" s="1" t="s">
        <v>1746</v>
      </c>
    </row>
    <row r="534" spans="1:15" x14ac:dyDescent="0.25">
      <c r="A534" s="1">
        <v>156</v>
      </c>
      <c r="B534" s="1" t="s">
        <v>258</v>
      </c>
      <c r="C534" s="10">
        <v>45053</v>
      </c>
      <c r="D534" s="22">
        <v>0</v>
      </c>
      <c r="E534" s="1" t="s">
        <v>213</v>
      </c>
      <c r="F534" s="15">
        <v>24</v>
      </c>
      <c r="G534" s="2">
        <v>3.25</v>
      </c>
      <c r="H534" s="3">
        <v>0.5</v>
      </c>
      <c r="I534" s="2">
        <v>2.42</v>
      </c>
      <c r="J534" s="4">
        <f t="shared" si="33"/>
        <v>0.83000000000000007</v>
      </c>
      <c r="K534" s="1">
        <v>1</v>
      </c>
      <c r="L534" s="4">
        <f t="shared" si="34"/>
        <v>0.83000000000000007</v>
      </c>
      <c r="M534" s="1">
        <v>1</v>
      </c>
      <c r="N534" s="19">
        <v>0.83000000000000007</v>
      </c>
      <c r="O534" s="1" t="s">
        <v>1746</v>
      </c>
    </row>
    <row r="535" spans="1:15" x14ac:dyDescent="0.25">
      <c r="A535" s="1">
        <v>157</v>
      </c>
      <c r="B535" s="1" t="s">
        <v>258</v>
      </c>
      <c r="C535" s="10">
        <v>45054</v>
      </c>
      <c r="D535" s="22">
        <v>0</v>
      </c>
      <c r="E535" s="1" t="s">
        <v>213</v>
      </c>
      <c r="F535" s="15">
        <v>24</v>
      </c>
      <c r="G535" s="2">
        <v>3.31</v>
      </c>
      <c r="H535" s="3">
        <v>1</v>
      </c>
      <c r="I535" s="2">
        <v>2.4500000000000002</v>
      </c>
      <c r="J535" s="4">
        <f t="shared" si="33"/>
        <v>0.85999999999999988</v>
      </c>
      <c r="K535" s="1">
        <v>1</v>
      </c>
      <c r="L535" s="4">
        <f t="shared" si="34"/>
        <v>0.85999999999999988</v>
      </c>
      <c r="M535" s="1">
        <v>1</v>
      </c>
      <c r="N535" s="19">
        <v>0.85999999999999988</v>
      </c>
      <c r="O535" s="1" t="s">
        <v>1746</v>
      </c>
    </row>
    <row r="536" spans="1:15" x14ac:dyDescent="0.25">
      <c r="A536" s="1">
        <v>158</v>
      </c>
      <c r="B536" s="1" t="s">
        <v>258</v>
      </c>
      <c r="C536" s="10">
        <v>45055</v>
      </c>
      <c r="D536" s="22">
        <v>0</v>
      </c>
      <c r="E536" s="1" t="s">
        <v>213</v>
      </c>
      <c r="F536" s="15">
        <v>24</v>
      </c>
      <c r="G536" s="2">
        <v>3.36</v>
      </c>
      <c r="H536" s="3">
        <v>1</v>
      </c>
      <c r="I536" s="2">
        <v>2.4700000000000002</v>
      </c>
      <c r="J536" s="4">
        <f t="shared" si="33"/>
        <v>0.88999999999999968</v>
      </c>
      <c r="K536" s="1">
        <v>1</v>
      </c>
      <c r="L536" s="4">
        <f t="shared" si="34"/>
        <v>0.88999999999999968</v>
      </c>
      <c r="M536" s="1">
        <v>1</v>
      </c>
      <c r="N536" s="19">
        <v>0.88999999999999968</v>
      </c>
      <c r="O536" s="1" t="s">
        <v>1746</v>
      </c>
    </row>
    <row r="537" spans="1:15" x14ac:dyDescent="0.25">
      <c r="A537" s="1">
        <v>159</v>
      </c>
      <c r="B537" s="1" t="s">
        <v>258</v>
      </c>
      <c r="C537" s="10">
        <v>45056</v>
      </c>
      <c r="D537" s="22">
        <v>0</v>
      </c>
      <c r="E537" s="1" t="s">
        <v>213</v>
      </c>
      <c r="F537" s="15">
        <v>24</v>
      </c>
      <c r="G537" s="2">
        <v>3.29</v>
      </c>
      <c r="H537" s="3">
        <v>0.5</v>
      </c>
      <c r="I537" s="2">
        <v>2.48</v>
      </c>
      <c r="J537" s="4">
        <f t="shared" ref="J537:J555" si="35">G537-I537</f>
        <v>0.81</v>
      </c>
      <c r="K537" s="1">
        <v>1</v>
      </c>
      <c r="L537" s="4">
        <f t="shared" ref="L537:L555" si="36">(G537-I537-D537)*K537</f>
        <v>0.81</v>
      </c>
      <c r="M537" s="1">
        <v>1</v>
      </c>
      <c r="N537" s="19">
        <v>0.81</v>
      </c>
      <c r="O537" s="1" t="s">
        <v>1746</v>
      </c>
    </row>
    <row r="538" spans="1:15" x14ac:dyDescent="0.25">
      <c r="A538" s="1">
        <v>160</v>
      </c>
      <c r="B538" s="1" t="s">
        <v>258</v>
      </c>
      <c r="C538" s="10">
        <v>45057</v>
      </c>
      <c r="D538" s="22">
        <v>0</v>
      </c>
      <c r="E538" s="1" t="s">
        <v>213</v>
      </c>
      <c r="F538" s="15">
        <v>24</v>
      </c>
      <c r="G538" s="2">
        <v>3.28</v>
      </c>
      <c r="H538" s="3">
        <v>0.5</v>
      </c>
      <c r="I538" s="2">
        <v>2.5</v>
      </c>
      <c r="J538" s="4">
        <f t="shared" si="35"/>
        <v>0.7799999999999998</v>
      </c>
      <c r="K538" s="1">
        <v>1</v>
      </c>
      <c r="L538" s="4">
        <f t="shared" si="36"/>
        <v>0.7799999999999998</v>
      </c>
      <c r="M538" s="1">
        <v>1</v>
      </c>
      <c r="N538" s="19">
        <v>0.7799999999999998</v>
      </c>
      <c r="O538" s="1" t="s">
        <v>1746</v>
      </c>
    </row>
    <row r="539" spans="1:15" x14ac:dyDescent="0.25">
      <c r="A539" s="1">
        <v>161</v>
      </c>
      <c r="B539" s="1" t="s">
        <v>258</v>
      </c>
      <c r="C539" s="10">
        <v>45058</v>
      </c>
      <c r="D539" s="22">
        <v>0</v>
      </c>
      <c r="E539" s="1" t="s">
        <v>213</v>
      </c>
      <c r="F539" s="15">
        <v>24</v>
      </c>
      <c r="G539" s="2">
        <v>3.29</v>
      </c>
      <c r="H539" s="3">
        <v>0.5</v>
      </c>
      <c r="I539" s="2">
        <v>2.46</v>
      </c>
      <c r="J539" s="4">
        <f t="shared" si="35"/>
        <v>0.83000000000000007</v>
      </c>
      <c r="K539" s="1">
        <v>1</v>
      </c>
      <c r="L539" s="4">
        <f t="shared" si="36"/>
        <v>0.83000000000000007</v>
      </c>
      <c r="M539" s="1">
        <v>1</v>
      </c>
      <c r="N539" s="19">
        <v>0.83000000000000007</v>
      </c>
      <c r="O539" s="1" t="s">
        <v>1746</v>
      </c>
    </row>
    <row r="540" spans="1:15" x14ac:dyDescent="0.25">
      <c r="A540" s="1">
        <v>162</v>
      </c>
      <c r="B540" s="1" t="s">
        <v>258</v>
      </c>
      <c r="C540" s="10">
        <v>45059</v>
      </c>
      <c r="D540" s="22">
        <v>0</v>
      </c>
      <c r="E540" s="1" t="s">
        <v>213</v>
      </c>
      <c r="F540" s="15">
        <v>24</v>
      </c>
      <c r="G540" s="2">
        <v>3.23</v>
      </c>
      <c r="H540" s="3">
        <v>0.5</v>
      </c>
      <c r="I540" s="2">
        <v>2.5</v>
      </c>
      <c r="J540" s="4">
        <f t="shared" si="35"/>
        <v>0.73</v>
      </c>
      <c r="K540" s="1">
        <v>1</v>
      </c>
      <c r="L540" s="4">
        <f t="shared" si="36"/>
        <v>0.73</v>
      </c>
      <c r="M540" s="1">
        <v>1</v>
      </c>
      <c r="N540" s="19">
        <v>0.73</v>
      </c>
      <c r="O540" s="1" t="s">
        <v>1746</v>
      </c>
    </row>
    <row r="541" spans="1:15" x14ac:dyDescent="0.25">
      <c r="A541" s="1">
        <v>163</v>
      </c>
      <c r="B541" s="1" t="s">
        <v>258</v>
      </c>
      <c r="C541" s="10">
        <v>45060</v>
      </c>
      <c r="D541" s="22">
        <v>0</v>
      </c>
      <c r="E541" s="1" t="s">
        <v>213</v>
      </c>
      <c r="F541" s="15">
        <v>24</v>
      </c>
      <c r="G541" s="2">
        <v>3.19</v>
      </c>
      <c r="H541" s="3">
        <v>0.5</v>
      </c>
      <c r="I541" s="2">
        <v>2.4</v>
      </c>
      <c r="J541" s="4">
        <f t="shared" si="35"/>
        <v>0.79</v>
      </c>
      <c r="K541" s="1">
        <v>1</v>
      </c>
      <c r="L541" s="4">
        <f t="shared" si="36"/>
        <v>0.79</v>
      </c>
      <c r="M541" s="1">
        <v>1</v>
      </c>
      <c r="N541" s="19">
        <v>0.79</v>
      </c>
      <c r="O541" s="1" t="s">
        <v>1746</v>
      </c>
    </row>
    <row r="542" spans="1:15" x14ac:dyDescent="0.25">
      <c r="A542" s="1">
        <v>164</v>
      </c>
      <c r="B542" s="1" t="s">
        <v>258</v>
      </c>
      <c r="C542" s="10">
        <v>45061</v>
      </c>
      <c r="D542" s="22">
        <v>0</v>
      </c>
      <c r="E542" s="1" t="s">
        <v>213</v>
      </c>
      <c r="F542" s="15">
        <v>24</v>
      </c>
      <c r="G542" s="2">
        <v>3.13</v>
      </c>
      <c r="H542" s="3">
        <v>0.5</v>
      </c>
      <c r="I542" s="2">
        <v>2.3199999999999998</v>
      </c>
      <c r="J542" s="4">
        <f t="shared" si="35"/>
        <v>0.81</v>
      </c>
      <c r="K542" s="1">
        <v>1</v>
      </c>
      <c r="L542" s="4">
        <f t="shared" si="36"/>
        <v>0.81</v>
      </c>
      <c r="M542" s="1">
        <v>1</v>
      </c>
      <c r="N542" s="19">
        <v>0.81</v>
      </c>
      <c r="O542" s="1" t="s">
        <v>1746</v>
      </c>
    </row>
    <row r="543" spans="1:15" x14ac:dyDescent="0.25">
      <c r="A543" s="1">
        <v>165</v>
      </c>
      <c r="B543" s="1" t="s">
        <v>258</v>
      </c>
      <c r="C543" s="10">
        <v>45062</v>
      </c>
      <c r="D543" s="22">
        <v>0</v>
      </c>
      <c r="E543" s="1" t="s">
        <v>213</v>
      </c>
      <c r="F543" s="15">
        <v>24</v>
      </c>
      <c r="G543" s="2">
        <v>3.16</v>
      </c>
      <c r="H543" s="3">
        <v>0.5</v>
      </c>
      <c r="I543" s="2">
        <v>2.37</v>
      </c>
      <c r="J543" s="4">
        <f t="shared" si="35"/>
        <v>0.79</v>
      </c>
      <c r="K543" s="1">
        <v>1</v>
      </c>
      <c r="L543" s="4">
        <f t="shared" si="36"/>
        <v>0.79</v>
      </c>
      <c r="M543" s="1">
        <v>1</v>
      </c>
      <c r="N543" s="19">
        <v>0.79</v>
      </c>
      <c r="O543" s="1" t="s">
        <v>1746</v>
      </c>
    </row>
    <row r="544" spans="1:15" x14ac:dyDescent="0.25">
      <c r="A544" s="1">
        <v>166</v>
      </c>
      <c r="B544" s="1" t="s">
        <v>258</v>
      </c>
      <c r="C544" s="10">
        <v>45063</v>
      </c>
      <c r="D544" s="22">
        <v>0</v>
      </c>
      <c r="E544" s="1" t="s">
        <v>220</v>
      </c>
      <c r="F544" s="15">
        <v>1.5</v>
      </c>
      <c r="G544" s="2">
        <v>0.53</v>
      </c>
      <c r="H544" s="3">
        <v>0.5</v>
      </c>
      <c r="I544" s="2">
        <v>0.16</v>
      </c>
      <c r="J544" s="4">
        <f t="shared" si="35"/>
        <v>0.37</v>
      </c>
      <c r="K544" s="1">
        <v>1</v>
      </c>
      <c r="L544" s="4">
        <f t="shared" si="36"/>
        <v>0.37</v>
      </c>
      <c r="M544" s="1">
        <v>1</v>
      </c>
      <c r="N544" s="19">
        <v>0.37</v>
      </c>
      <c r="O544" s="1" t="s">
        <v>1746</v>
      </c>
    </row>
    <row r="545" spans="1:15" x14ac:dyDescent="0.25">
      <c r="A545" s="1">
        <v>167</v>
      </c>
      <c r="B545" s="1" t="s">
        <v>258</v>
      </c>
      <c r="C545" s="10">
        <v>45064</v>
      </c>
      <c r="D545" s="22">
        <v>0</v>
      </c>
      <c r="E545" s="1" t="s">
        <v>490</v>
      </c>
      <c r="F545" s="15">
        <v>6</v>
      </c>
      <c r="G545" s="2">
        <v>1.39</v>
      </c>
      <c r="H545" s="3">
        <v>0.5</v>
      </c>
      <c r="I545" s="2">
        <v>0.56999999999999995</v>
      </c>
      <c r="J545" s="4">
        <f t="shared" si="35"/>
        <v>0.82</v>
      </c>
      <c r="K545" s="1">
        <v>1</v>
      </c>
      <c r="L545" s="4">
        <f t="shared" si="36"/>
        <v>0.82</v>
      </c>
      <c r="M545" s="1">
        <v>1</v>
      </c>
      <c r="N545" s="19">
        <v>0.82</v>
      </c>
      <c r="O545" s="1" t="s">
        <v>1746</v>
      </c>
    </row>
    <row r="546" spans="1:15" x14ac:dyDescent="0.25">
      <c r="A546" s="1">
        <v>168</v>
      </c>
      <c r="B546" s="1" t="s">
        <v>258</v>
      </c>
      <c r="C546" s="10">
        <v>45065</v>
      </c>
      <c r="D546" s="22">
        <v>0</v>
      </c>
      <c r="E546" s="1" t="s">
        <v>741</v>
      </c>
      <c r="F546" s="15">
        <v>6</v>
      </c>
      <c r="G546" s="2">
        <v>1.1200000000000001</v>
      </c>
      <c r="H546" s="3">
        <v>3</v>
      </c>
      <c r="I546" s="2">
        <v>0.56000000000000005</v>
      </c>
      <c r="J546" s="4">
        <f t="shared" si="35"/>
        <v>0.56000000000000005</v>
      </c>
      <c r="K546" s="1">
        <v>1</v>
      </c>
      <c r="L546" s="4">
        <f t="shared" si="36"/>
        <v>0.56000000000000005</v>
      </c>
      <c r="M546" s="1">
        <v>1</v>
      </c>
      <c r="N546" s="19">
        <v>0.56000000000000005</v>
      </c>
      <c r="O546" s="1" t="s">
        <v>1746</v>
      </c>
    </row>
    <row r="547" spans="1:15" x14ac:dyDescent="0.25">
      <c r="A547" s="1">
        <v>169</v>
      </c>
      <c r="B547" s="1" t="s">
        <v>258</v>
      </c>
      <c r="C547" s="10">
        <v>45066</v>
      </c>
      <c r="D547" s="22">
        <v>0</v>
      </c>
      <c r="E547" s="1" t="s">
        <v>752</v>
      </c>
      <c r="F547" s="15">
        <v>21.5</v>
      </c>
      <c r="G547" s="2">
        <v>2.81</v>
      </c>
      <c r="H547" s="3">
        <v>2</v>
      </c>
      <c r="I547" s="2">
        <v>2.2999999999999998</v>
      </c>
      <c r="J547" s="4">
        <f t="shared" si="35"/>
        <v>0.51000000000000023</v>
      </c>
      <c r="K547" s="1">
        <v>1</v>
      </c>
      <c r="L547" s="4">
        <f t="shared" si="36"/>
        <v>0.51000000000000023</v>
      </c>
      <c r="M547" s="1">
        <v>1</v>
      </c>
      <c r="N547" s="19">
        <v>0.51000000000000023</v>
      </c>
      <c r="O547" s="1" t="s">
        <v>1746</v>
      </c>
    </row>
    <row r="548" spans="1:15" x14ac:dyDescent="0.25">
      <c r="A548" s="1">
        <v>170</v>
      </c>
      <c r="B548" s="1" t="s">
        <v>258</v>
      </c>
      <c r="C548" s="10">
        <v>45067</v>
      </c>
      <c r="D548" s="22">
        <v>0</v>
      </c>
      <c r="E548" s="1" t="s">
        <v>213</v>
      </c>
      <c r="F548" s="15">
        <v>24</v>
      </c>
      <c r="G548" s="2">
        <v>2.75</v>
      </c>
      <c r="H548" s="3">
        <v>1</v>
      </c>
      <c r="I548" s="2">
        <v>1.82</v>
      </c>
      <c r="J548" s="4">
        <f t="shared" si="35"/>
        <v>0.92999999999999994</v>
      </c>
      <c r="K548" s="1">
        <v>1</v>
      </c>
      <c r="L548" s="4">
        <f t="shared" si="36"/>
        <v>0.92999999999999994</v>
      </c>
      <c r="M548" s="1">
        <v>1</v>
      </c>
      <c r="N548" s="19">
        <v>0.92999999999999994</v>
      </c>
      <c r="O548" s="1" t="s">
        <v>1746</v>
      </c>
    </row>
    <row r="549" spans="1:15" x14ac:dyDescent="0.25">
      <c r="A549" s="1">
        <v>171</v>
      </c>
      <c r="B549" s="1" t="s">
        <v>258</v>
      </c>
      <c r="C549" s="10">
        <v>45068</v>
      </c>
      <c r="D549" s="22">
        <v>0</v>
      </c>
      <c r="E549" s="1" t="s">
        <v>213</v>
      </c>
      <c r="F549" s="15">
        <v>24</v>
      </c>
      <c r="G549" s="2">
        <v>2.74</v>
      </c>
      <c r="H549" s="3">
        <v>0.5</v>
      </c>
      <c r="I549" s="2">
        <v>1.96</v>
      </c>
      <c r="J549" s="4">
        <f t="shared" si="35"/>
        <v>0.78000000000000025</v>
      </c>
      <c r="K549" s="1">
        <v>1</v>
      </c>
      <c r="L549" s="4">
        <f t="shared" si="36"/>
        <v>0.78000000000000025</v>
      </c>
      <c r="M549" s="1">
        <v>1</v>
      </c>
      <c r="N549" s="19">
        <v>0.78000000000000025</v>
      </c>
      <c r="O549" s="1" t="s">
        <v>1746</v>
      </c>
    </row>
    <row r="550" spans="1:15" x14ac:dyDescent="0.25">
      <c r="A550" s="1">
        <v>172</v>
      </c>
      <c r="B550" s="1" t="s">
        <v>258</v>
      </c>
      <c r="C550" s="10">
        <v>45069</v>
      </c>
      <c r="D550" s="22">
        <v>0</v>
      </c>
      <c r="E550" s="1" t="s">
        <v>213</v>
      </c>
      <c r="F550" s="15">
        <v>24</v>
      </c>
      <c r="G550" s="2">
        <v>2.76</v>
      </c>
      <c r="H550" s="3">
        <v>0.5</v>
      </c>
      <c r="I550" s="2">
        <v>1.95</v>
      </c>
      <c r="J550" s="4">
        <f t="shared" si="35"/>
        <v>0.80999999999999983</v>
      </c>
      <c r="K550" s="1">
        <v>1</v>
      </c>
      <c r="L550" s="4">
        <f t="shared" si="36"/>
        <v>0.80999999999999983</v>
      </c>
      <c r="M550" s="1">
        <v>1</v>
      </c>
      <c r="N550" s="19">
        <v>0.80999999999999983</v>
      </c>
      <c r="O550" s="1" t="s">
        <v>1746</v>
      </c>
    </row>
    <row r="551" spans="1:15" x14ac:dyDescent="0.25">
      <c r="A551" s="1">
        <v>173</v>
      </c>
      <c r="B551" s="1" t="s">
        <v>258</v>
      </c>
      <c r="C551" s="10">
        <v>45070</v>
      </c>
      <c r="D551" s="22">
        <v>0</v>
      </c>
      <c r="E551" s="1" t="s">
        <v>213</v>
      </c>
      <c r="F551" s="15">
        <v>24</v>
      </c>
      <c r="G551" s="2">
        <v>2.6</v>
      </c>
      <c r="H551" s="3">
        <v>0.5</v>
      </c>
      <c r="I551" s="2">
        <v>1.81</v>
      </c>
      <c r="J551" s="4">
        <f t="shared" si="35"/>
        <v>0.79</v>
      </c>
      <c r="K551" s="1">
        <v>1</v>
      </c>
      <c r="L551" s="4">
        <f t="shared" si="36"/>
        <v>0.79</v>
      </c>
      <c r="M551" s="1">
        <v>1</v>
      </c>
      <c r="N551" s="19">
        <v>0.79</v>
      </c>
      <c r="O551" s="1" t="s">
        <v>1746</v>
      </c>
    </row>
    <row r="552" spans="1:15" x14ac:dyDescent="0.25">
      <c r="A552" s="1">
        <v>174</v>
      </c>
      <c r="B552" s="1" t="s">
        <v>258</v>
      </c>
      <c r="C552" s="10">
        <v>45071</v>
      </c>
      <c r="D552" s="22">
        <v>0</v>
      </c>
      <c r="E552" s="1" t="s">
        <v>213</v>
      </c>
      <c r="F552" s="15">
        <v>24</v>
      </c>
      <c r="G552" s="2">
        <v>2.97</v>
      </c>
      <c r="H552" s="3">
        <v>0.5</v>
      </c>
      <c r="I552" s="2">
        <v>2.5099999999999998</v>
      </c>
      <c r="J552" s="4">
        <f t="shared" si="35"/>
        <v>0.46000000000000041</v>
      </c>
      <c r="K552" s="1">
        <v>1</v>
      </c>
      <c r="L552" s="4">
        <f t="shared" si="36"/>
        <v>0.46000000000000041</v>
      </c>
      <c r="M552" s="1">
        <v>1</v>
      </c>
      <c r="N552" s="19">
        <v>0.46000000000000041</v>
      </c>
      <c r="O552" s="1" t="s">
        <v>1746</v>
      </c>
    </row>
    <row r="553" spans="1:15" x14ac:dyDescent="0.25">
      <c r="A553" s="1">
        <v>175</v>
      </c>
      <c r="B553" s="1" t="s">
        <v>258</v>
      </c>
      <c r="C553" s="10">
        <v>45072</v>
      </c>
      <c r="D553" s="22">
        <v>0</v>
      </c>
      <c r="E553" s="11" t="s">
        <v>428</v>
      </c>
      <c r="F553" s="15">
        <v>23</v>
      </c>
      <c r="G553" s="2">
        <v>3.4</v>
      </c>
      <c r="H553" s="3">
        <v>0.5</v>
      </c>
      <c r="I553" s="2">
        <v>2.5</v>
      </c>
      <c r="J553" s="4">
        <f t="shared" si="35"/>
        <v>0.89999999999999991</v>
      </c>
      <c r="K553" s="1">
        <v>1</v>
      </c>
      <c r="L553" s="4">
        <f t="shared" si="36"/>
        <v>0.89999999999999991</v>
      </c>
      <c r="M553" s="1">
        <v>1</v>
      </c>
      <c r="N553" s="19">
        <v>0.89999999999999991</v>
      </c>
      <c r="O553" s="1" t="s">
        <v>5086</v>
      </c>
    </row>
    <row r="554" spans="1:15" x14ac:dyDescent="0.25">
      <c r="A554" s="1">
        <v>176</v>
      </c>
      <c r="B554" s="1" t="s">
        <v>258</v>
      </c>
      <c r="C554" s="10">
        <v>45073</v>
      </c>
      <c r="D554" s="22">
        <v>0</v>
      </c>
      <c r="E554" s="1" t="s">
        <v>213</v>
      </c>
      <c r="F554" s="15">
        <v>24</v>
      </c>
      <c r="G554" s="2">
        <v>3.42</v>
      </c>
      <c r="H554" s="3">
        <v>0.5</v>
      </c>
      <c r="I554" s="2">
        <v>2.73</v>
      </c>
      <c r="J554" s="4">
        <f t="shared" si="35"/>
        <v>0.69</v>
      </c>
      <c r="K554" s="1">
        <v>1</v>
      </c>
      <c r="L554" s="4">
        <f t="shared" si="36"/>
        <v>0.69</v>
      </c>
      <c r="M554" s="1">
        <v>1</v>
      </c>
      <c r="N554" s="19">
        <v>0.69</v>
      </c>
      <c r="O554" s="1" t="s">
        <v>1746</v>
      </c>
    </row>
    <row r="555" spans="1:15" x14ac:dyDescent="0.25">
      <c r="A555" s="1">
        <v>177</v>
      </c>
      <c r="B555" s="1" t="s">
        <v>258</v>
      </c>
      <c r="C555" s="10">
        <v>45074</v>
      </c>
      <c r="D555" s="22">
        <v>0</v>
      </c>
      <c r="E555" s="1" t="s">
        <v>213</v>
      </c>
      <c r="F555" s="15">
        <v>24</v>
      </c>
      <c r="G555" s="2">
        <v>3.65</v>
      </c>
      <c r="H555" s="3">
        <v>0.5</v>
      </c>
      <c r="I555" s="2">
        <v>2.9</v>
      </c>
      <c r="J555" s="4">
        <f t="shared" si="35"/>
        <v>0.75</v>
      </c>
      <c r="K555" s="1">
        <v>1</v>
      </c>
      <c r="L555" s="4">
        <f t="shared" si="36"/>
        <v>0.75</v>
      </c>
      <c r="M555" s="1">
        <v>1</v>
      </c>
      <c r="N555" s="19">
        <v>0.75</v>
      </c>
      <c r="O555" s="1" t="s">
        <v>1746</v>
      </c>
    </row>
    <row r="556" spans="1:15" x14ac:dyDescent="0.25">
      <c r="A556" s="1">
        <v>178</v>
      </c>
      <c r="B556" s="1" t="s">
        <v>258</v>
      </c>
      <c r="C556" s="10">
        <v>45075</v>
      </c>
      <c r="D556" s="22">
        <v>0</v>
      </c>
      <c r="E556" s="1" t="s">
        <v>213</v>
      </c>
      <c r="F556" s="15">
        <v>24</v>
      </c>
      <c r="G556" s="2">
        <v>3.1</v>
      </c>
      <c r="H556" s="3">
        <v>0.5</v>
      </c>
      <c r="I556" s="2">
        <v>2.19</v>
      </c>
      <c r="J556" s="4">
        <f t="shared" ref="J556:J619" si="37">G556-I556</f>
        <v>0.91000000000000014</v>
      </c>
      <c r="K556" s="1">
        <v>1</v>
      </c>
      <c r="L556" s="4">
        <f t="shared" ref="L556:L619" si="38">(G556-I556-D556)*K556</f>
        <v>0.91000000000000014</v>
      </c>
      <c r="M556" s="1">
        <v>1</v>
      </c>
      <c r="N556" s="19">
        <v>0.91000000000000014</v>
      </c>
      <c r="O556" s="1" t="s">
        <v>1746</v>
      </c>
    </row>
    <row r="557" spans="1:15" x14ac:dyDescent="0.25">
      <c r="A557" s="1">
        <v>179</v>
      </c>
      <c r="B557" s="1" t="s">
        <v>258</v>
      </c>
      <c r="C557" s="10">
        <v>45076</v>
      </c>
      <c r="D557" s="22">
        <v>0</v>
      </c>
      <c r="E557" s="1" t="s">
        <v>213</v>
      </c>
      <c r="F557" s="15">
        <v>23</v>
      </c>
      <c r="G557" s="2">
        <v>3.1</v>
      </c>
      <c r="H557" s="3">
        <v>0.5</v>
      </c>
      <c r="I557" s="2">
        <v>2.42</v>
      </c>
      <c r="J557" s="4">
        <f t="shared" si="37"/>
        <v>0.68000000000000016</v>
      </c>
      <c r="K557" s="1">
        <v>1</v>
      </c>
      <c r="L557" s="4">
        <f t="shared" si="38"/>
        <v>0.68000000000000016</v>
      </c>
      <c r="M557" s="1">
        <v>1</v>
      </c>
      <c r="N557" s="19">
        <v>0.68000000000000016</v>
      </c>
      <c r="O557" s="1" t="s">
        <v>4867</v>
      </c>
    </row>
    <row r="558" spans="1:15" x14ac:dyDescent="0.25">
      <c r="A558" s="1">
        <v>180</v>
      </c>
      <c r="B558" s="1" t="s">
        <v>258</v>
      </c>
      <c r="C558" s="10">
        <v>45077</v>
      </c>
      <c r="D558" s="22">
        <v>0</v>
      </c>
      <c r="E558" s="1" t="s">
        <v>213</v>
      </c>
      <c r="F558" s="15">
        <v>24</v>
      </c>
      <c r="G558" s="2">
        <v>2.9</v>
      </c>
      <c r="H558" s="3">
        <v>0.5</v>
      </c>
      <c r="I558" s="2">
        <v>2.0499999999999998</v>
      </c>
      <c r="J558" s="4">
        <f t="shared" si="37"/>
        <v>0.85000000000000009</v>
      </c>
      <c r="K558" s="1">
        <v>1</v>
      </c>
      <c r="L558" s="4">
        <f t="shared" si="38"/>
        <v>0.85000000000000009</v>
      </c>
      <c r="M558" s="1">
        <v>1</v>
      </c>
      <c r="N558" s="19">
        <v>0.85000000000000009</v>
      </c>
      <c r="O558" s="1" t="s">
        <v>1746</v>
      </c>
    </row>
    <row r="559" spans="1:15" x14ac:dyDescent="0.25">
      <c r="A559" s="1">
        <v>181</v>
      </c>
      <c r="B559" s="1" t="s">
        <v>258</v>
      </c>
      <c r="C559" s="10">
        <v>45078</v>
      </c>
      <c r="D559" s="22">
        <v>0</v>
      </c>
      <c r="E559" s="1" t="s">
        <v>213</v>
      </c>
      <c r="F559" s="15">
        <v>23</v>
      </c>
      <c r="G559" s="2">
        <v>3.16</v>
      </c>
      <c r="H559" s="3">
        <v>0.5</v>
      </c>
      <c r="I559" s="2">
        <v>2.5</v>
      </c>
      <c r="J559" s="4">
        <f t="shared" si="37"/>
        <v>0.66000000000000014</v>
      </c>
      <c r="K559" s="1">
        <v>1</v>
      </c>
      <c r="L559" s="4">
        <f t="shared" si="38"/>
        <v>0.66000000000000014</v>
      </c>
      <c r="M559" s="1">
        <v>1</v>
      </c>
      <c r="N559" s="19">
        <v>0.66000000000000014</v>
      </c>
      <c r="O559" s="1" t="s">
        <v>4868</v>
      </c>
    </row>
    <row r="560" spans="1:15" x14ac:dyDescent="0.25">
      <c r="A560" s="1">
        <v>182</v>
      </c>
      <c r="B560" s="1" t="s">
        <v>258</v>
      </c>
      <c r="C560" s="10">
        <v>45079</v>
      </c>
      <c r="D560" s="22">
        <v>0</v>
      </c>
      <c r="E560" s="1" t="s">
        <v>213</v>
      </c>
      <c r="F560" s="15">
        <v>24</v>
      </c>
      <c r="G560" s="2">
        <v>3.4</v>
      </c>
      <c r="H560" s="3">
        <v>0.5</v>
      </c>
      <c r="I560" s="2">
        <v>2.67</v>
      </c>
      <c r="J560" s="4">
        <f t="shared" si="37"/>
        <v>0.73</v>
      </c>
      <c r="K560" s="1">
        <v>1</v>
      </c>
      <c r="L560" s="4">
        <f t="shared" si="38"/>
        <v>0.73</v>
      </c>
      <c r="M560" s="1">
        <v>1</v>
      </c>
      <c r="N560" s="19">
        <v>0.73</v>
      </c>
      <c r="O560" s="1" t="s">
        <v>1746</v>
      </c>
    </row>
    <row r="561" spans="1:15" x14ac:dyDescent="0.25">
      <c r="A561" s="1">
        <v>183</v>
      </c>
      <c r="B561" s="1" t="s">
        <v>258</v>
      </c>
      <c r="C561" s="10">
        <v>45080</v>
      </c>
      <c r="D561" s="22">
        <v>0</v>
      </c>
      <c r="E561" s="1" t="s">
        <v>213</v>
      </c>
      <c r="F561" s="15">
        <v>23</v>
      </c>
      <c r="G561" s="2">
        <v>3.12</v>
      </c>
      <c r="H561" s="3">
        <v>0.5</v>
      </c>
      <c r="I561" s="2">
        <v>2.23</v>
      </c>
      <c r="J561" s="4">
        <f t="shared" si="37"/>
        <v>0.89000000000000012</v>
      </c>
      <c r="K561" s="1">
        <v>1</v>
      </c>
      <c r="L561" s="4">
        <f t="shared" si="38"/>
        <v>0.89000000000000012</v>
      </c>
      <c r="M561" s="1">
        <v>1</v>
      </c>
      <c r="N561" s="19">
        <v>0.89000000000000012</v>
      </c>
      <c r="O561" s="1" t="s">
        <v>4869</v>
      </c>
    </row>
    <row r="562" spans="1:15" x14ac:dyDescent="0.25">
      <c r="A562" s="1">
        <v>184</v>
      </c>
      <c r="B562" s="1" t="s">
        <v>258</v>
      </c>
      <c r="C562" s="10">
        <v>45081</v>
      </c>
      <c r="D562" s="22">
        <v>0</v>
      </c>
      <c r="E562" s="1" t="s">
        <v>213</v>
      </c>
      <c r="F562" s="15">
        <v>24</v>
      </c>
      <c r="G562" s="2">
        <v>3.1</v>
      </c>
      <c r="H562" s="3">
        <v>0.5</v>
      </c>
      <c r="I562" s="2">
        <v>2.29</v>
      </c>
      <c r="J562" s="4">
        <f t="shared" si="37"/>
        <v>0.81</v>
      </c>
      <c r="K562" s="1">
        <v>1</v>
      </c>
      <c r="L562" s="4">
        <f t="shared" si="38"/>
        <v>0.81</v>
      </c>
      <c r="M562" s="1">
        <v>1</v>
      </c>
      <c r="N562" s="19">
        <v>0.81</v>
      </c>
      <c r="O562" s="1" t="s">
        <v>1746</v>
      </c>
    </row>
    <row r="563" spans="1:15" x14ac:dyDescent="0.25">
      <c r="A563" s="1">
        <v>185</v>
      </c>
      <c r="B563" s="1" t="s">
        <v>258</v>
      </c>
      <c r="C563" s="10">
        <v>45082</v>
      </c>
      <c r="D563" s="22">
        <v>0</v>
      </c>
      <c r="E563" s="1" t="s">
        <v>213</v>
      </c>
      <c r="F563" s="15">
        <v>24</v>
      </c>
      <c r="G563" s="2">
        <v>3.36</v>
      </c>
      <c r="H563" s="3">
        <v>0.5</v>
      </c>
      <c r="I563" s="2">
        <v>2.5499999999999998</v>
      </c>
      <c r="J563" s="4">
        <f t="shared" si="37"/>
        <v>0.81</v>
      </c>
      <c r="K563" s="1">
        <v>1</v>
      </c>
      <c r="L563" s="4">
        <f t="shared" si="38"/>
        <v>0.81</v>
      </c>
      <c r="M563" s="1">
        <v>1</v>
      </c>
      <c r="N563" s="19">
        <v>0.81</v>
      </c>
      <c r="O563" s="1" t="s">
        <v>1746</v>
      </c>
    </row>
    <row r="564" spans="1:15" x14ac:dyDescent="0.25">
      <c r="A564" s="1">
        <v>186</v>
      </c>
      <c r="B564" s="1" t="s">
        <v>258</v>
      </c>
      <c r="C564" s="10">
        <v>45083</v>
      </c>
      <c r="D564" s="22">
        <v>0</v>
      </c>
      <c r="E564" s="1" t="s">
        <v>213</v>
      </c>
      <c r="F564" s="15">
        <v>24</v>
      </c>
      <c r="G564" s="2">
        <v>3.24</v>
      </c>
      <c r="H564" s="3">
        <v>0.5</v>
      </c>
      <c r="I564" s="2">
        <v>2.46</v>
      </c>
      <c r="J564" s="4">
        <f t="shared" si="37"/>
        <v>0.78000000000000025</v>
      </c>
      <c r="K564" s="1">
        <v>1</v>
      </c>
      <c r="L564" s="4">
        <f t="shared" si="38"/>
        <v>0.78000000000000025</v>
      </c>
      <c r="M564" s="1">
        <v>1</v>
      </c>
      <c r="N564" s="19">
        <v>0.78000000000000025</v>
      </c>
      <c r="O564" s="1" t="s">
        <v>1746</v>
      </c>
    </row>
    <row r="565" spans="1:15" x14ac:dyDescent="0.25">
      <c r="A565" s="1">
        <v>187</v>
      </c>
      <c r="B565" s="1" t="s">
        <v>258</v>
      </c>
      <c r="C565" s="10">
        <v>45084</v>
      </c>
      <c r="D565" s="22">
        <v>0</v>
      </c>
      <c r="E565" s="1" t="s">
        <v>213</v>
      </c>
      <c r="F565" s="15">
        <v>23</v>
      </c>
      <c r="G565" s="2">
        <v>3.23</v>
      </c>
      <c r="H565" s="3">
        <v>0.5</v>
      </c>
      <c r="I565" s="2">
        <v>2.36</v>
      </c>
      <c r="J565" s="4">
        <f t="shared" si="37"/>
        <v>0.87000000000000011</v>
      </c>
      <c r="K565" s="1">
        <v>1</v>
      </c>
      <c r="L565" s="4">
        <f t="shared" si="38"/>
        <v>0.87000000000000011</v>
      </c>
      <c r="M565" s="1">
        <v>1</v>
      </c>
      <c r="N565" s="19">
        <v>0.87000000000000011</v>
      </c>
      <c r="O565" s="1" t="s">
        <v>4869</v>
      </c>
    </row>
    <row r="566" spans="1:15" x14ac:dyDescent="0.25">
      <c r="A566" s="1">
        <v>188</v>
      </c>
      <c r="B566" s="1" t="s">
        <v>258</v>
      </c>
      <c r="C566" s="10">
        <v>45085</v>
      </c>
      <c r="D566" s="22">
        <v>0</v>
      </c>
      <c r="E566" s="1" t="s">
        <v>213</v>
      </c>
      <c r="F566" s="15">
        <v>24</v>
      </c>
      <c r="G566" s="2">
        <v>3.25</v>
      </c>
      <c r="H566" s="3">
        <v>0.5</v>
      </c>
      <c r="I566" s="2">
        <v>2.4</v>
      </c>
      <c r="J566" s="4">
        <f t="shared" si="37"/>
        <v>0.85000000000000009</v>
      </c>
      <c r="K566" s="1">
        <v>1</v>
      </c>
      <c r="L566" s="4">
        <f t="shared" si="38"/>
        <v>0.85000000000000009</v>
      </c>
      <c r="M566" s="1">
        <v>1</v>
      </c>
      <c r="N566" s="19">
        <v>0.85000000000000009</v>
      </c>
      <c r="O566" s="1" t="s">
        <v>1746</v>
      </c>
    </row>
    <row r="567" spans="1:15" x14ac:dyDescent="0.25">
      <c r="A567" s="1">
        <v>189</v>
      </c>
      <c r="B567" s="1" t="s">
        <v>258</v>
      </c>
      <c r="C567" s="10">
        <v>45086</v>
      </c>
      <c r="D567" s="22">
        <v>0</v>
      </c>
      <c r="E567" s="1" t="s">
        <v>213</v>
      </c>
      <c r="F567" s="15">
        <v>24</v>
      </c>
      <c r="G567" s="2">
        <v>3.41</v>
      </c>
      <c r="H567" s="3">
        <v>0.5</v>
      </c>
      <c r="I567" s="2">
        <v>2.63</v>
      </c>
      <c r="J567" s="4">
        <f t="shared" si="37"/>
        <v>0.78000000000000025</v>
      </c>
      <c r="K567" s="1">
        <v>1</v>
      </c>
      <c r="L567" s="4">
        <f t="shared" si="38"/>
        <v>0.78000000000000025</v>
      </c>
      <c r="M567" s="1">
        <v>1</v>
      </c>
      <c r="N567" s="19">
        <v>0.78000000000000025</v>
      </c>
      <c r="O567" s="1" t="s">
        <v>1746</v>
      </c>
    </row>
    <row r="568" spans="1:15" x14ac:dyDescent="0.25">
      <c r="A568" s="1">
        <v>190</v>
      </c>
      <c r="B568" s="1" t="s">
        <v>258</v>
      </c>
      <c r="C568" s="10">
        <v>45087</v>
      </c>
      <c r="D568" s="22">
        <v>0</v>
      </c>
      <c r="E568" s="1" t="s">
        <v>213</v>
      </c>
      <c r="F568" s="15">
        <v>24</v>
      </c>
      <c r="G568" s="2">
        <v>3.1</v>
      </c>
      <c r="H568" s="3">
        <v>0.5</v>
      </c>
      <c r="I568" s="2">
        <v>2.16</v>
      </c>
      <c r="J568" s="4">
        <f t="shared" si="37"/>
        <v>0.94</v>
      </c>
      <c r="K568" s="1">
        <v>1</v>
      </c>
      <c r="L568" s="4">
        <f t="shared" si="38"/>
        <v>0.94</v>
      </c>
      <c r="M568" s="1">
        <v>1</v>
      </c>
      <c r="N568" s="19">
        <v>0.94</v>
      </c>
      <c r="O568" s="1" t="s">
        <v>1746</v>
      </c>
    </row>
    <row r="569" spans="1:15" x14ac:dyDescent="0.25">
      <c r="A569" s="1">
        <v>191</v>
      </c>
      <c r="B569" s="1" t="s">
        <v>258</v>
      </c>
      <c r="C569" s="10">
        <v>45088</v>
      </c>
      <c r="D569" s="22">
        <v>0</v>
      </c>
      <c r="E569" s="1" t="s">
        <v>213</v>
      </c>
      <c r="F569" s="15">
        <v>24</v>
      </c>
      <c r="G569" s="2">
        <v>3.1</v>
      </c>
      <c r="H569" s="3">
        <v>0.5</v>
      </c>
      <c r="I569" s="2">
        <v>2.23</v>
      </c>
      <c r="J569" s="4">
        <f t="shared" si="37"/>
        <v>0.87000000000000011</v>
      </c>
      <c r="K569" s="1">
        <v>1</v>
      </c>
      <c r="L569" s="4">
        <f t="shared" si="38"/>
        <v>0.87000000000000011</v>
      </c>
      <c r="M569" s="1">
        <v>1</v>
      </c>
      <c r="N569" s="19">
        <v>0.87000000000000011</v>
      </c>
      <c r="O569" s="1" t="s">
        <v>1746</v>
      </c>
    </row>
    <row r="570" spans="1:15" x14ac:dyDescent="0.25">
      <c r="A570" s="1">
        <v>192</v>
      </c>
      <c r="B570" s="1" t="s">
        <v>258</v>
      </c>
      <c r="C570" s="10">
        <v>45089</v>
      </c>
      <c r="D570" s="22">
        <v>0</v>
      </c>
      <c r="E570" s="1" t="s">
        <v>213</v>
      </c>
      <c r="F570" s="15">
        <v>24</v>
      </c>
      <c r="G570" s="2">
        <v>3.01</v>
      </c>
      <c r="H570" s="3">
        <v>0.5</v>
      </c>
      <c r="I570" s="2">
        <v>2.1</v>
      </c>
      <c r="J570" s="4">
        <f t="shared" si="37"/>
        <v>0.9099999999999997</v>
      </c>
      <c r="K570" s="1">
        <v>1</v>
      </c>
      <c r="L570" s="4">
        <f t="shared" si="38"/>
        <v>0.9099999999999997</v>
      </c>
      <c r="M570" s="1">
        <v>1</v>
      </c>
      <c r="N570" s="19">
        <v>0.9099999999999997</v>
      </c>
      <c r="O570" s="1" t="s">
        <v>1746</v>
      </c>
    </row>
    <row r="571" spans="1:15" x14ac:dyDescent="0.25">
      <c r="A571" s="1">
        <v>193</v>
      </c>
      <c r="B571" s="1" t="s">
        <v>258</v>
      </c>
      <c r="C571" s="10">
        <v>45090</v>
      </c>
      <c r="D571" s="22">
        <v>0</v>
      </c>
      <c r="E571" s="1" t="s">
        <v>213</v>
      </c>
      <c r="F571" s="15">
        <v>24</v>
      </c>
      <c r="G571" s="2">
        <v>3.07</v>
      </c>
      <c r="H571" s="3">
        <v>0.5</v>
      </c>
      <c r="I571" s="2">
        <v>2.2000000000000002</v>
      </c>
      <c r="J571" s="4">
        <f t="shared" si="37"/>
        <v>0.86999999999999966</v>
      </c>
      <c r="K571" s="1">
        <v>1</v>
      </c>
      <c r="L571" s="4">
        <f t="shared" si="38"/>
        <v>0.86999999999999966</v>
      </c>
      <c r="M571" s="1">
        <v>1</v>
      </c>
      <c r="N571" s="19">
        <v>0.86999999999999966</v>
      </c>
      <c r="O571" s="1" t="s">
        <v>1746</v>
      </c>
    </row>
    <row r="572" spans="1:15" x14ac:dyDescent="0.25">
      <c r="A572" s="1">
        <v>194</v>
      </c>
      <c r="B572" s="1" t="s">
        <v>258</v>
      </c>
      <c r="C572" s="10">
        <v>45091</v>
      </c>
      <c r="D572" s="22">
        <v>0</v>
      </c>
      <c r="E572" s="1" t="s">
        <v>213</v>
      </c>
      <c r="F572" s="15">
        <v>24</v>
      </c>
      <c r="G572" s="2">
        <v>2.9725999999999999</v>
      </c>
      <c r="H572" s="3">
        <v>0.5</v>
      </c>
      <c r="I572" s="2">
        <v>2.1181000000000001</v>
      </c>
      <c r="J572" s="4">
        <f t="shared" si="37"/>
        <v>0.85449999999999982</v>
      </c>
      <c r="K572" s="1">
        <v>1</v>
      </c>
      <c r="L572" s="4">
        <f t="shared" si="38"/>
        <v>0.85449999999999982</v>
      </c>
      <c r="M572" s="1">
        <v>1</v>
      </c>
      <c r="N572" s="19">
        <v>0.85449999999999982</v>
      </c>
      <c r="O572" s="1" t="s">
        <v>1746</v>
      </c>
    </row>
    <row r="573" spans="1:15" x14ac:dyDescent="0.25">
      <c r="A573" s="1">
        <v>195</v>
      </c>
      <c r="B573" s="1" t="s">
        <v>258</v>
      </c>
      <c r="C573" s="10">
        <v>45092</v>
      </c>
      <c r="D573" s="22">
        <v>0</v>
      </c>
      <c r="E573" s="1" t="s">
        <v>213</v>
      </c>
      <c r="F573" s="15">
        <v>24</v>
      </c>
      <c r="G573" s="2">
        <v>3.17</v>
      </c>
      <c r="H573" s="3">
        <v>0.5</v>
      </c>
      <c r="I573" s="2">
        <v>2.31</v>
      </c>
      <c r="J573" s="4">
        <f t="shared" si="37"/>
        <v>0.85999999999999988</v>
      </c>
      <c r="K573" s="1">
        <v>1</v>
      </c>
      <c r="L573" s="4">
        <f t="shared" si="38"/>
        <v>0.85999999999999988</v>
      </c>
      <c r="M573" s="1">
        <v>1</v>
      </c>
      <c r="N573" s="19">
        <v>0.85999999999999988</v>
      </c>
      <c r="O573" s="1" t="s">
        <v>1746</v>
      </c>
    </row>
    <row r="574" spans="1:15" x14ac:dyDescent="0.25">
      <c r="A574" s="1">
        <v>196</v>
      </c>
      <c r="B574" s="1" t="s">
        <v>258</v>
      </c>
      <c r="C574" s="10">
        <v>45093</v>
      </c>
      <c r="D574" s="22">
        <v>0</v>
      </c>
      <c r="E574" s="1" t="s">
        <v>213</v>
      </c>
      <c r="F574" s="15">
        <v>24</v>
      </c>
      <c r="G574" s="2">
        <v>3.28</v>
      </c>
      <c r="H574" s="3">
        <v>0.5</v>
      </c>
      <c r="I574" s="2">
        <v>2.4500000000000002</v>
      </c>
      <c r="J574" s="4">
        <f t="shared" si="37"/>
        <v>0.82999999999999963</v>
      </c>
      <c r="K574" s="1">
        <v>1</v>
      </c>
      <c r="L574" s="4">
        <f t="shared" si="38"/>
        <v>0.82999999999999963</v>
      </c>
      <c r="M574" s="1">
        <v>1</v>
      </c>
      <c r="N574" s="19">
        <v>0.82999999999999963</v>
      </c>
      <c r="O574" s="1" t="s">
        <v>1746</v>
      </c>
    </row>
    <row r="575" spans="1:15" x14ac:dyDescent="0.25">
      <c r="A575" s="1">
        <v>197</v>
      </c>
      <c r="B575" s="1" t="s">
        <v>258</v>
      </c>
      <c r="C575" s="10">
        <v>45094</v>
      </c>
      <c r="D575" s="22">
        <v>0</v>
      </c>
      <c r="E575" s="1" t="s">
        <v>213</v>
      </c>
      <c r="F575" s="15">
        <v>24</v>
      </c>
      <c r="G575" s="2">
        <v>3.25</v>
      </c>
      <c r="H575" s="3">
        <v>0.5</v>
      </c>
      <c r="I575" s="2">
        <v>2.41</v>
      </c>
      <c r="J575" s="4">
        <f t="shared" si="37"/>
        <v>0.83999999999999986</v>
      </c>
      <c r="K575" s="1">
        <v>1</v>
      </c>
      <c r="L575" s="4">
        <f t="shared" si="38"/>
        <v>0.83999999999999986</v>
      </c>
      <c r="M575" s="1">
        <v>1</v>
      </c>
      <c r="N575" s="19">
        <v>0.83999999999999986</v>
      </c>
      <c r="O575" s="1" t="s">
        <v>1746</v>
      </c>
    </row>
    <row r="576" spans="1:15" x14ac:dyDescent="0.25">
      <c r="A576" s="1">
        <v>198</v>
      </c>
      <c r="B576" s="1" t="s">
        <v>258</v>
      </c>
      <c r="C576" s="10">
        <v>45095</v>
      </c>
      <c r="D576" s="22">
        <v>0</v>
      </c>
      <c r="E576" s="1" t="s">
        <v>213</v>
      </c>
      <c r="F576" s="15">
        <v>24</v>
      </c>
      <c r="G576" s="2">
        <v>3.19</v>
      </c>
      <c r="H576" s="3">
        <v>0.5</v>
      </c>
      <c r="I576" s="2">
        <v>2.35</v>
      </c>
      <c r="J576" s="4">
        <f t="shared" si="37"/>
        <v>0.83999999999999986</v>
      </c>
      <c r="K576" s="1">
        <v>1</v>
      </c>
      <c r="L576" s="4">
        <f t="shared" si="38"/>
        <v>0.83999999999999986</v>
      </c>
      <c r="M576" s="1">
        <v>1</v>
      </c>
      <c r="N576" s="19">
        <v>0.83999999999999986</v>
      </c>
      <c r="O576" s="1" t="s">
        <v>1746</v>
      </c>
    </row>
    <row r="577" spans="1:15" x14ac:dyDescent="0.25">
      <c r="A577" s="1">
        <v>199</v>
      </c>
      <c r="B577" s="1" t="s">
        <v>258</v>
      </c>
      <c r="C577" s="10">
        <v>45096</v>
      </c>
      <c r="D577" s="22">
        <v>0</v>
      </c>
      <c r="E577" s="1" t="s">
        <v>213</v>
      </c>
      <c r="F577" s="15">
        <v>24</v>
      </c>
      <c r="G577" s="2">
        <v>3.2</v>
      </c>
      <c r="H577" s="3">
        <v>0.5</v>
      </c>
      <c r="I577" s="2">
        <v>2.35</v>
      </c>
      <c r="J577" s="4">
        <f t="shared" si="37"/>
        <v>0.85000000000000009</v>
      </c>
      <c r="K577" s="1">
        <v>1</v>
      </c>
      <c r="L577" s="4">
        <f t="shared" si="38"/>
        <v>0.85000000000000009</v>
      </c>
      <c r="M577" s="1">
        <v>1</v>
      </c>
      <c r="N577" s="19">
        <v>0.85000000000000009</v>
      </c>
      <c r="O577" s="1" t="s">
        <v>1746</v>
      </c>
    </row>
    <row r="578" spans="1:15" x14ac:dyDescent="0.25">
      <c r="A578" s="1">
        <v>200</v>
      </c>
      <c r="B578" s="1" t="s">
        <v>258</v>
      </c>
      <c r="C578" s="10">
        <v>45097</v>
      </c>
      <c r="D578" s="22">
        <v>0</v>
      </c>
      <c r="E578" s="1" t="s">
        <v>213</v>
      </c>
      <c r="F578" s="15">
        <v>24</v>
      </c>
      <c r="G578" s="2">
        <v>3.15</v>
      </c>
      <c r="H578" s="3">
        <v>0.5</v>
      </c>
      <c r="I578" s="2">
        <v>2.31</v>
      </c>
      <c r="J578" s="4">
        <f t="shared" si="37"/>
        <v>0.83999999999999986</v>
      </c>
      <c r="K578" s="1">
        <v>1</v>
      </c>
      <c r="L578" s="4">
        <f t="shared" si="38"/>
        <v>0.83999999999999986</v>
      </c>
      <c r="M578" s="1">
        <v>1</v>
      </c>
      <c r="N578" s="19">
        <v>0.83999999999999986</v>
      </c>
      <c r="O578" s="1" t="s">
        <v>1746</v>
      </c>
    </row>
    <row r="579" spans="1:15" x14ac:dyDescent="0.25">
      <c r="A579" s="1">
        <v>201</v>
      </c>
      <c r="B579" s="1" t="s">
        <v>258</v>
      </c>
      <c r="C579" s="10">
        <v>45098</v>
      </c>
      <c r="D579" s="22">
        <v>0</v>
      </c>
      <c r="E579" s="1" t="s">
        <v>213</v>
      </c>
      <c r="F579" s="15">
        <v>24</v>
      </c>
      <c r="G579" s="2">
        <v>3.18</v>
      </c>
      <c r="H579" s="3">
        <v>0.5</v>
      </c>
      <c r="I579" s="2">
        <v>2.35</v>
      </c>
      <c r="J579" s="4">
        <f t="shared" si="37"/>
        <v>0.83000000000000007</v>
      </c>
      <c r="K579" s="1">
        <v>1</v>
      </c>
      <c r="L579" s="4">
        <f t="shared" si="38"/>
        <v>0.83000000000000007</v>
      </c>
      <c r="M579" s="1">
        <v>1</v>
      </c>
      <c r="N579" s="19">
        <v>0.83000000000000007</v>
      </c>
      <c r="O579" s="1" t="s">
        <v>1746</v>
      </c>
    </row>
    <row r="580" spans="1:15" x14ac:dyDescent="0.25">
      <c r="A580" s="1">
        <v>202</v>
      </c>
      <c r="B580" s="1" t="s">
        <v>258</v>
      </c>
      <c r="C580" s="10">
        <v>45099</v>
      </c>
      <c r="D580" s="22">
        <v>0</v>
      </c>
      <c r="E580" s="1" t="s">
        <v>213</v>
      </c>
      <c r="F580" s="15">
        <v>24</v>
      </c>
      <c r="G580" s="2">
        <v>3.49</v>
      </c>
      <c r="H580" s="3">
        <v>0.5</v>
      </c>
      <c r="I580" s="2">
        <v>2.69</v>
      </c>
      <c r="J580" s="4">
        <f t="shared" si="37"/>
        <v>0.80000000000000027</v>
      </c>
      <c r="K580" s="1">
        <v>1</v>
      </c>
      <c r="L580" s="4">
        <f t="shared" si="38"/>
        <v>0.80000000000000027</v>
      </c>
      <c r="M580" s="1">
        <v>1</v>
      </c>
      <c r="N580" s="19">
        <v>0.80000000000000027</v>
      </c>
      <c r="O580" s="1" t="s">
        <v>1746</v>
      </c>
    </row>
    <row r="581" spans="1:15" x14ac:dyDescent="0.25">
      <c r="A581" s="1">
        <v>203</v>
      </c>
      <c r="B581" s="1" t="s">
        <v>258</v>
      </c>
      <c r="C581" s="10">
        <v>45100</v>
      </c>
      <c r="D581" s="22">
        <v>0</v>
      </c>
      <c r="E581" s="1" t="s">
        <v>213</v>
      </c>
      <c r="F581" s="15">
        <v>24</v>
      </c>
      <c r="G581" s="2">
        <v>3.24</v>
      </c>
      <c r="H581" s="3">
        <v>0.5</v>
      </c>
      <c r="I581" s="2">
        <v>2.4</v>
      </c>
      <c r="J581" s="4">
        <f t="shared" si="37"/>
        <v>0.8400000000000003</v>
      </c>
      <c r="K581" s="1">
        <v>1</v>
      </c>
      <c r="L581" s="4">
        <f t="shared" si="38"/>
        <v>0.8400000000000003</v>
      </c>
      <c r="M581" s="1">
        <v>1</v>
      </c>
      <c r="N581" s="19">
        <v>0.8400000000000003</v>
      </c>
      <c r="O581" s="1" t="s">
        <v>1746</v>
      </c>
    </row>
    <row r="582" spans="1:15" x14ac:dyDescent="0.25">
      <c r="A582" s="1">
        <v>204</v>
      </c>
      <c r="B582" s="1" t="s">
        <v>258</v>
      </c>
      <c r="C582" s="10">
        <v>45101</v>
      </c>
      <c r="D582" s="22">
        <v>0</v>
      </c>
      <c r="E582" s="1" t="s">
        <v>213</v>
      </c>
      <c r="F582" s="15">
        <v>24</v>
      </c>
      <c r="G582" s="2">
        <v>3.15</v>
      </c>
      <c r="H582" s="3">
        <v>0.5</v>
      </c>
      <c r="I582" s="2">
        <v>2.36</v>
      </c>
      <c r="J582" s="4">
        <f t="shared" si="37"/>
        <v>0.79</v>
      </c>
      <c r="K582" s="1">
        <v>1</v>
      </c>
      <c r="L582" s="4">
        <f t="shared" si="38"/>
        <v>0.79</v>
      </c>
      <c r="M582" s="1">
        <v>1</v>
      </c>
      <c r="N582" s="19">
        <v>0.79</v>
      </c>
      <c r="O582" s="1" t="s">
        <v>1746</v>
      </c>
    </row>
    <row r="583" spans="1:15" x14ac:dyDescent="0.25">
      <c r="A583" s="1">
        <v>205</v>
      </c>
      <c r="B583" s="1" t="s">
        <v>258</v>
      </c>
      <c r="C583" s="10">
        <v>45102</v>
      </c>
      <c r="D583" s="22">
        <v>0</v>
      </c>
      <c r="E583" s="1" t="s">
        <v>213</v>
      </c>
      <c r="F583" s="15">
        <v>24</v>
      </c>
      <c r="G583" s="2">
        <v>3.09</v>
      </c>
      <c r="H583" s="3">
        <v>0.5</v>
      </c>
      <c r="I583" s="2">
        <v>2.29</v>
      </c>
      <c r="J583" s="4">
        <f t="shared" si="37"/>
        <v>0.79999999999999982</v>
      </c>
      <c r="K583" s="1">
        <v>1</v>
      </c>
      <c r="L583" s="4">
        <f t="shared" si="38"/>
        <v>0.79999999999999982</v>
      </c>
      <c r="M583" s="1">
        <v>1</v>
      </c>
      <c r="N583" s="19">
        <v>0.79999999999999982</v>
      </c>
      <c r="O583" s="1" t="s">
        <v>1746</v>
      </c>
    </row>
    <row r="584" spans="1:15" x14ac:dyDescent="0.25">
      <c r="A584" s="1">
        <v>206</v>
      </c>
      <c r="B584" s="1" t="s">
        <v>258</v>
      </c>
      <c r="C584" s="10">
        <v>45103</v>
      </c>
      <c r="D584" s="22">
        <v>0</v>
      </c>
      <c r="E584" s="1" t="s">
        <v>998</v>
      </c>
      <c r="F584" s="15">
        <v>23</v>
      </c>
      <c r="G584" s="2">
        <v>2.46</v>
      </c>
      <c r="H584" s="3">
        <v>0.5</v>
      </c>
      <c r="I584" s="2">
        <v>1.7</v>
      </c>
      <c r="J584" s="4">
        <f t="shared" si="37"/>
        <v>0.76</v>
      </c>
      <c r="K584" s="1">
        <v>1</v>
      </c>
      <c r="L584" s="4">
        <f t="shared" si="38"/>
        <v>0.76</v>
      </c>
      <c r="M584" s="1">
        <v>1</v>
      </c>
      <c r="N584" s="19">
        <v>0.76</v>
      </c>
      <c r="O584" s="1" t="s">
        <v>1746</v>
      </c>
    </row>
    <row r="585" spans="1:15" x14ac:dyDescent="0.25">
      <c r="A585" s="1">
        <v>207</v>
      </c>
      <c r="B585" s="1" t="s">
        <v>258</v>
      </c>
      <c r="C585" s="10">
        <v>45104</v>
      </c>
      <c r="D585" s="22">
        <v>0</v>
      </c>
      <c r="E585" s="1" t="s">
        <v>213</v>
      </c>
      <c r="F585" s="15">
        <v>24</v>
      </c>
      <c r="G585" s="2">
        <v>3.23</v>
      </c>
      <c r="H585" s="3">
        <v>0.5</v>
      </c>
      <c r="I585" s="2">
        <v>2.5299999999999998</v>
      </c>
      <c r="J585" s="4">
        <f t="shared" si="37"/>
        <v>0.70000000000000018</v>
      </c>
      <c r="K585" s="1">
        <v>1</v>
      </c>
      <c r="L585" s="4">
        <f t="shared" si="38"/>
        <v>0.70000000000000018</v>
      </c>
      <c r="M585" s="1">
        <v>1</v>
      </c>
      <c r="N585" s="19">
        <v>0.70000000000000018</v>
      </c>
      <c r="O585" s="1" t="s">
        <v>1746</v>
      </c>
    </row>
    <row r="586" spans="1:15" x14ac:dyDescent="0.25">
      <c r="A586" s="1">
        <v>208</v>
      </c>
      <c r="B586" s="1" t="s">
        <v>258</v>
      </c>
      <c r="C586" s="10">
        <v>45105</v>
      </c>
      <c r="D586" s="22">
        <v>0</v>
      </c>
      <c r="E586" s="1" t="s">
        <v>213</v>
      </c>
      <c r="F586" s="15">
        <v>24</v>
      </c>
      <c r="G586" s="2">
        <v>3.07</v>
      </c>
      <c r="H586" s="3">
        <v>0.5</v>
      </c>
      <c r="I586" s="2">
        <v>2.2000000000000002</v>
      </c>
      <c r="J586" s="4">
        <f t="shared" si="37"/>
        <v>0.86999999999999966</v>
      </c>
      <c r="K586" s="1">
        <v>1</v>
      </c>
      <c r="L586" s="4">
        <f t="shared" si="38"/>
        <v>0.86999999999999966</v>
      </c>
      <c r="M586" s="1">
        <v>1</v>
      </c>
      <c r="N586" s="19">
        <v>0.86999999999999966</v>
      </c>
      <c r="O586" s="1" t="s">
        <v>1746</v>
      </c>
    </row>
    <row r="587" spans="1:15" x14ac:dyDescent="0.25">
      <c r="A587" s="1">
        <v>209</v>
      </c>
      <c r="B587" s="1" t="s">
        <v>258</v>
      </c>
      <c r="C587" s="10">
        <v>45106</v>
      </c>
      <c r="D587" s="22">
        <v>0</v>
      </c>
      <c r="E587" s="1" t="s">
        <v>213</v>
      </c>
      <c r="F587" s="15">
        <v>24</v>
      </c>
      <c r="G587" s="2">
        <v>3.03</v>
      </c>
      <c r="H587" s="3">
        <v>0.5</v>
      </c>
      <c r="I587" s="2">
        <v>2.1800000000000002</v>
      </c>
      <c r="J587" s="4">
        <f t="shared" si="37"/>
        <v>0.84999999999999964</v>
      </c>
      <c r="K587" s="1">
        <v>1</v>
      </c>
      <c r="L587" s="4">
        <f t="shared" si="38"/>
        <v>0.84999999999999964</v>
      </c>
      <c r="M587" s="1">
        <v>1</v>
      </c>
      <c r="N587" s="19">
        <v>0.84999999999999964</v>
      </c>
      <c r="O587" s="1" t="s">
        <v>1746</v>
      </c>
    </row>
    <row r="588" spans="1:15" x14ac:dyDescent="0.25">
      <c r="A588" s="1">
        <v>210</v>
      </c>
      <c r="B588" s="1" t="s">
        <v>258</v>
      </c>
      <c r="C588" s="10">
        <v>45107</v>
      </c>
      <c r="D588" s="22">
        <v>0</v>
      </c>
      <c r="E588" s="1" t="s">
        <v>213</v>
      </c>
      <c r="F588" s="15">
        <v>24</v>
      </c>
      <c r="G588" s="2">
        <v>2.99</v>
      </c>
      <c r="H588" s="3">
        <v>0.5</v>
      </c>
      <c r="I588" s="2">
        <v>2.12</v>
      </c>
      <c r="J588" s="4">
        <f t="shared" si="37"/>
        <v>0.87000000000000011</v>
      </c>
      <c r="K588" s="1">
        <v>1</v>
      </c>
      <c r="L588" s="4">
        <f t="shared" si="38"/>
        <v>0.87000000000000011</v>
      </c>
      <c r="M588" s="1">
        <v>1</v>
      </c>
      <c r="N588" s="19">
        <v>0.87000000000000011</v>
      </c>
      <c r="O588" s="1" t="s">
        <v>1746</v>
      </c>
    </row>
    <row r="589" spans="1:15" x14ac:dyDescent="0.25">
      <c r="A589" s="1">
        <v>211</v>
      </c>
      <c r="B589" s="1" t="s">
        <v>258</v>
      </c>
      <c r="C589" s="10">
        <v>45108</v>
      </c>
      <c r="D589" s="22">
        <v>0</v>
      </c>
      <c r="E589" s="1" t="s">
        <v>213</v>
      </c>
      <c r="F589" s="15">
        <v>24</v>
      </c>
      <c r="G589" s="2">
        <v>2.93</v>
      </c>
      <c r="H589" s="3">
        <v>0.5</v>
      </c>
      <c r="I589" s="2">
        <v>2.06</v>
      </c>
      <c r="J589" s="4">
        <f t="shared" si="37"/>
        <v>0.87000000000000011</v>
      </c>
      <c r="K589" s="1">
        <v>1</v>
      </c>
      <c r="L589" s="4">
        <f t="shared" si="38"/>
        <v>0.87000000000000011</v>
      </c>
      <c r="M589" s="1">
        <v>1</v>
      </c>
      <c r="N589" s="19">
        <v>0.87000000000000011</v>
      </c>
      <c r="O589" s="1" t="s">
        <v>1746</v>
      </c>
    </row>
    <row r="590" spans="1:15" x14ac:dyDescent="0.25">
      <c r="A590" s="1">
        <v>212</v>
      </c>
      <c r="B590" s="1" t="s">
        <v>258</v>
      </c>
      <c r="C590" s="10">
        <v>45109</v>
      </c>
      <c r="D590" s="22">
        <v>0</v>
      </c>
      <c r="E590" s="1" t="s">
        <v>213</v>
      </c>
      <c r="F590" s="15">
        <v>24</v>
      </c>
      <c r="G590" s="2">
        <v>3</v>
      </c>
      <c r="H590" s="3">
        <v>0.5</v>
      </c>
      <c r="I590" s="2">
        <v>2.17</v>
      </c>
      <c r="J590" s="4">
        <f t="shared" si="37"/>
        <v>0.83000000000000007</v>
      </c>
      <c r="K590" s="1">
        <v>1</v>
      </c>
      <c r="L590" s="4">
        <f t="shared" si="38"/>
        <v>0.83000000000000007</v>
      </c>
      <c r="M590" s="1">
        <v>1</v>
      </c>
      <c r="N590" s="19">
        <v>0.83000000000000007</v>
      </c>
      <c r="O590" s="1" t="s">
        <v>1746</v>
      </c>
    </row>
    <row r="591" spans="1:15" x14ac:dyDescent="0.25">
      <c r="A591" s="1">
        <v>213</v>
      </c>
      <c r="B591" s="1" t="s">
        <v>258</v>
      </c>
      <c r="C591" s="10">
        <v>45110</v>
      </c>
      <c r="D591" s="22">
        <v>0</v>
      </c>
      <c r="E591" s="1" t="s">
        <v>213</v>
      </c>
      <c r="F591" s="15">
        <v>24</v>
      </c>
      <c r="G591" s="2">
        <v>3.03</v>
      </c>
      <c r="H591" s="3">
        <v>0.5</v>
      </c>
      <c r="I591" s="2">
        <v>2.15</v>
      </c>
      <c r="J591" s="4">
        <f t="shared" si="37"/>
        <v>0.87999999999999989</v>
      </c>
      <c r="K591" s="1">
        <v>1</v>
      </c>
      <c r="L591" s="4">
        <f t="shared" si="38"/>
        <v>0.87999999999999989</v>
      </c>
      <c r="M591" s="1">
        <v>1</v>
      </c>
      <c r="N591" s="19">
        <v>0.87999999999999989</v>
      </c>
      <c r="O591" s="1" t="s">
        <v>1746</v>
      </c>
    </row>
    <row r="592" spans="1:15" x14ac:dyDescent="0.25">
      <c r="A592" s="1">
        <v>214</v>
      </c>
      <c r="B592" s="1" t="s">
        <v>258</v>
      </c>
      <c r="C592" s="10">
        <v>45111</v>
      </c>
      <c r="D592" s="22">
        <v>0</v>
      </c>
      <c r="E592" s="1" t="s">
        <v>213</v>
      </c>
      <c r="F592" s="15">
        <v>24</v>
      </c>
      <c r="G592" s="2">
        <v>2.79</v>
      </c>
      <c r="H592" s="3">
        <v>0.5</v>
      </c>
      <c r="I592" s="2">
        <v>1.93</v>
      </c>
      <c r="J592" s="4">
        <f t="shared" si="37"/>
        <v>0.8600000000000001</v>
      </c>
      <c r="K592" s="1">
        <v>1</v>
      </c>
      <c r="L592" s="4">
        <f t="shared" si="38"/>
        <v>0.8600000000000001</v>
      </c>
      <c r="M592" s="1">
        <v>1</v>
      </c>
      <c r="N592" s="19">
        <v>0.8600000000000001</v>
      </c>
      <c r="O592" s="1" t="s">
        <v>1746</v>
      </c>
    </row>
    <row r="593" spans="1:15" x14ac:dyDescent="0.25">
      <c r="A593" s="1">
        <v>215</v>
      </c>
      <c r="B593" s="1" t="s">
        <v>258</v>
      </c>
      <c r="C593" s="10">
        <v>45112</v>
      </c>
      <c r="D593" s="22">
        <v>0</v>
      </c>
      <c r="E593" s="1" t="s">
        <v>213</v>
      </c>
      <c r="F593" s="15">
        <v>24</v>
      </c>
      <c r="G593" s="2">
        <v>2.86</v>
      </c>
      <c r="H593" s="3">
        <v>0.5</v>
      </c>
      <c r="I593" s="2">
        <v>2.2000000000000002</v>
      </c>
      <c r="J593" s="4">
        <f t="shared" si="37"/>
        <v>0.6599999999999997</v>
      </c>
      <c r="K593" s="1">
        <v>1</v>
      </c>
      <c r="L593" s="4">
        <f t="shared" si="38"/>
        <v>0.6599999999999997</v>
      </c>
      <c r="M593" s="1">
        <v>1</v>
      </c>
      <c r="N593" s="19">
        <v>0.6599999999999997</v>
      </c>
      <c r="O593" s="1" t="s">
        <v>1746</v>
      </c>
    </row>
    <row r="594" spans="1:15" x14ac:dyDescent="0.25">
      <c r="A594" s="1">
        <v>216</v>
      </c>
      <c r="B594" s="1" t="s">
        <v>258</v>
      </c>
      <c r="C594" s="10">
        <v>45113</v>
      </c>
      <c r="D594" s="22">
        <v>0</v>
      </c>
      <c r="E594" s="1" t="s">
        <v>213</v>
      </c>
      <c r="F594" s="15">
        <v>24</v>
      </c>
      <c r="G594" s="2">
        <v>2.98</v>
      </c>
      <c r="H594" s="3">
        <v>0.5</v>
      </c>
      <c r="I594" s="2">
        <v>2.1800000000000002</v>
      </c>
      <c r="J594" s="4">
        <f t="shared" si="37"/>
        <v>0.79999999999999982</v>
      </c>
      <c r="K594" s="1">
        <v>1</v>
      </c>
      <c r="L594" s="4">
        <f t="shared" si="38"/>
        <v>0.79999999999999982</v>
      </c>
      <c r="M594" s="1">
        <v>1</v>
      </c>
      <c r="N594" s="19">
        <v>0.79999999999999982</v>
      </c>
      <c r="O594" s="1" t="s">
        <v>1746</v>
      </c>
    </row>
    <row r="595" spans="1:15" x14ac:dyDescent="0.25">
      <c r="A595" s="1">
        <v>217</v>
      </c>
      <c r="B595" s="1" t="s">
        <v>258</v>
      </c>
      <c r="C595" s="10">
        <v>45114</v>
      </c>
      <c r="D595" s="22">
        <v>0</v>
      </c>
      <c r="E595" s="1" t="s">
        <v>213</v>
      </c>
      <c r="F595" s="15">
        <v>24</v>
      </c>
      <c r="G595" s="2">
        <v>3.06</v>
      </c>
      <c r="H595" s="3">
        <v>0.5</v>
      </c>
      <c r="I595" s="2">
        <v>2.19</v>
      </c>
      <c r="J595" s="4">
        <f t="shared" si="37"/>
        <v>0.87000000000000011</v>
      </c>
      <c r="K595" s="1">
        <v>1</v>
      </c>
      <c r="L595" s="4">
        <f t="shared" si="38"/>
        <v>0.87000000000000011</v>
      </c>
      <c r="M595" s="1">
        <v>1</v>
      </c>
      <c r="N595" s="19">
        <v>0.87000000000000011</v>
      </c>
      <c r="O595" s="1" t="s">
        <v>1746</v>
      </c>
    </row>
    <row r="596" spans="1:15" x14ac:dyDescent="0.25">
      <c r="A596" s="1">
        <v>218</v>
      </c>
      <c r="B596" s="1" t="s">
        <v>258</v>
      </c>
      <c r="C596" s="10">
        <v>45115</v>
      </c>
      <c r="D596" s="22">
        <v>0</v>
      </c>
      <c r="E596" s="1" t="s">
        <v>213</v>
      </c>
      <c r="F596" s="15">
        <v>24</v>
      </c>
      <c r="G596" s="2">
        <v>3.04</v>
      </c>
      <c r="H596" s="3">
        <v>0.5</v>
      </c>
      <c r="I596" s="2">
        <v>2.21</v>
      </c>
      <c r="J596" s="4">
        <f t="shared" si="37"/>
        <v>0.83000000000000007</v>
      </c>
      <c r="K596" s="1">
        <v>1</v>
      </c>
      <c r="L596" s="4">
        <f t="shared" si="38"/>
        <v>0.83000000000000007</v>
      </c>
      <c r="M596" s="1">
        <v>1</v>
      </c>
      <c r="N596" s="19">
        <v>0.83000000000000007</v>
      </c>
      <c r="O596" s="1" t="s">
        <v>1746</v>
      </c>
    </row>
    <row r="597" spans="1:15" x14ac:dyDescent="0.25">
      <c r="A597" s="1">
        <v>219</v>
      </c>
      <c r="B597" s="1" t="s">
        <v>258</v>
      </c>
      <c r="C597" s="10">
        <v>45116</v>
      </c>
      <c r="D597" s="22">
        <v>0</v>
      </c>
      <c r="E597" s="1" t="s">
        <v>213</v>
      </c>
      <c r="F597" s="15">
        <v>24</v>
      </c>
      <c r="G597" s="2">
        <v>2.99</v>
      </c>
      <c r="H597" s="3">
        <v>0.5</v>
      </c>
      <c r="I597" s="2">
        <v>2.19</v>
      </c>
      <c r="J597" s="4">
        <f t="shared" si="37"/>
        <v>0.80000000000000027</v>
      </c>
      <c r="K597" s="1">
        <v>1</v>
      </c>
      <c r="L597" s="4">
        <f t="shared" si="38"/>
        <v>0.80000000000000027</v>
      </c>
      <c r="M597" s="1">
        <v>1</v>
      </c>
      <c r="N597" s="19">
        <v>0.80000000000000027</v>
      </c>
      <c r="O597" s="1" t="s">
        <v>1746</v>
      </c>
    </row>
    <row r="598" spans="1:15" x14ac:dyDescent="0.25">
      <c r="A598" s="1">
        <v>220</v>
      </c>
      <c r="B598" s="1" t="s">
        <v>258</v>
      </c>
      <c r="C598" s="10">
        <v>45117</v>
      </c>
      <c r="D598" s="22">
        <v>0</v>
      </c>
      <c r="E598" s="1" t="s">
        <v>213</v>
      </c>
      <c r="F598" s="15">
        <v>24</v>
      </c>
      <c r="G598" s="2">
        <v>2.88</v>
      </c>
      <c r="H598" s="3">
        <v>0.5</v>
      </c>
      <c r="I598" s="2">
        <v>2.1</v>
      </c>
      <c r="J598" s="4">
        <f t="shared" si="37"/>
        <v>0.7799999999999998</v>
      </c>
      <c r="K598" s="1">
        <v>1</v>
      </c>
      <c r="L598" s="4">
        <f t="shared" si="38"/>
        <v>0.7799999999999998</v>
      </c>
      <c r="M598" s="1">
        <v>1</v>
      </c>
      <c r="N598" s="19">
        <v>0.7799999999999998</v>
      </c>
      <c r="O598" s="1" t="s">
        <v>1746</v>
      </c>
    </row>
    <row r="599" spans="1:15" x14ac:dyDescent="0.25">
      <c r="A599" s="1">
        <v>221</v>
      </c>
      <c r="B599" s="1" t="s">
        <v>258</v>
      </c>
      <c r="C599" s="10">
        <v>45118</v>
      </c>
      <c r="D599" s="22">
        <v>0</v>
      </c>
      <c r="E599" s="1" t="s">
        <v>213</v>
      </c>
      <c r="F599" s="15">
        <v>24</v>
      </c>
      <c r="G599" s="2">
        <v>3.15</v>
      </c>
      <c r="H599" s="3">
        <v>0.5</v>
      </c>
      <c r="I599" s="2">
        <v>2.42</v>
      </c>
      <c r="J599" s="4">
        <f t="shared" si="37"/>
        <v>0.73</v>
      </c>
      <c r="K599" s="1">
        <v>1</v>
      </c>
      <c r="L599" s="4">
        <f t="shared" si="38"/>
        <v>0.73</v>
      </c>
      <c r="M599" s="1">
        <v>1</v>
      </c>
      <c r="N599" s="19">
        <v>0.73</v>
      </c>
      <c r="O599" s="1" t="s">
        <v>1746</v>
      </c>
    </row>
    <row r="600" spans="1:15" x14ac:dyDescent="0.25">
      <c r="A600" s="1">
        <v>222</v>
      </c>
      <c r="B600" s="1" t="s">
        <v>258</v>
      </c>
      <c r="C600" s="10">
        <v>45119</v>
      </c>
      <c r="D600" s="22">
        <v>0</v>
      </c>
      <c r="E600" s="1" t="s">
        <v>213</v>
      </c>
      <c r="F600" s="15">
        <v>24</v>
      </c>
      <c r="G600" s="2">
        <v>3.5</v>
      </c>
      <c r="H600" s="3">
        <v>0.5</v>
      </c>
      <c r="I600" s="2">
        <v>2.82</v>
      </c>
      <c r="J600" s="4">
        <f t="shared" si="37"/>
        <v>0.68000000000000016</v>
      </c>
      <c r="K600" s="1">
        <v>1</v>
      </c>
      <c r="L600" s="4">
        <f t="shared" si="38"/>
        <v>0.68000000000000016</v>
      </c>
      <c r="M600" s="1">
        <v>1</v>
      </c>
      <c r="N600" s="19">
        <v>0.68000000000000016</v>
      </c>
      <c r="O600" s="1" t="s">
        <v>1746</v>
      </c>
    </row>
    <row r="601" spans="1:15" x14ac:dyDescent="0.25">
      <c r="A601" s="1">
        <v>223</v>
      </c>
      <c r="B601" s="1" t="s">
        <v>258</v>
      </c>
      <c r="C601" s="10">
        <v>45120</v>
      </c>
      <c r="D601" s="22">
        <v>0</v>
      </c>
      <c r="E601" s="1" t="s">
        <v>213</v>
      </c>
      <c r="F601" s="15">
        <v>24</v>
      </c>
      <c r="G601" s="2">
        <v>3.31</v>
      </c>
      <c r="H601" s="3">
        <v>0.5</v>
      </c>
      <c r="I601" s="2">
        <v>2.39</v>
      </c>
      <c r="J601" s="4">
        <f t="shared" si="37"/>
        <v>0.91999999999999993</v>
      </c>
      <c r="K601" s="1">
        <v>1</v>
      </c>
      <c r="L601" s="4">
        <f t="shared" si="38"/>
        <v>0.91999999999999993</v>
      </c>
      <c r="M601" s="1">
        <v>1</v>
      </c>
      <c r="N601" s="19">
        <v>0.91999999999999993</v>
      </c>
      <c r="O601" s="1" t="s">
        <v>1746</v>
      </c>
    </row>
    <row r="602" spans="1:15" x14ac:dyDescent="0.25">
      <c r="A602" s="1">
        <v>224</v>
      </c>
      <c r="B602" s="1" t="s">
        <v>258</v>
      </c>
      <c r="C602" s="10">
        <v>45121</v>
      </c>
      <c r="D602" s="22">
        <v>0</v>
      </c>
      <c r="E602" s="1" t="s">
        <v>213</v>
      </c>
      <c r="F602" s="15">
        <v>24</v>
      </c>
      <c r="G602" s="2">
        <v>3.05</v>
      </c>
      <c r="H602" s="3">
        <v>0.5</v>
      </c>
      <c r="I602" s="2">
        <v>2.12</v>
      </c>
      <c r="J602" s="4">
        <f t="shared" si="37"/>
        <v>0.92999999999999972</v>
      </c>
      <c r="K602" s="1">
        <v>1</v>
      </c>
      <c r="L602" s="4">
        <f t="shared" si="38"/>
        <v>0.92999999999999972</v>
      </c>
      <c r="M602" s="1">
        <v>1</v>
      </c>
      <c r="N602" s="19">
        <v>0.92999999999999972</v>
      </c>
      <c r="O602" s="1" t="s">
        <v>1746</v>
      </c>
    </row>
    <row r="603" spans="1:15" x14ac:dyDescent="0.25">
      <c r="A603" s="1">
        <v>225</v>
      </c>
      <c r="B603" s="1" t="s">
        <v>258</v>
      </c>
      <c r="C603" s="10">
        <v>45122</v>
      </c>
      <c r="D603" s="22">
        <v>0</v>
      </c>
      <c r="E603" s="1" t="s">
        <v>213</v>
      </c>
      <c r="F603" s="15">
        <v>24</v>
      </c>
      <c r="G603" s="2">
        <v>3.13</v>
      </c>
      <c r="H603" s="3">
        <v>0.5</v>
      </c>
      <c r="I603" s="2">
        <v>2.29</v>
      </c>
      <c r="J603" s="4">
        <f t="shared" si="37"/>
        <v>0.83999999999999986</v>
      </c>
      <c r="K603" s="1">
        <v>1</v>
      </c>
      <c r="L603" s="4">
        <f t="shared" si="38"/>
        <v>0.83999999999999986</v>
      </c>
      <c r="M603" s="1">
        <v>1</v>
      </c>
      <c r="N603" s="19">
        <v>0.83999999999999986</v>
      </c>
      <c r="O603" s="1" t="s">
        <v>1746</v>
      </c>
    </row>
    <row r="604" spans="1:15" x14ac:dyDescent="0.25">
      <c r="A604" s="1">
        <v>226</v>
      </c>
      <c r="B604" s="1" t="s">
        <v>258</v>
      </c>
      <c r="C604" s="10">
        <v>45123</v>
      </c>
      <c r="D604" s="22">
        <v>0</v>
      </c>
      <c r="E604" s="1" t="s">
        <v>213</v>
      </c>
      <c r="F604" s="15">
        <v>24</v>
      </c>
      <c r="G604" s="2">
        <v>2.96</v>
      </c>
      <c r="H604" s="3">
        <v>0.5</v>
      </c>
      <c r="I604" s="2">
        <v>2.19</v>
      </c>
      <c r="J604" s="4">
        <f t="shared" si="37"/>
        <v>0.77</v>
      </c>
      <c r="K604" s="1">
        <v>1</v>
      </c>
      <c r="L604" s="4">
        <f t="shared" si="38"/>
        <v>0.77</v>
      </c>
      <c r="M604" s="1">
        <v>1</v>
      </c>
      <c r="N604" s="19">
        <v>0.77</v>
      </c>
      <c r="O604" s="1" t="s">
        <v>1746</v>
      </c>
    </row>
    <row r="605" spans="1:15" ht="33" x14ac:dyDescent="0.25">
      <c r="A605" s="1">
        <v>227</v>
      </c>
      <c r="B605" s="1" t="s">
        <v>258</v>
      </c>
      <c r="C605" s="10">
        <v>45124</v>
      </c>
      <c r="D605" s="22">
        <v>0</v>
      </c>
      <c r="E605" s="11" t="s">
        <v>1110</v>
      </c>
      <c r="F605" s="15">
        <v>19</v>
      </c>
      <c r="G605" s="2">
        <v>2.3199999999999998</v>
      </c>
      <c r="H605" s="3">
        <v>0.5</v>
      </c>
      <c r="I605" s="2">
        <v>1.85</v>
      </c>
      <c r="J605" s="4">
        <f t="shared" si="37"/>
        <v>0.46999999999999975</v>
      </c>
      <c r="K605" s="1">
        <v>1</v>
      </c>
      <c r="L605" s="4">
        <f t="shared" si="38"/>
        <v>0.46999999999999975</v>
      </c>
      <c r="M605" s="1">
        <v>1</v>
      </c>
      <c r="N605" s="19">
        <v>0.46999999999999975</v>
      </c>
      <c r="O605" s="1" t="s">
        <v>1746</v>
      </c>
    </row>
    <row r="606" spans="1:15" x14ac:dyDescent="0.25">
      <c r="A606" s="1">
        <v>228</v>
      </c>
      <c r="B606" s="1" t="s">
        <v>258</v>
      </c>
      <c r="C606" s="10">
        <v>45125</v>
      </c>
      <c r="D606" s="22">
        <v>0</v>
      </c>
      <c r="E606" s="1" t="s">
        <v>1127</v>
      </c>
      <c r="F606" s="15">
        <v>18</v>
      </c>
      <c r="G606" s="2">
        <v>2.3065000000000002</v>
      </c>
      <c r="H606" s="3">
        <v>0.5</v>
      </c>
      <c r="I606" s="2">
        <v>1.7544</v>
      </c>
      <c r="J606" s="4">
        <f t="shared" si="37"/>
        <v>0.55210000000000026</v>
      </c>
      <c r="K606" s="1">
        <v>1</v>
      </c>
      <c r="L606" s="4">
        <f t="shared" si="38"/>
        <v>0.55210000000000026</v>
      </c>
      <c r="M606" s="1">
        <v>3</v>
      </c>
      <c r="N606" s="19">
        <v>0.55210000000000026</v>
      </c>
      <c r="O606" s="1" t="s">
        <v>1746</v>
      </c>
    </row>
    <row r="607" spans="1:15" x14ac:dyDescent="0.25">
      <c r="A607" s="1">
        <v>229</v>
      </c>
      <c r="B607" s="1" t="s">
        <v>258</v>
      </c>
      <c r="C607" s="10">
        <v>45128</v>
      </c>
      <c r="D607" s="22">
        <v>0</v>
      </c>
      <c r="E607" s="1" t="s">
        <v>4870</v>
      </c>
      <c r="F607" s="15">
        <v>16</v>
      </c>
      <c r="G607" s="2">
        <v>2.86</v>
      </c>
      <c r="H607" s="3">
        <v>3.9</v>
      </c>
      <c r="I607" s="2">
        <v>1.99</v>
      </c>
      <c r="J607" s="4">
        <f t="shared" si="37"/>
        <v>0.86999999999999988</v>
      </c>
      <c r="K607" s="1">
        <v>1</v>
      </c>
      <c r="L607" s="4">
        <f t="shared" si="38"/>
        <v>0.86999999999999988</v>
      </c>
      <c r="M607" s="1">
        <v>1</v>
      </c>
      <c r="N607" s="19">
        <v>0.86999999999999988</v>
      </c>
      <c r="O607" s="1" t="s">
        <v>1746</v>
      </c>
    </row>
    <row r="608" spans="1:15" x14ac:dyDescent="0.25">
      <c r="A608" s="1">
        <v>230</v>
      </c>
      <c r="B608" s="1" t="s">
        <v>258</v>
      </c>
      <c r="C608" s="10">
        <v>45129</v>
      </c>
      <c r="D608" s="22">
        <v>0</v>
      </c>
      <c r="E608" s="1" t="s">
        <v>213</v>
      </c>
      <c r="F608" s="15">
        <v>24</v>
      </c>
      <c r="G608" s="2">
        <v>2.5299999999999998</v>
      </c>
      <c r="H608" s="3">
        <v>0.5</v>
      </c>
      <c r="I608" s="2">
        <v>1.65</v>
      </c>
      <c r="J608" s="4">
        <f t="shared" si="37"/>
        <v>0.87999999999999989</v>
      </c>
      <c r="K608" s="1">
        <v>1</v>
      </c>
      <c r="L608" s="4">
        <f t="shared" si="38"/>
        <v>0.87999999999999989</v>
      </c>
      <c r="M608" s="1">
        <v>1</v>
      </c>
      <c r="N608" s="19">
        <v>0.87999999999999989</v>
      </c>
      <c r="O608" s="1" t="s">
        <v>1746</v>
      </c>
    </row>
    <row r="609" spans="1:15" x14ac:dyDescent="0.25">
      <c r="A609" s="1">
        <v>231</v>
      </c>
      <c r="B609" s="1" t="s">
        <v>1192</v>
      </c>
      <c r="C609" s="10">
        <v>45130</v>
      </c>
      <c r="D609" s="22">
        <v>0</v>
      </c>
      <c r="E609" s="11" t="s">
        <v>5087</v>
      </c>
      <c r="F609" s="15">
        <v>3</v>
      </c>
      <c r="G609" s="2">
        <v>0.52829999999999999</v>
      </c>
      <c r="H609" s="3">
        <v>0.5</v>
      </c>
      <c r="I609" s="2">
        <v>0.4158</v>
      </c>
      <c r="J609" s="4">
        <f t="shared" si="37"/>
        <v>0.11249999999999999</v>
      </c>
      <c r="K609" s="1">
        <v>5</v>
      </c>
      <c r="L609" s="4">
        <f t="shared" si="38"/>
        <v>0.5625</v>
      </c>
      <c r="M609" s="1">
        <v>8</v>
      </c>
      <c r="N609" s="19">
        <v>1.2003999999999999</v>
      </c>
      <c r="O609" s="1" t="s">
        <v>1746</v>
      </c>
    </row>
    <row r="610" spans="1:15" ht="33" x14ac:dyDescent="0.25">
      <c r="A610" s="1">
        <v>232</v>
      </c>
      <c r="B610" s="1" t="s">
        <v>258</v>
      </c>
      <c r="C610" s="10">
        <v>45130</v>
      </c>
      <c r="D610" s="22">
        <v>0</v>
      </c>
      <c r="E610" s="11" t="s">
        <v>5088</v>
      </c>
      <c r="F610" s="15">
        <v>21</v>
      </c>
      <c r="G610" s="2">
        <v>2.8706</v>
      </c>
      <c r="H610" s="3">
        <v>0.5</v>
      </c>
      <c r="I610" s="2">
        <v>1.956</v>
      </c>
      <c r="J610" s="4">
        <f t="shared" si="37"/>
        <v>0.91460000000000008</v>
      </c>
      <c r="K610" s="1">
        <v>1</v>
      </c>
      <c r="L610" s="4">
        <f t="shared" si="38"/>
        <v>0.91460000000000008</v>
      </c>
      <c r="M610" s="1">
        <v>1</v>
      </c>
      <c r="N610" s="19">
        <v>0.91460000000000008</v>
      </c>
      <c r="O610" s="1" t="s">
        <v>1746</v>
      </c>
    </row>
    <row r="611" spans="1:15" x14ac:dyDescent="0.25">
      <c r="A611" s="1">
        <v>233</v>
      </c>
      <c r="B611" s="1" t="s">
        <v>258</v>
      </c>
      <c r="C611" s="10">
        <v>45131</v>
      </c>
      <c r="D611" s="22">
        <v>0</v>
      </c>
      <c r="E611" s="1" t="s">
        <v>213</v>
      </c>
      <c r="F611" s="15">
        <v>24</v>
      </c>
      <c r="G611" s="2">
        <v>3.28</v>
      </c>
      <c r="H611" s="3">
        <v>0.5</v>
      </c>
      <c r="I611" s="2">
        <v>2.3199999999999998</v>
      </c>
      <c r="J611" s="4">
        <f t="shared" si="37"/>
        <v>0.96</v>
      </c>
      <c r="K611" s="1">
        <v>1</v>
      </c>
      <c r="L611" s="4">
        <f t="shared" si="38"/>
        <v>0.96</v>
      </c>
      <c r="M611" s="1">
        <v>1</v>
      </c>
      <c r="N611" s="19">
        <v>0.96</v>
      </c>
      <c r="O611" s="1" t="s">
        <v>1746</v>
      </c>
    </row>
    <row r="612" spans="1:15" x14ac:dyDescent="0.25">
      <c r="A612" s="1">
        <v>234</v>
      </c>
      <c r="B612" s="1" t="s">
        <v>258</v>
      </c>
      <c r="C612" s="10">
        <v>45132</v>
      </c>
      <c r="D612" s="22">
        <v>0</v>
      </c>
      <c r="E612" s="1" t="s">
        <v>213</v>
      </c>
      <c r="F612" s="15">
        <v>24</v>
      </c>
      <c r="G612" s="2">
        <v>3.01</v>
      </c>
      <c r="H612" s="3">
        <v>0.5</v>
      </c>
      <c r="I612" s="2">
        <v>2.2400000000000002</v>
      </c>
      <c r="J612" s="4">
        <f t="shared" si="37"/>
        <v>0.76999999999999957</v>
      </c>
      <c r="K612" s="1">
        <v>1</v>
      </c>
      <c r="L612" s="4">
        <f t="shared" si="38"/>
        <v>0.76999999999999957</v>
      </c>
      <c r="M612" s="1">
        <v>1</v>
      </c>
      <c r="N612" s="19">
        <v>0.76999999999999957</v>
      </c>
      <c r="O612" s="1" t="s">
        <v>1746</v>
      </c>
    </row>
    <row r="613" spans="1:15" x14ac:dyDescent="0.25">
      <c r="A613" s="1">
        <v>235</v>
      </c>
      <c r="B613" s="1" t="s">
        <v>258</v>
      </c>
      <c r="C613" s="10">
        <v>45133</v>
      </c>
      <c r="D613" s="22">
        <v>0</v>
      </c>
      <c r="E613" s="1" t="s">
        <v>213</v>
      </c>
      <c r="F613" s="15">
        <v>24</v>
      </c>
      <c r="G613" s="2">
        <v>3.17</v>
      </c>
      <c r="H613" s="3">
        <v>0.5</v>
      </c>
      <c r="I613" s="2">
        <v>2.33</v>
      </c>
      <c r="J613" s="4">
        <f t="shared" si="37"/>
        <v>0.83999999999999986</v>
      </c>
      <c r="K613" s="1">
        <v>1</v>
      </c>
      <c r="L613" s="4">
        <f t="shared" si="38"/>
        <v>0.83999999999999986</v>
      </c>
      <c r="M613" s="1">
        <v>1</v>
      </c>
      <c r="N613" s="19">
        <v>0.83999999999999986</v>
      </c>
      <c r="O613" s="1" t="s">
        <v>1746</v>
      </c>
    </row>
    <row r="614" spans="1:15" x14ac:dyDescent="0.25">
      <c r="A614" s="1">
        <v>236</v>
      </c>
      <c r="B614" s="1" t="s">
        <v>258</v>
      </c>
      <c r="C614" s="10">
        <v>45134</v>
      </c>
      <c r="D614" s="22">
        <v>0</v>
      </c>
      <c r="E614" s="1" t="s">
        <v>213</v>
      </c>
      <c r="F614" s="15">
        <v>24</v>
      </c>
      <c r="G614" s="2">
        <v>2.95</v>
      </c>
      <c r="H614" s="3">
        <v>0.5</v>
      </c>
      <c r="I614" s="2">
        <v>2.2599999999999998</v>
      </c>
      <c r="J614" s="4">
        <f t="shared" si="37"/>
        <v>0.69000000000000039</v>
      </c>
      <c r="K614" s="1">
        <v>1</v>
      </c>
      <c r="L614" s="4">
        <f t="shared" si="38"/>
        <v>0.69000000000000039</v>
      </c>
      <c r="M614" s="1">
        <v>1</v>
      </c>
      <c r="N614" s="19">
        <v>0.69000000000000039</v>
      </c>
      <c r="O614" s="1" t="s">
        <v>1746</v>
      </c>
    </row>
    <row r="615" spans="1:15" ht="33" x14ac:dyDescent="0.25">
      <c r="A615" s="1">
        <v>237</v>
      </c>
      <c r="B615" s="1" t="s">
        <v>258</v>
      </c>
      <c r="C615" s="10">
        <v>45135</v>
      </c>
      <c r="D615" s="22">
        <v>0</v>
      </c>
      <c r="E615" s="11" t="s">
        <v>1266</v>
      </c>
      <c r="F615" s="15">
        <v>20</v>
      </c>
      <c r="G615" s="2">
        <v>2.65</v>
      </c>
      <c r="H615" s="3">
        <v>0.5</v>
      </c>
      <c r="I615" s="2">
        <v>1.93</v>
      </c>
      <c r="J615" s="4">
        <f t="shared" si="37"/>
        <v>0.72</v>
      </c>
      <c r="K615" s="1">
        <v>1</v>
      </c>
      <c r="L615" s="4">
        <f t="shared" si="38"/>
        <v>0.72</v>
      </c>
      <c r="M615" s="1">
        <v>1</v>
      </c>
      <c r="N615" s="19">
        <v>0.72</v>
      </c>
      <c r="O615" s="1" t="s">
        <v>1746</v>
      </c>
    </row>
    <row r="616" spans="1:15" x14ac:dyDescent="0.25">
      <c r="A616" s="1">
        <v>238</v>
      </c>
      <c r="B616" s="1" t="s">
        <v>258</v>
      </c>
      <c r="C616" s="10">
        <v>45136</v>
      </c>
      <c r="D616" s="22">
        <v>0</v>
      </c>
      <c r="E616" s="1" t="s">
        <v>213</v>
      </c>
      <c r="F616" s="15">
        <v>24</v>
      </c>
      <c r="G616" s="2">
        <v>3.08</v>
      </c>
      <c r="H616" s="3">
        <v>0.5</v>
      </c>
      <c r="I616" s="2">
        <v>2.2000000000000002</v>
      </c>
      <c r="J616" s="4">
        <f t="shared" si="37"/>
        <v>0.87999999999999989</v>
      </c>
      <c r="K616" s="1">
        <v>1</v>
      </c>
      <c r="L616" s="4">
        <f t="shared" si="38"/>
        <v>0.87999999999999989</v>
      </c>
      <c r="M616" s="1">
        <v>1</v>
      </c>
      <c r="N616" s="19">
        <v>0.87999999999999989</v>
      </c>
      <c r="O616" s="1" t="s">
        <v>1746</v>
      </c>
    </row>
    <row r="617" spans="1:15" x14ac:dyDescent="0.25">
      <c r="A617" s="1">
        <v>239</v>
      </c>
      <c r="B617" s="1" t="s">
        <v>258</v>
      </c>
      <c r="C617" s="10">
        <v>45137</v>
      </c>
      <c r="D617" s="22">
        <v>0</v>
      </c>
      <c r="E617" s="1" t="s">
        <v>213</v>
      </c>
      <c r="F617" s="15">
        <v>24</v>
      </c>
      <c r="G617" s="2">
        <v>3.22</v>
      </c>
      <c r="H617" s="3">
        <v>0.5</v>
      </c>
      <c r="I617" s="2">
        <v>2.39</v>
      </c>
      <c r="J617" s="4">
        <f t="shared" si="37"/>
        <v>0.83000000000000007</v>
      </c>
      <c r="K617" s="1">
        <v>1</v>
      </c>
      <c r="L617" s="4">
        <f t="shared" si="38"/>
        <v>0.83000000000000007</v>
      </c>
      <c r="M617" s="1">
        <v>1</v>
      </c>
      <c r="N617" s="19">
        <v>0.83000000000000007</v>
      </c>
      <c r="O617" s="1" t="s">
        <v>1746</v>
      </c>
    </row>
    <row r="618" spans="1:15" x14ac:dyDescent="0.25">
      <c r="A618" s="1">
        <v>240</v>
      </c>
      <c r="B618" s="1" t="s">
        <v>258</v>
      </c>
      <c r="C618" s="10">
        <v>45138</v>
      </c>
      <c r="D618" s="22">
        <v>0</v>
      </c>
      <c r="E618" s="1" t="s">
        <v>213</v>
      </c>
      <c r="F618" s="15">
        <v>24</v>
      </c>
      <c r="G618" s="2">
        <v>3.02</v>
      </c>
      <c r="H618" s="3">
        <v>0.5</v>
      </c>
      <c r="I618" s="2">
        <v>2.15</v>
      </c>
      <c r="J618" s="4">
        <f t="shared" si="37"/>
        <v>0.87000000000000011</v>
      </c>
      <c r="K618" s="1">
        <v>1</v>
      </c>
      <c r="L618" s="4">
        <f t="shared" si="38"/>
        <v>0.87000000000000011</v>
      </c>
      <c r="M618" s="1">
        <v>1</v>
      </c>
      <c r="N618" s="19">
        <v>0.87000000000000011</v>
      </c>
      <c r="O618" s="1" t="s">
        <v>1746</v>
      </c>
    </row>
    <row r="619" spans="1:15" ht="33" x14ac:dyDescent="0.25">
      <c r="A619" s="1">
        <v>241</v>
      </c>
      <c r="B619" s="1" t="s">
        <v>258</v>
      </c>
      <c r="C619" s="10">
        <v>45139</v>
      </c>
      <c r="D619" s="22">
        <v>0</v>
      </c>
      <c r="E619" s="11" t="s">
        <v>1323</v>
      </c>
      <c r="F619" s="15">
        <v>15</v>
      </c>
      <c r="G619" s="2">
        <v>1.84</v>
      </c>
      <c r="H619" s="3">
        <v>1</v>
      </c>
      <c r="I619" s="2">
        <v>1.1599999999999999</v>
      </c>
      <c r="J619" s="4">
        <f t="shared" si="37"/>
        <v>0.68000000000000016</v>
      </c>
      <c r="K619" s="1">
        <v>1</v>
      </c>
      <c r="L619" s="4">
        <f t="shared" si="38"/>
        <v>0.68000000000000016</v>
      </c>
      <c r="M619" s="1">
        <v>1</v>
      </c>
      <c r="N619" s="19">
        <v>0.68000000000000016</v>
      </c>
      <c r="O619" s="1" t="s">
        <v>1746</v>
      </c>
    </row>
    <row r="620" spans="1:15" x14ac:dyDescent="0.25">
      <c r="A620" s="1">
        <v>242</v>
      </c>
      <c r="B620" s="1" t="s">
        <v>258</v>
      </c>
      <c r="C620" s="10">
        <v>45140</v>
      </c>
      <c r="D620" s="22">
        <v>0</v>
      </c>
      <c r="E620" s="1" t="s">
        <v>213</v>
      </c>
      <c r="F620" s="15">
        <v>24</v>
      </c>
      <c r="G620" s="2">
        <v>3.02</v>
      </c>
      <c r="H620" s="3">
        <v>1</v>
      </c>
      <c r="I620" s="2">
        <v>2.15</v>
      </c>
      <c r="J620" s="4">
        <f t="shared" ref="J620:J683" si="39">G620-I620</f>
        <v>0.87000000000000011</v>
      </c>
      <c r="K620" s="1">
        <v>1</v>
      </c>
      <c r="L620" s="4">
        <f t="shared" ref="L620:L683" si="40">(G620-I620-D620)*K620</f>
        <v>0.87000000000000011</v>
      </c>
      <c r="M620" s="1">
        <v>1</v>
      </c>
      <c r="N620" s="19">
        <v>0.87000000000000011</v>
      </c>
      <c r="O620" s="1" t="s">
        <v>1746</v>
      </c>
    </row>
    <row r="621" spans="1:15" x14ac:dyDescent="0.25">
      <c r="A621" s="1">
        <v>243</v>
      </c>
      <c r="B621" s="1" t="s">
        <v>258</v>
      </c>
      <c r="C621" s="10">
        <v>45141</v>
      </c>
      <c r="D621" s="22">
        <v>0</v>
      </c>
      <c r="E621" s="1" t="s">
        <v>213</v>
      </c>
      <c r="F621" s="15">
        <v>24</v>
      </c>
      <c r="G621" s="2">
        <v>3.01</v>
      </c>
      <c r="H621" s="3">
        <v>1</v>
      </c>
      <c r="I621" s="2">
        <v>2.15</v>
      </c>
      <c r="J621" s="4">
        <f t="shared" si="39"/>
        <v>0.85999999999999988</v>
      </c>
      <c r="K621" s="1">
        <v>1</v>
      </c>
      <c r="L621" s="4">
        <f t="shared" si="40"/>
        <v>0.85999999999999988</v>
      </c>
      <c r="M621" s="1">
        <v>1</v>
      </c>
      <c r="N621" s="19">
        <v>0.85999999999999988</v>
      </c>
      <c r="O621" s="1" t="s">
        <v>1746</v>
      </c>
    </row>
    <row r="622" spans="1:15" x14ac:dyDescent="0.25">
      <c r="A622" s="1">
        <v>244</v>
      </c>
      <c r="B622" s="1" t="s">
        <v>258</v>
      </c>
      <c r="C622" s="10">
        <v>45142</v>
      </c>
      <c r="D622" s="22">
        <v>0</v>
      </c>
      <c r="E622" s="1" t="s">
        <v>213</v>
      </c>
      <c r="F622" s="15">
        <v>24</v>
      </c>
      <c r="G622" s="2">
        <v>3.03</v>
      </c>
      <c r="H622" s="3">
        <v>0.5</v>
      </c>
      <c r="I622" s="2">
        <v>2.1800000000000002</v>
      </c>
      <c r="J622" s="4">
        <f t="shared" si="39"/>
        <v>0.84999999999999964</v>
      </c>
      <c r="K622" s="1">
        <v>1</v>
      </c>
      <c r="L622" s="4">
        <f t="shared" si="40"/>
        <v>0.84999999999999964</v>
      </c>
      <c r="M622" s="1">
        <v>1</v>
      </c>
      <c r="N622" s="19">
        <v>0.84999999999999964</v>
      </c>
      <c r="O622" s="1" t="s">
        <v>1746</v>
      </c>
    </row>
    <row r="623" spans="1:15" x14ac:dyDescent="0.25">
      <c r="A623" s="1">
        <v>245</v>
      </c>
      <c r="B623" s="1" t="s">
        <v>258</v>
      </c>
      <c r="C623" s="10">
        <v>45143</v>
      </c>
      <c r="D623" s="22">
        <v>0</v>
      </c>
      <c r="E623" s="1" t="s">
        <v>213</v>
      </c>
      <c r="F623" s="15">
        <v>24</v>
      </c>
      <c r="G623" s="2">
        <v>2.96</v>
      </c>
      <c r="H623" s="3">
        <v>0.5</v>
      </c>
      <c r="I623" s="2">
        <v>2.0699999999999998</v>
      </c>
      <c r="J623" s="4">
        <f t="shared" si="39"/>
        <v>0.89000000000000012</v>
      </c>
      <c r="K623" s="1">
        <v>1</v>
      </c>
      <c r="L623" s="4">
        <f t="shared" si="40"/>
        <v>0.89000000000000012</v>
      </c>
      <c r="M623" s="1">
        <v>1</v>
      </c>
      <c r="N623" s="19">
        <v>0.89000000000000012</v>
      </c>
      <c r="O623" s="1" t="s">
        <v>1746</v>
      </c>
    </row>
    <row r="624" spans="1:15" x14ac:dyDescent="0.25">
      <c r="A624" s="1">
        <v>246</v>
      </c>
      <c r="B624" s="1" t="s">
        <v>258</v>
      </c>
      <c r="C624" s="10">
        <v>45144</v>
      </c>
      <c r="D624" s="22">
        <v>0</v>
      </c>
      <c r="E624" s="1" t="s">
        <v>213</v>
      </c>
      <c r="F624" s="15">
        <v>24</v>
      </c>
      <c r="G624" s="2">
        <v>2.92</v>
      </c>
      <c r="H624" s="3">
        <v>0.5</v>
      </c>
      <c r="I624" s="2">
        <v>2.11</v>
      </c>
      <c r="J624" s="4">
        <f t="shared" si="39"/>
        <v>0.81</v>
      </c>
      <c r="K624" s="1">
        <v>1</v>
      </c>
      <c r="L624" s="4">
        <f t="shared" si="40"/>
        <v>0.81</v>
      </c>
      <c r="M624" s="1">
        <v>1</v>
      </c>
      <c r="N624" s="19">
        <v>0.81</v>
      </c>
      <c r="O624" s="1" t="s">
        <v>1746</v>
      </c>
    </row>
    <row r="625" spans="1:15" x14ac:dyDescent="0.25">
      <c r="A625" s="1">
        <v>247</v>
      </c>
      <c r="B625" s="1" t="s">
        <v>258</v>
      </c>
      <c r="C625" s="10">
        <v>45145</v>
      </c>
      <c r="D625" s="22">
        <v>0</v>
      </c>
      <c r="E625" s="1" t="s">
        <v>213</v>
      </c>
      <c r="F625" s="15">
        <v>24</v>
      </c>
      <c r="G625" s="2">
        <v>2.86</v>
      </c>
      <c r="H625" s="3">
        <v>0.5</v>
      </c>
      <c r="I625" s="2">
        <v>2.0099999999999998</v>
      </c>
      <c r="J625" s="4">
        <f t="shared" si="39"/>
        <v>0.85000000000000009</v>
      </c>
      <c r="K625" s="1">
        <v>1</v>
      </c>
      <c r="L625" s="4">
        <f t="shared" si="40"/>
        <v>0.85000000000000009</v>
      </c>
      <c r="M625" s="1">
        <v>1</v>
      </c>
      <c r="N625" s="19">
        <v>0.85000000000000009</v>
      </c>
      <c r="O625" s="1" t="s">
        <v>1746</v>
      </c>
    </row>
    <row r="626" spans="1:15" ht="49.5" x14ac:dyDescent="0.25">
      <c r="A626" s="1">
        <v>248</v>
      </c>
      <c r="B626" s="1" t="s">
        <v>258</v>
      </c>
      <c r="C626" s="10">
        <v>45146</v>
      </c>
      <c r="D626" s="22">
        <v>0</v>
      </c>
      <c r="E626" s="11" t="s">
        <v>4871</v>
      </c>
      <c r="F626" s="15">
        <v>21</v>
      </c>
      <c r="G626" s="2">
        <v>2.0099999999999998</v>
      </c>
      <c r="H626" s="3">
        <v>0.5</v>
      </c>
      <c r="I626" s="2">
        <v>1.54</v>
      </c>
      <c r="J626" s="4">
        <f t="shared" si="39"/>
        <v>0.46999999999999975</v>
      </c>
      <c r="K626" s="1">
        <v>1</v>
      </c>
      <c r="L626" s="4">
        <f t="shared" si="40"/>
        <v>0.46999999999999975</v>
      </c>
      <c r="M626" s="1">
        <v>1</v>
      </c>
      <c r="N626" s="19">
        <v>0.46999999999999975</v>
      </c>
      <c r="O626" s="1" t="s">
        <v>1746</v>
      </c>
    </row>
    <row r="627" spans="1:15" x14ac:dyDescent="0.25">
      <c r="A627" s="1">
        <v>249</v>
      </c>
      <c r="B627" s="1" t="s">
        <v>1381</v>
      </c>
      <c r="C627" s="10">
        <v>45146</v>
      </c>
      <c r="D627" s="22">
        <v>0</v>
      </c>
      <c r="E627" s="1" t="s">
        <v>4872</v>
      </c>
      <c r="F627" s="15">
        <v>2</v>
      </c>
      <c r="G627" s="2">
        <v>0.39</v>
      </c>
      <c r="H627" s="3">
        <v>0.4</v>
      </c>
      <c r="I627" s="2">
        <v>0.3</v>
      </c>
      <c r="J627" s="4">
        <f t="shared" si="39"/>
        <v>9.0000000000000024E-2</v>
      </c>
      <c r="K627" s="1">
        <v>1</v>
      </c>
      <c r="L627" s="4">
        <f t="shared" si="40"/>
        <v>9.0000000000000024E-2</v>
      </c>
      <c r="M627" s="1">
        <v>1</v>
      </c>
      <c r="N627" s="19">
        <v>9.0000000000000024E-2</v>
      </c>
      <c r="O627" s="1" t="s">
        <v>1746</v>
      </c>
    </row>
    <row r="628" spans="1:15" ht="33" x14ac:dyDescent="0.25">
      <c r="A628" s="1">
        <v>250</v>
      </c>
      <c r="B628" s="1" t="s">
        <v>258</v>
      </c>
      <c r="C628" s="10">
        <v>45147</v>
      </c>
      <c r="D628" s="22">
        <v>0</v>
      </c>
      <c r="E628" s="11" t="s">
        <v>1393</v>
      </c>
      <c r="F628" s="15">
        <v>17</v>
      </c>
      <c r="G628" s="2">
        <v>2.04</v>
      </c>
      <c r="H628" s="3">
        <v>0.5</v>
      </c>
      <c r="I628" s="2">
        <v>1.33</v>
      </c>
      <c r="J628" s="4">
        <f t="shared" si="39"/>
        <v>0.71</v>
      </c>
      <c r="K628" s="1">
        <v>1</v>
      </c>
      <c r="L628" s="4">
        <f t="shared" si="40"/>
        <v>0.71</v>
      </c>
      <c r="M628" s="1">
        <v>1</v>
      </c>
      <c r="N628" s="19">
        <v>0.71</v>
      </c>
      <c r="O628" s="1" t="s">
        <v>1746</v>
      </c>
    </row>
    <row r="629" spans="1:15" x14ac:dyDescent="0.25">
      <c r="A629" s="1">
        <v>251</v>
      </c>
      <c r="B629" s="1" t="s">
        <v>1381</v>
      </c>
      <c r="C629" s="10">
        <v>45147</v>
      </c>
      <c r="D629" s="22">
        <v>0</v>
      </c>
      <c r="E629" s="1" t="s">
        <v>1394</v>
      </c>
      <c r="F629" s="15">
        <v>7</v>
      </c>
      <c r="G629" s="2">
        <v>0.93</v>
      </c>
      <c r="H629" s="3">
        <v>0.4</v>
      </c>
      <c r="I629" s="2">
        <v>0.55000000000000004</v>
      </c>
      <c r="J629" s="4">
        <f t="shared" si="39"/>
        <v>0.38</v>
      </c>
      <c r="K629" s="1">
        <v>5</v>
      </c>
      <c r="L629" s="4">
        <f t="shared" si="40"/>
        <v>1.9</v>
      </c>
      <c r="M629" s="1">
        <v>15</v>
      </c>
      <c r="N629" s="19">
        <v>6.7915999999999999</v>
      </c>
      <c r="O629" s="1" t="s">
        <v>1746</v>
      </c>
    </row>
    <row r="630" spans="1:15" x14ac:dyDescent="0.25">
      <c r="A630" s="1">
        <v>252</v>
      </c>
      <c r="B630" s="1" t="s">
        <v>258</v>
      </c>
      <c r="C630" s="10">
        <v>45148</v>
      </c>
      <c r="D630" s="22">
        <v>0</v>
      </c>
      <c r="E630" s="1" t="s">
        <v>213</v>
      </c>
      <c r="F630" s="15">
        <v>24</v>
      </c>
      <c r="G630" s="2">
        <v>2.82</v>
      </c>
      <c r="H630" s="3">
        <v>0.5</v>
      </c>
      <c r="I630" s="2">
        <v>1.85</v>
      </c>
      <c r="J630" s="4">
        <f t="shared" si="39"/>
        <v>0.96999999999999975</v>
      </c>
      <c r="K630" s="1">
        <v>1</v>
      </c>
      <c r="L630" s="4">
        <f t="shared" si="40"/>
        <v>0.96999999999999975</v>
      </c>
      <c r="M630" s="1">
        <v>1</v>
      </c>
      <c r="N630" s="19">
        <v>0.96999999999999975</v>
      </c>
      <c r="O630" s="1" t="s">
        <v>1746</v>
      </c>
    </row>
    <row r="631" spans="1:15" x14ac:dyDescent="0.25">
      <c r="A631" s="1">
        <v>253</v>
      </c>
      <c r="B631" s="1" t="s">
        <v>258</v>
      </c>
      <c r="C631" s="10">
        <v>45149</v>
      </c>
      <c r="D631" s="22">
        <v>0</v>
      </c>
      <c r="E631" s="1" t="s">
        <v>213</v>
      </c>
      <c r="F631" s="15">
        <v>24</v>
      </c>
      <c r="G631" s="2">
        <v>2.74</v>
      </c>
      <c r="H631" s="3">
        <v>0.5</v>
      </c>
      <c r="I631" s="2">
        <v>1.88</v>
      </c>
      <c r="J631" s="4">
        <f t="shared" si="39"/>
        <v>0.86000000000000032</v>
      </c>
      <c r="K631" s="1">
        <v>1</v>
      </c>
      <c r="L631" s="4">
        <f t="shared" si="40"/>
        <v>0.86000000000000032</v>
      </c>
      <c r="M631" s="1">
        <v>1</v>
      </c>
      <c r="N631" s="19">
        <v>0.86000000000000032</v>
      </c>
      <c r="O631" s="1" t="s">
        <v>1746</v>
      </c>
    </row>
    <row r="632" spans="1:15" x14ac:dyDescent="0.25">
      <c r="A632" s="1">
        <v>254</v>
      </c>
      <c r="B632" s="1" t="s">
        <v>258</v>
      </c>
      <c r="C632" s="10">
        <v>45150</v>
      </c>
      <c r="D632" s="22">
        <v>0</v>
      </c>
      <c r="E632" s="1" t="s">
        <v>213</v>
      </c>
      <c r="F632" s="15">
        <v>24</v>
      </c>
      <c r="G632" s="2">
        <v>2.82</v>
      </c>
      <c r="H632" s="3">
        <v>0.5</v>
      </c>
      <c r="I632" s="2">
        <v>2</v>
      </c>
      <c r="J632" s="4">
        <f t="shared" si="39"/>
        <v>0.81999999999999984</v>
      </c>
      <c r="K632" s="1">
        <v>1</v>
      </c>
      <c r="L632" s="4">
        <f t="shared" si="40"/>
        <v>0.81999999999999984</v>
      </c>
      <c r="M632" s="1">
        <v>1</v>
      </c>
      <c r="N632" s="19">
        <v>0.81999999999999984</v>
      </c>
      <c r="O632" s="1" t="s">
        <v>1746</v>
      </c>
    </row>
    <row r="633" spans="1:15" x14ac:dyDescent="0.25">
      <c r="A633" s="1">
        <v>255</v>
      </c>
      <c r="B633" s="1" t="s">
        <v>258</v>
      </c>
      <c r="C633" s="10">
        <v>45151</v>
      </c>
      <c r="D633" s="22">
        <v>0</v>
      </c>
      <c r="E633" s="1" t="s">
        <v>213</v>
      </c>
      <c r="F633" s="15">
        <v>24</v>
      </c>
      <c r="G633" s="2">
        <v>2.74</v>
      </c>
      <c r="H633" s="3">
        <v>0.5</v>
      </c>
      <c r="I633" s="2">
        <v>1.94</v>
      </c>
      <c r="J633" s="4">
        <f t="shared" si="39"/>
        <v>0.80000000000000027</v>
      </c>
      <c r="K633" s="1">
        <v>1</v>
      </c>
      <c r="L633" s="4">
        <f t="shared" si="40"/>
        <v>0.80000000000000027</v>
      </c>
      <c r="M633" s="1">
        <v>1</v>
      </c>
      <c r="N633" s="19">
        <v>0.80000000000000027</v>
      </c>
      <c r="O633" s="1" t="s">
        <v>1746</v>
      </c>
    </row>
    <row r="634" spans="1:15" x14ac:dyDescent="0.25">
      <c r="A634" s="1">
        <v>256</v>
      </c>
      <c r="B634" s="1" t="s">
        <v>258</v>
      </c>
      <c r="C634" s="10">
        <v>45152</v>
      </c>
      <c r="D634" s="22">
        <v>0</v>
      </c>
      <c r="E634" s="1" t="s">
        <v>213</v>
      </c>
      <c r="F634" s="15">
        <v>24</v>
      </c>
      <c r="G634" s="2">
        <v>2.83</v>
      </c>
      <c r="H634" s="3">
        <v>0.5</v>
      </c>
      <c r="I634" s="2">
        <v>1.99</v>
      </c>
      <c r="J634" s="4">
        <f t="shared" si="39"/>
        <v>0.84000000000000008</v>
      </c>
      <c r="K634" s="1">
        <v>1</v>
      </c>
      <c r="L634" s="4">
        <f t="shared" si="40"/>
        <v>0.84000000000000008</v>
      </c>
      <c r="M634" s="1">
        <v>1</v>
      </c>
      <c r="N634" s="19">
        <v>0.84000000000000008</v>
      </c>
      <c r="O634" s="1" t="s">
        <v>1746</v>
      </c>
    </row>
    <row r="635" spans="1:15" x14ac:dyDescent="0.25">
      <c r="A635" s="1">
        <v>257</v>
      </c>
      <c r="B635" s="1" t="s">
        <v>258</v>
      </c>
      <c r="C635" s="10">
        <v>45153</v>
      </c>
      <c r="D635" s="22">
        <v>0</v>
      </c>
      <c r="E635" s="1" t="s">
        <v>213</v>
      </c>
      <c r="F635" s="15">
        <v>24</v>
      </c>
      <c r="G635" s="2">
        <v>2.35</v>
      </c>
      <c r="H635" s="3">
        <v>0.5</v>
      </c>
      <c r="I635" s="2">
        <v>1.82</v>
      </c>
      <c r="J635" s="4">
        <f t="shared" si="39"/>
        <v>0.53</v>
      </c>
      <c r="K635" s="1">
        <v>1</v>
      </c>
      <c r="L635" s="4">
        <f t="shared" si="40"/>
        <v>0.53</v>
      </c>
      <c r="M635" s="1">
        <v>1</v>
      </c>
      <c r="N635" s="19">
        <v>0.53</v>
      </c>
      <c r="O635" s="1" t="s">
        <v>1746</v>
      </c>
    </row>
    <row r="636" spans="1:15" x14ac:dyDescent="0.25">
      <c r="A636" s="1">
        <v>258</v>
      </c>
      <c r="B636" s="1" t="s">
        <v>258</v>
      </c>
      <c r="C636" s="10">
        <v>45154</v>
      </c>
      <c r="D636" s="22">
        <v>0</v>
      </c>
      <c r="E636" s="1" t="s">
        <v>213</v>
      </c>
      <c r="F636" s="15">
        <v>24</v>
      </c>
      <c r="G636" s="2">
        <v>2.8</v>
      </c>
      <c r="H636" s="3">
        <v>0.5</v>
      </c>
      <c r="I636" s="2">
        <v>1.88</v>
      </c>
      <c r="J636" s="4">
        <f t="shared" si="39"/>
        <v>0.91999999999999993</v>
      </c>
      <c r="K636" s="1">
        <v>1</v>
      </c>
      <c r="L636" s="4">
        <f t="shared" si="40"/>
        <v>0.91999999999999993</v>
      </c>
      <c r="M636" s="1">
        <v>1</v>
      </c>
      <c r="N636" s="19">
        <v>0.91999999999999993</v>
      </c>
      <c r="O636" s="1" t="s">
        <v>1746</v>
      </c>
    </row>
    <row r="637" spans="1:15" x14ac:dyDescent="0.25">
      <c r="A637" s="1">
        <v>259</v>
      </c>
      <c r="B637" s="1" t="s">
        <v>258</v>
      </c>
      <c r="C637" s="10">
        <v>45155</v>
      </c>
      <c r="D637" s="22">
        <v>0</v>
      </c>
      <c r="E637" s="1" t="s">
        <v>213</v>
      </c>
      <c r="F637" s="15">
        <v>24</v>
      </c>
      <c r="G637" s="2">
        <v>3.1</v>
      </c>
      <c r="H637" s="3">
        <v>0.5</v>
      </c>
      <c r="I637" s="2">
        <v>2.4500000000000002</v>
      </c>
      <c r="J637" s="4">
        <f t="shared" si="39"/>
        <v>0.64999999999999991</v>
      </c>
      <c r="K637" s="1">
        <v>1</v>
      </c>
      <c r="L637" s="4">
        <f t="shared" si="40"/>
        <v>0.64999999999999991</v>
      </c>
      <c r="M637" s="1">
        <v>1</v>
      </c>
      <c r="N637" s="19">
        <v>0.64999999999999991</v>
      </c>
      <c r="O637" s="1" t="s">
        <v>1746</v>
      </c>
    </row>
    <row r="638" spans="1:15" x14ac:dyDescent="0.25">
      <c r="A638" s="1">
        <v>260</v>
      </c>
      <c r="B638" s="1" t="s">
        <v>258</v>
      </c>
      <c r="C638" s="10">
        <v>45156</v>
      </c>
      <c r="D638" s="22">
        <v>0</v>
      </c>
      <c r="E638" s="1" t="s">
        <v>213</v>
      </c>
      <c r="F638" s="15">
        <v>24</v>
      </c>
      <c r="G638" s="2">
        <v>3.12</v>
      </c>
      <c r="H638" s="3">
        <v>0.5</v>
      </c>
      <c r="I638" s="2">
        <v>2.27</v>
      </c>
      <c r="J638" s="4">
        <f t="shared" si="39"/>
        <v>0.85000000000000009</v>
      </c>
      <c r="K638" s="1">
        <v>1</v>
      </c>
      <c r="L638" s="4">
        <f t="shared" si="40"/>
        <v>0.85000000000000009</v>
      </c>
      <c r="M638" s="1">
        <v>1</v>
      </c>
      <c r="N638" s="19">
        <v>0.85000000000000009</v>
      </c>
      <c r="O638" s="1" t="s">
        <v>1746</v>
      </c>
    </row>
    <row r="639" spans="1:15" x14ac:dyDescent="0.25">
      <c r="A639" s="1">
        <v>261</v>
      </c>
      <c r="B639" s="1" t="s">
        <v>258</v>
      </c>
      <c r="C639" s="10">
        <v>45157</v>
      </c>
      <c r="D639" s="22">
        <v>0</v>
      </c>
      <c r="E639" s="1" t="s">
        <v>4873</v>
      </c>
      <c r="F639" s="15">
        <v>22</v>
      </c>
      <c r="G639" s="2">
        <v>2.76</v>
      </c>
      <c r="H639" s="3">
        <v>0.5</v>
      </c>
      <c r="I639" s="2">
        <v>2.2599999999999998</v>
      </c>
      <c r="J639" s="4">
        <f t="shared" si="39"/>
        <v>0.5</v>
      </c>
      <c r="K639" s="1">
        <v>1</v>
      </c>
      <c r="L639" s="4">
        <f t="shared" si="40"/>
        <v>0.5</v>
      </c>
      <c r="M639" s="1">
        <v>1</v>
      </c>
      <c r="N639" s="19">
        <v>0.5</v>
      </c>
      <c r="O639" s="1" t="s">
        <v>1746</v>
      </c>
    </row>
    <row r="640" spans="1:15" x14ac:dyDescent="0.25">
      <c r="A640" s="1">
        <v>262</v>
      </c>
      <c r="B640" s="1" t="s">
        <v>258</v>
      </c>
      <c r="C640" s="10">
        <v>45158</v>
      </c>
      <c r="D640" s="22">
        <v>0</v>
      </c>
      <c r="E640" s="1" t="s">
        <v>213</v>
      </c>
      <c r="F640" s="15">
        <v>24</v>
      </c>
      <c r="G640" s="2">
        <v>3.05</v>
      </c>
      <c r="H640" s="3">
        <v>0.5</v>
      </c>
      <c r="I640" s="2">
        <v>2.2799999999999998</v>
      </c>
      <c r="J640" s="4">
        <f t="shared" si="39"/>
        <v>0.77</v>
      </c>
      <c r="K640" s="1">
        <v>1</v>
      </c>
      <c r="L640" s="4">
        <f t="shared" si="40"/>
        <v>0.77</v>
      </c>
      <c r="M640" s="1">
        <v>1</v>
      </c>
      <c r="N640" s="19">
        <v>0.77</v>
      </c>
      <c r="O640" s="1" t="s">
        <v>1746</v>
      </c>
    </row>
    <row r="641" spans="1:15" x14ac:dyDescent="0.25">
      <c r="A641" s="1">
        <v>263</v>
      </c>
      <c r="B641" s="1" t="s">
        <v>258</v>
      </c>
      <c r="C641" s="10">
        <v>45159</v>
      </c>
      <c r="D641" s="22">
        <v>0</v>
      </c>
      <c r="E641" s="1" t="s">
        <v>213</v>
      </c>
      <c r="F641" s="15">
        <v>24</v>
      </c>
      <c r="G641" s="2">
        <v>3.09</v>
      </c>
      <c r="H641" s="3">
        <v>0.5</v>
      </c>
      <c r="I641" s="2">
        <v>2.2599999999999998</v>
      </c>
      <c r="J641" s="4">
        <f t="shared" si="39"/>
        <v>0.83000000000000007</v>
      </c>
      <c r="K641" s="1">
        <v>1</v>
      </c>
      <c r="L641" s="4">
        <f t="shared" si="40"/>
        <v>0.83000000000000007</v>
      </c>
      <c r="M641" s="1">
        <v>1</v>
      </c>
      <c r="N641" s="19">
        <v>0.83000000000000007</v>
      </c>
      <c r="O641" s="1" t="s">
        <v>1746</v>
      </c>
    </row>
    <row r="642" spans="1:15" x14ac:dyDescent="0.25">
      <c r="A642" s="1">
        <v>264</v>
      </c>
      <c r="B642" s="1" t="s">
        <v>258</v>
      </c>
      <c r="C642" s="10">
        <v>45160</v>
      </c>
      <c r="D642" s="22">
        <v>0</v>
      </c>
      <c r="E642" s="1" t="s">
        <v>213</v>
      </c>
      <c r="F642" s="15">
        <v>24</v>
      </c>
      <c r="G642" s="2">
        <v>2.84</v>
      </c>
      <c r="H642" s="3">
        <v>0.5</v>
      </c>
      <c r="I642" s="2">
        <v>2.0499999999999998</v>
      </c>
      <c r="J642" s="4">
        <f t="shared" si="39"/>
        <v>0.79</v>
      </c>
      <c r="K642" s="1">
        <v>1</v>
      </c>
      <c r="L642" s="4">
        <f t="shared" si="40"/>
        <v>0.79</v>
      </c>
      <c r="M642" s="1">
        <v>1</v>
      </c>
      <c r="N642" s="19">
        <v>0.79</v>
      </c>
      <c r="O642" s="1" t="s">
        <v>1746</v>
      </c>
    </row>
    <row r="643" spans="1:15" x14ac:dyDescent="0.25">
      <c r="A643" s="1">
        <v>265</v>
      </c>
      <c r="B643" s="1" t="s">
        <v>258</v>
      </c>
      <c r="C643" s="10">
        <v>45161</v>
      </c>
      <c r="D643" s="22">
        <v>0</v>
      </c>
      <c r="E643" s="1" t="s">
        <v>213</v>
      </c>
      <c r="F643" s="15">
        <v>24</v>
      </c>
      <c r="G643" s="2">
        <v>2.81</v>
      </c>
      <c r="H643" s="3">
        <v>0.5</v>
      </c>
      <c r="I643" s="2">
        <v>2.02</v>
      </c>
      <c r="J643" s="4">
        <f t="shared" si="39"/>
        <v>0.79</v>
      </c>
      <c r="K643" s="1">
        <v>1</v>
      </c>
      <c r="L643" s="4">
        <f t="shared" si="40"/>
        <v>0.79</v>
      </c>
      <c r="M643" s="1">
        <v>1</v>
      </c>
      <c r="N643" s="19">
        <v>0.79</v>
      </c>
      <c r="O643" s="1" t="s">
        <v>1746</v>
      </c>
    </row>
    <row r="644" spans="1:15" ht="33" x14ac:dyDescent="0.25">
      <c r="A644" s="1">
        <v>266</v>
      </c>
      <c r="B644" s="1" t="s">
        <v>258</v>
      </c>
      <c r="C644" s="10">
        <v>45162</v>
      </c>
      <c r="D644" s="22">
        <v>0</v>
      </c>
      <c r="E644" s="11" t="s">
        <v>1546</v>
      </c>
      <c r="F644" s="15">
        <v>21</v>
      </c>
      <c r="G644" s="2">
        <v>1.96</v>
      </c>
      <c r="H644" s="3">
        <v>1</v>
      </c>
      <c r="I644" s="2">
        <v>1.4</v>
      </c>
      <c r="J644" s="4">
        <f t="shared" si="39"/>
        <v>0.56000000000000005</v>
      </c>
      <c r="K644" s="1">
        <v>1</v>
      </c>
      <c r="L644" s="4">
        <f t="shared" si="40"/>
        <v>0.56000000000000005</v>
      </c>
      <c r="M644" s="1">
        <v>1</v>
      </c>
      <c r="N644" s="19">
        <v>0.56000000000000005</v>
      </c>
      <c r="O644" s="1" t="s">
        <v>1746</v>
      </c>
    </row>
    <row r="645" spans="1:15" x14ac:dyDescent="0.25">
      <c r="A645" s="1">
        <v>267</v>
      </c>
      <c r="B645" s="1" t="s">
        <v>1545</v>
      </c>
      <c r="C645" s="10">
        <v>45162</v>
      </c>
      <c r="D645" s="22">
        <v>0</v>
      </c>
      <c r="E645" s="1" t="s">
        <v>1547</v>
      </c>
      <c r="F645" s="15">
        <v>3</v>
      </c>
      <c r="G645" s="2">
        <v>1.17</v>
      </c>
      <c r="H645" s="3">
        <v>0.1</v>
      </c>
      <c r="I645" s="2">
        <v>0.32</v>
      </c>
      <c r="J645" s="4">
        <f t="shared" si="39"/>
        <v>0.84999999999999987</v>
      </c>
      <c r="K645" s="1">
        <v>5</v>
      </c>
      <c r="L645" s="4">
        <f t="shared" si="40"/>
        <v>4.2499999999999991</v>
      </c>
      <c r="M645" s="1">
        <v>7</v>
      </c>
      <c r="N645" s="19">
        <v>5.6933999999999996</v>
      </c>
      <c r="O645" s="1" t="s">
        <v>1746</v>
      </c>
    </row>
    <row r="646" spans="1:15" x14ac:dyDescent="0.25">
      <c r="A646" s="1">
        <v>268</v>
      </c>
      <c r="B646" s="1" t="s">
        <v>258</v>
      </c>
      <c r="C646" s="10">
        <v>45163</v>
      </c>
      <c r="D646" s="22">
        <v>0</v>
      </c>
      <c r="E646" s="1" t="s">
        <v>213</v>
      </c>
      <c r="F646" s="15">
        <v>24</v>
      </c>
      <c r="G646" s="2">
        <v>2.79</v>
      </c>
      <c r="H646" s="3">
        <v>0.5</v>
      </c>
      <c r="I646" s="2">
        <v>2.31</v>
      </c>
      <c r="J646" s="4">
        <f t="shared" si="39"/>
        <v>0.48</v>
      </c>
      <c r="K646" s="1">
        <v>1</v>
      </c>
      <c r="L646" s="4">
        <f t="shared" si="40"/>
        <v>0.48</v>
      </c>
      <c r="M646" s="1">
        <v>1</v>
      </c>
      <c r="N646" s="19">
        <v>0.48</v>
      </c>
      <c r="O646" s="1" t="s">
        <v>1746</v>
      </c>
    </row>
    <row r="647" spans="1:15" x14ac:dyDescent="0.25">
      <c r="A647" s="1">
        <v>269</v>
      </c>
      <c r="B647" s="1" t="s">
        <v>258</v>
      </c>
      <c r="C647" s="10">
        <v>45164</v>
      </c>
      <c r="D647" s="22">
        <v>0</v>
      </c>
      <c r="E647" s="1" t="s">
        <v>213</v>
      </c>
      <c r="F647" s="15">
        <v>24</v>
      </c>
      <c r="G647" s="2">
        <v>3.04</v>
      </c>
      <c r="H647" s="3">
        <v>0.5</v>
      </c>
      <c r="I647" s="2">
        <v>2.4500000000000002</v>
      </c>
      <c r="J647" s="4">
        <f t="shared" si="39"/>
        <v>0.58999999999999986</v>
      </c>
      <c r="K647" s="1">
        <v>1</v>
      </c>
      <c r="L647" s="4">
        <f t="shared" si="40"/>
        <v>0.58999999999999986</v>
      </c>
      <c r="M647" s="1">
        <v>1</v>
      </c>
      <c r="N647" s="19">
        <v>0.58999999999999986</v>
      </c>
      <c r="O647" s="1" t="s">
        <v>1746</v>
      </c>
    </row>
    <row r="648" spans="1:15" x14ac:dyDescent="0.25">
      <c r="A648" s="1">
        <v>270</v>
      </c>
      <c r="B648" s="1" t="s">
        <v>258</v>
      </c>
      <c r="C648" s="10">
        <v>45165</v>
      </c>
      <c r="D648" s="22">
        <v>0</v>
      </c>
      <c r="E648" s="1" t="s">
        <v>4874</v>
      </c>
      <c r="F648" s="15">
        <v>22</v>
      </c>
      <c r="G648" s="2">
        <v>2.5099999999999998</v>
      </c>
      <c r="H648" s="3">
        <v>0.5</v>
      </c>
      <c r="I648" s="2">
        <v>2.0699999999999998</v>
      </c>
      <c r="J648" s="4">
        <f t="shared" si="39"/>
        <v>0.43999999999999995</v>
      </c>
      <c r="K648" s="1">
        <v>1</v>
      </c>
      <c r="L648" s="4">
        <f t="shared" si="40"/>
        <v>0.43999999999999995</v>
      </c>
      <c r="M648" s="1">
        <v>1</v>
      </c>
      <c r="N648" s="19">
        <v>0.43999999999999995</v>
      </c>
      <c r="O648" s="1" t="s">
        <v>1746</v>
      </c>
    </row>
    <row r="649" spans="1:15" x14ac:dyDescent="0.25">
      <c r="A649" s="1">
        <v>271</v>
      </c>
      <c r="B649" s="1" t="s">
        <v>258</v>
      </c>
      <c r="C649" s="10">
        <v>45166</v>
      </c>
      <c r="D649" s="22">
        <v>0</v>
      </c>
      <c r="E649" s="1" t="s">
        <v>213</v>
      </c>
      <c r="F649" s="15">
        <v>24</v>
      </c>
      <c r="G649" s="2">
        <v>2.6</v>
      </c>
      <c r="H649" s="3">
        <v>0.5</v>
      </c>
      <c r="I649" s="2">
        <v>2.2599999999999998</v>
      </c>
      <c r="J649" s="4">
        <f t="shared" si="39"/>
        <v>0.3400000000000003</v>
      </c>
      <c r="K649" s="1">
        <v>1</v>
      </c>
      <c r="L649" s="4">
        <f t="shared" si="40"/>
        <v>0.3400000000000003</v>
      </c>
      <c r="M649" s="1">
        <v>1</v>
      </c>
      <c r="N649" s="19">
        <v>0.3400000000000003</v>
      </c>
      <c r="O649" s="1" t="s">
        <v>1746</v>
      </c>
    </row>
    <row r="650" spans="1:15" x14ac:dyDescent="0.25">
      <c r="A650" s="1">
        <v>272</v>
      </c>
      <c r="B650" s="1" t="s">
        <v>258</v>
      </c>
      <c r="C650" s="10">
        <v>45167</v>
      </c>
      <c r="D650" s="22">
        <v>0</v>
      </c>
      <c r="E650" s="1" t="s">
        <v>213</v>
      </c>
      <c r="F650" s="15">
        <v>24</v>
      </c>
      <c r="G650" s="2">
        <v>3.15</v>
      </c>
      <c r="H650" s="3">
        <v>0.5</v>
      </c>
      <c r="I650" s="2">
        <v>2.36</v>
      </c>
      <c r="J650" s="4">
        <f t="shared" si="39"/>
        <v>0.79</v>
      </c>
      <c r="K650" s="1">
        <v>1</v>
      </c>
      <c r="L650" s="4">
        <f t="shared" si="40"/>
        <v>0.79</v>
      </c>
      <c r="M650" s="1">
        <v>1</v>
      </c>
      <c r="N650" s="19">
        <v>0.79</v>
      </c>
      <c r="O650" s="1" t="s">
        <v>1746</v>
      </c>
    </row>
    <row r="651" spans="1:15" x14ac:dyDescent="0.25">
      <c r="A651" s="1">
        <v>273</v>
      </c>
      <c r="B651" s="1" t="s">
        <v>258</v>
      </c>
      <c r="C651" s="10">
        <v>45168</v>
      </c>
      <c r="D651" s="22">
        <v>0</v>
      </c>
      <c r="E651" s="1" t="s">
        <v>213</v>
      </c>
      <c r="F651" s="15">
        <v>24</v>
      </c>
      <c r="G651" s="2">
        <v>3.07</v>
      </c>
      <c r="H651" s="3">
        <v>0.5</v>
      </c>
      <c r="I651" s="2">
        <v>2.4</v>
      </c>
      <c r="J651" s="4">
        <f t="shared" si="39"/>
        <v>0.66999999999999993</v>
      </c>
      <c r="K651" s="1">
        <v>1</v>
      </c>
      <c r="L651" s="4">
        <f t="shared" si="40"/>
        <v>0.66999999999999993</v>
      </c>
      <c r="M651" s="1">
        <v>1</v>
      </c>
      <c r="N651" s="19">
        <v>0.66999999999999993</v>
      </c>
      <c r="O651" s="1" t="s">
        <v>1746</v>
      </c>
    </row>
    <row r="652" spans="1:15" x14ac:dyDescent="0.25">
      <c r="A652" s="1">
        <v>274</v>
      </c>
      <c r="B652" s="1" t="s">
        <v>258</v>
      </c>
      <c r="C652" s="10">
        <v>45169</v>
      </c>
      <c r="D652" s="22">
        <v>0</v>
      </c>
      <c r="E652" s="1" t="s">
        <v>213</v>
      </c>
      <c r="F652" s="15">
        <v>24</v>
      </c>
      <c r="G652" s="2">
        <v>3.05</v>
      </c>
      <c r="H652" s="3">
        <v>0.5</v>
      </c>
      <c r="I652" s="2">
        <v>2.39</v>
      </c>
      <c r="J652" s="4">
        <f t="shared" si="39"/>
        <v>0.6599999999999997</v>
      </c>
      <c r="K652" s="1">
        <v>1</v>
      </c>
      <c r="L652" s="4">
        <f t="shared" si="40"/>
        <v>0.6599999999999997</v>
      </c>
      <c r="M652" s="1">
        <v>1</v>
      </c>
      <c r="N652" s="19">
        <v>0.6599999999999997</v>
      </c>
      <c r="O652" s="1" t="s">
        <v>1746</v>
      </c>
    </row>
    <row r="653" spans="1:15" x14ac:dyDescent="0.25">
      <c r="A653" s="1">
        <v>275</v>
      </c>
      <c r="B653" s="1" t="s">
        <v>258</v>
      </c>
      <c r="C653" s="10">
        <v>45170</v>
      </c>
      <c r="D653" s="22">
        <v>0</v>
      </c>
      <c r="E653" s="1" t="s">
        <v>213</v>
      </c>
      <c r="F653" s="15">
        <v>24</v>
      </c>
      <c r="G653" s="2">
        <v>3.09</v>
      </c>
      <c r="H653" s="3">
        <v>0.5</v>
      </c>
      <c r="I653" s="2">
        <v>2.46</v>
      </c>
      <c r="J653" s="4">
        <f t="shared" si="39"/>
        <v>0.62999999999999989</v>
      </c>
      <c r="K653" s="1">
        <v>1</v>
      </c>
      <c r="L653" s="4">
        <f t="shared" si="40"/>
        <v>0.62999999999999989</v>
      </c>
      <c r="M653" s="1">
        <v>1</v>
      </c>
      <c r="N653" s="19">
        <v>0.62999999999999989</v>
      </c>
      <c r="O653" s="1" t="s">
        <v>1746</v>
      </c>
    </row>
    <row r="654" spans="1:15" x14ac:dyDescent="0.25">
      <c r="A654" s="1">
        <v>276</v>
      </c>
      <c r="B654" s="1" t="s">
        <v>258</v>
      </c>
      <c r="C654" s="10">
        <v>45171</v>
      </c>
      <c r="D654" s="22">
        <v>0</v>
      </c>
      <c r="E654" s="1" t="s">
        <v>213</v>
      </c>
      <c r="F654" s="15">
        <v>24</v>
      </c>
      <c r="G654" s="2">
        <v>3.03</v>
      </c>
      <c r="H654" s="3">
        <v>0.5</v>
      </c>
      <c r="I654" s="2">
        <v>2.37</v>
      </c>
      <c r="J654" s="4">
        <f t="shared" si="39"/>
        <v>0.6599999999999997</v>
      </c>
      <c r="K654" s="1">
        <v>1</v>
      </c>
      <c r="L654" s="4">
        <f t="shared" si="40"/>
        <v>0.6599999999999997</v>
      </c>
      <c r="M654" s="1">
        <v>1</v>
      </c>
      <c r="N654" s="19">
        <v>0.6599999999999997</v>
      </c>
      <c r="O654" s="1" t="s">
        <v>1746</v>
      </c>
    </row>
    <row r="655" spans="1:15" ht="33" x14ac:dyDescent="0.25">
      <c r="A655" s="1">
        <v>277</v>
      </c>
      <c r="B655" s="1" t="s">
        <v>258</v>
      </c>
      <c r="C655" s="10">
        <v>45172</v>
      </c>
      <c r="D655" s="22">
        <v>0</v>
      </c>
      <c r="E655" s="11" t="s">
        <v>4876</v>
      </c>
      <c r="F655" s="15">
        <v>23</v>
      </c>
      <c r="G655" s="2">
        <v>2.96</v>
      </c>
      <c r="H655" s="3">
        <v>0.5</v>
      </c>
      <c r="I655" s="2">
        <v>2.41</v>
      </c>
      <c r="J655" s="4">
        <f t="shared" si="39"/>
        <v>0.54999999999999982</v>
      </c>
      <c r="K655" s="1">
        <v>1</v>
      </c>
      <c r="L655" s="4">
        <f t="shared" si="40"/>
        <v>0.54999999999999982</v>
      </c>
      <c r="M655" s="1">
        <v>1</v>
      </c>
      <c r="N655" s="19">
        <v>0.54999999999999982</v>
      </c>
      <c r="O655" s="1" t="s">
        <v>4875</v>
      </c>
    </row>
    <row r="656" spans="1:15" x14ac:dyDescent="0.25">
      <c r="A656" s="1">
        <v>278</v>
      </c>
      <c r="B656" s="1" t="s">
        <v>258</v>
      </c>
      <c r="C656" s="10">
        <v>45173</v>
      </c>
      <c r="D656" s="22">
        <v>0</v>
      </c>
      <c r="E656" s="1" t="s">
        <v>213</v>
      </c>
      <c r="F656" s="15">
        <v>24</v>
      </c>
      <c r="G656" s="2">
        <v>2.95</v>
      </c>
      <c r="H656" s="3">
        <v>0.5</v>
      </c>
      <c r="I656" s="2">
        <v>2.2799999999999998</v>
      </c>
      <c r="J656" s="4">
        <f t="shared" si="39"/>
        <v>0.67000000000000037</v>
      </c>
      <c r="K656" s="1">
        <v>1</v>
      </c>
      <c r="L656" s="4">
        <f t="shared" si="40"/>
        <v>0.67000000000000037</v>
      </c>
      <c r="M656" s="1">
        <v>1</v>
      </c>
      <c r="N656" s="19">
        <v>0.67000000000000037</v>
      </c>
      <c r="O656" s="1" t="s">
        <v>1746</v>
      </c>
    </row>
    <row r="657" spans="1:15" x14ac:dyDescent="0.25">
      <c r="A657" s="1">
        <v>279</v>
      </c>
      <c r="B657" s="1" t="s">
        <v>258</v>
      </c>
      <c r="C657" s="10">
        <v>45174</v>
      </c>
      <c r="D657" s="22">
        <v>0</v>
      </c>
      <c r="E657" s="1" t="s">
        <v>213</v>
      </c>
      <c r="F657" s="15">
        <v>24</v>
      </c>
      <c r="G657" s="2">
        <v>2.77</v>
      </c>
      <c r="H657" s="3">
        <v>0.5</v>
      </c>
      <c r="I657" s="2">
        <v>2.06</v>
      </c>
      <c r="J657" s="4">
        <f t="shared" si="39"/>
        <v>0.71</v>
      </c>
      <c r="K657" s="1">
        <v>1</v>
      </c>
      <c r="L657" s="4">
        <f t="shared" si="40"/>
        <v>0.71</v>
      </c>
      <c r="M657" s="1">
        <v>1</v>
      </c>
      <c r="N657" s="19">
        <v>0.71</v>
      </c>
      <c r="O657" s="1" t="s">
        <v>1746</v>
      </c>
    </row>
    <row r="658" spans="1:15" x14ac:dyDescent="0.25">
      <c r="A658" s="1">
        <v>280</v>
      </c>
      <c r="B658" s="1" t="s">
        <v>258</v>
      </c>
      <c r="C658" s="10">
        <v>45175</v>
      </c>
      <c r="D658" s="22">
        <v>0</v>
      </c>
      <c r="E658" s="1" t="s">
        <v>213</v>
      </c>
      <c r="F658" s="15">
        <v>24</v>
      </c>
      <c r="G658" s="2">
        <v>2.72</v>
      </c>
      <c r="H658" s="3">
        <v>0.5</v>
      </c>
      <c r="I658" s="2">
        <v>2.06</v>
      </c>
      <c r="J658" s="4">
        <f t="shared" si="39"/>
        <v>0.66000000000000014</v>
      </c>
      <c r="K658" s="1">
        <v>1</v>
      </c>
      <c r="L658" s="4">
        <f t="shared" si="40"/>
        <v>0.66000000000000014</v>
      </c>
      <c r="M658" s="1">
        <v>1</v>
      </c>
      <c r="N658" s="19">
        <v>0.66000000000000014</v>
      </c>
      <c r="O658" s="1" t="s">
        <v>1746</v>
      </c>
    </row>
    <row r="659" spans="1:15" x14ac:dyDescent="0.25">
      <c r="A659" s="1">
        <v>281</v>
      </c>
      <c r="B659" s="1" t="s">
        <v>258</v>
      </c>
      <c r="C659" s="10">
        <v>45176</v>
      </c>
      <c r="D659" s="22">
        <v>0</v>
      </c>
      <c r="E659" s="1" t="s">
        <v>213</v>
      </c>
      <c r="F659" s="15">
        <v>24</v>
      </c>
      <c r="G659" s="2">
        <v>2.8</v>
      </c>
      <c r="H659" s="3">
        <v>0.5</v>
      </c>
      <c r="I659" s="2">
        <v>2.13</v>
      </c>
      <c r="J659" s="4">
        <f t="shared" si="39"/>
        <v>0.66999999999999993</v>
      </c>
      <c r="K659" s="1">
        <v>1</v>
      </c>
      <c r="L659" s="4">
        <f t="shared" si="40"/>
        <v>0.66999999999999993</v>
      </c>
      <c r="M659" s="1">
        <v>1</v>
      </c>
      <c r="N659" s="19">
        <v>0.66999999999999993</v>
      </c>
      <c r="O659" s="1" t="s">
        <v>1746</v>
      </c>
    </row>
    <row r="660" spans="1:15" x14ac:dyDescent="0.25">
      <c r="A660" s="1">
        <v>282</v>
      </c>
      <c r="B660" s="1" t="s">
        <v>258</v>
      </c>
      <c r="C660" s="10">
        <v>45177</v>
      </c>
      <c r="D660" s="22">
        <v>0</v>
      </c>
      <c r="E660" s="1" t="s">
        <v>213</v>
      </c>
      <c r="F660" s="15">
        <v>24</v>
      </c>
      <c r="G660" s="2">
        <v>2.83</v>
      </c>
      <c r="H660" s="3">
        <v>0.5</v>
      </c>
      <c r="I660" s="2">
        <v>2.1800000000000002</v>
      </c>
      <c r="J660" s="4">
        <f t="shared" si="39"/>
        <v>0.64999999999999991</v>
      </c>
      <c r="K660" s="1">
        <v>1</v>
      </c>
      <c r="L660" s="4">
        <f t="shared" si="40"/>
        <v>0.64999999999999991</v>
      </c>
      <c r="M660" s="1">
        <v>1</v>
      </c>
      <c r="N660" s="19">
        <v>0.64999999999999991</v>
      </c>
      <c r="O660" s="1" t="s">
        <v>1746</v>
      </c>
    </row>
    <row r="661" spans="1:15" x14ac:dyDescent="0.25">
      <c r="A661" s="1">
        <v>283</v>
      </c>
      <c r="B661" s="1" t="s">
        <v>258</v>
      </c>
      <c r="C661" s="10">
        <v>45178</v>
      </c>
      <c r="D661" s="22">
        <v>0</v>
      </c>
      <c r="E661" s="1" t="s">
        <v>213</v>
      </c>
      <c r="F661" s="15">
        <v>24</v>
      </c>
      <c r="G661" s="2">
        <v>3.0017999999999998</v>
      </c>
      <c r="H661" s="3">
        <v>0.5</v>
      </c>
      <c r="I661" s="2">
        <v>2.3963999999999999</v>
      </c>
      <c r="J661" s="4">
        <f t="shared" si="39"/>
        <v>0.60539999999999994</v>
      </c>
      <c r="K661" s="1">
        <v>1</v>
      </c>
      <c r="L661" s="4">
        <f t="shared" si="40"/>
        <v>0.60539999999999994</v>
      </c>
      <c r="M661" s="1">
        <v>1</v>
      </c>
      <c r="N661" s="19">
        <v>0.60539999999999994</v>
      </c>
      <c r="O661" s="1" t="s">
        <v>1746</v>
      </c>
    </row>
    <row r="662" spans="1:15" x14ac:dyDescent="0.25">
      <c r="A662" s="1">
        <v>284</v>
      </c>
      <c r="B662" s="1" t="s">
        <v>258</v>
      </c>
      <c r="C662" s="10">
        <v>45179</v>
      </c>
      <c r="D662" s="22">
        <v>0</v>
      </c>
      <c r="E662" s="1" t="s">
        <v>213</v>
      </c>
      <c r="F662" s="15">
        <v>24</v>
      </c>
      <c r="G662" s="2">
        <v>3.15</v>
      </c>
      <c r="H662" s="3">
        <v>0.5</v>
      </c>
      <c r="I662" s="2">
        <v>2.56</v>
      </c>
      <c r="J662" s="4">
        <f t="shared" si="39"/>
        <v>0.58999999999999986</v>
      </c>
      <c r="K662" s="1">
        <v>1</v>
      </c>
      <c r="L662" s="4">
        <f t="shared" si="40"/>
        <v>0.58999999999999986</v>
      </c>
      <c r="M662" s="1">
        <v>1</v>
      </c>
      <c r="N662" s="19">
        <v>0.58999999999999986</v>
      </c>
      <c r="O662" s="1" t="s">
        <v>1746</v>
      </c>
    </row>
    <row r="663" spans="1:15" ht="33" x14ac:dyDescent="0.25">
      <c r="A663" s="1">
        <v>285</v>
      </c>
      <c r="B663" s="1" t="s">
        <v>258</v>
      </c>
      <c r="C663" s="10">
        <v>45180</v>
      </c>
      <c r="D663" s="22">
        <v>0</v>
      </c>
      <c r="E663" s="11" t="s">
        <v>4877</v>
      </c>
      <c r="F663" s="15">
        <v>21</v>
      </c>
      <c r="G663" s="2">
        <v>2.64</v>
      </c>
      <c r="H663" s="3">
        <v>0.5</v>
      </c>
      <c r="I663" s="2">
        <v>2.4</v>
      </c>
      <c r="J663" s="4">
        <f t="shared" si="39"/>
        <v>0.24000000000000021</v>
      </c>
      <c r="K663" s="1">
        <v>1</v>
      </c>
      <c r="L663" s="4">
        <f t="shared" si="40"/>
        <v>0.24000000000000021</v>
      </c>
      <c r="M663" s="1">
        <v>1</v>
      </c>
      <c r="N663" s="19">
        <v>0.24000000000000021</v>
      </c>
      <c r="O663" s="1" t="s">
        <v>1746</v>
      </c>
    </row>
    <row r="664" spans="1:15" x14ac:dyDescent="0.25">
      <c r="A664" s="1">
        <v>286</v>
      </c>
      <c r="B664" s="1" t="s">
        <v>258</v>
      </c>
      <c r="C664" s="10">
        <v>45181</v>
      </c>
      <c r="D664" s="22">
        <v>0</v>
      </c>
      <c r="E664" s="1" t="s">
        <v>213</v>
      </c>
      <c r="F664" s="15">
        <v>24</v>
      </c>
      <c r="G664" s="2">
        <v>3.21</v>
      </c>
      <c r="H664" s="3">
        <v>0.5</v>
      </c>
      <c r="I664" s="2">
        <v>2.75</v>
      </c>
      <c r="J664" s="4">
        <f t="shared" si="39"/>
        <v>0.45999999999999996</v>
      </c>
      <c r="K664" s="1">
        <v>1</v>
      </c>
      <c r="L664" s="4">
        <f t="shared" si="40"/>
        <v>0.45999999999999996</v>
      </c>
      <c r="M664" s="1">
        <v>1</v>
      </c>
      <c r="N664" s="19">
        <v>0.45999999999999996</v>
      </c>
      <c r="O664" s="1" t="s">
        <v>1746</v>
      </c>
    </row>
    <row r="665" spans="1:15" x14ac:dyDescent="0.25">
      <c r="A665" s="1">
        <v>287</v>
      </c>
      <c r="B665" s="1" t="s">
        <v>258</v>
      </c>
      <c r="C665" s="10">
        <v>45182</v>
      </c>
      <c r="D665" s="22">
        <v>0</v>
      </c>
      <c r="E665" s="1" t="s">
        <v>213</v>
      </c>
      <c r="F665" s="15">
        <v>24</v>
      </c>
      <c r="G665" s="2">
        <v>3.58</v>
      </c>
      <c r="H665" s="3">
        <v>0.5</v>
      </c>
      <c r="I665" s="2">
        <v>3.09</v>
      </c>
      <c r="J665" s="4">
        <f t="shared" si="39"/>
        <v>0.49000000000000021</v>
      </c>
      <c r="K665" s="1">
        <v>1</v>
      </c>
      <c r="L665" s="4">
        <f t="shared" si="40"/>
        <v>0.49000000000000021</v>
      </c>
      <c r="M665" s="1">
        <v>1</v>
      </c>
      <c r="N665" s="19">
        <v>0.49000000000000021</v>
      </c>
      <c r="O665" s="1" t="s">
        <v>1746</v>
      </c>
    </row>
    <row r="666" spans="1:15" x14ac:dyDescent="0.25">
      <c r="A666" s="1">
        <v>288</v>
      </c>
      <c r="B666" s="1" t="s">
        <v>258</v>
      </c>
      <c r="C666" s="10">
        <v>45183</v>
      </c>
      <c r="D666" s="22">
        <v>0</v>
      </c>
      <c r="E666" s="1" t="s">
        <v>213</v>
      </c>
      <c r="F666" s="15">
        <v>24</v>
      </c>
      <c r="G666" s="2">
        <v>3.53</v>
      </c>
      <c r="H666" s="3">
        <v>0.5</v>
      </c>
      <c r="I666" s="2">
        <v>2.87</v>
      </c>
      <c r="J666" s="4">
        <f t="shared" si="39"/>
        <v>0.6599999999999997</v>
      </c>
      <c r="K666" s="1">
        <v>1</v>
      </c>
      <c r="L666" s="4">
        <f t="shared" si="40"/>
        <v>0.6599999999999997</v>
      </c>
      <c r="M666" s="1">
        <v>1</v>
      </c>
      <c r="N666" s="19">
        <v>0.6599999999999997</v>
      </c>
      <c r="O666" s="1" t="s">
        <v>1746</v>
      </c>
    </row>
    <row r="667" spans="1:15" x14ac:dyDescent="0.25">
      <c r="A667" s="1">
        <v>289</v>
      </c>
      <c r="B667" s="1" t="s">
        <v>258</v>
      </c>
      <c r="C667" s="10">
        <v>45184</v>
      </c>
      <c r="D667" s="22">
        <v>0</v>
      </c>
      <c r="E667" s="1" t="s">
        <v>213</v>
      </c>
      <c r="F667" s="15">
        <v>24</v>
      </c>
      <c r="G667" s="2">
        <v>3.27</v>
      </c>
      <c r="H667" s="3">
        <v>0.5</v>
      </c>
      <c r="I667" s="2">
        <v>2.6</v>
      </c>
      <c r="J667" s="4">
        <f t="shared" si="39"/>
        <v>0.66999999999999993</v>
      </c>
      <c r="K667" s="1">
        <v>1</v>
      </c>
      <c r="L667" s="4">
        <f t="shared" si="40"/>
        <v>0.66999999999999993</v>
      </c>
      <c r="M667" s="1">
        <v>1</v>
      </c>
      <c r="N667" s="19">
        <v>0.66999999999999993</v>
      </c>
      <c r="O667" s="1" t="s">
        <v>1746</v>
      </c>
    </row>
    <row r="668" spans="1:15" x14ac:dyDescent="0.25">
      <c r="A668" s="1">
        <v>290</v>
      </c>
      <c r="B668" s="1" t="s">
        <v>258</v>
      </c>
      <c r="C668" s="10">
        <v>45185</v>
      </c>
      <c r="D668" s="22">
        <v>0</v>
      </c>
      <c r="E668" s="1" t="s">
        <v>213</v>
      </c>
      <c r="F668" s="15">
        <v>24</v>
      </c>
      <c r="G668" s="2">
        <v>3.09</v>
      </c>
      <c r="H668" s="3">
        <v>0.5</v>
      </c>
      <c r="I668" s="2">
        <v>2.4300000000000002</v>
      </c>
      <c r="J668" s="4">
        <f t="shared" si="39"/>
        <v>0.6599999999999997</v>
      </c>
      <c r="K668" s="1">
        <v>1</v>
      </c>
      <c r="L668" s="4">
        <f t="shared" si="40"/>
        <v>0.6599999999999997</v>
      </c>
      <c r="M668" s="1">
        <v>1</v>
      </c>
      <c r="N668" s="19">
        <v>0.6599999999999997</v>
      </c>
      <c r="O668" s="1" t="s">
        <v>1746</v>
      </c>
    </row>
    <row r="669" spans="1:15" x14ac:dyDescent="0.25">
      <c r="A669" s="1">
        <v>291</v>
      </c>
      <c r="B669" s="1" t="s">
        <v>258</v>
      </c>
      <c r="C669" s="10">
        <v>45186</v>
      </c>
      <c r="D669" s="22">
        <v>0</v>
      </c>
      <c r="E669" s="1" t="s">
        <v>213</v>
      </c>
      <c r="F669" s="15">
        <v>24</v>
      </c>
      <c r="G669" s="2">
        <v>3.05</v>
      </c>
      <c r="H669" s="3">
        <v>0.5</v>
      </c>
      <c r="I669" s="2">
        <v>2.42</v>
      </c>
      <c r="J669" s="4">
        <f t="shared" si="39"/>
        <v>0.62999999999999989</v>
      </c>
      <c r="K669" s="1">
        <v>1</v>
      </c>
      <c r="L669" s="4">
        <f t="shared" si="40"/>
        <v>0.62999999999999989</v>
      </c>
      <c r="M669" s="1">
        <v>1</v>
      </c>
      <c r="N669" s="19">
        <v>0.62999999999999989</v>
      </c>
      <c r="O669" s="1" t="s">
        <v>1746</v>
      </c>
    </row>
    <row r="670" spans="1:15" x14ac:dyDescent="0.25">
      <c r="A670" s="1">
        <v>292</v>
      </c>
      <c r="B670" s="1" t="s">
        <v>258</v>
      </c>
      <c r="C670" s="10">
        <v>45187</v>
      </c>
      <c r="D670" s="22">
        <v>0</v>
      </c>
      <c r="E670" s="1" t="s">
        <v>213</v>
      </c>
      <c r="F670" s="15">
        <v>24</v>
      </c>
      <c r="G670" s="2">
        <v>2.98</v>
      </c>
      <c r="H670" s="3">
        <v>0.5</v>
      </c>
      <c r="I670" s="2">
        <v>2.27</v>
      </c>
      <c r="J670" s="4">
        <f t="shared" si="39"/>
        <v>0.71</v>
      </c>
      <c r="K670" s="1">
        <v>1</v>
      </c>
      <c r="L670" s="4">
        <f t="shared" si="40"/>
        <v>0.71</v>
      </c>
      <c r="M670" s="1">
        <v>1</v>
      </c>
      <c r="N670" s="19">
        <v>0.71</v>
      </c>
      <c r="O670" s="1" t="s">
        <v>1746</v>
      </c>
    </row>
    <row r="671" spans="1:15" x14ac:dyDescent="0.25">
      <c r="A671" s="1">
        <v>293</v>
      </c>
      <c r="B671" s="1" t="s">
        <v>258</v>
      </c>
      <c r="C671" s="10">
        <v>45188</v>
      </c>
      <c r="D671" s="22">
        <v>0</v>
      </c>
      <c r="E671" s="1" t="s">
        <v>213</v>
      </c>
      <c r="F671" s="15">
        <v>24</v>
      </c>
      <c r="G671" s="2">
        <v>3.01</v>
      </c>
      <c r="H671" s="3">
        <v>0.5</v>
      </c>
      <c r="I671" s="2">
        <v>2.33</v>
      </c>
      <c r="J671" s="4">
        <f t="shared" si="39"/>
        <v>0.67999999999999972</v>
      </c>
      <c r="K671" s="1">
        <v>1</v>
      </c>
      <c r="L671" s="4">
        <f t="shared" si="40"/>
        <v>0.67999999999999972</v>
      </c>
      <c r="M671" s="1">
        <v>1</v>
      </c>
      <c r="N671" s="19">
        <v>0.67999999999999972</v>
      </c>
      <c r="O671" s="1" t="s">
        <v>1746</v>
      </c>
    </row>
    <row r="672" spans="1:15" x14ac:dyDescent="0.25">
      <c r="A672" s="1">
        <v>294</v>
      </c>
      <c r="B672" s="1" t="s">
        <v>258</v>
      </c>
      <c r="C672" s="10">
        <v>45189</v>
      </c>
      <c r="D672" s="22">
        <v>0</v>
      </c>
      <c r="E672" s="1" t="s">
        <v>213</v>
      </c>
      <c r="F672" s="15">
        <v>24</v>
      </c>
      <c r="G672" s="2">
        <v>3.09</v>
      </c>
      <c r="H672" s="3">
        <v>0.5</v>
      </c>
      <c r="I672" s="2">
        <v>2.48</v>
      </c>
      <c r="J672" s="4">
        <f t="shared" si="39"/>
        <v>0.60999999999999988</v>
      </c>
      <c r="K672" s="1">
        <v>1</v>
      </c>
      <c r="L672" s="4">
        <f t="shared" si="40"/>
        <v>0.60999999999999988</v>
      </c>
      <c r="M672" s="1">
        <v>1</v>
      </c>
      <c r="N672" s="19">
        <v>0.60999999999999988</v>
      </c>
      <c r="O672" s="1" t="s">
        <v>1746</v>
      </c>
    </row>
    <row r="673" spans="1:15" x14ac:dyDescent="0.25">
      <c r="A673" s="1">
        <v>295</v>
      </c>
      <c r="B673" s="1" t="s">
        <v>258</v>
      </c>
      <c r="C673" s="10">
        <v>45190</v>
      </c>
      <c r="D673" s="22">
        <v>0</v>
      </c>
      <c r="E673" s="1" t="s">
        <v>213</v>
      </c>
      <c r="F673" s="15">
        <v>24</v>
      </c>
      <c r="G673" s="2">
        <v>3.05</v>
      </c>
      <c r="H673" s="3">
        <v>0.5</v>
      </c>
      <c r="I673" s="2">
        <v>2.71</v>
      </c>
      <c r="J673" s="4">
        <f t="shared" si="39"/>
        <v>0.33999999999999986</v>
      </c>
      <c r="K673" s="1">
        <v>1</v>
      </c>
      <c r="L673" s="4">
        <f t="shared" si="40"/>
        <v>0.33999999999999986</v>
      </c>
      <c r="M673" s="1">
        <v>1</v>
      </c>
      <c r="N673" s="19">
        <v>0.33999999999999986</v>
      </c>
      <c r="O673" s="1" t="s">
        <v>1746</v>
      </c>
    </row>
    <row r="674" spans="1:15" x14ac:dyDescent="0.25">
      <c r="A674" s="1">
        <v>296</v>
      </c>
      <c r="B674" s="1" t="s">
        <v>258</v>
      </c>
      <c r="C674" s="10">
        <v>45191</v>
      </c>
      <c r="D674" s="22">
        <v>0</v>
      </c>
      <c r="E674" s="1" t="s">
        <v>213</v>
      </c>
      <c r="F674" s="15">
        <v>24</v>
      </c>
      <c r="G674" s="2">
        <v>3.02</v>
      </c>
      <c r="H674" s="3">
        <v>0.5</v>
      </c>
      <c r="I674" s="2">
        <v>2.37</v>
      </c>
      <c r="J674" s="4">
        <f t="shared" si="39"/>
        <v>0.64999999999999991</v>
      </c>
      <c r="K674" s="1">
        <v>1</v>
      </c>
      <c r="L674" s="4">
        <f t="shared" si="40"/>
        <v>0.64999999999999991</v>
      </c>
      <c r="M674" s="1">
        <v>1</v>
      </c>
      <c r="N674" s="19">
        <v>0.64999999999999991</v>
      </c>
      <c r="O674" s="1" t="s">
        <v>1746</v>
      </c>
    </row>
    <row r="675" spans="1:15" x14ac:dyDescent="0.25">
      <c r="A675" s="1">
        <v>297</v>
      </c>
      <c r="B675" s="1" t="s">
        <v>258</v>
      </c>
      <c r="C675" s="10">
        <v>45192</v>
      </c>
      <c r="D675" s="22">
        <v>0</v>
      </c>
      <c r="E675" s="1" t="s">
        <v>213</v>
      </c>
      <c r="F675" s="15">
        <v>24</v>
      </c>
      <c r="G675" s="2">
        <v>2.99</v>
      </c>
      <c r="H675" s="3">
        <v>0.5</v>
      </c>
      <c r="I675" s="2">
        <v>2.31</v>
      </c>
      <c r="J675" s="4">
        <f t="shared" si="39"/>
        <v>0.68000000000000016</v>
      </c>
      <c r="K675" s="1">
        <v>1</v>
      </c>
      <c r="L675" s="4">
        <f t="shared" si="40"/>
        <v>0.68000000000000016</v>
      </c>
      <c r="M675" s="1">
        <v>1</v>
      </c>
      <c r="N675" s="19">
        <v>0.68000000000000016</v>
      </c>
      <c r="O675" s="1" t="s">
        <v>1746</v>
      </c>
    </row>
    <row r="676" spans="1:15" x14ac:dyDescent="0.25">
      <c r="A676" s="1">
        <v>298</v>
      </c>
      <c r="B676" s="1" t="s">
        <v>258</v>
      </c>
      <c r="C676" s="10">
        <v>45193</v>
      </c>
      <c r="D676" s="22">
        <v>0</v>
      </c>
      <c r="E676" s="1" t="s">
        <v>213</v>
      </c>
      <c r="F676" s="15">
        <v>24</v>
      </c>
      <c r="G676" s="2">
        <v>3.06</v>
      </c>
      <c r="H676" s="3">
        <v>0.5</v>
      </c>
      <c r="I676" s="2">
        <v>2.4</v>
      </c>
      <c r="J676" s="4">
        <f t="shared" si="39"/>
        <v>0.66000000000000014</v>
      </c>
      <c r="K676" s="1">
        <v>1</v>
      </c>
      <c r="L676" s="4">
        <f t="shared" si="40"/>
        <v>0.66000000000000014</v>
      </c>
      <c r="M676" s="1">
        <v>1</v>
      </c>
      <c r="N676" s="19">
        <v>0.66000000000000014</v>
      </c>
      <c r="O676" s="1" t="s">
        <v>1746</v>
      </c>
    </row>
    <row r="677" spans="1:15" x14ac:dyDescent="0.25">
      <c r="A677" s="1">
        <v>299</v>
      </c>
      <c r="B677" s="1" t="s">
        <v>258</v>
      </c>
      <c r="C677" s="10">
        <v>45194</v>
      </c>
      <c r="D677" s="22">
        <v>0</v>
      </c>
      <c r="E677" s="1" t="s">
        <v>213</v>
      </c>
      <c r="F677" s="15">
        <v>24</v>
      </c>
      <c r="G677" s="2">
        <v>3.02</v>
      </c>
      <c r="H677" s="3">
        <v>0.5</v>
      </c>
      <c r="I677" s="2">
        <v>2.4</v>
      </c>
      <c r="J677" s="4">
        <f t="shared" si="39"/>
        <v>0.62000000000000011</v>
      </c>
      <c r="K677" s="1">
        <v>1</v>
      </c>
      <c r="L677" s="4">
        <f t="shared" si="40"/>
        <v>0.62000000000000011</v>
      </c>
      <c r="M677" s="1">
        <v>1</v>
      </c>
      <c r="N677" s="19">
        <v>0.62000000000000011</v>
      </c>
      <c r="O677" s="1" t="s">
        <v>1746</v>
      </c>
    </row>
    <row r="678" spans="1:15" x14ac:dyDescent="0.25">
      <c r="A678" s="1">
        <v>300</v>
      </c>
      <c r="B678" s="1" t="s">
        <v>258</v>
      </c>
      <c r="C678" s="10">
        <v>45195</v>
      </c>
      <c r="D678" s="22">
        <v>0</v>
      </c>
      <c r="E678" s="1" t="s">
        <v>213</v>
      </c>
      <c r="F678" s="15">
        <v>24</v>
      </c>
      <c r="G678" s="2">
        <v>2.92</v>
      </c>
      <c r="H678" s="3">
        <v>0.5</v>
      </c>
      <c r="I678" s="2">
        <v>2.2000000000000002</v>
      </c>
      <c r="J678" s="4">
        <f t="shared" si="39"/>
        <v>0.71999999999999975</v>
      </c>
      <c r="K678" s="1">
        <v>1</v>
      </c>
      <c r="L678" s="4">
        <f t="shared" si="40"/>
        <v>0.71999999999999975</v>
      </c>
      <c r="M678" s="1">
        <v>1</v>
      </c>
      <c r="N678" s="19">
        <v>0.71999999999999975</v>
      </c>
      <c r="O678" s="1" t="s">
        <v>1746</v>
      </c>
    </row>
    <row r="679" spans="1:15" x14ac:dyDescent="0.25">
      <c r="A679" s="1">
        <v>301</v>
      </c>
      <c r="B679" s="1" t="s">
        <v>258</v>
      </c>
      <c r="C679" s="10">
        <v>45196</v>
      </c>
      <c r="D679" s="22">
        <v>0</v>
      </c>
      <c r="E679" s="1" t="s">
        <v>213</v>
      </c>
      <c r="F679" s="15">
        <v>24</v>
      </c>
      <c r="G679" s="2">
        <v>2.98</v>
      </c>
      <c r="H679" s="3">
        <v>0.5</v>
      </c>
      <c r="I679" s="2">
        <v>2.3199999999999998</v>
      </c>
      <c r="J679" s="4">
        <f t="shared" si="39"/>
        <v>0.66000000000000014</v>
      </c>
      <c r="K679" s="1">
        <v>1</v>
      </c>
      <c r="L679" s="4">
        <f t="shared" si="40"/>
        <v>0.66000000000000014</v>
      </c>
      <c r="M679" s="1">
        <v>1</v>
      </c>
      <c r="N679" s="19">
        <v>0.66000000000000014</v>
      </c>
      <c r="O679" s="1" t="s">
        <v>1746</v>
      </c>
    </row>
    <row r="680" spans="1:15" x14ac:dyDescent="0.25">
      <c r="A680" s="1">
        <v>302</v>
      </c>
      <c r="B680" s="1" t="s">
        <v>258</v>
      </c>
      <c r="C680" s="10">
        <v>45197</v>
      </c>
      <c r="D680" s="22">
        <v>0</v>
      </c>
      <c r="E680" s="1" t="s">
        <v>213</v>
      </c>
      <c r="F680" s="15">
        <v>24</v>
      </c>
      <c r="G680" s="2">
        <v>3</v>
      </c>
      <c r="H680" s="3">
        <v>0.5</v>
      </c>
      <c r="I680" s="2">
        <v>2.33</v>
      </c>
      <c r="J680" s="4">
        <f t="shared" si="39"/>
        <v>0.66999999999999993</v>
      </c>
      <c r="K680" s="1">
        <v>1</v>
      </c>
      <c r="L680" s="4">
        <f t="shared" si="40"/>
        <v>0.66999999999999993</v>
      </c>
      <c r="M680" s="1">
        <v>1</v>
      </c>
      <c r="N680" s="19">
        <v>0.66999999999999993</v>
      </c>
      <c r="O680" s="1" t="s">
        <v>1746</v>
      </c>
    </row>
    <row r="681" spans="1:15" x14ac:dyDescent="0.25">
      <c r="A681" s="1">
        <v>303</v>
      </c>
      <c r="B681" s="1" t="s">
        <v>258</v>
      </c>
      <c r="C681" s="10">
        <v>45198</v>
      </c>
      <c r="D681" s="22">
        <v>0</v>
      </c>
      <c r="E681" s="1" t="s">
        <v>213</v>
      </c>
      <c r="F681" s="15">
        <v>24</v>
      </c>
      <c r="G681" s="2">
        <v>2.98</v>
      </c>
      <c r="H681" s="3">
        <v>0.5</v>
      </c>
      <c r="I681" s="2">
        <v>2.2999999999999998</v>
      </c>
      <c r="J681" s="4">
        <f t="shared" si="39"/>
        <v>0.68000000000000016</v>
      </c>
      <c r="K681" s="1">
        <v>1</v>
      </c>
      <c r="L681" s="4">
        <f t="shared" si="40"/>
        <v>0.68000000000000016</v>
      </c>
      <c r="M681" s="1">
        <v>1</v>
      </c>
      <c r="N681" s="19">
        <v>0.68000000000000016</v>
      </c>
      <c r="O681" s="1" t="s">
        <v>1746</v>
      </c>
    </row>
    <row r="682" spans="1:15" x14ac:dyDescent="0.25">
      <c r="A682" s="1">
        <v>304</v>
      </c>
      <c r="B682" s="1" t="s">
        <v>258</v>
      </c>
      <c r="C682" s="10">
        <v>45199</v>
      </c>
      <c r="D682" s="22">
        <v>0</v>
      </c>
      <c r="E682" s="1" t="s">
        <v>213</v>
      </c>
      <c r="F682" s="15">
        <v>24</v>
      </c>
      <c r="G682" s="2">
        <v>2.98</v>
      </c>
      <c r="H682" s="3">
        <v>0.5</v>
      </c>
      <c r="I682" s="2">
        <v>2.33</v>
      </c>
      <c r="J682" s="4">
        <f t="shared" si="39"/>
        <v>0.64999999999999991</v>
      </c>
      <c r="K682" s="1">
        <v>1</v>
      </c>
      <c r="L682" s="4">
        <f t="shared" si="40"/>
        <v>0.64999999999999991</v>
      </c>
      <c r="M682" s="1">
        <v>1</v>
      </c>
      <c r="N682" s="19">
        <v>0.64999999999999991</v>
      </c>
      <c r="O682" s="1" t="s">
        <v>1746</v>
      </c>
    </row>
    <row r="683" spans="1:15" x14ac:dyDescent="0.25">
      <c r="A683" s="1">
        <v>305</v>
      </c>
      <c r="B683" s="1" t="s">
        <v>258</v>
      </c>
      <c r="C683" s="10">
        <v>45200</v>
      </c>
      <c r="D683" s="22">
        <v>0</v>
      </c>
      <c r="E683" s="1" t="s">
        <v>213</v>
      </c>
      <c r="F683" s="15">
        <v>24</v>
      </c>
      <c r="G683" s="2">
        <v>2.96</v>
      </c>
      <c r="H683" s="3">
        <v>0.5</v>
      </c>
      <c r="I683" s="2">
        <v>2.2799999999999998</v>
      </c>
      <c r="J683" s="4">
        <f t="shared" si="39"/>
        <v>0.68000000000000016</v>
      </c>
      <c r="K683" s="1">
        <v>1</v>
      </c>
      <c r="L683" s="4">
        <f t="shared" si="40"/>
        <v>0.68000000000000016</v>
      </c>
      <c r="M683" s="1">
        <v>1</v>
      </c>
      <c r="N683" s="19">
        <v>0.68000000000000016</v>
      </c>
      <c r="O683" s="1" t="s">
        <v>1746</v>
      </c>
    </row>
    <row r="684" spans="1:15" x14ac:dyDescent="0.25">
      <c r="A684" s="1">
        <v>306</v>
      </c>
      <c r="B684" s="1" t="s">
        <v>258</v>
      </c>
      <c r="C684" s="10">
        <v>45201</v>
      </c>
      <c r="D684" s="22">
        <v>0</v>
      </c>
      <c r="E684" s="1" t="s">
        <v>213</v>
      </c>
      <c r="F684" s="15">
        <v>24</v>
      </c>
      <c r="G684" s="2">
        <v>2.98</v>
      </c>
      <c r="H684" s="3">
        <v>0.5</v>
      </c>
      <c r="I684" s="2">
        <v>2.3199999999999998</v>
      </c>
      <c r="J684" s="4">
        <f t="shared" ref="J684:J747" si="41">G684-I684</f>
        <v>0.66000000000000014</v>
      </c>
      <c r="K684" s="1">
        <v>1</v>
      </c>
      <c r="L684" s="4">
        <f t="shared" ref="L684:L747" si="42">(G684-I684-D684)*K684</f>
        <v>0.66000000000000014</v>
      </c>
      <c r="M684" s="1">
        <v>1</v>
      </c>
      <c r="N684" s="19">
        <v>0.66000000000000014</v>
      </c>
      <c r="O684" s="1" t="s">
        <v>1746</v>
      </c>
    </row>
    <row r="685" spans="1:15" x14ac:dyDescent="0.25">
      <c r="A685" s="1">
        <v>307</v>
      </c>
      <c r="B685" s="1" t="s">
        <v>258</v>
      </c>
      <c r="C685" s="10">
        <v>45202</v>
      </c>
      <c r="D685" s="22">
        <v>0</v>
      </c>
      <c r="E685" s="1" t="s">
        <v>213</v>
      </c>
      <c r="F685" s="15">
        <v>24</v>
      </c>
      <c r="G685" s="2">
        <v>2.91</v>
      </c>
      <c r="H685" s="3">
        <v>0.5</v>
      </c>
      <c r="I685" s="2">
        <v>2.25</v>
      </c>
      <c r="J685" s="4">
        <f t="shared" si="41"/>
        <v>0.66000000000000014</v>
      </c>
      <c r="K685" s="1">
        <v>1</v>
      </c>
      <c r="L685" s="4">
        <f t="shared" si="42"/>
        <v>0.66000000000000014</v>
      </c>
      <c r="M685" s="1">
        <v>1</v>
      </c>
      <c r="N685" s="19">
        <v>0.66000000000000014</v>
      </c>
      <c r="O685" s="1" t="s">
        <v>1746</v>
      </c>
    </row>
    <row r="686" spans="1:15" x14ac:dyDescent="0.25">
      <c r="A686" s="1">
        <v>308</v>
      </c>
      <c r="B686" s="1" t="s">
        <v>258</v>
      </c>
      <c r="C686" s="10">
        <v>45203</v>
      </c>
      <c r="D686" s="22">
        <v>0</v>
      </c>
      <c r="E686" s="1" t="s">
        <v>213</v>
      </c>
      <c r="F686" s="15">
        <v>24</v>
      </c>
      <c r="G686" s="2">
        <v>3</v>
      </c>
      <c r="H686" s="3">
        <v>0.5</v>
      </c>
      <c r="I686" s="2">
        <v>2.34</v>
      </c>
      <c r="J686" s="4">
        <f t="shared" si="41"/>
        <v>0.66000000000000014</v>
      </c>
      <c r="K686" s="1">
        <v>1</v>
      </c>
      <c r="L686" s="4">
        <f t="shared" si="42"/>
        <v>0.66000000000000014</v>
      </c>
      <c r="M686" s="1">
        <v>1</v>
      </c>
      <c r="N686" s="19">
        <v>0.66000000000000014</v>
      </c>
      <c r="O686" s="1" t="s">
        <v>1746</v>
      </c>
    </row>
    <row r="687" spans="1:15" x14ac:dyDescent="0.25">
      <c r="A687" s="1">
        <v>309</v>
      </c>
      <c r="B687" s="1" t="s">
        <v>258</v>
      </c>
      <c r="C687" s="10">
        <v>45204</v>
      </c>
      <c r="D687" s="22">
        <v>0</v>
      </c>
      <c r="E687" s="1" t="s">
        <v>4878</v>
      </c>
      <c r="F687" s="15">
        <v>23</v>
      </c>
      <c r="G687" s="2">
        <v>2.94</v>
      </c>
      <c r="H687" s="3">
        <v>0.5</v>
      </c>
      <c r="I687" s="2">
        <v>2.2400000000000002</v>
      </c>
      <c r="J687" s="4">
        <f t="shared" si="41"/>
        <v>0.69999999999999973</v>
      </c>
      <c r="K687" s="1">
        <v>1</v>
      </c>
      <c r="L687" s="4">
        <f t="shared" si="42"/>
        <v>0.69999999999999973</v>
      </c>
      <c r="M687" s="1">
        <v>1</v>
      </c>
      <c r="N687" s="19">
        <v>0.69999999999999973</v>
      </c>
      <c r="O687" s="1" t="s">
        <v>1746</v>
      </c>
    </row>
    <row r="688" spans="1:15" x14ac:dyDescent="0.25">
      <c r="A688" s="1">
        <v>310</v>
      </c>
      <c r="B688" s="1" t="s">
        <v>258</v>
      </c>
      <c r="C688" s="10">
        <v>45205</v>
      </c>
      <c r="D688" s="22">
        <v>0</v>
      </c>
      <c r="E688" s="1" t="s">
        <v>213</v>
      </c>
      <c r="F688" s="15">
        <v>24</v>
      </c>
      <c r="G688" s="2">
        <v>2.84</v>
      </c>
      <c r="H688" s="3">
        <v>0.5</v>
      </c>
      <c r="I688" s="2">
        <v>2.2200000000000002</v>
      </c>
      <c r="J688" s="4">
        <f t="shared" si="41"/>
        <v>0.61999999999999966</v>
      </c>
      <c r="K688" s="1">
        <v>1</v>
      </c>
      <c r="L688" s="4">
        <f t="shared" si="42"/>
        <v>0.61999999999999966</v>
      </c>
      <c r="M688" s="1">
        <v>1</v>
      </c>
      <c r="N688" s="19">
        <v>0.61999999999999966</v>
      </c>
      <c r="O688" s="1" t="s">
        <v>1746</v>
      </c>
    </row>
    <row r="689" spans="1:15" x14ac:dyDescent="0.25">
      <c r="A689" s="1">
        <v>311</v>
      </c>
      <c r="B689" s="1" t="s">
        <v>258</v>
      </c>
      <c r="C689" s="10">
        <v>45206</v>
      </c>
      <c r="D689" s="22">
        <v>0</v>
      </c>
      <c r="E689" s="1" t="s">
        <v>213</v>
      </c>
      <c r="F689" s="15">
        <v>24</v>
      </c>
      <c r="G689" s="2">
        <v>2.97</v>
      </c>
      <c r="H689" s="3">
        <v>0.5</v>
      </c>
      <c r="I689" s="2">
        <v>2.33</v>
      </c>
      <c r="J689" s="4">
        <f t="shared" si="41"/>
        <v>0.64000000000000012</v>
      </c>
      <c r="K689" s="1">
        <v>1</v>
      </c>
      <c r="L689" s="4">
        <f t="shared" si="42"/>
        <v>0.64000000000000012</v>
      </c>
      <c r="M689" s="1">
        <v>1</v>
      </c>
      <c r="N689" s="19">
        <v>0.64000000000000012</v>
      </c>
      <c r="O689" s="1" t="s">
        <v>1746</v>
      </c>
    </row>
    <row r="690" spans="1:15" x14ac:dyDescent="0.25">
      <c r="A690" s="1">
        <v>312</v>
      </c>
      <c r="B690" s="1" t="s">
        <v>258</v>
      </c>
      <c r="C690" s="10">
        <v>45207</v>
      </c>
      <c r="D690" s="22">
        <v>0</v>
      </c>
      <c r="E690" s="1" t="s">
        <v>213</v>
      </c>
      <c r="F690" s="15">
        <v>24</v>
      </c>
      <c r="G690" s="2">
        <v>3</v>
      </c>
      <c r="H690" s="3">
        <v>0.5</v>
      </c>
      <c r="I690" s="2">
        <v>2.37</v>
      </c>
      <c r="J690" s="4">
        <f t="shared" si="41"/>
        <v>0.62999999999999989</v>
      </c>
      <c r="K690" s="1">
        <v>1</v>
      </c>
      <c r="L690" s="4">
        <f t="shared" si="42"/>
        <v>0.62999999999999989</v>
      </c>
      <c r="M690" s="1">
        <v>1</v>
      </c>
      <c r="N690" s="19">
        <v>0.62999999999999989</v>
      </c>
      <c r="O690" s="1" t="s">
        <v>1746</v>
      </c>
    </row>
    <row r="691" spans="1:15" x14ac:dyDescent="0.25">
      <c r="A691" s="1">
        <v>313</v>
      </c>
      <c r="B691" s="1" t="s">
        <v>258</v>
      </c>
      <c r="C691" s="10">
        <v>45208</v>
      </c>
      <c r="D691" s="22">
        <v>0</v>
      </c>
      <c r="E691" s="1" t="s">
        <v>213</v>
      </c>
      <c r="F691" s="15">
        <v>24</v>
      </c>
      <c r="G691" s="2">
        <v>3.04</v>
      </c>
      <c r="H691" s="3">
        <v>0.5</v>
      </c>
      <c r="I691" s="2">
        <v>2.38</v>
      </c>
      <c r="J691" s="4">
        <f t="shared" si="41"/>
        <v>0.66000000000000014</v>
      </c>
      <c r="K691" s="1">
        <v>1</v>
      </c>
      <c r="L691" s="4">
        <f t="shared" si="42"/>
        <v>0.66000000000000014</v>
      </c>
      <c r="M691" s="1">
        <v>1</v>
      </c>
      <c r="N691" s="19">
        <v>0.66000000000000014</v>
      </c>
      <c r="O691" s="1" t="s">
        <v>1746</v>
      </c>
    </row>
    <row r="692" spans="1:15" x14ac:dyDescent="0.25">
      <c r="A692" s="1">
        <v>314</v>
      </c>
      <c r="B692" s="1" t="s">
        <v>258</v>
      </c>
      <c r="C692" s="10">
        <v>45209</v>
      </c>
      <c r="D692" s="22">
        <v>0</v>
      </c>
      <c r="E692" s="1" t="s">
        <v>213</v>
      </c>
      <c r="F692" s="15">
        <v>24</v>
      </c>
      <c r="G692" s="2">
        <v>2.9601000000000002</v>
      </c>
      <c r="H692" s="3">
        <v>0.5</v>
      </c>
      <c r="I692" s="2">
        <v>2.3048000000000002</v>
      </c>
      <c r="J692" s="4">
        <f t="shared" si="41"/>
        <v>0.65529999999999999</v>
      </c>
      <c r="K692" s="1">
        <v>1</v>
      </c>
      <c r="L692" s="4">
        <f t="shared" si="42"/>
        <v>0.65529999999999999</v>
      </c>
      <c r="M692" s="1">
        <v>1</v>
      </c>
      <c r="N692" s="19">
        <v>0.65529999999999999</v>
      </c>
      <c r="O692" s="1" t="s">
        <v>1746</v>
      </c>
    </row>
    <row r="693" spans="1:15" x14ac:dyDescent="0.25">
      <c r="A693" s="1">
        <v>315</v>
      </c>
      <c r="B693" s="1" t="s">
        <v>258</v>
      </c>
      <c r="C693" s="10">
        <v>45210</v>
      </c>
      <c r="D693" s="22">
        <v>0</v>
      </c>
      <c r="E693" s="1" t="s">
        <v>213</v>
      </c>
      <c r="F693" s="15">
        <v>24</v>
      </c>
      <c r="G693" s="2">
        <v>2.99</v>
      </c>
      <c r="H693" s="3">
        <v>0.5</v>
      </c>
      <c r="I693" s="2">
        <v>2.36</v>
      </c>
      <c r="J693" s="4">
        <f t="shared" si="41"/>
        <v>0.63000000000000034</v>
      </c>
      <c r="K693" s="1">
        <v>1</v>
      </c>
      <c r="L693" s="4">
        <f t="shared" si="42"/>
        <v>0.63000000000000034</v>
      </c>
      <c r="M693" s="1">
        <v>1</v>
      </c>
      <c r="N693" s="19">
        <v>0.63000000000000034</v>
      </c>
      <c r="O693" s="1" t="s">
        <v>1746</v>
      </c>
    </row>
    <row r="694" spans="1:15" x14ac:dyDescent="0.25">
      <c r="A694" s="1">
        <v>316</v>
      </c>
      <c r="B694" s="1" t="s">
        <v>258</v>
      </c>
      <c r="C694" s="10">
        <v>45211</v>
      </c>
      <c r="D694" s="22">
        <v>0</v>
      </c>
      <c r="E694" s="1" t="s">
        <v>213</v>
      </c>
      <c r="F694" s="15">
        <v>24</v>
      </c>
      <c r="G694" s="2">
        <v>1.95</v>
      </c>
      <c r="H694" s="3">
        <v>2</v>
      </c>
      <c r="I694" s="2">
        <v>1.49</v>
      </c>
      <c r="J694" s="4">
        <f t="shared" si="41"/>
        <v>0.45999999999999996</v>
      </c>
      <c r="K694" s="1">
        <v>1</v>
      </c>
      <c r="L694" s="4">
        <f t="shared" si="42"/>
        <v>0.45999999999999996</v>
      </c>
      <c r="M694" s="1">
        <v>1</v>
      </c>
      <c r="N694" s="19">
        <v>0.45999999999999996</v>
      </c>
      <c r="O694" s="1" t="s">
        <v>1746</v>
      </c>
    </row>
    <row r="695" spans="1:15" ht="49.5" x14ac:dyDescent="0.25">
      <c r="A695" s="1">
        <v>317</v>
      </c>
      <c r="B695" s="1" t="s">
        <v>258</v>
      </c>
      <c r="C695" s="10">
        <v>45212</v>
      </c>
      <c r="D695" s="22">
        <v>0</v>
      </c>
      <c r="E695" s="11" t="s">
        <v>4593</v>
      </c>
      <c r="F695" s="15">
        <v>20</v>
      </c>
      <c r="G695" s="2">
        <v>2.5099999999999998</v>
      </c>
      <c r="H695" s="3">
        <v>0.5</v>
      </c>
      <c r="I695" s="2">
        <v>1.99</v>
      </c>
      <c r="J695" s="4">
        <f t="shared" si="41"/>
        <v>0.5199999999999998</v>
      </c>
      <c r="K695" s="1">
        <v>1</v>
      </c>
      <c r="L695" s="4">
        <f t="shared" si="42"/>
        <v>0.5199999999999998</v>
      </c>
      <c r="M695" s="1">
        <v>1</v>
      </c>
      <c r="N695" s="19">
        <v>0.5199999999999998</v>
      </c>
      <c r="O695" s="1" t="s">
        <v>1746</v>
      </c>
    </row>
    <row r="696" spans="1:15" x14ac:dyDescent="0.25">
      <c r="A696" s="1">
        <v>318</v>
      </c>
      <c r="B696" s="1" t="s">
        <v>258</v>
      </c>
      <c r="C696" s="10">
        <v>45213</v>
      </c>
      <c r="D696" s="22">
        <v>0</v>
      </c>
      <c r="E696" s="1" t="s">
        <v>213</v>
      </c>
      <c r="F696" s="15">
        <v>24</v>
      </c>
      <c r="G696" s="2">
        <v>3.05</v>
      </c>
      <c r="H696" s="3">
        <v>0.5</v>
      </c>
      <c r="I696" s="2">
        <v>2.4300000000000002</v>
      </c>
      <c r="J696" s="4">
        <f t="shared" si="41"/>
        <v>0.61999999999999966</v>
      </c>
      <c r="K696" s="1">
        <v>1</v>
      </c>
      <c r="L696" s="4">
        <f t="shared" si="42"/>
        <v>0.61999999999999966</v>
      </c>
      <c r="M696" s="1">
        <v>1</v>
      </c>
      <c r="N696" s="19">
        <v>0.61999999999999966</v>
      </c>
      <c r="O696" s="1" t="s">
        <v>1746</v>
      </c>
    </row>
    <row r="697" spans="1:15" x14ac:dyDescent="0.25">
      <c r="A697" s="1">
        <v>319</v>
      </c>
      <c r="B697" s="1" t="s">
        <v>258</v>
      </c>
      <c r="C697" s="10">
        <v>45214</v>
      </c>
      <c r="D697" s="22">
        <v>0</v>
      </c>
      <c r="E697" s="1" t="s">
        <v>213</v>
      </c>
      <c r="F697" s="15">
        <v>24</v>
      </c>
      <c r="G697" s="2">
        <v>3.07</v>
      </c>
      <c r="H697" s="3">
        <v>0.5</v>
      </c>
      <c r="I697" s="2">
        <v>2.4300000000000002</v>
      </c>
      <c r="J697" s="4">
        <f t="shared" si="41"/>
        <v>0.63999999999999968</v>
      </c>
      <c r="K697" s="1">
        <v>1</v>
      </c>
      <c r="L697" s="4">
        <f t="shared" si="42"/>
        <v>0.63999999999999968</v>
      </c>
      <c r="M697" s="1">
        <v>1</v>
      </c>
      <c r="N697" s="19">
        <v>0.63999999999999968</v>
      </c>
      <c r="O697" s="1" t="s">
        <v>1746</v>
      </c>
    </row>
    <row r="698" spans="1:15" ht="33" x14ac:dyDescent="0.25">
      <c r="A698" s="1">
        <v>320</v>
      </c>
      <c r="B698" s="1" t="s">
        <v>258</v>
      </c>
      <c r="C698" s="10">
        <v>45215</v>
      </c>
      <c r="D698" s="22">
        <v>0</v>
      </c>
      <c r="E698" s="11" t="s">
        <v>4592</v>
      </c>
      <c r="F698" s="15">
        <v>16.5</v>
      </c>
      <c r="G698" s="2">
        <v>2.12</v>
      </c>
      <c r="H698" s="3">
        <v>0.5</v>
      </c>
      <c r="I698" s="2">
        <v>1.61</v>
      </c>
      <c r="J698" s="4">
        <f t="shared" si="41"/>
        <v>0.51</v>
      </c>
      <c r="K698" s="1">
        <v>1</v>
      </c>
      <c r="L698" s="4">
        <f t="shared" si="42"/>
        <v>0.51</v>
      </c>
      <c r="M698" s="1">
        <v>1</v>
      </c>
      <c r="N698" s="19">
        <v>0.51</v>
      </c>
      <c r="O698" s="1" t="s">
        <v>1746</v>
      </c>
    </row>
    <row r="699" spans="1:15" x14ac:dyDescent="0.25">
      <c r="A699" s="1">
        <v>321</v>
      </c>
      <c r="B699" s="1" t="s">
        <v>258</v>
      </c>
      <c r="C699" s="10">
        <v>45216</v>
      </c>
      <c r="D699" s="22">
        <v>0</v>
      </c>
      <c r="E699" s="1" t="s">
        <v>213</v>
      </c>
      <c r="F699" s="15">
        <v>24</v>
      </c>
      <c r="G699" s="2">
        <v>3.02</v>
      </c>
      <c r="H699" s="3">
        <v>0.5</v>
      </c>
      <c r="I699" s="2">
        <v>2.37</v>
      </c>
      <c r="J699" s="4">
        <f t="shared" si="41"/>
        <v>0.64999999999999991</v>
      </c>
      <c r="K699" s="1">
        <v>1</v>
      </c>
      <c r="L699" s="4">
        <f t="shared" si="42"/>
        <v>0.64999999999999991</v>
      </c>
      <c r="M699" s="1">
        <v>1</v>
      </c>
      <c r="N699" s="19">
        <v>0.64999999999999991</v>
      </c>
      <c r="O699" s="1" t="s">
        <v>1746</v>
      </c>
    </row>
    <row r="700" spans="1:15" x14ac:dyDescent="0.25">
      <c r="A700" s="1">
        <v>322</v>
      </c>
      <c r="B700" s="1" t="s">
        <v>258</v>
      </c>
      <c r="C700" s="10">
        <v>45217</v>
      </c>
      <c r="D700" s="22">
        <v>0</v>
      </c>
      <c r="E700" s="1" t="s">
        <v>213</v>
      </c>
      <c r="F700" s="15">
        <v>24</v>
      </c>
      <c r="G700" s="2">
        <v>3.03</v>
      </c>
      <c r="H700" s="3">
        <v>0.5</v>
      </c>
      <c r="I700" s="2">
        <v>2.38</v>
      </c>
      <c r="J700" s="4">
        <f t="shared" si="41"/>
        <v>0.64999999999999991</v>
      </c>
      <c r="K700" s="1">
        <v>1</v>
      </c>
      <c r="L700" s="4">
        <f t="shared" si="42"/>
        <v>0.64999999999999991</v>
      </c>
      <c r="M700" s="1">
        <v>1</v>
      </c>
      <c r="N700" s="19">
        <v>0.64999999999999991</v>
      </c>
      <c r="O700" s="1" t="s">
        <v>1746</v>
      </c>
    </row>
    <row r="701" spans="1:15" x14ac:dyDescent="0.25">
      <c r="A701" s="1">
        <v>323</v>
      </c>
      <c r="B701" s="1" t="s">
        <v>258</v>
      </c>
      <c r="C701" s="10">
        <v>45218</v>
      </c>
      <c r="D701" s="22">
        <v>0</v>
      </c>
      <c r="E701" s="1" t="s">
        <v>213</v>
      </c>
      <c r="F701" s="15">
        <v>24</v>
      </c>
      <c r="G701" s="2">
        <v>3.08</v>
      </c>
      <c r="H701" s="3">
        <v>0.5</v>
      </c>
      <c r="I701" s="2">
        <v>2.44</v>
      </c>
      <c r="J701" s="4">
        <f t="shared" si="41"/>
        <v>0.64000000000000012</v>
      </c>
      <c r="K701" s="1">
        <v>1</v>
      </c>
      <c r="L701" s="4">
        <f t="shared" si="42"/>
        <v>0.64000000000000012</v>
      </c>
      <c r="M701" s="1">
        <v>1</v>
      </c>
      <c r="N701" s="19">
        <v>0.64000000000000012</v>
      </c>
      <c r="O701" s="1" t="s">
        <v>1746</v>
      </c>
    </row>
    <row r="702" spans="1:15" x14ac:dyDescent="0.25">
      <c r="A702" s="1">
        <v>324</v>
      </c>
      <c r="B702" s="1" t="s">
        <v>258</v>
      </c>
      <c r="C702" s="10">
        <v>45219</v>
      </c>
      <c r="D702" s="22">
        <v>0</v>
      </c>
      <c r="E702" s="1" t="s">
        <v>213</v>
      </c>
      <c r="F702" s="15">
        <v>24</v>
      </c>
      <c r="G702" s="2">
        <v>3.02</v>
      </c>
      <c r="H702" s="3">
        <v>0.5</v>
      </c>
      <c r="I702" s="2">
        <v>2.48</v>
      </c>
      <c r="J702" s="4">
        <f t="shared" si="41"/>
        <v>0.54</v>
      </c>
      <c r="K702" s="1">
        <v>1</v>
      </c>
      <c r="L702" s="4">
        <f t="shared" si="42"/>
        <v>0.54</v>
      </c>
      <c r="M702" s="1">
        <v>1</v>
      </c>
      <c r="N702" s="19">
        <v>0.54</v>
      </c>
      <c r="O702" s="1" t="s">
        <v>1746</v>
      </c>
    </row>
    <row r="703" spans="1:15" x14ac:dyDescent="0.25">
      <c r="A703" s="1">
        <v>325</v>
      </c>
      <c r="B703" s="1" t="s">
        <v>258</v>
      </c>
      <c r="C703" s="10">
        <v>45220</v>
      </c>
      <c r="D703" s="22">
        <v>0</v>
      </c>
      <c r="E703" s="1" t="s">
        <v>213</v>
      </c>
      <c r="F703" s="15">
        <v>24</v>
      </c>
      <c r="G703" s="2">
        <v>3.03</v>
      </c>
      <c r="H703" s="3">
        <v>0.5</v>
      </c>
      <c r="I703" s="2">
        <v>2.35</v>
      </c>
      <c r="J703" s="4">
        <f t="shared" si="41"/>
        <v>0.67999999999999972</v>
      </c>
      <c r="K703" s="1">
        <v>1</v>
      </c>
      <c r="L703" s="4">
        <f t="shared" si="42"/>
        <v>0.67999999999999972</v>
      </c>
      <c r="M703" s="1">
        <v>1</v>
      </c>
      <c r="N703" s="19">
        <v>0.67999999999999972</v>
      </c>
      <c r="O703" s="1" t="s">
        <v>1746</v>
      </c>
    </row>
    <row r="704" spans="1:15" ht="33" x14ac:dyDescent="0.25">
      <c r="A704" s="1">
        <v>326</v>
      </c>
      <c r="B704" s="1" t="s">
        <v>258</v>
      </c>
      <c r="C704" s="10">
        <v>45221</v>
      </c>
      <c r="D704" s="22">
        <v>0</v>
      </c>
      <c r="E704" s="11" t="s">
        <v>4879</v>
      </c>
      <c r="F704" s="15">
        <v>17</v>
      </c>
      <c r="G704" s="2">
        <v>2.2799999999999998</v>
      </c>
      <c r="H704" s="3">
        <v>0.5</v>
      </c>
      <c r="I704" s="2">
        <v>2.1</v>
      </c>
      <c r="J704" s="4">
        <f t="shared" si="41"/>
        <v>0.17999999999999972</v>
      </c>
      <c r="K704" s="1">
        <v>1</v>
      </c>
      <c r="L704" s="4">
        <f t="shared" si="42"/>
        <v>0.17999999999999972</v>
      </c>
      <c r="M704" s="1">
        <v>1</v>
      </c>
      <c r="N704" s="19">
        <v>0.17999999999999972</v>
      </c>
      <c r="O704" s="1" t="s">
        <v>1746</v>
      </c>
    </row>
    <row r="705" spans="1:15" x14ac:dyDescent="0.25">
      <c r="A705" s="1">
        <v>327</v>
      </c>
      <c r="B705" s="1" t="s">
        <v>258</v>
      </c>
      <c r="C705" s="10">
        <v>45222</v>
      </c>
      <c r="D705" s="22">
        <v>0</v>
      </c>
      <c r="E705" s="1" t="s">
        <v>213</v>
      </c>
      <c r="F705" s="15">
        <v>24</v>
      </c>
      <c r="G705" s="2">
        <v>3.07</v>
      </c>
      <c r="H705" s="3">
        <v>0.5</v>
      </c>
      <c r="I705" s="2">
        <v>2.39</v>
      </c>
      <c r="J705" s="4">
        <f t="shared" si="41"/>
        <v>0.67999999999999972</v>
      </c>
      <c r="K705" s="1">
        <v>1</v>
      </c>
      <c r="L705" s="4">
        <f t="shared" si="42"/>
        <v>0.67999999999999972</v>
      </c>
      <c r="M705" s="1">
        <v>1</v>
      </c>
      <c r="N705" s="19">
        <v>0.67999999999999972</v>
      </c>
      <c r="O705" s="1" t="s">
        <v>1746</v>
      </c>
    </row>
    <row r="706" spans="1:15" x14ac:dyDescent="0.25">
      <c r="A706" s="1">
        <v>328</v>
      </c>
      <c r="B706" s="1" t="s">
        <v>258</v>
      </c>
      <c r="C706" s="10">
        <v>45223</v>
      </c>
      <c r="D706" s="22">
        <v>0</v>
      </c>
      <c r="E706" s="1" t="s">
        <v>4880</v>
      </c>
      <c r="F706" s="15">
        <v>23</v>
      </c>
      <c r="G706" s="2">
        <v>2.98</v>
      </c>
      <c r="H706" s="3">
        <v>0.5</v>
      </c>
      <c r="I706" s="2">
        <v>2.4</v>
      </c>
      <c r="J706" s="4">
        <f t="shared" si="41"/>
        <v>0.58000000000000007</v>
      </c>
      <c r="K706" s="1">
        <v>1</v>
      </c>
      <c r="L706" s="4">
        <f t="shared" si="42"/>
        <v>0.58000000000000007</v>
      </c>
      <c r="M706" s="1">
        <v>1</v>
      </c>
      <c r="N706" s="19">
        <v>0.58000000000000007</v>
      </c>
      <c r="O706" s="1" t="s">
        <v>4875</v>
      </c>
    </row>
    <row r="707" spans="1:15" x14ac:dyDescent="0.25">
      <c r="A707" s="1">
        <v>329</v>
      </c>
      <c r="B707" s="1" t="s">
        <v>258</v>
      </c>
      <c r="C707" s="10">
        <v>45224</v>
      </c>
      <c r="D707" s="22">
        <v>0</v>
      </c>
      <c r="E707" s="1" t="s">
        <v>213</v>
      </c>
      <c r="F707" s="15">
        <v>24</v>
      </c>
      <c r="G707" s="2">
        <v>3.17</v>
      </c>
      <c r="H707" s="3">
        <v>0.5</v>
      </c>
      <c r="I707" s="2">
        <v>2.54</v>
      </c>
      <c r="J707" s="4">
        <f t="shared" si="41"/>
        <v>0.62999999999999989</v>
      </c>
      <c r="K707" s="1">
        <v>1</v>
      </c>
      <c r="L707" s="4">
        <f t="shared" si="42"/>
        <v>0.62999999999999989</v>
      </c>
      <c r="M707" s="1">
        <v>1</v>
      </c>
      <c r="N707" s="19">
        <v>0.62999999999999989</v>
      </c>
      <c r="O707" s="1" t="s">
        <v>1746</v>
      </c>
    </row>
    <row r="708" spans="1:15" x14ac:dyDescent="0.25">
      <c r="A708" s="1">
        <v>330</v>
      </c>
      <c r="B708" s="1" t="s">
        <v>258</v>
      </c>
      <c r="C708" s="10">
        <v>45225</v>
      </c>
      <c r="D708" s="22">
        <v>0</v>
      </c>
      <c r="E708" s="1" t="s">
        <v>213</v>
      </c>
      <c r="F708" s="15">
        <v>24</v>
      </c>
      <c r="G708" s="2">
        <v>3.18</v>
      </c>
      <c r="H708" s="3">
        <v>0.5</v>
      </c>
      <c r="I708" s="2">
        <v>2.54</v>
      </c>
      <c r="J708" s="4">
        <f t="shared" si="41"/>
        <v>0.64000000000000012</v>
      </c>
      <c r="K708" s="1">
        <v>1</v>
      </c>
      <c r="L708" s="4">
        <f t="shared" si="42"/>
        <v>0.64000000000000012</v>
      </c>
      <c r="M708" s="1">
        <v>1</v>
      </c>
      <c r="N708" s="19">
        <v>0.64000000000000012</v>
      </c>
      <c r="O708" s="1" t="s">
        <v>1746</v>
      </c>
    </row>
    <row r="709" spans="1:15" x14ac:dyDescent="0.25">
      <c r="A709" s="1">
        <v>331</v>
      </c>
      <c r="B709" s="1" t="s">
        <v>258</v>
      </c>
      <c r="C709" s="10">
        <v>45226</v>
      </c>
      <c r="D709" s="22">
        <v>0</v>
      </c>
      <c r="E709" s="1" t="s">
        <v>213</v>
      </c>
      <c r="F709" s="15">
        <v>24</v>
      </c>
      <c r="G709" s="2">
        <v>3.24</v>
      </c>
      <c r="H709" s="3">
        <v>0.5</v>
      </c>
      <c r="I709" s="2">
        <v>2.57</v>
      </c>
      <c r="J709" s="4">
        <f t="shared" si="41"/>
        <v>0.67000000000000037</v>
      </c>
      <c r="K709" s="1">
        <v>1</v>
      </c>
      <c r="L709" s="4">
        <f t="shared" si="42"/>
        <v>0.67000000000000037</v>
      </c>
      <c r="M709" s="1">
        <v>1</v>
      </c>
      <c r="N709" s="19">
        <v>0.67000000000000037</v>
      </c>
      <c r="O709" s="1" t="s">
        <v>1746</v>
      </c>
    </row>
    <row r="710" spans="1:15" x14ac:dyDescent="0.25">
      <c r="A710" s="1">
        <v>332</v>
      </c>
      <c r="B710" s="1" t="s">
        <v>258</v>
      </c>
      <c r="C710" s="10">
        <v>45227</v>
      </c>
      <c r="D710" s="22">
        <v>0</v>
      </c>
      <c r="E710" s="1" t="s">
        <v>213</v>
      </c>
      <c r="F710" s="15">
        <v>24</v>
      </c>
      <c r="G710" s="2">
        <v>3.37</v>
      </c>
      <c r="H710" s="3">
        <v>0.5</v>
      </c>
      <c r="I710" s="2">
        <v>2.69</v>
      </c>
      <c r="J710" s="4">
        <f t="shared" si="41"/>
        <v>0.68000000000000016</v>
      </c>
      <c r="K710" s="1">
        <v>1</v>
      </c>
      <c r="L710" s="4">
        <f t="shared" si="42"/>
        <v>0.68000000000000016</v>
      </c>
      <c r="M710" s="1">
        <v>1</v>
      </c>
      <c r="N710" s="19">
        <v>0.68000000000000016</v>
      </c>
      <c r="O710" s="1" t="s">
        <v>1746</v>
      </c>
    </row>
    <row r="711" spans="1:15" x14ac:dyDescent="0.25">
      <c r="A711" s="1">
        <v>333</v>
      </c>
      <c r="B711" s="1" t="s">
        <v>258</v>
      </c>
      <c r="C711" s="10">
        <v>45228</v>
      </c>
      <c r="D711" s="22">
        <v>0</v>
      </c>
      <c r="E711" s="1" t="s">
        <v>213</v>
      </c>
      <c r="F711" s="15">
        <v>24</v>
      </c>
      <c r="G711" s="2">
        <v>3.26</v>
      </c>
      <c r="H711" s="3">
        <v>0.5</v>
      </c>
      <c r="I711" s="2">
        <v>2.57</v>
      </c>
      <c r="J711" s="4">
        <f t="shared" si="41"/>
        <v>0.69</v>
      </c>
      <c r="K711" s="1">
        <v>1</v>
      </c>
      <c r="L711" s="4">
        <f t="shared" si="42"/>
        <v>0.69</v>
      </c>
      <c r="M711" s="1">
        <v>1</v>
      </c>
      <c r="N711" s="19">
        <v>0.69</v>
      </c>
      <c r="O711" s="1" t="s">
        <v>1746</v>
      </c>
    </row>
    <row r="712" spans="1:15" ht="33" x14ac:dyDescent="0.25">
      <c r="A712" s="1">
        <v>334</v>
      </c>
      <c r="B712" s="1" t="s">
        <v>258</v>
      </c>
      <c r="C712" s="10">
        <v>45229</v>
      </c>
      <c r="D712" s="22">
        <v>0</v>
      </c>
      <c r="E712" s="11" t="s">
        <v>5089</v>
      </c>
      <c r="F712" s="15">
        <v>23</v>
      </c>
      <c r="G712" s="2">
        <v>3.14</v>
      </c>
      <c r="H712" s="3">
        <v>0.5</v>
      </c>
      <c r="I712" s="2">
        <v>2.65</v>
      </c>
      <c r="J712" s="4">
        <f t="shared" si="41"/>
        <v>0.49000000000000021</v>
      </c>
      <c r="K712" s="1">
        <v>1</v>
      </c>
      <c r="L712" s="4">
        <f t="shared" si="42"/>
        <v>0.49000000000000021</v>
      </c>
      <c r="M712" s="1">
        <v>1</v>
      </c>
      <c r="N712" s="19">
        <v>0.49000000000000021</v>
      </c>
      <c r="O712" s="1" t="s">
        <v>1746</v>
      </c>
    </row>
    <row r="713" spans="1:15" x14ac:dyDescent="0.25">
      <c r="A713" s="1">
        <v>335</v>
      </c>
      <c r="B713" s="1" t="s">
        <v>258</v>
      </c>
      <c r="C713" s="10">
        <v>45230</v>
      </c>
      <c r="D713" s="22">
        <v>0</v>
      </c>
      <c r="E713" s="1" t="s">
        <v>213</v>
      </c>
      <c r="F713" s="15">
        <v>24</v>
      </c>
      <c r="G713" s="2">
        <v>3.38</v>
      </c>
      <c r="H713" s="3">
        <v>0.5</v>
      </c>
      <c r="I713" s="2">
        <v>2.74</v>
      </c>
      <c r="J713" s="4">
        <f t="shared" si="41"/>
        <v>0.63999999999999968</v>
      </c>
      <c r="K713" s="1">
        <v>1</v>
      </c>
      <c r="L713" s="4">
        <f t="shared" si="42"/>
        <v>0.63999999999999968</v>
      </c>
      <c r="M713" s="1">
        <v>1</v>
      </c>
      <c r="N713" s="19">
        <v>0.63999999999999968</v>
      </c>
      <c r="O713" s="1" t="s">
        <v>1746</v>
      </c>
    </row>
    <row r="714" spans="1:15" x14ac:dyDescent="0.25">
      <c r="A714" s="1">
        <v>336</v>
      </c>
      <c r="B714" s="1" t="s">
        <v>258</v>
      </c>
      <c r="C714" s="10">
        <v>45231</v>
      </c>
      <c r="D714" s="22">
        <v>0</v>
      </c>
      <c r="E714" s="1" t="s">
        <v>213</v>
      </c>
      <c r="F714" s="15">
        <v>24</v>
      </c>
      <c r="G714" s="2">
        <v>2.82</v>
      </c>
      <c r="H714" s="3">
        <v>0.5</v>
      </c>
      <c r="I714" s="2">
        <v>2.02</v>
      </c>
      <c r="J714" s="4">
        <f t="shared" si="41"/>
        <v>0.79999999999999982</v>
      </c>
      <c r="K714" s="1">
        <v>1</v>
      </c>
      <c r="L714" s="4">
        <f t="shared" si="42"/>
        <v>0.79999999999999982</v>
      </c>
      <c r="M714" s="1">
        <v>1</v>
      </c>
      <c r="N714" s="19">
        <v>0.79999999999999982</v>
      </c>
      <c r="O714" s="1" t="s">
        <v>1746</v>
      </c>
    </row>
    <row r="715" spans="1:15" x14ac:dyDescent="0.25">
      <c r="A715" s="1">
        <v>337</v>
      </c>
      <c r="B715" s="1" t="s">
        <v>258</v>
      </c>
      <c r="C715" s="10">
        <v>45232</v>
      </c>
      <c r="D715" s="22">
        <v>0</v>
      </c>
      <c r="E715" s="1" t="s">
        <v>213</v>
      </c>
      <c r="F715" s="15">
        <v>24</v>
      </c>
      <c r="G715" s="2">
        <v>2.67</v>
      </c>
      <c r="H715" s="3">
        <v>0.5</v>
      </c>
      <c r="I715" s="2">
        <v>1.92</v>
      </c>
      <c r="J715" s="4">
        <f t="shared" si="41"/>
        <v>0.75</v>
      </c>
      <c r="K715" s="1">
        <v>1</v>
      </c>
      <c r="L715" s="4">
        <f t="shared" si="42"/>
        <v>0.75</v>
      </c>
      <c r="M715" s="1">
        <v>1</v>
      </c>
      <c r="N715" s="19">
        <v>0.75</v>
      </c>
      <c r="O715" s="1" t="s">
        <v>1746</v>
      </c>
    </row>
    <row r="716" spans="1:15" x14ac:dyDescent="0.25">
      <c r="A716" s="1">
        <v>338</v>
      </c>
      <c r="B716" s="1" t="s">
        <v>258</v>
      </c>
      <c r="C716" s="10">
        <v>45233</v>
      </c>
      <c r="D716" s="22">
        <v>0</v>
      </c>
      <c r="E716" s="1" t="s">
        <v>213</v>
      </c>
      <c r="F716" s="15">
        <v>24</v>
      </c>
      <c r="G716" s="2">
        <v>2.65</v>
      </c>
      <c r="H716" s="3">
        <v>0.5</v>
      </c>
      <c r="I716" s="2">
        <v>1.92</v>
      </c>
      <c r="J716" s="4">
        <f t="shared" si="41"/>
        <v>0.73</v>
      </c>
      <c r="K716" s="1">
        <v>1</v>
      </c>
      <c r="L716" s="4">
        <f t="shared" si="42"/>
        <v>0.73</v>
      </c>
      <c r="M716" s="1">
        <v>1</v>
      </c>
      <c r="N716" s="19">
        <v>0.73</v>
      </c>
      <c r="O716" s="1" t="s">
        <v>1746</v>
      </c>
    </row>
    <row r="717" spans="1:15" x14ac:dyDescent="0.25">
      <c r="A717" s="1">
        <v>339</v>
      </c>
      <c r="B717" s="1" t="s">
        <v>258</v>
      </c>
      <c r="C717" s="10">
        <v>45234</v>
      </c>
      <c r="D717" s="22">
        <v>0</v>
      </c>
      <c r="E717" s="1" t="s">
        <v>213</v>
      </c>
      <c r="F717" s="15">
        <v>24</v>
      </c>
      <c r="G717" s="2">
        <v>2.65</v>
      </c>
      <c r="H717" s="3">
        <v>0.5</v>
      </c>
      <c r="I717" s="2">
        <v>1.96</v>
      </c>
      <c r="J717" s="4">
        <f t="shared" si="41"/>
        <v>0.69</v>
      </c>
      <c r="K717" s="1">
        <v>1</v>
      </c>
      <c r="L717" s="4">
        <f t="shared" si="42"/>
        <v>0.69</v>
      </c>
      <c r="M717" s="1">
        <v>1</v>
      </c>
      <c r="N717" s="19">
        <v>0.69</v>
      </c>
      <c r="O717" s="1" t="s">
        <v>1746</v>
      </c>
    </row>
    <row r="718" spans="1:15" x14ac:dyDescent="0.25">
      <c r="A718" s="1">
        <v>340</v>
      </c>
      <c r="B718" s="1" t="s">
        <v>258</v>
      </c>
      <c r="C718" s="10">
        <v>45235</v>
      </c>
      <c r="D718" s="22">
        <v>0</v>
      </c>
      <c r="E718" s="1" t="s">
        <v>213</v>
      </c>
      <c r="F718" s="15">
        <v>24</v>
      </c>
      <c r="G718" s="2">
        <v>2.61</v>
      </c>
      <c r="H718" s="3">
        <v>0.5</v>
      </c>
      <c r="I718" s="2">
        <v>1.88</v>
      </c>
      <c r="J718" s="4">
        <f t="shared" si="41"/>
        <v>0.73</v>
      </c>
      <c r="K718" s="1">
        <v>1</v>
      </c>
      <c r="L718" s="4">
        <f t="shared" si="42"/>
        <v>0.73</v>
      </c>
      <c r="M718" s="1">
        <v>1</v>
      </c>
      <c r="N718" s="19">
        <v>0.73</v>
      </c>
      <c r="O718" s="1" t="s">
        <v>1746</v>
      </c>
    </row>
    <row r="719" spans="1:15" x14ac:dyDescent="0.25">
      <c r="A719" s="1">
        <v>341</v>
      </c>
      <c r="B719" s="1" t="s">
        <v>258</v>
      </c>
      <c r="C719" s="10">
        <v>45236</v>
      </c>
      <c r="D719" s="22">
        <v>0</v>
      </c>
      <c r="E719" s="1" t="s">
        <v>213</v>
      </c>
      <c r="F719" s="15">
        <v>24</v>
      </c>
      <c r="G719" s="2">
        <v>2.63</v>
      </c>
      <c r="H719" s="3">
        <v>0.5</v>
      </c>
      <c r="I719" s="2">
        <v>1.92</v>
      </c>
      <c r="J719" s="4">
        <f t="shared" si="41"/>
        <v>0.71</v>
      </c>
      <c r="K719" s="1">
        <v>1</v>
      </c>
      <c r="L719" s="4">
        <f t="shared" si="42"/>
        <v>0.71</v>
      </c>
      <c r="M719" s="1">
        <v>1</v>
      </c>
      <c r="N719" s="19">
        <v>0.71</v>
      </c>
      <c r="O719" s="1" t="s">
        <v>1746</v>
      </c>
    </row>
    <row r="720" spans="1:15" x14ac:dyDescent="0.25">
      <c r="A720" s="1">
        <v>342</v>
      </c>
      <c r="B720" s="1" t="s">
        <v>258</v>
      </c>
      <c r="C720" s="10">
        <v>45237</v>
      </c>
      <c r="D720" s="22">
        <v>0</v>
      </c>
      <c r="E720" s="1" t="s">
        <v>213</v>
      </c>
      <c r="F720" s="15">
        <v>24</v>
      </c>
      <c r="G720" s="2">
        <v>2.59</v>
      </c>
      <c r="H720" s="3">
        <v>0.5</v>
      </c>
      <c r="I720" s="2">
        <v>1.9</v>
      </c>
      <c r="J720" s="4">
        <f t="shared" si="41"/>
        <v>0.69</v>
      </c>
      <c r="K720" s="1">
        <v>1</v>
      </c>
      <c r="L720" s="4">
        <f t="shared" si="42"/>
        <v>0.69</v>
      </c>
      <c r="M720" s="1">
        <v>1</v>
      </c>
      <c r="N720" s="19">
        <v>0.69</v>
      </c>
      <c r="O720" s="1" t="s">
        <v>1746</v>
      </c>
    </row>
    <row r="721" spans="1:15" x14ac:dyDescent="0.25">
      <c r="A721" s="1">
        <v>343</v>
      </c>
      <c r="B721" s="1" t="s">
        <v>258</v>
      </c>
      <c r="C721" s="10">
        <v>45238</v>
      </c>
      <c r="D721" s="22">
        <v>0</v>
      </c>
      <c r="E721" s="1" t="s">
        <v>213</v>
      </c>
      <c r="F721" s="15">
        <v>24</v>
      </c>
      <c r="G721" s="2">
        <v>2.61</v>
      </c>
      <c r="H721" s="3">
        <v>0.5</v>
      </c>
      <c r="I721" s="2">
        <v>1.93</v>
      </c>
      <c r="J721" s="4">
        <f t="shared" si="41"/>
        <v>0.67999999999999994</v>
      </c>
      <c r="K721" s="1">
        <v>1</v>
      </c>
      <c r="L721" s="4">
        <f t="shared" si="42"/>
        <v>0.67999999999999994</v>
      </c>
      <c r="M721" s="1">
        <v>1</v>
      </c>
      <c r="N721" s="19">
        <v>0.67999999999999994</v>
      </c>
      <c r="O721" s="1" t="s">
        <v>1746</v>
      </c>
    </row>
    <row r="722" spans="1:15" x14ac:dyDescent="0.25">
      <c r="A722" s="1">
        <v>344</v>
      </c>
      <c r="B722" s="1" t="s">
        <v>258</v>
      </c>
      <c r="C722" s="10">
        <v>45239</v>
      </c>
      <c r="D722" s="22">
        <v>0</v>
      </c>
      <c r="E722" s="1" t="s">
        <v>213</v>
      </c>
      <c r="F722" s="15">
        <v>24</v>
      </c>
      <c r="G722" s="2">
        <v>2.6</v>
      </c>
      <c r="H722" s="3">
        <v>0.5</v>
      </c>
      <c r="I722" s="2">
        <v>1.91</v>
      </c>
      <c r="J722" s="4">
        <f t="shared" si="41"/>
        <v>0.69000000000000017</v>
      </c>
      <c r="K722" s="1">
        <v>1</v>
      </c>
      <c r="L722" s="4">
        <f t="shared" si="42"/>
        <v>0.69000000000000017</v>
      </c>
      <c r="M722" s="1">
        <v>1</v>
      </c>
      <c r="N722" s="19">
        <v>0.69000000000000017</v>
      </c>
      <c r="O722" s="1" t="s">
        <v>1746</v>
      </c>
    </row>
    <row r="723" spans="1:15" x14ac:dyDescent="0.25">
      <c r="A723" s="1">
        <v>345</v>
      </c>
      <c r="B723" s="1" t="s">
        <v>258</v>
      </c>
      <c r="C723" s="10">
        <v>45240</v>
      </c>
      <c r="D723" s="22">
        <v>0</v>
      </c>
      <c r="E723" s="1" t="s">
        <v>213</v>
      </c>
      <c r="F723" s="15">
        <v>24</v>
      </c>
      <c r="G723" s="2">
        <v>2.61</v>
      </c>
      <c r="H723" s="3">
        <v>0.5</v>
      </c>
      <c r="I723" s="2">
        <v>1.92</v>
      </c>
      <c r="J723" s="4">
        <f t="shared" si="41"/>
        <v>0.69</v>
      </c>
      <c r="K723" s="1">
        <v>1</v>
      </c>
      <c r="L723" s="4">
        <f t="shared" si="42"/>
        <v>0.69</v>
      </c>
      <c r="M723" s="1">
        <v>1</v>
      </c>
      <c r="N723" s="19">
        <v>0.69</v>
      </c>
      <c r="O723" s="1" t="s">
        <v>1746</v>
      </c>
    </row>
    <row r="724" spans="1:15" x14ac:dyDescent="0.25">
      <c r="A724" s="1">
        <v>346</v>
      </c>
      <c r="B724" s="1" t="s">
        <v>258</v>
      </c>
      <c r="C724" s="10">
        <v>45241</v>
      </c>
      <c r="D724" s="22">
        <v>0</v>
      </c>
      <c r="E724" s="1" t="s">
        <v>213</v>
      </c>
      <c r="F724" s="15">
        <v>24</v>
      </c>
      <c r="G724" s="2">
        <v>2.62</v>
      </c>
      <c r="H724" s="3">
        <v>0.5</v>
      </c>
      <c r="I724" s="2">
        <v>1.95</v>
      </c>
      <c r="J724" s="4">
        <f t="shared" si="41"/>
        <v>0.67000000000000015</v>
      </c>
      <c r="K724" s="1">
        <v>1</v>
      </c>
      <c r="L724" s="4">
        <f t="shared" si="42"/>
        <v>0.67000000000000015</v>
      </c>
      <c r="M724" s="1">
        <v>1</v>
      </c>
      <c r="N724" s="19">
        <v>0.67000000000000015</v>
      </c>
      <c r="O724" s="1" t="s">
        <v>1746</v>
      </c>
    </row>
    <row r="725" spans="1:15" x14ac:dyDescent="0.25">
      <c r="A725" s="1">
        <v>347</v>
      </c>
      <c r="B725" s="1" t="s">
        <v>258</v>
      </c>
      <c r="C725" s="10">
        <v>45242</v>
      </c>
      <c r="D725" s="22">
        <v>0</v>
      </c>
      <c r="E725" s="1" t="s">
        <v>213</v>
      </c>
      <c r="F725" s="15">
        <v>24</v>
      </c>
      <c r="G725" s="2">
        <v>2.62</v>
      </c>
      <c r="H725" s="3">
        <v>0.5</v>
      </c>
      <c r="I725" s="2">
        <v>1.95</v>
      </c>
      <c r="J725" s="4">
        <f t="shared" si="41"/>
        <v>0.67000000000000015</v>
      </c>
      <c r="K725" s="1">
        <v>1</v>
      </c>
      <c r="L725" s="4">
        <f t="shared" si="42"/>
        <v>0.67000000000000015</v>
      </c>
      <c r="M725" s="1">
        <v>1</v>
      </c>
      <c r="N725" s="19">
        <v>0.67000000000000015</v>
      </c>
      <c r="O725" s="1" t="s">
        <v>1746</v>
      </c>
    </row>
    <row r="726" spans="1:15" x14ac:dyDescent="0.25">
      <c r="A726" s="1">
        <v>348</v>
      </c>
      <c r="B726" s="1" t="s">
        <v>258</v>
      </c>
      <c r="C726" s="10">
        <v>45243</v>
      </c>
      <c r="D726" s="22">
        <v>0</v>
      </c>
      <c r="E726" s="1" t="s">
        <v>213</v>
      </c>
      <c r="F726" s="15">
        <v>24</v>
      </c>
      <c r="G726" s="2">
        <v>2.2999999999999998</v>
      </c>
      <c r="H726" s="3">
        <v>0.5</v>
      </c>
      <c r="I726" s="2">
        <v>1.65</v>
      </c>
      <c r="J726" s="4">
        <f t="shared" si="41"/>
        <v>0.64999999999999991</v>
      </c>
      <c r="K726" s="1">
        <v>1</v>
      </c>
      <c r="L726" s="4">
        <f t="shared" si="42"/>
        <v>0.64999999999999991</v>
      </c>
      <c r="M726" s="1">
        <v>1</v>
      </c>
      <c r="N726" s="19">
        <v>0.64999999999999991</v>
      </c>
      <c r="O726" s="1" t="s">
        <v>1746</v>
      </c>
    </row>
    <row r="727" spans="1:15" x14ac:dyDescent="0.25">
      <c r="A727" s="1">
        <v>349</v>
      </c>
      <c r="B727" s="1" t="s">
        <v>258</v>
      </c>
      <c r="C727" s="10">
        <v>45244</v>
      </c>
      <c r="D727" s="22">
        <v>0</v>
      </c>
      <c r="E727" s="1" t="s">
        <v>213</v>
      </c>
      <c r="F727" s="15">
        <v>24</v>
      </c>
      <c r="G727" s="2">
        <v>2.5499999999999998</v>
      </c>
      <c r="H727" s="3">
        <v>0.5</v>
      </c>
      <c r="I727" s="2">
        <v>1.9</v>
      </c>
      <c r="J727" s="4">
        <f t="shared" si="41"/>
        <v>0.64999999999999991</v>
      </c>
      <c r="K727" s="1">
        <v>1</v>
      </c>
      <c r="L727" s="4">
        <f t="shared" si="42"/>
        <v>0.64999999999999991</v>
      </c>
      <c r="M727" s="1">
        <v>1</v>
      </c>
      <c r="N727" s="19">
        <v>0.64999999999999991</v>
      </c>
      <c r="O727" s="1" t="s">
        <v>1746</v>
      </c>
    </row>
    <row r="728" spans="1:15" x14ac:dyDescent="0.25">
      <c r="A728" s="1">
        <v>350</v>
      </c>
      <c r="B728" s="1" t="s">
        <v>258</v>
      </c>
      <c r="C728" s="10">
        <v>45245</v>
      </c>
      <c r="D728" s="22">
        <v>0</v>
      </c>
      <c r="E728" s="1" t="s">
        <v>213</v>
      </c>
      <c r="F728" s="15">
        <v>24</v>
      </c>
      <c r="G728" s="2">
        <v>2.5499999999999998</v>
      </c>
      <c r="H728" s="3">
        <v>0.5</v>
      </c>
      <c r="I728" s="2">
        <v>1.85</v>
      </c>
      <c r="J728" s="4">
        <f t="shared" si="41"/>
        <v>0.69999999999999973</v>
      </c>
      <c r="K728" s="1">
        <v>1</v>
      </c>
      <c r="L728" s="4">
        <f t="shared" si="42"/>
        <v>0.69999999999999973</v>
      </c>
      <c r="M728" s="1">
        <v>1</v>
      </c>
      <c r="N728" s="19">
        <v>0.69999999999999973</v>
      </c>
      <c r="O728" s="1" t="s">
        <v>1746</v>
      </c>
    </row>
    <row r="729" spans="1:15" x14ac:dyDescent="0.25">
      <c r="A729" s="1">
        <v>351</v>
      </c>
      <c r="B729" s="1" t="s">
        <v>258</v>
      </c>
      <c r="C729" s="10">
        <v>45246</v>
      </c>
      <c r="D729" s="22">
        <v>0</v>
      </c>
      <c r="E729" s="1" t="s">
        <v>213</v>
      </c>
      <c r="F729" s="15">
        <v>24</v>
      </c>
      <c r="G729" s="2">
        <v>2.56</v>
      </c>
      <c r="H729" s="3">
        <v>0.5</v>
      </c>
      <c r="I729" s="2">
        <v>1.89</v>
      </c>
      <c r="J729" s="4">
        <f t="shared" si="41"/>
        <v>0.67000000000000015</v>
      </c>
      <c r="K729" s="1">
        <v>1</v>
      </c>
      <c r="L729" s="4">
        <f t="shared" si="42"/>
        <v>0.67000000000000015</v>
      </c>
      <c r="M729" s="1">
        <v>1</v>
      </c>
      <c r="N729" s="19">
        <v>0.67000000000000015</v>
      </c>
      <c r="O729" s="1" t="s">
        <v>1746</v>
      </c>
    </row>
    <row r="730" spans="1:15" ht="33" x14ac:dyDescent="0.25">
      <c r="A730" s="1">
        <v>352</v>
      </c>
      <c r="B730" s="1" t="s">
        <v>258</v>
      </c>
      <c r="C730" s="10">
        <v>45247</v>
      </c>
      <c r="D730" s="22">
        <v>0</v>
      </c>
      <c r="E730" s="11" t="s">
        <v>4906</v>
      </c>
      <c r="F730" s="15">
        <v>21</v>
      </c>
      <c r="G730" s="2">
        <v>2.16</v>
      </c>
      <c r="H730" s="3">
        <v>0.5</v>
      </c>
      <c r="I730" s="2">
        <v>1.53</v>
      </c>
      <c r="J730" s="4">
        <f t="shared" si="41"/>
        <v>0.63000000000000012</v>
      </c>
      <c r="K730" s="1">
        <v>1</v>
      </c>
      <c r="L730" s="4">
        <f t="shared" si="42"/>
        <v>0.63000000000000012</v>
      </c>
      <c r="M730" s="1">
        <v>1</v>
      </c>
      <c r="N730" s="19">
        <v>0.63000000000000012</v>
      </c>
      <c r="O730" s="1" t="s">
        <v>1746</v>
      </c>
    </row>
    <row r="731" spans="1:15" ht="33" x14ac:dyDescent="0.25">
      <c r="A731" s="1">
        <v>353</v>
      </c>
      <c r="B731" s="1" t="s">
        <v>258</v>
      </c>
      <c r="C731" s="10">
        <v>45248</v>
      </c>
      <c r="D731" s="22">
        <v>0</v>
      </c>
      <c r="E731" s="11" t="s">
        <v>4916</v>
      </c>
      <c r="F731" s="15">
        <v>22</v>
      </c>
      <c r="G731" s="2">
        <v>2.21</v>
      </c>
      <c r="H731" s="3">
        <v>0.5</v>
      </c>
      <c r="I731" s="2">
        <v>1.61</v>
      </c>
      <c r="J731" s="4">
        <f t="shared" si="41"/>
        <v>0.59999999999999987</v>
      </c>
      <c r="K731" s="1">
        <v>1</v>
      </c>
      <c r="L731" s="4">
        <f t="shared" si="42"/>
        <v>0.59999999999999987</v>
      </c>
      <c r="M731" s="1">
        <v>1</v>
      </c>
      <c r="N731" s="19">
        <v>0.59999999999999987</v>
      </c>
      <c r="O731" s="1" t="s">
        <v>1746</v>
      </c>
    </row>
    <row r="732" spans="1:15" x14ac:dyDescent="0.25">
      <c r="A732" s="1">
        <v>354</v>
      </c>
      <c r="B732" s="1" t="s">
        <v>258</v>
      </c>
      <c r="C732" s="10">
        <v>45249</v>
      </c>
      <c r="D732" s="22">
        <v>0</v>
      </c>
      <c r="E732" s="1" t="s">
        <v>213</v>
      </c>
      <c r="F732" s="15">
        <v>24</v>
      </c>
      <c r="G732" s="2">
        <v>2.2799999999999998</v>
      </c>
      <c r="H732" s="3">
        <v>0.5</v>
      </c>
      <c r="I732" s="2">
        <v>1.76</v>
      </c>
      <c r="J732" s="4">
        <f t="shared" si="41"/>
        <v>0.5199999999999998</v>
      </c>
      <c r="K732" s="1">
        <v>1</v>
      </c>
      <c r="L732" s="4">
        <f t="shared" si="42"/>
        <v>0.5199999999999998</v>
      </c>
      <c r="M732" s="1">
        <v>1</v>
      </c>
      <c r="N732" s="19">
        <v>0.5199999999999998</v>
      </c>
      <c r="O732" s="1" t="s">
        <v>1746</v>
      </c>
    </row>
    <row r="733" spans="1:15" x14ac:dyDescent="0.25">
      <c r="A733" s="1">
        <v>355</v>
      </c>
      <c r="B733" s="1" t="s">
        <v>258</v>
      </c>
      <c r="C733" s="10">
        <v>45250</v>
      </c>
      <c r="D733" s="22">
        <v>0</v>
      </c>
      <c r="E733" s="1" t="s">
        <v>213</v>
      </c>
      <c r="F733" s="15">
        <v>24</v>
      </c>
      <c r="G733" s="2">
        <v>2.52</v>
      </c>
      <c r="H733" s="3">
        <v>0.5</v>
      </c>
      <c r="I733" s="2">
        <v>1.81</v>
      </c>
      <c r="J733" s="4">
        <f t="shared" si="41"/>
        <v>0.71</v>
      </c>
      <c r="K733" s="1">
        <v>1</v>
      </c>
      <c r="L733" s="4">
        <f t="shared" si="42"/>
        <v>0.71</v>
      </c>
      <c r="M733" s="1">
        <v>1</v>
      </c>
      <c r="N733" s="19">
        <v>0.71</v>
      </c>
      <c r="O733" s="1" t="s">
        <v>1746</v>
      </c>
    </row>
    <row r="734" spans="1:15" x14ac:dyDescent="0.25">
      <c r="A734" s="1">
        <v>356</v>
      </c>
      <c r="B734" s="1" t="s">
        <v>258</v>
      </c>
      <c r="C734" s="10">
        <v>45251</v>
      </c>
      <c r="D734" s="22">
        <v>0</v>
      </c>
      <c r="E734" s="1" t="s">
        <v>213</v>
      </c>
      <c r="F734" s="15">
        <v>24</v>
      </c>
      <c r="G734" s="2">
        <v>2.38</v>
      </c>
      <c r="H734" s="3">
        <v>0.5</v>
      </c>
      <c r="I734" s="2">
        <v>1.66</v>
      </c>
      <c r="J734" s="4">
        <f t="shared" si="41"/>
        <v>0.72</v>
      </c>
      <c r="K734" s="1">
        <v>1</v>
      </c>
      <c r="L734" s="4">
        <f t="shared" si="42"/>
        <v>0.72</v>
      </c>
      <c r="M734" s="1">
        <v>1</v>
      </c>
      <c r="N734" s="19">
        <v>0.72</v>
      </c>
      <c r="O734" s="1" t="s">
        <v>1746</v>
      </c>
    </row>
    <row r="735" spans="1:15" x14ac:dyDescent="0.25">
      <c r="A735" s="1">
        <v>357</v>
      </c>
      <c r="B735" s="1" t="s">
        <v>258</v>
      </c>
      <c r="C735" s="10">
        <v>45252</v>
      </c>
      <c r="D735" s="22">
        <v>0</v>
      </c>
      <c r="E735" s="1" t="s">
        <v>213</v>
      </c>
      <c r="F735" s="15">
        <v>24</v>
      </c>
      <c r="G735" s="2">
        <v>2.52</v>
      </c>
      <c r="H735" s="3">
        <v>0.5</v>
      </c>
      <c r="I735" s="2">
        <v>1.85</v>
      </c>
      <c r="J735" s="4">
        <f t="shared" si="41"/>
        <v>0.66999999999999993</v>
      </c>
      <c r="K735" s="1">
        <v>1</v>
      </c>
      <c r="L735" s="4">
        <f t="shared" si="42"/>
        <v>0.66999999999999993</v>
      </c>
      <c r="M735" s="1">
        <v>1</v>
      </c>
      <c r="N735" s="19">
        <v>0.66999999999999993</v>
      </c>
      <c r="O735" s="1" t="s">
        <v>1746</v>
      </c>
    </row>
    <row r="736" spans="1:15" x14ac:dyDescent="0.25">
      <c r="A736" s="1">
        <v>358</v>
      </c>
      <c r="B736" s="1" t="s">
        <v>258</v>
      </c>
      <c r="C736" s="10">
        <v>45253</v>
      </c>
      <c r="D736" s="22">
        <v>0</v>
      </c>
      <c r="E736" s="1" t="s">
        <v>213</v>
      </c>
      <c r="F736" s="15">
        <v>24</v>
      </c>
      <c r="G736" s="2">
        <v>2.48</v>
      </c>
      <c r="H736" s="3">
        <v>0.5</v>
      </c>
      <c r="I736" s="2">
        <v>1.75</v>
      </c>
      <c r="J736" s="4">
        <f t="shared" si="41"/>
        <v>0.73</v>
      </c>
      <c r="K736" s="1">
        <v>1</v>
      </c>
      <c r="L736" s="4">
        <f t="shared" si="42"/>
        <v>0.73</v>
      </c>
      <c r="M736" s="1">
        <v>1</v>
      </c>
      <c r="N736" s="19">
        <v>0.73</v>
      </c>
      <c r="O736" s="1" t="s">
        <v>1746</v>
      </c>
    </row>
    <row r="737" spans="1:16" ht="33" x14ac:dyDescent="0.25">
      <c r="A737" s="1">
        <v>359</v>
      </c>
      <c r="B737" s="1" t="s">
        <v>258</v>
      </c>
      <c r="C737" s="10">
        <v>45254</v>
      </c>
      <c r="D737" s="22">
        <v>0</v>
      </c>
      <c r="E737" s="11" t="s">
        <v>4994</v>
      </c>
      <c r="F737" s="15">
        <v>21</v>
      </c>
      <c r="G737" s="2">
        <v>1.58</v>
      </c>
      <c r="H737" s="3">
        <v>0.5</v>
      </c>
      <c r="I737" s="2">
        <v>1.37</v>
      </c>
      <c r="J737" s="4">
        <f t="shared" si="41"/>
        <v>0.20999999999999996</v>
      </c>
      <c r="K737" s="1">
        <v>1</v>
      </c>
      <c r="L737" s="4">
        <f t="shared" si="42"/>
        <v>0.20999999999999996</v>
      </c>
      <c r="M737" s="1">
        <v>1</v>
      </c>
      <c r="N737" s="19">
        <v>0.20999999999999996</v>
      </c>
      <c r="O737" s="1" t="s">
        <v>1746</v>
      </c>
    </row>
    <row r="738" spans="1:16" x14ac:dyDescent="0.25">
      <c r="A738" s="1">
        <v>360</v>
      </c>
      <c r="B738" s="1" t="s">
        <v>258</v>
      </c>
      <c r="C738" s="10">
        <v>45255</v>
      </c>
      <c r="D738" s="22">
        <v>0</v>
      </c>
      <c r="E738" s="1" t="s">
        <v>213</v>
      </c>
      <c r="F738" s="15">
        <v>24</v>
      </c>
      <c r="G738" s="2">
        <v>2.5499999999999998</v>
      </c>
      <c r="H738" s="3">
        <v>0.5</v>
      </c>
      <c r="I738" s="2">
        <v>2.06</v>
      </c>
      <c r="J738" s="4">
        <f t="shared" si="41"/>
        <v>0.48999999999999977</v>
      </c>
      <c r="K738" s="1">
        <v>1</v>
      </c>
      <c r="L738" s="4">
        <f t="shared" si="42"/>
        <v>0.48999999999999977</v>
      </c>
      <c r="M738" s="1">
        <v>1</v>
      </c>
      <c r="N738" s="19">
        <v>0.48999999999999977</v>
      </c>
      <c r="O738" s="1" t="s">
        <v>1746</v>
      </c>
    </row>
    <row r="739" spans="1:16" x14ac:dyDescent="0.25">
      <c r="A739" s="1">
        <v>361</v>
      </c>
      <c r="B739" s="1" t="s">
        <v>258</v>
      </c>
      <c r="C739" s="10">
        <v>45256</v>
      </c>
      <c r="D739" s="22">
        <v>0</v>
      </c>
      <c r="E739" s="1" t="s">
        <v>213</v>
      </c>
      <c r="F739" s="15">
        <v>24</v>
      </c>
      <c r="G739" s="2">
        <v>3.14</v>
      </c>
      <c r="H739" s="3">
        <v>0.5</v>
      </c>
      <c r="I739" s="2">
        <v>2.61</v>
      </c>
      <c r="J739" s="4">
        <f t="shared" si="41"/>
        <v>0.53000000000000025</v>
      </c>
      <c r="K739" s="1">
        <v>1</v>
      </c>
      <c r="L739" s="4">
        <f t="shared" si="42"/>
        <v>0.53000000000000025</v>
      </c>
      <c r="M739" s="1">
        <v>1</v>
      </c>
      <c r="N739" s="19">
        <v>0.53000000000000025</v>
      </c>
      <c r="O739" s="1" t="s">
        <v>1746</v>
      </c>
    </row>
    <row r="740" spans="1:16" x14ac:dyDescent="0.25">
      <c r="A740" s="1">
        <v>362</v>
      </c>
      <c r="B740" s="1" t="s">
        <v>258</v>
      </c>
      <c r="C740" s="10">
        <v>45257</v>
      </c>
      <c r="D740" s="22">
        <v>0</v>
      </c>
      <c r="E740" s="1" t="s">
        <v>213</v>
      </c>
      <c r="F740" s="15">
        <v>24</v>
      </c>
      <c r="G740" s="2">
        <v>3.21</v>
      </c>
      <c r="H740" s="3">
        <v>0.5</v>
      </c>
      <c r="I740" s="2">
        <v>2.63</v>
      </c>
      <c r="J740" s="4">
        <f t="shared" si="41"/>
        <v>0.58000000000000007</v>
      </c>
      <c r="K740" s="1">
        <v>1</v>
      </c>
      <c r="L740" s="4">
        <f t="shared" si="42"/>
        <v>0.58000000000000007</v>
      </c>
      <c r="M740" s="1">
        <v>1</v>
      </c>
      <c r="N740" s="19">
        <v>0.58000000000000007</v>
      </c>
      <c r="O740" s="1" t="s">
        <v>1746</v>
      </c>
    </row>
    <row r="741" spans="1:16" ht="33" x14ac:dyDescent="0.25">
      <c r="A741" s="1">
        <v>363</v>
      </c>
      <c r="B741" s="1" t="s">
        <v>258</v>
      </c>
      <c r="C741" s="10">
        <v>45258</v>
      </c>
      <c r="D741" s="22">
        <v>0</v>
      </c>
      <c r="E741" s="11" t="s">
        <v>5090</v>
      </c>
      <c r="F741" s="15">
        <v>23</v>
      </c>
      <c r="G741" s="2">
        <v>3.12</v>
      </c>
      <c r="H741" s="3">
        <v>0.5</v>
      </c>
      <c r="I741" s="2">
        <v>2.61</v>
      </c>
      <c r="J741" s="4">
        <f t="shared" si="41"/>
        <v>0.51000000000000023</v>
      </c>
      <c r="K741" s="1">
        <v>1</v>
      </c>
      <c r="L741" s="4">
        <f t="shared" si="42"/>
        <v>0.51000000000000023</v>
      </c>
      <c r="M741" s="1">
        <v>1</v>
      </c>
      <c r="N741" s="19">
        <v>0.51000000000000023</v>
      </c>
      <c r="O741" s="1" t="s">
        <v>1746</v>
      </c>
    </row>
    <row r="742" spans="1:16" x14ac:dyDescent="0.25">
      <c r="A742" s="46">
        <v>364</v>
      </c>
      <c r="B742" s="46" t="s">
        <v>258</v>
      </c>
      <c r="C742" s="47">
        <v>45259</v>
      </c>
      <c r="D742" s="49">
        <v>0</v>
      </c>
      <c r="E742" s="46" t="s">
        <v>213</v>
      </c>
      <c r="F742" s="24">
        <v>24</v>
      </c>
      <c r="G742" s="4">
        <v>3.36</v>
      </c>
      <c r="H742" s="57">
        <v>0.5</v>
      </c>
      <c r="I742" s="4">
        <v>2.79</v>
      </c>
      <c r="J742" s="4">
        <f t="shared" si="41"/>
        <v>0.56999999999999984</v>
      </c>
      <c r="K742" s="46">
        <v>1</v>
      </c>
      <c r="L742" s="4">
        <f t="shared" si="42"/>
        <v>0.56999999999999984</v>
      </c>
      <c r="M742" s="46">
        <v>1</v>
      </c>
      <c r="N742" s="19">
        <v>0.56999999999999984</v>
      </c>
      <c r="O742" s="46" t="s">
        <v>5113</v>
      </c>
      <c r="P742" s="132" t="s">
        <v>5112</v>
      </c>
    </row>
    <row r="743" spans="1:16" x14ac:dyDescent="0.25">
      <c r="A743" s="1">
        <v>365</v>
      </c>
      <c r="B743" s="1" t="s">
        <v>258</v>
      </c>
      <c r="C743" s="10">
        <v>45260</v>
      </c>
      <c r="D743" s="22">
        <v>0</v>
      </c>
      <c r="E743" s="1" t="s">
        <v>213</v>
      </c>
      <c r="F743" s="15">
        <v>24</v>
      </c>
      <c r="G743" s="2">
        <v>3.45</v>
      </c>
      <c r="H743" s="3">
        <v>0.5</v>
      </c>
      <c r="I743" s="2">
        <v>2.86</v>
      </c>
      <c r="J743" s="4">
        <f t="shared" si="41"/>
        <v>0.5900000000000003</v>
      </c>
      <c r="K743" s="1">
        <v>1</v>
      </c>
      <c r="L743" s="4">
        <f t="shared" si="42"/>
        <v>0.5900000000000003</v>
      </c>
      <c r="M743" s="1">
        <v>1</v>
      </c>
      <c r="N743" s="19">
        <v>0.5900000000000003</v>
      </c>
      <c r="O743" s="1" t="s">
        <v>1746</v>
      </c>
    </row>
    <row r="744" spans="1:16" x14ac:dyDescent="0.25">
      <c r="A744" s="1">
        <v>366</v>
      </c>
      <c r="B744" s="1" t="s">
        <v>258</v>
      </c>
      <c r="C744" s="10">
        <v>45261</v>
      </c>
      <c r="D744" s="22">
        <v>0</v>
      </c>
      <c r="E744" s="1" t="s">
        <v>213</v>
      </c>
      <c r="F744" s="15">
        <v>24</v>
      </c>
      <c r="G744" s="2">
        <v>3.4249999999999998</v>
      </c>
      <c r="H744" s="3">
        <v>0.5</v>
      </c>
      <c r="I744" s="2">
        <v>2.7715999999999998</v>
      </c>
      <c r="J744" s="4">
        <f t="shared" si="41"/>
        <v>0.65339999999999998</v>
      </c>
      <c r="K744" s="1">
        <v>1</v>
      </c>
      <c r="L744" s="4">
        <f t="shared" si="42"/>
        <v>0.65339999999999998</v>
      </c>
      <c r="M744" s="1">
        <v>1</v>
      </c>
      <c r="N744" s="19">
        <v>0.65339999999999998</v>
      </c>
      <c r="O744" s="1" t="s">
        <v>1746</v>
      </c>
    </row>
    <row r="745" spans="1:16" x14ac:dyDescent="0.25">
      <c r="A745" s="1">
        <v>367</v>
      </c>
      <c r="B745" s="1" t="s">
        <v>258</v>
      </c>
      <c r="C745" s="10">
        <v>45262</v>
      </c>
      <c r="D745" s="22">
        <v>0</v>
      </c>
      <c r="E745" s="1" t="s">
        <v>213</v>
      </c>
      <c r="F745" s="15">
        <v>24</v>
      </c>
      <c r="G745" s="2">
        <v>3.4262999999999999</v>
      </c>
      <c r="H745" s="3">
        <v>0.5</v>
      </c>
      <c r="I745" s="2">
        <v>2.8108</v>
      </c>
      <c r="J745" s="4">
        <f t="shared" si="41"/>
        <v>0.61549999999999994</v>
      </c>
      <c r="K745" s="1">
        <v>1</v>
      </c>
      <c r="L745" s="4">
        <f t="shared" si="42"/>
        <v>0.61549999999999994</v>
      </c>
      <c r="M745" s="1">
        <v>1</v>
      </c>
      <c r="N745" s="19">
        <v>0.61549999999999994</v>
      </c>
      <c r="O745" s="1" t="s">
        <v>1746</v>
      </c>
    </row>
    <row r="746" spans="1:16" x14ac:dyDescent="0.25">
      <c r="A746" s="1">
        <v>368</v>
      </c>
      <c r="B746" s="1" t="s">
        <v>258</v>
      </c>
      <c r="C746" s="10">
        <v>45263</v>
      </c>
      <c r="D746" s="22">
        <v>0</v>
      </c>
      <c r="E746" s="1" t="s">
        <v>213</v>
      </c>
      <c r="F746" s="15">
        <v>24</v>
      </c>
      <c r="G746" s="2">
        <v>3.41</v>
      </c>
      <c r="H746" s="3">
        <v>0.5</v>
      </c>
      <c r="I746" s="2">
        <v>2.86</v>
      </c>
      <c r="J746" s="4">
        <f t="shared" si="41"/>
        <v>0.55000000000000027</v>
      </c>
      <c r="K746" s="1">
        <v>1</v>
      </c>
      <c r="L746" s="4">
        <f t="shared" si="42"/>
        <v>0.55000000000000027</v>
      </c>
      <c r="M746" s="1">
        <v>1</v>
      </c>
      <c r="N746" s="19">
        <v>0.55000000000000027</v>
      </c>
      <c r="O746" s="1" t="s">
        <v>1746</v>
      </c>
    </row>
    <row r="747" spans="1:16" x14ac:dyDescent="0.25">
      <c r="A747" s="1">
        <v>369</v>
      </c>
      <c r="B747" s="1" t="s">
        <v>258</v>
      </c>
      <c r="C747" s="10">
        <v>45264</v>
      </c>
      <c r="D747" s="22">
        <v>0</v>
      </c>
      <c r="E747" s="1" t="s">
        <v>213</v>
      </c>
      <c r="F747" s="15">
        <v>24</v>
      </c>
      <c r="G747" s="2">
        <v>4.4400000000000004</v>
      </c>
      <c r="H747" s="3">
        <v>11</v>
      </c>
      <c r="I747" s="2">
        <v>2.17</v>
      </c>
      <c r="J747" s="4">
        <f t="shared" si="41"/>
        <v>2.2700000000000005</v>
      </c>
      <c r="K747" s="1">
        <v>1</v>
      </c>
      <c r="L747" s="4">
        <f t="shared" si="42"/>
        <v>2.2700000000000005</v>
      </c>
      <c r="M747" s="1">
        <v>1</v>
      </c>
      <c r="N747" s="19">
        <v>2.2700000000000005</v>
      </c>
      <c r="O747" s="1" t="s">
        <v>1746</v>
      </c>
    </row>
    <row r="748" spans="1:16" x14ac:dyDescent="0.25">
      <c r="A748" s="1">
        <v>370</v>
      </c>
      <c r="B748" s="1" t="s">
        <v>258</v>
      </c>
      <c r="C748" s="10">
        <v>45265</v>
      </c>
      <c r="D748" s="22">
        <v>0</v>
      </c>
      <c r="E748" s="1" t="s">
        <v>213</v>
      </c>
      <c r="F748" s="15">
        <v>24</v>
      </c>
      <c r="G748" s="2">
        <v>5.72</v>
      </c>
      <c r="H748" s="3">
        <v>9</v>
      </c>
      <c r="I748" s="2">
        <v>1.78</v>
      </c>
      <c r="J748" s="4">
        <f t="shared" ref="J748:J811" si="43">G748-I748</f>
        <v>3.9399999999999995</v>
      </c>
      <c r="K748" s="1">
        <v>1</v>
      </c>
      <c r="L748" s="4">
        <f t="shared" ref="L748:L811" si="44">(G748-I748-D748)*K748</f>
        <v>3.9399999999999995</v>
      </c>
      <c r="M748" s="1">
        <v>1</v>
      </c>
      <c r="N748" s="19">
        <v>0.66000000000000014</v>
      </c>
      <c r="O748" s="1" t="s">
        <v>1746</v>
      </c>
    </row>
    <row r="749" spans="1:16" x14ac:dyDescent="0.25">
      <c r="A749" s="1">
        <v>371</v>
      </c>
      <c r="B749" s="1" t="s">
        <v>258</v>
      </c>
      <c r="C749" s="10">
        <v>45266</v>
      </c>
      <c r="D749" s="22">
        <v>0</v>
      </c>
      <c r="E749" s="1" t="s">
        <v>213</v>
      </c>
      <c r="F749" s="15">
        <v>24</v>
      </c>
      <c r="G749" s="2">
        <v>3.16</v>
      </c>
      <c r="H749" s="3">
        <v>0.5</v>
      </c>
      <c r="I749" s="2">
        <v>2.5099999999999998</v>
      </c>
      <c r="J749" s="4">
        <f t="shared" si="43"/>
        <v>0.65000000000000036</v>
      </c>
      <c r="K749" s="1">
        <v>1</v>
      </c>
      <c r="L749" s="4">
        <f t="shared" si="44"/>
        <v>0.65000000000000036</v>
      </c>
      <c r="M749" s="1">
        <v>1</v>
      </c>
      <c r="N749" s="19">
        <v>0.65000000000000036</v>
      </c>
      <c r="O749" s="1" t="s">
        <v>1746</v>
      </c>
    </row>
    <row r="750" spans="1:16" x14ac:dyDescent="0.25">
      <c r="A750" s="1">
        <v>372</v>
      </c>
      <c r="B750" s="1" t="s">
        <v>258</v>
      </c>
      <c r="C750" s="10">
        <v>45267</v>
      </c>
      <c r="D750" s="22">
        <v>0</v>
      </c>
      <c r="E750" s="1" t="s">
        <v>213</v>
      </c>
      <c r="F750" s="15">
        <v>24</v>
      </c>
      <c r="G750" s="2">
        <v>3.06</v>
      </c>
      <c r="H750" s="3">
        <v>0.5</v>
      </c>
      <c r="I750" s="2">
        <v>2.39</v>
      </c>
      <c r="J750" s="4">
        <f t="shared" si="43"/>
        <v>0.66999999999999993</v>
      </c>
      <c r="K750" s="1">
        <v>1</v>
      </c>
      <c r="L750" s="4">
        <f t="shared" si="44"/>
        <v>0.66999999999999993</v>
      </c>
      <c r="M750" s="1">
        <v>1</v>
      </c>
      <c r="N750" s="19">
        <v>0.66999999999999993</v>
      </c>
      <c r="O750" s="1" t="s">
        <v>1746</v>
      </c>
    </row>
    <row r="751" spans="1:16" x14ac:dyDescent="0.25">
      <c r="A751" s="1">
        <v>373</v>
      </c>
      <c r="B751" s="1" t="s">
        <v>258</v>
      </c>
      <c r="C751" s="10">
        <v>45268</v>
      </c>
      <c r="D751" s="22">
        <v>0</v>
      </c>
      <c r="E751" s="1" t="s">
        <v>213</v>
      </c>
      <c r="F751" s="15">
        <v>24</v>
      </c>
      <c r="G751" s="2">
        <v>1.7152000000000001</v>
      </c>
      <c r="H751" s="3">
        <v>0.05</v>
      </c>
      <c r="I751" s="2">
        <v>1.3462000000000001</v>
      </c>
      <c r="J751" s="4">
        <f t="shared" si="43"/>
        <v>0.36899999999999999</v>
      </c>
      <c r="K751" s="1">
        <v>1</v>
      </c>
      <c r="L751" s="4">
        <f t="shared" si="44"/>
        <v>0.36899999999999999</v>
      </c>
      <c r="M751" s="1">
        <v>1</v>
      </c>
      <c r="N751" s="19">
        <v>0.36899999999999999</v>
      </c>
      <c r="O751" s="1" t="s">
        <v>1746</v>
      </c>
    </row>
    <row r="752" spans="1:16" x14ac:dyDescent="0.25">
      <c r="A752" s="1">
        <v>374</v>
      </c>
      <c r="B752" s="1" t="s">
        <v>258</v>
      </c>
      <c r="C752" s="10">
        <v>45269</v>
      </c>
      <c r="D752" s="22">
        <v>0</v>
      </c>
      <c r="E752" s="1" t="s">
        <v>213</v>
      </c>
      <c r="F752" s="15">
        <v>24</v>
      </c>
      <c r="G752" s="2">
        <v>4.4400000000000004</v>
      </c>
      <c r="H752" s="3">
        <v>11</v>
      </c>
      <c r="I752" s="2">
        <v>2.17</v>
      </c>
      <c r="J752" s="4">
        <f t="shared" si="43"/>
        <v>2.2700000000000005</v>
      </c>
      <c r="K752" s="1">
        <v>1</v>
      </c>
      <c r="L752" s="4">
        <f t="shared" si="44"/>
        <v>2.2700000000000005</v>
      </c>
      <c r="M752" s="1">
        <v>1</v>
      </c>
      <c r="N752" s="19">
        <v>2.2700000000000005</v>
      </c>
      <c r="O752" s="1" t="s">
        <v>1746</v>
      </c>
    </row>
    <row r="753" spans="1:15" x14ac:dyDescent="0.25">
      <c r="A753" s="1">
        <v>375</v>
      </c>
      <c r="B753" s="1" t="s">
        <v>258</v>
      </c>
      <c r="C753" s="10">
        <v>45270</v>
      </c>
      <c r="D753" s="22">
        <v>0</v>
      </c>
      <c r="E753" s="1" t="s">
        <v>213</v>
      </c>
      <c r="F753" s="15">
        <v>24</v>
      </c>
      <c r="G753" s="2">
        <v>2.98</v>
      </c>
      <c r="H753" s="3">
        <v>0.5</v>
      </c>
      <c r="I753" s="2">
        <v>2.37</v>
      </c>
      <c r="J753" s="4">
        <f t="shared" si="43"/>
        <v>0.60999999999999988</v>
      </c>
      <c r="K753" s="1">
        <v>1</v>
      </c>
      <c r="L753" s="4">
        <f t="shared" si="44"/>
        <v>0.60999999999999988</v>
      </c>
      <c r="M753" s="1">
        <v>1</v>
      </c>
      <c r="N753" s="19">
        <v>0.60999999999999988</v>
      </c>
      <c r="O753" s="1" t="s">
        <v>1746</v>
      </c>
    </row>
    <row r="754" spans="1:15" x14ac:dyDescent="0.25">
      <c r="A754" s="1">
        <v>376</v>
      </c>
      <c r="B754" s="1" t="s">
        <v>258</v>
      </c>
      <c r="C754" s="10">
        <v>45271</v>
      </c>
      <c r="D754" s="22">
        <v>0</v>
      </c>
      <c r="E754" s="1" t="s">
        <v>213</v>
      </c>
      <c r="F754" s="15">
        <v>24</v>
      </c>
      <c r="G754" s="2">
        <v>3.03</v>
      </c>
      <c r="H754" s="3">
        <v>0.5</v>
      </c>
      <c r="I754" s="2">
        <v>2.39</v>
      </c>
      <c r="J754" s="4">
        <f t="shared" si="43"/>
        <v>0.63999999999999968</v>
      </c>
      <c r="K754" s="1">
        <v>1</v>
      </c>
      <c r="L754" s="4">
        <f t="shared" si="44"/>
        <v>0.63999999999999968</v>
      </c>
      <c r="M754" s="1">
        <v>1</v>
      </c>
      <c r="N754" s="19">
        <v>0.63999999999999968</v>
      </c>
      <c r="O754" s="1" t="s">
        <v>1746</v>
      </c>
    </row>
    <row r="755" spans="1:15" x14ac:dyDescent="0.25">
      <c r="A755" s="1">
        <v>377</v>
      </c>
      <c r="B755" s="1" t="s">
        <v>258</v>
      </c>
      <c r="C755" s="10">
        <v>45272</v>
      </c>
      <c r="D755" s="22">
        <v>0</v>
      </c>
      <c r="E755" s="1" t="s">
        <v>213</v>
      </c>
      <c r="F755" s="15">
        <v>24</v>
      </c>
      <c r="G755" s="2">
        <v>3.09</v>
      </c>
      <c r="H755" s="3">
        <v>0.5</v>
      </c>
      <c r="I755" s="2">
        <v>2.44</v>
      </c>
      <c r="J755" s="4">
        <f t="shared" si="43"/>
        <v>0.64999999999999991</v>
      </c>
      <c r="K755" s="1">
        <v>1</v>
      </c>
      <c r="L755" s="4">
        <f t="shared" si="44"/>
        <v>0.64999999999999991</v>
      </c>
      <c r="M755" s="1">
        <v>1</v>
      </c>
      <c r="N755" s="19">
        <v>0.64999999999999991</v>
      </c>
      <c r="O755" s="1" t="s">
        <v>1746</v>
      </c>
    </row>
    <row r="756" spans="1:15" x14ac:dyDescent="0.25">
      <c r="A756" s="1">
        <v>378</v>
      </c>
      <c r="B756" s="1" t="s">
        <v>258</v>
      </c>
      <c r="C756" s="10">
        <v>45273</v>
      </c>
      <c r="D756" s="22">
        <v>0</v>
      </c>
      <c r="E756" s="1" t="s">
        <v>213</v>
      </c>
      <c r="F756" s="15">
        <v>24</v>
      </c>
      <c r="G756" s="2">
        <v>3.02</v>
      </c>
      <c r="H756" s="3">
        <v>0.5</v>
      </c>
      <c r="I756" s="2">
        <v>2.35</v>
      </c>
      <c r="J756" s="4">
        <f t="shared" si="43"/>
        <v>0.66999999999999993</v>
      </c>
      <c r="K756" s="1">
        <v>1</v>
      </c>
      <c r="L756" s="4">
        <f t="shared" si="44"/>
        <v>0.66999999999999993</v>
      </c>
      <c r="M756" s="1">
        <v>1</v>
      </c>
      <c r="N756" s="19">
        <v>0.66999999999999993</v>
      </c>
      <c r="O756" s="1" t="s">
        <v>1746</v>
      </c>
    </row>
    <row r="757" spans="1:15" x14ac:dyDescent="0.25">
      <c r="A757" s="1">
        <v>379</v>
      </c>
      <c r="B757" s="1" t="s">
        <v>258</v>
      </c>
      <c r="C757" s="10">
        <v>45274</v>
      </c>
      <c r="D757" s="22">
        <v>0</v>
      </c>
      <c r="E757" s="1" t="s">
        <v>213</v>
      </c>
      <c r="F757" s="15">
        <v>24</v>
      </c>
      <c r="G757" s="2">
        <v>2.99</v>
      </c>
      <c r="H757" s="3">
        <v>0.5</v>
      </c>
      <c r="I757" s="2">
        <v>2.31</v>
      </c>
      <c r="J757" s="4">
        <f t="shared" si="43"/>
        <v>0.68000000000000016</v>
      </c>
      <c r="K757" s="1">
        <v>1</v>
      </c>
      <c r="L757" s="4">
        <f t="shared" si="44"/>
        <v>0.68000000000000016</v>
      </c>
      <c r="M757" s="1">
        <v>1</v>
      </c>
      <c r="N757" s="19">
        <v>0.68000000000000016</v>
      </c>
      <c r="O757" s="1" t="s">
        <v>1746</v>
      </c>
    </row>
    <row r="758" spans="1:15" x14ac:dyDescent="0.25">
      <c r="A758" s="1">
        <v>380</v>
      </c>
      <c r="B758" s="1" t="s">
        <v>258</v>
      </c>
      <c r="C758" s="10">
        <v>45275</v>
      </c>
      <c r="D758" s="22">
        <v>0</v>
      </c>
      <c r="E758" s="1" t="s">
        <v>213</v>
      </c>
      <c r="F758" s="15">
        <v>24</v>
      </c>
      <c r="G758" s="2">
        <v>3</v>
      </c>
      <c r="H758" s="3">
        <v>0.5</v>
      </c>
      <c r="I758" s="2">
        <v>2.33</v>
      </c>
      <c r="J758" s="4">
        <f t="shared" si="43"/>
        <v>0.66999999999999993</v>
      </c>
      <c r="K758" s="1">
        <v>1</v>
      </c>
      <c r="L758" s="4">
        <f t="shared" si="44"/>
        <v>0.66999999999999993</v>
      </c>
      <c r="M758" s="1">
        <v>1</v>
      </c>
      <c r="N758" s="19">
        <v>0.66999999999999993</v>
      </c>
      <c r="O758" s="1" t="s">
        <v>1746</v>
      </c>
    </row>
    <row r="759" spans="1:15" x14ac:dyDescent="0.25">
      <c r="A759" s="1">
        <v>381</v>
      </c>
      <c r="B759" s="1" t="s">
        <v>258</v>
      </c>
      <c r="C759" s="10">
        <v>45276</v>
      </c>
      <c r="D759" s="22">
        <v>0</v>
      </c>
      <c r="E759" s="1" t="s">
        <v>213</v>
      </c>
      <c r="F759" s="15">
        <v>24</v>
      </c>
      <c r="G759" s="2">
        <v>2.99</v>
      </c>
      <c r="H759" s="3">
        <v>0.5</v>
      </c>
      <c r="I759" s="2">
        <v>2.31</v>
      </c>
      <c r="J759" s="4">
        <f t="shared" si="43"/>
        <v>0.68000000000000016</v>
      </c>
      <c r="K759" s="1">
        <v>1</v>
      </c>
      <c r="L759" s="4">
        <f t="shared" si="44"/>
        <v>0.68000000000000016</v>
      </c>
      <c r="M759" s="1">
        <v>1</v>
      </c>
      <c r="N759" s="19">
        <v>0.68000000000000016</v>
      </c>
      <c r="O759" s="1" t="s">
        <v>1746</v>
      </c>
    </row>
    <row r="760" spans="1:15" x14ac:dyDescent="0.25">
      <c r="A760" s="1">
        <v>382</v>
      </c>
      <c r="B760" s="1" t="s">
        <v>258</v>
      </c>
      <c r="C760" s="10">
        <v>45277</v>
      </c>
      <c r="D760" s="22">
        <v>0</v>
      </c>
      <c r="E760" s="1" t="s">
        <v>213</v>
      </c>
      <c r="F760" s="15">
        <v>24</v>
      </c>
      <c r="G760" s="2">
        <v>3.01</v>
      </c>
      <c r="H760" s="3">
        <v>0.5</v>
      </c>
      <c r="I760" s="2">
        <v>2.31</v>
      </c>
      <c r="J760" s="4">
        <f t="shared" si="43"/>
        <v>0.69999999999999973</v>
      </c>
      <c r="K760" s="1">
        <v>1</v>
      </c>
      <c r="L760" s="4">
        <f t="shared" si="44"/>
        <v>0.69999999999999973</v>
      </c>
      <c r="M760" s="1">
        <v>1</v>
      </c>
      <c r="N760" s="19">
        <v>0.69999999999999973</v>
      </c>
      <c r="O760" s="1" t="s">
        <v>1746</v>
      </c>
    </row>
    <row r="761" spans="1:15" x14ac:dyDescent="0.25">
      <c r="A761" s="1">
        <v>383</v>
      </c>
      <c r="B761" s="1" t="s">
        <v>258</v>
      </c>
      <c r="C761" s="10">
        <v>45278</v>
      </c>
      <c r="D761" s="22">
        <v>0</v>
      </c>
      <c r="E761" s="1" t="s">
        <v>213</v>
      </c>
      <c r="F761" s="15">
        <v>24</v>
      </c>
      <c r="G761" s="2">
        <v>3</v>
      </c>
      <c r="H761" s="3">
        <v>0.5</v>
      </c>
      <c r="I761" s="2">
        <v>2.29</v>
      </c>
      <c r="J761" s="4">
        <f t="shared" si="43"/>
        <v>0.71</v>
      </c>
      <c r="K761" s="1">
        <v>1</v>
      </c>
      <c r="L761" s="4">
        <f t="shared" si="44"/>
        <v>0.71</v>
      </c>
      <c r="M761" s="1">
        <v>1</v>
      </c>
      <c r="N761" s="19">
        <v>0.71</v>
      </c>
      <c r="O761" s="1" t="s">
        <v>1746</v>
      </c>
    </row>
    <row r="762" spans="1:15" x14ac:dyDescent="0.25">
      <c r="A762" s="1">
        <v>384</v>
      </c>
      <c r="B762" s="1" t="s">
        <v>258</v>
      </c>
      <c r="C762" s="10">
        <v>45279</v>
      </c>
      <c r="D762" s="22">
        <v>0</v>
      </c>
      <c r="E762" s="1" t="s">
        <v>213</v>
      </c>
      <c r="F762" s="15">
        <v>24</v>
      </c>
      <c r="G762" s="2">
        <v>3.01</v>
      </c>
      <c r="H762" s="3">
        <v>0.5</v>
      </c>
      <c r="I762" s="2">
        <v>2.31</v>
      </c>
      <c r="J762" s="4">
        <f t="shared" si="43"/>
        <v>0.69999999999999973</v>
      </c>
      <c r="K762" s="1">
        <v>1</v>
      </c>
      <c r="L762" s="4">
        <f t="shared" si="44"/>
        <v>0.69999999999999973</v>
      </c>
      <c r="M762" s="1">
        <v>1</v>
      </c>
      <c r="N762" s="19">
        <v>0.69999999999999973</v>
      </c>
      <c r="O762" s="1" t="s">
        <v>1746</v>
      </c>
    </row>
    <row r="763" spans="1:15" x14ac:dyDescent="0.25">
      <c r="A763" s="1">
        <v>385</v>
      </c>
      <c r="B763" s="1" t="s">
        <v>258</v>
      </c>
      <c r="C763" s="10">
        <v>45280</v>
      </c>
      <c r="D763" s="22">
        <v>0</v>
      </c>
      <c r="E763" s="1" t="s">
        <v>213</v>
      </c>
      <c r="F763" s="15">
        <v>24</v>
      </c>
      <c r="G763" s="2">
        <v>2.98</v>
      </c>
      <c r="H763" s="3">
        <v>0.5</v>
      </c>
      <c r="I763" s="2">
        <v>2.2999999999999998</v>
      </c>
      <c r="J763" s="4">
        <f t="shared" si="43"/>
        <v>0.68000000000000016</v>
      </c>
      <c r="K763" s="1">
        <v>1</v>
      </c>
      <c r="L763" s="4">
        <f t="shared" si="44"/>
        <v>0.68000000000000016</v>
      </c>
      <c r="M763" s="1">
        <v>1</v>
      </c>
      <c r="N763" s="19">
        <v>0.68000000000000016</v>
      </c>
      <c r="O763" s="1" t="s">
        <v>1746</v>
      </c>
    </row>
    <row r="764" spans="1:15" x14ac:dyDescent="0.25">
      <c r="A764" s="1">
        <v>386</v>
      </c>
      <c r="B764" s="1" t="s">
        <v>258</v>
      </c>
      <c r="C764" s="10">
        <v>45281</v>
      </c>
      <c r="D764" s="22">
        <v>0</v>
      </c>
      <c r="E764" s="1" t="s">
        <v>213</v>
      </c>
      <c r="F764" s="15">
        <v>24</v>
      </c>
      <c r="G764" s="2">
        <v>2.95</v>
      </c>
      <c r="H764" s="3">
        <v>0.5</v>
      </c>
      <c r="I764" s="2">
        <v>2.25</v>
      </c>
      <c r="J764" s="4">
        <f t="shared" si="43"/>
        <v>0.70000000000000018</v>
      </c>
      <c r="K764" s="1">
        <v>1</v>
      </c>
      <c r="L764" s="4">
        <f t="shared" si="44"/>
        <v>0.70000000000000018</v>
      </c>
      <c r="M764" s="1">
        <v>1</v>
      </c>
      <c r="N764" s="19">
        <v>0.70000000000000018</v>
      </c>
      <c r="O764" s="1" t="s">
        <v>1746</v>
      </c>
    </row>
    <row r="765" spans="1:15" x14ac:dyDescent="0.25">
      <c r="A765" s="1">
        <v>387</v>
      </c>
      <c r="B765" s="1" t="s">
        <v>258</v>
      </c>
      <c r="C765" s="10">
        <v>45282</v>
      </c>
      <c r="D765" s="22">
        <v>0</v>
      </c>
      <c r="E765" s="1" t="s">
        <v>213</v>
      </c>
      <c r="F765" s="15">
        <v>24</v>
      </c>
      <c r="G765" s="2">
        <v>2.89</v>
      </c>
      <c r="H765" s="3">
        <v>0.5</v>
      </c>
      <c r="I765" s="2">
        <v>2.2000000000000002</v>
      </c>
      <c r="J765" s="4">
        <f t="shared" si="43"/>
        <v>0.69</v>
      </c>
      <c r="K765" s="1">
        <v>1</v>
      </c>
      <c r="L765" s="4">
        <f t="shared" si="44"/>
        <v>0.69</v>
      </c>
      <c r="M765" s="1">
        <v>1</v>
      </c>
      <c r="N765" s="19">
        <v>0.69</v>
      </c>
      <c r="O765" s="1" t="s">
        <v>1746</v>
      </c>
    </row>
    <row r="766" spans="1:15" x14ac:dyDescent="0.25">
      <c r="A766" s="1">
        <v>388</v>
      </c>
      <c r="B766" s="1" t="s">
        <v>258</v>
      </c>
      <c r="C766" s="10">
        <v>45283</v>
      </c>
      <c r="D766" s="22">
        <v>0</v>
      </c>
      <c r="E766" s="1" t="s">
        <v>213</v>
      </c>
      <c r="F766" s="15">
        <v>24</v>
      </c>
      <c r="G766" s="2">
        <v>2.89</v>
      </c>
      <c r="H766" s="3">
        <v>0.5</v>
      </c>
      <c r="I766" s="2">
        <v>2.21</v>
      </c>
      <c r="J766" s="4">
        <f t="shared" si="43"/>
        <v>0.68000000000000016</v>
      </c>
      <c r="K766" s="1">
        <v>1</v>
      </c>
      <c r="L766" s="4">
        <f t="shared" si="44"/>
        <v>0.68000000000000016</v>
      </c>
      <c r="M766" s="1">
        <v>1</v>
      </c>
      <c r="N766" s="19">
        <v>0.68000000000000016</v>
      </c>
      <c r="O766" s="1" t="s">
        <v>1746</v>
      </c>
    </row>
    <row r="767" spans="1:15" x14ac:dyDescent="0.25">
      <c r="A767" s="1">
        <v>389</v>
      </c>
      <c r="B767" s="1" t="s">
        <v>258</v>
      </c>
      <c r="C767" s="10">
        <v>45284</v>
      </c>
      <c r="D767" s="22">
        <v>0</v>
      </c>
      <c r="E767" s="1" t="s">
        <v>213</v>
      </c>
      <c r="F767" s="15">
        <v>24</v>
      </c>
      <c r="G767" s="2">
        <v>2.96</v>
      </c>
      <c r="H767" s="3">
        <v>0.5</v>
      </c>
      <c r="I767" s="2">
        <v>2.2799999999999998</v>
      </c>
      <c r="J767" s="4">
        <f t="shared" si="43"/>
        <v>0.68000000000000016</v>
      </c>
      <c r="K767" s="1">
        <v>1</v>
      </c>
      <c r="L767" s="4">
        <f t="shared" si="44"/>
        <v>0.68000000000000016</v>
      </c>
      <c r="M767" s="1">
        <v>1</v>
      </c>
      <c r="N767" s="19">
        <v>0.68000000000000016</v>
      </c>
      <c r="O767" s="1" t="s">
        <v>1746</v>
      </c>
    </row>
    <row r="768" spans="1:15" x14ac:dyDescent="0.25">
      <c r="A768" s="1">
        <v>390</v>
      </c>
      <c r="B768" s="1" t="s">
        <v>258</v>
      </c>
      <c r="C768" s="10">
        <v>45285</v>
      </c>
      <c r="D768" s="22">
        <v>0</v>
      </c>
      <c r="E768" s="1" t="s">
        <v>213</v>
      </c>
      <c r="F768" s="15">
        <v>24</v>
      </c>
      <c r="G768" s="2">
        <v>2.99</v>
      </c>
      <c r="H768" s="3">
        <v>0.5</v>
      </c>
      <c r="I768" s="2">
        <v>2.35</v>
      </c>
      <c r="J768" s="4">
        <f t="shared" si="43"/>
        <v>0.64000000000000012</v>
      </c>
      <c r="K768" s="1">
        <v>1</v>
      </c>
      <c r="L768" s="4">
        <f t="shared" si="44"/>
        <v>0.64000000000000012</v>
      </c>
      <c r="M768" s="1">
        <v>1</v>
      </c>
      <c r="N768" s="19">
        <v>0.64000000000000012</v>
      </c>
      <c r="O768" s="1" t="s">
        <v>1746</v>
      </c>
    </row>
    <row r="769" spans="1:15" x14ac:dyDescent="0.25">
      <c r="A769" s="1">
        <v>391</v>
      </c>
      <c r="B769" s="1" t="s">
        <v>258</v>
      </c>
      <c r="C769" s="10">
        <v>45286</v>
      </c>
      <c r="D769" s="22">
        <v>0</v>
      </c>
      <c r="E769" s="1" t="s">
        <v>213</v>
      </c>
      <c r="F769" s="15">
        <v>24</v>
      </c>
      <c r="G769" s="2">
        <v>3.04</v>
      </c>
      <c r="H769" s="3">
        <v>0.5</v>
      </c>
      <c r="I769" s="2">
        <v>2.37</v>
      </c>
      <c r="J769" s="4">
        <f t="shared" si="43"/>
        <v>0.66999999999999993</v>
      </c>
      <c r="K769" s="1">
        <v>1</v>
      </c>
      <c r="L769" s="4">
        <f t="shared" si="44"/>
        <v>0.66999999999999993</v>
      </c>
      <c r="M769" s="1">
        <v>1</v>
      </c>
      <c r="N769" s="19">
        <v>0.66999999999999993</v>
      </c>
      <c r="O769" s="1" t="s">
        <v>1746</v>
      </c>
    </row>
    <row r="770" spans="1:15" x14ac:dyDescent="0.25">
      <c r="A770" s="1">
        <v>392</v>
      </c>
      <c r="B770" s="1" t="s">
        <v>258</v>
      </c>
      <c r="C770" s="10">
        <v>45287</v>
      </c>
      <c r="D770" s="22">
        <v>0</v>
      </c>
      <c r="E770" s="1" t="s">
        <v>213</v>
      </c>
      <c r="F770" s="15">
        <v>24</v>
      </c>
      <c r="G770" s="2">
        <v>2.98</v>
      </c>
      <c r="H770" s="3">
        <v>0.5</v>
      </c>
      <c r="I770" s="2">
        <v>2.3199999999999998</v>
      </c>
      <c r="J770" s="4">
        <f t="shared" si="43"/>
        <v>0.66000000000000014</v>
      </c>
      <c r="K770" s="1">
        <v>1</v>
      </c>
      <c r="L770" s="4">
        <f t="shared" si="44"/>
        <v>0.66000000000000014</v>
      </c>
      <c r="M770" s="1">
        <v>1</v>
      </c>
      <c r="N770" s="19">
        <v>0.66000000000000014</v>
      </c>
      <c r="O770" s="1" t="s">
        <v>1746</v>
      </c>
    </row>
    <row r="771" spans="1:15" x14ac:dyDescent="0.25">
      <c r="A771" s="1">
        <v>393</v>
      </c>
      <c r="B771" s="1" t="s">
        <v>258</v>
      </c>
      <c r="C771" s="10">
        <v>45288</v>
      </c>
      <c r="D771" s="22">
        <v>0</v>
      </c>
      <c r="E771" s="1" t="s">
        <v>213</v>
      </c>
      <c r="F771" s="15">
        <v>24</v>
      </c>
      <c r="G771" s="2">
        <v>3.03</v>
      </c>
      <c r="H771" s="3">
        <v>0.5</v>
      </c>
      <c r="I771" s="2">
        <v>2.37</v>
      </c>
      <c r="J771" s="4">
        <f t="shared" si="43"/>
        <v>0.6599999999999997</v>
      </c>
      <c r="K771" s="1">
        <v>1</v>
      </c>
      <c r="L771" s="4">
        <f t="shared" si="44"/>
        <v>0.6599999999999997</v>
      </c>
      <c r="M771" s="1">
        <v>1</v>
      </c>
      <c r="N771" s="19">
        <v>0.6599999999999997</v>
      </c>
      <c r="O771" s="1"/>
    </row>
    <row r="772" spans="1:15" x14ac:dyDescent="0.25">
      <c r="A772" s="1">
        <v>394</v>
      </c>
      <c r="B772" s="1" t="s">
        <v>258</v>
      </c>
      <c r="C772" s="10">
        <v>45289</v>
      </c>
      <c r="D772" s="22">
        <v>0</v>
      </c>
      <c r="E772" s="1" t="s">
        <v>213</v>
      </c>
      <c r="F772" s="15">
        <v>24</v>
      </c>
      <c r="G772" s="2">
        <v>2.93</v>
      </c>
      <c r="H772" s="3">
        <v>0.5</v>
      </c>
      <c r="I772" s="2">
        <v>2.2400000000000002</v>
      </c>
      <c r="J772" s="4">
        <f t="shared" si="43"/>
        <v>0.69</v>
      </c>
      <c r="K772" s="1">
        <v>1</v>
      </c>
      <c r="L772" s="4">
        <f t="shared" si="44"/>
        <v>0.69</v>
      </c>
      <c r="M772" s="1">
        <v>1</v>
      </c>
      <c r="N772" s="19">
        <v>0.69</v>
      </c>
      <c r="O772" s="1"/>
    </row>
    <row r="773" spans="1:15" x14ac:dyDescent="0.25">
      <c r="A773" s="1">
        <v>395</v>
      </c>
      <c r="B773" s="1" t="s">
        <v>258</v>
      </c>
      <c r="C773" s="10">
        <v>45290</v>
      </c>
      <c r="D773" s="22">
        <v>0</v>
      </c>
      <c r="E773" s="1" t="s">
        <v>213</v>
      </c>
      <c r="F773" s="15">
        <v>24</v>
      </c>
      <c r="G773" s="2">
        <v>2.96</v>
      </c>
      <c r="H773" s="3">
        <v>0.5</v>
      </c>
      <c r="I773" s="2">
        <v>2.2799999999999998</v>
      </c>
      <c r="J773" s="4">
        <f t="shared" si="43"/>
        <v>0.68000000000000016</v>
      </c>
      <c r="K773" s="1">
        <v>1</v>
      </c>
      <c r="L773" s="4">
        <f t="shared" si="44"/>
        <v>0.68000000000000016</v>
      </c>
      <c r="M773" s="1"/>
      <c r="N773" s="19"/>
      <c r="O773" s="1"/>
    </row>
    <row r="774" spans="1:15" x14ac:dyDescent="0.25">
      <c r="A774" s="1">
        <v>396</v>
      </c>
      <c r="B774" s="1"/>
      <c r="C774" s="1"/>
      <c r="D774" s="22"/>
      <c r="E774" s="1"/>
      <c r="F774" s="15"/>
      <c r="G774" s="2"/>
      <c r="H774" s="3"/>
      <c r="I774" s="2"/>
      <c r="J774" s="4">
        <f t="shared" si="43"/>
        <v>0</v>
      </c>
      <c r="K774" s="1">
        <v>1</v>
      </c>
      <c r="L774" s="4">
        <f t="shared" si="44"/>
        <v>0</v>
      </c>
      <c r="M774" s="1"/>
      <c r="N774" s="19"/>
      <c r="O774" s="1"/>
    </row>
    <row r="775" spans="1:15" x14ac:dyDescent="0.25">
      <c r="A775" s="1">
        <v>397</v>
      </c>
      <c r="B775" s="1"/>
      <c r="C775" s="1"/>
      <c r="D775" s="22"/>
      <c r="E775" s="1"/>
      <c r="F775" s="15"/>
      <c r="G775" s="2"/>
      <c r="H775" s="3"/>
      <c r="I775" s="2"/>
      <c r="J775" s="4">
        <f t="shared" si="43"/>
        <v>0</v>
      </c>
      <c r="K775" s="1">
        <v>1</v>
      </c>
      <c r="L775" s="4">
        <f t="shared" si="44"/>
        <v>0</v>
      </c>
      <c r="M775" s="1"/>
      <c r="N775" s="19"/>
      <c r="O775" s="1"/>
    </row>
    <row r="776" spans="1:15" x14ac:dyDescent="0.25">
      <c r="A776" s="1">
        <v>398</v>
      </c>
      <c r="B776" s="1"/>
      <c r="C776" s="1"/>
      <c r="D776" s="22"/>
      <c r="E776" s="1"/>
      <c r="F776" s="15"/>
      <c r="G776" s="2"/>
      <c r="H776" s="3"/>
      <c r="I776" s="2"/>
      <c r="J776" s="4">
        <f t="shared" si="43"/>
        <v>0</v>
      </c>
      <c r="K776" s="1">
        <v>1</v>
      </c>
      <c r="L776" s="4">
        <f t="shared" si="44"/>
        <v>0</v>
      </c>
      <c r="M776" s="1"/>
      <c r="N776" s="19"/>
      <c r="O776" s="1"/>
    </row>
    <row r="777" spans="1:15" x14ac:dyDescent="0.25">
      <c r="A777" s="1">
        <v>399</v>
      </c>
      <c r="B777" s="1"/>
      <c r="C777" s="1"/>
      <c r="D777" s="22"/>
      <c r="E777" s="1"/>
      <c r="F777" s="15"/>
      <c r="G777" s="2"/>
      <c r="H777" s="3"/>
      <c r="I777" s="2"/>
      <c r="J777" s="4">
        <f t="shared" si="43"/>
        <v>0</v>
      </c>
      <c r="K777" s="1">
        <v>1</v>
      </c>
      <c r="L777" s="4">
        <f t="shared" si="44"/>
        <v>0</v>
      </c>
      <c r="M777" s="1"/>
      <c r="N777" s="19"/>
      <c r="O777" s="1"/>
    </row>
    <row r="778" spans="1:15" x14ac:dyDescent="0.25">
      <c r="A778" s="1">
        <v>400</v>
      </c>
      <c r="B778" s="1"/>
      <c r="C778" s="1"/>
      <c r="D778" s="22"/>
      <c r="E778" s="1"/>
      <c r="F778" s="15"/>
      <c r="G778" s="2"/>
      <c r="H778" s="3"/>
      <c r="I778" s="2"/>
      <c r="J778" s="4">
        <f t="shared" si="43"/>
        <v>0</v>
      </c>
      <c r="K778" s="1">
        <v>1</v>
      </c>
      <c r="L778" s="4">
        <f t="shared" si="44"/>
        <v>0</v>
      </c>
      <c r="M778" s="1"/>
      <c r="N778" s="19"/>
      <c r="O778" s="1"/>
    </row>
    <row r="779" spans="1:15" x14ac:dyDescent="0.25">
      <c r="A779" s="1">
        <v>401</v>
      </c>
      <c r="B779" s="1"/>
      <c r="C779" s="1"/>
      <c r="D779" s="22"/>
      <c r="E779" s="1"/>
      <c r="F779" s="15"/>
      <c r="G779" s="2"/>
      <c r="H779" s="3"/>
      <c r="I779" s="2"/>
      <c r="J779" s="4">
        <f t="shared" si="43"/>
        <v>0</v>
      </c>
      <c r="K779" s="1">
        <v>1</v>
      </c>
      <c r="L779" s="4">
        <f t="shared" si="44"/>
        <v>0</v>
      </c>
      <c r="M779" s="1"/>
      <c r="N779" s="19"/>
      <c r="O779" s="1"/>
    </row>
    <row r="780" spans="1:15" x14ac:dyDescent="0.25">
      <c r="A780" s="1">
        <v>402</v>
      </c>
      <c r="B780" s="1"/>
      <c r="C780" s="1"/>
      <c r="D780" s="22"/>
      <c r="E780" s="1"/>
      <c r="F780" s="15"/>
      <c r="G780" s="2"/>
      <c r="H780" s="3"/>
      <c r="I780" s="2"/>
      <c r="J780" s="4">
        <f t="shared" si="43"/>
        <v>0</v>
      </c>
      <c r="K780" s="1">
        <v>1</v>
      </c>
      <c r="L780" s="4">
        <f t="shared" si="44"/>
        <v>0</v>
      </c>
      <c r="M780" s="1"/>
      <c r="N780" s="19"/>
      <c r="O780" s="1"/>
    </row>
    <row r="781" spans="1:15" x14ac:dyDescent="0.25">
      <c r="A781" s="1">
        <v>403</v>
      </c>
      <c r="B781" s="1"/>
      <c r="C781" s="1"/>
      <c r="D781" s="22"/>
      <c r="E781" s="1"/>
      <c r="F781" s="15"/>
      <c r="G781" s="2"/>
      <c r="H781" s="3"/>
      <c r="I781" s="2"/>
      <c r="J781" s="4">
        <f t="shared" si="43"/>
        <v>0</v>
      </c>
      <c r="K781" s="1">
        <v>1</v>
      </c>
      <c r="L781" s="4">
        <f t="shared" si="44"/>
        <v>0</v>
      </c>
      <c r="M781" s="1"/>
      <c r="N781" s="19"/>
      <c r="O781" s="1"/>
    </row>
    <row r="782" spans="1:15" x14ac:dyDescent="0.25">
      <c r="A782" s="1">
        <v>404</v>
      </c>
      <c r="B782" s="1"/>
      <c r="C782" s="1"/>
      <c r="D782" s="22"/>
      <c r="E782" s="1"/>
      <c r="F782" s="15"/>
      <c r="G782" s="2"/>
      <c r="H782" s="3"/>
      <c r="I782" s="2"/>
      <c r="J782" s="4">
        <f t="shared" si="43"/>
        <v>0</v>
      </c>
      <c r="K782" s="1">
        <v>1</v>
      </c>
      <c r="L782" s="4">
        <f t="shared" si="44"/>
        <v>0</v>
      </c>
      <c r="M782" s="1"/>
      <c r="N782" s="19"/>
      <c r="O782" s="1"/>
    </row>
    <row r="783" spans="1:15" x14ac:dyDescent="0.25">
      <c r="A783" s="1">
        <v>405</v>
      </c>
      <c r="B783" s="1"/>
      <c r="C783" s="1"/>
      <c r="D783" s="22"/>
      <c r="E783" s="1"/>
      <c r="F783" s="15"/>
      <c r="G783" s="2"/>
      <c r="H783" s="3"/>
      <c r="I783" s="2"/>
      <c r="J783" s="4">
        <f t="shared" si="43"/>
        <v>0</v>
      </c>
      <c r="K783" s="1">
        <v>1</v>
      </c>
      <c r="L783" s="4">
        <f t="shared" si="44"/>
        <v>0</v>
      </c>
      <c r="M783" s="1"/>
      <c r="N783" s="19"/>
      <c r="O783" s="1"/>
    </row>
    <row r="784" spans="1:15" x14ac:dyDescent="0.25">
      <c r="A784" s="1">
        <v>406</v>
      </c>
      <c r="B784" s="1"/>
      <c r="C784" s="1"/>
      <c r="D784" s="22"/>
      <c r="E784" s="1"/>
      <c r="F784" s="15"/>
      <c r="G784" s="2"/>
      <c r="H784" s="3"/>
      <c r="I784" s="2"/>
      <c r="J784" s="4">
        <f t="shared" si="43"/>
        <v>0</v>
      </c>
      <c r="K784" s="1">
        <v>1</v>
      </c>
      <c r="L784" s="4">
        <f t="shared" si="44"/>
        <v>0</v>
      </c>
      <c r="M784" s="1"/>
      <c r="N784" s="19"/>
      <c r="O784" s="1"/>
    </row>
    <row r="785" spans="1:15" x14ac:dyDescent="0.25">
      <c r="A785" s="1">
        <v>407</v>
      </c>
      <c r="B785" s="1"/>
      <c r="C785" s="1"/>
      <c r="D785" s="22"/>
      <c r="E785" s="1"/>
      <c r="F785" s="15"/>
      <c r="G785" s="2"/>
      <c r="H785" s="3"/>
      <c r="I785" s="2"/>
      <c r="J785" s="4">
        <f t="shared" si="43"/>
        <v>0</v>
      </c>
      <c r="K785" s="1">
        <v>1</v>
      </c>
      <c r="L785" s="4">
        <f t="shared" si="44"/>
        <v>0</v>
      </c>
      <c r="M785" s="1"/>
      <c r="N785" s="19"/>
      <c r="O785" s="1"/>
    </row>
    <row r="786" spans="1:15" x14ac:dyDescent="0.25">
      <c r="A786" s="1">
        <v>408</v>
      </c>
      <c r="B786" s="1"/>
      <c r="C786" s="1"/>
      <c r="D786" s="22"/>
      <c r="E786" s="1"/>
      <c r="F786" s="15"/>
      <c r="G786" s="2"/>
      <c r="H786" s="3"/>
      <c r="I786" s="2"/>
      <c r="J786" s="4">
        <f t="shared" si="43"/>
        <v>0</v>
      </c>
      <c r="K786" s="1">
        <v>1</v>
      </c>
      <c r="L786" s="4">
        <f t="shared" si="44"/>
        <v>0</v>
      </c>
      <c r="M786" s="1"/>
      <c r="N786" s="19"/>
      <c r="O786" s="1"/>
    </row>
    <row r="787" spans="1:15" x14ac:dyDescent="0.25">
      <c r="A787" s="1">
        <v>409</v>
      </c>
      <c r="B787" s="1"/>
      <c r="C787" s="1"/>
      <c r="D787" s="22"/>
      <c r="E787" s="1"/>
      <c r="F787" s="15"/>
      <c r="G787" s="2"/>
      <c r="H787" s="3"/>
      <c r="I787" s="2"/>
      <c r="J787" s="4">
        <f t="shared" si="43"/>
        <v>0</v>
      </c>
      <c r="K787" s="1">
        <v>1</v>
      </c>
      <c r="L787" s="4">
        <f t="shared" si="44"/>
        <v>0</v>
      </c>
      <c r="M787" s="1"/>
      <c r="N787" s="19"/>
      <c r="O787" s="1"/>
    </row>
    <row r="788" spans="1:15" x14ac:dyDescent="0.25">
      <c r="A788" s="1">
        <v>410</v>
      </c>
      <c r="B788" s="1"/>
      <c r="C788" s="1"/>
      <c r="D788" s="22"/>
      <c r="E788" s="1"/>
      <c r="F788" s="15"/>
      <c r="G788" s="2"/>
      <c r="H788" s="3"/>
      <c r="I788" s="2"/>
      <c r="J788" s="4">
        <f t="shared" si="43"/>
        <v>0</v>
      </c>
      <c r="K788" s="1">
        <v>1</v>
      </c>
      <c r="L788" s="4">
        <f t="shared" si="44"/>
        <v>0</v>
      </c>
      <c r="M788" s="1"/>
      <c r="N788" s="19"/>
      <c r="O788" s="1"/>
    </row>
    <row r="789" spans="1:15" x14ac:dyDescent="0.25">
      <c r="A789" s="1">
        <v>411</v>
      </c>
      <c r="B789" s="1"/>
      <c r="C789" s="1"/>
      <c r="D789" s="22"/>
      <c r="E789" s="1"/>
      <c r="F789" s="15"/>
      <c r="G789" s="2"/>
      <c r="H789" s="3"/>
      <c r="I789" s="2"/>
      <c r="J789" s="4">
        <f t="shared" si="43"/>
        <v>0</v>
      </c>
      <c r="K789" s="1">
        <v>1</v>
      </c>
      <c r="L789" s="4">
        <f t="shared" si="44"/>
        <v>0</v>
      </c>
      <c r="M789" s="1"/>
      <c r="N789" s="19"/>
      <c r="O789" s="1"/>
    </row>
    <row r="790" spans="1:15" x14ac:dyDescent="0.25">
      <c r="A790" s="1">
        <v>412</v>
      </c>
      <c r="B790" s="1"/>
      <c r="C790" s="1"/>
      <c r="D790" s="22"/>
      <c r="E790" s="1"/>
      <c r="F790" s="15"/>
      <c r="G790" s="2"/>
      <c r="H790" s="3"/>
      <c r="I790" s="2"/>
      <c r="J790" s="4">
        <f t="shared" si="43"/>
        <v>0</v>
      </c>
      <c r="K790" s="1">
        <v>1</v>
      </c>
      <c r="L790" s="4">
        <f t="shared" si="44"/>
        <v>0</v>
      </c>
      <c r="M790" s="1"/>
      <c r="N790" s="19"/>
      <c r="O790" s="1"/>
    </row>
    <row r="791" spans="1:15" x14ac:dyDescent="0.25">
      <c r="A791" s="1">
        <v>413</v>
      </c>
      <c r="B791" s="1"/>
      <c r="C791" s="1"/>
      <c r="D791" s="22"/>
      <c r="E791" s="1"/>
      <c r="F791" s="15"/>
      <c r="G791" s="2"/>
      <c r="H791" s="3"/>
      <c r="I791" s="2"/>
      <c r="J791" s="4">
        <f t="shared" si="43"/>
        <v>0</v>
      </c>
      <c r="K791" s="1">
        <v>1</v>
      </c>
      <c r="L791" s="4">
        <f t="shared" si="44"/>
        <v>0</v>
      </c>
      <c r="M791" s="1"/>
      <c r="N791" s="19"/>
      <c r="O791" s="1"/>
    </row>
    <row r="792" spans="1:15" x14ac:dyDescent="0.25">
      <c r="A792" s="1">
        <v>414</v>
      </c>
      <c r="B792" s="1"/>
      <c r="C792" s="1"/>
      <c r="D792" s="22"/>
      <c r="E792" s="1"/>
      <c r="F792" s="15"/>
      <c r="G792" s="2"/>
      <c r="H792" s="3"/>
      <c r="I792" s="2"/>
      <c r="J792" s="4">
        <f t="shared" si="43"/>
        <v>0</v>
      </c>
      <c r="K792" s="1">
        <v>1</v>
      </c>
      <c r="L792" s="4">
        <f t="shared" si="44"/>
        <v>0</v>
      </c>
      <c r="M792" s="1"/>
      <c r="N792" s="19"/>
      <c r="O792" s="1"/>
    </row>
    <row r="793" spans="1:15" x14ac:dyDescent="0.25">
      <c r="A793" s="1">
        <v>415</v>
      </c>
      <c r="B793" s="1"/>
      <c r="C793" s="1"/>
      <c r="D793" s="22"/>
      <c r="E793" s="1"/>
      <c r="F793" s="15"/>
      <c r="G793" s="2"/>
      <c r="H793" s="3"/>
      <c r="I793" s="2"/>
      <c r="J793" s="4">
        <f t="shared" si="43"/>
        <v>0</v>
      </c>
      <c r="K793" s="1">
        <v>1</v>
      </c>
      <c r="L793" s="4">
        <f t="shared" si="44"/>
        <v>0</v>
      </c>
      <c r="M793" s="1"/>
      <c r="N793" s="19"/>
      <c r="O793" s="1"/>
    </row>
    <row r="794" spans="1:15" x14ac:dyDescent="0.25">
      <c r="A794" s="1">
        <v>416</v>
      </c>
      <c r="B794" s="1"/>
      <c r="C794" s="1"/>
      <c r="D794" s="22"/>
      <c r="E794" s="1"/>
      <c r="F794" s="15"/>
      <c r="G794" s="2"/>
      <c r="H794" s="3"/>
      <c r="I794" s="2"/>
      <c r="J794" s="4">
        <f t="shared" si="43"/>
        <v>0</v>
      </c>
      <c r="K794" s="1">
        <v>1</v>
      </c>
      <c r="L794" s="4">
        <f t="shared" si="44"/>
        <v>0</v>
      </c>
      <c r="M794" s="1"/>
      <c r="N794" s="19"/>
      <c r="O794" s="1"/>
    </row>
    <row r="795" spans="1:15" x14ac:dyDescent="0.25">
      <c r="A795" s="1">
        <v>417</v>
      </c>
      <c r="B795" s="1"/>
      <c r="C795" s="1"/>
      <c r="D795" s="22"/>
      <c r="E795" s="1"/>
      <c r="F795" s="15"/>
      <c r="G795" s="2"/>
      <c r="H795" s="3"/>
      <c r="I795" s="2"/>
      <c r="J795" s="4">
        <f t="shared" si="43"/>
        <v>0</v>
      </c>
      <c r="K795" s="1">
        <v>1</v>
      </c>
      <c r="L795" s="4">
        <f t="shared" si="44"/>
        <v>0</v>
      </c>
      <c r="M795" s="1"/>
      <c r="N795" s="19"/>
      <c r="O795" s="1"/>
    </row>
    <row r="796" spans="1:15" x14ac:dyDescent="0.25">
      <c r="A796" s="1">
        <v>418</v>
      </c>
      <c r="B796" s="1"/>
      <c r="C796" s="1"/>
      <c r="D796" s="22"/>
      <c r="E796" s="1"/>
      <c r="F796" s="15"/>
      <c r="G796" s="2"/>
      <c r="H796" s="3"/>
      <c r="I796" s="2"/>
      <c r="J796" s="4">
        <f t="shared" si="43"/>
        <v>0</v>
      </c>
      <c r="K796" s="1">
        <v>1</v>
      </c>
      <c r="L796" s="4">
        <f t="shared" si="44"/>
        <v>0</v>
      </c>
      <c r="M796" s="1"/>
      <c r="N796" s="19"/>
      <c r="O796" s="1"/>
    </row>
    <row r="797" spans="1:15" x14ac:dyDescent="0.25">
      <c r="A797" s="1">
        <v>419</v>
      </c>
      <c r="B797" s="1"/>
      <c r="C797" s="1"/>
      <c r="D797" s="22"/>
      <c r="E797" s="1"/>
      <c r="F797" s="15"/>
      <c r="G797" s="2"/>
      <c r="H797" s="3"/>
      <c r="I797" s="2"/>
      <c r="J797" s="4">
        <f t="shared" si="43"/>
        <v>0</v>
      </c>
      <c r="K797" s="1">
        <v>1</v>
      </c>
      <c r="L797" s="4">
        <f t="shared" si="44"/>
        <v>0</v>
      </c>
      <c r="M797" s="1"/>
      <c r="N797" s="19"/>
      <c r="O797" s="1"/>
    </row>
    <row r="798" spans="1:15" x14ac:dyDescent="0.25">
      <c r="A798" s="1">
        <v>420</v>
      </c>
      <c r="B798" s="1"/>
      <c r="C798" s="1"/>
      <c r="D798" s="22"/>
      <c r="E798" s="1"/>
      <c r="F798" s="15"/>
      <c r="G798" s="2"/>
      <c r="H798" s="3"/>
      <c r="I798" s="2"/>
      <c r="J798" s="4">
        <f t="shared" si="43"/>
        <v>0</v>
      </c>
      <c r="K798" s="1">
        <v>1</v>
      </c>
      <c r="L798" s="4">
        <f t="shared" si="44"/>
        <v>0</v>
      </c>
      <c r="M798" s="1"/>
      <c r="N798" s="19"/>
      <c r="O798" s="1"/>
    </row>
    <row r="799" spans="1:15" x14ac:dyDescent="0.25">
      <c r="A799" s="1">
        <v>421</v>
      </c>
      <c r="B799" s="1"/>
      <c r="C799" s="1"/>
      <c r="D799" s="22"/>
      <c r="E799" s="1"/>
      <c r="F799" s="15"/>
      <c r="G799" s="2"/>
      <c r="H799" s="3"/>
      <c r="I799" s="2"/>
      <c r="J799" s="4">
        <f t="shared" si="43"/>
        <v>0</v>
      </c>
      <c r="K799" s="1">
        <v>1</v>
      </c>
      <c r="L799" s="4">
        <f t="shared" si="44"/>
        <v>0</v>
      </c>
      <c r="M799" s="1"/>
      <c r="N799" s="19"/>
      <c r="O799" s="1"/>
    </row>
    <row r="800" spans="1:15" x14ac:dyDescent="0.25">
      <c r="A800" s="1">
        <v>422</v>
      </c>
      <c r="B800" s="1"/>
      <c r="C800" s="1"/>
      <c r="D800" s="22"/>
      <c r="E800" s="1"/>
      <c r="F800" s="15"/>
      <c r="G800" s="2"/>
      <c r="H800" s="3"/>
      <c r="I800" s="2"/>
      <c r="J800" s="4">
        <f t="shared" si="43"/>
        <v>0</v>
      </c>
      <c r="K800" s="1">
        <v>1</v>
      </c>
      <c r="L800" s="4">
        <f t="shared" si="44"/>
        <v>0</v>
      </c>
      <c r="M800" s="1"/>
      <c r="N800" s="19"/>
      <c r="O800" s="1"/>
    </row>
    <row r="801" spans="1:15" x14ac:dyDescent="0.25">
      <c r="A801" s="1">
        <v>423</v>
      </c>
      <c r="B801" s="1"/>
      <c r="C801" s="1"/>
      <c r="D801" s="22"/>
      <c r="E801" s="1"/>
      <c r="F801" s="15"/>
      <c r="G801" s="2"/>
      <c r="H801" s="3"/>
      <c r="I801" s="2"/>
      <c r="J801" s="4">
        <f t="shared" si="43"/>
        <v>0</v>
      </c>
      <c r="K801" s="1">
        <v>1</v>
      </c>
      <c r="L801" s="4">
        <f t="shared" si="44"/>
        <v>0</v>
      </c>
      <c r="M801" s="1"/>
      <c r="N801" s="19"/>
      <c r="O801" s="1"/>
    </row>
    <row r="802" spans="1:15" x14ac:dyDescent="0.25">
      <c r="A802" s="1">
        <v>424</v>
      </c>
      <c r="B802" s="1"/>
      <c r="C802" s="1"/>
      <c r="D802" s="22"/>
      <c r="E802" s="1"/>
      <c r="F802" s="15"/>
      <c r="G802" s="2"/>
      <c r="H802" s="3"/>
      <c r="I802" s="2"/>
      <c r="J802" s="4">
        <f t="shared" si="43"/>
        <v>0</v>
      </c>
      <c r="K802" s="1">
        <v>1</v>
      </c>
      <c r="L802" s="4">
        <f t="shared" si="44"/>
        <v>0</v>
      </c>
      <c r="M802" s="1"/>
      <c r="N802" s="19"/>
      <c r="O802" s="1"/>
    </row>
    <row r="803" spans="1:15" x14ac:dyDescent="0.25">
      <c r="A803" s="1">
        <v>425</v>
      </c>
      <c r="B803" s="1"/>
      <c r="C803" s="1"/>
      <c r="D803" s="22"/>
      <c r="E803" s="1"/>
      <c r="F803" s="15"/>
      <c r="G803" s="2"/>
      <c r="H803" s="3"/>
      <c r="I803" s="2"/>
      <c r="J803" s="4">
        <f t="shared" si="43"/>
        <v>0</v>
      </c>
      <c r="K803" s="1">
        <v>1</v>
      </c>
      <c r="L803" s="4">
        <f t="shared" si="44"/>
        <v>0</v>
      </c>
      <c r="M803" s="1"/>
      <c r="N803" s="19"/>
      <c r="O803" s="1"/>
    </row>
    <row r="804" spans="1:15" x14ac:dyDescent="0.25">
      <c r="A804" s="1">
        <v>426</v>
      </c>
      <c r="B804" s="1"/>
      <c r="C804" s="1"/>
      <c r="D804" s="22"/>
      <c r="E804" s="1"/>
      <c r="F804" s="15"/>
      <c r="G804" s="2"/>
      <c r="H804" s="3"/>
      <c r="I804" s="2"/>
      <c r="J804" s="4">
        <f t="shared" si="43"/>
        <v>0</v>
      </c>
      <c r="K804" s="1">
        <v>1</v>
      </c>
      <c r="L804" s="4">
        <f t="shared" si="44"/>
        <v>0</v>
      </c>
      <c r="M804" s="1"/>
      <c r="N804" s="19"/>
      <c r="O804" s="1"/>
    </row>
    <row r="805" spans="1:15" x14ac:dyDescent="0.25">
      <c r="A805" s="1">
        <v>427</v>
      </c>
      <c r="B805" s="1"/>
      <c r="C805" s="1"/>
      <c r="D805" s="22"/>
      <c r="E805" s="1"/>
      <c r="F805" s="15"/>
      <c r="G805" s="2"/>
      <c r="H805" s="3"/>
      <c r="I805" s="2"/>
      <c r="J805" s="4">
        <f t="shared" si="43"/>
        <v>0</v>
      </c>
      <c r="K805" s="1">
        <v>1</v>
      </c>
      <c r="L805" s="4">
        <f t="shared" si="44"/>
        <v>0</v>
      </c>
      <c r="M805" s="1"/>
      <c r="N805" s="19"/>
      <c r="O805" s="1"/>
    </row>
    <row r="806" spans="1:15" x14ac:dyDescent="0.25">
      <c r="A806" s="1">
        <v>428</v>
      </c>
      <c r="B806" s="1"/>
      <c r="C806" s="1"/>
      <c r="D806" s="22"/>
      <c r="E806" s="1"/>
      <c r="F806" s="15"/>
      <c r="G806" s="2"/>
      <c r="H806" s="3"/>
      <c r="I806" s="2"/>
      <c r="J806" s="4">
        <f t="shared" si="43"/>
        <v>0</v>
      </c>
      <c r="K806" s="1">
        <v>1</v>
      </c>
      <c r="L806" s="4">
        <f t="shared" si="44"/>
        <v>0</v>
      </c>
      <c r="M806" s="1"/>
      <c r="N806" s="19"/>
      <c r="O806" s="1"/>
    </row>
    <row r="807" spans="1:15" x14ac:dyDescent="0.25">
      <c r="A807" s="1">
        <v>429</v>
      </c>
      <c r="B807" s="1"/>
      <c r="C807" s="1"/>
      <c r="D807" s="22"/>
      <c r="E807" s="1"/>
      <c r="F807" s="15"/>
      <c r="G807" s="2"/>
      <c r="H807" s="3"/>
      <c r="I807" s="2"/>
      <c r="J807" s="4">
        <f t="shared" si="43"/>
        <v>0</v>
      </c>
      <c r="K807" s="1">
        <v>1</v>
      </c>
      <c r="L807" s="4">
        <f t="shared" si="44"/>
        <v>0</v>
      </c>
      <c r="M807" s="1"/>
      <c r="N807" s="19"/>
      <c r="O807" s="1"/>
    </row>
    <row r="808" spans="1:15" x14ac:dyDescent="0.25">
      <c r="A808" s="1">
        <v>430</v>
      </c>
      <c r="B808" s="1"/>
      <c r="C808" s="1"/>
      <c r="D808" s="22"/>
      <c r="E808" s="1"/>
      <c r="F808" s="15"/>
      <c r="G808" s="2"/>
      <c r="H808" s="3"/>
      <c r="I808" s="2"/>
      <c r="J808" s="4">
        <f t="shared" si="43"/>
        <v>0</v>
      </c>
      <c r="K808" s="1">
        <v>1</v>
      </c>
      <c r="L808" s="4">
        <f t="shared" si="44"/>
        <v>0</v>
      </c>
      <c r="M808" s="1"/>
      <c r="N808" s="19"/>
      <c r="O808" s="1"/>
    </row>
    <row r="809" spans="1:15" x14ac:dyDescent="0.25">
      <c r="A809" s="1">
        <v>431</v>
      </c>
      <c r="B809" s="1"/>
      <c r="C809" s="1"/>
      <c r="D809" s="22"/>
      <c r="E809" s="1"/>
      <c r="F809" s="15"/>
      <c r="G809" s="2"/>
      <c r="H809" s="3"/>
      <c r="I809" s="2"/>
      <c r="J809" s="4">
        <f t="shared" si="43"/>
        <v>0</v>
      </c>
      <c r="K809" s="1">
        <v>1</v>
      </c>
      <c r="L809" s="4">
        <f t="shared" si="44"/>
        <v>0</v>
      </c>
      <c r="M809" s="1"/>
      <c r="N809" s="19"/>
      <c r="O809" s="1"/>
    </row>
    <row r="810" spans="1:15" x14ac:dyDescent="0.25">
      <c r="A810" s="1">
        <v>432</v>
      </c>
      <c r="B810" s="1"/>
      <c r="C810" s="1"/>
      <c r="D810" s="22"/>
      <c r="E810" s="1"/>
      <c r="F810" s="15"/>
      <c r="G810" s="2"/>
      <c r="H810" s="3"/>
      <c r="I810" s="2"/>
      <c r="J810" s="4">
        <f t="shared" si="43"/>
        <v>0</v>
      </c>
      <c r="K810" s="1">
        <v>1</v>
      </c>
      <c r="L810" s="4">
        <f t="shared" si="44"/>
        <v>0</v>
      </c>
      <c r="M810" s="1"/>
      <c r="N810" s="19"/>
      <c r="O810" s="1"/>
    </row>
    <row r="811" spans="1:15" x14ac:dyDescent="0.25">
      <c r="A811" s="1">
        <v>433</v>
      </c>
      <c r="B811" s="1"/>
      <c r="C811" s="1"/>
      <c r="D811" s="22"/>
      <c r="E811" s="1"/>
      <c r="F811" s="15"/>
      <c r="G811" s="2"/>
      <c r="H811" s="3"/>
      <c r="I811" s="2"/>
      <c r="J811" s="4">
        <f t="shared" si="43"/>
        <v>0</v>
      </c>
      <c r="K811" s="1">
        <v>1</v>
      </c>
      <c r="L811" s="4">
        <f t="shared" si="44"/>
        <v>0</v>
      </c>
      <c r="M811" s="1"/>
      <c r="N811" s="19"/>
      <c r="O811" s="1"/>
    </row>
    <row r="812" spans="1:15" x14ac:dyDescent="0.25">
      <c r="A812" s="1">
        <v>434</v>
      </c>
      <c r="B812" s="1"/>
      <c r="C812" s="1"/>
      <c r="D812" s="22"/>
      <c r="E812" s="1"/>
      <c r="F812" s="15"/>
      <c r="G812" s="2"/>
      <c r="H812" s="3"/>
      <c r="I812" s="2"/>
      <c r="J812" s="4">
        <f t="shared" ref="J812:J827" si="45">G812-I812</f>
        <v>0</v>
      </c>
      <c r="K812" s="1">
        <v>1</v>
      </c>
      <c r="L812" s="4">
        <f t="shared" ref="L812:L827" si="46">(G812-I812-D812)*K812</f>
        <v>0</v>
      </c>
      <c r="M812" s="1"/>
      <c r="N812" s="19"/>
      <c r="O812" s="1"/>
    </row>
    <row r="813" spans="1:15" x14ac:dyDescent="0.25">
      <c r="A813" s="1">
        <v>435</v>
      </c>
      <c r="B813" s="1"/>
      <c r="C813" s="1"/>
      <c r="D813" s="22"/>
      <c r="E813" s="1"/>
      <c r="F813" s="15"/>
      <c r="G813" s="2"/>
      <c r="H813" s="3"/>
      <c r="I813" s="2"/>
      <c r="J813" s="4">
        <f t="shared" si="45"/>
        <v>0</v>
      </c>
      <c r="K813" s="1">
        <v>1</v>
      </c>
      <c r="L813" s="4">
        <f t="shared" si="46"/>
        <v>0</v>
      </c>
      <c r="M813" s="1"/>
      <c r="N813" s="19"/>
      <c r="O813" s="1"/>
    </row>
    <row r="814" spans="1:15" x14ac:dyDescent="0.25">
      <c r="A814" s="1">
        <v>436</v>
      </c>
      <c r="B814" s="1"/>
      <c r="C814" s="1"/>
      <c r="D814" s="22"/>
      <c r="E814" s="1"/>
      <c r="F814" s="15"/>
      <c r="G814" s="2"/>
      <c r="H814" s="3"/>
      <c r="I814" s="2"/>
      <c r="J814" s="4">
        <f t="shared" si="45"/>
        <v>0</v>
      </c>
      <c r="K814" s="1">
        <v>1</v>
      </c>
      <c r="L814" s="4">
        <f t="shared" si="46"/>
        <v>0</v>
      </c>
      <c r="M814" s="1"/>
      <c r="N814" s="19"/>
      <c r="O814" s="1"/>
    </row>
    <row r="815" spans="1:15" x14ac:dyDescent="0.25">
      <c r="A815" s="1">
        <v>437</v>
      </c>
      <c r="B815" s="1"/>
      <c r="C815" s="1"/>
      <c r="D815" s="22"/>
      <c r="E815" s="1"/>
      <c r="F815" s="15"/>
      <c r="G815" s="2"/>
      <c r="H815" s="3"/>
      <c r="I815" s="2"/>
      <c r="J815" s="4">
        <f t="shared" si="45"/>
        <v>0</v>
      </c>
      <c r="K815" s="1">
        <v>1</v>
      </c>
      <c r="L815" s="4">
        <f t="shared" si="46"/>
        <v>0</v>
      </c>
      <c r="M815" s="1"/>
      <c r="N815" s="19"/>
      <c r="O815" s="1"/>
    </row>
    <row r="816" spans="1:15" x14ac:dyDescent="0.25">
      <c r="A816" s="1">
        <v>438</v>
      </c>
      <c r="B816" s="1"/>
      <c r="C816" s="1"/>
      <c r="D816" s="22"/>
      <c r="E816" s="1"/>
      <c r="F816" s="15"/>
      <c r="G816" s="2"/>
      <c r="H816" s="3"/>
      <c r="I816" s="2"/>
      <c r="J816" s="4">
        <f t="shared" si="45"/>
        <v>0</v>
      </c>
      <c r="K816" s="1">
        <v>1</v>
      </c>
      <c r="L816" s="4">
        <f t="shared" si="46"/>
        <v>0</v>
      </c>
      <c r="M816" s="1"/>
      <c r="N816" s="19"/>
      <c r="O816" s="1"/>
    </row>
    <row r="817" spans="1:15" x14ac:dyDescent="0.25">
      <c r="A817" s="1">
        <v>439</v>
      </c>
      <c r="B817" s="1"/>
      <c r="C817" s="1"/>
      <c r="D817" s="22"/>
      <c r="E817" s="1"/>
      <c r="F817" s="15"/>
      <c r="G817" s="2"/>
      <c r="H817" s="3"/>
      <c r="I817" s="2"/>
      <c r="J817" s="4">
        <f t="shared" si="45"/>
        <v>0</v>
      </c>
      <c r="K817" s="1">
        <v>1</v>
      </c>
      <c r="L817" s="4">
        <f t="shared" si="46"/>
        <v>0</v>
      </c>
      <c r="M817" s="1"/>
      <c r="N817" s="19"/>
      <c r="O817" s="1"/>
    </row>
    <row r="818" spans="1:15" x14ac:dyDescent="0.25">
      <c r="A818" s="1">
        <v>440</v>
      </c>
      <c r="B818" s="1"/>
      <c r="C818" s="1"/>
      <c r="D818" s="22"/>
      <c r="E818" s="1"/>
      <c r="F818" s="15"/>
      <c r="G818" s="2"/>
      <c r="H818" s="3"/>
      <c r="I818" s="2"/>
      <c r="J818" s="4">
        <f t="shared" si="45"/>
        <v>0</v>
      </c>
      <c r="K818" s="1">
        <v>1</v>
      </c>
      <c r="L818" s="4">
        <f t="shared" si="46"/>
        <v>0</v>
      </c>
      <c r="M818" s="1"/>
      <c r="N818" s="19"/>
      <c r="O818" s="1"/>
    </row>
    <row r="819" spans="1:15" x14ac:dyDescent="0.25">
      <c r="A819" s="1">
        <v>441</v>
      </c>
      <c r="B819" s="1"/>
      <c r="C819" s="1"/>
      <c r="D819" s="22"/>
      <c r="E819" s="1"/>
      <c r="F819" s="15"/>
      <c r="G819" s="2"/>
      <c r="H819" s="3"/>
      <c r="I819" s="2"/>
      <c r="J819" s="4">
        <f t="shared" si="45"/>
        <v>0</v>
      </c>
      <c r="K819" s="1">
        <v>1</v>
      </c>
      <c r="L819" s="4">
        <f t="shared" si="46"/>
        <v>0</v>
      </c>
      <c r="M819" s="1"/>
      <c r="N819" s="19"/>
      <c r="O819" s="1"/>
    </row>
    <row r="820" spans="1:15" x14ac:dyDescent="0.25">
      <c r="A820" s="1">
        <v>442</v>
      </c>
      <c r="B820" s="1"/>
      <c r="C820" s="1"/>
      <c r="D820" s="22"/>
      <c r="E820" s="1"/>
      <c r="F820" s="15"/>
      <c r="G820" s="2"/>
      <c r="H820" s="3"/>
      <c r="I820" s="2"/>
      <c r="J820" s="4">
        <f t="shared" si="45"/>
        <v>0</v>
      </c>
      <c r="K820" s="1">
        <v>1</v>
      </c>
      <c r="L820" s="4">
        <f t="shared" si="46"/>
        <v>0</v>
      </c>
      <c r="M820" s="1"/>
      <c r="N820" s="19"/>
      <c r="O820" s="1"/>
    </row>
    <row r="821" spans="1:15" x14ac:dyDescent="0.25">
      <c r="A821" s="1">
        <v>443</v>
      </c>
      <c r="B821" s="1"/>
      <c r="C821" s="1"/>
      <c r="D821" s="22"/>
      <c r="E821" s="1"/>
      <c r="F821" s="15"/>
      <c r="G821" s="2"/>
      <c r="H821" s="3"/>
      <c r="I821" s="2"/>
      <c r="J821" s="4">
        <f t="shared" si="45"/>
        <v>0</v>
      </c>
      <c r="K821" s="1">
        <v>1</v>
      </c>
      <c r="L821" s="4">
        <f t="shared" si="46"/>
        <v>0</v>
      </c>
      <c r="M821" s="1"/>
      <c r="N821" s="19"/>
      <c r="O821" s="1"/>
    </row>
    <row r="822" spans="1:15" x14ac:dyDescent="0.25">
      <c r="A822" s="1">
        <v>444</v>
      </c>
      <c r="B822" s="1"/>
      <c r="C822" s="1"/>
      <c r="D822" s="22"/>
      <c r="E822" s="1"/>
      <c r="F822" s="15"/>
      <c r="G822" s="2"/>
      <c r="H822" s="3"/>
      <c r="I822" s="2"/>
      <c r="J822" s="4">
        <f t="shared" si="45"/>
        <v>0</v>
      </c>
      <c r="K822" s="1">
        <v>1</v>
      </c>
      <c r="L822" s="4">
        <f t="shared" si="46"/>
        <v>0</v>
      </c>
      <c r="M822" s="1"/>
      <c r="N822" s="19"/>
      <c r="O822" s="1"/>
    </row>
    <row r="823" spans="1:15" x14ac:dyDescent="0.25">
      <c r="A823" s="1">
        <v>445</v>
      </c>
      <c r="B823" s="1"/>
      <c r="C823" s="1"/>
      <c r="D823" s="22"/>
      <c r="E823" s="1"/>
      <c r="F823" s="15"/>
      <c r="G823" s="2"/>
      <c r="H823" s="3"/>
      <c r="I823" s="2"/>
      <c r="J823" s="4">
        <f t="shared" si="45"/>
        <v>0</v>
      </c>
      <c r="K823" s="1">
        <v>1</v>
      </c>
      <c r="L823" s="4">
        <f t="shared" si="46"/>
        <v>0</v>
      </c>
      <c r="M823" s="1"/>
      <c r="N823" s="19"/>
      <c r="O823" s="1"/>
    </row>
    <row r="824" spans="1:15" x14ac:dyDescent="0.25">
      <c r="A824" s="1">
        <v>446</v>
      </c>
      <c r="B824" s="1"/>
      <c r="C824" s="1"/>
      <c r="D824" s="22"/>
      <c r="E824" s="1"/>
      <c r="F824" s="15"/>
      <c r="G824" s="2"/>
      <c r="H824" s="3"/>
      <c r="I824" s="2"/>
      <c r="J824" s="4">
        <f t="shared" si="45"/>
        <v>0</v>
      </c>
      <c r="K824" s="1">
        <v>1</v>
      </c>
      <c r="L824" s="4">
        <f t="shared" si="46"/>
        <v>0</v>
      </c>
      <c r="M824" s="1"/>
      <c r="N824" s="19"/>
      <c r="O824" s="1"/>
    </row>
    <row r="825" spans="1:15" x14ac:dyDescent="0.25">
      <c r="A825" s="1">
        <v>447</v>
      </c>
      <c r="B825" s="1"/>
      <c r="C825" s="1"/>
      <c r="D825" s="22"/>
      <c r="E825" s="1"/>
      <c r="F825" s="15"/>
      <c r="G825" s="2"/>
      <c r="H825" s="3"/>
      <c r="I825" s="2"/>
      <c r="J825" s="4">
        <f t="shared" si="45"/>
        <v>0</v>
      </c>
      <c r="K825" s="1">
        <v>1</v>
      </c>
      <c r="L825" s="4">
        <f t="shared" si="46"/>
        <v>0</v>
      </c>
      <c r="M825" s="1"/>
      <c r="N825" s="19"/>
      <c r="O825" s="1"/>
    </row>
    <row r="826" spans="1:15" x14ac:dyDescent="0.25">
      <c r="A826" s="1">
        <v>448</v>
      </c>
      <c r="B826" s="1"/>
      <c r="C826" s="1"/>
      <c r="D826" s="22"/>
      <c r="E826" s="1"/>
      <c r="F826" s="15"/>
      <c r="G826" s="2"/>
      <c r="H826" s="3"/>
      <c r="I826" s="2"/>
      <c r="J826" s="4">
        <f t="shared" si="45"/>
        <v>0</v>
      </c>
      <c r="K826" s="1">
        <v>1</v>
      </c>
      <c r="L826" s="4">
        <f t="shared" si="46"/>
        <v>0</v>
      </c>
      <c r="M826" s="1"/>
      <c r="N826" s="19"/>
      <c r="O826" s="1"/>
    </row>
    <row r="827" spans="1:15" x14ac:dyDescent="0.25">
      <c r="A827" s="1">
        <v>449</v>
      </c>
      <c r="B827" s="1"/>
      <c r="C827" s="1"/>
      <c r="D827" s="22"/>
      <c r="E827" s="1"/>
      <c r="F827" s="15"/>
      <c r="G827" s="2"/>
      <c r="H827" s="3"/>
      <c r="I827" s="2"/>
      <c r="J827" s="4">
        <f t="shared" si="45"/>
        <v>0</v>
      </c>
      <c r="K827" s="1">
        <v>1</v>
      </c>
      <c r="L827" s="4">
        <f t="shared" si="46"/>
        <v>0</v>
      </c>
      <c r="M827" s="1"/>
      <c r="N827" s="19"/>
      <c r="O827" s="1"/>
    </row>
  </sheetData>
  <mergeCells count="3">
    <mergeCell ref="O173:O174"/>
    <mergeCell ref="O175:O176"/>
    <mergeCell ref="O177:O178"/>
  </mergeCells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O751"/>
  <sheetViews>
    <sheetView zoomScaleNormal="100" workbookViewId="0">
      <pane xSplit="3" ySplit="1" topLeftCell="D614" activePane="bottomRight" state="frozen"/>
      <selection activeCell="E755" sqref="E755"/>
      <selection pane="topRight" activeCell="E755" sqref="E755"/>
      <selection pane="bottomLeft" activeCell="E755" sqref="E755"/>
      <selection pane="bottomRight" activeCell="E755" sqref="E755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5" style="16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3187</v>
      </c>
      <c r="K1" s="11" t="s">
        <v>18</v>
      </c>
      <c r="L1" s="6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2613</v>
      </c>
      <c r="C2" s="10">
        <v>44564</v>
      </c>
      <c r="D2" s="22">
        <v>0</v>
      </c>
      <c r="E2" s="17" t="s">
        <v>2614</v>
      </c>
      <c r="F2" s="15">
        <v>6.5</v>
      </c>
      <c r="G2" s="2">
        <v>0.376</v>
      </c>
      <c r="H2" s="3">
        <v>11</v>
      </c>
      <c r="I2" s="2">
        <v>0.2341</v>
      </c>
      <c r="J2" s="2">
        <f t="shared" ref="J2:J65" si="0">G2-I2</f>
        <v>0.1419</v>
      </c>
      <c r="K2" s="1">
        <v>1</v>
      </c>
      <c r="L2" s="2">
        <f>(G2-I2-D2)*K2</f>
        <v>0.1419</v>
      </c>
      <c r="M2" s="1">
        <v>1</v>
      </c>
      <c r="N2" s="2">
        <v>0.1419</v>
      </c>
      <c r="O2" s="1" t="s">
        <v>1746</v>
      </c>
    </row>
    <row r="3" spans="1:15" x14ac:dyDescent="0.25">
      <c r="A3" s="1">
        <v>2</v>
      </c>
      <c r="B3" s="1" t="s">
        <v>2613</v>
      </c>
      <c r="C3" s="10">
        <v>44565</v>
      </c>
      <c r="D3" s="22">
        <v>0</v>
      </c>
      <c r="E3" s="17" t="s">
        <v>699</v>
      </c>
      <c r="F3" s="15">
        <v>21.5</v>
      </c>
      <c r="G3" s="2">
        <v>2.9036</v>
      </c>
      <c r="H3" s="3">
        <v>62</v>
      </c>
      <c r="I3" s="2">
        <v>1.9930000000000001</v>
      </c>
      <c r="J3" s="2">
        <f t="shared" si="0"/>
        <v>0.91059999999999985</v>
      </c>
      <c r="K3" s="1">
        <v>1</v>
      </c>
      <c r="L3" s="2">
        <f t="shared" ref="L3:L66" si="1">(G3-I3-D3)*K3</f>
        <v>0.91059999999999985</v>
      </c>
      <c r="M3" s="1">
        <v>1</v>
      </c>
      <c r="N3" s="2">
        <v>0.91059999999999997</v>
      </c>
      <c r="O3" s="1" t="s">
        <v>1746</v>
      </c>
    </row>
    <row r="4" spans="1:15" x14ac:dyDescent="0.25">
      <c r="A4" s="1">
        <v>3</v>
      </c>
      <c r="B4" s="1" t="s">
        <v>2613</v>
      </c>
      <c r="C4" s="10">
        <v>44566</v>
      </c>
      <c r="D4" s="22">
        <v>0</v>
      </c>
      <c r="E4" s="17" t="s">
        <v>2615</v>
      </c>
      <c r="F4" s="15">
        <v>21</v>
      </c>
      <c r="G4" s="2">
        <v>2.6034999999999999</v>
      </c>
      <c r="H4" s="3">
        <v>32</v>
      </c>
      <c r="I4" s="2">
        <v>1.7532000000000001</v>
      </c>
      <c r="J4" s="2">
        <f t="shared" si="0"/>
        <v>0.85029999999999983</v>
      </c>
      <c r="K4" s="1">
        <v>1</v>
      </c>
      <c r="L4" s="2">
        <f t="shared" si="1"/>
        <v>0.85029999999999983</v>
      </c>
      <c r="M4" s="1">
        <v>1</v>
      </c>
      <c r="N4" s="2">
        <v>0.85029999999999994</v>
      </c>
      <c r="O4" s="1" t="s">
        <v>1746</v>
      </c>
    </row>
    <row r="5" spans="1:15" x14ac:dyDescent="0.25">
      <c r="A5" s="1">
        <v>4</v>
      </c>
      <c r="B5" s="1" t="s">
        <v>2613</v>
      </c>
      <c r="C5" s="10">
        <v>44567</v>
      </c>
      <c r="D5" s="22">
        <v>0</v>
      </c>
      <c r="E5" s="17" t="s">
        <v>213</v>
      </c>
      <c r="F5" s="15">
        <v>24</v>
      </c>
      <c r="G5" s="2">
        <v>3.4258999999999999</v>
      </c>
      <c r="H5" s="3">
        <v>52</v>
      </c>
      <c r="I5" s="2">
        <v>2.3904000000000001</v>
      </c>
      <c r="J5" s="2">
        <f t="shared" si="0"/>
        <v>1.0354999999999999</v>
      </c>
      <c r="K5" s="1">
        <v>1</v>
      </c>
      <c r="L5" s="2">
        <f t="shared" si="1"/>
        <v>1.0354999999999999</v>
      </c>
      <c r="M5" s="1">
        <v>1</v>
      </c>
      <c r="N5" s="2">
        <v>1.0355000000000001</v>
      </c>
      <c r="O5" s="1" t="s">
        <v>1746</v>
      </c>
    </row>
    <row r="6" spans="1:15" x14ac:dyDescent="0.25">
      <c r="A6" s="1">
        <v>5</v>
      </c>
      <c r="B6" s="1" t="s">
        <v>2613</v>
      </c>
      <c r="C6" s="10">
        <v>44568</v>
      </c>
      <c r="D6" s="22">
        <v>0</v>
      </c>
      <c r="E6" s="17" t="s">
        <v>213</v>
      </c>
      <c r="F6" s="15">
        <v>24</v>
      </c>
      <c r="G6" s="2">
        <v>3.46</v>
      </c>
      <c r="H6" s="3">
        <v>50</v>
      </c>
      <c r="I6" s="2">
        <v>2.3856000000000002</v>
      </c>
      <c r="J6" s="2">
        <f t="shared" si="0"/>
        <v>1.0743999999999998</v>
      </c>
      <c r="K6" s="1">
        <v>1</v>
      </c>
      <c r="L6" s="2">
        <f t="shared" si="1"/>
        <v>1.0743999999999998</v>
      </c>
      <c r="M6" s="1">
        <v>1</v>
      </c>
      <c r="N6" s="2">
        <v>1.0744</v>
      </c>
      <c r="O6" s="1" t="s">
        <v>1746</v>
      </c>
    </row>
    <row r="7" spans="1:15" x14ac:dyDescent="0.25">
      <c r="A7" s="1">
        <v>6</v>
      </c>
      <c r="B7" s="1" t="s">
        <v>2613</v>
      </c>
      <c r="C7" s="10">
        <v>44569</v>
      </c>
      <c r="D7" s="22">
        <v>0</v>
      </c>
      <c r="E7" s="17" t="s">
        <v>213</v>
      </c>
      <c r="F7" s="15">
        <v>24</v>
      </c>
      <c r="G7" s="2">
        <v>3.4437000000000002</v>
      </c>
      <c r="H7" s="3">
        <v>52</v>
      </c>
      <c r="I7" s="2">
        <v>2.4239999999999999</v>
      </c>
      <c r="J7" s="2">
        <f t="shared" si="0"/>
        <v>1.0197000000000003</v>
      </c>
      <c r="K7" s="1">
        <v>1</v>
      </c>
      <c r="L7" s="2">
        <f t="shared" si="1"/>
        <v>1.0197000000000003</v>
      </c>
      <c r="M7" s="1">
        <v>1</v>
      </c>
      <c r="N7" s="2">
        <v>1.0197000000000001</v>
      </c>
      <c r="O7" s="1" t="s">
        <v>1746</v>
      </c>
    </row>
    <row r="8" spans="1:15" x14ac:dyDescent="0.25">
      <c r="A8" s="1">
        <v>7</v>
      </c>
      <c r="B8" s="1" t="s">
        <v>2613</v>
      </c>
      <c r="C8" s="10">
        <v>44570</v>
      </c>
      <c r="D8" s="22">
        <v>0</v>
      </c>
      <c r="E8" s="17" t="s">
        <v>213</v>
      </c>
      <c r="F8" s="15">
        <v>24</v>
      </c>
      <c r="G8" s="2">
        <v>3.5268999999999999</v>
      </c>
      <c r="H8" s="3">
        <v>44</v>
      </c>
      <c r="I8" s="2">
        <v>2.4</v>
      </c>
      <c r="J8" s="2">
        <f t="shared" si="0"/>
        <v>1.1269</v>
      </c>
      <c r="K8" s="1">
        <v>1</v>
      </c>
      <c r="L8" s="2">
        <f t="shared" si="1"/>
        <v>1.1269</v>
      </c>
      <c r="M8" s="1">
        <v>1</v>
      </c>
      <c r="N8" s="2">
        <v>1.1269</v>
      </c>
      <c r="O8" s="1" t="s">
        <v>1746</v>
      </c>
    </row>
    <row r="9" spans="1:15" x14ac:dyDescent="0.25">
      <c r="A9" s="1">
        <v>8</v>
      </c>
      <c r="B9" s="1" t="s">
        <v>2613</v>
      </c>
      <c r="C9" s="10">
        <v>44571</v>
      </c>
      <c r="D9" s="22">
        <v>0</v>
      </c>
      <c r="E9" s="17" t="s">
        <v>213</v>
      </c>
      <c r="F9" s="15">
        <v>24</v>
      </c>
      <c r="G9" s="2">
        <v>3.5116999999999998</v>
      </c>
      <c r="H9" s="3">
        <v>43</v>
      </c>
      <c r="I9" s="2">
        <v>2.4336000000000002</v>
      </c>
      <c r="J9" s="2">
        <f t="shared" si="0"/>
        <v>1.0780999999999996</v>
      </c>
      <c r="K9" s="1">
        <v>1</v>
      </c>
      <c r="L9" s="2">
        <f t="shared" si="1"/>
        <v>1.0780999999999996</v>
      </c>
      <c r="M9" s="1">
        <v>1</v>
      </c>
      <c r="N9" s="2">
        <v>1.0781000000000001</v>
      </c>
      <c r="O9" s="1" t="s">
        <v>1746</v>
      </c>
    </row>
    <row r="10" spans="1:15" x14ac:dyDescent="0.25">
      <c r="A10" s="1">
        <v>9</v>
      </c>
      <c r="B10" s="1" t="s">
        <v>2613</v>
      </c>
      <c r="C10" s="10">
        <v>44572</v>
      </c>
      <c r="D10" s="22">
        <v>0</v>
      </c>
      <c r="E10" s="17" t="s">
        <v>213</v>
      </c>
      <c r="F10" s="15">
        <v>24</v>
      </c>
      <c r="G10" s="2">
        <v>3.5447000000000002</v>
      </c>
      <c r="H10" s="3">
        <v>40</v>
      </c>
      <c r="I10" s="2">
        <v>2.4287999999999998</v>
      </c>
      <c r="J10" s="2">
        <f t="shared" si="0"/>
        <v>1.1159000000000003</v>
      </c>
      <c r="K10" s="1">
        <v>1</v>
      </c>
      <c r="L10" s="2">
        <f t="shared" si="1"/>
        <v>1.1159000000000003</v>
      </c>
      <c r="M10" s="1">
        <v>1</v>
      </c>
      <c r="N10" s="2">
        <v>1.1158999999999999</v>
      </c>
      <c r="O10" s="1" t="s">
        <v>1746</v>
      </c>
    </row>
    <row r="11" spans="1:15" x14ac:dyDescent="0.25">
      <c r="A11" s="1">
        <v>10</v>
      </c>
      <c r="B11" s="1" t="s">
        <v>2613</v>
      </c>
      <c r="C11" s="10">
        <v>44573</v>
      </c>
      <c r="D11" s="22">
        <v>0</v>
      </c>
      <c r="E11" s="17" t="s">
        <v>213</v>
      </c>
      <c r="F11" s="15">
        <v>24</v>
      </c>
      <c r="G11" s="2">
        <v>3.831</v>
      </c>
      <c r="H11" s="3">
        <v>35</v>
      </c>
      <c r="I11" s="2">
        <v>2.4744000000000002</v>
      </c>
      <c r="J11" s="2">
        <f t="shared" si="0"/>
        <v>1.3565999999999998</v>
      </c>
      <c r="K11" s="1">
        <v>1</v>
      </c>
      <c r="L11" s="2">
        <f t="shared" si="1"/>
        <v>1.3565999999999998</v>
      </c>
      <c r="M11" s="1">
        <v>1</v>
      </c>
      <c r="N11" s="2">
        <v>1.3566</v>
      </c>
      <c r="O11" s="1" t="s">
        <v>1746</v>
      </c>
    </row>
    <row r="12" spans="1:15" x14ac:dyDescent="0.25">
      <c r="A12" s="1">
        <v>11</v>
      </c>
      <c r="B12" s="1" t="s">
        <v>2613</v>
      </c>
      <c r="C12" s="10">
        <v>44574</v>
      </c>
      <c r="D12" s="22">
        <v>0</v>
      </c>
      <c r="E12" s="17" t="s">
        <v>213</v>
      </c>
      <c r="F12" s="15">
        <v>24</v>
      </c>
      <c r="G12" s="2">
        <v>3.7414000000000001</v>
      </c>
      <c r="H12" s="3">
        <v>36</v>
      </c>
      <c r="I12" s="2">
        <v>2.4815999999999998</v>
      </c>
      <c r="J12" s="2">
        <f t="shared" si="0"/>
        <v>1.2598000000000003</v>
      </c>
      <c r="K12" s="1">
        <v>1</v>
      </c>
      <c r="L12" s="2">
        <f t="shared" si="1"/>
        <v>1.2598000000000003</v>
      </c>
      <c r="M12" s="1">
        <v>1</v>
      </c>
      <c r="N12" s="2">
        <v>1.2598</v>
      </c>
      <c r="O12" s="1" t="s">
        <v>1746</v>
      </c>
    </row>
    <row r="13" spans="1:15" x14ac:dyDescent="0.25">
      <c r="A13" s="1">
        <v>12</v>
      </c>
      <c r="B13" s="1" t="s">
        <v>2613</v>
      </c>
      <c r="C13" s="10">
        <v>44575</v>
      </c>
      <c r="D13" s="22">
        <v>0</v>
      </c>
      <c r="E13" s="17" t="s">
        <v>213</v>
      </c>
      <c r="F13" s="15">
        <v>24</v>
      </c>
      <c r="G13" s="2">
        <v>3.7441</v>
      </c>
      <c r="H13" s="3">
        <v>35</v>
      </c>
      <c r="I13" s="2">
        <v>2.4767999999999999</v>
      </c>
      <c r="J13" s="2">
        <f t="shared" si="0"/>
        <v>1.2673000000000001</v>
      </c>
      <c r="K13" s="1">
        <v>1</v>
      </c>
      <c r="L13" s="2">
        <f t="shared" si="1"/>
        <v>1.2673000000000001</v>
      </c>
      <c r="M13" s="1">
        <v>1</v>
      </c>
      <c r="N13" s="2">
        <v>1.2673000000000001</v>
      </c>
      <c r="O13" s="1" t="s">
        <v>1746</v>
      </c>
    </row>
    <row r="14" spans="1:15" x14ac:dyDescent="0.25">
      <c r="A14" s="1">
        <v>13</v>
      </c>
      <c r="B14" s="1" t="s">
        <v>2613</v>
      </c>
      <c r="C14" s="10">
        <v>44576</v>
      </c>
      <c r="D14" s="22">
        <v>0</v>
      </c>
      <c r="E14" s="17" t="s">
        <v>213</v>
      </c>
      <c r="F14" s="15">
        <v>24</v>
      </c>
      <c r="G14" s="2">
        <v>3.7309000000000001</v>
      </c>
      <c r="H14" s="3">
        <v>35</v>
      </c>
      <c r="I14" s="2">
        <v>2.4887999999999999</v>
      </c>
      <c r="J14" s="2">
        <f t="shared" si="0"/>
        <v>1.2421000000000002</v>
      </c>
      <c r="K14" s="1">
        <v>1</v>
      </c>
      <c r="L14" s="2">
        <f t="shared" si="1"/>
        <v>1.2421000000000002</v>
      </c>
      <c r="M14" s="1">
        <v>1</v>
      </c>
      <c r="N14" s="2">
        <v>1.2421</v>
      </c>
      <c r="O14" s="1" t="s">
        <v>1746</v>
      </c>
    </row>
    <row r="15" spans="1:15" x14ac:dyDescent="0.25">
      <c r="A15" s="1">
        <v>14</v>
      </c>
      <c r="B15" s="1" t="s">
        <v>2613</v>
      </c>
      <c r="C15" s="10">
        <v>44577</v>
      </c>
      <c r="D15" s="22">
        <v>0</v>
      </c>
      <c r="E15" s="17" t="s">
        <v>213</v>
      </c>
      <c r="F15" s="15">
        <v>24</v>
      </c>
      <c r="G15" s="2">
        <v>3.7288000000000001</v>
      </c>
      <c r="H15" s="3">
        <v>34</v>
      </c>
      <c r="I15" s="2">
        <v>2.4984000000000002</v>
      </c>
      <c r="J15" s="2">
        <f t="shared" si="0"/>
        <v>1.2303999999999999</v>
      </c>
      <c r="K15" s="1">
        <v>1</v>
      </c>
      <c r="L15" s="2">
        <f t="shared" si="1"/>
        <v>1.2303999999999999</v>
      </c>
      <c r="M15" s="1">
        <v>1</v>
      </c>
      <c r="N15" s="2">
        <v>1.2303999999999999</v>
      </c>
      <c r="O15" s="1" t="s">
        <v>1746</v>
      </c>
    </row>
    <row r="16" spans="1:15" x14ac:dyDescent="0.25">
      <c r="A16" s="1">
        <v>15</v>
      </c>
      <c r="B16" s="1" t="s">
        <v>2613</v>
      </c>
      <c r="C16" s="10">
        <v>44578</v>
      </c>
      <c r="D16" s="22">
        <v>0</v>
      </c>
      <c r="E16" s="17" t="s">
        <v>213</v>
      </c>
      <c r="F16" s="15">
        <v>24</v>
      </c>
      <c r="G16" s="2">
        <v>3.86</v>
      </c>
      <c r="H16" s="3">
        <v>33</v>
      </c>
      <c r="I16" s="2">
        <v>2.48</v>
      </c>
      <c r="J16" s="2">
        <f t="shared" si="0"/>
        <v>1.38</v>
      </c>
      <c r="K16" s="1">
        <v>1</v>
      </c>
      <c r="L16" s="2">
        <f t="shared" si="1"/>
        <v>1.38</v>
      </c>
      <c r="M16" s="1">
        <v>1</v>
      </c>
      <c r="N16" s="2">
        <v>1.38</v>
      </c>
      <c r="O16" s="1" t="s">
        <v>1746</v>
      </c>
    </row>
    <row r="17" spans="1:15" x14ac:dyDescent="0.25">
      <c r="A17" s="1">
        <v>16</v>
      </c>
      <c r="B17" s="1" t="s">
        <v>2613</v>
      </c>
      <c r="C17" s="10">
        <v>44579</v>
      </c>
      <c r="D17" s="22">
        <v>0</v>
      </c>
      <c r="E17" s="17" t="s">
        <v>213</v>
      </c>
      <c r="F17" s="15">
        <v>24</v>
      </c>
      <c r="G17" s="2">
        <v>3.7339000000000002</v>
      </c>
      <c r="H17" s="3">
        <v>34</v>
      </c>
      <c r="I17" s="2">
        <v>2.496</v>
      </c>
      <c r="J17" s="2">
        <f t="shared" si="0"/>
        <v>1.2379000000000002</v>
      </c>
      <c r="K17" s="1">
        <v>1</v>
      </c>
      <c r="L17" s="2">
        <f t="shared" si="1"/>
        <v>1.2379000000000002</v>
      </c>
      <c r="M17" s="1">
        <v>1</v>
      </c>
      <c r="N17" s="2">
        <v>1.2379</v>
      </c>
      <c r="O17" s="1" t="s">
        <v>1746</v>
      </c>
    </row>
    <row r="18" spans="1:15" x14ac:dyDescent="0.25">
      <c r="A18" s="1">
        <v>17</v>
      </c>
      <c r="B18" s="1" t="s">
        <v>2613</v>
      </c>
      <c r="C18" s="10">
        <v>44580</v>
      </c>
      <c r="D18" s="22">
        <v>0</v>
      </c>
      <c r="E18" s="17" t="s">
        <v>213</v>
      </c>
      <c r="F18" s="15">
        <v>24</v>
      </c>
      <c r="G18" s="2">
        <v>3.7138</v>
      </c>
      <c r="H18" s="3">
        <v>24</v>
      </c>
      <c r="I18" s="2">
        <v>2.4695999999999998</v>
      </c>
      <c r="J18" s="2">
        <f t="shared" si="0"/>
        <v>1.2442000000000002</v>
      </c>
      <c r="K18" s="1">
        <v>1</v>
      </c>
      <c r="L18" s="2">
        <f t="shared" si="1"/>
        <v>1.2442000000000002</v>
      </c>
      <c r="M18" s="1">
        <v>1</v>
      </c>
      <c r="N18" s="2">
        <v>1.2442</v>
      </c>
      <c r="O18" s="1" t="s">
        <v>1746</v>
      </c>
    </row>
    <row r="19" spans="1:15" x14ac:dyDescent="0.25">
      <c r="A19" s="1">
        <v>18</v>
      </c>
      <c r="B19" s="1" t="s">
        <v>2613</v>
      </c>
      <c r="C19" s="10">
        <v>44581</v>
      </c>
      <c r="D19" s="22">
        <v>0</v>
      </c>
      <c r="E19" s="17" t="s">
        <v>213</v>
      </c>
      <c r="F19" s="15">
        <v>24</v>
      </c>
      <c r="G19" s="2">
        <v>3.6476000000000002</v>
      </c>
      <c r="H19" s="3">
        <v>34</v>
      </c>
      <c r="I19" s="2">
        <v>2.4887999999999999</v>
      </c>
      <c r="J19" s="2">
        <f t="shared" si="0"/>
        <v>1.1588000000000003</v>
      </c>
      <c r="K19" s="1">
        <v>1</v>
      </c>
      <c r="L19" s="2">
        <f t="shared" si="1"/>
        <v>1.1588000000000003</v>
      </c>
      <c r="M19" s="1">
        <v>1</v>
      </c>
      <c r="N19" s="2">
        <v>1.1588000000000001</v>
      </c>
      <c r="O19" s="1" t="s">
        <v>1746</v>
      </c>
    </row>
    <row r="20" spans="1:15" x14ac:dyDescent="0.25">
      <c r="A20" s="1">
        <v>19</v>
      </c>
      <c r="B20" s="1" t="s">
        <v>2613</v>
      </c>
      <c r="C20" s="10">
        <v>44582</v>
      </c>
      <c r="D20" s="22">
        <v>0</v>
      </c>
      <c r="E20" s="17" t="s">
        <v>213</v>
      </c>
      <c r="F20" s="15">
        <v>24</v>
      </c>
      <c r="G20" s="2">
        <v>3.6520999999999999</v>
      </c>
      <c r="H20" s="3">
        <v>32</v>
      </c>
      <c r="I20" s="2">
        <v>2.4695999999999998</v>
      </c>
      <c r="J20" s="2">
        <f t="shared" si="0"/>
        <v>1.1825000000000001</v>
      </c>
      <c r="K20" s="1">
        <v>1</v>
      </c>
      <c r="L20" s="2">
        <f t="shared" si="1"/>
        <v>1.1825000000000001</v>
      </c>
      <c r="M20" s="1">
        <v>1</v>
      </c>
      <c r="N20" s="2">
        <v>1.1825000000000001</v>
      </c>
      <c r="O20" s="1" t="s">
        <v>1746</v>
      </c>
    </row>
    <row r="21" spans="1:15" x14ac:dyDescent="0.25">
      <c r="A21" s="1">
        <v>20</v>
      </c>
      <c r="B21" s="1" t="s">
        <v>2613</v>
      </c>
      <c r="C21" s="10">
        <v>44583</v>
      </c>
      <c r="D21" s="22">
        <v>0</v>
      </c>
      <c r="E21" s="17" t="s">
        <v>213</v>
      </c>
      <c r="F21" s="15">
        <v>24</v>
      </c>
      <c r="G21" s="2">
        <v>3.6520999999999999</v>
      </c>
      <c r="H21" s="3">
        <v>31</v>
      </c>
      <c r="I21" s="2">
        <v>2.4552</v>
      </c>
      <c r="J21" s="2">
        <f t="shared" si="0"/>
        <v>1.1968999999999999</v>
      </c>
      <c r="K21" s="1">
        <v>1</v>
      </c>
      <c r="L21" s="2">
        <f t="shared" si="1"/>
        <v>1.1968999999999999</v>
      </c>
      <c r="M21" s="1">
        <v>1</v>
      </c>
      <c r="N21" s="2">
        <v>1.1969000000000001</v>
      </c>
      <c r="O21" s="1" t="s">
        <v>1746</v>
      </c>
    </row>
    <row r="22" spans="1:15" x14ac:dyDescent="0.25">
      <c r="A22" s="1">
        <v>21</v>
      </c>
      <c r="B22" s="1" t="s">
        <v>2613</v>
      </c>
      <c r="C22" s="10">
        <v>44584</v>
      </c>
      <c r="D22" s="22">
        <v>0</v>
      </c>
      <c r="E22" s="17" t="s">
        <v>213</v>
      </c>
      <c r="F22" s="15">
        <v>24</v>
      </c>
      <c r="G22" s="2">
        <v>3.7042000000000002</v>
      </c>
      <c r="H22" s="3">
        <v>30</v>
      </c>
      <c r="I22" s="2">
        <v>2.4744000000000002</v>
      </c>
      <c r="J22" s="2">
        <f t="shared" si="0"/>
        <v>1.2298</v>
      </c>
      <c r="K22" s="1">
        <v>1</v>
      </c>
      <c r="L22" s="2">
        <f t="shared" si="1"/>
        <v>1.2298</v>
      </c>
      <c r="M22" s="1">
        <v>1</v>
      </c>
      <c r="N22" s="2">
        <v>1.2298</v>
      </c>
      <c r="O22" s="1" t="s">
        <v>1746</v>
      </c>
    </row>
    <row r="23" spans="1:15" x14ac:dyDescent="0.25">
      <c r="A23" s="1">
        <v>22</v>
      </c>
      <c r="B23" s="1" t="s">
        <v>2613</v>
      </c>
      <c r="C23" s="10">
        <v>44585</v>
      </c>
      <c r="D23" s="22">
        <v>0</v>
      </c>
      <c r="E23" s="17" t="s">
        <v>213</v>
      </c>
      <c r="F23" s="15">
        <v>24</v>
      </c>
      <c r="G23" s="2">
        <v>3.7086000000000001</v>
      </c>
      <c r="H23" s="3">
        <v>30</v>
      </c>
      <c r="I23" s="2">
        <v>2.4575999999999998</v>
      </c>
      <c r="J23" s="2">
        <f t="shared" si="0"/>
        <v>1.2510000000000003</v>
      </c>
      <c r="K23" s="1">
        <v>1</v>
      </c>
      <c r="L23" s="2">
        <f t="shared" si="1"/>
        <v>1.2510000000000003</v>
      </c>
      <c r="M23" s="1">
        <v>1</v>
      </c>
      <c r="N23" s="2">
        <v>1.2509999999999999</v>
      </c>
      <c r="O23" s="1" t="s">
        <v>1746</v>
      </c>
    </row>
    <row r="24" spans="1:15" x14ac:dyDescent="0.25">
      <c r="A24" s="1">
        <v>23</v>
      </c>
      <c r="B24" s="1" t="s">
        <v>2613</v>
      </c>
      <c r="C24" s="10">
        <v>44586</v>
      </c>
      <c r="D24" s="22">
        <v>0</v>
      </c>
      <c r="E24" s="17" t="s">
        <v>213</v>
      </c>
      <c r="F24" s="15">
        <v>24</v>
      </c>
      <c r="G24" s="2">
        <v>3.6898</v>
      </c>
      <c r="H24" s="3">
        <v>31</v>
      </c>
      <c r="I24" s="2">
        <v>2.4607000000000001</v>
      </c>
      <c r="J24" s="2">
        <f t="shared" si="0"/>
        <v>1.2290999999999999</v>
      </c>
      <c r="K24" s="1">
        <v>1</v>
      </c>
      <c r="L24" s="2">
        <f t="shared" si="1"/>
        <v>1.2290999999999999</v>
      </c>
      <c r="M24" s="1">
        <v>1</v>
      </c>
      <c r="N24" s="2">
        <v>1.2291000000000001</v>
      </c>
      <c r="O24" s="1" t="s">
        <v>1746</v>
      </c>
    </row>
    <row r="25" spans="1:15" x14ac:dyDescent="0.25">
      <c r="A25" s="1">
        <v>24</v>
      </c>
      <c r="B25" s="1" t="s">
        <v>2613</v>
      </c>
      <c r="C25" s="10">
        <v>44587</v>
      </c>
      <c r="D25" s="22">
        <v>0</v>
      </c>
      <c r="E25" s="17" t="s">
        <v>213</v>
      </c>
      <c r="F25" s="15">
        <v>24</v>
      </c>
      <c r="G25" s="2">
        <v>2.9597000000000002</v>
      </c>
      <c r="H25" s="3">
        <v>33</v>
      </c>
      <c r="I25" s="2">
        <v>1.0620000000000001</v>
      </c>
      <c r="J25" s="2">
        <f t="shared" si="0"/>
        <v>1.8977000000000002</v>
      </c>
      <c r="K25" s="1">
        <v>1</v>
      </c>
      <c r="L25" s="2">
        <f t="shared" si="1"/>
        <v>1.8977000000000002</v>
      </c>
      <c r="M25" s="1">
        <v>1</v>
      </c>
      <c r="N25" s="2">
        <v>1.8976999999999999</v>
      </c>
      <c r="O25" s="1" t="s">
        <v>1746</v>
      </c>
    </row>
    <row r="26" spans="1:15" x14ac:dyDescent="0.25">
      <c r="A26" s="1">
        <v>25</v>
      </c>
      <c r="B26" s="1" t="s">
        <v>2613</v>
      </c>
      <c r="C26" s="10">
        <v>44588</v>
      </c>
      <c r="D26" s="22">
        <v>0</v>
      </c>
      <c r="E26" s="17" t="s">
        <v>213</v>
      </c>
      <c r="F26" s="15">
        <v>24</v>
      </c>
      <c r="G26" s="2">
        <v>3.9327000000000001</v>
      </c>
      <c r="H26" s="3">
        <v>33</v>
      </c>
      <c r="I26" s="2">
        <v>2.5055999999999998</v>
      </c>
      <c r="J26" s="2">
        <f t="shared" si="0"/>
        <v>1.4271000000000003</v>
      </c>
      <c r="K26" s="1">
        <v>1</v>
      </c>
      <c r="L26" s="2">
        <f t="shared" si="1"/>
        <v>1.4271000000000003</v>
      </c>
      <c r="M26" s="1">
        <v>1</v>
      </c>
      <c r="N26" s="2">
        <v>1.4271</v>
      </c>
      <c r="O26" s="1" t="s">
        <v>1746</v>
      </c>
    </row>
    <row r="27" spans="1:15" x14ac:dyDescent="0.25">
      <c r="A27" s="1">
        <v>26</v>
      </c>
      <c r="B27" s="1" t="s">
        <v>2613</v>
      </c>
      <c r="C27" s="10">
        <v>44589</v>
      </c>
      <c r="D27" s="22">
        <v>0</v>
      </c>
      <c r="E27" s="17" t="s">
        <v>213</v>
      </c>
      <c r="F27" s="15">
        <v>24</v>
      </c>
      <c r="G27" s="2">
        <v>3.9247000000000001</v>
      </c>
      <c r="H27" s="3">
        <v>32</v>
      </c>
      <c r="I27" s="2">
        <v>2.52</v>
      </c>
      <c r="J27" s="2">
        <f t="shared" si="0"/>
        <v>1.4047000000000001</v>
      </c>
      <c r="K27" s="1">
        <v>1</v>
      </c>
      <c r="L27" s="2">
        <f t="shared" si="1"/>
        <v>1.4047000000000001</v>
      </c>
      <c r="M27" s="1">
        <v>1</v>
      </c>
      <c r="N27" s="2">
        <v>1.4047000000000001</v>
      </c>
      <c r="O27" s="1" t="s">
        <v>1746</v>
      </c>
    </row>
    <row r="28" spans="1:15" x14ac:dyDescent="0.25">
      <c r="A28" s="1">
        <v>27</v>
      </c>
      <c r="B28" s="1" t="s">
        <v>2613</v>
      </c>
      <c r="C28" s="10">
        <v>44590</v>
      </c>
      <c r="D28" s="22">
        <v>0</v>
      </c>
      <c r="E28" s="17" t="s">
        <v>213</v>
      </c>
      <c r="F28" s="15">
        <v>24</v>
      </c>
      <c r="G28" s="2">
        <v>4.0460000000000003</v>
      </c>
      <c r="H28" s="3">
        <v>31</v>
      </c>
      <c r="I28" s="2">
        <v>2.5247999999999999</v>
      </c>
      <c r="J28" s="2">
        <f t="shared" si="0"/>
        <v>1.5212000000000003</v>
      </c>
      <c r="K28" s="1">
        <v>1</v>
      </c>
      <c r="L28" s="2">
        <f t="shared" si="1"/>
        <v>1.5212000000000003</v>
      </c>
      <c r="M28" s="1">
        <v>1</v>
      </c>
      <c r="N28" s="2">
        <v>1.5212000000000001</v>
      </c>
      <c r="O28" s="1" t="s">
        <v>1746</v>
      </c>
    </row>
    <row r="29" spans="1:15" x14ac:dyDescent="0.25">
      <c r="A29" s="1">
        <v>28</v>
      </c>
      <c r="B29" s="1" t="s">
        <v>2613</v>
      </c>
      <c r="C29" s="10">
        <v>44591</v>
      </c>
      <c r="D29" s="22">
        <v>0</v>
      </c>
      <c r="E29" s="17" t="s">
        <v>213</v>
      </c>
      <c r="F29" s="15">
        <v>24</v>
      </c>
      <c r="G29" s="2">
        <v>3.9952000000000001</v>
      </c>
      <c r="H29" s="3">
        <v>30</v>
      </c>
      <c r="I29" s="2">
        <v>2.5247999999999999</v>
      </c>
      <c r="J29" s="2">
        <f t="shared" si="0"/>
        <v>1.4704000000000002</v>
      </c>
      <c r="K29" s="1">
        <v>1</v>
      </c>
      <c r="L29" s="2">
        <f t="shared" si="1"/>
        <v>1.4704000000000002</v>
      </c>
      <c r="M29" s="1">
        <v>1</v>
      </c>
      <c r="N29" s="2">
        <f>L29</f>
        <v>1.4704000000000002</v>
      </c>
      <c r="O29" s="1" t="s">
        <v>1746</v>
      </c>
    </row>
    <row r="30" spans="1:15" x14ac:dyDescent="0.25">
      <c r="A30" s="1">
        <v>29</v>
      </c>
      <c r="B30" s="1" t="s">
        <v>2613</v>
      </c>
      <c r="C30" s="10">
        <v>44592</v>
      </c>
      <c r="D30" s="22">
        <v>0</v>
      </c>
      <c r="E30" s="17" t="s">
        <v>213</v>
      </c>
      <c r="F30" s="15">
        <v>24</v>
      </c>
      <c r="G30" s="2">
        <v>3.9072</v>
      </c>
      <c r="H30" s="3">
        <v>30</v>
      </c>
      <c r="I30" s="2">
        <v>2.5224000000000002</v>
      </c>
      <c r="J30" s="2">
        <f t="shared" si="0"/>
        <v>1.3847999999999998</v>
      </c>
      <c r="K30" s="1">
        <v>1</v>
      </c>
      <c r="L30" s="2">
        <f t="shared" si="1"/>
        <v>1.3847999999999998</v>
      </c>
      <c r="M30" s="1">
        <v>1</v>
      </c>
      <c r="N30" s="2">
        <f t="shared" ref="N30:N35" si="2">L30</f>
        <v>1.3847999999999998</v>
      </c>
      <c r="O30" s="1" t="s">
        <v>1746</v>
      </c>
    </row>
    <row r="31" spans="1:15" x14ac:dyDescent="0.25">
      <c r="A31" s="1">
        <v>30</v>
      </c>
      <c r="B31" s="1" t="s">
        <v>2613</v>
      </c>
      <c r="C31" s="10">
        <v>44593</v>
      </c>
      <c r="D31" s="22">
        <v>0</v>
      </c>
      <c r="E31" s="17" t="s">
        <v>213</v>
      </c>
      <c r="F31" s="15">
        <v>24</v>
      </c>
      <c r="G31" s="2">
        <v>3.9380000000000002</v>
      </c>
      <c r="H31" s="3">
        <v>31</v>
      </c>
      <c r="I31" s="2">
        <v>2.5247999999999999</v>
      </c>
      <c r="J31" s="2">
        <f t="shared" si="0"/>
        <v>1.4132000000000002</v>
      </c>
      <c r="K31" s="1">
        <v>1</v>
      </c>
      <c r="L31" s="2">
        <f t="shared" si="1"/>
        <v>1.4132000000000002</v>
      </c>
      <c r="M31" s="1">
        <v>1</v>
      </c>
      <c r="N31" s="2">
        <f t="shared" si="2"/>
        <v>1.4132000000000002</v>
      </c>
      <c r="O31" s="1" t="s">
        <v>1746</v>
      </c>
    </row>
    <row r="32" spans="1:15" x14ac:dyDescent="0.25">
      <c r="A32" s="1">
        <v>31</v>
      </c>
      <c r="B32" s="1" t="s">
        <v>2613</v>
      </c>
      <c r="C32" s="10">
        <v>44594</v>
      </c>
      <c r="D32" s="22">
        <v>0</v>
      </c>
      <c r="E32" s="17" t="s">
        <v>213</v>
      </c>
      <c r="F32" s="15">
        <v>24</v>
      </c>
      <c r="G32" s="2">
        <v>3.9916</v>
      </c>
      <c r="H32" s="3">
        <v>29</v>
      </c>
      <c r="I32" s="2">
        <v>2.5272000000000001</v>
      </c>
      <c r="J32" s="2">
        <f t="shared" si="0"/>
        <v>1.4643999999999999</v>
      </c>
      <c r="K32" s="1">
        <v>1</v>
      </c>
      <c r="L32" s="2">
        <f t="shared" si="1"/>
        <v>1.4643999999999999</v>
      </c>
      <c r="M32" s="1">
        <v>1</v>
      </c>
      <c r="N32" s="2">
        <f t="shared" si="2"/>
        <v>1.4643999999999999</v>
      </c>
      <c r="O32" s="1" t="s">
        <v>1746</v>
      </c>
    </row>
    <row r="33" spans="1:15" x14ac:dyDescent="0.25">
      <c r="A33" s="1">
        <v>32</v>
      </c>
      <c r="B33" s="1" t="s">
        <v>2613</v>
      </c>
      <c r="C33" s="10">
        <v>44595</v>
      </c>
      <c r="D33" s="22">
        <v>0</v>
      </c>
      <c r="E33" s="17" t="s">
        <v>213</v>
      </c>
      <c r="F33" s="15">
        <v>24</v>
      </c>
      <c r="G33" s="2">
        <v>4.0735000000000001</v>
      </c>
      <c r="H33" s="3">
        <v>28</v>
      </c>
      <c r="I33" s="2">
        <v>2.5512000000000001</v>
      </c>
      <c r="J33" s="2">
        <f t="shared" si="0"/>
        <v>1.5223</v>
      </c>
      <c r="K33" s="1">
        <v>1</v>
      </c>
      <c r="L33" s="2">
        <f t="shared" si="1"/>
        <v>1.5223</v>
      </c>
      <c r="M33" s="1">
        <v>1</v>
      </c>
      <c r="N33" s="2">
        <f t="shared" si="2"/>
        <v>1.5223</v>
      </c>
      <c r="O33" s="1" t="s">
        <v>1746</v>
      </c>
    </row>
    <row r="34" spans="1:15" x14ac:dyDescent="0.25">
      <c r="A34" s="1">
        <v>33</v>
      </c>
      <c r="B34" s="1" t="s">
        <v>2613</v>
      </c>
      <c r="C34" s="10">
        <v>44596</v>
      </c>
      <c r="D34" s="22">
        <v>0</v>
      </c>
      <c r="E34" s="17" t="s">
        <v>213</v>
      </c>
      <c r="F34" s="15">
        <v>24</v>
      </c>
      <c r="G34" s="2">
        <v>4.0999999999999996</v>
      </c>
      <c r="H34" s="3">
        <v>28</v>
      </c>
      <c r="I34" s="2">
        <v>2.54</v>
      </c>
      <c r="J34" s="2">
        <f t="shared" si="0"/>
        <v>1.5599999999999996</v>
      </c>
      <c r="K34" s="1">
        <v>1</v>
      </c>
      <c r="L34" s="2">
        <f t="shared" si="1"/>
        <v>1.5599999999999996</v>
      </c>
      <c r="M34" s="1">
        <v>1</v>
      </c>
      <c r="N34" s="2">
        <f t="shared" si="2"/>
        <v>1.5599999999999996</v>
      </c>
      <c r="O34" s="1" t="s">
        <v>1746</v>
      </c>
    </row>
    <row r="35" spans="1:15" x14ac:dyDescent="0.25">
      <c r="A35" s="1">
        <v>34</v>
      </c>
      <c r="B35" s="1" t="s">
        <v>2613</v>
      </c>
      <c r="C35" s="10">
        <v>44597</v>
      </c>
      <c r="D35" s="22">
        <v>0</v>
      </c>
      <c r="E35" s="17" t="s">
        <v>213</v>
      </c>
      <c r="F35" s="15">
        <v>24</v>
      </c>
      <c r="G35" s="2">
        <v>4.21</v>
      </c>
      <c r="H35" s="3">
        <v>27</v>
      </c>
      <c r="I35" s="2">
        <v>2.6</v>
      </c>
      <c r="J35" s="2">
        <f t="shared" si="0"/>
        <v>1.6099999999999999</v>
      </c>
      <c r="K35" s="1">
        <v>1</v>
      </c>
      <c r="L35" s="2">
        <f t="shared" si="1"/>
        <v>1.6099999999999999</v>
      </c>
      <c r="M35" s="1">
        <v>1</v>
      </c>
      <c r="N35" s="2">
        <f t="shared" si="2"/>
        <v>1.6099999999999999</v>
      </c>
      <c r="O35" s="1" t="s">
        <v>1746</v>
      </c>
    </row>
    <row r="36" spans="1:15" x14ac:dyDescent="0.25">
      <c r="A36" s="1">
        <v>35</v>
      </c>
      <c r="B36" s="1" t="s">
        <v>2613</v>
      </c>
      <c r="C36" s="10">
        <v>44598</v>
      </c>
      <c r="D36" s="22">
        <v>0</v>
      </c>
      <c r="E36" s="17" t="s">
        <v>213</v>
      </c>
      <c r="F36" s="15">
        <v>24</v>
      </c>
      <c r="G36" s="2">
        <v>4.28</v>
      </c>
      <c r="H36" s="3">
        <v>25</v>
      </c>
      <c r="I36" s="2">
        <v>2.5299999999999998</v>
      </c>
      <c r="J36" s="2">
        <f t="shared" si="0"/>
        <v>1.7500000000000004</v>
      </c>
      <c r="K36" s="1">
        <v>1</v>
      </c>
      <c r="L36" s="2">
        <f t="shared" si="1"/>
        <v>1.7500000000000004</v>
      </c>
      <c r="M36" s="1">
        <v>1</v>
      </c>
      <c r="N36" s="2">
        <v>1.75</v>
      </c>
      <c r="O36" s="1" t="s">
        <v>1746</v>
      </c>
    </row>
    <row r="37" spans="1:15" x14ac:dyDescent="0.25">
      <c r="A37" s="1">
        <v>36</v>
      </c>
      <c r="B37" s="1" t="s">
        <v>2613</v>
      </c>
      <c r="C37" s="10">
        <v>44599</v>
      </c>
      <c r="D37" s="22">
        <v>0</v>
      </c>
      <c r="E37" s="17" t="s">
        <v>213</v>
      </c>
      <c r="F37" s="15">
        <v>24</v>
      </c>
      <c r="G37" s="2">
        <v>4.2300000000000004</v>
      </c>
      <c r="H37" s="3">
        <v>25</v>
      </c>
      <c r="I37" s="2">
        <v>2.5499999999999998</v>
      </c>
      <c r="J37" s="2">
        <f t="shared" si="0"/>
        <v>1.6800000000000006</v>
      </c>
      <c r="K37" s="1">
        <v>1</v>
      </c>
      <c r="L37" s="2">
        <f t="shared" si="1"/>
        <v>1.6800000000000006</v>
      </c>
      <c r="M37" s="1">
        <v>1</v>
      </c>
      <c r="N37" s="2">
        <v>1.68</v>
      </c>
      <c r="O37" s="1" t="s">
        <v>1746</v>
      </c>
    </row>
    <row r="38" spans="1:15" x14ac:dyDescent="0.25">
      <c r="A38" s="1">
        <v>37</v>
      </c>
      <c r="B38" s="1" t="s">
        <v>2613</v>
      </c>
      <c r="C38" s="10">
        <v>44600</v>
      </c>
      <c r="D38" s="22">
        <v>0</v>
      </c>
      <c r="E38" s="17" t="s">
        <v>213</v>
      </c>
      <c r="F38" s="15">
        <v>24</v>
      </c>
      <c r="G38" s="2">
        <v>4.24</v>
      </c>
      <c r="H38" s="3">
        <v>23</v>
      </c>
      <c r="I38" s="2">
        <v>2.5299999999999998</v>
      </c>
      <c r="J38" s="2">
        <f t="shared" si="0"/>
        <v>1.7100000000000004</v>
      </c>
      <c r="K38" s="1">
        <v>1</v>
      </c>
      <c r="L38" s="2">
        <f t="shared" si="1"/>
        <v>1.7100000000000004</v>
      </c>
      <c r="M38" s="1">
        <v>1</v>
      </c>
      <c r="N38" s="2">
        <v>1.71</v>
      </c>
      <c r="O38" s="1" t="s">
        <v>1746</v>
      </c>
    </row>
    <row r="39" spans="1:15" x14ac:dyDescent="0.25">
      <c r="A39" s="1">
        <v>38</v>
      </c>
      <c r="B39" s="1" t="s">
        <v>2613</v>
      </c>
      <c r="C39" s="10">
        <v>44601</v>
      </c>
      <c r="D39" s="22">
        <v>0</v>
      </c>
      <c r="E39" s="17" t="s">
        <v>213</v>
      </c>
      <c r="F39" s="15">
        <v>24</v>
      </c>
      <c r="G39" s="2">
        <v>4.26</v>
      </c>
      <c r="H39" s="3">
        <v>23</v>
      </c>
      <c r="I39" s="2">
        <v>2.54</v>
      </c>
      <c r="J39" s="2">
        <f t="shared" si="0"/>
        <v>1.7199999999999998</v>
      </c>
      <c r="K39" s="1">
        <v>1</v>
      </c>
      <c r="L39" s="2">
        <f t="shared" si="1"/>
        <v>1.7199999999999998</v>
      </c>
      <c r="M39" s="1">
        <v>1</v>
      </c>
      <c r="N39" s="2">
        <v>1.72</v>
      </c>
      <c r="O39" s="1" t="s">
        <v>1746</v>
      </c>
    </row>
    <row r="40" spans="1:15" x14ac:dyDescent="0.25">
      <c r="A40" s="1">
        <v>39</v>
      </c>
      <c r="B40" s="1" t="s">
        <v>2613</v>
      </c>
      <c r="C40" s="10">
        <v>44602</v>
      </c>
      <c r="D40" s="22">
        <v>0</v>
      </c>
      <c r="E40" s="17" t="s">
        <v>213</v>
      </c>
      <c r="F40" s="15">
        <v>24</v>
      </c>
      <c r="G40" s="2">
        <v>4.2699999999999996</v>
      </c>
      <c r="H40" s="3">
        <v>23</v>
      </c>
      <c r="I40" s="2">
        <v>2.5499999999999998</v>
      </c>
      <c r="J40" s="2">
        <f t="shared" si="0"/>
        <v>1.7199999999999998</v>
      </c>
      <c r="K40" s="1">
        <v>1</v>
      </c>
      <c r="L40" s="2">
        <f t="shared" si="1"/>
        <v>1.7199999999999998</v>
      </c>
      <c r="M40" s="1">
        <v>1</v>
      </c>
      <c r="N40" s="2">
        <v>1.72</v>
      </c>
      <c r="O40" s="1" t="s">
        <v>1746</v>
      </c>
    </row>
    <row r="41" spans="1:15" x14ac:dyDescent="0.25">
      <c r="A41" s="1">
        <v>40</v>
      </c>
      <c r="B41" s="1" t="s">
        <v>2613</v>
      </c>
      <c r="C41" s="10">
        <v>44603</v>
      </c>
      <c r="D41" s="22">
        <v>0</v>
      </c>
      <c r="E41" s="17" t="s">
        <v>213</v>
      </c>
      <c r="F41" s="15">
        <v>24</v>
      </c>
      <c r="G41" s="2">
        <v>4.1900000000000004</v>
      </c>
      <c r="H41" s="3">
        <v>23</v>
      </c>
      <c r="I41" s="2">
        <v>2.54</v>
      </c>
      <c r="J41" s="2">
        <f t="shared" si="0"/>
        <v>1.6500000000000004</v>
      </c>
      <c r="K41" s="1">
        <v>1</v>
      </c>
      <c r="L41" s="2">
        <f t="shared" si="1"/>
        <v>1.6500000000000004</v>
      </c>
      <c r="M41" s="1">
        <v>1</v>
      </c>
      <c r="N41" s="2">
        <v>1.65</v>
      </c>
      <c r="O41" s="1" t="s">
        <v>1746</v>
      </c>
    </row>
    <row r="42" spans="1:15" x14ac:dyDescent="0.25">
      <c r="A42" s="1">
        <v>41</v>
      </c>
      <c r="B42" s="1" t="s">
        <v>2613</v>
      </c>
      <c r="C42" s="10">
        <v>44604</v>
      </c>
      <c r="D42" s="22">
        <v>0</v>
      </c>
      <c r="E42" s="17" t="s">
        <v>213</v>
      </c>
      <c r="F42" s="15">
        <v>24</v>
      </c>
      <c r="G42" s="2">
        <v>4.25</v>
      </c>
      <c r="H42" s="3">
        <v>22</v>
      </c>
      <c r="I42" s="2">
        <v>2.57</v>
      </c>
      <c r="J42" s="2">
        <f t="shared" si="0"/>
        <v>1.6800000000000002</v>
      </c>
      <c r="K42" s="1">
        <v>1</v>
      </c>
      <c r="L42" s="2">
        <f t="shared" si="1"/>
        <v>1.6800000000000002</v>
      </c>
      <c r="M42" s="1">
        <v>1</v>
      </c>
      <c r="N42" s="2">
        <v>1.68</v>
      </c>
      <c r="O42" s="1" t="s">
        <v>1746</v>
      </c>
    </row>
    <row r="43" spans="1:15" x14ac:dyDescent="0.25">
      <c r="A43" s="1">
        <v>42</v>
      </c>
      <c r="B43" s="1" t="s">
        <v>2613</v>
      </c>
      <c r="C43" s="10">
        <v>44605</v>
      </c>
      <c r="D43" s="22">
        <v>0</v>
      </c>
      <c r="E43" s="17" t="s">
        <v>213</v>
      </c>
      <c r="F43" s="15">
        <v>24</v>
      </c>
      <c r="G43" s="2">
        <v>4.2512999999999996</v>
      </c>
      <c r="H43" s="3">
        <v>22</v>
      </c>
      <c r="I43" s="2">
        <v>2.5752000000000002</v>
      </c>
      <c r="J43" s="2">
        <f t="shared" si="0"/>
        <v>1.6760999999999995</v>
      </c>
      <c r="K43" s="1">
        <v>1</v>
      </c>
      <c r="L43" s="2">
        <f t="shared" si="1"/>
        <v>1.6760999999999995</v>
      </c>
      <c r="M43" s="1">
        <v>1</v>
      </c>
      <c r="N43" s="2">
        <v>1.6760999999999999</v>
      </c>
      <c r="O43" s="1" t="s">
        <v>1746</v>
      </c>
    </row>
    <row r="44" spans="1:15" x14ac:dyDescent="0.25">
      <c r="A44" s="1">
        <v>43</v>
      </c>
      <c r="B44" s="1" t="s">
        <v>2613</v>
      </c>
      <c r="C44" s="10">
        <v>44606</v>
      </c>
      <c r="D44" s="22">
        <v>0</v>
      </c>
      <c r="E44" s="17" t="s">
        <v>213</v>
      </c>
      <c r="F44" s="15">
        <v>24</v>
      </c>
      <c r="G44" s="2">
        <v>4.21</v>
      </c>
      <c r="H44" s="3">
        <v>22</v>
      </c>
      <c r="I44" s="2">
        <v>2.57</v>
      </c>
      <c r="J44" s="2">
        <f t="shared" si="0"/>
        <v>1.6400000000000001</v>
      </c>
      <c r="K44" s="1">
        <v>1</v>
      </c>
      <c r="L44" s="2">
        <f t="shared" si="1"/>
        <v>1.6400000000000001</v>
      </c>
      <c r="M44" s="1">
        <v>1</v>
      </c>
      <c r="N44" s="2">
        <v>1.64</v>
      </c>
      <c r="O44" s="1" t="s">
        <v>1746</v>
      </c>
    </row>
    <row r="45" spans="1:15" x14ac:dyDescent="0.25">
      <c r="A45" s="1">
        <v>44</v>
      </c>
      <c r="B45" s="1" t="s">
        <v>2613</v>
      </c>
      <c r="C45" s="10">
        <v>44607</v>
      </c>
      <c r="D45" s="22">
        <v>0</v>
      </c>
      <c r="E45" s="17" t="s">
        <v>213</v>
      </c>
      <c r="F45" s="15">
        <v>24</v>
      </c>
      <c r="G45" s="2">
        <v>4.21</v>
      </c>
      <c r="H45" s="3">
        <v>21</v>
      </c>
      <c r="I45" s="2">
        <v>2.56</v>
      </c>
      <c r="J45" s="2">
        <f t="shared" si="0"/>
        <v>1.65</v>
      </c>
      <c r="K45" s="1">
        <v>1</v>
      </c>
      <c r="L45" s="2">
        <f t="shared" si="1"/>
        <v>1.65</v>
      </c>
      <c r="M45" s="1">
        <v>1</v>
      </c>
      <c r="N45" s="2">
        <v>1.65</v>
      </c>
      <c r="O45" s="1" t="s">
        <v>1746</v>
      </c>
    </row>
    <row r="46" spans="1:15" x14ac:dyDescent="0.25">
      <c r="A46" s="1">
        <v>45</v>
      </c>
      <c r="B46" s="1" t="s">
        <v>2613</v>
      </c>
      <c r="C46" s="10">
        <v>44608</v>
      </c>
      <c r="D46" s="22">
        <v>0</v>
      </c>
      <c r="E46" s="17" t="s">
        <v>213</v>
      </c>
      <c r="F46" s="15">
        <v>24</v>
      </c>
      <c r="G46" s="2">
        <v>4.21</v>
      </c>
      <c r="H46" s="3">
        <v>21</v>
      </c>
      <c r="I46" s="2">
        <v>2.59</v>
      </c>
      <c r="J46" s="2">
        <f t="shared" si="0"/>
        <v>1.62</v>
      </c>
      <c r="K46" s="1">
        <v>1</v>
      </c>
      <c r="L46" s="2">
        <f t="shared" si="1"/>
        <v>1.62</v>
      </c>
      <c r="M46" s="1">
        <v>1</v>
      </c>
      <c r="N46" s="2">
        <v>1.62</v>
      </c>
      <c r="O46" s="1" t="s">
        <v>1746</v>
      </c>
    </row>
    <row r="47" spans="1:15" x14ac:dyDescent="0.25">
      <c r="A47" s="1">
        <v>46</v>
      </c>
      <c r="B47" s="1" t="s">
        <v>2613</v>
      </c>
      <c r="C47" s="10">
        <v>44609</v>
      </c>
      <c r="D47" s="22">
        <v>0</v>
      </c>
      <c r="E47" s="17" t="s">
        <v>213</v>
      </c>
      <c r="F47" s="15">
        <v>24</v>
      </c>
      <c r="G47" s="2">
        <v>6.56</v>
      </c>
      <c r="H47" s="3">
        <v>20</v>
      </c>
      <c r="I47" s="2">
        <v>2.57</v>
      </c>
      <c r="J47" s="2">
        <f t="shared" si="0"/>
        <v>3.9899999999999998</v>
      </c>
      <c r="K47" s="1">
        <v>1</v>
      </c>
      <c r="L47" s="2">
        <f t="shared" si="1"/>
        <v>3.9899999999999998</v>
      </c>
      <c r="M47" s="1">
        <v>1</v>
      </c>
      <c r="N47" s="2">
        <v>3.99</v>
      </c>
      <c r="O47" s="1" t="s">
        <v>1746</v>
      </c>
    </row>
    <row r="48" spans="1:15" x14ac:dyDescent="0.25">
      <c r="A48" s="1">
        <v>47</v>
      </c>
      <c r="B48" s="1" t="s">
        <v>2613</v>
      </c>
      <c r="C48" s="10">
        <v>44610</v>
      </c>
      <c r="D48" s="22">
        <v>0</v>
      </c>
      <c r="E48" s="17" t="s">
        <v>213</v>
      </c>
      <c r="F48" s="15">
        <v>24</v>
      </c>
      <c r="G48" s="2">
        <v>4.3899999999999997</v>
      </c>
      <c r="H48" s="3">
        <v>19</v>
      </c>
      <c r="I48" s="2">
        <v>2.5299999999999998</v>
      </c>
      <c r="J48" s="2">
        <f t="shared" si="0"/>
        <v>1.8599999999999999</v>
      </c>
      <c r="K48" s="1">
        <v>1</v>
      </c>
      <c r="L48" s="2">
        <f t="shared" si="1"/>
        <v>1.8599999999999999</v>
      </c>
      <c r="M48" s="1">
        <v>1</v>
      </c>
      <c r="N48" s="2">
        <v>1.86</v>
      </c>
      <c r="O48" s="1" t="s">
        <v>1746</v>
      </c>
    </row>
    <row r="49" spans="1:15" x14ac:dyDescent="0.25">
      <c r="A49" s="1">
        <v>48</v>
      </c>
      <c r="B49" s="1" t="s">
        <v>2613</v>
      </c>
      <c r="C49" s="10">
        <v>44611</v>
      </c>
      <c r="D49" s="22">
        <v>0</v>
      </c>
      <c r="E49" s="17" t="s">
        <v>213</v>
      </c>
      <c r="F49" s="15">
        <v>24</v>
      </c>
      <c r="G49" s="2">
        <v>4.3899999999999997</v>
      </c>
      <c r="H49" s="3">
        <v>19</v>
      </c>
      <c r="I49" s="2">
        <v>2.56</v>
      </c>
      <c r="J49" s="2">
        <f t="shared" si="0"/>
        <v>1.8299999999999996</v>
      </c>
      <c r="K49" s="1">
        <v>1</v>
      </c>
      <c r="L49" s="2">
        <f t="shared" si="1"/>
        <v>1.8299999999999996</v>
      </c>
      <c r="M49" s="1">
        <v>1</v>
      </c>
      <c r="N49" s="2">
        <v>1.83</v>
      </c>
      <c r="O49" s="1" t="s">
        <v>1746</v>
      </c>
    </row>
    <row r="50" spans="1:15" x14ac:dyDescent="0.25">
      <c r="A50" s="1">
        <v>49</v>
      </c>
      <c r="B50" s="1" t="s">
        <v>2613</v>
      </c>
      <c r="C50" s="10">
        <v>44612</v>
      </c>
      <c r="D50" s="22">
        <v>0</v>
      </c>
      <c r="E50" s="17" t="s">
        <v>213</v>
      </c>
      <c r="F50" s="15">
        <v>24</v>
      </c>
      <c r="G50" s="2">
        <v>4.34</v>
      </c>
      <c r="H50" s="3">
        <v>19</v>
      </c>
      <c r="I50" s="2">
        <v>2.54</v>
      </c>
      <c r="J50" s="2">
        <f t="shared" si="0"/>
        <v>1.7999999999999998</v>
      </c>
      <c r="K50" s="1">
        <v>1</v>
      </c>
      <c r="L50" s="2">
        <f t="shared" si="1"/>
        <v>1.7999999999999998</v>
      </c>
      <c r="M50" s="1">
        <v>1</v>
      </c>
      <c r="N50" s="2">
        <v>1.8</v>
      </c>
      <c r="O50" s="1" t="s">
        <v>1746</v>
      </c>
    </row>
    <row r="51" spans="1:15" x14ac:dyDescent="0.25">
      <c r="A51" s="1">
        <v>50</v>
      </c>
      <c r="B51" s="1" t="s">
        <v>2613</v>
      </c>
      <c r="C51" s="10">
        <v>44613</v>
      </c>
      <c r="D51" s="22">
        <v>0</v>
      </c>
      <c r="E51" s="17" t="s">
        <v>213</v>
      </c>
      <c r="F51" s="15">
        <v>24</v>
      </c>
      <c r="G51" s="2">
        <v>4.3600000000000003</v>
      </c>
      <c r="H51" s="3">
        <v>18</v>
      </c>
      <c r="I51" s="2">
        <v>2.54</v>
      </c>
      <c r="J51" s="2">
        <f t="shared" si="0"/>
        <v>1.8200000000000003</v>
      </c>
      <c r="K51" s="1">
        <v>1</v>
      </c>
      <c r="L51" s="2">
        <f t="shared" si="1"/>
        <v>1.8200000000000003</v>
      </c>
      <c r="M51" s="1">
        <v>1</v>
      </c>
      <c r="N51" s="2">
        <v>1.82</v>
      </c>
      <c r="O51" s="1" t="s">
        <v>1746</v>
      </c>
    </row>
    <row r="52" spans="1:15" x14ac:dyDescent="0.25">
      <c r="A52" s="1">
        <v>51</v>
      </c>
      <c r="B52" s="1" t="s">
        <v>2613</v>
      </c>
      <c r="C52" s="10">
        <v>44614</v>
      </c>
      <c r="D52" s="22">
        <v>0</v>
      </c>
      <c r="E52" s="17" t="s">
        <v>213</v>
      </c>
      <c r="F52" s="15">
        <v>24</v>
      </c>
      <c r="G52" s="2">
        <v>4.3</v>
      </c>
      <c r="H52" s="3">
        <v>18</v>
      </c>
      <c r="I52" s="2">
        <v>2.5</v>
      </c>
      <c r="J52" s="2">
        <f t="shared" si="0"/>
        <v>1.7999999999999998</v>
      </c>
      <c r="K52" s="1">
        <v>1</v>
      </c>
      <c r="L52" s="2">
        <f t="shared" si="1"/>
        <v>1.7999999999999998</v>
      </c>
      <c r="M52" s="1">
        <v>1</v>
      </c>
      <c r="N52" s="2">
        <v>1.8</v>
      </c>
      <c r="O52" s="1" t="s">
        <v>1746</v>
      </c>
    </row>
    <row r="53" spans="1:15" x14ac:dyDescent="0.25">
      <c r="A53" s="1">
        <v>52</v>
      </c>
      <c r="B53" s="1" t="s">
        <v>2613</v>
      </c>
      <c r="C53" s="10">
        <v>44615</v>
      </c>
      <c r="D53" s="22">
        <v>0</v>
      </c>
      <c r="E53" s="17" t="s">
        <v>213</v>
      </c>
      <c r="F53" s="15">
        <v>24</v>
      </c>
      <c r="G53" s="2">
        <v>4.26</v>
      </c>
      <c r="H53" s="3">
        <v>18</v>
      </c>
      <c r="I53" s="2">
        <v>2.5099999999999998</v>
      </c>
      <c r="J53" s="2">
        <f t="shared" si="0"/>
        <v>1.75</v>
      </c>
      <c r="K53" s="1">
        <v>1</v>
      </c>
      <c r="L53" s="2">
        <f t="shared" si="1"/>
        <v>1.75</v>
      </c>
      <c r="M53" s="1">
        <v>1</v>
      </c>
      <c r="N53" s="2">
        <v>1.75</v>
      </c>
      <c r="O53" s="1" t="s">
        <v>1746</v>
      </c>
    </row>
    <row r="54" spans="1:15" x14ac:dyDescent="0.25">
      <c r="A54" s="1">
        <v>53</v>
      </c>
      <c r="B54" s="1" t="s">
        <v>2613</v>
      </c>
      <c r="C54" s="10">
        <v>44616</v>
      </c>
      <c r="D54" s="22">
        <v>0</v>
      </c>
      <c r="E54" s="17" t="s">
        <v>213</v>
      </c>
      <c r="F54" s="15">
        <v>24</v>
      </c>
      <c r="G54" s="2">
        <v>4.29</v>
      </c>
      <c r="H54" s="3">
        <v>17</v>
      </c>
      <c r="I54" s="2">
        <v>2.58</v>
      </c>
      <c r="J54" s="2">
        <f t="shared" si="0"/>
        <v>1.71</v>
      </c>
      <c r="K54" s="1">
        <v>1</v>
      </c>
      <c r="L54" s="2">
        <f t="shared" si="1"/>
        <v>1.71</v>
      </c>
      <c r="M54" s="1">
        <v>1</v>
      </c>
      <c r="N54" s="2">
        <v>1.71</v>
      </c>
      <c r="O54" s="1" t="s">
        <v>1746</v>
      </c>
    </row>
    <row r="55" spans="1:15" x14ac:dyDescent="0.25">
      <c r="A55" s="1">
        <v>54</v>
      </c>
      <c r="B55" s="1" t="s">
        <v>2613</v>
      </c>
      <c r="C55" s="10">
        <v>44617</v>
      </c>
      <c r="D55" s="22">
        <v>0</v>
      </c>
      <c r="E55" s="17" t="s">
        <v>213</v>
      </c>
      <c r="F55" s="15">
        <v>24</v>
      </c>
      <c r="G55" s="2">
        <v>4.3499999999999996</v>
      </c>
      <c r="H55" s="3">
        <v>16</v>
      </c>
      <c r="I55" s="2">
        <v>2.5499999999999998</v>
      </c>
      <c r="J55" s="2">
        <f t="shared" si="0"/>
        <v>1.7999999999999998</v>
      </c>
      <c r="K55" s="1">
        <v>1</v>
      </c>
      <c r="L55" s="2">
        <f t="shared" si="1"/>
        <v>1.7999999999999998</v>
      </c>
      <c r="M55" s="1">
        <v>1</v>
      </c>
      <c r="N55" s="2">
        <v>1.8</v>
      </c>
      <c r="O55" s="1" t="s">
        <v>1746</v>
      </c>
    </row>
    <row r="56" spans="1:15" x14ac:dyDescent="0.25">
      <c r="A56" s="1">
        <v>55</v>
      </c>
      <c r="B56" s="1" t="s">
        <v>2613</v>
      </c>
      <c r="C56" s="10">
        <v>44618</v>
      </c>
      <c r="D56" s="22">
        <v>0</v>
      </c>
      <c r="E56" s="17" t="s">
        <v>213</v>
      </c>
      <c r="F56" s="15">
        <v>24</v>
      </c>
      <c r="G56" s="2">
        <v>4.32</v>
      </c>
      <c r="H56" s="3">
        <v>16</v>
      </c>
      <c r="I56" s="2">
        <v>2.52</v>
      </c>
      <c r="J56" s="2">
        <f t="shared" si="0"/>
        <v>1.8000000000000003</v>
      </c>
      <c r="K56" s="1">
        <v>1</v>
      </c>
      <c r="L56" s="2">
        <f t="shared" si="1"/>
        <v>1.8000000000000003</v>
      </c>
      <c r="M56" s="1">
        <v>1</v>
      </c>
      <c r="N56" s="2">
        <v>1.8</v>
      </c>
      <c r="O56" s="1" t="s">
        <v>1746</v>
      </c>
    </row>
    <row r="57" spans="1:15" x14ac:dyDescent="0.25">
      <c r="A57" s="1">
        <v>56</v>
      </c>
      <c r="B57" s="1" t="s">
        <v>2613</v>
      </c>
      <c r="C57" s="10">
        <v>44619</v>
      </c>
      <c r="D57" s="22">
        <v>0</v>
      </c>
      <c r="E57" s="17" t="s">
        <v>213</v>
      </c>
      <c r="F57" s="15">
        <v>24</v>
      </c>
      <c r="G57" s="2">
        <v>4.29</v>
      </c>
      <c r="H57" s="3">
        <v>16</v>
      </c>
      <c r="I57" s="2">
        <v>2.56</v>
      </c>
      <c r="J57" s="2">
        <f t="shared" si="0"/>
        <v>1.73</v>
      </c>
      <c r="K57" s="1">
        <v>1</v>
      </c>
      <c r="L57" s="2">
        <f t="shared" si="1"/>
        <v>1.73</v>
      </c>
      <c r="M57" s="1">
        <v>1</v>
      </c>
      <c r="N57" s="2">
        <v>1.73</v>
      </c>
      <c r="O57" s="1" t="s">
        <v>1746</v>
      </c>
    </row>
    <row r="58" spans="1:15" x14ac:dyDescent="0.25">
      <c r="A58" s="1">
        <v>57</v>
      </c>
      <c r="B58" s="1" t="s">
        <v>2613</v>
      </c>
      <c r="C58" s="10">
        <v>44620</v>
      </c>
      <c r="D58" s="22">
        <v>0</v>
      </c>
      <c r="E58" s="17" t="s">
        <v>4250</v>
      </c>
      <c r="F58" s="15">
        <v>7.5</v>
      </c>
      <c r="G58" s="2">
        <v>3</v>
      </c>
      <c r="H58" s="3">
        <v>8</v>
      </c>
      <c r="I58" s="2">
        <v>0.7</v>
      </c>
      <c r="J58" s="2">
        <f t="shared" si="0"/>
        <v>2.2999999999999998</v>
      </c>
      <c r="K58" s="1">
        <v>1</v>
      </c>
      <c r="L58" s="2">
        <f t="shared" si="1"/>
        <v>2.2999999999999998</v>
      </c>
      <c r="M58" s="1">
        <f>C87-C58</f>
        <v>27</v>
      </c>
      <c r="N58" s="2">
        <v>58.366999999999997</v>
      </c>
      <c r="O58" s="1" t="s">
        <v>1746</v>
      </c>
    </row>
    <row r="59" spans="1:15" x14ac:dyDescent="0.25">
      <c r="A59" s="1">
        <v>58</v>
      </c>
      <c r="B59" s="1" t="s">
        <v>2616</v>
      </c>
      <c r="C59" s="10">
        <v>44620</v>
      </c>
      <c r="D59" s="22">
        <v>0</v>
      </c>
      <c r="E59" s="17" t="s">
        <v>1665</v>
      </c>
      <c r="F59" s="15">
        <v>16.5</v>
      </c>
      <c r="G59" s="2">
        <v>2.5</v>
      </c>
      <c r="H59" s="3">
        <v>2.2000000000000002</v>
      </c>
      <c r="I59" s="2">
        <v>1.97</v>
      </c>
      <c r="J59" s="2">
        <f t="shared" si="0"/>
        <v>0.53</v>
      </c>
      <c r="K59" s="1">
        <v>1</v>
      </c>
      <c r="L59" s="2">
        <f t="shared" si="1"/>
        <v>0.53</v>
      </c>
      <c r="M59" s="1">
        <v>1</v>
      </c>
      <c r="N59" s="2">
        <v>0.53</v>
      </c>
      <c r="O59" s="1" t="s">
        <v>1746</v>
      </c>
    </row>
    <row r="60" spans="1:15" x14ac:dyDescent="0.25">
      <c r="A60" s="1">
        <v>59</v>
      </c>
      <c r="B60" s="1" t="s">
        <v>2616</v>
      </c>
      <c r="C60" s="10">
        <v>44621</v>
      </c>
      <c r="D60" s="22">
        <v>0</v>
      </c>
      <c r="E60" s="17" t="s">
        <v>213</v>
      </c>
      <c r="F60" s="15">
        <v>24</v>
      </c>
      <c r="G60" s="2">
        <v>4.01</v>
      </c>
      <c r="H60" s="3">
        <v>20</v>
      </c>
      <c r="I60" s="2">
        <v>2.25</v>
      </c>
      <c r="J60" s="2">
        <f t="shared" si="0"/>
        <v>1.7599999999999998</v>
      </c>
      <c r="K60" s="1">
        <v>1</v>
      </c>
      <c r="L60" s="2">
        <f t="shared" si="1"/>
        <v>1.7599999999999998</v>
      </c>
      <c r="M60" s="1">
        <v>1</v>
      </c>
      <c r="N60" s="2">
        <v>1.76</v>
      </c>
      <c r="O60" s="1" t="s">
        <v>1746</v>
      </c>
    </row>
    <row r="61" spans="1:15" x14ac:dyDescent="0.25">
      <c r="A61" s="1">
        <v>60</v>
      </c>
      <c r="B61" s="1" t="s">
        <v>2616</v>
      </c>
      <c r="C61" s="10">
        <v>44622</v>
      </c>
      <c r="D61" s="22">
        <v>0</v>
      </c>
      <c r="E61" s="17" t="s">
        <v>213</v>
      </c>
      <c r="F61" s="15">
        <v>24</v>
      </c>
      <c r="G61" s="2">
        <v>4.03</v>
      </c>
      <c r="H61" s="3">
        <v>12</v>
      </c>
      <c r="I61" s="2">
        <v>2.25</v>
      </c>
      <c r="J61" s="2">
        <f t="shared" si="0"/>
        <v>1.7800000000000002</v>
      </c>
      <c r="K61" s="1">
        <v>1</v>
      </c>
      <c r="L61" s="2">
        <f t="shared" si="1"/>
        <v>1.7800000000000002</v>
      </c>
      <c r="M61" s="1">
        <v>1</v>
      </c>
      <c r="N61" s="2">
        <v>1.78</v>
      </c>
      <c r="O61" s="1" t="s">
        <v>1746</v>
      </c>
    </row>
    <row r="62" spans="1:15" x14ac:dyDescent="0.25">
      <c r="A62" s="1">
        <v>61</v>
      </c>
      <c r="B62" s="1" t="s">
        <v>2616</v>
      </c>
      <c r="C62" s="10">
        <v>44623</v>
      </c>
      <c r="D62" s="22">
        <v>0</v>
      </c>
      <c r="E62" s="17" t="s">
        <v>213</v>
      </c>
      <c r="F62" s="15">
        <v>24</v>
      </c>
      <c r="G62" s="2">
        <v>4.08</v>
      </c>
      <c r="H62" s="3">
        <v>16</v>
      </c>
      <c r="I62" s="2">
        <v>2.2799999999999998</v>
      </c>
      <c r="J62" s="2">
        <f t="shared" si="0"/>
        <v>1.8000000000000003</v>
      </c>
      <c r="K62" s="1">
        <v>1</v>
      </c>
      <c r="L62" s="2">
        <f t="shared" si="1"/>
        <v>1.8000000000000003</v>
      </c>
      <c r="M62" s="1">
        <v>1</v>
      </c>
      <c r="N62" s="2">
        <v>1.8</v>
      </c>
      <c r="O62" s="1" t="s">
        <v>1746</v>
      </c>
    </row>
    <row r="63" spans="1:15" x14ac:dyDescent="0.25">
      <c r="A63" s="1">
        <v>62</v>
      </c>
      <c r="B63" s="1" t="s">
        <v>2616</v>
      </c>
      <c r="C63" s="10">
        <v>44624</v>
      </c>
      <c r="D63" s="22">
        <v>0</v>
      </c>
      <c r="E63" s="17" t="s">
        <v>213</v>
      </c>
      <c r="F63" s="15">
        <v>24</v>
      </c>
      <c r="G63" s="2">
        <v>4.2699999999999996</v>
      </c>
      <c r="H63" s="3">
        <v>11</v>
      </c>
      <c r="I63" s="2">
        <v>2.36</v>
      </c>
      <c r="J63" s="2">
        <f t="shared" si="0"/>
        <v>1.9099999999999997</v>
      </c>
      <c r="K63" s="1">
        <v>1</v>
      </c>
      <c r="L63" s="2">
        <f t="shared" si="1"/>
        <v>1.9099999999999997</v>
      </c>
      <c r="M63" s="1">
        <v>1</v>
      </c>
      <c r="N63" s="2">
        <v>1.91</v>
      </c>
      <c r="O63" s="1" t="s">
        <v>1746</v>
      </c>
    </row>
    <row r="64" spans="1:15" x14ac:dyDescent="0.25">
      <c r="A64" s="1">
        <v>63</v>
      </c>
      <c r="B64" s="1" t="s">
        <v>2616</v>
      </c>
      <c r="C64" s="10">
        <v>44625</v>
      </c>
      <c r="D64" s="22">
        <v>0</v>
      </c>
      <c r="E64" s="17" t="s">
        <v>213</v>
      </c>
      <c r="F64" s="15">
        <v>24</v>
      </c>
      <c r="G64" s="2">
        <v>4.4000000000000004</v>
      </c>
      <c r="H64" s="3">
        <v>9</v>
      </c>
      <c r="I64" s="2">
        <v>2.36</v>
      </c>
      <c r="J64" s="2">
        <f t="shared" si="0"/>
        <v>2.0400000000000005</v>
      </c>
      <c r="K64" s="1">
        <v>1</v>
      </c>
      <c r="L64" s="2">
        <f t="shared" si="1"/>
        <v>2.0400000000000005</v>
      </c>
      <c r="M64" s="1">
        <v>1</v>
      </c>
      <c r="N64" s="2">
        <v>2.04</v>
      </c>
      <c r="O64" s="1" t="s">
        <v>1746</v>
      </c>
    </row>
    <row r="65" spans="1:15" x14ac:dyDescent="0.25">
      <c r="A65" s="1">
        <v>64</v>
      </c>
      <c r="B65" s="1" t="s">
        <v>2616</v>
      </c>
      <c r="C65" s="10">
        <v>44626</v>
      </c>
      <c r="D65" s="22">
        <v>0</v>
      </c>
      <c r="E65" s="17" t="s">
        <v>213</v>
      </c>
      <c r="F65" s="15">
        <v>24</v>
      </c>
      <c r="G65" s="2">
        <v>4.42</v>
      </c>
      <c r="H65" s="3">
        <v>11</v>
      </c>
      <c r="I65" s="2">
        <v>2.42</v>
      </c>
      <c r="J65" s="2">
        <f t="shared" si="0"/>
        <v>2</v>
      </c>
      <c r="K65" s="1">
        <v>1</v>
      </c>
      <c r="L65" s="2">
        <f t="shared" si="1"/>
        <v>2</v>
      </c>
      <c r="M65" s="1">
        <v>1</v>
      </c>
      <c r="N65" s="2">
        <v>2</v>
      </c>
      <c r="O65" s="1" t="s">
        <v>1746</v>
      </c>
    </row>
    <row r="66" spans="1:15" x14ac:dyDescent="0.25">
      <c r="A66" s="1">
        <v>65</v>
      </c>
      <c r="B66" s="1" t="s">
        <v>2616</v>
      </c>
      <c r="C66" s="10">
        <v>44627</v>
      </c>
      <c r="D66" s="22">
        <v>0</v>
      </c>
      <c r="E66" s="17" t="s">
        <v>213</v>
      </c>
      <c r="F66" s="15">
        <v>24</v>
      </c>
      <c r="G66" s="2">
        <v>4.47</v>
      </c>
      <c r="H66" s="3">
        <v>5</v>
      </c>
      <c r="I66" s="2">
        <v>2.41</v>
      </c>
      <c r="J66" s="2">
        <f t="shared" ref="J66:J129" si="3">G66-I66</f>
        <v>2.0599999999999996</v>
      </c>
      <c r="K66" s="1">
        <v>1</v>
      </c>
      <c r="L66" s="2">
        <f t="shared" si="1"/>
        <v>2.0599999999999996</v>
      </c>
      <c r="M66" s="1">
        <v>1</v>
      </c>
      <c r="N66" s="2">
        <v>2.06</v>
      </c>
      <c r="O66" s="1" t="s">
        <v>1746</v>
      </c>
    </row>
    <row r="67" spans="1:15" x14ac:dyDescent="0.25">
      <c r="A67" s="1">
        <v>66</v>
      </c>
      <c r="B67" s="1" t="s">
        <v>2616</v>
      </c>
      <c r="C67" s="10">
        <v>44628</v>
      </c>
      <c r="D67" s="22">
        <v>0</v>
      </c>
      <c r="E67" s="17" t="s">
        <v>213</v>
      </c>
      <c r="F67" s="15">
        <v>24</v>
      </c>
      <c r="G67" s="2">
        <v>4.51</v>
      </c>
      <c r="H67" s="3">
        <v>9</v>
      </c>
      <c r="I67" s="2">
        <v>2.4300000000000002</v>
      </c>
      <c r="J67" s="2">
        <f t="shared" si="3"/>
        <v>2.0799999999999996</v>
      </c>
      <c r="K67" s="1">
        <v>1</v>
      </c>
      <c r="L67" s="2">
        <f t="shared" ref="L67:L130" si="4">(G67-I67-D67)*K67</f>
        <v>2.0799999999999996</v>
      </c>
      <c r="M67" s="1">
        <v>1</v>
      </c>
      <c r="N67" s="2">
        <v>2.08</v>
      </c>
      <c r="O67" s="1" t="s">
        <v>1746</v>
      </c>
    </row>
    <row r="68" spans="1:15" x14ac:dyDescent="0.25">
      <c r="A68" s="1">
        <v>67</v>
      </c>
      <c r="B68" s="1" t="s">
        <v>2616</v>
      </c>
      <c r="C68" s="10">
        <v>44629</v>
      </c>
      <c r="D68" s="22">
        <v>0</v>
      </c>
      <c r="E68" s="17" t="s">
        <v>213</v>
      </c>
      <c r="F68" s="15">
        <v>24</v>
      </c>
      <c r="G68" s="2">
        <v>4.37</v>
      </c>
      <c r="H68" s="3">
        <v>6</v>
      </c>
      <c r="I68" s="2">
        <v>2.4300000000000002</v>
      </c>
      <c r="J68" s="2">
        <f t="shared" si="3"/>
        <v>1.94</v>
      </c>
      <c r="K68" s="1">
        <v>1</v>
      </c>
      <c r="L68" s="2">
        <f t="shared" si="4"/>
        <v>1.94</v>
      </c>
      <c r="M68" s="1">
        <v>1</v>
      </c>
      <c r="N68" s="2">
        <v>1.94</v>
      </c>
      <c r="O68" s="1" t="s">
        <v>1746</v>
      </c>
    </row>
    <row r="69" spans="1:15" x14ac:dyDescent="0.25">
      <c r="A69" s="1">
        <v>68</v>
      </c>
      <c r="B69" s="1" t="s">
        <v>2616</v>
      </c>
      <c r="C69" s="10">
        <v>44630</v>
      </c>
      <c r="D69" s="22">
        <v>0</v>
      </c>
      <c r="E69" s="17" t="s">
        <v>213</v>
      </c>
      <c r="F69" s="15">
        <v>24</v>
      </c>
      <c r="G69" s="2">
        <v>4.46</v>
      </c>
      <c r="H69" s="3">
        <v>2</v>
      </c>
      <c r="I69" s="2">
        <v>2.4700000000000002</v>
      </c>
      <c r="J69" s="2">
        <f t="shared" si="3"/>
        <v>1.9899999999999998</v>
      </c>
      <c r="K69" s="1">
        <v>1</v>
      </c>
      <c r="L69" s="2">
        <f t="shared" si="4"/>
        <v>1.9899999999999998</v>
      </c>
      <c r="M69" s="1">
        <v>1</v>
      </c>
      <c r="N69" s="2">
        <v>1.99</v>
      </c>
      <c r="O69" s="1" t="s">
        <v>1746</v>
      </c>
    </row>
    <row r="70" spans="1:15" x14ac:dyDescent="0.25">
      <c r="A70" s="1">
        <v>69</v>
      </c>
      <c r="B70" s="1" t="s">
        <v>2616</v>
      </c>
      <c r="C70" s="10">
        <v>44631</v>
      </c>
      <c r="D70" s="22">
        <v>0</v>
      </c>
      <c r="E70" s="17" t="s">
        <v>213</v>
      </c>
      <c r="F70" s="15">
        <v>24</v>
      </c>
      <c r="G70" s="2">
        <v>4.49</v>
      </c>
      <c r="H70" s="3">
        <v>2</v>
      </c>
      <c r="I70" s="2">
        <v>2.4900000000000002</v>
      </c>
      <c r="J70" s="2">
        <f t="shared" si="3"/>
        <v>2</v>
      </c>
      <c r="K70" s="1">
        <v>1</v>
      </c>
      <c r="L70" s="2">
        <f t="shared" si="4"/>
        <v>2</v>
      </c>
      <c r="M70" s="1">
        <v>1</v>
      </c>
      <c r="N70" s="2">
        <v>2</v>
      </c>
      <c r="O70" s="1" t="s">
        <v>1746</v>
      </c>
    </row>
    <row r="71" spans="1:15" x14ac:dyDescent="0.25">
      <c r="A71" s="1">
        <v>70</v>
      </c>
      <c r="B71" s="1" t="s">
        <v>2616</v>
      </c>
      <c r="C71" s="10">
        <v>44632</v>
      </c>
      <c r="D71" s="22">
        <v>0</v>
      </c>
      <c r="E71" s="17" t="s">
        <v>213</v>
      </c>
      <c r="F71" s="15">
        <v>24</v>
      </c>
      <c r="G71" s="2">
        <v>4.47</v>
      </c>
      <c r="H71" s="3">
        <v>1</v>
      </c>
      <c r="I71" s="2">
        <v>2.5099999999999998</v>
      </c>
      <c r="J71" s="2">
        <f t="shared" si="3"/>
        <v>1.96</v>
      </c>
      <c r="K71" s="1">
        <v>1</v>
      </c>
      <c r="L71" s="2">
        <f t="shared" si="4"/>
        <v>1.96</v>
      </c>
      <c r="M71" s="1">
        <v>1</v>
      </c>
      <c r="N71" s="2">
        <v>1.96</v>
      </c>
      <c r="O71" s="1" t="s">
        <v>1746</v>
      </c>
    </row>
    <row r="72" spans="1:15" x14ac:dyDescent="0.25">
      <c r="A72" s="1">
        <v>71</v>
      </c>
      <c r="B72" s="1" t="s">
        <v>2616</v>
      </c>
      <c r="C72" s="10">
        <v>44633</v>
      </c>
      <c r="D72" s="22">
        <v>0</v>
      </c>
      <c r="E72" s="17" t="s">
        <v>213</v>
      </c>
      <c r="F72" s="15">
        <v>24</v>
      </c>
      <c r="G72" s="2">
        <v>4.4400000000000004</v>
      </c>
      <c r="H72" s="3">
        <v>1</v>
      </c>
      <c r="I72" s="2">
        <v>2.5</v>
      </c>
      <c r="J72" s="2">
        <f t="shared" si="3"/>
        <v>1.9400000000000004</v>
      </c>
      <c r="K72" s="1">
        <v>1</v>
      </c>
      <c r="L72" s="2">
        <f t="shared" si="4"/>
        <v>1.9400000000000004</v>
      </c>
      <c r="M72" s="1">
        <v>1</v>
      </c>
      <c r="N72" s="2">
        <v>1.94</v>
      </c>
      <c r="O72" s="1" t="s">
        <v>1746</v>
      </c>
    </row>
    <row r="73" spans="1:15" x14ac:dyDescent="0.25">
      <c r="A73" s="1">
        <v>72</v>
      </c>
      <c r="B73" s="1" t="s">
        <v>2616</v>
      </c>
      <c r="C73" s="10">
        <v>44634</v>
      </c>
      <c r="D73" s="22">
        <v>0</v>
      </c>
      <c r="E73" s="17" t="s">
        <v>213</v>
      </c>
      <c r="F73" s="15">
        <v>24</v>
      </c>
      <c r="G73" s="2">
        <v>4.46</v>
      </c>
      <c r="H73" s="3">
        <v>1</v>
      </c>
      <c r="I73" s="2">
        <v>2.5299999999999998</v>
      </c>
      <c r="J73" s="2">
        <f t="shared" si="3"/>
        <v>1.9300000000000002</v>
      </c>
      <c r="K73" s="1">
        <v>1</v>
      </c>
      <c r="L73" s="2">
        <f t="shared" si="4"/>
        <v>1.9300000000000002</v>
      </c>
      <c r="M73" s="1">
        <v>1</v>
      </c>
      <c r="N73" s="2">
        <v>1.93</v>
      </c>
      <c r="O73" s="1" t="s">
        <v>1746</v>
      </c>
    </row>
    <row r="74" spans="1:15" x14ac:dyDescent="0.25">
      <c r="A74" s="1">
        <v>73</v>
      </c>
      <c r="B74" s="1" t="s">
        <v>2616</v>
      </c>
      <c r="C74" s="10">
        <v>44635</v>
      </c>
      <c r="D74" s="22">
        <v>0</v>
      </c>
      <c r="E74" s="17" t="s">
        <v>213</v>
      </c>
      <c r="F74" s="15">
        <v>24</v>
      </c>
      <c r="G74" s="2">
        <v>4.4400000000000004</v>
      </c>
      <c r="H74" s="3">
        <v>0.8</v>
      </c>
      <c r="I74" s="2">
        <v>2.54</v>
      </c>
      <c r="J74" s="2">
        <f t="shared" si="3"/>
        <v>1.9000000000000004</v>
      </c>
      <c r="K74" s="1">
        <v>1</v>
      </c>
      <c r="L74" s="2">
        <f t="shared" si="4"/>
        <v>1.9000000000000004</v>
      </c>
      <c r="M74" s="1">
        <v>1</v>
      </c>
      <c r="N74" s="2">
        <v>1.9</v>
      </c>
      <c r="O74" s="1" t="s">
        <v>1746</v>
      </c>
    </row>
    <row r="75" spans="1:15" x14ac:dyDescent="0.25">
      <c r="A75" s="1">
        <v>74</v>
      </c>
      <c r="B75" s="1" t="s">
        <v>2616</v>
      </c>
      <c r="C75" s="10">
        <v>44636</v>
      </c>
      <c r="D75" s="22">
        <v>0</v>
      </c>
      <c r="E75" s="17" t="s">
        <v>213</v>
      </c>
      <c r="F75" s="15">
        <v>24</v>
      </c>
      <c r="G75" s="2">
        <v>4.41</v>
      </c>
      <c r="H75" s="3">
        <v>1</v>
      </c>
      <c r="I75" s="2">
        <v>2.54</v>
      </c>
      <c r="J75" s="2">
        <f t="shared" si="3"/>
        <v>1.87</v>
      </c>
      <c r="K75" s="1">
        <v>1</v>
      </c>
      <c r="L75" s="2">
        <f t="shared" si="4"/>
        <v>1.87</v>
      </c>
      <c r="M75" s="1">
        <v>1</v>
      </c>
      <c r="N75" s="2">
        <v>1.87</v>
      </c>
      <c r="O75" s="1" t="s">
        <v>1746</v>
      </c>
    </row>
    <row r="76" spans="1:15" x14ac:dyDescent="0.25">
      <c r="A76" s="1">
        <v>75</v>
      </c>
      <c r="B76" s="1" t="s">
        <v>2616</v>
      </c>
      <c r="C76" s="10">
        <v>44637</v>
      </c>
      <c r="D76" s="22">
        <v>0</v>
      </c>
      <c r="E76" s="17" t="s">
        <v>213</v>
      </c>
      <c r="F76" s="15">
        <v>24</v>
      </c>
      <c r="G76" s="2">
        <v>4.42</v>
      </c>
      <c r="H76" s="3">
        <v>2</v>
      </c>
      <c r="I76" s="2">
        <v>2.56</v>
      </c>
      <c r="J76" s="2">
        <f t="shared" si="3"/>
        <v>1.8599999999999999</v>
      </c>
      <c r="K76" s="1">
        <v>1</v>
      </c>
      <c r="L76" s="2">
        <f t="shared" si="4"/>
        <v>1.8599999999999999</v>
      </c>
      <c r="M76" s="1">
        <v>1</v>
      </c>
      <c r="N76" s="2">
        <v>1.86</v>
      </c>
      <c r="O76" s="1" t="s">
        <v>1746</v>
      </c>
    </row>
    <row r="77" spans="1:15" x14ac:dyDescent="0.25">
      <c r="A77" s="1">
        <v>76</v>
      </c>
      <c r="B77" s="1" t="s">
        <v>2616</v>
      </c>
      <c r="C77" s="10">
        <v>44638</v>
      </c>
      <c r="D77" s="22">
        <v>0</v>
      </c>
      <c r="E77" s="17" t="s">
        <v>213</v>
      </c>
      <c r="F77" s="15">
        <v>24</v>
      </c>
      <c r="G77" s="2">
        <v>4.4000000000000004</v>
      </c>
      <c r="H77" s="3">
        <v>1</v>
      </c>
      <c r="I77" s="2">
        <v>2.56</v>
      </c>
      <c r="J77" s="2">
        <f t="shared" si="3"/>
        <v>1.8400000000000003</v>
      </c>
      <c r="K77" s="1">
        <v>1</v>
      </c>
      <c r="L77" s="2">
        <f t="shared" si="4"/>
        <v>1.8400000000000003</v>
      </c>
      <c r="M77" s="1">
        <v>1</v>
      </c>
      <c r="N77" s="2">
        <v>1.84</v>
      </c>
      <c r="O77" s="1" t="s">
        <v>1746</v>
      </c>
    </row>
    <row r="78" spans="1:15" x14ac:dyDescent="0.25">
      <c r="A78" s="1">
        <v>77</v>
      </c>
      <c r="B78" s="1" t="s">
        <v>2616</v>
      </c>
      <c r="C78" s="10">
        <v>44639</v>
      </c>
      <c r="D78" s="22">
        <v>0</v>
      </c>
      <c r="E78" s="17" t="s">
        <v>213</v>
      </c>
      <c r="F78" s="15">
        <v>24</v>
      </c>
      <c r="G78" s="2">
        <v>4.41</v>
      </c>
      <c r="H78" s="3">
        <v>1</v>
      </c>
      <c r="I78" s="2">
        <v>2.56</v>
      </c>
      <c r="J78" s="2">
        <f t="shared" si="3"/>
        <v>1.85</v>
      </c>
      <c r="K78" s="1">
        <v>1</v>
      </c>
      <c r="L78" s="2">
        <f t="shared" si="4"/>
        <v>1.85</v>
      </c>
      <c r="M78" s="1">
        <v>1</v>
      </c>
      <c r="N78" s="2">
        <v>1.85</v>
      </c>
      <c r="O78" s="1" t="s">
        <v>1746</v>
      </c>
    </row>
    <row r="79" spans="1:15" x14ac:dyDescent="0.25">
      <c r="A79" s="1">
        <v>78</v>
      </c>
      <c r="B79" s="1" t="s">
        <v>2616</v>
      </c>
      <c r="C79" s="10">
        <v>44640</v>
      </c>
      <c r="D79" s="22">
        <v>0</v>
      </c>
      <c r="E79" s="17" t="s">
        <v>213</v>
      </c>
      <c r="F79" s="15">
        <v>24</v>
      </c>
      <c r="G79" s="2">
        <v>4.4800000000000004</v>
      </c>
      <c r="H79" s="3">
        <v>1</v>
      </c>
      <c r="I79" s="2">
        <v>2.58</v>
      </c>
      <c r="J79" s="2">
        <f t="shared" si="3"/>
        <v>1.9000000000000004</v>
      </c>
      <c r="K79" s="1">
        <v>1</v>
      </c>
      <c r="L79" s="2">
        <f t="shared" si="4"/>
        <v>1.9000000000000004</v>
      </c>
      <c r="M79" s="1">
        <v>1</v>
      </c>
      <c r="N79" s="2">
        <v>1.9</v>
      </c>
      <c r="O79" s="1" t="s">
        <v>1746</v>
      </c>
    </row>
    <row r="80" spans="1:15" x14ac:dyDescent="0.25">
      <c r="A80" s="1">
        <v>79</v>
      </c>
      <c r="B80" s="1" t="s">
        <v>2616</v>
      </c>
      <c r="C80" s="10">
        <v>44641</v>
      </c>
      <c r="D80" s="22">
        <v>0</v>
      </c>
      <c r="E80" s="17" t="s">
        <v>213</v>
      </c>
      <c r="F80" s="15">
        <v>24</v>
      </c>
      <c r="G80" s="2">
        <v>4.4800000000000004</v>
      </c>
      <c r="H80" s="3">
        <v>1</v>
      </c>
      <c r="I80" s="2">
        <v>2.61</v>
      </c>
      <c r="J80" s="2">
        <f t="shared" si="3"/>
        <v>1.8700000000000006</v>
      </c>
      <c r="K80" s="1">
        <v>1</v>
      </c>
      <c r="L80" s="2">
        <f t="shared" si="4"/>
        <v>1.8700000000000006</v>
      </c>
      <c r="M80" s="1">
        <v>1</v>
      </c>
      <c r="N80" s="2">
        <v>1.87</v>
      </c>
      <c r="O80" s="1" t="s">
        <v>1746</v>
      </c>
    </row>
    <row r="81" spans="1:15" x14ac:dyDescent="0.25">
      <c r="A81" s="1">
        <v>80</v>
      </c>
      <c r="B81" s="1" t="s">
        <v>2616</v>
      </c>
      <c r="C81" s="10">
        <v>44642</v>
      </c>
      <c r="D81" s="22">
        <v>0</v>
      </c>
      <c r="E81" s="17" t="s">
        <v>213</v>
      </c>
      <c r="F81" s="15">
        <v>24</v>
      </c>
      <c r="G81" s="2">
        <v>4.46</v>
      </c>
      <c r="H81" s="3">
        <v>1</v>
      </c>
      <c r="I81" s="2">
        <v>2.59</v>
      </c>
      <c r="J81" s="2">
        <f t="shared" si="3"/>
        <v>1.87</v>
      </c>
      <c r="K81" s="1">
        <v>1</v>
      </c>
      <c r="L81" s="2">
        <f t="shared" si="4"/>
        <v>1.87</v>
      </c>
      <c r="M81" s="1">
        <v>1</v>
      </c>
      <c r="N81" s="2">
        <v>1.87</v>
      </c>
      <c r="O81" s="1" t="s">
        <v>1746</v>
      </c>
    </row>
    <row r="82" spans="1:15" x14ac:dyDescent="0.25">
      <c r="A82" s="1">
        <v>81</v>
      </c>
      <c r="B82" s="1" t="s">
        <v>2616</v>
      </c>
      <c r="C82" s="10">
        <v>44643</v>
      </c>
      <c r="D82" s="22">
        <v>0</v>
      </c>
      <c r="E82" s="17" t="s">
        <v>213</v>
      </c>
      <c r="F82" s="15">
        <v>24</v>
      </c>
      <c r="G82" s="2">
        <v>4.43</v>
      </c>
      <c r="H82" s="3">
        <v>1</v>
      </c>
      <c r="I82" s="2">
        <v>2.59</v>
      </c>
      <c r="J82" s="2">
        <f t="shared" si="3"/>
        <v>1.8399999999999999</v>
      </c>
      <c r="K82" s="1">
        <v>1</v>
      </c>
      <c r="L82" s="2">
        <f t="shared" si="4"/>
        <v>1.8399999999999999</v>
      </c>
      <c r="M82" s="1">
        <v>1</v>
      </c>
      <c r="N82" s="2">
        <v>1.84</v>
      </c>
      <c r="O82" s="1" t="s">
        <v>1746</v>
      </c>
    </row>
    <row r="83" spans="1:15" x14ac:dyDescent="0.25">
      <c r="A83" s="1">
        <v>82</v>
      </c>
      <c r="B83" s="1" t="s">
        <v>2616</v>
      </c>
      <c r="C83" s="10">
        <v>44644</v>
      </c>
      <c r="D83" s="22">
        <v>0</v>
      </c>
      <c r="E83" s="17" t="s">
        <v>213</v>
      </c>
      <c r="F83" s="15">
        <v>24</v>
      </c>
      <c r="G83" s="2">
        <v>4.42</v>
      </c>
      <c r="H83" s="3">
        <v>1</v>
      </c>
      <c r="I83" s="2">
        <v>2.59</v>
      </c>
      <c r="J83" s="2">
        <f t="shared" si="3"/>
        <v>1.83</v>
      </c>
      <c r="K83" s="1">
        <v>1</v>
      </c>
      <c r="L83" s="2">
        <f t="shared" si="4"/>
        <v>1.83</v>
      </c>
      <c r="M83" s="1">
        <v>1</v>
      </c>
      <c r="N83" s="2">
        <v>1.83</v>
      </c>
      <c r="O83" s="1" t="s">
        <v>1746</v>
      </c>
    </row>
    <row r="84" spans="1:15" x14ac:dyDescent="0.25">
      <c r="A84" s="1">
        <v>83</v>
      </c>
      <c r="B84" s="1" t="s">
        <v>2616</v>
      </c>
      <c r="C84" s="10">
        <v>44645</v>
      </c>
      <c r="D84" s="22">
        <v>0</v>
      </c>
      <c r="E84" s="17" t="s">
        <v>213</v>
      </c>
      <c r="F84" s="15">
        <v>24</v>
      </c>
      <c r="G84" s="2">
        <v>4.41</v>
      </c>
      <c r="H84" s="3">
        <v>1</v>
      </c>
      <c r="I84" s="2">
        <v>2.56</v>
      </c>
      <c r="J84" s="2">
        <f t="shared" si="3"/>
        <v>1.85</v>
      </c>
      <c r="K84" s="1">
        <v>1</v>
      </c>
      <c r="L84" s="2">
        <f t="shared" si="4"/>
        <v>1.85</v>
      </c>
      <c r="M84" s="1">
        <v>1</v>
      </c>
      <c r="N84" s="2">
        <v>1.85</v>
      </c>
      <c r="O84" s="1" t="s">
        <v>1746</v>
      </c>
    </row>
    <row r="85" spans="1:15" x14ac:dyDescent="0.25">
      <c r="A85" s="1">
        <v>84</v>
      </c>
      <c r="B85" s="1" t="s">
        <v>2616</v>
      </c>
      <c r="C85" s="10">
        <v>44646</v>
      </c>
      <c r="D85" s="22">
        <v>0</v>
      </c>
      <c r="E85" s="17" t="s">
        <v>213</v>
      </c>
      <c r="F85" s="15">
        <v>24</v>
      </c>
      <c r="G85" s="2">
        <v>4.42</v>
      </c>
      <c r="H85" s="3">
        <v>1</v>
      </c>
      <c r="I85" s="2">
        <v>2.54</v>
      </c>
      <c r="J85" s="2">
        <f t="shared" si="3"/>
        <v>1.88</v>
      </c>
      <c r="K85" s="1">
        <v>1</v>
      </c>
      <c r="L85" s="2">
        <f t="shared" si="4"/>
        <v>1.88</v>
      </c>
      <c r="M85" s="1">
        <v>1</v>
      </c>
      <c r="N85" s="2">
        <v>1.88</v>
      </c>
      <c r="O85" s="1" t="s">
        <v>1746</v>
      </c>
    </row>
    <row r="86" spans="1:15" x14ac:dyDescent="0.25">
      <c r="A86" s="1">
        <v>85</v>
      </c>
      <c r="B86" s="1" t="s">
        <v>2616</v>
      </c>
      <c r="C86" s="10">
        <v>44647</v>
      </c>
      <c r="D86" s="22">
        <v>0</v>
      </c>
      <c r="E86" s="17" t="s">
        <v>550</v>
      </c>
      <c r="F86" s="15">
        <v>18.5</v>
      </c>
      <c r="G86" s="2">
        <v>3.73</v>
      </c>
      <c r="H86" s="3">
        <v>1</v>
      </c>
      <c r="I86" s="2">
        <v>2.08</v>
      </c>
      <c r="J86" s="2">
        <f t="shared" si="3"/>
        <v>1.65</v>
      </c>
      <c r="K86" s="1">
        <v>1</v>
      </c>
      <c r="L86" s="2">
        <f t="shared" si="4"/>
        <v>1.65</v>
      </c>
      <c r="M86" s="1">
        <v>1</v>
      </c>
      <c r="N86" s="2">
        <v>1.65</v>
      </c>
      <c r="O86" s="1" t="s">
        <v>1746</v>
      </c>
    </row>
    <row r="87" spans="1:15" x14ac:dyDescent="0.25">
      <c r="A87" s="1">
        <v>86</v>
      </c>
      <c r="B87" s="1" t="s">
        <v>2613</v>
      </c>
      <c r="C87" s="10">
        <v>44647</v>
      </c>
      <c r="D87" s="22">
        <v>0</v>
      </c>
      <c r="E87" s="17" t="s">
        <v>2406</v>
      </c>
      <c r="F87" s="15">
        <v>5.5</v>
      </c>
      <c r="G87" s="2">
        <v>2.65</v>
      </c>
      <c r="H87" s="3">
        <v>8</v>
      </c>
      <c r="I87" s="2">
        <v>0.48</v>
      </c>
      <c r="J87" s="2">
        <f t="shared" si="3"/>
        <v>2.17</v>
      </c>
      <c r="K87" s="1">
        <v>1</v>
      </c>
      <c r="L87" s="2">
        <f t="shared" si="4"/>
        <v>2.17</v>
      </c>
      <c r="M87" s="1">
        <v>1</v>
      </c>
      <c r="N87" s="2">
        <v>2.17</v>
      </c>
      <c r="O87" s="1" t="s">
        <v>1746</v>
      </c>
    </row>
    <row r="88" spans="1:15" x14ac:dyDescent="0.25">
      <c r="A88" s="1">
        <v>87</v>
      </c>
      <c r="B88" s="1" t="s">
        <v>2616</v>
      </c>
      <c r="C88" s="10">
        <v>44648</v>
      </c>
      <c r="D88" s="22">
        <v>0</v>
      </c>
      <c r="E88" s="17" t="s">
        <v>2617</v>
      </c>
      <c r="F88" s="15">
        <v>15.1</v>
      </c>
      <c r="G88" s="2">
        <v>3.48</v>
      </c>
      <c r="H88" s="3">
        <v>1</v>
      </c>
      <c r="I88" s="2">
        <v>1.77</v>
      </c>
      <c r="J88" s="2">
        <f t="shared" si="3"/>
        <v>1.71</v>
      </c>
      <c r="K88" s="1">
        <v>1</v>
      </c>
      <c r="L88" s="2">
        <f t="shared" si="4"/>
        <v>1.71</v>
      </c>
      <c r="M88" s="1">
        <v>1</v>
      </c>
      <c r="N88" s="2">
        <v>1.71</v>
      </c>
      <c r="O88" s="1" t="s">
        <v>1746</v>
      </c>
    </row>
    <row r="89" spans="1:15" x14ac:dyDescent="0.25">
      <c r="A89" s="1">
        <v>88</v>
      </c>
      <c r="B89" s="1" t="s">
        <v>2613</v>
      </c>
      <c r="C89" s="10">
        <v>44648</v>
      </c>
      <c r="D89" s="22">
        <v>0</v>
      </c>
      <c r="E89" s="17" t="s">
        <v>2618</v>
      </c>
      <c r="F89" s="15">
        <v>7.9</v>
      </c>
      <c r="G89" s="2">
        <v>2.7</v>
      </c>
      <c r="H89" s="3">
        <v>7</v>
      </c>
      <c r="I89" s="2">
        <v>0.88</v>
      </c>
      <c r="J89" s="2">
        <f t="shared" si="3"/>
        <v>1.8200000000000003</v>
      </c>
      <c r="K89" s="1">
        <v>2</v>
      </c>
      <c r="L89" s="2">
        <f t="shared" si="4"/>
        <v>3.6400000000000006</v>
      </c>
      <c r="M89" s="1">
        <v>2</v>
      </c>
      <c r="N89" s="2">
        <v>4.0457999999999998</v>
      </c>
      <c r="O89" s="1" t="s">
        <v>1746</v>
      </c>
    </row>
    <row r="90" spans="1:15" x14ac:dyDescent="0.25">
      <c r="A90" s="1">
        <v>89</v>
      </c>
      <c r="B90" s="1" t="s">
        <v>2616</v>
      </c>
      <c r="C90" s="10">
        <v>44649</v>
      </c>
      <c r="D90" s="22">
        <v>0</v>
      </c>
      <c r="E90" s="17" t="s">
        <v>213</v>
      </c>
      <c r="F90" s="15">
        <v>24</v>
      </c>
      <c r="G90" s="2">
        <v>4.41</v>
      </c>
      <c r="H90" s="3">
        <v>1</v>
      </c>
      <c r="I90" s="2">
        <v>2.63</v>
      </c>
      <c r="J90" s="2">
        <f t="shared" si="3"/>
        <v>1.7800000000000002</v>
      </c>
      <c r="K90" s="1">
        <v>1</v>
      </c>
      <c r="L90" s="2">
        <f t="shared" si="4"/>
        <v>1.7800000000000002</v>
      </c>
      <c r="M90" s="1">
        <v>1</v>
      </c>
      <c r="N90" s="2">
        <v>1.78</v>
      </c>
      <c r="O90" s="1" t="s">
        <v>1746</v>
      </c>
    </row>
    <row r="91" spans="1:15" x14ac:dyDescent="0.25">
      <c r="A91" s="1">
        <v>90</v>
      </c>
      <c r="B91" s="1" t="s">
        <v>2616</v>
      </c>
      <c r="C91" s="10">
        <v>44650</v>
      </c>
      <c r="D91" s="22">
        <v>0</v>
      </c>
      <c r="E91" s="17" t="s">
        <v>2619</v>
      </c>
      <c r="F91" s="15">
        <v>2.2000000000000002</v>
      </c>
      <c r="G91" s="2">
        <v>0.83</v>
      </c>
      <c r="H91" s="3">
        <v>1</v>
      </c>
      <c r="I91" s="2">
        <v>0.22</v>
      </c>
      <c r="J91" s="2">
        <f t="shared" si="3"/>
        <v>0.61</v>
      </c>
      <c r="K91" s="1">
        <v>1</v>
      </c>
      <c r="L91" s="2">
        <f t="shared" si="4"/>
        <v>0.61</v>
      </c>
      <c r="M91" s="1">
        <v>1</v>
      </c>
      <c r="N91" s="2">
        <v>0.61</v>
      </c>
      <c r="O91" s="1" t="s">
        <v>1746</v>
      </c>
    </row>
    <row r="92" spans="1:15" x14ac:dyDescent="0.25">
      <c r="A92" s="1">
        <v>91</v>
      </c>
      <c r="B92" s="1" t="s">
        <v>2613</v>
      </c>
      <c r="C92" s="10">
        <v>44650</v>
      </c>
      <c r="D92" s="22">
        <v>0</v>
      </c>
      <c r="E92" s="17" t="s">
        <v>2620</v>
      </c>
      <c r="F92" s="15">
        <v>21.8</v>
      </c>
      <c r="G92" s="2">
        <v>3.67</v>
      </c>
      <c r="H92" s="3">
        <v>9</v>
      </c>
      <c r="I92" s="2">
        <v>2.38</v>
      </c>
      <c r="J92" s="2">
        <f t="shared" si="3"/>
        <v>1.29</v>
      </c>
      <c r="K92" s="1">
        <v>1</v>
      </c>
      <c r="L92" s="2">
        <f t="shared" si="4"/>
        <v>1.29</v>
      </c>
      <c r="M92" s="1">
        <v>1</v>
      </c>
      <c r="N92" s="2">
        <v>1.29</v>
      </c>
      <c r="O92" s="1" t="s">
        <v>1746</v>
      </c>
    </row>
    <row r="93" spans="1:15" x14ac:dyDescent="0.25">
      <c r="A93" s="1">
        <v>92</v>
      </c>
      <c r="B93" s="1" t="s">
        <v>2613</v>
      </c>
      <c r="C93" s="10">
        <v>44651</v>
      </c>
      <c r="D93" s="22">
        <v>0</v>
      </c>
      <c r="E93" s="17" t="s">
        <v>2621</v>
      </c>
      <c r="F93" s="15">
        <v>7.7</v>
      </c>
      <c r="G93" s="2">
        <v>3.48</v>
      </c>
      <c r="H93" s="3">
        <v>6</v>
      </c>
      <c r="I93" s="2">
        <v>0.88</v>
      </c>
      <c r="J93" s="2">
        <f t="shared" si="3"/>
        <v>2.6</v>
      </c>
      <c r="K93" s="1">
        <v>1</v>
      </c>
      <c r="L93" s="2">
        <f t="shared" si="4"/>
        <v>2.6</v>
      </c>
      <c r="M93" s="1">
        <v>1</v>
      </c>
      <c r="N93" s="2">
        <v>2.6</v>
      </c>
      <c r="O93" s="1" t="s">
        <v>1746</v>
      </c>
    </row>
    <row r="94" spans="1:15" x14ac:dyDescent="0.25">
      <c r="A94" s="1">
        <v>93</v>
      </c>
      <c r="B94" s="1" t="s">
        <v>2616</v>
      </c>
      <c r="C94" s="10">
        <v>44651</v>
      </c>
      <c r="D94" s="22">
        <v>0</v>
      </c>
      <c r="E94" s="17" t="s">
        <v>2622</v>
      </c>
      <c r="F94" s="15">
        <v>16.3</v>
      </c>
      <c r="G94" s="2">
        <v>3.56</v>
      </c>
      <c r="H94" s="3">
        <v>4</v>
      </c>
      <c r="I94" s="2">
        <v>1.76</v>
      </c>
      <c r="J94" s="2">
        <f t="shared" si="3"/>
        <v>1.8</v>
      </c>
      <c r="K94" s="1">
        <v>1</v>
      </c>
      <c r="L94" s="2">
        <f t="shared" si="4"/>
        <v>1.8</v>
      </c>
      <c r="M94" s="1">
        <v>1</v>
      </c>
      <c r="N94" s="2">
        <v>1.8</v>
      </c>
      <c r="O94" s="1" t="s">
        <v>1746</v>
      </c>
    </row>
    <row r="95" spans="1:15" ht="33" x14ac:dyDescent="0.25">
      <c r="A95" s="1">
        <v>94</v>
      </c>
      <c r="B95" s="1" t="s">
        <v>2616</v>
      </c>
      <c r="C95" s="10">
        <v>44652</v>
      </c>
      <c r="D95" s="22">
        <v>0</v>
      </c>
      <c r="E95" s="18" t="s">
        <v>2623</v>
      </c>
      <c r="F95" s="15">
        <v>14.9</v>
      </c>
      <c r="G95" s="2">
        <v>3.24</v>
      </c>
      <c r="H95" s="3">
        <v>3</v>
      </c>
      <c r="I95" s="2">
        <v>1.65</v>
      </c>
      <c r="J95" s="2">
        <f t="shared" si="3"/>
        <v>1.5900000000000003</v>
      </c>
      <c r="K95" s="1">
        <v>1</v>
      </c>
      <c r="L95" s="2">
        <f t="shared" si="4"/>
        <v>1.5900000000000003</v>
      </c>
      <c r="M95" s="1">
        <v>1</v>
      </c>
      <c r="N95" s="2">
        <v>1.59</v>
      </c>
      <c r="O95" s="1" t="s">
        <v>1746</v>
      </c>
    </row>
    <row r="96" spans="1:15" x14ac:dyDescent="0.25">
      <c r="A96" s="1">
        <v>95</v>
      </c>
      <c r="B96" s="1" t="s">
        <v>2613</v>
      </c>
      <c r="C96" s="10">
        <v>44652</v>
      </c>
      <c r="D96" s="22">
        <v>0</v>
      </c>
      <c r="E96" s="17" t="s">
        <v>2624</v>
      </c>
      <c r="F96" s="15">
        <v>9.1</v>
      </c>
      <c r="G96" s="2">
        <v>2.73</v>
      </c>
      <c r="H96" s="3">
        <v>7</v>
      </c>
      <c r="I96" s="2">
        <v>0.99</v>
      </c>
      <c r="J96" s="2">
        <f t="shared" si="3"/>
        <v>1.74</v>
      </c>
      <c r="K96" s="1">
        <v>1</v>
      </c>
      <c r="L96" s="2">
        <f t="shared" si="4"/>
        <v>1.74</v>
      </c>
      <c r="M96" s="1">
        <v>1</v>
      </c>
      <c r="N96" s="2">
        <v>1.74</v>
      </c>
      <c r="O96" s="1" t="s">
        <v>1746</v>
      </c>
    </row>
    <row r="97" spans="1:15" x14ac:dyDescent="0.25">
      <c r="A97" s="1">
        <v>96</v>
      </c>
      <c r="B97" s="1" t="s">
        <v>2616</v>
      </c>
      <c r="C97" s="10">
        <v>44653</v>
      </c>
      <c r="D97" s="22">
        <v>0</v>
      </c>
      <c r="E97" s="17" t="s">
        <v>460</v>
      </c>
      <c r="F97" s="15">
        <v>2.5</v>
      </c>
      <c r="G97" s="2">
        <v>0.9</v>
      </c>
      <c r="H97" s="3">
        <v>1</v>
      </c>
      <c r="I97" s="2">
        <v>0.27</v>
      </c>
      <c r="J97" s="2">
        <f t="shared" si="3"/>
        <v>0.63</v>
      </c>
      <c r="K97" s="1">
        <v>4</v>
      </c>
      <c r="L97" s="2">
        <f t="shared" si="4"/>
        <v>2.52</v>
      </c>
      <c r="M97" s="1">
        <f>C102-C97</f>
        <v>4</v>
      </c>
      <c r="N97" s="2">
        <v>3.9205000000000001</v>
      </c>
      <c r="O97" s="1" t="s">
        <v>1746</v>
      </c>
    </row>
    <row r="98" spans="1:15" x14ac:dyDescent="0.25">
      <c r="A98" s="1">
        <v>97</v>
      </c>
      <c r="B98" s="1" t="s">
        <v>2613</v>
      </c>
      <c r="C98" s="10">
        <v>44653</v>
      </c>
      <c r="D98" s="22">
        <v>0</v>
      </c>
      <c r="E98" s="17" t="s">
        <v>699</v>
      </c>
      <c r="F98" s="15">
        <v>21.5</v>
      </c>
      <c r="G98" s="2">
        <v>3.72</v>
      </c>
      <c r="H98" s="3">
        <v>9</v>
      </c>
      <c r="I98" s="2">
        <v>2.2999999999999998</v>
      </c>
      <c r="J98" s="2">
        <f t="shared" si="3"/>
        <v>1.4200000000000004</v>
      </c>
      <c r="K98" s="1">
        <v>1</v>
      </c>
      <c r="L98" s="2">
        <f t="shared" si="4"/>
        <v>1.4200000000000004</v>
      </c>
      <c r="M98" s="1">
        <v>1</v>
      </c>
      <c r="N98" s="2">
        <v>1.42</v>
      </c>
      <c r="O98" s="1" t="s">
        <v>1746</v>
      </c>
    </row>
    <row r="99" spans="1:15" x14ac:dyDescent="0.25">
      <c r="A99" s="1">
        <v>98</v>
      </c>
      <c r="B99" s="1" t="s">
        <v>2613</v>
      </c>
      <c r="C99" s="10">
        <v>44654</v>
      </c>
      <c r="D99" s="22">
        <v>0</v>
      </c>
      <c r="E99" s="17" t="s">
        <v>213</v>
      </c>
      <c r="F99" s="15">
        <v>24</v>
      </c>
      <c r="G99" s="2">
        <v>3.63</v>
      </c>
      <c r="H99" s="3">
        <v>10</v>
      </c>
      <c r="I99" s="2">
        <v>2.52</v>
      </c>
      <c r="J99" s="2">
        <f t="shared" si="3"/>
        <v>1.1099999999999999</v>
      </c>
      <c r="K99" s="1">
        <v>1</v>
      </c>
      <c r="L99" s="2">
        <f t="shared" si="4"/>
        <v>1.1099999999999999</v>
      </c>
      <c r="M99" s="1">
        <v>1</v>
      </c>
      <c r="N99" s="2">
        <v>1.1100000000000001</v>
      </c>
      <c r="O99" s="1" t="s">
        <v>1746</v>
      </c>
    </row>
    <row r="100" spans="1:15" x14ac:dyDescent="0.25">
      <c r="A100" s="1">
        <v>99</v>
      </c>
      <c r="B100" s="1" t="s">
        <v>2613</v>
      </c>
      <c r="C100" s="10">
        <v>44655</v>
      </c>
      <c r="D100" s="22">
        <v>0</v>
      </c>
      <c r="E100" s="17" t="s">
        <v>2504</v>
      </c>
      <c r="F100" s="15">
        <v>22.5</v>
      </c>
      <c r="G100" s="2">
        <v>3.29</v>
      </c>
      <c r="H100" s="3">
        <v>10</v>
      </c>
      <c r="I100" s="2">
        <v>2.5</v>
      </c>
      <c r="J100" s="2">
        <f t="shared" si="3"/>
        <v>0.79</v>
      </c>
      <c r="K100" s="1">
        <v>1</v>
      </c>
      <c r="L100" s="2">
        <f t="shared" si="4"/>
        <v>0.79</v>
      </c>
      <c r="M100" s="1">
        <v>1</v>
      </c>
      <c r="N100" s="2">
        <v>0.79</v>
      </c>
      <c r="O100" s="1" t="s">
        <v>1746</v>
      </c>
    </row>
    <row r="101" spans="1:15" x14ac:dyDescent="0.25">
      <c r="A101" s="1">
        <v>100</v>
      </c>
      <c r="B101" s="1" t="s">
        <v>2613</v>
      </c>
      <c r="C101" s="10">
        <v>44656</v>
      </c>
      <c r="D101" s="22">
        <v>0</v>
      </c>
      <c r="E101" s="17" t="s">
        <v>213</v>
      </c>
      <c r="F101" s="15">
        <v>24</v>
      </c>
      <c r="G101" s="2">
        <v>3.39</v>
      </c>
      <c r="H101" s="3">
        <v>11</v>
      </c>
      <c r="I101" s="2">
        <v>2.48</v>
      </c>
      <c r="J101" s="2">
        <f t="shared" si="3"/>
        <v>0.91000000000000014</v>
      </c>
      <c r="K101" s="1">
        <v>1</v>
      </c>
      <c r="L101" s="2">
        <f t="shared" si="4"/>
        <v>0.91000000000000014</v>
      </c>
      <c r="M101" s="1">
        <v>1</v>
      </c>
      <c r="N101" s="2">
        <v>0.91</v>
      </c>
      <c r="O101" s="1" t="s">
        <v>1746</v>
      </c>
    </row>
    <row r="102" spans="1:15" x14ac:dyDescent="0.25">
      <c r="A102" s="1">
        <v>101</v>
      </c>
      <c r="B102" s="1" t="s">
        <v>2616</v>
      </c>
      <c r="C102" s="10">
        <v>44657</v>
      </c>
      <c r="D102" s="22">
        <v>0</v>
      </c>
      <c r="E102" s="17" t="s">
        <v>2375</v>
      </c>
      <c r="F102" s="15">
        <v>21.4</v>
      </c>
      <c r="G102" s="2">
        <v>5.15</v>
      </c>
      <c r="H102" s="3">
        <v>1.2</v>
      </c>
      <c r="I102" s="2">
        <v>2.04</v>
      </c>
      <c r="J102" s="2">
        <f t="shared" si="3"/>
        <v>3.1100000000000003</v>
      </c>
      <c r="K102" s="1">
        <v>1</v>
      </c>
      <c r="L102" s="2">
        <f t="shared" si="4"/>
        <v>3.1100000000000003</v>
      </c>
      <c r="M102" s="1">
        <v>1</v>
      </c>
      <c r="N102" s="2">
        <v>3.11</v>
      </c>
      <c r="O102" s="1" t="s">
        <v>1746</v>
      </c>
    </row>
    <row r="103" spans="1:15" x14ac:dyDescent="0.25">
      <c r="A103" s="1">
        <v>102</v>
      </c>
      <c r="B103" s="1" t="s">
        <v>2613</v>
      </c>
      <c r="C103" s="10">
        <v>44657</v>
      </c>
      <c r="D103" s="22">
        <v>0</v>
      </c>
      <c r="E103" s="17" t="s">
        <v>2376</v>
      </c>
      <c r="F103" s="15">
        <v>2.6</v>
      </c>
      <c r="G103" s="2">
        <v>0.74</v>
      </c>
      <c r="H103" s="3">
        <v>4.5</v>
      </c>
      <c r="I103" s="2">
        <v>0.23</v>
      </c>
      <c r="J103" s="2">
        <f t="shared" si="3"/>
        <v>0.51</v>
      </c>
      <c r="K103" s="1">
        <v>5</v>
      </c>
      <c r="L103" s="2">
        <f t="shared" si="4"/>
        <v>2.5499999999999998</v>
      </c>
      <c r="M103" s="1">
        <v>24</v>
      </c>
      <c r="N103" s="2">
        <f>M103*J103</f>
        <v>12.24</v>
      </c>
      <c r="O103" s="1" t="s">
        <v>1746</v>
      </c>
    </row>
    <row r="104" spans="1:15" x14ac:dyDescent="0.25">
      <c r="A104" s="1">
        <v>103</v>
      </c>
      <c r="B104" s="1" t="s">
        <v>2616</v>
      </c>
      <c r="C104" s="10">
        <v>44658</v>
      </c>
      <c r="D104" s="22">
        <v>0</v>
      </c>
      <c r="E104" s="17" t="s">
        <v>213</v>
      </c>
      <c r="F104" s="15">
        <v>24</v>
      </c>
      <c r="G104" s="2">
        <v>4.3600000000000003</v>
      </c>
      <c r="H104" s="3">
        <v>1</v>
      </c>
      <c r="I104" s="2">
        <v>2.39</v>
      </c>
      <c r="J104" s="2">
        <f t="shared" si="3"/>
        <v>1.9700000000000002</v>
      </c>
      <c r="K104" s="1">
        <v>1</v>
      </c>
      <c r="L104" s="2">
        <f t="shared" si="4"/>
        <v>1.9700000000000002</v>
      </c>
      <c r="M104" s="1">
        <v>1</v>
      </c>
      <c r="N104" s="2">
        <v>1.97</v>
      </c>
      <c r="O104" s="1" t="s">
        <v>1746</v>
      </c>
    </row>
    <row r="105" spans="1:15" x14ac:dyDescent="0.25">
      <c r="A105" s="1">
        <v>104</v>
      </c>
      <c r="B105" s="1" t="s">
        <v>2616</v>
      </c>
      <c r="C105" s="10">
        <v>44659</v>
      </c>
      <c r="D105" s="22">
        <v>0</v>
      </c>
      <c r="E105" s="17" t="s">
        <v>213</v>
      </c>
      <c r="F105" s="15">
        <v>24</v>
      </c>
      <c r="G105" s="2">
        <v>4.1900000000000004</v>
      </c>
      <c r="H105" s="3">
        <v>1</v>
      </c>
      <c r="I105" s="2">
        <v>2.4900000000000002</v>
      </c>
      <c r="J105" s="2">
        <f t="shared" si="3"/>
        <v>1.7000000000000002</v>
      </c>
      <c r="K105" s="1">
        <v>1</v>
      </c>
      <c r="L105" s="2">
        <f t="shared" si="4"/>
        <v>1.7000000000000002</v>
      </c>
      <c r="M105" s="1">
        <v>1</v>
      </c>
      <c r="N105" s="2">
        <v>1.7</v>
      </c>
      <c r="O105" s="1" t="s">
        <v>1746</v>
      </c>
    </row>
    <row r="106" spans="1:15" x14ac:dyDescent="0.25">
      <c r="A106" s="1">
        <v>105</v>
      </c>
      <c r="B106" s="1" t="s">
        <v>2616</v>
      </c>
      <c r="C106" s="10">
        <v>44660</v>
      </c>
      <c r="D106" s="22">
        <v>0</v>
      </c>
      <c r="E106" s="17" t="s">
        <v>213</v>
      </c>
      <c r="F106" s="15">
        <v>24</v>
      </c>
      <c r="G106" s="2">
        <v>4.09</v>
      </c>
      <c r="H106" s="3">
        <v>0.37</v>
      </c>
      <c r="I106" s="2">
        <v>2.5</v>
      </c>
      <c r="J106" s="2">
        <f t="shared" si="3"/>
        <v>1.5899999999999999</v>
      </c>
      <c r="K106" s="1">
        <v>1</v>
      </c>
      <c r="L106" s="2">
        <f t="shared" si="4"/>
        <v>1.5899999999999999</v>
      </c>
      <c r="M106" s="1">
        <v>1</v>
      </c>
      <c r="N106" s="2">
        <v>1.59</v>
      </c>
      <c r="O106" s="1" t="s">
        <v>1746</v>
      </c>
    </row>
    <row r="107" spans="1:15" x14ac:dyDescent="0.25">
      <c r="A107" s="1">
        <v>106</v>
      </c>
      <c r="B107" s="1" t="s">
        <v>2616</v>
      </c>
      <c r="C107" s="10">
        <v>44661</v>
      </c>
      <c r="D107" s="22">
        <v>0</v>
      </c>
      <c r="E107" s="17" t="s">
        <v>213</v>
      </c>
      <c r="F107" s="15">
        <v>24</v>
      </c>
      <c r="G107" s="2">
        <v>4.04</v>
      </c>
      <c r="H107" s="3">
        <v>0</v>
      </c>
      <c r="I107" s="2">
        <v>2.54</v>
      </c>
      <c r="J107" s="2">
        <f t="shared" si="3"/>
        <v>1.5</v>
      </c>
      <c r="K107" s="1">
        <v>1</v>
      </c>
      <c r="L107" s="2">
        <f t="shared" si="4"/>
        <v>1.5</v>
      </c>
      <c r="M107" s="1">
        <v>1</v>
      </c>
      <c r="N107" s="2">
        <v>1.5</v>
      </c>
      <c r="O107" s="1" t="s">
        <v>1746</v>
      </c>
    </row>
    <row r="108" spans="1:15" x14ac:dyDescent="0.25">
      <c r="A108" s="1">
        <v>107</v>
      </c>
      <c r="B108" s="1" t="s">
        <v>2616</v>
      </c>
      <c r="C108" s="10">
        <v>44662</v>
      </c>
      <c r="D108" s="22">
        <v>0</v>
      </c>
      <c r="E108" s="17" t="s">
        <v>213</v>
      </c>
      <c r="F108" s="15">
        <v>24</v>
      </c>
      <c r="G108" s="2">
        <v>4.05</v>
      </c>
      <c r="H108" s="3">
        <v>1</v>
      </c>
      <c r="I108" s="2">
        <v>2.52</v>
      </c>
      <c r="J108" s="2">
        <f t="shared" si="3"/>
        <v>1.5299999999999998</v>
      </c>
      <c r="K108" s="1">
        <v>1</v>
      </c>
      <c r="L108" s="2">
        <f t="shared" si="4"/>
        <v>1.5299999999999998</v>
      </c>
      <c r="M108" s="1">
        <v>1</v>
      </c>
      <c r="N108" s="2">
        <v>1.53</v>
      </c>
      <c r="O108" s="1" t="s">
        <v>1746</v>
      </c>
    </row>
    <row r="109" spans="1:15" x14ac:dyDescent="0.25">
      <c r="A109" s="1">
        <v>108</v>
      </c>
      <c r="B109" s="1" t="s">
        <v>2616</v>
      </c>
      <c r="C109" s="10">
        <v>44663</v>
      </c>
      <c r="D109" s="22">
        <v>0</v>
      </c>
      <c r="E109" s="17" t="s">
        <v>213</v>
      </c>
      <c r="F109" s="15">
        <v>24</v>
      </c>
      <c r="G109" s="2">
        <v>4.05</v>
      </c>
      <c r="H109" s="3">
        <v>4.08</v>
      </c>
      <c r="I109" s="2">
        <v>2.56</v>
      </c>
      <c r="J109" s="2">
        <f t="shared" si="3"/>
        <v>1.4899999999999998</v>
      </c>
      <c r="K109" s="1">
        <v>1</v>
      </c>
      <c r="L109" s="2">
        <f t="shared" si="4"/>
        <v>1.4899999999999998</v>
      </c>
      <c r="M109" s="1">
        <v>1</v>
      </c>
      <c r="N109" s="2">
        <v>1.49</v>
      </c>
      <c r="O109" s="1" t="s">
        <v>1746</v>
      </c>
    </row>
    <row r="110" spans="1:15" x14ac:dyDescent="0.25">
      <c r="A110" s="1">
        <v>109</v>
      </c>
      <c r="B110" s="1" t="s">
        <v>2616</v>
      </c>
      <c r="C110" s="10">
        <v>44664</v>
      </c>
      <c r="D110" s="22">
        <v>0</v>
      </c>
      <c r="E110" s="17" t="s">
        <v>213</v>
      </c>
      <c r="F110" s="15">
        <v>24</v>
      </c>
      <c r="G110" s="2">
        <v>4.1500000000000004</v>
      </c>
      <c r="H110" s="3">
        <v>1</v>
      </c>
      <c r="I110" s="2">
        <v>2.59</v>
      </c>
      <c r="J110" s="2">
        <f t="shared" si="3"/>
        <v>1.5600000000000005</v>
      </c>
      <c r="K110" s="1">
        <v>1</v>
      </c>
      <c r="L110" s="2">
        <f t="shared" si="4"/>
        <v>1.5600000000000005</v>
      </c>
      <c r="M110" s="1">
        <v>1</v>
      </c>
      <c r="N110" s="2">
        <v>1.56</v>
      </c>
      <c r="O110" s="1" t="s">
        <v>1746</v>
      </c>
    </row>
    <row r="111" spans="1:15" x14ac:dyDescent="0.25">
      <c r="A111" s="1">
        <v>110</v>
      </c>
      <c r="B111" s="1" t="s">
        <v>2616</v>
      </c>
      <c r="C111" s="10">
        <v>44665</v>
      </c>
      <c r="D111" s="22">
        <v>0</v>
      </c>
      <c r="E111" s="17" t="s">
        <v>213</v>
      </c>
      <c r="F111" s="15">
        <v>24</v>
      </c>
      <c r="G111" s="2">
        <v>4.24</v>
      </c>
      <c r="H111" s="3">
        <v>1</v>
      </c>
      <c r="I111" s="2">
        <v>2.54</v>
      </c>
      <c r="J111" s="2">
        <f t="shared" si="3"/>
        <v>1.7000000000000002</v>
      </c>
      <c r="K111" s="1">
        <v>1</v>
      </c>
      <c r="L111" s="2">
        <f t="shared" si="4"/>
        <v>1.7000000000000002</v>
      </c>
      <c r="M111" s="1">
        <v>1</v>
      </c>
      <c r="N111" s="2">
        <v>1.7</v>
      </c>
      <c r="O111" s="1" t="s">
        <v>1746</v>
      </c>
    </row>
    <row r="112" spans="1:15" x14ac:dyDescent="0.25">
      <c r="A112" s="1">
        <v>111</v>
      </c>
      <c r="B112" s="1" t="s">
        <v>2616</v>
      </c>
      <c r="C112" s="10">
        <v>44666</v>
      </c>
      <c r="D112" s="22">
        <v>0</v>
      </c>
      <c r="E112" s="17" t="s">
        <v>4249</v>
      </c>
      <c r="F112" s="15">
        <v>1</v>
      </c>
      <c r="G112" s="2">
        <v>1.35</v>
      </c>
      <c r="H112" s="3">
        <v>1</v>
      </c>
      <c r="I112" s="2">
        <v>0.1</v>
      </c>
      <c r="J112" s="2">
        <f t="shared" si="3"/>
        <v>1.25</v>
      </c>
      <c r="K112" s="1">
        <v>5</v>
      </c>
      <c r="L112" s="2">
        <f t="shared" si="4"/>
        <v>6.25</v>
      </c>
      <c r="M112" s="1">
        <v>10</v>
      </c>
      <c r="N112" s="2">
        <v>12.5</v>
      </c>
      <c r="O112" s="1" t="s">
        <v>1746</v>
      </c>
    </row>
    <row r="113" spans="1:15" x14ac:dyDescent="0.25">
      <c r="A113" s="1">
        <v>112</v>
      </c>
      <c r="B113" s="1" t="s">
        <v>2616</v>
      </c>
      <c r="C113" s="10">
        <v>44715</v>
      </c>
      <c r="D113" s="22">
        <v>0</v>
      </c>
      <c r="E113" s="17" t="s">
        <v>252</v>
      </c>
      <c r="F113" s="15">
        <v>12</v>
      </c>
      <c r="G113" s="2">
        <v>3.33</v>
      </c>
      <c r="H113" s="3">
        <v>15</v>
      </c>
      <c r="I113" s="2">
        <v>1.77</v>
      </c>
      <c r="J113" s="2">
        <f t="shared" si="3"/>
        <v>1.56</v>
      </c>
      <c r="K113" s="1">
        <v>1</v>
      </c>
      <c r="L113" s="2">
        <f t="shared" si="4"/>
        <v>1.56</v>
      </c>
      <c r="M113" s="1">
        <v>1</v>
      </c>
      <c r="N113" s="2">
        <v>1.56</v>
      </c>
      <c r="O113" s="1" t="s">
        <v>1746</v>
      </c>
    </row>
    <row r="114" spans="1:15" x14ac:dyDescent="0.25">
      <c r="A114" s="1">
        <v>113</v>
      </c>
      <c r="B114" s="1" t="s">
        <v>2616</v>
      </c>
      <c r="C114" s="10">
        <v>44716</v>
      </c>
      <c r="D114" s="22">
        <v>2</v>
      </c>
      <c r="E114" s="17" t="s">
        <v>213</v>
      </c>
      <c r="F114" s="15">
        <v>24</v>
      </c>
      <c r="G114" s="2">
        <v>5.86</v>
      </c>
      <c r="H114" s="3">
        <v>18</v>
      </c>
      <c r="I114" s="2">
        <v>2.13</v>
      </c>
      <c r="J114" s="2">
        <f t="shared" si="3"/>
        <v>3.7300000000000004</v>
      </c>
      <c r="K114" s="1">
        <v>1</v>
      </c>
      <c r="L114" s="2">
        <f t="shared" si="4"/>
        <v>1.7300000000000004</v>
      </c>
      <c r="M114" s="1">
        <v>1</v>
      </c>
      <c r="N114" s="2">
        <v>1.73</v>
      </c>
      <c r="O114" s="1" t="s">
        <v>1746</v>
      </c>
    </row>
    <row r="115" spans="1:15" x14ac:dyDescent="0.25">
      <c r="A115" s="1">
        <v>114</v>
      </c>
      <c r="B115" s="1" t="s">
        <v>265</v>
      </c>
      <c r="C115" s="10">
        <v>44716</v>
      </c>
      <c r="D115" s="22">
        <v>0</v>
      </c>
      <c r="E115" s="17" t="s">
        <v>2625</v>
      </c>
      <c r="F115" s="15">
        <v>22.7</v>
      </c>
      <c r="G115" s="2">
        <v>1.99</v>
      </c>
      <c r="H115" s="3">
        <v>19</v>
      </c>
      <c r="I115" s="2">
        <v>1.63</v>
      </c>
      <c r="J115" s="2">
        <f t="shared" si="3"/>
        <v>0.3600000000000001</v>
      </c>
      <c r="K115" s="1">
        <v>1</v>
      </c>
      <c r="L115" s="2">
        <f t="shared" si="4"/>
        <v>0.3600000000000001</v>
      </c>
      <c r="M115" s="1">
        <v>1</v>
      </c>
      <c r="N115" s="2">
        <v>0.36</v>
      </c>
      <c r="O115" s="1" t="s">
        <v>1746</v>
      </c>
    </row>
    <row r="116" spans="1:15" x14ac:dyDescent="0.25">
      <c r="A116" s="1">
        <v>115</v>
      </c>
      <c r="B116" s="1" t="s">
        <v>265</v>
      </c>
      <c r="C116" s="10">
        <v>44717</v>
      </c>
      <c r="D116" s="22">
        <v>0</v>
      </c>
      <c r="E116" s="18" t="s">
        <v>213</v>
      </c>
      <c r="F116" s="15">
        <v>20</v>
      </c>
      <c r="G116" s="2">
        <v>2.35</v>
      </c>
      <c r="H116" s="3">
        <v>15</v>
      </c>
      <c r="I116" s="2">
        <v>1.62</v>
      </c>
      <c r="J116" s="2">
        <f t="shared" si="3"/>
        <v>0.73</v>
      </c>
      <c r="K116" s="1">
        <v>1</v>
      </c>
      <c r="L116" s="2">
        <f t="shared" si="4"/>
        <v>0.73</v>
      </c>
      <c r="M116" s="1">
        <v>1</v>
      </c>
      <c r="N116" s="2">
        <v>0.73</v>
      </c>
      <c r="O116" s="1" t="s">
        <v>1746</v>
      </c>
    </row>
    <row r="117" spans="1:15" x14ac:dyDescent="0.25">
      <c r="A117" s="1">
        <v>116</v>
      </c>
      <c r="B117" s="1" t="s">
        <v>2616</v>
      </c>
      <c r="C117" s="10">
        <v>44717</v>
      </c>
      <c r="D117" s="22">
        <v>2</v>
      </c>
      <c r="E117" s="17" t="s">
        <v>2364</v>
      </c>
      <c r="F117" s="15">
        <v>9.5</v>
      </c>
      <c r="G117" s="2">
        <v>3.85</v>
      </c>
      <c r="H117" s="3">
        <v>21</v>
      </c>
      <c r="I117" s="2">
        <v>0.53</v>
      </c>
      <c r="J117" s="2">
        <f t="shared" si="3"/>
        <v>3.3200000000000003</v>
      </c>
      <c r="K117" s="1">
        <v>3</v>
      </c>
      <c r="L117" s="2">
        <f t="shared" si="4"/>
        <v>3.9600000000000009</v>
      </c>
      <c r="M117" s="1">
        <f>C123-C117</f>
        <v>3</v>
      </c>
      <c r="N117" s="2">
        <v>7.5824999999999996</v>
      </c>
      <c r="O117" s="1" t="s">
        <v>1746</v>
      </c>
    </row>
    <row r="118" spans="1:15" x14ac:dyDescent="0.25">
      <c r="A118" s="1">
        <v>117</v>
      </c>
      <c r="B118" s="1" t="s">
        <v>2613</v>
      </c>
      <c r="C118" s="10">
        <v>44717</v>
      </c>
      <c r="D118" s="22">
        <v>0</v>
      </c>
      <c r="E118" s="17" t="s">
        <v>732</v>
      </c>
      <c r="F118" s="15">
        <v>16.5</v>
      </c>
      <c r="G118" s="2">
        <v>3.48</v>
      </c>
      <c r="H118" s="3">
        <v>32</v>
      </c>
      <c r="I118" s="2">
        <v>1.53</v>
      </c>
      <c r="J118" s="2">
        <f t="shared" si="3"/>
        <v>1.95</v>
      </c>
      <c r="K118" s="1">
        <v>1</v>
      </c>
      <c r="L118" s="2">
        <f t="shared" si="4"/>
        <v>1.95</v>
      </c>
      <c r="M118" s="1">
        <v>1</v>
      </c>
      <c r="N118" s="2">
        <v>1.95</v>
      </c>
      <c r="O118" s="1" t="s">
        <v>1746</v>
      </c>
    </row>
    <row r="119" spans="1:15" x14ac:dyDescent="0.25">
      <c r="A119" s="1">
        <v>118</v>
      </c>
      <c r="B119" s="1" t="s">
        <v>265</v>
      </c>
      <c r="C119" s="10">
        <v>44718</v>
      </c>
      <c r="D119" s="22">
        <v>0</v>
      </c>
      <c r="E119" s="17" t="s">
        <v>213</v>
      </c>
      <c r="F119" s="15">
        <v>24</v>
      </c>
      <c r="G119" s="2">
        <v>3.14</v>
      </c>
      <c r="H119" s="3">
        <v>16</v>
      </c>
      <c r="I119" s="2">
        <v>2.04</v>
      </c>
      <c r="J119" s="2">
        <f t="shared" si="3"/>
        <v>1.1000000000000001</v>
      </c>
      <c r="K119" s="1">
        <v>1</v>
      </c>
      <c r="L119" s="2">
        <f t="shared" si="4"/>
        <v>1.1000000000000001</v>
      </c>
      <c r="M119" s="1">
        <v>1</v>
      </c>
      <c r="N119" s="2">
        <v>1.1000000000000001</v>
      </c>
      <c r="O119" s="1" t="s">
        <v>1746</v>
      </c>
    </row>
    <row r="120" spans="1:15" x14ac:dyDescent="0.25">
      <c r="A120" s="1">
        <v>119</v>
      </c>
      <c r="B120" s="1" t="s">
        <v>2613</v>
      </c>
      <c r="C120" s="10">
        <v>44718</v>
      </c>
      <c r="D120" s="22">
        <v>1</v>
      </c>
      <c r="E120" s="17" t="s">
        <v>213</v>
      </c>
      <c r="F120" s="15">
        <v>24</v>
      </c>
      <c r="G120" s="2">
        <v>5.07</v>
      </c>
      <c r="H120" s="3">
        <v>37</v>
      </c>
      <c r="I120" s="2">
        <v>2.31</v>
      </c>
      <c r="J120" s="2">
        <f t="shared" si="3"/>
        <v>2.7600000000000002</v>
      </c>
      <c r="K120" s="1">
        <v>1</v>
      </c>
      <c r="L120" s="2">
        <f t="shared" si="4"/>
        <v>1.7600000000000002</v>
      </c>
      <c r="M120" s="1">
        <v>1</v>
      </c>
      <c r="N120" s="2">
        <v>1.76</v>
      </c>
      <c r="O120" s="1" t="s">
        <v>1746</v>
      </c>
    </row>
    <row r="121" spans="1:15" x14ac:dyDescent="0.25">
      <c r="A121" s="1">
        <v>120</v>
      </c>
      <c r="B121" s="1" t="s">
        <v>2613</v>
      </c>
      <c r="C121" s="10">
        <v>44719</v>
      </c>
      <c r="D121" s="22">
        <v>1</v>
      </c>
      <c r="E121" s="17" t="s">
        <v>213</v>
      </c>
      <c r="F121" s="15">
        <v>24</v>
      </c>
      <c r="G121" s="2">
        <v>4.63</v>
      </c>
      <c r="H121" s="3">
        <v>31</v>
      </c>
      <c r="I121" s="2">
        <v>1.95</v>
      </c>
      <c r="J121" s="2">
        <f t="shared" si="3"/>
        <v>2.6799999999999997</v>
      </c>
      <c r="K121" s="1">
        <v>1</v>
      </c>
      <c r="L121" s="2">
        <f t="shared" si="4"/>
        <v>1.6799999999999997</v>
      </c>
      <c r="M121" s="1">
        <v>1</v>
      </c>
      <c r="N121" s="2">
        <v>1.68</v>
      </c>
      <c r="O121" s="1" t="s">
        <v>1746</v>
      </c>
    </row>
    <row r="122" spans="1:15" x14ac:dyDescent="0.25">
      <c r="A122" s="1">
        <v>121</v>
      </c>
      <c r="B122" s="1" t="s">
        <v>265</v>
      </c>
      <c r="C122" s="10">
        <v>44719</v>
      </c>
      <c r="D122" s="22">
        <v>0</v>
      </c>
      <c r="E122" s="17" t="s">
        <v>213</v>
      </c>
      <c r="F122" s="15">
        <v>24</v>
      </c>
      <c r="G122" s="2">
        <v>2.59</v>
      </c>
      <c r="H122" s="3">
        <v>14</v>
      </c>
      <c r="I122" s="2">
        <v>1.79</v>
      </c>
      <c r="J122" s="2">
        <f t="shared" si="3"/>
        <v>0.79999999999999982</v>
      </c>
      <c r="K122" s="1">
        <v>1</v>
      </c>
      <c r="L122" s="2">
        <f t="shared" si="4"/>
        <v>0.79999999999999982</v>
      </c>
      <c r="M122" s="1">
        <v>1</v>
      </c>
      <c r="N122" s="2">
        <v>0.8</v>
      </c>
      <c r="O122" s="1" t="s">
        <v>1746</v>
      </c>
    </row>
    <row r="123" spans="1:15" x14ac:dyDescent="0.25">
      <c r="A123" s="1">
        <v>122</v>
      </c>
      <c r="B123" s="1" t="s">
        <v>2616</v>
      </c>
      <c r="C123" s="10">
        <v>44720</v>
      </c>
      <c r="D123" s="22">
        <v>1</v>
      </c>
      <c r="E123" s="17" t="s">
        <v>231</v>
      </c>
      <c r="F123" s="15">
        <v>16</v>
      </c>
      <c r="G123" s="2">
        <v>3.6</v>
      </c>
      <c r="H123" s="3">
        <v>7</v>
      </c>
      <c r="I123" s="2">
        <v>1.28</v>
      </c>
      <c r="J123" s="2">
        <f t="shared" si="3"/>
        <v>2.3200000000000003</v>
      </c>
      <c r="K123" s="1">
        <v>1</v>
      </c>
      <c r="L123" s="2">
        <f t="shared" si="4"/>
        <v>1.3200000000000003</v>
      </c>
      <c r="M123" s="1">
        <v>1</v>
      </c>
      <c r="N123" s="2">
        <v>1.32</v>
      </c>
      <c r="O123" s="1" t="s">
        <v>1746</v>
      </c>
    </row>
    <row r="124" spans="1:15" x14ac:dyDescent="0.25">
      <c r="A124" s="1">
        <v>123</v>
      </c>
      <c r="B124" s="1" t="s">
        <v>2613</v>
      </c>
      <c r="C124" s="10">
        <v>44720</v>
      </c>
      <c r="D124" s="22">
        <v>0</v>
      </c>
      <c r="E124" s="17" t="s">
        <v>464</v>
      </c>
      <c r="F124" s="15">
        <v>8</v>
      </c>
      <c r="G124" s="2">
        <v>1.81</v>
      </c>
      <c r="H124" s="3">
        <v>11</v>
      </c>
      <c r="I124" s="2">
        <v>0.8</v>
      </c>
      <c r="J124" s="2">
        <f t="shared" si="3"/>
        <v>1.01</v>
      </c>
      <c r="K124" s="1">
        <v>1</v>
      </c>
      <c r="L124" s="2">
        <f t="shared" si="4"/>
        <v>1.01</v>
      </c>
      <c r="M124" s="1">
        <v>1</v>
      </c>
      <c r="N124" s="2">
        <v>1.01</v>
      </c>
      <c r="O124" s="1" t="s">
        <v>1746</v>
      </c>
    </row>
    <row r="125" spans="1:15" x14ac:dyDescent="0.25">
      <c r="A125" s="1">
        <v>124</v>
      </c>
      <c r="B125" s="1" t="s">
        <v>265</v>
      </c>
      <c r="C125" s="10">
        <v>44720</v>
      </c>
      <c r="D125" s="22">
        <v>0</v>
      </c>
      <c r="E125" s="17" t="s">
        <v>213</v>
      </c>
      <c r="F125" s="15">
        <v>24</v>
      </c>
      <c r="G125" s="2">
        <v>2.61</v>
      </c>
      <c r="H125" s="3">
        <v>13</v>
      </c>
      <c r="I125" s="2">
        <v>1.77</v>
      </c>
      <c r="J125" s="2">
        <f t="shared" si="3"/>
        <v>0.83999999999999986</v>
      </c>
      <c r="K125" s="1">
        <v>1</v>
      </c>
      <c r="L125" s="2">
        <f t="shared" si="4"/>
        <v>0.83999999999999986</v>
      </c>
      <c r="M125" s="1">
        <v>1</v>
      </c>
      <c r="N125" s="2">
        <v>0.84</v>
      </c>
      <c r="O125" s="1" t="s">
        <v>1746</v>
      </c>
    </row>
    <row r="126" spans="1:15" x14ac:dyDescent="0.25">
      <c r="A126" s="1">
        <v>125</v>
      </c>
      <c r="B126" s="1" t="s">
        <v>2616</v>
      </c>
      <c r="C126" s="10">
        <v>44721</v>
      </c>
      <c r="D126" s="22">
        <v>1</v>
      </c>
      <c r="E126" s="17" t="s">
        <v>2311</v>
      </c>
      <c r="F126" s="15">
        <v>0.5</v>
      </c>
      <c r="G126" s="2">
        <v>2.15</v>
      </c>
      <c r="H126" s="3">
        <v>19</v>
      </c>
      <c r="I126" s="2">
        <v>0.04</v>
      </c>
      <c r="J126" s="2">
        <f t="shared" si="3"/>
        <v>2.11</v>
      </c>
      <c r="K126" s="1">
        <v>5</v>
      </c>
      <c r="L126" s="2">
        <f t="shared" si="4"/>
        <v>5.5499999999999989</v>
      </c>
      <c r="M126" s="1">
        <v>21</v>
      </c>
      <c r="N126" s="2">
        <v>46.5062</v>
      </c>
      <c r="O126" s="1" t="s">
        <v>1746</v>
      </c>
    </row>
    <row r="127" spans="1:15" x14ac:dyDescent="0.25">
      <c r="A127" s="1">
        <v>126</v>
      </c>
      <c r="B127" s="1" t="s">
        <v>2613</v>
      </c>
      <c r="C127" s="10">
        <v>44721</v>
      </c>
      <c r="D127" s="22">
        <v>1</v>
      </c>
      <c r="E127" s="17" t="s">
        <v>466</v>
      </c>
      <c r="F127" s="15">
        <v>23.5</v>
      </c>
      <c r="G127" s="2">
        <v>4.41</v>
      </c>
      <c r="H127" s="3">
        <v>29</v>
      </c>
      <c r="I127" s="2">
        <v>1.79</v>
      </c>
      <c r="J127" s="2">
        <f t="shared" si="3"/>
        <v>2.62</v>
      </c>
      <c r="K127" s="1">
        <v>1</v>
      </c>
      <c r="L127" s="2">
        <f t="shared" si="4"/>
        <v>1.62</v>
      </c>
      <c r="M127" s="1">
        <v>1</v>
      </c>
      <c r="N127" s="2">
        <v>1.62</v>
      </c>
      <c r="O127" s="1" t="s">
        <v>1746</v>
      </c>
    </row>
    <row r="128" spans="1:15" x14ac:dyDescent="0.25">
      <c r="A128" s="1">
        <v>127</v>
      </c>
      <c r="B128" s="1" t="s">
        <v>265</v>
      </c>
      <c r="C128" s="10">
        <v>44721</v>
      </c>
      <c r="D128" s="22">
        <v>0</v>
      </c>
      <c r="E128" s="17" t="s">
        <v>213</v>
      </c>
      <c r="F128" s="15">
        <v>24</v>
      </c>
      <c r="G128" s="2">
        <v>2.5299999999999998</v>
      </c>
      <c r="H128" s="3">
        <v>12</v>
      </c>
      <c r="I128" s="2">
        <v>1.65</v>
      </c>
      <c r="J128" s="2">
        <f t="shared" si="3"/>
        <v>0.87999999999999989</v>
      </c>
      <c r="K128" s="1">
        <v>1</v>
      </c>
      <c r="L128" s="2">
        <f t="shared" si="4"/>
        <v>0.87999999999999989</v>
      </c>
      <c r="M128" s="1">
        <v>1</v>
      </c>
      <c r="N128" s="2">
        <v>0.88</v>
      </c>
      <c r="O128" s="1" t="s">
        <v>1746</v>
      </c>
    </row>
    <row r="129" spans="1:15" x14ac:dyDescent="0.25">
      <c r="A129" s="1">
        <v>128</v>
      </c>
      <c r="B129" s="1" t="s">
        <v>2613</v>
      </c>
      <c r="C129" s="10">
        <v>44722</v>
      </c>
      <c r="D129" s="22">
        <v>1</v>
      </c>
      <c r="E129" s="17" t="s">
        <v>213</v>
      </c>
      <c r="F129" s="15">
        <v>24</v>
      </c>
      <c r="G129" s="2">
        <v>4.58</v>
      </c>
      <c r="H129" s="3">
        <v>25</v>
      </c>
      <c r="I129" s="2">
        <v>1.98</v>
      </c>
      <c r="J129" s="2">
        <f t="shared" si="3"/>
        <v>2.6</v>
      </c>
      <c r="K129" s="1">
        <v>1</v>
      </c>
      <c r="L129" s="2">
        <f t="shared" si="4"/>
        <v>1.6</v>
      </c>
      <c r="M129" s="1">
        <v>1</v>
      </c>
      <c r="N129" s="2">
        <v>1.6</v>
      </c>
      <c r="O129" s="1" t="s">
        <v>1746</v>
      </c>
    </row>
    <row r="130" spans="1:15" x14ac:dyDescent="0.25">
      <c r="A130" s="1">
        <v>129</v>
      </c>
      <c r="B130" s="1" t="s">
        <v>265</v>
      </c>
      <c r="C130" s="10">
        <v>44722</v>
      </c>
      <c r="D130" s="22">
        <v>0</v>
      </c>
      <c r="E130" s="17" t="s">
        <v>213</v>
      </c>
      <c r="F130" s="15">
        <v>24</v>
      </c>
      <c r="G130" s="2">
        <v>2.58</v>
      </c>
      <c r="H130" s="3">
        <v>11</v>
      </c>
      <c r="I130" s="2">
        <v>1.8</v>
      </c>
      <c r="J130" s="2">
        <f t="shared" ref="J130:J193" si="5">G130-I130</f>
        <v>0.78</v>
      </c>
      <c r="K130" s="1">
        <v>1</v>
      </c>
      <c r="L130" s="2">
        <f t="shared" si="4"/>
        <v>0.78</v>
      </c>
      <c r="M130" s="1">
        <v>1</v>
      </c>
      <c r="N130" s="2">
        <v>0.78</v>
      </c>
      <c r="O130" s="1" t="s">
        <v>1746</v>
      </c>
    </row>
    <row r="131" spans="1:15" x14ac:dyDescent="0.25">
      <c r="A131" s="1">
        <v>130</v>
      </c>
      <c r="B131" s="1" t="s">
        <v>2613</v>
      </c>
      <c r="C131" s="10">
        <v>44723</v>
      </c>
      <c r="D131" s="22">
        <v>1</v>
      </c>
      <c r="E131" s="17" t="s">
        <v>213</v>
      </c>
      <c r="F131" s="15">
        <v>24</v>
      </c>
      <c r="G131" s="2">
        <v>4.6500000000000004</v>
      </c>
      <c r="H131" s="3">
        <v>22</v>
      </c>
      <c r="I131" s="2">
        <v>1.93</v>
      </c>
      <c r="J131" s="2">
        <f t="shared" si="5"/>
        <v>2.7200000000000006</v>
      </c>
      <c r="K131" s="1">
        <v>1</v>
      </c>
      <c r="L131" s="2">
        <f t="shared" ref="L131:L194" si="6">(G131-I131-D131)*K131</f>
        <v>1.7200000000000006</v>
      </c>
      <c r="M131" s="1">
        <v>1</v>
      </c>
      <c r="N131" s="2">
        <v>1.72</v>
      </c>
      <c r="O131" s="1" t="s">
        <v>1746</v>
      </c>
    </row>
    <row r="132" spans="1:15" x14ac:dyDescent="0.25">
      <c r="A132" s="1">
        <v>131</v>
      </c>
      <c r="B132" s="1" t="s">
        <v>265</v>
      </c>
      <c r="C132" s="10">
        <v>44723</v>
      </c>
      <c r="D132" s="22">
        <v>0</v>
      </c>
      <c r="E132" s="17" t="s">
        <v>213</v>
      </c>
      <c r="F132" s="15">
        <v>24</v>
      </c>
      <c r="G132" s="2">
        <v>2.75</v>
      </c>
      <c r="H132" s="3">
        <v>9</v>
      </c>
      <c r="I132" s="2">
        <v>1.8</v>
      </c>
      <c r="J132" s="2">
        <f t="shared" si="5"/>
        <v>0.95</v>
      </c>
      <c r="K132" s="1">
        <v>1</v>
      </c>
      <c r="L132" s="2">
        <f t="shared" si="6"/>
        <v>0.95</v>
      </c>
      <c r="M132" s="1">
        <v>1</v>
      </c>
      <c r="N132" s="2">
        <v>0.95</v>
      </c>
      <c r="O132" s="1" t="s">
        <v>1746</v>
      </c>
    </row>
    <row r="133" spans="1:15" x14ac:dyDescent="0.25">
      <c r="A133" s="1">
        <v>132</v>
      </c>
      <c r="B133" s="1" t="s">
        <v>2613</v>
      </c>
      <c r="C133" s="10">
        <v>44724</v>
      </c>
      <c r="D133" s="22">
        <v>1</v>
      </c>
      <c r="E133" s="17" t="s">
        <v>213</v>
      </c>
      <c r="F133" s="15">
        <v>24</v>
      </c>
      <c r="G133" s="2">
        <v>4.57</v>
      </c>
      <c r="H133" s="3">
        <v>21</v>
      </c>
      <c r="I133" s="2">
        <v>1.89</v>
      </c>
      <c r="J133" s="2">
        <f t="shared" si="5"/>
        <v>2.6800000000000006</v>
      </c>
      <c r="K133" s="1">
        <v>1</v>
      </c>
      <c r="L133" s="2">
        <f t="shared" si="6"/>
        <v>1.6800000000000006</v>
      </c>
      <c r="M133" s="1">
        <v>1</v>
      </c>
      <c r="N133" s="2">
        <v>1.68</v>
      </c>
      <c r="O133" s="1" t="s">
        <v>1746</v>
      </c>
    </row>
    <row r="134" spans="1:15" x14ac:dyDescent="0.25">
      <c r="A134" s="1">
        <v>133</v>
      </c>
      <c r="B134" s="1" t="s">
        <v>265</v>
      </c>
      <c r="C134" s="10">
        <v>44724</v>
      </c>
      <c r="D134" s="22">
        <v>0</v>
      </c>
      <c r="E134" s="17" t="s">
        <v>213</v>
      </c>
      <c r="F134" s="15">
        <v>24</v>
      </c>
      <c r="G134" s="2">
        <v>2.75</v>
      </c>
      <c r="H134" s="3">
        <v>9</v>
      </c>
      <c r="I134" s="2">
        <v>1.76</v>
      </c>
      <c r="J134" s="2">
        <f t="shared" si="5"/>
        <v>0.99</v>
      </c>
      <c r="K134" s="1">
        <v>1</v>
      </c>
      <c r="L134" s="2">
        <f t="shared" si="6"/>
        <v>0.99</v>
      </c>
      <c r="M134" s="1">
        <v>1</v>
      </c>
      <c r="N134" s="2">
        <v>0.99</v>
      </c>
      <c r="O134" s="1" t="s">
        <v>1746</v>
      </c>
    </row>
    <row r="135" spans="1:15" x14ac:dyDescent="0.25">
      <c r="A135" s="1">
        <v>134</v>
      </c>
      <c r="B135" s="1" t="s">
        <v>2613</v>
      </c>
      <c r="C135" s="10">
        <v>44725</v>
      </c>
      <c r="D135" s="22">
        <v>1</v>
      </c>
      <c r="E135" s="17" t="s">
        <v>213</v>
      </c>
      <c r="F135" s="15">
        <v>24</v>
      </c>
      <c r="G135" s="2">
        <v>4.6100000000000003</v>
      </c>
      <c r="H135" s="3">
        <v>18</v>
      </c>
      <c r="I135" s="2">
        <v>1.89</v>
      </c>
      <c r="J135" s="2">
        <f t="shared" si="5"/>
        <v>2.7200000000000006</v>
      </c>
      <c r="K135" s="1">
        <v>1</v>
      </c>
      <c r="L135" s="2">
        <f t="shared" si="6"/>
        <v>1.7200000000000006</v>
      </c>
      <c r="M135" s="1">
        <v>1</v>
      </c>
      <c r="N135" s="2">
        <v>1.72</v>
      </c>
      <c r="O135" s="1" t="s">
        <v>1746</v>
      </c>
    </row>
    <row r="136" spans="1:15" x14ac:dyDescent="0.25">
      <c r="A136" s="1">
        <v>135</v>
      </c>
      <c r="B136" s="1" t="s">
        <v>265</v>
      </c>
      <c r="C136" s="10">
        <v>44725</v>
      </c>
      <c r="D136" s="22">
        <v>0</v>
      </c>
      <c r="E136" s="17" t="s">
        <v>213</v>
      </c>
      <c r="F136" s="15">
        <v>24</v>
      </c>
      <c r="G136" s="2">
        <v>2.7</v>
      </c>
      <c r="H136" s="3">
        <v>8</v>
      </c>
      <c r="I136" s="2">
        <v>1.74</v>
      </c>
      <c r="J136" s="2">
        <f t="shared" si="5"/>
        <v>0.96000000000000019</v>
      </c>
      <c r="K136" s="1">
        <v>1</v>
      </c>
      <c r="L136" s="2">
        <f t="shared" si="6"/>
        <v>0.96000000000000019</v>
      </c>
      <c r="M136" s="1">
        <v>1</v>
      </c>
      <c r="N136" s="2">
        <v>0.96</v>
      </c>
      <c r="O136" s="1" t="s">
        <v>1746</v>
      </c>
    </row>
    <row r="137" spans="1:15" x14ac:dyDescent="0.25">
      <c r="A137" s="1">
        <v>136</v>
      </c>
      <c r="B137" s="1" t="s">
        <v>2613</v>
      </c>
      <c r="C137" s="10">
        <v>44726</v>
      </c>
      <c r="D137" s="22">
        <v>1</v>
      </c>
      <c r="E137" s="17" t="s">
        <v>213</v>
      </c>
      <c r="F137" s="15">
        <v>24</v>
      </c>
      <c r="G137" s="2">
        <v>4.53</v>
      </c>
      <c r="H137" s="3">
        <v>18</v>
      </c>
      <c r="I137" s="2">
        <v>1.94</v>
      </c>
      <c r="J137" s="2">
        <f t="shared" si="5"/>
        <v>2.5900000000000003</v>
      </c>
      <c r="K137" s="1">
        <v>1</v>
      </c>
      <c r="L137" s="2">
        <f t="shared" si="6"/>
        <v>1.5900000000000003</v>
      </c>
      <c r="M137" s="1">
        <v>1</v>
      </c>
      <c r="N137" s="2">
        <v>1.59</v>
      </c>
      <c r="O137" s="1" t="s">
        <v>1746</v>
      </c>
    </row>
    <row r="138" spans="1:15" x14ac:dyDescent="0.25">
      <c r="A138" s="1">
        <v>137</v>
      </c>
      <c r="B138" s="1" t="s">
        <v>265</v>
      </c>
      <c r="C138" s="10">
        <v>44726</v>
      </c>
      <c r="D138" s="22">
        <v>0</v>
      </c>
      <c r="E138" s="17" t="s">
        <v>213</v>
      </c>
      <c r="F138" s="15">
        <v>24</v>
      </c>
      <c r="G138" s="2">
        <v>2.64</v>
      </c>
      <c r="H138" s="3">
        <v>7</v>
      </c>
      <c r="I138" s="2">
        <v>1.73</v>
      </c>
      <c r="J138" s="2">
        <f t="shared" si="5"/>
        <v>0.91000000000000014</v>
      </c>
      <c r="K138" s="1">
        <v>1</v>
      </c>
      <c r="L138" s="2">
        <f t="shared" si="6"/>
        <v>0.91000000000000014</v>
      </c>
      <c r="M138" s="1">
        <v>1</v>
      </c>
      <c r="N138" s="2">
        <v>0.91</v>
      </c>
      <c r="O138" s="1" t="s">
        <v>1746</v>
      </c>
    </row>
    <row r="139" spans="1:15" x14ac:dyDescent="0.25">
      <c r="A139" s="1">
        <v>138</v>
      </c>
      <c r="B139" s="1" t="s">
        <v>2613</v>
      </c>
      <c r="C139" s="10">
        <v>44727</v>
      </c>
      <c r="D139" s="22">
        <v>1</v>
      </c>
      <c r="E139" s="17" t="s">
        <v>213</v>
      </c>
      <c r="F139" s="15">
        <v>24</v>
      </c>
      <c r="G139" s="2">
        <v>4.5599999999999996</v>
      </c>
      <c r="H139" s="3">
        <v>16</v>
      </c>
      <c r="I139" s="2">
        <v>1.91</v>
      </c>
      <c r="J139" s="2">
        <f t="shared" si="5"/>
        <v>2.6499999999999995</v>
      </c>
      <c r="K139" s="1">
        <v>1</v>
      </c>
      <c r="L139" s="2">
        <f t="shared" si="6"/>
        <v>1.6499999999999995</v>
      </c>
      <c r="M139" s="1">
        <v>1</v>
      </c>
      <c r="N139" s="2">
        <v>1.65</v>
      </c>
      <c r="O139" s="1" t="s">
        <v>1746</v>
      </c>
    </row>
    <row r="140" spans="1:15" x14ac:dyDescent="0.25">
      <c r="A140" s="1">
        <v>139</v>
      </c>
      <c r="B140" s="1" t="s">
        <v>265</v>
      </c>
      <c r="C140" s="10">
        <v>44727</v>
      </c>
      <c r="D140" s="22">
        <v>0</v>
      </c>
      <c r="E140" s="17" t="s">
        <v>213</v>
      </c>
      <c r="F140" s="15">
        <v>24</v>
      </c>
      <c r="G140" s="2">
        <v>2.67</v>
      </c>
      <c r="H140" s="3">
        <v>8</v>
      </c>
      <c r="I140" s="2">
        <v>1.68</v>
      </c>
      <c r="J140" s="2">
        <f t="shared" si="5"/>
        <v>0.99</v>
      </c>
      <c r="K140" s="1">
        <v>1</v>
      </c>
      <c r="L140" s="2">
        <f t="shared" si="6"/>
        <v>0.99</v>
      </c>
      <c r="M140" s="1">
        <v>1</v>
      </c>
      <c r="N140" s="2">
        <v>0.99</v>
      </c>
      <c r="O140" s="1" t="s">
        <v>1746</v>
      </c>
    </row>
    <row r="141" spans="1:15" x14ac:dyDescent="0.25">
      <c r="A141" s="1">
        <v>140</v>
      </c>
      <c r="B141" s="1" t="s">
        <v>2613</v>
      </c>
      <c r="C141" s="10">
        <v>44728</v>
      </c>
      <c r="D141" s="22">
        <v>1</v>
      </c>
      <c r="E141" s="17" t="s">
        <v>213</v>
      </c>
      <c r="F141" s="15">
        <v>24</v>
      </c>
      <c r="G141" s="2">
        <v>4.78</v>
      </c>
      <c r="H141" s="3">
        <v>14</v>
      </c>
      <c r="I141" s="2">
        <v>1.88</v>
      </c>
      <c r="J141" s="2">
        <f t="shared" si="5"/>
        <v>2.9000000000000004</v>
      </c>
      <c r="K141" s="1">
        <v>1</v>
      </c>
      <c r="L141" s="2">
        <f t="shared" si="6"/>
        <v>1.9000000000000004</v>
      </c>
      <c r="M141" s="1">
        <v>1</v>
      </c>
      <c r="N141" s="2">
        <v>1.9</v>
      </c>
      <c r="O141" s="1" t="s">
        <v>1746</v>
      </c>
    </row>
    <row r="142" spans="1:15" x14ac:dyDescent="0.25">
      <c r="A142" s="1">
        <v>141</v>
      </c>
      <c r="B142" s="1" t="s">
        <v>265</v>
      </c>
      <c r="C142" s="10">
        <v>44728</v>
      </c>
      <c r="D142" s="22">
        <v>0</v>
      </c>
      <c r="E142" s="17" t="s">
        <v>213</v>
      </c>
      <c r="F142" s="15">
        <v>24</v>
      </c>
      <c r="G142" s="2">
        <v>2.94</v>
      </c>
      <c r="H142" s="3">
        <v>8</v>
      </c>
      <c r="I142" s="2">
        <v>1.67</v>
      </c>
      <c r="J142" s="2">
        <f t="shared" si="5"/>
        <v>1.27</v>
      </c>
      <c r="K142" s="1">
        <v>1</v>
      </c>
      <c r="L142" s="2">
        <f t="shared" si="6"/>
        <v>1.27</v>
      </c>
      <c r="M142" s="1">
        <v>1</v>
      </c>
      <c r="N142" s="2">
        <v>1.27</v>
      </c>
      <c r="O142" s="1" t="s">
        <v>1746</v>
      </c>
    </row>
    <row r="143" spans="1:15" x14ac:dyDescent="0.25">
      <c r="A143" s="1">
        <v>142</v>
      </c>
      <c r="B143" s="1" t="s">
        <v>2613</v>
      </c>
      <c r="C143" s="10">
        <v>44729</v>
      </c>
      <c r="D143" s="22">
        <v>1</v>
      </c>
      <c r="E143" s="17" t="s">
        <v>213</v>
      </c>
      <c r="F143" s="15">
        <v>24</v>
      </c>
      <c r="G143" s="2">
        <v>4.43</v>
      </c>
      <c r="H143" s="3">
        <v>16</v>
      </c>
      <c r="I143" s="2">
        <v>1.92</v>
      </c>
      <c r="J143" s="2">
        <f t="shared" si="5"/>
        <v>2.5099999999999998</v>
      </c>
      <c r="K143" s="1">
        <v>1</v>
      </c>
      <c r="L143" s="2">
        <f t="shared" si="6"/>
        <v>1.5099999999999998</v>
      </c>
      <c r="M143" s="1">
        <v>1</v>
      </c>
      <c r="N143" s="2">
        <v>1.51</v>
      </c>
      <c r="O143" s="1" t="s">
        <v>1746</v>
      </c>
    </row>
    <row r="144" spans="1:15" x14ac:dyDescent="0.25">
      <c r="A144" s="1">
        <v>143</v>
      </c>
      <c r="B144" s="1" t="s">
        <v>265</v>
      </c>
      <c r="C144" s="10">
        <v>44729</v>
      </c>
      <c r="D144" s="22">
        <v>0</v>
      </c>
      <c r="E144" s="17" t="s">
        <v>213</v>
      </c>
      <c r="F144" s="15">
        <v>24</v>
      </c>
      <c r="G144" s="2">
        <v>2.63</v>
      </c>
      <c r="H144" s="3">
        <v>8</v>
      </c>
      <c r="I144" s="2">
        <v>1.66</v>
      </c>
      <c r="J144" s="2">
        <f t="shared" si="5"/>
        <v>0.97</v>
      </c>
      <c r="K144" s="1">
        <v>1</v>
      </c>
      <c r="L144" s="2">
        <f t="shared" si="6"/>
        <v>0.97</v>
      </c>
      <c r="M144" s="1">
        <v>1</v>
      </c>
      <c r="N144" s="2">
        <v>0.97</v>
      </c>
      <c r="O144" s="25" t="s">
        <v>1746</v>
      </c>
    </row>
    <row r="145" spans="1:15" x14ac:dyDescent="0.25">
      <c r="A145" s="1">
        <v>144</v>
      </c>
      <c r="B145" s="1" t="s">
        <v>2613</v>
      </c>
      <c r="C145" s="10">
        <v>44730</v>
      </c>
      <c r="D145" s="22">
        <v>1</v>
      </c>
      <c r="E145" s="17" t="s">
        <v>213</v>
      </c>
      <c r="F145" s="15">
        <v>24</v>
      </c>
      <c r="G145" s="2">
        <v>4.53</v>
      </c>
      <c r="H145" s="3">
        <v>14</v>
      </c>
      <c r="I145" s="2">
        <v>1.99</v>
      </c>
      <c r="J145" s="2">
        <f t="shared" si="5"/>
        <v>2.54</v>
      </c>
      <c r="K145" s="1">
        <v>1</v>
      </c>
      <c r="L145" s="2">
        <f t="shared" si="6"/>
        <v>1.54</v>
      </c>
      <c r="M145" s="1">
        <v>1</v>
      </c>
      <c r="N145" s="2">
        <v>1.54</v>
      </c>
      <c r="O145" s="1" t="s">
        <v>1746</v>
      </c>
    </row>
    <row r="146" spans="1:15" x14ac:dyDescent="0.25">
      <c r="A146" s="1">
        <v>145</v>
      </c>
      <c r="B146" s="1" t="s">
        <v>265</v>
      </c>
      <c r="C146" s="10">
        <v>44730</v>
      </c>
      <c r="D146" s="22">
        <v>0</v>
      </c>
      <c r="E146" s="17" t="s">
        <v>213</v>
      </c>
      <c r="F146" s="15">
        <v>24</v>
      </c>
      <c r="G146" s="2">
        <v>2.7</v>
      </c>
      <c r="H146" s="3">
        <v>7</v>
      </c>
      <c r="I146" s="2">
        <v>1.7</v>
      </c>
      <c r="J146" s="2">
        <f t="shared" si="5"/>
        <v>1.0000000000000002</v>
      </c>
      <c r="K146" s="1">
        <v>1</v>
      </c>
      <c r="L146" s="2">
        <f t="shared" si="6"/>
        <v>1.0000000000000002</v>
      </c>
      <c r="M146" s="1">
        <v>1</v>
      </c>
      <c r="N146" s="2">
        <v>1</v>
      </c>
      <c r="O146" s="1" t="s">
        <v>1746</v>
      </c>
    </row>
    <row r="147" spans="1:15" x14ac:dyDescent="0.25">
      <c r="A147" s="1">
        <v>146</v>
      </c>
      <c r="B147" s="1" t="s">
        <v>2613</v>
      </c>
      <c r="C147" s="10">
        <v>44731</v>
      </c>
      <c r="D147" s="22">
        <v>1</v>
      </c>
      <c r="E147" s="17" t="s">
        <v>213</v>
      </c>
      <c r="F147" s="15">
        <v>24</v>
      </c>
      <c r="G147" s="2">
        <v>4.4400000000000004</v>
      </c>
      <c r="H147" s="3">
        <v>14</v>
      </c>
      <c r="I147" s="2">
        <v>2.15</v>
      </c>
      <c r="J147" s="2">
        <f t="shared" si="5"/>
        <v>2.2900000000000005</v>
      </c>
      <c r="K147" s="1">
        <v>1</v>
      </c>
      <c r="L147" s="2">
        <f t="shared" si="6"/>
        <v>1.2900000000000005</v>
      </c>
      <c r="M147" s="1">
        <v>1</v>
      </c>
      <c r="N147" s="2">
        <v>1.29</v>
      </c>
      <c r="O147" s="1" t="s">
        <v>1746</v>
      </c>
    </row>
    <row r="148" spans="1:15" x14ac:dyDescent="0.25">
      <c r="A148" s="1">
        <v>147</v>
      </c>
      <c r="B148" s="1" t="s">
        <v>265</v>
      </c>
      <c r="C148" s="10">
        <v>44731</v>
      </c>
      <c r="D148" s="22">
        <v>0</v>
      </c>
      <c r="E148" s="17" t="s">
        <v>213</v>
      </c>
      <c r="F148" s="15">
        <v>24</v>
      </c>
      <c r="G148" s="2">
        <v>2.64</v>
      </c>
      <c r="H148" s="3">
        <v>7</v>
      </c>
      <c r="I148" s="2">
        <v>1.73</v>
      </c>
      <c r="J148" s="2">
        <f t="shared" si="5"/>
        <v>0.91000000000000014</v>
      </c>
      <c r="K148" s="1">
        <v>1</v>
      </c>
      <c r="L148" s="2">
        <f t="shared" si="6"/>
        <v>0.91000000000000014</v>
      </c>
      <c r="M148" s="1">
        <v>1</v>
      </c>
      <c r="N148" s="2">
        <v>0.91</v>
      </c>
      <c r="O148" s="1" t="s">
        <v>1746</v>
      </c>
    </row>
    <row r="149" spans="1:15" x14ac:dyDescent="0.25">
      <c r="A149" s="1">
        <v>148</v>
      </c>
      <c r="B149" s="1" t="s">
        <v>2613</v>
      </c>
      <c r="C149" s="10">
        <v>44732</v>
      </c>
      <c r="D149" s="22">
        <v>1</v>
      </c>
      <c r="E149" s="17" t="s">
        <v>213</v>
      </c>
      <c r="F149" s="15">
        <v>24</v>
      </c>
      <c r="G149" s="2">
        <v>4.3899999999999997</v>
      </c>
      <c r="H149" s="3">
        <v>13</v>
      </c>
      <c r="I149" s="2">
        <v>1.83</v>
      </c>
      <c r="J149" s="2">
        <f t="shared" si="5"/>
        <v>2.5599999999999996</v>
      </c>
      <c r="K149" s="1">
        <v>1</v>
      </c>
      <c r="L149" s="2">
        <f t="shared" si="6"/>
        <v>1.5599999999999996</v>
      </c>
      <c r="M149" s="1">
        <v>1</v>
      </c>
      <c r="N149" s="2">
        <v>1.56</v>
      </c>
      <c r="O149" s="1" t="s">
        <v>1746</v>
      </c>
    </row>
    <row r="150" spans="1:15" x14ac:dyDescent="0.25">
      <c r="A150" s="1">
        <v>149</v>
      </c>
      <c r="B150" s="1" t="s">
        <v>265</v>
      </c>
      <c r="C150" s="10">
        <v>44732</v>
      </c>
      <c r="D150" s="22">
        <v>0</v>
      </c>
      <c r="E150" s="17" t="s">
        <v>213</v>
      </c>
      <c r="F150" s="15">
        <v>24</v>
      </c>
      <c r="G150" s="2">
        <v>2.5</v>
      </c>
      <c r="H150" s="3">
        <v>7</v>
      </c>
      <c r="I150" s="2">
        <v>1.48</v>
      </c>
      <c r="J150" s="2">
        <f t="shared" si="5"/>
        <v>1.02</v>
      </c>
      <c r="K150" s="1">
        <v>1</v>
      </c>
      <c r="L150" s="2">
        <f t="shared" si="6"/>
        <v>1.02</v>
      </c>
      <c r="M150" s="1">
        <v>1</v>
      </c>
      <c r="N150" s="2">
        <v>1.02</v>
      </c>
      <c r="O150" s="1" t="s">
        <v>1746</v>
      </c>
    </row>
    <row r="151" spans="1:15" x14ac:dyDescent="0.25">
      <c r="A151" s="1">
        <v>150</v>
      </c>
      <c r="B151" s="1" t="s">
        <v>2613</v>
      </c>
      <c r="C151" s="10">
        <v>44733</v>
      </c>
      <c r="D151" s="22">
        <v>1</v>
      </c>
      <c r="E151" s="17" t="s">
        <v>213</v>
      </c>
      <c r="F151" s="15">
        <v>24</v>
      </c>
      <c r="G151" s="2">
        <v>4.37</v>
      </c>
      <c r="H151" s="3">
        <v>13</v>
      </c>
      <c r="I151" s="2">
        <v>2.11</v>
      </c>
      <c r="J151" s="2">
        <f t="shared" si="5"/>
        <v>2.2600000000000002</v>
      </c>
      <c r="K151" s="1">
        <v>1</v>
      </c>
      <c r="L151" s="2">
        <f t="shared" si="6"/>
        <v>1.2600000000000002</v>
      </c>
      <c r="M151" s="1">
        <v>1</v>
      </c>
      <c r="N151" s="2">
        <v>1.26</v>
      </c>
      <c r="O151" s="1" t="s">
        <v>1746</v>
      </c>
    </row>
    <row r="152" spans="1:15" x14ac:dyDescent="0.25">
      <c r="A152" s="1">
        <v>151</v>
      </c>
      <c r="B152" s="1" t="s">
        <v>265</v>
      </c>
      <c r="C152" s="10">
        <v>44733</v>
      </c>
      <c r="D152" s="22">
        <v>0</v>
      </c>
      <c r="E152" s="17" t="s">
        <v>213</v>
      </c>
      <c r="F152" s="15">
        <v>24</v>
      </c>
      <c r="G152" s="2">
        <v>2.27</v>
      </c>
      <c r="H152" s="3">
        <v>7</v>
      </c>
      <c r="I152" s="2">
        <v>1.74</v>
      </c>
      <c r="J152" s="2">
        <f t="shared" si="5"/>
        <v>0.53</v>
      </c>
      <c r="K152" s="1">
        <v>1</v>
      </c>
      <c r="L152" s="2">
        <f t="shared" si="6"/>
        <v>0.53</v>
      </c>
      <c r="M152" s="1">
        <v>1</v>
      </c>
      <c r="N152" s="2">
        <v>0.53</v>
      </c>
      <c r="O152" s="1" t="s">
        <v>1746</v>
      </c>
    </row>
    <row r="153" spans="1:15" x14ac:dyDescent="0.25">
      <c r="A153" s="1">
        <v>152</v>
      </c>
      <c r="B153" s="1" t="s">
        <v>2613</v>
      </c>
      <c r="C153" s="10">
        <v>44734</v>
      </c>
      <c r="D153" s="22">
        <v>1</v>
      </c>
      <c r="E153" s="17" t="s">
        <v>213</v>
      </c>
      <c r="F153" s="15">
        <v>24</v>
      </c>
      <c r="G153" s="2">
        <v>4.33</v>
      </c>
      <c r="H153" s="3">
        <v>13</v>
      </c>
      <c r="I153" s="2">
        <v>2.09</v>
      </c>
      <c r="J153" s="2">
        <f t="shared" si="5"/>
        <v>2.2400000000000002</v>
      </c>
      <c r="K153" s="1">
        <v>1</v>
      </c>
      <c r="L153" s="2">
        <f t="shared" si="6"/>
        <v>1.2400000000000002</v>
      </c>
      <c r="M153" s="1">
        <v>1</v>
      </c>
      <c r="N153" s="2">
        <v>1.24</v>
      </c>
      <c r="O153" s="1" t="s">
        <v>1746</v>
      </c>
    </row>
    <row r="154" spans="1:15" x14ac:dyDescent="0.25">
      <c r="A154" s="1">
        <v>153</v>
      </c>
      <c r="B154" s="1" t="s">
        <v>265</v>
      </c>
      <c r="C154" s="10">
        <v>44734</v>
      </c>
      <c r="D154" s="22">
        <v>0</v>
      </c>
      <c r="E154" s="17" t="s">
        <v>213</v>
      </c>
      <c r="F154" s="15">
        <v>24</v>
      </c>
      <c r="G154" s="2">
        <v>2.89</v>
      </c>
      <c r="H154" s="3">
        <v>8</v>
      </c>
      <c r="I154" s="2">
        <v>1.36</v>
      </c>
      <c r="J154" s="2">
        <f t="shared" si="5"/>
        <v>1.53</v>
      </c>
      <c r="K154" s="1">
        <v>1</v>
      </c>
      <c r="L154" s="2">
        <f t="shared" si="6"/>
        <v>1.53</v>
      </c>
      <c r="M154" s="1">
        <v>1</v>
      </c>
      <c r="N154" s="2">
        <v>1.53</v>
      </c>
      <c r="O154" s="1" t="s">
        <v>1746</v>
      </c>
    </row>
    <row r="155" spans="1:15" x14ac:dyDescent="0.25">
      <c r="A155" s="1">
        <v>154</v>
      </c>
      <c r="B155" s="1" t="s">
        <v>2613</v>
      </c>
      <c r="C155" s="10">
        <v>44735</v>
      </c>
      <c r="D155" s="22">
        <v>1</v>
      </c>
      <c r="E155" s="17" t="s">
        <v>213</v>
      </c>
      <c r="F155" s="15">
        <v>24</v>
      </c>
      <c r="G155" s="2">
        <v>4.28</v>
      </c>
      <c r="H155" s="3">
        <v>13</v>
      </c>
      <c r="I155" s="2">
        <v>2.11</v>
      </c>
      <c r="J155" s="2">
        <f t="shared" si="5"/>
        <v>2.1700000000000004</v>
      </c>
      <c r="K155" s="1">
        <v>1</v>
      </c>
      <c r="L155" s="2">
        <f t="shared" si="6"/>
        <v>1.1700000000000004</v>
      </c>
      <c r="M155" s="1">
        <v>1</v>
      </c>
      <c r="N155" s="2">
        <v>1.17</v>
      </c>
      <c r="O155" s="1" t="s">
        <v>1746</v>
      </c>
    </row>
    <row r="156" spans="1:15" x14ac:dyDescent="0.25">
      <c r="A156" s="1">
        <v>155</v>
      </c>
      <c r="B156" s="1" t="s">
        <v>265</v>
      </c>
      <c r="C156" s="10">
        <v>44735</v>
      </c>
      <c r="D156" s="22">
        <v>0</v>
      </c>
      <c r="E156" s="17" t="s">
        <v>213</v>
      </c>
      <c r="F156" s="15">
        <v>24</v>
      </c>
      <c r="G156" s="2">
        <v>2.64</v>
      </c>
      <c r="H156" s="3">
        <v>7</v>
      </c>
      <c r="I156" s="2">
        <v>1.69</v>
      </c>
      <c r="J156" s="2">
        <f t="shared" si="5"/>
        <v>0.95000000000000018</v>
      </c>
      <c r="K156" s="1">
        <v>1</v>
      </c>
      <c r="L156" s="2">
        <f t="shared" si="6"/>
        <v>0.95000000000000018</v>
      </c>
      <c r="M156" s="1">
        <v>1</v>
      </c>
      <c r="N156" s="2">
        <v>0.95</v>
      </c>
      <c r="O156" s="1" t="s">
        <v>1746</v>
      </c>
    </row>
    <row r="157" spans="1:15" x14ac:dyDescent="0.25">
      <c r="A157" s="1">
        <v>156</v>
      </c>
      <c r="B157" s="1" t="s">
        <v>2613</v>
      </c>
      <c r="C157" s="10">
        <v>44736</v>
      </c>
      <c r="D157" s="22">
        <v>1</v>
      </c>
      <c r="E157" s="17" t="s">
        <v>213</v>
      </c>
      <c r="F157" s="15">
        <v>24</v>
      </c>
      <c r="G157" s="2">
        <v>4.32</v>
      </c>
      <c r="H157" s="3">
        <v>12</v>
      </c>
      <c r="I157" s="2">
        <v>2.0699999999999998</v>
      </c>
      <c r="J157" s="2">
        <f t="shared" si="5"/>
        <v>2.2500000000000004</v>
      </c>
      <c r="K157" s="1">
        <v>1</v>
      </c>
      <c r="L157" s="2">
        <f t="shared" si="6"/>
        <v>1.2500000000000004</v>
      </c>
      <c r="M157" s="1">
        <v>1</v>
      </c>
      <c r="N157" s="2">
        <v>1.25</v>
      </c>
      <c r="O157" s="1" t="s">
        <v>1746</v>
      </c>
    </row>
    <row r="158" spans="1:15" x14ac:dyDescent="0.25">
      <c r="A158" s="1">
        <v>157</v>
      </c>
      <c r="B158" s="1" t="s">
        <v>265</v>
      </c>
      <c r="C158" s="10">
        <v>44736</v>
      </c>
      <c r="D158" s="22">
        <v>0</v>
      </c>
      <c r="E158" s="17" t="s">
        <v>213</v>
      </c>
      <c r="F158" s="15">
        <v>24</v>
      </c>
      <c r="G158" s="2">
        <v>2.64</v>
      </c>
      <c r="H158" s="3">
        <v>6</v>
      </c>
      <c r="I158" s="2">
        <v>1.53</v>
      </c>
      <c r="J158" s="2">
        <f t="shared" si="5"/>
        <v>1.1100000000000001</v>
      </c>
      <c r="K158" s="1">
        <v>1</v>
      </c>
      <c r="L158" s="2">
        <f t="shared" si="6"/>
        <v>1.1100000000000001</v>
      </c>
      <c r="M158" s="1">
        <v>1</v>
      </c>
      <c r="N158" s="2">
        <v>1.1100000000000001</v>
      </c>
      <c r="O158" s="1" t="s">
        <v>1746</v>
      </c>
    </row>
    <row r="159" spans="1:15" x14ac:dyDescent="0.25">
      <c r="A159" s="1">
        <v>158</v>
      </c>
      <c r="B159" s="1" t="s">
        <v>2613</v>
      </c>
      <c r="C159" s="10">
        <v>44737</v>
      </c>
      <c r="D159" s="22">
        <v>1</v>
      </c>
      <c r="E159" s="17" t="s">
        <v>213</v>
      </c>
      <c r="F159" s="15">
        <v>24</v>
      </c>
      <c r="G159" s="2">
        <v>4.28</v>
      </c>
      <c r="H159" s="3">
        <v>11</v>
      </c>
      <c r="I159" s="2">
        <v>1.99</v>
      </c>
      <c r="J159" s="2">
        <f t="shared" si="5"/>
        <v>2.29</v>
      </c>
      <c r="K159" s="1">
        <v>1</v>
      </c>
      <c r="L159" s="2">
        <f t="shared" si="6"/>
        <v>1.29</v>
      </c>
      <c r="M159" s="1">
        <v>1</v>
      </c>
      <c r="N159" s="2">
        <v>1.29</v>
      </c>
      <c r="O159" s="1" t="s">
        <v>1746</v>
      </c>
    </row>
    <row r="160" spans="1:15" x14ac:dyDescent="0.25">
      <c r="A160" s="1">
        <v>159</v>
      </c>
      <c r="B160" s="1" t="s">
        <v>265</v>
      </c>
      <c r="C160" s="10">
        <v>44737</v>
      </c>
      <c r="D160" s="22">
        <v>0</v>
      </c>
      <c r="E160" s="17" t="s">
        <v>213</v>
      </c>
      <c r="F160" s="15">
        <v>24</v>
      </c>
      <c r="G160" s="2">
        <v>2.76</v>
      </c>
      <c r="H160" s="3">
        <v>6</v>
      </c>
      <c r="I160" s="2">
        <v>1.64</v>
      </c>
      <c r="J160" s="2">
        <f t="shared" si="5"/>
        <v>1.1199999999999999</v>
      </c>
      <c r="K160" s="1">
        <v>1</v>
      </c>
      <c r="L160" s="2">
        <f t="shared" si="6"/>
        <v>1.1199999999999999</v>
      </c>
      <c r="M160" s="1">
        <v>1</v>
      </c>
      <c r="N160" s="2">
        <v>1.1200000000000001</v>
      </c>
      <c r="O160" s="1" t="s">
        <v>1746</v>
      </c>
    </row>
    <row r="161" spans="1:15" x14ac:dyDescent="0.25">
      <c r="A161" s="1">
        <v>160</v>
      </c>
      <c r="B161" s="1" t="s">
        <v>2613</v>
      </c>
      <c r="C161" s="10">
        <v>44738</v>
      </c>
      <c r="D161" s="22">
        <v>1</v>
      </c>
      <c r="E161" s="17" t="s">
        <v>213</v>
      </c>
      <c r="F161" s="15">
        <v>24</v>
      </c>
      <c r="G161" s="2">
        <v>4.33</v>
      </c>
      <c r="H161" s="3">
        <v>11</v>
      </c>
      <c r="I161" s="2">
        <v>2.08</v>
      </c>
      <c r="J161" s="2">
        <f t="shared" si="5"/>
        <v>2.25</v>
      </c>
      <c r="K161" s="1">
        <v>1</v>
      </c>
      <c r="L161" s="2">
        <f t="shared" si="6"/>
        <v>1.25</v>
      </c>
      <c r="M161" s="1">
        <v>1</v>
      </c>
      <c r="N161" s="2">
        <v>1.25</v>
      </c>
      <c r="O161" s="1" t="s">
        <v>1746</v>
      </c>
    </row>
    <row r="162" spans="1:15" x14ac:dyDescent="0.25">
      <c r="A162" s="1">
        <v>161</v>
      </c>
      <c r="B162" s="1" t="s">
        <v>265</v>
      </c>
      <c r="C162" s="10">
        <v>44738</v>
      </c>
      <c r="D162" s="22">
        <v>0</v>
      </c>
      <c r="E162" s="17" t="s">
        <v>213</v>
      </c>
      <c r="F162" s="15">
        <v>24</v>
      </c>
      <c r="G162" s="2">
        <v>2.81</v>
      </c>
      <c r="H162" s="3">
        <v>5</v>
      </c>
      <c r="I162" s="2">
        <v>1.6</v>
      </c>
      <c r="J162" s="2">
        <f t="shared" si="5"/>
        <v>1.21</v>
      </c>
      <c r="K162" s="1">
        <v>1</v>
      </c>
      <c r="L162" s="2">
        <f t="shared" si="6"/>
        <v>1.21</v>
      </c>
      <c r="M162" s="1">
        <v>1</v>
      </c>
      <c r="N162" s="2">
        <v>1.21</v>
      </c>
      <c r="O162" s="1" t="s">
        <v>1746</v>
      </c>
    </row>
    <row r="163" spans="1:15" x14ac:dyDescent="0.25">
      <c r="A163" s="1">
        <v>162</v>
      </c>
      <c r="B163" s="1" t="s">
        <v>2613</v>
      </c>
      <c r="C163" s="10">
        <v>44739</v>
      </c>
      <c r="D163" s="22">
        <v>1</v>
      </c>
      <c r="E163" s="17" t="s">
        <v>213</v>
      </c>
      <c r="F163" s="15">
        <v>24</v>
      </c>
      <c r="G163" s="2">
        <v>4.26</v>
      </c>
      <c r="H163" s="3">
        <v>11</v>
      </c>
      <c r="I163" s="2">
        <v>2.02</v>
      </c>
      <c r="J163" s="2">
        <f t="shared" si="5"/>
        <v>2.2399999999999998</v>
      </c>
      <c r="K163" s="1">
        <v>1</v>
      </c>
      <c r="L163" s="2">
        <f t="shared" si="6"/>
        <v>1.2399999999999998</v>
      </c>
      <c r="M163" s="1">
        <v>1</v>
      </c>
      <c r="N163" s="2">
        <v>1.24</v>
      </c>
      <c r="O163" s="1" t="s">
        <v>1746</v>
      </c>
    </row>
    <row r="164" spans="1:15" x14ac:dyDescent="0.25">
      <c r="A164" s="1">
        <v>163</v>
      </c>
      <c r="B164" s="1" t="s">
        <v>265</v>
      </c>
      <c r="C164" s="10">
        <v>44739</v>
      </c>
      <c r="D164" s="22">
        <v>0</v>
      </c>
      <c r="E164" s="17" t="s">
        <v>213</v>
      </c>
      <c r="F164" s="15">
        <v>24</v>
      </c>
      <c r="G164" s="2">
        <v>2.76</v>
      </c>
      <c r="H164" s="3">
        <v>5</v>
      </c>
      <c r="I164" s="2">
        <v>1.62</v>
      </c>
      <c r="J164" s="2">
        <f t="shared" si="5"/>
        <v>1.1399999999999997</v>
      </c>
      <c r="K164" s="1">
        <v>1</v>
      </c>
      <c r="L164" s="2">
        <f t="shared" si="6"/>
        <v>1.1399999999999997</v>
      </c>
      <c r="M164" s="1">
        <v>1</v>
      </c>
      <c r="N164" s="2">
        <v>1.1399999999999999</v>
      </c>
      <c r="O164" s="1" t="s">
        <v>1746</v>
      </c>
    </row>
    <row r="165" spans="1:15" x14ac:dyDescent="0.25">
      <c r="A165" s="1">
        <v>164</v>
      </c>
      <c r="B165" s="1" t="s">
        <v>2613</v>
      </c>
      <c r="C165" s="10">
        <v>44740</v>
      </c>
      <c r="D165" s="22">
        <v>1</v>
      </c>
      <c r="E165" s="17" t="s">
        <v>213</v>
      </c>
      <c r="F165" s="15">
        <v>24</v>
      </c>
      <c r="G165" s="2">
        <v>4.3099999999999996</v>
      </c>
      <c r="H165" s="3">
        <v>10</v>
      </c>
      <c r="I165" s="2">
        <v>2.0099999999999998</v>
      </c>
      <c r="J165" s="2">
        <f t="shared" si="5"/>
        <v>2.2999999999999998</v>
      </c>
      <c r="K165" s="1">
        <v>1</v>
      </c>
      <c r="L165" s="2">
        <f t="shared" si="6"/>
        <v>1.2999999999999998</v>
      </c>
      <c r="M165" s="26">
        <v>1</v>
      </c>
      <c r="N165" s="2">
        <v>1.3</v>
      </c>
      <c r="O165" s="1" t="s">
        <v>1746</v>
      </c>
    </row>
    <row r="166" spans="1:15" x14ac:dyDescent="0.25">
      <c r="A166" s="1">
        <v>165</v>
      </c>
      <c r="B166" s="1" t="s">
        <v>265</v>
      </c>
      <c r="C166" s="10">
        <v>44740</v>
      </c>
      <c r="D166" s="22">
        <v>0</v>
      </c>
      <c r="E166" s="17" t="s">
        <v>213</v>
      </c>
      <c r="F166" s="15">
        <v>24</v>
      </c>
      <c r="G166" s="2">
        <v>2.81</v>
      </c>
      <c r="H166" s="3">
        <v>5</v>
      </c>
      <c r="I166" s="2">
        <v>1.6</v>
      </c>
      <c r="J166" s="2">
        <f t="shared" si="5"/>
        <v>1.21</v>
      </c>
      <c r="K166" s="1">
        <v>1</v>
      </c>
      <c r="L166" s="2">
        <f t="shared" si="6"/>
        <v>1.21</v>
      </c>
      <c r="M166" s="1">
        <v>1</v>
      </c>
      <c r="N166" s="2">
        <v>1.21</v>
      </c>
      <c r="O166" s="1" t="s">
        <v>1746</v>
      </c>
    </row>
    <row r="167" spans="1:15" x14ac:dyDescent="0.25">
      <c r="A167" s="1">
        <v>166</v>
      </c>
      <c r="B167" s="1" t="s">
        <v>2613</v>
      </c>
      <c r="C167" s="10">
        <v>44741</v>
      </c>
      <c r="D167" s="22">
        <v>1</v>
      </c>
      <c r="E167" s="17" t="s">
        <v>213</v>
      </c>
      <c r="F167" s="15">
        <v>24</v>
      </c>
      <c r="G167" s="2">
        <v>4.2699999999999996</v>
      </c>
      <c r="H167" s="3">
        <v>10</v>
      </c>
      <c r="I167" s="2">
        <v>2.02</v>
      </c>
      <c r="J167" s="2">
        <f t="shared" si="5"/>
        <v>2.2499999999999996</v>
      </c>
      <c r="K167" s="1">
        <v>1</v>
      </c>
      <c r="L167" s="2">
        <f t="shared" si="6"/>
        <v>1.2499999999999996</v>
      </c>
      <c r="M167" s="1">
        <v>1</v>
      </c>
      <c r="N167" s="2">
        <v>1.25</v>
      </c>
      <c r="O167" s="1" t="s">
        <v>1746</v>
      </c>
    </row>
    <row r="168" spans="1:15" x14ac:dyDescent="0.25">
      <c r="A168" s="1">
        <v>167</v>
      </c>
      <c r="B168" s="1" t="s">
        <v>265</v>
      </c>
      <c r="C168" s="10">
        <v>44741</v>
      </c>
      <c r="D168" s="22">
        <v>0</v>
      </c>
      <c r="E168" s="17" t="s">
        <v>213</v>
      </c>
      <c r="F168" s="15">
        <v>24</v>
      </c>
      <c r="G168" s="2">
        <v>2.77</v>
      </c>
      <c r="H168" s="3">
        <v>4</v>
      </c>
      <c r="I168" s="2">
        <v>1.63</v>
      </c>
      <c r="J168" s="2">
        <f t="shared" si="5"/>
        <v>1.1400000000000001</v>
      </c>
      <c r="K168" s="1">
        <v>1</v>
      </c>
      <c r="L168" s="2">
        <f t="shared" si="6"/>
        <v>1.1400000000000001</v>
      </c>
      <c r="M168" s="1">
        <v>1</v>
      </c>
      <c r="N168" s="2">
        <v>1.1399999999999999</v>
      </c>
      <c r="O168" s="1" t="s">
        <v>1746</v>
      </c>
    </row>
    <row r="169" spans="1:15" x14ac:dyDescent="0.25">
      <c r="A169" s="1">
        <v>168</v>
      </c>
      <c r="B169" s="1" t="s">
        <v>2613</v>
      </c>
      <c r="C169" s="10">
        <v>44742</v>
      </c>
      <c r="D169" s="22">
        <v>1</v>
      </c>
      <c r="E169" s="17" t="s">
        <v>213</v>
      </c>
      <c r="F169" s="15">
        <v>24</v>
      </c>
      <c r="G169" s="2">
        <v>4.2699999999999996</v>
      </c>
      <c r="H169" s="3">
        <v>10</v>
      </c>
      <c r="I169" s="2">
        <v>2.0099999999999998</v>
      </c>
      <c r="J169" s="2">
        <f t="shared" si="5"/>
        <v>2.2599999999999998</v>
      </c>
      <c r="K169" s="1">
        <v>1</v>
      </c>
      <c r="L169" s="2">
        <f t="shared" si="6"/>
        <v>1.2599999999999998</v>
      </c>
      <c r="M169" s="1">
        <v>1</v>
      </c>
      <c r="N169" s="2">
        <v>1.26</v>
      </c>
      <c r="O169" s="1" t="s">
        <v>1746</v>
      </c>
    </row>
    <row r="170" spans="1:15" x14ac:dyDescent="0.25">
      <c r="A170" s="1">
        <v>169</v>
      </c>
      <c r="B170" s="1" t="s">
        <v>265</v>
      </c>
      <c r="C170" s="10">
        <v>44742</v>
      </c>
      <c r="D170" s="22">
        <v>0</v>
      </c>
      <c r="E170" s="17" t="s">
        <v>213</v>
      </c>
      <c r="F170" s="15">
        <v>24</v>
      </c>
      <c r="G170" s="2">
        <v>2.81</v>
      </c>
      <c r="H170" s="3">
        <v>4</v>
      </c>
      <c r="I170" s="2">
        <v>1.6</v>
      </c>
      <c r="J170" s="2">
        <f t="shared" si="5"/>
        <v>1.21</v>
      </c>
      <c r="K170" s="1">
        <v>1</v>
      </c>
      <c r="L170" s="2">
        <f t="shared" si="6"/>
        <v>1.21</v>
      </c>
      <c r="M170" s="1">
        <v>1</v>
      </c>
      <c r="N170" s="2">
        <v>1.21</v>
      </c>
      <c r="O170" s="1" t="s">
        <v>1746</v>
      </c>
    </row>
    <row r="171" spans="1:15" x14ac:dyDescent="0.25">
      <c r="A171" s="1">
        <v>170</v>
      </c>
      <c r="B171" s="1" t="s">
        <v>2613</v>
      </c>
      <c r="C171" s="10">
        <v>44743</v>
      </c>
      <c r="D171" s="22">
        <v>1</v>
      </c>
      <c r="E171" s="17" t="s">
        <v>213</v>
      </c>
      <c r="F171" s="15">
        <v>24</v>
      </c>
      <c r="G171" s="2">
        <v>4.3499999999999996</v>
      </c>
      <c r="H171" s="3">
        <v>9</v>
      </c>
      <c r="I171" s="2">
        <v>2.0299999999999998</v>
      </c>
      <c r="J171" s="2">
        <f t="shared" si="5"/>
        <v>2.3199999999999998</v>
      </c>
      <c r="K171" s="1">
        <v>1</v>
      </c>
      <c r="L171" s="2">
        <f t="shared" si="6"/>
        <v>1.3199999999999998</v>
      </c>
      <c r="M171" s="1">
        <v>1</v>
      </c>
      <c r="N171" s="2">
        <v>1.32</v>
      </c>
      <c r="O171" s="1" t="s">
        <v>1746</v>
      </c>
    </row>
    <row r="172" spans="1:15" x14ac:dyDescent="0.25">
      <c r="A172" s="1">
        <v>171</v>
      </c>
      <c r="B172" s="1" t="s">
        <v>265</v>
      </c>
      <c r="C172" s="10">
        <v>44743</v>
      </c>
      <c r="D172" s="22">
        <v>0</v>
      </c>
      <c r="E172" s="17" t="s">
        <v>213</v>
      </c>
      <c r="F172" s="15">
        <v>24</v>
      </c>
      <c r="G172" s="2">
        <v>2.86</v>
      </c>
      <c r="H172" s="3">
        <v>3</v>
      </c>
      <c r="I172" s="2">
        <v>1.6</v>
      </c>
      <c r="J172" s="2">
        <f t="shared" si="5"/>
        <v>1.2599999999999998</v>
      </c>
      <c r="K172" s="1">
        <v>1</v>
      </c>
      <c r="L172" s="2">
        <f t="shared" si="6"/>
        <v>1.2599999999999998</v>
      </c>
      <c r="M172" s="1">
        <v>1</v>
      </c>
      <c r="N172" s="2">
        <v>1.26</v>
      </c>
      <c r="O172" s="1" t="s">
        <v>1746</v>
      </c>
    </row>
    <row r="173" spans="1:15" x14ac:dyDescent="0.25">
      <c r="A173" s="1">
        <v>172</v>
      </c>
      <c r="B173" s="1" t="s">
        <v>2613</v>
      </c>
      <c r="C173" s="10">
        <v>44744</v>
      </c>
      <c r="D173" s="22">
        <v>1</v>
      </c>
      <c r="E173" s="17" t="s">
        <v>213</v>
      </c>
      <c r="F173" s="15">
        <v>24</v>
      </c>
      <c r="G173" s="2">
        <v>4.38</v>
      </c>
      <c r="H173" s="3">
        <v>9</v>
      </c>
      <c r="I173" s="2">
        <v>2.0299999999999998</v>
      </c>
      <c r="J173" s="2">
        <f t="shared" si="5"/>
        <v>2.35</v>
      </c>
      <c r="K173" s="1">
        <v>1</v>
      </c>
      <c r="L173" s="2">
        <f t="shared" si="6"/>
        <v>1.35</v>
      </c>
      <c r="M173" s="1">
        <v>1</v>
      </c>
      <c r="N173" s="2">
        <v>1.35</v>
      </c>
      <c r="O173" s="1" t="s">
        <v>1746</v>
      </c>
    </row>
    <row r="174" spans="1:15" x14ac:dyDescent="0.25">
      <c r="A174" s="1">
        <v>173</v>
      </c>
      <c r="B174" s="1" t="s">
        <v>265</v>
      </c>
      <c r="C174" s="10">
        <v>44744</v>
      </c>
      <c r="D174" s="22">
        <v>0</v>
      </c>
      <c r="E174" s="17" t="s">
        <v>213</v>
      </c>
      <c r="F174" s="15">
        <v>24</v>
      </c>
      <c r="G174" s="2">
        <v>2.9</v>
      </c>
      <c r="H174" s="3">
        <v>3</v>
      </c>
      <c r="I174" s="2">
        <v>1.63</v>
      </c>
      <c r="J174" s="2">
        <f t="shared" si="5"/>
        <v>1.27</v>
      </c>
      <c r="K174" s="1">
        <v>1</v>
      </c>
      <c r="L174" s="2">
        <f t="shared" si="6"/>
        <v>1.27</v>
      </c>
      <c r="M174" s="1">
        <v>1</v>
      </c>
      <c r="N174" s="2">
        <v>1.27</v>
      </c>
      <c r="O174" s="1" t="s">
        <v>1746</v>
      </c>
    </row>
    <row r="175" spans="1:15" x14ac:dyDescent="0.25">
      <c r="A175" s="1">
        <v>174</v>
      </c>
      <c r="B175" s="1" t="s">
        <v>2613</v>
      </c>
      <c r="C175" s="10">
        <v>44745</v>
      </c>
      <c r="D175" s="22">
        <v>1</v>
      </c>
      <c r="E175" s="17" t="s">
        <v>213</v>
      </c>
      <c r="F175" s="15">
        <v>24</v>
      </c>
      <c r="G175" s="2">
        <v>4.3499999999999996</v>
      </c>
      <c r="H175" s="3">
        <v>8</v>
      </c>
      <c r="I175" s="2">
        <v>2.0299999999999998</v>
      </c>
      <c r="J175" s="2">
        <f t="shared" si="5"/>
        <v>2.3199999999999998</v>
      </c>
      <c r="K175" s="1">
        <v>1</v>
      </c>
      <c r="L175" s="2">
        <f t="shared" si="6"/>
        <v>1.3199999999999998</v>
      </c>
      <c r="M175" s="1">
        <v>1</v>
      </c>
      <c r="N175" s="2">
        <v>1.32</v>
      </c>
      <c r="O175" s="1" t="s">
        <v>1746</v>
      </c>
    </row>
    <row r="176" spans="1:15" x14ac:dyDescent="0.25">
      <c r="A176" s="1">
        <v>175</v>
      </c>
      <c r="B176" s="1" t="s">
        <v>265</v>
      </c>
      <c r="C176" s="10">
        <v>44745</v>
      </c>
      <c r="D176" s="22">
        <v>0</v>
      </c>
      <c r="E176" s="17" t="s">
        <v>213</v>
      </c>
      <c r="F176" s="15">
        <v>24</v>
      </c>
      <c r="G176" s="2">
        <v>2.88</v>
      </c>
      <c r="H176" s="3">
        <v>3</v>
      </c>
      <c r="I176" s="2">
        <v>1.66</v>
      </c>
      <c r="J176" s="2">
        <f t="shared" si="5"/>
        <v>1.22</v>
      </c>
      <c r="K176" s="1">
        <v>1</v>
      </c>
      <c r="L176" s="2">
        <f t="shared" si="6"/>
        <v>1.22</v>
      </c>
      <c r="M176" s="1">
        <v>1</v>
      </c>
      <c r="N176" s="2">
        <v>1.22</v>
      </c>
      <c r="O176" s="1" t="s">
        <v>1746</v>
      </c>
    </row>
    <row r="177" spans="1:15" x14ac:dyDescent="0.25">
      <c r="A177" s="1">
        <v>176</v>
      </c>
      <c r="B177" s="1" t="s">
        <v>2613</v>
      </c>
      <c r="C177" s="10">
        <v>44746</v>
      </c>
      <c r="D177" s="22">
        <v>1</v>
      </c>
      <c r="E177" s="17" t="s">
        <v>213</v>
      </c>
      <c r="F177" s="15">
        <v>24</v>
      </c>
      <c r="G177" s="2">
        <v>4.33</v>
      </c>
      <c r="H177" s="3">
        <v>8</v>
      </c>
      <c r="I177" s="2">
        <v>2.02</v>
      </c>
      <c r="J177" s="2">
        <f t="shared" si="5"/>
        <v>2.31</v>
      </c>
      <c r="K177" s="1">
        <v>1</v>
      </c>
      <c r="L177" s="2">
        <f t="shared" si="6"/>
        <v>1.31</v>
      </c>
      <c r="M177" s="1">
        <v>1</v>
      </c>
      <c r="N177" s="2">
        <v>1.31</v>
      </c>
      <c r="O177" s="1" t="s">
        <v>1746</v>
      </c>
    </row>
    <row r="178" spans="1:15" x14ac:dyDescent="0.25">
      <c r="A178" s="1">
        <v>177</v>
      </c>
      <c r="B178" s="1" t="s">
        <v>265</v>
      </c>
      <c r="C178" s="10">
        <v>44746</v>
      </c>
      <c r="D178" s="22">
        <v>0</v>
      </c>
      <c r="E178" s="17" t="s">
        <v>213</v>
      </c>
      <c r="F178" s="15">
        <v>24</v>
      </c>
      <c r="G178" s="2">
        <v>2.87</v>
      </c>
      <c r="H178" s="3">
        <v>3</v>
      </c>
      <c r="I178" s="2">
        <v>1.66</v>
      </c>
      <c r="J178" s="2">
        <f t="shared" si="5"/>
        <v>1.2100000000000002</v>
      </c>
      <c r="K178" s="1">
        <v>1</v>
      </c>
      <c r="L178" s="2">
        <f t="shared" si="6"/>
        <v>1.2100000000000002</v>
      </c>
      <c r="M178" s="1">
        <v>1</v>
      </c>
      <c r="N178" s="2">
        <v>1.21</v>
      </c>
      <c r="O178" s="1" t="s">
        <v>1746</v>
      </c>
    </row>
    <row r="179" spans="1:15" x14ac:dyDescent="0.25">
      <c r="A179" s="1">
        <v>178</v>
      </c>
      <c r="B179" s="1" t="s">
        <v>2613</v>
      </c>
      <c r="C179" s="10">
        <v>44747</v>
      </c>
      <c r="D179" s="22">
        <v>1</v>
      </c>
      <c r="E179" s="17" t="s">
        <v>213</v>
      </c>
      <c r="F179" s="15">
        <v>24</v>
      </c>
      <c r="G179" s="2">
        <v>4.3099999999999996</v>
      </c>
      <c r="H179" s="3">
        <v>8</v>
      </c>
      <c r="I179" s="2">
        <v>2.02</v>
      </c>
      <c r="J179" s="2">
        <f t="shared" si="5"/>
        <v>2.2899999999999996</v>
      </c>
      <c r="K179" s="1">
        <v>1</v>
      </c>
      <c r="L179" s="2">
        <f t="shared" si="6"/>
        <v>1.2899999999999996</v>
      </c>
      <c r="M179" s="1">
        <v>1</v>
      </c>
      <c r="N179" s="2">
        <v>1.29</v>
      </c>
      <c r="O179" s="1" t="s">
        <v>1746</v>
      </c>
    </row>
    <row r="180" spans="1:15" x14ac:dyDescent="0.25">
      <c r="A180" s="1">
        <v>179</v>
      </c>
      <c r="B180" s="1" t="s">
        <v>265</v>
      </c>
      <c r="C180" s="10">
        <v>44747</v>
      </c>
      <c r="D180" s="22">
        <v>0</v>
      </c>
      <c r="E180" s="17" t="s">
        <v>213</v>
      </c>
      <c r="F180" s="15">
        <v>24</v>
      </c>
      <c r="G180" s="2">
        <v>2.84</v>
      </c>
      <c r="H180" s="3">
        <v>2</v>
      </c>
      <c r="I180" s="2">
        <v>1.63</v>
      </c>
      <c r="J180" s="2">
        <f t="shared" si="5"/>
        <v>1.21</v>
      </c>
      <c r="K180" s="1">
        <v>1</v>
      </c>
      <c r="L180" s="2">
        <f t="shared" si="6"/>
        <v>1.21</v>
      </c>
      <c r="M180" s="1">
        <v>1</v>
      </c>
      <c r="N180" s="2">
        <v>1.21</v>
      </c>
      <c r="O180" s="1" t="s">
        <v>1746</v>
      </c>
    </row>
    <row r="181" spans="1:15" x14ac:dyDescent="0.25">
      <c r="A181" s="1">
        <v>180</v>
      </c>
      <c r="B181" s="1" t="s">
        <v>2613</v>
      </c>
      <c r="C181" s="10">
        <v>44748</v>
      </c>
      <c r="D181" s="22">
        <v>1</v>
      </c>
      <c r="E181" s="17" t="s">
        <v>213</v>
      </c>
      <c r="F181" s="15">
        <v>24</v>
      </c>
      <c r="G181" s="2">
        <v>4.32</v>
      </c>
      <c r="H181" s="3">
        <v>8</v>
      </c>
      <c r="I181" s="2">
        <v>2.12</v>
      </c>
      <c r="J181" s="2">
        <f t="shared" si="5"/>
        <v>2.2000000000000002</v>
      </c>
      <c r="K181" s="1">
        <v>1</v>
      </c>
      <c r="L181" s="2">
        <f t="shared" si="6"/>
        <v>1.2000000000000002</v>
      </c>
      <c r="M181" s="1">
        <v>1</v>
      </c>
      <c r="N181" s="2">
        <v>1.2</v>
      </c>
      <c r="O181" s="1" t="s">
        <v>1746</v>
      </c>
    </row>
    <row r="182" spans="1:15" x14ac:dyDescent="0.25">
      <c r="A182" s="1">
        <v>181</v>
      </c>
      <c r="B182" s="1" t="s">
        <v>265</v>
      </c>
      <c r="C182" s="10">
        <v>44748</v>
      </c>
      <c r="D182" s="22">
        <v>0</v>
      </c>
      <c r="E182" s="17" t="s">
        <v>213</v>
      </c>
      <c r="F182" s="15">
        <v>24</v>
      </c>
      <c r="G182" s="2">
        <v>2.89</v>
      </c>
      <c r="H182" s="3">
        <v>2</v>
      </c>
      <c r="I182" s="2">
        <v>1.73</v>
      </c>
      <c r="J182" s="2">
        <f t="shared" si="5"/>
        <v>1.1600000000000001</v>
      </c>
      <c r="K182" s="1">
        <v>1</v>
      </c>
      <c r="L182" s="2">
        <f t="shared" si="6"/>
        <v>1.1600000000000001</v>
      </c>
      <c r="M182" s="1">
        <v>1</v>
      </c>
      <c r="N182" s="2">
        <v>1.1599999999999999</v>
      </c>
      <c r="O182" s="1" t="s">
        <v>1746</v>
      </c>
    </row>
    <row r="183" spans="1:15" x14ac:dyDescent="0.25">
      <c r="A183" s="1">
        <v>182</v>
      </c>
      <c r="B183" s="1" t="s">
        <v>2613</v>
      </c>
      <c r="C183" s="10">
        <v>44749</v>
      </c>
      <c r="D183" s="22">
        <v>1</v>
      </c>
      <c r="E183" s="17" t="s">
        <v>213</v>
      </c>
      <c r="F183" s="15">
        <v>24</v>
      </c>
      <c r="G183" s="2">
        <v>4.32</v>
      </c>
      <c r="H183" s="3">
        <v>7</v>
      </c>
      <c r="I183" s="2">
        <v>2.11</v>
      </c>
      <c r="J183" s="2">
        <f t="shared" si="5"/>
        <v>2.2100000000000004</v>
      </c>
      <c r="K183" s="1">
        <v>1</v>
      </c>
      <c r="L183" s="2">
        <f t="shared" si="6"/>
        <v>1.2100000000000004</v>
      </c>
      <c r="M183" s="1">
        <v>1</v>
      </c>
      <c r="N183" s="2">
        <v>1.21</v>
      </c>
      <c r="O183" s="1" t="s">
        <v>1746</v>
      </c>
    </row>
    <row r="184" spans="1:15" x14ac:dyDescent="0.25">
      <c r="A184" s="1">
        <v>183</v>
      </c>
      <c r="B184" s="1" t="s">
        <v>265</v>
      </c>
      <c r="C184" s="10">
        <v>44749</v>
      </c>
      <c r="D184" s="22">
        <v>0</v>
      </c>
      <c r="E184" s="17" t="s">
        <v>2626</v>
      </c>
      <c r="F184" s="15">
        <v>3.3</v>
      </c>
      <c r="G184" s="2">
        <v>0.62</v>
      </c>
      <c r="H184" s="3">
        <v>1</v>
      </c>
      <c r="I184" s="2">
        <v>0.24</v>
      </c>
      <c r="J184" s="2">
        <f t="shared" si="5"/>
        <v>0.38</v>
      </c>
      <c r="K184" s="1">
        <v>4</v>
      </c>
      <c r="L184" s="2">
        <f t="shared" si="6"/>
        <v>1.52</v>
      </c>
      <c r="M184" s="1">
        <f>C196-C184</f>
        <v>6</v>
      </c>
      <c r="N184" s="2">
        <v>1.5324</v>
      </c>
      <c r="O184" s="1" t="s">
        <v>1746</v>
      </c>
    </row>
    <row r="185" spans="1:15" x14ac:dyDescent="0.25">
      <c r="A185" s="1">
        <v>184</v>
      </c>
      <c r="B185" s="1" t="s">
        <v>266</v>
      </c>
      <c r="C185" s="10">
        <v>44749</v>
      </c>
      <c r="D185" s="22">
        <v>0</v>
      </c>
      <c r="E185" s="17" t="s">
        <v>2337</v>
      </c>
      <c r="F185" s="15">
        <v>20.7</v>
      </c>
      <c r="G185" s="2">
        <v>1.78</v>
      </c>
      <c r="H185" s="3">
        <v>14</v>
      </c>
      <c r="I185" s="2">
        <v>1.3</v>
      </c>
      <c r="J185" s="2">
        <f t="shared" si="5"/>
        <v>0.48</v>
      </c>
      <c r="K185" s="1">
        <v>1</v>
      </c>
      <c r="L185" s="2">
        <f t="shared" si="6"/>
        <v>0.48</v>
      </c>
      <c r="M185" s="1">
        <v>1</v>
      </c>
      <c r="N185" s="2">
        <v>0.48</v>
      </c>
      <c r="O185" s="1" t="s">
        <v>1746</v>
      </c>
    </row>
    <row r="186" spans="1:15" x14ac:dyDescent="0.25">
      <c r="A186" s="1">
        <v>185</v>
      </c>
      <c r="B186" s="1" t="s">
        <v>2613</v>
      </c>
      <c r="C186" s="10">
        <v>44750</v>
      </c>
      <c r="D186" s="22">
        <v>1</v>
      </c>
      <c r="E186" s="17" t="s">
        <v>213</v>
      </c>
      <c r="F186" s="15">
        <v>24</v>
      </c>
      <c r="G186" s="2">
        <v>4.3099999999999996</v>
      </c>
      <c r="H186" s="3">
        <v>8</v>
      </c>
      <c r="I186" s="2">
        <v>2.12</v>
      </c>
      <c r="J186" s="2">
        <f t="shared" si="5"/>
        <v>2.1899999999999995</v>
      </c>
      <c r="K186" s="1">
        <v>1</v>
      </c>
      <c r="L186" s="2">
        <f t="shared" si="6"/>
        <v>1.1899999999999995</v>
      </c>
      <c r="M186" s="1">
        <v>1</v>
      </c>
      <c r="N186" s="2">
        <v>1.19</v>
      </c>
      <c r="O186" s="1" t="s">
        <v>1746</v>
      </c>
    </row>
    <row r="187" spans="1:15" x14ac:dyDescent="0.25">
      <c r="A187" s="1">
        <v>186</v>
      </c>
      <c r="B187" s="1" t="s">
        <v>266</v>
      </c>
      <c r="C187" s="10">
        <v>44750</v>
      </c>
      <c r="D187" s="22">
        <v>0</v>
      </c>
      <c r="E187" s="17" t="s">
        <v>213</v>
      </c>
      <c r="F187" s="15">
        <v>24</v>
      </c>
      <c r="G187" s="2">
        <v>2.98</v>
      </c>
      <c r="H187" s="3">
        <v>14</v>
      </c>
      <c r="I187" s="2">
        <v>1.56</v>
      </c>
      <c r="J187" s="2">
        <f t="shared" si="5"/>
        <v>1.42</v>
      </c>
      <c r="K187" s="1">
        <v>1</v>
      </c>
      <c r="L187" s="2">
        <f t="shared" si="6"/>
        <v>1.42</v>
      </c>
      <c r="M187" s="1">
        <v>1</v>
      </c>
      <c r="N187" s="2">
        <v>1.42</v>
      </c>
      <c r="O187" s="1" t="s">
        <v>1746</v>
      </c>
    </row>
    <row r="188" spans="1:15" x14ac:dyDescent="0.25">
      <c r="A188" s="1">
        <v>187</v>
      </c>
      <c r="B188" s="1" t="s">
        <v>2613</v>
      </c>
      <c r="C188" s="10">
        <v>44751</v>
      </c>
      <c r="D188" s="22">
        <v>1</v>
      </c>
      <c r="E188" s="17" t="s">
        <v>2627</v>
      </c>
      <c r="F188" s="15">
        <v>22</v>
      </c>
      <c r="G188" s="2">
        <v>4.16</v>
      </c>
      <c r="H188" s="3">
        <v>7</v>
      </c>
      <c r="I188" s="2">
        <v>2.12</v>
      </c>
      <c r="J188" s="2">
        <f t="shared" si="5"/>
        <v>2.04</v>
      </c>
      <c r="K188" s="1">
        <v>1</v>
      </c>
      <c r="L188" s="2">
        <f t="shared" si="6"/>
        <v>1.04</v>
      </c>
      <c r="M188" s="1">
        <v>1</v>
      </c>
      <c r="N188" s="2">
        <v>1.04</v>
      </c>
      <c r="O188" s="1" t="s">
        <v>1746</v>
      </c>
    </row>
    <row r="189" spans="1:15" x14ac:dyDescent="0.25">
      <c r="A189" s="1">
        <v>188</v>
      </c>
      <c r="B189" s="1" t="s">
        <v>266</v>
      </c>
      <c r="C189" s="10">
        <v>44751</v>
      </c>
      <c r="D189" s="22">
        <v>0</v>
      </c>
      <c r="E189" s="17" t="s">
        <v>2627</v>
      </c>
      <c r="F189" s="15">
        <v>22</v>
      </c>
      <c r="G189" s="2">
        <v>2.99</v>
      </c>
      <c r="H189" s="3">
        <v>10</v>
      </c>
      <c r="I189" s="2">
        <v>1.57</v>
      </c>
      <c r="J189" s="2">
        <f t="shared" si="5"/>
        <v>1.4200000000000002</v>
      </c>
      <c r="K189" s="1">
        <v>1</v>
      </c>
      <c r="L189" s="2">
        <f t="shared" si="6"/>
        <v>1.4200000000000002</v>
      </c>
      <c r="M189" s="1">
        <v>1</v>
      </c>
      <c r="N189" s="2">
        <v>1.42</v>
      </c>
      <c r="O189" s="1" t="s">
        <v>1746</v>
      </c>
    </row>
    <row r="190" spans="1:15" x14ac:dyDescent="0.25">
      <c r="A190" s="1">
        <v>189</v>
      </c>
      <c r="B190" s="1" t="s">
        <v>2613</v>
      </c>
      <c r="C190" s="10">
        <v>44752</v>
      </c>
      <c r="D190" s="22">
        <v>1</v>
      </c>
      <c r="E190" s="17" t="s">
        <v>1686</v>
      </c>
      <c r="F190" s="15">
        <v>20</v>
      </c>
      <c r="G190" s="2">
        <v>3.58</v>
      </c>
      <c r="H190" s="3">
        <v>6</v>
      </c>
      <c r="I190" s="2">
        <v>2.2000000000000002</v>
      </c>
      <c r="J190" s="2">
        <f t="shared" si="5"/>
        <v>1.38</v>
      </c>
      <c r="K190" s="1">
        <v>1</v>
      </c>
      <c r="L190" s="2">
        <f t="shared" si="6"/>
        <v>0.37999999999999989</v>
      </c>
      <c r="M190" s="1">
        <v>1</v>
      </c>
      <c r="N190" s="2">
        <v>0.38</v>
      </c>
      <c r="O190" s="1" t="s">
        <v>1746</v>
      </c>
    </row>
    <row r="191" spans="1:15" x14ac:dyDescent="0.25">
      <c r="A191" s="1">
        <v>190</v>
      </c>
      <c r="B191" s="1" t="s">
        <v>266</v>
      </c>
      <c r="C191" s="10">
        <v>44752</v>
      </c>
      <c r="D191" s="22">
        <v>0</v>
      </c>
      <c r="E191" s="17" t="s">
        <v>1686</v>
      </c>
      <c r="F191" s="15">
        <v>20</v>
      </c>
      <c r="G191" s="2">
        <v>2.71</v>
      </c>
      <c r="H191" s="3">
        <v>8</v>
      </c>
      <c r="I191" s="2">
        <v>1.88</v>
      </c>
      <c r="J191" s="2">
        <f t="shared" si="5"/>
        <v>0.83000000000000007</v>
      </c>
      <c r="K191" s="1">
        <v>1</v>
      </c>
      <c r="L191" s="2">
        <f t="shared" si="6"/>
        <v>0.83000000000000007</v>
      </c>
      <c r="M191" s="1">
        <v>1</v>
      </c>
      <c r="N191" s="2">
        <v>0.83</v>
      </c>
      <c r="O191" s="1" t="s">
        <v>1746</v>
      </c>
    </row>
    <row r="192" spans="1:15" x14ac:dyDescent="0.25">
      <c r="A192" s="1">
        <v>191</v>
      </c>
      <c r="B192" s="1" t="s">
        <v>2613</v>
      </c>
      <c r="C192" s="10">
        <v>44753</v>
      </c>
      <c r="D192" s="22">
        <v>0.5</v>
      </c>
      <c r="E192" s="17" t="s">
        <v>213</v>
      </c>
      <c r="F192" s="15">
        <v>24</v>
      </c>
      <c r="G192" s="2">
        <v>3.19</v>
      </c>
      <c r="H192" s="3">
        <v>5</v>
      </c>
      <c r="I192" s="2">
        <v>2.04</v>
      </c>
      <c r="J192" s="2">
        <f t="shared" si="5"/>
        <v>1.1499999999999999</v>
      </c>
      <c r="K192" s="1">
        <v>1</v>
      </c>
      <c r="L192" s="2">
        <f t="shared" si="6"/>
        <v>0.64999999999999991</v>
      </c>
      <c r="M192" s="1">
        <v>1</v>
      </c>
      <c r="N192" s="2">
        <v>0.65</v>
      </c>
      <c r="O192" s="1" t="s">
        <v>1746</v>
      </c>
    </row>
    <row r="193" spans="1:15" x14ac:dyDescent="0.25">
      <c r="A193" s="1">
        <v>192</v>
      </c>
      <c r="B193" s="1" t="s">
        <v>266</v>
      </c>
      <c r="C193" s="10">
        <v>44753</v>
      </c>
      <c r="D193" s="22">
        <v>0</v>
      </c>
      <c r="E193" s="17" t="s">
        <v>213</v>
      </c>
      <c r="F193" s="15">
        <v>24</v>
      </c>
      <c r="G193" s="2">
        <v>3.66</v>
      </c>
      <c r="H193" s="3">
        <v>6</v>
      </c>
      <c r="I193" s="2">
        <v>1.8</v>
      </c>
      <c r="J193" s="2">
        <f t="shared" si="5"/>
        <v>1.86</v>
      </c>
      <c r="K193" s="1">
        <v>1</v>
      </c>
      <c r="L193" s="2">
        <f t="shared" si="6"/>
        <v>1.86</v>
      </c>
      <c r="M193" s="1">
        <v>1</v>
      </c>
      <c r="N193" s="2">
        <v>1.86</v>
      </c>
      <c r="O193" s="1" t="s">
        <v>1746</v>
      </c>
    </row>
    <row r="194" spans="1:15" x14ac:dyDescent="0.25">
      <c r="A194" s="1">
        <v>193</v>
      </c>
      <c r="B194" s="1" t="s">
        <v>2613</v>
      </c>
      <c r="C194" s="10">
        <v>44754</v>
      </c>
      <c r="D194" s="22">
        <v>0.5</v>
      </c>
      <c r="E194" s="17" t="s">
        <v>213</v>
      </c>
      <c r="F194" s="15">
        <v>9</v>
      </c>
      <c r="G194" s="2">
        <v>2.54</v>
      </c>
      <c r="H194" s="3">
        <v>4</v>
      </c>
      <c r="I194" s="2">
        <v>1.02</v>
      </c>
      <c r="J194" s="2">
        <f t="shared" ref="J194:J257" si="7">G194-I194</f>
        <v>1.52</v>
      </c>
      <c r="K194" s="1">
        <v>2</v>
      </c>
      <c r="L194" s="2">
        <f t="shared" si="6"/>
        <v>2.04</v>
      </c>
      <c r="M194" s="1">
        <f>C197-C194</f>
        <v>2</v>
      </c>
      <c r="N194" s="2">
        <v>2.516</v>
      </c>
      <c r="O194" s="1" t="s">
        <v>1746</v>
      </c>
    </row>
    <row r="195" spans="1:15" x14ac:dyDescent="0.25">
      <c r="A195" s="1">
        <v>194</v>
      </c>
      <c r="B195" s="1" t="s">
        <v>266</v>
      </c>
      <c r="C195" s="10">
        <v>44754</v>
      </c>
      <c r="D195" s="22">
        <v>0</v>
      </c>
      <c r="E195" s="17" t="s">
        <v>213</v>
      </c>
      <c r="F195" s="15">
        <v>4</v>
      </c>
      <c r="G195" s="2">
        <v>1.19</v>
      </c>
      <c r="H195" s="3">
        <v>2</v>
      </c>
      <c r="I195" s="2">
        <v>0.32</v>
      </c>
      <c r="J195" s="2">
        <f t="shared" si="7"/>
        <v>0.86999999999999988</v>
      </c>
      <c r="K195" s="1">
        <v>3</v>
      </c>
      <c r="L195" s="2">
        <f t="shared" ref="L195:L258" si="8">(G195-I195-D195)*K195</f>
        <v>2.6099999999999994</v>
      </c>
      <c r="M195" s="1">
        <f>C215-C195</f>
        <v>9</v>
      </c>
      <c r="N195" s="2">
        <v>2.8431000000000002</v>
      </c>
      <c r="O195" s="1" t="s">
        <v>1746</v>
      </c>
    </row>
    <row r="196" spans="1:15" ht="33" x14ac:dyDescent="0.25">
      <c r="A196" s="1">
        <v>195</v>
      </c>
      <c r="B196" s="1" t="s">
        <v>265</v>
      </c>
      <c r="C196" s="10">
        <v>44755</v>
      </c>
      <c r="D196" s="22">
        <v>0</v>
      </c>
      <c r="E196" s="18" t="s">
        <v>2628</v>
      </c>
      <c r="F196" s="15">
        <v>10</v>
      </c>
      <c r="G196" s="2">
        <v>1.44</v>
      </c>
      <c r="H196" s="3">
        <v>3</v>
      </c>
      <c r="I196" s="2">
        <v>0.74</v>
      </c>
      <c r="J196" s="2">
        <f t="shared" si="7"/>
        <v>0.7</v>
      </c>
      <c r="K196" s="1">
        <v>1</v>
      </c>
      <c r="L196" s="2">
        <f t="shared" si="8"/>
        <v>0.7</v>
      </c>
      <c r="M196" s="1">
        <v>1</v>
      </c>
      <c r="N196" s="2">
        <v>0.7</v>
      </c>
      <c r="O196" s="1" t="s">
        <v>1746</v>
      </c>
    </row>
    <row r="197" spans="1:15" x14ac:dyDescent="0.25">
      <c r="A197" s="1">
        <v>196</v>
      </c>
      <c r="B197" s="1" t="s">
        <v>2613</v>
      </c>
      <c r="C197" s="10">
        <v>44756</v>
      </c>
      <c r="D197" s="22">
        <v>0</v>
      </c>
      <c r="E197" s="17" t="s">
        <v>217</v>
      </c>
      <c r="F197" s="15">
        <v>9</v>
      </c>
      <c r="G197" s="2">
        <v>2.11</v>
      </c>
      <c r="H197" s="3">
        <v>3</v>
      </c>
      <c r="I197" s="2">
        <v>0.83</v>
      </c>
      <c r="J197" s="2">
        <f t="shared" si="7"/>
        <v>1.2799999999999998</v>
      </c>
      <c r="K197" s="1">
        <v>1</v>
      </c>
      <c r="L197" s="2">
        <f t="shared" si="8"/>
        <v>1.2799999999999998</v>
      </c>
      <c r="M197" s="1">
        <v>1</v>
      </c>
      <c r="N197" s="2">
        <v>1.28</v>
      </c>
      <c r="O197" s="1" t="s">
        <v>1746</v>
      </c>
    </row>
    <row r="198" spans="1:15" x14ac:dyDescent="0.25">
      <c r="A198" s="1">
        <v>197</v>
      </c>
      <c r="B198" s="1" t="s">
        <v>265</v>
      </c>
      <c r="C198" s="10">
        <v>44756</v>
      </c>
      <c r="D198" s="22">
        <v>0</v>
      </c>
      <c r="E198" s="17" t="s">
        <v>216</v>
      </c>
      <c r="F198" s="15">
        <v>15</v>
      </c>
      <c r="G198" s="2">
        <v>2.89</v>
      </c>
      <c r="H198" s="3">
        <v>5</v>
      </c>
      <c r="I198" s="2">
        <v>1.59</v>
      </c>
      <c r="J198" s="2">
        <f t="shared" si="7"/>
        <v>1.3</v>
      </c>
      <c r="K198" s="1">
        <v>1</v>
      </c>
      <c r="L198" s="2">
        <f t="shared" si="8"/>
        <v>1.3</v>
      </c>
      <c r="M198" s="1">
        <v>1</v>
      </c>
      <c r="N198" s="2">
        <v>1.3</v>
      </c>
      <c r="O198" s="1" t="s">
        <v>1746</v>
      </c>
    </row>
    <row r="199" spans="1:15" x14ac:dyDescent="0.25">
      <c r="A199" s="1">
        <v>198</v>
      </c>
      <c r="B199" s="1" t="s">
        <v>2613</v>
      </c>
      <c r="C199" s="10">
        <v>44757</v>
      </c>
      <c r="D199" s="22">
        <v>1</v>
      </c>
      <c r="E199" s="17" t="s">
        <v>213</v>
      </c>
      <c r="F199" s="15">
        <v>24</v>
      </c>
      <c r="G199" s="2">
        <v>5.31</v>
      </c>
      <c r="H199" s="3">
        <v>8</v>
      </c>
      <c r="I199" s="2">
        <v>2.1800000000000002</v>
      </c>
      <c r="J199" s="2">
        <f t="shared" si="7"/>
        <v>3.1299999999999994</v>
      </c>
      <c r="K199" s="1">
        <v>1</v>
      </c>
      <c r="L199" s="2">
        <f t="shared" si="8"/>
        <v>2.1299999999999994</v>
      </c>
      <c r="M199" s="1">
        <v>1</v>
      </c>
      <c r="N199" s="2">
        <v>2.13</v>
      </c>
      <c r="O199" s="1" t="s">
        <v>1746</v>
      </c>
    </row>
    <row r="200" spans="1:15" x14ac:dyDescent="0.25">
      <c r="A200" s="1">
        <v>199</v>
      </c>
      <c r="B200" s="1" t="s">
        <v>265</v>
      </c>
      <c r="C200" s="10">
        <v>44757</v>
      </c>
      <c r="D200" s="22">
        <v>0</v>
      </c>
      <c r="E200" s="17" t="s">
        <v>213</v>
      </c>
      <c r="F200" s="15">
        <v>24</v>
      </c>
      <c r="G200" s="2">
        <v>3.9</v>
      </c>
      <c r="H200" s="3">
        <v>6</v>
      </c>
      <c r="I200" s="2">
        <v>2.16</v>
      </c>
      <c r="J200" s="2">
        <f t="shared" si="7"/>
        <v>1.7399999999999998</v>
      </c>
      <c r="K200" s="1">
        <v>1</v>
      </c>
      <c r="L200" s="2">
        <f t="shared" si="8"/>
        <v>1.7399999999999998</v>
      </c>
      <c r="M200" s="1">
        <v>1</v>
      </c>
      <c r="N200" s="2">
        <v>1.74</v>
      </c>
      <c r="O200" s="1" t="s">
        <v>1746</v>
      </c>
    </row>
    <row r="201" spans="1:15" x14ac:dyDescent="0.25">
      <c r="A201" s="1">
        <v>200</v>
      </c>
      <c r="B201" s="1" t="s">
        <v>2616</v>
      </c>
      <c r="C201" s="10">
        <v>44758</v>
      </c>
      <c r="D201" s="22">
        <v>1</v>
      </c>
      <c r="E201" s="17" t="s">
        <v>489</v>
      </c>
      <c r="F201" s="15">
        <v>23</v>
      </c>
      <c r="G201" s="2">
        <v>4.7699999999999996</v>
      </c>
      <c r="H201" s="3">
        <v>5</v>
      </c>
      <c r="I201" s="2">
        <v>2.33</v>
      </c>
      <c r="J201" s="2">
        <f t="shared" si="7"/>
        <v>2.4399999999999995</v>
      </c>
      <c r="K201" s="1">
        <v>1</v>
      </c>
      <c r="L201" s="2">
        <f t="shared" si="8"/>
        <v>1.4399999999999995</v>
      </c>
      <c r="M201" s="1">
        <v>1</v>
      </c>
      <c r="N201" s="2">
        <v>1.44</v>
      </c>
      <c r="O201" s="1" t="s">
        <v>1746</v>
      </c>
    </row>
    <row r="202" spans="1:15" x14ac:dyDescent="0.25">
      <c r="A202" s="1">
        <v>201</v>
      </c>
      <c r="B202" s="1" t="s">
        <v>2613</v>
      </c>
      <c r="C202" s="10">
        <v>44758</v>
      </c>
      <c r="D202" s="22">
        <v>1</v>
      </c>
      <c r="E202" s="17" t="s">
        <v>278</v>
      </c>
      <c r="F202" s="15">
        <v>1</v>
      </c>
      <c r="G202" s="2">
        <v>1.75</v>
      </c>
      <c r="H202" s="3">
        <v>3</v>
      </c>
      <c r="I202" s="2">
        <v>0.1</v>
      </c>
      <c r="J202" s="2">
        <f t="shared" si="7"/>
        <v>1.65</v>
      </c>
      <c r="K202" s="1">
        <v>1</v>
      </c>
      <c r="L202" s="2">
        <f t="shared" si="8"/>
        <v>0.64999999999999991</v>
      </c>
      <c r="M202" s="1">
        <v>1</v>
      </c>
      <c r="N202" s="2">
        <v>0.65</v>
      </c>
      <c r="O202" s="1" t="s">
        <v>1746</v>
      </c>
    </row>
    <row r="203" spans="1:15" x14ac:dyDescent="0.25">
      <c r="A203" s="1">
        <v>202</v>
      </c>
      <c r="B203" s="1" t="s">
        <v>265</v>
      </c>
      <c r="C203" s="10">
        <v>44758</v>
      </c>
      <c r="D203" s="22">
        <v>0</v>
      </c>
      <c r="E203" s="17" t="s">
        <v>213</v>
      </c>
      <c r="F203" s="15">
        <v>24</v>
      </c>
      <c r="G203" s="2">
        <v>3.53</v>
      </c>
      <c r="H203" s="3">
        <v>6</v>
      </c>
      <c r="I203" s="2">
        <v>2.46</v>
      </c>
      <c r="J203" s="2">
        <f t="shared" si="7"/>
        <v>1.0699999999999998</v>
      </c>
      <c r="K203" s="1">
        <v>1</v>
      </c>
      <c r="L203" s="2">
        <f t="shared" si="8"/>
        <v>1.0699999999999998</v>
      </c>
      <c r="M203" s="1">
        <v>1</v>
      </c>
      <c r="N203" s="2">
        <v>1.07</v>
      </c>
      <c r="O203" s="1" t="s">
        <v>1746</v>
      </c>
    </row>
    <row r="204" spans="1:15" x14ac:dyDescent="0.25">
      <c r="A204" s="1">
        <v>203</v>
      </c>
      <c r="B204" s="1" t="s">
        <v>2616</v>
      </c>
      <c r="C204" s="10">
        <v>44759</v>
      </c>
      <c r="D204" s="22">
        <v>1</v>
      </c>
      <c r="E204" s="17" t="s">
        <v>1054</v>
      </c>
      <c r="F204" s="15">
        <v>13</v>
      </c>
      <c r="G204" s="2">
        <v>3.86</v>
      </c>
      <c r="H204" s="3">
        <v>4</v>
      </c>
      <c r="I204" s="2">
        <v>1.2</v>
      </c>
      <c r="J204" s="2">
        <f t="shared" si="7"/>
        <v>2.66</v>
      </c>
      <c r="K204" s="1">
        <v>5</v>
      </c>
      <c r="L204" s="2">
        <f t="shared" si="8"/>
        <v>8.3000000000000007</v>
      </c>
      <c r="M204" s="1">
        <f>C218-C204</f>
        <v>6</v>
      </c>
      <c r="N204" s="2">
        <v>15.233700000000001</v>
      </c>
      <c r="O204" s="161" t="s">
        <v>2629</v>
      </c>
    </row>
    <row r="205" spans="1:15" x14ac:dyDescent="0.25">
      <c r="A205" s="1">
        <v>204</v>
      </c>
      <c r="B205" s="1" t="s">
        <v>2613</v>
      </c>
      <c r="C205" s="10">
        <v>44759</v>
      </c>
      <c r="D205" s="22">
        <v>0</v>
      </c>
      <c r="E205" s="17" t="s">
        <v>423</v>
      </c>
      <c r="F205" s="15">
        <v>11</v>
      </c>
      <c r="G205" s="2">
        <v>2.44</v>
      </c>
      <c r="H205" s="3">
        <v>4</v>
      </c>
      <c r="I205" s="2">
        <v>1.02</v>
      </c>
      <c r="J205" s="2">
        <f t="shared" si="7"/>
        <v>1.42</v>
      </c>
      <c r="K205" s="1">
        <v>1</v>
      </c>
      <c r="L205" s="2">
        <f t="shared" si="8"/>
        <v>1.42</v>
      </c>
      <c r="M205" s="1">
        <v>1</v>
      </c>
      <c r="N205" s="2">
        <v>1.42</v>
      </c>
      <c r="O205" s="161"/>
    </row>
    <row r="206" spans="1:15" x14ac:dyDescent="0.25">
      <c r="A206" s="1">
        <v>205</v>
      </c>
      <c r="B206" s="1" t="s">
        <v>265</v>
      </c>
      <c r="C206" s="10">
        <v>44759</v>
      </c>
      <c r="D206" s="22">
        <v>0</v>
      </c>
      <c r="E206" s="17" t="s">
        <v>213</v>
      </c>
      <c r="F206" s="15">
        <v>24</v>
      </c>
      <c r="G206" s="2">
        <v>3.63</v>
      </c>
      <c r="H206" s="3">
        <v>3</v>
      </c>
      <c r="I206" s="2">
        <v>2.23</v>
      </c>
      <c r="J206" s="2">
        <f t="shared" si="7"/>
        <v>1.4</v>
      </c>
      <c r="K206" s="1">
        <v>1</v>
      </c>
      <c r="L206" s="2">
        <f t="shared" si="8"/>
        <v>1.4</v>
      </c>
      <c r="M206" s="1">
        <v>1</v>
      </c>
      <c r="N206" s="2">
        <v>1.4</v>
      </c>
      <c r="O206" s="161"/>
    </row>
    <row r="207" spans="1:15" x14ac:dyDescent="0.25">
      <c r="A207" s="1">
        <v>206</v>
      </c>
      <c r="B207" s="1" t="s">
        <v>2613</v>
      </c>
      <c r="C207" s="10">
        <v>44760</v>
      </c>
      <c r="D207" s="22">
        <v>1</v>
      </c>
      <c r="E207" s="17" t="s">
        <v>213</v>
      </c>
      <c r="F207" s="15">
        <v>24</v>
      </c>
      <c r="G207" s="2">
        <v>5.09</v>
      </c>
      <c r="H207" s="3">
        <v>7</v>
      </c>
      <c r="I207" s="2">
        <v>2.2799999999999998</v>
      </c>
      <c r="J207" s="2">
        <f t="shared" si="7"/>
        <v>2.81</v>
      </c>
      <c r="K207" s="1">
        <v>1</v>
      </c>
      <c r="L207" s="2">
        <f t="shared" si="8"/>
        <v>1.81</v>
      </c>
      <c r="M207" s="1">
        <v>1</v>
      </c>
      <c r="N207" s="2">
        <v>1.81</v>
      </c>
      <c r="O207" s="161" t="s">
        <v>2629</v>
      </c>
    </row>
    <row r="208" spans="1:15" x14ac:dyDescent="0.25">
      <c r="A208" s="1">
        <v>207</v>
      </c>
      <c r="B208" s="1" t="s">
        <v>265</v>
      </c>
      <c r="C208" s="10">
        <v>44760</v>
      </c>
      <c r="D208" s="22">
        <v>0</v>
      </c>
      <c r="E208" s="17" t="s">
        <v>213</v>
      </c>
      <c r="F208" s="15">
        <v>24</v>
      </c>
      <c r="G208" s="2">
        <v>3.78</v>
      </c>
      <c r="H208" s="3">
        <v>3</v>
      </c>
      <c r="I208" s="2">
        <v>2.66</v>
      </c>
      <c r="J208" s="2">
        <f t="shared" si="7"/>
        <v>1.1199999999999997</v>
      </c>
      <c r="K208" s="1">
        <v>1</v>
      </c>
      <c r="L208" s="2">
        <f t="shared" si="8"/>
        <v>1.1199999999999997</v>
      </c>
      <c r="M208" s="1">
        <v>1</v>
      </c>
      <c r="N208" s="2">
        <v>1.1200000000000001</v>
      </c>
      <c r="O208" s="161"/>
    </row>
    <row r="209" spans="1:15" x14ac:dyDescent="0.25">
      <c r="A209" s="1">
        <v>208</v>
      </c>
      <c r="B209" s="1" t="s">
        <v>2613</v>
      </c>
      <c r="C209" s="10">
        <v>44761</v>
      </c>
      <c r="D209" s="22">
        <v>1</v>
      </c>
      <c r="E209" s="17" t="s">
        <v>213</v>
      </c>
      <c r="F209" s="15">
        <v>24</v>
      </c>
      <c r="G209" s="2">
        <v>4.83</v>
      </c>
      <c r="H209" s="3">
        <v>7</v>
      </c>
      <c r="I209" s="2">
        <v>2.27</v>
      </c>
      <c r="J209" s="2">
        <f t="shared" si="7"/>
        <v>2.56</v>
      </c>
      <c r="K209" s="1">
        <v>1</v>
      </c>
      <c r="L209" s="2">
        <f t="shared" si="8"/>
        <v>1.56</v>
      </c>
      <c r="M209" s="1">
        <v>1</v>
      </c>
      <c r="N209" s="2">
        <v>1.56</v>
      </c>
      <c r="O209" s="180" t="s">
        <v>2629</v>
      </c>
    </row>
    <row r="210" spans="1:15" x14ac:dyDescent="0.25">
      <c r="A210" s="1">
        <v>209</v>
      </c>
      <c r="B210" s="1" t="s">
        <v>265</v>
      </c>
      <c r="C210" s="10">
        <v>44761</v>
      </c>
      <c r="D210" s="22">
        <v>0</v>
      </c>
      <c r="E210" s="17" t="s">
        <v>213</v>
      </c>
      <c r="F210" s="15">
        <v>24</v>
      </c>
      <c r="G210" s="2">
        <v>3.79</v>
      </c>
      <c r="H210" s="3">
        <v>3</v>
      </c>
      <c r="I210" s="2">
        <v>2.57</v>
      </c>
      <c r="J210" s="2">
        <f t="shared" si="7"/>
        <v>1.2200000000000002</v>
      </c>
      <c r="K210" s="1">
        <v>1</v>
      </c>
      <c r="L210" s="2">
        <f t="shared" si="8"/>
        <v>1.2200000000000002</v>
      </c>
      <c r="M210" s="1">
        <v>1</v>
      </c>
      <c r="N210" s="2">
        <v>1.22</v>
      </c>
      <c r="O210" s="180"/>
    </row>
    <row r="211" spans="1:15" x14ac:dyDescent="0.25">
      <c r="A211" s="1">
        <v>210</v>
      </c>
      <c r="B211" s="1" t="s">
        <v>2613</v>
      </c>
      <c r="C211" s="10">
        <v>44762</v>
      </c>
      <c r="D211" s="22">
        <v>1</v>
      </c>
      <c r="E211" s="17" t="s">
        <v>213</v>
      </c>
      <c r="F211" s="15">
        <v>24</v>
      </c>
      <c r="G211" s="2">
        <v>4.83</v>
      </c>
      <c r="H211" s="3">
        <v>6</v>
      </c>
      <c r="I211" s="2">
        <v>2.3199999999999998</v>
      </c>
      <c r="J211" s="2">
        <f t="shared" si="7"/>
        <v>2.5100000000000002</v>
      </c>
      <c r="K211" s="1">
        <v>1</v>
      </c>
      <c r="L211" s="2">
        <f t="shared" si="8"/>
        <v>1.5100000000000002</v>
      </c>
      <c r="M211" s="1">
        <v>1</v>
      </c>
      <c r="N211" s="2">
        <v>1.51</v>
      </c>
      <c r="O211" s="161" t="s">
        <v>2629</v>
      </c>
    </row>
    <row r="212" spans="1:15" x14ac:dyDescent="0.25">
      <c r="A212" s="1">
        <v>211</v>
      </c>
      <c r="B212" s="1" t="s">
        <v>265</v>
      </c>
      <c r="C212" s="10">
        <v>44762</v>
      </c>
      <c r="D212" s="22">
        <v>0</v>
      </c>
      <c r="E212" s="17" t="s">
        <v>213</v>
      </c>
      <c r="F212" s="15">
        <v>24</v>
      </c>
      <c r="G212" s="2">
        <v>3.83</v>
      </c>
      <c r="H212" s="3">
        <v>3</v>
      </c>
      <c r="I212" s="2">
        <v>2.87</v>
      </c>
      <c r="J212" s="2">
        <f t="shared" si="7"/>
        <v>0.96</v>
      </c>
      <c r="K212" s="1">
        <v>1</v>
      </c>
      <c r="L212" s="2">
        <f t="shared" si="8"/>
        <v>0.96</v>
      </c>
      <c r="M212" s="1">
        <v>1</v>
      </c>
      <c r="N212" s="2">
        <v>0.96</v>
      </c>
      <c r="O212" s="161"/>
    </row>
    <row r="213" spans="1:15" x14ac:dyDescent="0.25">
      <c r="A213" s="1">
        <v>212</v>
      </c>
      <c r="B213" s="1" t="s">
        <v>2613</v>
      </c>
      <c r="C213" s="10">
        <v>44763</v>
      </c>
      <c r="D213" s="22">
        <v>1</v>
      </c>
      <c r="E213" s="17" t="s">
        <v>213</v>
      </c>
      <c r="F213" s="15">
        <v>24</v>
      </c>
      <c r="G213" s="2">
        <v>4.8499999999999996</v>
      </c>
      <c r="H213" s="3">
        <v>7</v>
      </c>
      <c r="I213" s="2">
        <v>2.31</v>
      </c>
      <c r="J213" s="2">
        <f t="shared" si="7"/>
        <v>2.5399999999999996</v>
      </c>
      <c r="K213" s="1">
        <v>1</v>
      </c>
      <c r="L213" s="2">
        <f t="shared" si="8"/>
        <v>1.5399999999999996</v>
      </c>
      <c r="M213" s="1">
        <v>1</v>
      </c>
      <c r="N213" s="2">
        <v>1.54</v>
      </c>
      <c r="O213" s="161" t="s">
        <v>2629</v>
      </c>
    </row>
    <row r="214" spans="1:15" x14ac:dyDescent="0.25">
      <c r="A214" s="1">
        <v>213</v>
      </c>
      <c r="B214" s="1" t="s">
        <v>265</v>
      </c>
      <c r="C214" s="10">
        <v>44763</v>
      </c>
      <c r="D214" s="22">
        <v>0</v>
      </c>
      <c r="E214" s="17" t="s">
        <v>697</v>
      </c>
      <c r="F214" s="15">
        <v>3</v>
      </c>
      <c r="G214" s="2">
        <v>0.74</v>
      </c>
      <c r="H214" s="3">
        <v>1</v>
      </c>
      <c r="I214" s="2">
        <v>0.23</v>
      </c>
      <c r="J214" s="2">
        <f t="shared" si="7"/>
        <v>0.51</v>
      </c>
      <c r="K214" s="1">
        <v>1</v>
      </c>
      <c r="L214" s="2">
        <f t="shared" si="8"/>
        <v>0.51</v>
      </c>
      <c r="M214" s="1">
        <f>C219-C214</f>
        <v>2</v>
      </c>
      <c r="N214" s="2">
        <v>0.83599999999999997</v>
      </c>
      <c r="O214" s="161"/>
    </row>
    <row r="215" spans="1:15" x14ac:dyDescent="0.25">
      <c r="A215" s="1">
        <v>214</v>
      </c>
      <c r="B215" s="1" t="s">
        <v>266</v>
      </c>
      <c r="C215" s="10">
        <v>44763</v>
      </c>
      <c r="D215" s="22">
        <v>0</v>
      </c>
      <c r="E215" s="17" t="s">
        <v>542</v>
      </c>
      <c r="F215" s="15">
        <v>21</v>
      </c>
      <c r="G215" s="2">
        <v>2.92</v>
      </c>
      <c r="H215" s="3">
        <v>10</v>
      </c>
      <c r="I215" s="2">
        <v>1.58</v>
      </c>
      <c r="J215" s="2">
        <f t="shared" si="7"/>
        <v>1.3399999999999999</v>
      </c>
      <c r="K215" s="1">
        <v>1</v>
      </c>
      <c r="L215" s="2">
        <f t="shared" si="8"/>
        <v>1.3399999999999999</v>
      </c>
      <c r="M215" s="1">
        <v>1</v>
      </c>
      <c r="N215" s="2">
        <v>1.34</v>
      </c>
      <c r="O215" s="161"/>
    </row>
    <row r="216" spans="1:15" x14ac:dyDescent="0.25">
      <c r="A216" s="1">
        <v>215</v>
      </c>
      <c r="B216" s="1" t="s">
        <v>2613</v>
      </c>
      <c r="C216" s="10">
        <v>44764</v>
      </c>
      <c r="D216" s="22">
        <v>1</v>
      </c>
      <c r="E216" s="17" t="s">
        <v>213</v>
      </c>
      <c r="F216" s="15">
        <v>24</v>
      </c>
      <c r="G216" s="2">
        <v>4.95</v>
      </c>
      <c r="H216" s="3">
        <v>7</v>
      </c>
      <c r="I216" s="2">
        <v>2.31</v>
      </c>
      <c r="J216" s="2">
        <f t="shared" si="7"/>
        <v>2.64</v>
      </c>
      <c r="K216" s="1">
        <v>2</v>
      </c>
      <c r="L216" s="2">
        <f t="shared" si="8"/>
        <v>3.2800000000000002</v>
      </c>
      <c r="M216" s="1">
        <f>C220-C216</f>
        <v>2</v>
      </c>
      <c r="N216" s="2">
        <v>6.3192000000000004</v>
      </c>
      <c r="O216" s="1" t="s">
        <v>1746</v>
      </c>
    </row>
    <row r="217" spans="1:15" x14ac:dyDescent="0.25">
      <c r="A217" s="1">
        <v>216</v>
      </c>
      <c r="B217" s="1" t="s">
        <v>266</v>
      </c>
      <c r="C217" s="10">
        <v>44764</v>
      </c>
      <c r="D217" s="22">
        <v>0</v>
      </c>
      <c r="E217" s="17" t="s">
        <v>213</v>
      </c>
      <c r="F217" s="15">
        <v>24</v>
      </c>
      <c r="G217" s="2">
        <v>3.45</v>
      </c>
      <c r="H217" s="3">
        <v>8</v>
      </c>
      <c r="I217" s="2">
        <v>2</v>
      </c>
      <c r="J217" s="2">
        <f t="shared" si="7"/>
        <v>1.4500000000000002</v>
      </c>
      <c r="K217" s="1">
        <v>1</v>
      </c>
      <c r="L217" s="2">
        <f t="shared" si="8"/>
        <v>1.4500000000000002</v>
      </c>
      <c r="M217" s="1">
        <f>C221-C217</f>
        <v>2</v>
      </c>
      <c r="N217" s="2">
        <v>2.0958000000000001</v>
      </c>
      <c r="O217" s="1" t="s">
        <v>1746</v>
      </c>
    </row>
    <row r="218" spans="1:15" x14ac:dyDescent="0.25">
      <c r="A218" s="1">
        <v>217</v>
      </c>
      <c r="B218" s="1" t="s">
        <v>2616</v>
      </c>
      <c r="C218" s="10">
        <v>44765</v>
      </c>
      <c r="D218" s="22">
        <v>1</v>
      </c>
      <c r="E218" s="17" t="s">
        <v>213</v>
      </c>
      <c r="F218" s="15">
        <v>24</v>
      </c>
      <c r="G218" s="2">
        <v>4.97</v>
      </c>
      <c r="H218" s="3">
        <v>4</v>
      </c>
      <c r="I218" s="2">
        <v>2.48</v>
      </c>
      <c r="J218" s="2">
        <f t="shared" si="7"/>
        <v>2.4899999999999998</v>
      </c>
      <c r="K218" s="1">
        <v>1</v>
      </c>
      <c r="L218" s="2">
        <f t="shared" si="8"/>
        <v>1.4899999999999998</v>
      </c>
      <c r="M218" s="1">
        <f>C224-C218</f>
        <v>3</v>
      </c>
      <c r="N218" s="2">
        <v>0.31850000000000001</v>
      </c>
      <c r="O218" s="1" t="s">
        <v>1746</v>
      </c>
    </row>
    <row r="219" spans="1:15" x14ac:dyDescent="0.25">
      <c r="A219" s="1">
        <v>218</v>
      </c>
      <c r="B219" s="1" t="s">
        <v>265</v>
      </c>
      <c r="C219" s="10">
        <v>44765</v>
      </c>
      <c r="D219" s="22">
        <v>0</v>
      </c>
      <c r="E219" s="17" t="s">
        <v>213</v>
      </c>
      <c r="F219" s="15">
        <v>24</v>
      </c>
      <c r="G219" s="2">
        <v>4.18</v>
      </c>
      <c r="H219" s="3">
        <v>4</v>
      </c>
      <c r="I219" s="2">
        <v>2.96</v>
      </c>
      <c r="J219" s="2">
        <f t="shared" si="7"/>
        <v>1.2199999999999998</v>
      </c>
      <c r="K219" s="1">
        <v>1</v>
      </c>
      <c r="L219" s="2">
        <f t="shared" si="8"/>
        <v>1.2199999999999998</v>
      </c>
      <c r="M219" s="1">
        <f>C226-C219</f>
        <v>4</v>
      </c>
      <c r="N219" s="2">
        <v>2.1837</v>
      </c>
      <c r="O219" s="1" t="s">
        <v>1746</v>
      </c>
    </row>
    <row r="220" spans="1:15" x14ac:dyDescent="0.25">
      <c r="A220" s="1">
        <v>219</v>
      </c>
      <c r="B220" s="1" t="s">
        <v>2613</v>
      </c>
      <c r="C220" s="10">
        <v>44766</v>
      </c>
      <c r="D220" s="22">
        <v>1.5</v>
      </c>
      <c r="E220" s="17" t="s">
        <v>213</v>
      </c>
      <c r="F220" s="15">
        <v>24</v>
      </c>
      <c r="G220" s="2">
        <v>5.44</v>
      </c>
      <c r="H220" s="3">
        <v>7</v>
      </c>
      <c r="I220" s="2">
        <v>2.42</v>
      </c>
      <c r="J220" s="2">
        <f t="shared" si="7"/>
        <v>3.0200000000000005</v>
      </c>
      <c r="K220" s="1">
        <v>2</v>
      </c>
      <c r="L220" s="2">
        <f t="shared" si="8"/>
        <v>3.0400000000000009</v>
      </c>
      <c r="M220" s="1">
        <v>7</v>
      </c>
      <c r="N220" s="2">
        <v>9.7878000000000007</v>
      </c>
      <c r="O220" s="1" t="s">
        <v>1746</v>
      </c>
    </row>
    <row r="221" spans="1:15" x14ac:dyDescent="0.25">
      <c r="A221" s="1">
        <v>220</v>
      </c>
      <c r="B221" s="1" t="s">
        <v>266</v>
      </c>
      <c r="C221" s="10">
        <v>44766</v>
      </c>
      <c r="D221" s="22">
        <v>0</v>
      </c>
      <c r="E221" s="17" t="s">
        <v>213</v>
      </c>
      <c r="F221" s="15">
        <v>24</v>
      </c>
      <c r="G221" s="2">
        <v>4.45</v>
      </c>
      <c r="H221" s="3">
        <v>5</v>
      </c>
      <c r="I221" s="2">
        <v>3</v>
      </c>
      <c r="J221" s="2">
        <f t="shared" si="7"/>
        <v>1.4500000000000002</v>
      </c>
      <c r="K221" s="1">
        <v>1</v>
      </c>
      <c r="L221" s="2">
        <f t="shared" si="8"/>
        <v>1.4500000000000002</v>
      </c>
      <c r="M221" s="1">
        <v>7</v>
      </c>
      <c r="N221" s="2">
        <v>2.6341000000000001</v>
      </c>
      <c r="O221" s="1" t="s">
        <v>1746</v>
      </c>
    </row>
    <row r="222" spans="1:15" x14ac:dyDescent="0.25">
      <c r="A222" s="1">
        <v>221</v>
      </c>
      <c r="B222" s="1" t="s">
        <v>2630</v>
      </c>
      <c r="C222" s="10">
        <v>44767</v>
      </c>
      <c r="D222" s="22">
        <v>1</v>
      </c>
      <c r="E222" s="17" t="s">
        <v>213</v>
      </c>
      <c r="F222" s="15">
        <v>24</v>
      </c>
      <c r="G222" s="2">
        <v>4.8600000000000003</v>
      </c>
      <c r="H222" s="3">
        <v>3</v>
      </c>
      <c r="I222" s="2">
        <v>2.74</v>
      </c>
      <c r="J222" s="2">
        <f t="shared" si="7"/>
        <v>2.12</v>
      </c>
      <c r="K222" s="1">
        <v>2</v>
      </c>
      <c r="L222" s="2">
        <f t="shared" si="8"/>
        <v>2.2400000000000002</v>
      </c>
      <c r="M222" s="1">
        <v>6</v>
      </c>
      <c r="N222" s="2">
        <v>4.1925999999999997</v>
      </c>
      <c r="O222" s="1" t="s">
        <v>1746</v>
      </c>
    </row>
    <row r="223" spans="1:15" x14ac:dyDescent="0.25">
      <c r="A223" s="1">
        <v>222</v>
      </c>
      <c r="B223" s="1" t="s">
        <v>274</v>
      </c>
      <c r="C223" s="10">
        <v>44767</v>
      </c>
      <c r="D223" s="22">
        <v>0</v>
      </c>
      <c r="E223" s="17" t="s">
        <v>213</v>
      </c>
      <c r="F223" s="15">
        <v>24</v>
      </c>
      <c r="G223" s="2">
        <v>4.09</v>
      </c>
      <c r="H223" s="3">
        <v>1</v>
      </c>
      <c r="I223" s="2">
        <v>2.68</v>
      </c>
      <c r="J223" s="2">
        <f t="shared" si="7"/>
        <v>1.4099999999999997</v>
      </c>
      <c r="K223" s="1">
        <v>2</v>
      </c>
      <c r="L223" s="2">
        <f t="shared" si="8"/>
        <v>2.8199999999999994</v>
      </c>
      <c r="M223" s="1">
        <v>6</v>
      </c>
      <c r="N223" s="2">
        <v>10.760400000000001</v>
      </c>
      <c r="O223" s="1" t="s">
        <v>1746</v>
      </c>
    </row>
    <row r="224" spans="1:15" x14ac:dyDescent="0.25">
      <c r="A224" s="1">
        <v>223</v>
      </c>
      <c r="B224" s="1" t="s">
        <v>2616</v>
      </c>
      <c r="C224" s="10">
        <v>44768</v>
      </c>
      <c r="D224" s="22">
        <v>1</v>
      </c>
      <c r="E224" s="17" t="s">
        <v>2631</v>
      </c>
      <c r="F224" s="15">
        <v>18.8</v>
      </c>
      <c r="G224" s="2">
        <v>4.3899999999999997</v>
      </c>
      <c r="H224" s="3">
        <v>4</v>
      </c>
      <c r="I224" s="2">
        <v>1.91</v>
      </c>
      <c r="J224" s="2">
        <f t="shared" si="7"/>
        <v>2.4799999999999995</v>
      </c>
      <c r="K224" s="1">
        <v>2</v>
      </c>
      <c r="L224" s="2">
        <f t="shared" si="8"/>
        <v>2.9599999999999991</v>
      </c>
      <c r="M224" s="1">
        <v>5</v>
      </c>
      <c r="N224" s="2">
        <v>6.9574999999999996</v>
      </c>
      <c r="O224" s="1" t="s">
        <v>1746</v>
      </c>
    </row>
    <row r="225" spans="1:15" x14ac:dyDescent="0.25">
      <c r="A225" s="1">
        <v>224</v>
      </c>
      <c r="B225" s="1" t="s">
        <v>269</v>
      </c>
      <c r="C225" s="10">
        <v>44768</v>
      </c>
      <c r="D225" s="22">
        <v>0</v>
      </c>
      <c r="E225" s="17" t="s">
        <v>213</v>
      </c>
      <c r="F225" s="15">
        <v>24</v>
      </c>
      <c r="G225" s="2">
        <v>3.97</v>
      </c>
      <c r="H225" s="3">
        <v>1</v>
      </c>
      <c r="I225" s="2">
        <v>2.6</v>
      </c>
      <c r="J225" s="2">
        <f t="shared" si="7"/>
        <v>1.37</v>
      </c>
      <c r="K225" s="1">
        <v>2</v>
      </c>
      <c r="L225" s="2">
        <f t="shared" si="8"/>
        <v>2.74</v>
      </c>
      <c r="M225" s="1">
        <v>5</v>
      </c>
      <c r="N225" s="2">
        <v>7.3803999999999998</v>
      </c>
      <c r="O225" s="1" t="s">
        <v>1746</v>
      </c>
    </row>
    <row r="226" spans="1:15" x14ac:dyDescent="0.25">
      <c r="A226" s="1">
        <v>225</v>
      </c>
      <c r="B226" s="1" t="s">
        <v>265</v>
      </c>
      <c r="C226" s="10">
        <v>44769</v>
      </c>
      <c r="D226" s="22">
        <v>0</v>
      </c>
      <c r="E226" s="17" t="s">
        <v>213</v>
      </c>
      <c r="F226" s="15">
        <v>24</v>
      </c>
      <c r="G226" s="2">
        <v>4.34</v>
      </c>
      <c r="H226" s="3">
        <v>5</v>
      </c>
      <c r="I226" s="2">
        <v>3.61</v>
      </c>
      <c r="J226" s="2">
        <f t="shared" si="7"/>
        <v>0.73</v>
      </c>
      <c r="K226" s="1">
        <v>2</v>
      </c>
      <c r="L226" s="2">
        <f t="shared" si="8"/>
        <v>1.46</v>
      </c>
      <c r="M226" s="1">
        <v>4</v>
      </c>
      <c r="N226" s="2">
        <v>2.2688999999999999</v>
      </c>
      <c r="O226" s="1" t="s">
        <v>1746</v>
      </c>
    </row>
    <row r="227" spans="1:15" x14ac:dyDescent="0.25">
      <c r="A227" s="1">
        <v>226</v>
      </c>
      <c r="B227" s="1" t="s">
        <v>265</v>
      </c>
      <c r="C227" s="10">
        <v>44770</v>
      </c>
      <c r="D227" s="22">
        <v>0</v>
      </c>
      <c r="E227" s="17" t="s">
        <v>213</v>
      </c>
      <c r="F227" s="15">
        <v>24</v>
      </c>
      <c r="G227" s="2">
        <v>4.63</v>
      </c>
      <c r="H227" s="3">
        <v>6</v>
      </c>
      <c r="I227" s="2">
        <v>3.49</v>
      </c>
      <c r="J227" s="2">
        <f t="shared" si="7"/>
        <v>1.1399999999999997</v>
      </c>
      <c r="K227" s="1">
        <v>1</v>
      </c>
      <c r="L227" s="2">
        <f t="shared" si="8"/>
        <v>1.1399999999999997</v>
      </c>
      <c r="M227" s="1">
        <v>3</v>
      </c>
      <c r="N227" s="2">
        <v>1.4066000000000001</v>
      </c>
      <c r="O227" s="1" t="s">
        <v>1746</v>
      </c>
    </row>
    <row r="228" spans="1:15" x14ac:dyDescent="0.25">
      <c r="A228" s="1">
        <v>227</v>
      </c>
      <c r="B228" s="1" t="s">
        <v>2613</v>
      </c>
      <c r="C228" s="10">
        <v>44771</v>
      </c>
      <c r="D228" s="22">
        <v>1</v>
      </c>
      <c r="E228" s="17" t="s">
        <v>213</v>
      </c>
      <c r="F228" s="15">
        <v>24</v>
      </c>
      <c r="G228" s="2">
        <v>5.94</v>
      </c>
      <c r="H228" s="3">
        <v>6</v>
      </c>
      <c r="I228" s="2">
        <v>3.42</v>
      </c>
      <c r="J228" s="2">
        <f t="shared" si="7"/>
        <v>2.5200000000000005</v>
      </c>
      <c r="K228" s="1">
        <v>1</v>
      </c>
      <c r="L228" s="2">
        <f t="shared" si="8"/>
        <v>1.5200000000000005</v>
      </c>
      <c r="M228" s="1">
        <v>1</v>
      </c>
      <c r="N228" s="2">
        <v>1.52</v>
      </c>
      <c r="O228" s="1" t="s">
        <v>1746</v>
      </c>
    </row>
    <row r="229" spans="1:15" x14ac:dyDescent="0.25">
      <c r="A229" s="1">
        <v>228</v>
      </c>
      <c r="B229" s="1" t="s">
        <v>265</v>
      </c>
      <c r="C229" s="10">
        <v>44772</v>
      </c>
      <c r="D229" s="22">
        <v>0</v>
      </c>
      <c r="E229" s="17" t="s">
        <v>213</v>
      </c>
      <c r="F229" s="15">
        <v>24</v>
      </c>
      <c r="G229" s="2">
        <v>4.5</v>
      </c>
      <c r="H229" s="3">
        <v>6</v>
      </c>
      <c r="I229" s="2">
        <v>3.63</v>
      </c>
      <c r="J229" s="2">
        <f t="shared" si="7"/>
        <v>0.87000000000000011</v>
      </c>
      <c r="K229" s="1">
        <v>1</v>
      </c>
      <c r="L229" s="2">
        <f t="shared" si="8"/>
        <v>0.87000000000000011</v>
      </c>
      <c r="M229" s="1">
        <v>1</v>
      </c>
      <c r="N229" s="2">
        <v>0.87</v>
      </c>
      <c r="O229" s="1" t="s">
        <v>1746</v>
      </c>
    </row>
    <row r="230" spans="1:15" x14ac:dyDescent="0.25">
      <c r="A230" s="1">
        <v>229</v>
      </c>
      <c r="B230" s="1" t="s">
        <v>2616</v>
      </c>
      <c r="C230" s="10">
        <v>44773</v>
      </c>
      <c r="D230" s="22">
        <v>0</v>
      </c>
      <c r="E230" s="17" t="s">
        <v>598</v>
      </c>
      <c r="F230" s="15">
        <v>11.8</v>
      </c>
      <c r="G230" s="2">
        <v>2.37</v>
      </c>
      <c r="H230" s="3">
        <v>3</v>
      </c>
      <c r="I230" s="2">
        <v>1.2</v>
      </c>
      <c r="J230" s="2">
        <f t="shared" si="7"/>
        <v>1.1700000000000002</v>
      </c>
      <c r="K230" s="1">
        <v>1</v>
      </c>
      <c r="L230" s="2">
        <f t="shared" si="8"/>
        <v>1.1700000000000002</v>
      </c>
      <c r="M230" s="1">
        <v>1</v>
      </c>
      <c r="N230" s="2">
        <v>1.17</v>
      </c>
      <c r="O230" s="1" t="s">
        <v>1746</v>
      </c>
    </row>
    <row r="231" spans="1:15" x14ac:dyDescent="0.25">
      <c r="A231" s="1">
        <v>230</v>
      </c>
      <c r="B231" s="1" t="s">
        <v>265</v>
      </c>
      <c r="C231" s="10">
        <v>44773</v>
      </c>
      <c r="D231" s="22">
        <v>0</v>
      </c>
      <c r="E231" s="17" t="s">
        <v>213</v>
      </c>
      <c r="F231" s="15">
        <v>24</v>
      </c>
      <c r="G231" s="2">
        <v>4.4400000000000004</v>
      </c>
      <c r="H231" s="3">
        <v>7</v>
      </c>
      <c r="I231" s="2">
        <v>3.44</v>
      </c>
      <c r="J231" s="2">
        <f t="shared" si="7"/>
        <v>1.0000000000000004</v>
      </c>
      <c r="K231" s="1">
        <v>1</v>
      </c>
      <c r="L231" s="2">
        <f t="shared" si="8"/>
        <v>1.0000000000000004</v>
      </c>
      <c r="M231" s="1">
        <v>1</v>
      </c>
      <c r="N231" s="2">
        <v>1</v>
      </c>
      <c r="O231" s="1" t="s">
        <v>1746</v>
      </c>
    </row>
    <row r="232" spans="1:15" x14ac:dyDescent="0.25">
      <c r="A232" s="1">
        <v>231</v>
      </c>
      <c r="B232" s="1" t="s">
        <v>2613</v>
      </c>
      <c r="C232" s="10">
        <v>44774</v>
      </c>
      <c r="D232" s="22">
        <v>1</v>
      </c>
      <c r="E232" s="17" t="s">
        <v>2361</v>
      </c>
      <c r="F232" s="15">
        <v>17.5</v>
      </c>
      <c r="G232" s="2">
        <v>3.38</v>
      </c>
      <c r="H232" s="3">
        <v>2</v>
      </c>
      <c r="I232" s="2">
        <v>1.66</v>
      </c>
      <c r="J232" s="2">
        <f t="shared" si="7"/>
        <v>1.72</v>
      </c>
      <c r="K232" s="1">
        <v>5</v>
      </c>
      <c r="L232" s="2">
        <f t="shared" si="8"/>
        <v>3.5999999999999996</v>
      </c>
      <c r="M232" s="1">
        <v>30</v>
      </c>
      <c r="N232" s="2">
        <v>40.389899999999997</v>
      </c>
      <c r="O232" s="1" t="s">
        <v>1746</v>
      </c>
    </row>
    <row r="233" spans="1:15" x14ac:dyDescent="0.25">
      <c r="A233" s="1">
        <v>232</v>
      </c>
      <c r="B233" s="1" t="s">
        <v>265</v>
      </c>
      <c r="C233" s="10">
        <v>44774</v>
      </c>
      <c r="D233" s="22">
        <v>0</v>
      </c>
      <c r="E233" s="17" t="s">
        <v>213</v>
      </c>
      <c r="F233" s="15">
        <v>24</v>
      </c>
      <c r="G233" s="2">
        <v>3.72</v>
      </c>
      <c r="H233" s="3">
        <v>3</v>
      </c>
      <c r="I233" s="2">
        <v>2.54</v>
      </c>
      <c r="J233" s="2">
        <f t="shared" si="7"/>
        <v>1.1800000000000002</v>
      </c>
      <c r="K233" s="1">
        <v>1</v>
      </c>
      <c r="L233" s="2">
        <f t="shared" si="8"/>
        <v>1.1800000000000002</v>
      </c>
      <c r="M233" s="1">
        <v>1</v>
      </c>
      <c r="N233" s="2">
        <v>1.18</v>
      </c>
      <c r="O233" s="1" t="s">
        <v>1746</v>
      </c>
    </row>
    <row r="234" spans="1:15" x14ac:dyDescent="0.25">
      <c r="A234" s="1">
        <v>233</v>
      </c>
      <c r="B234" s="1" t="s">
        <v>266</v>
      </c>
      <c r="C234" s="10">
        <v>44774</v>
      </c>
      <c r="D234" s="22">
        <v>0</v>
      </c>
      <c r="E234" s="17" t="s">
        <v>699</v>
      </c>
      <c r="F234" s="15">
        <v>21.5</v>
      </c>
      <c r="G234" s="2">
        <v>3.65</v>
      </c>
      <c r="H234" s="3">
        <v>7</v>
      </c>
      <c r="I234" s="2">
        <v>3.06</v>
      </c>
      <c r="J234" s="2">
        <f t="shared" si="7"/>
        <v>0.58999999999999986</v>
      </c>
      <c r="K234" s="1">
        <v>1</v>
      </c>
      <c r="L234" s="2">
        <f t="shared" si="8"/>
        <v>0.58999999999999986</v>
      </c>
      <c r="M234" s="1">
        <v>1</v>
      </c>
      <c r="N234" s="2">
        <v>0.59</v>
      </c>
      <c r="O234" s="1" t="s">
        <v>1746</v>
      </c>
    </row>
    <row r="235" spans="1:15" x14ac:dyDescent="0.25">
      <c r="A235" s="1">
        <v>234</v>
      </c>
      <c r="B235" s="1" t="s">
        <v>2616</v>
      </c>
      <c r="C235" s="10">
        <v>44775</v>
      </c>
      <c r="D235" s="22">
        <v>0</v>
      </c>
      <c r="E235" s="17" t="s">
        <v>243</v>
      </c>
      <c r="F235" s="15">
        <v>19.5</v>
      </c>
      <c r="G235" s="2">
        <v>2.95</v>
      </c>
      <c r="H235" s="3">
        <v>2</v>
      </c>
      <c r="I235" s="2">
        <v>1.88</v>
      </c>
      <c r="J235" s="2">
        <f t="shared" si="7"/>
        <v>1.0700000000000003</v>
      </c>
      <c r="K235" s="1">
        <v>1</v>
      </c>
      <c r="L235" s="2">
        <f t="shared" si="8"/>
        <v>1.0700000000000003</v>
      </c>
      <c r="M235" s="1">
        <v>1</v>
      </c>
      <c r="N235" s="2">
        <v>1.07</v>
      </c>
      <c r="O235" s="1" t="s">
        <v>1746</v>
      </c>
    </row>
    <row r="236" spans="1:15" x14ac:dyDescent="0.25">
      <c r="A236" s="1">
        <v>235</v>
      </c>
      <c r="B236" s="1" t="s">
        <v>265</v>
      </c>
      <c r="C236" s="10">
        <v>44775</v>
      </c>
      <c r="D236" s="22">
        <v>0</v>
      </c>
      <c r="E236" s="17" t="s">
        <v>213</v>
      </c>
      <c r="F236" s="15">
        <v>24</v>
      </c>
      <c r="G236" s="2">
        <v>3.53</v>
      </c>
      <c r="H236" s="3">
        <v>2</v>
      </c>
      <c r="I236" s="2">
        <v>2.65</v>
      </c>
      <c r="J236" s="2">
        <f t="shared" si="7"/>
        <v>0.87999999999999989</v>
      </c>
      <c r="K236" s="1">
        <v>1</v>
      </c>
      <c r="L236" s="2">
        <f t="shared" si="8"/>
        <v>0.87999999999999989</v>
      </c>
      <c r="M236" s="1">
        <v>1</v>
      </c>
      <c r="N236" s="2">
        <v>0.88</v>
      </c>
      <c r="O236" s="1" t="s">
        <v>1746</v>
      </c>
    </row>
    <row r="237" spans="1:15" x14ac:dyDescent="0.25">
      <c r="A237" s="1">
        <v>236</v>
      </c>
      <c r="B237" s="1" t="s">
        <v>266</v>
      </c>
      <c r="C237" s="10">
        <v>44775</v>
      </c>
      <c r="D237" s="22">
        <v>0</v>
      </c>
      <c r="E237" s="17" t="s">
        <v>699</v>
      </c>
      <c r="F237" s="15">
        <v>21.5</v>
      </c>
      <c r="G237" s="2">
        <v>3.48</v>
      </c>
      <c r="H237" s="3">
        <v>4</v>
      </c>
      <c r="I237" s="2">
        <v>2.14</v>
      </c>
      <c r="J237" s="2">
        <f t="shared" si="7"/>
        <v>1.3399999999999999</v>
      </c>
      <c r="K237" s="1">
        <v>1</v>
      </c>
      <c r="L237" s="2">
        <f t="shared" si="8"/>
        <v>1.3399999999999999</v>
      </c>
      <c r="M237" s="1">
        <v>1</v>
      </c>
      <c r="N237" s="2">
        <v>1.34</v>
      </c>
      <c r="O237" s="1" t="s">
        <v>1746</v>
      </c>
    </row>
    <row r="238" spans="1:15" ht="33" x14ac:dyDescent="0.25">
      <c r="A238" s="1">
        <v>237</v>
      </c>
      <c r="B238" s="1" t="s">
        <v>2616</v>
      </c>
      <c r="C238" s="10">
        <v>44776</v>
      </c>
      <c r="D238" s="22">
        <v>0</v>
      </c>
      <c r="E238" s="18" t="s">
        <v>2632</v>
      </c>
      <c r="F238" s="15">
        <v>23</v>
      </c>
      <c r="G238" s="2">
        <v>2.77</v>
      </c>
      <c r="H238" s="3">
        <v>1</v>
      </c>
      <c r="I238" s="2">
        <v>2.29</v>
      </c>
      <c r="J238" s="2">
        <f t="shared" si="7"/>
        <v>0.48</v>
      </c>
      <c r="K238" s="1">
        <v>1</v>
      </c>
      <c r="L238" s="2">
        <f t="shared" si="8"/>
        <v>0.48</v>
      </c>
      <c r="M238" s="1">
        <v>1</v>
      </c>
      <c r="N238" s="2">
        <v>0.48</v>
      </c>
      <c r="O238" s="1" t="s">
        <v>1746</v>
      </c>
    </row>
    <row r="239" spans="1:15" ht="33" x14ac:dyDescent="0.25">
      <c r="A239" s="1">
        <v>238</v>
      </c>
      <c r="B239" s="1" t="s">
        <v>265</v>
      </c>
      <c r="C239" s="10">
        <v>44776</v>
      </c>
      <c r="D239" s="22">
        <v>0</v>
      </c>
      <c r="E239" s="18" t="s">
        <v>2632</v>
      </c>
      <c r="F239" s="15">
        <v>23</v>
      </c>
      <c r="G239" s="2">
        <v>3.64</v>
      </c>
      <c r="H239" s="3">
        <v>3</v>
      </c>
      <c r="I239" s="2">
        <v>2.5299999999999998</v>
      </c>
      <c r="J239" s="2">
        <f t="shared" si="7"/>
        <v>1.1100000000000003</v>
      </c>
      <c r="K239" s="1">
        <v>1</v>
      </c>
      <c r="L239" s="2">
        <f t="shared" si="8"/>
        <v>1.1100000000000003</v>
      </c>
      <c r="M239" s="1">
        <v>1</v>
      </c>
      <c r="N239" s="2">
        <v>1.1100000000000001</v>
      </c>
      <c r="O239" s="1" t="s">
        <v>1746</v>
      </c>
    </row>
    <row r="240" spans="1:15" ht="33" x14ac:dyDescent="0.25">
      <c r="A240" s="1">
        <v>239</v>
      </c>
      <c r="B240" s="1" t="s">
        <v>266</v>
      </c>
      <c r="C240" s="10">
        <v>44776</v>
      </c>
      <c r="D240" s="22">
        <v>0</v>
      </c>
      <c r="E240" s="18" t="s">
        <v>2632</v>
      </c>
      <c r="F240" s="15">
        <v>23</v>
      </c>
      <c r="G240" s="2">
        <v>3.81</v>
      </c>
      <c r="H240" s="3">
        <v>4</v>
      </c>
      <c r="I240" s="2">
        <v>2.91</v>
      </c>
      <c r="J240" s="2">
        <f t="shared" si="7"/>
        <v>0.89999999999999991</v>
      </c>
      <c r="K240" s="1">
        <v>1</v>
      </c>
      <c r="L240" s="2">
        <f t="shared" si="8"/>
        <v>0.89999999999999991</v>
      </c>
      <c r="M240" s="1">
        <v>1</v>
      </c>
      <c r="N240" s="2">
        <v>0.9</v>
      </c>
      <c r="O240" s="1" t="s">
        <v>1746</v>
      </c>
    </row>
    <row r="241" spans="1:15" x14ac:dyDescent="0.25">
      <c r="A241" s="1">
        <v>240</v>
      </c>
      <c r="B241" s="1" t="s">
        <v>2616</v>
      </c>
      <c r="C241" s="10">
        <v>44777</v>
      </c>
      <c r="D241" s="22">
        <v>0</v>
      </c>
      <c r="E241" s="17" t="s">
        <v>213</v>
      </c>
      <c r="F241" s="15">
        <v>24</v>
      </c>
      <c r="G241" s="2">
        <v>4.29</v>
      </c>
      <c r="H241" s="3">
        <v>3</v>
      </c>
      <c r="I241" s="2">
        <v>3.09</v>
      </c>
      <c r="J241" s="2">
        <f t="shared" si="7"/>
        <v>1.2000000000000002</v>
      </c>
      <c r="K241" s="1">
        <v>1</v>
      </c>
      <c r="L241" s="2">
        <f t="shared" si="8"/>
        <v>1.2000000000000002</v>
      </c>
      <c r="M241" s="1">
        <v>1</v>
      </c>
      <c r="N241" s="2">
        <v>1.2</v>
      </c>
      <c r="O241" s="1" t="s">
        <v>1746</v>
      </c>
    </row>
    <row r="242" spans="1:15" x14ac:dyDescent="0.25">
      <c r="A242" s="1">
        <v>241</v>
      </c>
      <c r="B242" s="1" t="s">
        <v>265</v>
      </c>
      <c r="C242" s="10">
        <v>44777</v>
      </c>
      <c r="D242" s="22">
        <v>0</v>
      </c>
      <c r="E242" s="17" t="s">
        <v>213</v>
      </c>
      <c r="F242" s="15">
        <v>24</v>
      </c>
      <c r="G242" s="2">
        <v>2.77</v>
      </c>
      <c r="H242" s="3">
        <v>1</v>
      </c>
      <c r="I242" s="2">
        <v>1.95</v>
      </c>
      <c r="J242" s="2">
        <f t="shared" si="7"/>
        <v>0.82000000000000006</v>
      </c>
      <c r="K242" s="1">
        <v>1</v>
      </c>
      <c r="L242" s="2">
        <f t="shared" si="8"/>
        <v>0.82000000000000006</v>
      </c>
      <c r="M242" s="1">
        <v>1</v>
      </c>
      <c r="N242" s="2">
        <v>0.82</v>
      </c>
      <c r="O242" s="1" t="s">
        <v>1746</v>
      </c>
    </row>
    <row r="243" spans="1:15" x14ac:dyDescent="0.25">
      <c r="A243" s="1">
        <v>242</v>
      </c>
      <c r="B243" s="1" t="s">
        <v>266</v>
      </c>
      <c r="C243" s="10">
        <v>44777</v>
      </c>
      <c r="D243" s="22">
        <v>0</v>
      </c>
      <c r="E243" s="17" t="s">
        <v>213</v>
      </c>
      <c r="F243" s="15">
        <v>24</v>
      </c>
      <c r="G243" s="2">
        <v>4.0599999999999996</v>
      </c>
      <c r="H243" s="3">
        <v>3</v>
      </c>
      <c r="I243" s="2">
        <v>2.97</v>
      </c>
      <c r="J243" s="2">
        <f t="shared" si="7"/>
        <v>1.0899999999999994</v>
      </c>
      <c r="K243" s="1">
        <v>1</v>
      </c>
      <c r="L243" s="2">
        <f t="shared" si="8"/>
        <v>1.0899999999999994</v>
      </c>
      <c r="M243" s="1">
        <v>1</v>
      </c>
      <c r="N243" s="2">
        <v>1.0900000000000001</v>
      </c>
      <c r="O243" s="1" t="s">
        <v>1746</v>
      </c>
    </row>
    <row r="244" spans="1:15" x14ac:dyDescent="0.25">
      <c r="A244" s="1">
        <v>243</v>
      </c>
      <c r="B244" s="1" t="s">
        <v>2616</v>
      </c>
      <c r="C244" s="10">
        <v>44778</v>
      </c>
      <c r="D244" s="22">
        <v>0</v>
      </c>
      <c r="E244" s="17" t="s">
        <v>213</v>
      </c>
      <c r="F244" s="15">
        <v>24</v>
      </c>
      <c r="G244" s="2">
        <v>4.2</v>
      </c>
      <c r="H244" s="3">
        <v>2</v>
      </c>
      <c r="I244" s="2">
        <v>3.04</v>
      </c>
      <c r="J244" s="2">
        <f t="shared" si="7"/>
        <v>1.1600000000000001</v>
      </c>
      <c r="K244" s="1">
        <v>2</v>
      </c>
      <c r="L244" s="2">
        <f t="shared" si="8"/>
        <v>2.3200000000000003</v>
      </c>
      <c r="M244" s="1">
        <f>C250-C244</f>
        <v>2</v>
      </c>
      <c r="N244" s="2">
        <v>5.2836999999999996</v>
      </c>
      <c r="O244" s="1" t="s">
        <v>1746</v>
      </c>
    </row>
    <row r="245" spans="1:15" x14ac:dyDescent="0.25">
      <c r="A245" s="1">
        <v>244</v>
      </c>
      <c r="B245" s="1" t="s">
        <v>265</v>
      </c>
      <c r="C245" s="10">
        <v>44778</v>
      </c>
      <c r="D245" s="22">
        <v>0</v>
      </c>
      <c r="E245" s="17" t="s">
        <v>213</v>
      </c>
      <c r="F245" s="15">
        <v>24</v>
      </c>
      <c r="G245" s="2">
        <v>2.3199999999999998</v>
      </c>
      <c r="H245" s="3">
        <v>3</v>
      </c>
      <c r="I245" s="2">
        <v>2.0499999999999998</v>
      </c>
      <c r="J245" s="2">
        <f t="shared" si="7"/>
        <v>0.27</v>
      </c>
      <c r="K245" s="1">
        <v>1</v>
      </c>
      <c r="L245" s="2">
        <f t="shared" si="8"/>
        <v>0.27</v>
      </c>
      <c r="M245" s="1">
        <v>1</v>
      </c>
      <c r="N245" s="2">
        <v>0.27</v>
      </c>
      <c r="O245" s="1" t="s">
        <v>1746</v>
      </c>
    </row>
    <row r="246" spans="1:15" x14ac:dyDescent="0.25">
      <c r="A246" s="1">
        <v>245</v>
      </c>
      <c r="B246" s="1" t="s">
        <v>266</v>
      </c>
      <c r="C246" s="10">
        <v>44778</v>
      </c>
      <c r="D246" s="22">
        <v>0</v>
      </c>
      <c r="E246" s="17" t="s">
        <v>213</v>
      </c>
      <c r="F246" s="15">
        <v>24</v>
      </c>
      <c r="G246" s="2">
        <v>4.6900000000000004</v>
      </c>
      <c r="H246" s="3">
        <v>6</v>
      </c>
      <c r="I246" s="2">
        <v>3.22</v>
      </c>
      <c r="J246" s="2">
        <f t="shared" si="7"/>
        <v>1.4700000000000002</v>
      </c>
      <c r="K246" s="1">
        <v>1</v>
      </c>
      <c r="L246" s="2">
        <f t="shared" si="8"/>
        <v>1.4700000000000002</v>
      </c>
      <c r="M246" s="1">
        <v>1</v>
      </c>
      <c r="N246" s="2">
        <v>1.47</v>
      </c>
      <c r="O246" s="1" t="s">
        <v>1746</v>
      </c>
    </row>
    <row r="247" spans="1:15" x14ac:dyDescent="0.25">
      <c r="A247" s="1">
        <v>246</v>
      </c>
      <c r="B247" s="1" t="s">
        <v>265</v>
      </c>
      <c r="C247" s="10">
        <v>44779</v>
      </c>
      <c r="D247" s="22">
        <v>0</v>
      </c>
      <c r="E247" s="17" t="s">
        <v>213</v>
      </c>
      <c r="F247" s="15">
        <v>24</v>
      </c>
      <c r="G247" s="2">
        <v>3.24</v>
      </c>
      <c r="H247" s="3">
        <v>2</v>
      </c>
      <c r="I247" s="2">
        <v>2.2000000000000002</v>
      </c>
      <c r="J247" s="2">
        <f t="shared" si="7"/>
        <v>1.04</v>
      </c>
      <c r="K247" s="1">
        <v>1</v>
      </c>
      <c r="L247" s="2">
        <f t="shared" si="8"/>
        <v>1.04</v>
      </c>
      <c r="M247" s="1">
        <v>1</v>
      </c>
      <c r="N247" s="2">
        <v>1.04</v>
      </c>
      <c r="O247" s="1" t="s">
        <v>1746</v>
      </c>
    </row>
    <row r="248" spans="1:15" x14ac:dyDescent="0.25">
      <c r="A248" s="1">
        <v>247</v>
      </c>
      <c r="B248" s="1" t="s">
        <v>266</v>
      </c>
      <c r="C248" s="10">
        <v>44779</v>
      </c>
      <c r="D248" s="22">
        <v>0</v>
      </c>
      <c r="E248" s="17" t="s">
        <v>213</v>
      </c>
      <c r="F248" s="15">
        <v>24</v>
      </c>
      <c r="G248" s="2">
        <v>4.0999999999999996</v>
      </c>
      <c r="H248" s="3">
        <v>6</v>
      </c>
      <c r="I248" s="2">
        <v>2.2599999999999998</v>
      </c>
      <c r="J248" s="2">
        <f t="shared" si="7"/>
        <v>1.8399999999999999</v>
      </c>
      <c r="K248" s="1">
        <v>1</v>
      </c>
      <c r="L248" s="2">
        <f t="shared" si="8"/>
        <v>1.8399999999999999</v>
      </c>
      <c r="M248" s="1">
        <v>1</v>
      </c>
      <c r="N248" s="2">
        <v>1.84</v>
      </c>
      <c r="O248" s="1" t="s">
        <v>1746</v>
      </c>
    </row>
    <row r="249" spans="1:15" x14ac:dyDescent="0.25">
      <c r="A249" s="1">
        <v>248</v>
      </c>
      <c r="B249" s="1" t="s">
        <v>2630</v>
      </c>
      <c r="C249" s="10">
        <v>44779</v>
      </c>
      <c r="D249" s="22">
        <v>0</v>
      </c>
      <c r="E249" s="17" t="s">
        <v>2390</v>
      </c>
      <c r="F249" s="15">
        <v>16.8</v>
      </c>
      <c r="G249" s="2">
        <v>1.74</v>
      </c>
      <c r="H249" s="3">
        <v>1</v>
      </c>
      <c r="I249" s="2">
        <v>1.27</v>
      </c>
      <c r="J249" s="2">
        <f t="shared" si="7"/>
        <v>0.47</v>
      </c>
      <c r="K249" s="1">
        <v>2</v>
      </c>
      <c r="L249" s="2">
        <f t="shared" si="8"/>
        <v>0.94</v>
      </c>
      <c r="M249" s="1">
        <f>C261-C249</f>
        <v>4</v>
      </c>
      <c r="N249" s="2">
        <v>1.3557999999999999</v>
      </c>
      <c r="O249" s="1" t="s">
        <v>1746</v>
      </c>
    </row>
    <row r="250" spans="1:15" x14ac:dyDescent="0.25">
      <c r="A250" s="1">
        <v>249</v>
      </c>
      <c r="B250" s="1" t="s">
        <v>2616</v>
      </c>
      <c r="C250" s="10">
        <v>44780</v>
      </c>
      <c r="D250" s="22">
        <v>0</v>
      </c>
      <c r="E250" s="17" t="s">
        <v>2301</v>
      </c>
      <c r="F250" s="15">
        <v>9</v>
      </c>
      <c r="G250" s="2">
        <v>1.77</v>
      </c>
      <c r="H250" s="3">
        <v>1</v>
      </c>
      <c r="I250" s="2">
        <v>1.1200000000000001</v>
      </c>
      <c r="J250" s="2">
        <f t="shared" si="7"/>
        <v>0.64999999999999991</v>
      </c>
      <c r="K250" s="1">
        <v>1</v>
      </c>
      <c r="L250" s="2">
        <f t="shared" si="8"/>
        <v>0.64999999999999991</v>
      </c>
      <c r="M250" s="1">
        <v>1</v>
      </c>
      <c r="N250" s="2">
        <v>0.65</v>
      </c>
      <c r="O250" s="1" t="s">
        <v>1746</v>
      </c>
    </row>
    <row r="251" spans="1:15" x14ac:dyDescent="0.25">
      <c r="A251" s="1">
        <v>250</v>
      </c>
      <c r="B251" s="1" t="s">
        <v>265</v>
      </c>
      <c r="C251" s="10">
        <v>44780</v>
      </c>
      <c r="D251" s="22">
        <v>0</v>
      </c>
      <c r="E251" s="17" t="s">
        <v>213</v>
      </c>
      <c r="F251" s="15">
        <v>24</v>
      </c>
      <c r="G251" s="2">
        <v>2.95</v>
      </c>
      <c r="H251" s="3">
        <v>2</v>
      </c>
      <c r="I251" s="2">
        <v>2.6</v>
      </c>
      <c r="J251" s="2">
        <f t="shared" si="7"/>
        <v>0.35000000000000009</v>
      </c>
      <c r="K251" s="1">
        <v>1</v>
      </c>
      <c r="L251" s="2">
        <f t="shared" si="8"/>
        <v>0.35000000000000009</v>
      </c>
      <c r="M251" s="1">
        <v>1</v>
      </c>
      <c r="N251" s="2">
        <v>0.35</v>
      </c>
      <c r="O251" s="1" t="s">
        <v>1746</v>
      </c>
    </row>
    <row r="252" spans="1:15" x14ac:dyDescent="0.25">
      <c r="A252" s="1">
        <v>251</v>
      </c>
      <c r="B252" s="1" t="s">
        <v>266</v>
      </c>
      <c r="C252" s="10">
        <v>44780</v>
      </c>
      <c r="D252" s="22">
        <v>0</v>
      </c>
      <c r="E252" s="17" t="s">
        <v>213</v>
      </c>
      <c r="F252" s="15">
        <v>24</v>
      </c>
      <c r="G252" s="2">
        <v>3.96</v>
      </c>
      <c r="H252" s="3">
        <v>4</v>
      </c>
      <c r="I252" s="2">
        <v>3.42</v>
      </c>
      <c r="J252" s="2">
        <f t="shared" si="7"/>
        <v>0.54</v>
      </c>
      <c r="K252" s="1">
        <v>1</v>
      </c>
      <c r="L252" s="2">
        <f t="shared" si="8"/>
        <v>0.54</v>
      </c>
      <c r="M252" s="1">
        <v>1</v>
      </c>
      <c r="N252" s="2">
        <v>0.54</v>
      </c>
      <c r="O252" s="1" t="s">
        <v>1746</v>
      </c>
    </row>
    <row r="253" spans="1:15" x14ac:dyDescent="0.25">
      <c r="A253" s="1">
        <v>252</v>
      </c>
      <c r="B253" s="1" t="s">
        <v>2616</v>
      </c>
      <c r="C253" s="10">
        <v>44781</v>
      </c>
      <c r="D253" s="22">
        <v>0</v>
      </c>
      <c r="E253" s="17" t="s">
        <v>213</v>
      </c>
      <c r="F253" s="15">
        <v>24</v>
      </c>
      <c r="G253" s="2">
        <v>3.34</v>
      </c>
      <c r="H253" s="3">
        <v>1</v>
      </c>
      <c r="I253" s="2">
        <v>2.75</v>
      </c>
      <c r="J253" s="2">
        <f t="shared" si="7"/>
        <v>0.58999999999999986</v>
      </c>
      <c r="K253" s="1">
        <v>1</v>
      </c>
      <c r="L253" s="2">
        <f t="shared" si="8"/>
        <v>0.58999999999999986</v>
      </c>
      <c r="M253" s="1">
        <v>1</v>
      </c>
      <c r="N253" s="2">
        <v>0.59</v>
      </c>
      <c r="O253" s="1" t="s">
        <v>1746</v>
      </c>
    </row>
    <row r="254" spans="1:15" x14ac:dyDescent="0.25">
      <c r="A254" s="1">
        <v>253</v>
      </c>
      <c r="B254" s="1" t="s">
        <v>265</v>
      </c>
      <c r="C254" s="10">
        <v>44781</v>
      </c>
      <c r="D254" s="22">
        <v>0</v>
      </c>
      <c r="E254" s="17" t="s">
        <v>213</v>
      </c>
      <c r="F254" s="15">
        <v>24</v>
      </c>
      <c r="G254" s="2">
        <v>2.98</v>
      </c>
      <c r="H254" s="3">
        <v>2</v>
      </c>
      <c r="I254" s="2">
        <v>2.25</v>
      </c>
      <c r="J254" s="2">
        <f t="shared" si="7"/>
        <v>0.73</v>
      </c>
      <c r="K254" s="1">
        <v>1</v>
      </c>
      <c r="L254" s="2">
        <f t="shared" si="8"/>
        <v>0.73</v>
      </c>
      <c r="M254" s="1">
        <v>1</v>
      </c>
      <c r="N254" s="2">
        <v>0.73</v>
      </c>
      <c r="O254" s="1" t="s">
        <v>1746</v>
      </c>
    </row>
    <row r="255" spans="1:15" x14ac:dyDescent="0.25">
      <c r="A255" s="1">
        <v>254</v>
      </c>
      <c r="B255" s="1" t="s">
        <v>266</v>
      </c>
      <c r="C255" s="10">
        <v>44781</v>
      </c>
      <c r="D255" s="22">
        <v>0</v>
      </c>
      <c r="E255" s="17" t="s">
        <v>213</v>
      </c>
      <c r="F255" s="15">
        <v>24</v>
      </c>
      <c r="G255" s="2">
        <v>4.1900000000000004</v>
      </c>
      <c r="H255" s="3">
        <v>5</v>
      </c>
      <c r="I255" s="2">
        <v>3.42</v>
      </c>
      <c r="J255" s="2">
        <f t="shared" si="7"/>
        <v>0.77000000000000046</v>
      </c>
      <c r="K255" s="1">
        <v>1</v>
      </c>
      <c r="L255" s="2">
        <f t="shared" si="8"/>
        <v>0.77000000000000046</v>
      </c>
      <c r="M255" s="1">
        <v>1</v>
      </c>
      <c r="N255" s="2">
        <v>0.77</v>
      </c>
      <c r="O255" s="1" t="s">
        <v>1746</v>
      </c>
    </row>
    <row r="256" spans="1:15" x14ac:dyDescent="0.25">
      <c r="A256" s="1">
        <v>255</v>
      </c>
      <c r="B256" s="1" t="s">
        <v>2616</v>
      </c>
      <c r="C256" s="10">
        <v>44782</v>
      </c>
      <c r="D256" s="22">
        <v>0</v>
      </c>
      <c r="E256" s="17" t="s">
        <v>213</v>
      </c>
      <c r="F256" s="15">
        <v>24</v>
      </c>
      <c r="G256" s="2">
        <v>3.42</v>
      </c>
      <c r="H256" s="3">
        <v>2</v>
      </c>
      <c r="I256" s="2">
        <v>2.34</v>
      </c>
      <c r="J256" s="2">
        <f t="shared" si="7"/>
        <v>1.08</v>
      </c>
      <c r="K256" s="1">
        <v>5</v>
      </c>
      <c r="L256" s="2">
        <f>(G256-I256-D256)*K256-1.24</f>
        <v>4.16</v>
      </c>
      <c r="M256" s="1">
        <v>22</v>
      </c>
      <c r="N256" s="2">
        <f>11.5794-2.93</f>
        <v>8.6494</v>
      </c>
      <c r="O256" s="1" t="s">
        <v>1746</v>
      </c>
    </row>
    <row r="257" spans="1:15" x14ac:dyDescent="0.25">
      <c r="A257" s="1">
        <v>256</v>
      </c>
      <c r="B257" s="1" t="s">
        <v>265</v>
      </c>
      <c r="C257" s="10">
        <v>44782</v>
      </c>
      <c r="D257" s="22">
        <v>0</v>
      </c>
      <c r="E257" s="17" t="s">
        <v>213</v>
      </c>
      <c r="F257" s="15">
        <v>24</v>
      </c>
      <c r="G257" s="2">
        <v>3</v>
      </c>
      <c r="H257" s="3">
        <v>2</v>
      </c>
      <c r="I257" s="2">
        <v>2.34</v>
      </c>
      <c r="J257" s="2">
        <f t="shared" si="7"/>
        <v>0.66000000000000014</v>
      </c>
      <c r="K257" s="1">
        <v>1</v>
      </c>
      <c r="L257" s="2">
        <f t="shared" si="8"/>
        <v>0.66000000000000014</v>
      </c>
      <c r="M257" s="1">
        <v>1</v>
      </c>
      <c r="N257" s="2">
        <v>0.66</v>
      </c>
      <c r="O257" s="1" t="s">
        <v>1746</v>
      </c>
    </row>
    <row r="258" spans="1:15" x14ac:dyDescent="0.25">
      <c r="A258" s="1">
        <v>257</v>
      </c>
      <c r="B258" s="1" t="s">
        <v>266</v>
      </c>
      <c r="C258" s="10">
        <v>44782</v>
      </c>
      <c r="D258" s="22">
        <v>0</v>
      </c>
      <c r="E258" s="17" t="s">
        <v>213</v>
      </c>
      <c r="F258" s="15">
        <v>24</v>
      </c>
      <c r="G258" s="2">
        <v>4.1399999999999997</v>
      </c>
      <c r="H258" s="3">
        <v>5</v>
      </c>
      <c r="I258" s="2">
        <v>3.27</v>
      </c>
      <c r="J258" s="2">
        <f t="shared" ref="J258:J321" si="9">G258-I258</f>
        <v>0.86999999999999966</v>
      </c>
      <c r="K258" s="1">
        <v>1</v>
      </c>
      <c r="L258" s="2">
        <f t="shared" si="8"/>
        <v>0.86999999999999966</v>
      </c>
      <c r="M258" s="1">
        <v>1</v>
      </c>
      <c r="N258" s="2">
        <v>0.87</v>
      </c>
      <c r="O258" s="1" t="s">
        <v>1746</v>
      </c>
    </row>
    <row r="259" spans="1:15" x14ac:dyDescent="0.25">
      <c r="A259" s="1">
        <v>258</v>
      </c>
      <c r="B259" s="1" t="s">
        <v>265</v>
      </c>
      <c r="C259" s="10">
        <v>44783</v>
      </c>
      <c r="D259" s="22">
        <v>0</v>
      </c>
      <c r="E259" s="17" t="s">
        <v>213</v>
      </c>
      <c r="F259" s="15">
        <v>24</v>
      </c>
      <c r="G259" s="2">
        <v>2.7</v>
      </c>
      <c r="H259" s="3">
        <v>1</v>
      </c>
      <c r="I259" s="2">
        <v>2.3199999999999998</v>
      </c>
      <c r="J259" s="2">
        <f t="shared" si="9"/>
        <v>0.38000000000000034</v>
      </c>
      <c r="K259" s="1">
        <v>1</v>
      </c>
      <c r="L259" s="2">
        <f t="shared" ref="L259:L322" si="10">(G259-I259-D259)*K259</f>
        <v>0.38000000000000034</v>
      </c>
      <c r="M259" s="1">
        <v>1</v>
      </c>
      <c r="N259" s="2">
        <v>0.38</v>
      </c>
      <c r="O259" s="1" t="s">
        <v>1746</v>
      </c>
    </row>
    <row r="260" spans="1:15" x14ac:dyDescent="0.25">
      <c r="A260" s="1">
        <v>259</v>
      </c>
      <c r="B260" s="1" t="s">
        <v>266</v>
      </c>
      <c r="C260" s="10">
        <v>44783</v>
      </c>
      <c r="D260" s="22">
        <v>0</v>
      </c>
      <c r="E260" s="17" t="s">
        <v>213</v>
      </c>
      <c r="F260" s="15">
        <v>24</v>
      </c>
      <c r="G260" s="2">
        <v>3.3</v>
      </c>
      <c r="H260" s="3">
        <v>4</v>
      </c>
      <c r="I260" s="2">
        <v>2.62</v>
      </c>
      <c r="J260" s="2">
        <f t="shared" si="9"/>
        <v>0.67999999999999972</v>
      </c>
      <c r="K260" s="1">
        <v>1</v>
      </c>
      <c r="L260" s="2">
        <f t="shared" si="10"/>
        <v>0.67999999999999972</v>
      </c>
      <c r="M260" s="1">
        <v>1</v>
      </c>
      <c r="N260" s="2">
        <v>0.68</v>
      </c>
      <c r="O260" s="1" t="s">
        <v>1746</v>
      </c>
    </row>
    <row r="261" spans="1:15" x14ac:dyDescent="0.25">
      <c r="A261" s="1">
        <v>260</v>
      </c>
      <c r="B261" s="1" t="s">
        <v>2630</v>
      </c>
      <c r="C261" s="10">
        <v>44783</v>
      </c>
      <c r="D261" s="22">
        <v>0</v>
      </c>
      <c r="E261" s="17" t="s">
        <v>489</v>
      </c>
      <c r="F261" s="15">
        <v>23</v>
      </c>
      <c r="G261" s="2">
        <v>2.73</v>
      </c>
      <c r="H261" s="3">
        <v>2</v>
      </c>
      <c r="I261" s="2">
        <v>2.2799999999999998</v>
      </c>
      <c r="J261" s="2">
        <f t="shared" si="9"/>
        <v>0.45000000000000018</v>
      </c>
      <c r="K261" s="1">
        <v>1</v>
      </c>
      <c r="L261" s="2">
        <f t="shared" si="10"/>
        <v>0.45000000000000018</v>
      </c>
      <c r="M261" s="1">
        <v>1</v>
      </c>
      <c r="N261" s="2">
        <v>0.45</v>
      </c>
      <c r="O261" s="1" t="s">
        <v>1746</v>
      </c>
    </row>
    <row r="262" spans="1:15" x14ac:dyDescent="0.25">
      <c r="A262" s="1">
        <v>261</v>
      </c>
      <c r="B262" s="1" t="s">
        <v>265</v>
      </c>
      <c r="C262" s="10">
        <v>44784</v>
      </c>
      <c r="D262" s="22">
        <v>0</v>
      </c>
      <c r="E262" s="17" t="s">
        <v>213</v>
      </c>
      <c r="F262" s="15">
        <v>21.5</v>
      </c>
      <c r="G262" s="2">
        <v>2.5</v>
      </c>
      <c r="H262" s="3">
        <v>1</v>
      </c>
      <c r="I262" s="2">
        <v>2.06</v>
      </c>
      <c r="J262" s="2">
        <f t="shared" si="9"/>
        <v>0.43999999999999995</v>
      </c>
      <c r="K262" s="1">
        <v>1</v>
      </c>
      <c r="L262" s="2">
        <f t="shared" si="10"/>
        <v>0.43999999999999995</v>
      </c>
      <c r="M262" s="1">
        <v>1</v>
      </c>
      <c r="N262" s="2">
        <v>0.44</v>
      </c>
      <c r="O262" s="1" t="s">
        <v>1746</v>
      </c>
    </row>
    <row r="263" spans="1:15" x14ac:dyDescent="0.25">
      <c r="A263" s="1">
        <v>262</v>
      </c>
      <c r="B263" s="1" t="s">
        <v>266</v>
      </c>
      <c r="C263" s="10">
        <v>44784</v>
      </c>
      <c r="D263" s="22">
        <v>0</v>
      </c>
      <c r="E263" s="17" t="s">
        <v>213</v>
      </c>
      <c r="F263" s="15">
        <v>21.5</v>
      </c>
      <c r="G263" s="2">
        <v>1.63</v>
      </c>
      <c r="H263" s="3">
        <v>2</v>
      </c>
      <c r="I263" s="2">
        <v>1.59</v>
      </c>
      <c r="J263" s="2">
        <f t="shared" si="9"/>
        <v>3.9999999999999813E-2</v>
      </c>
      <c r="K263" s="1">
        <v>1</v>
      </c>
      <c r="L263" s="2">
        <f t="shared" si="10"/>
        <v>3.9999999999999813E-2</v>
      </c>
      <c r="M263" s="1">
        <v>1</v>
      </c>
      <c r="N263" s="2">
        <v>3.99999999999998E-2</v>
      </c>
      <c r="O263" s="1" t="s">
        <v>1746</v>
      </c>
    </row>
    <row r="264" spans="1:15" x14ac:dyDescent="0.25">
      <c r="A264" s="1">
        <v>263</v>
      </c>
      <c r="B264" s="1" t="s">
        <v>2630</v>
      </c>
      <c r="C264" s="10">
        <v>44784</v>
      </c>
      <c r="D264" s="22">
        <v>0</v>
      </c>
      <c r="E264" s="17" t="s">
        <v>213</v>
      </c>
      <c r="F264" s="15">
        <v>21.5</v>
      </c>
      <c r="G264" s="2">
        <v>4.88</v>
      </c>
      <c r="H264" s="3">
        <v>3</v>
      </c>
      <c r="I264" s="2">
        <v>3.85</v>
      </c>
      <c r="J264" s="2">
        <f t="shared" si="9"/>
        <v>1.0299999999999998</v>
      </c>
      <c r="K264" s="1">
        <v>1</v>
      </c>
      <c r="L264" s="2">
        <f t="shared" si="10"/>
        <v>1.0299999999999998</v>
      </c>
      <c r="M264" s="1">
        <v>1</v>
      </c>
      <c r="N264" s="2">
        <v>1.03</v>
      </c>
      <c r="O264" s="1" t="s">
        <v>1746</v>
      </c>
    </row>
    <row r="265" spans="1:15" x14ac:dyDescent="0.25">
      <c r="A265" s="1">
        <v>264</v>
      </c>
      <c r="B265" s="1" t="s">
        <v>265</v>
      </c>
      <c r="C265" s="10">
        <v>44785</v>
      </c>
      <c r="D265" s="22">
        <v>0</v>
      </c>
      <c r="E265" s="17" t="s">
        <v>213</v>
      </c>
      <c r="F265" s="15">
        <v>24</v>
      </c>
      <c r="G265" s="2">
        <v>2.95</v>
      </c>
      <c r="H265" s="3">
        <v>2</v>
      </c>
      <c r="I265" s="2">
        <v>1.92</v>
      </c>
      <c r="J265" s="2">
        <f t="shared" si="9"/>
        <v>1.0300000000000002</v>
      </c>
      <c r="K265" s="1">
        <v>1</v>
      </c>
      <c r="L265" s="2">
        <f t="shared" si="10"/>
        <v>1.0300000000000002</v>
      </c>
      <c r="M265" s="1">
        <v>1</v>
      </c>
      <c r="N265" s="2">
        <v>1.03</v>
      </c>
      <c r="O265" s="1" t="s">
        <v>1746</v>
      </c>
    </row>
    <row r="266" spans="1:15" x14ac:dyDescent="0.25">
      <c r="A266" s="1">
        <v>265</v>
      </c>
      <c r="B266" s="1" t="s">
        <v>266</v>
      </c>
      <c r="C266" s="10">
        <v>44785</v>
      </c>
      <c r="D266" s="22">
        <v>0</v>
      </c>
      <c r="E266" s="17" t="s">
        <v>213</v>
      </c>
      <c r="F266" s="15">
        <v>24</v>
      </c>
      <c r="G266" s="2">
        <v>3.77</v>
      </c>
      <c r="H266" s="3">
        <v>4</v>
      </c>
      <c r="I266" s="2">
        <v>1.77</v>
      </c>
      <c r="J266" s="2">
        <f t="shared" si="9"/>
        <v>2</v>
      </c>
      <c r="K266" s="1">
        <v>1</v>
      </c>
      <c r="L266" s="2">
        <f t="shared" si="10"/>
        <v>2</v>
      </c>
      <c r="M266" s="1">
        <v>1</v>
      </c>
      <c r="N266" s="2">
        <v>2</v>
      </c>
      <c r="O266" s="1" t="s">
        <v>1746</v>
      </c>
    </row>
    <row r="267" spans="1:15" x14ac:dyDescent="0.25">
      <c r="A267" s="1">
        <v>266</v>
      </c>
      <c r="B267" s="1" t="s">
        <v>2630</v>
      </c>
      <c r="C267" s="10">
        <v>44785</v>
      </c>
      <c r="D267" s="22">
        <v>0</v>
      </c>
      <c r="E267" s="17" t="s">
        <v>213</v>
      </c>
      <c r="F267" s="15">
        <v>24</v>
      </c>
      <c r="G267" s="2">
        <v>3.13</v>
      </c>
      <c r="H267" s="3">
        <v>2</v>
      </c>
      <c r="I267" s="2">
        <v>2</v>
      </c>
      <c r="J267" s="2">
        <f t="shared" si="9"/>
        <v>1.1299999999999999</v>
      </c>
      <c r="K267" s="1">
        <v>1</v>
      </c>
      <c r="L267" s="2">
        <f t="shared" si="10"/>
        <v>1.1299999999999999</v>
      </c>
      <c r="M267" s="1">
        <v>1</v>
      </c>
      <c r="N267" s="2">
        <v>1.1299999999999999</v>
      </c>
      <c r="O267" s="1" t="s">
        <v>1746</v>
      </c>
    </row>
    <row r="268" spans="1:15" x14ac:dyDescent="0.25">
      <c r="A268" s="1">
        <v>267</v>
      </c>
      <c r="B268" s="1" t="s">
        <v>265</v>
      </c>
      <c r="C268" s="10">
        <v>44786</v>
      </c>
      <c r="D268" s="22">
        <v>0</v>
      </c>
      <c r="E268" s="17" t="s">
        <v>213</v>
      </c>
      <c r="F268" s="15">
        <v>24</v>
      </c>
      <c r="G268" s="2">
        <v>2.74</v>
      </c>
      <c r="H268" s="3">
        <v>2</v>
      </c>
      <c r="I268" s="2">
        <v>2.06</v>
      </c>
      <c r="J268" s="2">
        <f t="shared" si="9"/>
        <v>0.68000000000000016</v>
      </c>
      <c r="K268" s="1">
        <v>3</v>
      </c>
      <c r="L268" s="2">
        <f t="shared" si="10"/>
        <v>2.0400000000000005</v>
      </c>
      <c r="M268" s="1">
        <v>18</v>
      </c>
      <c r="N268" s="2">
        <v>3.1158999999999999</v>
      </c>
      <c r="O268" s="1" t="s">
        <v>1746</v>
      </c>
    </row>
    <row r="269" spans="1:15" x14ac:dyDescent="0.25">
      <c r="A269" s="1">
        <v>268</v>
      </c>
      <c r="B269" s="1" t="s">
        <v>266</v>
      </c>
      <c r="C269" s="10">
        <v>44786</v>
      </c>
      <c r="D269" s="22">
        <v>0</v>
      </c>
      <c r="E269" s="17" t="s">
        <v>213</v>
      </c>
      <c r="F269" s="15">
        <v>24</v>
      </c>
      <c r="G269" s="2">
        <v>3.44</v>
      </c>
      <c r="H269" s="3">
        <v>3</v>
      </c>
      <c r="I269" s="2">
        <v>2.4900000000000002</v>
      </c>
      <c r="J269" s="2">
        <f t="shared" si="9"/>
        <v>0.94999999999999973</v>
      </c>
      <c r="K269" s="1">
        <v>3</v>
      </c>
      <c r="L269" s="2">
        <f t="shared" si="10"/>
        <v>2.8499999999999992</v>
      </c>
      <c r="M269" s="1">
        <v>18</v>
      </c>
      <c r="N269" s="2">
        <v>3.5676000000000099</v>
      </c>
      <c r="O269" s="1" t="s">
        <v>1746</v>
      </c>
    </row>
    <row r="270" spans="1:15" x14ac:dyDescent="0.25">
      <c r="A270" s="1">
        <v>269</v>
      </c>
      <c r="B270" s="1" t="s">
        <v>2630</v>
      </c>
      <c r="C270" s="10">
        <v>44786</v>
      </c>
      <c r="D270" s="22">
        <v>0</v>
      </c>
      <c r="E270" s="17" t="s">
        <v>213</v>
      </c>
      <c r="F270" s="15">
        <v>24</v>
      </c>
      <c r="G270" s="2">
        <v>3.85</v>
      </c>
      <c r="H270" s="3">
        <v>3</v>
      </c>
      <c r="I270" s="2">
        <v>2.23</v>
      </c>
      <c r="J270" s="2">
        <f t="shared" si="9"/>
        <v>1.62</v>
      </c>
      <c r="K270" s="1">
        <v>2</v>
      </c>
      <c r="L270" s="2">
        <f>(G270-I270-D270)*K270-1.61</f>
        <v>1.6300000000000001</v>
      </c>
      <c r="M270" s="1">
        <v>18</v>
      </c>
      <c r="N270" s="2">
        <v>4.3907999999999996</v>
      </c>
      <c r="O270" s="1" t="s">
        <v>1746</v>
      </c>
    </row>
    <row r="271" spans="1:15" x14ac:dyDescent="0.25">
      <c r="A271" s="1">
        <v>270</v>
      </c>
      <c r="B271" s="1" t="s">
        <v>265</v>
      </c>
      <c r="C271" s="10">
        <v>44801</v>
      </c>
      <c r="D271" s="22">
        <v>0</v>
      </c>
      <c r="E271" s="17" t="s">
        <v>2633</v>
      </c>
      <c r="F271" s="15">
        <v>15.7</v>
      </c>
      <c r="G271" s="2">
        <v>2.4300000000000002</v>
      </c>
      <c r="H271" s="3">
        <v>4</v>
      </c>
      <c r="I271" s="2">
        <v>1.19</v>
      </c>
      <c r="J271" s="2">
        <f t="shared" si="9"/>
        <v>1.2400000000000002</v>
      </c>
      <c r="K271" s="1">
        <v>1</v>
      </c>
      <c r="L271" s="2">
        <f t="shared" si="10"/>
        <v>1.2400000000000002</v>
      </c>
      <c r="M271" s="1">
        <v>1</v>
      </c>
      <c r="N271" s="2">
        <v>1.24</v>
      </c>
      <c r="O271" s="1" t="s">
        <v>1746</v>
      </c>
    </row>
    <row r="272" spans="1:15" x14ac:dyDescent="0.25">
      <c r="A272" s="1">
        <v>271</v>
      </c>
      <c r="B272" s="1" t="s">
        <v>266</v>
      </c>
      <c r="C272" s="10">
        <v>44801</v>
      </c>
      <c r="D272" s="22">
        <v>0</v>
      </c>
      <c r="E272" s="17" t="s">
        <v>2634</v>
      </c>
      <c r="F272" s="15">
        <v>10.199999999999999</v>
      </c>
      <c r="G272" s="2">
        <v>0.97</v>
      </c>
      <c r="H272" s="3">
        <v>1</v>
      </c>
      <c r="I272" s="2">
        <v>0.89</v>
      </c>
      <c r="J272" s="2">
        <f t="shared" si="9"/>
        <v>7.999999999999996E-2</v>
      </c>
      <c r="K272" s="1">
        <v>1</v>
      </c>
      <c r="L272" s="2">
        <f t="shared" si="10"/>
        <v>7.999999999999996E-2</v>
      </c>
      <c r="M272" s="1">
        <v>1</v>
      </c>
      <c r="N272" s="2">
        <v>0.08</v>
      </c>
      <c r="O272" s="1" t="s">
        <v>1746</v>
      </c>
    </row>
    <row r="273" spans="1:15" x14ac:dyDescent="0.25">
      <c r="A273" s="1">
        <v>272</v>
      </c>
      <c r="B273" s="1" t="s">
        <v>2630</v>
      </c>
      <c r="C273" s="10">
        <v>44801</v>
      </c>
      <c r="D273" s="22">
        <v>0</v>
      </c>
      <c r="E273" s="17" t="s">
        <v>2634</v>
      </c>
      <c r="F273" s="15">
        <v>10.199999999999999</v>
      </c>
      <c r="G273" s="2">
        <v>2.54</v>
      </c>
      <c r="H273" s="3">
        <v>4</v>
      </c>
      <c r="I273" s="2">
        <v>0.93</v>
      </c>
      <c r="J273" s="2">
        <f t="shared" si="9"/>
        <v>1.6099999999999999</v>
      </c>
      <c r="K273" s="1">
        <v>1</v>
      </c>
      <c r="L273" s="2">
        <f t="shared" si="10"/>
        <v>1.6099999999999999</v>
      </c>
      <c r="M273" s="1">
        <v>1</v>
      </c>
      <c r="N273" s="2">
        <v>1.61</v>
      </c>
      <c r="O273" s="1" t="s">
        <v>1746</v>
      </c>
    </row>
    <row r="274" spans="1:15" x14ac:dyDescent="0.25">
      <c r="A274" s="1">
        <v>273</v>
      </c>
      <c r="B274" s="1" t="s">
        <v>2613</v>
      </c>
      <c r="C274" s="10">
        <v>44803</v>
      </c>
      <c r="D274" s="22">
        <v>0</v>
      </c>
      <c r="E274" s="17" t="s">
        <v>2635</v>
      </c>
      <c r="F274" s="15">
        <v>19.899999999999999</v>
      </c>
      <c r="G274" s="2">
        <v>3.18</v>
      </c>
      <c r="H274" s="3">
        <v>5</v>
      </c>
      <c r="I274" s="2">
        <v>1.81</v>
      </c>
      <c r="J274" s="2">
        <f t="shared" si="9"/>
        <v>1.37</v>
      </c>
      <c r="K274" s="1">
        <v>1</v>
      </c>
      <c r="L274" s="2">
        <f t="shared" si="10"/>
        <v>1.37</v>
      </c>
      <c r="M274" s="1">
        <v>1</v>
      </c>
      <c r="N274" s="2">
        <v>1.37</v>
      </c>
      <c r="O274" s="1" t="s">
        <v>1746</v>
      </c>
    </row>
    <row r="275" spans="1:15" x14ac:dyDescent="0.25">
      <c r="A275" s="1">
        <v>274</v>
      </c>
      <c r="B275" s="1" t="s">
        <v>265</v>
      </c>
      <c r="C275" s="10">
        <v>44803</v>
      </c>
      <c r="D275" s="22">
        <v>0</v>
      </c>
      <c r="E275" s="17" t="s">
        <v>2635</v>
      </c>
      <c r="F275" s="15">
        <v>19.899999999999999</v>
      </c>
      <c r="G275" s="2">
        <v>2.84</v>
      </c>
      <c r="H275" s="3">
        <v>3</v>
      </c>
      <c r="I275" s="2">
        <v>1.1100000000000001</v>
      </c>
      <c r="J275" s="2">
        <f t="shared" si="9"/>
        <v>1.7299999999999998</v>
      </c>
      <c r="K275" s="1">
        <v>1</v>
      </c>
      <c r="L275" s="2">
        <f t="shared" si="10"/>
        <v>1.7299999999999998</v>
      </c>
      <c r="M275" s="1">
        <v>1</v>
      </c>
      <c r="N275" s="2">
        <v>1.73</v>
      </c>
      <c r="O275" s="1" t="s">
        <v>1746</v>
      </c>
    </row>
    <row r="276" spans="1:15" x14ac:dyDescent="0.25">
      <c r="A276" s="1">
        <v>275</v>
      </c>
      <c r="B276" s="1" t="s">
        <v>266</v>
      </c>
      <c r="C276" s="10">
        <v>44803</v>
      </c>
      <c r="D276" s="22">
        <v>0</v>
      </c>
      <c r="E276" s="17" t="s">
        <v>2635</v>
      </c>
      <c r="F276" s="15">
        <v>19.899999999999999</v>
      </c>
      <c r="G276" s="2">
        <v>3.4</v>
      </c>
      <c r="H276" s="3">
        <v>6</v>
      </c>
      <c r="I276" s="2">
        <v>1.51</v>
      </c>
      <c r="J276" s="2">
        <f t="shared" si="9"/>
        <v>1.89</v>
      </c>
      <c r="K276" s="1">
        <v>1</v>
      </c>
      <c r="L276" s="2">
        <f t="shared" si="10"/>
        <v>1.89</v>
      </c>
      <c r="M276" s="1">
        <v>1</v>
      </c>
      <c r="N276" s="2">
        <v>1.89</v>
      </c>
      <c r="O276" s="1" t="s">
        <v>1746</v>
      </c>
    </row>
    <row r="277" spans="1:15" x14ac:dyDescent="0.25">
      <c r="A277" s="1">
        <v>276</v>
      </c>
      <c r="B277" s="1" t="s">
        <v>265</v>
      </c>
      <c r="C277" s="10">
        <v>44804</v>
      </c>
      <c r="D277" s="22">
        <v>0</v>
      </c>
      <c r="E277" s="17" t="s">
        <v>213</v>
      </c>
      <c r="F277" s="15">
        <v>24</v>
      </c>
      <c r="G277" s="2">
        <v>3.27</v>
      </c>
      <c r="H277" s="3">
        <v>2</v>
      </c>
      <c r="I277" s="2">
        <v>1.75</v>
      </c>
      <c r="J277" s="2">
        <f t="shared" si="9"/>
        <v>1.52</v>
      </c>
      <c r="K277" s="1">
        <v>1</v>
      </c>
      <c r="L277" s="2">
        <f t="shared" si="10"/>
        <v>1.52</v>
      </c>
      <c r="M277" s="1">
        <v>1</v>
      </c>
      <c r="N277" s="2">
        <v>1.52</v>
      </c>
      <c r="O277" s="1" t="s">
        <v>1746</v>
      </c>
    </row>
    <row r="278" spans="1:15" x14ac:dyDescent="0.25">
      <c r="A278" s="1">
        <v>277</v>
      </c>
      <c r="B278" s="1" t="s">
        <v>266</v>
      </c>
      <c r="C278" s="10">
        <v>44804</v>
      </c>
      <c r="D278" s="22">
        <v>0</v>
      </c>
      <c r="E278" s="17" t="s">
        <v>213</v>
      </c>
      <c r="F278" s="15">
        <v>24</v>
      </c>
      <c r="G278" s="2">
        <v>4.01</v>
      </c>
      <c r="H278" s="3">
        <v>3</v>
      </c>
      <c r="I278" s="2">
        <v>2.58</v>
      </c>
      <c r="J278" s="2">
        <f t="shared" si="9"/>
        <v>1.4299999999999997</v>
      </c>
      <c r="K278" s="1">
        <v>1</v>
      </c>
      <c r="L278" s="2">
        <f t="shared" si="10"/>
        <v>1.4299999999999997</v>
      </c>
      <c r="M278" s="1">
        <v>1</v>
      </c>
      <c r="N278" s="2">
        <v>1.43</v>
      </c>
      <c r="O278" s="1" t="s">
        <v>1746</v>
      </c>
    </row>
    <row r="279" spans="1:15" x14ac:dyDescent="0.25">
      <c r="A279" s="1">
        <v>278</v>
      </c>
      <c r="B279" s="1" t="s">
        <v>2630</v>
      </c>
      <c r="C279" s="10">
        <v>44804</v>
      </c>
      <c r="D279" s="22">
        <v>0</v>
      </c>
      <c r="E279" s="17" t="s">
        <v>213</v>
      </c>
      <c r="F279" s="15">
        <v>24</v>
      </c>
      <c r="G279" s="2">
        <v>1.42</v>
      </c>
      <c r="H279" s="3">
        <v>8</v>
      </c>
      <c r="I279" s="2">
        <v>0.99</v>
      </c>
      <c r="J279" s="2">
        <f t="shared" si="9"/>
        <v>0.42999999999999994</v>
      </c>
      <c r="K279" s="1">
        <v>1</v>
      </c>
      <c r="L279" s="2">
        <f t="shared" si="10"/>
        <v>0.42999999999999994</v>
      </c>
      <c r="M279" s="1">
        <v>1</v>
      </c>
      <c r="N279" s="2">
        <v>0.43</v>
      </c>
      <c r="O279" s="1" t="s">
        <v>1746</v>
      </c>
    </row>
    <row r="280" spans="1:15" x14ac:dyDescent="0.25">
      <c r="A280" s="1">
        <v>279</v>
      </c>
      <c r="B280" s="1" t="s">
        <v>2613</v>
      </c>
      <c r="C280" s="10">
        <v>44805</v>
      </c>
      <c r="D280" s="22">
        <v>0</v>
      </c>
      <c r="E280" s="17" t="s">
        <v>213</v>
      </c>
      <c r="F280" s="15">
        <v>24</v>
      </c>
      <c r="G280" s="2">
        <v>3.34</v>
      </c>
      <c r="H280" s="3">
        <v>3</v>
      </c>
      <c r="I280" s="2">
        <v>2.29</v>
      </c>
      <c r="J280" s="2">
        <f t="shared" si="9"/>
        <v>1.0499999999999998</v>
      </c>
      <c r="K280" s="1">
        <v>1</v>
      </c>
      <c r="L280" s="2">
        <f t="shared" si="10"/>
        <v>1.0499999999999998</v>
      </c>
      <c r="M280" s="1">
        <v>1</v>
      </c>
      <c r="N280" s="2">
        <v>1.05</v>
      </c>
      <c r="O280" s="1" t="s">
        <v>1746</v>
      </c>
    </row>
    <row r="281" spans="1:15" x14ac:dyDescent="0.25">
      <c r="A281" s="1">
        <v>280</v>
      </c>
      <c r="B281" s="1" t="s">
        <v>265</v>
      </c>
      <c r="C281" s="10">
        <v>44805</v>
      </c>
      <c r="D281" s="22">
        <v>0</v>
      </c>
      <c r="E281" s="17" t="s">
        <v>213</v>
      </c>
      <c r="F281" s="15">
        <v>24</v>
      </c>
      <c r="G281" s="2">
        <v>3.25</v>
      </c>
      <c r="H281" s="3">
        <v>2</v>
      </c>
      <c r="I281" s="2">
        <v>2.23</v>
      </c>
      <c r="J281" s="2">
        <f t="shared" si="9"/>
        <v>1.02</v>
      </c>
      <c r="K281" s="1">
        <v>1</v>
      </c>
      <c r="L281" s="2">
        <f t="shared" si="10"/>
        <v>1.02</v>
      </c>
      <c r="M281" s="1">
        <v>1</v>
      </c>
      <c r="N281" s="2">
        <v>1.02</v>
      </c>
      <c r="O281" s="1" t="s">
        <v>1746</v>
      </c>
    </row>
    <row r="282" spans="1:15" x14ac:dyDescent="0.25">
      <c r="A282" s="1">
        <v>281</v>
      </c>
      <c r="B282" s="1" t="s">
        <v>266</v>
      </c>
      <c r="C282" s="10">
        <v>44805</v>
      </c>
      <c r="D282" s="22">
        <v>0</v>
      </c>
      <c r="E282" s="17" t="s">
        <v>213</v>
      </c>
      <c r="F282" s="15">
        <v>24</v>
      </c>
      <c r="G282" s="2">
        <v>3.85</v>
      </c>
      <c r="H282" s="3">
        <v>2</v>
      </c>
      <c r="I282" s="2">
        <v>2.52</v>
      </c>
      <c r="J282" s="2">
        <f t="shared" si="9"/>
        <v>1.33</v>
      </c>
      <c r="K282" s="1">
        <v>1</v>
      </c>
      <c r="L282" s="2">
        <f t="shared" si="10"/>
        <v>1.33</v>
      </c>
      <c r="M282" s="1">
        <v>1</v>
      </c>
      <c r="N282" s="2">
        <v>1.33</v>
      </c>
      <c r="O282" s="1" t="s">
        <v>1746</v>
      </c>
    </row>
    <row r="283" spans="1:15" x14ac:dyDescent="0.25">
      <c r="A283" s="1">
        <v>282</v>
      </c>
      <c r="B283" s="1" t="s">
        <v>2613</v>
      </c>
      <c r="C283" s="10">
        <v>44806</v>
      </c>
      <c r="D283" s="22">
        <v>0</v>
      </c>
      <c r="E283" s="17" t="s">
        <v>213</v>
      </c>
      <c r="F283" s="15">
        <v>24</v>
      </c>
      <c r="G283" s="2">
        <v>3.1</v>
      </c>
      <c r="H283" s="3">
        <v>2</v>
      </c>
      <c r="I283" s="2">
        <v>2.31</v>
      </c>
      <c r="J283" s="2">
        <f t="shared" si="9"/>
        <v>0.79</v>
      </c>
      <c r="K283" s="1">
        <v>1</v>
      </c>
      <c r="L283" s="2">
        <f t="shared" si="10"/>
        <v>0.79</v>
      </c>
      <c r="M283" s="1">
        <v>1</v>
      </c>
      <c r="N283" s="2">
        <v>0.79</v>
      </c>
      <c r="O283" s="1" t="s">
        <v>1746</v>
      </c>
    </row>
    <row r="284" spans="1:15" x14ac:dyDescent="0.25">
      <c r="A284" s="1">
        <v>283</v>
      </c>
      <c r="B284" s="1" t="s">
        <v>265</v>
      </c>
      <c r="C284" s="10">
        <v>44806</v>
      </c>
      <c r="D284" s="22">
        <v>0</v>
      </c>
      <c r="E284" s="17" t="s">
        <v>213</v>
      </c>
      <c r="F284" s="15">
        <v>24</v>
      </c>
      <c r="G284" s="2">
        <v>3.32</v>
      </c>
      <c r="H284" s="3">
        <v>2</v>
      </c>
      <c r="I284" s="2">
        <v>2.23</v>
      </c>
      <c r="J284" s="2">
        <f t="shared" si="9"/>
        <v>1.0899999999999999</v>
      </c>
      <c r="K284" s="1">
        <v>1</v>
      </c>
      <c r="L284" s="2">
        <f t="shared" si="10"/>
        <v>1.0899999999999999</v>
      </c>
      <c r="M284" s="1">
        <v>1</v>
      </c>
      <c r="N284" s="2">
        <v>1.0900000000000001</v>
      </c>
      <c r="O284" s="1" t="s">
        <v>1746</v>
      </c>
    </row>
    <row r="285" spans="1:15" x14ac:dyDescent="0.25">
      <c r="A285" s="1">
        <v>284</v>
      </c>
      <c r="B285" s="1" t="s">
        <v>266</v>
      </c>
      <c r="C285" s="10">
        <v>44806</v>
      </c>
      <c r="D285" s="22">
        <v>0</v>
      </c>
      <c r="E285" s="17" t="s">
        <v>213</v>
      </c>
      <c r="F285" s="15">
        <v>24</v>
      </c>
      <c r="G285" s="2">
        <v>3.76</v>
      </c>
      <c r="H285" s="3">
        <v>2</v>
      </c>
      <c r="I285" s="2">
        <v>2.5299999999999998</v>
      </c>
      <c r="J285" s="2">
        <f t="shared" si="9"/>
        <v>1.23</v>
      </c>
      <c r="K285" s="1">
        <v>1</v>
      </c>
      <c r="L285" s="2">
        <f t="shared" si="10"/>
        <v>1.23</v>
      </c>
      <c r="M285" s="1">
        <v>1</v>
      </c>
      <c r="N285" s="2">
        <v>1.23</v>
      </c>
      <c r="O285" s="1" t="s">
        <v>1746</v>
      </c>
    </row>
    <row r="286" spans="1:15" x14ac:dyDescent="0.25">
      <c r="A286" s="1">
        <v>285</v>
      </c>
      <c r="B286" s="1" t="s">
        <v>2616</v>
      </c>
      <c r="C286" s="10">
        <v>44807</v>
      </c>
      <c r="D286" s="22">
        <v>0</v>
      </c>
      <c r="E286" s="17" t="s">
        <v>2636</v>
      </c>
      <c r="F286" s="15">
        <v>14.5</v>
      </c>
      <c r="G286" s="2">
        <v>2.38</v>
      </c>
      <c r="H286" s="3">
        <v>2</v>
      </c>
      <c r="I286" s="2">
        <v>1.5</v>
      </c>
      <c r="J286" s="2">
        <f t="shared" si="9"/>
        <v>0.87999999999999989</v>
      </c>
      <c r="K286" s="1">
        <v>1</v>
      </c>
      <c r="L286" s="2">
        <f t="shared" si="10"/>
        <v>0.87999999999999989</v>
      </c>
      <c r="M286" s="1">
        <v>1</v>
      </c>
      <c r="N286" s="2">
        <v>0.88</v>
      </c>
      <c r="O286" s="1" t="s">
        <v>1746</v>
      </c>
    </row>
    <row r="287" spans="1:15" x14ac:dyDescent="0.25">
      <c r="A287" s="1">
        <v>286</v>
      </c>
      <c r="B287" s="1" t="s">
        <v>2613</v>
      </c>
      <c r="C287" s="10">
        <v>44807</v>
      </c>
      <c r="D287" s="22">
        <v>0</v>
      </c>
      <c r="E287" s="17" t="s">
        <v>2364</v>
      </c>
      <c r="F287" s="15">
        <v>9.5</v>
      </c>
      <c r="G287" s="2">
        <v>3.4575</v>
      </c>
      <c r="H287" s="3">
        <v>5</v>
      </c>
      <c r="I287" s="2">
        <v>1.3954</v>
      </c>
      <c r="J287" s="2">
        <f t="shared" si="9"/>
        <v>2.0621</v>
      </c>
      <c r="K287" s="1">
        <v>1</v>
      </c>
      <c r="L287" s="2">
        <f t="shared" si="10"/>
        <v>2.0621</v>
      </c>
      <c r="M287" s="1">
        <f>27</f>
        <v>27</v>
      </c>
      <c r="N287" s="2">
        <v>94.217699999999994</v>
      </c>
      <c r="O287" s="1" t="s">
        <v>1746</v>
      </c>
    </row>
    <row r="288" spans="1:15" x14ac:dyDescent="0.25">
      <c r="A288" s="1">
        <v>287</v>
      </c>
      <c r="B288" s="1" t="s">
        <v>265</v>
      </c>
      <c r="C288" s="10">
        <v>44807</v>
      </c>
      <c r="D288" s="22">
        <v>0</v>
      </c>
      <c r="E288" s="17" t="s">
        <v>213</v>
      </c>
      <c r="F288" s="15">
        <v>24</v>
      </c>
      <c r="G288" s="2">
        <v>3.12</v>
      </c>
      <c r="H288" s="3">
        <v>2</v>
      </c>
      <c r="I288" s="2">
        <v>2.42</v>
      </c>
      <c r="J288" s="2">
        <f t="shared" si="9"/>
        <v>0.70000000000000018</v>
      </c>
      <c r="K288" s="1">
        <v>1</v>
      </c>
      <c r="L288" s="2">
        <f t="shared" si="10"/>
        <v>0.70000000000000018</v>
      </c>
      <c r="M288" s="1">
        <v>1</v>
      </c>
      <c r="N288" s="2">
        <v>0.7</v>
      </c>
      <c r="O288" s="1" t="s">
        <v>1746</v>
      </c>
    </row>
    <row r="289" spans="1:15" x14ac:dyDescent="0.25">
      <c r="A289" s="1">
        <v>288</v>
      </c>
      <c r="B289" s="1" t="s">
        <v>266</v>
      </c>
      <c r="C289" s="10">
        <v>44807</v>
      </c>
      <c r="D289" s="22">
        <v>0</v>
      </c>
      <c r="E289" s="17" t="s">
        <v>213</v>
      </c>
      <c r="F289" s="15">
        <v>24</v>
      </c>
      <c r="G289" s="2">
        <v>3.26</v>
      </c>
      <c r="H289" s="3">
        <v>2</v>
      </c>
      <c r="I289" s="2">
        <v>2.4</v>
      </c>
      <c r="J289" s="2">
        <f t="shared" si="9"/>
        <v>0.85999999999999988</v>
      </c>
      <c r="K289" s="1">
        <v>1</v>
      </c>
      <c r="L289" s="2">
        <f t="shared" si="10"/>
        <v>0.85999999999999988</v>
      </c>
      <c r="M289" s="1">
        <v>1</v>
      </c>
      <c r="N289" s="2">
        <v>0.86</v>
      </c>
      <c r="O289" s="1" t="s">
        <v>1746</v>
      </c>
    </row>
    <row r="290" spans="1:15" x14ac:dyDescent="0.25">
      <c r="A290" s="1">
        <v>289</v>
      </c>
      <c r="B290" s="1" t="s">
        <v>2616</v>
      </c>
      <c r="C290" s="10">
        <v>44808</v>
      </c>
      <c r="D290" s="22">
        <v>0</v>
      </c>
      <c r="E290" s="17" t="s">
        <v>213</v>
      </c>
      <c r="F290" s="15">
        <v>24</v>
      </c>
      <c r="G290" s="2">
        <v>3.51</v>
      </c>
      <c r="H290" s="3">
        <v>3</v>
      </c>
      <c r="I290" s="2">
        <v>2.61</v>
      </c>
      <c r="J290" s="2">
        <f t="shared" si="9"/>
        <v>0.89999999999999991</v>
      </c>
      <c r="K290" s="1">
        <v>1</v>
      </c>
      <c r="L290" s="2">
        <f t="shared" si="10"/>
        <v>0.89999999999999991</v>
      </c>
      <c r="M290" s="1">
        <v>1</v>
      </c>
      <c r="N290" s="2">
        <v>0.9</v>
      </c>
      <c r="O290" s="1" t="s">
        <v>1746</v>
      </c>
    </row>
    <row r="291" spans="1:15" x14ac:dyDescent="0.25">
      <c r="A291" s="1">
        <v>290</v>
      </c>
      <c r="B291" s="1" t="s">
        <v>265</v>
      </c>
      <c r="C291" s="10">
        <v>44808</v>
      </c>
      <c r="D291" s="22">
        <v>0</v>
      </c>
      <c r="E291" s="17" t="s">
        <v>213</v>
      </c>
      <c r="F291" s="15">
        <v>24</v>
      </c>
      <c r="G291" s="2">
        <v>2.82</v>
      </c>
      <c r="H291" s="3">
        <v>2</v>
      </c>
      <c r="I291" s="2">
        <v>2.3199999999999998</v>
      </c>
      <c r="J291" s="2">
        <f t="shared" si="9"/>
        <v>0.5</v>
      </c>
      <c r="K291" s="1">
        <v>1</v>
      </c>
      <c r="L291" s="2">
        <f t="shared" si="10"/>
        <v>0.5</v>
      </c>
      <c r="M291" s="1">
        <v>1</v>
      </c>
      <c r="N291" s="2">
        <v>0.5</v>
      </c>
      <c r="O291" s="1" t="s">
        <v>1746</v>
      </c>
    </row>
    <row r="292" spans="1:15" x14ac:dyDescent="0.25">
      <c r="A292" s="1">
        <v>291</v>
      </c>
      <c r="B292" s="1" t="s">
        <v>266</v>
      </c>
      <c r="C292" s="10">
        <v>44808</v>
      </c>
      <c r="D292" s="22">
        <v>0</v>
      </c>
      <c r="E292" s="17" t="s">
        <v>213</v>
      </c>
      <c r="F292" s="15">
        <v>24</v>
      </c>
      <c r="G292" s="2">
        <v>2.84</v>
      </c>
      <c r="H292" s="3">
        <v>2</v>
      </c>
      <c r="I292" s="2">
        <v>1.98</v>
      </c>
      <c r="J292" s="2">
        <f t="shared" si="9"/>
        <v>0.85999999999999988</v>
      </c>
      <c r="K292" s="1">
        <v>1</v>
      </c>
      <c r="L292" s="2">
        <f t="shared" si="10"/>
        <v>0.85999999999999988</v>
      </c>
      <c r="M292" s="1">
        <v>1</v>
      </c>
      <c r="N292" s="2">
        <v>0.86</v>
      </c>
      <c r="O292" s="1" t="s">
        <v>1746</v>
      </c>
    </row>
    <row r="293" spans="1:15" x14ac:dyDescent="0.25">
      <c r="A293" s="1">
        <v>292</v>
      </c>
      <c r="B293" s="1" t="s">
        <v>2616</v>
      </c>
      <c r="C293" s="10">
        <v>44809</v>
      </c>
      <c r="D293" s="22">
        <v>0</v>
      </c>
      <c r="E293" s="17" t="s">
        <v>213</v>
      </c>
      <c r="F293" s="15">
        <v>24</v>
      </c>
      <c r="G293" s="2">
        <v>2.9</v>
      </c>
      <c r="H293" s="3">
        <v>2</v>
      </c>
      <c r="I293" s="2">
        <v>1.94</v>
      </c>
      <c r="J293" s="2">
        <f t="shared" si="9"/>
        <v>0.96</v>
      </c>
      <c r="K293" s="1">
        <v>1</v>
      </c>
      <c r="L293" s="2">
        <f t="shared" si="10"/>
        <v>0.96</v>
      </c>
      <c r="M293" s="1">
        <v>1</v>
      </c>
      <c r="N293" s="2">
        <v>0.96</v>
      </c>
      <c r="O293" s="1" t="s">
        <v>1746</v>
      </c>
    </row>
    <row r="294" spans="1:15" x14ac:dyDescent="0.25">
      <c r="A294" s="1">
        <v>293</v>
      </c>
      <c r="B294" s="1" t="s">
        <v>265</v>
      </c>
      <c r="C294" s="10">
        <v>44809</v>
      </c>
      <c r="D294" s="22">
        <v>0</v>
      </c>
      <c r="E294" s="17" t="s">
        <v>213</v>
      </c>
      <c r="F294" s="15">
        <v>24</v>
      </c>
      <c r="G294" s="2">
        <v>2.95</v>
      </c>
      <c r="H294" s="3">
        <v>2</v>
      </c>
      <c r="I294" s="2">
        <v>2.13</v>
      </c>
      <c r="J294" s="2">
        <f t="shared" si="9"/>
        <v>0.82000000000000028</v>
      </c>
      <c r="K294" s="1">
        <v>1</v>
      </c>
      <c r="L294" s="2">
        <f t="shared" si="10"/>
        <v>0.82000000000000028</v>
      </c>
      <c r="M294" s="1">
        <v>1</v>
      </c>
      <c r="N294" s="2">
        <v>0.82</v>
      </c>
      <c r="O294" s="1" t="s">
        <v>1746</v>
      </c>
    </row>
    <row r="295" spans="1:15" x14ac:dyDescent="0.25">
      <c r="A295" s="1">
        <v>294</v>
      </c>
      <c r="B295" s="1" t="s">
        <v>266</v>
      </c>
      <c r="C295" s="10">
        <v>44809</v>
      </c>
      <c r="D295" s="22">
        <v>0</v>
      </c>
      <c r="E295" s="17" t="s">
        <v>213</v>
      </c>
      <c r="F295" s="15">
        <v>24</v>
      </c>
      <c r="G295" s="2">
        <v>3.04</v>
      </c>
      <c r="H295" s="3">
        <v>2</v>
      </c>
      <c r="I295" s="2">
        <v>2.08</v>
      </c>
      <c r="J295" s="2">
        <f t="shared" si="9"/>
        <v>0.96</v>
      </c>
      <c r="K295" s="1">
        <v>1</v>
      </c>
      <c r="L295" s="2">
        <f t="shared" si="10"/>
        <v>0.96</v>
      </c>
      <c r="M295" s="1">
        <v>1</v>
      </c>
      <c r="N295" s="2">
        <v>0.96</v>
      </c>
      <c r="O295" s="1" t="s">
        <v>1746</v>
      </c>
    </row>
    <row r="296" spans="1:15" x14ac:dyDescent="0.25">
      <c r="A296" s="1">
        <v>295</v>
      </c>
      <c r="B296" s="1" t="s">
        <v>2616</v>
      </c>
      <c r="C296" s="10">
        <v>44810</v>
      </c>
      <c r="D296" s="22">
        <v>0</v>
      </c>
      <c r="E296" s="17" t="s">
        <v>213</v>
      </c>
      <c r="F296" s="15">
        <v>24</v>
      </c>
      <c r="G296" s="2">
        <v>3.14</v>
      </c>
      <c r="H296" s="3">
        <v>3</v>
      </c>
      <c r="I296" s="2">
        <v>2.11</v>
      </c>
      <c r="J296" s="2">
        <f t="shared" si="9"/>
        <v>1.0300000000000002</v>
      </c>
      <c r="K296" s="1">
        <v>1</v>
      </c>
      <c r="L296" s="2">
        <f t="shared" si="10"/>
        <v>1.0300000000000002</v>
      </c>
      <c r="M296" s="1">
        <v>1</v>
      </c>
      <c r="N296" s="2">
        <v>1.03</v>
      </c>
      <c r="O296" s="1" t="s">
        <v>1746</v>
      </c>
    </row>
    <row r="297" spans="1:15" x14ac:dyDescent="0.25">
      <c r="A297" s="1">
        <v>296</v>
      </c>
      <c r="B297" s="1" t="s">
        <v>265</v>
      </c>
      <c r="C297" s="10">
        <v>44810</v>
      </c>
      <c r="D297" s="22">
        <v>0</v>
      </c>
      <c r="E297" s="17" t="s">
        <v>213</v>
      </c>
      <c r="F297" s="15">
        <v>24</v>
      </c>
      <c r="G297" s="2">
        <v>2.74</v>
      </c>
      <c r="H297" s="3">
        <v>1</v>
      </c>
      <c r="I297" s="2">
        <v>1.23</v>
      </c>
      <c r="J297" s="2">
        <f t="shared" si="9"/>
        <v>1.5100000000000002</v>
      </c>
      <c r="K297" s="1">
        <v>1</v>
      </c>
      <c r="L297" s="2">
        <f t="shared" si="10"/>
        <v>1.5100000000000002</v>
      </c>
      <c r="M297" s="1">
        <v>1</v>
      </c>
      <c r="N297" s="2">
        <v>1.51</v>
      </c>
      <c r="O297" s="1" t="s">
        <v>1746</v>
      </c>
    </row>
    <row r="298" spans="1:15" x14ac:dyDescent="0.25">
      <c r="A298" s="1">
        <v>297</v>
      </c>
      <c r="B298" s="1" t="s">
        <v>266</v>
      </c>
      <c r="C298" s="10">
        <v>44810</v>
      </c>
      <c r="D298" s="22">
        <v>0</v>
      </c>
      <c r="E298" s="17" t="s">
        <v>213</v>
      </c>
      <c r="F298" s="15">
        <v>24</v>
      </c>
      <c r="G298" s="2">
        <v>2.92</v>
      </c>
      <c r="H298" s="3">
        <v>2</v>
      </c>
      <c r="I298" s="2">
        <v>2.37</v>
      </c>
      <c r="J298" s="2">
        <f t="shared" si="9"/>
        <v>0.54999999999999982</v>
      </c>
      <c r="K298" s="1">
        <v>1</v>
      </c>
      <c r="L298" s="2">
        <f t="shared" si="10"/>
        <v>0.54999999999999982</v>
      </c>
      <c r="M298" s="1">
        <v>1</v>
      </c>
      <c r="N298" s="2">
        <v>0.55000000000000004</v>
      </c>
      <c r="O298" s="1" t="s">
        <v>1746</v>
      </c>
    </row>
    <row r="299" spans="1:15" x14ac:dyDescent="0.25">
      <c r="A299" s="1">
        <v>298</v>
      </c>
      <c r="B299" s="1" t="s">
        <v>2616</v>
      </c>
      <c r="C299" s="10">
        <v>44811</v>
      </c>
      <c r="D299" s="22">
        <v>0</v>
      </c>
      <c r="E299" s="17" t="s">
        <v>278</v>
      </c>
      <c r="F299" s="15">
        <v>1</v>
      </c>
      <c r="G299" s="2">
        <v>2.2000000000000002</v>
      </c>
      <c r="H299" s="3">
        <v>2</v>
      </c>
      <c r="I299" s="2">
        <v>0.08</v>
      </c>
      <c r="J299" s="2">
        <f t="shared" si="9"/>
        <v>2.12</v>
      </c>
      <c r="K299" s="1">
        <v>1</v>
      </c>
      <c r="L299" s="2">
        <f t="shared" si="10"/>
        <v>2.12</v>
      </c>
      <c r="M299" s="1">
        <v>1</v>
      </c>
      <c r="N299" s="2">
        <v>2.12</v>
      </c>
      <c r="O299" s="1" t="s">
        <v>1746</v>
      </c>
    </row>
    <row r="300" spans="1:15" x14ac:dyDescent="0.25">
      <c r="A300" s="1">
        <v>299</v>
      </c>
      <c r="B300" s="1" t="s">
        <v>265</v>
      </c>
      <c r="C300" s="10">
        <v>44811</v>
      </c>
      <c r="D300" s="22">
        <v>0</v>
      </c>
      <c r="E300" s="17" t="s">
        <v>213</v>
      </c>
      <c r="F300" s="15">
        <v>24</v>
      </c>
      <c r="G300" s="2">
        <v>2.82</v>
      </c>
      <c r="H300" s="3">
        <v>1</v>
      </c>
      <c r="I300" s="2">
        <v>1.92</v>
      </c>
      <c r="J300" s="2">
        <f t="shared" si="9"/>
        <v>0.89999999999999991</v>
      </c>
      <c r="K300" s="1">
        <v>1</v>
      </c>
      <c r="L300" s="2">
        <f t="shared" si="10"/>
        <v>0.89999999999999991</v>
      </c>
      <c r="M300" s="1">
        <v>1</v>
      </c>
      <c r="N300" s="2">
        <v>0.9</v>
      </c>
      <c r="O300" s="1" t="s">
        <v>1746</v>
      </c>
    </row>
    <row r="301" spans="1:15" x14ac:dyDescent="0.25">
      <c r="A301" s="1">
        <v>300</v>
      </c>
      <c r="B301" s="1" t="s">
        <v>266</v>
      </c>
      <c r="C301" s="10">
        <v>44811</v>
      </c>
      <c r="D301" s="22">
        <v>0</v>
      </c>
      <c r="E301" s="17" t="s">
        <v>213</v>
      </c>
      <c r="F301" s="15">
        <v>24</v>
      </c>
      <c r="G301" s="2">
        <v>3.24</v>
      </c>
      <c r="H301" s="3">
        <v>2</v>
      </c>
      <c r="I301" s="2">
        <v>2.08</v>
      </c>
      <c r="J301" s="2">
        <f t="shared" si="9"/>
        <v>1.1600000000000001</v>
      </c>
      <c r="K301" s="1">
        <v>1</v>
      </c>
      <c r="L301" s="2">
        <f t="shared" si="10"/>
        <v>1.1600000000000001</v>
      </c>
      <c r="M301" s="1">
        <v>1</v>
      </c>
      <c r="N301" s="2">
        <v>1.1599999999999999</v>
      </c>
      <c r="O301" s="1" t="s">
        <v>1746</v>
      </c>
    </row>
    <row r="302" spans="1:15" x14ac:dyDescent="0.25">
      <c r="A302" s="1">
        <v>301</v>
      </c>
      <c r="B302" s="1" t="s">
        <v>2630</v>
      </c>
      <c r="C302" s="10">
        <v>44811</v>
      </c>
      <c r="D302" s="22">
        <v>0</v>
      </c>
      <c r="E302" s="17" t="s">
        <v>489</v>
      </c>
      <c r="F302" s="15">
        <v>23</v>
      </c>
      <c r="G302" s="2">
        <v>2.85</v>
      </c>
      <c r="H302" s="3">
        <v>1</v>
      </c>
      <c r="I302" s="2">
        <v>1.84</v>
      </c>
      <c r="J302" s="2">
        <f t="shared" si="9"/>
        <v>1.01</v>
      </c>
      <c r="K302" s="1">
        <v>1</v>
      </c>
      <c r="L302" s="2">
        <f t="shared" si="10"/>
        <v>1.01</v>
      </c>
      <c r="M302" s="1">
        <v>1</v>
      </c>
      <c r="N302" s="2">
        <v>1.01</v>
      </c>
      <c r="O302" s="1" t="s">
        <v>1746</v>
      </c>
    </row>
    <row r="303" spans="1:15" x14ac:dyDescent="0.25">
      <c r="A303" s="1">
        <v>302</v>
      </c>
      <c r="B303" s="1" t="s">
        <v>2616</v>
      </c>
      <c r="C303" s="10">
        <v>44812</v>
      </c>
      <c r="D303" s="22">
        <v>0</v>
      </c>
      <c r="E303" s="17" t="s">
        <v>489</v>
      </c>
      <c r="F303" s="15">
        <v>23</v>
      </c>
      <c r="G303" s="2">
        <v>4.25</v>
      </c>
      <c r="H303" s="3">
        <v>4</v>
      </c>
      <c r="I303" s="2">
        <v>3.19</v>
      </c>
      <c r="J303" s="2">
        <f t="shared" si="9"/>
        <v>1.06</v>
      </c>
      <c r="K303" s="1">
        <v>1</v>
      </c>
      <c r="L303" s="2">
        <f t="shared" si="10"/>
        <v>1.06</v>
      </c>
      <c r="M303" s="1">
        <v>1</v>
      </c>
      <c r="N303" s="2">
        <v>1.06</v>
      </c>
      <c r="O303" s="1" t="s">
        <v>1746</v>
      </c>
    </row>
    <row r="304" spans="1:15" x14ac:dyDescent="0.25">
      <c r="A304" s="1">
        <v>303</v>
      </c>
      <c r="B304" s="1" t="s">
        <v>265</v>
      </c>
      <c r="C304" s="10">
        <v>44812</v>
      </c>
      <c r="D304" s="22">
        <v>0</v>
      </c>
      <c r="E304" s="17" t="s">
        <v>213</v>
      </c>
      <c r="F304" s="15">
        <v>24</v>
      </c>
      <c r="G304" s="2">
        <v>2.46</v>
      </c>
      <c r="H304" s="3">
        <v>1</v>
      </c>
      <c r="I304" s="2">
        <v>1.94</v>
      </c>
      <c r="J304" s="2">
        <f t="shared" si="9"/>
        <v>0.52</v>
      </c>
      <c r="K304" s="1">
        <v>1</v>
      </c>
      <c r="L304" s="2">
        <f t="shared" si="10"/>
        <v>0.52</v>
      </c>
      <c r="M304" s="1">
        <v>1</v>
      </c>
      <c r="N304" s="2">
        <v>0.52</v>
      </c>
      <c r="O304" s="1" t="s">
        <v>1746</v>
      </c>
    </row>
    <row r="305" spans="1:15" x14ac:dyDescent="0.25">
      <c r="A305" s="1">
        <v>304</v>
      </c>
      <c r="B305" s="1" t="s">
        <v>266</v>
      </c>
      <c r="C305" s="10">
        <v>44812</v>
      </c>
      <c r="D305" s="22">
        <v>0</v>
      </c>
      <c r="E305" s="17" t="s">
        <v>213</v>
      </c>
      <c r="F305" s="15">
        <v>24</v>
      </c>
      <c r="G305" s="2">
        <v>3.25</v>
      </c>
      <c r="H305" s="3">
        <v>1</v>
      </c>
      <c r="I305" s="2">
        <v>2.04</v>
      </c>
      <c r="J305" s="2">
        <f t="shared" si="9"/>
        <v>1.21</v>
      </c>
      <c r="K305" s="1">
        <v>1</v>
      </c>
      <c r="L305" s="2">
        <f t="shared" si="10"/>
        <v>1.21</v>
      </c>
      <c r="M305" s="1">
        <v>1</v>
      </c>
      <c r="N305" s="2">
        <v>1.21</v>
      </c>
      <c r="O305" s="1" t="s">
        <v>1746</v>
      </c>
    </row>
    <row r="306" spans="1:15" x14ac:dyDescent="0.25">
      <c r="A306" s="1">
        <v>305</v>
      </c>
      <c r="B306" s="1" t="s">
        <v>2630</v>
      </c>
      <c r="C306" s="10">
        <v>44812</v>
      </c>
      <c r="D306" s="22">
        <v>0</v>
      </c>
      <c r="E306" s="17" t="s">
        <v>278</v>
      </c>
      <c r="F306" s="15">
        <v>1</v>
      </c>
      <c r="G306" s="2">
        <v>1.41</v>
      </c>
      <c r="H306" s="3">
        <v>3</v>
      </c>
      <c r="I306" s="2">
        <v>0.14000000000000001</v>
      </c>
      <c r="J306" s="2">
        <f t="shared" si="9"/>
        <v>1.27</v>
      </c>
      <c r="K306" s="1">
        <v>1</v>
      </c>
      <c r="L306" s="2">
        <f t="shared" si="10"/>
        <v>1.27</v>
      </c>
      <c r="M306" s="1">
        <v>1</v>
      </c>
      <c r="N306" s="2">
        <v>1.27</v>
      </c>
      <c r="O306" s="1" t="s">
        <v>1746</v>
      </c>
    </row>
    <row r="307" spans="1:15" x14ac:dyDescent="0.25">
      <c r="A307" s="1">
        <v>306</v>
      </c>
      <c r="B307" s="1" t="s">
        <v>2616</v>
      </c>
      <c r="C307" s="10">
        <v>44813</v>
      </c>
      <c r="D307" s="22">
        <v>0</v>
      </c>
      <c r="E307" s="17" t="s">
        <v>2637</v>
      </c>
      <c r="F307" s="15">
        <v>7</v>
      </c>
      <c r="G307" s="2">
        <v>3.11</v>
      </c>
      <c r="H307" s="3">
        <v>3</v>
      </c>
      <c r="I307" s="2">
        <v>0.69</v>
      </c>
      <c r="J307" s="2">
        <f t="shared" si="9"/>
        <v>2.42</v>
      </c>
      <c r="K307" s="1">
        <v>1</v>
      </c>
      <c r="L307" s="2">
        <f t="shared" si="10"/>
        <v>2.42</v>
      </c>
      <c r="M307" s="1">
        <v>1</v>
      </c>
      <c r="N307" s="2">
        <v>2.42</v>
      </c>
      <c r="O307" s="1" t="s">
        <v>1746</v>
      </c>
    </row>
    <row r="308" spans="1:15" x14ac:dyDescent="0.25">
      <c r="A308" s="1">
        <v>307</v>
      </c>
      <c r="B308" s="1" t="s">
        <v>265</v>
      </c>
      <c r="C308" s="10">
        <v>44813</v>
      </c>
      <c r="D308" s="22">
        <v>0</v>
      </c>
      <c r="E308" s="17" t="s">
        <v>213</v>
      </c>
      <c r="F308" s="15">
        <v>24</v>
      </c>
      <c r="G308" s="2">
        <v>3.27</v>
      </c>
      <c r="H308" s="3">
        <v>2</v>
      </c>
      <c r="I308" s="2">
        <v>1.9</v>
      </c>
      <c r="J308" s="2">
        <f t="shared" si="9"/>
        <v>1.37</v>
      </c>
      <c r="K308" s="1">
        <v>1</v>
      </c>
      <c r="L308" s="2">
        <f t="shared" si="10"/>
        <v>1.37</v>
      </c>
      <c r="M308" s="1">
        <v>1</v>
      </c>
      <c r="N308" s="2">
        <v>1.37</v>
      </c>
      <c r="O308" s="1" t="s">
        <v>1746</v>
      </c>
    </row>
    <row r="309" spans="1:15" x14ac:dyDescent="0.25">
      <c r="A309" s="1">
        <v>308</v>
      </c>
      <c r="B309" s="1" t="s">
        <v>266</v>
      </c>
      <c r="C309" s="10">
        <v>44813</v>
      </c>
      <c r="D309" s="22">
        <v>0</v>
      </c>
      <c r="E309" s="17" t="s">
        <v>213</v>
      </c>
      <c r="F309" s="15">
        <v>24</v>
      </c>
      <c r="G309" s="2">
        <v>3.52</v>
      </c>
      <c r="H309" s="3">
        <v>2</v>
      </c>
      <c r="I309" s="2">
        <v>2.0699999999999998</v>
      </c>
      <c r="J309" s="2">
        <f t="shared" si="9"/>
        <v>1.4500000000000002</v>
      </c>
      <c r="K309" s="1">
        <v>1</v>
      </c>
      <c r="L309" s="2">
        <f t="shared" si="10"/>
        <v>1.4500000000000002</v>
      </c>
      <c r="M309" s="1">
        <v>1</v>
      </c>
      <c r="N309" s="2">
        <v>1.45</v>
      </c>
      <c r="O309" s="1" t="s">
        <v>1746</v>
      </c>
    </row>
    <row r="310" spans="1:15" x14ac:dyDescent="0.25">
      <c r="A310" s="1">
        <v>309</v>
      </c>
      <c r="B310" s="1" t="s">
        <v>2630</v>
      </c>
      <c r="C310" s="10">
        <v>44813</v>
      </c>
      <c r="D310" s="22">
        <v>0</v>
      </c>
      <c r="E310" s="17" t="s">
        <v>2638</v>
      </c>
      <c r="F310" s="15">
        <v>17</v>
      </c>
      <c r="G310" s="2">
        <v>2.35</v>
      </c>
      <c r="H310" s="3">
        <v>1</v>
      </c>
      <c r="I310" s="2">
        <v>1.67</v>
      </c>
      <c r="J310" s="2">
        <f t="shared" si="9"/>
        <v>0.68000000000000016</v>
      </c>
      <c r="K310" s="1">
        <v>1</v>
      </c>
      <c r="L310" s="2">
        <f t="shared" si="10"/>
        <v>0.68000000000000016</v>
      </c>
      <c r="M310" s="1">
        <v>1</v>
      </c>
      <c r="N310" s="2">
        <v>0.68</v>
      </c>
      <c r="O310" s="1" t="s">
        <v>1746</v>
      </c>
    </row>
    <row r="311" spans="1:15" x14ac:dyDescent="0.25">
      <c r="A311" s="1">
        <v>310</v>
      </c>
      <c r="B311" s="1" t="s">
        <v>2616</v>
      </c>
      <c r="C311" s="10">
        <v>44814</v>
      </c>
      <c r="D311" s="22">
        <v>0</v>
      </c>
      <c r="E311" s="17" t="s">
        <v>2639</v>
      </c>
      <c r="F311" s="15">
        <v>18.5</v>
      </c>
      <c r="G311" s="2">
        <v>2.84</v>
      </c>
      <c r="H311" s="3">
        <v>2</v>
      </c>
      <c r="I311" s="2">
        <v>1.89</v>
      </c>
      <c r="J311" s="2">
        <f t="shared" si="9"/>
        <v>0.95</v>
      </c>
      <c r="K311" s="1">
        <v>7</v>
      </c>
      <c r="L311" s="2">
        <f t="shared" si="10"/>
        <v>6.6499999999999995</v>
      </c>
      <c r="M311" s="1">
        <f>C325-C311</f>
        <v>7</v>
      </c>
      <c r="N311" s="2">
        <v>14.465199999999999</v>
      </c>
      <c r="O311" s="1" t="s">
        <v>1746</v>
      </c>
    </row>
    <row r="312" spans="1:15" x14ac:dyDescent="0.25">
      <c r="A312" s="1">
        <v>311</v>
      </c>
      <c r="B312" s="1" t="s">
        <v>265</v>
      </c>
      <c r="C312" s="10">
        <v>44814</v>
      </c>
      <c r="D312" s="22">
        <v>0</v>
      </c>
      <c r="E312" s="17" t="s">
        <v>2640</v>
      </c>
      <c r="F312" s="15">
        <v>19.5</v>
      </c>
      <c r="G312" s="2">
        <v>2.73</v>
      </c>
      <c r="H312" s="3">
        <v>2</v>
      </c>
      <c r="I312" s="2">
        <v>2.41</v>
      </c>
      <c r="J312" s="2">
        <f t="shared" si="9"/>
        <v>0.31999999999999984</v>
      </c>
      <c r="K312" s="1">
        <v>1</v>
      </c>
      <c r="L312" s="2">
        <f t="shared" si="10"/>
        <v>0.31999999999999984</v>
      </c>
      <c r="M312" s="1">
        <f>C316-C312</f>
        <v>4</v>
      </c>
      <c r="N312" s="2">
        <v>1.0926</v>
      </c>
      <c r="O312" s="1" t="s">
        <v>1746</v>
      </c>
    </row>
    <row r="313" spans="1:15" x14ac:dyDescent="0.25">
      <c r="A313" s="1">
        <v>312</v>
      </c>
      <c r="B313" s="1" t="s">
        <v>266</v>
      </c>
      <c r="C313" s="10">
        <v>44814</v>
      </c>
      <c r="D313" s="22">
        <v>0</v>
      </c>
      <c r="E313" s="17" t="s">
        <v>2640</v>
      </c>
      <c r="F313" s="15">
        <v>19.5</v>
      </c>
      <c r="G313" s="2">
        <v>3.15</v>
      </c>
      <c r="H313" s="3">
        <v>1</v>
      </c>
      <c r="I313" s="2">
        <v>2.36</v>
      </c>
      <c r="J313" s="2">
        <f t="shared" si="9"/>
        <v>0.79</v>
      </c>
      <c r="K313" s="1">
        <v>1</v>
      </c>
      <c r="L313" s="2">
        <f t="shared" si="10"/>
        <v>0.79</v>
      </c>
      <c r="M313" s="1">
        <f>C317-C314</f>
        <v>4</v>
      </c>
      <c r="N313" s="2">
        <v>1.6689000000000001</v>
      </c>
      <c r="O313" s="1" t="s">
        <v>1746</v>
      </c>
    </row>
    <row r="314" spans="1:15" x14ac:dyDescent="0.25">
      <c r="A314" s="1">
        <v>313</v>
      </c>
      <c r="B314" s="1" t="s">
        <v>2630</v>
      </c>
      <c r="C314" s="10">
        <v>44814</v>
      </c>
      <c r="D314" s="22">
        <v>0</v>
      </c>
      <c r="E314" s="17" t="s">
        <v>2641</v>
      </c>
      <c r="F314" s="15">
        <v>0.8</v>
      </c>
      <c r="G314" s="2">
        <v>1.39</v>
      </c>
      <c r="H314" s="3">
        <v>3</v>
      </c>
      <c r="I314" s="2">
        <v>0.1</v>
      </c>
      <c r="J314" s="2">
        <f t="shared" si="9"/>
        <v>1.2899999999999998</v>
      </c>
      <c r="K314" s="1">
        <v>1</v>
      </c>
      <c r="L314" s="2">
        <f t="shared" si="10"/>
        <v>1.2899999999999998</v>
      </c>
      <c r="M314" s="1">
        <f>C315-C314</f>
        <v>3</v>
      </c>
      <c r="N314" s="2">
        <v>2.5026000000000002</v>
      </c>
      <c r="O314" s="1" t="s">
        <v>1746</v>
      </c>
    </row>
    <row r="315" spans="1:15" x14ac:dyDescent="0.25">
      <c r="A315" s="1">
        <v>314</v>
      </c>
      <c r="B315" s="1" t="s">
        <v>2630</v>
      </c>
      <c r="C315" s="10">
        <v>44817</v>
      </c>
      <c r="D315" s="22">
        <v>0</v>
      </c>
      <c r="E315" s="17" t="s">
        <v>223</v>
      </c>
      <c r="F315" s="15">
        <v>17</v>
      </c>
      <c r="G315" s="2">
        <v>3.16</v>
      </c>
      <c r="H315" s="3">
        <v>3</v>
      </c>
      <c r="I315" s="2">
        <v>2.0299999999999998</v>
      </c>
      <c r="J315" s="2">
        <f t="shared" si="9"/>
        <v>1.1300000000000003</v>
      </c>
      <c r="K315" s="1">
        <v>1</v>
      </c>
      <c r="L315" s="2">
        <f t="shared" si="10"/>
        <v>1.1300000000000003</v>
      </c>
      <c r="M315" s="1">
        <v>1</v>
      </c>
      <c r="N315" s="2">
        <v>1.1299999999999999</v>
      </c>
      <c r="O315" s="1" t="s">
        <v>1746</v>
      </c>
    </row>
    <row r="316" spans="1:15" x14ac:dyDescent="0.25">
      <c r="A316" s="1">
        <v>315</v>
      </c>
      <c r="B316" s="1" t="s">
        <v>265</v>
      </c>
      <c r="C316" s="10">
        <v>44818</v>
      </c>
      <c r="D316" s="22">
        <v>0</v>
      </c>
      <c r="E316" s="17" t="s">
        <v>2642</v>
      </c>
      <c r="F316" s="15">
        <v>20.7</v>
      </c>
      <c r="G316" s="2">
        <v>3.38</v>
      </c>
      <c r="H316" s="3">
        <v>3</v>
      </c>
      <c r="I316" s="2">
        <v>2.06</v>
      </c>
      <c r="J316" s="2">
        <f t="shared" si="9"/>
        <v>1.3199999999999998</v>
      </c>
      <c r="K316" s="1">
        <v>1</v>
      </c>
      <c r="L316" s="2">
        <f t="shared" si="10"/>
        <v>1.3199999999999998</v>
      </c>
      <c r="M316" s="1">
        <v>1</v>
      </c>
      <c r="N316" s="2">
        <v>1.32</v>
      </c>
      <c r="O316" s="1" t="s">
        <v>1746</v>
      </c>
    </row>
    <row r="317" spans="1:15" x14ac:dyDescent="0.25">
      <c r="A317" s="1">
        <v>316</v>
      </c>
      <c r="B317" s="1" t="s">
        <v>266</v>
      </c>
      <c r="C317" s="10">
        <v>44818</v>
      </c>
      <c r="D317" s="22">
        <v>0</v>
      </c>
      <c r="E317" s="17" t="s">
        <v>2642</v>
      </c>
      <c r="F317" s="15">
        <v>20.7</v>
      </c>
      <c r="G317" s="2">
        <v>3.61</v>
      </c>
      <c r="H317" s="3">
        <v>7</v>
      </c>
      <c r="I317" s="2">
        <v>2.11</v>
      </c>
      <c r="J317" s="2">
        <f t="shared" si="9"/>
        <v>1.5</v>
      </c>
      <c r="K317" s="1">
        <v>1</v>
      </c>
      <c r="L317" s="2">
        <f t="shared" si="10"/>
        <v>1.5</v>
      </c>
      <c r="M317" s="1">
        <v>1</v>
      </c>
      <c r="N317" s="2">
        <v>1.5</v>
      </c>
      <c r="O317" s="1" t="s">
        <v>1746</v>
      </c>
    </row>
    <row r="318" spans="1:15" x14ac:dyDescent="0.25">
      <c r="A318" s="1">
        <v>317</v>
      </c>
      <c r="B318" s="1" t="s">
        <v>2630</v>
      </c>
      <c r="C318" s="10">
        <v>44818</v>
      </c>
      <c r="D318" s="22">
        <v>0</v>
      </c>
      <c r="E318" s="17" t="s">
        <v>2643</v>
      </c>
      <c r="F318" s="15">
        <v>22.3</v>
      </c>
      <c r="G318" s="2">
        <v>3.7</v>
      </c>
      <c r="H318" s="3">
        <v>3</v>
      </c>
      <c r="I318" s="2">
        <v>2.2799999999999998</v>
      </c>
      <c r="J318" s="2">
        <f t="shared" si="9"/>
        <v>1.4200000000000004</v>
      </c>
      <c r="K318" s="1">
        <v>1</v>
      </c>
      <c r="L318" s="2">
        <f t="shared" si="10"/>
        <v>1.4200000000000004</v>
      </c>
      <c r="M318" s="1">
        <v>1</v>
      </c>
      <c r="N318" s="2">
        <v>1.42</v>
      </c>
      <c r="O318" s="1" t="s">
        <v>1746</v>
      </c>
    </row>
    <row r="319" spans="1:15" x14ac:dyDescent="0.25">
      <c r="A319" s="1">
        <v>318</v>
      </c>
      <c r="B319" s="1" t="s">
        <v>265</v>
      </c>
      <c r="C319" s="10">
        <v>44819</v>
      </c>
      <c r="D319" s="22">
        <v>0</v>
      </c>
      <c r="E319" s="17" t="s">
        <v>243</v>
      </c>
      <c r="F319" s="15">
        <v>19.5</v>
      </c>
      <c r="G319" s="2">
        <v>2.69</v>
      </c>
      <c r="H319" s="3">
        <v>1</v>
      </c>
      <c r="I319" s="2">
        <v>1.74</v>
      </c>
      <c r="J319" s="2">
        <f t="shared" si="9"/>
        <v>0.95</v>
      </c>
      <c r="K319" s="1">
        <v>1</v>
      </c>
      <c r="L319" s="2">
        <f t="shared" si="10"/>
        <v>0.95</v>
      </c>
      <c r="M319" s="1">
        <v>1</v>
      </c>
      <c r="N319" s="2">
        <v>0.95</v>
      </c>
      <c r="O319" s="1" t="s">
        <v>1746</v>
      </c>
    </row>
    <row r="320" spans="1:15" x14ac:dyDescent="0.25">
      <c r="A320" s="1">
        <v>319</v>
      </c>
      <c r="B320" s="1" t="s">
        <v>266</v>
      </c>
      <c r="C320" s="10">
        <v>44819</v>
      </c>
      <c r="D320" s="22">
        <v>0</v>
      </c>
      <c r="E320" s="17" t="s">
        <v>243</v>
      </c>
      <c r="F320" s="15">
        <v>19.5</v>
      </c>
      <c r="G320" s="2">
        <v>2.97</v>
      </c>
      <c r="H320" s="3">
        <v>4</v>
      </c>
      <c r="I320" s="2">
        <v>1.82</v>
      </c>
      <c r="J320" s="2">
        <f t="shared" si="9"/>
        <v>1.1500000000000001</v>
      </c>
      <c r="K320" s="1">
        <v>1</v>
      </c>
      <c r="L320" s="2">
        <f t="shared" si="10"/>
        <v>1.1500000000000001</v>
      </c>
      <c r="M320" s="1">
        <v>1</v>
      </c>
      <c r="N320" s="2">
        <v>1.1499999999999999</v>
      </c>
      <c r="O320" s="1" t="s">
        <v>1746</v>
      </c>
    </row>
    <row r="321" spans="1:15" x14ac:dyDescent="0.25">
      <c r="A321" s="1">
        <v>320</v>
      </c>
      <c r="B321" s="1" t="s">
        <v>2630</v>
      </c>
      <c r="C321" s="10">
        <v>44819</v>
      </c>
      <c r="D321" s="22">
        <v>0</v>
      </c>
      <c r="E321" s="17" t="s">
        <v>243</v>
      </c>
      <c r="F321" s="15">
        <v>19.5</v>
      </c>
      <c r="G321" s="2">
        <v>2.78</v>
      </c>
      <c r="H321" s="3">
        <v>2</v>
      </c>
      <c r="I321" s="2">
        <v>1.76</v>
      </c>
      <c r="J321" s="2">
        <f t="shared" si="9"/>
        <v>1.0199999999999998</v>
      </c>
      <c r="K321" s="1">
        <v>1</v>
      </c>
      <c r="L321" s="2">
        <f t="shared" si="10"/>
        <v>1.0199999999999998</v>
      </c>
      <c r="M321" s="1">
        <v>1</v>
      </c>
      <c r="N321" s="2">
        <v>1.02</v>
      </c>
      <c r="O321" s="1" t="s">
        <v>1746</v>
      </c>
    </row>
    <row r="322" spans="1:15" x14ac:dyDescent="0.25">
      <c r="A322" s="1">
        <v>321</v>
      </c>
      <c r="B322" s="1" t="s">
        <v>265</v>
      </c>
      <c r="C322" s="10">
        <v>44820</v>
      </c>
      <c r="D322" s="22">
        <v>0</v>
      </c>
      <c r="E322" s="17" t="s">
        <v>213</v>
      </c>
      <c r="F322" s="15">
        <v>24</v>
      </c>
      <c r="G322" s="2">
        <v>2.4</v>
      </c>
      <c r="H322" s="3">
        <v>2</v>
      </c>
      <c r="I322" s="2">
        <v>2.1</v>
      </c>
      <c r="J322" s="2">
        <f t="shared" ref="J322:J385" si="11">G322-I322</f>
        <v>0.29999999999999982</v>
      </c>
      <c r="K322" s="1">
        <v>1</v>
      </c>
      <c r="L322" s="2">
        <f t="shared" si="10"/>
        <v>0.29999999999999982</v>
      </c>
      <c r="M322" s="1">
        <v>1</v>
      </c>
      <c r="N322" s="2">
        <v>0.3</v>
      </c>
      <c r="O322" s="1" t="s">
        <v>1746</v>
      </c>
    </row>
    <row r="323" spans="1:15" x14ac:dyDescent="0.25">
      <c r="A323" s="1">
        <v>322</v>
      </c>
      <c r="B323" s="1" t="s">
        <v>266</v>
      </c>
      <c r="C323" s="10">
        <v>44820</v>
      </c>
      <c r="D323" s="22">
        <v>0</v>
      </c>
      <c r="E323" s="17" t="s">
        <v>213</v>
      </c>
      <c r="F323" s="15">
        <v>24</v>
      </c>
      <c r="G323" s="2">
        <v>1.77</v>
      </c>
      <c r="H323" s="3">
        <v>3</v>
      </c>
      <c r="I323" s="2">
        <v>1.57</v>
      </c>
      <c r="J323" s="2">
        <f t="shared" si="11"/>
        <v>0.19999999999999996</v>
      </c>
      <c r="K323" s="1">
        <v>1</v>
      </c>
      <c r="L323" s="2">
        <f t="shared" ref="L323:L386" si="12">(G323-I323-D323)*K323</f>
        <v>0.19999999999999996</v>
      </c>
      <c r="M323" s="1">
        <v>1</v>
      </c>
      <c r="N323" s="2">
        <v>0.2</v>
      </c>
      <c r="O323" s="1" t="s">
        <v>1746</v>
      </c>
    </row>
    <row r="324" spans="1:15" x14ac:dyDescent="0.25">
      <c r="A324" s="1">
        <v>323</v>
      </c>
      <c r="B324" s="1" t="s">
        <v>2630</v>
      </c>
      <c r="C324" s="10">
        <v>44820</v>
      </c>
      <c r="D324" s="22">
        <v>0</v>
      </c>
      <c r="E324" s="17" t="s">
        <v>213</v>
      </c>
      <c r="F324" s="15">
        <v>24</v>
      </c>
      <c r="G324" s="2">
        <v>3.74</v>
      </c>
      <c r="H324" s="3">
        <v>2</v>
      </c>
      <c r="I324" s="2">
        <v>2.25</v>
      </c>
      <c r="J324" s="2">
        <f t="shared" si="11"/>
        <v>1.4900000000000002</v>
      </c>
      <c r="K324" s="1">
        <v>1</v>
      </c>
      <c r="L324" s="2">
        <f t="shared" si="12"/>
        <v>1.4900000000000002</v>
      </c>
      <c r="M324" s="1">
        <v>1</v>
      </c>
      <c r="N324" s="2">
        <v>1.49</v>
      </c>
      <c r="O324" s="1" t="s">
        <v>1746</v>
      </c>
    </row>
    <row r="325" spans="1:15" x14ac:dyDescent="0.25">
      <c r="A325" s="1">
        <v>324</v>
      </c>
      <c r="B325" s="1" t="s">
        <v>2616</v>
      </c>
      <c r="C325" s="10">
        <v>44821</v>
      </c>
      <c r="D325" s="22">
        <v>0</v>
      </c>
      <c r="E325" s="17" t="s">
        <v>2644</v>
      </c>
      <c r="F325" s="15">
        <v>21.3</v>
      </c>
      <c r="G325" s="2">
        <v>3.14</v>
      </c>
      <c r="H325" s="3">
        <v>3</v>
      </c>
      <c r="I325" s="2">
        <v>2.09</v>
      </c>
      <c r="J325" s="2">
        <f t="shared" si="11"/>
        <v>1.0500000000000003</v>
      </c>
      <c r="K325" s="1">
        <v>1</v>
      </c>
      <c r="L325" s="2">
        <f t="shared" si="12"/>
        <v>1.0500000000000003</v>
      </c>
      <c r="M325" s="1">
        <v>1</v>
      </c>
      <c r="N325" s="2">
        <v>1.05</v>
      </c>
      <c r="O325" s="1" t="s">
        <v>1746</v>
      </c>
    </row>
    <row r="326" spans="1:15" x14ac:dyDescent="0.25">
      <c r="A326" s="1">
        <v>325</v>
      </c>
      <c r="B326" s="1" t="s">
        <v>265</v>
      </c>
      <c r="C326" s="10">
        <v>44821</v>
      </c>
      <c r="D326" s="22">
        <v>0</v>
      </c>
      <c r="E326" s="17" t="s">
        <v>213</v>
      </c>
      <c r="F326" s="15">
        <v>24</v>
      </c>
      <c r="G326" s="2">
        <v>3.01</v>
      </c>
      <c r="H326" s="3">
        <v>1</v>
      </c>
      <c r="I326" s="2">
        <v>2.2000000000000002</v>
      </c>
      <c r="J326" s="2">
        <f t="shared" si="11"/>
        <v>0.80999999999999961</v>
      </c>
      <c r="K326" s="1">
        <v>1</v>
      </c>
      <c r="L326" s="2">
        <f t="shared" si="12"/>
        <v>0.80999999999999961</v>
      </c>
      <c r="M326" s="1">
        <v>1</v>
      </c>
      <c r="N326" s="2">
        <v>0.81</v>
      </c>
      <c r="O326" s="1" t="s">
        <v>1746</v>
      </c>
    </row>
    <row r="327" spans="1:15" x14ac:dyDescent="0.25">
      <c r="A327" s="1">
        <v>326</v>
      </c>
      <c r="B327" s="1" t="s">
        <v>266</v>
      </c>
      <c r="C327" s="10">
        <v>44821</v>
      </c>
      <c r="D327" s="22">
        <v>0</v>
      </c>
      <c r="E327" s="17" t="s">
        <v>213</v>
      </c>
      <c r="F327" s="15">
        <v>24</v>
      </c>
      <c r="G327" s="2">
        <v>3.68</v>
      </c>
      <c r="H327" s="3">
        <v>5</v>
      </c>
      <c r="I327" s="2">
        <v>2.58</v>
      </c>
      <c r="J327" s="2">
        <f t="shared" si="11"/>
        <v>1.1000000000000001</v>
      </c>
      <c r="K327" s="1">
        <v>1</v>
      </c>
      <c r="L327" s="2">
        <f t="shared" si="12"/>
        <v>1.1000000000000001</v>
      </c>
      <c r="M327" s="1">
        <v>1</v>
      </c>
      <c r="N327" s="2">
        <v>1.1000000000000001</v>
      </c>
      <c r="O327" s="1" t="s">
        <v>1746</v>
      </c>
    </row>
    <row r="328" spans="1:15" x14ac:dyDescent="0.25">
      <c r="A328" s="1">
        <v>327</v>
      </c>
      <c r="B328" s="1" t="s">
        <v>2630</v>
      </c>
      <c r="C328" s="10">
        <v>44821</v>
      </c>
      <c r="D328" s="22">
        <v>0</v>
      </c>
      <c r="E328" s="17" t="s">
        <v>2645</v>
      </c>
      <c r="F328" s="15">
        <v>2.7</v>
      </c>
      <c r="G328" s="2">
        <v>1.69</v>
      </c>
      <c r="H328" s="3">
        <v>3</v>
      </c>
      <c r="I328" s="2">
        <v>0.3</v>
      </c>
      <c r="J328" s="2">
        <f t="shared" si="11"/>
        <v>1.39</v>
      </c>
      <c r="K328" s="1">
        <v>2</v>
      </c>
      <c r="L328" s="2">
        <f t="shared" si="12"/>
        <v>2.78</v>
      </c>
      <c r="M328" s="1">
        <f>C338-C328</f>
        <v>3</v>
      </c>
      <c r="N328" s="2">
        <v>3.6334</v>
      </c>
      <c r="O328" s="1" t="s">
        <v>1746</v>
      </c>
    </row>
    <row r="329" spans="1:15" x14ac:dyDescent="0.25">
      <c r="A329" s="1">
        <v>328</v>
      </c>
      <c r="B329" s="1" t="s">
        <v>2616</v>
      </c>
      <c r="C329" s="10">
        <v>44822</v>
      </c>
      <c r="D329" s="22">
        <v>0</v>
      </c>
      <c r="E329" s="17" t="s">
        <v>2646</v>
      </c>
      <c r="F329" s="15">
        <v>22.4</v>
      </c>
      <c r="G329" s="2">
        <v>3.55</v>
      </c>
      <c r="H329" s="3">
        <v>3</v>
      </c>
      <c r="I329" s="2">
        <v>2.17</v>
      </c>
      <c r="J329" s="2">
        <f t="shared" si="11"/>
        <v>1.38</v>
      </c>
      <c r="K329" s="1">
        <v>1</v>
      </c>
      <c r="L329" s="2">
        <f t="shared" si="12"/>
        <v>1.38</v>
      </c>
      <c r="M329" s="1">
        <v>1</v>
      </c>
      <c r="N329" s="2">
        <v>1.38</v>
      </c>
      <c r="O329" s="1" t="s">
        <v>1746</v>
      </c>
    </row>
    <row r="330" spans="1:15" x14ac:dyDescent="0.25">
      <c r="A330" s="1">
        <v>329</v>
      </c>
      <c r="B330" s="1" t="s">
        <v>265</v>
      </c>
      <c r="C330" s="10">
        <v>44822</v>
      </c>
      <c r="D330" s="22">
        <v>0</v>
      </c>
      <c r="E330" s="17" t="s">
        <v>2646</v>
      </c>
      <c r="F330" s="15">
        <v>22.4</v>
      </c>
      <c r="G330" s="2">
        <v>2.4</v>
      </c>
      <c r="H330" s="3">
        <v>1</v>
      </c>
      <c r="I330" s="2">
        <v>1.89</v>
      </c>
      <c r="J330" s="2">
        <f t="shared" si="11"/>
        <v>0.51</v>
      </c>
      <c r="K330" s="1">
        <v>1</v>
      </c>
      <c r="L330" s="2">
        <f t="shared" si="12"/>
        <v>0.51</v>
      </c>
      <c r="M330" s="1">
        <v>1</v>
      </c>
      <c r="N330" s="2">
        <v>0.51</v>
      </c>
      <c r="O330" s="1" t="s">
        <v>1746</v>
      </c>
    </row>
    <row r="331" spans="1:15" x14ac:dyDescent="0.25">
      <c r="A331" s="1">
        <v>330</v>
      </c>
      <c r="B331" s="1" t="s">
        <v>266</v>
      </c>
      <c r="C331" s="10">
        <v>44822</v>
      </c>
      <c r="D331" s="22">
        <v>0</v>
      </c>
      <c r="E331" s="17" t="s">
        <v>2646</v>
      </c>
      <c r="F331" s="15">
        <v>22.4</v>
      </c>
      <c r="G331" s="2">
        <v>3.73</v>
      </c>
      <c r="H331" s="3">
        <v>4</v>
      </c>
      <c r="I331" s="2">
        <v>2.34</v>
      </c>
      <c r="J331" s="2">
        <f t="shared" si="11"/>
        <v>1.3900000000000001</v>
      </c>
      <c r="K331" s="1">
        <v>1</v>
      </c>
      <c r="L331" s="2">
        <f t="shared" si="12"/>
        <v>1.3900000000000001</v>
      </c>
      <c r="M331" s="1">
        <v>1</v>
      </c>
      <c r="N331" s="2">
        <v>1.39</v>
      </c>
      <c r="O331" s="1" t="s">
        <v>1746</v>
      </c>
    </row>
    <row r="332" spans="1:15" x14ac:dyDescent="0.25">
      <c r="A332" s="1">
        <v>331</v>
      </c>
      <c r="B332" s="1" t="s">
        <v>2616</v>
      </c>
      <c r="C332" s="10">
        <v>44823</v>
      </c>
      <c r="D332" s="22">
        <v>0</v>
      </c>
      <c r="E332" s="17" t="s">
        <v>2647</v>
      </c>
      <c r="F332" s="15">
        <v>23.3</v>
      </c>
      <c r="G332" s="2">
        <v>3.23</v>
      </c>
      <c r="H332" s="3">
        <v>2</v>
      </c>
      <c r="I332" s="2">
        <v>2.13</v>
      </c>
      <c r="J332" s="2">
        <f t="shared" si="11"/>
        <v>1.1000000000000001</v>
      </c>
      <c r="K332" s="1">
        <v>1</v>
      </c>
      <c r="L332" s="2">
        <f t="shared" si="12"/>
        <v>1.1000000000000001</v>
      </c>
      <c r="M332" s="1">
        <v>1</v>
      </c>
      <c r="N332" s="2">
        <v>1.1000000000000001</v>
      </c>
      <c r="O332" s="1" t="s">
        <v>1746</v>
      </c>
    </row>
    <row r="333" spans="1:15" x14ac:dyDescent="0.25">
      <c r="A333" s="1">
        <v>332</v>
      </c>
      <c r="B333" s="1" t="s">
        <v>265</v>
      </c>
      <c r="C333" s="10">
        <v>44823</v>
      </c>
      <c r="D333" s="22">
        <v>0</v>
      </c>
      <c r="E333" s="17" t="s">
        <v>2647</v>
      </c>
      <c r="F333" s="15">
        <v>23.3</v>
      </c>
      <c r="G333" s="2">
        <v>3.11</v>
      </c>
      <c r="H333" s="3">
        <v>2</v>
      </c>
      <c r="I333" s="2">
        <v>2.2799999999999998</v>
      </c>
      <c r="J333" s="2">
        <f t="shared" si="11"/>
        <v>0.83000000000000007</v>
      </c>
      <c r="K333" s="1">
        <v>1</v>
      </c>
      <c r="L333" s="2">
        <f t="shared" si="12"/>
        <v>0.83000000000000007</v>
      </c>
      <c r="M333" s="1">
        <v>1</v>
      </c>
      <c r="N333" s="2">
        <v>0.83</v>
      </c>
      <c r="O333" s="1" t="s">
        <v>1746</v>
      </c>
    </row>
    <row r="334" spans="1:15" x14ac:dyDescent="0.25">
      <c r="A334" s="1">
        <v>333</v>
      </c>
      <c r="B334" s="1" t="s">
        <v>266</v>
      </c>
      <c r="C334" s="10">
        <v>44823</v>
      </c>
      <c r="D334" s="22">
        <v>0</v>
      </c>
      <c r="E334" s="17" t="s">
        <v>2647</v>
      </c>
      <c r="F334" s="15">
        <v>23.3</v>
      </c>
      <c r="G334" s="2">
        <v>3.3</v>
      </c>
      <c r="H334" s="3">
        <v>3</v>
      </c>
      <c r="I334" s="2">
        <v>2.3199999999999998</v>
      </c>
      <c r="J334" s="2">
        <f t="shared" si="11"/>
        <v>0.98</v>
      </c>
      <c r="K334" s="1">
        <v>1</v>
      </c>
      <c r="L334" s="2">
        <f t="shared" si="12"/>
        <v>0.98</v>
      </c>
      <c r="M334" s="1">
        <v>1</v>
      </c>
      <c r="N334" s="2">
        <v>0.98</v>
      </c>
      <c r="O334" s="1" t="s">
        <v>1746</v>
      </c>
    </row>
    <row r="335" spans="1:15" x14ac:dyDescent="0.25">
      <c r="A335" s="1">
        <v>334</v>
      </c>
      <c r="B335" s="1" t="s">
        <v>2616</v>
      </c>
      <c r="C335" s="10">
        <v>44824</v>
      </c>
      <c r="D335" s="22">
        <v>0</v>
      </c>
      <c r="E335" s="17" t="s">
        <v>2648</v>
      </c>
      <c r="F335" s="15">
        <v>1.5</v>
      </c>
      <c r="G335" s="2">
        <v>2.54</v>
      </c>
      <c r="H335" s="3">
        <v>2</v>
      </c>
      <c r="I335" s="2">
        <v>0.14000000000000001</v>
      </c>
      <c r="J335" s="2">
        <f t="shared" si="11"/>
        <v>2.4</v>
      </c>
      <c r="K335" s="1">
        <v>1</v>
      </c>
      <c r="L335" s="2">
        <f t="shared" si="12"/>
        <v>2.4</v>
      </c>
      <c r="M335" s="1">
        <v>1</v>
      </c>
      <c r="N335" s="2">
        <v>2.4</v>
      </c>
      <c r="O335" s="1" t="s">
        <v>1746</v>
      </c>
    </row>
    <row r="336" spans="1:15" x14ac:dyDescent="0.25">
      <c r="A336" s="1">
        <v>335</v>
      </c>
      <c r="B336" s="1" t="s">
        <v>265</v>
      </c>
      <c r="C336" s="10">
        <v>44824</v>
      </c>
      <c r="D336" s="22">
        <v>0</v>
      </c>
      <c r="E336" s="17" t="s">
        <v>213</v>
      </c>
      <c r="F336" s="15">
        <v>24</v>
      </c>
      <c r="G336" s="2">
        <v>3.23</v>
      </c>
      <c r="H336" s="3">
        <v>1</v>
      </c>
      <c r="I336" s="2">
        <v>2.4</v>
      </c>
      <c r="J336" s="2">
        <f t="shared" si="11"/>
        <v>0.83000000000000007</v>
      </c>
      <c r="K336" s="1">
        <v>1</v>
      </c>
      <c r="L336" s="2">
        <f t="shared" si="12"/>
        <v>0.83000000000000007</v>
      </c>
      <c r="M336" s="1">
        <v>1</v>
      </c>
      <c r="N336" s="2">
        <v>0.83</v>
      </c>
      <c r="O336" s="1" t="s">
        <v>1746</v>
      </c>
    </row>
    <row r="337" spans="1:15" x14ac:dyDescent="0.25">
      <c r="A337" s="1">
        <v>336</v>
      </c>
      <c r="B337" s="1" t="s">
        <v>266</v>
      </c>
      <c r="C337" s="10">
        <v>44824</v>
      </c>
      <c r="D337" s="22">
        <v>0</v>
      </c>
      <c r="E337" s="17" t="s">
        <v>213</v>
      </c>
      <c r="F337" s="15">
        <v>24</v>
      </c>
      <c r="G337" s="2">
        <v>3.46</v>
      </c>
      <c r="H337" s="3">
        <v>3</v>
      </c>
      <c r="I337" s="2">
        <v>2.34</v>
      </c>
      <c r="J337" s="2">
        <f t="shared" si="11"/>
        <v>1.1200000000000001</v>
      </c>
      <c r="K337" s="1">
        <v>1</v>
      </c>
      <c r="L337" s="2">
        <f t="shared" si="12"/>
        <v>1.1200000000000001</v>
      </c>
      <c r="M337" s="1">
        <v>1</v>
      </c>
      <c r="N337" s="2">
        <v>1.1200000000000001</v>
      </c>
      <c r="O337" s="1" t="s">
        <v>1746</v>
      </c>
    </row>
    <row r="338" spans="1:15" x14ac:dyDescent="0.25">
      <c r="A338" s="1">
        <v>337</v>
      </c>
      <c r="B338" s="1" t="s">
        <v>2630</v>
      </c>
      <c r="C338" s="10">
        <v>44824</v>
      </c>
      <c r="D338" s="22">
        <v>0</v>
      </c>
      <c r="E338" s="17" t="s">
        <v>2649</v>
      </c>
      <c r="F338" s="15">
        <v>22.5</v>
      </c>
      <c r="G338" s="2">
        <v>3.05</v>
      </c>
      <c r="H338" s="3">
        <v>3</v>
      </c>
      <c r="I338" s="2">
        <v>2.06</v>
      </c>
      <c r="J338" s="2">
        <f t="shared" si="11"/>
        <v>0.98999999999999977</v>
      </c>
      <c r="K338" s="1">
        <v>1</v>
      </c>
      <c r="L338" s="2">
        <f t="shared" si="12"/>
        <v>0.98999999999999977</v>
      </c>
      <c r="M338" s="1">
        <v>1</v>
      </c>
      <c r="N338" s="2">
        <v>0.99</v>
      </c>
      <c r="O338" s="1" t="s">
        <v>1746</v>
      </c>
    </row>
    <row r="339" spans="1:15" x14ac:dyDescent="0.25">
      <c r="A339" s="1">
        <v>338</v>
      </c>
      <c r="B339" s="1" t="s">
        <v>2616</v>
      </c>
      <c r="C339" s="10">
        <v>44825</v>
      </c>
      <c r="D339" s="22">
        <v>0</v>
      </c>
      <c r="E339" s="17" t="s">
        <v>2650</v>
      </c>
      <c r="F339" s="15">
        <v>17.2</v>
      </c>
      <c r="G339" s="2">
        <v>2.36</v>
      </c>
      <c r="H339" s="3">
        <v>1</v>
      </c>
      <c r="I339" s="2">
        <v>1.56</v>
      </c>
      <c r="J339" s="2">
        <f t="shared" si="11"/>
        <v>0.79999999999999982</v>
      </c>
      <c r="K339" s="1">
        <v>1</v>
      </c>
      <c r="L339" s="2">
        <f t="shared" si="12"/>
        <v>0.79999999999999982</v>
      </c>
      <c r="M339" s="1">
        <v>1</v>
      </c>
      <c r="N339" s="2">
        <v>0.8</v>
      </c>
      <c r="O339" s="1" t="s">
        <v>1746</v>
      </c>
    </row>
    <row r="340" spans="1:15" x14ac:dyDescent="0.25">
      <c r="A340" s="1">
        <v>339</v>
      </c>
      <c r="B340" s="1" t="s">
        <v>265</v>
      </c>
      <c r="C340" s="10">
        <v>44825</v>
      </c>
      <c r="D340" s="22">
        <v>0</v>
      </c>
      <c r="E340" s="17" t="s">
        <v>213</v>
      </c>
      <c r="F340" s="15">
        <v>24</v>
      </c>
      <c r="G340" s="2">
        <v>3.19</v>
      </c>
      <c r="H340" s="3">
        <v>1</v>
      </c>
      <c r="I340" s="2">
        <v>2.4300000000000002</v>
      </c>
      <c r="J340" s="2">
        <f t="shared" si="11"/>
        <v>0.75999999999999979</v>
      </c>
      <c r="K340" s="1">
        <v>1</v>
      </c>
      <c r="L340" s="2">
        <f t="shared" si="12"/>
        <v>0.75999999999999979</v>
      </c>
      <c r="M340" s="1">
        <v>1</v>
      </c>
      <c r="N340" s="2">
        <v>0.76</v>
      </c>
      <c r="O340" s="1" t="s">
        <v>1746</v>
      </c>
    </row>
    <row r="341" spans="1:15" x14ac:dyDescent="0.25">
      <c r="A341" s="1">
        <v>340</v>
      </c>
      <c r="B341" s="1" t="s">
        <v>266</v>
      </c>
      <c r="C341" s="10">
        <v>44825</v>
      </c>
      <c r="D341" s="22">
        <v>0</v>
      </c>
      <c r="E341" s="17" t="s">
        <v>213</v>
      </c>
      <c r="F341" s="15">
        <v>24</v>
      </c>
      <c r="G341" s="2">
        <v>3.47</v>
      </c>
      <c r="H341" s="3">
        <v>4</v>
      </c>
      <c r="I341" s="2">
        <v>2.4900000000000002</v>
      </c>
      <c r="J341" s="2">
        <f t="shared" si="11"/>
        <v>0.98</v>
      </c>
      <c r="K341" s="1">
        <v>1</v>
      </c>
      <c r="L341" s="2">
        <f t="shared" si="12"/>
        <v>0.98</v>
      </c>
      <c r="M341" s="1">
        <v>1</v>
      </c>
      <c r="N341" s="2">
        <v>0.98</v>
      </c>
      <c r="O341" s="1" t="s">
        <v>1746</v>
      </c>
    </row>
    <row r="342" spans="1:15" x14ac:dyDescent="0.25">
      <c r="A342" s="1">
        <v>341</v>
      </c>
      <c r="B342" s="1" t="s">
        <v>2630</v>
      </c>
      <c r="C342" s="10">
        <v>44825</v>
      </c>
      <c r="D342" s="22">
        <v>0</v>
      </c>
      <c r="E342" s="17" t="s">
        <v>2651</v>
      </c>
      <c r="F342" s="15">
        <v>6.8</v>
      </c>
      <c r="G342" s="2">
        <v>2.09</v>
      </c>
      <c r="H342" s="3">
        <v>5</v>
      </c>
      <c r="I342" s="2">
        <v>0.64</v>
      </c>
      <c r="J342" s="2">
        <f t="shared" si="11"/>
        <v>1.4499999999999997</v>
      </c>
      <c r="K342" s="1">
        <v>5</v>
      </c>
      <c r="L342" s="2">
        <f t="shared" si="12"/>
        <v>7.2499999999999982</v>
      </c>
      <c r="M342" s="1">
        <v>9</v>
      </c>
      <c r="N342" s="2">
        <v>15.148099999999999</v>
      </c>
      <c r="O342" s="1" t="s">
        <v>1746</v>
      </c>
    </row>
    <row r="343" spans="1:15" x14ac:dyDescent="0.25">
      <c r="A343" s="1">
        <v>342</v>
      </c>
      <c r="B343" s="1" t="s">
        <v>2616</v>
      </c>
      <c r="C343" s="10">
        <v>44826</v>
      </c>
      <c r="D343" s="22">
        <v>0</v>
      </c>
      <c r="E343" s="17" t="s">
        <v>213</v>
      </c>
      <c r="F343" s="15">
        <v>24</v>
      </c>
      <c r="G343" s="2">
        <v>3.39</v>
      </c>
      <c r="H343" s="3">
        <v>2</v>
      </c>
      <c r="I343" s="2">
        <v>2.1800000000000002</v>
      </c>
      <c r="J343" s="2">
        <f t="shared" si="11"/>
        <v>1.21</v>
      </c>
      <c r="K343" s="1">
        <v>1</v>
      </c>
      <c r="L343" s="2">
        <f t="shared" si="12"/>
        <v>1.21</v>
      </c>
      <c r="M343" s="1">
        <v>1</v>
      </c>
      <c r="N343" s="2">
        <v>1.21</v>
      </c>
      <c r="O343" s="1" t="s">
        <v>1746</v>
      </c>
    </row>
    <row r="344" spans="1:15" x14ac:dyDescent="0.25">
      <c r="A344" s="1">
        <v>343</v>
      </c>
      <c r="B344" s="1" t="s">
        <v>265</v>
      </c>
      <c r="C344" s="10">
        <v>44826</v>
      </c>
      <c r="D344" s="22">
        <v>0</v>
      </c>
      <c r="E344" s="17" t="s">
        <v>213</v>
      </c>
      <c r="F344" s="15">
        <v>24</v>
      </c>
      <c r="G344" s="2">
        <v>3.25</v>
      </c>
      <c r="H344" s="3">
        <v>1</v>
      </c>
      <c r="I344" s="2">
        <v>2.44</v>
      </c>
      <c r="J344" s="2">
        <f t="shared" si="11"/>
        <v>0.81</v>
      </c>
      <c r="K344" s="1">
        <v>1</v>
      </c>
      <c r="L344" s="2">
        <f t="shared" si="12"/>
        <v>0.81</v>
      </c>
      <c r="M344" s="1">
        <v>1</v>
      </c>
      <c r="N344" s="2">
        <v>0.81</v>
      </c>
      <c r="O344" s="1" t="s">
        <v>1746</v>
      </c>
    </row>
    <row r="345" spans="1:15" x14ac:dyDescent="0.25">
      <c r="A345" s="1">
        <v>344</v>
      </c>
      <c r="B345" s="1" t="s">
        <v>266</v>
      </c>
      <c r="C345" s="10">
        <v>44826</v>
      </c>
      <c r="D345" s="22">
        <v>0</v>
      </c>
      <c r="E345" s="17" t="s">
        <v>213</v>
      </c>
      <c r="F345" s="15">
        <v>24</v>
      </c>
      <c r="G345" s="2">
        <v>3.5</v>
      </c>
      <c r="H345" s="3">
        <v>4</v>
      </c>
      <c r="I345" s="2">
        <v>2.4900000000000002</v>
      </c>
      <c r="J345" s="2">
        <f t="shared" si="11"/>
        <v>1.0099999999999998</v>
      </c>
      <c r="K345" s="1">
        <v>1</v>
      </c>
      <c r="L345" s="2">
        <f t="shared" si="12"/>
        <v>1.0099999999999998</v>
      </c>
      <c r="M345" s="1">
        <v>1</v>
      </c>
      <c r="N345" s="2">
        <v>1.01</v>
      </c>
      <c r="O345" s="1" t="s">
        <v>1746</v>
      </c>
    </row>
    <row r="346" spans="1:15" x14ac:dyDescent="0.25">
      <c r="A346" s="1">
        <v>345</v>
      </c>
      <c r="B346" s="1" t="s">
        <v>2616</v>
      </c>
      <c r="C346" s="10">
        <v>44827</v>
      </c>
      <c r="D346" s="22">
        <v>0</v>
      </c>
      <c r="E346" s="17" t="s">
        <v>213</v>
      </c>
      <c r="F346" s="15">
        <v>24</v>
      </c>
      <c r="G346" s="2">
        <v>3.4</v>
      </c>
      <c r="H346" s="3">
        <v>3</v>
      </c>
      <c r="I346" s="2">
        <v>2.13</v>
      </c>
      <c r="J346" s="2">
        <f t="shared" si="11"/>
        <v>1.27</v>
      </c>
      <c r="K346" s="1">
        <v>1</v>
      </c>
      <c r="L346" s="2">
        <f t="shared" si="12"/>
        <v>1.27</v>
      </c>
      <c r="M346" s="1">
        <v>1</v>
      </c>
      <c r="N346" s="2">
        <v>1.27</v>
      </c>
      <c r="O346" s="1" t="s">
        <v>1746</v>
      </c>
    </row>
    <row r="347" spans="1:15" x14ac:dyDescent="0.25">
      <c r="A347" s="1">
        <v>346</v>
      </c>
      <c r="B347" s="1" t="s">
        <v>265</v>
      </c>
      <c r="C347" s="10">
        <v>44827</v>
      </c>
      <c r="D347" s="22">
        <v>0</v>
      </c>
      <c r="E347" s="17" t="s">
        <v>213</v>
      </c>
      <c r="F347" s="15">
        <v>24</v>
      </c>
      <c r="G347" s="2">
        <v>3.25</v>
      </c>
      <c r="H347" s="3">
        <v>1</v>
      </c>
      <c r="I347" s="2">
        <v>2.5099999999999998</v>
      </c>
      <c r="J347" s="2">
        <f t="shared" si="11"/>
        <v>0.74000000000000021</v>
      </c>
      <c r="K347" s="1">
        <v>1</v>
      </c>
      <c r="L347" s="2">
        <f t="shared" si="12"/>
        <v>0.74000000000000021</v>
      </c>
      <c r="M347" s="1">
        <v>1</v>
      </c>
      <c r="N347" s="2">
        <v>0.74</v>
      </c>
      <c r="O347" s="1" t="s">
        <v>1746</v>
      </c>
    </row>
    <row r="348" spans="1:15" x14ac:dyDescent="0.25">
      <c r="A348" s="1">
        <v>347</v>
      </c>
      <c r="B348" s="1" t="s">
        <v>266</v>
      </c>
      <c r="C348" s="10">
        <v>44827</v>
      </c>
      <c r="D348" s="22">
        <v>0</v>
      </c>
      <c r="E348" s="17" t="s">
        <v>213</v>
      </c>
      <c r="F348" s="15">
        <v>24</v>
      </c>
      <c r="G348" s="2">
        <v>3.49</v>
      </c>
      <c r="H348" s="3">
        <v>4</v>
      </c>
      <c r="I348" s="2">
        <v>2.5499999999999998</v>
      </c>
      <c r="J348" s="2">
        <f t="shared" si="11"/>
        <v>0.94000000000000039</v>
      </c>
      <c r="K348" s="1">
        <v>1</v>
      </c>
      <c r="L348" s="2">
        <f t="shared" si="12"/>
        <v>0.94000000000000039</v>
      </c>
      <c r="M348" s="1">
        <v>1</v>
      </c>
      <c r="N348" s="2">
        <v>0.94</v>
      </c>
      <c r="O348" s="1" t="s">
        <v>1746</v>
      </c>
    </row>
    <row r="349" spans="1:15" x14ac:dyDescent="0.25">
      <c r="A349" s="1">
        <v>348</v>
      </c>
      <c r="B349" s="1" t="s">
        <v>2616</v>
      </c>
      <c r="C349" s="10">
        <v>44828</v>
      </c>
      <c r="D349" s="22">
        <v>0</v>
      </c>
      <c r="E349" s="17" t="s">
        <v>213</v>
      </c>
      <c r="F349" s="15">
        <v>24</v>
      </c>
      <c r="G349" s="2">
        <v>3.21</v>
      </c>
      <c r="H349" s="3">
        <v>2</v>
      </c>
      <c r="I349" s="2">
        <v>2.2000000000000002</v>
      </c>
      <c r="J349" s="2">
        <f t="shared" si="11"/>
        <v>1.0099999999999998</v>
      </c>
      <c r="K349" s="1">
        <v>1</v>
      </c>
      <c r="L349" s="2">
        <f t="shared" si="12"/>
        <v>1.0099999999999998</v>
      </c>
      <c r="M349" s="1">
        <v>1</v>
      </c>
      <c r="N349" s="2">
        <v>1.01</v>
      </c>
      <c r="O349" s="1" t="s">
        <v>1746</v>
      </c>
    </row>
    <row r="350" spans="1:15" x14ac:dyDescent="0.25">
      <c r="A350" s="1">
        <v>349</v>
      </c>
      <c r="B350" s="1" t="s">
        <v>265</v>
      </c>
      <c r="C350" s="10">
        <v>44828</v>
      </c>
      <c r="D350" s="22">
        <v>0</v>
      </c>
      <c r="E350" s="17" t="s">
        <v>213</v>
      </c>
      <c r="F350" s="15">
        <v>24</v>
      </c>
      <c r="G350" s="2">
        <v>3.21</v>
      </c>
      <c r="H350" s="3">
        <v>1</v>
      </c>
      <c r="I350" s="2">
        <v>2.5099999999999998</v>
      </c>
      <c r="J350" s="2">
        <f t="shared" si="11"/>
        <v>0.70000000000000018</v>
      </c>
      <c r="K350" s="1">
        <v>1</v>
      </c>
      <c r="L350" s="2">
        <f t="shared" si="12"/>
        <v>0.70000000000000018</v>
      </c>
      <c r="M350" s="1">
        <v>1</v>
      </c>
      <c r="N350" s="2">
        <v>0.7</v>
      </c>
      <c r="O350" s="1" t="s">
        <v>1746</v>
      </c>
    </row>
    <row r="351" spans="1:15" x14ac:dyDescent="0.25">
      <c r="A351" s="1">
        <v>350</v>
      </c>
      <c r="B351" s="1" t="s">
        <v>266</v>
      </c>
      <c r="C351" s="10">
        <v>44828</v>
      </c>
      <c r="D351" s="22">
        <v>0</v>
      </c>
      <c r="E351" s="17" t="s">
        <v>213</v>
      </c>
      <c r="F351" s="15">
        <v>24</v>
      </c>
      <c r="G351" s="2">
        <v>3.45</v>
      </c>
      <c r="H351" s="3">
        <v>4</v>
      </c>
      <c r="I351" s="2">
        <v>2.52</v>
      </c>
      <c r="J351" s="2">
        <f t="shared" si="11"/>
        <v>0.93000000000000016</v>
      </c>
      <c r="K351" s="1">
        <v>1</v>
      </c>
      <c r="L351" s="2">
        <f t="shared" si="12"/>
        <v>0.93000000000000016</v>
      </c>
      <c r="M351" s="1">
        <v>1</v>
      </c>
      <c r="N351" s="2">
        <v>0.93</v>
      </c>
      <c r="O351" s="1" t="s">
        <v>1746</v>
      </c>
    </row>
    <row r="352" spans="1:15" x14ac:dyDescent="0.25">
      <c r="A352" s="1">
        <v>351</v>
      </c>
      <c r="B352" s="1" t="s">
        <v>2616</v>
      </c>
      <c r="C352" s="10">
        <v>44829</v>
      </c>
      <c r="D352" s="22">
        <v>0</v>
      </c>
      <c r="E352" s="17" t="s">
        <v>213</v>
      </c>
      <c r="F352" s="15">
        <v>24</v>
      </c>
      <c r="G352" s="2">
        <v>3.15</v>
      </c>
      <c r="H352" s="3">
        <v>2</v>
      </c>
      <c r="I352" s="2">
        <v>2.1</v>
      </c>
      <c r="J352" s="2">
        <f t="shared" si="11"/>
        <v>1.0499999999999998</v>
      </c>
      <c r="K352" s="1">
        <v>1</v>
      </c>
      <c r="L352" s="2">
        <f t="shared" si="12"/>
        <v>1.0499999999999998</v>
      </c>
      <c r="M352" s="1">
        <v>1</v>
      </c>
      <c r="N352" s="2">
        <v>1.05</v>
      </c>
      <c r="O352" s="1" t="s">
        <v>1746</v>
      </c>
    </row>
    <row r="353" spans="1:15" x14ac:dyDescent="0.25">
      <c r="A353" s="1">
        <v>352</v>
      </c>
      <c r="B353" s="1" t="s">
        <v>265</v>
      </c>
      <c r="C353" s="10">
        <v>44829</v>
      </c>
      <c r="D353" s="22">
        <v>0</v>
      </c>
      <c r="E353" s="17" t="s">
        <v>213</v>
      </c>
      <c r="F353" s="15">
        <v>24</v>
      </c>
      <c r="G353" s="2">
        <v>3.15</v>
      </c>
      <c r="H353" s="3">
        <v>1</v>
      </c>
      <c r="I353" s="2">
        <v>2.4700000000000002</v>
      </c>
      <c r="J353" s="2">
        <f t="shared" si="11"/>
        <v>0.67999999999999972</v>
      </c>
      <c r="K353" s="1">
        <v>1</v>
      </c>
      <c r="L353" s="2">
        <f t="shared" si="12"/>
        <v>0.67999999999999972</v>
      </c>
      <c r="M353" s="1">
        <v>1</v>
      </c>
      <c r="N353" s="2">
        <v>0.68</v>
      </c>
      <c r="O353" s="1" t="s">
        <v>1746</v>
      </c>
    </row>
    <row r="354" spans="1:15" x14ac:dyDescent="0.25">
      <c r="A354" s="1">
        <v>353</v>
      </c>
      <c r="B354" s="1" t="s">
        <v>266</v>
      </c>
      <c r="C354" s="10">
        <v>44829</v>
      </c>
      <c r="D354" s="22">
        <v>0</v>
      </c>
      <c r="E354" s="17" t="s">
        <v>213</v>
      </c>
      <c r="F354" s="15">
        <v>24</v>
      </c>
      <c r="G354" s="2">
        <v>3.4</v>
      </c>
      <c r="H354" s="3">
        <v>4</v>
      </c>
      <c r="I354" s="2">
        <v>2.5</v>
      </c>
      <c r="J354" s="2">
        <f t="shared" si="11"/>
        <v>0.89999999999999991</v>
      </c>
      <c r="K354" s="1">
        <v>1</v>
      </c>
      <c r="L354" s="2">
        <f t="shared" si="12"/>
        <v>0.89999999999999991</v>
      </c>
      <c r="M354" s="1">
        <v>1</v>
      </c>
      <c r="N354" s="2">
        <v>0.9</v>
      </c>
      <c r="O354" s="1" t="s">
        <v>1746</v>
      </c>
    </row>
    <row r="355" spans="1:15" x14ac:dyDescent="0.25">
      <c r="A355" s="1">
        <v>354</v>
      </c>
      <c r="B355" s="1" t="s">
        <v>2616</v>
      </c>
      <c r="C355" s="10">
        <v>44830</v>
      </c>
      <c r="D355" s="22">
        <v>0</v>
      </c>
      <c r="E355" s="17" t="s">
        <v>213</v>
      </c>
      <c r="F355" s="15">
        <v>24</v>
      </c>
      <c r="G355" s="2">
        <v>3.16</v>
      </c>
      <c r="H355" s="3">
        <v>2</v>
      </c>
      <c r="I355" s="2">
        <v>2.16</v>
      </c>
      <c r="J355" s="2">
        <f t="shared" si="11"/>
        <v>1</v>
      </c>
      <c r="K355" s="1">
        <v>1</v>
      </c>
      <c r="L355" s="2">
        <f t="shared" si="12"/>
        <v>1</v>
      </c>
      <c r="M355" s="1">
        <v>1</v>
      </c>
      <c r="N355" s="2">
        <v>1</v>
      </c>
      <c r="O355" s="1" t="s">
        <v>1746</v>
      </c>
    </row>
    <row r="356" spans="1:15" x14ac:dyDescent="0.25">
      <c r="A356" s="1">
        <v>355</v>
      </c>
      <c r="B356" s="1" t="s">
        <v>265</v>
      </c>
      <c r="C356" s="10">
        <v>44830</v>
      </c>
      <c r="D356" s="22">
        <v>0</v>
      </c>
      <c r="E356" s="17" t="s">
        <v>213</v>
      </c>
      <c r="F356" s="15">
        <v>24</v>
      </c>
      <c r="G356" s="2">
        <v>3.14</v>
      </c>
      <c r="H356" s="3">
        <v>1</v>
      </c>
      <c r="I356" s="2">
        <v>2.4</v>
      </c>
      <c r="J356" s="2">
        <f t="shared" si="11"/>
        <v>0.74000000000000021</v>
      </c>
      <c r="K356" s="1">
        <v>1</v>
      </c>
      <c r="L356" s="2">
        <f t="shared" si="12"/>
        <v>0.74000000000000021</v>
      </c>
      <c r="M356" s="1">
        <v>1</v>
      </c>
      <c r="N356" s="2">
        <v>0.74</v>
      </c>
      <c r="O356" s="1" t="s">
        <v>1746</v>
      </c>
    </row>
    <row r="357" spans="1:15" x14ac:dyDescent="0.25">
      <c r="A357" s="1">
        <v>356</v>
      </c>
      <c r="B357" s="1" t="s">
        <v>266</v>
      </c>
      <c r="C357" s="10">
        <v>44830</v>
      </c>
      <c r="D357" s="22">
        <v>0</v>
      </c>
      <c r="E357" s="17" t="s">
        <v>213</v>
      </c>
      <c r="F357" s="15">
        <v>24</v>
      </c>
      <c r="G357" s="2">
        <v>3.38</v>
      </c>
      <c r="H357" s="3">
        <v>4</v>
      </c>
      <c r="I357" s="2">
        <v>2.44</v>
      </c>
      <c r="J357" s="2">
        <f t="shared" si="11"/>
        <v>0.94</v>
      </c>
      <c r="K357" s="1">
        <v>1</v>
      </c>
      <c r="L357" s="2">
        <f t="shared" si="12"/>
        <v>0.94</v>
      </c>
      <c r="M357" s="1">
        <v>1</v>
      </c>
      <c r="N357" s="2">
        <v>0.94</v>
      </c>
      <c r="O357" s="1" t="s">
        <v>1746</v>
      </c>
    </row>
    <row r="358" spans="1:15" x14ac:dyDescent="0.25">
      <c r="A358" s="1">
        <v>357</v>
      </c>
      <c r="B358" s="1" t="s">
        <v>2616</v>
      </c>
      <c r="C358" s="10">
        <v>44831</v>
      </c>
      <c r="D358" s="22">
        <v>0</v>
      </c>
      <c r="E358" s="17" t="s">
        <v>213</v>
      </c>
      <c r="F358" s="15">
        <v>24</v>
      </c>
      <c r="G358" s="2">
        <v>3.2</v>
      </c>
      <c r="H358" s="3">
        <v>3</v>
      </c>
      <c r="I358" s="2">
        <v>2.17</v>
      </c>
      <c r="J358" s="2">
        <f t="shared" si="11"/>
        <v>1.0300000000000002</v>
      </c>
      <c r="K358" s="1">
        <v>1</v>
      </c>
      <c r="L358" s="2">
        <f t="shared" si="12"/>
        <v>1.0300000000000002</v>
      </c>
      <c r="M358" s="1">
        <v>1</v>
      </c>
      <c r="N358" s="2">
        <v>1.03</v>
      </c>
      <c r="O358" s="1" t="s">
        <v>1746</v>
      </c>
    </row>
    <row r="359" spans="1:15" x14ac:dyDescent="0.25">
      <c r="A359" s="1">
        <v>358</v>
      </c>
      <c r="B359" s="1" t="s">
        <v>265</v>
      </c>
      <c r="C359" s="10">
        <v>44831</v>
      </c>
      <c r="D359" s="22">
        <v>0</v>
      </c>
      <c r="E359" s="17" t="s">
        <v>213</v>
      </c>
      <c r="F359" s="15">
        <v>24</v>
      </c>
      <c r="G359" s="2">
        <v>3.13</v>
      </c>
      <c r="H359" s="3">
        <v>1</v>
      </c>
      <c r="I359" s="2">
        <v>2.36</v>
      </c>
      <c r="J359" s="2">
        <f t="shared" si="11"/>
        <v>0.77</v>
      </c>
      <c r="K359" s="1">
        <v>1</v>
      </c>
      <c r="L359" s="2">
        <f t="shared" si="12"/>
        <v>0.77</v>
      </c>
      <c r="M359" s="1">
        <v>1</v>
      </c>
      <c r="N359" s="2">
        <v>0.77</v>
      </c>
      <c r="O359" s="1" t="s">
        <v>1746</v>
      </c>
    </row>
    <row r="360" spans="1:15" x14ac:dyDescent="0.25">
      <c r="A360" s="1">
        <v>359</v>
      </c>
      <c r="B360" s="1" t="s">
        <v>266</v>
      </c>
      <c r="C360" s="10">
        <v>44831</v>
      </c>
      <c r="D360" s="22">
        <v>0</v>
      </c>
      <c r="E360" s="17" t="s">
        <v>213</v>
      </c>
      <c r="F360" s="15">
        <v>24</v>
      </c>
      <c r="G360" s="2">
        <v>3.37</v>
      </c>
      <c r="H360" s="3">
        <v>4</v>
      </c>
      <c r="I360" s="2">
        <v>2.5</v>
      </c>
      <c r="J360" s="2">
        <f t="shared" si="11"/>
        <v>0.87000000000000011</v>
      </c>
      <c r="K360" s="1">
        <v>1</v>
      </c>
      <c r="L360" s="2">
        <f t="shared" si="12"/>
        <v>0.87000000000000011</v>
      </c>
      <c r="M360" s="1">
        <v>1</v>
      </c>
      <c r="N360" s="2">
        <v>0.87</v>
      </c>
      <c r="O360" s="1" t="s">
        <v>1746</v>
      </c>
    </row>
    <row r="361" spans="1:15" x14ac:dyDescent="0.25">
      <c r="A361" s="1">
        <v>360</v>
      </c>
      <c r="B361" s="1" t="s">
        <v>2616</v>
      </c>
      <c r="C361" s="10">
        <v>44832</v>
      </c>
      <c r="D361" s="22">
        <v>0</v>
      </c>
      <c r="E361" s="17" t="s">
        <v>213</v>
      </c>
      <c r="F361" s="15">
        <v>24</v>
      </c>
      <c r="G361" s="2">
        <v>3.21</v>
      </c>
      <c r="H361" s="3">
        <v>3</v>
      </c>
      <c r="I361" s="2">
        <v>2.2400000000000002</v>
      </c>
      <c r="J361" s="2">
        <f t="shared" si="11"/>
        <v>0.96999999999999975</v>
      </c>
      <c r="K361" s="1">
        <v>1</v>
      </c>
      <c r="L361" s="2">
        <f t="shared" si="12"/>
        <v>0.96999999999999975</v>
      </c>
      <c r="M361" s="1">
        <v>1</v>
      </c>
      <c r="N361" s="2">
        <v>0.97</v>
      </c>
      <c r="O361" s="1" t="s">
        <v>1746</v>
      </c>
    </row>
    <row r="362" spans="1:15" x14ac:dyDescent="0.25">
      <c r="A362" s="1">
        <v>361</v>
      </c>
      <c r="B362" s="1" t="s">
        <v>265</v>
      </c>
      <c r="C362" s="10">
        <v>44832</v>
      </c>
      <c r="D362" s="22">
        <v>0</v>
      </c>
      <c r="E362" s="17" t="s">
        <v>213</v>
      </c>
      <c r="F362" s="15">
        <v>24</v>
      </c>
      <c r="G362" s="2">
        <v>3.09</v>
      </c>
      <c r="H362" s="3">
        <v>1</v>
      </c>
      <c r="I362" s="2">
        <v>2.42</v>
      </c>
      <c r="J362" s="2">
        <f t="shared" si="11"/>
        <v>0.66999999999999993</v>
      </c>
      <c r="K362" s="1">
        <v>1</v>
      </c>
      <c r="L362" s="2">
        <f t="shared" si="12"/>
        <v>0.66999999999999993</v>
      </c>
      <c r="M362" s="1">
        <v>1</v>
      </c>
      <c r="N362" s="2">
        <v>0.67</v>
      </c>
      <c r="O362" s="1" t="s">
        <v>1746</v>
      </c>
    </row>
    <row r="363" spans="1:15" x14ac:dyDescent="0.25">
      <c r="A363" s="1">
        <v>362</v>
      </c>
      <c r="B363" s="1" t="s">
        <v>266</v>
      </c>
      <c r="C363" s="10">
        <v>44832</v>
      </c>
      <c r="D363" s="22">
        <v>0</v>
      </c>
      <c r="E363" s="17" t="s">
        <v>213</v>
      </c>
      <c r="F363" s="15">
        <v>24</v>
      </c>
      <c r="G363" s="2">
        <v>3.32</v>
      </c>
      <c r="H363" s="3">
        <v>3</v>
      </c>
      <c r="I363" s="2">
        <v>2.5499999999999998</v>
      </c>
      <c r="J363" s="2">
        <f t="shared" si="11"/>
        <v>0.77</v>
      </c>
      <c r="K363" s="1">
        <v>1</v>
      </c>
      <c r="L363" s="2">
        <f t="shared" si="12"/>
        <v>0.77</v>
      </c>
      <c r="M363" s="1">
        <v>1</v>
      </c>
      <c r="N363" s="2">
        <v>0.77</v>
      </c>
      <c r="O363" s="1" t="s">
        <v>1746</v>
      </c>
    </row>
    <row r="364" spans="1:15" x14ac:dyDescent="0.25">
      <c r="A364" s="1">
        <v>363</v>
      </c>
      <c r="B364" s="1" t="s">
        <v>2616</v>
      </c>
      <c r="C364" s="10">
        <v>44833</v>
      </c>
      <c r="D364" s="22">
        <v>0</v>
      </c>
      <c r="E364" s="17" t="s">
        <v>213</v>
      </c>
      <c r="F364" s="15">
        <v>24</v>
      </c>
      <c r="G364" s="2">
        <v>2.94</v>
      </c>
      <c r="H364" s="3">
        <v>3</v>
      </c>
      <c r="I364" s="2">
        <v>2.21</v>
      </c>
      <c r="J364" s="2">
        <f t="shared" si="11"/>
        <v>0.73</v>
      </c>
      <c r="K364" s="1">
        <v>1</v>
      </c>
      <c r="L364" s="2">
        <f t="shared" si="12"/>
        <v>0.73</v>
      </c>
      <c r="M364" s="1">
        <v>1</v>
      </c>
      <c r="N364" s="2">
        <v>0.73</v>
      </c>
      <c r="O364" s="1" t="s">
        <v>1746</v>
      </c>
    </row>
    <row r="365" spans="1:15" x14ac:dyDescent="0.25">
      <c r="A365" s="1">
        <v>364</v>
      </c>
      <c r="B365" s="1" t="s">
        <v>265</v>
      </c>
      <c r="C365" s="10">
        <v>44833</v>
      </c>
      <c r="D365" s="22">
        <v>0</v>
      </c>
      <c r="E365" s="17" t="s">
        <v>213</v>
      </c>
      <c r="F365" s="15">
        <v>24</v>
      </c>
      <c r="G365" s="2">
        <v>3.22</v>
      </c>
      <c r="H365" s="3">
        <v>2</v>
      </c>
      <c r="I365" s="2">
        <v>2.57</v>
      </c>
      <c r="J365" s="2">
        <f t="shared" si="11"/>
        <v>0.65000000000000036</v>
      </c>
      <c r="K365" s="1">
        <v>1</v>
      </c>
      <c r="L365" s="2">
        <f t="shared" si="12"/>
        <v>0.65000000000000036</v>
      </c>
      <c r="M365" s="1">
        <v>1</v>
      </c>
      <c r="N365" s="2">
        <v>0.65</v>
      </c>
      <c r="O365" s="1" t="s">
        <v>1746</v>
      </c>
    </row>
    <row r="366" spans="1:15" x14ac:dyDescent="0.25">
      <c r="A366" s="1">
        <v>365</v>
      </c>
      <c r="B366" s="1" t="s">
        <v>266</v>
      </c>
      <c r="C366" s="10">
        <v>44833</v>
      </c>
      <c r="D366" s="22">
        <v>0</v>
      </c>
      <c r="E366" s="17" t="s">
        <v>213</v>
      </c>
      <c r="F366" s="15">
        <v>24</v>
      </c>
      <c r="G366" s="2">
        <v>3.3</v>
      </c>
      <c r="H366" s="3">
        <v>5</v>
      </c>
      <c r="I366" s="2">
        <v>2.4700000000000002</v>
      </c>
      <c r="J366" s="2">
        <f t="shared" si="11"/>
        <v>0.82999999999999963</v>
      </c>
      <c r="K366" s="1">
        <v>1</v>
      </c>
      <c r="L366" s="2">
        <f t="shared" si="12"/>
        <v>0.82999999999999963</v>
      </c>
      <c r="M366" s="1">
        <v>1</v>
      </c>
      <c r="N366" s="2">
        <v>0.83</v>
      </c>
      <c r="O366" s="1" t="s">
        <v>1746</v>
      </c>
    </row>
    <row r="367" spans="1:15" x14ac:dyDescent="0.25">
      <c r="A367" s="1">
        <v>366</v>
      </c>
      <c r="B367" s="1" t="s">
        <v>2616</v>
      </c>
      <c r="C367" s="10">
        <v>44834</v>
      </c>
      <c r="D367" s="22">
        <v>0</v>
      </c>
      <c r="E367" s="17" t="s">
        <v>2652</v>
      </c>
      <c r="F367" s="15">
        <v>3.3</v>
      </c>
      <c r="G367" s="2">
        <v>3.14</v>
      </c>
      <c r="H367" s="3">
        <v>4</v>
      </c>
      <c r="I367" s="2">
        <v>0.31</v>
      </c>
      <c r="J367" s="2">
        <f t="shared" si="11"/>
        <v>2.83</v>
      </c>
      <c r="K367" s="1">
        <v>1</v>
      </c>
      <c r="L367" s="2">
        <f t="shared" si="12"/>
        <v>2.83</v>
      </c>
      <c r="M367" s="1">
        <v>1</v>
      </c>
      <c r="N367" s="2">
        <v>2.83</v>
      </c>
      <c r="O367" s="1" t="s">
        <v>1746</v>
      </c>
    </row>
    <row r="368" spans="1:15" x14ac:dyDescent="0.25">
      <c r="A368" s="1">
        <v>367</v>
      </c>
      <c r="B368" s="1" t="s">
        <v>265</v>
      </c>
      <c r="C368" s="10">
        <v>44834</v>
      </c>
      <c r="D368" s="22">
        <v>0</v>
      </c>
      <c r="E368" s="17" t="s">
        <v>2653</v>
      </c>
      <c r="F368" s="15">
        <v>21.2</v>
      </c>
      <c r="G368" s="2">
        <v>3.4</v>
      </c>
      <c r="H368" s="3">
        <v>2</v>
      </c>
      <c r="I368" s="2">
        <v>2.5099999999999998</v>
      </c>
      <c r="J368" s="2">
        <f t="shared" si="11"/>
        <v>0.89000000000000012</v>
      </c>
      <c r="K368" s="1">
        <v>1</v>
      </c>
      <c r="L368" s="2">
        <f t="shared" si="12"/>
        <v>0.89000000000000012</v>
      </c>
      <c r="M368" s="1">
        <v>1</v>
      </c>
      <c r="N368" s="2">
        <v>0.89</v>
      </c>
      <c r="O368" s="1" t="s">
        <v>1746</v>
      </c>
    </row>
    <row r="369" spans="1:15" x14ac:dyDescent="0.25">
      <c r="A369" s="1">
        <v>368</v>
      </c>
      <c r="B369" s="1" t="s">
        <v>266</v>
      </c>
      <c r="C369" s="10">
        <v>44834</v>
      </c>
      <c r="D369" s="22">
        <v>0</v>
      </c>
      <c r="E369" s="17" t="s">
        <v>2653</v>
      </c>
      <c r="F369" s="15">
        <v>21.2</v>
      </c>
      <c r="G369" s="2">
        <v>3.43</v>
      </c>
      <c r="H369" s="3">
        <v>5</v>
      </c>
      <c r="I369" s="2">
        <v>2.46</v>
      </c>
      <c r="J369" s="2">
        <f t="shared" si="11"/>
        <v>0.9700000000000002</v>
      </c>
      <c r="K369" s="1">
        <v>1</v>
      </c>
      <c r="L369" s="2">
        <f t="shared" si="12"/>
        <v>0.9700000000000002</v>
      </c>
      <c r="M369" s="1">
        <v>1</v>
      </c>
      <c r="N369" s="2">
        <v>0.97</v>
      </c>
      <c r="O369" s="1" t="s">
        <v>1746</v>
      </c>
    </row>
    <row r="370" spans="1:15" x14ac:dyDescent="0.25">
      <c r="A370" s="1">
        <v>369</v>
      </c>
      <c r="B370" s="1" t="s">
        <v>265</v>
      </c>
      <c r="C370" s="10">
        <v>44835</v>
      </c>
      <c r="D370" s="22">
        <v>0</v>
      </c>
      <c r="E370" s="17" t="s">
        <v>2654</v>
      </c>
      <c r="F370" s="15">
        <v>15</v>
      </c>
      <c r="G370" s="2">
        <v>2.63</v>
      </c>
      <c r="H370" s="3">
        <v>2</v>
      </c>
      <c r="I370" s="2">
        <v>1.66</v>
      </c>
      <c r="J370" s="2">
        <f t="shared" si="11"/>
        <v>0.97</v>
      </c>
      <c r="K370" s="1">
        <v>1</v>
      </c>
      <c r="L370" s="2">
        <f t="shared" si="12"/>
        <v>0.97</v>
      </c>
      <c r="M370" s="1">
        <v>1</v>
      </c>
      <c r="N370" s="2">
        <v>0.97</v>
      </c>
      <c r="O370" s="1" t="s">
        <v>1746</v>
      </c>
    </row>
    <row r="371" spans="1:15" x14ac:dyDescent="0.25">
      <c r="A371" s="1">
        <v>370</v>
      </c>
      <c r="B371" s="1" t="s">
        <v>266</v>
      </c>
      <c r="C371" s="10">
        <v>44835</v>
      </c>
      <c r="D371" s="22">
        <v>0</v>
      </c>
      <c r="E371" s="17" t="s">
        <v>2654</v>
      </c>
      <c r="F371" s="15">
        <v>15</v>
      </c>
      <c r="G371" s="2">
        <v>2.56</v>
      </c>
      <c r="H371" s="3">
        <v>3</v>
      </c>
      <c r="I371" s="2">
        <v>1.58</v>
      </c>
      <c r="J371" s="2">
        <f t="shared" si="11"/>
        <v>0.98</v>
      </c>
      <c r="K371" s="1">
        <v>1</v>
      </c>
      <c r="L371" s="2">
        <f t="shared" si="12"/>
        <v>0.98</v>
      </c>
      <c r="M371" s="1">
        <v>1</v>
      </c>
      <c r="N371" s="2">
        <v>0.98</v>
      </c>
      <c r="O371" s="1" t="s">
        <v>1746</v>
      </c>
    </row>
    <row r="372" spans="1:15" x14ac:dyDescent="0.25">
      <c r="A372" s="1">
        <v>371</v>
      </c>
      <c r="B372" s="1" t="s">
        <v>265</v>
      </c>
      <c r="C372" s="10">
        <v>44836</v>
      </c>
      <c r="D372" s="22">
        <v>0</v>
      </c>
      <c r="E372" s="17" t="s">
        <v>2655</v>
      </c>
      <c r="F372" s="15">
        <v>18.8</v>
      </c>
      <c r="G372" s="2">
        <v>3.16</v>
      </c>
      <c r="H372" s="3">
        <v>2</v>
      </c>
      <c r="I372" s="2">
        <v>1.96</v>
      </c>
      <c r="J372" s="2">
        <f t="shared" si="11"/>
        <v>1.2000000000000002</v>
      </c>
      <c r="K372" s="1">
        <v>1</v>
      </c>
      <c r="L372" s="2">
        <f t="shared" si="12"/>
        <v>1.2000000000000002</v>
      </c>
      <c r="M372" s="1">
        <v>1</v>
      </c>
      <c r="N372" s="2">
        <v>1.2</v>
      </c>
      <c r="O372" s="1" t="s">
        <v>1746</v>
      </c>
    </row>
    <row r="373" spans="1:15" x14ac:dyDescent="0.25">
      <c r="A373" s="1">
        <v>372</v>
      </c>
      <c r="B373" s="1" t="s">
        <v>266</v>
      </c>
      <c r="C373" s="10">
        <v>44836</v>
      </c>
      <c r="D373" s="22">
        <v>0</v>
      </c>
      <c r="E373" s="17" t="s">
        <v>2655</v>
      </c>
      <c r="F373" s="15">
        <v>18.8</v>
      </c>
      <c r="G373" s="2">
        <v>3.12</v>
      </c>
      <c r="H373" s="3">
        <v>4</v>
      </c>
      <c r="I373" s="2">
        <v>2.1800000000000002</v>
      </c>
      <c r="J373" s="2">
        <f t="shared" si="11"/>
        <v>0.94</v>
      </c>
      <c r="K373" s="1">
        <v>1</v>
      </c>
      <c r="L373" s="2">
        <f t="shared" si="12"/>
        <v>0.94</v>
      </c>
      <c r="M373" s="1">
        <v>1</v>
      </c>
      <c r="N373" s="2">
        <v>0.94</v>
      </c>
      <c r="O373" s="1" t="s">
        <v>1746</v>
      </c>
    </row>
    <row r="374" spans="1:15" x14ac:dyDescent="0.25">
      <c r="A374" s="1">
        <v>373</v>
      </c>
      <c r="B374" s="1" t="s">
        <v>265</v>
      </c>
      <c r="C374" s="10">
        <v>44837</v>
      </c>
      <c r="D374" s="22">
        <v>0</v>
      </c>
      <c r="E374" s="17" t="s">
        <v>2656</v>
      </c>
      <c r="F374" s="15">
        <v>21.8</v>
      </c>
      <c r="G374" s="2">
        <v>3.56</v>
      </c>
      <c r="H374" s="3">
        <v>2</v>
      </c>
      <c r="I374" s="2">
        <v>3.24</v>
      </c>
      <c r="J374" s="2">
        <f t="shared" si="11"/>
        <v>0.31999999999999984</v>
      </c>
      <c r="K374" s="1">
        <v>1</v>
      </c>
      <c r="L374" s="2">
        <f t="shared" si="12"/>
        <v>0.31999999999999984</v>
      </c>
      <c r="M374" s="1">
        <v>1</v>
      </c>
      <c r="N374" s="2">
        <v>0.32</v>
      </c>
      <c r="O374" s="1" t="s">
        <v>1746</v>
      </c>
    </row>
    <row r="375" spans="1:15" x14ac:dyDescent="0.25">
      <c r="A375" s="1">
        <v>374</v>
      </c>
      <c r="B375" s="1" t="s">
        <v>266</v>
      </c>
      <c r="C375" s="10">
        <v>44837</v>
      </c>
      <c r="D375" s="22">
        <v>0</v>
      </c>
      <c r="E375" s="17" t="s">
        <v>2656</v>
      </c>
      <c r="F375" s="15">
        <v>21.8</v>
      </c>
      <c r="G375" s="2">
        <v>3.53</v>
      </c>
      <c r="H375" s="3">
        <v>5</v>
      </c>
      <c r="I375" s="2">
        <v>3.12</v>
      </c>
      <c r="J375" s="2">
        <f t="shared" si="11"/>
        <v>0.4099999999999997</v>
      </c>
      <c r="K375" s="1">
        <v>1</v>
      </c>
      <c r="L375" s="2">
        <f t="shared" si="12"/>
        <v>0.4099999999999997</v>
      </c>
      <c r="M375" s="1">
        <v>1</v>
      </c>
      <c r="N375" s="2">
        <v>0.41</v>
      </c>
      <c r="O375" s="1" t="s">
        <v>1746</v>
      </c>
    </row>
    <row r="376" spans="1:15" x14ac:dyDescent="0.25">
      <c r="A376" s="1">
        <v>375</v>
      </c>
      <c r="B376" s="1" t="s">
        <v>265</v>
      </c>
      <c r="C376" s="10">
        <v>44838</v>
      </c>
      <c r="D376" s="22">
        <v>0</v>
      </c>
      <c r="E376" s="17" t="s">
        <v>213</v>
      </c>
      <c r="F376" s="15">
        <v>24</v>
      </c>
      <c r="G376" s="2">
        <v>3.87</v>
      </c>
      <c r="H376" s="3">
        <v>2</v>
      </c>
      <c r="I376" s="2">
        <v>2.93</v>
      </c>
      <c r="J376" s="2">
        <f t="shared" si="11"/>
        <v>0.94</v>
      </c>
      <c r="K376" s="1">
        <v>1</v>
      </c>
      <c r="L376" s="2">
        <f t="shared" si="12"/>
        <v>0.94</v>
      </c>
      <c r="M376" s="1">
        <v>1</v>
      </c>
      <c r="N376" s="2">
        <v>0.94</v>
      </c>
      <c r="O376" s="1" t="s">
        <v>1746</v>
      </c>
    </row>
    <row r="377" spans="1:15" x14ac:dyDescent="0.25">
      <c r="A377" s="1">
        <v>376</v>
      </c>
      <c r="B377" s="1" t="s">
        <v>266</v>
      </c>
      <c r="C377" s="10">
        <v>44838</v>
      </c>
      <c r="D377" s="22">
        <v>0</v>
      </c>
      <c r="E377" s="17" t="s">
        <v>213</v>
      </c>
      <c r="F377" s="15">
        <v>24</v>
      </c>
      <c r="G377" s="2">
        <v>3.92</v>
      </c>
      <c r="H377" s="3">
        <v>5</v>
      </c>
      <c r="I377" s="2">
        <v>3.12</v>
      </c>
      <c r="J377" s="2">
        <f t="shared" si="11"/>
        <v>0.79999999999999982</v>
      </c>
      <c r="K377" s="1">
        <v>1</v>
      </c>
      <c r="L377" s="2">
        <f t="shared" si="12"/>
        <v>0.79999999999999982</v>
      </c>
      <c r="M377" s="1">
        <v>1</v>
      </c>
      <c r="N377" s="2">
        <v>0.8</v>
      </c>
      <c r="O377" s="1" t="s">
        <v>1746</v>
      </c>
    </row>
    <row r="378" spans="1:15" x14ac:dyDescent="0.25">
      <c r="A378" s="1">
        <v>377</v>
      </c>
      <c r="B378" s="1" t="s">
        <v>265</v>
      </c>
      <c r="C378" s="10">
        <v>44839</v>
      </c>
      <c r="D378" s="22">
        <v>0</v>
      </c>
      <c r="E378" s="17" t="s">
        <v>213</v>
      </c>
      <c r="F378" s="15">
        <v>24</v>
      </c>
      <c r="G378" s="2">
        <v>3.82</v>
      </c>
      <c r="H378" s="3">
        <v>2</v>
      </c>
      <c r="I378" s="2">
        <v>3.01</v>
      </c>
      <c r="J378" s="2">
        <f t="shared" si="11"/>
        <v>0.81</v>
      </c>
      <c r="K378" s="1">
        <v>1</v>
      </c>
      <c r="L378" s="2">
        <f t="shared" si="12"/>
        <v>0.81</v>
      </c>
      <c r="M378" s="1">
        <v>1</v>
      </c>
      <c r="N378" s="2">
        <v>0.81</v>
      </c>
      <c r="O378" s="1" t="s">
        <v>1746</v>
      </c>
    </row>
    <row r="379" spans="1:15" x14ac:dyDescent="0.25">
      <c r="A379" s="1">
        <v>378</v>
      </c>
      <c r="B379" s="1" t="s">
        <v>266</v>
      </c>
      <c r="C379" s="10">
        <v>44839</v>
      </c>
      <c r="D379" s="22">
        <v>0</v>
      </c>
      <c r="E379" s="17" t="s">
        <v>213</v>
      </c>
      <c r="F379" s="15">
        <v>24</v>
      </c>
      <c r="G379" s="2">
        <v>3.87</v>
      </c>
      <c r="H379" s="3">
        <v>5</v>
      </c>
      <c r="I379" s="2">
        <v>3.06</v>
      </c>
      <c r="J379" s="2">
        <f t="shared" si="11"/>
        <v>0.81</v>
      </c>
      <c r="K379" s="1">
        <v>1</v>
      </c>
      <c r="L379" s="2">
        <f t="shared" si="12"/>
        <v>0.81</v>
      </c>
      <c r="M379" s="1">
        <v>1</v>
      </c>
      <c r="N379" s="2">
        <v>0.81</v>
      </c>
      <c r="O379" s="1" t="s">
        <v>1746</v>
      </c>
    </row>
    <row r="380" spans="1:15" x14ac:dyDescent="0.25">
      <c r="A380" s="1">
        <v>379</v>
      </c>
      <c r="B380" s="1" t="s">
        <v>265</v>
      </c>
      <c r="C380" s="10">
        <v>44840</v>
      </c>
      <c r="D380" s="22">
        <v>0</v>
      </c>
      <c r="E380" s="17" t="s">
        <v>213</v>
      </c>
      <c r="F380" s="15">
        <v>24</v>
      </c>
      <c r="G380" s="2">
        <v>3.8</v>
      </c>
      <c r="H380" s="3">
        <v>2</v>
      </c>
      <c r="I380" s="2">
        <v>3.17</v>
      </c>
      <c r="J380" s="2">
        <f t="shared" si="11"/>
        <v>0.62999999999999989</v>
      </c>
      <c r="K380" s="1">
        <v>1</v>
      </c>
      <c r="L380" s="2">
        <f t="shared" si="12"/>
        <v>0.62999999999999989</v>
      </c>
      <c r="M380" s="1">
        <v>1</v>
      </c>
      <c r="N380" s="2">
        <v>0.63</v>
      </c>
      <c r="O380" s="1" t="s">
        <v>1746</v>
      </c>
    </row>
    <row r="381" spans="1:15" x14ac:dyDescent="0.25">
      <c r="A381" s="1">
        <v>380</v>
      </c>
      <c r="B381" s="1" t="s">
        <v>266</v>
      </c>
      <c r="C381" s="10">
        <v>44840</v>
      </c>
      <c r="D381" s="22">
        <v>0</v>
      </c>
      <c r="E381" s="17" t="s">
        <v>213</v>
      </c>
      <c r="F381" s="15">
        <v>24</v>
      </c>
      <c r="G381" s="2">
        <v>3.87</v>
      </c>
      <c r="H381" s="3">
        <v>5</v>
      </c>
      <c r="I381" s="2">
        <v>3.05</v>
      </c>
      <c r="J381" s="2">
        <f t="shared" si="11"/>
        <v>0.82000000000000028</v>
      </c>
      <c r="K381" s="1">
        <v>1</v>
      </c>
      <c r="L381" s="2">
        <f t="shared" si="12"/>
        <v>0.82000000000000028</v>
      </c>
      <c r="M381" s="1">
        <v>1</v>
      </c>
      <c r="N381" s="2">
        <v>0.82</v>
      </c>
      <c r="O381" s="1" t="s">
        <v>1746</v>
      </c>
    </row>
    <row r="382" spans="1:15" x14ac:dyDescent="0.25">
      <c r="A382" s="1">
        <v>381</v>
      </c>
      <c r="B382" s="1" t="s">
        <v>265</v>
      </c>
      <c r="C382" s="10">
        <v>44841</v>
      </c>
      <c r="D382" s="22">
        <v>0</v>
      </c>
      <c r="E382" s="17" t="s">
        <v>213</v>
      </c>
      <c r="F382" s="15">
        <v>24</v>
      </c>
      <c r="G382" s="2">
        <v>3.76</v>
      </c>
      <c r="H382" s="3">
        <v>2</v>
      </c>
      <c r="I382" s="2">
        <v>3.13</v>
      </c>
      <c r="J382" s="2">
        <f t="shared" si="11"/>
        <v>0.62999999999999989</v>
      </c>
      <c r="K382" s="1">
        <v>1</v>
      </c>
      <c r="L382" s="2">
        <f t="shared" si="12"/>
        <v>0.62999999999999989</v>
      </c>
      <c r="M382" s="1">
        <v>1</v>
      </c>
      <c r="N382" s="2">
        <v>0.63</v>
      </c>
      <c r="O382" s="1" t="s">
        <v>1746</v>
      </c>
    </row>
    <row r="383" spans="1:15" x14ac:dyDescent="0.25">
      <c r="A383" s="1">
        <v>382</v>
      </c>
      <c r="B383" s="1" t="s">
        <v>266</v>
      </c>
      <c r="C383" s="10">
        <v>44841</v>
      </c>
      <c r="D383" s="22">
        <v>0</v>
      </c>
      <c r="E383" s="17" t="s">
        <v>213</v>
      </c>
      <c r="F383" s="15">
        <v>24</v>
      </c>
      <c r="G383" s="2">
        <v>3.84</v>
      </c>
      <c r="H383" s="3">
        <v>5</v>
      </c>
      <c r="I383" s="2">
        <v>3.01</v>
      </c>
      <c r="J383" s="2">
        <f t="shared" si="11"/>
        <v>0.83000000000000007</v>
      </c>
      <c r="K383" s="1">
        <v>1</v>
      </c>
      <c r="L383" s="2">
        <f t="shared" si="12"/>
        <v>0.83000000000000007</v>
      </c>
      <c r="M383" s="1">
        <v>1</v>
      </c>
      <c r="N383" s="2">
        <v>0.83</v>
      </c>
      <c r="O383" s="1" t="s">
        <v>1746</v>
      </c>
    </row>
    <row r="384" spans="1:15" x14ac:dyDescent="0.25">
      <c r="A384" s="1">
        <v>383</v>
      </c>
      <c r="B384" s="1" t="s">
        <v>265</v>
      </c>
      <c r="C384" s="10">
        <v>44842</v>
      </c>
      <c r="D384" s="22">
        <v>0</v>
      </c>
      <c r="E384" s="17" t="s">
        <v>213</v>
      </c>
      <c r="F384" s="15">
        <v>24</v>
      </c>
      <c r="G384" s="2">
        <v>3.77</v>
      </c>
      <c r="H384" s="3">
        <v>2</v>
      </c>
      <c r="I384" s="2">
        <v>3.1</v>
      </c>
      <c r="J384" s="2">
        <f t="shared" si="11"/>
        <v>0.66999999999999993</v>
      </c>
      <c r="K384" s="1">
        <v>1</v>
      </c>
      <c r="L384" s="2">
        <f t="shared" si="12"/>
        <v>0.66999999999999993</v>
      </c>
      <c r="M384" s="1">
        <v>1</v>
      </c>
      <c r="N384" s="2">
        <v>0.67</v>
      </c>
      <c r="O384" s="1" t="s">
        <v>1746</v>
      </c>
    </row>
    <row r="385" spans="1:15" x14ac:dyDescent="0.25">
      <c r="A385" s="1">
        <v>384</v>
      </c>
      <c r="B385" s="1" t="s">
        <v>266</v>
      </c>
      <c r="C385" s="10">
        <v>44842</v>
      </c>
      <c r="D385" s="22">
        <v>0</v>
      </c>
      <c r="E385" s="17" t="s">
        <v>213</v>
      </c>
      <c r="F385" s="15">
        <v>24</v>
      </c>
      <c r="G385" s="2">
        <v>3.83</v>
      </c>
      <c r="H385" s="3">
        <v>5</v>
      </c>
      <c r="I385" s="2">
        <v>3</v>
      </c>
      <c r="J385" s="2">
        <f t="shared" si="11"/>
        <v>0.83000000000000007</v>
      </c>
      <c r="K385" s="1">
        <v>1</v>
      </c>
      <c r="L385" s="2">
        <f t="shared" si="12"/>
        <v>0.83000000000000007</v>
      </c>
      <c r="M385" s="1">
        <v>1</v>
      </c>
      <c r="N385" s="2">
        <v>0.83</v>
      </c>
      <c r="O385" s="1" t="s">
        <v>1746</v>
      </c>
    </row>
    <row r="386" spans="1:15" x14ac:dyDescent="0.25">
      <c r="A386" s="1">
        <v>385</v>
      </c>
      <c r="B386" s="1" t="s">
        <v>265</v>
      </c>
      <c r="C386" s="10">
        <v>44843</v>
      </c>
      <c r="D386" s="22">
        <v>0</v>
      </c>
      <c r="E386" s="17" t="s">
        <v>213</v>
      </c>
      <c r="F386" s="15">
        <v>24</v>
      </c>
      <c r="G386" s="2">
        <v>3.76</v>
      </c>
      <c r="H386" s="3">
        <v>2</v>
      </c>
      <c r="I386" s="2">
        <v>3.12</v>
      </c>
      <c r="J386" s="2">
        <f t="shared" ref="J386:J449" si="13">G386-I386</f>
        <v>0.63999999999999968</v>
      </c>
      <c r="K386" s="1">
        <v>1</v>
      </c>
      <c r="L386" s="2">
        <f t="shared" si="12"/>
        <v>0.63999999999999968</v>
      </c>
      <c r="M386" s="1">
        <v>1</v>
      </c>
      <c r="N386" s="2">
        <v>0.64</v>
      </c>
      <c r="O386" s="1" t="s">
        <v>1746</v>
      </c>
    </row>
    <row r="387" spans="1:15" x14ac:dyDescent="0.25">
      <c r="A387" s="1">
        <v>386</v>
      </c>
      <c r="B387" s="1" t="s">
        <v>266</v>
      </c>
      <c r="C387" s="10">
        <v>44843</v>
      </c>
      <c r="D387" s="22">
        <v>0</v>
      </c>
      <c r="E387" s="17" t="s">
        <v>213</v>
      </c>
      <c r="F387" s="15">
        <v>24</v>
      </c>
      <c r="G387" s="2">
        <v>3.83</v>
      </c>
      <c r="H387" s="3">
        <v>5</v>
      </c>
      <c r="I387" s="2">
        <v>3.02</v>
      </c>
      <c r="J387" s="2">
        <f t="shared" si="13"/>
        <v>0.81</v>
      </c>
      <c r="K387" s="1">
        <v>1</v>
      </c>
      <c r="L387" s="2">
        <f t="shared" ref="L387:L450" si="14">(G387-I387-D387)*K387</f>
        <v>0.81</v>
      </c>
      <c r="M387" s="1">
        <v>1</v>
      </c>
      <c r="N387" s="2">
        <v>0.81</v>
      </c>
      <c r="O387" s="1" t="s">
        <v>1746</v>
      </c>
    </row>
    <row r="388" spans="1:15" x14ac:dyDescent="0.25">
      <c r="A388" s="1">
        <v>387</v>
      </c>
      <c r="B388" s="1" t="s">
        <v>265</v>
      </c>
      <c r="C388" s="10">
        <v>44844</v>
      </c>
      <c r="D388" s="22">
        <v>0</v>
      </c>
      <c r="E388" s="17" t="s">
        <v>213</v>
      </c>
      <c r="F388" s="15">
        <v>24</v>
      </c>
      <c r="G388" s="2">
        <v>3.75</v>
      </c>
      <c r="H388" s="3">
        <v>2</v>
      </c>
      <c r="I388" s="2">
        <v>3.09</v>
      </c>
      <c r="J388" s="2">
        <f t="shared" si="13"/>
        <v>0.66000000000000014</v>
      </c>
      <c r="K388" s="1">
        <v>1</v>
      </c>
      <c r="L388" s="2">
        <f t="shared" si="14"/>
        <v>0.66000000000000014</v>
      </c>
      <c r="M388" s="1">
        <v>1</v>
      </c>
      <c r="N388" s="2">
        <v>0.66</v>
      </c>
      <c r="O388" s="1" t="s">
        <v>1746</v>
      </c>
    </row>
    <row r="389" spans="1:15" x14ac:dyDescent="0.25">
      <c r="A389" s="1">
        <v>388</v>
      </c>
      <c r="B389" s="1" t="s">
        <v>266</v>
      </c>
      <c r="C389" s="10">
        <v>44844</v>
      </c>
      <c r="D389" s="22">
        <v>0</v>
      </c>
      <c r="E389" s="17" t="s">
        <v>213</v>
      </c>
      <c r="F389" s="15">
        <v>24</v>
      </c>
      <c r="G389" s="2">
        <v>3.81</v>
      </c>
      <c r="H389" s="3">
        <v>5</v>
      </c>
      <c r="I389" s="2">
        <v>3.07</v>
      </c>
      <c r="J389" s="2">
        <f t="shared" si="13"/>
        <v>0.74000000000000021</v>
      </c>
      <c r="K389" s="1">
        <v>1</v>
      </c>
      <c r="L389" s="2">
        <f t="shared" si="14"/>
        <v>0.74000000000000021</v>
      </c>
      <c r="M389" s="1">
        <v>1</v>
      </c>
      <c r="N389" s="2">
        <v>0.74</v>
      </c>
      <c r="O389" s="1" t="s">
        <v>1746</v>
      </c>
    </row>
    <row r="390" spans="1:15" x14ac:dyDescent="0.25">
      <c r="A390" s="1">
        <v>389</v>
      </c>
      <c r="B390" s="1" t="s">
        <v>265</v>
      </c>
      <c r="C390" s="10">
        <v>44845</v>
      </c>
      <c r="D390" s="22">
        <v>0</v>
      </c>
      <c r="E390" s="17" t="s">
        <v>213</v>
      </c>
      <c r="F390" s="15">
        <v>24</v>
      </c>
      <c r="G390" s="2">
        <v>3.7</v>
      </c>
      <c r="H390" s="3">
        <v>2</v>
      </c>
      <c r="I390" s="2">
        <v>3.09</v>
      </c>
      <c r="J390" s="2">
        <f t="shared" si="13"/>
        <v>0.61000000000000032</v>
      </c>
      <c r="K390" s="1">
        <v>1</v>
      </c>
      <c r="L390" s="2">
        <f t="shared" si="14"/>
        <v>0.61000000000000032</v>
      </c>
      <c r="M390" s="1">
        <v>1</v>
      </c>
      <c r="N390" s="2">
        <v>0.61</v>
      </c>
      <c r="O390" s="1" t="s">
        <v>1746</v>
      </c>
    </row>
    <row r="391" spans="1:15" x14ac:dyDescent="0.25">
      <c r="A391" s="1">
        <v>390</v>
      </c>
      <c r="B391" s="1" t="s">
        <v>266</v>
      </c>
      <c r="C391" s="10">
        <v>44845</v>
      </c>
      <c r="D391" s="22">
        <v>0</v>
      </c>
      <c r="E391" s="17" t="s">
        <v>213</v>
      </c>
      <c r="F391" s="15">
        <v>24</v>
      </c>
      <c r="G391" s="2">
        <v>3.76</v>
      </c>
      <c r="H391" s="3">
        <v>5</v>
      </c>
      <c r="I391" s="2">
        <v>2.98</v>
      </c>
      <c r="J391" s="2">
        <f t="shared" si="13"/>
        <v>0.7799999999999998</v>
      </c>
      <c r="K391" s="1">
        <v>1</v>
      </c>
      <c r="L391" s="2">
        <f t="shared" si="14"/>
        <v>0.7799999999999998</v>
      </c>
      <c r="M391" s="1">
        <v>1</v>
      </c>
      <c r="N391" s="2">
        <v>0.78</v>
      </c>
      <c r="O391" s="1" t="s">
        <v>1746</v>
      </c>
    </row>
    <row r="392" spans="1:15" x14ac:dyDescent="0.25">
      <c r="A392" s="1">
        <v>391</v>
      </c>
      <c r="B392" s="1" t="s">
        <v>265</v>
      </c>
      <c r="C392" s="10">
        <v>44846</v>
      </c>
      <c r="D392" s="22">
        <v>0</v>
      </c>
      <c r="E392" s="17" t="s">
        <v>2657</v>
      </c>
      <c r="F392" s="15">
        <v>21.5</v>
      </c>
      <c r="G392" s="2">
        <v>3.46</v>
      </c>
      <c r="H392" s="3">
        <v>2</v>
      </c>
      <c r="I392" s="2">
        <v>2.72</v>
      </c>
      <c r="J392" s="2">
        <f t="shared" si="13"/>
        <v>0.73999999999999977</v>
      </c>
      <c r="K392" s="1">
        <v>1</v>
      </c>
      <c r="L392" s="2">
        <f t="shared" si="14"/>
        <v>0.73999999999999977</v>
      </c>
      <c r="M392" s="1">
        <v>1</v>
      </c>
      <c r="N392" s="2">
        <v>0.74</v>
      </c>
      <c r="O392" s="1" t="s">
        <v>1746</v>
      </c>
    </row>
    <row r="393" spans="1:15" x14ac:dyDescent="0.25">
      <c r="A393" s="1">
        <v>392</v>
      </c>
      <c r="B393" s="1" t="s">
        <v>266</v>
      </c>
      <c r="C393" s="10">
        <v>44846</v>
      </c>
      <c r="D393" s="22">
        <v>0</v>
      </c>
      <c r="E393" s="17" t="s">
        <v>2657</v>
      </c>
      <c r="F393" s="15">
        <v>21.5</v>
      </c>
      <c r="G393" s="2">
        <v>3.52</v>
      </c>
      <c r="H393" s="3">
        <v>5</v>
      </c>
      <c r="I393" s="2">
        <v>2.62</v>
      </c>
      <c r="J393" s="2">
        <f t="shared" si="13"/>
        <v>0.89999999999999991</v>
      </c>
      <c r="K393" s="1">
        <v>1</v>
      </c>
      <c r="L393" s="2">
        <f t="shared" si="14"/>
        <v>0.89999999999999991</v>
      </c>
      <c r="M393" s="1">
        <v>1</v>
      </c>
      <c r="N393" s="2">
        <v>0.9</v>
      </c>
      <c r="O393" s="1" t="s">
        <v>1746</v>
      </c>
    </row>
    <row r="394" spans="1:15" x14ac:dyDescent="0.25">
      <c r="A394" s="1">
        <v>393</v>
      </c>
      <c r="B394" s="1" t="s">
        <v>265</v>
      </c>
      <c r="C394" s="10">
        <v>44847</v>
      </c>
      <c r="D394" s="22">
        <v>0</v>
      </c>
      <c r="E394" s="17" t="s">
        <v>2656</v>
      </c>
      <c r="F394" s="15">
        <v>21.8</v>
      </c>
      <c r="G394" s="2">
        <v>3.56</v>
      </c>
      <c r="H394" s="3">
        <v>2</v>
      </c>
      <c r="I394" s="2">
        <v>2.7</v>
      </c>
      <c r="J394" s="2">
        <f t="shared" si="13"/>
        <v>0.85999999999999988</v>
      </c>
      <c r="K394" s="1">
        <v>1</v>
      </c>
      <c r="L394" s="2">
        <f t="shared" si="14"/>
        <v>0.85999999999999988</v>
      </c>
      <c r="M394" s="1">
        <v>1</v>
      </c>
      <c r="N394" s="2">
        <v>0.86</v>
      </c>
      <c r="O394" s="1" t="s">
        <v>1746</v>
      </c>
    </row>
    <row r="395" spans="1:15" x14ac:dyDescent="0.25">
      <c r="A395" s="1">
        <v>394</v>
      </c>
      <c r="B395" s="1" t="s">
        <v>266</v>
      </c>
      <c r="C395" s="10">
        <v>44847</v>
      </c>
      <c r="D395" s="22">
        <v>0</v>
      </c>
      <c r="E395" s="17" t="s">
        <v>2656</v>
      </c>
      <c r="F395" s="15">
        <v>21.8</v>
      </c>
      <c r="G395" s="2">
        <v>3.49</v>
      </c>
      <c r="H395" s="3">
        <v>5</v>
      </c>
      <c r="I395" s="2">
        <v>2.3199999999999998</v>
      </c>
      <c r="J395" s="2">
        <f t="shared" si="13"/>
        <v>1.1700000000000004</v>
      </c>
      <c r="K395" s="1">
        <v>1</v>
      </c>
      <c r="L395" s="2">
        <f t="shared" si="14"/>
        <v>1.1700000000000004</v>
      </c>
      <c r="M395" s="1">
        <v>1</v>
      </c>
      <c r="N395" s="2">
        <v>1.17</v>
      </c>
      <c r="O395" s="1" t="s">
        <v>1746</v>
      </c>
    </row>
    <row r="396" spans="1:15" x14ac:dyDescent="0.25">
      <c r="A396" s="1">
        <v>395</v>
      </c>
      <c r="B396" s="1" t="s">
        <v>265</v>
      </c>
      <c r="C396" s="10">
        <v>44848</v>
      </c>
      <c r="D396" s="22">
        <v>0</v>
      </c>
      <c r="E396" s="17" t="s">
        <v>213</v>
      </c>
      <c r="F396" s="15">
        <v>24</v>
      </c>
      <c r="G396" s="2">
        <v>3.94</v>
      </c>
      <c r="H396" s="3">
        <v>2</v>
      </c>
      <c r="I396" s="2">
        <v>2.97</v>
      </c>
      <c r="J396" s="2">
        <f t="shared" si="13"/>
        <v>0.96999999999999975</v>
      </c>
      <c r="K396" s="1">
        <v>1</v>
      </c>
      <c r="L396" s="2">
        <f t="shared" si="14"/>
        <v>0.96999999999999975</v>
      </c>
      <c r="M396" s="1">
        <v>1</v>
      </c>
      <c r="N396" s="2">
        <v>0.97</v>
      </c>
      <c r="O396" s="1" t="s">
        <v>1746</v>
      </c>
    </row>
    <row r="397" spans="1:15" x14ac:dyDescent="0.25">
      <c r="A397" s="1">
        <v>396</v>
      </c>
      <c r="B397" s="1" t="s">
        <v>266</v>
      </c>
      <c r="C397" s="10">
        <v>44848</v>
      </c>
      <c r="D397" s="22">
        <v>0</v>
      </c>
      <c r="E397" s="17" t="s">
        <v>213</v>
      </c>
      <c r="F397" s="15">
        <v>24</v>
      </c>
      <c r="G397" s="2">
        <v>3.92</v>
      </c>
      <c r="H397" s="3">
        <v>5</v>
      </c>
      <c r="I397" s="2">
        <v>2.86</v>
      </c>
      <c r="J397" s="2">
        <f t="shared" si="13"/>
        <v>1.06</v>
      </c>
      <c r="K397" s="1">
        <v>1</v>
      </c>
      <c r="L397" s="2">
        <f t="shared" si="14"/>
        <v>1.06</v>
      </c>
      <c r="M397" s="1">
        <v>1</v>
      </c>
      <c r="N397" s="2">
        <v>1.06</v>
      </c>
      <c r="O397" s="1" t="s">
        <v>1746</v>
      </c>
    </row>
    <row r="398" spans="1:15" x14ac:dyDescent="0.25">
      <c r="A398" s="1">
        <v>397</v>
      </c>
      <c r="B398" s="1" t="s">
        <v>266</v>
      </c>
      <c r="C398" s="10">
        <v>44849</v>
      </c>
      <c r="D398" s="22">
        <v>0</v>
      </c>
      <c r="E398" s="17" t="s">
        <v>218</v>
      </c>
      <c r="F398" s="15">
        <v>24</v>
      </c>
      <c r="G398" s="2">
        <v>3.88</v>
      </c>
      <c r="H398" s="3">
        <v>5</v>
      </c>
      <c r="I398" s="2">
        <v>2.96</v>
      </c>
      <c r="J398" s="2">
        <f t="shared" si="13"/>
        <v>0.91999999999999993</v>
      </c>
      <c r="K398" s="1">
        <v>1</v>
      </c>
      <c r="L398" s="2">
        <f t="shared" si="14"/>
        <v>0.91999999999999993</v>
      </c>
      <c r="M398" s="1">
        <v>1</v>
      </c>
      <c r="N398" s="2">
        <v>0.92</v>
      </c>
      <c r="O398" s="1" t="s">
        <v>1746</v>
      </c>
    </row>
    <row r="399" spans="1:15" x14ac:dyDescent="0.25">
      <c r="A399" s="1">
        <v>398</v>
      </c>
      <c r="B399" s="1" t="s">
        <v>265</v>
      </c>
      <c r="C399" s="10">
        <v>44849</v>
      </c>
      <c r="D399" s="22">
        <v>0</v>
      </c>
      <c r="E399" s="17" t="s">
        <v>218</v>
      </c>
      <c r="F399" s="15">
        <v>24</v>
      </c>
      <c r="G399" s="2">
        <v>3.85</v>
      </c>
      <c r="H399" s="3">
        <v>2</v>
      </c>
      <c r="I399" s="2">
        <v>3.02</v>
      </c>
      <c r="J399" s="2">
        <f t="shared" si="13"/>
        <v>0.83000000000000007</v>
      </c>
      <c r="K399" s="1">
        <v>1</v>
      </c>
      <c r="L399" s="2">
        <f t="shared" si="14"/>
        <v>0.83000000000000007</v>
      </c>
      <c r="M399" s="1">
        <v>1</v>
      </c>
      <c r="N399" s="2">
        <v>0.83</v>
      </c>
      <c r="O399" s="1" t="s">
        <v>1746</v>
      </c>
    </row>
    <row r="400" spans="1:15" x14ac:dyDescent="0.25">
      <c r="A400" s="1">
        <v>399</v>
      </c>
      <c r="B400" s="1" t="s">
        <v>265</v>
      </c>
      <c r="C400" s="10">
        <v>44850</v>
      </c>
      <c r="D400" s="22">
        <v>0</v>
      </c>
      <c r="E400" s="17" t="s">
        <v>2658</v>
      </c>
      <c r="F400" s="15">
        <v>13.7</v>
      </c>
      <c r="G400" s="2">
        <v>2.89</v>
      </c>
      <c r="H400" s="3">
        <v>1</v>
      </c>
      <c r="I400" s="2">
        <v>1.82</v>
      </c>
      <c r="J400" s="2">
        <f t="shared" si="13"/>
        <v>1.07</v>
      </c>
      <c r="K400" s="1">
        <v>1</v>
      </c>
      <c r="L400" s="2">
        <f t="shared" si="14"/>
        <v>1.07</v>
      </c>
      <c r="M400" s="1">
        <v>1</v>
      </c>
      <c r="N400" s="2">
        <v>1.07</v>
      </c>
      <c r="O400" s="1" t="s">
        <v>1746</v>
      </c>
    </row>
    <row r="401" spans="1:15" x14ac:dyDescent="0.25">
      <c r="A401" s="1">
        <v>400</v>
      </c>
      <c r="B401" s="1" t="s">
        <v>266</v>
      </c>
      <c r="C401" s="10">
        <v>44850</v>
      </c>
      <c r="D401" s="22">
        <v>0</v>
      </c>
      <c r="E401" s="17" t="s">
        <v>2658</v>
      </c>
      <c r="F401" s="15">
        <v>13.7</v>
      </c>
      <c r="G401" s="2">
        <v>2.89</v>
      </c>
      <c r="H401" s="3">
        <v>4</v>
      </c>
      <c r="I401" s="2">
        <v>1.8</v>
      </c>
      <c r="J401" s="2">
        <f t="shared" si="13"/>
        <v>1.0900000000000001</v>
      </c>
      <c r="K401" s="1">
        <v>1</v>
      </c>
      <c r="L401" s="2">
        <f t="shared" si="14"/>
        <v>1.0900000000000001</v>
      </c>
      <c r="M401" s="1">
        <v>1</v>
      </c>
      <c r="N401" s="2">
        <v>1.0900000000000001</v>
      </c>
      <c r="O401" s="1" t="s">
        <v>1746</v>
      </c>
    </row>
    <row r="402" spans="1:15" x14ac:dyDescent="0.25">
      <c r="A402" s="1">
        <v>401</v>
      </c>
      <c r="B402" s="1" t="s">
        <v>265</v>
      </c>
      <c r="C402" s="10">
        <v>44851</v>
      </c>
      <c r="D402" s="22">
        <v>0</v>
      </c>
      <c r="E402" s="17" t="s">
        <v>2659</v>
      </c>
      <c r="F402" s="15">
        <v>19.5</v>
      </c>
      <c r="G402" s="2">
        <v>3.07</v>
      </c>
      <c r="H402" s="3">
        <v>2</v>
      </c>
      <c r="I402" s="2">
        <v>1.74</v>
      </c>
      <c r="J402" s="2">
        <f t="shared" si="13"/>
        <v>1.3299999999999998</v>
      </c>
      <c r="K402" s="1">
        <v>1</v>
      </c>
      <c r="L402" s="2">
        <f t="shared" si="14"/>
        <v>1.3299999999999998</v>
      </c>
      <c r="M402" s="1">
        <v>1</v>
      </c>
      <c r="N402" s="2">
        <v>1.33</v>
      </c>
      <c r="O402" s="1" t="s">
        <v>1746</v>
      </c>
    </row>
    <row r="403" spans="1:15" x14ac:dyDescent="0.25">
      <c r="A403" s="1">
        <v>402</v>
      </c>
      <c r="B403" s="1" t="s">
        <v>266</v>
      </c>
      <c r="C403" s="10">
        <v>44851</v>
      </c>
      <c r="D403" s="22">
        <v>0</v>
      </c>
      <c r="E403" s="17" t="s">
        <v>2659</v>
      </c>
      <c r="F403" s="15">
        <v>19.5</v>
      </c>
      <c r="G403" s="2">
        <v>3.28</v>
      </c>
      <c r="H403" s="3">
        <v>4</v>
      </c>
      <c r="I403" s="2">
        <v>1.55</v>
      </c>
      <c r="J403" s="2">
        <f t="shared" si="13"/>
        <v>1.7299999999999998</v>
      </c>
      <c r="K403" s="1">
        <v>1</v>
      </c>
      <c r="L403" s="2">
        <f t="shared" si="14"/>
        <v>1.7299999999999998</v>
      </c>
      <c r="M403" s="1">
        <v>1</v>
      </c>
      <c r="N403" s="2">
        <v>1.73</v>
      </c>
      <c r="O403" s="1" t="s">
        <v>1746</v>
      </c>
    </row>
    <row r="404" spans="1:15" x14ac:dyDescent="0.25">
      <c r="A404" s="1">
        <v>403</v>
      </c>
      <c r="B404" s="1" t="s">
        <v>265</v>
      </c>
      <c r="C404" s="10">
        <v>44852</v>
      </c>
      <c r="D404" s="22">
        <v>0</v>
      </c>
      <c r="E404" s="17" t="s">
        <v>2553</v>
      </c>
      <c r="F404" s="15">
        <v>21</v>
      </c>
      <c r="G404" s="2">
        <v>3.06</v>
      </c>
      <c r="H404" s="3">
        <v>2</v>
      </c>
      <c r="I404" s="2">
        <v>2.58</v>
      </c>
      <c r="J404" s="2">
        <f t="shared" si="13"/>
        <v>0.48</v>
      </c>
      <c r="K404" s="1">
        <v>1</v>
      </c>
      <c r="L404" s="2">
        <f t="shared" si="14"/>
        <v>0.48</v>
      </c>
      <c r="M404" s="1">
        <v>1</v>
      </c>
      <c r="N404" s="2">
        <v>0.48</v>
      </c>
      <c r="O404" s="1" t="s">
        <v>1746</v>
      </c>
    </row>
    <row r="405" spans="1:15" x14ac:dyDescent="0.25">
      <c r="A405" s="1">
        <v>404</v>
      </c>
      <c r="B405" s="1" t="s">
        <v>266</v>
      </c>
      <c r="C405" s="10">
        <v>44852</v>
      </c>
      <c r="D405" s="22">
        <v>0</v>
      </c>
      <c r="E405" s="17" t="s">
        <v>2553</v>
      </c>
      <c r="F405" s="15">
        <v>21</v>
      </c>
      <c r="G405" s="2">
        <v>3.64</v>
      </c>
      <c r="H405" s="3">
        <v>4</v>
      </c>
      <c r="I405" s="2">
        <v>3.03</v>
      </c>
      <c r="J405" s="2">
        <f t="shared" si="13"/>
        <v>0.61000000000000032</v>
      </c>
      <c r="K405" s="1">
        <v>1</v>
      </c>
      <c r="L405" s="2">
        <f t="shared" si="14"/>
        <v>0.61000000000000032</v>
      </c>
      <c r="M405" s="1">
        <v>1</v>
      </c>
      <c r="N405" s="2">
        <v>0.61</v>
      </c>
      <c r="O405" s="1" t="s">
        <v>1746</v>
      </c>
    </row>
    <row r="406" spans="1:15" x14ac:dyDescent="0.25">
      <c r="A406" s="1">
        <v>405</v>
      </c>
      <c r="B406" s="1" t="s">
        <v>265</v>
      </c>
      <c r="C406" s="10">
        <v>44853</v>
      </c>
      <c r="D406" s="22">
        <v>0</v>
      </c>
      <c r="E406" s="17" t="s">
        <v>2660</v>
      </c>
      <c r="F406" s="15">
        <v>18.8</v>
      </c>
      <c r="G406" s="2">
        <v>2.92</v>
      </c>
      <c r="H406" s="3">
        <v>2</v>
      </c>
      <c r="I406" s="2">
        <v>2.06</v>
      </c>
      <c r="J406" s="2">
        <f t="shared" si="13"/>
        <v>0.85999999999999988</v>
      </c>
      <c r="K406" s="1">
        <v>1</v>
      </c>
      <c r="L406" s="2">
        <f t="shared" si="14"/>
        <v>0.85999999999999988</v>
      </c>
      <c r="M406" s="1">
        <v>1</v>
      </c>
      <c r="N406" s="2">
        <v>0.86</v>
      </c>
      <c r="O406" s="1" t="s">
        <v>1746</v>
      </c>
    </row>
    <row r="407" spans="1:15" x14ac:dyDescent="0.25">
      <c r="A407" s="1">
        <v>406</v>
      </c>
      <c r="B407" s="1" t="s">
        <v>266</v>
      </c>
      <c r="C407" s="10">
        <v>44853</v>
      </c>
      <c r="D407" s="22">
        <v>0</v>
      </c>
      <c r="E407" s="17" t="s">
        <v>2660</v>
      </c>
      <c r="F407" s="15">
        <v>18.8</v>
      </c>
      <c r="G407" s="2">
        <v>3.1</v>
      </c>
      <c r="H407" s="3">
        <v>4</v>
      </c>
      <c r="I407" s="2">
        <v>2.27</v>
      </c>
      <c r="J407" s="2">
        <f t="shared" si="13"/>
        <v>0.83000000000000007</v>
      </c>
      <c r="K407" s="1">
        <v>1</v>
      </c>
      <c r="L407" s="2">
        <f t="shared" si="14"/>
        <v>0.83000000000000007</v>
      </c>
      <c r="M407" s="1">
        <v>1</v>
      </c>
      <c r="N407" s="2">
        <v>0.83</v>
      </c>
      <c r="O407" s="1" t="s">
        <v>1746</v>
      </c>
    </row>
    <row r="408" spans="1:15" x14ac:dyDescent="0.25">
      <c r="A408" s="1">
        <v>407</v>
      </c>
      <c r="B408" s="1" t="s">
        <v>265</v>
      </c>
      <c r="C408" s="10">
        <v>44854</v>
      </c>
      <c r="D408" s="22">
        <v>0</v>
      </c>
      <c r="E408" s="17" t="s">
        <v>2661</v>
      </c>
      <c r="F408" s="15">
        <v>18.5</v>
      </c>
      <c r="G408" s="2">
        <v>2.88</v>
      </c>
      <c r="H408" s="3">
        <v>2</v>
      </c>
      <c r="I408" s="2">
        <v>2.1</v>
      </c>
      <c r="J408" s="2">
        <f t="shared" si="13"/>
        <v>0.7799999999999998</v>
      </c>
      <c r="K408" s="1">
        <v>1</v>
      </c>
      <c r="L408" s="2">
        <f t="shared" si="14"/>
        <v>0.7799999999999998</v>
      </c>
      <c r="M408" s="1">
        <v>1</v>
      </c>
      <c r="N408" s="2">
        <v>0.78</v>
      </c>
      <c r="O408" s="1" t="s">
        <v>1746</v>
      </c>
    </row>
    <row r="409" spans="1:15" x14ac:dyDescent="0.25">
      <c r="A409" s="1">
        <v>408</v>
      </c>
      <c r="B409" s="1" t="s">
        <v>266</v>
      </c>
      <c r="C409" s="10">
        <v>44854</v>
      </c>
      <c r="D409" s="22">
        <v>0</v>
      </c>
      <c r="E409" s="17" t="s">
        <v>2661</v>
      </c>
      <c r="F409" s="15">
        <v>18.5</v>
      </c>
      <c r="G409" s="2">
        <v>2.95</v>
      </c>
      <c r="H409" s="3">
        <v>3</v>
      </c>
      <c r="I409" s="2">
        <v>2.27</v>
      </c>
      <c r="J409" s="2">
        <f t="shared" si="13"/>
        <v>0.68000000000000016</v>
      </c>
      <c r="K409" s="1">
        <v>1</v>
      </c>
      <c r="L409" s="2">
        <f t="shared" si="14"/>
        <v>0.68000000000000016</v>
      </c>
      <c r="M409" s="1">
        <v>1</v>
      </c>
      <c r="N409" s="2">
        <v>0.68</v>
      </c>
      <c r="O409" s="1" t="s">
        <v>1746</v>
      </c>
    </row>
    <row r="410" spans="1:15" x14ac:dyDescent="0.25">
      <c r="A410" s="1">
        <v>409</v>
      </c>
      <c r="B410" s="1" t="s">
        <v>265</v>
      </c>
      <c r="C410" s="10">
        <v>44855</v>
      </c>
      <c r="D410" s="22">
        <v>0</v>
      </c>
      <c r="E410" s="17" t="s">
        <v>2662</v>
      </c>
      <c r="F410" s="15">
        <v>17.3</v>
      </c>
      <c r="G410" s="2">
        <v>2.74</v>
      </c>
      <c r="H410" s="3">
        <v>2</v>
      </c>
      <c r="I410" s="2">
        <v>2.12</v>
      </c>
      <c r="J410" s="2">
        <f t="shared" si="13"/>
        <v>0.62000000000000011</v>
      </c>
      <c r="K410" s="1">
        <v>1</v>
      </c>
      <c r="L410" s="2">
        <f t="shared" si="14"/>
        <v>0.62000000000000011</v>
      </c>
      <c r="M410" s="1">
        <v>1</v>
      </c>
      <c r="N410" s="2">
        <v>0.62</v>
      </c>
      <c r="O410" s="1" t="s">
        <v>1746</v>
      </c>
    </row>
    <row r="411" spans="1:15" x14ac:dyDescent="0.25">
      <c r="A411" s="1">
        <v>410</v>
      </c>
      <c r="B411" s="1" t="s">
        <v>266</v>
      </c>
      <c r="C411" s="10">
        <v>44855</v>
      </c>
      <c r="D411" s="22">
        <v>0</v>
      </c>
      <c r="E411" s="17" t="s">
        <v>1502</v>
      </c>
      <c r="F411" s="15">
        <v>21.5</v>
      </c>
      <c r="G411" s="2">
        <v>3.01</v>
      </c>
      <c r="H411" s="3">
        <v>4</v>
      </c>
      <c r="I411" s="2">
        <v>2.25</v>
      </c>
      <c r="J411" s="2">
        <f t="shared" si="13"/>
        <v>0.75999999999999979</v>
      </c>
      <c r="K411" s="1">
        <v>1</v>
      </c>
      <c r="L411" s="2">
        <f t="shared" si="14"/>
        <v>0.75999999999999979</v>
      </c>
      <c r="M411" s="1">
        <v>1</v>
      </c>
      <c r="N411" s="2">
        <v>0.76</v>
      </c>
      <c r="O411" s="1" t="s">
        <v>1746</v>
      </c>
    </row>
    <row r="412" spans="1:15" x14ac:dyDescent="0.25">
      <c r="A412" s="1">
        <v>411</v>
      </c>
      <c r="B412" s="1" t="s">
        <v>265</v>
      </c>
      <c r="C412" s="10">
        <v>44856</v>
      </c>
      <c r="D412" s="22">
        <v>0</v>
      </c>
      <c r="E412" s="17" t="s">
        <v>2565</v>
      </c>
      <c r="F412" s="15">
        <v>24</v>
      </c>
      <c r="G412" s="2">
        <v>3.8</v>
      </c>
      <c r="H412" s="3">
        <v>3</v>
      </c>
      <c r="I412" s="2">
        <v>2.13</v>
      </c>
      <c r="J412" s="2">
        <f t="shared" si="13"/>
        <v>1.67</v>
      </c>
      <c r="K412" s="1">
        <v>1</v>
      </c>
      <c r="L412" s="2">
        <f t="shared" si="14"/>
        <v>1.67</v>
      </c>
      <c r="M412" s="1">
        <v>1</v>
      </c>
      <c r="N412" s="2">
        <v>1.67</v>
      </c>
      <c r="O412" s="1" t="s">
        <v>1746</v>
      </c>
    </row>
    <row r="413" spans="1:15" x14ac:dyDescent="0.25">
      <c r="A413" s="1">
        <v>412</v>
      </c>
      <c r="B413" s="1" t="s">
        <v>266</v>
      </c>
      <c r="C413" s="10">
        <v>44856</v>
      </c>
      <c r="D413" s="22">
        <v>0</v>
      </c>
      <c r="E413" s="17" t="s">
        <v>2565</v>
      </c>
      <c r="F413" s="15">
        <v>24</v>
      </c>
      <c r="G413" s="2">
        <v>3.31</v>
      </c>
      <c r="H413" s="3">
        <v>4</v>
      </c>
      <c r="I413" s="2">
        <v>2.38</v>
      </c>
      <c r="J413" s="2">
        <f t="shared" si="13"/>
        <v>0.93000000000000016</v>
      </c>
      <c r="K413" s="1">
        <v>1</v>
      </c>
      <c r="L413" s="2">
        <f t="shared" si="14"/>
        <v>0.93000000000000016</v>
      </c>
      <c r="M413" s="1">
        <v>1</v>
      </c>
      <c r="N413" s="2">
        <v>0.93</v>
      </c>
      <c r="O413" s="1" t="s">
        <v>1746</v>
      </c>
    </row>
    <row r="414" spans="1:15" x14ac:dyDescent="0.25">
      <c r="A414" s="1">
        <v>413</v>
      </c>
      <c r="B414" s="1" t="s">
        <v>265</v>
      </c>
      <c r="C414" s="10">
        <v>44857</v>
      </c>
      <c r="D414" s="22">
        <v>0</v>
      </c>
      <c r="E414" s="17" t="s">
        <v>213</v>
      </c>
      <c r="F414" s="15">
        <v>24</v>
      </c>
      <c r="G414" s="2">
        <v>3.7</v>
      </c>
      <c r="H414" s="3">
        <v>3</v>
      </c>
      <c r="I414" s="2">
        <v>3.13</v>
      </c>
      <c r="J414" s="2">
        <f t="shared" si="13"/>
        <v>0.57000000000000028</v>
      </c>
      <c r="K414" s="1">
        <v>1</v>
      </c>
      <c r="L414" s="2">
        <f t="shared" si="14"/>
        <v>0.57000000000000028</v>
      </c>
      <c r="M414" s="1">
        <v>1</v>
      </c>
      <c r="N414" s="2">
        <v>0.56999999999999995</v>
      </c>
      <c r="O414" s="1" t="s">
        <v>1746</v>
      </c>
    </row>
    <row r="415" spans="1:15" x14ac:dyDescent="0.25">
      <c r="A415" s="1">
        <v>414</v>
      </c>
      <c r="B415" s="1" t="s">
        <v>266</v>
      </c>
      <c r="C415" s="10">
        <v>44857</v>
      </c>
      <c r="D415" s="22">
        <v>0</v>
      </c>
      <c r="E415" s="17" t="s">
        <v>213</v>
      </c>
      <c r="F415" s="15">
        <v>24</v>
      </c>
      <c r="G415" s="2">
        <v>3.43</v>
      </c>
      <c r="H415" s="3">
        <v>5</v>
      </c>
      <c r="I415" s="2">
        <v>2.41</v>
      </c>
      <c r="J415" s="2">
        <f t="shared" si="13"/>
        <v>1.02</v>
      </c>
      <c r="K415" s="1">
        <v>1</v>
      </c>
      <c r="L415" s="2">
        <f t="shared" si="14"/>
        <v>1.02</v>
      </c>
      <c r="M415" s="1">
        <v>1</v>
      </c>
      <c r="N415" s="2">
        <v>1.02</v>
      </c>
      <c r="O415" s="1" t="s">
        <v>1746</v>
      </c>
    </row>
    <row r="416" spans="1:15" x14ac:dyDescent="0.25">
      <c r="A416" s="1">
        <v>415</v>
      </c>
      <c r="B416" s="1" t="s">
        <v>265</v>
      </c>
      <c r="C416" s="10">
        <v>44858</v>
      </c>
      <c r="D416" s="22">
        <v>0</v>
      </c>
      <c r="E416" s="17" t="s">
        <v>213</v>
      </c>
      <c r="F416" s="15">
        <v>24</v>
      </c>
      <c r="G416" s="2">
        <v>3.64</v>
      </c>
      <c r="H416" s="3">
        <v>2</v>
      </c>
      <c r="I416" s="2">
        <v>3.04</v>
      </c>
      <c r="J416" s="2">
        <f t="shared" si="13"/>
        <v>0.60000000000000009</v>
      </c>
      <c r="K416" s="1">
        <v>1</v>
      </c>
      <c r="L416" s="2">
        <f t="shared" si="14"/>
        <v>0.60000000000000009</v>
      </c>
      <c r="M416" s="1">
        <v>1</v>
      </c>
      <c r="N416" s="2">
        <v>0.6</v>
      </c>
      <c r="O416" s="1" t="s">
        <v>1746</v>
      </c>
    </row>
    <row r="417" spans="1:15" x14ac:dyDescent="0.25">
      <c r="A417" s="1">
        <v>416</v>
      </c>
      <c r="B417" s="1" t="s">
        <v>266</v>
      </c>
      <c r="C417" s="10">
        <v>44858</v>
      </c>
      <c r="D417" s="22">
        <v>0</v>
      </c>
      <c r="E417" s="17" t="s">
        <v>213</v>
      </c>
      <c r="F417" s="15">
        <v>24</v>
      </c>
      <c r="G417" s="2">
        <v>3.47</v>
      </c>
      <c r="H417" s="3">
        <v>5</v>
      </c>
      <c r="I417" s="2">
        <v>2.57</v>
      </c>
      <c r="J417" s="2">
        <f t="shared" si="13"/>
        <v>0.90000000000000036</v>
      </c>
      <c r="K417" s="1">
        <v>1</v>
      </c>
      <c r="L417" s="2">
        <f t="shared" si="14"/>
        <v>0.90000000000000036</v>
      </c>
      <c r="M417" s="1">
        <v>1</v>
      </c>
      <c r="N417" s="2">
        <v>0.9</v>
      </c>
      <c r="O417" s="1" t="s">
        <v>1746</v>
      </c>
    </row>
    <row r="418" spans="1:15" x14ac:dyDescent="0.25">
      <c r="A418" s="1">
        <v>417</v>
      </c>
      <c r="B418" s="1" t="s">
        <v>265</v>
      </c>
      <c r="C418" s="10">
        <v>44859</v>
      </c>
      <c r="D418" s="22">
        <v>0</v>
      </c>
      <c r="E418" s="17" t="s">
        <v>542</v>
      </c>
      <c r="F418" s="15">
        <v>21</v>
      </c>
      <c r="G418" s="2">
        <v>3.07</v>
      </c>
      <c r="H418" s="3">
        <v>2</v>
      </c>
      <c r="I418" s="2">
        <v>2.91</v>
      </c>
      <c r="J418" s="2">
        <f t="shared" si="13"/>
        <v>0.1599999999999997</v>
      </c>
      <c r="K418" s="1">
        <v>1</v>
      </c>
      <c r="L418" s="2">
        <f t="shared" si="14"/>
        <v>0.1599999999999997</v>
      </c>
      <c r="M418" s="1">
        <v>1</v>
      </c>
      <c r="N418" s="2">
        <v>0.16</v>
      </c>
      <c r="O418" s="1" t="s">
        <v>1746</v>
      </c>
    </row>
    <row r="419" spans="1:15" x14ac:dyDescent="0.25">
      <c r="A419" s="1">
        <v>418</v>
      </c>
      <c r="B419" s="1" t="s">
        <v>266</v>
      </c>
      <c r="C419" s="10">
        <v>44859</v>
      </c>
      <c r="D419" s="22">
        <v>0</v>
      </c>
      <c r="E419" s="17" t="s">
        <v>542</v>
      </c>
      <c r="F419" s="15">
        <v>21</v>
      </c>
      <c r="G419" s="2">
        <v>3.24</v>
      </c>
      <c r="H419" s="3">
        <v>4</v>
      </c>
      <c r="I419" s="2">
        <v>2.23</v>
      </c>
      <c r="J419" s="2">
        <f t="shared" si="13"/>
        <v>1.0100000000000002</v>
      </c>
      <c r="K419" s="1">
        <v>1</v>
      </c>
      <c r="L419" s="2">
        <f t="shared" si="14"/>
        <v>1.0100000000000002</v>
      </c>
      <c r="M419" s="1">
        <v>1</v>
      </c>
      <c r="N419" s="2">
        <v>1.01</v>
      </c>
      <c r="O419" s="1" t="s">
        <v>1746</v>
      </c>
    </row>
    <row r="420" spans="1:15" x14ac:dyDescent="0.25">
      <c r="A420" s="1">
        <v>419</v>
      </c>
      <c r="B420" s="1" t="s">
        <v>265</v>
      </c>
      <c r="C420" s="10">
        <v>44860</v>
      </c>
      <c r="D420" s="22">
        <v>0</v>
      </c>
      <c r="E420" s="17" t="s">
        <v>2663</v>
      </c>
      <c r="F420" s="15">
        <v>22</v>
      </c>
      <c r="G420" s="2">
        <v>3.25</v>
      </c>
      <c r="H420" s="3">
        <v>2</v>
      </c>
      <c r="I420" s="2">
        <v>2.2999999999999998</v>
      </c>
      <c r="J420" s="2">
        <f t="shared" si="13"/>
        <v>0.95000000000000018</v>
      </c>
      <c r="K420" s="1">
        <v>1</v>
      </c>
      <c r="L420" s="2">
        <f t="shared" si="14"/>
        <v>0.95000000000000018</v>
      </c>
      <c r="M420" s="1">
        <v>1</v>
      </c>
      <c r="N420" s="2">
        <v>0.95</v>
      </c>
      <c r="O420" s="1" t="s">
        <v>1746</v>
      </c>
    </row>
    <row r="421" spans="1:15" x14ac:dyDescent="0.25">
      <c r="A421" s="1">
        <v>420</v>
      </c>
      <c r="B421" s="1" t="s">
        <v>266</v>
      </c>
      <c r="C421" s="10">
        <v>44860</v>
      </c>
      <c r="D421" s="22">
        <v>0</v>
      </c>
      <c r="E421" s="17" t="s">
        <v>2663</v>
      </c>
      <c r="F421" s="15">
        <v>22</v>
      </c>
      <c r="G421" s="2">
        <v>3.61</v>
      </c>
      <c r="H421" s="3">
        <v>5</v>
      </c>
      <c r="I421" s="2">
        <v>2.87</v>
      </c>
      <c r="J421" s="2">
        <f t="shared" si="13"/>
        <v>0.73999999999999977</v>
      </c>
      <c r="K421" s="1">
        <v>1</v>
      </c>
      <c r="L421" s="2">
        <f t="shared" si="14"/>
        <v>0.73999999999999977</v>
      </c>
      <c r="M421" s="1">
        <v>1</v>
      </c>
      <c r="N421" s="2">
        <v>0.74</v>
      </c>
      <c r="O421" s="1" t="s">
        <v>1746</v>
      </c>
    </row>
    <row r="422" spans="1:15" x14ac:dyDescent="0.25">
      <c r="A422" s="1">
        <v>421</v>
      </c>
      <c r="B422" s="1" t="s">
        <v>265</v>
      </c>
      <c r="C422" s="10">
        <v>44861</v>
      </c>
      <c r="D422" s="22">
        <v>0</v>
      </c>
      <c r="E422" s="17" t="s">
        <v>2664</v>
      </c>
      <c r="F422" s="15">
        <v>19.899999999999999</v>
      </c>
      <c r="G422" s="2">
        <v>3.05</v>
      </c>
      <c r="H422" s="3">
        <v>2</v>
      </c>
      <c r="I422" s="2">
        <v>2.2999999999999998</v>
      </c>
      <c r="J422" s="2">
        <f t="shared" si="13"/>
        <v>0.75</v>
      </c>
      <c r="K422" s="1">
        <v>1</v>
      </c>
      <c r="L422" s="2">
        <f t="shared" si="14"/>
        <v>0.75</v>
      </c>
      <c r="M422" s="1">
        <v>1</v>
      </c>
      <c r="N422" s="2">
        <v>0.75</v>
      </c>
      <c r="O422" s="1" t="s">
        <v>1746</v>
      </c>
    </row>
    <row r="423" spans="1:15" x14ac:dyDescent="0.25">
      <c r="A423" s="1">
        <v>422</v>
      </c>
      <c r="B423" s="1" t="s">
        <v>266</v>
      </c>
      <c r="C423" s="10">
        <v>44861</v>
      </c>
      <c r="D423" s="22">
        <v>0</v>
      </c>
      <c r="E423" s="17" t="s">
        <v>2664</v>
      </c>
      <c r="F423" s="15">
        <v>19.899999999999999</v>
      </c>
      <c r="G423" s="2">
        <v>3.43</v>
      </c>
      <c r="H423" s="3">
        <v>4</v>
      </c>
      <c r="I423" s="2">
        <v>2.29</v>
      </c>
      <c r="J423" s="2">
        <f t="shared" si="13"/>
        <v>1.1400000000000001</v>
      </c>
      <c r="K423" s="1">
        <v>1</v>
      </c>
      <c r="L423" s="2">
        <f t="shared" si="14"/>
        <v>1.1400000000000001</v>
      </c>
      <c r="M423" s="1">
        <v>1</v>
      </c>
      <c r="N423" s="2">
        <v>1.1399999999999999</v>
      </c>
      <c r="O423" s="1" t="s">
        <v>1746</v>
      </c>
    </row>
    <row r="424" spans="1:15" x14ac:dyDescent="0.25">
      <c r="A424" s="1">
        <v>423</v>
      </c>
      <c r="B424" s="1" t="s">
        <v>265</v>
      </c>
      <c r="C424" s="10">
        <v>44862</v>
      </c>
      <c r="D424" s="22">
        <v>0</v>
      </c>
      <c r="E424" s="17" t="s">
        <v>2665</v>
      </c>
      <c r="F424" s="15">
        <v>14.9</v>
      </c>
      <c r="G424" s="2">
        <v>2.82</v>
      </c>
      <c r="H424" s="3">
        <v>2</v>
      </c>
      <c r="I424" s="2">
        <v>1.7</v>
      </c>
      <c r="J424" s="2">
        <f t="shared" si="13"/>
        <v>1.1199999999999999</v>
      </c>
      <c r="K424" s="1">
        <v>1</v>
      </c>
      <c r="L424" s="2">
        <f t="shared" si="14"/>
        <v>1.1199999999999999</v>
      </c>
      <c r="M424" s="1">
        <v>1</v>
      </c>
      <c r="N424" s="2">
        <v>1.1200000000000001</v>
      </c>
      <c r="O424" s="1" t="s">
        <v>1746</v>
      </c>
    </row>
    <row r="425" spans="1:15" x14ac:dyDescent="0.25">
      <c r="A425" s="1">
        <v>424</v>
      </c>
      <c r="B425" s="1" t="s">
        <v>266</v>
      </c>
      <c r="C425" s="10">
        <v>44862</v>
      </c>
      <c r="D425" s="22">
        <v>0</v>
      </c>
      <c r="E425" s="17" t="s">
        <v>2666</v>
      </c>
      <c r="F425" s="15">
        <v>18.5</v>
      </c>
      <c r="G425" s="2">
        <v>2.86</v>
      </c>
      <c r="H425" s="3">
        <v>4</v>
      </c>
      <c r="I425" s="2">
        <v>2.1800000000000002</v>
      </c>
      <c r="J425" s="2">
        <f t="shared" si="13"/>
        <v>0.67999999999999972</v>
      </c>
      <c r="K425" s="1">
        <v>1</v>
      </c>
      <c r="L425" s="2">
        <f t="shared" si="14"/>
        <v>0.67999999999999972</v>
      </c>
      <c r="M425" s="1">
        <v>1</v>
      </c>
      <c r="N425" s="2">
        <v>0.68</v>
      </c>
      <c r="O425" s="1" t="s">
        <v>1746</v>
      </c>
    </row>
    <row r="426" spans="1:15" x14ac:dyDescent="0.25">
      <c r="A426" s="1">
        <v>425</v>
      </c>
      <c r="B426" s="1" t="s">
        <v>265</v>
      </c>
      <c r="C426" s="10">
        <v>44863</v>
      </c>
      <c r="D426" s="22">
        <v>0</v>
      </c>
      <c r="E426" s="17" t="s">
        <v>2667</v>
      </c>
      <c r="F426" s="15">
        <v>17.3</v>
      </c>
      <c r="G426" s="2">
        <v>2.7</v>
      </c>
      <c r="H426" s="3">
        <v>2</v>
      </c>
      <c r="I426" s="2">
        <v>1.99</v>
      </c>
      <c r="J426" s="2">
        <f t="shared" si="13"/>
        <v>0.71000000000000019</v>
      </c>
      <c r="K426" s="1">
        <v>1</v>
      </c>
      <c r="L426" s="2">
        <f t="shared" si="14"/>
        <v>0.71000000000000019</v>
      </c>
      <c r="M426" s="1">
        <v>1</v>
      </c>
      <c r="N426" s="2">
        <v>0.71</v>
      </c>
      <c r="O426" s="1" t="s">
        <v>1746</v>
      </c>
    </row>
    <row r="427" spans="1:15" x14ac:dyDescent="0.25">
      <c r="A427" s="1">
        <v>426</v>
      </c>
      <c r="B427" s="1" t="s">
        <v>266</v>
      </c>
      <c r="C427" s="10">
        <v>44863</v>
      </c>
      <c r="D427" s="22">
        <v>0</v>
      </c>
      <c r="E427" s="17" t="s">
        <v>2667</v>
      </c>
      <c r="F427" s="15">
        <v>17.3</v>
      </c>
      <c r="G427" s="2">
        <v>2.7</v>
      </c>
      <c r="H427" s="3">
        <v>4</v>
      </c>
      <c r="I427" s="2">
        <v>1.63</v>
      </c>
      <c r="J427" s="2">
        <f t="shared" si="13"/>
        <v>1.0700000000000003</v>
      </c>
      <c r="K427" s="1">
        <v>1</v>
      </c>
      <c r="L427" s="2">
        <f t="shared" si="14"/>
        <v>1.0700000000000003</v>
      </c>
      <c r="M427" s="1">
        <v>1</v>
      </c>
      <c r="N427" s="2">
        <v>1.07</v>
      </c>
      <c r="O427" s="1" t="s">
        <v>1746</v>
      </c>
    </row>
    <row r="428" spans="1:15" x14ac:dyDescent="0.25">
      <c r="A428" s="1">
        <v>427</v>
      </c>
      <c r="B428" s="1" t="s">
        <v>265</v>
      </c>
      <c r="C428" s="10">
        <v>44864</v>
      </c>
      <c r="D428" s="22">
        <v>0</v>
      </c>
      <c r="E428" s="17" t="s">
        <v>2668</v>
      </c>
      <c r="F428" s="15">
        <v>16.5</v>
      </c>
      <c r="G428" s="2">
        <v>2.59</v>
      </c>
      <c r="H428" s="3">
        <v>2</v>
      </c>
      <c r="I428" s="2">
        <v>1.93</v>
      </c>
      <c r="J428" s="2">
        <f t="shared" si="13"/>
        <v>0.65999999999999992</v>
      </c>
      <c r="K428" s="1">
        <v>1</v>
      </c>
      <c r="L428" s="2">
        <f t="shared" si="14"/>
        <v>0.65999999999999992</v>
      </c>
      <c r="M428" s="1">
        <v>1</v>
      </c>
      <c r="N428" s="2">
        <v>0.66</v>
      </c>
      <c r="O428" s="1" t="s">
        <v>1746</v>
      </c>
    </row>
    <row r="429" spans="1:15" x14ac:dyDescent="0.25">
      <c r="A429" s="1">
        <v>428</v>
      </c>
      <c r="B429" s="1" t="s">
        <v>266</v>
      </c>
      <c r="C429" s="10">
        <v>44864</v>
      </c>
      <c r="D429" s="22">
        <v>0</v>
      </c>
      <c r="E429" s="17" t="s">
        <v>2668</v>
      </c>
      <c r="F429" s="15">
        <v>16.5</v>
      </c>
      <c r="G429" s="2">
        <v>2.63</v>
      </c>
      <c r="H429" s="3">
        <v>3</v>
      </c>
      <c r="I429" s="2">
        <v>1.89</v>
      </c>
      <c r="J429" s="2">
        <f t="shared" si="13"/>
        <v>0.74</v>
      </c>
      <c r="K429" s="1">
        <v>1</v>
      </c>
      <c r="L429" s="2">
        <f t="shared" si="14"/>
        <v>0.74</v>
      </c>
      <c r="M429" s="1">
        <v>1</v>
      </c>
      <c r="N429" s="2">
        <v>0.74</v>
      </c>
      <c r="O429" s="1" t="s">
        <v>1746</v>
      </c>
    </row>
    <row r="430" spans="1:15" x14ac:dyDescent="0.25">
      <c r="A430" s="1">
        <v>429</v>
      </c>
      <c r="B430" s="1" t="s">
        <v>265</v>
      </c>
      <c r="C430" s="10">
        <v>44865</v>
      </c>
      <c r="D430" s="22">
        <v>0</v>
      </c>
      <c r="E430" s="17" t="s">
        <v>2669</v>
      </c>
      <c r="F430" s="15">
        <v>18.3</v>
      </c>
      <c r="G430" s="2">
        <v>2.67</v>
      </c>
      <c r="H430" s="3">
        <v>3</v>
      </c>
      <c r="I430" s="2">
        <v>1.81</v>
      </c>
      <c r="J430" s="2">
        <f t="shared" si="13"/>
        <v>0.85999999999999988</v>
      </c>
      <c r="K430" s="1">
        <v>1</v>
      </c>
      <c r="L430" s="2">
        <f t="shared" si="14"/>
        <v>0.85999999999999988</v>
      </c>
      <c r="M430" s="1">
        <v>1</v>
      </c>
      <c r="N430" s="2">
        <v>0.86</v>
      </c>
      <c r="O430" s="1" t="s">
        <v>1746</v>
      </c>
    </row>
    <row r="431" spans="1:15" x14ac:dyDescent="0.25">
      <c r="A431" s="1">
        <v>430</v>
      </c>
      <c r="B431" s="1" t="s">
        <v>266</v>
      </c>
      <c r="C431" s="10">
        <v>44865</v>
      </c>
      <c r="D431" s="22">
        <v>0</v>
      </c>
      <c r="E431" s="17" t="s">
        <v>2669</v>
      </c>
      <c r="F431" s="15">
        <v>18.3</v>
      </c>
      <c r="G431" s="2">
        <v>2.86</v>
      </c>
      <c r="H431" s="3">
        <v>4</v>
      </c>
      <c r="I431" s="2">
        <v>2.06</v>
      </c>
      <c r="J431" s="2">
        <f t="shared" si="13"/>
        <v>0.79999999999999982</v>
      </c>
      <c r="K431" s="1">
        <v>1</v>
      </c>
      <c r="L431" s="2">
        <f t="shared" si="14"/>
        <v>0.79999999999999982</v>
      </c>
      <c r="M431" s="1">
        <v>1</v>
      </c>
      <c r="N431" s="2">
        <v>0.8</v>
      </c>
      <c r="O431" s="1" t="s">
        <v>1746</v>
      </c>
    </row>
    <row r="432" spans="1:15" x14ac:dyDescent="0.25">
      <c r="A432" s="1">
        <v>431</v>
      </c>
      <c r="B432" s="1" t="s">
        <v>265</v>
      </c>
      <c r="C432" s="10">
        <v>44866</v>
      </c>
      <c r="D432" s="22">
        <v>0</v>
      </c>
      <c r="E432" s="17" t="s">
        <v>2670</v>
      </c>
      <c r="F432" s="15">
        <v>21</v>
      </c>
      <c r="G432" s="2">
        <v>2.83</v>
      </c>
      <c r="H432" s="3">
        <v>2</v>
      </c>
      <c r="I432" s="2">
        <v>1.88</v>
      </c>
      <c r="J432" s="2">
        <f t="shared" si="13"/>
        <v>0.95000000000000018</v>
      </c>
      <c r="K432" s="1">
        <v>1</v>
      </c>
      <c r="L432" s="2">
        <f t="shared" si="14"/>
        <v>0.95000000000000018</v>
      </c>
      <c r="M432" s="1">
        <v>1</v>
      </c>
      <c r="N432" s="2">
        <v>0.95</v>
      </c>
      <c r="O432" s="1" t="s">
        <v>1746</v>
      </c>
    </row>
    <row r="433" spans="1:15" x14ac:dyDescent="0.25">
      <c r="A433" s="1">
        <v>432</v>
      </c>
      <c r="B433" s="1" t="s">
        <v>266</v>
      </c>
      <c r="C433" s="10">
        <v>44866</v>
      </c>
      <c r="D433" s="22">
        <v>0</v>
      </c>
      <c r="E433" s="17" t="s">
        <v>2670</v>
      </c>
      <c r="F433" s="15">
        <v>21</v>
      </c>
      <c r="G433" s="2">
        <v>3.12</v>
      </c>
      <c r="H433" s="3">
        <v>4</v>
      </c>
      <c r="I433" s="2">
        <v>2</v>
      </c>
      <c r="J433" s="2">
        <f t="shared" si="13"/>
        <v>1.1200000000000001</v>
      </c>
      <c r="K433" s="1">
        <v>1</v>
      </c>
      <c r="L433" s="2">
        <f t="shared" si="14"/>
        <v>1.1200000000000001</v>
      </c>
      <c r="M433" s="1">
        <v>1</v>
      </c>
      <c r="N433" s="2">
        <v>1.1200000000000001</v>
      </c>
      <c r="O433" s="1" t="s">
        <v>1746</v>
      </c>
    </row>
    <row r="434" spans="1:15" x14ac:dyDescent="0.25">
      <c r="A434" s="1">
        <v>433</v>
      </c>
      <c r="B434" s="1" t="s">
        <v>265</v>
      </c>
      <c r="C434" s="10">
        <v>44867</v>
      </c>
      <c r="D434" s="22">
        <v>0</v>
      </c>
      <c r="E434" s="17" t="s">
        <v>2671</v>
      </c>
      <c r="F434" s="15">
        <v>17.399999999999999</v>
      </c>
      <c r="G434" s="2">
        <v>2.38</v>
      </c>
      <c r="H434" s="3">
        <v>2</v>
      </c>
      <c r="I434" s="2">
        <v>2.1</v>
      </c>
      <c r="J434" s="2">
        <f t="shared" si="13"/>
        <v>0.2799999999999998</v>
      </c>
      <c r="K434" s="1">
        <v>1</v>
      </c>
      <c r="L434" s="2">
        <f t="shared" si="14"/>
        <v>0.2799999999999998</v>
      </c>
      <c r="M434" s="1">
        <v>1</v>
      </c>
      <c r="N434" s="2">
        <v>0.28000000000000003</v>
      </c>
      <c r="O434" s="1" t="s">
        <v>1746</v>
      </c>
    </row>
    <row r="435" spans="1:15" x14ac:dyDescent="0.25">
      <c r="A435" s="1">
        <v>434</v>
      </c>
      <c r="B435" s="1" t="s">
        <v>266</v>
      </c>
      <c r="C435" s="10">
        <v>44867</v>
      </c>
      <c r="D435" s="22">
        <v>0</v>
      </c>
      <c r="E435" s="17" t="s">
        <v>2671</v>
      </c>
      <c r="F435" s="15">
        <v>17.399999999999999</v>
      </c>
      <c r="G435" s="2">
        <v>2.69</v>
      </c>
      <c r="H435" s="3">
        <v>4</v>
      </c>
      <c r="I435" s="2">
        <v>2.27</v>
      </c>
      <c r="J435" s="2">
        <f t="shared" si="13"/>
        <v>0.41999999999999993</v>
      </c>
      <c r="K435" s="1">
        <v>1</v>
      </c>
      <c r="L435" s="2">
        <f t="shared" si="14"/>
        <v>0.41999999999999993</v>
      </c>
      <c r="M435" s="1">
        <v>1</v>
      </c>
      <c r="N435" s="2">
        <v>0.42</v>
      </c>
      <c r="O435" s="1" t="s">
        <v>1746</v>
      </c>
    </row>
    <row r="436" spans="1:15" x14ac:dyDescent="0.25">
      <c r="A436" s="1">
        <v>435</v>
      </c>
      <c r="B436" s="1" t="s">
        <v>265</v>
      </c>
      <c r="C436" s="10">
        <v>44868</v>
      </c>
      <c r="D436" s="22">
        <v>0</v>
      </c>
      <c r="E436" s="17" t="s">
        <v>2340</v>
      </c>
      <c r="F436" s="15">
        <v>21.3</v>
      </c>
      <c r="G436" s="2">
        <v>3.08</v>
      </c>
      <c r="H436" s="3">
        <v>3</v>
      </c>
      <c r="I436" s="2">
        <v>1.88</v>
      </c>
      <c r="J436" s="2">
        <f t="shared" si="13"/>
        <v>1.2000000000000002</v>
      </c>
      <c r="K436" s="1">
        <v>1</v>
      </c>
      <c r="L436" s="2">
        <f t="shared" si="14"/>
        <v>1.2000000000000002</v>
      </c>
      <c r="M436" s="1">
        <v>1</v>
      </c>
      <c r="N436" s="2">
        <v>1.2</v>
      </c>
      <c r="O436" s="1" t="s">
        <v>1746</v>
      </c>
    </row>
    <row r="437" spans="1:15" x14ac:dyDescent="0.25">
      <c r="A437" s="1">
        <v>436</v>
      </c>
      <c r="B437" s="1" t="s">
        <v>266</v>
      </c>
      <c r="C437" s="10">
        <v>44868</v>
      </c>
      <c r="D437" s="22">
        <v>0</v>
      </c>
      <c r="E437" s="17" t="s">
        <v>2340</v>
      </c>
      <c r="F437" s="15">
        <v>21.3</v>
      </c>
      <c r="G437" s="2">
        <v>2.7</v>
      </c>
      <c r="H437" s="3">
        <v>3</v>
      </c>
      <c r="I437" s="2">
        <v>1.54</v>
      </c>
      <c r="J437" s="2">
        <f t="shared" si="13"/>
        <v>1.1600000000000001</v>
      </c>
      <c r="K437" s="1">
        <v>1</v>
      </c>
      <c r="L437" s="2">
        <f t="shared" si="14"/>
        <v>1.1600000000000001</v>
      </c>
      <c r="M437" s="1">
        <v>1</v>
      </c>
      <c r="N437" s="2">
        <v>1.1599999999999999</v>
      </c>
      <c r="O437" s="1" t="s">
        <v>1746</v>
      </c>
    </row>
    <row r="438" spans="1:15" x14ac:dyDescent="0.25">
      <c r="A438" s="1">
        <v>437</v>
      </c>
      <c r="B438" s="1" t="s">
        <v>265</v>
      </c>
      <c r="C438" s="10">
        <v>44869</v>
      </c>
      <c r="D438" s="22">
        <v>0</v>
      </c>
      <c r="E438" s="17" t="s">
        <v>213</v>
      </c>
      <c r="F438" s="15">
        <v>24</v>
      </c>
      <c r="G438" s="2">
        <v>3.72</v>
      </c>
      <c r="H438" s="3">
        <v>3</v>
      </c>
      <c r="I438" s="2">
        <v>2.73</v>
      </c>
      <c r="J438" s="2">
        <f t="shared" si="13"/>
        <v>0.99000000000000021</v>
      </c>
      <c r="K438" s="1">
        <v>1</v>
      </c>
      <c r="L438" s="2">
        <f t="shared" si="14"/>
        <v>0.99000000000000021</v>
      </c>
      <c r="M438" s="1">
        <v>1</v>
      </c>
      <c r="N438" s="2">
        <v>0.99</v>
      </c>
      <c r="O438" s="1" t="s">
        <v>1746</v>
      </c>
    </row>
    <row r="439" spans="1:15" x14ac:dyDescent="0.25">
      <c r="A439" s="1">
        <v>438</v>
      </c>
      <c r="B439" s="1" t="s">
        <v>266</v>
      </c>
      <c r="C439" s="10">
        <v>44869</v>
      </c>
      <c r="D439" s="22">
        <v>0</v>
      </c>
      <c r="E439" s="17" t="s">
        <v>213</v>
      </c>
      <c r="F439" s="15">
        <v>24</v>
      </c>
      <c r="G439" s="2">
        <v>3.65</v>
      </c>
      <c r="H439" s="3">
        <v>4</v>
      </c>
      <c r="I439" s="2">
        <v>2.5499999999999998</v>
      </c>
      <c r="J439" s="2">
        <f t="shared" si="13"/>
        <v>1.1000000000000001</v>
      </c>
      <c r="K439" s="1">
        <v>1</v>
      </c>
      <c r="L439" s="2">
        <f t="shared" si="14"/>
        <v>1.1000000000000001</v>
      </c>
      <c r="M439" s="1">
        <v>1</v>
      </c>
      <c r="N439" s="2">
        <v>1.1000000000000001</v>
      </c>
      <c r="O439" s="1" t="s">
        <v>1746</v>
      </c>
    </row>
    <row r="440" spans="1:15" x14ac:dyDescent="0.25">
      <c r="A440" s="1">
        <v>439</v>
      </c>
      <c r="B440" s="1" t="s">
        <v>265</v>
      </c>
      <c r="C440" s="10">
        <v>44870</v>
      </c>
      <c r="D440" s="22">
        <v>0</v>
      </c>
      <c r="E440" s="17" t="s">
        <v>213</v>
      </c>
      <c r="F440" s="15">
        <v>24</v>
      </c>
      <c r="G440" s="2">
        <v>3.72</v>
      </c>
      <c r="H440" s="3">
        <v>4</v>
      </c>
      <c r="I440" s="2">
        <v>2.33</v>
      </c>
      <c r="J440" s="2">
        <f t="shared" si="13"/>
        <v>1.3900000000000001</v>
      </c>
      <c r="K440" s="1">
        <v>1</v>
      </c>
      <c r="L440" s="2">
        <f t="shared" si="14"/>
        <v>1.3900000000000001</v>
      </c>
      <c r="M440" s="1">
        <v>1</v>
      </c>
      <c r="N440" s="2">
        <v>1.39</v>
      </c>
      <c r="O440" s="1" t="s">
        <v>1746</v>
      </c>
    </row>
    <row r="441" spans="1:15" x14ac:dyDescent="0.25">
      <c r="A441" s="1">
        <v>440</v>
      </c>
      <c r="B441" s="1" t="s">
        <v>266</v>
      </c>
      <c r="C441" s="10">
        <v>44870</v>
      </c>
      <c r="D441" s="22">
        <v>0</v>
      </c>
      <c r="E441" s="17" t="s">
        <v>213</v>
      </c>
      <c r="F441" s="15">
        <v>24</v>
      </c>
      <c r="G441" s="2">
        <v>3.65</v>
      </c>
      <c r="H441" s="3">
        <v>4</v>
      </c>
      <c r="I441" s="2">
        <v>2.2799999999999998</v>
      </c>
      <c r="J441" s="2">
        <f t="shared" si="13"/>
        <v>1.37</v>
      </c>
      <c r="K441" s="1">
        <v>1</v>
      </c>
      <c r="L441" s="2">
        <f t="shared" si="14"/>
        <v>1.37</v>
      </c>
      <c r="M441" s="1">
        <v>1</v>
      </c>
      <c r="N441" s="2">
        <v>1.37</v>
      </c>
      <c r="O441" s="1" t="s">
        <v>1746</v>
      </c>
    </row>
    <row r="442" spans="1:15" x14ac:dyDescent="0.25">
      <c r="A442" s="1">
        <v>441</v>
      </c>
      <c r="B442" s="1" t="s">
        <v>265</v>
      </c>
      <c r="C442" s="10">
        <v>44871</v>
      </c>
      <c r="D442" s="22">
        <v>0</v>
      </c>
      <c r="E442" s="17" t="s">
        <v>213</v>
      </c>
      <c r="F442" s="15">
        <v>24</v>
      </c>
      <c r="G442" s="2">
        <v>3.37</v>
      </c>
      <c r="H442" s="3">
        <v>4</v>
      </c>
      <c r="I442" s="2">
        <v>2.31</v>
      </c>
      <c r="J442" s="2">
        <f t="shared" si="13"/>
        <v>1.06</v>
      </c>
      <c r="K442" s="1">
        <v>1</v>
      </c>
      <c r="L442" s="2">
        <f t="shared" si="14"/>
        <v>1.06</v>
      </c>
      <c r="M442" s="1">
        <v>1</v>
      </c>
      <c r="N442" s="2">
        <v>1.06</v>
      </c>
      <c r="O442" s="1" t="s">
        <v>1746</v>
      </c>
    </row>
    <row r="443" spans="1:15" x14ac:dyDescent="0.25">
      <c r="A443" s="1">
        <v>442</v>
      </c>
      <c r="B443" s="1" t="s">
        <v>266</v>
      </c>
      <c r="C443" s="10">
        <v>44871</v>
      </c>
      <c r="D443" s="22">
        <v>0</v>
      </c>
      <c r="E443" s="17" t="s">
        <v>213</v>
      </c>
      <c r="F443" s="15">
        <v>24</v>
      </c>
      <c r="G443" s="2">
        <v>3.34</v>
      </c>
      <c r="H443" s="3">
        <v>4</v>
      </c>
      <c r="I443" s="2">
        <v>2.2999999999999998</v>
      </c>
      <c r="J443" s="2">
        <f t="shared" si="13"/>
        <v>1.04</v>
      </c>
      <c r="K443" s="1">
        <v>1</v>
      </c>
      <c r="L443" s="2">
        <f t="shared" si="14"/>
        <v>1.04</v>
      </c>
      <c r="M443" s="1">
        <v>1</v>
      </c>
      <c r="N443" s="2">
        <v>1.04</v>
      </c>
      <c r="O443" s="1" t="s">
        <v>1746</v>
      </c>
    </row>
    <row r="444" spans="1:15" x14ac:dyDescent="0.25">
      <c r="A444" s="1">
        <v>443</v>
      </c>
      <c r="B444" s="1" t="s">
        <v>265</v>
      </c>
      <c r="C444" s="10">
        <v>44872</v>
      </c>
      <c r="D444" s="22">
        <v>0</v>
      </c>
      <c r="E444" s="17" t="s">
        <v>2672</v>
      </c>
      <c r="F444" s="15">
        <v>17.3</v>
      </c>
      <c r="G444" s="2">
        <v>2.57</v>
      </c>
      <c r="H444" s="3">
        <v>3</v>
      </c>
      <c r="I444" s="2">
        <v>1.98</v>
      </c>
      <c r="J444" s="2">
        <f t="shared" si="13"/>
        <v>0.58999999999999986</v>
      </c>
      <c r="K444" s="1">
        <v>1</v>
      </c>
      <c r="L444" s="2">
        <f t="shared" si="14"/>
        <v>0.58999999999999986</v>
      </c>
      <c r="M444" s="1">
        <v>1</v>
      </c>
      <c r="N444" s="2">
        <v>0.59</v>
      </c>
      <c r="O444" s="1" t="s">
        <v>1746</v>
      </c>
    </row>
    <row r="445" spans="1:15" x14ac:dyDescent="0.25">
      <c r="A445" s="1">
        <v>444</v>
      </c>
      <c r="B445" s="1" t="s">
        <v>266</v>
      </c>
      <c r="C445" s="10">
        <v>44872</v>
      </c>
      <c r="D445" s="22">
        <v>0</v>
      </c>
      <c r="E445" s="17" t="s">
        <v>2672</v>
      </c>
      <c r="F445" s="15">
        <v>17.3</v>
      </c>
      <c r="G445" s="2">
        <v>2.54</v>
      </c>
      <c r="H445" s="3">
        <v>3</v>
      </c>
      <c r="I445" s="2">
        <v>1.78</v>
      </c>
      <c r="J445" s="2">
        <f t="shared" si="13"/>
        <v>0.76</v>
      </c>
      <c r="K445" s="1">
        <v>1</v>
      </c>
      <c r="L445" s="2">
        <f t="shared" si="14"/>
        <v>0.76</v>
      </c>
      <c r="M445" s="1">
        <v>1</v>
      </c>
      <c r="N445" s="2">
        <v>0.76</v>
      </c>
      <c r="O445" s="1" t="s">
        <v>1746</v>
      </c>
    </row>
    <row r="446" spans="1:15" x14ac:dyDescent="0.25">
      <c r="A446" s="1">
        <v>445</v>
      </c>
      <c r="B446" s="1" t="s">
        <v>265</v>
      </c>
      <c r="C446" s="10">
        <v>44873</v>
      </c>
      <c r="D446" s="22">
        <v>0</v>
      </c>
      <c r="E446" s="17" t="s">
        <v>2673</v>
      </c>
      <c r="F446" s="15">
        <v>10.8</v>
      </c>
      <c r="G446" s="2">
        <v>1.1499999999999999</v>
      </c>
      <c r="H446" s="3">
        <v>1</v>
      </c>
      <c r="I446" s="2">
        <v>0.05</v>
      </c>
      <c r="J446" s="2">
        <f t="shared" si="13"/>
        <v>1.0999999999999999</v>
      </c>
      <c r="K446" s="1">
        <v>1</v>
      </c>
      <c r="L446" s="2">
        <f t="shared" si="14"/>
        <v>1.0999999999999999</v>
      </c>
      <c r="M446" s="1">
        <v>1</v>
      </c>
      <c r="N446" s="2">
        <v>1.1000000000000001</v>
      </c>
      <c r="O446" s="1" t="s">
        <v>1746</v>
      </c>
    </row>
    <row r="447" spans="1:15" x14ac:dyDescent="0.25">
      <c r="A447" s="1">
        <v>446</v>
      </c>
      <c r="B447" s="1" t="s">
        <v>266</v>
      </c>
      <c r="C447" s="10">
        <v>44873</v>
      </c>
      <c r="D447" s="22">
        <v>0</v>
      </c>
      <c r="E447" s="17" t="s">
        <v>2674</v>
      </c>
      <c r="F447" s="15">
        <v>20.3</v>
      </c>
      <c r="G447" s="2">
        <v>3.12</v>
      </c>
      <c r="H447" s="3">
        <v>3</v>
      </c>
      <c r="I447" s="2">
        <v>2.11</v>
      </c>
      <c r="J447" s="2">
        <f t="shared" si="13"/>
        <v>1.0100000000000002</v>
      </c>
      <c r="K447" s="1">
        <v>1</v>
      </c>
      <c r="L447" s="2">
        <f t="shared" si="14"/>
        <v>1.0100000000000002</v>
      </c>
      <c r="M447" s="1">
        <v>1</v>
      </c>
      <c r="N447" s="2">
        <v>1.01</v>
      </c>
      <c r="O447" s="1" t="s">
        <v>1746</v>
      </c>
    </row>
    <row r="448" spans="1:15" x14ac:dyDescent="0.25">
      <c r="A448" s="1">
        <v>447</v>
      </c>
      <c r="B448" s="1" t="s">
        <v>265</v>
      </c>
      <c r="C448" s="10">
        <v>44874</v>
      </c>
      <c r="D448" s="22">
        <v>0</v>
      </c>
      <c r="E448" s="17" t="s">
        <v>213</v>
      </c>
      <c r="F448" s="15">
        <v>24</v>
      </c>
      <c r="G448" s="2">
        <v>3.66</v>
      </c>
      <c r="H448" s="3">
        <v>3</v>
      </c>
      <c r="I448" s="2">
        <v>2.74</v>
      </c>
      <c r="J448" s="2">
        <f t="shared" si="13"/>
        <v>0.91999999999999993</v>
      </c>
      <c r="K448" s="1">
        <v>1</v>
      </c>
      <c r="L448" s="2">
        <f t="shared" si="14"/>
        <v>0.91999999999999993</v>
      </c>
      <c r="M448" s="1">
        <v>1</v>
      </c>
      <c r="N448" s="2">
        <v>0.92</v>
      </c>
      <c r="O448" s="1" t="s">
        <v>1746</v>
      </c>
    </row>
    <row r="449" spans="1:15" x14ac:dyDescent="0.25">
      <c r="A449" s="1">
        <v>448</v>
      </c>
      <c r="B449" s="1" t="s">
        <v>266</v>
      </c>
      <c r="C449" s="10">
        <v>44874</v>
      </c>
      <c r="D449" s="22">
        <v>0</v>
      </c>
      <c r="E449" s="17" t="s">
        <v>213</v>
      </c>
      <c r="F449" s="15">
        <v>24</v>
      </c>
      <c r="G449" s="2">
        <v>3.42</v>
      </c>
      <c r="H449" s="3">
        <v>4</v>
      </c>
      <c r="I449" s="2">
        <v>2.41</v>
      </c>
      <c r="J449" s="2">
        <f t="shared" si="13"/>
        <v>1.0099999999999998</v>
      </c>
      <c r="K449" s="1">
        <v>1</v>
      </c>
      <c r="L449" s="2">
        <f t="shared" si="14"/>
        <v>1.0099999999999998</v>
      </c>
      <c r="M449" s="1">
        <v>1</v>
      </c>
      <c r="N449" s="2">
        <v>1.01</v>
      </c>
      <c r="O449" s="1" t="s">
        <v>1746</v>
      </c>
    </row>
    <row r="450" spans="1:15" x14ac:dyDescent="0.25">
      <c r="A450" s="1">
        <v>449</v>
      </c>
      <c r="B450" s="1" t="s">
        <v>265</v>
      </c>
      <c r="C450" s="10">
        <v>44875</v>
      </c>
      <c r="D450" s="22">
        <v>0</v>
      </c>
      <c r="E450" s="17" t="s">
        <v>213</v>
      </c>
      <c r="F450" s="15">
        <v>24</v>
      </c>
      <c r="G450" s="2">
        <v>3.39</v>
      </c>
      <c r="H450" s="3">
        <v>3</v>
      </c>
      <c r="I450" s="2">
        <v>2.4500000000000002</v>
      </c>
      <c r="J450" s="2">
        <f t="shared" ref="J450:J513" si="15">G450-I450</f>
        <v>0.94</v>
      </c>
      <c r="K450" s="1">
        <v>1</v>
      </c>
      <c r="L450" s="2">
        <f t="shared" si="14"/>
        <v>0.94</v>
      </c>
      <c r="M450" s="1">
        <v>1</v>
      </c>
      <c r="N450" s="2">
        <v>0.94</v>
      </c>
      <c r="O450" s="1" t="s">
        <v>1746</v>
      </c>
    </row>
    <row r="451" spans="1:15" x14ac:dyDescent="0.25">
      <c r="A451" s="1">
        <v>450</v>
      </c>
      <c r="B451" s="1" t="s">
        <v>266</v>
      </c>
      <c r="C451" s="10">
        <v>44875</v>
      </c>
      <c r="D451" s="22">
        <v>0</v>
      </c>
      <c r="E451" s="17" t="s">
        <v>213</v>
      </c>
      <c r="F451" s="15">
        <v>24</v>
      </c>
      <c r="G451" s="2">
        <v>3.26</v>
      </c>
      <c r="H451" s="3">
        <v>4</v>
      </c>
      <c r="I451" s="2">
        <v>2.2400000000000002</v>
      </c>
      <c r="J451" s="2">
        <f t="shared" si="15"/>
        <v>1.0199999999999996</v>
      </c>
      <c r="K451" s="1">
        <v>1</v>
      </c>
      <c r="L451" s="2">
        <f t="shared" ref="L451:L514" si="16">(G451-I451-D451)*K451</f>
        <v>1.0199999999999996</v>
      </c>
      <c r="M451" s="1">
        <v>1</v>
      </c>
      <c r="N451" s="2">
        <v>1.02</v>
      </c>
      <c r="O451" s="1" t="s">
        <v>1746</v>
      </c>
    </row>
    <row r="452" spans="1:15" x14ac:dyDescent="0.25">
      <c r="A452" s="1">
        <v>451</v>
      </c>
      <c r="B452" s="1" t="s">
        <v>265</v>
      </c>
      <c r="C452" s="10">
        <v>44876</v>
      </c>
      <c r="D452" s="22">
        <v>0</v>
      </c>
      <c r="E452" s="17" t="s">
        <v>213</v>
      </c>
      <c r="F452" s="15">
        <v>24</v>
      </c>
      <c r="G452" s="2">
        <v>3.39</v>
      </c>
      <c r="H452" s="3">
        <v>3</v>
      </c>
      <c r="I452" s="2">
        <v>2.63</v>
      </c>
      <c r="J452" s="2">
        <f t="shared" si="15"/>
        <v>0.76000000000000023</v>
      </c>
      <c r="K452" s="1">
        <v>1</v>
      </c>
      <c r="L452" s="2">
        <f t="shared" si="16"/>
        <v>0.76000000000000023</v>
      </c>
      <c r="M452" s="1">
        <v>1</v>
      </c>
      <c r="N452" s="2">
        <v>0.76</v>
      </c>
      <c r="O452" s="1" t="s">
        <v>1746</v>
      </c>
    </row>
    <row r="453" spans="1:15" x14ac:dyDescent="0.25">
      <c r="A453" s="1">
        <v>452</v>
      </c>
      <c r="B453" s="1" t="s">
        <v>266</v>
      </c>
      <c r="C453" s="10">
        <v>44876</v>
      </c>
      <c r="D453" s="22">
        <v>0</v>
      </c>
      <c r="E453" s="17" t="s">
        <v>213</v>
      </c>
      <c r="F453" s="15">
        <v>24</v>
      </c>
      <c r="G453" s="2">
        <v>3.26</v>
      </c>
      <c r="H453" s="3">
        <v>4</v>
      </c>
      <c r="I453" s="2">
        <v>2.2999999999999998</v>
      </c>
      <c r="J453" s="2">
        <f t="shared" si="15"/>
        <v>0.96</v>
      </c>
      <c r="K453" s="1">
        <v>1</v>
      </c>
      <c r="L453" s="2">
        <f t="shared" si="16"/>
        <v>0.96</v>
      </c>
      <c r="M453" s="1">
        <v>1</v>
      </c>
      <c r="N453" s="2">
        <v>0.96</v>
      </c>
      <c r="O453" s="1" t="s">
        <v>1746</v>
      </c>
    </row>
    <row r="454" spans="1:15" x14ac:dyDescent="0.25">
      <c r="A454" s="1">
        <v>453</v>
      </c>
      <c r="B454" s="1" t="s">
        <v>265</v>
      </c>
      <c r="C454" s="10">
        <v>44877</v>
      </c>
      <c r="D454" s="22">
        <v>0</v>
      </c>
      <c r="E454" s="17" t="s">
        <v>213</v>
      </c>
      <c r="F454" s="15">
        <v>24</v>
      </c>
      <c r="G454" s="2">
        <v>3.28</v>
      </c>
      <c r="H454" s="3">
        <v>4</v>
      </c>
      <c r="I454" s="2">
        <v>2.5499999999999998</v>
      </c>
      <c r="J454" s="2">
        <f t="shared" si="15"/>
        <v>0.73</v>
      </c>
      <c r="K454" s="1">
        <v>1</v>
      </c>
      <c r="L454" s="2">
        <f t="shared" si="16"/>
        <v>0.73</v>
      </c>
      <c r="M454" s="1">
        <v>1</v>
      </c>
      <c r="N454" s="2">
        <v>0.73</v>
      </c>
      <c r="O454" s="1" t="s">
        <v>1746</v>
      </c>
    </row>
    <row r="455" spans="1:15" x14ac:dyDescent="0.25">
      <c r="A455" s="1">
        <v>454</v>
      </c>
      <c r="B455" s="1" t="s">
        <v>266</v>
      </c>
      <c r="C455" s="10">
        <v>44877</v>
      </c>
      <c r="D455" s="22">
        <v>0</v>
      </c>
      <c r="E455" s="17" t="s">
        <v>213</v>
      </c>
      <c r="F455" s="15">
        <v>24</v>
      </c>
      <c r="G455" s="2">
        <v>3.33</v>
      </c>
      <c r="H455" s="3">
        <v>4</v>
      </c>
      <c r="I455" s="2">
        <v>2.37</v>
      </c>
      <c r="J455" s="2">
        <f t="shared" si="15"/>
        <v>0.96</v>
      </c>
      <c r="K455" s="1">
        <v>1</v>
      </c>
      <c r="L455" s="2">
        <f t="shared" si="16"/>
        <v>0.96</v>
      </c>
      <c r="M455" s="1">
        <v>1</v>
      </c>
      <c r="N455" s="2">
        <v>0.96</v>
      </c>
      <c r="O455" s="1" t="s">
        <v>1746</v>
      </c>
    </row>
    <row r="456" spans="1:15" x14ac:dyDescent="0.25">
      <c r="A456" s="1">
        <v>455</v>
      </c>
      <c r="B456" s="1" t="s">
        <v>265</v>
      </c>
      <c r="C456" s="10">
        <v>44878</v>
      </c>
      <c r="D456" s="22">
        <v>0</v>
      </c>
      <c r="E456" s="17" t="s">
        <v>213</v>
      </c>
      <c r="F456" s="15">
        <v>24</v>
      </c>
      <c r="G456" s="2">
        <v>3.29</v>
      </c>
      <c r="H456" s="3">
        <v>4</v>
      </c>
      <c r="I456" s="2">
        <v>2.57</v>
      </c>
      <c r="J456" s="2">
        <f t="shared" si="15"/>
        <v>0.7200000000000002</v>
      </c>
      <c r="K456" s="1">
        <v>1</v>
      </c>
      <c r="L456" s="2">
        <f t="shared" si="16"/>
        <v>0.7200000000000002</v>
      </c>
      <c r="M456" s="1">
        <v>1</v>
      </c>
      <c r="N456" s="2">
        <v>0.7200000000000002</v>
      </c>
      <c r="O456" s="1" t="s">
        <v>1746</v>
      </c>
    </row>
    <row r="457" spans="1:15" x14ac:dyDescent="0.25">
      <c r="A457" s="1">
        <v>456</v>
      </c>
      <c r="B457" s="1" t="s">
        <v>266</v>
      </c>
      <c r="C457" s="10">
        <v>44878</v>
      </c>
      <c r="D457" s="22">
        <v>0</v>
      </c>
      <c r="E457" s="17" t="s">
        <v>213</v>
      </c>
      <c r="F457" s="15">
        <v>24</v>
      </c>
      <c r="G457" s="2">
        <v>3.35</v>
      </c>
      <c r="H457" s="3">
        <v>4</v>
      </c>
      <c r="I457" s="2">
        <v>2.37</v>
      </c>
      <c r="J457" s="2">
        <f t="shared" si="15"/>
        <v>0.98</v>
      </c>
      <c r="K457" s="1">
        <v>1</v>
      </c>
      <c r="L457" s="2">
        <f t="shared" si="16"/>
        <v>0.98</v>
      </c>
      <c r="M457" s="1">
        <v>1</v>
      </c>
      <c r="N457" s="2">
        <v>0.98</v>
      </c>
      <c r="O457" s="1" t="s">
        <v>1746</v>
      </c>
    </row>
    <row r="458" spans="1:15" x14ac:dyDescent="0.25">
      <c r="A458" s="1">
        <v>457</v>
      </c>
      <c r="B458" s="1" t="s">
        <v>265</v>
      </c>
      <c r="C458" s="10">
        <v>44879</v>
      </c>
      <c r="D458" s="22">
        <v>0</v>
      </c>
      <c r="E458" s="17" t="s">
        <v>213</v>
      </c>
      <c r="F458" s="15">
        <v>24</v>
      </c>
      <c r="G458" s="2">
        <v>3.28</v>
      </c>
      <c r="H458" s="3">
        <v>4</v>
      </c>
      <c r="I458" s="2">
        <v>2.61</v>
      </c>
      <c r="J458" s="2">
        <f t="shared" si="15"/>
        <v>0.66999999999999993</v>
      </c>
      <c r="K458" s="1">
        <v>1</v>
      </c>
      <c r="L458" s="2">
        <f t="shared" si="16"/>
        <v>0.66999999999999993</v>
      </c>
      <c r="M458" s="1">
        <v>1</v>
      </c>
      <c r="N458" s="2">
        <v>0.66999999999999993</v>
      </c>
      <c r="O458" s="1" t="s">
        <v>1746</v>
      </c>
    </row>
    <row r="459" spans="1:15" x14ac:dyDescent="0.25">
      <c r="A459" s="1">
        <v>458</v>
      </c>
      <c r="B459" s="1" t="s">
        <v>266</v>
      </c>
      <c r="C459" s="10">
        <v>44879</v>
      </c>
      <c r="D459" s="22">
        <v>0</v>
      </c>
      <c r="E459" s="17" t="s">
        <v>213</v>
      </c>
      <c r="F459" s="15">
        <v>24</v>
      </c>
      <c r="G459" s="2">
        <v>3.37</v>
      </c>
      <c r="H459" s="3">
        <v>4</v>
      </c>
      <c r="I459" s="2">
        <v>2.42</v>
      </c>
      <c r="J459" s="2">
        <f t="shared" si="15"/>
        <v>0.95000000000000018</v>
      </c>
      <c r="K459" s="1">
        <v>1</v>
      </c>
      <c r="L459" s="2">
        <f t="shared" si="16"/>
        <v>0.95000000000000018</v>
      </c>
      <c r="M459" s="1">
        <v>1</v>
      </c>
      <c r="N459" s="2">
        <v>0.95000000000000018</v>
      </c>
      <c r="O459" s="1" t="s">
        <v>1746</v>
      </c>
    </row>
    <row r="460" spans="1:15" x14ac:dyDescent="0.25">
      <c r="A460" s="1">
        <v>459</v>
      </c>
      <c r="B460" s="1" t="s">
        <v>265</v>
      </c>
      <c r="C460" s="10">
        <v>44880</v>
      </c>
      <c r="D460" s="22">
        <v>0</v>
      </c>
      <c r="E460" s="17" t="s">
        <v>213</v>
      </c>
      <c r="F460" s="15">
        <v>24</v>
      </c>
      <c r="G460" s="2">
        <v>3.28</v>
      </c>
      <c r="H460" s="3">
        <v>3</v>
      </c>
      <c r="I460" s="2">
        <v>2.59</v>
      </c>
      <c r="J460" s="2">
        <f t="shared" si="15"/>
        <v>0.69</v>
      </c>
      <c r="K460" s="1">
        <v>1</v>
      </c>
      <c r="L460" s="2">
        <f t="shared" si="16"/>
        <v>0.69</v>
      </c>
      <c r="M460" s="1">
        <v>1</v>
      </c>
      <c r="N460" s="2">
        <v>0.69</v>
      </c>
      <c r="O460" s="1" t="s">
        <v>1746</v>
      </c>
    </row>
    <row r="461" spans="1:15" x14ac:dyDescent="0.25">
      <c r="A461" s="1">
        <v>460</v>
      </c>
      <c r="B461" s="1" t="s">
        <v>266</v>
      </c>
      <c r="C461" s="10">
        <v>44880</v>
      </c>
      <c r="D461" s="22">
        <v>0</v>
      </c>
      <c r="E461" s="17" t="s">
        <v>213</v>
      </c>
      <c r="F461" s="15">
        <v>24</v>
      </c>
      <c r="G461" s="2">
        <v>3.37</v>
      </c>
      <c r="H461" s="3">
        <v>4</v>
      </c>
      <c r="I461" s="2">
        <v>2.42</v>
      </c>
      <c r="J461" s="2">
        <f t="shared" si="15"/>
        <v>0.95000000000000018</v>
      </c>
      <c r="K461" s="1">
        <v>1</v>
      </c>
      <c r="L461" s="2">
        <f t="shared" si="16"/>
        <v>0.95000000000000018</v>
      </c>
      <c r="M461" s="1">
        <v>1</v>
      </c>
      <c r="N461" s="2">
        <v>0.95000000000000018</v>
      </c>
      <c r="O461" s="1" t="s">
        <v>1746</v>
      </c>
    </row>
    <row r="462" spans="1:15" x14ac:dyDescent="0.25">
      <c r="A462" s="1">
        <v>461</v>
      </c>
      <c r="B462" s="1" t="s">
        <v>265</v>
      </c>
      <c r="C462" s="10">
        <v>44881</v>
      </c>
      <c r="D462" s="22">
        <v>0</v>
      </c>
      <c r="E462" s="17" t="s">
        <v>213</v>
      </c>
      <c r="F462" s="15">
        <v>24</v>
      </c>
      <c r="G462" s="2">
        <v>3.17</v>
      </c>
      <c r="H462" s="3">
        <v>3</v>
      </c>
      <c r="I462" s="2">
        <v>2.62</v>
      </c>
      <c r="J462" s="2">
        <f t="shared" si="15"/>
        <v>0.54999999999999982</v>
      </c>
      <c r="K462" s="1">
        <v>1</v>
      </c>
      <c r="L462" s="2">
        <f t="shared" si="16"/>
        <v>0.54999999999999982</v>
      </c>
      <c r="M462" s="1">
        <v>1</v>
      </c>
      <c r="N462" s="2">
        <v>0.54999999999999982</v>
      </c>
      <c r="O462" s="1" t="s">
        <v>1746</v>
      </c>
    </row>
    <row r="463" spans="1:15" x14ac:dyDescent="0.25">
      <c r="A463" s="1">
        <v>462</v>
      </c>
      <c r="B463" s="1" t="s">
        <v>266</v>
      </c>
      <c r="C463" s="10">
        <v>44881</v>
      </c>
      <c r="D463" s="22">
        <v>0</v>
      </c>
      <c r="E463" s="17" t="s">
        <v>213</v>
      </c>
      <c r="F463" s="15">
        <v>24</v>
      </c>
      <c r="G463" s="2">
        <v>3.29</v>
      </c>
      <c r="H463" s="3">
        <v>4</v>
      </c>
      <c r="I463" s="2">
        <v>2.4</v>
      </c>
      <c r="J463" s="2">
        <f t="shared" si="15"/>
        <v>0.89000000000000012</v>
      </c>
      <c r="K463" s="1">
        <v>1</v>
      </c>
      <c r="L463" s="2">
        <f t="shared" si="16"/>
        <v>0.89000000000000012</v>
      </c>
      <c r="M463" s="1">
        <v>1</v>
      </c>
      <c r="N463" s="2">
        <v>0.89000000000000012</v>
      </c>
      <c r="O463" s="1" t="s">
        <v>1746</v>
      </c>
    </row>
    <row r="464" spans="1:15" x14ac:dyDescent="0.25">
      <c r="A464" s="1">
        <v>463</v>
      </c>
      <c r="B464" s="1" t="s">
        <v>265</v>
      </c>
      <c r="C464" s="10">
        <v>44882</v>
      </c>
      <c r="D464" s="22">
        <v>0</v>
      </c>
      <c r="E464" s="17" t="s">
        <v>213</v>
      </c>
      <c r="F464" s="15">
        <v>24</v>
      </c>
      <c r="G464" s="2">
        <v>3.36</v>
      </c>
      <c r="H464" s="3">
        <v>3</v>
      </c>
      <c r="I464" s="2">
        <v>2.5299999999999998</v>
      </c>
      <c r="J464" s="2">
        <f t="shared" si="15"/>
        <v>0.83000000000000007</v>
      </c>
      <c r="K464" s="1">
        <v>1</v>
      </c>
      <c r="L464" s="2">
        <f t="shared" si="16"/>
        <v>0.83000000000000007</v>
      </c>
      <c r="M464" s="1">
        <v>1</v>
      </c>
      <c r="N464" s="2">
        <v>0.83000000000000007</v>
      </c>
      <c r="O464" s="1" t="s">
        <v>1746</v>
      </c>
    </row>
    <row r="465" spans="1:15" x14ac:dyDescent="0.25">
      <c r="A465" s="1">
        <v>464</v>
      </c>
      <c r="B465" s="1" t="s">
        <v>266</v>
      </c>
      <c r="C465" s="10">
        <v>44882</v>
      </c>
      <c r="D465" s="22">
        <v>0</v>
      </c>
      <c r="E465" s="17" t="s">
        <v>213</v>
      </c>
      <c r="F465" s="15">
        <v>24</v>
      </c>
      <c r="G465" s="2">
        <v>3.28</v>
      </c>
      <c r="H465" s="3">
        <v>4</v>
      </c>
      <c r="I465" s="2">
        <v>2.2799999999999998</v>
      </c>
      <c r="J465" s="2">
        <f t="shared" si="15"/>
        <v>1</v>
      </c>
      <c r="K465" s="1">
        <v>1</v>
      </c>
      <c r="L465" s="2">
        <f t="shared" si="16"/>
        <v>1</v>
      </c>
      <c r="M465" s="1">
        <v>1</v>
      </c>
      <c r="N465" s="2">
        <v>1</v>
      </c>
      <c r="O465" s="1" t="s">
        <v>1746</v>
      </c>
    </row>
    <row r="466" spans="1:15" x14ac:dyDescent="0.25">
      <c r="A466" s="1">
        <v>465</v>
      </c>
      <c r="B466" s="1" t="s">
        <v>265</v>
      </c>
      <c r="C466" s="10">
        <v>44883</v>
      </c>
      <c r="D466" s="22">
        <v>0</v>
      </c>
      <c r="E466" s="17" t="s">
        <v>213</v>
      </c>
      <c r="F466" s="15">
        <v>24</v>
      </c>
      <c r="G466" s="2">
        <v>3.28</v>
      </c>
      <c r="H466" s="3">
        <v>3</v>
      </c>
      <c r="I466" s="2">
        <v>2.65</v>
      </c>
      <c r="J466" s="2">
        <f t="shared" si="15"/>
        <v>0.62999999999999989</v>
      </c>
      <c r="K466" s="1">
        <v>1</v>
      </c>
      <c r="L466" s="2">
        <f t="shared" si="16"/>
        <v>0.62999999999999989</v>
      </c>
      <c r="M466" s="1">
        <v>1</v>
      </c>
      <c r="N466" s="2">
        <v>0.62999999999999989</v>
      </c>
      <c r="O466" s="1" t="s">
        <v>1746</v>
      </c>
    </row>
    <row r="467" spans="1:15" x14ac:dyDescent="0.25">
      <c r="A467" s="1">
        <v>466</v>
      </c>
      <c r="B467" s="1" t="s">
        <v>266</v>
      </c>
      <c r="C467" s="10">
        <v>44883</v>
      </c>
      <c r="D467" s="22">
        <v>0</v>
      </c>
      <c r="E467" s="17" t="s">
        <v>213</v>
      </c>
      <c r="F467" s="15">
        <v>24</v>
      </c>
      <c r="G467" s="2">
        <v>3.29</v>
      </c>
      <c r="H467" s="3">
        <v>4</v>
      </c>
      <c r="I467" s="2">
        <v>2.3199999999999998</v>
      </c>
      <c r="J467" s="2">
        <f t="shared" si="15"/>
        <v>0.9700000000000002</v>
      </c>
      <c r="K467" s="1">
        <v>1</v>
      </c>
      <c r="L467" s="2">
        <f t="shared" si="16"/>
        <v>0.9700000000000002</v>
      </c>
      <c r="M467" s="1">
        <v>1</v>
      </c>
      <c r="N467" s="2">
        <v>0.9700000000000002</v>
      </c>
      <c r="O467" s="1" t="s">
        <v>1746</v>
      </c>
    </row>
    <row r="468" spans="1:15" x14ac:dyDescent="0.25">
      <c r="A468" s="1">
        <v>467</v>
      </c>
      <c r="B468" s="1" t="s">
        <v>265</v>
      </c>
      <c r="C468" s="10">
        <v>44884</v>
      </c>
      <c r="D468" s="22">
        <v>0</v>
      </c>
      <c r="E468" s="17" t="s">
        <v>213</v>
      </c>
      <c r="F468" s="15">
        <v>24</v>
      </c>
      <c r="G468" s="2">
        <v>3.23</v>
      </c>
      <c r="H468" s="3">
        <v>3</v>
      </c>
      <c r="I468" s="2">
        <v>2.59</v>
      </c>
      <c r="J468" s="2">
        <f t="shared" si="15"/>
        <v>0.64000000000000012</v>
      </c>
      <c r="K468" s="1">
        <v>1</v>
      </c>
      <c r="L468" s="2">
        <f t="shared" si="16"/>
        <v>0.64000000000000012</v>
      </c>
      <c r="M468" s="1">
        <v>1</v>
      </c>
      <c r="N468" s="2">
        <v>0.64000000000000012</v>
      </c>
      <c r="O468" s="1" t="s">
        <v>1746</v>
      </c>
    </row>
    <row r="469" spans="1:15" x14ac:dyDescent="0.25">
      <c r="A469" s="1">
        <v>468</v>
      </c>
      <c r="B469" s="1" t="s">
        <v>266</v>
      </c>
      <c r="C469" s="10">
        <v>44884</v>
      </c>
      <c r="D469" s="22">
        <v>0</v>
      </c>
      <c r="E469" s="17" t="s">
        <v>213</v>
      </c>
      <c r="F469" s="15">
        <v>24</v>
      </c>
      <c r="G469" s="2">
        <v>3.28</v>
      </c>
      <c r="H469" s="3">
        <v>4</v>
      </c>
      <c r="I469" s="2">
        <v>2.3199999999999998</v>
      </c>
      <c r="J469" s="2">
        <f t="shared" si="15"/>
        <v>0.96</v>
      </c>
      <c r="K469" s="1">
        <v>1</v>
      </c>
      <c r="L469" s="2">
        <f t="shared" si="16"/>
        <v>0.96</v>
      </c>
      <c r="M469" s="1">
        <v>1</v>
      </c>
      <c r="N469" s="2">
        <v>0.96</v>
      </c>
      <c r="O469" s="1" t="s">
        <v>1746</v>
      </c>
    </row>
    <row r="470" spans="1:15" x14ac:dyDescent="0.25">
      <c r="A470" s="1">
        <v>469</v>
      </c>
      <c r="B470" s="1" t="s">
        <v>265</v>
      </c>
      <c r="C470" s="10">
        <v>44885</v>
      </c>
      <c r="D470" s="22">
        <v>0</v>
      </c>
      <c r="E470" s="17" t="s">
        <v>213</v>
      </c>
      <c r="F470" s="15">
        <v>24</v>
      </c>
      <c r="G470" s="2">
        <v>3.18</v>
      </c>
      <c r="H470" s="3">
        <v>3</v>
      </c>
      <c r="I470" s="2">
        <v>2.5499999999999998</v>
      </c>
      <c r="J470" s="2">
        <f t="shared" si="15"/>
        <v>0.63000000000000034</v>
      </c>
      <c r="K470" s="1">
        <v>1</v>
      </c>
      <c r="L470" s="2">
        <f t="shared" si="16"/>
        <v>0.63000000000000034</v>
      </c>
      <c r="M470" s="1">
        <v>1</v>
      </c>
      <c r="N470" s="2">
        <v>0.63000000000000034</v>
      </c>
      <c r="O470" s="1" t="s">
        <v>1746</v>
      </c>
    </row>
    <row r="471" spans="1:15" x14ac:dyDescent="0.25">
      <c r="A471" s="1">
        <v>470</v>
      </c>
      <c r="B471" s="1" t="s">
        <v>266</v>
      </c>
      <c r="C471" s="10">
        <v>44885</v>
      </c>
      <c r="D471" s="22">
        <v>0</v>
      </c>
      <c r="E471" s="17" t="s">
        <v>213</v>
      </c>
      <c r="F471" s="15">
        <v>24</v>
      </c>
      <c r="G471" s="2">
        <v>3.28</v>
      </c>
      <c r="H471" s="3">
        <v>4</v>
      </c>
      <c r="I471" s="2">
        <v>2.3199999999999998</v>
      </c>
      <c r="J471" s="2">
        <f t="shared" si="15"/>
        <v>0.96</v>
      </c>
      <c r="K471" s="1">
        <v>1</v>
      </c>
      <c r="L471" s="2">
        <f t="shared" si="16"/>
        <v>0.96</v>
      </c>
      <c r="M471" s="1">
        <v>1</v>
      </c>
      <c r="N471" s="2">
        <v>0.96</v>
      </c>
      <c r="O471" s="1" t="s">
        <v>1746</v>
      </c>
    </row>
    <row r="472" spans="1:15" x14ac:dyDescent="0.25">
      <c r="A472" s="1">
        <v>471</v>
      </c>
      <c r="B472" s="1" t="s">
        <v>265</v>
      </c>
      <c r="C472" s="10">
        <v>44886</v>
      </c>
      <c r="D472" s="22">
        <v>0</v>
      </c>
      <c r="E472" s="17" t="s">
        <v>213</v>
      </c>
      <c r="F472" s="15">
        <v>24</v>
      </c>
      <c r="G472" s="2">
        <v>3.15</v>
      </c>
      <c r="H472" s="3">
        <v>3</v>
      </c>
      <c r="I472" s="2">
        <v>2.5</v>
      </c>
      <c r="J472" s="2">
        <f t="shared" si="15"/>
        <v>0.64999999999999991</v>
      </c>
      <c r="K472" s="1">
        <v>1</v>
      </c>
      <c r="L472" s="2">
        <f t="shared" si="16"/>
        <v>0.64999999999999991</v>
      </c>
      <c r="M472" s="1">
        <v>1</v>
      </c>
      <c r="N472" s="2">
        <v>0.64999999999999991</v>
      </c>
      <c r="O472" s="1" t="s">
        <v>1746</v>
      </c>
    </row>
    <row r="473" spans="1:15" x14ac:dyDescent="0.25">
      <c r="A473" s="1">
        <v>472</v>
      </c>
      <c r="B473" s="1" t="s">
        <v>266</v>
      </c>
      <c r="C473" s="10">
        <v>44886</v>
      </c>
      <c r="D473" s="22">
        <v>0</v>
      </c>
      <c r="E473" s="17" t="s">
        <v>213</v>
      </c>
      <c r="F473" s="15">
        <v>24</v>
      </c>
      <c r="G473" s="2">
        <v>3.27</v>
      </c>
      <c r="H473" s="3">
        <v>4</v>
      </c>
      <c r="I473" s="2">
        <v>2.2999999999999998</v>
      </c>
      <c r="J473" s="2">
        <f t="shared" si="15"/>
        <v>0.9700000000000002</v>
      </c>
      <c r="K473" s="1">
        <v>1</v>
      </c>
      <c r="L473" s="2">
        <f t="shared" si="16"/>
        <v>0.9700000000000002</v>
      </c>
      <c r="M473" s="1">
        <v>1</v>
      </c>
      <c r="N473" s="2">
        <v>0.9700000000000002</v>
      </c>
      <c r="O473" s="1" t="s">
        <v>1746</v>
      </c>
    </row>
    <row r="474" spans="1:15" x14ac:dyDescent="0.25">
      <c r="A474" s="1">
        <v>473</v>
      </c>
      <c r="B474" s="1" t="s">
        <v>265</v>
      </c>
      <c r="C474" s="10">
        <v>44887</v>
      </c>
      <c r="D474" s="22">
        <v>0</v>
      </c>
      <c r="E474" s="17" t="s">
        <v>213</v>
      </c>
      <c r="F474" s="15">
        <v>24</v>
      </c>
      <c r="G474" s="2">
        <v>3.17</v>
      </c>
      <c r="H474" s="3">
        <v>3</v>
      </c>
      <c r="I474" s="2">
        <v>2.48</v>
      </c>
      <c r="J474" s="2">
        <f t="shared" si="15"/>
        <v>0.69</v>
      </c>
      <c r="K474" s="1">
        <v>1</v>
      </c>
      <c r="L474" s="2">
        <f t="shared" si="16"/>
        <v>0.69</v>
      </c>
      <c r="M474" s="1">
        <v>1</v>
      </c>
      <c r="N474" s="2">
        <v>0.69</v>
      </c>
      <c r="O474" s="1" t="s">
        <v>1746</v>
      </c>
    </row>
    <row r="475" spans="1:15" x14ac:dyDescent="0.25">
      <c r="A475" s="1">
        <v>474</v>
      </c>
      <c r="B475" s="1" t="s">
        <v>266</v>
      </c>
      <c r="C475" s="10">
        <v>44887</v>
      </c>
      <c r="D475" s="22">
        <v>0</v>
      </c>
      <c r="E475" s="17" t="s">
        <v>213</v>
      </c>
      <c r="F475" s="15">
        <v>24</v>
      </c>
      <c r="G475" s="2">
        <v>3.27</v>
      </c>
      <c r="H475" s="3">
        <v>4</v>
      </c>
      <c r="I475" s="2">
        <v>2.3199999999999998</v>
      </c>
      <c r="J475" s="2">
        <f t="shared" si="15"/>
        <v>0.95000000000000018</v>
      </c>
      <c r="K475" s="1">
        <v>1</v>
      </c>
      <c r="L475" s="2">
        <f t="shared" si="16"/>
        <v>0.95000000000000018</v>
      </c>
      <c r="M475" s="1">
        <v>1</v>
      </c>
      <c r="N475" s="2">
        <v>0.95000000000000018</v>
      </c>
      <c r="O475" s="1" t="s">
        <v>1746</v>
      </c>
    </row>
    <row r="476" spans="1:15" x14ac:dyDescent="0.25">
      <c r="A476" s="1">
        <v>475</v>
      </c>
      <c r="B476" s="1" t="s">
        <v>265</v>
      </c>
      <c r="C476" s="10">
        <v>44888</v>
      </c>
      <c r="D476" s="22">
        <v>0</v>
      </c>
      <c r="E476" s="17" t="s">
        <v>213</v>
      </c>
      <c r="F476" s="15">
        <v>24</v>
      </c>
      <c r="G476" s="2">
        <v>3.18</v>
      </c>
      <c r="H476" s="3">
        <v>3</v>
      </c>
      <c r="I476" s="2">
        <v>2.5</v>
      </c>
      <c r="J476" s="2">
        <f t="shared" si="15"/>
        <v>0.68000000000000016</v>
      </c>
      <c r="K476" s="1">
        <v>1</v>
      </c>
      <c r="L476" s="2">
        <f t="shared" si="16"/>
        <v>0.68000000000000016</v>
      </c>
      <c r="M476" s="1">
        <v>1</v>
      </c>
      <c r="N476" s="2">
        <v>0.68000000000000016</v>
      </c>
      <c r="O476" s="1" t="s">
        <v>1746</v>
      </c>
    </row>
    <row r="477" spans="1:15" x14ac:dyDescent="0.25">
      <c r="A477" s="1">
        <v>476</v>
      </c>
      <c r="B477" s="1" t="s">
        <v>266</v>
      </c>
      <c r="C477" s="10">
        <v>44888</v>
      </c>
      <c r="D477" s="22">
        <v>0</v>
      </c>
      <c r="E477" s="17" t="s">
        <v>213</v>
      </c>
      <c r="F477" s="15">
        <v>24</v>
      </c>
      <c r="G477" s="2">
        <v>3.27</v>
      </c>
      <c r="H477" s="3">
        <v>4</v>
      </c>
      <c r="I477" s="2">
        <v>2.31</v>
      </c>
      <c r="J477" s="2">
        <f t="shared" si="15"/>
        <v>0.96</v>
      </c>
      <c r="K477" s="1">
        <v>1</v>
      </c>
      <c r="L477" s="2">
        <f t="shared" si="16"/>
        <v>0.96</v>
      </c>
      <c r="M477" s="1">
        <v>1</v>
      </c>
      <c r="N477" s="2">
        <v>0.96</v>
      </c>
      <c r="O477" s="1" t="s">
        <v>1746</v>
      </c>
    </row>
    <row r="478" spans="1:15" x14ac:dyDescent="0.25">
      <c r="A478" s="1">
        <v>477</v>
      </c>
      <c r="B478" s="1" t="s">
        <v>265</v>
      </c>
      <c r="C478" s="10">
        <v>44889</v>
      </c>
      <c r="D478" s="22">
        <v>0</v>
      </c>
      <c r="E478" s="17" t="s">
        <v>213</v>
      </c>
      <c r="F478" s="15">
        <v>24</v>
      </c>
      <c r="G478" s="2">
        <v>3.18</v>
      </c>
      <c r="H478" s="3">
        <v>3</v>
      </c>
      <c r="I478" s="2">
        <v>2.52</v>
      </c>
      <c r="J478" s="2">
        <f t="shared" si="15"/>
        <v>0.66000000000000014</v>
      </c>
      <c r="K478" s="1">
        <v>1</v>
      </c>
      <c r="L478" s="2">
        <f t="shared" si="16"/>
        <v>0.66000000000000014</v>
      </c>
      <c r="M478" s="1">
        <v>1</v>
      </c>
      <c r="N478" s="2">
        <v>0.66000000000000014</v>
      </c>
      <c r="O478" s="1" t="s">
        <v>1746</v>
      </c>
    </row>
    <row r="479" spans="1:15" x14ac:dyDescent="0.25">
      <c r="A479" s="1">
        <v>478</v>
      </c>
      <c r="B479" s="1" t="s">
        <v>266</v>
      </c>
      <c r="C479" s="10">
        <v>44889</v>
      </c>
      <c r="D479" s="22">
        <v>0</v>
      </c>
      <c r="E479" s="17" t="s">
        <v>213</v>
      </c>
      <c r="F479" s="15">
        <v>24</v>
      </c>
      <c r="G479" s="2">
        <v>3.18</v>
      </c>
      <c r="H479" s="3">
        <v>4</v>
      </c>
      <c r="I479" s="2">
        <v>2.21</v>
      </c>
      <c r="J479" s="2">
        <f t="shared" si="15"/>
        <v>0.9700000000000002</v>
      </c>
      <c r="K479" s="1">
        <v>1</v>
      </c>
      <c r="L479" s="2">
        <f t="shared" si="16"/>
        <v>0.9700000000000002</v>
      </c>
      <c r="M479" s="1">
        <v>1</v>
      </c>
      <c r="N479" s="2">
        <v>0.9700000000000002</v>
      </c>
      <c r="O479" s="1" t="s">
        <v>1746</v>
      </c>
    </row>
    <row r="480" spans="1:15" x14ac:dyDescent="0.25">
      <c r="A480" s="1">
        <v>479</v>
      </c>
      <c r="B480" s="1" t="s">
        <v>265</v>
      </c>
      <c r="C480" s="10">
        <v>44890</v>
      </c>
      <c r="D480" s="22">
        <v>0</v>
      </c>
      <c r="E480" s="17" t="s">
        <v>213</v>
      </c>
      <c r="F480" s="15">
        <v>24</v>
      </c>
      <c r="G480" s="2">
        <v>3.12</v>
      </c>
      <c r="H480" s="3">
        <v>3</v>
      </c>
      <c r="I480" s="2">
        <v>2.48</v>
      </c>
      <c r="J480" s="2">
        <f t="shared" si="15"/>
        <v>0.64000000000000012</v>
      </c>
      <c r="K480" s="1">
        <v>1</v>
      </c>
      <c r="L480" s="2">
        <f t="shared" si="16"/>
        <v>0.64000000000000012</v>
      </c>
      <c r="M480" s="1">
        <v>1</v>
      </c>
      <c r="N480" s="2">
        <v>0.64000000000000012</v>
      </c>
      <c r="O480" s="1" t="s">
        <v>1746</v>
      </c>
    </row>
    <row r="481" spans="1:15" x14ac:dyDescent="0.25">
      <c r="A481" s="1">
        <v>480</v>
      </c>
      <c r="B481" s="1" t="s">
        <v>266</v>
      </c>
      <c r="C481" s="10">
        <v>44890</v>
      </c>
      <c r="D481" s="22">
        <v>0</v>
      </c>
      <c r="E481" s="17" t="s">
        <v>213</v>
      </c>
      <c r="F481" s="15">
        <v>24</v>
      </c>
      <c r="G481" s="2">
        <v>3.25</v>
      </c>
      <c r="H481" s="3">
        <v>4</v>
      </c>
      <c r="I481" s="2">
        <v>2.2799999999999998</v>
      </c>
      <c r="J481" s="2">
        <f t="shared" si="15"/>
        <v>0.9700000000000002</v>
      </c>
      <c r="K481" s="1">
        <v>1</v>
      </c>
      <c r="L481" s="2">
        <f t="shared" si="16"/>
        <v>0.9700000000000002</v>
      </c>
      <c r="M481" s="1">
        <v>1</v>
      </c>
      <c r="N481" s="2">
        <v>0.9700000000000002</v>
      </c>
      <c r="O481" s="1" t="s">
        <v>1746</v>
      </c>
    </row>
    <row r="482" spans="1:15" x14ac:dyDescent="0.25">
      <c r="A482" s="1">
        <v>481</v>
      </c>
      <c r="B482" s="1" t="s">
        <v>265</v>
      </c>
      <c r="C482" s="10">
        <v>44891</v>
      </c>
      <c r="D482" s="22">
        <v>0</v>
      </c>
      <c r="E482" s="17" t="s">
        <v>213</v>
      </c>
      <c r="F482" s="15">
        <v>24</v>
      </c>
      <c r="G482" s="2">
        <v>3.06</v>
      </c>
      <c r="H482" s="3">
        <v>3</v>
      </c>
      <c r="I482" s="2">
        <v>2.44</v>
      </c>
      <c r="J482" s="2">
        <f t="shared" si="15"/>
        <v>0.62000000000000011</v>
      </c>
      <c r="K482" s="1">
        <v>1</v>
      </c>
      <c r="L482" s="2">
        <f t="shared" si="16"/>
        <v>0.62000000000000011</v>
      </c>
      <c r="M482" s="1">
        <v>1</v>
      </c>
      <c r="N482" s="2">
        <v>0.62000000000000011</v>
      </c>
      <c r="O482" s="1" t="s">
        <v>1746</v>
      </c>
    </row>
    <row r="483" spans="1:15" x14ac:dyDescent="0.25">
      <c r="A483" s="1">
        <v>482</v>
      </c>
      <c r="B483" s="1" t="s">
        <v>266</v>
      </c>
      <c r="C483" s="10">
        <v>44891</v>
      </c>
      <c r="D483" s="22">
        <v>0</v>
      </c>
      <c r="E483" s="17" t="s">
        <v>213</v>
      </c>
      <c r="F483" s="15">
        <v>24</v>
      </c>
      <c r="G483" s="2">
        <v>3.34</v>
      </c>
      <c r="H483" s="3">
        <v>4</v>
      </c>
      <c r="I483" s="2">
        <v>2.42</v>
      </c>
      <c r="J483" s="2">
        <f t="shared" si="15"/>
        <v>0.91999999999999993</v>
      </c>
      <c r="K483" s="1">
        <v>1</v>
      </c>
      <c r="L483" s="2">
        <f t="shared" si="16"/>
        <v>0.91999999999999993</v>
      </c>
      <c r="M483" s="1">
        <v>1</v>
      </c>
      <c r="N483" s="2">
        <v>0.91999999999999993</v>
      </c>
      <c r="O483" s="1" t="s">
        <v>1746</v>
      </c>
    </row>
    <row r="484" spans="1:15" x14ac:dyDescent="0.25">
      <c r="A484" s="1">
        <v>483</v>
      </c>
      <c r="B484" s="1" t="s">
        <v>265</v>
      </c>
      <c r="C484" s="10">
        <v>44892</v>
      </c>
      <c r="D484" s="22">
        <v>0</v>
      </c>
      <c r="E484" s="17" t="s">
        <v>213</v>
      </c>
      <c r="F484" s="15">
        <v>24</v>
      </c>
      <c r="G484" s="2">
        <v>3.19</v>
      </c>
      <c r="H484" s="3">
        <v>2</v>
      </c>
      <c r="I484" s="2">
        <v>2.42</v>
      </c>
      <c r="J484" s="2">
        <f t="shared" si="15"/>
        <v>0.77</v>
      </c>
      <c r="K484" s="1">
        <v>1</v>
      </c>
      <c r="L484" s="2">
        <f t="shared" si="16"/>
        <v>0.77</v>
      </c>
      <c r="M484" s="1">
        <v>1</v>
      </c>
      <c r="N484" s="2">
        <v>0.77</v>
      </c>
      <c r="O484" s="1" t="s">
        <v>1746</v>
      </c>
    </row>
    <row r="485" spans="1:15" x14ac:dyDescent="0.25">
      <c r="A485" s="1">
        <v>484</v>
      </c>
      <c r="B485" s="1" t="s">
        <v>266</v>
      </c>
      <c r="C485" s="10">
        <v>44892</v>
      </c>
      <c r="D485" s="22">
        <v>0</v>
      </c>
      <c r="E485" s="17" t="s">
        <v>213</v>
      </c>
      <c r="F485" s="15">
        <v>24</v>
      </c>
      <c r="G485" s="2">
        <v>3.31</v>
      </c>
      <c r="H485" s="3">
        <v>4</v>
      </c>
      <c r="I485" s="2">
        <v>2.4300000000000002</v>
      </c>
      <c r="J485" s="2">
        <f t="shared" si="15"/>
        <v>0.87999999999999989</v>
      </c>
      <c r="K485" s="1">
        <v>1</v>
      </c>
      <c r="L485" s="2">
        <f t="shared" si="16"/>
        <v>0.87999999999999989</v>
      </c>
      <c r="M485" s="1">
        <v>1</v>
      </c>
      <c r="N485" s="2">
        <v>0.87999999999999989</v>
      </c>
      <c r="O485" s="1" t="s">
        <v>1746</v>
      </c>
    </row>
    <row r="486" spans="1:15" x14ac:dyDescent="0.25">
      <c r="A486" s="1">
        <v>485</v>
      </c>
      <c r="B486" s="1" t="s">
        <v>265</v>
      </c>
      <c r="C486" s="10">
        <v>44893</v>
      </c>
      <c r="D486" s="22">
        <v>0</v>
      </c>
      <c r="E486" s="17" t="s">
        <v>213</v>
      </c>
      <c r="F486" s="15">
        <v>24</v>
      </c>
      <c r="G486" s="2">
        <v>2.94</v>
      </c>
      <c r="H486" s="3">
        <v>3</v>
      </c>
      <c r="I486" s="2">
        <v>2.31</v>
      </c>
      <c r="J486" s="2">
        <f t="shared" si="15"/>
        <v>0.62999999999999989</v>
      </c>
      <c r="K486" s="1">
        <v>1</v>
      </c>
      <c r="L486" s="2">
        <f t="shared" si="16"/>
        <v>0.62999999999999989</v>
      </c>
      <c r="M486" s="1">
        <v>1</v>
      </c>
      <c r="N486" s="2">
        <v>0.62999999999999989</v>
      </c>
      <c r="O486" s="1" t="s">
        <v>1746</v>
      </c>
    </row>
    <row r="487" spans="1:15" x14ac:dyDescent="0.25">
      <c r="A487" s="1">
        <v>486</v>
      </c>
      <c r="B487" s="1" t="s">
        <v>266</v>
      </c>
      <c r="C487" s="10">
        <v>44893</v>
      </c>
      <c r="D487" s="22">
        <v>0</v>
      </c>
      <c r="E487" s="17" t="s">
        <v>213</v>
      </c>
      <c r="F487" s="15">
        <v>24</v>
      </c>
      <c r="G487" s="2">
        <v>2.99</v>
      </c>
      <c r="H487" s="3">
        <v>4</v>
      </c>
      <c r="I487" s="2">
        <v>2.04</v>
      </c>
      <c r="J487" s="2">
        <f t="shared" si="15"/>
        <v>0.95000000000000018</v>
      </c>
      <c r="K487" s="1">
        <v>1</v>
      </c>
      <c r="L487" s="2">
        <f t="shared" si="16"/>
        <v>0.95000000000000018</v>
      </c>
      <c r="M487" s="1">
        <v>1</v>
      </c>
      <c r="N487" s="2">
        <v>0.95000000000000018</v>
      </c>
      <c r="O487" s="1" t="s">
        <v>1746</v>
      </c>
    </row>
    <row r="488" spans="1:15" x14ac:dyDescent="0.25">
      <c r="A488" s="1">
        <v>487</v>
      </c>
      <c r="B488" s="1" t="s">
        <v>265</v>
      </c>
      <c r="C488" s="10">
        <v>44894</v>
      </c>
      <c r="D488" s="22">
        <v>0</v>
      </c>
      <c r="E488" s="17" t="s">
        <v>213</v>
      </c>
      <c r="F488" s="15">
        <v>24</v>
      </c>
      <c r="G488" s="2">
        <v>3.1</v>
      </c>
      <c r="H488" s="3">
        <v>3</v>
      </c>
      <c r="I488" s="2">
        <v>2.39</v>
      </c>
      <c r="J488" s="2">
        <f t="shared" si="15"/>
        <v>0.71</v>
      </c>
      <c r="K488" s="1">
        <v>1</v>
      </c>
      <c r="L488" s="2">
        <f t="shared" si="16"/>
        <v>0.71</v>
      </c>
      <c r="M488" s="1">
        <v>1</v>
      </c>
      <c r="N488" s="2">
        <v>0.71</v>
      </c>
      <c r="O488" s="1" t="s">
        <v>1746</v>
      </c>
    </row>
    <row r="489" spans="1:15" x14ac:dyDescent="0.25">
      <c r="A489" s="1">
        <v>488</v>
      </c>
      <c r="B489" s="1" t="s">
        <v>266</v>
      </c>
      <c r="C489" s="10">
        <v>44894</v>
      </c>
      <c r="D489" s="22">
        <v>0</v>
      </c>
      <c r="E489" s="17" t="s">
        <v>213</v>
      </c>
      <c r="F489" s="15">
        <v>24</v>
      </c>
      <c r="G489" s="2">
        <v>3.14</v>
      </c>
      <c r="H489" s="3">
        <v>4</v>
      </c>
      <c r="I489" s="2">
        <v>2.0499999999999998</v>
      </c>
      <c r="J489" s="2">
        <f t="shared" si="15"/>
        <v>1.0900000000000003</v>
      </c>
      <c r="K489" s="1">
        <v>1</v>
      </c>
      <c r="L489" s="2">
        <f t="shared" si="16"/>
        <v>1.0900000000000003</v>
      </c>
      <c r="M489" s="1">
        <v>1</v>
      </c>
      <c r="N489" s="2">
        <v>1.0900000000000003</v>
      </c>
      <c r="O489" s="1" t="s">
        <v>1746</v>
      </c>
    </row>
    <row r="490" spans="1:15" x14ac:dyDescent="0.25">
      <c r="A490" s="1">
        <v>489</v>
      </c>
      <c r="B490" s="1" t="s">
        <v>265</v>
      </c>
      <c r="C490" s="10">
        <v>44895</v>
      </c>
      <c r="D490" s="22">
        <v>0</v>
      </c>
      <c r="E490" s="17" t="s">
        <v>213</v>
      </c>
      <c r="F490" s="15">
        <v>24</v>
      </c>
      <c r="G490" s="2">
        <v>3.42</v>
      </c>
      <c r="H490" s="3">
        <v>2</v>
      </c>
      <c r="I490" s="2">
        <v>2.68</v>
      </c>
      <c r="J490" s="2">
        <f t="shared" si="15"/>
        <v>0.73999999999999977</v>
      </c>
      <c r="K490" s="1">
        <v>1</v>
      </c>
      <c r="L490" s="2">
        <f t="shared" si="16"/>
        <v>0.73999999999999977</v>
      </c>
      <c r="M490" s="1">
        <v>1</v>
      </c>
      <c r="N490" s="2">
        <v>0.73999999999999977</v>
      </c>
      <c r="O490" s="1" t="s">
        <v>1746</v>
      </c>
    </row>
    <row r="491" spans="1:15" x14ac:dyDescent="0.25">
      <c r="A491" s="1">
        <v>490</v>
      </c>
      <c r="B491" s="1" t="s">
        <v>266</v>
      </c>
      <c r="C491" s="10">
        <v>44895</v>
      </c>
      <c r="D491" s="22">
        <v>0</v>
      </c>
      <c r="E491" s="17" t="s">
        <v>213</v>
      </c>
      <c r="F491" s="15">
        <v>24</v>
      </c>
      <c r="G491" s="2">
        <v>3.46</v>
      </c>
      <c r="H491" s="3">
        <v>2</v>
      </c>
      <c r="I491" s="2">
        <v>2.4500000000000002</v>
      </c>
      <c r="J491" s="2">
        <f t="shared" si="15"/>
        <v>1.0099999999999998</v>
      </c>
      <c r="K491" s="1">
        <v>1</v>
      </c>
      <c r="L491" s="2">
        <f t="shared" si="16"/>
        <v>1.0099999999999998</v>
      </c>
      <c r="M491" s="1">
        <v>1</v>
      </c>
      <c r="N491" s="2">
        <v>1.0099999999999998</v>
      </c>
      <c r="O491" s="1" t="s">
        <v>1746</v>
      </c>
    </row>
    <row r="492" spans="1:15" x14ac:dyDescent="0.25">
      <c r="A492" s="1">
        <v>491</v>
      </c>
      <c r="B492" s="1" t="s">
        <v>265</v>
      </c>
      <c r="C492" s="10">
        <v>44896</v>
      </c>
      <c r="D492" s="22">
        <v>0</v>
      </c>
      <c r="E492" s="17" t="s">
        <v>213</v>
      </c>
      <c r="F492" s="15">
        <v>24</v>
      </c>
      <c r="G492" s="2">
        <v>3.44</v>
      </c>
      <c r="H492" s="3">
        <v>2</v>
      </c>
      <c r="I492" s="2">
        <v>2.91</v>
      </c>
      <c r="J492" s="2">
        <f t="shared" si="15"/>
        <v>0.5299999999999998</v>
      </c>
      <c r="K492" s="1">
        <v>1</v>
      </c>
      <c r="L492" s="2">
        <f t="shared" si="16"/>
        <v>0.5299999999999998</v>
      </c>
      <c r="M492" s="1">
        <v>1</v>
      </c>
      <c r="N492" s="2">
        <v>0.5299999999999998</v>
      </c>
      <c r="O492" s="1" t="s">
        <v>1746</v>
      </c>
    </row>
    <row r="493" spans="1:15" x14ac:dyDescent="0.25">
      <c r="A493" s="1">
        <v>492</v>
      </c>
      <c r="B493" s="1" t="s">
        <v>266</v>
      </c>
      <c r="C493" s="10">
        <v>44896</v>
      </c>
      <c r="D493" s="22">
        <v>0</v>
      </c>
      <c r="E493" s="17" t="s">
        <v>213</v>
      </c>
      <c r="F493" s="15">
        <v>24</v>
      </c>
      <c r="G493" s="2">
        <v>3.61</v>
      </c>
      <c r="H493" s="3">
        <v>2</v>
      </c>
      <c r="I493" s="2">
        <v>2.65</v>
      </c>
      <c r="J493" s="2">
        <f t="shared" si="15"/>
        <v>0.96</v>
      </c>
      <c r="K493" s="1">
        <v>1</v>
      </c>
      <c r="L493" s="2">
        <f t="shared" si="16"/>
        <v>0.96</v>
      </c>
      <c r="M493" s="1">
        <v>1</v>
      </c>
      <c r="N493" s="2">
        <v>0.96</v>
      </c>
      <c r="O493" s="1" t="s">
        <v>1746</v>
      </c>
    </row>
    <row r="494" spans="1:15" x14ac:dyDescent="0.25">
      <c r="A494" s="1">
        <v>493</v>
      </c>
      <c r="B494" s="1" t="s">
        <v>265</v>
      </c>
      <c r="C494" s="10">
        <v>44897</v>
      </c>
      <c r="D494" s="22">
        <v>0</v>
      </c>
      <c r="E494" s="17" t="s">
        <v>213</v>
      </c>
      <c r="F494" s="15">
        <v>24</v>
      </c>
      <c r="G494" s="2">
        <v>3.44</v>
      </c>
      <c r="H494" s="3">
        <v>2</v>
      </c>
      <c r="I494" s="2">
        <v>2.95</v>
      </c>
      <c r="J494" s="2">
        <f t="shared" si="15"/>
        <v>0.48999999999999977</v>
      </c>
      <c r="K494" s="1">
        <v>1</v>
      </c>
      <c r="L494" s="2">
        <f t="shared" si="16"/>
        <v>0.48999999999999977</v>
      </c>
      <c r="M494" s="1">
        <v>1</v>
      </c>
      <c r="N494" s="2">
        <v>0.48999999999999977</v>
      </c>
      <c r="O494" s="1" t="s">
        <v>1746</v>
      </c>
    </row>
    <row r="495" spans="1:15" x14ac:dyDescent="0.25">
      <c r="A495" s="1">
        <v>494</v>
      </c>
      <c r="B495" s="1" t="s">
        <v>266</v>
      </c>
      <c r="C495" s="10">
        <v>44897</v>
      </c>
      <c r="D495" s="22">
        <v>0</v>
      </c>
      <c r="E495" s="17" t="s">
        <v>213</v>
      </c>
      <c r="F495" s="15">
        <v>24</v>
      </c>
      <c r="G495" s="2">
        <v>3.63</v>
      </c>
      <c r="H495" s="3">
        <v>2</v>
      </c>
      <c r="I495" s="2">
        <v>2.68</v>
      </c>
      <c r="J495" s="2">
        <f t="shared" si="15"/>
        <v>0.94999999999999973</v>
      </c>
      <c r="K495" s="1">
        <v>1</v>
      </c>
      <c r="L495" s="2">
        <f t="shared" si="16"/>
        <v>0.94999999999999973</v>
      </c>
      <c r="M495" s="1">
        <v>1</v>
      </c>
      <c r="N495" s="2">
        <v>0.94999999999999973</v>
      </c>
      <c r="O495" s="1" t="s">
        <v>1746</v>
      </c>
    </row>
    <row r="496" spans="1:15" x14ac:dyDescent="0.25">
      <c r="A496" s="1">
        <v>495</v>
      </c>
      <c r="B496" s="1" t="s">
        <v>265</v>
      </c>
      <c r="C496" s="10">
        <v>44898</v>
      </c>
      <c r="D496" s="22">
        <v>0</v>
      </c>
      <c r="E496" s="17" t="s">
        <v>213</v>
      </c>
      <c r="F496" s="15">
        <v>24</v>
      </c>
      <c r="G496" s="2">
        <v>0.63</v>
      </c>
      <c r="H496" s="3">
        <v>3</v>
      </c>
      <c r="I496" s="2">
        <v>0.4</v>
      </c>
      <c r="J496" s="2">
        <f t="shared" si="15"/>
        <v>0.22999999999999998</v>
      </c>
      <c r="K496" s="1">
        <v>1</v>
      </c>
      <c r="L496" s="2">
        <f t="shared" si="16"/>
        <v>0.22999999999999998</v>
      </c>
      <c r="M496" s="1">
        <v>1</v>
      </c>
      <c r="N496" s="2">
        <v>0.22999999999999998</v>
      </c>
      <c r="O496" s="1" t="s">
        <v>1746</v>
      </c>
    </row>
    <row r="497" spans="1:15" x14ac:dyDescent="0.25">
      <c r="A497" s="1">
        <v>496</v>
      </c>
      <c r="B497" s="1" t="s">
        <v>266</v>
      </c>
      <c r="C497" s="10">
        <v>44898</v>
      </c>
      <c r="D497" s="22">
        <v>0</v>
      </c>
      <c r="E497" s="17" t="s">
        <v>213</v>
      </c>
      <c r="F497" s="15">
        <v>24</v>
      </c>
      <c r="G497" s="2">
        <v>2.31</v>
      </c>
      <c r="H497" s="3">
        <v>10</v>
      </c>
      <c r="I497" s="2">
        <v>1.86</v>
      </c>
      <c r="J497" s="2">
        <f t="shared" si="15"/>
        <v>0.44999999999999996</v>
      </c>
      <c r="K497" s="1">
        <v>1</v>
      </c>
      <c r="L497" s="2">
        <f t="shared" si="16"/>
        <v>0.44999999999999996</v>
      </c>
      <c r="M497" s="1">
        <v>1</v>
      </c>
      <c r="N497" s="2">
        <v>0.44999999999999996</v>
      </c>
      <c r="O497" s="1" t="s">
        <v>1746</v>
      </c>
    </row>
    <row r="498" spans="1:15" x14ac:dyDescent="0.25">
      <c r="A498" s="1">
        <v>497</v>
      </c>
      <c r="B498" s="1" t="s">
        <v>265</v>
      </c>
      <c r="C498" s="10">
        <v>44899</v>
      </c>
      <c r="D498" s="22">
        <v>0</v>
      </c>
      <c r="E498" s="17" t="s">
        <v>213</v>
      </c>
      <c r="F498" s="15">
        <v>24</v>
      </c>
      <c r="G498" s="2">
        <v>3.41</v>
      </c>
      <c r="H498" s="3">
        <v>2</v>
      </c>
      <c r="I498" s="2">
        <v>2.85</v>
      </c>
      <c r="J498" s="2">
        <f t="shared" si="15"/>
        <v>0.56000000000000005</v>
      </c>
      <c r="K498" s="1">
        <v>1</v>
      </c>
      <c r="L498" s="2">
        <f t="shared" si="16"/>
        <v>0.56000000000000005</v>
      </c>
      <c r="M498" s="1">
        <v>1</v>
      </c>
      <c r="N498" s="2">
        <v>0.56000000000000005</v>
      </c>
      <c r="O498" s="1" t="s">
        <v>1746</v>
      </c>
    </row>
    <row r="499" spans="1:15" x14ac:dyDescent="0.25">
      <c r="A499" s="1">
        <v>498</v>
      </c>
      <c r="B499" s="1" t="s">
        <v>266</v>
      </c>
      <c r="C499" s="10">
        <v>44899</v>
      </c>
      <c r="D499" s="22">
        <v>0</v>
      </c>
      <c r="E499" s="17" t="s">
        <v>213</v>
      </c>
      <c r="F499" s="15">
        <v>24</v>
      </c>
      <c r="G499" s="2">
        <v>3.64</v>
      </c>
      <c r="H499" s="3">
        <v>2</v>
      </c>
      <c r="I499" s="2">
        <v>2.7</v>
      </c>
      <c r="J499" s="2">
        <f t="shared" si="15"/>
        <v>0.94</v>
      </c>
      <c r="K499" s="1">
        <v>1</v>
      </c>
      <c r="L499" s="2">
        <f t="shared" si="16"/>
        <v>0.94</v>
      </c>
      <c r="M499" s="1">
        <v>1</v>
      </c>
      <c r="N499" s="2">
        <v>0.94</v>
      </c>
      <c r="O499" s="1" t="s">
        <v>1746</v>
      </c>
    </row>
    <row r="500" spans="1:15" x14ac:dyDescent="0.25">
      <c r="A500" s="1">
        <v>499</v>
      </c>
      <c r="B500" s="1" t="s">
        <v>265</v>
      </c>
      <c r="C500" s="10">
        <v>44900</v>
      </c>
      <c r="D500" s="22">
        <v>0</v>
      </c>
      <c r="E500" s="17" t="s">
        <v>2675</v>
      </c>
      <c r="F500" s="15">
        <v>18</v>
      </c>
      <c r="G500" s="2">
        <v>2.44</v>
      </c>
      <c r="H500" s="3">
        <v>3</v>
      </c>
      <c r="I500" s="2">
        <v>1.1200000000000001</v>
      </c>
      <c r="J500" s="2">
        <f t="shared" si="15"/>
        <v>1.3199999999999998</v>
      </c>
      <c r="K500" s="1">
        <v>1</v>
      </c>
      <c r="L500" s="2">
        <f t="shared" si="16"/>
        <v>1.3199999999999998</v>
      </c>
      <c r="M500" s="1">
        <v>1</v>
      </c>
      <c r="N500" s="2">
        <v>1.3199999999999998</v>
      </c>
      <c r="O500" s="1" t="s">
        <v>1746</v>
      </c>
    </row>
    <row r="501" spans="1:15" x14ac:dyDescent="0.25">
      <c r="A501" s="1">
        <v>500</v>
      </c>
      <c r="B501" s="1" t="s">
        <v>266</v>
      </c>
      <c r="C501" s="10">
        <v>44900</v>
      </c>
      <c r="D501" s="22">
        <v>0</v>
      </c>
      <c r="E501" s="17" t="s">
        <v>213</v>
      </c>
      <c r="F501" s="15">
        <v>24</v>
      </c>
      <c r="G501" s="2">
        <v>3.03</v>
      </c>
      <c r="H501" s="3">
        <v>2</v>
      </c>
      <c r="I501" s="2">
        <v>1.84</v>
      </c>
      <c r="J501" s="2">
        <f t="shared" si="15"/>
        <v>1.1899999999999997</v>
      </c>
      <c r="K501" s="1">
        <v>1</v>
      </c>
      <c r="L501" s="2">
        <f t="shared" si="16"/>
        <v>1.1899999999999997</v>
      </c>
      <c r="M501" s="1">
        <v>1</v>
      </c>
      <c r="N501" s="2">
        <v>1.1899999999999997</v>
      </c>
      <c r="O501" s="1" t="s">
        <v>1746</v>
      </c>
    </row>
    <row r="502" spans="1:15" x14ac:dyDescent="0.25">
      <c r="A502" s="1">
        <v>501</v>
      </c>
      <c r="B502" s="1" t="s">
        <v>265</v>
      </c>
      <c r="C502" s="10">
        <v>44901</v>
      </c>
      <c r="D502" s="22">
        <v>0</v>
      </c>
      <c r="E502" s="17" t="s">
        <v>2516</v>
      </c>
      <c r="F502" s="15">
        <v>24</v>
      </c>
      <c r="G502" s="2">
        <v>2.2999999999999998</v>
      </c>
      <c r="H502" s="3">
        <v>3</v>
      </c>
      <c r="I502" s="2">
        <v>1.1100000000000001</v>
      </c>
      <c r="J502" s="2">
        <f t="shared" si="15"/>
        <v>1.1899999999999997</v>
      </c>
      <c r="K502" s="1">
        <v>1</v>
      </c>
      <c r="L502" s="2">
        <f t="shared" si="16"/>
        <v>1.1899999999999997</v>
      </c>
      <c r="M502" s="1">
        <v>1</v>
      </c>
      <c r="N502" s="2">
        <v>1.1899999999999997</v>
      </c>
      <c r="O502" s="1" t="s">
        <v>1746</v>
      </c>
    </row>
    <row r="503" spans="1:15" x14ac:dyDescent="0.25">
      <c r="A503" s="1">
        <v>502</v>
      </c>
      <c r="B503" s="1" t="s">
        <v>266</v>
      </c>
      <c r="C503" s="10">
        <v>44901</v>
      </c>
      <c r="D503" s="22">
        <v>0</v>
      </c>
      <c r="E503" s="17" t="s">
        <v>213</v>
      </c>
      <c r="F503" s="15">
        <v>24</v>
      </c>
      <c r="G503" s="2">
        <v>2.75</v>
      </c>
      <c r="H503" s="3">
        <v>3</v>
      </c>
      <c r="I503" s="2">
        <v>1.77</v>
      </c>
      <c r="J503" s="2">
        <f t="shared" si="15"/>
        <v>0.98</v>
      </c>
      <c r="K503" s="1">
        <v>1</v>
      </c>
      <c r="L503" s="2">
        <f t="shared" si="16"/>
        <v>0.98</v>
      </c>
      <c r="M503" s="1">
        <v>1</v>
      </c>
      <c r="N503" s="2">
        <v>0.98</v>
      </c>
      <c r="O503" s="1" t="s">
        <v>1746</v>
      </c>
    </row>
    <row r="504" spans="1:15" x14ac:dyDescent="0.25">
      <c r="A504" s="1">
        <v>503</v>
      </c>
      <c r="B504" s="1" t="s">
        <v>265</v>
      </c>
      <c r="C504" s="10">
        <v>44902</v>
      </c>
      <c r="D504" s="22">
        <v>0</v>
      </c>
      <c r="E504" s="17" t="s">
        <v>213</v>
      </c>
      <c r="F504" s="15">
        <v>24</v>
      </c>
      <c r="G504" s="2">
        <v>2.27</v>
      </c>
      <c r="H504" s="3">
        <v>3</v>
      </c>
      <c r="I504" s="2">
        <v>1.1100000000000001</v>
      </c>
      <c r="J504" s="2">
        <f t="shared" si="15"/>
        <v>1.1599999999999999</v>
      </c>
      <c r="K504" s="1">
        <v>1</v>
      </c>
      <c r="L504" s="2">
        <f t="shared" si="16"/>
        <v>1.1599999999999999</v>
      </c>
      <c r="M504" s="1">
        <v>1</v>
      </c>
      <c r="N504" s="2">
        <v>1.1599999999999999</v>
      </c>
      <c r="O504" s="1" t="s">
        <v>1746</v>
      </c>
    </row>
    <row r="505" spans="1:15" x14ac:dyDescent="0.25">
      <c r="A505" s="1">
        <v>504</v>
      </c>
      <c r="B505" s="1" t="s">
        <v>266</v>
      </c>
      <c r="C505" s="10">
        <v>44902</v>
      </c>
      <c r="D505" s="22">
        <v>0</v>
      </c>
      <c r="E505" s="17" t="s">
        <v>213</v>
      </c>
      <c r="F505" s="15">
        <v>24</v>
      </c>
      <c r="G505" s="2">
        <v>2.7</v>
      </c>
      <c r="H505" s="3">
        <v>2</v>
      </c>
      <c r="I505" s="2">
        <v>1.75</v>
      </c>
      <c r="J505" s="2">
        <f t="shared" si="15"/>
        <v>0.95000000000000018</v>
      </c>
      <c r="K505" s="1">
        <v>1</v>
      </c>
      <c r="L505" s="2">
        <f t="shared" si="16"/>
        <v>0.95000000000000018</v>
      </c>
      <c r="M505" s="1">
        <v>1</v>
      </c>
      <c r="N505" s="2">
        <v>0.95000000000000018</v>
      </c>
      <c r="O505" s="1" t="s">
        <v>1746</v>
      </c>
    </row>
    <row r="506" spans="1:15" x14ac:dyDescent="0.25">
      <c r="A506" s="1">
        <v>505</v>
      </c>
      <c r="B506" s="1" t="s">
        <v>265</v>
      </c>
      <c r="C506" s="10">
        <v>44903</v>
      </c>
      <c r="D506" s="22">
        <v>0</v>
      </c>
      <c r="E506" s="17" t="s">
        <v>213</v>
      </c>
      <c r="F506" s="15">
        <v>24</v>
      </c>
      <c r="G506" s="2">
        <v>2.21</v>
      </c>
      <c r="H506" s="3">
        <v>3</v>
      </c>
      <c r="I506" s="2">
        <v>1.1000000000000001</v>
      </c>
      <c r="J506" s="2">
        <f t="shared" si="15"/>
        <v>1.1099999999999999</v>
      </c>
      <c r="K506" s="1">
        <v>1</v>
      </c>
      <c r="L506" s="2">
        <f t="shared" si="16"/>
        <v>1.1099999999999999</v>
      </c>
      <c r="M506" s="1">
        <v>1</v>
      </c>
      <c r="N506" s="2">
        <v>1.1099999999999999</v>
      </c>
      <c r="O506" s="1" t="s">
        <v>1746</v>
      </c>
    </row>
    <row r="507" spans="1:15" x14ac:dyDescent="0.25">
      <c r="A507" s="1">
        <v>506</v>
      </c>
      <c r="B507" s="1" t="s">
        <v>266</v>
      </c>
      <c r="C507" s="10">
        <v>44903</v>
      </c>
      <c r="D507" s="22">
        <v>0</v>
      </c>
      <c r="E507" s="17" t="s">
        <v>213</v>
      </c>
      <c r="F507" s="15">
        <v>24</v>
      </c>
      <c r="G507" s="2">
        <v>2.69</v>
      </c>
      <c r="H507" s="3">
        <v>3</v>
      </c>
      <c r="I507" s="2">
        <v>1.72</v>
      </c>
      <c r="J507" s="2">
        <f t="shared" si="15"/>
        <v>0.97</v>
      </c>
      <c r="K507" s="1">
        <v>1</v>
      </c>
      <c r="L507" s="2">
        <f t="shared" si="16"/>
        <v>0.97</v>
      </c>
      <c r="M507" s="1">
        <v>1</v>
      </c>
      <c r="N507" s="2">
        <v>0.97</v>
      </c>
      <c r="O507" s="1" t="s">
        <v>1746</v>
      </c>
    </row>
    <row r="508" spans="1:15" x14ac:dyDescent="0.25">
      <c r="A508" s="1">
        <v>507</v>
      </c>
      <c r="B508" s="1" t="s">
        <v>265</v>
      </c>
      <c r="C508" s="10">
        <v>44904</v>
      </c>
      <c r="D508" s="22">
        <v>0</v>
      </c>
      <c r="E508" s="17" t="s">
        <v>213</v>
      </c>
      <c r="F508" s="15">
        <v>24</v>
      </c>
      <c r="G508" s="2">
        <v>2.17</v>
      </c>
      <c r="H508" s="3">
        <v>2</v>
      </c>
      <c r="I508" s="2">
        <v>1.08</v>
      </c>
      <c r="J508" s="2">
        <f t="shared" si="15"/>
        <v>1.0899999999999999</v>
      </c>
      <c r="K508" s="1">
        <v>1</v>
      </c>
      <c r="L508" s="2">
        <f t="shared" si="16"/>
        <v>1.0899999999999999</v>
      </c>
      <c r="M508" s="1">
        <v>1</v>
      </c>
      <c r="N508" s="2">
        <v>1.0899999999999999</v>
      </c>
      <c r="O508" s="1" t="s">
        <v>1746</v>
      </c>
    </row>
    <row r="509" spans="1:15" x14ac:dyDescent="0.25">
      <c r="A509" s="1">
        <v>508</v>
      </c>
      <c r="B509" s="1" t="s">
        <v>266</v>
      </c>
      <c r="C509" s="10">
        <v>44904</v>
      </c>
      <c r="D509" s="22">
        <v>0</v>
      </c>
      <c r="E509" s="17" t="s">
        <v>213</v>
      </c>
      <c r="F509" s="15">
        <v>24</v>
      </c>
      <c r="G509" s="2">
        <v>2.64</v>
      </c>
      <c r="H509" s="3">
        <v>3</v>
      </c>
      <c r="I509" s="2">
        <v>1.64</v>
      </c>
      <c r="J509" s="2">
        <f t="shared" si="15"/>
        <v>1.0000000000000002</v>
      </c>
      <c r="K509" s="1">
        <v>1</v>
      </c>
      <c r="L509" s="2">
        <f t="shared" si="16"/>
        <v>1.0000000000000002</v>
      </c>
      <c r="M509" s="1">
        <v>1</v>
      </c>
      <c r="N509" s="2">
        <v>1.0000000000000002</v>
      </c>
      <c r="O509" s="1" t="s">
        <v>1746</v>
      </c>
    </row>
    <row r="510" spans="1:15" x14ac:dyDescent="0.25">
      <c r="A510" s="1">
        <v>509</v>
      </c>
      <c r="B510" s="1" t="s">
        <v>265</v>
      </c>
      <c r="C510" s="10">
        <v>44905</v>
      </c>
      <c r="D510" s="22">
        <v>0</v>
      </c>
      <c r="E510" s="17" t="s">
        <v>213</v>
      </c>
      <c r="F510" s="15">
        <v>24</v>
      </c>
      <c r="G510" s="2">
        <v>2.16</v>
      </c>
      <c r="H510" s="3">
        <v>2</v>
      </c>
      <c r="I510" s="2">
        <v>1.06</v>
      </c>
      <c r="J510" s="2">
        <f t="shared" si="15"/>
        <v>1.1000000000000001</v>
      </c>
      <c r="K510" s="1">
        <v>1</v>
      </c>
      <c r="L510" s="2">
        <f t="shared" si="16"/>
        <v>1.1000000000000001</v>
      </c>
      <c r="M510" s="1">
        <v>1</v>
      </c>
      <c r="N510" s="2">
        <v>1.1000000000000001</v>
      </c>
      <c r="O510" s="1" t="s">
        <v>1746</v>
      </c>
    </row>
    <row r="511" spans="1:15" x14ac:dyDescent="0.25">
      <c r="A511" s="1">
        <v>510</v>
      </c>
      <c r="B511" s="1" t="s">
        <v>266</v>
      </c>
      <c r="C511" s="10">
        <v>44905</v>
      </c>
      <c r="D511" s="22">
        <v>0</v>
      </c>
      <c r="E511" s="17" t="s">
        <v>213</v>
      </c>
      <c r="F511" s="15">
        <v>24</v>
      </c>
      <c r="G511" s="2">
        <v>2.69</v>
      </c>
      <c r="H511" s="3">
        <v>3</v>
      </c>
      <c r="I511" s="2">
        <v>1.77</v>
      </c>
      <c r="J511" s="2">
        <f t="shared" si="15"/>
        <v>0.91999999999999993</v>
      </c>
      <c r="K511" s="1">
        <v>1</v>
      </c>
      <c r="L511" s="2">
        <f t="shared" si="16"/>
        <v>0.91999999999999993</v>
      </c>
      <c r="M511" s="1">
        <v>1</v>
      </c>
      <c r="N511" s="2">
        <v>0.91999999999999993</v>
      </c>
      <c r="O511" s="1" t="s">
        <v>1746</v>
      </c>
    </row>
    <row r="512" spans="1:15" x14ac:dyDescent="0.25">
      <c r="A512" s="1">
        <v>511</v>
      </c>
      <c r="B512" s="1" t="s">
        <v>265</v>
      </c>
      <c r="C512" s="10">
        <v>44906</v>
      </c>
      <c r="D512" s="22">
        <v>0</v>
      </c>
      <c r="E512" s="17" t="s">
        <v>213</v>
      </c>
      <c r="F512" s="15">
        <v>24</v>
      </c>
      <c r="G512" s="2">
        <v>2.16</v>
      </c>
      <c r="H512" s="3">
        <v>2</v>
      </c>
      <c r="I512" s="2">
        <v>1.0900000000000001</v>
      </c>
      <c r="J512" s="2">
        <f t="shared" si="15"/>
        <v>1.07</v>
      </c>
      <c r="K512" s="1">
        <v>1</v>
      </c>
      <c r="L512" s="2">
        <f t="shared" si="16"/>
        <v>1.07</v>
      </c>
      <c r="M512" s="1">
        <v>1</v>
      </c>
      <c r="N512" s="2">
        <v>1.07</v>
      </c>
      <c r="O512" s="1" t="s">
        <v>1746</v>
      </c>
    </row>
    <row r="513" spans="1:15" x14ac:dyDescent="0.25">
      <c r="A513" s="1">
        <v>512</v>
      </c>
      <c r="B513" s="1" t="s">
        <v>266</v>
      </c>
      <c r="C513" s="10">
        <v>44906</v>
      </c>
      <c r="D513" s="22">
        <v>0</v>
      </c>
      <c r="E513" s="17" t="s">
        <v>213</v>
      </c>
      <c r="F513" s="15">
        <v>24</v>
      </c>
      <c r="G513" s="2">
        <v>2.63</v>
      </c>
      <c r="H513" s="3">
        <v>3</v>
      </c>
      <c r="I513" s="2">
        <v>1.76</v>
      </c>
      <c r="J513" s="2">
        <f t="shared" si="15"/>
        <v>0.86999999999999988</v>
      </c>
      <c r="K513" s="1">
        <v>1</v>
      </c>
      <c r="L513" s="2">
        <f t="shared" si="16"/>
        <v>0.86999999999999988</v>
      </c>
      <c r="M513" s="1">
        <v>1</v>
      </c>
      <c r="N513" s="2">
        <v>0.86999999999999988</v>
      </c>
      <c r="O513" s="1" t="s">
        <v>1746</v>
      </c>
    </row>
    <row r="514" spans="1:15" x14ac:dyDescent="0.25">
      <c r="A514" s="1">
        <v>513</v>
      </c>
      <c r="B514" s="1" t="s">
        <v>265</v>
      </c>
      <c r="C514" s="10">
        <v>44907</v>
      </c>
      <c r="D514" s="22">
        <v>0</v>
      </c>
      <c r="E514" s="17" t="s">
        <v>213</v>
      </c>
      <c r="F514" s="15">
        <v>24</v>
      </c>
      <c r="G514" s="2">
        <v>2.15</v>
      </c>
      <c r="H514" s="3">
        <v>2</v>
      </c>
      <c r="I514" s="2">
        <v>1.08</v>
      </c>
      <c r="J514" s="2">
        <f t="shared" ref="J514:J553" si="17">G514-I514</f>
        <v>1.0699999999999998</v>
      </c>
      <c r="K514" s="1">
        <v>1</v>
      </c>
      <c r="L514" s="2">
        <f t="shared" si="16"/>
        <v>1.0699999999999998</v>
      </c>
      <c r="M514" s="1">
        <v>1</v>
      </c>
      <c r="N514" s="2">
        <v>1.0699999999999998</v>
      </c>
      <c r="O514" s="1" t="s">
        <v>1746</v>
      </c>
    </row>
    <row r="515" spans="1:15" x14ac:dyDescent="0.25">
      <c r="A515" s="1">
        <v>514</v>
      </c>
      <c r="B515" s="1" t="s">
        <v>266</v>
      </c>
      <c r="C515" s="10">
        <v>44907</v>
      </c>
      <c r="D515" s="22">
        <v>0</v>
      </c>
      <c r="E515" s="17" t="s">
        <v>213</v>
      </c>
      <c r="F515" s="15">
        <v>24</v>
      </c>
      <c r="G515" s="2">
        <v>2.62</v>
      </c>
      <c r="H515" s="3">
        <v>3</v>
      </c>
      <c r="I515" s="2">
        <v>1.77</v>
      </c>
      <c r="J515" s="2">
        <f t="shared" si="17"/>
        <v>0.85000000000000009</v>
      </c>
      <c r="K515" s="1">
        <v>1</v>
      </c>
      <c r="L515" s="2">
        <f t="shared" ref="L515:L553" si="18">(G515-I515-D515)*K515</f>
        <v>0.85000000000000009</v>
      </c>
      <c r="M515" s="1">
        <v>1</v>
      </c>
      <c r="N515" s="2">
        <v>0.85000000000000009</v>
      </c>
      <c r="O515" s="1" t="s">
        <v>1746</v>
      </c>
    </row>
    <row r="516" spans="1:15" x14ac:dyDescent="0.25">
      <c r="A516" s="1">
        <v>515</v>
      </c>
      <c r="B516" s="1" t="s">
        <v>265</v>
      </c>
      <c r="C516" s="10">
        <v>44908</v>
      </c>
      <c r="D516" s="22">
        <v>0</v>
      </c>
      <c r="E516" s="17" t="s">
        <v>213</v>
      </c>
      <c r="F516" s="15">
        <v>24</v>
      </c>
      <c r="G516" s="2">
        <v>2.13</v>
      </c>
      <c r="H516" s="3">
        <v>2</v>
      </c>
      <c r="I516" s="2">
        <v>1.08</v>
      </c>
      <c r="J516" s="2">
        <f t="shared" si="17"/>
        <v>1.0499999999999998</v>
      </c>
      <c r="K516" s="1">
        <v>1</v>
      </c>
      <c r="L516" s="2">
        <f t="shared" si="18"/>
        <v>1.0499999999999998</v>
      </c>
      <c r="M516" s="1">
        <v>1</v>
      </c>
      <c r="N516" s="2">
        <v>1.0499999999999998</v>
      </c>
      <c r="O516" s="1" t="s">
        <v>1746</v>
      </c>
    </row>
    <row r="517" spans="1:15" x14ac:dyDescent="0.25">
      <c r="A517" s="1">
        <v>516</v>
      </c>
      <c r="B517" s="1" t="s">
        <v>266</v>
      </c>
      <c r="C517" s="10">
        <v>44908</v>
      </c>
      <c r="D517" s="22">
        <v>0</v>
      </c>
      <c r="E517" s="17" t="s">
        <v>213</v>
      </c>
      <c r="F517" s="15">
        <v>24</v>
      </c>
      <c r="G517" s="2">
        <v>2.62</v>
      </c>
      <c r="H517" s="3">
        <v>3</v>
      </c>
      <c r="I517" s="2">
        <v>1.77</v>
      </c>
      <c r="J517" s="2">
        <f t="shared" si="17"/>
        <v>0.85000000000000009</v>
      </c>
      <c r="K517" s="1">
        <v>1</v>
      </c>
      <c r="L517" s="2">
        <f t="shared" si="18"/>
        <v>0.85000000000000009</v>
      </c>
      <c r="M517" s="1">
        <v>1</v>
      </c>
      <c r="N517" s="2">
        <v>0.85000000000000009</v>
      </c>
      <c r="O517" s="1" t="s">
        <v>1746</v>
      </c>
    </row>
    <row r="518" spans="1:15" x14ac:dyDescent="0.25">
      <c r="A518" s="1">
        <v>517</v>
      </c>
      <c r="B518" s="1" t="s">
        <v>265</v>
      </c>
      <c r="C518" s="10">
        <v>44909</v>
      </c>
      <c r="D518" s="22">
        <v>0</v>
      </c>
      <c r="E518" s="17" t="s">
        <v>213</v>
      </c>
      <c r="F518" s="15">
        <v>24</v>
      </c>
      <c r="G518" s="2">
        <v>2.13</v>
      </c>
      <c r="H518" s="3">
        <v>2</v>
      </c>
      <c r="I518" s="2">
        <v>1.08</v>
      </c>
      <c r="J518" s="2">
        <f t="shared" si="17"/>
        <v>1.0499999999999998</v>
      </c>
      <c r="K518" s="1">
        <v>1</v>
      </c>
      <c r="L518" s="2">
        <f t="shared" si="18"/>
        <v>1.0499999999999998</v>
      </c>
      <c r="M518" s="1">
        <v>1</v>
      </c>
      <c r="N518" s="2">
        <v>1.0499999999999998</v>
      </c>
      <c r="O518" s="1" t="s">
        <v>1746</v>
      </c>
    </row>
    <row r="519" spans="1:15" x14ac:dyDescent="0.25">
      <c r="A519" s="1">
        <v>518</v>
      </c>
      <c r="B519" s="1" t="s">
        <v>266</v>
      </c>
      <c r="C519" s="10">
        <v>44909</v>
      </c>
      <c r="D519" s="22">
        <v>0</v>
      </c>
      <c r="E519" s="17" t="s">
        <v>213</v>
      </c>
      <c r="F519" s="15">
        <v>24</v>
      </c>
      <c r="G519" s="2">
        <v>2.63</v>
      </c>
      <c r="H519" s="3">
        <v>3</v>
      </c>
      <c r="I519" s="2">
        <v>1.77</v>
      </c>
      <c r="J519" s="2">
        <f t="shared" si="17"/>
        <v>0.85999999999999988</v>
      </c>
      <c r="K519" s="1">
        <v>1</v>
      </c>
      <c r="L519" s="2">
        <f t="shared" si="18"/>
        <v>0.85999999999999988</v>
      </c>
      <c r="M519" s="1">
        <v>1</v>
      </c>
      <c r="N519" s="2">
        <v>0.85999999999999988</v>
      </c>
      <c r="O519" s="1" t="s">
        <v>1746</v>
      </c>
    </row>
    <row r="520" spans="1:15" x14ac:dyDescent="0.25">
      <c r="A520" s="1">
        <v>519</v>
      </c>
      <c r="B520" s="1" t="s">
        <v>265</v>
      </c>
      <c r="C520" s="10">
        <v>44910</v>
      </c>
      <c r="D520" s="22">
        <v>0</v>
      </c>
      <c r="E520" s="17" t="s">
        <v>213</v>
      </c>
      <c r="F520" s="15">
        <v>24</v>
      </c>
      <c r="G520" s="2">
        <v>2.13</v>
      </c>
      <c r="H520" s="3">
        <v>2</v>
      </c>
      <c r="I520" s="2">
        <v>1.07</v>
      </c>
      <c r="J520" s="2">
        <f t="shared" si="17"/>
        <v>1.0599999999999998</v>
      </c>
      <c r="K520" s="1">
        <v>1</v>
      </c>
      <c r="L520" s="2">
        <f t="shared" si="18"/>
        <v>1.0599999999999998</v>
      </c>
      <c r="M520" s="1">
        <v>1</v>
      </c>
      <c r="N520" s="2">
        <v>1.0599999999999998</v>
      </c>
      <c r="O520" s="1" t="s">
        <v>1746</v>
      </c>
    </row>
    <row r="521" spans="1:15" x14ac:dyDescent="0.25">
      <c r="A521" s="1">
        <v>520</v>
      </c>
      <c r="B521" s="1" t="s">
        <v>266</v>
      </c>
      <c r="C521" s="10">
        <v>44910</v>
      </c>
      <c r="D521" s="22">
        <v>0</v>
      </c>
      <c r="E521" s="17" t="s">
        <v>213</v>
      </c>
      <c r="F521" s="15">
        <v>24</v>
      </c>
      <c r="G521" s="2">
        <v>2.64</v>
      </c>
      <c r="H521" s="3">
        <v>3</v>
      </c>
      <c r="I521" s="2">
        <v>1.77</v>
      </c>
      <c r="J521" s="2">
        <f t="shared" si="17"/>
        <v>0.87000000000000011</v>
      </c>
      <c r="K521" s="1">
        <v>1</v>
      </c>
      <c r="L521" s="2">
        <f t="shared" si="18"/>
        <v>0.87000000000000011</v>
      </c>
      <c r="M521" s="1">
        <v>1</v>
      </c>
      <c r="N521" s="2">
        <v>0.87000000000000011</v>
      </c>
      <c r="O521" s="1" t="s">
        <v>1746</v>
      </c>
    </row>
    <row r="522" spans="1:15" x14ac:dyDescent="0.25">
      <c r="A522" s="1">
        <v>521</v>
      </c>
      <c r="B522" s="1" t="s">
        <v>265</v>
      </c>
      <c r="C522" s="10">
        <v>44911</v>
      </c>
      <c r="D522" s="22">
        <v>0</v>
      </c>
      <c r="E522" s="17" t="s">
        <v>213</v>
      </c>
      <c r="F522" s="15">
        <v>24</v>
      </c>
      <c r="G522" s="2">
        <v>2.12</v>
      </c>
      <c r="H522" s="3">
        <v>2</v>
      </c>
      <c r="I522" s="2">
        <v>1.07</v>
      </c>
      <c r="J522" s="2">
        <f t="shared" si="17"/>
        <v>1.05</v>
      </c>
      <c r="K522" s="1">
        <v>1</v>
      </c>
      <c r="L522" s="2">
        <f t="shared" si="18"/>
        <v>1.05</v>
      </c>
      <c r="M522" s="1">
        <v>1</v>
      </c>
      <c r="N522" s="2">
        <v>1.05</v>
      </c>
      <c r="O522" s="1" t="s">
        <v>1746</v>
      </c>
    </row>
    <row r="523" spans="1:15" x14ac:dyDescent="0.25">
      <c r="A523" s="1">
        <v>522</v>
      </c>
      <c r="B523" s="1" t="s">
        <v>266</v>
      </c>
      <c r="C523" s="10">
        <v>44911</v>
      </c>
      <c r="D523" s="22">
        <v>0</v>
      </c>
      <c r="E523" s="17" t="s">
        <v>213</v>
      </c>
      <c r="F523" s="15">
        <v>24</v>
      </c>
      <c r="G523" s="2">
        <v>2.62</v>
      </c>
      <c r="H523" s="3">
        <v>3</v>
      </c>
      <c r="I523" s="2">
        <v>1.77</v>
      </c>
      <c r="J523" s="2">
        <f t="shared" si="17"/>
        <v>0.85000000000000009</v>
      </c>
      <c r="K523" s="1">
        <v>1</v>
      </c>
      <c r="L523" s="2">
        <f t="shared" si="18"/>
        <v>0.85000000000000009</v>
      </c>
      <c r="M523" s="1">
        <v>1</v>
      </c>
      <c r="N523" s="2">
        <v>0.85000000000000009</v>
      </c>
      <c r="O523" s="1" t="s">
        <v>1746</v>
      </c>
    </row>
    <row r="524" spans="1:15" x14ac:dyDescent="0.25">
      <c r="A524" s="1">
        <v>523</v>
      </c>
      <c r="B524" s="1" t="s">
        <v>265</v>
      </c>
      <c r="C524" s="10">
        <v>44912</v>
      </c>
      <c r="D524" s="22">
        <v>0</v>
      </c>
      <c r="E524" s="17" t="s">
        <v>213</v>
      </c>
      <c r="F524" s="15">
        <v>24</v>
      </c>
      <c r="G524" s="2">
        <v>2.12</v>
      </c>
      <c r="H524" s="3">
        <v>2</v>
      </c>
      <c r="I524" s="2">
        <v>1.07</v>
      </c>
      <c r="J524" s="2">
        <f t="shared" si="17"/>
        <v>1.05</v>
      </c>
      <c r="K524" s="1">
        <v>1</v>
      </c>
      <c r="L524" s="2">
        <f t="shared" si="18"/>
        <v>1.05</v>
      </c>
      <c r="M524" s="1">
        <v>1</v>
      </c>
      <c r="N524" s="2">
        <v>1.05</v>
      </c>
      <c r="O524" s="1" t="s">
        <v>1746</v>
      </c>
    </row>
    <row r="525" spans="1:15" x14ac:dyDescent="0.25">
      <c r="A525" s="1">
        <v>524</v>
      </c>
      <c r="B525" s="1" t="s">
        <v>266</v>
      </c>
      <c r="C525" s="10">
        <v>44912</v>
      </c>
      <c r="D525" s="22">
        <v>0</v>
      </c>
      <c r="E525" s="17" t="s">
        <v>213</v>
      </c>
      <c r="F525" s="15">
        <v>24</v>
      </c>
      <c r="G525" s="2">
        <v>2.66</v>
      </c>
      <c r="H525" s="3">
        <v>3</v>
      </c>
      <c r="I525" s="2">
        <v>1.77</v>
      </c>
      <c r="J525" s="2">
        <f t="shared" si="17"/>
        <v>0.89000000000000012</v>
      </c>
      <c r="K525" s="1">
        <v>1</v>
      </c>
      <c r="L525" s="2">
        <f t="shared" si="18"/>
        <v>0.89000000000000012</v>
      </c>
      <c r="M525" s="1">
        <v>1</v>
      </c>
      <c r="N525" s="2">
        <v>0.89000000000000012</v>
      </c>
      <c r="O525" s="1" t="s">
        <v>1746</v>
      </c>
    </row>
    <row r="526" spans="1:15" x14ac:dyDescent="0.25">
      <c r="A526" s="1">
        <v>525</v>
      </c>
      <c r="B526" s="1" t="s">
        <v>265</v>
      </c>
      <c r="C526" s="10">
        <v>44913</v>
      </c>
      <c r="D526" s="22">
        <v>0</v>
      </c>
      <c r="E526" s="17" t="s">
        <v>213</v>
      </c>
      <c r="F526" s="15">
        <v>24</v>
      </c>
      <c r="G526" s="2">
        <v>2.12</v>
      </c>
      <c r="H526" s="3">
        <v>2</v>
      </c>
      <c r="I526" s="2">
        <v>1.07</v>
      </c>
      <c r="J526" s="2">
        <f t="shared" si="17"/>
        <v>1.05</v>
      </c>
      <c r="K526" s="1">
        <v>1</v>
      </c>
      <c r="L526" s="2">
        <f t="shared" si="18"/>
        <v>1.05</v>
      </c>
      <c r="M526" s="1">
        <v>1</v>
      </c>
      <c r="N526" s="2">
        <v>1.05</v>
      </c>
      <c r="O526" s="1" t="s">
        <v>1746</v>
      </c>
    </row>
    <row r="527" spans="1:15" x14ac:dyDescent="0.25">
      <c r="A527" s="1">
        <v>526</v>
      </c>
      <c r="B527" s="1" t="s">
        <v>266</v>
      </c>
      <c r="C527" s="10">
        <v>44913</v>
      </c>
      <c r="D527" s="22">
        <v>0</v>
      </c>
      <c r="E527" s="17" t="s">
        <v>213</v>
      </c>
      <c r="F527" s="15">
        <v>24</v>
      </c>
      <c r="G527" s="2">
        <v>2.66</v>
      </c>
      <c r="H527" s="3">
        <v>3</v>
      </c>
      <c r="I527" s="2">
        <v>1.64</v>
      </c>
      <c r="J527" s="2">
        <f t="shared" si="17"/>
        <v>1.0200000000000002</v>
      </c>
      <c r="K527" s="1">
        <v>1</v>
      </c>
      <c r="L527" s="2">
        <f t="shared" si="18"/>
        <v>1.0200000000000002</v>
      </c>
      <c r="M527" s="1">
        <v>1</v>
      </c>
      <c r="N527" s="2">
        <v>1.0200000000000002</v>
      </c>
      <c r="O527" s="1" t="s">
        <v>1746</v>
      </c>
    </row>
    <row r="528" spans="1:15" x14ac:dyDescent="0.25">
      <c r="A528" s="1">
        <v>527</v>
      </c>
      <c r="B528" s="1" t="s">
        <v>265</v>
      </c>
      <c r="C528" s="10">
        <v>44914</v>
      </c>
      <c r="D528" s="22">
        <v>0</v>
      </c>
      <c r="E528" s="17" t="s">
        <v>213</v>
      </c>
      <c r="F528" s="15">
        <v>24</v>
      </c>
      <c r="G528" s="2">
        <v>2.11</v>
      </c>
      <c r="H528" s="3">
        <v>2</v>
      </c>
      <c r="I528" s="2">
        <v>1.07</v>
      </c>
      <c r="J528" s="2">
        <f t="shared" si="17"/>
        <v>1.0399999999999998</v>
      </c>
      <c r="K528" s="1">
        <v>1</v>
      </c>
      <c r="L528" s="2">
        <f t="shared" si="18"/>
        <v>1.0399999999999998</v>
      </c>
      <c r="M528" s="1">
        <v>1</v>
      </c>
      <c r="N528" s="2">
        <v>1.0399999999999998</v>
      </c>
      <c r="O528" s="1" t="s">
        <v>1746</v>
      </c>
    </row>
    <row r="529" spans="1:15" x14ac:dyDescent="0.25">
      <c r="A529" s="1">
        <v>528</v>
      </c>
      <c r="B529" s="1" t="s">
        <v>266</v>
      </c>
      <c r="C529" s="10">
        <v>44914</v>
      </c>
      <c r="D529" s="22">
        <v>0</v>
      </c>
      <c r="E529" s="17" t="s">
        <v>213</v>
      </c>
      <c r="F529" s="15">
        <v>24</v>
      </c>
      <c r="G529" s="2">
        <v>2.64</v>
      </c>
      <c r="H529" s="3">
        <v>3</v>
      </c>
      <c r="I529" s="2">
        <v>1.72</v>
      </c>
      <c r="J529" s="2">
        <f t="shared" si="17"/>
        <v>0.92000000000000015</v>
      </c>
      <c r="K529" s="1">
        <v>1</v>
      </c>
      <c r="L529" s="2">
        <f t="shared" si="18"/>
        <v>0.92000000000000015</v>
      </c>
      <c r="M529" s="1">
        <v>1</v>
      </c>
      <c r="N529" s="2">
        <v>0.92000000000000015</v>
      </c>
      <c r="O529" s="1" t="s">
        <v>1746</v>
      </c>
    </row>
    <row r="530" spans="1:15" x14ac:dyDescent="0.25">
      <c r="A530" s="1">
        <v>529</v>
      </c>
      <c r="B530" s="1" t="s">
        <v>265</v>
      </c>
      <c r="C530" s="10">
        <v>44915</v>
      </c>
      <c r="D530" s="22">
        <v>0</v>
      </c>
      <c r="E530" s="17" t="s">
        <v>213</v>
      </c>
      <c r="F530" s="15">
        <v>24</v>
      </c>
      <c r="G530" s="2">
        <v>2.11</v>
      </c>
      <c r="H530" s="3">
        <v>2</v>
      </c>
      <c r="I530" s="2">
        <v>1.07</v>
      </c>
      <c r="J530" s="2">
        <f t="shared" si="17"/>
        <v>1.0399999999999998</v>
      </c>
      <c r="K530" s="1">
        <v>1</v>
      </c>
      <c r="L530" s="2">
        <f t="shared" si="18"/>
        <v>1.0399999999999998</v>
      </c>
      <c r="M530" s="1">
        <v>1</v>
      </c>
      <c r="N530" s="2">
        <v>1.0399999999999998</v>
      </c>
      <c r="O530" s="1" t="s">
        <v>1746</v>
      </c>
    </row>
    <row r="531" spans="1:15" x14ac:dyDescent="0.25">
      <c r="A531" s="1">
        <v>530</v>
      </c>
      <c r="B531" s="1" t="s">
        <v>266</v>
      </c>
      <c r="C531" s="10">
        <v>44915</v>
      </c>
      <c r="D531" s="22">
        <v>0</v>
      </c>
      <c r="E531" s="17" t="s">
        <v>213</v>
      </c>
      <c r="F531" s="15">
        <v>24</v>
      </c>
      <c r="G531" s="2">
        <v>2.64</v>
      </c>
      <c r="H531" s="3">
        <v>3</v>
      </c>
      <c r="I531" s="2">
        <v>1.7</v>
      </c>
      <c r="J531" s="2">
        <f t="shared" si="17"/>
        <v>0.94000000000000017</v>
      </c>
      <c r="K531" s="1">
        <v>1</v>
      </c>
      <c r="L531" s="2">
        <f t="shared" si="18"/>
        <v>0.94000000000000017</v>
      </c>
      <c r="M531" s="1">
        <v>1</v>
      </c>
      <c r="N531" s="2">
        <v>0.94000000000000017</v>
      </c>
      <c r="O531" s="1" t="s">
        <v>1746</v>
      </c>
    </row>
    <row r="532" spans="1:15" x14ac:dyDescent="0.25">
      <c r="A532" s="1">
        <v>531</v>
      </c>
      <c r="B532" s="1" t="s">
        <v>265</v>
      </c>
      <c r="C532" s="10">
        <v>44916</v>
      </c>
      <c r="D532" s="22">
        <v>0</v>
      </c>
      <c r="E532" s="17" t="s">
        <v>213</v>
      </c>
      <c r="F532" s="15">
        <v>24</v>
      </c>
      <c r="G532" s="2">
        <v>2.12</v>
      </c>
      <c r="H532" s="3">
        <v>2</v>
      </c>
      <c r="I532" s="2">
        <v>1.07</v>
      </c>
      <c r="J532" s="2">
        <f t="shared" si="17"/>
        <v>1.05</v>
      </c>
      <c r="K532" s="1">
        <v>1</v>
      </c>
      <c r="L532" s="2">
        <f t="shared" si="18"/>
        <v>1.05</v>
      </c>
      <c r="M532" s="1">
        <v>1</v>
      </c>
      <c r="N532" s="2">
        <v>1.05</v>
      </c>
      <c r="O532" s="1" t="s">
        <v>1746</v>
      </c>
    </row>
    <row r="533" spans="1:15" x14ac:dyDescent="0.25">
      <c r="A533" s="1">
        <v>532</v>
      </c>
      <c r="B533" s="1" t="s">
        <v>266</v>
      </c>
      <c r="C533" s="10">
        <v>44916</v>
      </c>
      <c r="D533" s="22">
        <v>0</v>
      </c>
      <c r="E533" s="17" t="s">
        <v>213</v>
      </c>
      <c r="F533" s="15">
        <v>24</v>
      </c>
      <c r="G533" s="2">
        <v>2.64</v>
      </c>
      <c r="H533" s="3">
        <v>3</v>
      </c>
      <c r="I533" s="2">
        <v>1.73</v>
      </c>
      <c r="J533" s="2">
        <f t="shared" si="17"/>
        <v>0.91000000000000014</v>
      </c>
      <c r="K533" s="1">
        <v>1</v>
      </c>
      <c r="L533" s="2">
        <f t="shared" si="18"/>
        <v>0.91000000000000014</v>
      </c>
      <c r="M533" s="1">
        <v>1</v>
      </c>
      <c r="N533" s="2">
        <v>0.91000000000000014</v>
      </c>
      <c r="O533" s="1" t="s">
        <v>1746</v>
      </c>
    </row>
    <row r="534" spans="1:15" x14ac:dyDescent="0.25">
      <c r="A534" s="1">
        <v>533</v>
      </c>
      <c r="B534" s="1" t="s">
        <v>265</v>
      </c>
      <c r="C534" s="10">
        <v>44917</v>
      </c>
      <c r="D534" s="22">
        <v>0</v>
      </c>
      <c r="E534" s="17" t="s">
        <v>213</v>
      </c>
      <c r="F534" s="15">
        <v>24</v>
      </c>
      <c r="G534" s="2">
        <v>2.11</v>
      </c>
      <c r="H534" s="3">
        <v>2</v>
      </c>
      <c r="I534" s="2">
        <v>1.07</v>
      </c>
      <c r="J534" s="2">
        <f t="shared" si="17"/>
        <v>1.0399999999999998</v>
      </c>
      <c r="K534" s="1">
        <v>1</v>
      </c>
      <c r="L534" s="2">
        <f t="shared" si="18"/>
        <v>1.0399999999999998</v>
      </c>
      <c r="M534" s="1">
        <v>1</v>
      </c>
      <c r="N534" s="2">
        <v>1.0399999999999998</v>
      </c>
      <c r="O534" s="1" t="s">
        <v>1746</v>
      </c>
    </row>
    <row r="535" spans="1:15" x14ac:dyDescent="0.25">
      <c r="A535" s="1">
        <v>534</v>
      </c>
      <c r="B535" s="1" t="s">
        <v>266</v>
      </c>
      <c r="C535" s="10">
        <v>44917</v>
      </c>
      <c r="D535" s="22">
        <v>0</v>
      </c>
      <c r="E535" s="17" t="s">
        <v>213</v>
      </c>
      <c r="F535" s="15">
        <v>24</v>
      </c>
      <c r="G535" s="2">
        <v>2.64</v>
      </c>
      <c r="H535" s="3">
        <v>3</v>
      </c>
      <c r="I535" s="2">
        <v>1.7</v>
      </c>
      <c r="J535" s="2">
        <f t="shared" si="17"/>
        <v>0.94000000000000017</v>
      </c>
      <c r="K535" s="1">
        <v>1</v>
      </c>
      <c r="L535" s="2">
        <f t="shared" si="18"/>
        <v>0.94000000000000017</v>
      </c>
      <c r="M535" s="1">
        <v>1</v>
      </c>
      <c r="N535" s="2">
        <v>0.94000000000000017</v>
      </c>
      <c r="O535" s="1" t="s">
        <v>1746</v>
      </c>
    </row>
    <row r="536" spans="1:15" x14ac:dyDescent="0.25">
      <c r="A536" s="1">
        <v>535</v>
      </c>
      <c r="B536" s="1" t="s">
        <v>265</v>
      </c>
      <c r="C536" s="10">
        <v>44918</v>
      </c>
      <c r="D536" s="22">
        <v>0</v>
      </c>
      <c r="E536" s="17" t="s">
        <v>213</v>
      </c>
      <c r="F536" s="15">
        <v>24</v>
      </c>
      <c r="G536" s="2">
        <v>2.09</v>
      </c>
      <c r="H536" s="3">
        <v>2</v>
      </c>
      <c r="I536" s="2">
        <v>1.07</v>
      </c>
      <c r="J536" s="2">
        <f t="shared" si="17"/>
        <v>1.0199999999999998</v>
      </c>
      <c r="K536" s="1">
        <v>1</v>
      </c>
      <c r="L536" s="2">
        <f t="shared" si="18"/>
        <v>1.0199999999999998</v>
      </c>
      <c r="M536" s="1">
        <v>1</v>
      </c>
      <c r="N536" s="2">
        <v>1.0199999999999998</v>
      </c>
      <c r="O536" s="1" t="s">
        <v>1746</v>
      </c>
    </row>
    <row r="537" spans="1:15" x14ac:dyDescent="0.25">
      <c r="A537" s="1">
        <v>536</v>
      </c>
      <c r="B537" s="1" t="s">
        <v>266</v>
      </c>
      <c r="C537" s="10">
        <v>44918</v>
      </c>
      <c r="D537" s="22">
        <v>0</v>
      </c>
      <c r="E537" s="17" t="s">
        <v>213</v>
      </c>
      <c r="F537" s="15">
        <v>24</v>
      </c>
      <c r="G537" s="2">
        <v>2.65</v>
      </c>
      <c r="H537" s="3">
        <v>3</v>
      </c>
      <c r="I537" s="2">
        <v>1.71</v>
      </c>
      <c r="J537" s="2">
        <f t="shared" si="17"/>
        <v>0.94</v>
      </c>
      <c r="K537" s="1">
        <v>1</v>
      </c>
      <c r="L537" s="2">
        <f t="shared" si="18"/>
        <v>0.94</v>
      </c>
      <c r="M537" s="1">
        <v>1</v>
      </c>
      <c r="N537" s="2">
        <v>0.94</v>
      </c>
      <c r="O537" s="1" t="s">
        <v>1746</v>
      </c>
    </row>
    <row r="538" spans="1:15" x14ac:dyDescent="0.25">
      <c r="A538" s="1">
        <v>537</v>
      </c>
      <c r="B538" s="1" t="s">
        <v>265</v>
      </c>
      <c r="C538" s="10">
        <v>44919</v>
      </c>
      <c r="D538" s="22">
        <v>0</v>
      </c>
      <c r="E538" s="17" t="s">
        <v>213</v>
      </c>
      <c r="F538" s="15">
        <v>24</v>
      </c>
      <c r="G538" s="2">
        <v>2.09</v>
      </c>
      <c r="H538" s="3">
        <v>2</v>
      </c>
      <c r="I538" s="2">
        <v>1.06</v>
      </c>
      <c r="J538" s="2">
        <f t="shared" si="17"/>
        <v>1.0299999999999998</v>
      </c>
      <c r="K538" s="1">
        <v>1</v>
      </c>
      <c r="L538" s="2">
        <f t="shared" si="18"/>
        <v>1.0299999999999998</v>
      </c>
      <c r="M538" s="1">
        <v>1</v>
      </c>
      <c r="N538" s="2">
        <v>1.0299999999999998</v>
      </c>
      <c r="O538" s="1" t="s">
        <v>1746</v>
      </c>
    </row>
    <row r="539" spans="1:15" x14ac:dyDescent="0.25">
      <c r="A539" s="1">
        <v>538</v>
      </c>
      <c r="B539" s="1" t="s">
        <v>266</v>
      </c>
      <c r="C539" s="10">
        <v>44919</v>
      </c>
      <c r="D539" s="22">
        <v>0</v>
      </c>
      <c r="E539" s="17" t="s">
        <v>213</v>
      </c>
      <c r="F539" s="15">
        <v>24</v>
      </c>
      <c r="G539" s="2">
        <v>2.69</v>
      </c>
      <c r="H539" s="3">
        <v>3</v>
      </c>
      <c r="I539" s="2">
        <v>1.74</v>
      </c>
      <c r="J539" s="2">
        <f t="shared" si="17"/>
        <v>0.95</v>
      </c>
      <c r="K539" s="1">
        <v>1</v>
      </c>
      <c r="L539" s="2">
        <f t="shared" si="18"/>
        <v>0.95</v>
      </c>
      <c r="M539" s="1">
        <v>1</v>
      </c>
      <c r="N539" s="2">
        <v>0.95</v>
      </c>
      <c r="O539" s="1" t="s">
        <v>1746</v>
      </c>
    </row>
    <row r="540" spans="1:15" x14ac:dyDescent="0.25">
      <c r="A540" s="1">
        <v>539</v>
      </c>
      <c r="B540" s="1" t="s">
        <v>265</v>
      </c>
      <c r="C540" s="10">
        <v>44920</v>
      </c>
      <c r="D540" s="22">
        <v>0</v>
      </c>
      <c r="E540" s="17" t="s">
        <v>213</v>
      </c>
      <c r="F540" s="15">
        <v>24</v>
      </c>
      <c r="G540" s="2">
        <v>1.94</v>
      </c>
      <c r="H540" s="3">
        <v>2</v>
      </c>
      <c r="I540" s="2">
        <v>0.8</v>
      </c>
      <c r="J540" s="2">
        <f t="shared" si="17"/>
        <v>1.1399999999999999</v>
      </c>
      <c r="K540" s="1">
        <v>1</v>
      </c>
      <c r="L540" s="2">
        <f t="shared" si="18"/>
        <v>1.1399999999999999</v>
      </c>
      <c r="M540" s="1">
        <v>1</v>
      </c>
      <c r="N540" s="2">
        <v>1.1399999999999999</v>
      </c>
      <c r="O540" s="1" t="s">
        <v>1746</v>
      </c>
    </row>
    <row r="541" spans="1:15" x14ac:dyDescent="0.25">
      <c r="A541" s="1">
        <v>540</v>
      </c>
      <c r="B541" s="1" t="s">
        <v>266</v>
      </c>
      <c r="C541" s="10">
        <v>44920</v>
      </c>
      <c r="D541" s="22">
        <v>0</v>
      </c>
      <c r="E541" s="17" t="s">
        <v>213</v>
      </c>
      <c r="F541" s="15">
        <v>24</v>
      </c>
      <c r="G541" s="2">
        <v>2.63</v>
      </c>
      <c r="H541" s="3">
        <v>3</v>
      </c>
      <c r="I541" s="2">
        <v>2</v>
      </c>
      <c r="J541" s="2">
        <f t="shared" si="17"/>
        <v>0.62999999999999989</v>
      </c>
      <c r="K541" s="1">
        <v>1</v>
      </c>
      <c r="L541" s="2">
        <f t="shared" si="18"/>
        <v>0.62999999999999989</v>
      </c>
      <c r="M541" s="1">
        <v>1</v>
      </c>
      <c r="N541" s="2">
        <v>0.62999999999999989</v>
      </c>
      <c r="O541" s="1" t="s">
        <v>1746</v>
      </c>
    </row>
    <row r="542" spans="1:15" x14ac:dyDescent="0.25">
      <c r="A542" s="1">
        <v>541</v>
      </c>
      <c r="B542" s="1" t="s">
        <v>265</v>
      </c>
      <c r="C542" s="10">
        <v>44921</v>
      </c>
      <c r="D542" s="22">
        <v>0</v>
      </c>
      <c r="E542" s="17" t="s">
        <v>213</v>
      </c>
      <c r="F542" s="15">
        <v>24</v>
      </c>
      <c r="G542" s="2">
        <v>1.93</v>
      </c>
      <c r="H542" s="3">
        <v>2</v>
      </c>
      <c r="I542" s="2">
        <v>0.86</v>
      </c>
      <c r="J542" s="2">
        <f t="shared" si="17"/>
        <v>1.0699999999999998</v>
      </c>
      <c r="K542" s="1">
        <v>1</v>
      </c>
      <c r="L542" s="2">
        <f t="shared" si="18"/>
        <v>1.0699999999999998</v>
      </c>
      <c r="M542" s="1">
        <v>1</v>
      </c>
      <c r="N542" s="2">
        <v>1.0699999999999998</v>
      </c>
      <c r="O542" s="1" t="s">
        <v>1746</v>
      </c>
    </row>
    <row r="543" spans="1:15" x14ac:dyDescent="0.25">
      <c r="A543" s="1">
        <v>542</v>
      </c>
      <c r="B543" s="1" t="s">
        <v>266</v>
      </c>
      <c r="C543" s="10">
        <v>44921</v>
      </c>
      <c r="D543" s="22">
        <v>0</v>
      </c>
      <c r="E543" s="17" t="s">
        <v>213</v>
      </c>
      <c r="F543" s="15">
        <v>24</v>
      </c>
      <c r="G543" s="2">
        <v>2.85</v>
      </c>
      <c r="H543" s="3">
        <v>3</v>
      </c>
      <c r="I543" s="2">
        <v>1.77</v>
      </c>
      <c r="J543" s="2">
        <f t="shared" si="17"/>
        <v>1.08</v>
      </c>
      <c r="K543" s="1">
        <v>1</v>
      </c>
      <c r="L543" s="2">
        <f t="shared" si="18"/>
        <v>1.08</v>
      </c>
      <c r="M543" s="1">
        <v>1</v>
      </c>
      <c r="N543" s="2">
        <v>1.08</v>
      </c>
      <c r="O543" s="1" t="s">
        <v>1746</v>
      </c>
    </row>
    <row r="544" spans="1:15" x14ac:dyDescent="0.25">
      <c r="A544" s="1">
        <v>543</v>
      </c>
      <c r="B544" s="1" t="s">
        <v>265</v>
      </c>
      <c r="C544" s="10">
        <v>44922</v>
      </c>
      <c r="D544" s="22">
        <v>0</v>
      </c>
      <c r="E544" s="17" t="s">
        <v>213</v>
      </c>
      <c r="F544" s="15">
        <v>24</v>
      </c>
      <c r="G544" s="2">
        <v>1.93</v>
      </c>
      <c r="H544" s="3">
        <v>2</v>
      </c>
      <c r="I544" s="2">
        <v>0.87</v>
      </c>
      <c r="J544" s="2">
        <f t="shared" si="17"/>
        <v>1.06</v>
      </c>
      <c r="K544" s="1">
        <v>1</v>
      </c>
      <c r="L544" s="2">
        <f t="shared" si="18"/>
        <v>1.06</v>
      </c>
      <c r="M544" s="1">
        <v>1</v>
      </c>
      <c r="N544" s="2">
        <v>1.06</v>
      </c>
      <c r="O544" s="1" t="s">
        <v>1746</v>
      </c>
    </row>
    <row r="545" spans="1:15" x14ac:dyDescent="0.25">
      <c r="A545" s="1">
        <v>544</v>
      </c>
      <c r="B545" s="1" t="s">
        <v>266</v>
      </c>
      <c r="C545" s="10">
        <v>44922</v>
      </c>
      <c r="D545" s="22">
        <v>0</v>
      </c>
      <c r="E545" s="17" t="s">
        <v>213</v>
      </c>
      <c r="F545" s="15">
        <v>24</v>
      </c>
      <c r="G545" s="2">
        <v>2.84</v>
      </c>
      <c r="H545" s="3">
        <v>2</v>
      </c>
      <c r="I545" s="2">
        <v>1.79</v>
      </c>
      <c r="J545" s="2">
        <f t="shared" si="17"/>
        <v>1.0499999999999998</v>
      </c>
      <c r="K545" s="1">
        <v>1</v>
      </c>
      <c r="L545" s="2">
        <f t="shared" si="18"/>
        <v>1.0499999999999998</v>
      </c>
      <c r="M545" s="1">
        <v>1</v>
      </c>
      <c r="N545" s="2">
        <v>1.0499999999999998</v>
      </c>
      <c r="O545" s="1" t="s">
        <v>1746</v>
      </c>
    </row>
    <row r="546" spans="1:15" x14ac:dyDescent="0.25">
      <c r="A546" s="1">
        <v>545</v>
      </c>
      <c r="B546" s="1" t="s">
        <v>265</v>
      </c>
      <c r="C546" s="10">
        <v>44923</v>
      </c>
      <c r="D546" s="22">
        <v>0</v>
      </c>
      <c r="E546" s="17" t="s">
        <v>213</v>
      </c>
      <c r="F546" s="15">
        <v>24</v>
      </c>
      <c r="G546" s="2">
        <v>1.92</v>
      </c>
      <c r="H546" s="3">
        <v>2</v>
      </c>
      <c r="I546" s="2">
        <v>0.86</v>
      </c>
      <c r="J546" s="2">
        <f t="shared" si="17"/>
        <v>1.06</v>
      </c>
      <c r="K546" s="1">
        <v>1</v>
      </c>
      <c r="L546" s="2">
        <f t="shared" si="18"/>
        <v>1.06</v>
      </c>
      <c r="M546" s="1">
        <v>1</v>
      </c>
      <c r="N546" s="2">
        <v>1.06</v>
      </c>
      <c r="O546" s="1" t="s">
        <v>1746</v>
      </c>
    </row>
    <row r="547" spans="1:15" x14ac:dyDescent="0.25">
      <c r="A547" s="1">
        <v>546</v>
      </c>
      <c r="B547" s="1" t="s">
        <v>266</v>
      </c>
      <c r="C547" s="10">
        <v>44923</v>
      </c>
      <c r="D547" s="22">
        <v>0</v>
      </c>
      <c r="E547" s="17" t="s">
        <v>213</v>
      </c>
      <c r="F547" s="15">
        <v>24</v>
      </c>
      <c r="G547" s="2">
        <v>2.83</v>
      </c>
      <c r="H547" s="3">
        <v>2</v>
      </c>
      <c r="I547" s="2">
        <v>1.78</v>
      </c>
      <c r="J547" s="2">
        <f t="shared" si="17"/>
        <v>1.05</v>
      </c>
      <c r="K547" s="1">
        <v>1</v>
      </c>
      <c r="L547" s="2">
        <f t="shared" si="18"/>
        <v>1.05</v>
      </c>
      <c r="M547" s="1">
        <v>1</v>
      </c>
      <c r="N547" s="2">
        <v>1.05</v>
      </c>
      <c r="O547" s="1" t="s">
        <v>1746</v>
      </c>
    </row>
    <row r="548" spans="1:15" x14ac:dyDescent="0.25">
      <c r="A548" s="1">
        <v>547</v>
      </c>
      <c r="B548" s="1" t="s">
        <v>265</v>
      </c>
      <c r="C548" s="10">
        <v>44924</v>
      </c>
      <c r="D548" s="22">
        <v>0</v>
      </c>
      <c r="E548" s="17" t="s">
        <v>213</v>
      </c>
      <c r="F548" s="15">
        <v>24</v>
      </c>
      <c r="G548" s="2">
        <v>1.91</v>
      </c>
      <c r="H548" s="3">
        <v>2</v>
      </c>
      <c r="I548" s="2">
        <v>0.87</v>
      </c>
      <c r="J548" s="2">
        <f t="shared" si="17"/>
        <v>1.04</v>
      </c>
      <c r="K548" s="1">
        <v>1</v>
      </c>
      <c r="L548" s="2">
        <f t="shared" si="18"/>
        <v>1.04</v>
      </c>
      <c r="M548" s="1">
        <v>1</v>
      </c>
      <c r="N548" s="2">
        <v>1.04</v>
      </c>
      <c r="O548" s="1" t="s">
        <v>1746</v>
      </c>
    </row>
    <row r="549" spans="1:15" x14ac:dyDescent="0.25">
      <c r="A549" s="1">
        <v>548</v>
      </c>
      <c r="B549" s="1" t="s">
        <v>266</v>
      </c>
      <c r="C549" s="10">
        <v>44924</v>
      </c>
      <c r="D549" s="22">
        <v>0</v>
      </c>
      <c r="E549" s="17" t="s">
        <v>213</v>
      </c>
      <c r="F549" s="15">
        <v>24</v>
      </c>
      <c r="G549" s="2">
        <v>2.82</v>
      </c>
      <c r="H549" s="3">
        <v>2</v>
      </c>
      <c r="I549" s="2">
        <v>1.8</v>
      </c>
      <c r="J549" s="2">
        <f t="shared" si="17"/>
        <v>1.0199999999999998</v>
      </c>
      <c r="K549" s="1">
        <v>1</v>
      </c>
      <c r="L549" s="2">
        <f t="shared" si="18"/>
        <v>1.0199999999999998</v>
      </c>
      <c r="M549" s="1">
        <v>1</v>
      </c>
      <c r="N549" s="2">
        <v>1.0199999999999998</v>
      </c>
      <c r="O549" s="1" t="s">
        <v>1746</v>
      </c>
    </row>
    <row r="550" spans="1:15" x14ac:dyDescent="0.25">
      <c r="A550" s="1">
        <v>549</v>
      </c>
      <c r="B550" s="1" t="s">
        <v>265</v>
      </c>
      <c r="C550" s="10">
        <v>44925</v>
      </c>
      <c r="D550" s="22">
        <v>0</v>
      </c>
      <c r="E550" s="17" t="s">
        <v>213</v>
      </c>
      <c r="F550" s="15">
        <v>24</v>
      </c>
      <c r="G550" s="2">
        <v>1.91</v>
      </c>
      <c r="H550" s="3">
        <v>2</v>
      </c>
      <c r="I550" s="2">
        <v>0.87</v>
      </c>
      <c r="J550" s="2">
        <f t="shared" si="17"/>
        <v>1.04</v>
      </c>
      <c r="K550" s="1">
        <v>1</v>
      </c>
      <c r="L550" s="2">
        <f t="shared" si="18"/>
        <v>1.04</v>
      </c>
      <c r="M550" s="1">
        <v>1</v>
      </c>
      <c r="N550" s="2">
        <v>1.04</v>
      </c>
      <c r="O550" s="1" t="s">
        <v>1746</v>
      </c>
    </row>
    <row r="551" spans="1:15" x14ac:dyDescent="0.25">
      <c r="A551" s="1">
        <v>550</v>
      </c>
      <c r="B551" s="1" t="s">
        <v>266</v>
      </c>
      <c r="C551" s="10">
        <v>44925</v>
      </c>
      <c r="D551" s="22">
        <v>0</v>
      </c>
      <c r="E551" s="17" t="s">
        <v>213</v>
      </c>
      <c r="F551" s="15">
        <v>24</v>
      </c>
      <c r="G551" s="2">
        <v>2.81</v>
      </c>
      <c r="H551" s="3">
        <v>2</v>
      </c>
      <c r="I551" s="2">
        <v>1.81</v>
      </c>
      <c r="J551" s="2">
        <f t="shared" si="17"/>
        <v>1</v>
      </c>
      <c r="K551" s="1">
        <v>1</v>
      </c>
      <c r="L551" s="2">
        <f t="shared" si="18"/>
        <v>1</v>
      </c>
      <c r="M551" s="1">
        <v>1</v>
      </c>
      <c r="N551" s="2">
        <v>1</v>
      </c>
      <c r="O551" s="1" t="s">
        <v>1746</v>
      </c>
    </row>
    <row r="552" spans="1:15" x14ac:dyDescent="0.25">
      <c r="A552" s="1">
        <v>551</v>
      </c>
      <c r="B552" s="1" t="s">
        <v>265</v>
      </c>
      <c r="C552" s="10">
        <v>44926</v>
      </c>
      <c r="D552" s="22">
        <v>0</v>
      </c>
      <c r="E552" s="17" t="s">
        <v>213</v>
      </c>
      <c r="F552" s="15">
        <v>24</v>
      </c>
      <c r="G552" s="2">
        <v>1.91</v>
      </c>
      <c r="H552" s="3">
        <v>2</v>
      </c>
      <c r="I552" s="2">
        <v>0.86</v>
      </c>
      <c r="J552" s="2">
        <f t="shared" si="17"/>
        <v>1.0499999999999998</v>
      </c>
      <c r="K552" s="1">
        <v>1</v>
      </c>
      <c r="L552" s="2">
        <f t="shared" si="18"/>
        <v>1.0499999999999998</v>
      </c>
      <c r="M552" s="1">
        <v>1</v>
      </c>
      <c r="N552" s="2">
        <v>1.0499999999999998</v>
      </c>
      <c r="O552" s="1" t="s">
        <v>1746</v>
      </c>
    </row>
    <row r="553" spans="1:15" x14ac:dyDescent="0.25">
      <c r="A553" s="1">
        <v>552</v>
      </c>
      <c r="B553" s="1" t="s">
        <v>266</v>
      </c>
      <c r="C553" s="10">
        <v>44926</v>
      </c>
      <c r="D553" s="22">
        <v>0</v>
      </c>
      <c r="E553" s="17" t="s">
        <v>213</v>
      </c>
      <c r="F553" s="15">
        <v>24</v>
      </c>
      <c r="G553" s="2">
        <v>2.82</v>
      </c>
      <c r="H553" s="3">
        <v>2</v>
      </c>
      <c r="I553" s="2">
        <v>1.81</v>
      </c>
      <c r="J553" s="2">
        <f t="shared" si="17"/>
        <v>1.0099999999999998</v>
      </c>
      <c r="K553" s="1">
        <v>1</v>
      </c>
      <c r="L553" s="2">
        <f t="shared" si="18"/>
        <v>1.0099999999999998</v>
      </c>
      <c r="M553" s="1">
        <v>1</v>
      </c>
      <c r="N553" s="2">
        <v>1.0099999999999998</v>
      </c>
      <c r="O553" s="1" t="s">
        <v>1746</v>
      </c>
    </row>
    <row r="554" spans="1:15" x14ac:dyDescent="0.25">
      <c r="A554" s="1">
        <v>553</v>
      </c>
      <c r="B554" s="1" t="s">
        <v>265</v>
      </c>
      <c r="C554" s="10">
        <v>44927</v>
      </c>
      <c r="D554" s="22">
        <v>0</v>
      </c>
      <c r="E554" s="17" t="s">
        <v>213</v>
      </c>
      <c r="F554" s="15">
        <v>24</v>
      </c>
      <c r="G554" s="2">
        <v>1.91</v>
      </c>
      <c r="H554" s="3">
        <v>2</v>
      </c>
      <c r="I554" s="2">
        <v>0.86</v>
      </c>
      <c r="J554" s="2">
        <f t="shared" ref="J554:J559" si="19">G554-I554</f>
        <v>1.0499999999999998</v>
      </c>
      <c r="K554" s="1">
        <v>1</v>
      </c>
      <c r="L554" s="2">
        <f t="shared" ref="L554:L559" si="20">(G554-I554-D554)*K554</f>
        <v>1.0499999999999998</v>
      </c>
      <c r="M554" s="1">
        <v>1</v>
      </c>
      <c r="N554" s="2">
        <v>1.05</v>
      </c>
      <c r="O554" s="1" t="s">
        <v>1746</v>
      </c>
    </row>
    <row r="555" spans="1:15" x14ac:dyDescent="0.25">
      <c r="A555" s="1">
        <v>554</v>
      </c>
      <c r="B555" s="1" t="s">
        <v>266</v>
      </c>
      <c r="C555" s="10">
        <v>44927</v>
      </c>
      <c r="D555" s="22">
        <v>0</v>
      </c>
      <c r="E555" s="17" t="s">
        <v>213</v>
      </c>
      <c r="F555" s="15">
        <v>24</v>
      </c>
      <c r="G555" s="2">
        <v>2.82</v>
      </c>
      <c r="H555" s="3">
        <v>2</v>
      </c>
      <c r="I555" s="2">
        <v>1.78</v>
      </c>
      <c r="J555" s="2">
        <f t="shared" si="19"/>
        <v>1.0399999999999998</v>
      </c>
      <c r="K555" s="1">
        <v>1</v>
      </c>
      <c r="L555" s="2">
        <f t="shared" si="20"/>
        <v>1.0399999999999998</v>
      </c>
      <c r="M555" s="1">
        <v>1</v>
      </c>
      <c r="N555" s="2">
        <v>1.04</v>
      </c>
      <c r="O555" s="1" t="s">
        <v>1746</v>
      </c>
    </row>
    <row r="556" spans="1:15" x14ac:dyDescent="0.25">
      <c r="A556" s="1">
        <v>555</v>
      </c>
      <c r="B556" s="1" t="s">
        <v>265</v>
      </c>
      <c r="C556" s="10">
        <v>44928</v>
      </c>
      <c r="D556" s="22">
        <v>0</v>
      </c>
      <c r="E556" s="17" t="s">
        <v>213</v>
      </c>
      <c r="F556" s="15">
        <v>24</v>
      </c>
      <c r="G556" s="2">
        <v>1.9</v>
      </c>
      <c r="H556" s="3">
        <v>2</v>
      </c>
      <c r="I556" s="2">
        <v>0.85</v>
      </c>
      <c r="J556" s="2">
        <f t="shared" si="19"/>
        <v>1.0499999999999998</v>
      </c>
      <c r="K556" s="1">
        <v>1</v>
      </c>
      <c r="L556" s="2">
        <f t="shared" si="20"/>
        <v>1.0499999999999998</v>
      </c>
      <c r="M556" s="1">
        <v>1</v>
      </c>
      <c r="N556" s="2">
        <v>1.05</v>
      </c>
      <c r="O556" s="1" t="s">
        <v>1746</v>
      </c>
    </row>
    <row r="557" spans="1:15" x14ac:dyDescent="0.25">
      <c r="A557" s="1">
        <v>556</v>
      </c>
      <c r="B557" s="1" t="s">
        <v>266</v>
      </c>
      <c r="C557" s="10">
        <v>44928</v>
      </c>
      <c r="D557" s="22">
        <v>0</v>
      </c>
      <c r="E557" s="17" t="s">
        <v>213</v>
      </c>
      <c r="F557" s="15">
        <v>24</v>
      </c>
      <c r="G557" s="2">
        <v>2.81</v>
      </c>
      <c r="H557" s="3">
        <v>2</v>
      </c>
      <c r="I557" s="2">
        <v>1.75</v>
      </c>
      <c r="J557" s="2">
        <f t="shared" si="19"/>
        <v>1.06</v>
      </c>
      <c r="K557" s="1">
        <v>1</v>
      </c>
      <c r="L557" s="2">
        <f t="shared" si="20"/>
        <v>1.06</v>
      </c>
      <c r="M557" s="1">
        <v>1</v>
      </c>
      <c r="N557" s="2">
        <v>1.06</v>
      </c>
      <c r="O557" s="1" t="s">
        <v>1746</v>
      </c>
    </row>
    <row r="558" spans="1:15" x14ac:dyDescent="0.25">
      <c r="A558" s="1">
        <v>557</v>
      </c>
      <c r="B558" s="1" t="s">
        <v>265</v>
      </c>
      <c r="C558" s="10">
        <v>44929</v>
      </c>
      <c r="D558" s="22">
        <v>0</v>
      </c>
      <c r="E558" s="17" t="s">
        <v>213</v>
      </c>
      <c r="F558" s="15">
        <v>24</v>
      </c>
      <c r="G558" s="2">
        <v>1.9</v>
      </c>
      <c r="H558" s="3">
        <v>2</v>
      </c>
      <c r="I558" s="2">
        <v>0.85</v>
      </c>
      <c r="J558" s="2">
        <f t="shared" si="19"/>
        <v>1.0499999999999998</v>
      </c>
      <c r="K558" s="1">
        <v>1</v>
      </c>
      <c r="L558" s="2">
        <f t="shared" si="20"/>
        <v>1.0499999999999998</v>
      </c>
      <c r="M558" s="1">
        <v>1</v>
      </c>
      <c r="N558" s="2">
        <v>1.05</v>
      </c>
      <c r="O558" s="1" t="s">
        <v>1746</v>
      </c>
    </row>
    <row r="559" spans="1:15" x14ac:dyDescent="0.25">
      <c r="A559" s="1">
        <v>558</v>
      </c>
      <c r="B559" s="1" t="s">
        <v>266</v>
      </c>
      <c r="C559" s="10">
        <v>44929</v>
      </c>
      <c r="D559" s="22">
        <v>0</v>
      </c>
      <c r="E559" s="17" t="s">
        <v>213</v>
      </c>
      <c r="F559" s="15">
        <v>24</v>
      </c>
      <c r="G559" s="2">
        <v>2.79</v>
      </c>
      <c r="H559" s="3">
        <v>2</v>
      </c>
      <c r="I559" s="2">
        <v>1.72</v>
      </c>
      <c r="J559" s="2">
        <f t="shared" si="19"/>
        <v>1.07</v>
      </c>
      <c r="K559" s="1">
        <v>1</v>
      </c>
      <c r="L559" s="2">
        <f t="shared" si="20"/>
        <v>1.07</v>
      </c>
      <c r="M559" s="1">
        <v>1</v>
      </c>
      <c r="N559" s="2">
        <v>1.07</v>
      </c>
      <c r="O559" s="1" t="s">
        <v>1746</v>
      </c>
    </row>
    <row r="560" spans="1:15" x14ac:dyDescent="0.25">
      <c r="A560" s="1">
        <v>559</v>
      </c>
      <c r="B560" s="1" t="s">
        <v>265</v>
      </c>
      <c r="C560" s="10">
        <v>44930</v>
      </c>
      <c r="D560" s="22">
        <v>0</v>
      </c>
      <c r="E560" s="17" t="s">
        <v>213</v>
      </c>
      <c r="F560" s="15">
        <v>24</v>
      </c>
      <c r="G560" s="2">
        <v>1.92</v>
      </c>
      <c r="H560" s="3">
        <v>2</v>
      </c>
      <c r="I560" s="2">
        <v>0.85</v>
      </c>
      <c r="J560" s="2">
        <f t="shared" ref="J560:J577" si="21">G560-I560</f>
        <v>1.0699999999999998</v>
      </c>
      <c r="K560" s="1">
        <v>1</v>
      </c>
      <c r="L560" s="2">
        <f t="shared" ref="L560:L577" si="22">(G560-I560-D560)*K560</f>
        <v>1.0699999999999998</v>
      </c>
      <c r="M560" s="1">
        <v>1</v>
      </c>
      <c r="N560" s="2">
        <v>1.07</v>
      </c>
      <c r="O560" s="1" t="s">
        <v>1746</v>
      </c>
    </row>
    <row r="561" spans="1:15" x14ac:dyDescent="0.25">
      <c r="A561" s="1">
        <v>560</v>
      </c>
      <c r="B561" s="1" t="s">
        <v>266</v>
      </c>
      <c r="C561" s="10">
        <v>44930</v>
      </c>
      <c r="D561" s="22">
        <v>0</v>
      </c>
      <c r="E561" s="17" t="s">
        <v>213</v>
      </c>
      <c r="F561" s="15">
        <v>24</v>
      </c>
      <c r="G561" s="2">
        <v>2.72</v>
      </c>
      <c r="H561" s="3">
        <v>2</v>
      </c>
      <c r="I561" s="2">
        <v>1.72</v>
      </c>
      <c r="J561" s="2">
        <f t="shared" si="21"/>
        <v>1.0000000000000002</v>
      </c>
      <c r="K561" s="1">
        <v>1</v>
      </c>
      <c r="L561" s="2">
        <f t="shared" si="22"/>
        <v>1.0000000000000002</v>
      </c>
      <c r="M561" s="1">
        <v>1</v>
      </c>
      <c r="N561" s="2">
        <v>1</v>
      </c>
      <c r="O561" s="1" t="s">
        <v>1746</v>
      </c>
    </row>
    <row r="562" spans="1:15" x14ac:dyDescent="0.25">
      <c r="A562" s="1">
        <v>561</v>
      </c>
      <c r="B562" s="1" t="s">
        <v>265</v>
      </c>
      <c r="C562" s="10">
        <v>44931</v>
      </c>
      <c r="D562" s="22">
        <v>0</v>
      </c>
      <c r="E562" s="17" t="s">
        <v>213</v>
      </c>
      <c r="F562" s="15">
        <v>24</v>
      </c>
      <c r="G562" s="2">
        <v>1.94</v>
      </c>
      <c r="H562" s="3">
        <v>2</v>
      </c>
      <c r="I562" s="2">
        <v>0.84</v>
      </c>
      <c r="J562" s="2">
        <f t="shared" si="21"/>
        <v>1.1000000000000001</v>
      </c>
      <c r="K562" s="1">
        <v>1</v>
      </c>
      <c r="L562" s="2">
        <f t="shared" si="22"/>
        <v>1.1000000000000001</v>
      </c>
      <c r="M562" s="1">
        <v>1</v>
      </c>
      <c r="N562" s="2">
        <v>1.1000000000000001</v>
      </c>
      <c r="O562" s="1" t="s">
        <v>1746</v>
      </c>
    </row>
    <row r="563" spans="1:15" x14ac:dyDescent="0.25">
      <c r="A563" s="1">
        <v>562</v>
      </c>
      <c r="B563" s="1" t="s">
        <v>266</v>
      </c>
      <c r="C563" s="10">
        <v>44931</v>
      </c>
      <c r="D563" s="22">
        <v>0</v>
      </c>
      <c r="E563" s="17" t="s">
        <v>213</v>
      </c>
      <c r="F563" s="15">
        <v>24</v>
      </c>
      <c r="G563" s="2">
        <v>2.69</v>
      </c>
      <c r="H563" s="3">
        <v>2</v>
      </c>
      <c r="I563" s="2">
        <v>1.72</v>
      </c>
      <c r="J563" s="2">
        <f t="shared" si="21"/>
        <v>0.97</v>
      </c>
      <c r="K563" s="1">
        <v>1</v>
      </c>
      <c r="L563" s="2">
        <f t="shared" si="22"/>
        <v>0.97</v>
      </c>
      <c r="M563" s="1">
        <v>1</v>
      </c>
      <c r="N563" s="2">
        <v>0.97</v>
      </c>
      <c r="O563" s="1" t="s">
        <v>1746</v>
      </c>
    </row>
    <row r="564" spans="1:15" x14ac:dyDescent="0.25">
      <c r="A564" s="1">
        <v>563</v>
      </c>
      <c r="B564" s="1" t="s">
        <v>265</v>
      </c>
      <c r="C564" s="10">
        <v>44932</v>
      </c>
      <c r="D564" s="22">
        <v>0</v>
      </c>
      <c r="E564" s="17" t="s">
        <v>213</v>
      </c>
      <c r="F564" s="15">
        <v>24</v>
      </c>
      <c r="G564" s="2">
        <v>1.9</v>
      </c>
      <c r="H564" s="3">
        <v>2</v>
      </c>
      <c r="I564" s="2">
        <v>0.84</v>
      </c>
      <c r="J564" s="2">
        <f t="shared" si="21"/>
        <v>1.06</v>
      </c>
      <c r="K564" s="1">
        <v>1</v>
      </c>
      <c r="L564" s="2">
        <f t="shared" si="22"/>
        <v>1.06</v>
      </c>
      <c r="M564" s="1">
        <v>1</v>
      </c>
      <c r="N564" s="2">
        <v>1.06</v>
      </c>
      <c r="O564" s="1" t="s">
        <v>1746</v>
      </c>
    </row>
    <row r="565" spans="1:15" x14ac:dyDescent="0.25">
      <c r="A565" s="1">
        <v>564</v>
      </c>
      <c r="B565" s="1" t="s">
        <v>266</v>
      </c>
      <c r="C565" s="10">
        <v>44932</v>
      </c>
      <c r="D565" s="22">
        <v>0</v>
      </c>
      <c r="E565" s="17" t="s">
        <v>213</v>
      </c>
      <c r="F565" s="15">
        <v>24</v>
      </c>
      <c r="G565" s="2">
        <v>2.68</v>
      </c>
      <c r="H565" s="3">
        <v>3</v>
      </c>
      <c r="I565" s="2">
        <v>1.66</v>
      </c>
      <c r="J565" s="2">
        <f t="shared" si="21"/>
        <v>1.0200000000000002</v>
      </c>
      <c r="K565" s="1">
        <v>1</v>
      </c>
      <c r="L565" s="2">
        <f t="shared" si="22"/>
        <v>1.0200000000000002</v>
      </c>
      <c r="M565" s="1">
        <v>1</v>
      </c>
      <c r="N565" s="2">
        <v>1.02</v>
      </c>
      <c r="O565" s="1" t="s">
        <v>1746</v>
      </c>
    </row>
    <row r="566" spans="1:15" x14ac:dyDescent="0.25">
      <c r="A566" s="1">
        <v>565</v>
      </c>
      <c r="B566" s="1" t="s">
        <v>265</v>
      </c>
      <c r="C566" s="10">
        <v>44933</v>
      </c>
      <c r="D566" s="22">
        <v>0</v>
      </c>
      <c r="E566" s="17" t="s">
        <v>213</v>
      </c>
      <c r="F566" s="15">
        <v>24</v>
      </c>
      <c r="G566" s="2">
        <v>1.97</v>
      </c>
      <c r="H566" s="3">
        <v>2</v>
      </c>
      <c r="I566" s="2">
        <v>0.83</v>
      </c>
      <c r="J566" s="2">
        <f t="shared" si="21"/>
        <v>1.1400000000000001</v>
      </c>
      <c r="K566" s="1">
        <v>1</v>
      </c>
      <c r="L566" s="2">
        <f t="shared" si="22"/>
        <v>1.1400000000000001</v>
      </c>
      <c r="M566" s="1">
        <v>1</v>
      </c>
      <c r="N566" s="2">
        <v>1.1399999999999999</v>
      </c>
      <c r="O566" s="1" t="s">
        <v>1746</v>
      </c>
    </row>
    <row r="567" spans="1:15" x14ac:dyDescent="0.25">
      <c r="A567" s="1">
        <v>566</v>
      </c>
      <c r="B567" s="1" t="s">
        <v>266</v>
      </c>
      <c r="C567" s="10">
        <v>44933</v>
      </c>
      <c r="D567" s="22">
        <v>0</v>
      </c>
      <c r="E567" s="17" t="s">
        <v>213</v>
      </c>
      <c r="F567" s="15">
        <v>24</v>
      </c>
      <c r="G567" s="2">
        <v>2.66</v>
      </c>
      <c r="H567" s="3">
        <v>3</v>
      </c>
      <c r="I567" s="2">
        <v>1.69</v>
      </c>
      <c r="J567" s="2">
        <f t="shared" si="21"/>
        <v>0.9700000000000002</v>
      </c>
      <c r="K567" s="1">
        <v>1</v>
      </c>
      <c r="L567" s="2">
        <f t="shared" si="22"/>
        <v>0.9700000000000002</v>
      </c>
      <c r="M567" s="1">
        <v>1</v>
      </c>
      <c r="N567" s="2">
        <v>0.97</v>
      </c>
      <c r="O567" s="1" t="s">
        <v>1746</v>
      </c>
    </row>
    <row r="568" spans="1:15" x14ac:dyDescent="0.25">
      <c r="A568" s="1">
        <v>567</v>
      </c>
      <c r="B568" s="1" t="s">
        <v>265</v>
      </c>
      <c r="C568" s="10">
        <v>44934</v>
      </c>
      <c r="D568" s="22">
        <v>0</v>
      </c>
      <c r="E568" s="17" t="s">
        <v>213</v>
      </c>
      <c r="F568" s="15">
        <v>24</v>
      </c>
      <c r="G568" s="2">
        <v>1.9</v>
      </c>
      <c r="H568" s="3">
        <v>2</v>
      </c>
      <c r="I568" s="2">
        <v>0.79</v>
      </c>
      <c r="J568" s="2">
        <f t="shared" si="21"/>
        <v>1.1099999999999999</v>
      </c>
      <c r="K568" s="1">
        <v>1</v>
      </c>
      <c r="L568" s="2">
        <f t="shared" si="22"/>
        <v>1.1099999999999999</v>
      </c>
      <c r="M568" s="1">
        <v>1</v>
      </c>
      <c r="N568" s="2">
        <v>1.1100000000000001</v>
      </c>
      <c r="O568" s="1" t="s">
        <v>1746</v>
      </c>
    </row>
    <row r="569" spans="1:15" x14ac:dyDescent="0.25">
      <c r="A569" s="1">
        <v>568</v>
      </c>
      <c r="B569" s="1" t="s">
        <v>266</v>
      </c>
      <c r="C569" s="10">
        <v>44934</v>
      </c>
      <c r="D569" s="22">
        <v>0</v>
      </c>
      <c r="E569" s="17" t="s">
        <v>213</v>
      </c>
      <c r="F569" s="15">
        <v>24</v>
      </c>
      <c r="G569" s="2">
        <v>2.71</v>
      </c>
      <c r="H569" s="3">
        <v>3</v>
      </c>
      <c r="I569" s="2">
        <v>1.64</v>
      </c>
      <c r="J569" s="2">
        <f t="shared" si="21"/>
        <v>1.07</v>
      </c>
      <c r="K569" s="1">
        <v>1</v>
      </c>
      <c r="L569" s="2">
        <f t="shared" si="22"/>
        <v>1.07</v>
      </c>
      <c r="M569" s="1">
        <v>1</v>
      </c>
      <c r="N569" s="2">
        <v>1.07</v>
      </c>
      <c r="O569" s="1" t="s">
        <v>1746</v>
      </c>
    </row>
    <row r="570" spans="1:15" x14ac:dyDescent="0.25">
      <c r="A570" s="1">
        <v>569</v>
      </c>
      <c r="B570" s="1" t="s">
        <v>265</v>
      </c>
      <c r="C570" s="10">
        <v>44935</v>
      </c>
      <c r="D570" s="22">
        <v>0</v>
      </c>
      <c r="E570" s="17" t="s">
        <v>213</v>
      </c>
      <c r="F570" s="15">
        <v>24</v>
      </c>
      <c r="G570" s="2">
        <v>1.88</v>
      </c>
      <c r="H570" s="3">
        <v>2</v>
      </c>
      <c r="I570" s="2">
        <v>0.8</v>
      </c>
      <c r="J570" s="2">
        <f t="shared" si="21"/>
        <v>1.0799999999999998</v>
      </c>
      <c r="K570" s="1">
        <v>1</v>
      </c>
      <c r="L570" s="2">
        <f t="shared" si="22"/>
        <v>1.0799999999999998</v>
      </c>
      <c r="M570" s="1">
        <v>1</v>
      </c>
      <c r="N570" s="2">
        <v>1.08</v>
      </c>
      <c r="O570" s="1" t="s">
        <v>1746</v>
      </c>
    </row>
    <row r="571" spans="1:15" x14ac:dyDescent="0.25">
      <c r="A571" s="1">
        <v>570</v>
      </c>
      <c r="B571" s="1" t="s">
        <v>266</v>
      </c>
      <c r="C571" s="10">
        <v>44935</v>
      </c>
      <c r="D571" s="22">
        <v>0</v>
      </c>
      <c r="E571" s="17" t="s">
        <v>213</v>
      </c>
      <c r="F571" s="15">
        <v>24</v>
      </c>
      <c r="G571" s="2">
        <v>2.68</v>
      </c>
      <c r="H571" s="3">
        <v>3</v>
      </c>
      <c r="I571" s="2">
        <v>1.65</v>
      </c>
      <c r="J571" s="2">
        <f t="shared" si="21"/>
        <v>1.0300000000000002</v>
      </c>
      <c r="K571" s="1">
        <v>1</v>
      </c>
      <c r="L571" s="2">
        <f t="shared" si="22"/>
        <v>1.0300000000000002</v>
      </c>
      <c r="M571" s="1">
        <v>1</v>
      </c>
      <c r="N571" s="2">
        <v>1.03</v>
      </c>
      <c r="O571" s="1" t="s">
        <v>1746</v>
      </c>
    </row>
    <row r="572" spans="1:15" x14ac:dyDescent="0.25">
      <c r="A572" s="1">
        <v>571</v>
      </c>
      <c r="B572" s="1" t="s">
        <v>265</v>
      </c>
      <c r="C572" s="10">
        <v>44936</v>
      </c>
      <c r="D572" s="22">
        <v>0</v>
      </c>
      <c r="E572" s="17" t="s">
        <v>213</v>
      </c>
      <c r="F572" s="15">
        <v>24</v>
      </c>
      <c r="G572" s="2">
        <v>1.9</v>
      </c>
      <c r="H572" s="3">
        <v>2</v>
      </c>
      <c r="I572" s="2">
        <v>0.81</v>
      </c>
      <c r="J572" s="2">
        <f t="shared" si="21"/>
        <v>1.0899999999999999</v>
      </c>
      <c r="K572" s="1">
        <v>1</v>
      </c>
      <c r="L572" s="2">
        <f t="shared" si="22"/>
        <v>1.0899999999999999</v>
      </c>
      <c r="M572" s="1">
        <v>1</v>
      </c>
      <c r="N572" s="2">
        <v>1.0900000000000001</v>
      </c>
      <c r="O572" s="1" t="s">
        <v>1746</v>
      </c>
    </row>
    <row r="573" spans="1:15" x14ac:dyDescent="0.25">
      <c r="A573" s="1">
        <v>572</v>
      </c>
      <c r="B573" s="1" t="s">
        <v>266</v>
      </c>
      <c r="C573" s="10">
        <v>44936</v>
      </c>
      <c r="D573" s="22">
        <v>0</v>
      </c>
      <c r="E573" s="17" t="s">
        <v>213</v>
      </c>
      <c r="F573" s="15">
        <v>24</v>
      </c>
      <c r="G573" s="2">
        <v>2.7</v>
      </c>
      <c r="H573" s="3">
        <v>3</v>
      </c>
      <c r="I573" s="2">
        <v>1.72</v>
      </c>
      <c r="J573" s="2">
        <f t="shared" si="21"/>
        <v>0.9800000000000002</v>
      </c>
      <c r="K573" s="1">
        <v>1</v>
      </c>
      <c r="L573" s="2">
        <f t="shared" si="22"/>
        <v>0.9800000000000002</v>
      </c>
      <c r="M573" s="1">
        <v>1</v>
      </c>
      <c r="N573" s="2">
        <v>0.98</v>
      </c>
      <c r="O573" s="1" t="s">
        <v>1746</v>
      </c>
    </row>
    <row r="574" spans="1:15" ht="33" x14ac:dyDescent="0.25">
      <c r="A574" s="1">
        <v>573</v>
      </c>
      <c r="B574" s="1" t="s">
        <v>265</v>
      </c>
      <c r="C574" s="10">
        <v>44937</v>
      </c>
      <c r="D574" s="22">
        <v>0</v>
      </c>
      <c r="E574" s="18" t="s">
        <v>267</v>
      </c>
      <c r="F574" s="15">
        <v>20</v>
      </c>
      <c r="G574" s="2">
        <v>1.43</v>
      </c>
      <c r="H574" s="3">
        <v>2</v>
      </c>
      <c r="I574" s="2">
        <v>1.02</v>
      </c>
      <c r="J574" s="2">
        <f t="shared" si="21"/>
        <v>0.40999999999999992</v>
      </c>
      <c r="K574" s="1">
        <v>1</v>
      </c>
      <c r="L574" s="2">
        <f t="shared" si="22"/>
        <v>0.40999999999999992</v>
      </c>
      <c r="M574" s="1">
        <v>1</v>
      </c>
      <c r="N574" s="2">
        <v>0.41</v>
      </c>
      <c r="O574" s="1" t="s">
        <v>1746</v>
      </c>
    </row>
    <row r="575" spans="1:15" ht="33" x14ac:dyDescent="0.25">
      <c r="A575" s="1">
        <v>574</v>
      </c>
      <c r="B575" s="1" t="s">
        <v>266</v>
      </c>
      <c r="C575" s="10">
        <v>44937</v>
      </c>
      <c r="D575" s="22">
        <v>0</v>
      </c>
      <c r="E575" s="18" t="s">
        <v>268</v>
      </c>
      <c r="F575" s="15">
        <v>21.5</v>
      </c>
      <c r="G575" s="2">
        <v>2.42</v>
      </c>
      <c r="H575" s="3">
        <v>3</v>
      </c>
      <c r="I575" s="2">
        <v>1.34</v>
      </c>
      <c r="J575" s="2">
        <f t="shared" si="21"/>
        <v>1.0799999999999998</v>
      </c>
      <c r="K575" s="1">
        <v>1</v>
      </c>
      <c r="L575" s="2">
        <f t="shared" si="22"/>
        <v>1.0799999999999998</v>
      </c>
      <c r="M575" s="1">
        <v>1</v>
      </c>
      <c r="N575" s="2">
        <v>1.08</v>
      </c>
      <c r="O575" s="1" t="s">
        <v>1746</v>
      </c>
    </row>
    <row r="576" spans="1:15" x14ac:dyDescent="0.25">
      <c r="A576" s="1">
        <v>575</v>
      </c>
      <c r="B576" s="1" t="s">
        <v>265</v>
      </c>
      <c r="C576" s="10">
        <v>44938</v>
      </c>
      <c r="D576" s="22">
        <v>0</v>
      </c>
      <c r="E576" s="17" t="s">
        <v>213</v>
      </c>
      <c r="F576" s="15">
        <v>24</v>
      </c>
      <c r="G576" s="2">
        <v>2.19</v>
      </c>
      <c r="H576" s="3">
        <v>3</v>
      </c>
      <c r="I576" s="2">
        <v>1.1299999999999999</v>
      </c>
      <c r="J576" s="2">
        <f t="shared" si="21"/>
        <v>1.06</v>
      </c>
      <c r="K576" s="1">
        <v>1</v>
      </c>
      <c r="L576" s="2">
        <f t="shared" si="22"/>
        <v>1.06</v>
      </c>
      <c r="M576" s="1">
        <v>1</v>
      </c>
      <c r="N576" s="2">
        <v>1.06</v>
      </c>
      <c r="O576" s="1" t="s">
        <v>1746</v>
      </c>
    </row>
    <row r="577" spans="1:15" x14ac:dyDescent="0.25">
      <c r="A577" s="1">
        <v>576</v>
      </c>
      <c r="B577" s="1" t="s">
        <v>266</v>
      </c>
      <c r="C577" s="10">
        <v>44938</v>
      </c>
      <c r="D577" s="22">
        <v>0</v>
      </c>
      <c r="E577" s="17" t="s">
        <v>213</v>
      </c>
      <c r="F577" s="15">
        <v>24</v>
      </c>
      <c r="G577" s="2">
        <v>2.39</v>
      </c>
      <c r="H577" s="3">
        <v>2.5</v>
      </c>
      <c r="I577" s="2">
        <v>1.41</v>
      </c>
      <c r="J577" s="2">
        <f t="shared" si="21"/>
        <v>0.9800000000000002</v>
      </c>
      <c r="K577" s="1">
        <v>1</v>
      </c>
      <c r="L577" s="2">
        <f t="shared" si="22"/>
        <v>0.9800000000000002</v>
      </c>
      <c r="M577" s="1">
        <v>1</v>
      </c>
      <c r="N577" s="2">
        <v>0.98</v>
      </c>
      <c r="O577" s="1" t="s">
        <v>1746</v>
      </c>
    </row>
    <row r="578" spans="1:15" x14ac:dyDescent="0.25">
      <c r="A578" s="1">
        <v>577</v>
      </c>
      <c r="B578" s="1" t="s">
        <v>265</v>
      </c>
      <c r="C578" s="10">
        <v>44939</v>
      </c>
      <c r="D578" s="22">
        <v>0</v>
      </c>
      <c r="E578" s="17" t="s">
        <v>213</v>
      </c>
      <c r="F578" s="15">
        <v>24</v>
      </c>
      <c r="G578" s="2">
        <v>2.11</v>
      </c>
      <c r="H578" s="3">
        <v>3</v>
      </c>
      <c r="I578" s="2">
        <v>0.82</v>
      </c>
      <c r="J578" s="2">
        <f t="shared" ref="J578:J596" si="23">G578-I578</f>
        <v>1.29</v>
      </c>
      <c r="K578" s="1">
        <v>1</v>
      </c>
      <c r="L578" s="2">
        <f t="shared" ref="L578:L596" si="24">(G578-I578-D578)*K578</f>
        <v>1.29</v>
      </c>
      <c r="M578" s="1">
        <v>1</v>
      </c>
      <c r="N578" s="2">
        <v>1.29</v>
      </c>
      <c r="O578" s="1" t="s">
        <v>1746</v>
      </c>
    </row>
    <row r="579" spans="1:15" x14ac:dyDescent="0.25">
      <c r="A579" s="1">
        <v>578</v>
      </c>
      <c r="B579" s="1" t="s">
        <v>266</v>
      </c>
      <c r="C579" s="10">
        <v>44939</v>
      </c>
      <c r="D579" s="22">
        <v>0</v>
      </c>
      <c r="E579" s="17" t="s">
        <v>213</v>
      </c>
      <c r="F579" s="15">
        <v>24</v>
      </c>
      <c r="G579" s="2">
        <v>2.34</v>
      </c>
      <c r="H579" s="3">
        <v>2.5</v>
      </c>
      <c r="I579" s="2">
        <v>1.37</v>
      </c>
      <c r="J579" s="2">
        <f t="shared" si="23"/>
        <v>0.96999999999999975</v>
      </c>
      <c r="K579" s="1">
        <v>1</v>
      </c>
      <c r="L579" s="2">
        <f t="shared" si="24"/>
        <v>0.96999999999999975</v>
      </c>
      <c r="M579" s="1">
        <v>1</v>
      </c>
      <c r="N579" s="2">
        <v>0.97</v>
      </c>
      <c r="O579" s="1" t="s">
        <v>1746</v>
      </c>
    </row>
    <row r="580" spans="1:15" x14ac:dyDescent="0.25">
      <c r="A580" s="1">
        <v>579</v>
      </c>
      <c r="B580" s="1" t="s">
        <v>265</v>
      </c>
      <c r="C580" s="10">
        <v>44940</v>
      </c>
      <c r="D580" s="22">
        <v>0</v>
      </c>
      <c r="E580" s="17" t="s">
        <v>213</v>
      </c>
      <c r="F580" s="15">
        <v>24</v>
      </c>
      <c r="G580" s="2">
        <v>2.09</v>
      </c>
      <c r="H580" s="3">
        <v>3.5</v>
      </c>
      <c r="I580" s="2">
        <v>1.1200000000000001</v>
      </c>
      <c r="J580" s="2">
        <f t="shared" si="23"/>
        <v>0.96999999999999975</v>
      </c>
      <c r="K580" s="1">
        <v>1</v>
      </c>
      <c r="L580" s="2">
        <f t="shared" si="24"/>
        <v>0.96999999999999975</v>
      </c>
      <c r="M580" s="1">
        <v>1</v>
      </c>
      <c r="N580" s="2">
        <v>0.97</v>
      </c>
      <c r="O580" s="1" t="s">
        <v>1746</v>
      </c>
    </row>
    <row r="581" spans="1:15" x14ac:dyDescent="0.25">
      <c r="A581" s="1">
        <v>580</v>
      </c>
      <c r="B581" s="1" t="s">
        <v>266</v>
      </c>
      <c r="C581" s="10">
        <v>44940</v>
      </c>
      <c r="D581" s="22">
        <v>0</v>
      </c>
      <c r="E581" s="17" t="s">
        <v>213</v>
      </c>
      <c r="F581" s="15">
        <v>24</v>
      </c>
      <c r="G581" s="2">
        <v>2.4300000000000002</v>
      </c>
      <c r="H581" s="3">
        <v>2.5</v>
      </c>
      <c r="I581" s="2">
        <v>1.47</v>
      </c>
      <c r="J581" s="2">
        <f t="shared" si="23"/>
        <v>0.96000000000000019</v>
      </c>
      <c r="K581" s="1">
        <v>1</v>
      </c>
      <c r="L581" s="2">
        <f t="shared" si="24"/>
        <v>0.96000000000000019</v>
      </c>
      <c r="M581" s="1">
        <v>1</v>
      </c>
      <c r="N581" s="2">
        <v>0.96</v>
      </c>
      <c r="O581" s="1" t="s">
        <v>1746</v>
      </c>
    </row>
    <row r="582" spans="1:15" x14ac:dyDescent="0.25">
      <c r="A582" s="1">
        <v>581</v>
      </c>
      <c r="B582" s="1" t="s">
        <v>265</v>
      </c>
      <c r="C582" s="10">
        <v>44941</v>
      </c>
      <c r="D582" s="22">
        <v>0</v>
      </c>
      <c r="E582" s="17" t="s">
        <v>213</v>
      </c>
      <c r="F582" s="15">
        <v>24</v>
      </c>
      <c r="G582" s="2">
        <v>2.09</v>
      </c>
      <c r="H582" s="3">
        <v>3</v>
      </c>
      <c r="I582" s="2">
        <v>1.1399999999999999</v>
      </c>
      <c r="J582" s="2">
        <f t="shared" si="23"/>
        <v>0.95</v>
      </c>
      <c r="K582" s="1">
        <v>1</v>
      </c>
      <c r="L582" s="2">
        <f t="shared" si="24"/>
        <v>0.95</v>
      </c>
      <c r="M582" s="1">
        <v>1</v>
      </c>
      <c r="N582" s="2">
        <v>0.95</v>
      </c>
      <c r="O582" s="1" t="s">
        <v>1746</v>
      </c>
    </row>
    <row r="583" spans="1:15" x14ac:dyDescent="0.25">
      <c r="A583" s="1">
        <v>582</v>
      </c>
      <c r="B583" s="1" t="s">
        <v>266</v>
      </c>
      <c r="C583" s="10">
        <v>44941</v>
      </c>
      <c r="D583" s="22">
        <v>0</v>
      </c>
      <c r="E583" s="17" t="s">
        <v>213</v>
      </c>
      <c r="F583" s="15">
        <v>24</v>
      </c>
      <c r="G583" s="2">
        <v>2.42</v>
      </c>
      <c r="H583" s="3">
        <v>2.5</v>
      </c>
      <c r="I583" s="2">
        <v>1.48</v>
      </c>
      <c r="J583" s="2">
        <f t="shared" si="23"/>
        <v>0.94</v>
      </c>
      <c r="K583" s="1">
        <v>1</v>
      </c>
      <c r="L583" s="2">
        <f t="shared" si="24"/>
        <v>0.94</v>
      </c>
      <c r="M583" s="1">
        <v>1</v>
      </c>
      <c r="N583" s="2">
        <v>0.94</v>
      </c>
      <c r="O583" s="1" t="s">
        <v>1746</v>
      </c>
    </row>
    <row r="584" spans="1:15" x14ac:dyDescent="0.25">
      <c r="A584" s="1">
        <v>583</v>
      </c>
      <c r="B584" s="1" t="s">
        <v>265</v>
      </c>
      <c r="C584" s="10">
        <v>44942</v>
      </c>
      <c r="D584" s="22">
        <v>0</v>
      </c>
      <c r="E584" s="17" t="s">
        <v>213</v>
      </c>
      <c r="F584" s="15">
        <v>24</v>
      </c>
      <c r="G584" s="2">
        <v>2.0699999999999998</v>
      </c>
      <c r="H584" s="3">
        <v>3</v>
      </c>
      <c r="I584" s="2">
        <v>1.1499999999999999</v>
      </c>
      <c r="J584" s="2">
        <f t="shared" si="23"/>
        <v>0.91999999999999993</v>
      </c>
      <c r="K584" s="1">
        <v>1</v>
      </c>
      <c r="L584" s="2">
        <f t="shared" si="24"/>
        <v>0.91999999999999993</v>
      </c>
      <c r="M584" s="1">
        <v>1</v>
      </c>
      <c r="N584" s="2">
        <v>0.92</v>
      </c>
      <c r="O584" s="1" t="s">
        <v>1746</v>
      </c>
    </row>
    <row r="585" spans="1:15" x14ac:dyDescent="0.25">
      <c r="A585" s="1">
        <v>584</v>
      </c>
      <c r="B585" s="1" t="s">
        <v>266</v>
      </c>
      <c r="C585" s="10">
        <v>44942</v>
      </c>
      <c r="D585" s="22">
        <v>0</v>
      </c>
      <c r="E585" s="17" t="s">
        <v>213</v>
      </c>
      <c r="F585" s="15">
        <v>24</v>
      </c>
      <c r="G585" s="2">
        <v>2.4</v>
      </c>
      <c r="H585" s="3">
        <v>2.5</v>
      </c>
      <c r="I585" s="2">
        <v>1.45</v>
      </c>
      <c r="J585" s="2">
        <f t="shared" si="23"/>
        <v>0.95</v>
      </c>
      <c r="K585" s="1">
        <v>1</v>
      </c>
      <c r="L585" s="2">
        <f t="shared" si="24"/>
        <v>0.95</v>
      </c>
      <c r="M585" s="1">
        <v>1</v>
      </c>
      <c r="N585" s="2">
        <v>0.95</v>
      </c>
      <c r="O585" s="1" t="s">
        <v>1746</v>
      </c>
    </row>
    <row r="586" spans="1:15" x14ac:dyDescent="0.25">
      <c r="A586" s="1">
        <v>585</v>
      </c>
      <c r="B586" s="1" t="s">
        <v>265</v>
      </c>
      <c r="C586" s="10">
        <v>44943</v>
      </c>
      <c r="D586" s="22">
        <v>0</v>
      </c>
      <c r="E586" s="17" t="s">
        <v>213</v>
      </c>
      <c r="F586" s="15">
        <v>24</v>
      </c>
      <c r="G586" s="2">
        <v>2.08</v>
      </c>
      <c r="H586" s="3">
        <v>3</v>
      </c>
      <c r="I586" s="2">
        <v>1.1399999999999999</v>
      </c>
      <c r="J586" s="2">
        <f t="shared" si="23"/>
        <v>0.94000000000000017</v>
      </c>
      <c r="K586" s="1">
        <v>1</v>
      </c>
      <c r="L586" s="2">
        <f t="shared" si="24"/>
        <v>0.94000000000000017</v>
      </c>
      <c r="M586" s="1">
        <v>1</v>
      </c>
      <c r="N586" s="2">
        <v>0.94</v>
      </c>
      <c r="O586" s="1" t="s">
        <v>1746</v>
      </c>
    </row>
    <row r="587" spans="1:15" x14ac:dyDescent="0.25">
      <c r="A587" s="1">
        <v>586</v>
      </c>
      <c r="B587" s="1" t="s">
        <v>266</v>
      </c>
      <c r="C587" s="10">
        <v>44943</v>
      </c>
      <c r="D587" s="22">
        <v>0</v>
      </c>
      <c r="E587" s="17" t="s">
        <v>213</v>
      </c>
      <c r="F587" s="15">
        <v>24</v>
      </c>
      <c r="G587" s="2">
        <v>2.41</v>
      </c>
      <c r="H587" s="3">
        <v>2.5</v>
      </c>
      <c r="I587" s="2">
        <v>1.46</v>
      </c>
      <c r="J587" s="2">
        <f t="shared" si="23"/>
        <v>0.95000000000000018</v>
      </c>
      <c r="K587" s="1">
        <v>1</v>
      </c>
      <c r="L587" s="2">
        <f t="shared" si="24"/>
        <v>0.95000000000000018</v>
      </c>
      <c r="M587" s="1">
        <v>1</v>
      </c>
      <c r="N587" s="2">
        <v>0.95</v>
      </c>
      <c r="O587" s="1" t="s">
        <v>1746</v>
      </c>
    </row>
    <row r="588" spans="1:15" x14ac:dyDescent="0.25">
      <c r="A588" s="1">
        <v>587</v>
      </c>
      <c r="B588" s="1" t="s">
        <v>265</v>
      </c>
      <c r="C588" s="10">
        <v>44944</v>
      </c>
      <c r="D588" s="22">
        <v>0</v>
      </c>
      <c r="E588" s="17" t="s">
        <v>213</v>
      </c>
      <c r="F588" s="15">
        <v>24</v>
      </c>
      <c r="G588" s="2">
        <v>2.08</v>
      </c>
      <c r="H588" s="3">
        <v>3</v>
      </c>
      <c r="I588" s="2">
        <v>1.1200000000000001</v>
      </c>
      <c r="J588" s="2">
        <f t="shared" si="23"/>
        <v>0.96</v>
      </c>
      <c r="K588" s="1">
        <v>1</v>
      </c>
      <c r="L588" s="2">
        <f t="shared" si="24"/>
        <v>0.96</v>
      </c>
      <c r="M588" s="1">
        <v>1</v>
      </c>
      <c r="N588" s="2">
        <v>0.96</v>
      </c>
      <c r="O588" s="1" t="s">
        <v>1746</v>
      </c>
    </row>
    <row r="589" spans="1:15" x14ac:dyDescent="0.25">
      <c r="A589" s="1">
        <v>588</v>
      </c>
      <c r="B589" s="1" t="s">
        <v>266</v>
      </c>
      <c r="C589" s="10">
        <v>44944</v>
      </c>
      <c r="D589" s="22">
        <v>0</v>
      </c>
      <c r="E589" s="17" t="s">
        <v>213</v>
      </c>
      <c r="F589" s="15">
        <v>24</v>
      </c>
      <c r="G589" s="2">
        <v>2.4</v>
      </c>
      <c r="H589" s="3">
        <v>2.5</v>
      </c>
      <c r="I589" s="2">
        <v>1.46</v>
      </c>
      <c r="J589" s="2">
        <f t="shared" si="23"/>
        <v>0.94</v>
      </c>
      <c r="K589" s="1">
        <v>1</v>
      </c>
      <c r="L589" s="2">
        <f t="shared" si="24"/>
        <v>0.94</v>
      </c>
      <c r="M589" s="1">
        <v>1</v>
      </c>
      <c r="N589" s="2">
        <v>0.94</v>
      </c>
      <c r="O589" s="1" t="s">
        <v>1746</v>
      </c>
    </row>
    <row r="590" spans="1:15" x14ac:dyDescent="0.25">
      <c r="A590" s="1">
        <v>589</v>
      </c>
      <c r="B590" s="1" t="s">
        <v>265</v>
      </c>
      <c r="C590" s="10">
        <v>44945</v>
      </c>
      <c r="D590" s="22">
        <v>0</v>
      </c>
      <c r="E590" s="17" t="s">
        <v>213</v>
      </c>
      <c r="F590" s="15">
        <v>24</v>
      </c>
      <c r="G590" s="2">
        <v>2.08</v>
      </c>
      <c r="H590" s="3">
        <v>3</v>
      </c>
      <c r="I590" s="2">
        <v>1.1299999999999999</v>
      </c>
      <c r="J590" s="2">
        <f t="shared" si="23"/>
        <v>0.95000000000000018</v>
      </c>
      <c r="K590" s="1">
        <v>1</v>
      </c>
      <c r="L590" s="2">
        <f t="shared" si="24"/>
        <v>0.95000000000000018</v>
      </c>
      <c r="M590" s="1">
        <v>1</v>
      </c>
      <c r="N590" s="2">
        <v>0.95</v>
      </c>
      <c r="O590" s="1" t="s">
        <v>1746</v>
      </c>
    </row>
    <row r="591" spans="1:15" x14ac:dyDescent="0.25">
      <c r="A591" s="1">
        <v>590</v>
      </c>
      <c r="B591" s="1" t="s">
        <v>266</v>
      </c>
      <c r="C591" s="10">
        <v>44945</v>
      </c>
      <c r="D591" s="22">
        <v>0</v>
      </c>
      <c r="E591" s="17" t="s">
        <v>213</v>
      </c>
      <c r="F591" s="15">
        <v>24</v>
      </c>
      <c r="G591" s="2">
        <v>2.39</v>
      </c>
      <c r="H591" s="3">
        <v>2.5</v>
      </c>
      <c r="I591" s="2">
        <v>1.42</v>
      </c>
      <c r="J591" s="2">
        <f t="shared" si="23"/>
        <v>0.9700000000000002</v>
      </c>
      <c r="K591" s="1">
        <v>1</v>
      </c>
      <c r="L591" s="2">
        <f t="shared" si="24"/>
        <v>0.9700000000000002</v>
      </c>
      <c r="M591" s="1">
        <v>1</v>
      </c>
      <c r="N591" s="2">
        <v>0.97</v>
      </c>
      <c r="O591" s="1" t="s">
        <v>1746</v>
      </c>
    </row>
    <row r="592" spans="1:15" x14ac:dyDescent="0.25">
      <c r="A592" s="1">
        <v>591</v>
      </c>
      <c r="B592" s="1" t="s">
        <v>265</v>
      </c>
      <c r="C592" s="10">
        <v>44946</v>
      </c>
      <c r="D592" s="22">
        <v>0</v>
      </c>
      <c r="E592" s="17" t="s">
        <v>213</v>
      </c>
      <c r="F592" s="15">
        <v>24</v>
      </c>
      <c r="G592" s="2">
        <v>2.0699999999999998</v>
      </c>
      <c r="H592" s="3">
        <v>3</v>
      </c>
      <c r="I592" s="2">
        <v>1.1100000000000001</v>
      </c>
      <c r="J592" s="2">
        <f t="shared" si="23"/>
        <v>0.95999999999999974</v>
      </c>
      <c r="K592" s="1">
        <v>1</v>
      </c>
      <c r="L592" s="2">
        <f t="shared" si="24"/>
        <v>0.95999999999999974</v>
      </c>
      <c r="M592" s="1">
        <v>1</v>
      </c>
      <c r="N592" s="2">
        <v>0.96</v>
      </c>
      <c r="O592" s="1" t="s">
        <v>1746</v>
      </c>
    </row>
    <row r="593" spans="1:15" x14ac:dyDescent="0.25">
      <c r="A593" s="1">
        <v>592</v>
      </c>
      <c r="B593" s="1" t="s">
        <v>266</v>
      </c>
      <c r="C593" s="10">
        <v>44946</v>
      </c>
      <c r="D593" s="22">
        <v>0</v>
      </c>
      <c r="E593" s="17" t="s">
        <v>213</v>
      </c>
      <c r="F593" s="15">
        <v>24</v>
      </c>
      <c r="G593" s="2">
        <v>2.36</v>
      </c>
      <c r="H593" s="3">
        <v>2.5</v>
      </c>
      <c r="I593" s="2">
        <v>1.39</v>
      </c>
      <c r="J593" s="2">
        <f t="shared" si="23"/>
        <v>0.97</v>
      </c>
      <c r="K593" s="1">
        <v>1</v>
      </c>
      <c r="L593" s="2">
        <f t="shared" si="24"/>
        <v>0.97</v>
      </c>
      <c r="M593" s="1">
        <v>1</v>
      </c>
      <c r="N593" s="2">
        <v>0.97</v>
      </c>
      <c r="O593" s="1" t="s">
        <v>1746</v>
      </c>
    </row>
    <row r="594" spans="1:15" x14ac:dyDescent="0.25">
      <c r="A594" s="1">
        <v>593</v>
      </c>
      <c r="B594" s="1" t="s">
        <v>265</v>
      </c>
      <c r="C594" s="10">
        <v>44947</v>
      </c>
      <c r="D594" s="22">
        <v>0</v>
      </c>
      <c r="E594" s="17" t="s">
        <v>213</v>
      </c>
      <c r="F594" s="15">
        <v>24</v>
      </c>
      <c r="G594" s="2">
        <v>2.04</v>
      </c>
      <c r="H594" s="3">
        <v>3.5</v>
      </c>
      <c r="I594" s="2">
        <v>1.1000000000000001</v>
      </c>
      <c r="J594" s="2">
        <f t="shared" si="23"/>
        <v>0.94</v>
      </c>
      <c r="K594" s="1">
        <v>1</v>
      </c>
      <c r="L594" s="2">
        <f t="shared" si="24"/>
        <v>0.94</v>
      </c>
      <c r="M594" s="1">
        <v>1</v>
      </c>
      <c r="N594" s="2">
        <v>0.94</v>
      </c>
      <c r="O594" s="1" t="s">
        <v>1746</v>
      </c>
    </row>
    <row r="595" spans="1:15" x14ac:dyDescent="0.25">
      <c r="A595" s="1">
        <v>594</v>
      </c>
      <c r="B595" s="1" t="s">
        <v>266</v>
      </c>
      <c r="C595" s="10">
        <v>44947</v>
      </c>
      <c r="D595" s="22">
        <v>0</v>
      </c>
      <c r="E595" s="17" t="s">
        <v>213</v>
      </c>
      <c r="F595" s="15">
        <v>24</v>
      </c>
      <c r="G595" s="2">
        <v>2.3199999999999998</v>
      </c>
      <c r="H595" s="3">
        <v>2.5</v>
      </c>
      <c r="I595" s="2">
        <v>1.34</v>
      </c>
      <c r="J595" s="2">
        <f t="shared" si="23"/>
        <v>0.97999999999999976</v>
      </c>
      <c r="K595" s="1">
        <v>1</v>
      </c>
      <c r="L595" s="2">
        <f t="shared" si="24"/>
        <v>0.97999999999999976</v>
      </c>
      <c r="M595" s="1">
        <v>1</v>
      </c>
      <c r="N595" s="2">
        <v>0.98</v>
      </c>
      <c r="O595" s="1" t="s">
        <v>1746</v>
      </c>
    </row>
    <row r="596" spans="1:15" x14ac:dyDescent="0.25">
      <c r="A596" s="1">
        <v>595</v>
      </c>
      <c r="B596" s="1" t="s">
        <v>265</v>
      </c>
      <c r="C596" s="10">
        <v>44948</v>
      </c>
      <c r="D596" s="22">
        <v>0</v>
      </c>
      <c r="E596" s="17" t="s">
        <v>213</v>
      </c>
      <c r="F596" s="15">
        <v>24</v>
      </c>
      <c r="G596" s="2">
        <v>2.02</v>
      </c>
      <c r="H596" s="3">
        <v>3</v>
      </c>
      <c r="I596" s="2">
        <v>1.0900000000000001</v>
      </c>
      <c r="J596" s="2">
        <f t="shared" si="23"/>
        <v>0.92999999999999994</v>
      </c>
      <c r="K596" s="1">
        <v>1</v>
      </c>
      <c r="L596" s="2">
        <f t="shared" si="24"/>
        <v>0.92999999999999994</v>
      </c>
      <c r="M596" s="1">
        <v>1</v>
      </c>
      <c r="N596" s="2">
        <v>0.93</v>
      </c>
      <c r="O596" s="1" t="s">
        <v>1746</v>
      </c>
    </row>
    <row r="597" spans="1:15" x14ac:dyDescent="0.25">
      <c r="A597" s="1">
        <v>596</v>
      </c>
      <c r="B597" s="1" t="s">
        <v>266</v>
      </c>
      <c r="C597" s="10">
        <v>44948</v>
      </c>
      <c r="D597" s="22">
        <v>0</v>
      </c>
      <c r="E597" s="17" t="s">
        <v>213</v>
      </c>
      <c r="F597" s="15">
        <v>24</v>
      </c>
      <c r="G597" s="2">
        <v>2.37</v>
      </c>
      <c r="H597" s="3">
        <v>2.5</v>
      </c>
      <c r="I597" s="2">
        <v>1.42</v>
      </c>
      <c r="J597" s="2">
        <f t="shared" ref="J597:J603" si="25">G597-I597</f>
        <v>0.95000000000000018</v>
      </c>
      <c r="K597" s="1">
        <v>1</v>
      </c>
      <c r="L597" s="2">
        <f t="shared" ref="L597:L603" si="26">(G597-I597-D597)*K597</f>
        <v>0.95000000000000018</v>
      </c>
      <c r="M597" s="1">
        <v>1</v>
      </c>
      <c r="N597" s="2">
        <v>0.95</v>
      </c>
      <c r="O597" s="1" t="s">
        <v>1746</v>
      </c>
    </row>
    <row r="598" spans="1:15" x14ac:dyDescent="0.25">
      <c r="A598" s="1">
        <v>597</v>
      </c>
      <c r="B598" s="1" t="s">
        <v>265</v>
      </c>
      <c r="C598" s="10">
        <v>44949</v>
      </c>
      <c r="D598" s="22">
        <v>0</v>
      </c>
      <c r="E598" s="17" t="s">
        <v>213</v>
      </c>
      <c r="F598" s="15">
        <v>24</v>
      </c>
      <c r="G598" s="2">
        <v>2.02</v>
      </c>
      <c r="H598" s="3">
        <v>3</v>
      </c>
      <c r="I598" s="2">
        <v>1.0900000000000001</v>
      </c>
      <c r="J598" s="2">
        <f t="shared" si="25"/>
        <v>0.92999999999999994</v>
      </c>
      <c r="K598" s="1">
        <v>1</v>
      </c>
      <c r="L598" s="2">
        <f t="shared" si="26"/>
        <v>0.92999999999999994</v>
      </c>
      <c r="M598" s="1">
        <v>1</v>
      </c>
      <c r="N598" s="2">
        <v>0.93</v>
      </c>
      <c r="O598" s="1" t="s">
        <v>1746</v>
      </c>
    </row>
    <row r="599" spans="1:15" x14ac:dyDescent="0.25">
      <c r="A599" s="1">
        <v>598</v>
      </c>
      <c r="B599" s="1" t="s">
        <v>266</v>
      </c>
      <c r="C599" s="10">
        <v>44949</v>
      </c>
      <c r="D599" s="22">
        <v>0</v>
      </c>
      <c r="E599" s="17" t="s">
        <v>213</v>
      </c>
      <c r="F599" s="15">
        <v>24</v>
      </c>
      <c r="G599" s="2">
        <v>2.2999999999999998</v>
      </c>
      <c r="H599" s="3">
        <v>2.5</v>
      </c>
      <c r="I599" s="2">
        <v>1.32</v>
      </c>
      <c r="J599" s="2">
        <f t="shared" si="25"/>
        <v>0.97999999999999976</v>
      </c>
      <c r="K599" s="1">
        <v>1</v>
      </c>
      <c r="L599" s="2">
        <f t="shared" si="26"/>
        <v>0.97999999999999976</v>
      </c>
      <c r="M599" s="1">
        <v>1</v>
      </c>
      <c r="N599" s="2">
        <v>0.98</v>
      </c>
      <c r="O599" s="1" t="s">
        <v>1746</v>
      </c>
    </row>
    <row r="600" spans="1:15" x14ac:dyDescent="0.25">
      <c r="A600" s="1">
        <v>599</v>
      </c>
      <c r="B600" s="1" t="s">
        <v>265</v>
      </c>
      <c r="C600" s="10">
        <v>44950</v>
      </c>
      <c r="D600" s="22">
        <v>0</v>
      </c>
      <c r="E600" s="17" t="s">
        <v>213</v>
      </c>
      <c r="F600" s="15">
        <v>24</v>
      </c>
      <c r="G600" s="2">
        <v>2.0099999999999998</v>
      </c>
      <c r="H600" s="3">
        <v>3</v>
      </c>
      <c r="I600" s="2">
        <v>1.06</v>
      </c>
      <c r="J600" s="2">
        <f t="shared" si="25"/>
        <v>0.94999999999999973</v>
      </c>
      <c r="K600" s="1">
        <v>1</v>
      </c>
      <c r="L600" s="2">
        <f t="shared" si="26"/>
        <v>0.94999999999999973</v>
      </c>
      <c r="M600" s="1">
        <v>1</v>
      </c>
      <c r="N600" s="2">
        <v>0.95</v>
      </c>
      <c r="O600" s="1" t="s">
        <v>1746</v>
      </c>
    </row>
    <row r="601" spans="1:15" x14ac:dyDescent="0.25">
      <c r="A601" s="1">
        <v>600</v>
      </c>
      <c r="B601" s="1" t="s">
        <v>266</v>
      </c>
      <c r="C601" s="10">
        <v>44950</v>
      </c>
      <c r="D601" s="22">
        <v>0</v>
      </c>
      <c r="E601" s="17" t="s">
        <v>213</v>
      </c>
      <c r="F601" s="15">
        <v>24</v>
      </c>
      <c r="G601" s="2">
        <v>2.2599999999999998</v>
      </c>
      <c r="H601" s="3">
        <v>2.5</v>
      </c>
      <c r="I601" s="2">
        <v>1.27</v>
      </c>
      <c r="J601" s="2">
        <f t="shared" si="25"/>
        <v>0.98999999999999977</v>
      </c>
      <c r="K601" s="1">
        <v>1</v>
      </c>
      <c r="L601" s="2">
        <f t="shared" si="26"/>
        <v>0.98999999999999977</v>
      </c>
      <c r="M601" s="1">
        <v>1</v>
      </c>
      <c r="N601" s="2">
        <v>0.99</v>
      </c>
      <c r="O601" s="1" t="s">
        <v>1746</v>
      </c>
    </row>
    <row r="602" spans="1:15" x14ac:dyDescent="0.25">
      <c r="A602" s="1">
        <v>601</v>
      </c>
      <c r="B602" s="1" t="s">
        <v>265</v>
      </c>
      <c r="C602" s="10">
        <v>44951</v>
      </c>
      <c r="D602" s="22">
        <v>0</v>
      </c>
      <c r="E602" s="17" t="s">
        <v>213</v>
      </c>
      <c r="F602" s="15">
        <v>24</v>
      </c>
      <c r="G602" s="2">
        <v>2.02</v>
      </c>
      <c r="H602" s="3">
        <v>3</v>
      </c>
      <c r="I602" s="2">
        <v>1.06</v>
      </c>
      <c r="J602" s="2">
        <f t="shared" si="25"/>
        <v>0.96</v>
      </c>
      <c r="K602" s="1">
        <v>1</v>
      </c>
      <c r="L602" s="2">
        <f t="shared" si="26"/>
        <v>0.96</v>
      </c>
      <c r="M602" s="1">
        <v>1</v>
      </c>
      <c r="N602" s="2">
        <v>0.96</v>
      </c>
      <c r="O602" s="1" t="s">
        <v>1746</v>
      </c>
    </row>
    <row r="603" spans="1:15" x14ac:dyDescent="0.25">
      <c r="A603" s="1">
        <v>602</v>
      </c>
      <c r="B603" s="1" t="s">
        <v>266</v>
      </c>
      <c r="C603" s="10">
        <v>44951</v>
      </c>
      <c r="D603" s="22">
        <v>0</v>
      </c>
      <c r="E603" s="17" t="s">
        <v>213</v>
      </c>
      <c r="F603" s="15">
        <v>24</v>
      </c>
      <c r="G603" s="2">
        <v>2.2599999999999998</v>
      </c>
      <c r="H603" s="3">
        <v>2.5</v>
      </c>
      <c r="I603" s="2">
        <v>1.26</v>
      </c>
      <c r="J603" s="2">
        <f t="shared" si="25"/>
        <v>0.99999999999999978</v>
      </c>
      <c r="K603" s="1">
        <v>1</v>
      </c>
      <c r="L603" s="2">
        <f t="shared" si="26"/>
        <v>0.99999999999999978</v>
      </c>
      <c r="M603" s="1">
        <v>1</v>
      </c>
      <c r="N603" s="2">
        <v>1</v>
      </c>
      <c r="O603" s="1" t="s">
        <v>1746</v>
      </c>
    </row>
    <row r="604" spans="1:15" x14ac:dyDescent="0.25">
      <c r="A604" s="1">
        <v>603</v>
      </c>
      <c r="B604" s="1" t="s">
        <v>265</v>
      </c>
      <c r="C604" s="10">
        <v>44952</v>
      </c>
      <c r="D604" s="22">
        <v>0</v>
      </c>
      <c r="E604" s="17" t="s">
        <v>213</v>
      </c>
      <c r="F604" s="15">
        <v>24</v>
      </c>
      <c r="G604" s="2">
        <v>2</v>
      </c>
      <c r="H604" s="3">
        <v>3</v>
      </c>
      <c r="I604" s="2">
        <v>1.04</v>
      </c>
      <c r="J604" s="2">
        <f t="shared" ref="J604:J618" si="27">G604-I604</f>
        <v>0.96</v>
      </c>
      <c r="K604" s="1">
        <v>1</v>
      </c>
      <c r="L604" s="2">
        <f t="shared" ref="L604:L618" si="28">(G604-I604-D604)*K604</f>
        <v>0.96</v>
      </c>
      <c r="M604" s="1">
        <v>1</v>
      </c>
      <c r="N604" s="2">
        <v>0.96</v>
      </c>
      <c r="O604" s="1" t="s">
        <v>1746</v>
      </c>
    </row>
    <row r="605" spans="1:15" x14ac:dyDescent="0.25">
      <c r="A605" s="1">
        <v>604</v>
      </c>
      <c r="B605" s="1" t="s">
        <v>266</v>
      </c>
      <c r="C605" s="10">
        <v>44952</v>
      </c>
      <c r="D605" s="22">
        <v>0</v>
      </c>
      <c r="E605" s="17" t="s">
        <v>213</v>
      </c>
      <c r="F605" s="15">
        <v>24</v>
      </c>
      <c r="G605" s="2">
        <v>2.2400000000000002</v>
      </c>
      <c r="H605" s="3">
        <v>2.5</v>
      </c>
      <c r="I605" s="2">
        <v>1.24</v>
      </c>
      <c r="J605" s="2">
        <f t="shared" si="27"/>
        <v>1.0000000000000002</v>
      </c>
      <c r="K605" s="1">
        <v>1</v>
      </c>
      <c r="L605" s="2">
        <f t="shared" si="28"/>
        <v>1.0000000000000002</v>
      </c>
      <c r="M605" s="1">
        <v>1</v>
      </c>
      <c r="N605" s="2">
        <v>1</v>
      </c>
      <c r="O605" s="1" t="s">
        <v>1746</v>
      </c>
    </row>
    <row r="606" spans="1:15" x14ac:dyDescent="0.25">
      <c r="A606" s="1">
        <v>605</v>
      </c>
      <c r="B606" s="1" t="s">
        <v>265</v>
      </c>
      <c r="C606" s="10">
        <v>44953</v>
      </c>
      <c r="D606" s="22">
        <v>0</v>
      </c>
      <c r="E606" s="17" t="s">
        <v>213</v>
      </c>
      <c r="F606" s="15">
        <v>24</v>
      </c>
      <c r="G606" s="2">
        <v>1.99</v>
      </c>
      <c r="H606" s="3">
        <v>3</v>
      </c>
      <c r="I606" s="2">
        <v>1.03</v>
      </c>
      <c r="J606" s="2">
        <f t="shared" si="27"/>
        <v>0.96</v>
      </c>
      <c r="K606" s="1">
        <v>1</v>
      </c>
      <c r="L606" s="2">
        <f t="shared" si="28"/>
        <v>0.96</v>
      </c>
      <c r="M606" s="1">
        <v>1</v>
      </c>
      <c r="N606" s="2">
        <v>0.96</v>
      </c>
      <c r="O606" s="1" t="s">
        <v>1746</v>
      </c>
    </row>
    <row r="607" spans="1:15" x14ac:dyDescent="0.25">
      <c r="A607" s="1">
        <v>606</v>
      </c>
      <c r="B607" s="1" t="s">
        <v>266</v>
      </c>
      <c r="C607" s="10">
        <v>44953</v>
      </c>
      <c r="D607" s="22">
        <v>0</v>
      </c>
      <c r="E607" s="17" t="s">
        <v>213</v>
      </c>
      <c r="F607" s="15">
        <v>24</v>
      </c>
      <c r="G607" s="2">
        <v>2.27</v>
      </c>
      <c r="H607" s="3">
        <v>2.5</v>
      </c>
      <c r="I607" s="2">
        <v>1.28</v>
      </c>
      <c r="J607" s="2">
        <f t="shared" si="27"/>
        <v>0.99</v>
      </c>
      <c r="K607" s="1">
        <v>1</v>
      </c>
      <c r="L607" s="2">
        <f t="shared" si="28"/>
        <v>0.99</v>
      </c>
      <c r="M607" s="1">
        <v>1</v>
      </c>
      <c r="N607" s="2">
        <v>0.99</v>
      </c>
      <c r="O607" s="1" t="s">
        <v>1746</v>
      </c>
    </row>
    <row r="608" spans="1:15" x14ac:dyDescent="0.25">
      <c r="A608" s="1">
        <v>607</v>
      </c>
      <c r="B608" s="1" t="s">
        <v>265</v>
      </c>
      <c r="C608" s="10">
        <v>44954</v>
      </c>
      <c r="D608" s="22">
        <v>0</v>
      </c>
      <c r="E608" s="17" t="s">
        <v>213</v>
      </c>
      <c r="F608" s="15">
        <v>24</v>
      </c>
      <c r="G608" s="2">
        <v>1.99</v>
      </c>
      <c r="H608" s="3">
        <v>2.8</v>
      </c>
      <c r="I608" s="2">
        <v>1.02</v>
      </c>
      <c r="J608" s="2">
        <f t="shared" si="27"/>
        <v>0.97</v>
      </c>
      <c r="K608" s="1">
        <v>1</v>
      </c>
      <c r="L608" s="2">
        <f t="shared" si="28"/>
        <v>0.97</v>
      </c>
      <c r="M608" s="1">
        <v>1</v>
      </c>
      <c r="N608" s="2">
        <v>0.97</v>
      </c>
      <c r="O608" s="1" t="s">
        <v>1746</v>
      </c>
    </row>
    <row r="609" spans="1:15" x14ac:dyDescent="0.25">
      <c r="A609" s="1">
        <v>608</v>
      </c>
      <c r="B609" s="1" t="s">
        <v>266</v>
      </c>
      <c r="C609" s="10">
        <v>44954</v>
      </c>
      <c r="D609" s="22">
        <v>0</v>
      </c>
      <c r="E609" s="17" t="s">
        <v>213</v>
      </c>
      <c r="F609" s="15">
        <v>24</v>
      </c>
      <c r="G609" s="2">
        <v>2.27</v>
      </c>
      <c r="H609" s="3">
        <v>2.5</v>
      </c>
      <c r="I609" s="2">
        <v>1.28</v>
      </c>
      <c r="J609" s="2">
        <f t="shared" si="27"/>
        <v>0.99</v>
      </c>
      <c r="K609" s="1">
        <v>1</v>
      </c>
      <c r="L609" s="2">
        <f t="shared" si="28"/>
        <v>0.99</v>
      </c>
      <c r="M609" s="1">
        <v>1</v>
      </c>
      <c r="N609" s="2">
        <v>0.99</v>
      </c>
      <c r="O609" s="1" t="s">
        <v>1746</v>
      </c>
    </row>
    <row r="610" spans="1:15" x14ac:dyDescent="0.25">
      <c r="A610" s="1">
        <v>609</v>
      </c>
      <c r="B610" s="1" t="s">
        <v>265</v>
      </c>
      <c r="C610" s="10">
        <v>44955</v>
      </c>
      <c r="D610" s="22">
        <v>0</v>
      </c>
      <c r="E610" s="17" t="s">
        <v>213</v>
      </c>
      <c r="F610" s="15">
        <v>24</v>
      </c>
      <c r="G610" s="2">
        <v>1.98</v>
      </c>
      <c r="H610" s="3">
        <v>2.8</v>
      </c>
      <c r="I610" s="2">
        <v>1.03</v>
      </c>
      <c r="J610" s="2">
        <f t="shared" si="27"/>
        <v>0.95</v>
      </c>
      <c r="K610" s="1">
        <v>1</v>
      </c>
      <c r="L610" s="2">
        <f t="shared" si="28"/>
        <v>0.95</v>
      </c>
      <c r="M610" s="1">
        <v>1</v>
      </c>
      <c r="N610" s="2">
        <v>0.95</v>
      </c>
      <c r="O610" s="1" t="s">
        <v>1746</v>
      </c>
    </row>
    <row r="611" spans="1:15" x14ac:dyDescent="0.25">
      <c r="A611" s="1">
        <v>610</v>
      </c>
      <c r="B611" s="1" t="s">
        <v>266</v>
      </c>
      <c r="C611" s="10">
        <v>44955</v>
      </c>
      <c r="D611" s="22">
        <v>0</v>
      </c>
      <c r="E611" s="17" t="s">
        <v>213</v>
      </c>
      <c r="F611" s="15">
        <v>24</v>
      </c>
      <c r="G611" s="2">
        <v>2.25</v>
      </c>
      <c r="H611" s="3">
        <v>2.5</v>
      </c>
      <c r="I611" s="2">
        <v>1.26</v>
      </c>
      <c r="J611" s="2">
        <f t="shared" si="27"/>
        <v>0.99</v>
      </c>
      <c r="K611" s="1">
        <v>1</v>
      </c>
      <c r="L611" s="2">
        <f t="shared" si="28"/>
        <v>0.99</v>
      </c>
      <c r="M611" s="1">
        <v>1</v>
      </c>
      <c r="N611" s="2">
        <v>0.99</v>
      </c>
      <c r="O611" s="1" t="s">
        <v>1746</v>
      </c>
    </row>
    <row r="612" spans="1:15" x14ac:dyDescent="0.25">
      <c r="A612" s="1">
        <v>611</v>
      </c>
      <c r="B612" s="1" t="s">
        <v>269</v>
      </c>
      <c r="C612" s="10">
        <v>44969</v>
      </c>
      <c r="D612" s="22">
        <v>0</v>
      </c>
      <c r="E612" s="17" t="s">
        <v>270</v>
      </c>
      <c r="F612" s="15">
        <v>6</v>
      </c>
      <c r="G612" s="2">
        <v>1.1499999999999999</v>
      </c>
      <c r="H612" s="3">
        <v>2</v>
      </c>
      <c r="I612" s="2">
        <v>0.4</v>
      </c>
      <c r="J612" s="2">
        <f t="shared" si="27"/>
        <v>0.74999999999999989</v>
      </c>
      <c r="K612" s="1">
        <v>2</v>
      </c>
      <c r="L612" s="2">
        <f t="shared" si="28"/>
        <v>1.4999999999999998</v>
      </c>
      <c r="M612" s="1">
        <v>2</v>
      </c>
      <c r="N612" s="2">
        <v>2.1583000000000001</v>
      </c>
      <c r="O612" s="1" t="s">
        <v>1746</v>
      </c>
    </row>
    <row r="613" spans="1:15" x14ac:dyDescent="0.25">
      <c r="A613" s="1">
        <v>612</v>
      </c>
      <c r="B613" s="1" t="s">
        <v>266</v>
      </c>
      <c r="C613" s="10">
        <v>44969</v>
      </c>
      <c r="D613" s="22">
        <v>0</v>
      </c>
      <c r="E613" s="17" t="s">
        <v>271</v>
      </c>
      <c r="F613" s="15">
        <v>2</v>
      </c>
      <c r="G613" s="2">
        <v>1.3</v>
      </c>
      <c r="H613" s="3">
        <v>2</v>
      </c>
      <c r="I613" s="2">
        <v>0.13</v>
      </c>
      <c r="J613" s="2">
        <f t="shared" si="27"/>
        <v>1.17</v>
      </c>
      <c r="K613" s="1">
        <v>5</v>
      </c>
      <c r="L613" s="2">
        <f t="shared" si="28"/>
        <v>5.85</v>
      </c>
      <c r="M613" s="1">
        <v>16</v>
      </c>
      <c r="N613" s="2">
        <v>23.321100000000001</v>
      </c>
      <c r="O613" s="1" t="s">
        <v>1746</v>
      </c>
    </row>
    <row r="614" spans="1:15" x14ac:dyDescent="0.25">
      <c r="A614" s="1">
        <v>613</v>
      </c>
      <c r="B614" s="1" t="s">
        <v>269</v>
      </c>
      <c r="C614" s="10">
        <v>44971</v>
      </c>
      <c r="D614" s="22">
        <v>0</v>
      </c>
      <c r="E614" s="17" t="s">
        <v>272</v>
      </c>
      <c r="F614" s="15">
        <v>1.8</v>
      </c>
      <c r="G614" s="2">
        <v>1.62</v>
      </c>
      <c r="H614" s="3">
        <v>1</v>
      </c>
      <c r="I614" s="2">
        <v>7.0000000000000007E-2</v>
      </c>
      <c r="J614" s="2">
        <f t="shared" si="27"/>
        <v>1.55</v>
      </c>
      <c r="K614" s="1">
        <v>5</v>
      </c>
      <c r="L614" s="2">
        <f t="shared" si="28"/>
        <v>7.75</v>
      </c>
      <c r="M614" s="1">
        <v>14</v>
      </c>
      <c r="N614" s="2">
        <v>26.028600000000001</v>
      </c>
      <c r="O614" s="1" t="s">
        <v>1746</v>
      </c>
    </row>
    <row r="615" spans="1:15" x14ac:dyDescent="0.25">
      <c r="A615" s="1">
        <v>614</v>
      </c>
      <c r="B615" s="1" t="s">
        <v>265</v>
      </c>
      <c r="C615" s="10">
        <v>44971</v>
      </c>
      <c r="D615" s="22">
        <v>0</v>
      </c>
      <c r="E615" s="17" t="s">
        <v>272</v>
      </c>
      <c r="F615" s="15">
        <v>1.8</v>
      </c>
      <c r="G615" s="2">
        <v>1.23</v>
      </c>
      <c r="H615" s="3">
        <v>2</v>
      </c>
      <c r="I615" s="2">
        <v>0.12</v>
      </c>
      <c r="J615" s="2">
        <f t="shared" si="27"/>
        <v>1.1099999999999999</v>
      </c>
      <c r="K615" s="1">
        <v>5</v>
      </c>
      <c r="L615" s="2">
        <f t="shared" si="28"/>
        <v>5.5499999999999989</v>
      </c>
      <c r="M615" s="1">
        <f>C616-C615</f>
        <v>7</v>
      </c>
      <c r="N615" s="2">
        <v>8.7173999999999996</v>
      </c>
      <c r="O615" s="1" t="s">
        <v>1746</v>
      </c>
    </row>
    <row r="616" spans="1:15" x14ac:dyDescent="0.25">
      <c r="A616" s="1">
        <v>615</v>
      </c>
      <c r="B616" s="1" t="s">
        <v>265</v>
      </c>
      <c r="C616" s="10">
        <v>44978</v>
      </c>
      <c r="D616" s="22">
        <v>0</v>
      </c>
      <c r="E616" s="17" t="s">
        <v>273</v>
      </c>
      <c r="F616" s="15">
        <v>0.9</v>
      </c>
      <c r="G616" s="2">
        <v>1.1000000000000001</v>
      </c>
      <c r="H616" s="3">
        <v>2</v>
      </c>
      <c r="I616" s="2">
        <v>3.5000000000000003E-2</v>
      </c>
      <c r="J616" s="2">
        <f t="shared" si="27"/>
        <v>1.0650000000000002</v>
      </c>
      <c r="K616" s="1">
        <v>5</v>
      </c>
      <c r="L616" s="2">
        <f t="shared" si="28"/>
        <v>5.3250000000000011</v>
      </c>
      <c r="M616" s="1">
        <v>7</v>
      </c>
      <c r="N616" s="2">
        <v>8.6910000000000007</v>
      </c>
      <c r="O616" s="1" t="s">
        <v>1746</v>
      </c>
    </row>
    <row r="617" spans="1:15" x14ac:dyDescent="0.25">
      <c r="A617" s="1">
        <v>616</v>
      </c>
      <c r="B617" s="1" t="s">
        <v>274</v>
      </c>
      <c r="C617" s="10">
        <v>44978</v>
      </c>
      <c r="D617" s="22">
        <v>0</v>
      </c>
      <c r="E617" s="17" t="s">
        <v>275</v>
      </c>
      <c r="F617" s="15">
        <v>2.9</v>
      </c>
      <c r="G617" s="2">
        <v>1.79</v>
      </c>
      <c r="H617" s="3">
        <v>1</v>
      </c>
      <c r="I617" s="2">
        <v>0.22</v>
      </c>
      <c r="J617" s="2">
        <f t="shared" si="27"/>
        <v>1.57</v>
      </c>
      <c r="K617" s="1">
        <v>5</v>
      </c>
      <c r="L617" s="2">
        <f t="shared" si="28"/>
        <v>7.8500000000000005</v>
      </c>
      <c r="M617" s="1">
        <v>7</v>
      </c>
      <c r="N617" s="2">
        <v>14.220499999999999</v>
      </c>
      <c r="O617" s="1" t="s">
        <v>1746</v>
      </c>
    </row>
    <row r="618" spans="1:15" x14ac:dyDescent="0.25">
      <c r="A618" s="1">
        <v>617</v>
      </c>
      <c r="B618" s="1" t="s">
        <v>274</v>
      </c>
      <c r="C618" s="10">
        <v>45030</v>
      </c>
      <c r="D618" s="22">
        <v>0</v>
      </c>
      <c r="E618" s="17" t="s">
        <v>554</v>
      </c>
      <c r="F618" s="15">
        <v>2.5</v>
      </c>
      <c r="G618" s="2">
        <v>0.56999999999999995</v>
      </c>
      <c r="H618" s="3">
        <v>0.35</v>
      </c>
      <c r="I618" s="2">
        <v>0.21</v>
      </c>
      <c r="J618" s="2">
        <f t="shared" si="27"/>
        <v>0.36</v>
      </c>
      <c r="K618" s="1">
        <v>5</v>
      </c>
      <c r="L618" s="2">
        <f t="shared" si="28"/>
        <v>1.7999999999999998</v>
      </c>
      <c r="M618" s="1">
        <v>17</v>
      </c>
      <c r="N618" s="2">
        <v>30.6</v>
      </c>
      <c r="O618" s="1" t="s">
        <v>1746</v>
      </c>
    </row>
    <row r="751" spans="7:9" x14ac:dyDescent="0.25">
      <c r="G751" s="16">
        <v>3.04</v>
      </c>
      <c r="H751" s="71">
        <v>0.5</v>
      </c>
      <c r="I751" s="16">
        <v>2.38</v>
      </c>
    </row>
  </sheetData>
  <mergeCells count="5">
    <mergeCell ref="O204:O206"/>
    <mergeCell ref="O207:O208"/>
    <mergeCell ref="O209:O210"/>
    <mergeCell ref="O211:O212"/>
    <mergeCell ref="O213:O215"/>
  </mergeCells>
  <phoneticPr fontId="7" type="noConversion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F9D1-08B2-4E07-AC80-0829D0BB838D}">
  <sheetPr codeName="Sheet24"/>
  <dimension ref="A1:O360"/>
  <sheetViews>
    <sheetView zoomScaleNormal="100" workbookViewId="0">
      <pane xSplit="4" ySplit="1" topLeftCell="E83" activePane="bottomRight" state="frozen"/>
      <selection activeCell="F19" sqref="F19"/>
      <selection pane="topRight" activeCell="F19" sqref="F19"/>
      <selection pane="bottomLeft" activeCell="F19" sqref="F19"/>
      <selection pane="bottomRight" activeCell="F99" sqref="F99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84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5" style="16" customWidth="1"/>
    <col min="15" max="15" width="31.0898437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30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3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491</v>
      </c>
      <c r="C2" s="10">
        <v>45015</v>
      </c>
      <c r="D2" s="1">
        <v>0</v>
      </c>
      <c r="E2" s="18" t="s">
        <v>492</v>
      </c>
      <c r="F2" s="15">
        <v>5</v>
      </c>
      <c r="G2" s="2">
        <v>1.96</v>
      </c>
      <c r="H2" s="3">
        <v>0.3</v>
      </c>
      <c r="I2" s="2">
        <v>0.9</v>
      </c>
      <c r="J2" s="4">
        <f t="shared" ref="J2:J65" si="0">G2-I2</f>
        <v>1.06</v>
      </c>
      <c r="K2" s="1">
        <v>1</v>
      </c>
      <c r="L2" s="4">
        <f t="shared" ref="L2:L65" si="1">(G2-I2-D2)*K2</f>
        <v>1.06</v>
      </c>
      <c r="M2" s="1">
        <v>1</v>
      </c>
      <c r="N2" s="4">
        <v>1.05</v>
      </c>
      <c r="O2" s="1" t="s">
        <v>1746</v>
      </c>
    </row>
    <row r="3" spans="1:15" x14ac:dyDescent="0.25">
      <c r="A3" s="1">
        <v>2</v>
      </c>
      <c r="B3" s="1" t="s">
        <v>501</v>
      </c>
      <c r="C3" s="10">
        <v>45016</v>
      </c>
      <c r="D3" s="1">
        <v>0</v>
      </c>
      <c r="E3" s="18" t="s">
        <v>503</v>
      </c>
      <c r="F3" s="15">
        <v>4</v>
      </c>
      <c r="G3" s="2">
        <v>1.76</v>
      </c>
      <c r="H3" s="3">
        <v>1</v>
      </c>
      <c r="I3" s="2">
        <v>0.43</v>
      </c>
      <c r="J3" s="4">
        <f t="shared" si="0"/>
        <v>1.33</v>
      </c>
      <c r="K3" s="1">
        <v>1</v>
      </c>
      <c r="L3" s="4">
        <f t="shared" si="1"/>
        <v>1.33</v>
      </c>
      <c r="M3" s="1">
        <v>1</v>
      </c>
      <c r="N3" s="4">
        <v>1.33</v>
      </c>
      <c r="O3" s="1" t="s">
        <v>1746</v>
      </c>
    </row>
    <row r="4" spans="1:15" x14ac:dyDescent="0.25">
      <c r="A4" s="1">
        <v>3</v>
      </c>
      <c r="B4" s="1" t="s">
        <v>502</v>
      </c>
      <c r="C4" s="10">
        <v>45016</v>
      </c>
      <c r="D4" s="1">
        <v>0</v>
      </c>
      <c r="E4" s="18" t="s">
        <v>504</v>
      </c>
      <c r="F4" s="15">
        <v>3</v>
      </c>
      <c r="G4" s="2">
        <v>1.47</v>
      </c>
      <c r="H4" s="3">
        <v>0.5</v>
      </c>
      <c r="I4" s="2">
        <v>0.64</v>
      </c>
      <c r="J4" s="4">
        <f t="shared" si="0"/>
        <v>0.83</v>
      </c>
      <c r="K4" s="1">
        <v>1</v>
      </c>
      <c r="L4" s="4">
        <f t="shared" si="1"/>
        <v>0.83</v>
      </c>
      <c r="M4" s="1">
        <v>1</v>
      </c>
      <c r="N4" s="4">
        <v>0.83</v>
      </c>
      <c r="O4" s="1" t="s">
        <v>1746</v>
      </c>
    </row>
    <row r="5" spans="1:15" x14ac:dyDescent="0.25">
      <c r="A5" s="1">
        <v>4</v>
      </c>
      <c r="B5" s="1" t="s">
        <v>395</v>
      </c>
      <c r="C5" s="10">
        <v>45017</v>
      </c>
      <c r="D5" s="1">
        <v>0</v>
      </c>
      <c r="E5" s="18" t="s">
        <v>508</v>
      </c>
      <c r="F5" s="15">
        <v>11</v>
      </c>
      <c r="G5" s="2">
        <v>1.62</v>
      </c>
      <c r="H5" s="3">
        <v>0.3</v>
      </c>
      <c r="I5" s="2">
        <v>1.17</v>
      </c>
      <c r="J5" s="4">
        <f t="shared" si="0"/>
        <v>0.45000000000000018</v>
      </c>
      <c r="K5" s="1">
        <v>5</v>
      </c>
      <c r="L5" s="4">
        <f t="shared" si="1"/>
        <v>2.2500000000000009</v>
      </c>
      <c r="M5" s="1">
        <v>30</v>
      </c>
      <c r="N5" s="4">
        <v>20.8</v>
      </c>
      <c r="O5" s="1" t="s">
        <v>1746</v>
      </c>
    </row>
    <row r="6" spans="1:15" x14ac:dyDescent="0.25">
      <c r="A6" s="1">
        <v>5</v>
      </c>
      <c r="B6" s="1" t="s">
        <v>401</v>
      </c>
      <c r="C6" s="10">
        <v>45018</v>
      </c>
      <c r="D6" s="1">
        <v>0</v>
      </c>
      <c r="E6" s="18" t="s">
        <v>514</v>
      </c>
      <c r="F6" s="15">
        <v>13.5</v>
      </c>
      <c r="G6" s="2">
        <v>1.95</v>
      </c>
      <c r="H6" s="3">
        <v>0.36</v>
      </c>
      <c r="I6" s="2">
        <v>1.26</v>
      </c>
      <c r="J6" s="4">
        <f t="shared" si="0"/>
        <v>0.69</v>
      </c>
      <c r="K6" s="1">
        <v>2</v>
      </c>
      <c r="L6" s="4">
        <f t="shared" si="1"/>
        <v>1.38</v>
      </c>
      <c r="M6" s="1">
        <v>2</v>
      </c>
      <c r="N6" s="4">
        <v>2.2176999999999998</v>
      </c>
      <c r="O6" s="1" t="s">
        <v>1746</v>
      </c>
    </row>
    <row r="7" spans="1:15" x14ac:dyDescent="0.25">
      <c r="A7" s="1">
        <v>6</v>
      </c>
      <c r="B7" s="1" t="s">
        <v>401</v>
      </c>
      <c r="C7" s="10">
        <v>45020</v>
      </c>
      <c r="D7" s="1">
        <v>0</v>
      </c>
      <c r="E7" s="18" t="s">
        <v>518</v>
      </c>
      <c r="F7" s="15">
        <v>9</v>
      </c>
      <c r="G7" s="2">
        <v>1.77</v>
      </c>
      <c r="H7" s="3">
        <v>2.5</v>
      </c>
      <c r="I7" s="2">
        <v>0.82</v>
      </c>
      <c r="J7" s="4">
        <f t="shared" si="0"/>
        <v>0.95000000000000007</v>
      </c>
      <c r="K7" s="1">
        <v>1</v>
      </c>
      <c r="L7" s="4">
        <f t="shared" si="1"/>
        <v>0.95000000000000007</v>
      </c>
      <c r="M7" s="1">
        <v>1</v>
      </c>
      <c r="N7" s="4">
        <v>0.95000000000000007</v>
      </c>
      <c r="O7" s="1" t="s">
        <v>1746</v>
      </c>
    </row>
    <row r="8" spans="1:15" x14ac:dyDescent="0.25">
      <c r="A8" s="1">
        <v>7</v>
      </c>
      <c r="B8" s="1" t="s">
        <v>401</v>
      </c>
      <c r="C8" s="10">
        <v>45021</v>
      </c>
      <c r="D8" s="1">
        <v>0</v>
      </c>
      <c r="E8" s="18" t="s">
        <v>422</v>
      </c>
      <c r="F8" s="15">
        <v>13</v>
      </c>
      <c r="G8" s="2">
        <v>2.04</v>
      </c>
      <c r="H8" s="3">
        <v>4.0999999999999996</v>
      </c>
      <c r="I8" s="2">
        <v>1.25</v>
      </c>
      <c r="J8" s="4">
        <f t="shared" si="0"/>
        <v>0.79</v>
      </c>
      <c r="K8" s="1">
        <v>2</v>
      </c>
      <c r="L8" s="4">
        <f t="shared" si="1"/>
        <v>1.58</v>
      </c>
      <c r="M8" s="1">
        <v>2</v>
      </c>
      <c r="N8" s="4">
        <v>2.3879000000000001</v>
      </c>
      <c r="O8" s="1" t="s">
        <v>1746</v>
      </c>
    </row>
    <row r="9" spans="1:15" x14ac:dyDescent="0.25">
      <c r="A9" s="1">
        <v>8</v>
      </c>
      <c r="B9" s="1" t="s">
        <v>401</v>
      </c>
      <c r="C9" s="10">
        <v>45023</v>
      </c>
      <c r="D9" s="1">
        <v>0</v>
      </c>
      <c r="E9" s="18" t="s">
        <v>525</v>
      </c>
      <c r="F9" s="15">
        <v>10.199999999999999</v>
      </c>
      <c r="G9" s="2">
        <v>1.81</v>
      </c>
      <c r="H9" s="3">
        <v>3.1</v>
      </c>
      <c r="I9" s="2">
        <v>0.96</v>
      </c>
      <c r="J9" s="4">
        <f t="shared" si="0"/>
        <v>0.85000000000000009</v>
      </c>
      <c r="K9" s="1">
        <v>1</v>
      </c>
      <c r="L9" s="4">
        <f t="shared" si="1"/>
        <v>0.85000000000000009</v>
      </c>
      <c r="M9" s="1">
        <v>1</v>
      </c>
      <c r="N9" s="4">
        <v>0.85000000000000009</v>
      </c>
      <c r="O9" s="1" t="s">
        <v>1746</v>
      </c>
    </row>
    <row r="10" spans="1:15" x14ac:dyDescent="0.25">
      <c r="A10" s="1">
        <v>9</v>
      </c>
      <c r="B10" s="1" t="s">
        <v>401</v>
      </c>
      <c r="C10" s="10">
        <v>45024</v>
      </c>
      <c r="D10" s="1">
        <v>0</v>
      </c>
      <c r="E10" s="18" t="s">
        <v>527</v>
      </c>
      <c r="F10" s="15">
        <v>2</v>
      </c>
      <c r="G10" s="2">
        <v>1.57</v>
      </c>
      <c r="H10" s="3">
        <v>0.5</v>
      </c>
      <c r="I10" s="2">
        <v>0.17</v>
      </c>
      <c r="J10" s="4">
        <f t="shared" si="0"/>
        <v>1.4000000000000001</v>
      </c>
      <c r="K10" s="1">
        <v>1</v>
      </c>
      <c r="L10" s="4">
        <f t="shared" si="1"/>
        <v>1.4000000000000001</v>
      </c>
      <c r="M10" s="1">
        <v>1</v>
      </c>
      <c r="N10" s="4">
        <v>1.4000000000000001</v>
      </c>
      <c r="O10" s="1" t="s">
        <v>1746</v>
      </c>
    </row>
    <row r="11" spans="1:15" x14ac:dyDescent="0.25">
      <c r="A11" s="1">
        <v>10</v>
      </c>
      <c r="B11" s="1" t="s">
        <v>401</v>
      </c>
      <c r="C11" s="10">
        <v>45025</v>
      </c>
      <c r="D11" s="1">
        <v>0</v>
      </c>
      <c r="E11" s="18" t="s">
        <v>534</v>
      </c>
      <c r="F11" s="15">
        <v>3</v>
      </c>
      <c r="G11" s="2">
        <v>1.72</v>
      </c>
      <c r="H11" s="3">
        <v>1</v>
      </c>
      <c r="I11" s="2">
        <v>0.24</v>
      </c>
      <c r="J11" s="4">
        <f t="shared" si="0"/>
        <v>1.48</v>
      </c>
      <c r="K11" s="1">
        <v>1</v>
      </c>
      <c r="L11" s="4">
        <f t="shared" si="1"/>
        <v>1.48</v>
      </c>
      <c r="M11" s="1">
        <v>1</v>
      </c>
      <c r="N11" s="4">
        <v>1.48</v>
      </c>
      <c r="O11" s="1" t="s">
        <v>1746</v>
      </c>
    </row>
    <row r="12" spans="1:15" x14ac:dyDescent="0.25">
      <c r="A12" s="1">
        <v>11</v>
      </c>
      <c r="B12" s="1" t="s">
        <v>401</v>
      </c>
      <c r="C12" s="10">
        <v>45026</v>
      </c>
      <c r="D12" s="1">
        <v>0</v>
      </c>
      <c r="E12" s="18" t="s">
        <v>536</v>
      </c>
      <c r="F12" s="15">
        <v>5</v>
      </c>
      <c r="G12" s="2">
        <v>1.63</v>
      </c>
      <c r="H12" s="3">
        <v>2.41</v>
      </c>
      <c r="I12" s="2">
        <v>0.39</v>
      </c>
      <c r="J12" s="4">
        <f t="shared" si="0"/>
        <v>1.2399999999999998</v>
      </c>
      <c r="K12" s="1">
        <v>1</v>
      </c>
      <c r="L12" s="4">
        <f t="shared" si="1"/>
        <v>1.2399999999999998</v>
      </c>
      <c r="M12" s="1">
        <v>1</v>
      </c>
      <c r="N12" s="4">
        <v>1.2399999999999998</v>
      </c>
      <c r="O12" s="1" t="s">
        <v>1746</v>
      </c>
    </row>
    <row r="13" spans="1:15" x14ac:dyDescent="0.25">
      <c r="A13" s="1">
        <v>12</v>
      </c>
      <c r="B13" s="1" t="s">
        <v>401</v>
      </c>
      <c r="C13" s="10">
        <v>45027</v>
      </c>
      <c r="D13" s="1">
        <v>0</v>
      </c>
      <c r="E13" s="18" t="s">
        <v>213</v>
      </c>
      <c r="F13" s="15">
        <v>24</v>
      </c>
      <c r="G13" s="2">
        <v>2.5099999999999998</v>
      </c>
      <c r="H13" s="3">
        <v>3</v>
      </c>
      <c r="I13" s="2">
        <v>1.98</v>
      </c>
      <c r="J13" s="4">
        <f t="shared" si="0"/>
        <v>0.5299999999999998</v>
      </c>
      <c r="K13" s="1">
        <v>1</v>
      </c>
      <c r="L13" s="4">
        <f t="shared" si="1"/>
        <v>0.5299999999999998</v>
      </c>
      <c r="M13" s="1">
        <v>1</v>
      </c>
      <c r="N13" s="4">
        <v>0.5299999999999998</v>
      </c>
      <c r="O13" s="1" t="s">
        <v>1746</v>
      </c>
    </row>
    <row r="14" spans="1:15" x14ac:dyDescent="0.25">
      <c r="A14" s="1">
        <v>13</v>
      </c>
      <c r="B14" s="1" t="s">
        <v>401</v>
      </c>
      <c r="C14" s="10">
        <v>45028</v>
      </c>
      <c r="D14" s="1">
        <v>0</v>
      </c>
      <c r="E14" s="18" t="s">
        <v>213</v>
      </c>
      <c r="F14" s="15">
        <v>24</v>
      </c>
      <c r="G14" s="2">
        <v>2.85</v>
      </c>
      <c r="H14" s="3">
        <v>4</v>
      </c>
      <c r="I14" s="2">
        <v>2.09</v>
      </c>
      <c r="J14" s="4">
        <f t="shared" si="0"/>
        <v>0.76000000000000023</v>
      </c>
      <c r="K14" s="1">
        <v>1</v>
      </c>
      <c r="L14" s="4">
        <f t="shared" si="1"/>
        <v>0.76000000000000023</v>
      </c>
      <c r="M14" s="1">
        <v>1</v>
      </c>
      <c r="N14" s="4">
        <v>0.76000000000000023</v>
      </c>
      <c r="O14" s="1" t="s">
        <v>1746</v>
      </c>
    </row>
    <row r="15" spans="1:15" x14ac:dyDescent="0.25">
      <c r="A15" s="1">
        <v>14</v>
      </c>
      <c r="B15" s="1" t="s">
        <v>401</v>
      </c>
      <c r="C15" s="10">
        <v>45029</v>
      </c>
      <c r="D15" s="1">
        <v>0</v>
      </c>
      <c r="E15" s="18" t="s">
        <v>213</v>
      </c>
      <c r="F15" s="15">
        <v>24</v>
      </c>
      <c r="G15" s="2">
        <v>2.82</v>
      </c>
      <c r="H15" s="3">
        <v>3</v>
      </c>
      <c r="I15" s="2">
        <v>2.11</v>
      </c>
      <c r="J15" s="4">
        <f t="shared" si="0"/>
        <v>0.71</v>
      </c>
      <c r="K15" s="1">
        <v>1</v>
      </c>
      <c r="L15" s="4">
        <f t="shared" si="1"/>
        <v>0.71</v>
      </c>
      <c r="M15" s="1">
        <v>1</v>
      </c>
      <c r="N15" s="4">
        <v>0.71</v>
      </c>
      <c r="O15" s="1" t="s">
        <v>1746</v>
      </c>
    </row>
    <row r="16" spans="1:15" x14ac:dyDescent="0.25">
      <c r="A16" s="1">
        <v>15</v>
      </c>
      <c r="B16" s="1" t="s">
        <v>401</v>
      </c>
      <c r="C16" s="10">
        <v>45030</v>
      </c>
      <c r="D16" s="1">
        <v>0</v>
      </c>
      <c r="E16" s="18" t="s">
        <v>213</v>
      </c>
      <c r="F16" s="15">
        <v>24</v>
      </c>
      <c r="G16" s="2">
        <v>2.8</v>
      </c>
      <c r="H16" s="3">
        <v>2</v>
      </c>
      <c r="I16" s="2">
        <v>2.08</v>
      </c>
      <c r="J16" s="4">
        <f t="shared" si="0"/>
        <v>0.71999999999999975</v>
      </c>
      <c r="K16" s="1">
        <v>1</v>
      </c>
      <c r="L16" s="4">
        <f t="shared" si="1"/>
        <v>0.71999999999999975</v>
      </c>
      <c r="M16" s="1">
        <v>1</v>
      </c>
      <c r="N16" s="4">
        <v>0.71999999999999975</v>
      </c>
      <c r="O16" s="1" t="s">
        <v>1746</v>
      </c>
    </row>
    <row r="17" spans="1:15" x14ac:dyDescent="0.25">
      <c r="A17" s="1">
        <v>16</v>
      </c>
      <c r="B17" s="1" t="s">
        <v>401</v>
      </c>
      <c r="C17" s="10">
        <v>45031</v>
      </c>
      <c r="D17" s="1">
        <v>0</v>
      </c>
      <c r="E17" s="18" t="s">
        <v>213</v>
      </c>
      <c r="F17" s="15">
        <v>24</v>
      </c>
      <c r="G17" s="2">
        <v>2.78</v>
      </c>
      <c r="H17" s="3">
        <v>3</v>
      </c>
      <c r="I17" s="2">
        <v>2.09</v>
      </c>
      <c r="J17" s="4">
        <f t="shared" si="0"/>
        <v>0.69</v>
      </c>
      <c r="K17" s="1">
        <v>1</v>
      </c>
      <c r="L17" s="4">
        <f t="shared" si="1"/>
        <v>0.69</v>
      </c>
      <c r="M17" s="1">
        <v>1</v>
      </c>
      <c r="N17" s="4">
        <v>0.69</v>
      </c>
      <c r="O17" s="1" t="s">
        <v>1746</v>
      </c>
    </row>
    <row r="18" spans="1:15" x14ac:dyDescent="0.25">
      <c r="A18" s="1">
        <v>17</v>
      </c>
      <c r="B18" s="1" t="s">
        <v>401</v>
      </c>
      <c r="C18" s="10">
        <v>45032</v>
      </c>
      <c r="D18" s="1">
        <v>0</v>
      </c>
      <c r="E18" s="18" t="s">
        <v>213</v>
      </c>
      <c r="F18" s="15">
        <v>24</v>
      </c>
      <c r="G18" s="2">
        <v>2.76</v>
      </c>
      <c r="H18" s="3">
        <v>3</v>
      </c>
      <c r="I18" s="2">
        <v>2.08</v>
      </c>
      <c r="J18" s="4">
        <f t="shared" si="0"/>
        <v>0.67999999999999972</v>
      </c>
      <c r="K18" s="1">
        <v>1</v>
      </c>
      <c r="L18" s="4">
        <f t="shared" si="1"/>
        <v>0.67999999999999972</v>
      </c>
      <c r="M18" s="1">
        <v>1</v>
      </c>
      <c r="N18" s="4">
        <v>0.67999999999999972</v>
      </c>
      <c r="O18" s="1" t="s">
        <v>1746</v>
      </c>
    </row>
    <row r="19" spans="1:15" x14ac:dyDescent="0.25">
      <c r="A19" s="1">
        <v>18</v>
      </c>
      <c r="B19" s="1" t="s">
        <v>401</v>
      </c>
      <c r="C19" s="10">
        <v>45033</v>
      </c>
      <c r="D19" s="1">
        <v>0</v>
      </c>
      <c r="E19" s="18" t="s">
        <v>4252</v>
      </c>
      <c r="F19" s="15">
        <v>8</v>
      </c>
      <c r="G19" s="2">
        <v>1.06</v>
      </c>
      <c r="H19" s="3">
        <v>2</v>
      </c>
      <c r="I19" s="2">
        <v>0.7</v>
      </c>
      <c r="J19" s="4">
        <f t="shared" si="0"/>
        <v>0.3600000000000001</v>
      </c>
      <c r="K19" s="1">
        <v>1</v>
      </c>
      <c r="L19" s="4">
        <f t="shared" si="1"/>
        <v>0.3600000000000001</v>
      </c>
      <c r="M19" s="1">
        <v>1</v>
      </c>
      <c r="N19" s="4">
        <v>0.3600000000000001</v>
      </c>
      <c r="O19" s="1" t="s">
        <v>1746</v>
      </c>
    </row>
    <row r="20" spans="1:15" x14ac:dyDescent="0.25">
      <c r="A20" s="1">
        <v>19</v>
      </c>
      <c r="B20" s="1" t="s">
        <v>401</v>
      </c>
      <c r="C20" s="10">
        <v>45034</v>
      </c>
      <c r="D20" s="1">
        <v>0</v>
      </c>
      <c r="E20" s="18" t="s">
        <v>213</v>
      </c>
      <c r="F20" s="15">
        <v>24</v>
      </c>
      <c r="G20" s="2">
        <v>2.86</v>
      </c>
      <c r="H20" s="3">
        <v>3</v>
      </c>
      <c r="I20" s="2">
        <v>2.08</v>
      </c>
      <c r="J20" s="4">
        <f t="shared" si="0"/>
        <v>0.7799999999999998</v>
      </c>
      <c r="K20" s="1">
        <v>1</v>
      </c>
      <c r="L20" s="4">
        <f t="shared" si="1"/>
        <v>0.7799999999999998</v>
      </c>
      <c r="M20" s="1">
        <v>1</v>
      </c>
      <c r="N20" s="4">
        <v>0.7799999999999998</v>
      </c>
      <c r="O20" s="1" t="s">
        <v>1746</v>
      </c>
    </row>
    <row r="21" spans="1:15" x14ac:dyDescent="0.25">
      <c r="A21" s="1">
        <v>20</v>
      </c>
      <c r="B21" s="1" t="s">
        <v>401</v>
      </c>
      <c r="C21" s="10">
        <v>45035</v>
      </c>
      <c r="D21" s="1">
        <v>0</v>
      </c>
      <c r="E21" s="18" t="s">
        <v>213</v>
      </c>
      <c r="F21" s="15">
        <v>24</v>
      </c>
      <c r="G21" s="2">
        <v>2.83</v>
      </c>
      <c r="H21" s="3">
        <v>3</v>
      </c>
      <c r="I21" s="2">
        <v>2.06</v>
      </c>
      <c r="J21" s="4">
        <f t="shared" si="0"/>
        <v>0.77</v>
      </c>
      <c r="K21" s="1">
        <v>1</v>
      </c>
      <c r="L21" s="4">
        <f t="shared" si="1"/>
        <v>0.77</v>
      </c>
      <c r="M21" s="1">
        <v>1</v>
      </c>
      <c r="N21" s="4">
        <v>0.77</v>
      </c>
      <c r="O21" s="1" t="s">
        <v>1746</v>
      </c>
    </row>
    <row r="22" spans="1:15" ht="33" x14ac:dyDescent="0.25">
      <c r="A22" s="1">
        <v>21</v>
      </c>
      <c r="B22" s="1" t="s">
        <v>401</v>
      </c>
      <c r="C22" s="10">
        <v>45036</v>
      </c>
      <c r="D22" s="1">
        <v>0</v>
      </c>
      <c r="E22" s="18" t="s">
        <v>582</v>
      </c>
      <c r="F22" s="15">
        <v>17</v>
      </c>
      <c r="G22" s="2">
        <v>2.4</v>
      </c>
      <c r="H22" s="3">
        <v>2</v>
      </c>
      <c r="I22" s="2">
        <v>1.46</v>
      </c>
      <c r="J22" s="4">
        <f t="shared" si="0"/>
        <v>0.94</v>
      </c>
      <c r="K22" s="1">
        <v>1</v>
      </c>
      <c r="L22" s="4">
        <f t="shared" si="1"/>
        <v>0.94</v>
      </c>
      <c r="M22" s="1">
        <v>1</v>
      </c>
      <c r="N22" s="4">
        <v>0.94</v>
      </c>
      <c r="O22" s="1" t="s">
        <v>1746</v>
      </c>
    </row>
    <row r="23" spans="1:15" x14ac:dyDescent="0.25">
      <c r="A23" s="1">
        <v>22</v>
      </c>
      <c r="B23" s="1" t="s">
        <v>581</v>
      </c>
      <c r="C23" s="10">
        <v>45036</v>
      </c>
      <c r="D23" s="1">
        <v>0</v>
      </c>
      <c r="E23" s="18" t="s">
        <v>583</v>
      </c>
      <c r="F23" s="15">
        <v>7</v>
      </c>
      <c r="G23" s="2">
        <v>1.53</v>
      </c>
      <c r="H23" s="3">
        <v>1</v>
      </c>
      <c r="I23" s="2">
        <v>0.62</v>
      </c>
      <c r="J23" s="4">
        <f t="shared" si="0"/>
        <v>0.91</v>
      </c>
      <c r="K23" s="1">
        <v>5</v>
      </c>
      <c r="L23" s="4">
        <f t="shared" si="1"/>
        <v>4.55</v>
      </c>
      <c r="M23" s="1">
        <v>11</v>
      </c>
      <c r="N23" s="4">
        <v>9.8000000000000007</v>
      </c>
      <c r="O23" s="1" t="s">
        <v>1746</v>
      </c>
    </row>
    <row r="24" spans="1:15" x14ac:dyDescent="0.25">
      <c r="A24" s="1">
        <v>23</v>
      </c>
      <c r="B24" s="1" t="s">
        <v>401</v>
      </c>
      <c r="C24" s="10">
        <v>45037</v>
      </c>
      <c r="D24" s="1">
        <v>0</v>
      </c>
      <c r="E24" s="18" t="s">
        <v>213</v>
      </c>
      <c r="F24" s="15">
        <v>24</v>
      </c>
      <c r="G24" s="2">
        <v>2.87</v>
      </c>
      <c r="H24" s="3">
        <v>2</v>
      </c>
      <c r="I24" s="2">
        <v>2.08</v>
      </c>
      <c r="J24" s="4">
        <f t="shared" si="0"/>
        <v>0.79</v>
      </c>
      <c r="K24" s="1">
        <v>1</v>
      </c>
      <c r="L24" s="4">
        <f t="shared" si="1"/>
        <v>0.79</v>
      </c>
      <c r="M24" s="1">
        <v>1</v>
      </c>
      <c r="N24" s="4">
        <v>0.79</v>
      </c>
      <c r="O24" s="1" t="s">
        <v>1746</v>
      </c>
    </row>
    <row r="25" spans="1:15" x14ac:dyDescent="0.25">
      <c r="A25" s="1">
        <v>24</v>
      </c>
      <c r="B25" s="1" t="s">
        <v>401</v>
      </c>
      <c r="C25" s="10">
        <v>45038</v>
      </c>
      <c r="D25" s="1">
        <v>0</v>
      </c>
      <c r="E25" s="18" t="s">
        <v>213</v>
      </c>
      <c r="F25" s="15">
        <v>24</v>
      </c>
      <c r="G25" s="2">
        <v>2.84</v>
      </c>
      <c r="H25" s="3">
        <v>2</v>
      </c>
      <c r="I25" s="2">
        <v>2.09</v>
      </c>
      <c r="J25" s="4">
        <f t="shared" si="0"/>
        <v>0.75</v>
      </c>
      <c r="K25" s="1">
        <v>1</v>
      </c>
      <c r="L25" s="4">
        <f t="shared" si="1"/>
        <v>0.75</v>
      </c>
      <c r="M25" s="1">
        <v>1</v>
      </c>
      <c r="N25" s="4">
        <v>0.75</v>
      </c>
      <c r="O25" s="1" t="s">
        <v>1746</v>
      </c>
    </row>
    <row r="26" spans="1:15" x14ac:dyDescent="0.25">
      <c r="A26" s="1">
        <v>25</v>
      </c>
      <c r="B26" s="1" t="s">
        <v>401</v>
      </c>
      <c r="C26" s="10">
        <v>45039</v>
      </c>
      <c r="D26" s="1">
        <v>0</v>
      </c>
      <c r="E26" s="18" t="s">
        <v>213</v>
      </c>
      <c r="F26" s="15">
        <v>24</v>
      </c>
      <c r="G26" s="2">
        <v>2.86</v>
      </c>
      <c r="H26" s="3">
        <v>3</v>
      </c>
      <c r="I26" s="2">
        <v>2.1</v>
      </c>
      <c r="J26" s="4">
        <f t="shared" si="0"/>
        <v>0.75999999999999979</v>
      </c>
      <c r="K26" s="1">
        <v>1</v>
      </c>
      <c r="L26" s="4">
        <f t="shared" si="1"/>
        <v>0.75999999999999979</v>
      </c>
      <c r="M26" s="1">
        <v>1</v>
      </c>
      <c r="N26" s="4">
        <v>0.75999999999999979</v>
      </c>
      <c r="O26" s="1" t="s">
        <v>1746</v>
      </c>
    </row>
    <row r="27" spans="1:15" x14ac:dyDescent="0.25">
      <c r="A27" s="1">
        <v>26</v>
      </c>
      <c r="B27" s="1" t="s">
        <v>401</v>
      </c>
      <c r="C27" s="10">
        <v>45040</v>
      </c>
      <c r="D27" s="1">
        <v>0</v>
      </c>
      <c r="E27" s="18" t="s">
        <v>213</v>
      </c>
      <c r="F27" s="15">
        <v>24</v>
      </c>
      <c r="G27" s="2">
        <v>2.87</v>
      </c>
      <c r="H27" s="3">
        <v>2</v>
      </c>
      <c r="I27" s="2">
        <v>2.11</v>
      </c>
      <c r="J27" s="4">
        <f t="shared" si="0"/>
        <v>0.76000000000000023</v>
      </c>
      <c r="K27" s="1">
        <v>1</v>
      </c>
      <c r="L27" s="4">
        <f t="shared" si="1"/>
        <v>0.76000000000000023</v>
      </c>
      <c r="M27" s="1">
        <v>1</v>
      </c>
      <c r="N27" s="4">
        <v>0.76000000000000023</v>
      </c>
      <c r="O27" s="1" t="s">
        <v>1746</v>
      </c>
    </row>
    <row r="28" spans="1:15" x14ac:dyDescent="0.25">
      <c r="A28" s="1">
        <v>27</v>
      </c>
      <c r="B28" s="1" t="s">
        <v>401</v>
      </c>
      <c r="C28" s="10">
        <v>45041</v>
      </c>
      <c r="D28" s="1">
        <v>0</v>
      </c>
      <c r="E28" s="18" t="s">
        <v>213</v>
      </c>
      <c r="F28" s="15">
        <v>24</v>
      </c>
      <c r="G28" s="2">
        <v>2.82</v>
      </c>
      <c r="H28" s="3">
        <v>2</v>
      </c>
      <c r="I28" s="2">
        <v>2.09</v>
      </c>
      <c r="J28" s="4">
        <f t="shared" si="0"/>
        <v>0.73</v>
      </c>
      <c r="K28" s="1">
        <v>1</v>
      </c>
      <c r="L28" s="4">
        <f t="shared" si="1"/>
        <v>0.73</v>
      </c>
      <c r="M28" s="1">
        <v>1</v>
      </c>
      <c r="N28" s="4">
        <v>0.73</v>
      </c>
      <c r="O28" s="1" t="s">
        <v>1746</v>
      </c>
    </row>
    <row r="29" spans="1:15" ht="33" x14ac:dyDescent="0.25">
      <c r="A29" s="1">
        <v>28</v>
      </c>
      <c r="B29" s="1" t="s">
        <v>401</v>
      </c>
      <c r="C29" s="10">
        <v>45042</v>
      </c>
      <c r="D29" s="1">
        <v>0</v>
      </c>
      <c r="E29" s="18" t="s">
        <v>4253</v>
      </c>
      <c r="F29" s="15">
        <v>22.5</v>
      </c>
      <c r="G29" s="2">
        <v>2.6</v>
      </c>
      <c r="H29" s="3">
        <v>2.5</v>
      </c>
      <c r="I29" s="2">
        <v>1.98</v>
      </c>
      <c r="J29" s="4">
        <f t="shared" si="0"/>
        <v>0.62000000000000011</v>
      </c>
      <c r="K29" s="1">
        <v>1</v>
      </c>
      <c r="L29" s="4">
        <f t="shared" si="1"/>
        <v>0.62000000000000011</v>
      </c>
      <c r="M29" s="1">
        <v>1</v>
      </c>
      <c r="N29" s="4">
        <v>0.62000000000000011</v>
      </c>
      <c r="O29" s="1" t="s">
        <v>1746</v>
      </c>
    </row>
    <row r="30" spans="1:15" x14ac:dyDescent="0.25">
      <c r="A30" s="1">
        <v>29</v>
      </c>
      <c r="B30" s="1" t="s">
        <v>401</v>
      </c>
      <c r="C30" s="10">
        <v>45043</v>
      </c>
      <c r="D30" s="1">
        <v>0</v>
      </c>
      <c r="E30" s="18" t="s">
        <v>213</v>
      </c>
      <c r="F30" s="15">
        <v>24</v>
      </c>
      <c r="G30" s="2">
        <v>2.72</v>
      </c>
      <c r="H30" s="3">
        <v>3.5</v>
      </c>
      <c r="I30" s="2">
        <v>2</v>
      </c>
      <c r="J30" s="4">
        <f t="shared" si="0"/>
        <v>0.7200000000000002</v>
      </c>
      <c r="K30" s="1">
        <v>1</v>
      </c>
      <c r="L30" s="4">
        <f t="shared" si="1"/>
        <v>0.7200000000000002</v>
      </c>
      <c r="M30" s="1">
        <v>1</v>
      </c>
      <c r="N30" s="4">
        <v>0.7200000000000002</v>
      </c>
      <c r="O30" s="1" t="s">
        <v>1746</v>
      </c>
    </row>
    <row r="31" spans="1:15" x14ac:dyDescent="0.25">
      <c r="A31" s="1">
        <v>30</v>
      </c>
      <c r="B31" s="1" t="s">
        <v>401</v>
      </c>
      <c r="C31" s="10">
        <v>45044</v>
      </c>
      <c r="D31" s="1">
        <v>0</v>
      </c>
      <c r="E31" s="18" t="s">
        <v>213</v>
      </c>
      <c r="F31" s="15">
        <v>24</v>
      </c>
      <c r="G31" s="2">
        <v>2.75</v>
      </c>
      <c r="H31" s="3">
        <v>5.5</v>
      </c>
      <c r="I31" s="2">
        <v>2.0099999999999998</v>
      </c>
      <c r="J31" s="4">
        <f t="shared" si="0"/>
        <v>0.74000000000000021</v>
      </c>
      <c r="K31" s="1">
        <v>1</v>
      </c>
      <c r="L31" s="4">
        <f t="shared" si="1"/>
        <v>0.74000000000000021</v>
      </c>
      <c r="M31" s="1">
        <v>1</v>
      </c>
      <c r="N31" s="4">
        <v>0.74000000000000021</v>
      </c>
      <c r="O31" s="1" t="s">
        <v>1746</v>
      </c>
    </row>
    <row r="32" spans="1:15" x14ac:dyDescent="0.25">
      <c r="A32" s="1">
        <v>31</v>
      </c>
      <c r="B32" s="1" t="s">
        <v>401</v>
      </c>
      <c r="C32" s="10">
        <v>45045</v>
      </c>
      <c r="D32" s="1">
        <v>0</v>
      </c>
      <c r="E32" s="18" t="s">
        <v>213</v>
      </c>
      <c r="F32" s="15">
        <v>24</v>
      </c>
      <c r="G32" s="2">
        <v>2.76</v>
      </c>
      <c r="H32" s="3">
        <v>6.4</v>
      </c>
      <c r="I32" s="2">
        <v>2.0299999999999998</v>
      </c>
      <c r="J32" s="4">
        <f t="shared" si="0"/>
        <v>0.73</v>
      </c>
      <c r="K32" s="1">
        <v>1</v>
      </c>
      <c r="L32" s="4">
        <f t="shared" si="1"/>
        <v>0.73</v>
      </c>
      <c r="M32" s="1">
        <v>1</v>
      </c>
      <c r="N32" s="4">
        <v>0.73</v>
      </c>
      <c r="O32" s="1" t="s">
        <v>1746</v>
      </c>
    </row>
    <row r="33" spans="1:15" x14ac:dyDescent="0.25">
      <c r="A33" s="1">
        <v>32</v>
      </c>
      <c r="B33" s="1" t="s">
        <v>401</v>
      </c>
      <c r="C33" s="10">
        <v>45046</v>
      </c>
      <c r="D33" s="1">
        <v>0</v>
      </c>
      <c r="E33" s="18" t="s">
        <v>213</v>
      </c>
      <c r="F33" s="15">
        <v>24</v>
      </c>
      <c r="G33" s="2">
        <v>2.74</v>
      </c>
      <c r="H33" s="3">
        <v>5.9</v>
      </c>
      <c r="I33" s="2">
        <v>2.0299999999999998</v>
      </c>
      <c r="J33" s="4">
        <f t="shared" si="0"/>
        <v>0.71000000000000041</v>
      </c>
      <c r="K33" s="1">
        <v>1</v>
      </c>
      <c r="L33" s="4">
        <f t="shared" si="1"/>
        <v>0.71000000000000041</v>
      </c>
      <c r="M33" s="1">
        <v>1</v>
      </c>
      <c r="N33" s="4">
        <v>0.71000000000000041</v>
      </c>
      <c r="O33" s="1" t="s">
        <v>1746</v>
      </c>
    </row>
    <row r="34" spans="1:15" x14ac:dyDescent="0.25">
      <c r="A34" s="1">
        <v>33</v>
      </c>
      <c r="B34" s="1" t="s">
        <v>401</v>
      </c>
      <c r="C34" s="10">
        <v>45047</v>
      </c>
      <c r="D34" s="1">
        <v>0</v>
      </c>
      <c r="E34" s="18" t="s">
        <v>213</v>
      </c>
      <c r="F34" s="15">
        <v>24</v>
      </c>
      <c r="G34" s="2">
        <v>2.74</v>
      </c>
      <c r="H34" s="3">
        <v>6.19</v>
      </c>
      <c r="I34" s="2">
        <v>2</v>
      </c>
      <c r="J34" s="4">
        <f t="shared" si="0"/>
        <v>0.74000000000000021</v>
      </c>
      <c r="K34" s="1">
        <v>1</v>
      </c>
      <c r="L34" s="4">
        <f t="shared" si="1"/>
        <v>0.74000000000000021</v>
      </c>
      <c r="M34" s="1">
        <v>1</v>
      </c>
      <c r="N34" s="4">
        <v>0.74000000000000021</v>
      </c>
      <c r="O34" s="1" t="s">
        <v>1746</v>
      </c>
    </row>
    <row r="35" spans="1:15" x14ac:dyDescent="0.25">
      <c r="A35" s="1">
        <v>34</v>
      </c>
      <c r="B35" s="1" t="s">
        <v>401</v>
      </c>
      <c r="C35" s="10">
        <v>45048</v>
      </c>
      <c r="D35" s="1">
        <v>0</v>
      </c>
      <c r="E35" s="18" t="s">
        <v>213</v>
      </c>
      <c r="F35" s="15">
        <v>24</v>
      </c>
      <c r="G35" s="2">
        <v>2.74</v>
      </c>
      <c r="H35" s="3">
        <v>6.19</v>
      </c>
      <c r="I35" s="2">
        <v>1.99</v>
      </c>
      <c r="J35" s="4">
        <f t="shared" si="0"/>
        <v>0.75000000000000022</v>
      </c>
      <c r="K35" s="1">
        <v>1</v>
      </c>
      <c r="L35" s="4">
        <f t="shared" si="1"/>
        <v>0.75000000000000022</v>
      </c>
      <c r="M35" s="1">
        <v>1</v>
      </c>
      <c r="N35" s="4">
        <v>0.75000000000000022</v>
      </c>
      <c r="O35" s="1" t="s">
        <v>1746</v>
      </c>
    </row>
    <row r="36" spans="1:15" x14ac:dyDescent="0.25">
      <c r="A36" s="1">
        <v>35</v>
      </c>
      <c r="B36" s="1" t="s">
        <v>401</v>
      </c>
      <c r="C36" s="10">
        <v>45049</v>
      </c>
      <c r="D36" s="1">
        <v>0</v>
      </c>
      <c r="E36" s="18" t="s">
        <v>213</v>
      </c>
      <c r="F36" s="15">
        <v>24</v>
      </c>
      <c r="G36" s="2">
        <v>2.69</v>
      </c>
      <c r="H36" s="3">
        <v>5.54</v>
      </c>
      <c r="I36" s="2">
        <v>1.99</v>
      </c>
      <c r="J36" s="4">
        <f t="shared" si="0"/>
        <v>0.7</v>
      </c>
      <c r="K36" s="1">
        <v>1</v>
      </c>
      <c r="L36" s="4">
        <f t="shared" si="1"/>
        <v>0.7</v>
      </c>
      <c r="M36" s="1">
        <v>1</v>
      </c>
      <c r="N36" s="4">
        <v>0.7</v>
      </c>
      <c r="O36" s="1" t="s">
        <v>1746</v>
      </c>
    </row>
    <row r="37" spans="1:15" x14ac:dyDescent="0.25">
      <c r="A37" s="1">
        <v>36</v>
      </c>
      <c r="B37" s="1" t="s">
        <v>401</v>
      </c>
      <c r="C37" s="10">
        <v>45050</v>
      </c>
      <c r="D37" s="1">
        <v>0</v>
      </c>
      <c r="E37" s="18" t="s">
        <v>213</v>
      </c>
      <c r="F37" s="15">
        <v>24</v>
      </c>
      <c r="G37" s="2">
        <v>2.68</v>
      </c>
      <c r="H37" s="3">
        <v>5.46</v>
      </c>
      <c r="I37" s="2">
        <v>1.99</v>
      </c>
      <c r="J37" s="4">
        <f t="shared" si="0"/>
        <v>0.69000000000000017</v>
      </c>
      <c r="K37" s="1">
        <v>1</v>
      </c>
      <c r="L37" s="4">
        <f t="shared" si="1"/>
        <v>0.69000000000000017</v>
      </c>
      <c r="M37" s="1">
        <v>1</v>
      </c>
      <c r="N37" s="4">
        <v>0.69000000000000017</v>
      </c>
      <c r="O37" s="1" t="s">
        <v>1746</v>
      </c>
    </row>
    <row r="38" spans="1:15" x14ac:dyDescent="0.25">
      <c r="A38" s="1">
        <v>37</v>
      </c>
      <c r="B38" s="1" t="s">
        <v>401</v>
      </c>
      <c r="C38" s="10">
        <v>45051</v>
      </c>
      <c r="D38" s="1">
        <v>0</v>
      </c>
      <c r="E38" s="18" t="s">
        <v>213</v>
      </c>
      <c r="F38" s="15">
        <v>24</v>
      </c>
      <c r="G38" s="2">
        <v>2.7</v>
      </c>
      <c r="H38" s="3">
        <v>5.72</v>
      </c>
      <c r="I38" s="2">
        <v>2</v>
      </c>
      <c r="J38" s="4">
        <f t="shared" si="0"/>
        <v>0.70000000000000018</v>
      </c>
      <c r="K38" s="1">
        <v>1</v>
      </c>
      <c r="L38" s="4">
        <f t="shared" si="1"/>
        <v>0.70000000000000018</v>
      </c>
      <c r="M38" s="1">
        <v>1</v>
      </c>
      <c r="N38" s="4">
        <v>0.70000000000000018</v>
      </c>
      <c r="O38" s="1" t="s">
        <v>1746</v>
      </c>
    </row>
    <row r="39" spans="1:15" x14ac:dyDescent="0.25">
      <c r="A39" s="1">
        <v>38</v>
      </c>
      <c r="B39" s="1" t="s">
        <v>401</v>
      </c>
      <c r="C39" s="10">
        <v>45052</v>
      </c>
      <c r="D39" s="1">
        <v>0</v>
      </c>
      <c r="E39" s="18" t="s">
        <v>213</v>
      </c>
      <c r="F39" s="15">
        <v>24</v>
      </c>
      <c r="G39" s="2">
        <v>2.69</v>
      </c>
      <c r="H39" s="3">
        <v>6</v>
      </c>
      <c r="I39" s="2">
        <v>1.88</v>
      </c>
      <c r="J39" s="4">
        <f t="shared" si="0"/>
        <v>0.81</v>
      </c>
      <c r="K39" s="1">
        <v>1</v>
      </c>
      <c r="L39" s="4">
        <f t="shared" si="1"/>
        <v>0.81</v>
      </c>
      <c r="M39" s="1">
        <v>1</v>
      </c>
      <c r="N39" s="4">
        <v>0.81</v>
      </c>
      <c r="O39" s="1" t="s">
        <v>1746</v>
      </c>
    </row>
    <row r="40" spans="1:15" x14ac:dyDescent="0.25">
      <c r="A40" s="1">
        <v>39</v>
      </c>
      <c r="B40" s="1" t="s">
        <v>401</v>
      </c>
      <c r="C40" s="10">
        <v>45053</v>
      </c>
      <c r="D40" s="1">
        <v>0</v>
      </c>
      <c r="E40" s="18" t="s">
        <v>213</v>
      </c>
      <c r="F40" s="15">
        <v>24</v>
      </c>
      <c r="G40" s="2">
        <v>2.58</v>
      </c>
      <c r="H40" s="3">
        <v>5.22</v>
      </c>
      <c r="I40" s="2">
        <v>1.85</v>
      </c>
      <c r="J40" s="4">
        <f t="shared" si="0"/>
        <v>0.73</v>
      </c>
      <c r="K40" s="1">
        <v>1</v>
      </c>
      <c r="L40" s="4">
        <f t="shared" si="1"/>
        <v>0.73</v>
      </c>
      <c r="M40" s="1">
        <v>1</v>
      </c>
      <c r="N40" s="4">
        <v>0.73</v>
      </c>
      <c r="O40" s="1" t="s">
        <v>1746</v>
      </c>
    </row>
    <row r="41" spans="1:15" x14ac:dyDescent="0.25">
      <c r="A41" s="1">
        <v>40</v>
      </c>
      <c r="B41" s="1" t="s">
        <v>401</v>
      </c>
      <c r="C41" s="10">
        <v>45054</v>
      </c>
      <c r="D41" s="1">
        <v>0</v>
      </c>
      <c r="E41" s="18" t="s">
        <v>213</v>
      </c>
      <c r="F41" s="15">
        <v>24</v>
      </c>
      <c r="G41" s="2">
        <v>2.6</v>
      </c>
      <c r="H41" s="3">
        <v>5.0599999999999996</v>
      </c>
      <c r="I41" s="2">
        <v>1.83</v>
      </c>
      <c r="J41" s="4">
        <f t="shared" si="0"/>
        <v>0.77</v>
      </c>
      <c r="K41" s="1">
        <v>1</v>
      </c>
      <c r="L41" s="4">
        <f t="shared" si="1"/>
        <v>0.77</v>
      </c>
      <c r="M41" s="1">
        <v>1</v>
      </c>
      <c r="N41" s="4">
        <v>0.77</v>
      </c>
      <c r="O41" s="1" t="s">
        <v>1746</v>
      </c>
    </row>
    <row r="42" spans="1:15" x14ac:dyDescent="0.25">
      <c r="A42" s="1">
        <v>41</v>
      </c>
      <c r="B42" s="1" t="s">
        <v>401</v>
      </c>
      <c r="C42" s="10">
        <v>45055</v>
      </c>
      <c r="D42" s="1">
        <v>0</v>
      </c>
      <c r="E42" s="18" t="s">
        <v>213</v>
      </c>
      <c r="F42" s="15">
        <v>24</v>
      </c>
      <c r="G42" s="2">
        <v>2.57</v>
      </c>
      <c r="H42" s="3">
        <v>5.01</v>
      </c>
      <c r="I42" s="2">
        <v>1.82</v>
      </c>
      <c r="J42" s="4">
        <f t="shared" si="0"/>
        <v>0.74999999999999978</v>
      </c>
      <c r="K42" s="1">
        <v>1</v>
      </c>
      <c r="L42" s="4">
        <f t="shared" si="1"/>
        <v>0.74999999999999978</v>
      </c>
      <c r="M42" s="1">
        <v>1</v>
      </c>
      <c r="N42" s="4">
        <v>0.74999999999999978</v>
      </c>
      <c r="O42" s="1" t="s">
        <v>1746</v>
      </c>
    </row>
    <row r="43" spans="1:15" x14ac:dyDescent="0.25">
      <c r="A43" s="1">
        <v>42</v>
      </c>
      <c r="B43" s="1" t="s">
        <v>401</v>
      </c>
      <c r="C43" s="10">
        <v>45056</v>
      </c>
      <c r="D43" s="1">
        <v>0</v>
      </c>
      <c r="E43" s="18" t="s">
        <v>213</v>
      </c>
      <c r="F43" s="15">
        <v>24</v>
      </c>
      <c r="G43" s="2">
        <v>2.57</v>
      </c>
      <c r="H43" s="3">
        <v>5.1100000000000003</v>
      </c>
      <c r="I43" s="2">
        <v>1.84</v>
      </c>
      <c r="J43" s="4">
        <f t="shared" si="0"/>
        <v>0.72999999999999976</v>
      </c>
      <c r="K43" s="1">
        <v>1</v>
      </c>
      <c r="L43" s="4">
        <f t="shared" si="1"/>
        <v>0.72999999999999976</v>
      </c>
      <c r="M43" s="1">
        <v>1</v>
      </c>
      <c r="N43" s="4">
        <v>0.72999999999999976</v>
      </c>
      <c r="O43" s="1" t="s">
        <v>1746</v>
      </c>
    </row>
    <row r="44" spans="1:15" x14ac:dyDescent="0.25">
      <c r="A44" s="1">
        <v>43</v>
      </c>
      <c r="B44" s="1" t="s">
        <v>401</v>
      </c>
      <c r="C44" s="10">
        <v>45057</v>
      </c>
      <c r="D44" s="1">
        <v>0</v>
      </c>
      <c r="E44" s="18" t="s">
        <v>213</v>
      </c>
      <c r="F44" s="15">
        <v>24</v>
      </c>
      <c r="G44" s="2">
        <v>2.5099999999999998</v>
      </c>
      <c r="H44" s="3">
        <v>4.8499999999999996</v>
      </c>
      <c r="I44" s="2">
        <v>1.84</v>
      </c>
      <c r="J44" s="4">
        <f t="shared" si="0"/>
        <v>0.66999999999999971</v>
      </c>
      <c r="K44" s="1">
        <v>1</v>
      </c>
      <c r="L44" s="4">
        <f t="shared" si="1"/>
        <v>0.66999999999999971</v>
      </c>
      <c r="M44" s="1">
        <v>1</v>
      </c>
      <c r="N44" s="4">
        <v>0.66999999999999971</v>
      </c>
      <c r="O44" s="1" t="s">
        <v>1746</v>
      </c>
    </row>
    <row r="45" spans="1:15" x14ac:dyDescent="0.25">
      <c r="A45" s="1">
        <v>44</v>
      </c>
      <c r="B45" s="1" t="s">
        <v>401</v>
      </c>
      <c r="C45" s="10">
        <v>45058</v>
      </c>
      <c r="D45" s="1">
        <v>0</v>
      </c>
      <c r="E45" s="18" t="s">
        <v>213</v>
      </c>
      <c r="F45" s="15">
        <v>24</v>
      </c>
      <c r="G45" s="2">
        <v>2.5099999999999998</v>
      </c>
      <c r="H45" s="3">
        <v>4.79</v>
      </c>
      <c r="I45" s="2">
        <v>1.82</v>
      </c>
      <c r="J45" s="4">
        <f t="shared" si="0"/>
        <v>0.68999999999999972</v>
      </c>
      <c r="K45" s="1">
        <v>1</v>
      </c>
      <c r="L45" s="4">
        <f t="shared" si="1"/>
        <v>0.68999999999999972</v>
      </c>
      <c r="M45" s="1">
        <v>1</v>
      </c>
      <c r="N45" s="4">
        <v>0.68999999999999972</v>
      </c>
      <c r="O45" s="1" t="s">
        <v>1746</v>
      </c>
    </row>
    <row r="46" spans="1:15" x14ac:dyDescent="0.25">
      <c r="A46" s="1">
        <v>45</v>
      </c>
      <c r="B46" s="1" t="s">
        <v>401</v>
      </c>
      <c r="C46" s="10">
        <v>45059</v>
      </c>
      <c r="D46" s="1">
        <v>0</v>
      </c>
      <c r="E46" s="18" t="s">
        <v>213</v>
      </c>
      <c r="F46" s="15">
        <v>24</v>
      </c>
      <c r="G46" s="2">
        <v>2.46</v>
      </c>
      <c r="H46" s="3">
        <v>4.96</v>
      </c>
      <c r="I46" s="2">
        <v>1.94</v>
      </c>
      <c r="J46" s="4">
        <f t="shared" si="0"/>
        <v>0.52</v>
      </c>
      <c r="K46" s="1">
        <v>1</v>
      </c>
      <c r="L46" s="4">
        <f t="shared" si="1"/>
        <v>0.52</v>
      </c>
      <c r="M46" s="1">
        <v>1</v>
      </c>
      <c r="N46" s="4">
        <v>0.52</v>
      </c>
      <c r="O46" s="1" t="s">
        <v>1746</v>
      </c>
    </row>
    <row r="47" spans="1:15" x14ac:dyDescent="0.25">
      <c r="A47" s="1">
        <v>46</v>
      </c>
      <c r="B47" s="1" t="s">
        <v>401</v>
      </c>
      <c r="C47" s="10">
        <v>45060</v>
      </c>
      <c r="D47" s="1">
        <v>0</v>
      </c>
      <c r="E47" s="18" t="s">
        <v>213</v>
      </c>
      <c r="F47" s="15">
        <v>24</v>
      </c>
      <c r="G47" s="2">
        <v>2.0099999999999998</v>
      </c>
      <c r="H47" s="3">
        <v>4.3899999999999997</v>
      </c>
      <c r="I47" s="2">
        <v>1.95</v>
      </c>
      <c r="J47" s="4">
        <f t="shared" si="0"/>
        <v>5.9999999999999831E-2</v>
      </c>
      <c r="K47" s="1">
        <v>1</v>
      </c>
      <c r="L47" s="4">
        <f t="shared" si="1"/>
        <v>5.9999999999999831E-2</v>
      </c>
      <c r="M47" s="1">
        <v>1</v>
      </c>
      <c r="N47" s="4">
        <v>5.9999999999999831E-2</v>
      </c>
      <c r="O47" s="1" t="s">
        <v>1746</v>
      </c>
    </row>
    <row r="48" spans="1:15" ht="33" x14ac:dyDescent="0.25">
      <c r="A48" s="1">
        <v>47</v>
      </c>
      <c r="B48" s="1" t="s">
        <v>401</v>
      </c>
      <c r="C48" s="10">
        <v>45061</v>
      </c>
      <c r="D48" s="1">
        <v>0</v>
      </c>
      <c r="E48" s="18" t="s">
        <v>4251</v>
      </c>
      <c r="F48" s="15">
        <v>14</v>
      </c>
      <c r="G48" s="2">
        <v>1.41</v>
      </c>
      <c r="H48" s="3">
        <v>1.41</v>
      </c>
      <c r="I48" s="2">
        <v>1.21</v>
      </c>
      <c r="J48" s="4">
        <f t="shared" si="0"/>
        <v>0.19999999999999996</v>
      </c>
      <c r="K48" s="1">
        <v>1</v>
      </c>
      <c r="L48" s="4">
        <f t="shared" si="1"/>
        <v>0.19999999999999996</v>
      </c>
      <c r="M48" s="1">
        <v>1</v>
      </c>
      <c r="N48" s="4">
        <v>0.19999999999999996</v>
      </c>
      <c r="O48" s="1" t="s">
        <v>1746</v>
      </c>
    </row>
    <row r="49" spans="1:15" x14ac:dyDescent="0.25">
      <c r="A49" s="1">
        <v>48</v>
      </c>
      <c r="B49" s="1" t="s">
        <v>717</v>
      </c>
      <c r="C49" s="10">
        <v>45061</v>
      </c>
      <c r="D49" s="1">
        <v>0</v>
      </c>
      <c r="E49" s="18" t="s">
        <v>718</v>
      </c>
      <c r="F49" s="15">
        <v>8</v>
      </c>
      <c r="G49" s="2">
        <v>1.53</v>
      </c>
      <c r="H49" s="3">
        <v>0.47</v>
      </c>
      <c r="I49" s="2">
        <v>0.64</v>
      </c>
      <c r="J49" s="4">
        <f t="shared" si="0"/>
        <v>0.89</v>
      </c>
      <c r="K49" s="1">
        <v>5</v>
      </c>
      <c r="L49" s="4">
        <f t="shared" si="1"/>
        <v>4.45</v>
      </c>
      <c r="M49" s="1">
        <v>17</v>
      </c>
      <c r="N49" s="4">
        <v>32.84995</v>
      </c>
      <c r="O49" s="1" t="s">
        <v>1746</v>
      </c>
    </row>
    <row r="50" spans="1:15" x14ac:dyDescent="0.25">
      <c r="A50" s="1">
        <v>49</v>
      </c>
      <c r="B50" s="1" t="s">
        <v>401</v>
      </c>
      <c r="C50" s="10">
        <v>45062</v>
      </c>
      <c r="D50" s="1">
        <v>0</v>
      </c>
      <c r="E50" s="18" t="s">
        <v>722</v>
      </c>
      <c r="F50" s="15">
        <v>10</v>
      </c>
      <c r="G50" s="2">
        <v>0.99</v>
      </c>
      <c r="H50" s="3">
        <v>1.17</v>
      </c>
      <c r="I50" s="2">
        <v>0.79</v>
      </c>
      <c r="J50" s="4">
        <f t="shared" si="0"/>
        <v>0.19999999999999996</v>
      </c>
      <c r="K50" s="1">
        <v>5</v>
      </c>
      <c r="L50" s="4">
        <f t="shared" si="1"/>
        <v>0.99999999999999978</v>
      </c>
      <c r="M50" s="1">
        <v>7</v>
      </c>
      <c r="N50" s="4">
        <v>2.0962000000000001</v>
      </c>
      <c r="O50" s="1" t="s">
        <v>1746</v>
      </c>
    </row>
    <row r="51" spans="1:15" x14ac:dyDescent="0.25">
      <c r="A51" s="1">
        <v>50</v>
      </c>
      <c r="B51" s="1" t="s">
        <v>401</v>
      </c>
      <c r="C51" s="10">
        <v>45069</v>
      </c>
      <c r="D51" s="1">
        <v>0</v>
      </c>
      <c r="E51" s="18" t="s">
        <v>760</v>
      </c>
      <c r="F51" s="15">
        <v>22</v>
      </c>
      <c r="G51" s="2">
        <v>2.81</v>
      </c>
      <c r="H51" s="3">
        <v>2.95</v>
      </c>
      <c r="I51" s="2">
        <v>2.2799999999999998</v>
      </c>
      <c r="J51" s="4">
        <f t="shared" si="0"/>
        <v>0.53000000000000025</v>
      </c>
      <c r="K51" s="1">
        <v>1</v>
      </c>
      <c r="L51" s="4">
        <f t="shared" si="1"/>
        <v>0.53000000000000025</v>
      </c>
      <c r="M51" s="1">
        <v>1</v>
      </c>
      <c r="N51" s="4">
        <v>0.53000000000000025</v>
      </c>
      <c r="O51" s="1" t="s">
        <v>1746</v>
      </c>
    </row>
    <row r="52" spans="1:15" x14ac:dyDescent="0.25">
      <c r="A52" s="1">
        <v>51</v>
      </c>
      <c r="B52" s="1" t="s">
        <v>401</v>
      </c>
      <c r="C52" s="10">
        <v>45070</v>
      </c>
      <c r="D52" s="1">
        <v>0</v>
      </c>
      <c r="E52" s="18" t="s">
        <v>766</v>
      </c>
      <c r="F52" s="15">
        <v>7.5</v>
      </c>
      <c r="G52" s="2">
        <v>1.55</v>
      </c>
      <c r="H52" s="3">
        <v>4.0599999999999996</v>
      </c>
      <c r="I52" s="2">
        <v>0.77</v>
      </c>
      <c r="J52" s="4">
        <f t="shared" si="0"/>
        <v>0.78</v>
      </c>
      <c r="K52" s="1">
        <v>5</v>
      </c>
      <c r="L52" s="4">
        <f t="shared" si="1"/>
        <v>3.9000000000000004</v>
      </c>
      <c r="M52" s="1">
        <v>8</v>
      </c>
      <c r="N52" s="4">
        <v>9.1464999999999996</v>
      </c>
      <c r="O52" s="1" t="s">
        <v>1746</v>
      </c>
    </row>
    <row r="53" spans="1:15" x14ac:dyDescent="0.25">
      <c r="A53" s="1">
        <v>52</v>
      </c>
      <c r="B53" s="1" t="s">
        <v>401</v>
      </c>
      <c r="C53" s="10">
        <v>45082</v>
      </c>
      <c r="D53" s="1">
        <v>0</v>
      </c>
      <c r="E53" s="18" t="s">
        <v>580</v>
      </c>
      <c r="F53" s="15">
        <v>22.5</v>
      </c>
      <c r="G53" s="2">
        <v>3.01</v>
      </c>
      <c r="H53" s="3">
        <v>3</v>
      </c>
      <c r="I53" s="2">
        <v>2.81</v>
      </c>
      <c r="J53" s="4">
        <f t="shared" si="0"/>
        <v>0.19999999999999973</v>
      </c>
      <c r="K53" s="1">
        <v>5</v>
      </c>
      <c r="L53" s="4">
        <f t="shared" si="1"/>
        <v>0.99999999999999867</v>
      </c>
      <c r="M53" s="1">
        <v>10</v>
      </c>
      <c r="N53" s="4">
        <v>15.090199999999999</v>
      </c>
      <c r="O53" s="1" t="s">
        <v>1746</v>
      </c>
    </row>
    <row r="54" spans="1:15" x14ac:dyDescent="0.25">
      <c r="A54" s="1">
        <v>53</v>
      </c>
      <c r="B54" s="1" t="s">
        <v>891</v>
      </c>
      <c r="C54" s="10">
        <v>45087</v>
      </c>
      <c r="D54" s="1">
        <v>0</v>
      </c>
      <c r="E54" s="18" t="s">
        <v>892</v>
      </c>
      <c r="F54" s="15">
        <v>5.5</v>
      </c>
      <c r="G54" s="2">
        <v>1.4</v>
      </c>
      <c r="H54" s="3">
        <v>2</v>
      </c>
      <c r="I54" s="2">
        <v>0.35</v>
      </c>
      <c r="J54" s="4">
        <f t="shared" si="0"/>
        <v>1.0499999999999998</v>
      </c>
      <c r="K54" s="1">
        <v>5</v>
      </c>
      <c r="L54" s="4">
        <f t="shared" si="1"/>
        <v>5.2499999999999991</v>
      </c>
      <c r="M54" s="1">
        <v>20</v>
      </c>
      <c r="N54" s="4">
        <v>36.366599999999998</v>
      </c>
      <c r="O54" s="1" t="s">
        <v>1746</v>
      </c>
    </row>
    <row r="55" spans="1:15" x14ac:dyDescent="0.25">
      <c r="A55" s="1">
        <v>54</v>
      </c>
      <c r="B55" s="1" t="s">
        <v>929</v>
      </c>
      <c r="C55" s="10">
        <v>45091</v>
      </c>
      <c r="D55" s="1">
        <v>0</v>
      </c>
      <c r="E55" s="18" t="s">
        <v>930</v>
      </c>
      <c r="F55" s="15">
        <v>7.5</v>
      </c>
      <c r="G55" s="2">
        <v>1.4065000000000001</v>
      </c>
      <c r="H55" s="3">
        <v>1</v>
      </c>
      <c r="I55" s="2">
        <v>0.63119999999999998</v>
      </c>
      <c r="J55" s="4">
        <f t="shared" si="0"/>
        <v>0.7753000000000001</v>
      </c>
      <c r="K55" s="1">
        <v>5</v>
      </c>
      <c r="L55" s="4">
        <f t="shared" si="1"/>
        <v>3.8765000000000005</v>
      </c>
      <c r="M55" s="1">
        <v>16</v>
      </c>
      <c r="N55" s="4">
        <v>18.407399999999999</v>
      </c>
      <c r="O55" s="1" t="s">
        <v>1746</v>
      </c>
    </row>
    <row r="56" spans="1:15" x14ac:dyDescent="0.25">
      <c r="A56" s="1">
        <v>55</v>
      </c>
      <c r="B56" s="1" t="s">
        <v>401</v>
      </c>
      <c r="C56" s="10">
        <v>45092</v>
      </c>
      <c r="D56" s="1">
        <v>0</v>
      </c>
      <c r="E56" s="18" t="s">
        <v>616</v>
      </c>
      <c r="F56" s="15">
        <v>23</v>
      </c>
      <c r="G56" s="2">
        <v>1.69</v>
      </c>
      <c r="H56" s="3">
        <v>1.25</v>
      </c>
      <c r="I56" s="2">
        <v>1.44</v>
      </c>
      <c r="J56" s="4">
        <f t="shared" si="0"/>
        <v>0.25</v>
      </c>
      <c r="K56" s="1">
        <v>1</v>
      </c>
      <c r="L56" s="4">
        <f t="shared" si="1"/>
        <v>0.25</v>
      </c>
      <c r="M56" s="1">
        <v>1</v>
      </c>
      <c r="N56" s="4">
        <v>0.25</v>
      </c>
      <c r="O56" s="1" t="s">
        <v>1746</v>
      </c>
    </row>
    <row r="57" spans="1:15" x14ac:dyDescent="0.25">
      <c r="A57" s="1">
        <v>56</v>
      </c>
      <c r="B57" s="1" t="s">
        <v>401</v>
      </c>
      <c r="C57" s="10">
        <v>45093</v>
      </c>
      <c r="D57" s="1">
        <v>0</v>
      </c>
      <c r="E57" s="18" t="s">
        <v>947</v>
      </c>
      <c r="F57" s="15">
        <v>7.2</v>
      </c>
      <c r="G57" s="2">
        <v>1.95</v>
      </c>
      <c r="H57" s="3">
        <v>0.95</v>
      </c>
      <c r="I57" s="2">
        <v>0.6</v>
      </c>
      <c r="J57" s="4">
        <f t="shared" si="0"/>
        <v>1.35</v>
      </c>
      <c r="K57" s="1">
        <v>2</v>
      </c>
      <c r="L57" s="4">
        <f t="shared" si="1"/>
        <v>2.7</v>
      </c>
      <c r="M57" s="1">
        <v>2</v>
      </c>
      <c r="N57" s="4">
        <v>3.1903999999999999</v>
      </c>
      <c r="O57" s="1" t="s">
        <v>1746</v>
      </c>
    </row>
    <row r="58" spans="1:15" x14ac:dyDescent="0.25">
      <c r="A58" s="1">
        <v>57</v>
      </c>
      <c r="B58" s="1" t="s">
        <v>401</v>
      </c>
      <c r="C58" s="10">
        <v>45095</v>
      </c>
      <c r="D58" s="1">
        <v>0</v>
      </c>
      <c r="E58" s="18" t="s">
        <v>957</v>
      </c>
      <c r="F58" s="15">
        <v>7</v>
      </c>
      <c r="G58" s="2">
        <v>1.37</v>
      </c>
      <c r="H58" s="3">
        <v>1.85</v>
      </c>
      <c r="I58" s="2">
        <v>0.57999999999999996</v>
      </c>
      <c r="J58" s="4">
        <f t="shared" si="0"/>
        <v>0.79000000000000015</v>
      </c>
      <c r="K58" s="1">
        <v>1</v>
      </c>
      <c r="L58" s="4">
        <f t="shared" si="1"/>
        <v>0.79000000000000015</v>
      </c>
      <c r="M58" s="1">
        <v>1</v>
      </c>
      <c r="N58" s="4">
        <v>0.79000000000000015</v>
      </c>
      <c r="O58" s="1" t="s">
        <v>1746</v>
      </c>
    </row>
    <row r="59" spans="1:15" x14ac:dyDescent="0.25">
      <c r="A59" s="1">
        <v>58</v>
      </c>
      <c r="B59" s="1" t="s">
        <v>401</v>
      </c>
      <c r="C59" s="10">
        <v>45096</v>
      </c>
      <c r="D59" s="1">
        <v>0</v>
      </c>
      <c r="E59" s="18" t="s">
        <v>964</v>
      </c>
      <c r="F59" s="15">
        <v>7</v>
      </c>
      <c r="G59" s="2">
        <v>1.22</v>
      </c>
      <c r="H59" s="3">
        <v>3.3</v>
      </c>
      <c r="I59" s="2">
        <v>0.56000000000000005</v>
      </c>
      <c r="J59" s="4">
        <f t="shared" si="0"/>
        <v>0.65999999999999992</v>
      </c>
      <c r="K59" s="1">
        <v>2</v>
      </c>
      <c r="L59" s="4">
        <f t="shared" si="1"/>
        <v>1.3199999999999998</v>
      </c>
      <c r="M59" s="1">
        <v>2</v>
      </c>
      <c r="N59" s="4">
        <v>1.4582999999999999</v>
      </c>
      <c r="O59" s="1" t="s">
        <v>1746</v>
      </c>
    </row>
    <row r="60" spans="1:15" x14ac:dyDescent="0.25">
      <c r="A60" s="1">
        <v>59</v>
      </c>
      <c r="B60" s="1" t="s">
        <v>401</v>
      </c>
      <c r="C60" s="10">
        <v>45098</v>
      </c>
      <c r="D60" s="1">
        <v>0</v>
      </c>
      <c r="E60" s="18" t="s">
        <v>580</v>
      </c>
      <c r="F60" s="15">
        <v>22.5</v>
      </c>
      <c r="G60" s="2">
        <v>1.42</v>
      </c>
      <c r="H60" s="3">
        <v>2</v>
      </c>
      <c r="I60" s="2">
        <v>1.22</v>
      </c>
      <c r="J60" s="4">
        <f t="shared" si="0"/>
        <v>0.19999999999999996</v>
      </c>
      <c r="K60" s="1">
        <v>1</v>
      </c>
      <c r="L60" s="4">
        <f t="shared" si="1"/>
        <v>0.19999999999999996</v>
      </c>
      <c r="M60" s="1">
        <v>1</v>
      </c>
      <c r="N60" s="4">
        <v>0.19999999999999996</v>
      </c>
      <c r="O60" s="1" t="s">
        <v>1746</v>
      </c>
    </row>
    <row r="61" spans="1:15" x14ac:dyDescent="0.25">
      <c r="A61" s="1">
        <v>60</v>
      </c>
      <c r="B61" s="1" t="s">
        <v>401</v>
      </c>
      <c r="C61" s="10">
        <v>45099</v>
      </c>
      <c r="D61" s="1">
        <v>0</v>
      </c>
      <c r="E61" s="18" t="s">
        <v>233</v>
      </c>
      <c r="F61" s="15">
        <v>6</v>
      </c>
      <c r="G61" s="2">
        <v>1.62</v>
      </c>
      <c r="H61" s="3">
        <v>1</v>
      </c>
      <c r="I61" s="2">
        <v>0.52</v>
      </c>
      <c r="J61" s="4">
        <f t="shared" si="0"/>
        <v>1.1000000000000001</v>
      </c>
      <c r="K61" s="1">
        <v>5</v>
      </c>
      <c r="L61" s="4">
        <f t="shared" si="1"/>
        <v>5.5</v>
      </c>
      <c r="M61" s="1">
        <v>8</v>
      </c>
      <c r="N61" s="4">
        <v>10.2661</v>
      </c>
      <c r="O61" s="1" t="s">
        <v>1746</v>
      </c>
    </row>
    <row r="62" spans="1:15" x14ac:dyDescent="0.25">
      <c r="A62" s="1">
        <v>61</v>
      </c>
      <c r="B62" s="1" t="s">
        <v>581</v>
      </c>
      <c r="C62" s="10">
        <v>45113</v>
      </c>
      <c r="D62" s="1">
        <v>0</v>
      </c>
      <c r="E62" s="18" t="s">
        <v>1048</v>
      </c>
      <c r="F62" s="15">
        <v>22</v>
      </c>
      <c r="G62" s="2">
        <v>1.9338</v>
      </c>
      <c r="H62" s="3">
        <v>4.5</v>
      </c>
      <c r="I62" s="2">
        <v>1.7603</v>
      </c>
      <c r="J62" s="4">
        <f t="shared" si="0"/>
        <v>0.17349999999999999</v>
      </c>
      <c r="K62" s="1">
        <v>1</v>
      </c>
      <c r="L62" s="4">
        <f t="shared" si="1"/>
        <v>0.17349999999999999</v>
      </c>
      <c r="M62" s="1">
        <v>1</v>
      </c>
      <c r="N62" s="4">
        <v>0.17349999999999999</v>
      </c>
      <c r="O62" s="1" t="s">
        <v>1746</v>
      </c>
    </row>
    <row r="63" spans="1:15" x14ac:dyDescent="0.25">
      <c r="A63" s="1">
        <v>62</v>
      </c>
      <c r="B63" s="1" t="s">
        <v>581</v>
      </c>
      <c r="C63" s="10">
        <v>45114</v>
      </c>
      <c r="D63" s="1">
        <v>0</v>
      </c>
      <c r="E63" s="18" t="s">
        <v>519</v>
      </c>
      <c r="F63" s="15">
        <v>24</v>
      </c>
      <c r="G63" s="2">
        <v>1.8112999999999999</v>
      </c>
      <c r="H63" s="3">
        <v>0</v>
      </c>
      <c r="I63" s="2">
        <v>1.61</v>
      </c>
      <c r="J63" s="4">
        <f t="shared" si="0"/>
        <v>0.20129999999999981</v>
      </c>
      <c r="K63" s="1">
        <v>1</v>
      </c>
      <c r="L63" s="4">
        <f t="shared" si="1"/>
        <v>0.20129999999999981</v>
      </c>
      <c r="M63" s="1">
        <v>1</v>
      </c>
      <c r="N63" s="4">
        <v>0.20129999999999981</v>
      </c>
      <c r="O63" s="1" t="s">
        <v>1746</v>
      </c>
    </row>
    <row r="64" spans="1:15" x14ac:dyDescent="0.25">
      <c r="A64" s="1">
        <v>63</v>
      </c>
      <c r="B64" s="1" t="s">
        <v>581</v>
      </c>
      <c r="C64" s="10">
        <v>45115</v>
      </c>
      <c r="D64" s="1">
        <v>0</v>
      </c>
      <c r="E64" s="18" t="s">
        <v>1052</v>
      </c>
      <c r="F64" s="15">
        <v>1</v>
      </c>
      <c r="G64" s="2">
        <v>1.8287</v>
      </c>
      <c r="H64" s="3">
        <v>0.1</v>
      </c>
      <c r="I64" s="2">
        <v>7.4399999999999994E-2</v>
      </c>
      <c r="J64" s="4">
        <f t="shared" si="0"/>
        <v>1.7543</v>
      </c>
      <c r="K64" s="1">
        <v>1</v>
      </c>
      <c r="L64" s="4">
        <f t="shared" si="1"/>
        <v>1.7543</v>
      </c>
      <c r="M64" s="1">
        <v>23</v>
      </c>
      <c r="N64" s="4">
        <v>27.7013</v>
      </c>
      <c r="O64" s="1" t="s">
        <v>1746</v>
      </c>
    </row>
    <row r="65" spans="1:15" x14ac:dyDescent="0.25">
      <c r="A65" s="1">
        <v>64</v>
      </c>
      <c r="B65" s="1" t="s">
        <v>1128</v>
      </c>
      <c r="C65" s="10">
        <v>45125</v>
      </c>
      <c r="D65" s="1">
        <v>0</v>
      </c>
      <c r="E65" s="18" t="s">
        <v>1129</v>
      </c>
      <c r="F65" s="15">
        <v>9</v>
      </c>
      <c r="G65" s="2">
        <v>1.1479999999999999</v>
      </c>
      <c r="H65" s="3">
        <v>1.89</v>
      </c>
      <c r="I65" s="2">
        <v>0.76500000000000001</v>
      </c>
      <c r="J65" s="4">
        <f t="shared" si="0"/>
        <v>0.3829999999999999</v>
      </c>
      <c r="K65" s="1">
        <v>5</v>
      </c>
      <c r="L65" s="4">
        <f t="shared" si="1"/>
        <v>1.9149999999999996</v>
      </c>
      <c r="M65" s="1">
        <v>13</v>
      </c>
      <c r="N65" s="4">
        <v>16.2485</v>
      </c>
      <c r="O65" s="1" t="s">
        <v>1746</v>
      </c>
    </row>
    <row r="66" spans="1:15" x14ac:dyDescent="0.25">
      <c r="A66" s="1">
        <v>65</v>
      </c>
      <c r="B66" s="1" t="s">
        <v>1511</v>
      </c>
      <c r="C66" s="10">
        <v>45159</v>
      </c>
      <c r="D66" s="1">
        <v>0</v>
      </c>
      <c r="E66" s="18" t="s">
        <v>1512</v>
      </c>
      <c r="F66" s="15">
        <v>23</v>
      </c>
      <c r="G66" s="2">
        <v>1.24</v>
      </c>
      <c r="H66" s="3">
        <v>1.18</v>
      </c>
      <c r="I66" s="2">
        <v>1.1399999999999999</v>
      </c>
      <c r="J66" s="4">
        <f t="shared" ref="J66:J80" si="2">G66-I66</f>
        <v>0.10000000000000009</v>
      </c>
      <c r="K66" s="1">
        <v>1</v>
      </c>
      <c r="L66" s="4">
        <f t="shared" ref="L66:L80" si="3">(G66-I66-D66)*K66</f>
        <v>0.10000000000000009</v>
      </c>
      <c r="M66" s="1">
        <v>1</v>
      </c>
      <c r="N66" s="4">
        <v>0.10000000000000009</v>
      </c>
      <c r="O66" s="1" t="s">
        <v>1746</v>
      </c>
    </row>
    <row r="67" spans="1:15" x14ac:dyDescent="0.25">
      <c r="A67" s="1">
        <v>66</v>
      </c>
      <c r="B67" s="1" t="s">
        <v>1511</v>
      </c>
      <c r="C67" s="10">
        <v>45160</v>
      </c>
      <c r="D67" s="1">
        <v>0</v>
      </c>
      <c r="E67" s="18" t="s">
        <v>740</v>
      </c>
      <c r="F67" s="15">
        <v>8.5</v>
      </c>
      <c r="G67" s="2">
        <v>1.8394999999999999</v>
      </c>
      <c r="H67" s="3">
        <v>1.62</v>
      </c>
      <c r="I67" s="2">
        <v>0.72709999999999997</v>
      </c>
      <c r="J67" s="4">
        <f t="shared" si="2"/>
        <v>1.1124000000000001</v>
      </c>
      <c r="K67" s="1">
        <v>5</v>
      </c>
      <c r="L67" s="4">
        <f t="shared" si="3"/>
        <v>5.5620000000000003</v>
      </c>
      <c r="M67" s="1">
        <v>9</v>
      </c>
      <c r="N67" s="4">
        <v>10.156000000000001</v>
      </c>
      <c r="O67" s="1" t="s">
        <v>1746</v>
      </c>
    </row>
    <row r="68" spans="1:15" x14ac:dyDescent="0.25">
      <c r="A68" s="1">
        <v>67</v>
      </c>
      <c r="B68" s="1" t="s">
        <v>1664</v>
      </c>
      <c r="C68" s="10">
        <v>45175</v>
      </c>
      <c r="D68" s="1">
        <v>0</v>
      </c>
      <c r="E68" s="18" t="s">
        <v>1665</v>
      </c>
      <c r="F68" s="15">
        <v>16.5</v>
      </c>
      <c r="G68" s="2">
        <v>1.01</v>
      </c>
      <c r="H68" s="3">
        <v>5.5</v>
      </c>
      <c r="I68" s="2">
        <v>0.85999999999999988</v>
      </c>
      <c r="J68" s="4">
        <f t="shared" si="2"/>
        <v>0.15000000000000013</v>
      </c>
      <c r="K68" s="1">
        <v>1</v>
      </c>
      <c r="L68" s="4">
        <f t="shared" si="3"/>
        <v>0.15000000000000013</v>
      </c>
      <c r="M68" s="1">
        <v>1</v>
      </c>
      <c r="N68" s="4">
        <v>0.15000000000000013</v>
      </c>
      <c r="O68" s="1" t="s">
        <v>1746</v>
      </c>
    </row>
    <row r="69" spans="1:15" x14ac:dyDescent="0.25">
      <c r="A69" s="1">
        <v>68</v>
      </c>
      <c r="B69" s="1" t="s">
        <v>501</v>
      </c>
      <c r="C69" s="10">
        <v>45176</v>
      </c>
      <c r="D69" s="1">
        <v>0</v>
      </c>
      <c r="E69" s="18" t="s">
        <v>1665</v>
      </c>
      <c r="F69" s="15">
        <v>16.5</v>
      </c>
      <c r="G69" s="2">
        <v>1.34</v>
      </c>
      <c r="H69" s="3">
        <v>1</v>
      </c>
      <c r="I69" s="2">
        <v>0.56999999999999995</v>
      </c>
      <c r="J69" s="4">
        <f t="shared" si="2"/>
        <v>0.77000000000000013</v>
      </c>
      <c r="K69" s="1">
        <v>5</v>
      </c>
      <c r="L69" s="4">
        <f t="shared" si="3"/>
        <v>3.8500000000000005</v>
      </c>
      <c r="M69" s="1">
        <v>23</v>
      </c>
      <c r="N69" s="4">
        <v>38.907400000000003</v>
      </c>
      <c r="O69" s="1" t="s">
        <v>1746</v>
      </c>
    </row>
    <row r="70" spans="1:15" x14ac:dyDescent="0.25">
      <c r="A70" s="1">
        <v>69</v>
      </c>
      <c r="B70" s="1" t="s">
        <v>4397</v>
      </c>
      <c r="C70" s="10">
        <v>45190</v>
      </c>
      <c r="D70" s="1">
        <v>0</v>
      </c>
      <c r="E70" s="18" t="s">
        <v>222</v>
      </c>
      <c r="F70" s="15">
        <v>19</v>
      </c>
      <c r="G70" s="2">
        <v>0.92</v>
      </c>
      <c r="H70" s="3">
        <v>2.2999999999999998</v>
      </c>
      <c r="I70" s="2">
        <v>0.77</v>
      </c>
      <c r="J70" s="4">
        <f t="shared" si="2"/>
        <v>0.15000000000000002</v>
      </c>
      <c r="K70" s="1">
        <v>1</v>
      </c>
      <c r="L70" s="4">
        <f t="shared" si="3"/>
        <v>0.15000000000000002</v>
      </c>
      <c r="M70" s="1">
        <v>1</v>
      </c>
      <c r="N70" s="4">
        <v>0.15000000000000002</v>
      </c>
      <c r="O70" s="1" t="s">
        <v>1746</v>
      </c>
    </row>
    <row r="71" spans="1:15" x14ac:dyDescent="0.25">
      <c r="A71" s="1">
        <v>70</v>
      </c>
      <c r="B71" s="1" t="s">
        <v>401</v>
      </c>
      <c r="C71" s="10">
        <v>45191</v>
      </c>
      <c r="D71" s="1">
        <v>0</v>
      </c>
      <c r="E71" s="18" t="s">
        <v>464</v>
      </c>
      <c r="F71" s="15">
        <v>8</v>
      </c>
      <c r="G71" s="2">
        <v>1.4736</v>
      </c>
      <c r="H71" s="3">
        <v>0.7</v>
      </c>
      <c r="I71" s="2">
        <v>0.67</v>
      </c>
      <c r="J71" s="4">
        <f t="shared" si="2"/>
        <v>0.80359999999999998</v>
      </c>
      <c r="K71" s="1">
        <v>2</v>
      </c>
      <c r="L71" s="4">
        <f t="shared" si="3"/>
        <v>1.6072</v>
      </c>
      <c r="M71" s="1">
        <v>3</v>
      </c>
      <c r="N71" s="4">
        <v>1.9060999999999999</v>
      </c>
      <c r="O71" s="1" t="s">
        <v>1746</v>
      </c>
    </row>
    <row r="72" spans="1:15" x14ac:dyDescent="0.25">
      <c r="A72" s="1">
        <v>71</v>
      </c>
      <c r="B72" s="1" t="s">
        <v>401</v>
      </c>
      <c r="C72" s="10">
        <v>45194</v>
      </c>
      <c r="D72" s="1">
        <v>0</v>
      </c>
      <c r="E72" s="18" t="s">
        <v>231</v>
      </c>
      <c r="F72" s="15">
        <v>18</v>
      </c>
      <c r="G72" s="2">
        <v>0.99</v>
      </c>
      <c r="H72" s="3">
        <v>1.8</v>
      </c>
      <c r="I72" s="2">
        <v>0.92</v>
      </c>
      <c r="J72" s="4">
        <f t="shared" si="2"/>
        <v>6.9999999999999951E-2</v>
      </c>
      <c r="K72" s="1">
        <v>1</v>
      </c>
      <c r="L72" s="4">
        <f t="shared" si="3"/>
        <v>6.9999999999999951E-2</v>
      </c>
      <c r="M72" s="1">
        <v>1</v>
      </c>
      <c r="N72" s="4">
        <v>6.9999999999999951E-2</v>
      </c>
      <c r="O72" s="1" t="s">
        <v>1746</v>
      </c>
    </row>
    <row r="73" spans="1:15" x14ac:dyDescent="0.25">
      <c r="A73" s="1">
        <v>72</v>
      </c>
      <c r="B73" s="1" t="s">
        <v>401</v>
      </c>
      <c r="C73" s="10">
        <v>45210</v>
      </c>
      <c r="D73" s="1">
        <v>0</v>
      </c>
      <c r="E73" s="18" t="s">
        <v>4522</v>
      </c>
      <c r="F73" s="15">
        <v>23</v>
      </c>
      <c r="G73" s="2">
        <v>1.48</v>
      </c>
      <c r="H73" s="3">
        <v>2.4</v>
      </c>
      <c r="I73" s="2">
        <v>0.65</v>
      </c>
      <c r="J73" s="4">
        <f t="shared" si="2"/>
        <v>0.83</v>
      </c>
      <c r="K73" s="1">
        <v>1</v>
      </c>
      <c r="L73" s="4">
        <f t="shared" si="3"/>
        <v>0.83</v>
      </c>
      <c r="M73" s="1">
        <v>1</v>
      </c>
      <c r="N73" s="4">
        <v>0.83</v>
      </c>
      <c r="O73" s="1" t="s">
        <v>1746</v>
      </c>
    </row>
    <row r="74" spans="1:15" x14ac:dyDescent="0.25">
      <c r="A74" s="1">
        <v>73</v>
      </c>
      <c r="B74" s="1" t="s">
        <v>401</v>
      </c>
      <c r="C74" s="10">
        <v>45211</v>
      </c>
      <c r="D74" s="1">
        <v>0</v>
      </c>
      <c r="E74" s="18" t="s">
        <v>233</v>
      </c>
      <c r="F74" s="15">
        <v>6</v>
      </c>
      <c r="G74" s="2">
        <v>1.46</v>
      </c>
      <c r="H74" s="3">
        <v>2.54</v>
      </c>
      <c r="I74" s="2">
        <v>0.51</v>
      </c>
      <c r="J74" s="4">
        <f t="shared" si="2"/>
        <v>0.95</v>
      </c>
      <c r="K74" s="1">
        <v>5</v>
      </c>
      <c r="L74" s="4">
        <f t="shared" si="3"/>
        <v>4.75</v>
      </c>
      <c r="M74" s="1">
        <v>8</v>
      </c>
      <c r="N74" s="4">
        <v>8.2216000000000005</v>
      </c>
      <c r="O74" s="1" t="s">
        <v>1746</v>
      </c>
    </row>
    <row r="75" spans="1:15" x14ac:dyDescent="0.25">
      <c r="A75" s="1">
        <v>74</v>
      </c>
      <c r="B75" s="1" t="s">
        <v>4559</v>
      </c>
      <c r="C75" s="10">
        <v>45216</v>
      </c>
      <c r="D75" s="1">
        <v>0</v>
      </c>
      <c r="E75" s="18" t="s">
        <v>243</v>
      </c>
      <c r="F75" s="15">
        <v>19.5</v>
      </c>
      <c r="G75" s="2">
        <v>0.92</v>
      </c>
      <c r="H75" s="3">
        <v>1.1100000000000001</v>
      </c>
      <c r="I75" s="2">
        <v>0.65</v>
      </c>
      <c r="J75" s="4">
        <f t="shared" si="2"/>
        <v>0.27</v>
      </c>
      <c r="K75" s="1">
        <v>1</v>
      </c>
      <c r="L75" s="4">
        <f t="shared" si="3"/>
        <v>0.27</v>
      </c>
      <c r="M75" s="1">
        <v>1</v>
      </c>
      <c r="N75" s="4">
        <v>0.27</v>
      </c>
      <c r="O75" s="1" t="s">
        <v>1746</v>
      </c>
    </row>
    <row r="76" spans="1:15" x14ac:dyDescent="0.25">
      <c r="A76" s="1">
        <v>75</v>
      </c>
      <c r="B76" s="1" t="s">
        <v>4559</v>
      </c>
      <c r="C76" s="10">
        <v>45217</v>
      </c>
      <c r="D76" s="1">
        <v>0</v>
      </c>
      <c r="E76" s="18" t="s">
        <v>458</v>
      </c>
      <c r="F76" s="15">
        <v>7</v>
      </c>
      <c r="G76" s="2">
        <v>1.54</v>
      </c>
      <c r="H76" s="3">
        <v>1.76</v>
      </c>
      <c r="I76" s="2">
        <v>0.57999999999999996</v>
      </c>
      <c r="J76" s="4">
        <f t="shared" si="2"/>
        <v>0.96000000000000008</v>
      </c>
      <c r="K76" s="1">
        <v>5</v>
      </c>
      <c r="L76" s="4">
        <f t="shared" si="3"/>
        <v>4.8000000000000007</v>
      </c>
      <c r="M76" s="1">
        <v>5</v>
      </c>
      <c r="N76" s="4">
        <v>7.0198999999999998</v>
      </c>
      <c r="O76" s="1" t="s">
        <v>1746</v>
      </c>
    </row>
    <row r="77" spans="1:15" x14ac:dyDescent="0.25">
      <c r="A77" s="1">
        <v>76</v>
      </c>
      <c r="B77" s="1" t="s">
        <v>401</v>
      </c>
      <c r="C77" s="10">
        <v>45219</v>
      </c>
      <c r="D77" s="1">
        <v>0</v>
      </c>
      <c r="E77" s="18" t="s">
        <v>213</v>
      </c>
      <c r="F77" s="15">
        <v>24</v>
      </c>
      <c r="G77" s="2">
        <v>0.61370000000000002</v>
      </c>
      <c r="H77" s="3">
        <v>0.21</v>
      </c>
      <c r="I77" s="2">
        <v>0.5</v>
      </c>
      <c r="J77" s="4">
        <f t="shared" si="2"/>
        <v>0.11370000000000002</v>
      </c>
      <c r="K77" s="1">
        <v>1</v>
      </c>
      <c r="L77" s="4">
        <f t="shared" si="3"/>
        <v>0.11370000000000002</v>
      </c>
      <c r="M77" s="1">
        <v>1</v>
      </c>
      <c r="N77" s="4">
        <v>0.11370000000000002</v>
      </c>
      <c r="O77" s="1" t="s">
        <v>1746</v>
      </c>
    </row>
    <row r="78" spans="1:15" x14ac:dyDescent="0.25">
      <c r="A78" s="1">
        <v>77</v>
      </c>
      <c r="B78" s="1" t="s">
        <v>401</v>
      </c>
      <c r="C78" s="10">
        <v>45220</v>
      </c>
      <c r="D78" s="1">
        <v>0</v>
      </c>
      <c r="E78" s="18" t="s">
        <v>4607</v>
      </c>
      <c r="F78" s="15">
        <v>2.5</v>
      </c>
      <c r="G78" s="2">
        <v>1.4233</v>
      </c>
      <c r="H78" s="3">
        <v>1.3</v>
      </c>
      <c r="I78" s="2">
        <v>0.2077</v>
      </c>
      <c r="J78" s="4">
        <f t="shared" si="2"/>
        <v>1.2156</v>
      </c>
      <c r="K78" s="1">
        <v>2</v>
      </c>
      <c r="L78" s="4">
        <f t="shared" si="3"/>
        <v>2.4312</v>
      </c>
      <c r="M78" s="1">
        <v>3</v>
      </c>
      <c r="N78" s="4">
        <v>3.5990000000000002</v>
      </c>
      <c r="O78" s="1" t="s">
        <v>1746</v>
      </c>
    </row>
    <row r="79" spans="1:15" x14ac:dyDescent="0.25">
      <c r="A79" s="1">
        <v>78</v>
      </c>
      <c r="B79" s="1" t="s">
        <v>4641</v>
      </c>
      <c r="C79" s="10">
        <v>45222</v>
      </c>
      <c r="D79" s="1">
        <v>0</v>
      </c>
      <c r="E79" s="18" t="s">
        <v>580</v>
      </c>
      <c r="F79" s="15">
        <v>22.5</v>
      </c>
      <c r="G79" s="2">
        <v>0.88</v>
      </c>
      <c r="H79" s="3">
        <v>0.83</v>
      </c>
      <c r="I79" s="2">
        <v>0.68</v>
      </c>
      <c r="J79" s="4">
        <f t="shared" si="2"/>
        <v>0.19999999999999996</v>
      </c>
      <c r="K79" s="1">
        <v>1</v>
      </c>
      <c r="L79" s="4">
        <f t="shared" si="3"/>
        <v>0.19999999999999996</v>
      </c>
      <c r="M79" s="1">
        <v>1</v>
      </c>
      <c r="N79" s="4">
        <v>0.19999999999999996</v>
      </c>
      <c r="O79" s="1" t="s">
        <v>1746</v>
      </c>
    </row>
    <row r="80" spans="1:15" x14ac:dyDescent="0.25">
      <c r="A80" s="1">
        <v>79</v>
      </c>
      <c r="B80" s="1" t="s">
        <v>4559</v>
      </c>
      <c r="C80" s="10">
        <v>45223</v>
      </c>
      <c r="D80" s="1">
        <v>0</v>
      </c>
      <c r="E80" s="18" t="s">
        <v>2302</v>
      </c>
      <c r="F80" s="15">
        <v>2</v>
      </c>
      <c r="G80" s="2">
        <v>1.66</v>
      </c>
      <c r="H80" s="3">
        <v>0.12</v>
      </c>
      <c r="I80" s="2">
        <v>0.17</v>
      </c>
      <c r="J80" s="4">
        <f t="shared" si="2"/>
        <v>1.49</v>
      </c>
      <c r="K80" s="1">
        <v>3</v>
      </c>
      <c r="L80" s="4">
        <f t="shared" si="3"/>
        <v>4.47</v>
      </c>
      <c r="M80" s="1">
        <v>7</v>
      </c>
      <c r="N80" s="4">
        <v>4.7201000000000004</v>
      </c>
      <c r="O80" s="1" t="s">
        <v>1746</v>
      </c>
    </row>
    <row r="81" spans="1:15" x14ac:dyDescent="0.25">
      <c r="A81" s="1">
        <v>80</v>
      </c>
      <c r="B81" s="1" t="s">
        <v>401</v>
      </c>
      <c r="C81" s="10">
        <v>45223</v>
      </c>
      <c r="D81" s="1">
        <v>0</v>
      </c>
      <c r="E81" s="11" t="s">
        <v>254</v>
      </c>
      <c r="F81" s="15">
        <v>22</v>
      </c>
      <c r="G81" s="2">
        <v>2.0099999999999998</v>
      </c>
      <c r="H81" s="3">
        <v>0.42</v>
      </c>
      <c r="I81" s="2">
        <v>1.8</v>
      </c>
      <c r="J81" s="4">
        <f t="shared" ref="J81:J144" si="4">G81-I81</f>
        <v>0.20999999999999974</v>
      </c>
      <c r="K81" s="1">
        <v>1</v>
      </c>
      <c r="L81" s="4">
        <f t="shared" ref="L81:L90" si="5">(G81-I81-D81)*K81</f>
        <v>0.20999999999999974</v>
      </c>
      <c r="M81" s="1">
        <v>1</v>
      </c>
      <c r="N81" s="4">
        <v>0.20999999999999974</v>
      </c>
      <c r="O81" s="1" t="s">
        <v>1746</v>
      </c>
    </row>
    <row r="82" spans="1:15" x14ac:dyDescent="0.25">
      <c r="A82" s="1">
        <v>81</v>
      </c>
      <c r="B82" s="1" t="s">
        <v>4668</v>
      </c>
      <c r="C82" s="10">
        <v>45224</v>
      </c>
      <c r="D82" s="1">
        <v>0</v>
      </c>
      <c r="E82" s="11" t="s">
        <v>248</v>
      </c>
      <c r="F82" s="15">
        <v>18</v>
      </c>
      <c r="G82" s="2">
        <v>1.68</v>
      </c>
      <c r="H82" s="3">
        <v>0.28999999999999998</v>
      </c>
      <c r="I82" s="2">
        <v>1.48</v>
      </c>
      <c r="J82" s="4">
        <f t="shared" si="4"/>
        <v>0.19999999999999996</v>
      </c>
      <c r="K82" s="1">
        <v>1</v>
      </c>
      <c r="L82" s="4">
        <f t="shared" si="5"/>
        <v>0.19999999999999996</v>
      </c>
      <c r="M82" s="1">
        <v>1</v>
      </c>
      <c r="N82" s="4">
        <v>0.19999999999999996</v>
      </c>
      <c r="O82" s="1" t="s">
        <v>1746</v>
      </c>
    </row>
    <row r="83" spans="1:15" x14ac:dyDescent="0.25">
      <c r="A83" s="1">
        <v>82</v>
      </c>
      <c r="B83" s="1" t="s">
        <v>401</v>
      </c>
      <c r="C83" s="10">
        <v>45224</v>
      </c>
      <c r="D83" s="1">
        <v>0</v>
      </c>
      <c r="E83" s="11" t="s">
        <v>233</v>
      </c>
      <c r="F83" s="15">
        <v>6</v>
      </c>
      <c r="G83" s="2">
        <v>1.45</v>
      </c>
      <c r="H83" s="3">
        <v>3.15</v>
      </c>
      <c r="I83" s="2">
        <v>0.49</v>
      </c>
      <c r="J83" s="4">
        <f t="shared" si="4"/>
        <v>0.96</v>
      </c>
      <c r="K83" s="1">
        <v>2</v>
      </c>
      <c r="L83" s="4">
        <f t="shared" si="5"/>
        <v>1.92</v>
      </c>
      <c r="M83" s="1">
        <v>4</v>
      </c>
      <c r="N83" s="4">
        <v>2.7343000000000002</v>
      </c>
      <c r="O83" s="1" t="s">
        <v>1746</v>
      </c>
    </row>
    <row r="84" spans="1:15" x14ac:dyDescent="0.25">
      <c r="A84" s="1">
        <v>83</v>
      </c>
      <c r="B84" s="1" t="s">
        <v>581</v>
      </c>
      <c r="C84" s="10">
        <v>45225</v>
      </c>
      <c r="D84" s="1">
        <v>0</v>
      </c>
      <c r="E84" s="11" t="s">
        <v>233</v>
      </c>
      <c r="F84" s="15">
        <v>6</v>
      </c>
      <c r="G84" s="2">
        <v>1.59</v>
      </c>
      <c r="H84" s="3">
        <v>3.29</v>
      </c>
      <c r="I84" s="2">
        <v>0.51</v>
      </c>
      <c r="J84" s="4">
        <f t="shared" si="4"/>
        <v>1.08</v>
      </c>
      <c r="K84" s="1">
        <v>3</v>
      </c>
      <c r="L84" s="4">
        <f t="shared" si="5"/>
        <v>3.24</v>
      </c>
      <c r="M84" s="1">
        <v>5</v>
      </c>
      <c r="N84" s="4">
        <v>3.8119000000000001</v>
      </c>
      <c r="O84" s="1" t="s">
        <v>1746</v>
      </c>
    </row>
    <row r="85" spans="1:15" x14ac:dyDescent="0.25">
      <c r="A85" s="1">
        <v>84</v>
      </c>
      <c r="B85" s="1" t="s">
        <v>401</v>
      </c>
      <c r="C85" s="10">
        <v>45228</v>
      </c>
      <c r="D85" s="1">
        <v>0</v>
      </c>
      <c r="E85" s="11" t="s">
        <v>489</v>
      </c>
      <c r="F85" s="15">
        <v>23</v>
      </c>
      <c r="G85" s="2">
        <v>1.91</v>
      </c>
      <c r="H85" s="3">
        <v>0.45</v>
      </c>
      <c r="I85" s="2">
        <v>1.71</v>
      </c>
      <c r="J85" s="4">
        <f t="shared" si="4"/>
        <v>0.19999999999999996</v>
      </c>
      <c r="K85" s="1">
        <v>2</v>
      </c>
      <c r="L85" s="4">
        <f t="shared" si="5"/>
        <v>0.39999999999999991</v>
      </c>
      <c r="M85" s="1">
        <v>2</v>
      </c>
      <c r="N85" s="4">
        <v>0.37869999999999998</v>
      </c>
      <c r="O85" s="1" t="s">
        <v>1746</v>
      </c>
    </row>
    <row r="86" spans="1:15" x14ac:dyDescent="0.25">
      <c r="A86" s="1">
        <v>85</v>
      </c>
      <c r="B86" s="1" t="s">
        <v>401</v>
      </c>
      <c r="C86" s="10">
        <v>45229</v>
      </c>
      <c r="D86" s="1">
        <v>0</v>
      </c>
      <c r="E86" s="11" t="s">
        <v>464</v>
      </c>
      <c r="F86" s="15">
        <v>2.5</v>
      </c>
      <c r="G86" s="2">
        <v>1.39</v>
      </c>
      <c r="H86" s="3">
        <v>1.38</v>
      </c>
      <c r="I86" s="2">
        <v>0.62</v>
      </c>
      <c r="J86" s="4">
        <f t="shared" si="4"/>
        <v>0.76999999999999991</v>
      </c>
      <c r="K86" s="1">
        <v>1</v>
      </c>
      <c r="L86" s="4">
        <f t="shared" si="5"/>
        <v>0.76999999999999991</v>
      </c>
      <c r="M86" s="1">
        <v>1</v>
      </c>
      <c r="N86" s="4">
        <v>0.76999999999999991</v>
      </c>
      <c r="O86" s="1" t="s">
        <v>1746</v>
      </c>
    </row>
    <row r="87" spans="1:15" x14ac:dyDescent="0.25">
      <c r="A87" s="1">
        <v>86</v>
      </c>
      <c r="B87" s="1" t="s">
        <v>401</v>
      </c>
      <c r="C87" s="10">
        <v>45233</v>
      </c>
      <c r="D87" s="1">
        <v>0</v>
      </c>
      <c r="E87" s="11" t="s">
        <v>3998</v>
      </c>
      <c r="F87" s="15">
        <v>9</v>
      </c>
      <c r="G87" s="2">
        <v>1.08</v>
      </c>
      <c r="H87" s="3">
        <v>1.95</v>
      </c>
      <c r="I87" s="2">
        <v>0.73</v>
      </c>
      <c r="J87" s="4">
        <f t="shared" si="4"/>
        <v>0.35000000000000009</v>
      </c>
      <c r="K87" s="1">
        <v>1</v>
      </c>
      <c r="L87" s="4">
        <f t="shared" si="5"/>
        <v>0.35000000000000009</v>
      </c>
      <c r="M87" s="1">
        <v>4</v>
      </c>
      <c r="N87" s="4">
        <v>4.4920999999999998</v>
      </c>
      <c r="O87" s="1" t="s">
        <v>1746</v>
      </c>
    </row>
    <row r="88" spans="1:15" x14ac:dyDescent="0.25">
      <c r="A88" s="1">
        <v>87</v>
      </c>
      <c r="B88" s="1" t="s">
        <v>401</v>
      </c>
      <c r="C88" s="10">
        <v>45237</v>
      </c>
      <c r="D88" s="1">
        <v>0</v>
      </c>
      <c r="E88" s="11" t="s">
        <v>2910</v>
      </c>
      <c r="F88" s="15">
        <v>10</v>
      </c>
      <c r="G88" s="2">
        <v>0.97</v>
      </c>
      <c r="H88" s="3">
        <v>1.69</v>
      </c>
      <c r="I88" s="2">
        <v>0.82</v>
      </c>
      <c r="J88" s="4">
        <f t="shared" si="4"/>
        <v>0.15000000000000002</v>
      </c>
      <c r="K88" s="1">
        <v>3</v>
      </c>
      <c r="L88" s="4">
        <f t="shared" si="5"/>
        <v>0.45000000000000007</v>
      </c>
      <c r="M88" s="1">
        <v>3</v>
      </c>
      <c r="N88" s="4">
        <v>1.4903</v>
      </c>
      <c r="O88" s="1" t="s">
        <v>1746</v>
      </c>
    </row>
    <row r="89" spans="1:15" x14ac:dyDescent="0.25">
      <c r="A89" s="1">
        <v>88</v>
      </c>
      <c r="B89" s="1" t="s">
        <v>401</v>
      </c>
      <c r="C89" s="10">
        <v>45240</v>
      </c>
      <c r="D89" s="1">
        <v>0</v>
      </c>
      <c r="E89" s="11" t="s">
        <v>2282</v>
      </c>
      <c r="F89" s="15">
        <v>9</v>
      </c>
      <c r="G89" s="2">
        <v>0.86</v>
      </c>
      <c r="H89" s="3">
        <v>1.06</v>
      </c>
      <c r="I89" s="2">
        <v>0.69</v>
      </c>
      <c r="J89" s="4">
        <f t="shared" si="4"/>
        <v>0.17000000000000004</v>
      </c>
      <c r="K89" s="1">
        <v>3</v>
      </c>
      <c r="L89" s="4">
        <f t="shared" si="5"/>
        <v>0.51000000000000012</v>
      </c>
      <c r="M89" s="1">
        <v>3</v>
      </c>
      <c r="N89" s="4">
        <v>1.2213000000000001</v>
      </c>
      <c r="O89" s="1" t="s">
        <v>1746</v>
      </c>
    </row>
    <row r="90" spans="1:15" x14ac:dyDescent="0.25">
      <c r="A90" s="1">
        <v>89</v>
      </c>
      <c r="B90" s="1" t="s">
        <v>401</v>
      </c>
      <c r="C90" s="10">
        <v>45243</v>
      </c>
      <c r="D90" s="1">
        <v>0</v>
      </c>
      <c r="E90" s="11" t="s">
        <v>4845</v>
      </c>
      <c r="F90" s="15">
        <v>12.5</v>
      </c>
      <c r="G90" s="2">
        <v>1.03</v>
      </c>
      <c r="H90" s="3">
        <v>2</v>
      </c>
      <c r="I90" s="2">
        <v>1</v>
      </c>
      <c r="J90" s="4">
        <f t="shared" si="4"/>
        <v>3.0000000000000027E-2</v>
      </c>
      <c r="K90" s="1">
        <v>3</v>
      </c>
      <c r="L90" s="4">
        <f t="shared" si="5"/>
        <v>9.000000000000008E-2</v>
      </c>
      <c r="M90" s="1">
        <v>3</v>
      </c>
      <c r="N90" s="4">
        <v>3.2686000000000002</v>
      </c>
      <c r="O90" s="1" t="s">
        <v>1746</v>
      </c>
    </row>
    <row r="91" spans="1:15" x14ac:dyDescent="0.25">
      <c r="A91" s="1">
        <v>90</v>
      </c>
      <c r="B91" s="1" t="s">
        <v>401</v>
      </c>
      <c r="C91" s="10">
        <v>45246</v>
      </c>
      <c r="D91" s="1">
        <v>0</v>
      </c>
      <c r="E91" s="11" t="s">
        <v>4894</v>
      </c>
      <c r="F91" s="15">
        <v>8</v>
      </c>
      <c r="G91" s="2">
        <v>0.88</v>
      </c>
      <c r="H91" s="3">
        <v>1.92</v>
      </c>
      <c r="I91" s="2">
        <v>0.64</v>
      </c>
      <c r="J91" s="4">
        <f t="shared" si="4"/>
        <v>0.24</v>
      </c>
      <c r="K91" s="1">
        <v>4</v>
      </c>
      <c r="L91" s="4">
        <f t="shared" ref="L91:L92" si="6">(G91-I91-D91)*K91</f>
        <v>0.96</v>
      </c>
      <c r="M91" s="1">
        <v>4</v>
      </c>
      <c r="N91" s="4">
        <v>2.1789000000000001</v>
      </c>
      <c r="O91" s="1" t="s">
        <v>1746</v>
      </c>
    </row>
    <row r="92" spans="1:15" x14ac:dyDescent="0.25">
      <c r="A92" s="1">
        <v>91</v>
      </c>
      <c r="B92" s="1" t="s">
        <v>401</v>
      </c>
      <c r="C92" s="10">
        <v>45250</v>
      </c>
      <c r="D92" s="1">
        <v>0</v>
      </c>
      <c r="E92" s="11" t="s">
        <v>2910</v>
      </c>
      <c r="F92" s="15">
        <v>10</v>
      </c>
      <c r="G92" s="2">
        <v>1.04</v>
      </c>
      <c r="H92" s="3">
        <v>2.6</v>
      </c>
      <c r="I92" s="2">
        <v>0.8</v>
      </c>
      <c r="J92" s="4">
        <f t="shared" si="4"/>
        <v>0.24</v>
      </c>
      <c r="K92" s="1">
        <v>5</v>
      </c>
      <c r="L92" s="4">
        <f t="shared" si="6"/>
        <v>1.2</v>
      </c>
      <c r="M92" s="1">
        <v>10</v>
      </c>
      <c r="N92" s="4">
        <v>11.8064</v>
      </c>
      <c r="O92" s="1" t="s">
        <v>1746</v>
      </c>
    </row>
    <row r="93" spans="1:15" x14ac:dyDescent="0.25">
      <c r="A93" s="1">
        <v>92</v>
      </c>
      <c r="B93" s="1"/>
      <c r="C93" s="10"/>
      <c r="D93" s="1"/>
      <c r="E93" s="11"/>
      <c r="F93" s="15"/>
      <c r="G93" s="2"/>
      <c r="H93" s="3"/>
      <c r="I93" s="2"/>
      <c r="J93" s="4">
        <f t="shared" si="4"/>
        <v>0</v>
      </c>
      <c r="K93" s="1">
        <v>1</v>
      </c>
      <c r="L93" s="4">
        <f t="shared" ref="L93:L156" si="7">(G93-I93-D93)*K93</f>
        <v>0</v>
      </c>
      <c r="M93" s="1"/>
      <c r="N93" s="4"/>
      <c r="O93" s="1"/>
    </row>
    <row r="94" spans="1:15" x14ac:dyDescent="0.25">
      <c r="A94" s="1">
        <v>93</v>
      </c>
      <c r="B94" s="1"/>
      <c r="C94" s="10"/>
      <c r="D94" s="1"/>
      <c r="E94" s="11"/>
      <c r="F94" s="15"/>
      <c r="G94" s="2"/>
      <c r="H94" s="3"/>
      <c r="I94" s="2"/>
      <c r="J94" s="4">
        <f t="shared" si="4"/>
        <v>0</v>
      </c>
      <c r="K94" s="1">
        <v>1</v>
      </c>
      <c r="L94" s="4">
        <f t="shared" si="7"/>
        <v>0</v>
      </c>
      <c r="M94" s="1"/>
      <c r="N94" s="4"/>
      <c r="O94" s="1"/>
    </row>
    <row r="95" spans="1:15" x14ac:dyDescent="0.25">
      <c r="A95" s="1">
        <v>94</v>
      </c>
      <c r="B95" s="1"/>
      <c r="C95" s="10"/>
      <c r="D95" s="1"/>
      <c r="E95" s="11"/>
      <c r="F95" s="15"/>
      <c r="G95" s="2"/>
      <c r="H95" s="3"/>
      <c r="I95" s="2"/>
      <c r="J95" s="4">
        <f t="shared" si="4"/>
        <v>0</v>
      </c>
      <c r="K95" s="1">
        <v>1</v>
      </c>
      <c r="L95" s="4">
        <f t="shared" si="7"/>
        <v>0</v>
      </c>
      <c r="M95" s="1"/>
      <c r="N95" s="4"/>
      <c r="O95" s="1"/>
    </row>
    <row r="96" spans="1:15" x14ac:dyDescent="0.25">
      <c r="A96" s="1">
        <v>95</v>
      </c>
      <c r="B96" s="1"/>
      <c r="C96" s="10"/>
      <c r="D96" s="1"/>
      <c r="E96" s="11"/>
      <c r="F96" s="15"/>
      <c r="G96" s="2"/>
      <c r="H96" s="3"/>
      <c r="I96" s="2"/>
      <c r="J96" s="4">
        <f t="shared" si="4"/>
        <v>0</v>
      </c>
      <c r="K96" s="1">
        <v>1</v>
      </c>
      <c r="L96" s="4">
        <f t="shared" si="7"/>
        <v>0</v>
      </c>
      <c r="M96" s="1"/>
      <c r="N96" s="4"/>
      <c r="O96" s="1"/>
    </row>
    <row r="97" spans="1:15" x14ac:dyDescent="0.25">
      <c r="A97" s="1">
        <v>96</v>
      </c>
      <c r="B97" s="1"/>
      <c r="C97" s="10"/>
      <c r="D97" s="1"/>
      <c r="E97" s="11"/>
      <c r="F97" s="15"/>
      <c r="G97" s="2"/>
      <c r="H97" s="3"/>
      <c r="I97" s="2"/>
      <c r="J97" s="4">
        <f t="shared" si="4"/>
        <v>0</v>
      </c>
      <c r="K97" s="1">
        <v>1</v>
      </c>
      <c r="L97" s="4">
        <f t="shared" si="7"/>
        <v>0</v>
      </c>
      <c r="M97" s="1"/>
      <c r="N97" s="4"/>
      <c r="O97" s="1"/>
    </row>
    <row r="98" spans="1:15" x14ac:dyDescent="0.25">
      <c r="A98" s="1">
        <v>97</v>
      </c>
      <c r="B98" s="1"/>
      <c r="C98" s="10"/>
      <c r="D98" s="1"/>
      <c r="E98" s="11"/>
      <c r="F98" s="15"/>
      <c r="G98" s="2"/>
      <c r="H98" s="3"/>
      <c r="I98" s="2"/>
      <c r="J98" s="4">
        <f t="shared" si="4"/>
        <v>0</v>
      </c>
      <c r="K98" s="1">
        <v>1</v>
      </c>
      <c r="L98" s="4">
        <f t="shared" si="7"/>
        <v>0</v>
      </c>
      <c r="M98" s="1"/>
      <c r="N98" s="4"/>
      <c r="O98" s="1"/>
    </row>
    <row r="99" spans="1:15" x14ac:dyDescent="0.25">
      <c r="A99" s="1">
        <v>98</v>
      </c>
      <c r="B99" s="1"/>
      <c r="C99" s="10"/>
      <c r="D99" s="1"/>
      <c r="E99" s="11"/>
      <c r="F99" s="15"/>
      <c r="G99" s="2"/>
      <c r="H99" s="3"/>
      <c r="I99" s="2"/>
      <c r="J99" s="4">
        <f t="shared" si="4"/>
        <v>0</v>
      </c>
      <c r="K99" s="1">
        <v>1</v>
      </c>
      <c r="L99" s="4">
        <f t="shared" si="7"/>
        <v>0</v>
      </c>
      <c r="M99" s="1"/>
      <c r="N99" s="4"/>
      <c r="O99" s="1"/>
    </row>
    <row r="100" spans="1:15" x14ac:dyDescent="0.25">
      <c r="A100" s="1">
        <v>99</v>
      </c>
      <c r="B100" s="1"/>
      <c r="C100" s="10"/>
      <c r="D100" s="1"/>
      <c r="E100" s="11"/>
      <c r="F100" s="15"/>
      <c r="G100" s="2"/>
      <c r="H100" s="3"/>
      <c r="I100" s="2"/>
      <c r="J100" s="4">
        <f t="shared" si="4"/>
        <v>0</v>
      </c>
      <c r="K100" s="1">
        <v>1</v>
      </c>
      <c r="L100" s="4">
        <f t="shared" si="7"/>
        <v>0</v>
      </c>
      <c r="M100" s="1"/>
      <c r="N100" s="4"/>
      <c r="O100" s="1"/>
    </row>
    <row r="101" spans="1:15" x14ac:dyDescent="0.25">
      <c r="A101" s="1">
        <v>100</v>
      </c>
      <c r="B101" s="1"/>
      <c r="C101" s="10"/>
      <c r="D101" s="1"/>
      <c r="E101" s="11"/>
      <c r="F101" s="15"/>
      <c r="G101" s="2"/>
      <c r="H101" s="3"/>
      <c r="I101" s="2"/>
      <c r="J101" s="4">
        <f t="shared" si="4"/>
        <v>0</v>
      </c>
      <c r="K101" s="1">
        <v>1</v>
      </c>
      <c r="L101" s="4">
        <f t="shared" si="7"/>
        <v>0</v>
      </c>
      <c r="M101" s="1"/>
      <c r="N101" s="4"/>
      <c r="O101" s="1"/>
    </row>
    <row r="102" spans="1:15" x14ac:dyDescent="0.25">
      <c r="A102" s="1">
        <v>101</v>
      </c>
      <c r="B102" s="1"/>
      <c r="C102" s="10"/>
      <c r="D102" s="1"/>
      <c r="E102" s="11"/>
      <c r="F102" s="15"/>
      <c r="G102" s="2"/>
      <c r="H102" s="3"/>
      <c r="I102" s="2"/>
      <c r="J102" s="4">
        <f t="shared" si="4"/>
        <v>0</v>
      </c>
      <c r="K102" s="1">
        <v>1</v>
      </c>
      <c r="L102" s="4">
        <f t="shared" si="7"/>
        <v>0</v>
      </c>
      <c r="M102" s="1"/>
      <c r="N102" s="4"/>
      <c r="O102" s="1"/>
    </row>
    <row r="103" spans="1:15" x14ac:dyDescent="0.25">
      <c r="A103" s="1">
        <v>102</v>
      </c>
      <c r="B103" s="1"/>
      <c r="C103" s="10"/>
      <c r="D103" s="1"/>
      <c r="E103" s="11"/>
      <c r="F103" s="15"/>
      <c r="G103" s="2"/>
      <c r="H103" s="3"/>
      <c r="I103" s="2"/>
      <c r="J103" s="4">
        <f t="shared" si="4"/>
        <v>0</v>
      </c>
      <c r="K103" s="1">
        <v>1</v>
      </c>
      <c r="L103" s="4">
        <f t="shared" si="7"/>
        <v>0</v>
      </c>
      <c r="M103" s="1"/>
      <c r="N103" s="4"/>
      <c r="O103" s="1"/>
    </row>
    <row r="104" spans="1:15" x14ac:dyDescent="0.25">
      <c r="A104" s="1">
        <v>103</v>
      </c>
      <c r="B104" s="1"/>
      <c r="C104" s="10"/>
      <c r="D104" s="1"/>
      <c r="E104" s="11"/>
      <c r="F104" s="15"/>
      <c r="G104" s="2"/>
      <c r="H104" s="3"/>
      <c r="I104" s="2"/>
      <c r="J104" s="4">
        <f t="shared" si="4"/>
        <v>0</v>
      </c>
      <c r="K104" s="1">
        <v>1</v>
      </c>
      <c r="L104" s="4">
        <f t="shared" si="7"/>
        <v>0</v>
      </c>
      <c r="M104" s="1"/>
      <c r="N104" s="4"/>
      <c r="O104" s="1"/>
    </row>
    <row r="105" spans="1:15" x14ac:dyDescent="0.25">
      <c r="A105" s="1">
        <v>104</v>
      </c>
      <c r="B105" s="1"/>
      <c r="C105" s="10"/>
      <c r="D105" s="1"/>
      <c r="E105" s="11"/>
      <c r="F105" s="15"/>
      <c r="G105" s="2"/>
      <c r="H105" s="3"/>
      <c r="I105" s="2"/>
      <c r="J105" s="4">
        <f t="shared" si="4"/>
        <v>0</v>
      </c>
      <c r="K105" s="1">
        <v>1</v>
      </c>
      <c r="L105" s="4">
        <f t="shared" si="7"/>
        <v>0</v>
      </c>
      <c r="M105" s="1"/>
      <c r="N105" s="4"/>
      <c r="O105" s="1"/>
    </row>
    <row r="106" spans="1:15" x14ac:dyDescent="0.25">
      <c r="A106" s="1">
        <v>105</v>
      </c>
      <c r="B106" s="1"/>
      <c r="C106" s="10"/>
      <c r="D106" s="1"/>
      <c r="E106" s="11"/>
      <c r="F106" s="15"/>
      <c r="G106" s="2"/>
      <c r="H106" s="3"/>
      <c r="I106" s="2"/>
      <c r="J106" s="4">
        <f t="shared" si="4"/>
        <v>0</v>
      </c>
      <c r="K106" s="1">
        <v>1</v>
      </c>
      <c r="L106" s="4">
        <f t="shared" si="7"/>
        <v>0</v>
      </c>
      <c r="M106" s="1"/>
      <c r="N106" s="4"/>
      <c r="O106" s="1"/>
    </row>
    <row r="107" spans="1:15" x14ac:dyDescent="0.25">
      <c r="A107" s="1">
        <v>106</v>
      </c>
      <c r="B107" s="1"/>
      <c r="C107" s="10"/>
      <c r="D107" s="1"/>
      <c r="E107" s="11"/>
      <c r="F107" s="15"/>
      <c r="G107" s="2"/>
      <c r="H107" s="3"/>
      <c r="I107" s="2"/>
      <c r="J107" s="4">
        <f t="shared" si="4"/>
        <v>0</v>
      </c>
      <c r="K107" s="1">
        <v>1</v>
      </c>
      <c r="L107" s="4">
        <f t="shared" si="7"/>
        <v>0</v>
      </c>
      <c r="M107" s="1"/>
      <c r="N107" s="4"/>
      <c r="O107" s="1"/>
    </row>
    <row r="108" spans="1:15" x14ac:dyDescent="0.25">
      <c r="A108" s="1">
        <v>107</v>
      </c>
      <c r="B108" s="1"/>
      <c r="C108" s="10"/>
      <c r="D108" s="1"/>
      <c r="E108" s="11"/>
      <c r="F108" s="15"/>
      <c r="G108" s="2"/>
      <c r="H108" s="3"/>
      <c r="I108" s="2"/>
      <c r="J108" s="4">
        <f t="shared" si="4"/>
        <v>0</v>
      </c>
      <c r="K108" s="1">
        <v>1</v>
      </c>
      <c r="L108" s="4">
        <f t="shared" si="7"/>
        <v>0</v>
      </c>
      <c r="M108" s="1"/>
      <c r="N108" s="4"/>
      <c r="O108" s="1"/>
    </row>
    <row r="109" spans="1:15" x14ac:dyDescent="0.25">
      <c r="A109" s="1">
        <v>108</v>
      </c>
      <c r="B109" s="1"/>
      <c r="C109" s="10"/>
      <c r="D109" s="1"/>
      <c r="E109" s="11"/>
      <c r="F109" s="15"/>
      <c r="G109" s="2"/>
      <c r="H109" s="3"/>
      <c r="I109" s="2"/>
      <c r="J109" s="4">
        <f t="shared" si="4"/>
        <v>0</v>
      </c>
      <c r="K109" s="1">
        <v>1</v>
      </c>
      <c r="L109" s="4">
        <f t="shared" si="7"/>
        <v>0</v>
      </c>
      <c r="M109" s="1"/>
      <c r="N109" s="4"/>
      <c r="O109" s="1"/>
    </row>
    <row r="110" spans="1:15" x14ac:dyDescent="0.25">
      <c r="A110" s="1">
        <v>109</v>
      </c>
      <c r="B110" s="1"/>
      <c r="C110" s="10"/>
      <c r="D110" s="1"/>
      <c r="E110" s="11"/>
      <c r="F110" s="15"/>
      <c r="G110" s="2"/>
      <c r="H110" s="3"/>
      <c r="I110" s="2"/>
      <c r="J110" s="4">
        <f t="shared" si="4"/>
        <v>0</v>
      </c>
      <c r="K110" s="1">
        <v>1</v>
      </c>
      <c r="L110" s="4">
        <f t="shared" si="7"/>
        <v>0</v>
      </c>
      <c r="M110" s="1"/>
      <c r="N110" s="4"/>
      <c r="O110" s="1"/>
    </row>
    <row r="111" spans="1:15" x14ac:dyDescent="0.25">
      <c r="A111" s="1">
        <v>110</v>
      </c>
      <c r="B111" s="1"/>
      <c r="C111" s="10"/>
      <c r="D111" s="1"/>
      <c r="E111" s="11"/>
      <c r="F111" s="15"/>
      <c r="G111" s="2"/>
      <c r="H111" s="3"/>
      <c r="I111" s="2"/>
      <c r="J111" s="4">
        <f t="shared" si="4"/>
        <v>0</v>
      </c>
      <c r="K111" s="1">
        <v>1</v>
      </c>
      <c r="L111" s="4">
        <f t="shared" si="7"/>
        <v>0</v>
      </c>
      <c r="M111" s="1"/>
      <c r="N111" s="4"/>
      <c r="O111" s="1"/>
    </row>
    <row r="112" spans="1:15" x14ac:dyDescent="0.25">
      <c r="A112" s="1">
        <v>111</v>
      </c>
      <c r="B112" s="1"/>
      <c r="C112" s="10"/>
      <c r="D112" s="1"/>
      <c r="E112" s="11"/>
      <c r="F112" s="15"/>
      <c r="G112" s="2"/>
      <c r="H112" s="3"/>
      <c r="I112" s="2"/>
      <c r="J112" s="4">
        <f t="shared" si="4"/>
        <v>0</v>
      </c>
      <c r="K112" s="1">
        <v>1</v>
      </c>
      <c r="L112" s="4">
        <f t="shared" si="7"/>
        <v>0</v>
      </c>
      <c r="M112" s="1"/>
      <c r="N112" s="4"/>
      <c r="O112" s="1"/>
    </row>
    <row r="113" spans="1:15" x14ac:dyDescent="0.25">
      <c r="A113" s="1">
        <v>112</v>
      </c>
      <c r="B113" s="1"/>
      <c r="C113" s="10"/>
      <c r="D113" s="1"/>
      <c r="E113" s="11"/>
      <c r="F113" s="15"/>
      <c r="G113" s="2"/>
      <c r="H113" s="3"/>
      <c r="I113" s="2"/>
      <c r="J113" s="4">
        <f t="shared" si="4"/>
        <v>0</v>
      </c>
      <c r="K113" s="1">
        <v>1</v>
      </c>
      <c r="L113" s="4">
        <f t="shared" si="7"/>
        <v>0</v>
      </c>
      <c r="M113" s="1"/>
      <c r="N113" s="4"/>
      <c r="O113" s="1"/>
    </row>
    <row r="114" spans="1:15" x14ac:dyDescent="0.25">
      <c r="A114" s="1">
        <v>113</v>
      </c>
      <c r="B114" s="1"/>
      <c r="C114" s="10"/>
      <c r="D114" s="1"/>
      <c r="E114" s="11"/>
      <c r="F114" s="15"/>
      <c r="G114" s="2"/>
      <c r="H114" s="3"/>
      <c r="I114" s="2"/>
      <c r="J114" s="4">
        <f t="shared" si="4"/>
        <v>0</v>
      </c>
      <c r="K114" s="1">
        <v>1</v>
      </c>
      <c r="L114" s="4">
        <f t="shared" si="7"/>
        <v>0</v>
      </c>
      <c r="M114" s="1"/>
      <c r="N114" s="4"/>
      <c r="O114" s="1"/>
    </row>
    <row r="115" spans="1:15" x14ac:dyDescent="0.25">
      <c r="A115" s="1">
        <v>114</v>
      </c>
      <c r="B115" s="1"/>
      <c r="C115" s="10"/>
      <c r="D115" s="1"/>
      <c r="E115" s="11"/>
      <c r="F115" s="15"/>
      <c r="G115" s="2"/>
      <c r="H115" s="3"/>
      <c r="I115" s="2"/>
      <c r="J115" s="4">
        <f t="shared" si="4"/>
        <v>0</v>
      </c>
      <c r="K115" s="1">
        <v>1</v>
      </c>
      <c r="L115" s="4">
        <f t="shared" si="7"/>
        <v>0</v>
      </c>
      <c r="M115" s="1"/>
      <c r="N115" s="4"/>
      <c r="O115" s="1"/>
    </row>
    <row r="116" spans="1:15" x14ac:dyDescent="0.25">
      <c r="A116" s="1">
        <v>115</v>
      </c>
      <c r="B116" s="1"/>
      <c r="C116" s="10"/>
      <c r="D116" s="1"/>
      <c r="E116" s="11"/>
      <c r="F116" s="15"/>
      <c r="G116" s="2"/>
      <c r="H116" s="3"/>
      <c r="I116" s="2"/>
      <c r="J116" s="4">
        <f t="shared" si="4"/>
        <v>0</v>
      </c>
      <c r="K116" s="1">
        <v>1</v>
      </c>
      <c r="L116" s="4">
        <f t="shared" si="7"/>
        <v>0</v>
      </c>
      <c r="M116" s="1"/>
      <c r="N116" s="4"/>
      <c r="O116" s="1"/>
    </row>
    <row r="117" spans="1:15" x14ac:dyDescent="0.25">
      <c r="A117" s="1">
        <v>116</v>
      </c>
      <c r="B117" s="1"/>
      <c r="C117" s="10"/>
      <c r="D117" s="1"/>
      <c r="E117" s="11"/>
      <c r="F117" s="15"/>
      <c r="G117" s="2"/>
      <c r="H117" s="3"/>
      <c r="I117" s="2"/>
      <c r="J117" s="4">
        <f t="shared" si="4"/>
        <v>0</v>
      </c>
      <c r="K117" s="1">
        <v>1</v>
      </c>
      <c r="L117" s="4">
        <f t="shared" si="7"/>
        <v>0</v>
      </c>
      <c r="M117" s="1"/>
      <c r="N117" s="4"/>
      <c r="O117" s="1"/>
    </row>
    <row r="118" spans="1:15" x14ac:dyDescent="0.25">
      <c r="A118" s="1">
        <v>117</v>
      </c>
      <c r="B118" s="1"/>
      <c r="C118" s="10"/>
      <c r="D118" s="1"/>
      <c r="E118" s="11"/>
      <c r="F118" s="15"/>
      <c r="G118" s="2"/>
      <c r="H118" s="3"/>
      <c r="I118" s="2"/>
      <c r="J118" s="4">
        <f t="shared" si="4"/>
        <v>0</v>
      </c>
      <c r="K118" s="1">
        <v>1</v>
      </c>
      <c r="L118" s="4">
        <f t="shared" si="7"/>
        <v>0</v>
      </c>
      <c r="M118" s="1"/>
      <c r="N118" s="4"/>
      <c r="O118" s="1"/>
    </row>
    <row r="119" spans="1:15" x14ac:dyDescent="0.25">
      <c r="A119" s="1">
        <v>118</v>
      </c>
      <c r="B119" s="1"/>
      <c r="C119" s="10"/>
      <c r="D119" s="1"/>
      <c r="E119" s="11"/>
      <c r="F119" s="15"/>
      <c r="G119" s="2"/>
      <c r="H119" s="3"/>
      <c r="I119" s="2"/>
      <c r="J119" s="4">
        <f t="shared" si="4"/>
        <v>0</v>
      </c>
      <c r="K119" s="1">
        <v>1</v>
      </c>
      <c r="L119" s="4">
        <f t="shared" si="7"/>
        <v>0</v>
      </c>
      <c r="M119" s="1"/>
      <c r="N119" s="4"/>
      <c r="O119" s="1"/>
    </row>
    <row r="120" spans="1:15" x14ac:dyDescent="0.25">
      <c r="A120" s="1">
        <v>119</v>
      </c>
      <c r="B120" s="1"/>
      <c r="C120" s="10"/>
      <c r="D120" s="1"/>
      <c r="E120" s="11"/>
      <c r="F120" s="15"/>
      <c r="G120" s="2"/>
      <c r="H120" s="3"/>
      <c r="I120" s="2"/>
      <c r="J120" s="4">
        <f t="shared" si="4"/>
        <v>0</v>
      </c>
      <c r="K120" s="1">
        <v>1</v>
      </c>
      <c r="L120" s="4">
        <f t="shared" si="7"/>
        <v>0</v>
      </c>
      <c r="M120" s="1"/>
      <c r="N120" s="4"/>
      <c r="O120" s="1"/>
    </row>
    <row r="121" spans="1:15" x14ac:dyDescent="0.25">
      <c r="A121" s="1">
        <v>120</v>
      </c>
      <c r="B121" s="1"/>
      <c r="C121" s="10"/>
      <c r="D121" s="1"/>
      <c r="E121" s="11"/>
      <c r="F121" s="15"/>
      <c r="G121" s="2"/>
      <c r="H121" s="3"/>
      <c r="I121" s="2"/>
      <c r="J121" s="4">
        <f t="shared" si="4"/>
        <v>0</v>
      </c>
      <c r="K121" s="1">
        <v>1</v>
      </c>
      <c r="L121" s="4">
        <f t="shared" si="7"/>
        <v>0</v>
      </c>
      <c r="M121" s="1"/>
      <c r="N121" s="4"/>
      <c r="O121" s="1"/>
    </row>
    <row r="122" spans="1:15" x14ac:dyDescent="0.25">
      <c r="A122" s="1">
        <v>121</v>
      </c>
      <c r="B122" s="1"/>
      <c r="C122" s="10"/>
      <c r="D122" s="1"/>
      <c r="E122" s="11"/>
      <c r="F122" s="15"/>
      <c r="G122" s="2"/>
      <c r="H122" s="3"/>
      <c r="I122" s="2"/>
      <c r="J122" s="4">
        <f t="shared" si="4"/>
        <v>0</v>
      </c>
      <c r="K122" s="1">
        <v>1</v>
      </c>
      <c r="L122" s="4">
        <f t="shared" si="7"/>
        <v>0</v>
      </c>
      <c r="M122" s="1"/>
      <c r="N122" s="4"/>
      <c r="O122" s="1"/>
    </row>
    <row r="123" spans="1:15" x14ac:dyDescent="0.25">
      <c r="A123" s="1">
        <v>122</v>
      </c>
      <c r="B123" s="1"/>
      <c r="C123" s="10"/>
      <c r="D123" s="1"/>
      <c r="E123" s="11"/>
      <c r="F123" s="15"/>
      <c r="G123" s="2"/>
      <c r="H123" s="3"/>
      <c r="I123" s="2"/>
      <c r="J123" s="4">
        <f t="shared" si="4"/>
        <v>0</v>
      </c>
      <c r="K123" s="1">
        <v>1</v>
      </c>
      <c r="L123" s="4">
        <f t="shared" si="7"/>
        <v>0</v>
      </c>
      <c r="M123" s="1"/>
      <c r="N123" s="4"/>
      <c r="O123" s="1"/>
    </row>
    <row r="124" spans="1:15" x14ac:dyDescent="0.25">
      <c r="A124" s="1">
        <v>123</v>
      </c>
      <c r="B124" s="1"/>
      <c r="C124" s="10"/>
      <c r="D124" s="1"/>
      <c r="E124" s="11"/>
      <c r="F124" s="15"/>
      <c r="G124" s="2"/>
      <c r="H124" s="3"/>
      <c r="I124" s="2"/>
      <c r="J124" s="4">
        <f t="shared" si="4"/>
        <v>0</v>
      </c>
      <c r="K124" s="1">
        <v>1</v>
      </c>
      <c r="L124" s="4">
        <f t="shared" si="7"/>
        <v>0</v>
      </c>
      <c r="M124" s="1"/>
      <c r="N124" s="4"/>
      <c r="O124" s="1"/>
    </row>
    <row r="125" spans="1:15" x14ac:dyDescent="0.25">
      <c r="A125" s="1">
        <v>124</v>
      </c>
      <c r="B125" s="1"/>
      <c r="C125" s="10"/>
      <c r="D125" s="1"/>
      <c r="E125" s="11"/>
      <c r="F125" s="15"/>
      <c r="G125" s="2"/>
      <c r="H125" s="3"/>
      <c r="I125" s="2"/>
      <c r="J125" s="4">
        <f t="shared" si="4"/>
        <v>0</v>
      </c>
      <c r="K125" s="1">
        <v>1</v>
      </c>
      <c r="L125" s="4">
        <f t="shared" si="7"/>
        <v>0</v>
      </c>
      <c r="M125" s="1"/>
      <c r="N125" s="4"/>
      <c r="O125" s="1"/>
    </row>
    <row r="126" spans="1:15" x14ac:dyDescent="0.25">
      <c r="A126" s="1">
        <v>125</v>
      </c>
      <c r="B126" s="1"/>
      <c r="C126" s="10"/>
      <c r="D126" s="1"/>
      <c r="E126" s="11"/>
      <c r="F126" s="15"/>
      <c r="G126" s="2"/>
      <c r="H126" s="3"/>
      <c r="I126" s="2"/>
      <c r="J126" s="4">
        <f t="shared" si="4"/>
        <v>0</v>
      </c>
      <c r="K126" s="1">
        <v>1</v>
      </c>
      <c r="L126" s="4">
        <f t="shared" si="7"/>
        <v>0</v>
      </c>
      <c r="M126" s="1"/>
      <c r="N126" s="4"/>
      <c r="O126" s="1"/>
    </row>
    <row r="127" spans="1:15" x14ac:dyDescent="0.25">
      <c r="A127" s="1">
        <v>126</v>
      </c>
      <c r="B127" s="1"/>
      <c r="C127" s="10"/>
      <c r="D127" s="1"/>
      <c r="E127" s="11"/>
      <c r="F127" s="15"/>
      <c r="G127" s="2"/>
      <c r="H127" s="3"/>
      <c r="I127" s="2"/>
      <c r="J127" s="4">
        <f t="shared" si="4"/>
        <v>0</v>
      </c>
      <c r="K127" s="1">
        <v>1</v>
      </c>
      <c r="L127" s="4">
        <f t="shared" si="7"/>
        <v>0</v>
      </c>
      <c r="M127" s="1"/>
      <c r="N127" s="4"/>
      <c r="O127" s="1"/>
    </row>
    <row r="128" spans="1:15" x14ac:dyDescent="0.25">
      <c r="A128" s="1">
        <v>127</v>
      </c>
      <c r="B128" s="1"/>
      <c r="C128" s="10"/>
      <c r="D128" s="1"/>
      <c r="E128" s="11"/>
      <c r="F128" s="15"/>
      <c r="G128" s="2"/>
      <c r="H128" s="3"/>
      <c r="I128" s="2"/>
      <c r="J128" s="4">
        <f t="shared" si="4"/>
        <v>0</v>
      </c>
      <c r="K128" s="1">
        <v>1</v>
      </c>
      <c r="L128" s="4">
        <f t="shared" si="7"/>
        <v>0</v>
      </c>
      <c r="M128" s="1"/>
      <c r="N128" s="4"/>
      <c r="O128" s="1"/>
    </row>
    <row r="129" spans="1:15" x14ac:dyDescent="0.25">
      <c r="A129" s="1">
        <v>128</v>
      </c>
      <c r="B129" s="1"/>
      <c r="C129" s="10"/>
      <c r="D129" s="1"/>
      <c r="E129" s="11"/>
      <c r="F129" s="15"/>
      <c r="G129" s="2"/>
      <c r="H129" s="3"/>
      <c r="I129" s="2"/>
      <c r="J129" s="4">
        <f t="shared" si="4"/>
        <v>0</v>
      </c>
      <c r="K129" s="1">
        <v>1</v>
      </c>
      <c r="L129" s="4">
        <f t="shared" si="7"/>
        <v>0</v>
      </c>
      <c r="M129" s="1"/>
      <c r="N129" s="4"/>
      <c r="O129" s="1"/>
    </row>
    <row r="130" spans="1:15" x14ac:dyDescent="0.25">
      <c r="A130" s="1">
        <v>129</v>
      </c>
      <c r="B130" s="1"/>
      <c r="C130" s="10"/>
      <c r="D130" s="1"/>
      <c r="E130" s="11"/>
      <c r="F130" s="15"/>
      <c r="G130" s="2"/>
      <c r="H130" s="3"/>
      <c r="I130" s="2"/>
      <c r="J130" s="4">
        <f t="shared" si="4"/>
        <v>0</v>
      </c>
      <c r="K130" s="1">
        <v>1</v>
      </c>
      <c r="L130" s="4">
        <f t="shared" si="7"/>
        <v>0</v>
      </c>
      <c r="M130" s="1"/>
      <c r="N130" s="4"/>
      <c r="O130" s="1"/>
    </row>
    <row r="131" spans="1:15" x14ac:dyDescent="0.25">
      <c r="A131" s="1">
        <v>130</v>
      </c>
      <c r="B131" s="1"/>
      <c r="C131" s="10"/>
      <c r="D131" s="1"/>
      <c r="E131" s="11"/>
      <c r="F131" s="15"/>
      <c r="G131" s="2"/>
      <c r="H131" s="3"/>
      <c r="I131" s="2"/>
      <c r="J131" s="4">
        <f t="shared" si="4"/>
        <v>0</v>
      </c>
      <c r="K131" s="1">
        <v>1</v>
      </c>
      <c r="L131" s="4">
        <f t="shared" si="7"/>
        <v>0</v>
      </c>
      <c r="M131" s="1"/>
      <c r="N131" s="4"/>
      <c r="O131" s="1"/>
    </row>
    <row r="132" spans="1:15" x14ac:dyDescent="0.25">
      <c r="A132" s="1">
        <v>131</v>
      </c>
      <c r="B132" s="1"/>
      <c r="C132" s="10"/>
      <c r="D132" s="1"/>
      <c r="E132" s="11"/>
      <c r="F132" s="15"/>
      <c r="G132" s="2"/>
      <c r="H132" s="3"/>
      <c r="I132" s="2"/>
      <c r="J132" s="4">
        <f t="shared" si="4"/>
        <v>0</v>
      </c>
      <c r="K132" s="1">
        <v>1</v>
      </c>
      <c r="L132" s="4">
        <f t="shared" si="7"/>
        <v>0</v>
      </c>
      <c r="M132" s="1"/>
      <c r="N132" s="4"/>
      <c r="O132" s="1"/>
    </row>
    <row r="133" spans="1:15" x14ac:dyDescent="0.25">
      <c r="A133" s="1">
        <v>132</v>
      </c>
      <c r="B133" s="1"/>
      <c r="C133" s="10"/>
      <c r="D133" s="1"/>
      <c r="E133" s="11"/>
      <c r="F133" s="15"/>
      <c r="G133" s="2"/>
      <c r="H133" s="3"/>
      <c r="I133" s="2"/>
      <c r="J133" s="4">
        <f t="shared" si="4"/>
        <v>0</v>
      </c>
      <c r="K133" s="1">
        <v>1</v>
      </c>
      <c r="L133" s="4">
        <f t="shared" si="7"/>
        <v>0</v>
      </c>
      <c r="M133" s="1"/>
      <c r="N133" s="4"/>
      <c r="O133" s="1"/>
    </row>
    <row r="134" spans="1:15" x14ac:dyDescent="0.25">
      <c r="A134" s="1">
        <v>133</v>
      </c>
      <c r="B134" s="1"/>
      <c r="C134" s="10"/>
      <c r="D134" s="1"/>
      <c r="E134" s="11"/>
      <c r="F134" s="15"/>
      <c r="G134" s="2"/>
      <c r="H134" s="3"/>
      <c r="I134" s="2"/>
      <c r="J134" s="4">
        <f t="shared" si="4"/>
        <v>0</v>
      </c>
      <c r="K134" s="1">
        <v>1</v>
      </c>
      <c r="L134" s="4">
        <f t="shared" si="7"/>
        <v>0</v>
      </c>
      <c r="M134" s="1"/>
      <c r="N134" s="4"/>
      <c r="O134" s="1"/>
    </row>
    <row r="135" spans="1:15" x14ac:dyDescent="0.25">
      <c r="A135" s="1">
        <v>134</v>
      </c>
      <c r="B135" s="1"/>
      <c r="C135" s="10"/>
      <c r="D135" s="1"/>
      <c r="E135" s="11"/>
      <c r="F135" s="15"/>
      <c r="G135" s="2"/>
      <c r="H135" s="3"/>
      <c r="I135" s="2"/>
      <c r="J135" s="4">
        <f t="shared" si="4"/>
        <v>0</v>
      </c>
      <c r="K135" s="1">
        <v>1</v>
      </c>
      <c r="L135" s="4">
        <f t="shared" si="7"/>
        <v>0</v>
      </c>
      <c r="M135" s="1"/>
      <c r="N135" s="4"/>
      <c r="O135" s="1"/>
    </row>
    <row r="136" spans="1:15" x14ac:dyDescent="0.25">
      <c r="A136" s="1">
        <v>135</v>
      </c>
      <c r="B136" s="1"/>
      <c r="C136" s="10"/>
      <c r="D136" s="1"/>
      <c r="E136" s="11"/>
      <c r="F136" s="15"/>
      <c r="G136" s="2"/>
      <c r="H136" s="3"/>
      <c r="I136" s="2"/>
      <c r="J136" s="4">
        <f t="shared" si="4"/>
        <v>0</v>
      </c>
      <c r="K136" s="1">
        <v>1</v>
      </c>
      <c r="L136" s="4">
        <f t="shared" si="7"/>
        <v>0</v>
      </c>
      <c r="M136" s="1"/>
      <c r="N136" s="4"/>
      <c r="O136" s="1"/>
    </row>
    <row r="137" spans="1:15" x14ac:dyDescent="0.25">
      <c r="A137" s="1">
        <v>136</v>
      </c>
      <c r="B137" s="1"/>
      <c r="C137" s="10"/>
      <c r="D137" s="1"/>
      <c r="E137" s="11"/>
      <c r="F137" s="15"/>
      <c r="G137" s="2"/>
      <c r="H137" s="3"/>
      <c r="I137" s="2"/>
      <c r="J137" s="4">
        <f t="shared" si="4"/>
        <v>0</v>
      </c>
      <c r="K137" s="1">
        <v>1</v>
      </c>
      <c r="L137" s="4">
        <f t="shared" si="7"/>
        <v>0</v>
      </c>
      <c r="M137" s="1"/>
      <c r="N137" s="4"/>
      <c r="O137" s="1"/>
    </row>
    <row r="138" spans="1:15" x14ac:dyDescent="0.25">
      <c r="A138" s="1">
        <v>137</v>
      </c>
      <c r="B138" s="1"/>
      <c r="C138" s="10"/>
      <c r="D138" s="1"/>
      <c r="E138" s="11"/>
      <c r="F138" s="15"/>
      <c r="G138" s="2"/>
      <c r="H138" s="3"/>
      <c r="I138" s="2"/>
      <c r="J138" s="4">
        <f t="shared" si="4"/>
        <v>0</v>
      </c>
      <c r="K138" s="1">
        <v>1</v>
      </c>
      <c r="L138" s="4">
        <f t="shared" si="7"/>
        <v>0</v>
      </c>
      <c r="M138" s="1"/>
      <c r="N138" s="4"/>
      <c r="O138" s="1"/>
    </row>
    <row r="139" spans="1:15" x14ac:dyDescent="0.25">
      <c r="A139" s="1">
        <v>138</v>
      </c>
      <c r="B139" s="1"/>
      <c r="C139" s="10"/>
      <c r="D139" s="1"/>
      <c r="E139" s="11"/>
      <c r="F139" s="15"/>
      <c r="G139" s="2"/>
      <c r="H139" s="3"/>
      <c r="I139" s="2"/>
      <c r="J139" s="4">
        <f t="shared" si="4"/>
        <v>0</v>
      </c>
      <c r="K139" s="1">
        <v>1</v>
      </c>
      <c r="L139" s="4">
        <f t="shared" si="7"/>
        <v>0</v>
      </c>
      <c r="M139" s="1"/>
      <c r="N139" s="4"/>
      <c r="O139" s="1"/>
    </row>
    <row r="140" spans="1:15" x14ac:dyDescent="0.25">
      <c r="A140" s="1">
        <v>139</v>
      </c>
      <c r="B140" s="1"/>
      <c r="C140" s="10"/>
      <c r="D140" s="1"/>
      <c r="E140" s="11"/>
      <c r="F140" s="15"/>
      <c r="G140" s="2"/>
      <c r="H140" s="3"/>
      <c r="I140" s="2"/>
      <c r="J140" s="4">
        <f t="shared" si="4"/>
        <v>0</v>
      </c>
      <c r="K140" s="1">
        <v>1</v>
      </c>
      <c r="L140" s="4">
        <f t="shared" si="7"/>
        <v>0</v>
      </c>
      <c r="M140" s="1"/>
      <c r="N140" s="4"/>
      <c r="O140" s="1"/>
    </row>
    <row r="141" spans="1:15" x14ac:dyDescent="0.25">
      <c r="A141" s="1">
        <v>140</v>
      </c>
      <c r="B141" s="1"/>
      <c r="C141" s="10"/>
      <c r="D141" s="1"/>
      <c r="E141" s="11"/>
      <c r="F141" s="15"/>
      <c r="G141" s="2"/>
      <c r="H141" s="3"/>
      <c r="I141" s="2"/>
      <c r="J141" s="4">
        <f t="shared" si="4"/>
        <v>0</v>
      </c>
      <c r="K141" s="1">
        <v>1</v>
      </c>
      <c r="L141" s="4">
        <f t="shared" si="7"/>
        <v>0</v>
      </c>
      <c r="M141" s="1"/>
      <c r="N141" s="4"/>
      <c r="O141" s="1"/>
    </row>
    <row r="142" spans="1:15" x14ac:dyDescent="0.25">
      <c r="A142" s="1">
        <v>141</v>
      </c>
      <c r="B142" s="1"/>
      <c r="C142" s="10"/>
      <c r="D142" s="1"/>
      <c r="E142" s="11"/>
      <c r="F142" s="15"/>
      <c r="G142" s="2"/>
      <c r="H142" s="3"/>
      <c r="I142" s="2"/>
      <c r="J142" s="4">
        <f t="shared" si="4"/>
        <v>0</v>
      </c>
      <c r="K142" s="1">
        <v>1</v>
      </c>
      <c r="L142" s="4">
        <f t="shared" si="7"/>
        <v>0</v>
      </c>
      <c r="M142" s="1"/>
      <c r="N142" s="4"/>
      <c r="O142" s="1"/>
    </row>
    <row r="143" spans="1:15" x14ac:dyDescent="0.25">
      <c r="A143" s="1">
        <v>142</v>
      </c>
      <c r="B143" s="1"/>
      <c r="C143" s="10"/>
      <c r="D143" s="1"/>
      <c r="E143" s="11"/>
      <c r="F143" s="15"/>
      <c r="G143" s="2"/>
      <c r="H143" s="3"/>
      <c r="I143" s="2"/>
      <c r="J143" s="4">
        <f t="shared" si="4"/>
        <v>0</v>
      </c>
      <c r="K143" s="1">
        <v>1</v>
      </c>
      <c r="L143" s="4">
        <f t="shared" si="7"/>
        <v>0</v>
      </c>
      <c r="M143" s="1"/>
      <c r="N143" s="4"/>
      <c r="O143" s="1"/>
    </row>
    <row r="144" spans="1:15" x14ac:dyDescent="0.25">
      <c r="A144" s="1">
        <v>143</v>
      </c>
      <c r="B144" s="1"/>
      <c r="C144" s="10"/>
      <c r="D144" s="1"/>
      <c r="E144" s="11"/>
      <c r="F144" s="15"/>
      <c r="G144" s="2"/>
      <c r="H144" s="3"/>
      <c r="I144" s="2"/>
      <c r="J144" s="4">
        <f t="shared" si="4"/>
        <v>0</v>
      </c>
      <c r="K144" s="1">
        <v>1</v>
      </c>
      <c r="L144" s="4">
        <f t="shared" si="7"/>
        <v>0</v>
      </c>
      <c r="M144" s="1"/>
      <c r="N144" s="4"/>
      <c r="O144" s="1"/>
    </row>
    <row r="145" spans="1:15" x14ac:dyDescent="0.25">
      <c r="A145" s="1">
        <v>144</v>
      </c>
      <c r="B145" s="1"/>
      <c r="C145" s="10"/>
      <c r="D145" s="1"/>
      <c r="E145" s="11"/>
      <c r="F145" s="15"/>
      <c r="G145" s="2"/>
      <c r="H145" s="3"/>
      <c r="I145" s="2"/>
      <c r="J145" s="4">
        <f t="shared" ref="J145:J208" si="8">G145-I145</f>
        <v>0</v>
      </c>
      <c r="K145" s="1">
        <v>1</v>
      </c>
      <c r="L145" s="4">
        <f t="shared" si="7"/>
        <v>0</v>
      </c>
      <c r="M145" s="1"/>
      <c r="N145" s="4"/>
      <c r="O145" s="1"/>
    </row>
    <row r="146" spans="1:15" x14ac:dyDescent="0.25">
      <c r="A146" s="1">
        <v>145</v>
      </c>
      <c r="B146" s="1"/>
      <c r="C146" s="10"/>
      <c r="D146" s="1"/>
      <c r="E146" s="11"/>
      <c r="F146" s="15"/>
      <c r="G146" s="2"/>
      <c r="H146" s="3"/>
      <c r="I146" s="2"/>
      <c r="J146" s="4">
        <f t="shared" si="8"/>
        <v>0</v>
      </c>
      <c r="K146" s="1">
        <v>1</v>
      </c>
      <c r="L146" s="4">
        <f t="shared" si="7"/>
        <v>0</v>
      </c>
      <c r="M146" s="1"/>
      <c r="N146" s="4"/>
      <c r="O146" s="1"/>
    </row>
    <row r="147" spans="1:15" x14ac:dyDescent="0.25">
      <c r="A147" s="1">
        <v>146</v>
      </c>
      <c r="B147" s="1"/>
      <c r="C147" s="10"/>
      <c r="D147" s="1"/>
      <c r="E147" s="11"/>
      <c r="F147" s="15"/>
      <c r="G147" s="2"/>
      <c r="H147" s="3"/>
      <c r="I147" s="2"/>
      <c r="J147" s="4">
        <f t="shared" si="8"/>
        <v>0</v>
      </c>
      <c r="K147" s="1">
        <v>1</v>
      </c>
      <c r="L147" s="4">
        <f t="shared" si="7"/>
        <v>0</v>
      </c>
      <c r="M147" s="1"/>
      <c r="N147" s="4"/>
      <c r="O147" s="1"/>
    </row>
    <row r="148" spans="1:15" x14ac:dyDescent="0.25">
      <c r="A148" s="1">
        <v>147</v>
      </c>
      <c r="B148" s="1"/>
      <c r="C148" s="10"/>
      <c r="D148" s="1"/>
      <c r="E148" s="11"/>
      <c r="F148" s="15"/>
      <c r="G148" s="2"/>
      <c r="H148" s="3"/>
      <c r="I148" s="2"/>
      <c r="J148" s="4">
        <f t="shared" si="8"/>
        <v>0</v>
      </c>
      <c r="K148" s="1">
        <v>1</v>
      </c>
      <c r="L148" s="4">
        <f t="shared" si="7"/>
        <v>0</v>
      </c>
      <c r="M148" s="1"/>
      <c r="N148" s="4"/>
      <c r="O148" s="1"/>
    </row>
    <row r="149" spans="1:15" x14ac:dyDescent="0.25">
      <c r="A149" s="1">
        <v>148</v>
      </c>
      <c r="B149" s="1"/>
      <c r="C149" s="10"/>
      <c r="D149" s="1"/>
      <c r="E149" s="11"/>
      <c r="F149" s="15"/>
      <c r="G149" s="2"/>
      <c r="H149" s="3"/>
      <c r="I149" s="2"/>
      <c r="J149" s="4">
        <f t="shared" si="8"/>
        <v>0</v>
      </c>
      <c r="K149" s="1">
        <v>1</v>
      </c>
      <c r="L149" s="4">
        <f t="shared" si="7"/>
        <v>0</v>
      </c>
      <c r="M149" s="1"/>
      <c r="N149" s="4"/>
      <c r="O149" s="1"/>
    </row>
    <row r="150" spans="1:15" x14ac:dyDescent="0.25">
      <c r="A150" s="1">
        <v>149</v>
      </c>
      <c r="B150" s="1"/>
      <c r="C150" s="10"/>
      <c r="D150" s="1"/>
      <c r="E150" s="11"/>
      <c r="F150" s="15"/>
      <c r="G150" s="2"/>
      <c r="H150" s="3"/>
      <c r="I150" s="2"/>
      <c r="J150" s="4">
        <f t="shared" si="8"/>
        <v>0</v>
      </c>
      <c r="K150" s="1">
        <v>1</v>
      </c>
      <c r="L150" s="4">
        <f t="shared" si="7"/>
        <v>0</v>
      </c>
      <c r="M150" s="1"/>
      <c r="N150" s="4"/>
      <c r="O150" s="1"/>
    </row>
    <row r="151" spans="1:15" x14ac:dyDescent="0.25">
      <c r="A151" s="1">
        <v>150</v>
      </c>
      <c r="B151" s="1"/>
      <c r="C151" s="10"/>
      <c r="D151" s="1"/>
      <c r="E151" s="11"/>
      <c r="F151" s="15"/>
      <c r="G151" s="2"/>
      <c r="H151" s="3"/>
      <c r="I151" s="2"/>
      <c r="J151" s="4">
        <f t="shared" si="8"/>
        <v>0</v>
      </c>
      <c r="K151" s="1">
        <v>1</v>
      </c>
      <c r="L151" s="4">
        <f t="shared" si="7"/>
        <v>0</v>
      </c>
      <c r="M151" s="1"/>
      <c r="N151" s="4"/>
      <c r="O151" s="1"/>
    </row>
    <row r="152" spans="1:15" x14ac:dyDescent="0.25">
      <c r="A152" s="1">
        <v>151</v>
      </c>
      <c r="B152" s="1"/>
      <c r="C152" s="10"/>
      <c r="D152" s="1"/>
      <c r="E152" s="11"/>
      <c r="F152" s="15"/>
      <c r="G152" s="2"/>
      <c r="H152" s="3"/>
      <c r="I152" s="2"/>
      <c r="J152" s="4">
        <f t="shared" si="8"/>
        <v>0</v>
      </c>
      <c r="K152" s="1">
        <v>1</v>
      </c>
      <c r="L152" s="4">
        <f t="shared" si="7"/>
        <v>0</v>
      </c>
      <c r="M152" s="1"/>
      <c r="N152" s="4"/>
      <c r="O152" s="1"/>
    </row>
    <row r="153" spans="1:15" x14ac:dyDescent="0.25">
      <c r="A153" s="1">
        <v>152</v>
      </c>
      <c r="B153" s="1"/>
      <c r="C153" s="10"/>
      <c r="D153" s="1"/>
      <c r="E153" s="11"/>
      <c r="F153" s="15"/>
      <c r="G153" s="2"/>
      <c r="H153" s="3"/>
      <c r="I153" s="2"/>
      <c r="J153" s="4">
        <f t="shared" si="8"/>
        <v>0</v>
      </c>
      <c r="K153" s="1">
        <v>1</v>
      </c>
      <c r="L153" s="4">
        <f t="shared" si="7"/>
        <v>0</v>
      </c>
      <c r="M153" s="1"/>
      <c r="N153" s="4"/>
      <c r="O153" s="1"/>
    </row>
    <row r="154" spans="1:15" x14ac:dyDescent="0.25">
      <c r="A154" s="1">
        <v>153</v>
      </c>
      <c r="B154" s="1"/>
      <c r="C154" s="10"/>
      <c r="D154" s="1"/>
      <c r="E154" s="11"/>
      <c r="F154" s="15"/>
      <c r="G154" s="2"/>
      <c r="H154" s="3"/>
      <c r="I154" s="2"/>
      <c r="J154" s="4">
        <f t="shared" si="8"/>
        <v>0</v>
      </c>
      <c r="K154" s="1">
        <v>1</v>
      </c>
      <c r="L154" s="4">
        <f t="shared" si="7"/>
        <v>0</v>
      </c>
      <c r="M154" s="1"/>
      <c r="N154" s="4"/>
      <c r="O154" s="1"/>
    </row>
    <row r="155" spans="1:15" x14ac:dyDescent="0.25">
      <c r="A155" s="1">
        <v>154</v>
      </c>
      <c r="B155" s="1"/>
      <c r="C155" s="10"/>
      <c r="D155" s="1"/>
      <c r="E155" s="11"/>
      <c r="F155" s="15"/>
      <c r="G155" s="2"/>
      <c r="H155" s="3"/>
      <c r="I155" s="2"/>
      <c r="J155" s="4">
        <f t="shared" si="8"/>
        <v>0</v>
      </c>
      <c r="K155" s="1">
        <v>1</v>
      </c>
      <c r="L155" s="4">
        <f t="shared" si="7"/>
        <v>0</v>
      </c>
      <c r="M155" s="1"/>
      <c r="N155" s="4"/>
      <c r="O155" s="1"/>
    </row>
    <row r="156" spans="1:15" x14ac:dyDescent="0.25">
      <c r="A156" s="1">
        <v>155</v>
      </c>
      <c r="B156" s="1"/>
      <c r="C156" s="10"/>
      <c r="D156" s="1"/>
      <c r="E156" s="11"/>
      <c r="F156" s="15"/>
      <c r="G156" s="2"/>
      <c r="H156" s="3"/>
      <c r="I156" s="2"/>
      <c r="J156" s="4">
        <f t="shared" si="8"/>
        <v>0</v>
      </c>
      <c r="K156" s="1">
        <v>1</v>
      </c>
      <c r="L156" s="4">
        <f t="shared" si="7"/>
        <v>0</v>
      </c>
      <c r="M156" s="1"/>
      <c r="N156" s="4"/>
      <c r="O156" s="1"/>
    </row>
    <row r="157" spans="1:15" x14ac:dyDescent="0.25">
      <c r="A157" s="1">
        <v>156</v>
      </c>
      <c r="B157" s="1"/>
      <c r="C157" s="10"/>
      <c r="D157" s="1"/>
      <c r="E157" s="11"/>
      <c r="F157" s="15"/>
      <c r="G157" s="2"/>
      <c r="H157" s="3"/>
      <c r="I157" s="2"/>
      <c r="J157" s="4">
        <f t="shared" si="8"/>
        <v>0</v>
      </c>
      <c r="K157" s="1">
        <v>1</v>
      </c>
      <c r="L157" s="4">
        <f t="shared" ref="L157:L220" si="9">(G157-I157-D157)*K157</f>
        <v>0</v>
      </c>
      <c r="M157" s="1"/>
      <c r="N157" s="4"/>
      <c r="O157" s="1"/>
    </row>
    <row r="158" spans="1:15" x14ac:dyDescent="0.25">
      <c r="A158" s="1">
        <v>157</v>
      </c>
      <c r="B158" s="1"/>
      <c r="C158" s="10"/>
      <c r="D158" s="1"/>
      <c r="E158" s="11"/>
      <c r="F158" s="15"/>
      <c r="G158" s="2"/>
      <c r="H158" s="3"/>
      <c r="I158" s="2"/>
      <c r="J158" s="4">
        <f t="shared" si="8"/>
        <v>0</v>
      </c>
      <c r="K158" s="1">
        <v>1</v>
      </c>
      <c r="L158" s="4">
        <f t="shared" si="9"/>
        <v>0</v>
      </c>
      <c r="M158" s="1"/>
      <c r="N158" s="4"/>
      <c r="O158" s="1"/>
    </row>
    <row r="159" spans="1:15" x14ac:dyDescent="0.25">
      <c r="A159" s="1">
        <v>158</v>
      </c>
      <c r="B159" s="1"/>
      <c r="C159" s="10"/>
      <c r="D159" s="1"/>
      <c r="E159" s="11"/>
      <c r="F159" s="15"/>
      <c r="G159" s="2"/>
      <c r="H159" s="3"/>
      <c r="I159" s="2"/>
      <c r="J159" s="4">
        <f t="shared" si="8"/>
        <v>0</v>
      </c>
      <c r="K159" s="1">
        <v>1</v>
      </c>
      <c r="L159" s="4">
        <f t="shared" si="9"/>
        <v>0</v>
      </c>
      <c r="M159" s="1"/>
      <c r="N159" s="4"/>
      <c r="O159" s="1"/>
    </row>
    <row r="160" spans="1:15" x14ac:dyDescent="0.25">
      <c r="A160" s="1">
        <v>159</v>
      </c>
      <c r="B160" s="1"/>
      <c r="C160" s="10"/>
      <c r="D160" s="1"/>
      <c r="E160" s="11"/>
      <c r="F160" s="15"/>
      <c r="G160" s="2"/>
      <c r="H160" s="3"/>
      <c r="I160" s="2"/>
      <c r="J160" s="4">
        <f t="shared" si="8"/>
        <v>0</v>
      </c>
      <c r="K160" s="1">
        <v>1</v>
      </c>
      <c r="L160" s="4">
        <f t="shared" si="9"/>
        <v>0</v>
      </c>
      <c r="M160" s="1"/>
      <c r="N160" s="4"/>
      <c r="O160" s="1"/>
    </row>
    <row r="161" spans="1:15" x14ac:dyDescent="0.25">
      <c r="A161" s="1">
        <v>160</v>
      </c>
      <c r="B161" s="1"/>
      <c r="C161" s="10"/>
      <c r="D161" s="1"/>
      <c r="E161" s="11"/>
      <c r="F161" s="15"/>
      <c r="G161" s="2"/>
      <c r="H161" s="3"/>
      <c r="I161" s="2"/>
      <c r="J161" s="4">
        <f t="shared" si="8"/>
        <v>0</v>
      </c>
      <c r="K161" s="1">
        <v>1</v>
      </c>
      <c r="L161" s="4">
        <f t="shared" si="9"/>
        <v>0</v>
      </c>
      <c r="M161" s="1"/>
      <c r="N161" s="4"/>
      <c r="O161" s="1"/>
    </row>
    <row r="162" spans="1:15" x14ac:dyDescent="0.25">
      <c r="A162" s="1">
        <v>161</v>
      </c>
      <c r="B162" s="1"/>
      <c r="C162" s="10"/>
      <c r="D162" s="1"/>
      <c r="E162" s="11"/>
      <c r="F162" s="15"/>
      <c r="G162" s="2"/>
      <c r="H162" s="3"/>
      <c r="I162" s="2"/>
      <c r="J162" s="4">
        <f t="shared" si="8"/>
        <v>0</v>
      </c>
      <c r="K162" s="1">
        <v>1</v>
      </c>
      <c r="L162" s="4">
        <f t="shared" si="9"/>
        <v>0</v>
      </c>
      <c r="M162" s="1"/>
      <c r="N162" s="4"/>
      <c r="O162" s="1"/>
    </row>
    <row r="163" spans="1:15" x14ac:dyDescent="0.25">
      <c r="A163" s="1">
        <v>162</v>
      </c>
      <c r="B163" s="1"/>
      <c r="C163" s="10"/>
      <c r="D163" s="1"/>
      <c r="E163" s="11"/>
      <c r="F163" s="15"/>
      <c r="G163" s="2"/>
      <c r="H163" s="3"/>
      <c r="I163" s="2"/>
      <c r="J163" s="4">
        <f t="shared" si="8"/>
        <v>0</v>
      </c>
      <c r="K163" s="1">
        <v>1</v>
      </c>
      <c r="L163" s="4">
        <f t="shared" si="9"/>
        <v>0</v>
      </c>
      <c r="M163" s="1"/>
      <c r="N163" s="4"/>
      <c r="O163" s="1"/>
    </row>
    <row r="164" spans="1:15" x14ac:dyDescent="0.25">
      <c r="A164" s="1">
        <v>163</v>
      </c>
      <c r="B164" s="1"/>
      <c r="C164" s="10"/>
      <c r="D164" s="1"/>
      <c r="E164" s="11"/>
      <c r="F164" s="15"/>
      <c r="G164" s="2"/>
      <c r="H164" s="3"/>
      <c r="I164" s="2"/>
      <c r="J164" s="4">
        <f t="shared" si="8"/>
        <v>0</v>
      </c>
      <c r="K164" s="1">
        <v>1</v>
      </c>
      <c r="L164" s="4">
        <f t="shared" si="9"/>
        <v>0</v>
      </c>
      <c r="M164" s="1"/>
      <c r="N164" s="4"/>
      <c r="O164" s="1"/>
    </row>
    <row r="165" spans="1:15" x14ac:dyDescent="0.25">
      <c r="A165" s="1">
        <v>164</v>
      </c>
      <c r="B165" s="1"/>
      <c r="C165" s="10"/>
      <c r="D165" s="1"/>
      <c r="E165" s="11"/>
      <c r="F165" s="15"/>
      <c r="G165" s="2"/>
      <c r="H165" s="3"/>
      <c r="I165" s="2"/>
      <c r="J165" s="4">
        <f t="shared" si="8"/>
        <v>0</v>
      </c>
      <c r="K165" s="1">
        <v>1</v>
      </c>
      <c r="L165" s="4">
        <f t="shared" si="9"/>
        <v>0</v>
      </c>
      <c r="M165" s="1"/>
      <c r="N165" s="4"/>
      <c r="O165" s="1"/>
    </row>
    <row r="166" spans="1:15" x14ac:dyDescent="0.25">
      <c r="A166" s="1">
        <v>165</v>
      </c>
      <c r="B166" s="1"/>
      <c r="C166" s="10"/>
      <c r="D166" s="1"/>
      <c r="E166" s="11"/>
      <c r="F166" s="15"/>
      <c r="G166" s="2"/>
      <c r="H166" s="3"/>
      <c r="I166" s="2"/>
      <c r="J166" s="4">
        <f t="shared" si="8"/>
        <v>0</v>
      </c>
      <c r="K166" s="1">
        <v>1</v>
      </c>
      <c r="L166" s="4">
        <f t="shared" si="9"/>
        <v>0</v>
      </c>
      <c r="M166" s="1"/>
      <c r="N166" s="4"/>
      <c r="O166" s="1"/>
    </row>
    <row r="167" spans="1:15" x14ac:dyDescent="0.25">
      <c r="A167" s="1">
        <v>166</v>
      </c>
      <c r="B167" s="1"/>
      <c r="C167" s="10"/>
      <c r="D167" s="1"/>
      <c r="E167" s="11"/>
      <c r="F167" s="15"/>
      <c r="G167" s="2"/>
      <c r="H167" s="3"/>
      <c r="I167" s="2"/>
      <c r="J167" s="4">
        <f t="shared" si="8"/>
        <v>0</v>
      </c>
      <c r="K167" s="1">
        <v>1</v>
      </c>
      <c r="L167" s="4">
        <f t="shared" si="9"/>
        <v>0</v>
      </c>
      <c r="M167" s="1"/>
      <c r="N167" s="4"/>
      <c r="O167" s="1"/>
    </row>
    <row r="168" spans="1:15" x14ac:dyDescent="0.25">
      <c r="A168" s="1">
        <v>167</v>
      </c>
      <c r="B168" s="1"/>
      <c r="C168" s="10"/>
      <c r="D168" s="1"/>
      <c r="E168" s="11"/>
      <c r="F168" s="15"/>
      <c r="G168" s="2"/>
      <c r="H168" s="3"/>
      <c r="I168" s="2"/>
      <c r="J168" s="4">
        <f t="shared" si="8"/>
        <v>0</v>
      </c>
      <c r="K168" s="1">
        <v>1</v>
      </c>
      <c r="L168" s="4">
        <f t="shared" si="9"/>
        <v>0</v>
      </c>
      <c r="M168" s="1"/>
      <c r="N168" s="4"/>
      <c r="O168" s="1"/>
    </row>
    <row r="169" spans="1:15" x14ac:dyDescent="0.25">
      <c r="A169" s="1">
        <v>168</v>
      </c>
      <c r="B169" s="1"/>
      <c r="C169" s="10"/>
      <c r="D169" s="1"/>
      <c r="E169" s="11"/>
      <c r="F169" s="15"/>
      <c r="G169" s="2"/>
      <c r="H169" s="3"/>
      <c r="I169" s="2"/>
      <c r="J169" s="4">
        <f t="shared" si="8"/>
        <v>0</v>
      </c>
      <c r="K169" s="1">
        <v>1</v>
      </c>
      <c r="L169" s="4">
        <f t="shared" si="9"/>
        <v>0</v>
      </c>
      <c r="M169" s="1"/>
      <c r="N169" s="4"/>
      <c r="O169" s="1"/>
    </row>
    <row r="170" spans="1:15" x14ac:dyDescent="0.25">
      <c r="A170" s="1">
        <v>169</v>
      </c>
      <c r="B170" s="1"/>
      <c r="C170" s="10"/>
      <c r="D170" s="1"/>
      <c r="E170" s="11"/>
      <c r="F170" s="15"/>
      <c r="G170" s="2"/>
      <c r="H170" s="3"/>
      <c r="I170" s="2"/>
      <c r="J170" s="4">
        <f t="shared" si="8"/>
        <v>0</v>
      </c>
      <c r="K170" s="1">
        <v>1</v>
      </c>
      <c r="L170" s="4">
        <f t="shared" si="9"/>
        <v>0</v>
      </c>
      <c r="M170" s="1"/>
      <c r="N170" s="4"/>
      <c r="O170" s="1"/>
    </row>
    <row r="171" spans="1:15" x14ac:dyDescent="0.25">
      <c r="A171" s="1">
        <v>170</v>
      </c>
      <c r="B171" s="1"/>
      <c r="C171" s="10"/>
      <c r="D171" s="1"/>
      <c r="E171" s="11"/>
      <c r="F171" s="15"/>
      <c r="G171" s="2"/>
      <c r="H171" s="3"/>
      <c r="I171" s="2"/>
      <c r="J171" s="4">
        <f t="shared" si="8"/>
        <v>0</v>
      </c>
      <c r="K171" s="1">
        <v>1</v>
      </c>
      <c r="L171" s="4">
        <f t="shared" si="9"/>
        <v>0</v>
      </c>
      <c r="M171" s="1"/>
      <c r="N171" s="4"/>
      <c r="O171" s="1"/>
    </row>
    <row r="172" spans="1:15" x14ac:dyDescent="0.25">
      <c r="A172" s="1">
        <v>171</v>
      </c>
      <c r="B172" s="1"/>
      <c r="C172" s="10"/>
      <c r="D172" s="1"/>
      <c r="E172" s="11"/>
      <c r="F172" s="15"/>
      <c r="G172" s="2"/>
      <c r="H172" s="3"/>
      <c r="I172" s="2"/>
      <c r="J172" s="4">
        <f t="shared" si="8"/>
        <v>0</v>
      </c>
      <c r="K172" s="1">
        <v>1</v>
      </c>
      <c r="L172" s="4">
        <f t="shared" si="9"/>
        <v>0</v>
      </c>
      <c r="M172" s="1"/>
      <c r="N172" s="4"/>
      <c r="O172" s="1"/>
    </row>
    <row r="173" spans="1:15" x14ac:dyDescent="0.25">
      <c r="A173" s="1">
        <v>172</v>
      </c>
      <c r="B173" s="1"/>
      <c r="C173" s="10"/>
      <c r="D173" s="1"/>
      <c r="E173" s="11"/>
      <c r="F173" s="15"/>
      <c r="G173" s="2"/>
      <c r="H173" s="3"/>
      <c r="I173" s="2"/>
      <c r="J173" s="4">
        <f t="shared" si="8"/>
        <v>0</v>
      </c>
      <c r="K173" s="1">
        <v>1</v>
      </c>
      <c r="L173" s="4">
        <f t="shared" si="9"/>
        <v>0</v>
      </c>
      <c r="M173" s="1"/>
      <c r="N173" s="4"/>
      <c r="O173" s="1"/>
    </row>
    <row r="174" spans="1:15" x14ac:dyDescent="0.25">
      <c r="A174" s="1">
        <v>173</v>
      </c>
      <c r="B174" s="1"/>
      <c r="C174" s="10"/>
      <c r="D174" s="1"/>
      <c r="E174" s="11"/>
      <c r="F174" s="15"/>
      <c r="G174" s="2"/>
      <c r="H174" s="3"/>
      <c r="I174" s="2"/>
      <c r="J174" s="4">
        <f t="shared" si="8"/>
        <v>0</v>
      </c>
      <c r="K174" s="1">
        <v>1</v>
      </c>
      <c r="L174" s="4">
        <f t="shared" si="9"/>
        <v>0</v>
      </c>
      <c r="M174" s="1"/>
      <c r="N174" s="4"/>
      <c r="O174" s="1"/>
    </row>
    <row r="175" spans="1:15" x14ac:dyDescent="0.25">
      <c r="A175" s="1">
        <v>174</v>
      </c>
      <c r="B175" s="1"/>
      <c r="C175" s="10"/>
      <c r="D175" s="1"/>
      <c r="E175" s="11"/>
      <c r="F175" s="15"/>
      <c r="G175" s="2"/>
      <c r="H175" s="3"/>
      <c r="I175" s="2"/>
      <c r="J175" s="4">
        <f t="shared" si="8"/>
        <v>0</v>
      </c>
      <c r="K175" s="1">
        <v>1</v>
      </c>
      <c r="L175" s="4">
        <f t="shared" si="9"/>
        <v>0</v>
      </c>
      <c r="M175" s="1"/>
      <c r="N175" s="4"/>
      <c r="O175" s="1"/>
    </row>
    <row r="176" spans="1:15" x14ac:dyDescent="0.25">
      <c r="A176" s="1">
        <v>175</v>
      </c>
      <c r="B176" s="1"/>
      <c r="C176" s="10"/>
      <c r="D176" s="1"/>
      <c r="E176" s="11"/>
      <c r="F176" s="15"/>
      <c r="G176" s="2"/>
      <c r="H176" s="3"/>
      <c r="I176" s="2"/>
      <c r="J176" s="4">
        <f t="shared" si="8"/>
        <v>0</v>
      </c>
      <c r="K176" s="1">
        <v>1</v>
      </c>
      <c r="L176" s="4">
        <f t="shared" si="9"/>
        <v>0</v>
      </c>
      <c r="M176" s="1"/>
      <c r="N176" s="4"/>
      <c r="O176" s="1"/>
    </row>
    <row r="177" spans="1:15" x14ac:dyDescent="0.25">
      <c r="A177" s="1">
        <v>176</v>
      </c>
      <c r="B177" s="1"/>
      <c r="C177" s="10"/>
      <c r="D177" s="1"/>
      <c r="E177" s="11"/>
      <c r="F177" s="15"/>
      <c r="G177" s="2"/>
      <c r="H177" s="3"/>
      <c r="I177" s="2"/>
      <c r="J177" s="4">
        <f t="shared" si="8"/>
        <v>0</v>
      </c>
      <c r="K177" s="1">
        <v>1</v>
      </c>
      <c r="L177" s="4">
        <f t="shared" si="9"/>
        <v>0</v>
      </c>
      <c r="M177" s="1"/>
      <c r="N177" s="4"/>
      <c r="O177" s="1"/>
    </row>
    <row r="178" spans="1:15" x14ac:dyDescent="0.25">
      <c r="A178" s="1">
        <v>177</v>
      </c>
      <c r="B178" s="1"/>
      <c r="C178" s="10"/>
      <c r="D178" s="1"/>
      <c r="E178" s="11"/>
      <c r="F178" s="15"/>
      <c r="G178" s="2"/>
      <c r="H178" s="3"/>
      <c r="I178" s="2"/>
      <c r="J178" s="4">
        <f t="shared" si="8"/>
        <v>0</v>
      </c>
      <c r="K178" s="1">
        <v>1</v>
      </c>
      <c r="L178" s="4">
        <f t="shared" si="9"/>
        <v>0</v>
      </c>
      <c r="M178" s="1"/>
      <c r="N178" s="4"/>
      <c r="O178" s="1"/>
    </row>
    <row r="179" spans="1:15" x14ac:dyDescent="0.25">
      <c r="A179" s="1">
        <v>178</v>
      </c>
      <c r="B179" s="1"/>
      <c r="C179" s="10"/>
      <c r="D179" s="1"/>
      <c r="E179" s="11"/>
      <c r="F179" s="15"/>
      <c r="G179" s="2"/>
      <c r="H179" s="3"/>
      <c r="I179" s="2"/>
      <c r="J179" s="4">
        <f t="shared" si="8"/>
        <v>0</v>
      </c>
      <c r="K179" s="1">
        <v>1</v>
      </c>
      <c r="L179" s="4">
        <f t="shared" si="9"/>
        <v>0</v>
      </c>
      <c r="M179" s="1"/>
      <c r="N179" s="4"/>
      <c r="O179" s="1"/>
    </row>
    <row r="180" spans="1:15" x14ac:dyDescent="0.25">
      <c r="A180" s="1">
        <v>179</v>
      </c>
      <c r="B180" s="1"/>
      <c r="C180" s="10"/>
      <c r="D180" s="1"/>
      <c r="E180" s="11"/>
      <c r="F180" s="15"/>
      <c r="G180" s="2"/>
      <c r="H180" s="3"/>
      <c r="I180" s="2"/>
      <c r="J180" s="4">
        <f t="shared" si="8"/>
        <v>0</v>
      </c>
      <c r="K180" s="1">
        <v>1</v>
      </c>
      <c r="L180" s="4">
        <f t="shared" si="9"/>
        <v>0</v>
      </c>
      <c r="M180" s="1"/>
      <c r="N180" s="4"/>
      <c r="O180" s="1"/>
    </row>
    <row r="181" spans="1:15" x14ac:dyDescent="0.25">
      <c r="A181" s="1">
        <v>180</v>
      </c>
      <c r="B181" s="1"/>
      <c r="C181" s="10"/>
      <c r="D181" s="1"/>
      <c r="E181" s="11"/>
      <c r="F181" s="15"/>
      <c r="G181" s="2"/>
      <c r="H181" s="3"/>
      <c r="I181" s="2"/>
      <c r="J181" s="4">
        <f t="shared" si="8"/>
        <v>0</v>
      </c>
      <c r="K181" s="1">
        <v>1</v>
      </c>
      <c r="L181" s="4">
        <f t="shared" si="9"/>
        <v>0</v>
      </c>
      <c r="M181" s="1"/>
      <c r="N181" s="4"/>
      <c r="O181" s="1"/>
    </row>
    <row r="182" spans="1:15" x14ac:dyDescent="0.25">
      <c r="A182" s="1">
        <v>181</v>
      </c>
      <c r="B182" s="1"/>
      <c r="C182" s="10"/>
      <c r="D182" s="1"/>
      <c r="E182" s="11"/>
      <c r="F182" s="15"/>
      <c r="G182" s="2"/>
      <c r="H182" s="3"/>
      <c r="I182" s="2"/>
      <c r="J182" s="4">
        <f t="shared" si="8"/>
        <v>0</v>
      </c>
      <c r="K182" s="1">
        <v>1</v>
      </c>
      <c r="L182" s="4">
        <f t="shared" si="9"/>
        <v>0</v>
      </c>
      <c r="M182" s="1"/>
      <c r="N182" s="4"/>
      <c r="O182" s="1"/>
    </row>
    <row r="183" spans="1:15" x14ac:dyDescent="0.25">
      <c r="A183" s="1">
        <v>182</v>
      </c>
      <c r="B183" s="1"/>
      <c r="C183" s="10"/>
      <c r="D183" s="1"/>
      <c r="E183" s="11"/>
      <c r="F183" s="15"/>
      <c r="G183" s="2"/>
      <c r="H183" s="3"/>
      <c r="I183" s="2"/>
      <c r="J183" s="4">
        <f t="shared" si="8"/>
        <v>0</v>
      </c>
      <c r="K183" s="1">
        <v>1</v>
      </c>
      <c r="L183" s="4">
        <f t="shared" si="9"/>
        <v>0</v>
      </c>
      <c r="M183" s="1"/>
      <c r="N183" s="4"/>
      <c r="O183" s="1"/>
    </row>
    <row r="184" spans="1:15" x14ac:dyDescent="0.25">
      <c r="A184" s="1">
        <v>183</v>
      </c>
      <c r="B184" s="1"/>
      <c r="C184" s="10"/>
      <c r="D184" s="1"/>
      <c r="E184" s="11"/>
      <c r="F184" s="15"/>
      <c r="G184" s="2"/>
      <c r="H184" s="3"/>
      <c r="I184" s="2"/>
      <c r="J184" s="4">
        <f t="shared" si="8"/>
        <v>0</v>
      </c>
      <c r="K184" s="1">
        <v>1</v>
      </c>
      <c r="L184" s="4">
        <f t="shared" si="9"/>
        <v>0</v>
      </c>
      <c r="M184" s="1"/>
      <c r="N184" s="4"/>
      <c r="O184" s="1"/>
    </row>
    <row r="185" spans="1:15" x14ac:dyDescent="0.25">
      <c r="A185" s="1">
        <v>184</v>
      </c>
      <c r="B185" s="1"/>
      <c r="C185" s="10"/>
      <c r="D185" s="1"/>
      <c r="E185" s="11"/>
      <c r="F185" s="15"/>
      <c r="G185" s="2"/>
      <c r="H185" s="3"/>
      <c r="I185" s="2"/>
      <c r="J185" s="4">
        <f t="shared" si="8"/>
        <v>0</v>
      </c>
      <c r="K185" s="1">
        <v>1</v>
      </c>
      <c r="L185" s="4">
        <f t="shared" si="9"/>
        <v>0</v>
      </c>
      <c r="M185" s="1"/>
      <c r="N185" s="4"/>
      <c r="O185" s="1"/>
    </row>
    <row r="186" spans="1:15" x14ac:dyDescent="0.25">
      <c r="A186" s="1">
        <v>185</v>
      </c>
      <c r="B186" s="1"/>
      <c r="C186" s="10"/>
      <c r="D186" s="1"/>
      <c r="E186" s="11"/>
      <c r="F186" s="15"/>
      <c r="G186" s="2"/>
      <c r="H186" s="3"/>
      <c r="I186" s="2"/>
      <c r="J186" s="4">
        <f t="shared" si="8"/>
        <v>0</v>
      </c>
      <c r="K186" s="1">
        <v>1</v>
      </c>
      <c r="L186" s="4">
        <f t="shared" si="9"/>
        <v>0</v>
      </c>
      <c r="M186" s="1"/>
      <c r="N186" s="4"/>
      <c r="O186" s="1"/>
    </row>
    <row r="187" spans="1:15" x14ac:dyDescent="0.25">
      <c r="A187" s="1">
        <v>186</v>
      </c>
      <c r="B187" s="1"/>
      <c r="C187" s="10"/>
      <c r="D187" s="1"/>
      <c r="E187" s="11"/>
      <c r="F187" s="15"/>
      <c r="G187" s="2"/>
      <c r="H187" s="3"/>
      <c r="I187" s="2"/>
      <c r="J187" s="4">
        <f t="shared" si="8"/>
        <v>0</v>
      </c>
      <c r="K187" s="1">
        <v>1</v>
      </c>
      <c r="L187" s="4">
        <f t="shared" si="9"/>
        <v>0</v>
      </c>
      <c r="M187" s="1"/>
      <c r="N187" s="4"/>
      <c r="O187" s="1"/>
    </row>
    <row r="188" spans="1:15" x14ac:dyDescent="0.25">
      <c r="A188" s="1">
        <v>187</v>
      </c>
      <c r="B188" s="1"/>
      <c r="C188" s="10"/>
      <c r="D188" s="1"/>
      <c r="E188" s="11"/>
      <c r="F188" s="15"/>
      <c r="G188" s="2"/>
      <c r="H188" s="3"/>
      <c r="I188" s="2"/>
      <c r="J188" s="4">
        <f t="shared" si="8"/>
        <v>0</v>
      </c>
      <c r="K188" s="1">
        <v>1</v>
      </c>
      <c r="L188" s="4">
        <f t="shared" si="9"/>
        <v>0</v>
      </c>
      <c r="M188" s="1"/>
      <c r="N188" s="4"/>
      <c r="O188" s="1"/>
    </row>
    <row r="189" spans="1:15" x14ac:dyDescent="0.25">
      <c r="A189" s="1">
        <v>188</v>
      </c>
      <c r="B189" s="1"/>
      <c r="C189" s="10"/>
      <c r="D189" s="1"/>
      <c r="E189" s="11"/>
      <c r="F189" s="15"/>
      <c r="G189" s="2"/>
      <c r="H189" s="3"/>
      <c r="I189" s="2"/>
      <c r="J189" s="4">
        <f t="shared" si="8"/>
        <v>0</v>
      </c>
      <c r="K189" s="1">
        <v>1</v>
      </c>
      <c r="L189" s="4">
        <f t="shared" si="9"/>
        <v>0</v>
      </c>
      <c r="M189" s="1"/>
      <c r="N189" s="4"/>
      <c r="O189" s="1"/>
    </row>
    <row r="190" spans="1:15" x14ac:dyDescent="0.25">
      <c r="A190" s="1">
        <v>189</v>
      </c>
      <c r="B190" s="1"/>
      <c r="C190" s="10"/>
      <c r="D190" s="1"/>
      <c r="E190" s="11"/>
      <c r="F190" s="15"/>
      <c r="G190" s="2"/>
      <c r="H190" s="3"/>
      <c r="I190" s="2"/>
      <c r="J190" s="4">
        <f t="shared" si="8"/>
        <v>0</v>
      </c>
      <c r="K190" s="1">
        <v>1</v>
      </c>
      <c r="L190" s="4">
        <f t="shared" si="9"/>
        <v>0</v>
      </c>
      <c r="M190" s="1"/>
      <c r="N190" s="4"/>
      <c r="O190" s="1"/>
    </row>
    <row r="191" spans="1:15" x14ac:dyDescent="0.25">
      <c r="A191" s="1">
        <v>190</v>
      </c>
      <c r="B191" s="1"/>
      <c r="C191" s="10"/>
      <c r="D191" s="1"/>
      <c r="E191" s="11"/>
      <c r="F191" s="15"/>
      <c r="G191" s="2"/>
      <c r="H191" s="3"/>
      <c r="I191" s="2"/>
      <c r="J191" s="4">
        <f t="shared" si="8"/>
        <v>0</v>
      </c>
      <c r="K191" s="1">
        <v>1</v>
      </c>
      <c r="L191" s="4">
        <f t="shared" si="9"/>
        <v>0</v>
      </c>
      <c r="M191" s="1"/>
      <c r="N191" s="4"/>
      <c r="O191" s="1"/>
    </row>
    <row r="192" spans="1:15" x14ac:dyDescent="0.25">
      <c r="A192" s="1">
        <v>191</v>
      </c>
      <c r="B192" s="1"/>
      <c r="C192" s="10"/>
      <c r="D192" s="1"/>
      <c r="E192" s="11"/>
      <c r="F192" s="15"/>
      <c r="G192" s="2"/>
      <c r="H192" s="3"/>
      <c r="I192" s="2"/>
      <c r="J192" s="4">
        <f t="shared" si="8"/>
        <v>0</v>
      </c>
      <c r="K192" s="1">
        <v>1</v>
      </c>
      <c r="L192" s="4">
        <f t="shared" si="9"/>
        <v>0</v>
      </c>
      <c r="M192" s="1"/>
      <c r="N192" s="4"/>
      <c r="O192" s="1"/>
    </row>
    <row r="193" spans="1:15" x14ac:dyDescent="0.25">
      <c r="A193" s="1">
        <v>192</v>
      </c>
      <c r="B193" s="1"/>
      <c r="C193" s="10"/>
      <c r="D193" s="1"/>
      <c r="E193" s="11"/>
      <c r="F193" s="15"/>
      <c r="G193" s="2"/>
      <c r="H193" s="3"/>
      <c r="I193" s="2"/>
      <c r="J193" s="4">
        <f t="shared" si="8"/>
        <v>0</v>
      </c>
      <c r="K193" s="1">
        <v>1</v>
      </c>
      <c r="L193" s="4">
        <f t="shared" si="9"/>
        <v>0</v>
      </c>
      <c r="M193" s="1"/>
      <c r="N193" s="4"/>
      <c r="O193" s="1"/>
    </row>
    <row r="194" spans="1:15" x14ac:dyDescent="0.25">
      <c r="A194" s="1">
        <v>193</v>
      </c>
      <c r="B194" s="1"/>
      <c r="C194" s="10"/>
      <c r="D194" s="1"/>
      <c r="E194" s="11"/>
      <c r="F194" s="15"/>
      <c r="G194" s="2"/>
      <c r="H194" s="3"/>
      <c r="I194" s="2"/>
      <c r="J194" s="4">
        <f t="shared" si="8"/>
        <v>0</v>
      </c>
      <c r="K194" s="1">
        <v>1</v>
      </c>
      <c r="L194" s="4">
        <f t="shared" si="9"/>
        <v>0</v>
      </c>
      <c r="M194" s="1"/>
      <c r="N194" s="4"/>
      <c r="O194" s="1"/>
    </row>
    <row r="195" spans="1:15" x14ac:dyDescent="0.25">
      <c r="A195" s="1">
        <v>194</v>
      </c>
      <c r="B195" s="1"/>
      <c r="C195" s="10"/>
      <c r="D195" s="1"/>
      <c r="E195" s="11"/>
      <c r="F195" s="15"/>
      <c r="G195" s="2"/>
      <c r="H195" s="3"/>
      <c r="I195" s="2"/>
      <c r="J195" s="4">
        <f t="shared" si="8"/>
        <v>0</v>
      </c>
      <c r="K195" s="1">
        <v>1</v>
      </c>
      <c r="L195" s="4">
        <f t="shared" si="9"/>
        <v>0</v>
      </c>
      <c r="M195" s="1"/>
      <c r="N195" s="4"/>
      <c r="O195" s="1"/>
    </row>
    <row r="196" spans="1:15" x14ac:dyDescent="0.25">
      <c r="A196" s="1">
        <v>195</v>
      </c>
      <c r="B196" s="1"/>
      <c r="C196" s="10"/>
      <c r="D196" s="1"/>
      <c r="E196" s="11"/>
      <c r="F196" s="15"/>
      <c r="G196" s="2"/>
      <c r="H196" s="3"/>
      <c r="I196" s="2"/>
      <c r="J196" s="4">
        <f t="shared" si="8"/>
        <v>0</v>
      </c>
      <c r="K196" s="1">
        <v>1</v>
      </c>
      <c r="L196" s="4">
        <f t="shared" si="9"/>
        <v>0</v>
      </c>
      <c r="M196" s="1"/>
      <c r="N196" s="4"/>
      <c r="O196" s="1"/>
    </row>
    <row r="197" spans="1:15" x14ac:dyDescent="0.25">
      <c r="A197" s="1">
        <v>196</v>
      </c>
      <c r="B197" s="1"/>
      <c r="C197" s="10"/>
      <c r="D197" s="1"/>
      <c r="E197" s="11"/>
      <c r="F197" s="15"/>
      <c r="G197" s="2"/>
      <c r="H197" s="3"/>
      <c r="I197" s="2"/>
      <c r="J197" s="4">
        <f t="shared" si="8"/>
        <v>0</v>
      </c>
      <c r="K197" s="1">
        <v>1</v>
      </c>
      <c r="L197" s="4">
        <f t="shared" si="9"/>
        <v>0</v>
      </c>
      <c r="M197" s="1"/>
      <c r="N197" s="4"/>
      <c r="O197" s="1"/>
    </row>
    <row r="198" spans="1:15" x14ac:dyDescent="0.25">
      <c r="A198" s="1">
        <v>197</v>
      </c>
      <c r="B198" s="1"/>
      <c r="C198" s="10"/>
      <c r="D198" s="1"/>
      <c r="E198" s="11"/>
      <c r="F198" s="15"/>
      <c r="G198" s="2"/>
      <c r="H198" s="3"/>
      <c r="I198" s="2"/>
      <c r="J198" s="4">
        <f t="shared" si="8"/>
        <v>0</v>
      </c>
      <c r="K198" s="1">
        <v>1</v>
      </c>
      <c r="L198" s="4">
        <f t="shared" si="9"/>
        <v>0</v>
      </c>
      <c r="M198" s="1"/>
      <c r="N198" s="4"/>
      <c r="O198" s="1"/>
    </row>
    <row r="199" spans="1:15" x14ac:dyDescent="0.25">
      <c r="A199" s="1">
        <v>198</v>
      </c>
      <c r="B199" s="1"/>
      <c r="C199" s="10"/>
      <c r="D199" s="1"/>
      <c r="E199" s="11"/>
      <c r="F199" s="15"/>
      <c r="G199" s="2"/>
      <c r="H199" s="3"/>
      <c r="I199" s="2"/>
      <c r="J199" s="4">
        <f t="shared" si="8"/>
        <v>0</v>
      </c>
      <c r="K199" s="1">
        <v>1</v>
      </c>
      <c r="L199" s="4">
        <f t="shared" si="9"/>
        <v>0</v>
      </c>
      <c r="M199" s="1"/>
      <c r="N199" s="4"/>
      <c r="O199" s="1"/>
    </row>
    <row r="200" spans="1:15" x14ac:dyDescent="0.25">
      <c r="A200" s="1">
        <v>199</v>
      </c>
      <c r="B200" s="1"/>
      <c r="C200" s="10"/>
      <c r="D200" s="1"/>
      <c r="E200" s="11"/>
      <c r="F200" s="15"/>
      <c r="G200" s="2"/>
      <c r="H200" s="3"/>
      <c r="I200" s="2"/>
      <c r="J200" s="4">
        <f t="shared" si="8"/>
        <v>0</v>
      </c>
      <c r="K200" s="1">
        <v>1</v>
      </c>
      <c r="L200" s="4">
        <f t="shared" si="9"/>
        <v>0</v>
      </c>
      <c r="M200" s="1"/>
      <c r="N200" s="4"/>
      <c r="O200" s="1"/>
    </row>
    <row r="201" spans="1:15" x14ac:dyDescent="0.25">
      <c r="A201" s="1">
        <v>200</v>
      </c>
      <c r="B201" s="1"/>
      <c r="C201" s="10"/>
      <c r="D201" s="1"/>
      <c r="E201" s="11"/>
      <c r="F201" s="15"/>
      <c r="G201" s="2"/>
      <c r="H201" s="3"/>
      <c r="I201" s="2"/>
      <c r="J201" s="4">
        <f t="shared" si="8"/>
        <v>0</v>
      </c>
      <c r="K201" s="1">
        <v>1</v>
      </c>
      <c r="L201" s="4">
        <f t="shared" si="9"/>
        <v>0</v>
      </c>
      <c r="M201" s="1"/>
      <c r="N201" s="4"/>
      <c r="O201" s="1"/>
    </row>
    <row r="202" spans="1:15" x14ac:dyDescent="0.25">
      <c r="A202" s="1">
        <v>201</v>
      </c>
      <c r="B202" s="1"/>
      <c r="C202" s="10"/>
      <c r="D202" s="1"/>
      <c r="E202" s="11"/>
      <c r="F202" s="15"/>
      <c r="G202" s="2"/>
      <c r="H202" s="3"/>
      <c r="I202" s="2"/>
      <c r="J202" s="4">
        <f t="shared" si="8"/>
        <v>0</v>
      </c>
      <c r="K202" s="1">
        <v>1</v>
      </c>
      <c r="L202" s="4">
        <f t="shared" si="9"/>
        <v>0</v>
      </c>
      <c r="M202" s="1"/>
      <c r="N202" s="4"/>
      <c r="O202" s="1"/>
    </row>
    <row r="203" spans="1:15" x14ac:dyDescent="0.25">
      <c r="A203" s="1">
        <v>202</v>
      </c>
      <c r="B203" s="1"/>
      <c r="C203" s="10"/>
      <c r="D203" s="1"/>
      <c r="E203" s="11"/>
      <c r="F203" s="15"/>
      <c r="G203" s="2"/>
      <c r="H203" s="3"/>
      <c r="I203" s="2"/>
      <c r="J203" s="4">
        <f t="shared" si="8"/>
        <v>0</v>
      </c>
      <c r="K203" s="1">
        <v>1</v>
      </c>
      <c r="L203" s="4">
        <f t="shared" si="9"/>
        <v>0</v>
      </c>
      <c r="M203" s="1"/>
      <c r="N203" s="4"/>
      <c r="O203" s="1"/>
    </row>
    <row r="204" spans="1:15" x14ac:dyDescent="0.25">
      <c r="A204" s="1">
        <v>203</v>
      </c>
      <c r="B204" s="1"/>
      <c r="C204" s="10"/>
      <c r="D204" s="1"/>
      <c r="E204" s="11"/>
      <c r="F204" s="15"/>
      <c r="G204" s="2"/>
      <c r="H204" s="3"/>
      <c r="I204" s="2"/>
      <c r="J204" s="4">
        <f t="shared" si="8"/>
        <v>0</v>
      </c>
      <c r="K204" s="1">
        <v>1</v>
      </c>
      <c r="L204" s="4">
        <f t="shared" si="9"/>
        <v>0</v>
      </c>
      <c r="M204" s="1"/>
      <c r="N204" s="4"/>
      <c r="O204" s="1"/>
    </row>
    <row r="205" spans="1:15" x14ac:dyDescent="0.25">
      <c r="A205" s="1">
        <v>204</v>
      </c>
      <c r="B205" s="1"/>
      <c r="C205" s="10"/>
      <c r="D205" s="1"/>
      <c r="E205" s="11"/>
      <c r="F205" s="15"/>
      <c r="G205" s="2"/>
      <c r="H205" s="3"/>
      <c r="I205" s="2"/>
      <c r="J205" s="4">
        <f t="shared" si="8"/>
        <v>0</v>
      </c>
      <c r="K205" s="1">
        <v>1</v>
      </c>
      <c r="L205" s="4">
        <f t="shared" si="9"/>
        <v>0</v>
      </c>
      <c r="M205" s="1"/>
      <c r="N205" s="4"/>
      <c r="O205" s="1"/>
    </row>
    <row r="206" spans="1:15" x14ac:dyDescent="0.25">
      <c r="A206" s="1">
        <v>205</v>
      </c>
      <c r="B206" s="1"/>
      <c r="C206" s="10"/>
      <c r="D206" s="1"/>
      <c r="E206" s="11"/>
      <c r="F206" s="15"/>
      <c r="G206" s="2"/>
      <c r="H206" s="3"/>
      <c r="I206" s="2"/>
      <c r="J206" s="4">
        <f t="shared" si="8"/>
        <v>0</v>
      </c>
      <c r="K206" s="1">
        <v>1</v>
      </c>
      <c r="L206" s="4">
        <f t="shared" si="9"/>
        <v>0</v>
      </c>
      <c r="M206" s="1"/>
      <c r="N206" s="4"/>
      <c r="O206" s="1"/>
    </row>
    <row r="207" spans="1:15" x14ac:dyDescent="0.25">
      <c r="A207" s="1">
        <v>206</v>
      </c>
      <c r="B207" s="1"/>
      <c r="C207" s="10"/>
      <c r="D207" s="1"/>
      <c r="E207" s="11"/>
      <c r="F207" s="15"/>
      <c r="G207" s="2"/>
      <c r="H207" s="3"/>
      <c r="I207" s="2"/>
      <c r="J207" s="4">
        <f t="shared" si="8"/>
        <v>0</v>
      </c>
      <c r="K207" s="1">
        <v>1</v>
      </c>
      <c r="L207" s="4">
        <f t="shared" si="9"/>
        <v>0</v>
      </c>
      <c r="M207" s="1"/>
      <c r="N207" s="4"/>
      <c r="O207" s="1"/>
    </row>
    <row r="208" spans="1:15" x14ac:dyDescent="0.25">
      <c r="A208" s="1">
        <v>207</v>
      </c>
      <c r="B208" s="1"/>
      <c r="C208" s="10"/>
      <c r="D208" s="1"/>
      <c r="E208" s="11"/>
      <c r="F208" s="15"/>
      <c r="G208" s="2"/>
      <c r="H208" s="3"/>
      <c r="I208" s="2"/>
      <c r="J208" s="4">
        <f t="shared" si="8"/>
        <v>0</v>
      </c>
      <c r="K208" s="1">
        <v>1</v>
      </c>
      <c r="L208" s="4">
        <f t="shared" si="9"/>
        <v>0</v>
      </c>
      <c r="M208" s="1"/>
      <c r="N208" s="4"/>
      <c r="O208" s="1"/>
    </row>
    <row r="209" spans="1:15" x14ac:dyDescent="0.25">
      <c r="A209" s="1">
        <v>208</v>
      </c>
      <c r="B209" s="1"/>
      <c r="C209" s="10"/>
      <c r="D209" s="1"/>
      <c r="E209" s="11"/>
      <c r="F209" s="15"/>
      <c r="G209" s="2"/>
      <c r="H209" s="3"/>
      <c r="I209" s="2"/>
      <c r="J209" s="4">
        <f t="shared" ref="J209:J272" si="10">G209-I209</f>
        <v>0</v>
      </c>
      <c r="K209" s="1">
        <v>1</v>
      </c>
      <c r="L209" s="4">
        <f t="shared" si="9"/>
        <v>0</v>
      </c>
      <c r="M209" s="1"/>
      <c r="N209" s="4"/>
      <c r="O209" s="1"/>
    </row>
    <row r="210" spans="1:15" x14ac:dyDescent="0.25">
      <c r="A210" s="1">
        <v>209</v>
      </c>
      <c r="B210" s="1"/>
      <c r="C210" s="10"/>
      <c r="D210" s="1"/>
      <c r="E210" s="11"/>
      <c r="F210" s="15"/>
      <c r="G210" s="2"/>
      <c r="H210" s="3"/>
      <c r="I210" s="2"/>
      <c r="J210" s="4">
        <f t="shared" si="10"/>
        <v>0</v>
      </c>
      <c r="K210" s="1">
        <v>1</v>
      </c>
      <c r="L210" s="4">
        <f t="shared" si="9"/>
        <v>0</v>
      </c>
      <c r="M210" s="1"/>
      <c r="N210" s="4"/>
      <c r="O210" s="1"/>
    </row>
    <row r="211" spans="1:15" x14ac:dyDescent="0.25">
      <c r="A211" s="1">
        <v>210</v>
      </c>
      <c r="B211" s="1"/>
      <c r="C211" s="10"/>
      <c r="D211" s="1"/>
      <c r="E211" s="11"/>
      <c r="F211" s="15"/>
      <c r="G211" s="2"/>
      <c r="H211" s="3"/>
      <c r="I211" s="2"/>
      <c r="J211" s="4">
        <f t="shared" si="10"/>
        <v>0</v>
      </c>
      <c r="K211" s="1">
        <v>1</v>
      </c>
      <c r="L211" s="4">
        <f t="shared" si="9"/>
        <v>0</v>
      </c>
      <c r="M211" s="1"/>
      <c r="N211" s="4"/>
      <c r="O211" s="1"/>
    </row>
    <row r="212" spans="1:15" x14ac:dyDescent="0.25">
      <c r="A212" s="1">
        <v>211</v>
      </c>
      <c r="B212" s="1"/>
      <c r="C212" s="10"/>
      <c r="D212" s="1"/>
      <c r="E212" s="11"/>
      <c r="F212" s="15"/>
      <c r="G212" s="2"/>
      <c r="H212" s="3"/>
      <c r="I212" s="2"/>
      <c r="J212" s="4">
        <f t="shared" si="10"/>
        <v>0</v>
      </c>
      <c r="K212" s="1">
        <v>1</v>
      </c>
      <c r="L212" s="4">
        <f t="shared" si="9"/>
        <v>0</v>
      </c>
      <c r="M212" s="1"/>
      <c r="N212" s="4"/>
      <c r="O212" s="1"/>
    </row>
    <row r="213" spans="1:15" x14ac:dyDescent="0.25">
      <c r="A213" s="1">
        <v>212</v>
      </c>
      <c r="B213" s="1"/>
      <c r="C213" s="10"/>
      <c r="D213" s="1"/>
      <c r="E213" s="11"/>
      <c r="F213" s="15"/>
      <c r="G213" s="2"/>
      <c r="H213" s="3"/>
      <c r="I213" s="2"/>
      <c r="J213" s="4">
        <f t="shared" si="10"/>
        <v>0</v>
      </c>
      <c r="K213" s="1">
        <v>1</v>
      </c>
      <c r="L213" s="4">
        <f t="shared" si="9"/>
        <v>0</v>
      </c>
      <c r="M213" s="1"/>
      <c r="N213" s="4"/>
      <c r="O213" s="1"/>
    </row>
    <row r="214" spans="1:15" x14ac:dyDescent="0.25">
      <c r="A214" s="1">
        <v>213</v>
      </c>
      <c r="B214" s="1"/>
      <c r="C214" s="10"/>
      <c r="D214" s="1"/>
      <c r="E214" s="11"/>
      <c r="F214" s="15"/>
      <c r="G214" s="2"/>
      <c r="H214" s="3"/>
      <c r="I214" s="2"/>
      <c r="J214" s="4">
        <f t="shared" si="10"/>
        <v>0</v>
      </c>
      <c r="K214" s="1">
        <v>1</v>
      </c>
      <c r="L214" s="4">
        <f t="shared" si="9"/>
        <v>0</v>
      </c>
      <c r="M214" s="1"/>
      <c r="N214" s="4"/>
      <c r="O214" s="1"/>
    </row>
    <row r="215" spans="1:15" x14ac:dyDescent="0.25">
      <c r="A215" s="1">
        <v>214</v>
      </c>
      <c r="B215" s="1"/>
      <c r="C215" s="10"/>
      <c r="D215" s="1"/>
      <c r="E215" s="11"/>
      <c r="F215" s="15"/>
      <c r="G215" s="2"/>
      <c r="H215" s="3"/>
      <c r="I215" s="2"/>
      <c r="J215" s="4">
        <f t="shared" si="10"/>
        <v>0</v>
      </c>
      <c r="K215" s="1">
        <v>1</v>
      </c>
      <c r="L215" s="4">
        <f t="shared" si="9"/>
        <v>0</v>
      </c>
      <c r="M215" s="1"/>
      <c r="N215" s="4"/>
      <c r="O215" s="1"/>
    </row>
    <row r="216" spans="1:15" x14ac:dyDescent="0.25">
      <c r="A216" s="1">
        <v>215</v>
      </c>
      <c r="B216" s="1"/>
      <c r="C216" s="10"/>
      <c r="D216" s="1"/>
      <c r="E216" s="11"/>
      <c r="F216" s="15"/>
      <c r="G216" s="2"/>
      <c r="H216" s="3"/>
      <c r="I216" s="2"/>
      <c r="J216" s="4">
        <f t="shared" si="10"/>
        <v>0</v>
      </c>
      <c r="K216" s="1">
        <v>1</v>
      </c>
      <c r="L216" s="4">
        <f t="shared" si="9"/>
        <v>0</v>
      </c>
      <c r="M216" s="1"/>
      <c r="N216" s="4"/>
      <c r="O216" s="1"/>
    </row>
    <row r="217" spans="1:15" x14ac:dyDescent="0.25">
      <c r="A217" s="1">
        <v>216</v>
      </c>
      <c r="B217" s="1"/>
      <c r="C217" s="10"/>
      <c r="D217" s="1"/>
      <c r="E217" s="11"/>
      <c r="F217" s="15"/>
      <c r="G217" s="2"/>
      <c r="H217" s="3"/>
      <c r="I217" s="2"/>
      <c r="J217" s="4">
        <f t="shared" si="10"/>
        <v>0</v>
      </c>
      <c r="K217" s="1">
        <v>1</v>
      </c>
      <c r="L217" s="4">
        <f t="shared" si="9"/>
        <v>0</v>
      </c>
      <c r="M217" s="1"/>
      <c r="N217" s="4"/>
      <c r="O217" s="1"/>
    </row>
    <row r="218" spans="1:15" x14ac:dyDescent="0.25">
      <c r="A218" s="1">
        <v>217</v>
      </c>
      <c r="B218" s="1"/>
      <c r="C218" s="10"/>
      <c r="D218" s="1"/>
      <c r="E218" s="11"/>
      <c r="F218" s="15"/>
      <c r="G218" s="2"/>
      <c r="H218" s="3"/>
      <c r="I218" s="2"/>
      <c r="J218" s="4">
        <f t="shared" si="10"/>
        <v>0</v>
      </c>
      <c r="K218" s="1">
        <v>1</v>
      </c>
      <c r="L218" s="4">
        <f t="shared" si="9"/>
        <v>0</v>
      </c>
      <c r="M218" s="1"/>
      <c r="N218" s="4"/>
      <c r="O218" s="1"/>
    </row>
    <row r="219" spans="1:15" x14ac:dyDescent="0.25">
      <c r="A219" s="1">
        <v>218</v>
      </c>
      <c r="B219" s="1"/>
      <c r="C219" s="10"/>
      <c r="D219" s="1"/>
      <c r="E219" s="11"/>
      <c r="F219" s="15"/>
      <c r="G219" s="2"/>
      <c r="H219" s="3"/>
      <c r="I219" s="2"/>
      <c r="J219" s="4">
        <f t="shared" si="10"/>
        <v>0</v>
      </c>
      <c r="K219" s="1">
        <v>1</v>
      </c>
      <c r="L219" s="4">
        <f t="shared" si="9"/>
        <v>0</v>
      </c>
      <c r="M219" s="1"/>
      <c r="N219" s="4"/>
      <c r="O219" s="1"/>
    </row>
    <row r="220" spans="1:15" x14ac:dyDescent="0.25">
      <c r="A220" s="1">
        <v>219</v>
      </c>
      <c r="B220" s="1"/>
      <c r="C220" s="10"/>
      <c r="D220" s="1"/>
      <c r="E220" s="11"/>
      <c r="F220" s="15"/>
      <c r="G220" s="2"/>
      <c r="H220" s="3"/>
      <c r="I220" s="2"/>
      <c r="J220" s="4">
        <f t="shared" si="10"/>
        <v>0</v>
      </c>
      <c r="K220" s="1">
        <v>1</v>
      </c>
      <c r="L220" s="4">
        <f t="shared" si="9"/>
        <v>0</v>
      </c>
      <c r="M220" s="1"/>
      <c r="N220" s="4"/>
      <c r="O220" s="1"/>
    </row>
    <row r="221" spans="1:15" x14ac:dyDescent="0.25">
      <c r="A221" s="1">
        <v>220</v>
      </c>
      <c r="B221" s="1"/>
      <c r="C221" s="10"/>
      <c r="D221" s="1"/>
      <c r="E221" s="11"/>
      <c r="F221" s="15"/>
      <c r="G221" s="2"/>
      <c r="H221" s="3"/>
      <c r="I221" s="2"/>
      <c r="J221" s="4">
        <f t="shared" si="10"/>
        <v>0</v>
      </c>
      <c r="K221" s="1">
        <v>1</v>
      </c>
      <c r="L221" s="4">
        <f t="shared" ref="L221:L284" si="11">(G221-I221-D221)*K221</f>
        <v>0</v>
      </c>
      <c r="M221" s="1"/>
      <c r="N221" s="4"/>
      <c r="O221" s="1"/>
    </row>
    <row r="222" spans="1:15" x14ac:dyDescent="0.25">
      <c r="A222" s="1">
        <v>221</v>
      </c>
      <c r="B222" s="1"/>
      <c r="C222" s="10"/>
      <c r="D222" s="1"/>
      <c r="E222" s="11"/>
      <c r="F222" s="15"/>
      <c r="G222" s="2"/>
      <c r="H222" s="3"/>
      <c r="I222" s="2"/>
      <c r="J222" s="4">
        <f t="shared" si="10"/>
        <v>0</v>
      </c>
      <c r="K222" s="1">
        <v>1</v>
      </c>
      <c r="L222" s="4">
        <f t="shared" si="11"/>
        <v>0</v>
      </c>
      <c r="M222" s="1"/>
      <c r="N222" s="4"/>
      <c r="O222" s="1"/>
    </row>
    <row r="223" spans="1:15" x14ac:dyDescent="0.25">
      <c r="A223" s="1">
        <v>222</v>
      </c>
      <c r="B223" s="1"/>
      <c r="C223" s="10"/>
      <c r="D223" s="1"/>
      <c r="E223" s="11"/>
      <c r="F223" s="15"/>
      <c r="G223" s="2"/>
      <c r="H223" s="3"/>
      <c r="I223" s="2"/>
      <c r="J223" s="4">
        <f t="shared" si="10"/>
        <v>0</v>
      </c>
      <c r="K223" s="1">
        <v>1</v>
      </c>
      <c r="L223" s="4">
        <f t="shared" si="11"/>
        <v>0</v>
      </c>
      <c r="M223" s="1"/>
      <c r="N223" s="4"/>
      <c r="O223" s="1"/>
    </row>
    <row r="224" spans="1:15" x14ac:dyDescent="0.25">
      <c r="A224" s="1">
        <v>223</v>
      </c>
      <c r="B224" s="1"/>
      <c r="C224" s="10"/>
      <c r="D224" s="1"/>
      <c r="E224" s="11"/>
      <c r="F224" s="15"/>
      <c r="G224" s="2"/>
      <c r="H224" s="3"/>
      <c r="I224" s="2"/>
      <c r="J224" s="4">
        <f t="shared" si="10"/>
        <v>0</v>
      </c>
      <c r="K224" s="1">
        <v>1</v>
      </c>
      <c r="L224" s="4">
        <f t="shared" si="11"/>
        <v>0</v>
      </c>
      <c r="M224" s="1"/>
      <c r="N224" s="4"/>
      <c r="O224" s="1"/>
    </row>
    <row r="225" spans="1:15" x14ac:dyDescent="0.25">
      <c r="A225" s="1">
        <v>224</v>
      </c>
      <c r="B225" s="1"/>
      <c r="C225" s="10"/>
      <c r="D225" s="1"/>
      <c r="E225" s="11"/>
      <c r="F225" s="15"/>
      <c r="G225" s="2"/>
      <c r="H225" s="3"/>
      <c r="I225" s="2"/>
      <c r="J225" s="4">
        <f t="shared" si="10"/>
        <v>0</v>
      </c>
      <c r="K225" s="1">
        <v>1</v>
      </c>
      <c r="L225" s="4">
        <f t="shared" si="11"/>
        <v>0</v>
      </c>
      <c r="M225" s="1"/>
      <c r="N225" s="4"/>
      <c r="O225" s="1"/>
    </row>
    <row r="226" spans="1:15" x14ac:dyDescent="0.25">
      <c r="A226" s="1">
        <v>225</v>
      </c>
      <c r="B226" s="1"/>
      <c r="C226" s="10"/>
      <c r="D226" s="1"/>
      <c r="E226" s="11"/>
      <c r="F226" s="15"/>
      <c r="G226" s="2"/>
      <c r="H226" s="3"/>
      <c r="I226" s="2"/>
      <c r="J226" s="4">
        <f t="shared" si="10"/>
        <v>0</v>
      </c>
      <c r="K226" s="1">
        <v>1</v>
      </c>
      <c r="L226" s="4">
        <f t="shared" si="11"/>
        <v>0</v>
      </c>
      <c r="M226" s="1"/>
      <c r="N226" s="4"/>
      <c r="O226" s="1"/>
    </row>
    <row r="227" spans="1:15" x14ac:dyDescent="0.25">
      <c r="A227" s="1">
        <v>226</v>
      </c>
      <c r="B227" s="1"/>
      <c r="C227" s="10"/>
      <c r="D227" s="1"/>
      <c r="E227" s="11"/>
      <c r="F227" s="15"/>
      <c r="G227" s="2"/>
      <c r="H227" s="3"/>
      <c r="I227" s="2"/>
      <c r="J227" s="4">
        <f t="shared" si="10"/>
        <v>0</v>
      </c>
      <c r="K227" s="1">
        <v>1</v>
      </c>
      <c r="L227" s="4">
        <f t="shared" si="11"/>
        <v>0</v>
      </c>
      <c r="M227" s="1"/>
      <c r="N227" s="4"/>
      <c r="O227" s="1"/>
    </row>
    <row r="228" spans="1:15" x14ac:dyDescent="0.25">
      <c r="A228" s="1">
        <v>227</v>
      </c>
      <c r="B228" s="1"/>
      <c r="C228" s="10"/>
      <c r="D228" s="1"/>
      <c r="E228" s="11"/>
      <c r="F228" s="15"/>
      <c r="G228" s="2"/>
      <c r="H228" s="3"/>
      <c r="I228" s="2"/>
      <c r="J228" s="4">
        <f t="shared" si="10"/>
        <v>0</v>
      </c>
      <c r="K228" s="1">
        <v>1</v>
      </c>
      <c r="L228" s="4">
        <f t="shared" si="11"/>
        <v>0</v>
      </c>
      <c r="M228" s="1"/>
      <c r="N228" s="4"/>
      <c r="O228" s="1"/>
    </row>
    <row r="229" spans="1:15" x14ac:dyDescent="0.25">
      <c r="A229" s="1">
        <v>228</v>
      </c>
      <c r="B229" s="1"/>
      <c r="C229" s="10"/>
      <c r="D229" s="1"/>
      <c r="E229" s="11"/>
      <c r="F229" s="15"/>
      <c r="G229" s="2"/>
      <c r="H229" s="3"/>
      <c r="I229" s="2"/>
      <c r="J229" s="4">
        <f t="shared" si="10"/>
        <v>0</v>
      </c>
      <c r="K229" s="1">
        <v>1</v>
      </c>
      <c r="L229" s="4">
        <f t="shared" si="11"/>
        <v>0</v>
      </c>
      <c r="M229" s="1"/>
      <c r="N229" s="4"/>
      <c r="O229" s="1"/>
    </row>
    <row r="230" spans="1:15" x14ac:dyDescent="0.25">
      <c r="A230" s="1">
        <v>229</v>
      </c>
      <c r="B230" s="1"/>
      <c r="C230" s="10"/>
      <c r="D230" s="1"/>
      <c r="E230" s="11"/>
      <c r="F230" s="15"/>
      <c r="G230" s="2"/>
      <c r="H230" s="3"/>
      <c r="I230" s="2"/>
      <c r="J230" s="4">
        <f t="shared" si="10"/>
        <v>0</v>
      </c>
      <c r="K230" s="1">
        <v>1</v>
      </c>
      <c r="L230" s="4">
        <f t="shared" si="11"/>
        <v>0</v>
      </c>
      <c r="M230" s="1"/>
      <c r="N230" s="4"/>
      <c r="O230" s="1"/>
    </row>
    <row r="231" spans="1:15" x14ac:dyDescent="0.25">
      <c r="A231" s="1">
        <v>230</v>
      </c>
      <c r="B231" s="1"/>
      <c r="C231" s="10"/>
      <c r="D231" s="1"/>
      <c r="E231" s="11"/>
      <c r="F231" s="15"/>
      <c r="G231" s="2"/>
      <c r="H231" s="3"/>
      <c r="I231" s="2"/>
      <c r="J231" s="4">
        <f t="shared" si="10"/>
        <v>0</v>
      </c>
      <c r="K231" s="1">
        <v>1</v>
      </c>
      <c r="L231" s="4">
        <f t="shared" si="11"/>
        <v>0</v>
      </c>
      <c r="M231" s="1"/>
      <c r="N231" s="4"/>
      <c r="O231" s="1"/>
    </row>
    <row r="232" spans="1:15" x14ac:dyDescent="0.25">
      <c r="A232" s="1">
        <v>231</v>
      </c>
      <c r="B232" s="1"/>
      <c r="C232" s="10"/>
      <c r="D232" s="1"/>
      <c r="E232" s="11"/>
      <c r="F232" s="15"/>
      <c r="G232" s="2"/>
      <c r="H232" s="3"/>
      <c r="I232" s="2"/>
      <c r="J232" s="4">
        <f t="shared" si="10"/>
        <v>0</v>
      </c>
      <c r="K232" s="1">
        <v>1</v>
      </c>
      <c r="L232" s="4">
        <f t="shared" si="11"/>
        <v>0</v>
      </c>
      <c r="M232" s="1"/>
      <c r="N232" s="4"/>
      <c r="O232" s="1"/>
    </row>
    <row r="233" spans="1:15" x14ac:dyDescent="0.25">
      <c r="A233" s="1">
        <v>232</v>
      </c>
      <c r="B233" s="1"/>
      <c r="C233" s="10"/>
      <c r="D233" s="1"/>
      <c r="E233" s="11"/>
      <c r="F233" s="15"/>
      <c r="G233" s="2"/>
      <c r="H233" s="3"/>
      <c r="I233" s="2"/>
      <c r="J233" s="4">
        <f t="shared" si="10"/>
        <v>0</v>
      </c>
      <c r="K233" s="1">
        <v>1</v>
      </c>
      <c r="L233" s="4">
        <f t="shared" si="11"/>
        <v>0</v>
      </c>
      <c r="M233" s="1"/>
      <c r="N233" s="4"/>
      <c r="O233" s="1"/>
    </row>
    <row r="234" spans="1:15" x14ac:dyDescent="0.25">
      <c r="A234" s="1">
        <v>233</v>
      </c>
      <c r="B234" s="1"/>
      <c r="C234" s="10"/>
      <c r="D234" s="1"/>
      <c r="E234" s="11"/>
      <c r="F234" s="15"/>
      <c r="G234" s="2"/>
      <c r="H234" s="3"/>
      <c r="I234" s="2"/>
      <c r="J234" s="4">
        <f t="shared" si="10"/>
        <v>0</v>
      </c>
      <c r="K234" s="1">
        <v>1</v>
      </c>
      <c r="L234" s="4">
        <f t="shared" si="11"/>
        <v>0</v>
      </c>
      <c r="M234" s="1"/>
      <c r="N234" s="4"/>
      <c r="O234" s="1"/>
    </row>
    <row r="235" spans="1:15" x14ac:dyDescent="0.25">
      <c r="A235" s="1">
        <v>234</v>
      </c>
      <c r="B235" s="1"/>
      <c r="C235" s="10"/>
      <c r="D235" s="1"/>
      <c r="E235" s="11"/>
      <c r="F235" s="15"/>
      <c r="G235" s="2"/>
      <c r="H235" s="3"/>
      <c r="I235" s="2"/>
      <c r="J235" s="4">
        <f t="shared" si="10"/>
        <v>0</v>
      </c>
      <c r="K235" s="1">
        <v>1</v>
      </c>
      <c r="L235" s="4">
        <f t="shared" si="11"/>
        <v>0</v>
      </c>
      <c r="M235" s="1"/>
      <c r="N235" s="4"/>
      <c r="O235" s="1"/>
    </row>
    <row r="236" spans="1:15" x14ac:dyDescent="0.25">
      <c r="A236" s="1">
        <v>235</v>
      </c>
      <c r="B236" s="1"/>
      <c r="C236" s="10"/>
      <c r="D236" s="1"/>
      <c r="E236" s="11"/>
      <c r="F236" s="15"/>
      <c r="G236" s="2"/>
      <c r="H236" s="3"/>
      <c r="I236" s="2"/>
      <c r="J236" s="4">
        <f t="shared" si="10"/>
        <v>0</v>
      </c>
      <c r="K236" s="1">
        <v>1</v>
      </c>
      <c r="L236" s="4">
        <f t="shared" si="11"/>
        <v>0</v>
      </c>
      <c r="M236" s="1"/>
      <c r="N236" s="4"/>
      <c r="O236" s="1"/>
    </row>
    <row r="237" spans="1:15" x14ac:dyDescent="0.25">
      <c r="A237" s="1">
        <v>236</v>
      </c>
      <c r="B237" s="1"/>
      <c r="C237" s="10"/>
      <c r="D237" s="1"/>
      <c r="E237" s="11"/>
      <c r="F237" s="15"/>
      <c r="G237" s="2"/>
      <c r="H237" s="3"/>
      <c r="I237" s="2"/>
      <c r="J237" s="4">
        <f t="shared" si="10"/>
        <v>0</v>
      </c>
      <c r="K237" s="1">
        <v>1</v>
      </c>
      <c r="L237" s="4">
        <f t="shared" si="11"/>
        <v>0</v>
      </c>
      <c r="M237" s="1"/>
      <c r="N237" s="4"/>
      <c r="O237" s="1"/>
    </row>
    <row r="238" spans="1:15" x14ac:dyDescent="0.25">
      <c r="A238" s="1">
        <v>237</v>
      </c>
      <c r="B238" s="1"/>
      <c r="C238" s="10"/>
      <c r="D238" s="1"/>
      <c r="E238" s="11"/>
      <c r="F238" s="15"/>
      <c r="G238" s="2"/>
      <c r="H238" s="3"/>
      <c r="I238" s="2"/>
      <c r="J238" s="4">
        <f t="shared" si="10"/>
        <v>0</v>
      </c>
      <c r="K238" s="1">
        <v>1</v>
      </c>
      <c r="L238" s="4">
        <f t="shared" si="11"/>
        <v>0</v>
      </c>
      <c r="M238" s="1"/>
      <c r="N238" s="4"/>
      <c r="O238" s="1"/>
    </row>
    <row r="239" spans="1:15" x14ac:dyDescent="0.25">
      <c r="A239" s="1">
        <v>238</v>
      </c>
      <c r="B239" s="1"/>
      <c r="C239" s="10"/>
      <c r="D239" s="1"/>
      <c r="E239" s="11"/>
      <c r="F239" s="15"/>
      <c r="G239" s="2"/>
      <c r="H239" s="3"/>
      <c r="I239" s="2"/>
      <c r="J239" s="4">
        <f t="shared" si="10"/>
        <v>0</v>
      </c>
      <c r="K239" s="1">
        <v>1</v>
      </c>
      <c r="L239" s="4">
        <f t="shared" si="11"/>
        <v>0</v>
      </c>
      <c r="M239" s="1"/>
      <c r="N239" s="4"/>
      <c r="O239" s="1"/>
    </row>
    <row r="240" spans="1:15" x14ac:dyDescent="0.25">
      <c r="A240" s="1">
        <v>239</v>
      </c>
      <c r="B240" s="1"/>
      <c r="C240" s="10"/>
      <c r="D240" s="1"/>
      <c r="E240" s="11"/>
      <c r="F240" s="15"/>
      <c r="G240" s="2"/>
      <c r="H240" s="3"/>
      <c r="I240" s="2"/>
      <c r="J240" s="4">
        <f t="shared" si="10"/>
        <v>0</v>
      </c>
      <c r="K240" s="1">
        <v>1</v>
      </c>
      <c r="L240" s="4">
        <f t="shared" si="11"/>
        <v>0</v>
      </c>
      <c r="M240" s="1"/>
      <c r="N240" s="4"/>
      <c r="O240" s="1"/>
    </row>
    <row r="241" spans="1:15" x14ac:dyDescent="0.25">
      <c r="A241" s="1">
        <v>240</v>
      </c>
      <c r="B241" s="1"/>
      <c r="C241" s="10"/>
      <c r="D241" s="1"/>
      <c r="E241" s="11"/>
      <c r="F241" s="15"/>
      <c r="G241" s="2"/>
      <c r="H241" s="3"/>
      <c r="I241" s="2"/>
      <c r="J241" s="4">
        <f t="shared" si="10"/>
        <v>0</v>
      </c>
      <c r="K241" s="1">
        <v>1</v>
      </c>
      <c r="L241" s="4">
        <f t="shared" si="11"/>
        <v>0</v>
      </c>
      <c r="M241" s="1"/>
      <c r="N241" s="4"/>
      <c r="O241" s="1"/>
    </row>
    <row r="242" spans="1:15" x14ac:dyDescent="0.25">
      <c r="A242" s="1">
        <v>241</v>
      </c>
      <c r="B242" s="1"/>
      <c r="C242" s="10"/>
      <c r="D242" s="1"/>
      <c r="E242" s="11"/>
      <c r="F242" s="15"/>
      <c r="G242" s="2"/>
      <c r="H242" s="3"/>
      <c r="I242" s="2"/>
      <c r="J242" s="4">
        <f t="shared" si="10"/>
        <v>0</v>
      </c>
      <c r="K242" s="1">
        <v>1</v>
      </c>
      <c r="L242" s="4">
        <f t="shared" si="11"/>
        <v>0</v>
      </c>
      <c r="M242" s="1"/>
      <c r="N242" s="4"/>
      <c r="O242" s="1"/>
    </row>
    <row r="243" spans="1:15" x14ac:dyDescent="0.25">
      <c r="A243" s="1">
        <v>242</v>
      </c>
      <c r="B243" s="1"/>
      <c r="C243" s="10"/>
      <c r="D243" s="1"/>
      <c r="E243" s="11"/>
      <c r="F243" s="15"/>
      <c r="G243" s="2"/>
      <c r="H243" s="3"/>
      <c r="I243" s="2"/>
      <c r="J243" s="4">
        <f t="shared" si="10"/>
        <v>0</v>
      </c>
      <c r="K243" s="1">
        <v>1</v>
      </c>
      <c r="L243" s="4">
        <f t="shared" si="11"/>
        <v>0</v>
      </c>
      <c r="M243" s="1"/>
      <c r="N243" s="4"/>
      <c r="O243" s="1"/>
    </row>
    <row r="244" spans="1:15" x14ac:dyDescent="0.25">
      <c r="A244" s="1">
        <v>243</v>
      </c>
      <c r="B244" s="1"/>
      <c r="C244" s="10"/>
      <c r="D244" s="1"/>
      <c r="E244" s="11"/>
      <c r="F244" s="15"/>
      <c r="G244" s="2"/>
      <c r="H244" s="3"/>
      <c r="I244" s="2"/>
      <c r="J244" s="4">
        <f t="shared" si="10"/>
        <v>0</v>
      </c>
      <c r="K244" s="1">
        <v>1</v>
      </c>
      <c r="L244" s="4">
        <f t="shared" si="11"/>
        <v>0</v>
      </c>
      <c r="M244" s="1"/>
      <c r="N244" s="4"/>
      <c r="O244" s="1"/>
    </row>
    <row r="245" spans="1:15" x14ac:dyDescent="0.25">
      <c r="A245" s="1">
        <v>244</v>
      </c>
      <c r="B245" s="1"/>
      <c r="C245" s="10"/>
      <c r="D245" s="1"/>
      <c r="E245" s="11"/>
      <c r="F245" s="15"/>
      <c r="G245" s="2"/>
      <c r="H245" s="3"/>
      <c r="I245" s="2"/>
      <c r="J245" s="4">
        <f t="shared" si="10"/>
        <v>0</v>
      </c>
      <c r="K245" s="1">
        <v>1</v>
      </c>
      <c r="L245" s="4">
        <f t="shared" si="11"/>
        <v>0</v>
      </c>
      <c r="M245" s="1"/>
      <c r="N245" s="4"/>
      <c r="O245" s="1"/>
    </row>
    <row r="246" spans="1:15" x14ac:dyDescent="0.25">
      <c r="A246" s="1">
        <v>245</v>
      </c>
      <c r="B246" s="1"/>
      <c r="C246" s="10"/>
      <c r="D246" s="1"/>
      <c r="E246" s="11"/>
      <c r="F246" s="15"/>
      <c r="G246" s="2"/>
      <c r="H246" s="3"/>
      <c r="I246" s="2"/>
      <c r="J246" s="4">
        <f t="shared" si="10"/>
        <v>0</v>
      </c>
      <c r="K246" s="1">
        <v>1</v>
      </c>
      <c r="L246" s="4">
        <f t="shared" si="11"/>
        <v>0</v>
      </c>
      <c r="M246" s="1"/>
      <c r="N246" s="4"/>
      <c r="O246" s="1"/>
    </row>
    <row r="247" spans="1:15" x14ac:dyDescent="0.25">
      <c r="A247" s="1">
        <v>246</v>
      </c>
      <c r="B247" s="1"/>
      <c r="C247" s="10"/>
      <c r="D247" s="1"/>
      <c r="E247" s="11"/>
      <c r="F247" s="15"/>
      <c r="G247" s="2"/>
      <c r="H247" s="3"/>
      <c r="I247" s="2"/>
      <c r="J247" s="4">
        <f t="shared" si="10"/>
        <v>0</v>
      </c>
      <c r="K247" s="1">
        <v>1</v>
      </c>
      <c r="L247" s="4">
        <f t="shared" si="11"/>
        <v>0</v>
      </c>
      <c r="M247" s="1"/>
      <c r="N247" s="4"/>
      <c r="O247" s="1"/>
    </row>
    <row r="248" spans="1:15" x14ac:dyDescent="0.25">
      <c r="A248" s="1">
        <v>247</v>
      </c>
      <c r="B248" s="1"/>
      <c r="C248" s="10"/>
      <c r="D248" s="1"/>
      <c r="E248" s="11"/>
      <c r="F248" s="15"/>
      <c r="G248" s="2"/>
      <c r="H248" s="3"/>
      <c r="I248" s="2"/>
      <c r="J248" s="4">
        <f t="shared" si="10"/>
        <v>0</v>
      </c>
      <c r="K248" s="1">
        <v>1</v>
      </c>
      <c r="L248" s="4">
        <f t="shared" si="11"/>
        <v>0</v>
      </c>
      <c r="M248" s="1"/>
      <c r="N248" s="4"/>
      <c r="O248" s="1"/>
    </row>
    <row r="249" spans="1:15" x14ac:dyDescent="0.25">
      <c r="A249" s="1">
        <v>248</v>
      </c>
      <c r="B249" s="1"/>
      <c r="C249" s="10"/>
      <c r="D249" s="1"/>
      <c r="E249" s="11"/>
      <c r="F249" s="15"/>
      <c r="G249" s="2"/>
      <c r="H249" s="3"/>
      <c r="I249" s="2"/>
      <c r="J249" s="4">
        <f t="shared" si="10"/>
        <v>0</v>
      </c>
      <c r="K249" s="1">
        <v>1</v>
      </c>
      <c r="L249" s="4">
        <f t="shared" si="11"/>
        <v>0</v>
      </c>
      <c r="M249" s="1"/>
      <c r="N249" s="4"/>
      <c r="O249" s="1"/>
    </row>
    <row r="250" spans="1:15" x14ac:dyDescent="0.25">
      <c r="A250" s="1">
        <v>249</v>
      </c>
      <c r="B250" s="1"/>
      <c r="C250" s="10"/>
      <c r="D250" s="1"/>
      <c r="E250" s="11"/>
      <c r="F250" s="15"/>
      <c r="G250" s="2"/>
      <c r="H250" s="3"/>
      <c r="I250" s="2"/>
      <c r="J250" s="4">
        <f t="shared" si="10"/>
        <v>0</v>
      </c>
      <c r="K250" s="1">
        <v>1</v>
      </c>
      <c r="L250" s="4">
        <f t="shared" si="11"/>
        <v>0</v>
      </c>
      <c r="M250" s="1"/>
      <c r="N250" s="4"/>
      <c r="O250" s="1"/>
    </row>
    <row r="251" spans="1:15" x14ac:dyDescent="0.25">
      <c r="A251" s="1">
        <v>250</v>
      </c>
      <c r="B251" s="1"/>
      <c r="C251" s="10"/>
      <c r="D251" s="1"/>
      <c r="E251" s="11"/>
      <c r="F251" s="15"/>
      <c r="G251" s="2"/>
      <c r="H251" s="3"/>
      <c r="I251" s="2"/>
      <c r="J251" s="4">
        <f t="shared" si="10"/>
        <v>0</v>
      </c>
      <c r="K251" s="1">
        <v>1</v>
      </c>
      <c r="L251" s="4">
        <f t="shared" si="11"/>
        <v>0</v>
      </c>
      <c r="M251" s="1"/>
      <c r="N251" s="4"/>
      <c r="O251" s="1"/>
    </row>
    <row r="252" spans="1:15" x14ac:dyDescent="0.25">
      <c r="A252" s="1">
        <v>251</v>
      </c>
      <c r="B252" s="1"/>
      <c r="C252" s="10"/>
      <c r="D252" s="1"/>
      <c r="E252" s="11"/>
      <c r="F252" s="15"/>
      <c r="G252" s="2"/>
      <c r="H252" s="3"/>
      <c r="I252" s="2"/>
      <c r="J252" s="4">
        <f t="shared" si="10"/>
        <v>0</v>
      </c>
      <c r="K252" s="1">
        <v>1</v>
      </c>
      <c r="L252" s="4">
        <f t="shared" si="11"/>
        <v>0</v>
      </c>
      <c r="M252" s="1"/>
      <c r="N252" s="4"/>
      <c r="O252" s="1"/>
    </row>
    <row r="253" spans="1:15" x14ac:dyDescent="0.25">
      <c r="A253" s="1">
        <v>252</v>
      </c>
      <c r="B253" s="1"/>
      <c r="C253" s="10"/>
      <c r="D253" s="1"/>
      <c r="E253" s="11"/>
      <c r="F253" s="15"/>
      <c r="G253" s="2"/>
      <c r="H253" s="3"/>
      <c r="I253" s="2"/>
      <c r="J253" s="4">
        <f t="shared" si="10"/>
        <v>0</v>
      </c>
      <c r="K253" s="1">
        <v>1</v>
      </c>
      <c r="L253" s="4">
        <f t="shared" si="11"/>
        <v>0</v>
      </c>
      <c r="M253" s="1"/>
      <c r="N253" s="4"/>
      <c r="O253" s="1"/>
    </row>
    <row r="254" spans="1:15" x14ac:dyDescent="0.25">
      <c r="A254" s="1">
        <v>253</v>
      </c>
      <c r="B254" s="1"/>
      <c r="C254" s="10"/>
      <c r="D254" s="1"/>
      <c r="E254" s="11"/>
      <c r="F254" s="15"/>
      <c r="G254" s="2"/>
      <c r="H254" s="3"/>
      <c r="I254" s="2"/>
      <c r="J254" s="4">
        <f t="shared" si="10"/>
        <v>0</v>
      </c>
      <c r="K254" s="1">
        <v>1</v>
      </c>
      <c r="L254" s="4">
        <f t="shared" si="11"/>
        <v>0</v>
      </c>
      <c r="M254" s="1"/>
      <c r="N254" s="4"/>
      <c r="O254" s="1"/>
    </row>
    <row r="255" spans="1:15" x14ac:dyDescent="0.25">
      <c r="A255" s="1">
        <v>254</v>
      </c>
      <c r="B255" s="1"/>
      <c r="C255" s="10"/>
      <c r="D255" s="1"/>
      <c r="E255" s="11"/>
      <c r="F255" s="15"/>
      <c r="G255" s="2"/>
      <c r="H255" s="3"/>
      <c r="I255" s="2"/>
      <c r="J255" s="4">
        <f t="shared" si="10"/>
        <v>0</v>
      </c>
      <c r="K255" s="1">
        <v>1</v>
      </c>
      <c r="L255" s="4">
        <f t="shared" si="11"/>
        <v>0</v>
      </c>
      <c r="M255" s="1"/>
      <c r="N255" s="4"/>
      <c r="O255" s="1"/>
    </row>
    <row r="256" spans="1:15" x14ac:dyDescent="0.25">
      <c r="A256" s="1">
        <v>255</v>
      </c>
      <c r="B256" s="1"/>
      <c r="C256" s="10"/>
      <c r="D256" s="1"/>
      <c r="E256" s="11"/>
      <c r="F256" s="15"/>
      <c r="G256" s="2"/>
      <c r="H256" s="3"/>
      <c r="I256" s="2"/>
      <c r="J256" s="4">
        <f t="shared" si="10"/>
        <v>0</v>
      </c>
      <c r="K256" s="1">
        <v>1</v>
      </c>
      <c r="L256" s="4">
        <f t="shared" si="11"/>
        <v>0</v>
      </c>
      <c r="M256" s="1"/>
      <c r="N256" s="4"/>
      <c r="O256" s="1"/>
    </row>
    <row r="257" spans="1:15" x14ac:dyDescent="0.25">
      <c r="A257" s="1">
        <v>256</v>
      </c>
      <c r="B257" s="1"/>
      <c r="C257" s="10"/>
      <c r="D257" s="1"/>
      <c r="E257" s="11"/>
      <c r="F257" s="15"/>
      <c r="G257" s="2"/>
      <c r="H257" s="3"/>
      <c r="I257" s="2"/>
      <c r="J257" s="4">
        <f t="shared" si="10"/>
        <v>0</v>
      </c>
      <c r="K257" s="1">
        <v>1</v>
      </c>
      <c r="L257" s="4">
        <f t="shared" si="11"/>
        <v>0</v>
      </c>
      <c r="M257" s="1"/>
      <c r="N257" s="4"/>
      <c r="O257" s="1"/>
    </row>
    <row r="258" spans="1:15" x14ac:dyDescent="0.25">
      <c r="A258" s="1">
        <v>257</v>
      </c>
      <c r="B258" s="1"/>
      <c r="C258" s="10"/>
      <c r="D258" s="1"/>
      <c r="E258" s="11"/>
      <c r="F258" s="15"/>
      <c r="G258" s="2"/>
      <c r="H258" s="3"/>
      <c r="I258" s="2"/>
      <c r="J258" s="4">
        <f t="shared" si="10"/>
        <v>0</v>
      </c>
      <c r="K258" s="1">
        <v>1</v>
      </c>
      <c r="L258" s="4">
        <f t="shared" si="11"/>
        <v>0</v>
      </c>
      <c r="M258" s="1"/>
      <c r="N258" s="4"/>
      <c r="O258" s="1"/>
    </row>
    <row r="259" spans="1:15" x14ac:dyDescent="0.25">
      <c r="A259" s="1">
        <v>258</v>
      </c>
      <c r="B259" s="1"/>
      <c r="C259" s="10"/>
      <c r="D259" s="1"/>
      <c r="E259" s="11"/>
      <c r="F259" s="15"/>
      <c r="G259" s="2"/>
      <c r="H259" s="3"/>
      <c r="I259" s="2"/>
      <c r="J259" s="4">
        <f t="shared" si="10"/>
        <v>0</v>
      </c>
      <c r="K259" s="1">
        <v>1</v>
      </c>
      <c r="L259" s="4">
        <f t="shared" si="11"/>
        <v>0</v>
      </c>
      <c r="M259" s="1"/>
      <c r="N259" s="4"/>
      <c r="O259" s="1"/>
    </row>
    <row r="260" spans="1:15" x14ac:dyDescent="0.25">
      <c r="A260" s="1">
        <v>259</v>
      </c>
      <c r="B260" s="1"/>
      <c r="C260" s="10"/>
      <c r="D260" s="1"/>
      <c r="E260" s="11"/>
      <c r="F260" s="15"/>
      <c r="G260" s="2"/>
      <c r="H260" s="3"/>
      <c r="I260" s="2"/>
      <c r="J260" s="4">
        <f t="shared" si="10"/>
        <v>0</v>
      </c>
      <c r="K260" s="1">
        <v>1</v>
      </c>
      <c r="L260" s="4">
        <f t="shared" si="11"/>
        <v>0</v>
      </c>
      <c r="M260" s="1"/>
      <c r="N260" s="4"/>
      <c r="O260" s="1"/>
    </row>
    <row r="261" spans="1:15" x14ac:dyDescent="0.25">
      <c r="A261" s="1">
        <v>260</v>
      </c>
      <c r="B261" s="1"/>
      <c r="C261" s="10"/>
      <c r="D261" s="1"/>
      <c r="E261" s="11"/>
      <c r="F261" s="15"/>
      <c r="G261" s="2"/>
      <c r="H261" s="3"/>
      <c r="I261" s="2"/>
      <c r="J261" s="4">
        <f t="shared" si="10"/>
        <v>0</v>
      </c>
      <c r="K261" s="1">
        <v>1</v>
      </c>
      <c r="L261" s="4">
        <f t="shared" si="11"/>
        <v>0</v>
      </c>
      <c r="M261" s="1"/>
      <c r="N261" s="4"/>
      <c r="O261" s="1"/>
    </row>
    <row r="262" spans="1:15" x14ac:dyDescent="0.25">
      <c r="A262" s="1">
        <v>261</v>
      </c>
      <c r="B262" s="1"/>
      <c r="C262" s="10"/>
      <c r="D262" s="1"/>
      <c r="E262" s="11"/>
      <c r="F262" s="15"/>
      <c r="G262" s="2"/>
      <c r="H262" s="3"/>
      <c r="I262" s="2"/>
      <c r="J262" s="4">
        <f t="shared" si="10"/>
        <v>0</v>
      </c>
      <c r="K262" s="1">
        <v>1</v>
      </c>
      <c r="L262" s="4">
        <f t="shared" si="11"/>
        <v>0</v>
      </c>
      <c r="M262" s="1"/>
      <c r="N262" s="4"/>
      <c r="O262" s="1"/>
    </row>
    <row r="263" spans="1:15" x14ac:dyDescent="0.25">
      <c r="A263" s="1">
        <v>262</v>
      </c>
      <c r="B263" s="1"/>
      <c r="C263" s="10"/>
      <c r="D263" s="1"/>
      <c r="E263" s="11"/>
      <c r="F263" s="15"/>
      <c r="G263" s="2"/>
      <c r="H263" s="3"/>
      <c r="I263" s="2"/>
      <c r="J263" s="4">
        <f t="shared" si="10"/>
        <v>0</v>
      </c>
      <c r="K263" s="1">
        <v>1</v>
      </c>
      <c r="L263" s="4">
        <f t="shared" si="11"/>
        <v>0</v>
      </c>
      <c r="M263" s="1"/>
      <c r="N263" s="4"/>
      <c r="O263" s="1"/>
    </row>
    <row r="264" spans="1:15" x14ac:dyDescent="0.25">
      <c r="A264" s="1">
        <v>263</v>
      </c>
      <c r="B264" s="1"/>
      <c r="C264" s="10"/>
      <c r="D264" s="1"/>
      <c r="E264" s="11"/>
      <c r="F264" s="15"/>
      <c r="G264" s="2"/>
      <c r="H264" s="3"/>
      <c r="I264" s="2"/>
      <c r="J264" s="4">
        <f t="shared" si="10"/>
        <v>0</v>
      </c>
      <c r="K264" s="1">
        <v>1</v>
      </c>
      <c r="L264" s="4">
        <f t="shared" si="11"/>
        <v>0</v>
      </c>
      <c r="M264" s="1"/>
      <c r="N264" s="4"/>
      <c r="O264" s="1"/>
    </row>
    <row r="265" spans="1:15" x14ac:dyDescent="0.25">
      <c r="A265" s="1">
        <v>264</v>
      </c>
      <c r="B265" s="1"/>
      <c r="C265" s="10"/>
      <c r="D265" s="1"/>
      <c r="E265" s="11"/>
      <c r="F265" s="15"/>
      <c r="G265" s="2"/>
      <c r="H265" s="3"/>
      <c r="I265" s="2"/>
      <c r="J265" s="4">
        <f t="shared" si="10"/>
        <v>0</v>
      </c>
      <c r="K265" s="1">
        <v>1</v>
      </c>
      <c r="L265" s="4">
        <f t="shared" si="11"/>
        <v>0</v>
      </c>
      <c r="M265" s="1"/>
      <c r="N265" s="4"/>
      <c r="O265" s="1"/>
    </row>
    <row r="266" spans="1:15" x14ac:dyDescent="0.25">
      <c r="A266" s="1">
        <v>265</v>
      </c>
      <c r="B266" s="1"/>
      <c r="C266" s="10"/>
      <c r="D266" s="1"/>
      <c r="E266" s="11"/>
      <c r="F266" s="15"/>
      <c r="G266" s="2"/>
      <c r="H266" s="3"/>
      <c r="I266" s="2"/>
      <c r="J266" s="4">
        <f t="shared" si="10"/>
        <v>0</v>
      </c>
      <c r="K266" s="1">
        <v>1</v>
      </c>
      <c r="L266" s="4">
        <f t="shared" si="11"/>
        <v>0</v>
      </c>
      <c r="M266" s="1"/>
      <c r="N266" s="4"/>
      <c r="O266" s="1"/>
    </row>
    <row r="267" spans="1:15" x14ac:dyDescent="0.25">
      <c r="A267" s="1">
        <v>266</v>
      </c>
      <c r="B267" s="1"/>
      <c r="C267" s="10"/>
      <c r="D267" s="1"/>
      <c r="E267" s="11"/>
      <c r="F267" s="15"/>
      <c r="G267" s="2"/>
      <c r="H267" s="3"/>
      <c r="I267" s="2"/>
      <c r="J267" s="4">
        <f t="shared" si="10"/>
        <v>0</v>
      </c>
      <c r="K267" s="1">
        <v>1</v>
      </c>
      <c r="L267" s="4">
        <f t="shared" si="11"/>
        <v>0</v>
      </c>
      <c r="M267" s="1"/>
      <c r="N267" s="4"/>
      <c r="O267" s="1"/>
    </row>
    <row r="268" spans="1:15" x14ac:dyDescent="0.25">
      <c r="A268" s="1">
        <v>267</v>
      </c>
      <c r="B268" s="1"/>
      <c r="C268" s="10"/>
      <c r="D268" s="1"/>
      <c r="E268" s="11"/>
      <c r="F268" s="15"/>
      <c r="G268" s="2"/>
      <c r="H268" s="3"/>
      <c r="I268" s="2"/>
      <c r="J268" s="4">
        <f t="shared" si="10"/>
        <v>0</v>
      </c>
      <c r="K268" s="1">
        <v>1</v>
      </c>
      <c r="L268" s="4">
        <f t="shared" si="11"/>
        <v>0</v>
      </c>
      <c r="M268" s="1"/>
      <c r="N268" s="4"/>
      <c r="O268" s="1"/>
    </row>
    <row r="269" spans="1:15" x14ac:dyDescent="0.25">
      <c r="A269" s="1">
        <v>268</v>
      </c>
      <c r="B269" s="1"/>
      <c r="C269" s="10"/>
      <c r="D269" s="1"/>
      <c r="E269" s="11"/>
      <c r="F269" s="15"/>
      <c r="G269" s="2"/>
      <c r="H269" s="3"/>
      <c r="I269" s="2"/>
      <c r="J269" s="4">
        <f t="shared" si="10"/>
        <v>0</v>
      </c>
      <c r="K269" s="1">
        <v>1</v>
      </c>
      <c r="L269" s="4">
        <f t="shared" si="11"/>
        <v>0</v>
      </c>
      <c r="M269" s="1"/>
      <c r="N269" s="4"/>
      <c r="O269" s="1"/>
    </row>
    <row r="270" spans="1:15" x14ac:dyDescent="0.25">
      <c r="A270" s="1">
        <v>269</v>
      </c>
      <c r="B270" s="1"/>
      <c r="C270" s="10"/>
      <c r="D270" s="1"/>
      <c r="E270" s="11"/>
      <c r="F270" s="15"/>
      <c r="G270" s="2"/>
      <c r="H270" s="3"/>
      <c r="I270" s="2"/>
      <c r="J270" s="4">
        <f t="shared" si="10"/>
        <v>0</v>
      </c>
      <c r="K270" s="1">
        <v>1</v>
      </c>
      <c r="L270" s="4">
        <f t="shared" si="11"/>
        <v>0</v>
      </c>
      <c r="M270" s="1"/>
      <c r="N270" s="4"/>
      <c r="O270" s="1"/>
    </row>
    <row r="271" spans="1:15" x14ac:dyDescent="0.25">
      <c r="A271" s="1">
        <v>270</v>
      </c>
      <c r="B271" s="1"/>
      <c r="C271" s="10"/>
      <c r="D271" s="1"/>
      <c r="E271" s="11"/>
      <c r="F271" s="15"/>
      <c r="G271" s="2"/>
      <c r="H271" s="3"/>
      <c r="I271" s="2"/>
      <c r="J271" s="4">
        <f t="shared" si="10"/>
        <v>0</v>
      </c>
      <c r="K271" s="1">
        <v>1</v>
      </c>
      <c r="L271" s="4">
        <f t="shared" si="11"/>
        <v>0</v>
      </c>
      <c r="M271" s="1"/>
      <c r="N271" s="4"/>
      <c r="O271" s="1"/>
    </row>
    <row r="272" spans="1:15" x14ac:dyDescent="0.25">
      <c r="A272" s="1">
        <v>271</v>
      </c>
      <c r="B272" s="1"/>
      <c r="C272" s="10"/>
      <c r="D272" s="1"/>
      <c r="E272" s="11"/>
      <c r="F272" s="15"/>
      <c r="G272" s="2"/>
      <c r="H272" s="3"/>
      <c r="I272" s="2"/>
      <c r="J272" s="4">
        <f t="shared" si="10"/>
        <v>0</v>
      </c>
      <c r="K272" s="1">
        <v>1</v>
      </c>
      <c r="L272" s="4">
        <f t="shared" si="11"/>
        <v>0</v>
      </c>
      <c r="M272" s="1"/>
      <c r="N272" s="4"/>
      <c r="O272" s="1"/>
    </row>
    <row r="273" spans="1:15" x14ac:dyDescent="0.25">
      <c r="A273" s="1">
        <v>272</v>
      </c>
      <c r="B273" s="1"/>
      <c r="C273" s="10"/>
      <c r="D273" s="1"/>
      <c r="E273" s="11"/>
      <c r="F273" s="15"/>
      <c r="G273" s="2"/>
      <c r="H273" s="3"/>
      <c r="I273" s="2"/>
      <c r="J273" s="4">
        <f t="shared" ref="J273:J336" si="12">G273-I273</f>
        <v>0</v>
      </c>
      <c r="K273" s="1">
        <v>1</v>
      </c>
      <c r="L273" s="4">
        <f t="shared" si="11"/>
        <v>0</v>
      </c>
      <c r="M273" s="1"/>
      <c r="N273" s="4"/>
      <c r="O273" s="1"/>
    </row>
    <row r="274" spans="1:15" x14ac:dyDescent="0.25">
      <c r="A274" s="1">
        <v>273</v>
      </c>
      <c r="B274" s="1"/>
      <c r="C274" s="10"/>
      <c r="D274" s="1"/>
      <c r="E274" s="11"/>
      <c r="F274" s="15"/>
      <c r="G274" s="2"/>
      <c r="H274" s="3"/>
      <c r="I274" s="2"/>
      <c r="J274" s="4">
        <f t="shared" si="12"/>
        <v>0</v>
      </c>
      <c r="K274" s="1">
        <v>1</v>
      </c>
      <c r="L274" s="4">
        <f t="shared" si="11"/>
        <v>0</v>
      </c>
      <c r="M274" s="1"/>
      <c r="N274" s="4"/>
      <c r="O274" s="1"/>
    </row>
    <row r="275" spans="1:15" x14ac:dyDescent="0.25">
      <c r="A275" s="1">
        <v>274</v>
      </c>
      <c r="B275" s="1"/>
      <c r="C275" s="10"/>
      <c r="D275" s="1"/>
      <c r="E275" s="11"/>
      <c r="F275" s="15"/>
      <c r="G275" s="2"/>
      <c r="H275" s="3"/>
      <c r="I275" s="2"/>
      <c r="J275" s="4">
        <f t="shared" si="12"/>
        <v>0</v>
      </c>
      <c r="K275" s="1">
        <v>1</v>
      </c>
      <c r="L275" s="4">
        <f t="shared" si="11"/>
        <v>0</v>
      </c>
      <c r="M275" s="1"/>
      <c r="N275" s="4"/>
      <c r="O275" s="1"/>
    </row>
    <row r="276" spans="1:15" x14ac:dyDescent="0.25">
      <c r="A276" s="1">
        <v>275</v>
      </c>
      <c r="B276" s="1"/>
      <c r="C276" s="10"/>
      <c r="D276" s="1"/>
      <c r="E276" s="11"/>
      <c r="F276" s="15"/>
      <c r="G276" s="2"/>
      <c r="H276" s="3"/>
      <c r="I276" s="2"/>
      <c r="J276" s="4">
        <f t="shared" si="12"/>
        <v>0</v>
      </c>
      <c r="K276" s="1">
        <v>1</v>
      </c>
      <c r="L276" s="4">
        <f t="shared" si="11"/>
        <v>0</v>
      </c>
      <c r="M276" s="1"/>
      <c r="N276" s="4"/>
      <c r="O276" s="1"/>
    </row>
    <row r="277" spans="1:15" x14ac:dyDescent="0.25">
      <c r="A277" s="1">
        <v>276</v>
      </c>
      <c r="B277" s="1"/>
      <c r="C277" s="10"/>
      <c r="D277" s="1"/>
      <c r="E277" s="11"/>
      <c r="F277" s="15"/>
      <c r="G277" s="2"/>
      <c r="H277" s="3"/>
      <c r="I277" s="2"/>
      <c r="J277" s="4">
        <f t="shared" si="12"/>
        <v>0</v>
      </c>
      <c r="K277" s="1">
        <v>1</v>
      </c>
      <c r="L277" s="4">
        <f t="shared" si="11"/>
        <v>0</v>
      </c>
      <c r="M277" s="1"/>
      <c r="N277" s="4"/>
      <c r="O277" s="1"/>
    </row>
    <row r="278" spans="1:15" x14ac:dyDescent="0.25">
      <c r="A278" s="1">
        <v>277</v>
      </c>
      <c r="B278" s="1"/>
      <c r="C278" s="10"/>
      <c r="D278" s="1"/>
      <c r="E278" s="11"/>
      <c r="F278" s="15"/>
      <c r="G278" s="2"/>
      <c r="H278" s="3"/>
      <c r="I278" s="2"/>
      <c r="J278" s="4">
        <f t="shared" si="12"/>
        <v>0</v>
      </c>
      <c r="K278" s="1">
        <v>1</v>
      </c>
      <c r="L278" s="4">
        <f t="shared" si="11"/>
        <v>0</v>
      </c>
      <c r="M278" s="1"/>
      <c r="N278" s="4"/>
      <c r="O278" s="1"/>
    </row>
    <row r="279" spans="1:15" x14ac:dyDescent="0.25">
      <c r="A279" s="1">
        <v>278</v>
      </c>
      <c r="B279" s="1"/>
      <c r="C279" s="10"/>
      <c r="D279" s="1"/>
      <c r="E279" s="11"/>
      <c r="F279" s="15"/>
      <c r="G279" s="2"/>
      <c r="H279" s="3"/>
      <c r="I279" s="2"/>
      <c r="J279" s="4">
        <f t="shared" si="12"/>
        <v>0</v>
      </c>
      <c r="K279" s="1">
        <v>1</v>
      </c>
      <c r="L279" s="4">
        <f t="shared" si="11"/>
        <v>0</v>
      </c>
      <c r="M279" s="1"/>
      <c r="N279" s="4"/>
      <c r="O279" s="1"/>
    </row>
    <row r="280" spans="1:15" x14ac:dyDescent="0.25">
      <c r="A280" s="1">
        <v>279</v>
      </c>
      <c r="B280" s="1"/>
      <c r="C280" s="10"/>
      <c r="D280" s="1"/>
      <c r="E280" s="11"/>
      <c r="F280" s="15"/>
      <c r="G280" s="2"/>
      <c r="H280" s="3"/>
      <c r="I280" s="2"/>
      <c r="J280" s="4">
        <f t="shared" si="12"/>
        <v>0</v>
      </c>
      <c r="K280" s="1">
        <v>1</v>
      </c>
      <c r="L280" s="4">
        <f t="shared" si="11"/>
        <v>0</v>
      </c>
      <c r="M280" s="1"/>
      <c r="N280" s="4"/>
      <c r="O280" s="1"/>
    </row>
    <row r="281" spans="1:15" x14ac:dyDescent="0.25">
      <c r="A281" s="1">
        <v>280</v>
      </c>
      <c r="B281" s="1"/>
      <c r="C281" s="10"/>
      <c r="D281" s="1"/>
      <c r="E281" s="11"/>
      <c r="F281" s="15"/>
      <c r="G281" s="2"/>
      <c r="H281" s="3"/>
      <c r="I281" s="2"/>
      <c r="J281" s="4">
        <f t="shared" si="12"/>
        <v>0</v>
      </c>
      <c r="K281" s="1">
        <v>1</v>
      </c>
      <c r="L281" s="4">
        <f t="shared" si="11"/>
        <v>0</v>
      </c>
      <c r="M281" s="1"/>
      <c r="N281" s="4"/>
      <c r="O281" s="1"/>
    </row>
    <row r="282" spans="1:15" x14ac:dyDescent="0.25">
      <c r="A282" s="1">
        <v>281</v>
      </c>
      <c r="B282" s="1"/>
      <c r="C282" s="10"/>
      <c r="D282" s="1"/>
      <c r="E282" s="11"/>
      <c r="F282" s="15"/>
      <c r="G282" s="2"/>
      <c r="H282" s="3"/>
      <c r="I282" s="2"/>
      <c r="J282" s="4">
        <f t="shared" si="12"/>
        <v>0</v>
      </c>
      <c r="K282" s="1">
        <v>1</v>
      </c>
      <c r="L282" s="4">
        <f t="shared" si="11"/>
        <v>0</v>
      </c>
      <c r="M282" s="1"/>
      <c r="N282" s="4"/>
      <c r="O282" s="1"/>
    </row>
    <row r="283" spans="1:15" x14ac:dyDescent="0.25">
      <c r="A283" s="1">
        <v>282</v>
      </c>
      <c r="B283" s="1"/>
      <c r="C283" s="10"/>
      <c r="D283" s="1"/>
      <c r="E283" s="11"/>
      <c r="F283" s="15"/>
      <c r="G283" s="2"/>
      <c r="H283" s="3"/>
      <c r="I283" s="2"/>
      <c r="J283" s="4">
        <f t="shared" si="12"/>
        <v>0</v>
      </c>
      <c r="K283" s="1">
        <v>1</v>
      </c>
      <c r="L283" s="4">
        <f t="shared" si="11"/>
        <v>0</v>
      </c>
      <c r="M283" s="1"/>
      <c r="N283" s="4"/>
      <c r="O283" s="1"/>
    </row>
    <row r="284" spans="1:15" x14ac:dyDescent="0.25">
      <c r="A284" s="1">
        <v>283</v>
      </c>
      <c r="B284" s="1"/>
      <c r="C284" s="10"/>
      <c r="D284" s="1"/>
      <c r="E284" s="11"/>
      <c r="F284" s="15"/>
      <c r="G284" s="2"/>
      <c r="H284" s="3"/>
      <c r="I284" s="2"/>
      <c r="J284" s="4">
        <f t="shared" si="12"/>
        <v>0</v>
      </c>
      <c r="K284" s="1">
        <v>1</v>
      </c>
      <c r="L284" s="4">
        <f t="shared" si="11"/>
        <v>0</v>
      </c>
      <c r="M284" s="1"/>
      <c r="N284" s="4"/>
      <c r="O284" s="1"/>
    </row>
    <row r="285" spans="1:15" x14ac:dyDescent="0.25">
      <c r="A285" s="1">
        <v>284</v>
      </c>
      <c r="B285" s="1"/>
      <c r="C285" s="10"/>
      <c r="D285" s="1"/>
      <c r="E285" s="11"/>
      <c r="F285" s="15"/>
      <c r="G285" s="2"/>
      <c r="H285" s="3"/>
      <c r="I285" s="2"/>
      <c r="J285" s="4">
        <f t="shared" si="12"/>
        <v>0</v>
      </c>
      <c r="K285" s="1">
        <v>1</v>
      </c>
      <c r="L285" s="4">
        <f t="shared" ref="L285:L348" si="13">(G285-I285-D285)*K285</f>
        <v>0</v>
      </c>
      <c r="M285" s="1"/>
      <c r="N285" s="4"/>
      <c r="O285" s="1"/>
    </row>
    <row r="286" spans="1:15" x14ac:dyDescent="0.25">
      <c r="A286" s="1">
        <v>285</v>
      </c>
      <c r="B286" s="1"/>
      <c r="C286" s="10"/>
      <c r="D286" s="1"/>
      <c r="E286" s="11"/>
      <c r="F286" s="15"/>
      <c r="G286" s="2"/>
      <c r="H286" s="3"/>
      <c r="I286" s="2"/>
      <c r="J286" s="4">
        <f t="shared" si="12"/>
        <v>0</v>
      </c>
      <c r="K286" s="1">
        <v>1</v>
      </c>
      <c r="L286" s="4">
        <f t="shared" si="13"/>
        <v>0</v>
      </c>
      <c r="M286" s="1"/>
      <c r="N286" s="4"/>
      <c r="O286" s="1"/>
    </row>
    <row r="287" spans="1:15" x14ac:dyDescent="0.25">
      <c r="A287" s="1">
        <v>286</v>
      </c>
      <c r="B287" s="1"/>
      <c r="C287" s="10"/>
      <c r="D287" s="1"/>
      <c r="E287" s="11"/>
      <c r="F287" s="15"/>
      <c r="G287" s="2"/>
      <c r="H287" s="3"/>
      <c r="I287" s="2"/>
      <c r="J287" s="4">
        <f t="shared" si="12"/>
        <v>0</v>
      </c>
      <c r="K287" s="1">
        <v>1</v>
      </c>
      <c r="L287" s="4">
        <f t="shared" si="13"/>
        <v>0</v>
      </c>
      <c r="M287" s="1"/>
      <c r="N287" s="4"/>
      <c r="O287" s="1"/>
    </row>
    <row r="288" spans="1:15" x14ac:dyDescent="0.25">
      <c r="A288" s="1">
        <v>287</v>
      </c>
      <c r="B288" s="1"/>
      <c r="C288" s="10"/>
      <c r="D288" s="1"/>
      <c r="E288" s="11"/>
      <c r="F288" s="15"/>
      <c r="G288" s="2"/>
      <c r="H288" s="3"/>
      <c r="I288" s="2"/>
      <c r="J288" s="4">
        <f t="shared" si="12"/>
        <v>0</v>
      </c>
      <c r="K288" s="1">
        <v>1</v>
      </c>
      <c r="L288" s="4">
        <f t="shared" si="13"/>
        <v>0</v>
      </c>
      <c r="M288" s="1"/>
      <c r="N288" s="4"/>
      <c r="O288" s="1"/>
    </row>
    <row r="289" spans="1:15" x14ac:dyDescent="0.25">
      <c r="A289" s="1">
        <v>288</v>
      </c>
      <c r="B289" s="1"/>
      <c r="C289" s="10"/>
      <c r="D289" s="1"/>
      <c r="E289" s="11"/>
      <c r="F289" s="15"/>
      <c r="G289" s="2"/>
      <c r="H289" s="3"/>
      <c r="I289" s="2"/>
      <c r="J289" s="4">
        <f t="shared" si="12"/>
        <v>0</v>
      </c>
      <c r="K289" s="1">
        <v>1</v>
      </c>
      <c r="L289" s="4">
        <f t="shared" si="13"/>
        <v>0</v>
      </c>
      <c r="M289" s="1"/>
      <c r="N289" s="4"/>
      <c r="O289" s="1"/>
    </row>
    <row r="290" spans="1:15" x14ac:dyDescent="0.25">
      <c r="A290" s="1">
        <v>289</v>
      </c>
      <c r="B290" s="1"/>
      <c r="C290" s="10"/>
      <c r="D290" s="1"/>
      <c r="E290" s="11"/>
      <c r="F290" s="15"/>
      <c r="G290" s="2"/>
      <c r="H290" s="3"/>
      <c r="I290" s="2"/>
      <c r="J290" s="4">
        <f t="shared" si="12"/>
        <v>0</v>
      </c>
      <c r="K290" s="1">
        <v>1</v>
      </c>
      <c r="L290" s="4">
        <f t="shared" si="13"/>
        <v>0</v>
      </c>
      <c r="M290" s="1"/>
      <c r="N290" s="4"/>
      <c r="O290" s="1"/>
    </row>
    <row r="291" spans="1:15" x14ac:dyDescent="0.25">
      <c r="A291" s="1">
        <v>290</v>
      </c>
      <c r="B291" s="1"/>
      <c r="C291" s="10"/>
      <c r="D291" s="1"/>
      <c r="E291" s="11"/>
      <c r="F291" s="15"/>
      <c r="G291" s="2"/>
      <c r="H291" s="3"/>
      <c r="I291" s="2"/>
      <c r="J291" s="4">
        <f t="shared" si="12"/>
        <v>0</v>
      </c>
      <c r="K291" s="1">
        <v>1</v>
      </c>
      <c r="L291" s="4">
        <f t="shared" si="13"/>
        <v>0</v>
      </c>
      <c r="M291" s="1"/>
      <c r="N291" s="4"/>
      <c r="O291" s="1"/>
    </row>
    <row r="292" spans="1:15" x14ac:dyDescent="0.25">
      <c r="A292" s="1">
        <v>291</v>
      </c>
      <c r="B292" s="1"/>
      <c r="C292" s="10"/>
      <c r="D292" s="1"/>
      <c r="E292" s="11"/>
      <c r="F292" s="15"/>
      <c r="G292" s="2"/>
      <c r="H292" s="3"/>
      <c r="I292" s="2"/>
      <c r="J292" s="4">
        <f t="shared" si="12"/>
        <v>0</v>
      </c>
      <c r="K292" s="1">
        <v>1</v>
      </c>
      <c r="L292" s="4">
        <f t="shared" si="13"/>
        <v>0</v>
      </c>
      <c r="M292" s="1"/>
      <c r="N292" s="4"/>
      <c r="O292" s="1"/>
    </row>
    <row r="293" spans="1:15" x14ac:dyDescent="0.25">
      <c r="A293" s="1">
        <v>292</v>
      </c>
      <c r="B293" s="1"/>
      <c r="C293" s="10"/>
      <c r="D293" s="1"/>
      <c r="E293" s="11"/>
      <c r="F293" s="15"/>
      <c r="G293" s="2"/>
      <c r="H293" s="3"/>
      <c r="I293" s="2"/>
      <c r="J293" s="4">
        <f t="shared" si="12"/>
        <v>0</v>
      </c>
      <c r="K293" s="1">
        <v>1</v>
      </c>
      <c r="L293" s="4">
        <f t="shared" si="13"/>
        <v>0</v>
      </c>
      <c r="M293" s="1"/>
      <c r="N293" s="4"/>
      <c r="O293" s="1"/>
    </row>
    <row r="294" spans="1:15" x14ac:dyDescent="0.25">
      <c r="A294" s="1">
        <v>293</v>
      </c>
      <c r="B294" s="1"/>
      <c r="C294" s="10"/>
      <c r="D294" s="1"/>
      <c r="E294" s="11"/>
      <c r="F294" s="15"/>
      <c r="G294" s="2"/>
      <c r="H294" s="3"/>
      <c r="I294" s="2"/>
      <c r="J294" s="4">
        <f t="shared" si="12"/>
        <v>0</v>
      </c>
      <c r="K294" s="1">
        <v>1</v>
      </c>
      <c r="L294" s="4">
        <f t="shared" si="13"/>
        <v>0</v>
      </c>
      <c r="M294" s="1"/>
      <c r="N294" s="4"/>
      <c r="O294" s="1"/>
    </row>
    <row r="295" spans="1:15" x14ac:dyDescent="0.25">
      <c r="A295" s="1">
        <v>294</v>
      </c>
      <c r="B295" s="1"/>
      <c r="C295" s="10"/>
      <c r="D295" s="1"/>
      <c r="E295" s="11"/>
      <c r="F295" s="15"/>
      <c r="G295" s="2"/>
      <c r="H295" s="3"/>
      <c r="I295" s="2"/>
      <c r="J295" s="4">
        <f t="shared" si="12"/>
        <v>0</v>
      </c>
      <c r="K295" s="1">
        <v>1</v>
      </c>
      <c r="L295" s="4">
        <f t="shared" si="13"/>
        <v>0</v>
      </c>
      <c r="M295" s="1"/>
      <c r="N295" s="4"/>
      <c r="O295" s="1"/>
    </row>
    <row r="296" spans="1:15" x14ac:dyDescent="0.25">
      <c r="A296" s="1">
        <v>295</v>
      </c>
      <c r="B296" s="1"/>
      <c r="C296" s="10"/>
      <c r="D296" s="1"/>
      <c r="E296" s="11"/>
      <c r="F296" s="15"/>
      <c r="G296" s="2"/>
      <c r="H296" s="3"/>
      <c r="I296" s="2"/>
      <c r="J296" s="4">
        <f t="shared" si="12"/>
        <v>0</v>
      </c>
      <c r="K296" s="1">
        <v>1</v>
      </c>
      <c r="L296" s="4">
        <f t="shared" si="13"/>
        <v>0</v>
      </c>
      <c r="M296" s="1"/>
      <c r="N296" s="4"/>
      <c r="O296" s="1"/>
    </row>
    <row r="297" spans="1:15" x14ac:dyDescent="0.25">
      <c r="A297" s="1">
        <v>296</v>
      </c>
      <c r="B297" s="1"/>
      <c r="C297" s="10"/>
      <c r="D297" s="1"/>
      <c r="E297" s="11"/>
      <c r="F297" s="15"/>
      <c r="G297" s="2"/>
      <c r="H297" s="3"/>
      <c r="I297" s="2"/>
      <c r="J297" s="4">
        <f t="shared" si="12"/>
        <v>0</v>
      </c>
      <c r="K297" s="1">
        <v>1</v>
      </c>
      <c r="L297" s="4">
        <f t="shared" si="13"/>
        <v>0</v>
      </c>
      <c r="M297" s="1"/>
      <c r="N297" s="4"/>
      <c r="O297" s="1"/>
    </row>
    <row r="298" spans="1:15" x14ac:dyDescent="0.25">
      <c r="A298" s="1">
        <v>297</v>
      </c>
      <c r="B298" s="1"/>
      <c r="C298" s="10"/>
      <c r="D298" s="1"/>
      <c r="E298" s="11"/>
      <c r="F298" s="15"/>
      <c r="G298" s="2"/>
      <c r="H298" s="3"/>
      <c r="I298" s="2"/>
      <c r="J298" s="4">
        <f t="shared" si="12"/>
        <v>0</v>
      </c>
      <c r="K298" s="1">
        <v>1</v>
      </c>
      <c r="L298" s="4">
        <f t="shared" si="13"/>
        <v>0</v>
      </c>
      <c r="M298" s="1"/>
      <c r="N298" s="4"/>
      <c r="O298" s="1"/>
    </row>
    <row r="299" spans="1:15" x14ac:dyDescent="0.25">
      <c r="A299" s="1">
        <v>298</v>
      </c>
      <c r="B299" s="1"/>
      <c r="C299" s="10"/>
      <c r="D299" s="1"/>
      <c r="E299" s="11"/>
      <c r="F299" s="15"/>
      <c r="G299" s="2"/>
      <c r="H299" s="3"/>
      <c r="I299" s="2"/>
      <c r="J299" s="4">
        <f t="shared" si="12"/>
        <v>0</v>
      </c>
      <c r="K299" s="1">
        <v>1</v>
      </c>
      <c r="L299" s="4">
        <f t="shared" si="13"/>
        <v>0</v>
      </c>
      <c r="M299" s="1"/>
      <c r="N299" s="4"/>
      <c r="O299" s="1"/>
    </row>
    <row r="300" spans="1:15" x14ac:dyDescent="0.25">
      <c r="A300" s="1">
        <v>299</v>
      </c>
      <c r="B300" s="1"/>
      <c r="C300" s="10"/>
      <c r="D300" s="1"/>
      <c r="E300" s="11"/>
      <c r="F300" s="15"/>
      <c r="G300" s="2"/>
      <c r="H300" s="3"/>
      <c r="I300" s="2"/>
      <c r="J300" s="4">
        <f t="shared" si="12"/>
        <v>0</v>
      </c>
      <c r="K300" s="1">
        <v>1</v>
      </c>
      <c r="L300" s="4">
        <f t="shared" si="13"/>
        <v>0</v>
      </c>
      <c r="M300" s="1"/>
      <c r="N300" s="4"/>
      <c r="O300" s="1"/>
    </row>
    <row r="301" spans="1:15" x14ac:dyDescent="0.25">
      <c r="A301" s="1">
        <v>300</v>
      </c>
      <c r="B301" s="1"/>
      <c r="C301" s="10"/>
      <c r="D301" s="1"/>
      <c r="E301" s="11"/>
      <c r="F301" s="15"/>
      <c r="G301" s="2"/>
      <c r="H301" s="3"/>
      <c r="I301" s="2"/>
      <c r="J301" s="4">
        <f t="shared" si="12"/>
        <v>0</v>
      </c>
      <c r="K301" s="1">
        <v>1</v>
      </c>
      <c r="L301" s="4">
        <f t="shared" si="13"/>
        <v>0</v>
      </c>
      <c r="M301" s="1"/>
      <c r="N301" s="4"/>
      <c r="O301" s="1"/>
    </row>
    <row r="302" spans="1:15" x14ac:dyDescent="0.25">
      <c r="A302" s="1">
        <v>301</v>
      </c>
      <c r="B302" s="1"/>
      <c r="C302" s="10"/>
      <c r="D302" s="1"/>
      <c r="E302" s="11"/>
      <c r="F302" s="15"/>
      <c r="G302" s="2"/>
      <c r="H302" s="3"/>
      <c r="I302" s="2"/>
      <c r="J302" s="4">
        <f t="shared" si="12"/>
        <v>0</v>
      </c>
      <c r="K302" s="1">
        <v>1</v>
      </c>
      <c r="L302" s="4">
        <f t="shared" si="13"/>
        <v>0</v>
      </c>
      <c r="M302" s="1"/>
      <c r="N302" s="4"/>
      <c r="O302" s="1"/>
    </row>
    <row r="303" spans="1:15" x14ac:dyDescent="0.25">
      <c r="A303" s="1">
        <v>302</v>
      </c>
      <c r="B303" s="1"/>
      <c r="C303" s="10"/>
      <c r="D303" s="1"/>
      <c r="E303" s="11"/>
      <c r="F303" s="15"/>
      <c r="G303" s="2"/>
      <c r="H303" s="3"/>
      <c r="I303" s="2"/>
      <c r="J303" s="4">
        <f t="shared" si="12"/>
        <v>0</v>
      </c>
      <c r="K303" s="1">
        <v>1</v>
      </c>
      <c r="L303" s="4">
        <f t="shared" si="13"/>
        <v>0</v>
      </c>
      <c r="M303" s="1"/>
      <c r="N303" s="4"/>
      <c r="O303" s="1"/>
    </row>
    <row r="304" spans="1:15" x14ac:dyDescent="0.25">
      <c r="A304" s="1">
        <v>303</v>
      </c>
      <c r="B304" s="1"/>
      <c r="C304" s="10"/>
      <c r="D304" s="1"/>
      <c r="E304" s="11"/>
      <c r="F304" s="15"/>
      <c r="G304" s="2"/>
      <c r="H304" s="3"/>
      <c r="I304" s="2"/>
      <c r="J304" s="4">
        <f t="shared" si="12"/>
        <v>0</v>
      </c>
      <c r="K304" s="1">
        <v>1</v>
      </c>
      <c r="L304" s="4">
        <f t="shared" si="13"/>
        <v>0</v>
      </c>
      <c r="M304" s="1"/>
      <c r="N304" s="4"/>
      <c r="O304" s="1"/>
    </row>
    <row r="305" spans="1:15" x14ac:dyDescent="0.25">
      <c r="A305" s="1">
        <v>304</v>
      </c>
      <c r="B305" s="1"/>
      <c r="C305" s="10"/>
      <c r="D305" s="1"/>
      <c r="E305" s="11"/>
      <c r="F305" s="15"/>
      <c r="G305" s="2"/>
      <c r="H305" s="3"/>
      <c r="I305" s="2"/>
      <c r="J305" s="4">
        <f t="shared" si="12"/>
        <v>0</v>
      </c>
      <c r="K305" s="1">
        <v>1</v>
      </c>
      <c r="L305" s="4">
        <f t="shared" si="13"/>
        <v>0</v>
      </c>
      <c r="M305" s="1"/>
      <c r="N305" s="4"/>
      <c r="O305" s="1"/>
    </row>
    <row r="306" spans="1:15" x14ac:dyDescent="0.25">
      <c r="A306" s="1">
        <v>305</v>
      </c>
      <c r="B306" s="1"/>
      <c r="C306" s="10"/>
      <c r="D306" s="1"/>
      <c r="E306" s="11"/>
      <c r="F306" s="15"/>
      <c r="G306" s="2"/>
      <c r="H306" s="3"/>
      <c r="I306" s="2"/>
      <c r="J306" s="4">
        <f t="shared" si="12"/>
        <v>0</v>
      </c>
      <c r="K306" s="1">
        <v>1</v>
      </c>
      <c r="L306" s="4">
        <f t="shared" si="13"/>
        <v>0</v>
      </c>
      <c r="M306" s="1"/>
      <c r="N306" s="4"/>
      <c r="O306" s="1"/>
    </row>
    <row r="307" spans="1:15" x14ac:dyDescent="0.25">
      <c r="A307" s="1">
        <v>306</v>
      </c>
      <c r="B307" s="1"/>
      <c r="C307" s="10"/>
      <c r="D307" s="1"/>
      <c r="E307" s="11"/>
      <c r="F307" s="15"/>
      <c r="G307" s="2"/>
      <c r="H307" s="3"/>
      <c r="I307" s="2"/>
      <c r="J307" s="4">
        <f t="shared" si="12"/>
        <v>0</v>
      </c>
      <c r="K307" s="1">
        <v>1</v>
      </c>
      <c r="L307" s="4">
        <f t="shared" si="13"/>
        <v>0</v>
      </c>
      <c r="M307" s="1"/>
      <c r="N307" s="4"/>
      <c r="O307" s="1"/>
    </row>
    <row r="308" spans="1:15" x14ac:dyDescent="0.25">
      <c r="A308" s="1">
        <v>307</v>
      </c>
      <c r="B308" s="1"/>
      <c r="C308" s="10"/>
      <c r="D308" s="1"/>
      <c r="E308" s="11"/>
      <c r="F308" s="15"/>
      <c r="G308" s="2"/>
      <c r="H308" s="3"/>
      <c r="I308" s="2"/>
      <c r="J308" s="4">
        <f t="shared" si="12"/>
        <v>0</v>
      </c>
      <c r="K308" s="1">
        <v>1</v>
      </c>
      <c r="L308" s="4">
        <f t="shared" si="13"/>
        <v>0</v>
      </c>
      <c r="M308" s="1"/>
      <c r="N308" s="4"/>
      <c r="O308" s="1"/>
    </row>
    <row r="309" spans="1:15" x14ac:dyDescent="0.25">
      <c r="A309" s="1">
        <v>308</v>
      </c>
      <c r="B309" s="1"/>
      <c r="C309" s="10"/>
      <c r="D309" s="1"/>
      <c r="E309" s="11"/>
      <c r="F309" s="15"/>
      <c r="G309" s="2"/>
      <c r="H309" s="3"/>
      <c r="I309" s="2"/>
      <c r="J309" s="4">
        <f t="shared" si="12"/>
        <v>0</v>
      </c>
      <c r="K309" s="1">
        <v>1</v>
      </c>
      <c r="L309" s="4">
        <f t="shared" si="13"/>
        <v>0</v>
      </c>
      <c r="M309" s="1"/>
      <c r="N309" s="4"/>
      <c r="O309" s="1"/>
    </row>
    <row r="310" spans="1:15" x14ac:dyDescent="0.25">
      <c r="A310" s="1">
        <v>309</v>
      </c>
      <c r="B310" s="1"/>
      <c r="C310" s="10"/>
      <c r="D310" s="1"/>
      <c r="E310" s="11"/>
      <c r="F310" s="15"/>
      <c r="G310" s="2"/>
      <c r="H310" s="3"/>
      <c r="I310" s="2"/>
      <c r="J310" s="4">
        <f t="shared" si="12"/>
        <v>0</v>
      </c>
      <c r="K310" s="1">
        <v>1</v>
      </c>
      <c r="L310" s="4">
        <f t="shared" si="13"/>
        <v>0</v>
      </c>
      <c r="M310" s="1"/>
      <c r="N310" s="4"/>
      <c r="O310" s="1"/>
    </row>
    <row r="311" spans="1:15" x14ac:dyDescent="0.25">
      <c r="A311" s="1">
        <v>310</v>
      </c>
      <c r="B311" s="1"/>
      <c r="C311" s="10"/>
      <c r="D311" s="1"/>
      <c r="E311" s="11"/>
      <c r="F311" s="15"/>
      <c r="G311" s="2"/>
      <c r="H311" s="3"/>
      <c r="I311" s="2"/>
      <c r="J311" s="4">
        <f t="shared" si="12"/>
        <v>0</v>
      </c>
      <c r="K311" s="1">
        <v>1</v>
      </c>
      <c r="L311" s="4">
        <f t="shared" si="13"/>
        <v>0</v>
      </c>
      <c r="M311" s="1"/>
      <c r="N311" s="4"/>
      <c r="O311" s="1"/>
    </row>
    <row r="312" spans="1:15" x14ac:dyDescent="0.25">
      <c r="A312" s="1">
        <v>311</v>
      </c>
      <c r="B312" s="1"/>
      <c r="C312" s="10"/>
      <c r="D312" s="1"/>
      <c r="E312" s="11"/>
      <c r="F312" s="15"/>
      <c r="G312" s="2"/>
      <c r="H312" s="3"/>
      <c r="I312" s="2"/>
      <c r="J312" s="4">
        <f t="shared" si="12"/>
        <v>0</v>
      </c>
      <c r="K312" s="1">
        <v>1</v>
      </c>
      <c r="L312" s="4">
        <f t="shared" si="13"/>
        <v>0</v>
      </c>
      <c r="M312" s="1"/>
      <c r="N312" s="4"/>
      <c r="O312" s="1"/>
    </row>
    <row r="313" spans="1:15" x14ac:dyDescent="0.25">
      <c r="A313" s="1">
        <v>312</v>
      </c>
      <c r="B313" s="1"/>
      <c r="C313" s="10"/>
      <c r="D313" s="1"/>
      <c r="E313" s="11"/>
      <c r="F313" s="15"/>
      <c r="G313" s="2"/>
      <c r="H313" s="3"/>
      <c r="I313" s="2"/>
      <c r="J313" s="4">
        <f t="shared" si="12"/>
        <v>0</v>
      </c>
      <c r="K313" s="1">
        <v>1</v>
      </c>
      <c r="L313" s="4">
        <f t="shared" si="13"/>
        <v>0</v>
      </c>
      <c r="M313" s="1"/>
      <c r="N313" s="4"/>
      <c r="O313" s="1"/>
    </row>
    <row r="314" spans="1:15" x14ac:dyDescent="0.25">
      <c r="A314" s="1">
        <v>313</v>
      </c>
      <c r="B314" s="1"/>
      <c r="C314" s="10"/>
      <c r="D314" s="1"/>
      <c r="E314" s="11"/>
      <c r="F314" s="15"/>
      <c r="G314" s="2"/>
      <c r="H314" s="3"/>
      <c r="I314" s="2"/>
      <c r="J314" s="4">
        <f t="shared" si="12"/>
        <v>0</v>
      </c>
      <c r="K314" s="1">
        <v>1</v>
      </c>
      <c r="L314" s="4">
        <f t="shared" si="13"/>
        <v>0</v>
      </c>
      <c r="M314" s="1"/>
      <c r="N314" s="4"/>
      <c r="O314" s="1"/>
    </row>
    <row r="315" spans="1:15" x14ac:dyDescent="0.25">
      <c r="A315" s="1">
        <v>314</v>
      </c>
      <c r="B315" s="1"/>
      <c r="C315" s="10"/>
      <c r="D315" s="1"/>
      <c r="E315" s="11"/>
      <c r="F315" s="15"/>
      <c r="G315" s="2"/>
      <c r="H315" s="3"/>
      <c r="I315" s="2"/>
      <c r="J315" s="4">
        <f t="shared" si="12"/>
        <v>0</v>
      </c>
      <c r="K315" s="1">
        <v>1</v>
      </c>
      <c r="L315" s="4">
        <f t="shared" si="13"/>
        <v>0</v>
      </c>
      <c r="M315" s="1"/>
      <c r="N315" s="4"/>
      <c r="O315" s="1"/>
    </row>
    <row r="316" spans="1:15" x14ac:dyDescent="0.25">
      <c r="A316" s="1">
        <v>315</v>
      </c>
      <c r="B316" s="1"/>
      <c r="C316" s="10"/>
      <c r="D316" s="1"/>
      <c r="E316" s="11"/>
      <c r="F316" s="15"/>
      <c r="G316" s="2"/>
      <c r="H316" s="3"/>
      <c r="I316" s="2"/>
      <c r="J316" s="4">
        <f t="shared" si="12"/>
        <v>0</v>
      </c>
      <c r="K316" s="1">
        <v>1</v>
      </c>
      <c r="L316" s="4">
        <f t="shared" si="13"/>
        <v>0</v>
      </c>
      <c r="M316" s="1"/>
      <c r="N316" s="4"/>
      <c r="O316" s="1"/>
    </row>
    <row r="317" spans="1:15" x14ac:dyDescent="0.25">
      <c r="A317" s="1">
        <v>316</v>
      </c>
      <c r="B317" s="1"/>
      <c r="C317" s="10"/>
      <c r="D317" s="1"/>
      <c r="E317" s="11"/>
      <c r="F317" s="15"/>
      <c r="G317" s="2"/>
      <c r="H317" s="3"/>
      <c r="I317" s="2"/>
      <c r="J317" s="4">
        <f t="shared" si="12"/>
        <v>0</v>
      </c>
      <c r="K317" s="1">
        <v>1</v>
      </c>
      <c r="L317" s="4">
        <f t="shared" si="13"/>
        <v>0</v>
      </c>
      <c r="M317" s="1"/>
      <c r="N317" s="4"/>
      <c r="O317" s="1"/>
    </row>
    <row r="318" spans="1:15" x14ac:dyDescent="0.25">
      <c r="A318" s="1">
        <v>317</v>
      </c>
      <c r="B318" s="1"/>
      <c r="C318" s="10"/>
      <c r="D318" s="1"/>
      <c r="E318" s="11"/>
      <c r="F318" s="15"/>
      <c r="G318" s="2"/>
      <c r="H318" s="3"/>
      <c r="I318" s="2"/>
      <c r="J318" s="4">
        <f t="shared" si="12"/>
        <v>0</v>
      </c>
      <c r="K318" s="1">
        <v>1</v>
      </c>
      <c r="L318" s="4">
        <f t="shared" si="13"/>
        <v>0</v>
      </c>
      <c r="M318" s="1"/>
      <c r="N318" s="4"/>
      <c r="O318" s="1"/>
    </row>
    <row r="319" spans="1:15" x14ac:dyDescent="0.25">
      <c r="A319" s="1">
        <v>318</v>
      </c>
      <c r="B319" s="1"/>
      <c r="C319" s="10"/>
      <c r="D319" s="1"/>
      <c r="E319" s="11"/>
      <c r="F319" s="15"/>
      <c r="G319" s="2"/>
      <c r="H319" s="3"/>
      <c r="I319" s="2"/>
      <c r="J319" s="4">
        <f t="shared" si="12"/>
        <v>0</v>
      </c>
      <c r="K319" s="1">
        <v>1</v>
      </c>
      <c r="L319" s="4">
        <f t="shared" si="13"/>
        <v>0</v>
      </c>
      <c r="M319" s="1"/>
      <c r="N319" s="4"/>
      <c r="O319" s="1"/>
    </row>
    <row r="320" spans="1:15" x14ac:dyDescent="0.25">
      <c r="A320" s="1">
        <v>319</v>
      </c>
      <c r="B320" s="1"/>
      <c r="C320" s="10"/>
      <c r="D320" s="1"/>
      <c r="E320" s="11"/>
      <c r="F320" s="15"/>
      <c r="G320" s="2"/>
      <c r="H320" s="3"/>
      <c r="I320" s="2"/>
      <c r="J320" s="4">
        <f t="shared" si="12"/>
        <v>0</v>
      </c>
      <c r="K320" s="1">
        <v>1</v>
      </c>
      <c r="L320" s="4">
        <f t="shared" si="13"/>
        <v>0</v>
      </c>
      <c r="M320" s="1"/>
      <c r="N320" s="4"/>
      <c r="O320" s="1"/>
    </row>
    <row r="321" spans="1:15" x14ac:dyDescent="0.25">
      <c r="A321" s="1">
        <v>320</v>
      </c>
      <c r="B321" s="1"/>
      <c r="C321" s="10"/>
      <c r="D321" s="1"/>
      <c r="E321" s="11"/>
      <c r="F321" s="15"/>
      <c r="G321" s="2"/>
      <c r="H321" s="3"/>
      <c r="I321" s="2"/>
      <c r="J321" s="4">
        <f t="shared" si="12"/>
        <v>0</v>
      </c>
      <c r="K321" s="1">
        <v>1</v>
      </c>
      <c r="L321" s="4">
        <f t="shared" si="13"/>
        <v>0</v>
      </c>
      <c r="M321" s="1"/>
      <c r="N321" s="4"/>
      <c r="O321" s="1"/>
    </row>
    <row r="322" spans="1:15" x14ac:dyDescent="0.25">
      <c r="A322" s="1">
        <v>321</v>
      </c>
      <c r="B322" s="1"/>
      <c r="C322" s="10"/>
      <c r="D322" s="1"/>
      <c r="E322" s="11"/>
      <c r="F322" s="15"/>
      <c r="G322" s="2"/>
      <c r="H322" s="3"/>
      <c r="I322" s="2"/>
      <c r="J322" s="4">
        <f t="shared" si="12"/>
        <v>0</v>
      </c>
      <c r="K322" s="1">
        <v>1</v>
      </c>
      <c r="L322" s="4">
        <f t="shared" si="13"/>
        <v>0</v>
      </c>
      <c r="M322" s="1"/>
      <c r="N322" s="4"/>
      <c r="O322" s="1"/>
    </row>
    <row r="323" spans="1:15" x14ac:dyDescent="0.25">
      <c r="A323" s="1">
        <v>322</v>
      </c>
      <c r="B323" s="1"/>
      <c r="C323" s="10"/>
      <c r="D323" s="1"/>
      <c r="E323" s="11"/>
      <c r="F323" s="15"/>
      <c r="G323" s="2"/>
      <c r="H323" s="3"/>
      <c r="I323" s="2"/>
      <c r="J323" s="4">
        <f t="shared" si="12"/>
        <v>0</v>
      </c>
      <c r="K323" s="1">
        <v>1</v>
      </c>
      <c r="L323" s="4">
        <f t="shared" si="13"/>
        <v>0</v>
      </c>
      <c r="M323" s="1"/>
      <c r="N323" s="4"/>
      <c r="O323" s="1"/>
    </row>
    <row r="324" spans="1:15" x14ac:dyDescent="0.25">
      <c r="A324" s="1">
        <v>323</v>
      </c>
      <c r="B324" s="1"/>
      <c r="C324" s="10"/>
      <c r="D324" s="1"/>
      <c r="E324" s="11"/>
      <c r="F324" s="15"/>
      <c r="G324" s="2"/>
      <c r="H324" s="3"/>
      <c r="I324" s="2"/>
      <c r="J324" s="4">
        <f t="shared" si="12"/>
        <v>0</v>
      </c>
      <c r="K324" s="1">
        <v>1</v>
      </c>
      <c r="L324" s="4">
        <f t="shared" si="13"/>
        <v>0</v>
      </c>
      <c r="M324" s="1"/>
      <c r="N324" s="4"/>
      <c r="O324" s="1"/>
    </row>
    <row r="325" spans="1:15" x14ac:dyDescent="0.25">
      <c r="A325" s="1">
        <v>324</v>
      </c>
      <c r="B325" s="1"/>
      <c r="C325" s="10"/>
      <c r="D325" s="1"/>
      <c r="E325" s="11"/>
      <c r="F325" s="15"/>
      <c r="G325" s="2"/>
      <c r="H325" s="3"/>
      <c r="I325" s="2"/>
      <c r="J325" s="4">
        <f t="shared" si="12"/>
        <v>0</v>
      </c>
      <c r="K325" s="1">
        <v>1</v>
      </c>
      <c r="L325" s="4">
        <f t="shared" si="13"/>
        <v>0</v>
      </c>
      <c r="M325" s="1"/>
      <c r="N325" s="4"/>
      <c r="O325" s="1"/>
    </row>
    <row r="326" spans="1:15" x14ac:dyDescent="0.25">
      <c r="A326" s="1">
        <v>325</v>
      </c>
      <c r="B326" s="1"/>
      <c r="C326" s="10"/>
      <c r="D326" s="1"/>
      <c r="E326" s="11"/>
      <c r="F326" s="15"/>
      <c r="G326" s="2"/>
      <c r="H326" s="3"/>
      <c r="I326" s="2"/>
      <c r="J326" s="4">
        <f t="shared" si="12"/>
        <v>0</v>
      </c>
      <c r="K326" s="1">
        <v>1</v>
      </c>
      <c r="L326" s="4">
        <f t="shared" si="13"/>
        <v>0</v>
      </c>
      <c r="M326" s="1"/>
      <c r="N326" s="4"/>
      <c r="O326" s="1"/>
    </row>
    <row r="327" spans="1:15" x14ac:dyDescent="0.25">
      <c r="A327" s="1">
        <v>326</v>
      </c>
      <c r="B327" s="1"/>
      <c r="C327" s="10"/>
      <c r="D327" s="1"/>
      <c r="E327" s="11"/>
      <c r="F327" s="15"/>
      <c r="G327" s="2"/>
      <c r="H327" s="3"/>
      <c r="I327" s="2"/>
      <c r="J327" s="4">
        <f t="shared" si="12"/>
        <v>0</v>
      </c>
      <c r="K327" s="1">
        <v>1</v>
      </c>
      <c r="L327" s="4">
        <f t="shared" si="13"/>
        <v>0</v>
      </c>
      <c r="M327" s="1"/>
      <c r="N327" s="4"/>
      <c r="O327" s="1"/>
    </row>
    <row r="328" spans="1:15" x14ac:dyDescent="0.25">
      <c r="A328" s="1">
        <v>327</v>
      </c>
      <c r="B328" s="1"/>
      <c r="C328" s="10"/>
      <c r="D328" s="1"/>
      <c r="E328" s="11"/>
      <c r="F328" s="15"/>
      <c r="G328" s="2"/>
      <c r="H328" s="3"/>
      <c r="I328" s="2"/>
      <c r="J328" s="4">
        <f t="shared" si="12"/>
        <v>0</v>
      </c>
      <c r="K328" s="1">
        <v>1</v>
      </c>
      <c r="L328" s="4">
        <f t="shared" si="13"/>
        <v>0</v>
      </c>
      <c r="M328" s="1"/>
      <c r="N328" s="4"/>
      <c r="O328" s="1"/>
    </row>
    <row r="329" spans="1:15" x14ac:dyDescent="0.25">
      <c r="A329" s="1">
        <v>328</v>
      </c>
      <c r="B329" s="1"/>
      <c r="C329" s="10"/>
      <c r="D329" s="1"/>
      <c r="E329" s="11"/>
      <c r="F329" s="15"/>
      <c r="G329" s="2"/>
      <c r="H329" s="3"/>
      <c r="I329" s="2"/>
      <c r="J329" s="4">
        <f t="shared" si="12"/>
        <v>0</v>
      </c>
      <c r="K329" s="1">
        <v>1</v>
      </c>
      <c r="L329" s="4">
        <f t="shared" si="13"/>
        <v>0</v>
      </c>
      <c r="M329" s="1"/>
      <c r="N329" s="4"/>
      <c r="O329" s="1"/>
    </row>
    <row r="330" spans="1:15" x14ac:dyDescent="0.25">
      <c r="A330" s="1">
        <v>329</v>
      </c>
      <c r="B330" s="1"/>
      <c r="C330" s="10"/>
      <c r="D330" s="1"/>
      <c r="E330" s="11"/>
      <c r="F330" s="15"/>
      <c r="G330" s="2"/>
      <c r="H330" s="3"/>
      <c r="I330" s="2"/>
      <c r="J330" s="4">
        <f t="shared" si="12"/>
        <v>0</v>
      </c>
      <c r="K330" s="1">
        <v>1</v>
      </c>
      <c r="L330" s="4">
        <f t="shared" si="13"/>
        <v>0</v>
      </c>
      <c r="M330" s="1"/>
      <c r="N330" s="4"/>
      <c r="O330" s="1"/>
    </row>
    <row r="331" spans="1:15" x14ac:dyDescent="0.25">
      <c r="A331" s="1">
        <v>330</v>
      </c>
      <c r="B331" s="1"/>
      <c r="C331" s="10"/>
      <c r="D331" s="1"/>
      <c r="E331" s="11"/>
      <c r="F331" s="15"/>
      <c r="G331" s="2"/>
      <c r="H331" s="3"/>
      <c r="I331" s="2"/>
      <c r="J331" s="4">
        <f t="shared" si="12"/>
        <v>0</v>
      </c>
      <c r="K331" s="1">
        <v>1</v>
      </c>
      <c r="L331" s="4">
        <f t="shared" si="13"/>
        <v>0</v>
      </c>
      <c r="M331" s="1"/>
      <c r="N331" s="4"/>
      <c r="O331" s="1"/>
    </row>
    <row r="332" spans="1:15" x14ac:dyDescent="0.25">
      <c r="A332" s="1">
        <v>331</v>
      </c>
      <c r="B332" s="1"/>
      <c r="C332" s="10"/>
      <c r="D332" s="1"/>
      <c r="E332" s="11"/>
      <c r="F332" s="15"/>
      <c r="G332" s="2"/>
      <c r="H332" s="3"/>
      <c r="I332" s="2"/>
      <c r="J332" s="4">
        <f t="shared" si="12"/>
        <v>0</v>
      </c>
      <c r="K332" s="1">
        <v>1</v>
      </c>
      <c r="L332" s="4">
        <f t="shared" si="13"/>
        <v>0</v>
      </c>
      <c r="M332" s="1"/>
      <c r="N332" s="4"/>
      <c r="O332" s="1"/>
    </row>
    <row r="333" spans="1:15" x14ac:dyDescent="0.25">
      <c r="A333" s="1">
        <v>332</v>
      </c>
      <c r="B333" s="1"/>
      <c r="C333" s="10"/>
      <c r="D333" s="1"/>
      <c r="E333" s="11"/>
      <c r="F333" s="15"/>
      <c r="G333" s="2"/>
      <c r="H333" s="3"/>
      <c r="I333" s="2"/>
      <c r="J333" s="4">
        <f t="shared" si="12"/>
        <v>0</v>
      </c>
      <c r="K333" s="1">
        <v>1</v>
      </c>
      <c r="L333" s="4">
        <f t="shared" si="13"/>
        <v>0</v>
      </c>
      <c r="M333" s="1"/>
      <c r="N333" s="4"/>
      <c r="O333" s="1"/>
    </row>
    <row r="334" spans="1:15" x14ac:dyDescent="0.25">
      <c r="A334" s="1">
        <v>333</v>
      </c>
      <c r="B334" s="1"/>
      <c r="C334" s="10"/>
      <c r="D334" s="1"/>
      <c r="E334" s="11"/>
      <c r="F334" s="15"/>
      <c r="G334" s="2"/>
      <c r="H334" s="3"/>
      <c r="I334" s="2"/>
      <c r="J334" s="4">
        <f t="shared" si="12"/>
        <v>0</v>
      </c>
      <c r="K334" s="1">
        <v>1</v>
      </c>
      <c r="L334" s="4">
        <f t="shared" si="13"/>
        <v>0</v>
      </c>
      <c r="M334" s="1"/>
      <c r="N334" s="4"/>
      <c r="O334" s="1"/>
    </row>
    <row r="335" spans="1:15" x14ac:dyDescent="0.25">
      <c r="A335" s="1">
        <v>334</v>
      </c>
      <c r="B335" s="1"/>
      <c r="C335" s="10"/>
      <c r="D335" s="1"/>
      <c r="E335" s="11"/>
      <c r="F335" s="15"/>
      <c r="G335" s="2"/>
      <c r="H335" s="3"/>
      <c r="I335" s="2"/>
      <c r="J335" s="4">
        <f t="shared" si="12"/>
        <v>0</v>
      </c>
      <c r="K335" s="1">
        <v>1</v>
      </c>
      <c r="L335" s="4">
        <f t="shared" si="13"/>
        <v>0</v>
      </c>
      <c r="M335" s="1"/>
      <c r="N335" s="4"/>
      <c r="O335" s="1"/>
    </row>
    <row r="336" spans="1:15" x14ac:dyDescent="0.25">
      <c r="A336" s="1">
        <v>335</v>
      </c>
      <c r="B336" s="1"/>
      <c r="C336" s="10"/>
      <c r="D336" s="1"/>
      <c r="E336" s="11"/>
      <c r="F336" s="15"/>
      <c r="G336" s="2"/>
      <c r="H336" s="3"/>
      <c r="I336" s="2"/>
      <c r="J336" s="4">
        <f t="shared" si="12"/>
        <v>0</v>
      </c>
      <c r="K336" s="1">
        <v>1</v>
      </c>
      <c r="L336" s="4">
        <f t="shared" si="13"/>
        <v>0</v>
      </c>
      <c r="M336" s="1"/>
      <c r="N336" s="4"/>
      <c r="O336" s="1"/>
    </row>
    <row r="337" spans="1:15" x14ac:dyDescent="0.25">
      <c r="A337" s="1">
        <v>336</v>
      </c>
      <c r="B337" s="1"/>
      <c r="C337" s="10"/>
      <c r="D337" s="1"/>
      <c r="E337" s="11"/>
      <c r="F337" s="15"/>
      <c r="G337" s="2"/>
      <c r="H337" s="3"/>
      <c r="I337" s="2"/>
      <c r="J337" s="4">
        <f t="shared" ref="J337:J360" si="14">G337-I337</f>
        <v>0</v>
      </c>
      <c r="K337" s="1">
        <v>1</v>
      </c>
      <c r="L337" s="4">
        <f t="shared" si="13"/>
        <v>0</v>
      </c>
      <c r="M337" s="1"/>
      <c r="N337" s="4"/>
      <c r="O337" s="1"/>
    </row>
    <row r="338" spans="1:15" x14ac:dyDescent="0.25">
      <c r="A338" s="1">
        <v>337</v>
      </c>
      <c r="B338" s="1"/>
      <c r="C338" s="10"/>
      <c r="D338" s="1"/>
      <c r="E338" s="11"/>
      <c r="F338" s="15"/>
      <c r="G338" s="2"/>
      <c r="H338" s="3"/>
      <c r="I338" s="2"/>
      <c r="J338" s="4">
        <f t="shared" si="14"/>
        <v>0</v>
      </c>
      <c r="K338" s="1">
        <v>1</v>
      </c>
      <c r="L338" s="4">
        <f t="shared" si="13"/>
        <v>0</v>
      </c>
      <c r="M338" s="1"/>
      <c r="N338" s="4"/>
      <c r="O338" s="1"/>
    </row>
    <row r="339" spans="1:15" x14ac:dyDescent="0.25">
      <c r="A339" s="1">
        <v>338</v>
      </c>
      <c r="B339" s="1"/>
      <c r="C339" s="10"/>
      <c r="D339" s="1"/>
      <c r="E339" s="11"/>
      <c r="F339" s="15"/>
      <c r="G339" s="2"/>
      <c r="H339" s="3"/>
      <c r="I339" s="2"/>
      <c r="J339" s="4">
        <f t="shared" si="14"/>
        <v>0</v>
      </c>
      <c r="K339" s="1">
        <v>1</v>
      </c>
      <c r="L339" s="4">
        <f t="shared" si="13"/>
        <v>0</v>
      </c>
      <c r="M339" s="1"/>
      <c r="N339" s="4"/>
      <c r="O339" s="1"/>
    </row>
    <row r="340" spans="1:15" x14ac:dyDescent="0.25">
      <c r="A340" s="1">
        <v>339</v>
      </c>
      <c r="B340" s="1"/>
      <c r="C340" s="10"/>
      <c r="D340" s="1"/>
      <c r="E340" s="11"/>
      <c r="F340" s="15"/>
      <c r="G340" s="2"/>
      <c r="H340" s="3"/>
      <c r="I340" s="2"/>
      <c r="J340" s="4">
        <f t="shared" si="14"/>
        <v>0</v>
      </c>
      <c r="K340" s="1">
        <v>1</v>
      </c>
      <c r="L340" s="4">
        <f t="shared" si="13"/>
        <v>0</v>
      </c>
      <c r="M340" s="1"/>
      <c r="N340" s="4"/>
      <c r="O340" s="1"/>
    </row>
    <row r="341" spans="1:15" x14ac:dyDescent="0.25">
      <c r="A341" s="1">
        <v>340</v>
      </c>
      <c r="B341" s="1"/>
      <c r="C341" s="10"/>
      <c r="D341" s="1"/>
      <c r="E341" s="11"/>
      <c r="F341" s="15"/>
      <c r="G341" s="2"/>
      <c r="H341" s="3"/>
      <c r="I341" s="2"/>
      <c r="J341" s="4">
        <f t="shared" si="14"/>
        <v>0</v>
      </c>
      <c r="K341" s="1">
        <v>1</v>
      </c>
      <c r="L341" s="4">
        <f t="shared" si="13"/>
        <v>0</v>
      </c>
      <c r="M341" s="1"/>
      <c r="N341" s="4"/>
      <c r="O341" s="1"/>
    </row>
    <row r="342" spans="1:15" x14ac:dyDescent="0.25">
      <c r="A342" s="1">
        <v>341</v>
      </c>
      <c r="B342" s="1"/>
      <c r="C342" s="10"/>
      <c r="D342" s="1"/>
      <c r="E342" s="11"/>
      <c r="F342" s="15"/>
      <c r="G342" s="2"/>
      <c r="H342" s="3"/>
      <c r="I342" s="2"/>
      <c r="J342" s="4">
        <f t="shared" si="14"/>
        <v>0</v>
      </c>
      <c r="K342" s="1">
        <v>1</v>
      </c>
      <c r="L342" s="4">
        <f t="shared" si="13"/>
        <v>0</v>
      </c>
      <c r="M342" s="1"/>
      <c r="N342" s="4"/>
      <c r="O342" s="1"/>
    </row>
    <row r="343" spans="1:15" x14ac:dyDescent="0.25">
      <c r="A343" s="1">
        <v>342</v>
      </c>
      <c r="B343" s="1"/>
      <c r="C343" s="10"/>
      <c r="D343" s="1"/>
      <c r="E343" s="11"/>
      <c r="F343" s="15"/>
      <c r="G343" s="2"/>
      <c r="H343" s="3"/>
      <c r="I343" s="2"/>
      <c r="J343" s="4">
        <f t="shared" si="14"/>
        <v>0</v>
      </c>
      <c r="K343" s="1">
        <v>1</v>
      </c>
      <c r="L343" s="4">
        <f t="shared" si="13"/>
        <v>0</v>
      </c>
      <c r="M343" s="1"/>
      <c r="N343" s="4"/>
      <c r="O343" s="1"/>
    </row>
    <row r="344" spans="1:15" x14ac:dyDescent="0.25">
      <c r="A344" s="1">
        <v>343</v>
      </c>
      <c r="B344" s="1"/>
      <c r="C344" s="10"/>
      <c r="D344" s="1"/>
      <c r="E344" s="11"/>
      <c r="F344" s="15"/>
      <c r="G344" s="2"/>
      <c r="H344" s="3"/>
      <c r="I344" s="2"/>
      <c r="J344" s="4">
        <f t="shared" si="14"/>
        <v>0</v>
      </c>
      <c r="K344" s="1">
        <v>1</v>
      </c>
      <c r="L344" s="4">
        <f t="shared" si="13"/>
        <v>0</v>
      </c>
      <c r="M344" s="1"/>
      <c r="N344" s="4"/>
      <c r="O344" s="1"/>
    </row>
    <row r="345" spans="1:15" x14ac:dyDescent="0.25">
      <c r="A345" s="1">
        <v>344</v>
      </c>
      <c r="B345" s="1"/>
      <c r="C345" s="10"/>
      <c r="D345" s="1"/>
      <c r="E345" s="11"/>
      <c r="F345" s="15"/>
      <c r="G345" s="2"/>
      <c r="H345" s="3"/>
      <c r="I345" s="2"/>
      <c r="J345" s="4">
        <f t="shared" si="14"/>
        <v>0</v>
      </c>
      <c r="K345" s="1">
        <v>1</v>
      </c>
      <c r="L345" s="4">
        <f t="shared" si="13"/>
        <v>0</v>
      </c>
      <c r="M345" s="1"/>
      <c r="N345" s="4"/>
      <c r="O345" s="1"/>
    </row>
    <row r="346" spans="1:15" x14ac:dyDescent="0.25">
      <c r="A346" s="1">
        <v>345</v>
      </c>
      <c r="B346" s="1"/>
      <c r="C346" s="10"/>
      <c r="D346" s="1"/>
      <c r="E346" s="11"/>
      <c r="F346" s="15"/>
      <c r="G346" s="2"/>
      <c r="H346" s="3"/>
      <c r="I346" s="2"/>
      <c r="J346" s="4">
        <f t="shared" si="14"/>
        <v>0</v>
      </c>
      <c r="K346" s="1">
        <v>1</v>
      </c>
      <c r="L346" s="4">
        <f t="shared" si="13"/>
        <v>0</v>
      </c>
      <c r="M346" s="1"/>
      <c r="N346" s="4"/>
      <c r="O346" s="1"/>
    </row>
    <row r="347" spans="1:15" x14ac:dyDescent="0.25">
      <c r="A347" s="1">
        <v>346</v>
      </c>
      <c r="B347" s="1"/>
      <c r="C347" s="10"/>
      <c r="D347" s="1"/>
      <c r="E347" s="11"/>
      <c r="F347" s="15"/>
      <c r="G347" s="2"/>
      <c r="H347" s="3"/>
      <c r="I347" s="2"/>
      <c r="J347" s="4">
        <f t="shared" si="14"/>
        <v>0</v>
      </c>
      <c r="K347" s="1">
        <v>1</v>
      </c>
      <c r="L347" s="4">
        <f t="shared" si="13"/>
        <v>0</v>
      </c>
      <c r="M347" s="1"/>
      <c r="N347" s="4"/>
      <c r="O347" s="1"/>
    </row>
    <row r="348" spans="1:15" x14ac:dyDescent="0.25">
      <c r="A348" s="1">
        <v>347</v>
      </c>
      <c r="B348" s="1"/>
      <c r="C348" s="10"/>
      <c r="D348" s="1"/>
      <c r="E348" s="11"/>
      <c r="F348" s="15"/>
      <c r="G348" s="2"/>
      <c r="H348" s="3"/>
      <c r="I348" s="2"/>
      <c r="J348" s="4">
        <f t="shared" si="14"/>
        <v>0</v>
      </c>
      <c r="K348" s="1">
        <v>1</v>
      </c>
      <c r="L348" s="4">
        <f t="shared" si="13"/>
        <v>0</v>
      </c>
      <c r="M348" s="1"/>
      <c r="N348" s="4"/>
      <c r="O348" s="1"/>
    </row>
    <row r="349" spans="1:15" x14ac:dyDescent="0.25">
      <c r="A349" s="1">
        <v>348</v>
      </c>
      <c r="B349" s="1"/>
      <c r="C349" s="10"/>
      <c r="D349" s="1"/>
      <c r="E349" s="11"/>
      <c r="F349" s="15"/>
      <c r="G349" s="2"/>
      <c r="H349" s="3"/>
      <c r="I349" s="2"/>
      <c r="J349" s="4">
        <f t="shared" si="14"/>
        <v>0</v>
      </c>
      <c r="K349" s="1">
        <v>1</v>
      </c>
      <c r="L349" s="4">
        <f t="shared" ref="L349:L360" si="15">(G349-I349-D349)*K349</f>
        <v>0</v>
      </c>
      <c r="M349" s="1"/>
      <c r="N349" s="4"/>
      <c r="O349" s="1"/>
    </row>
    <row r="350" spans="1:15" x14ac:dyDescent="0.25">
      <c r="A350" s="1">
        <v>349</v>
      </c>
      <c r="B350" s="1"/>
      <c r="C350" s="10"/>
      <c r="D350" s="1"/>
      <c r="E350" s="11"/>
      <c r="F350" s="15"/>
      <c r="G350" s="2"/>
      <c r="H350" s="3"/>
      <c r="I350" s="2"/>
      <c r="J350" s="4">
        <f t="shared" si="14"/>
        <v>0</v>
      </c>
      <c r="K350" s="1">
        <v>1</v>
      </c>
      <c r="L350" s="4">
        <f t="shared" si="15"/>
        <v>0</v>
      </c>
      <c r="M350" s="1"/>
      <c r="N350" s="4"/>
      <c r="O350" s="1"/>
    </row>
    <row r="351" spans="1:15" x14ac:dyDescent="0.25">
      <c r="A351" s="1">
        <v>350</v>
      </c>
      <c r="B351" s="1"/>
      <c r="C351" s="10"/>
      <c r="D351" s="1"/>
      <c r="E351" s="11"/>
      <c r="F351" s="15"/>
      <c r="G351" s="2"/>
      <c r="H351" s="3"/>
      <c r="I351" s="2"/>
      <c r="J351" s="4">
        <f t="shared" si="14"/>
        <v>0</v>
      </c>
      <c r="K351" s="1">
        <v>1</v>
      </c>
      <c r="L351" s="4">
        <f t="shared" si="15"/>
        <v>0</v>
      </c>
      <c r="M351" s="1"/>
      <c r="N351" s="4"/>
      <c r="O351" s="1"/>
    </row>
    <row r="352" spans="1:15" x14ac:dyDescent="0.25">
      <c r="A352" s="1">
        <v>351</v>
      </c>
      <c r="B352" s="1"/>
      <c r="C352" s="10"/>
      <c r="D352" s="1"/>
      <c r="E352" s="11"/>
      <c r="F352" s="15"/>
      <c r="G352" s="2"/>
      <c r="H352" s="3"/>
      <c r="I352" s="2"/>
      <c r="J352" s="4">
        <f t="shared" si="14"/>
        <v>0</v>
      </c>
      <c r="K352" s="1">
        <v>1</v>
      </c>
      <c r="L352" s="4">
        <f t="shared" si="15"/>
        <v>0</v>
      </c>
      <c r="M352" s="1"/>
      <c r="N352" s="4"/>
      <c r="O352" s="1"/>
    </row>
    <row r="353" spans="1:15" x14ac:dyDescent="0.25">
      <c r="A353" s="1">
        <v>352</v>
      </c>
      <c r="B353" s="1"/>
      <c r="C353" s="10"/>
      <c r="D353" s="1"/>
      <c r="E353" s="11"/>
      <c r="F353" s="15"/>
      <c r="G353" s="2"/>
      <c r="H353" s="3"/>
      <c r="I353" s="2"/>
      <c r="J353" s="4">
        <f t="shared" si="14"/>
        <v>0</v>
      </c>
      <c r="K353" s="1">
        <v>1</v>
      </c>
      <c r="L353" s="4">
        <f t="shared" si="15"/>
        <v>0</v>
      </c>
      <c r="M353" s="1"/>
      <c r="N353" s="4"/>
      <c r="O353" s="1"/>
    </row>
    <row r="354" spans="1:15" x14ac:dyDescent="0.25">
      <c r="A354" s="1">
        <v>353</v>
      </c>
      <c r="B354" s="1"/>
      <c r="C354" s="10"/>
      <c r="D354" s="1"/>
      <c r="E354" s="11"/>
      <c r="F354" s="15"/>
      <c r="G354" s="2"/>
      <c r="H354" s="3"/>
      <c r="I354" s="2"/>
      <c r="J354" s="4">
        <f t="shared" si="14"/>
        <v>0</v>
      </c>
      <c r="K354" s="1">
        <v>1</v>
      </c>
      <c r="L354" s="4">
        <f t="shared" si="15"/>
        <v>0</v>
      </c>
      <c r="M354" s="1"/>
      <c r="N354" s="4"/>
      <c r="O354" s="1"/>
    </row>
    <row r="355" spans="1:15" x14ac:dyDescent="0.25">
      <c r="A355" s="1">
        <v>354</v>
      </c>
      <c r="B355" s="1"/>
      <c r="C355" s="10"/>
      <c r="D355" s="1"/>
      <c r="E355" s="11"/>
      <c r="F355" s="15"/>
      <c r="G355" s="2"/>
      <c r="H355" s="3"/>
      <c r="I355" s="2"/>
      <c r="J355" s="4">
        <f t="shared" si="14"/>
        <v>0</v>
      </c>
      <c r="K355" s="1">
        <v>1</v>
      </c>
      <c r="L355" s="4">
        <f t="shared" si="15"/>
        <v>0</v>
      </c>
      <c r="M355" s="1"/>
      <c r="N355" s="4"/>
      <c r="O355" s="1"/>
    </row>
    <row r="356" spans="1:15" x14ac:dyDescent="0.25">
      <c r="A356" s="1">
        <v>355</v>
      </c>
      <c r="B356" s="1"/>
      <c r="C356" s="10"/>
      <c r="D356" s="1"/>
      <c r="E356" s="11"/>
      <c r="F356" s="15"/>
      <c r="G356" s="2"/>
      <c r="H356" s="3"/>
      <c r="I356" s="2"/>
      <c r="J356" s="4">
        <f t="shared" si="14"/>
        <v>0</v>
      </c>
      <c r="K356" s="1">
        <v>1</v>
      </c>
      <c r="L356" s="4">
        <f t="shared" si="15"/>
        <v>0</v>
      </c>
      <c r="M356" s="1"/>
      <c r="N356" s="4"/>
      <c r="O356" s="1"/>
    </row>
    <row r="357" spans="1:15" x14ac:dyDescent="0.25">
      <c r="A357" s="1">
        <v>356</v>
      </c>
      <c r="B357" s="1"/>
      <c r="C357" s="10"/>
      <c r="D357" s="1"/>
      <c r="E357" s="11"/>
      <c r="F357" s="15"/>
      <c r="G357" s="2"/>
      <c r="H357" s="3"/>
      <c r="I357" s="2"/>
      <c r="J357" s="4">
        <f t="shared" si="14"/>
        <v>0</v>
      </c>
      <c r="K357" s="1">
        <v>1</v>
      </c>
      <c r="L357" s="4">
        <f t="shared" si="15"/>
        <v>0</v>
      </c>
      <c r="M357" s="1"/>
      <c r="N357" s="4"/>
      <c r="O357" s="1"/>
    </row>
    <row r="358" spans="1:15" x14ac:dyDescent="0.25">
      <c r="A358" s="1">
        <v>357</v>
      </c>
      <c r="B358" s="1"/>
      <c r="C358" s="10"/>
      <c r="D358" s="1"/>
      <c r="E358" s="11"/>
      <c r="F358" s="15"/>
      <c r="G358" s="2"/>
      <c r="H358" s="3"/>
      <c r="I358" s="2"/>
      <c r="J358" s="4">
        <f t="shared" si="14"/>
        <v>0</v>
      </c>
      <c r="K358" s="1">
        <v>1</v>
      </c>
      <c r="L358" s="4">
        <f t="shared" si="15"/>
        <v>0</v>
      </c>
      <c r="M358" s="1"/>
      <c r="N358" s="4"/>
      <c r="O358" s="1"/>
    </row>
    <row r="359" spans="1:15" x14ac:dyDescent="0.25">
      <c r="A359" s="1">
        <v>358</v>
      </c>
      <c r="B359" s="1"/>
      <c r="C359" s="10"/>
      <c r="D359" s="1"/>
      <c r="E359" s="11"/>
      <c r="F359" s="15"/>
      <c r="G359" s="2"/>
      <c r="H359" s="3"/>
      <c r="I359" s="2"/>
      <c r="J359" s="4">
        <f t="shared" si="14"/>
        <v>0</v>
      </c>
      <c r="K359" s="1">
        <v>1</v>
      </c>
      <c r="L359" s="4">
        <f t="shared" si="15"/>
        <v>0</v>
      </c>
      <c r="M359" s="1"/>
      <c r="N359" s="4"/>
      <c r="O359" s="1"/>
    </row>
    <row r="360" spans="1:15" x14ac:dyDescent="0.25">
      <c r="A360" s="1">
        <v>359</v>
      </c>
      <c r="B360" s="1"/>
      <c r="C360" s="10"/>
      <c r="D360" s="1"/>
      <c r="E360" s="11"/>
      <c r="F360" s="15"/>
      <c r="G360" s="2"/>
      <c r="H360" s="3"/>
      <c r="I360" s="2"/>
      <c r="J360" s="4">
        <f t="shared" si="14"/>
        <v>0</v>
      </c>
      <c r="K360" s="1">
        <v>1</v>
      </c>
      <c r="L360" s="4">
        <f t="shared" si="15"/>
        <v>0</v>
      </c>
      <c r="M360" s="1"/>
      <c r="N360" s="4"/>
      <c r="O360" s="1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1:P407"/>
  <sheetViews>
    <sheetView zoomScaleNormal="100" workbookViewId="0">
      <pane xSplit="3" ySplit="1" topLeftCell="D400" activePane="bottomRight" state="frozen"/>
      <selection activeCell="F19" sqref="F19"/>
      <selection pane="topRight" activeCell="F19" sqref="F19"/>
      <selection pane="bottomLeft" activeCell="F19" sqref="F19"/>
      <selection pane="bottomRight" activeCell="K410" sqref="K410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10.26953125" style="5" customWidth="1"/>
    <col min="14" max="14" width="15.453125" style="16" customWidth="1"/>
    <col min="15" max="15" width="31.08984375" style="5" customWidth="1"/>
    <col min="16" max="16" width="10.6328125" style="5" customWidth="1"/>
    <col min="17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3187</v>
      </c>
      <c r="K1" s="11" t="s">
        <v>18</v>
      </c>
      <c r="L1" s="6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2676</v>
      </c>
      <c r="C2" s="10">
        <v>44480</v>
      </c>
      <c r="D2" s="22">
        <v>0</v>
      </c>
      <c r="E2" s="17" t="s">
        <v>3985</v>
      </c>
      <c r="F2" s="15">
        <v>16.5</v>
      </c>
      <c r="G2" s="2">
        <v>3.3237999999999999</v>
      </c>
      <c r="H2" s="3">
        <v>21</v>
      </c>
      <c r="I2" s="2">
        <v>2.738</v>
      </c>
      <c r="J2" s="2">
        <v>0.58579999999999988</v>
      </c>
      <c r="K2" s="1">
        <v>1</v>
      </c>
      <c r="L2" s="2">
        <v>0</v>
      </c>
      <c r="M2" s="2" t="s">
        <v>1746</v>
      </c>
      <c r="N2" s="2" t="s">
        <v>1746</v>
      </c>
      <c r="O2" s="1" t="s">
        <v>1746</v>
      </c>
    </row>
    <row r="3" spans="1:15" x14ac:dyDescent="0.25">
      <c r="A3" s="1">
        <v>2</v>
      </c>
      <c r="B3" s="1" t="s">
        <v>2676</v>
      </c>
      <c r="C3" s="10">
        <v>44481</v>
      </c>
      <c r="D3" s="22">
        <v>0</v>
      </c>
      <c r="E3" s="17" t="s">
        <v>213</v>
      </c>
      <c r="F3" s="15">
        <v>24</v>
      </c>
      <c r="G3" s="2">
        <v>9.9977999999999998</v>
      </c>
      <c r="H3" s="3">
        <v>23</v>
      </c>
      <c r="I3" s="2">
        <v>3.4068000000000001</v>
      </c>
      <c r="J3" s="2">
        <v>6.5909999999999993</v>
      </c>
      <c r="K3" s="1">
        <v>1</v>
      </c>
      <c r="L3" s="2">
        <v>6.5909999999999993</v>
      </c>
      <c r="M3" s="2" t="s">
        <v>1746</v>
      </c>
      <c r="N3" s="2" t="s">
        <v>1746</v>
      </c>
      <c r="O3" s="1" t="s">
        <v>1746</v>
      </c>
    </row>
    <row r="4" spans="1:15" x14ac:dyDescent="0.25">
      <c r="A4" s="1">
        <v>3</v>
      </c>
      <c r="B4" s="1" t="s">
        <v>2676</v>
      </c>
      <c r="C4" s="10">
        <v>44482</v>
      </c>
      <c r="D4" s="22">
        <v>0</v>
      </c>
      <c r="E4" s="17" t="s">
        <v>213</v>
      </c>
      <c r="F4" s="15">
        <v>24</v>
      </c>
      <c r="G4" s="2">
        <v>6.6536</v>
      </c>
      <c r="H4" s="3">
        <v>42</v>
      </c>
      <c r="I4" s="2">
        <v>3.3121999999999998</v>
      </c>
      <c r="J4" s="2">
        <v>3.3414000000000001</v>
      </c>
      <c r="K4" s="1">
        <v>1</v>
      </c>
      <c r="L4" s="2">
        <v>3.3414000000000001</v>
      </c>
      <c r="M4" s="2" t="s">
        <v>1746</v>
      </c>
      <c r="N4" s="2" t="s">
        <v>1746</v>
      </c>
      <c r="O4" s="1" t="s">
        <v>1746</v>
      </c>
    </row>
    <row r="5" spans="1:15" x14ac:dyDescent="0.25">
      <c r="A5" s="1">
        <v>4</v>
      </c>
      <c r="B5" s="1" t="s">
        <v>2676</v>
      </c>
      <c r="C5" s="10">
        <v>44483</v>
      </c>
      <c r="D5" s="22">
        <v>0</v>
      </c>
      <c r="E5" s="17" t="s">
        <v>213</v>
      </c>
      <c r="F5" s="15">
        <v>24</v>
      </c>
      <c r="G5" s="2">
        <v>6.0654000000000003</v>
      </c>
      <c r="H5" s="3">
        <v>36</v>
      </c>
      <c r="I5" s="2">
        <v>3.4049</v>
      </c>
      <c r="J5" s="2">
        <v>2.6605000000000003</v>
      </c>
      <c r="K5" s="1">
        <v>1</v>
      </c>
      <c r="L5" s="2">
        <v>2.6605000000000003</v>
      </c>
      <c r="M5" s="2" t="s">
        <v>1746</v>
      </c>
      <c r="N5" s="2" t="s">
        <v>1746</v>
      </c>
      <c r="O5" s="1" t="s">
        <v>1746</v>
      </c>
    </row>
    <row r="6" spans="1:15" x14ac:dyDescent="0.25">
      <c r="A6" s="1">
        <v>5</v>
      </c>
      <c r="B6" s="1" t="s">
        <v>2676</v>
      </c>
      <c r="C6" s="10">
        <v>44484</v>
      </c>
      <c r="D6" s="22">
        <v>0</v>
      </c>
      <c r="E6" s="17" t="s">
        <v>213</v>
      </c>
      <c r="F6" s="15">
        <v>24</v>
      </c>
      <c r="G6" s="2">
        <v>5.9812000000000003</v>
      </c>
      <c r="H6" s="3">
        <v>30</v>
      </c>
      <c r="I6" s="2">
        <v>3.4664000000000001</v>
      </c>
      <c r="J6" s="2">
        <v>2.5148000000000001</v>
      </c>
      <c r="K6" s="1">
        <v>1</v>
      </c>
      <c r="L6" s="2">
        <v>2.5148000000000001</v>
      </c>
      <c r="M6" s="2" t="s">
        <v>1746</v>
      </c>
      <c r="N6" s="2" t="s">
        <v>1746</v>
      </c>
      <c r="O6" s="1" t="s">
        <v>1746</v>
      </c>
    </row>
    <row r="7" spans="1:15" x14ac:dyDescent="0.25">
      <c r="A7" s="1">
        <v>6</v>
      </c>
      <c r="B7" s="1" t="s">
        <v>2676</v>
      </c>
      <c r="C7" s="10">
        <v>44485</v>
      </c>
      <c r="D7" s="22">
        <v>0</v>
      </c>
      <c r="E7" s="17" t="s">
        <v>213</v>
      </c>
      <c r="F7" s="15">
        <v>23</v>
      </c>
      <c r="G7" s="2">
        <v>5.9526000000000003</v>
      </c>
      <c r="H7" s="3">
        <v>27</v>
      </c>
      <c r="I7" s="2">
        <v>3.4327999999999999</v>
      </c>
      <c r="J7" s="2">
        <v>2.5198000000000005</v>
      </c>
      <c r="K7" s="1">
        <v>1</v>
      </c>
      <c r="L7" s="2">
        <v>2.5198000000000005</v>
      </c>
      <c r="M7" s="2" t="s">
        <v>1746</v>
      </c>
      <c r="N7" s="2" t="s">
        <v>1746</v>
      </c>
      <c r="O7" s="1" t="s">
        <v>3984</v>
      </c>
    </row>
    <row r="8" spans="1:15" x14ac:dyDescent="0.25">
      <c r="A8" s="1">
        <v>7</v>
      </c>
      <c r="B8" s="1" t="s">
        <v>2676</v>
      </c>
      <c r="C8" s="10">
        <v>44486</v>
      </c>
      <c r="D8" s="22">
        <v>0</v>
      </c>
      <c r="E8" s="17" t="s">
        <v>213</v>
      </c>
      <c r="F8" s="15">
        <v>24</v>
      </c>
      <c r="G8" s="2">
        <v>6.8299000000000003</v>
      </c>
      <c r="H8" s="3">
        <v>27</v>
      </c>
      <c r="I8" s="2">
        <v>3.5417000000000001</v>
      </c>
      <c r="J8" s="2">
        <v>3.2882000000000002</v>
      </c>
      <c r="K8" s="1">
        <v>1</v>
      </c>
      <c r="L8" s="2">
        <v>3.2882000000000002</v>
      </c>
      <c r="M8" s="2" t="s">
        <v>1746</v>
      </c>
      <c r="N8" s="2" t="s">
        <v>1746</v>
      </c>
      <c r="O8" s="1" t="s">
        <v>1746</v>
      </c>
    </row>
    <row r="9" spans="1:15" x14ac:dyDescent="0.25">
      <c r="A9" s="1">
        <v>8</v>
      </c>
      <c r="B9" s="1" t="s">
        <v>2676</v>
      </c>
      <c r="C9" s="10">
        <v>44487</v>
      </c>
      <c r="D9" s="22">
        <v>0</v>
      </c>
      <c r="E9" s="17" t="s">
        <v>213</v>
      </c>
      <c r="F9" s="15">
        <v>24</v>
      </c>
      <c r="G9" s="2">
        <v>6.6058000000000003</v>
      </c>
      <c r="H9" s="3">
        <v>52</v>
      </c>
      <c r="I9" s="2">
        <v>3.4495</v>
      </c>
      <c r="J9" s="2">
        <v>3.1563000000000003</v>
      </c>
      <c r="K9" s="1">
        <v>1</v>
      </c>
      <c r="L9" s="2">
        <v>3.1563000000000003</v>
      </c>
      <c r="M9" s="2" t="s">
        <v>1746</v>
      </c>
      <c r="N9" s="2" t="s">
        <v>1746</v>
      </c>
      <c r="O9" s="1" t="s">
        <v>1746</v>
      </c>
    </row>
    <row r="10" spans="1:15" x14ac:dyDescent="0.25">
      <c r="A10" s="1">
        <v>9</v>
      </c>
      <c r="B10" s="1" t="s">
        <v>2676</v>
      </c>
      <c r="C10" s="10">
        <v>44488</v>
      </c>
      <c r="D10" s="22">
        <v>0</v>
      </c>
      <c r="E10" s="17" t="s">
        <v>213</v>
      </c>
      <c r="F10" s="15">
        <v>24</v>
      </c>
      <c r="G10" s="2">
        <v>6.4055</v>
      </c>
      <c r="H10" s="3">
        <v>53</v>
      </c>
      <c r="I10" s="2">
        <v>3.4847000000000001</v>
      </c>
      <c r="J10" s="2">
        <v>2.9207999999999998</v>
      </c>
      <c r="K10" s="1">
        <v>1</v>
      </c>
      <c r="L10" s="2">
        <v>2.9207999999999998</v>
      </c>
      <c r="M10" s="2" t="s">
        <v>1746</v>
      </c>
      <c r="N10" s="2" t="s">
        <v>1746</v>
      </c>
      <c r="O10" s="1" t="s">
        <v>1746</v>
      </c>
    </row>
    <row r="11" spans="1:15" x14ac:dyDescent="0.25">
      <c r="A11" s="1">
        <v>10</v>
      </c>
      <c r="B11" s="1" t="s">
        <v>2676</v>
      </c>
      <c r="C11" s="10">
        <v>44489</v>
      </c>
      <c r="D11" s="22">
        <v>0</v>
      </c>
      <c r="E11" s="17" t="s">
        <v>213</v>
      </c>
      <c r="F11" s="15">
        <v>24</v>
      </c>
      <c r="G11" s="2">
        <v>6.2690000000000001</v>
      </c>
      <c r="H11" s="3">
        <v>18</v>
      </c>
      <c r="I11" s="2">
        <v>3.5427</v>
      </c>
      <c r="J11" s="2">
        <v>2.7263000000000002</v>
      </c>
      <c r="K11" s="1">
        <v>1</v>
      </c>
      <c r="L11" s="2">
        <v>2.7263000000000002</v>
      </c>
      <c r="M11" s="2" t="s">
        <v>1746</v>
      </c>
      <c r="N11" s="2" t="s">
        <v>1746</v>
      </c>
      <c r="O11" s="1" t="s">
        <v>1746</v>
      </c>
    </row>
    <row r="12" spans="1:15" x14ac:dyDescent="0.25">
      <c r="A12" s="1">
        <v>11</v>
      </c>
      <c r="B12" s="1" t="s">
        <v>2676</v>
      </c>
      <c r="C12" s="10">
        <v>44490</v>
      </c>
      <c r="D12" s="22">
        <v>0</v>
      </c>
      <c r="E12" s="17" t="s">
        <v>213</v>
      </c>
      <c r="F12" s="15">
        <v>24</v>
      </c>
      <c r="G12" s="2">
        <v>6.1247999999999996</v>
      </c>
      <c r="H12" s="3">
        <v>17</v>
      </c>
      <c r="I12" s="2">
        <v>3.59</v>
      </c>
      <c r="J12" s="2">
        <v>2.5347999999999997</v>
      </c>
      <c r="K12" s="1">
        <v>1</v>
      </c>
      <c r="L12" s="2">
        <v>2.5347999999999997</v>
      </c>
      <c r="M12" s="2" t="s">
        <v>1746</v>
      </c>
      <c r="N12" s="2" t="s">
        <v>1746</v>
      </c>
      <c r="O12" s="1" t="s">
        <v>1746</v>
      </c>
    </row>
    <row r="13" spans="1:15" x14ac:dyDescent="0.25">
      <c r="A13" s="1">
        <v>12</v>
      </c>
      <c r="B13" s="1" t="s">
        <v>2676</v>
      </c>
      <c r="C13" s="10">
        <v>44491</v>
      </c>
      <c r="D13" s="22">
        <v>0</v>
      </c>
      <c r="E13" s="17" t="s">
        <v>213</v>
      </c>
      <c r="F13" s="15">
        <v>15</v>
      </c>
      <c r="G13" s="2">
        <v>5.6592000000000002</v>
      </c>
      <c r="H13" s="3">
        <v>26</v>
      </c>
      <c r="I13" s="2">
        <v>3.0346000000000002</v>
      </c>
      <c r="J13" s="2">
        <v>2.6246</v>
      </c>
      <c r="K13" s="1">
        <v>1</v>
      </c>
      <c r="L13" s="2">
        <v>2.6246</v>
      </c>
      <c r="M13" s="2" t="s">
        <v>1746</v>
      </c>
      <c r="N13" s="2" t="s">
        <v>1746</v>
      </c>
      <c r="O13" s="1" t="s">
        <v>3983</v>
      </c>
    </row>
    <row r="14" spans="1:15" x14ac:dyDescent="0.25">
      <c r="A14" s="1">
        <v>13</v>
      </c>
      <c r="B14" s="1" t="s">
        <v>2067</v>
      </c>
      <c r="C14" s="10">
        <v>44491</v>
      </c>
      <c r="D14" s="22">
        <v>0</v>
      </c>
      <c r="E14" s="17" t="s">
        <v>3982</v>
      </c>
      <c r="F14" s="15">
        <v>9</v>
      </c>
      <c r="G14" s="2">
        <v>1.5871999999999999</v>
      </c>
      <c r="H14" s="3">
        <v>15</v>
      </c>
      <c r="I14" s="2">
        <v>0.62380000000000002</v>
      </c>
      <c r="J14" s="2">
        <v>0.96339999999999992</v>
      </c>
      <c r="K14" s="1">
        <v>1</v>
      </c>
      <c r="L14" s="2">
        <v>0.96339999999999992</v>
      </c>
      <c r="M14" s="2" t="s">
        <v>1746</v>
      </c>
      <c r="N14" s="2" t="s">
        <v>1746</v>
      </c>
      <c r="O14" s="1" t="s">
        <v>1746</v>
      </c>
    </row>
    <row r="15" spans="1:15" x14ac:dyDescent="0.25">
      <c r="A15" s="1">
        <v>14</v>
      </c>
      <c r="B15" s="1" t="s">
        <v>2676</v>
      </c>
      <c r="C15" s="10">
        <v>44492</v>
      </c>
      <c r="D15" s="22">
        <v>0</v>
      </c>
      <c r="E15" s="17" t="s">
        <v>213</v>
      </c>
      <c r="F15" s="15">
        <v>24</v>
      </c>
      <c r="G15" s="2">
        <v>6.2361000000000004</v>
      </c>
      <c r="H15" s="3">
        <v>7</v>
      </c>
      <c r="I15" s="2">
        <v>3.7126000000000001</v>
      </c>
      <c r="J15" s="2">
        <v>2.5235000000000003</v>
      </c>
      <c r="K15" s="1">
        <v>1</v>
      </c>
      <c r="L15" s="2">
        <v>2.5235000000000003</v>
      </c>
      <c r="M15" s="2" t="s">
        <v>1746</v>
      </c>
      <c r="N15" s="2" t="s">
        <v>1746</v>
      </c>
      <c r="O15" s="1" t="s">
        <v>1746</v>
      </c>
    </row>
    <row r="16" spans="1:15" x14ac:dyDescent="0.25">
      <c r="A16" s="1">
        <v>15</v>
      </c>
      <c r="B16" s="1" t="s">
        <v>2676</v>
      </c>
      <c r="C16" s="10">
        <v>44493</v>
      </c>
      <c r="D16" s="22">
        <v>0</v>
      </c>
      <c r="E16" s="17" t="s">
        <v>213</v>
      </c>
      <c r="F16" s="15">
        <v>24</v>
      </c>
      <c r="G16" s="2">
        <v>6.8413000000000004</v>
      </c>
      <c r="H16" s="3">
        <v>9</v>
      </c>
      <c r="I16" s="2">
        <v>3.7372000000000001</v>
      </c>
      <c r="J16" s="2">
        <v>3.1041000000000003</v>
      </c>
      <c r="K16" s="1">
        <v>1</v>
      </c>
      <c r="L16" s="2">
        <v>3.1041000000000003</v>
      </c>
      <c r="M16" s="2" t="s">
        <v>1746</v>
      </c>
      <c r="N16" s="2" t="s">
        <v>1746</v>
      </c>
      <c r="O16" s="1" t="s">
        <v>1746</v>
      </c>
    </row>
    <row r="17" spans="1:15" x14ac:dyDescent="0.25">
      <c r="A17" s="1">
        <v>16</v>
      </c>
      <c r="B17" s="1" t="s">
        <v>2676</v>
      </c>
      <c r="C17" s="10">
        <v>44494</v>
      </c>
      <c r="D17" s="22">
        <v>0</v>
      </c>
      <c r="E17" s="17" t="s">
        <v>213</v>
      </c>
      <c r="F17" s="15">
        <v>24</v>
      </c>
      <c r="G17" s="2">
        <v>6.4537000000000004</v>
      </c>
      <c r="H17" s="3">
        <v>8</v>
      </c>
      <c r="I17" s="2">
        <v>3.8643000000000001</v>
      </c>
      <c r="J17" s="2">
        <v>2.5894000000000004</v>
      </c>
      <c r="K17" s="1">
        <v>1</v>
      </c>
      <c r="L17" s="2">
        <v>2.5894000000000004</v>
      </c>
      <c r="M17" s="2" t="s">
        <v>1746</v>
      </c>
      <c r="N17" s="2" t="s">
        <v>1746</v>
      </c>
      <c r="O17" s="1" t="s">
        <v>1746</v>
      </c>
    </row>
    <row r="18" spans="1:15" x14ac:dyDescent="0.25">
      <c r="A18" s="1">
        <v>17</v>
      </c>
      <c r="B18" s="1" t="s">
        <v>2676</v>
      </c>
      <c r="C18" s="10">
        <v>44495</v>
      </c>
      <c r="D18" s="22">
        <v>0</v>
      </c>
      <c r="E18" s="17" t="s">
        <v>213</v>
      </c>
      <c r="F18" s="15">
        <v>24</v>
      </c>
      <c r="G18" s="2">
        <v>6.2919</v>
      </c>
      <c r="H18" s="3">
        <v>9</v>
      </c>
      <c r="I18" s="2">
        <v>3.8130999999999999</v>
      </c>
      <c r="J18" s="2">
        <v>2.4788000000000001</v>
      </c>
      <c r="K18" s="1">
        <v>1</v>
      </c>
      <c r="L18" s="2">
        <v>2.4788000000000001</v>
      </c>
      <c r="M18" s="2" t="s">
        <v>1746</v>
      </c>
      <c r="N18" s="2" t="s">
        <v>1746</v>
      </c>
      <c r="O18" s="1" t="s">
        <v>1746</v>
      </c>
    </row>
    <row r="19" spans="1:15" x14ac:dyDescent="0.25">
      <c r="A19" s="1">
        <v>18</v>
      </c>
      <c r="B19" s="1" t="s">
        <v>2676</v>
      </c>
      <c r="C19" s="10">
        <v>44496</v>
      </c>
      <c r="D19" s="22">
        <v>0</v>
      </c>
      <c r="E19" s="17" t="s">
        <v>213</v>
      </c>
      <c r="F19" s="15">
        <v>24</v>
      </c>
      <c r="G19" s="2">
        <v>6.3415999999999997</v>
      </c>
      <c r="H19" s="3">
        <v>8</v>
      </c>
      <c r="I19" s="2">
        <v>3.6615000000000002</v>
      </c>
      <c r="J19" s="2">
        <v>2.6800999999999995</v>
      </c>
      <c r="K19" s="1">
        <v>1</v>
      </c>
      <c r="L19" s="2">
        <v>2.6800999999999995</v>
      </c>
      <c r="M19" s="2" t="s">
        <v>1746</v>
      </c>
      <c r="N19" s="2" t="s">
        <v>1746</v>
      </c>
      <c r="O19" s="1" t="s">
        <v>1746</v>
      </c>
    </row>
    <row r="20" spans="1:15" x14ac:dyDescent="0.25">
      <c r="A20" s="1">
        <v>19</v>
      </c>
      <c r="B20" s="1" t="s">
        <v>2676</v>
      </c>
      <c r="C20" s="10">
        <v>44497</v>
      </c>
      <c r="D20" s="22">
        <v>0</v>
      </c>
      <c r="E20" s="17" t="s">
        <v>213</v>
      </c>
      <c r="F20" s="15">
        <v>24</v>
      </c>
      <c r="G20" s="2">
        <v>6.0818000000000003</v>
      </c>
      <c r="H20" s="3">
        <v>4</v>
      </c>
      <c r="I20" s="2">
        <v>3.8092000000000001</v>
      </c>
      <c r="J20" s="2">
        <v>2.2726000000000002</v>
      </c>
      <c r="K20" s="1">
        <v>1</v>
      </c>
      <c r="L20" s="2">
        <v>2.2726000000000002</v>
      </c>
      <c r="M20" s="2" t="s">
        <v>1746</v>
      </c>
      <c r="N20" s="2" t="s">
        <v>1746</v>
      </c>
      <c r="O20" s="1" t="s">
        <v>1746</v>
      </c>
    </row>
    <row r="21" spans="1:15" x14ac:dyDescent="0.25">
      <c r="A21" s="1">
        <v>20</v>
      </c>
      <c r="B21" s="1" t="s">
        <v>2676</v>
      </c>
      <c r="C21" s="10">
        <v>44498</v>
      </c>
      <c r="D21" s="22">
        <v>0</v>
      </c>
      <c r="E21" s="17" t="s">
        <v>213</v>
      </c>
      <c r="F21" s="15">
        <v>24</v>
      </c>
      <c r="G21" s="2">
        <v>6.0818000000000003</v>
      </c>
      <c r="H21" s="3">
        <v>2</v>
      </c>
      <c r="I21" s="2">
        <v>3.7829000000000002</v>
      </c>
      <c r="J21" s="2">
        <v>2.2989000000000002</v>
      </c>
      <c r="K21" s="1">
        <v>1</v>
      </c>
      <c r="L21" s="2">
        <v>2.2989000000000002</v>
      </c>
      <c r="M21" s="2" t="s">
        <v>1746</v>
      </c>
      <c r="N21" s="2" t="s">
        <v>1746</v>
      </c>
      <c r="O21" s="1" t="s">
        <v>1746</v>
      </c>
    </row>
    <row r="22" spans="1:15" x14ac:dyDescent="0.25">
      <c r="A22" s="1">
        <v>21</v>
      </c>
      <c r="B22" s="1" t="s">
        <v>2676</v>
      </c>
      <c r="C22" s="10">
        <v>44499</v>
      </c>
      <c r="D22" s="22">
        <v>0</v>
      </c>
      <c r="E22" s="17" t="s">
        <v>213</v>
      </c>
      <c r="F22" s="15">
        <v>24</v>
      </c>
      <c r="G22" s="2">
        <v>6.0335999999999999</v>
      </c>
      <c r="H22" s="3">
        <v>3</v>
      </c>
      <c r="I22" s="2">
        <v>3.8462000000000001</v>
      </c>
      <c r="J22" s="2">
        <v>2.1873999999999998</v>
      </c>
      <c r="K22" s="1">
        <v>1</v>
      </c>
      <c r="L22" s="2">
        <v>2.1873999999999998</v>
      </c>
      <c r="M22" s="2" t="s">
        <v>1746</v>
      </c>
      <c r="N22" s="2" t="s">
        <v>1746</v>
      </c>
      <c r="O22" s="1" t="s">
        <v>1746</v>
      </c>
    </row>
    <row r="23" spans="1:15" x14ac:dyDescent="0.25">
      <c r="A23" s="1">
        <v>22</v>
      </c>
      <c r="B23" s="1" t="s">
        <v>2676</v>
      </c>
      <c r="C23" s="10">
        <v>44500</v>
      </c>
      <c r="D23" s="22">
        <v>0</v>
      </c>
      <c r="E23" s="17" t="s">
        <v>2553</v>
      </c>
      <c r="F23" s="15">
        <v>21</v>
      </c>
      <c r="G23" s="2">
        <v>5.1695000000000002</v>
      </c>
      <c r="H23" s="3">
        <v>3</v>
      </c>
      <c r="I23" s="2">
        <v>3.3635999999999999</v>
      </c>
      <c r="J23" s="2">
        <v>1.8059000000000003</v>
      </c>
      <c r="K23" s="1">
        <v>1</v>
      </c>
      <c r="L23" s="2">
        <v>1.8059000000000003</v>
      </c>
      <c r="M23" s="2" t="s">
        <v>1746</v>
      </c>
      <c r="N23" s="2" t="s">
        <v>1746</v>
      </c>
      <c r="O23" s="1" t="s">
        <v>3968</v>
      </c>
    </row>
    <row r="24" spans="1:15" x14ac:dyDescent="0.25">
      <c r="A24" s="1">
        <v>23</v>
      </c>
      <c r="B24" s="1" t="s">
        <v>2676</v>
      </c>
      <c r="C24" s="10">
        <v>44512</v>
      </c>
      <c r="D24" s="22">
        <v>0</v>
      </c>
      <c r="E24" s="17" t="s">
        <v>542</v>
      </c>
      <c r="F24" s="15">
        <v>21</v>
      </c>
      <c r="G24" s="2">
        <v>6.7931999999999997</v>
      </c>
      <c r="H24" s="3">
        <v>11.76</v>
      </c>
      <c r="I24" s="2">
        <v>3.7099000000000002</v>
      </c>
      <c r="J24" s="2">
        <v>3.0832999999999995</v>
      </c>
      <c r="K24" s="1">
        <v>1</v>
      </c>
      <c r="L24" s="2">
        <v>3.0832999999999995</v>
      </c>
      <c r="M24" s="2" t="s">
        <v>1746</v>
      </c>
      <c r="N24" s="2" t="s">
        <v>1746</v>
      </c>
      <c r="O24" s="1" t="s">
        <v>1746</v>
      </c>
    </row>
    <row r="25" spans="1:15" x14ac:dyDescent="0.25">
      <c r="A25" s="1">
        <v>24</v>
      </c>
      <c r="B25" s="1" t="s">
        <v>2676</v>
      </c>
      <c r="C25" s="10">
        <v>44513</v>
      </c>
      <c r="D25" s="22">
        <v>0</v>
      </c>
      <c r="E25" s="17" t="s">
        <v>213</v>
      </c>
      <c r="F25" s="15">
        <v>24</v>
      </c>
      <c r="G25" s="2">
        <v>8.4236000000000004</v>
      </c>
      <c r="H25" s="3">
        <v>14</v>
      </c>
      <c r="I25" s="2">
        <v>3.7982999999999998</v>
      </c>
      <c r="J25" s="2">
        <v>4.6253000000000011</v>
      </c>
      <c r="K25" s="1">
        <v>1</v>
      </c>
      <c r="L25" s="2">
        <v>4.6253000000000011</v>
      </c>
      <c r="M25" s="2" t="s">
        <v>1746</v>
      </c>
      <c r="N25" s="2" t="s">
        <v>1746</v>
      </c>
      <c r="O25" s="1" t="s">
        <v>1746</v>
      </c>
    </row>
    <row r="26" spans="1:15" x14ac:dyDescent="0.25">
      <c r="A26" s="1">
        <v>25</v>
      </c>
      <c r="B26" s="1" t="s">
        <v>2676</v>
      </c>
      <c r="C26" s="10">
        <v>44514</v>
      </c>
      <c r="D26" s="22">
        <v>0</v>
      </c>
      <c r="E26" s="17" t="s">
        <v>213</v>
      </c>
      <c r="F26" s="15">
        <v>24</v>
      </c>
      <c r="G26" s="2">
        <v>5.8170999999999999</v>
      </c>
      <c r="H26" s="3">
        <v>10</v>
      </c>
      <c r="I26" s="2">
        <v>3.6701000000000001</v>
      </c>
      <c r="J26" s="2">
        <v>2.1469999999999998</v>
      </c>
      <c r="K26" s="1">
        <v>1</v>
      </c>
      <c r="L26" s="2">
        <v>2.1469999999999998</v>
      </c>
      <c r="M26" s="2" t="s">
        <v>1746</v>
      </c>
      <c r="N26" s="2" t="s">
        <v>1746</v>
      </c>
      <c r="O26" s="1" t="s">
        <v>1746</v>
      </c>
    </row>
    <row r="27" spans="1:15" x14ac:dyDescent="0.25">
      <c r="A27" s="1">
        <v>26</v>
      </c>
      <c r="B27" s="1" t="s">
        <v>2676</v>
      </c>
      <c r="C27" s="10">
        <v>44515</v>
      </c>
      <c r="D27" s="22">
        <v>0</v>
      </c>
      <c r="E27" s="17" t="s">
        <v>213</v>
      </c>
      <c r="F27" s="15">
        <v>24</v>
      </c>
      <c r="G27" s="2">
        <v>6.3127000000000004</v>
      </c>
      <c r="H27" s="3">
        <v>8</v>
      </c>
      <c r="I27" s="2">
        <v>3.8142999999999998</v>
      </c>
      <c r="J27" s="2">
        <v>2.4984000000000006</v>
      </c>
      <c r="K27" s="1">
        <v>1</v>
      </c>
      <c r="L27" s="2">
        <v>2.4984000000000006</v>
      </c>
      <c r="M27" s="2" t="s">
        <v>1746</v>
      </c>
      <c r="N27" s="2" t="s">
        <v>1746</v>
      </c>
      <c r="O27" s="1" t="s">
        <v>1746</v>
      </c>
    </row>
    <row r="28" spans="1:15" x14ac:dyDescent="0.25">
      <c r="A28" s="1">
        <v>27</v>
      </c>
      <c r="B28" s="1" t="s">
        <v>2676</v>
      </c>
      <c r="C28" s="10">
        <v>44516</v>
      </c>
      <c r="D28" s="22">
        <v>0</v>
      </c>
      <c r="E28" s="17" t="s">
        <v>213</v>
      </c>
      <c r="F28" s="15">
        <v>24</v>
      </c>
      <c r="G28" s="2">
        <v>6.1116000000000001</v>
      </c>
      <c r="H28" s="3">
        <v>6</v>
      </c>
      <c r="I28" s="2">
        <v>3.7867000000000002</v>
      </c>
      <c r="J28" s="2">
        <v>2.3249</v>
      </c>
      <c r="K28" s="1">
        <v>1</v>
      </c>
      <c r="L28" s="2">
        <v>2.3249</v>
      </c>
      <c r="M28" s="2" t="s">
        <v>1746</v>
      </c>
      <c r="N28" s="2" t="s">
        <v>1746</v>
      </c>
      <c r="O28" s="1" t="s">
        <v>1746</v>
      </c>
    </row>
    <row r="29" spans="1:15" x14ac:dyDescent="0.25">
      <c r="A29" s="1">
        <v>28</v>
      </c>
      <c r="B29" s="1" t="s">
        <v>2676</v>
      </c>
      <c r="C29" s="10">
        <v>44517</v>
      </c>
      <c r="D29" s="22">
        <v>0</v>
      </c>
      <c r="E29" s="17" t="s">
        <v>213</v>
      </c>
      <c r="F29" s="15">
        <v>24</v>
      </c>
      <c r="G29" s="2">
        <v>4.0239000000000003</v>
      </c>
      <c r="H29" s="3">
        <v>2</v>
      </c>
      <c r="I29" s="2">
        <v>3.6829999999999998</v>
      </c>
      <c r="J29" s="2">
        <v>0.34090000000000042</v>
      </c>
      <c r="K29" s="1">
        <v>1</v>
      </c>
      <c r="L29" s="2">
        <v>0.34090000000000042</v>
      </c>
      <c r="M29" s="2" t="s">
        <v>1746</v>
      </c>
      <c r="N29" s="2" t="s">
        <v>1746</v>
      </c>
      <c r="O29" s="1" t="s">
        <v>1746</v>
      </c>
    </row>
    <row r="30" spans="1:15" x14ac:dyDescent="0.25">
      <c r="A30" s="1">
        <v>29</v>
      </c>
      <c r="B30" s="1" t="s">
        <v>2676</v>
      </c>
      <c r="C30" s="10">
        <v>44518</v>
      </c>
      <c r="D30" s="22">
        <v>0</v>
      </c>
      <c r="E30" s="17" t="s">
        <v>213</v>
      </c>
      <c r="F30" s="15">
        <v>22</v>
      </c>
      <c r="G30" s="2">
        <v>6.7179000000000002</v>
      </c>
      <c r="H30" s="3">
        <v>41</v>
      </c>
      <c r="I30" s="2">
        <v>2.0720999999999998</v>
      </c>
      <c r="J30" s="2">
        <v>4.6458000000000004</v>
      </c>
      <c r="K30" s="1">
        <v>1</v>
      </c>
      <c r="L30" s="2">
        <v>4.6458000000000004</v>
      </c>
      <c r="M30" s="2" t="s">
        <v>1746</v>
      </c>
      <c r="N30" s="2" t="s">
        <v>1746</v>
      </c>
      <c r="O30" s="1" t="s">
        <v>1746</v>
      </c>
    </row>
    <row r="31" spans="1:15" x14ac:dyDescent="0.25">
      <c r="A31" s="1">
        <v>30</v>
      </c>
      <c r="B31" s="1" t="s">
        <v>2676</v>
      </c>
      <c r="C31" s="10">
        <v>44519</v>
      </c>
      <c r="D31" s="22">
        <v>0</v>
      </c>
      <c r="E31" s="17" t="s">
        <v>213</v>
      </c>
      <c r="F31" s="15">
        <v>24</v>
      </c>
      <c r="G31" s="2">
        <v>7.5884</v>
      </c>
      <c r="H31" s="3">
        <v>10</v>
      </c>
      <c r="I31" s="2">
        <v>2.1328999999999998</v>
      </c>
      <c r="J31" s="2">
        <v>5.4555000000000007</v>
      </c>
      <c r="K31" s="1">
        <v>1</v>
      </c>
      <c r="L31" s="2">
        <v>5.4555000000000007</v>
      </c>
      <c r="M31" s="2" t="s">
        <v>1746</v>
      </c>
      <c r="N31" s="2" t="s">
        <v>1746</v>
      </c>
      <c r="O31" s="1" t="s">
        <v>1746</v>
      </c>
    </row>
    <row r="32" spans="1:15" x14ac:dyDescent="0.25">
      <c r="A32" s="1">
        <v>31</v>
      </c>
      <c r="B32" s="1" t="s">
        <v>2676</v>
      </c>
      <c r="C32" s="10">
        <v>44520</v>
      </c>
      <c r="D32" s="22">
        <v>0</v>
      </c>
      <c r="E32" s="17" t="s">
        <v>213</v>
      </c>
      <c r="F32" s="15">
        <v>24</v>
      </c>
      <c r="G32" s="2">
        <v>6.7919999999999998</v>
      </c>
      <c r="H32" s="3">
        <v>7</v>
      </c>
      <c r="I32" s="2">
        <v>2.1549999999999998</v>
      </c>
      <c r="J32" s="2">
        <v>4.6370000000000005</v>
      </c>
      <c r="K32" s="1">
        <v>1</v>
      </c>
      <c r="L32" s="2">
        <v>4.6370000000000005</v>
      </c>
      <c r="M32" s="2" t="s">
        <v>1746</v>
      </c>
      <c r="N32" s="2" t="s">
        <v>1746</v>
      </c>
      <c r="O32" s="1" t="s">
        <v>1746</v>
      </c>
    </row>
    <row r="33" spans="1:15" x14ac:dyDescent="0.25">
      <c r="A33" s="1">
        <v>32</v>
      </c>
      <c r="B33" s="1" t="s">
        <v>2676</v>
      </c>
      <c r="C33" s="10">
        <v>44521</v>
      </c>
      <c r="D33" s="22">
        <v>0</v>
      </c>
      <c r="E33" s="17" t="s">
        <v>213</v>
      </c>
      <c r="F33" s="15">
        <v>24</v>
      </c>
      <c r="G33" s="2">
        <v>6.47</v>
      </c>
      <c r="H33" s="3">
        <v>6</v>
      </c>
      <c r="I33" s="2">
        <v>2.3077999999999999</v>
      </c>
      <c r="J33" s="2">
        <v>4.1622000000000003</v>
      </c>
      <c r="K33" s="1">
        <v>1</v>
      </c>
      <c r="L33" s="2">
        <v>4.1622000000000003</v>
      </c>
      <c r="M33" s="2" t="s">
        <v>1746</v>
      </c>
      <c r="N33" s="2" t="s">
        <v>1746</v>
      </c>
      <c r="O33" s="1" t="s">
        <v>1746</v>
      </c>
    </row>
    <row r="34" spans="1:15" x14ac:dyDescent="0.25">
      <c r="A34" s="1">
        <v>33</v>
      </c>
      <c r="B34" s="1" t="s">
        <v>2676</v>
      </c>
      <c r="C34" s="10">
        <v>44522</v>
      </c>
      <c r="D34" s="22">
        <v>0</v>
      </c>
      <c r="E34" s="17" t="s">
        <v>213</v>
      </c>
      <c r="F34" s="15">
        <v>24</v>
      </c>
      <c r="G34" s="2">
        <v>6.1319999999999997</v>
      </c>
      <c r="H34" s="3">
        <v>6</v>
      </c>
      <c r="I34" s="2">
        <v>2.2160000000000002</v>
      </c>
      <c r="J34" s="2">
        <v>3.9159999999999995</v>
      </c>
      <c r="K34" s="1">
        <v>1</v>
      </c>
      <c r="L34" s="2">
        <v>3.9159999999999995</v>
      </c>
      <c r="M34" s="2" t="s">
        <v>1746</v>
      </c>
      <c r="N34" s="2" t="s">
        <v>1746</v>
      </c>
      <c r="O34" s="1" t="s">
        <v>1746</v>
      </c>
    </row>
    <row r="35" spans="1:15" x14ac:dyDescent="0.25">
      <c r="A35" s="1">
        <v>34</v>
      </c>
      <c r="B35" s="1" t="s">
        <v>2676</v>
      </c>
      <c r="C35" s="10">
        <v>44523</v>
      </c>
      <c r="D35" s="22">
        <v>0</v>
      </c>
      <c r="E35" s="17" t="s">
        <v>213</v>
      </c>
      <c r="F35" s="15">
        <v>24</v>
      </c>
      <c r="G35" s="2">
        <v>4.1100000000000003</v>
      </c>
      <c r="H35" s="3">
        <v>35</v>
      </c>
      <c r="I35" s="2">
        <v>2.1829999999999998</v>
      </c>
      <c r="J35" s="2">
        <v>1.9270000000000005</v>
      </c>
      <c r="K35" s="1">
        <v>1</v>
      </c>
      <c r="L35" s="2">
        <v>1.9270000000000005</v>
      </c>
      <c r="M35" s="2" t="s">
        <v>1746</v>
      </c>
      <c r="N35" s="2" t="s">
        <v>1746</v>
      </c>
      <c r="O35" s="1" t="s">
        <v>1746</v>
      </c>
    </row>
    <row r="36" spans="1:15" x14ac:dyDescent="0.25">
      <c r="A36" s="1">
        <v>35</v>
      </c>
      <c r="B36" s="1" t="s">
        <v>2676</v>
      </c>
      <c r="C36" s="10">
        <v>44524</v>
      </c>
      <c r="D36" s="22">
        <v>0</v>
      </c>
      <c r="E36" s="17" t="s">
        <v>213</v>
      </c>
      <c r="F36" s="15">
        <v>24</v>
      </c>
      <c r="G36" s="2">
        <v>5.6474000000000002</v>
      </c>
      <c r="H36" s="3">
        <v>6</v>
      </c>
      <c r="I36" s="2">
        <v>2.1345000000000001</v>
      </c>
      <c r="J36" s="2">
        <v>3.5129000000000001</v>
      </c>
      <c r="K36" s="1">
        <v>1</v>
      </c>
      <c r="L36" s="2">
        <v>3.5129000000000001</v>
      </c>
      <c r="M36" s="2" t="s">
        <v>1746</v>
      </c>
      <c r="N36" s="2" t="s">
        <v>1746</v>
      </c>
      <c r="O36" s="1" t="s">
        <v>1746</v>
      </c>
    </row>
    <row r="37" spans="1:15" x14ac:dyDescent="0.25">
      <c r="A37" s="1">
        <v>36</v>
      </c>
      <c r="B37" s="1" t="s">
        <v>2676</v>
      </c>
      <c r="C37" s="10">
        <v>44525</v>
      </c>
      <c r="D37" s="22">
        <v>0</v>
      </c>
      <c r="E37" s="17" t="s">
        <v>213</v>
      </c>
      <c r="F37" s="15">
        <v>24</v>
      </c>
      <c r="G37" s="2">
        <v>4.5530999999999997</v>
      </c>
      <c r="H37" s="3">
        <v>5</v>
      </c>
      <c r="I37" s="2">
        <v>2.1469999999999998</v>
      </c>
      <c r="J37" s="2">
        <v>2.4060999999999999</v>
      </c>
      <c r="K37" s="1">
        <v>1</v>
      </c>
      <c r="L37" s="2">
        <v>2.4060999999999999</v>
      </c>
      <c r="M37" s="2" t="s">
        <v>1746</v>
      </c>
      <c r="N37" s="2" t="s">
        <v>1746</v>
      </c>
      <c r="O37" s="1" t="s">
        <v>1746</v>
      </c>
    </row>
    <row r="38" spans="1:15" x14ac:dyDescent="0.25">
      <c r="A38" s="1">
        <v>37</v>
      </c>
      <c r="B38" s="1" t="s">
        <v>2676</v>
      </c>
      <c r="C38" s="10">
        <v>44526</v>
      </c>
      <c r="D38" s="22">
        <v>0</v>
      </c>
      <c r="E38" s="17" t="s">
        <v>213</v>
      </c>
      <c r="F38" s="15">
        <v>24</v>
      </c>
      <c r="G38" s="2">
        <v>5.2618999999999998</v>
      </c>
      <c r="H38" s="3">
        <v>5</v>
      </c>
      <c r="I38" s="2">
        <v>2.1577000000000002</v>
      </c>
      <c r="J38" s="2">
        <v>3.1041999999999996</v>
      </c>
      <c r="K38" s="1">
        <v>1</v>
      </c>
      <c r="L38" s="2">
        <v>3.1041999999999996</v>
      </c>
      <c r="M38" s="2" t="s">
        <v>1746</v>
      </c>
      <c r="N38" s="2" t="s">
        <v>1746</v>
      </c>
      <c r="O38" s="1" t="s">
        <v>1746</v>
      </c>
    </row>
    <row r="39" spans="1:15" x14ac:dyDescent="0.25">
      <c r="A39" s="1">
        <v>38</v>
      </c>
      <c r="B39" s="1" t="s">
        <v>2676</v>
      </c>
      <c r="C39" s="10">
        <v>44527</v>
      </c>
      <c r="D39" s="22">
        <v>0</v>
      </c>
      <c r="E39" s="17" t="s">
        <v>213</v>
      </c>
      <c r="F39" s="15">
        <v>24</v>
      </c>
      <c r="G39" s="2">
        <v>3.2591999999999999</v>
      </c>
      <c r="H39" s="3">
        <v>12</v>
      </c>
      <c r="I39" s="2">
        <v>1.8958999999999999</v>
      </c>
      <c r="J39" s="2">
        <v>1.3633</v>
      </c>
      <c r="K39" s="1">
        <v>1</v>
      </c>
      <c r="L39" s="2">
        <v>1.3633</v>
      </c>
      <c r="M39" s="2" t="s">
        <v>1746</v>
      </c>
      <c r="N39" s="2" t="s">
        <v>1746</v>
      </c>
      <c r="O39" s="1" t="s">
        <v>1746</v>
      </c>
    </row>
    <row r="40" spans="1:15" x14ac:dyDescent="0.25">
      <c r="A40" s="1">
        <v>39</v>
      </c>
      <c r="B40" s="1" t="s">
        <v>2676</v>
      </c>
      <c r="C40" s="10">
        <v>44528</v>
      </c>
      <c r="D40" s="22">
        <v>0</v>
      </c>
      <c r="E40" s="17" t="s">
        <v>213</v>
      </c>
      <c r="F40" s="15">
        <v>24</v>
      </c>
      <c r="G40" s="2">
        <v>4.6512000000000002</v>
      </c>
      <c r="H40" s="3">
        <v>51</v>
      </c>
      <c r="I40" s="2">
        <v>2.1071</v>
      </c>
      <c r="J40" s="2">
        <v>2.5441000000000003</v>
      </c>
      <c r="K40" s="1">
        <v>1</v>
      </c>
      <c r="L40" s="2">
        <v>2.5441000000000003</v>
      </c>
      <c r="M40" s="2" t="s">
        <v>1746</v>
      </c>
      <c r="N40" s="2" t="s">
        <v>1746</v>
      </c>
      <c r="O40" s="1" t="s">
        <v>1746</v>
      </c>
    </row>
    <row r="41" spans="1:15" x14ac:dyDescent="0.25">
      <c r="A41" s="1">
        <v>40</v>
      </c>
      <c r="B41" s="1" t="s">
        <v>2676</v>
      </c>
      <c r="C41" s="10">
        <v>44529</v>
      </c>
      <c r="D41" s="22">
        <v>0</v>
      </c>
      <c r="E41" s="17" t="s">
        <v>213</v>
      </c>
      <c r="F41" s="15">
        <v>24</v>
      </c>
      <c r="G41" s="2">
        <v>4.4542999999999999</v>
      </c>
      <c r="H41" s="3">
        <v>54</v>
      </c>
      <c r="I41" s="2">
        <v>2.4216000000000002</v>
      </c>
      <c r="J41" s="2">
        <v>2.0326999999999997</v>
      </c>
      <c r="K41" s="1">
        <v>1</v>
      </c>
      <c r="L41" s="2">
        <v>2.0326999999999997</v>
      </c>
      <c r="M41" s="2" t="s">
        <v>1746</v>
      </c>
      <c r="N41" s="2" t="s">
        <v>1746</v>
      </c>
      <c r="O41" s="1" t="s">
        <v>1746</v>
      </c>
    </row>
    <row r="42" spans="1:15" x14ac:dyDescent="0.25">
      <c r="A42" s="1">
        <v>41</v>
      </c>
      <c r="B42" s="1" t="s">
        <v>2676</v>
      </c>
      <c r="C42" s="10">
        <v>44530</v>
      </c>
      <c r="D42" s="22">
        <v>0</v>
      </c>
      <c r="E42" s="17" t="s">
        <v>213</v>
      </c>
      <c r="F42" s="15">
        <v>24</v>
      </c>
      <c r="G42" s="2">
        <v>4.8011999999999997</v>
      </c>
      <c r="H42" s="3">
        <v>24</v>
      </c>
      <c r="I42" s="2">
        <v>2.1227999999999998</v>
      </c>
      <c r="J42" s="2">
        <v>2.6783999999999999</v>
      </c>
      <c r="K42" s="1">
        <v>1</v>
      </c>
      <c r="L42" s="2">
        <v>2.6783999999999999</v>
      </c>
      <c r="M42" s="2" t="s">
        <v>1746</v>
      </c>
      <c r="N42" s="2" t="s">
        <v>1746</v>
      </c>
      <c r="O42" s="1" t="s">
        <v>1746</v>
      </c>
    </row>
    <row r="43" spans="1:15" x14ac:dyDescent="0.25">
      <c r="A43" s="1">
        <v>42</v>
      </c>
      <c r="B43" s="1" t="s">
        <v>2676</v>
      </c>
      <c r="C43" s="10">
        <v>44531</v>
      </c>
      <c r="D43" s="22">
        <v>0</v>
      </c>
      <c r="E43" s="17" t="s">
        <v>213</v>
      </c>
      <c r="F43" s="15">
        <v>24</v>
      </c>
      <c r="G43" s="2">
        <v>4.7836999999999996</v>
      </c>
      <c r="H43" s="3">
        <v>19</v>
      </c>
      <c r="I43" s="2">
        <v>2.1063999999999998</v>
      </c>
      <c r="J43" s="2">
        <v>2.6772999999999998</v>
      </c>
      <c r="K43" s="1">
        <v>1</v>
      </c>
      <c r="L43" s="2">
        <v>2.6772999999999998</v>
      </c>
      <c r="M43" s="2" t="s">
        <v>1746</v>
      </c>
      <c r="N43" s="2" t="s">
        <v>1746</v>
      </c>
      <c r="O43" s="1" t="s">
        <v>1746</v>
      </c>
    </row>
    <row r="44" spans="1:15" x14ac:dyDescent="0.25">
      <c r="A44" s="1">
        <v>43</v>
      </c>
      <c r="B44" s="1" t="s">
        <v>2676</v>
      </c>
      <c r="C44" s="10">
        <v>44532</v>
      </c>
      <c r="D44" s="22">
        <v>0</v>
      </c>
      <c r="E44" s="17" t="s">
        <v>213</v>
      </c>
      <c r="F44" s="15">
        <v>24</v>
      </c>
      <c r="G44" s="2">
        <v>4.8417000000000003</v>
      </c>
      <c r="H44" s="3">
        <v>17</v>
      </c>
      <c r="I44" s="2">
        <v>2.2195</v>
      </c>
      <c r="J44" s="2">
        <v>2.6222000000000003</v>
      </c>
      <c r="K44" s="1">
        <v>1</v>
      </c>
      <c r="L44" s="2">
        <v>2.6222000000000003</v>
      </c>
      <c r="M44" s="2" t="s">
        <v>1746</v>
      </c>
      <c r="N44" s="2" t="s">
        <v>1746</v>
      </c>
      <c r="O44" s="1" t="s">
        <v>1746</v>
      </c>
    </row>
    <row r="45" spans="1:15" x14ac:dyDescent="0.25">
      <c r="A45" s="1">
        <v>44</v>
      </c>
      <c r="B45" s="1" t="s">
        <v>2676</v>
      </c>
      <c r="C45" s="10">
        <v>44533</v>
      </c>
      <c r="D45" s="22">
        <v>0</v>
      </c>
      <c r="E45" s="17" t="s">
        <v>213</v>
      </c>
      <c r="F45" s="15">
        <v>24</v>
      </c>
      <c r="G45" s="2">
        <v>4.8101000000000003</v>
      </c>
      <c r="H45" s="3">
        <v>16</v>
      </c>
      <c r="I45" s="2">
        <v>2.2368999999999999</v>
      </c>
      <c r="J45" s="2">
        <v>2.5732000000000004</v>
      </c>
      <c r="K45" s="1">
        <v>1</v>
      </c>
      <c r="L45" s="2">
        <v>2.5732000000000004</v>
      </c>
      <c r="M45" s="2" t="s">
        <v>1746</v>
      </c>
      <c r="N45" s="2" t="s">
        <v>1746</v>
      </c>
      <c r="O45" s="1" t="s">
        <v>1746</v>
      </c>
    </row>
    <row r="46" spans="1:15" x14ac:dyDescent="0.25">
      <c r="A46" s="1">
        <v>45</v>
      </c>
      <c r="B46" s="1" t="s">
        <v>2676</v>
      </c>
      <c r="C46" s="10">
        <v>44534</v>
      </c>
      <c r="D46" s="22">
        <v>0</v>
      </c>
      <c r="E46" s="17" t="s">
        <v>213</v>
      </c>
      <c r="F46" s="15">
        <v>24</v>
      </c>
      <c r="G46" s="2">
        <v>4.8269000000000002</v>
      </c>
      <c r="H46" s="3">
        <v>14</v>
      </c>
      <c r="I46" s="2">
        <v>2.1757</v>
      </c>
      <c r="J46" s="2">
        <v>2.6512000000000002</v>
      </c>
      <c r="K46" s="1">
        <v>1</v>
      </c>
      <c r="L46" s="2">
        <v>2.6512000000000002</v>
      </c>
      <c r="M46" s="2" t="s">
        <v>1746</v>
      </c>
      <c r="N46" s="2" t="s">
        <v>1746</v>
      </c>
      <c r="O46" s="1" t="s">
        <v>1746</v>
      </c>
    </row>
    <row r="47" spans="1:15" x14ac:dyDescent="0.25">
      <c r="A47" s="1">
        <v>46</v>
      </c>
      <c r="B47" s="1" t="s">
        <v>2676</v>
      </c>
      <c r="C47" s="10">
        <v>44535</v>
      </c>
      <c r="D47" s="22">
        <v>0</v>
      </c>
      <c r="E47" s="17" t="s">
        <v>213</v>
      </c>
      <c r="F47" s="15">
        <v>24</v>
      </c>
      <c r="G47" s="2">
        <v>4.0930999999999997</v>
      </c>
      <c r="H47" s="3">
        <v>28</v>
      </c>
      <c r="I47" s="2">
        <v>1.9904999999999999</v>
      </c>
      <c r="J47" s="2">
        <v>2.1025999999999998</v>
      </c>
      <c r="K47" s="1">
        <v>1</v>
      </c>
      <c r="L47" s="2">
        <v>2.1025999999999998</v>
      </c>
      <c r="M47" s="2" t="s">
        <v>1746</v>
      </c>
      <c r="N47" s="2" t="s">
        <v>1746</v>
      </c>
      <c r="O47" s="1" t="s">
        <v>1746</v>
      </c>
    </row>
    <row r="48" spans="1:15" x14ac:dyDescent="0.25">
      <c r="A48" s="1">
        <v>47</v>
      </c>
      <c r="B48" s="1" t="s">
        <v>2676</v>
      </c>
      <c r="C48" s="10">
        <v>44536</v>
      </c>
      <c r="D48" s="22">
        <v>0</v>
      </c>
      <c r="E48" s="17" t="s">
        <v>213</v>
      </c>
      <c r="F48" s="15">
        <v>24</v>
      </c>
      <c r="G48" s="2">
        <v>3.8950999999999998</v>
      </c>
      <c r="H48" s="3">
        <v>28</v>
      </c>
      <c r="I48" s="2">
        <v>2.1341000000000001</v>
      </c>
      <c r="J48" s="2">
        <v>1.7609999999999997</v>
      </c>
      <c r="K48" s="1">
        <v>1</v>
      </c>
      <c r="L48" s="2">
        <v>1.7609999999999997</v>
      </c>
      <c r="M48" s="2" t="s">
        <v>1746</v>
      </c>
      <c r="N48" s="2" t="s">
        <v>1746</v>
      </c>
      <c r="O48" s="1" t="s">
        <v>1746</v>
      </c>
    </row>
    <row r="49" spans="1:15" x14ac:dyDescent="0.25">
      <c r="A49" s="1">
        <v>48</v>
      </c>
      <c r="B49" s="1" t="s">
        <v>2676</v>
      </c>
      <c r="C49" s="10">
        <v>44537</v>
      </c>
      <c r="D49" s="22">
        <v>0</v>
      </c>
      <c r="E49" s="17" t="s">
        <v>213</v>
      </c>
      <c r="F49" s="15">
        <v>24</v>
      </c>
      <c r="G49" s="2">
        <v>4.4570999999999996</v>
      </c>
      <c r="H49" s="3">
        <v>27</v>
      </c>
      <c r="I49" s="2">
        <v>2.2172999999999998</v>
      </c>
      <c r="J49" s="2">
        <v>2.2397999999999998</v>
      </c>
      <c r="K49" s="1">
        <v>1</v>
      </c>
      <c r="L49" s="2">
        <v>2.2397999999999998</v>
      </c>
      <c r="M49" s="2" t="s">
        <v>1746</v>
      </c>
      <c r="N49" s="2" t="s">
        <v>1746</v>
      </c>
      <c r="O49" s="1" t="s">
        <v>1746</v>
      </c>
    </row>
    <row r="50" spans="1:15" x14ac:dyDescent="0.25">
      <c r="A50" s="1">
        <v>49</v>
      </c>
      <c r="B50" s="1" t="s">
        <v>2676</v>
      </c>
      <c r="C50" s="10">
        <v>44538</v>
      </c>
      <c r="D50" s="22">
        <v>0</v>
      </c>
      <c r="E50" s="17" t="s">
        <v>213</v>
      </c>
      <c r="F50" s="15">
        <v>24</v>
      </c>
      <c r="G50" s="2">
        <v>4.8034999999999997</v>
      </c>
      <c r="H50" s="3">
        <v>9</v>
      </c>
      <c r="I50" s="2">
        <v>2.1907999999999999</v>
      </c>
      <c r="J50" s="2">
        <v>2.6126999999999998</v>
      </c>
      <c r="K50" s="1">
        <v>1</v>
      </c>
      <c r="L50" s="2">
        <v>2.6126999999999998</v>
      </c>
      <c r="M50" s="2" t="s">
        <v>1746</v>
      </c>
      <c r="N50" s="2" t="s">
        <v>1746</v>
      </c>
      <c r="O50" s="1" t="s">
        <v>1746</v>
      </c>
    </row>
    <row r="51" spans="1:15" x14ac:dyDescent="0.25">
      <c r="A51" s="1">
        <v>50</v>
      </c>
      <c r="B51" s="1" t="s">
        <v>2676</v>
      </c>
      <c r="C51" s="10">
        <v>44539</v>
      </c>
      <c r="D51" s="22">
        <v>0</v>
      </c>
      <c r="E51" s="17" t="s">
        <v>213</v>
      </c>
      <c r="F51" s="15">
        <v>24</v>
      </c>
      <c r="G51" s="2">
        <v>4.8663999999999996</v>
      </c>
      <c r="H51" s="3">
        <v>7</v>
      </c>
      <c r="I51" s="2">
        <v>2.1840999999999999</v>
      </c>
      <c r="J51" s="2">
        <v>2.6822999999999997</v>
      </c>
      <c r="K51" s="1">
        <v>1</v>
      </c>
      <c r="L51" s="2">
        <v>2.6822999999999997</v>
      </c>
      <c r="M51" s="2" t="s">
        <v>1746</v>
      </c>
      <c r="N51" s="2" t="s">
        <v>1746</v>
      </c>
      <c r="O51" s="1" t="s">
        <v>1746</v>
      </c>
    </row>
    <row r="52" spans="1:15" x14ac:dyDescent="0.25">
      <c r="A52" s="1">
        <v>51</v>
      </c>
      <c r="B52" s="1" t="s">
        <v>2676</v>
      </c>
      <c r="C52" s="10">
        <v>44540</v>
      </c>
      <c r="D52" s="22">
        <v>0</v>
      </c>
      <c r="E52" s="17" t="s">
        <v>213</v>
      </c>
      <c r="F52" s="15">
        <v>24</v>
      </c>
      <c r="G52" s="2">
        <v>4.8311000000000002</v>
      </c>
      <c r="H52" s="3">
        <v>7</v>
      </c>
      <c r="I52" s="2">
        <v>2.1863999999999999</v>
      </c>
      <c r="J52" s="2">
        <v>2.6447000000000003</v>
      </c>
      <c r="K52" s="1">
        <v>1</v>
      </c>
      <c r="L52" s="2">
        <v>2.6447000000000003</v>
      </c>
      <c r="M52" s="2" t="s">
        <v>1746</v>
      </c>
      <c r="N52" s="2" t="s">
        <v>1746</v>
      </c>
      <c r="O52" s="1" t="s">
        <v>1746</v>
      </c>
    </row>
    <row r="53" spans="1:15" x14ac:dyDescent="0.25">
      <c r="A53" s="1">
        <v>52</v>
      </c>
      <c r="B53" s="1" t="s">
        <v>2676</v>
      </c>
      <c r="C53" s="10">
        <v>44541</v>
      </c>
      <c r="D53" s="22">
        <v>0</v>
      </c>
      <c r="E53" s="17" t="s">
        <v>213</v>
      </c>
      <c r="F53" s="15">
        <v>24</v>
      </c>
      <c r="G53" s="2">
        <v>4.7901999999999996</v>
      </c>
      <c r="H53" s="3">
        <v>7</v>
      </c>
      <c r="I53" s="2">
        <v>2.1928000000000001</v>
      </c>
      <c r="J53" s="2">
        <v>2.5973999999999995</v>
      </c>
      <c r="K53" s="1">
        <v>1</v>
      </c>
      <c r="L53" s="2">
        <v>2.5973999999999995</v>
      </c>
      <c r="M53" s="2" t="s">
        <v>1746</v>
      </c>
      <c r="N53" s="2" t="s">
        <v>1746</v>
      </c>
      <c r="O53" s="1" t="s">
        <v>1746</v>
      </c>
    </row>
    <row r="54" spans="1:15" x14ac:dyDescent="0.25">
      <c r="A54" s="1">
        <v>53</v>
      </c>
      <c r="B54" s="1" t="s">
        <v>2676</v>
      </c>
      <c r="C54" s="10">
        <v>44542</v>
      </c>
      <c r="D54" s="22">
        <v>0</v>
      </c>
      <c r="E54" s="17" t="s">
        <v>213</v>
      </c>
      <c r="F54" s="15">
        <v>24</v>
      </c>
      <c r="G54" s="2">
        <v>4.8166000000000002</v>
      </c>
      <c r="H54" s="3">
        <v>6</v>
      </c>
      <c r="I54" s="2">
        <v>2.1978</v>
      </c>
      <c r="J54" s="2">
        <v>2.6188000000000002</v>
      </c>
      <c r="K54" s="1">
        <v>1</v>
      </c>
      <c r="L54" s="2">
        <v>2.6188000000000002</v>
      </c>
      <c r="M54" s="2" t="s">
        <v>1746</v>
      </c>
      <c r="N54" s="2" t="s">
        <v>1746</v>
      </c>
      <c r="O54" s="1" t="s">
        <v>1746</v>
      </c>
    </row>
    <row r="55" spans="1:15" x14ac:dyDescent="0.25">
      <c r="A55" s="1">
        <v>54</v>
      </c>
      <c r="B55" s="1" t="s">
        <v>2676</v>
      </c>
      <c r="C55" s="10">
        <v>44543</v>
      </c>
      <c r="D55" s="22">
        <v>0</v>
      </c>
      <c r="E55" s="17" t="s">
        <v>213</v>
      </c>
      <c r="F55" s="15">
        <v>24</v>
      </c>
      <c r="G55" s="2">
        <v>4.8163</v>
      </c>
      <c r="H55" s="3">
        <v>6</v>
      </c>
      <c r="I55" s="2">
        <v>2.1476000000000002</v>
      </c>
      <c r="J55" s="2">
        <v>2.6686999999999999</v>
      </c>
      <c r="K55" s="1">
        <v>1</v>
      </c>
      <c r="L55" s="2">
        <v>2.6686999999999999</v>
      </c>
      <c r="M55" s="2" t="s">
        <v>1746</v>
      </c>
      <c r="N55" s="2" t="s">
        <v>1746</v>
      </c>
      <c r="O55" s="1" t="s">
        <v>1746</v>
      </c>
    </row>
    <row r="56" spans="1:15" x14ac:dyDescent="0.25">
      <c r="A56" s="1">
        <v>55</v>
      </c>
      <c r="B56" s="1" t="s">
        <v>2676</v>
      </c>
      <c r="C56" s="10">
        <v>44544</v>
      </c>
      <c r="D56" s="22">
        <v>0</v>
      </c>
      <c r="E56" s="17" t="s">
        <v>213</v>
      </c>
      <c r="F56" s="15">
        <v>24</v>
      </c>
      <c r="G56" s="2">
        <v>3.7543000000000002</v>
      </c>
      <c r="H56" s="3">
        <v>24</v>
      </c>
      <c r="I56" s="2">
        <v>1.9113</v>
      </c>
      <c r="J56" s="2">
        <v>1.8430000000000002</v>
      </c>
      <c r="K56" s="1">
        <v>1</v>
      </c>
      <c r="L56" s="2">
        <v>1.8430000000000002</v>
      </c>
      <c r="M56" s="2" t="s">
        <v>1746</v>
      </c>
      <c r="N56" s="2" t="s">
        <v>1746</v>
      </c>
      <c r="O56" s="1" t="s">
        <v>1746</v>
      </c>
    </row>
    <row r="57" spans="1:15" x14ac:dyDescent="0.25">
      <c r="A57" s="1">
        <v>56</v>
      </c>
      <c r="B57" s="1" t="s">
        <v>2676</v>
      </c>
      <c r="C57" s="10">
        <v>44545</v>
      </c>
      <c r="D57" s="22">
        <v>0</v>
      </c>
      <c r="E57" s="17" t="s">
        <v>213</v>
      </c>
      <c r="F57" s="15">
        <v>24</v>
      </c>
      <c r="G57" s="2">
        <v>4.1071999999999997</v>
      </c>
      <c r="H57" s="3">
        <v>19</v>
      </c>
      <c r="I57" s="2">
        <v>2.1949999999999998</v>
      </c>
      <c r="J57" s="2">
        <v>1.9121999999999999</v>
      </c>
      <c r="K57" s="1">
        <v>1</v>
      </c>
      <c r="L57" s="2">
        <v>1.9121999999999999</v>
      </c>
      <c r="M57" s="2" t="s">
        <v>1746</v>
      </c>
      <c r="N57" s="2" t="s">
        <v>1746</v>
      </c>
      <c r="O57" s="1" t="s">
        <v>1746</v>
      </c>
    </row>
    <row r="58" spans="1:15" x14ac:dyDescent="0.25">
      <c r="A58" s="1">
        <v>57</v>
      </c>
      <c r="B58" s="1" t="s">
        <v>2676</v>
      </c>
      <c r="C58" s="10">
        <v>44546</v>
      </c>
      <c r="D58" s="22">
        <v>0</v>
      </c>
      <c r="E58" s="17" t="s">
        <v>213</v>
      </c>
      <c r="F58" s="15">
        <v>24</v>
      </c>
      <c r="G58" s="2">
        <v>4.7020999999999997</v>
      </c>
      <c r="H58" s="3">
        <v>7</v>
      </c>
      <c r="I58" s="2">
        <v>2.0983000000000001</v>
      </c>
      <c r="J58" s="2">
        <v>2.6037999999999997</v>
      </c>
      <c r="K58" s="1">
        <v>1</v>
      </c>
      <c r="L58" s="1" t="s">
        <v>1746</v>
      </c>
      <c r="M58" s="1" t="s">
        <v>1746</v>
      </c>
      <c r="N58" s="1" t="s">
        <v>1746</v>
      </c>
      <c r="O58" s="1" t="s">
        <v>1746</v>
      </c>
    </row>
    <row r="59" spans="1:15" x14ac:dyDescent="0.25">
      <c r="A59" s="1">
        <v>58</v>
      </c>
      <c r="B59" s="1" t="s">
        <v>2676</v>
      </c>
      <c r="C59" s="10">
        <v>44547</v>
      </c>
      <c r="D59" s="22">
        <v>0</v>
      </c>
      <c r="E59" s="17" t="s">
        <v>213</v>
      </c>
      <c r="F59" s="15">
        <v>24</v>
      </c>
      <c r="G59" s="2">
        <v>4.7674000000000003</v>
      </c>
      <c r="H59" s="3">
        <v>6</v>
      </c>
      <c r="I59" s="2">
        <v>2.1762999999999999</v>
      </c>
      <c r="J59" s="2">
        <v>2.5911000000000004</v>
      </c>
      <c r="K59" s="1">
        <v>1</v>
      </c>
      <c r="L59" s="2">
        <v>2.5911000000000004</v>
      </c>
      <c r="M59" s="2" t="s">
        <v>1746</v>
      </c>
      <c r="N59" s="2" t="s">
        <v>1746</v>
      </c>
      <c r="O59" s="1" t="s">
        <v>1746</v>
      </c>
    </row>
    <row r="60" spans="1:15" x14ac:dyDescent="0.25">
      <c r="A60" s="1">
        <v>59</v>
      </c>
      <c r="B60" s="1" t="s">
        <v>2676</v>
      </c>
      <c r="C60" s="10">
        <v>44548</v>
      </c>
      <c r="D60" s="22">
        <v>0</v>
      </c>
      <c r="E60" s="17" t="s">
        <v>213</v>
      </c>
      <c r="F60" s="15">
        <v>24</v>
      </c>
      <c r="G60" s="2">
        <v>4.7469000000000001</v>
      </c>
      <c r="H60" s="3">
        <v>5</v>
      </c>
      <c r="I60" s="2">
        <v>2.153</v>
      </c>
      <c r="J60" s="2">
        <v>2.5939000000000001</v>
      </c>
      <c r="K60" s="1">
        <v>1</v>
      </c>
      <c r="L60" s="2">
        <v>2.5939000000000001</v>
      </c>
      <c r="M60" s="2" t="s">
        <v>1746</v>
      </c>
      <c r="N60" s="2" t="s">
        <v>1746</v>
      </c>
      <c r="O60" s="1" t="s">
        <v>1746</v>
      </c>
    </row>
    <row r="61" spans="1:15" x14ac:dyDescent="0.25">
      <c r="A61" s="1">
        <v>60</v>
      </c>
      <c r="B61" s="1" t="s">
        <v>2676</v>
      </c>
      <c r="C61" s="10">
        <v>44549</v>
      </c>
      <c r="D61" s="22">
        <v>0</v>
      </c>
      <c r="E61" s="17" t="s">
        <v>213</v>
      </c>
      <c r="F61" s="15">
        <v>24</v>
      </c>
      <c r="G61" s="2">
        <v>4.7074999999999996</v>
      </c>
      <c r="H61" s="3">
        <v>5</v>
      </c>
      <c r="I61" s="2">
        <v>2.1488999999999998</v>
      </c>
      <c r="J61" s="2">
        <v>2.5585999999999998</v>
      </c>
      <c r="K61" s="1">
        <v>1</v>
      </c>
      <c r="L61" s="2">
        <v>2.5585999999999998</v>
      </c>
      <c r="M61" s="2" t="s">
        <v>1746</v>
      </c>
      <c r="N61" s="2" t="s">
        <v>1746</v>
      </c>
      <c r="O61" s="1" t="s">
        <v>1746</v>
      </c>
    </row>
    <row r="62" spans="1:15" x14ac:dyDescent="0.25">
      <c r="A62" s="1">
        <v>61</v>
      </c>
      <c r="B62" s="1" t="s">
        <v>2676</v>
      </c>
      <c r="C62" s="10">
        <v>44550</v>
      </c>
      <c r="D62" s="22">
        <v>0</v>
      </c>
      <c r="E62" s="17" t="s">
        <v>213</v>
      </c>
      <c r="F62" s="15">
        <v>24</v>
      </c>
      <c r="G62" s="2">
        <v>4.7061999999999999</v>
      </c>
      <c r="H62" s="3">
        <v>5</v>
      </c>
      <c r="I62" s="2">
        <v>2.1594000000000002</v>
      </c>
      <c r="J62" s="2">
        <v>2.5467999999999997</v>
      </c>
      <c r="K62" s="1">
        <v>1</v>
      </c>
      <c r="L62" s="2">
        <v>2.5467999999999997</v>
      </c>
      <c r="M62" s="2" t="s">
        <v>1746</v>
      </c>
      <c r="N62" s="2" t="s">
        <v>1746</v>
      </c>
      <c r="O62" s="1" t="s">
        <v>1746</v>
      </c>
    </row>
    <row r="63" spans="1:15" x14ac:dyDescent="0.25">
      <c r="A63" s="1">
        <v>62</v>
      </c>
      <c r="B63" s="1" t="s">
        <v>2676</v>
      </c>
      <c r="C63" s="10">
        <v>44551</v>
      </c>
      <c r="D63" s="22">
        <v>0</v>
      </c>
      <c r="E63" s="17" t="s">
        <v>213</v>
      </c>
      <c r="F63" s="15">
        <v>24</v>
      </c>
      <c r="G63" s="2">
        <v>4.66</v>
      </c>
      <c r="H63" s="3">
        <v>5</v>
      </c>
      <c r="I63" s="2">
        <v>2.1452</v>
      </c>
      <c r="J63" s="2">
        <v>2.5148000000000001</v>
      </c>
      <c r="K63" s="1">
        <v>1</v>
      </c>
      <c r="L63" s="2">
        <v>2.5148000000000001</v>
      </c>
      <c r="M63" s="2" t="s">
        <v>1746</v>
      </c>
      <c r="N63" s="2" t="s">
        <v>1746</v>
      </c>
      <c r="O63" s="1" t="s">
        <v>1746</v>
      </c>
    </row>
    <row r="64" spans="1:15" x14ac:dyDescent="0.25">
      <c r="A64" s="1">
        <v>63</v>
      </c>
      <c r="B64" s="1" t="s">
        <v>2676</v>
      </c>
      <c r="C64" s="10">
        <v>44552</v>
      </c>
      <c r="D64" s="22">
        <v>0</v>
      </c>
      <c r="E64" s="17" t="s">
        <v>213</v>
      </c>
      <c r="F64" s="15">
        <v>24</v>
      </c>
      <c r="G64" s="2">
        <v>4.7430000000000003</v>
      </c>
      <c r="H64" s="3">
        <v>5</v>
      </c>
      <c r="I64" s="2">
        <v>2.1695000000000002</v>
      </c>
      <c r="J64" s="2">
        <v>2.5735000000000001</v>
      </c>
      <c r="K64" s="1">
        <v>1</v>
      </c>
      <c r="L64" s="2">
        <v>2.5735000000000001</v>
      </c>
      <c r="M64" s="2" t="s">
        <v>1746</v>
      </c>
      <c r="N64" s="2" t="s">
        <v>1746</v>
      </c>
      <c r="O64" s="1" t="s">
        <v>1746</v>
      </c>
    </row>
    <row r="65" spans="1:15" x14ac:dyDescent="0.25">
      <c r="A65" s="1">
        <v>64</v>
      </c>
      <c r="B65" s="1" t="s">
        <v>2676</v>
      </c>
      <c r="C65" s="10">
        <v>44553</v>
      </c>
      <c r="D65" s="22">
        <v>0</v>
      </c>
      <c r="E65" s="17" t="s">
        <v>213</v>
      </c>
      <c r="F65" s="15">
        <v>24</v>
      </c>
      <c r="G65" s="2">
        <v>4.5720000000000001</v>
      </c>
      <c r="H65" s="3">
        <v>6</v>
      </c>
      <c r="I65" s="2">
        <v>2.1610999999999998</v>
      </c>
      <c r="J65" s="2">
        <v>2.4109000000000003</v>
      </c>
      <c r="K65" s="1">
        <v>1</v>
      </c>
      <c r="L65" s="2">
        <v>2.4109000000000003</v>
      </c>
      <c r="M65" s="2" t="s">
        <v>1746</v>
      </c>
      <c r="N65" s="2" t="s">
        <v>1746</v>
      </c>
      <c r="O65" s="1" t="s">
        <v>1746</v>
      </c>
    </row>
    <row r="66" spans="1:15" x14ac:dyDescent="0.25">
      <c r="A66" s="1">
        <v>65</v>
      </c>
      <c r="B66" s="1" t="s">
        <v>2676</v>
      </c>
      <c r="C66" s="10">
        <v>44554</v>
      </c>
      <c r="D66" s="22">
        <v>0</v>
      </c>
      <c r="E66" s="17" t="s">
        <v>213</v>
      </c>
      <c r="F66" s="15">
        <v>24</v>
      </c>
      <c r="G66" s="2">
        <v>1.9597</v>
      </c>
      <c r="H66" s="3">
        <v>70</v>
      </c>
      <c r="I66" s="2">
        <v>2.1503000000000001</v>
      </c>
      <c r="J66" s="2">
        <v>0</v>
      </c>
      <c r="K66" s="1">
        <v>0</v>
      </c>
      <c r="L66" s="2">
        <v>0</v>
      </c>
      <c r="M66" s="2" t="s">
        <v>1746</v>
      </c>
      <c r="N66" s="2" t="s">
        <v>1746</v>
      </c>
      <c r="O66" s="1" t="s">
        <v>1746</v>
      </c>
    </row>
    <row r="67" spans="1:15" x14ac:dyDescent="0.25">
      <c r="A67" s="1">
        <v>66</v>
      </c>
      <c r="B67" s="1" t="s">
        <v>2676</v>
      </c>
      <c r="C67" s="10">
        <v>44555</v>
      </c>
      <c r="D67" s="22">
        <v>0</v>
      </c>
      <c r="E67" s="17" t="s">
        <v>213</v>
      </c>
      <c r="F67" s="15">
        <v>24</v>
      </c>
      <c r="G67" s="2">
        <v>3.4268000000000001</v>
      </c>
      <c r="H67" s="3">
        <v>31</v>
      </c>
      <c r="I67" s="2">
        <v>2.1884999999999999</v>
      </c>
      <c r="J67" s="2">
        <v>1.2383000000000002</v>
      </c>
      <c r="K67" s="1">
        <v>1</v>
      </c>
      <c r="L67" s="2">
        <v>1.2383000000000002</v>
      </c>
      <c r="M67" s="2" t="s">
        <v>1746</v>
      </c>
      <c r="N67" s="2" t="s">
        <v>1746</v>
      </c>
      <c r="O67" s="1" t="s">
        <v>1746</v>
      </c>
    </row>
    <row r="68" spans="1:15" x14ac:dyDescent="0.25">
      <c r="A68" s="1">
        <v>67</v>
      </c>
      <c r="B68" s="1" t="s">
        <v>2676</v>
      </c>
      <c r="C68" s="10">
        <v>44556</v>
      </c>
      <c r="D68" s="22">
        <v>0</v>
      </c>
      <c r="E68" s="17" t="s">
        <v>213</v>
      </c>
      <c r="F68" s="15">
        <v>24</v>
      </c>
      <c r="G68" s="2">
        <v>4.0335999999999999</v>
      </c>
      <c r="H68" s="3">
        <v>13</v>
      </c>
      <c r="I68" s="2">
        <v>2.1951000000000001</v>
      </c>
      <c r="J68" s="2">
        <v>1.8384999999999998</v>
      </c>
      <c r="K68" s="1">
        <v>1</v>
      </c>
      <c r="L68" s="2">
        <v>1.8384999999999998</v>
      </c>
      <c r="M68" s="2" t="s">
        <v>1746</v>
      </c>
      <c r="N68" s="2" t="s">
        <v>1746</v>
      </c>
      <c r="O68" s="1" t="s">
        <v>1746</v>
      </c>
    </row>
    <row r="69" spans="1:15" x14ac:dyDescent="0.25">
      <c r="A69" s="1">
        <v>68</v>
      </c>
      <c r="B69" s="1" t="s">
        <v>2676</v>
      </c>
      <c r="C69" s="10">
        <v>44557</v>
      </c>
      <c r="D69" s="22">
        <v>0</v>
      </c>
      <c r="E69" s="17" t="s">
        <v>213</v>
      </c>
      <c r="F69" s="15">
        <v>24</v>
      </c>
      <c r="G69" s="2">
        <v>4.3491</v>
      </c>
      <c r="H69" s="3">
        <v>6</v>
      </c>
      <c r="I69" s="2">
        <v>2.1558000000000002</v>
      </c>
      <c r="J69" s="2">
        <v>2.1932999999999998</v>
      </c>
      <c r="K69" s="1">
        <v>1</v>
      </c>
      <c r="L69" s="2">
        <v>2.1932999999999998</v>
      </c>
      <c r="M69" s="2" t="s">
        <v>1746</v>
      </c>
      <c r="N69" s="2" t="s">
        <v>1746</v>
      </c>
      <c r="O69" s="1" t="s">
        <v>1746</v>
      </c>
    </row>
    <row r="70" spans="1:15" x14ac:dyDescent="0.25">
      <c r="A70" s="1">
        <v>69</v>
      </c>
      <c r="B70" s="1" t="s">
        <v>2676</v>
      </c>
      <c r="C70" s="10">
        <v>44558</v>
      </c>
      <c r="D70" s="22">
        <v>0</v>
      </c>
      <c r="E70" s="17" t="s">
        <v>213</v>
      </c>
      <c r="F70" s="15">
        <v>24</v>
      </c>
      <c r="G70" s="2">
        <v>4.3133999999999997</v>
      </c>
      <c r="H70" s="3">
        <v>6</v>
      </c>
      <c r="I70" s="2">
        <v>2.1444000000000001</v>
      </c>
      <c r="J70" s="2">
        <v>2.1689999999999996</v>
      </c>
      <c r="K70" s="1">
        <v>1</v>
      </c>
      <c r="L70" s="2">
        <v>2.1689999999999996</v>
      </c>
      <c r="M70" s="2" t="s">
        <v>1746</v>
      </c>
      <c r="N70" s="2" t="s">
        <v>1746</v>
      </c>
      <c r="O70" s="1" t="s">
        <v>1746</v>
      </c>
    </row>
    <row r="71" spans="1:15" x14ac:dyDescent="0.25">
      <c r="A71" s="1">
        <v>70</v>
      </c>
      <c r="B71" s="1" t="s">
        <v>2676</v>
      </c>
      <c r="C71" s="10">
        <v>44559</v>
      </c>
      <c r="D71" s="22">
        <v>0</v>
      </c>
      <c r="E71" s="17" t="s">
        <v>213</v>
      </c>
      <c r="F71" s="15">
        <v>24</v>
      </c>
      <c r="G71" s="2">
        <v>4.28</v>
      </c>
      <c r="H71" s="3">
        <v>6</v>
      </c>
      <c r="I71" s="2">
        <v>2.1395</v>
      </c>
      <c r="J71" s="2">
        <v>2.1405000000000003</v>
      </c>
      <c r="K71" s="1">
        <v>1</v>
      </c>
      <c r="L71" s="2">
        <v>2.1405000000000003</v>
      </c>
      <c r="M71" s="2" t="s">
        <v>1746</v>
      </c>
      <c r="N71" s="2" t="s">
        <v>1746</v>
      </c>
      <c r="O71" s="1" t="s">
        <v>1746</v>
      </c>
    </row>
    <row r="72" spans="1:15" x14ac:dyDescent="0.25">
      <c r="A72" s="1">
        <v>71</v>
      </c>
      <c r="B72" s="1" t="s">
        <v>2676</v>
      </c>
      <c r="C72" s="10">
        <v>44560</v>
      </c>
      <c r="D72" s="22">
        <v>0</v>
      </c>
      <c r="E72" s="17" t="s">
        <v>213</v>
      </c>
      <c r="F72" s="15">
        <v>24</v>
      </c>
      <c r="G72" s="2">
        <v>4.2496999999999998</v>
      </c>
      <c r="H72" s="3">
        <v>5</v>
      </c>
      <c r="I72" s="2">
        <v>2.1332</v>
      </c>
      <c r="J72" s="2">
        <v>2.1164999999999998</v>
      </c>
      <c r="K72" s="1">
        <v>1</v>
      </c>
      <c r="L72" s="2">
        <v>2.1164999999999998</v>
      </c>
      <c r="M72" s="2" t="s">
        <v>1746</v>
      </c>
      <c r="N72" s="2" t="s">
        <v>1746</v>
      </c>
      <c r="O72" s="1" t="s">
        <v>1746</v>
      </c>
    </row>
    <row r="73" spans="1:15" x14ac:dyDescent="0.25">
      <c r="A73" s="1">
        <v>72</v>
      </c>
      <c r="B73" s="1" t="s">
        <v>2676</v>
      </c>
      <c r="C73" s="10">
        <v>44561</v>
      </c>
      <c r="D73" s="22">
        <v>0</v>
      </c>
      <c r="E73" s="17" t="s">
        <v>213</v>
      </c>
      <c r="F73" s="15">
        <v>24</v>
      </c>
      <c r="G73" s="2">
        <v>4.1801000000000004</v>
      </c>
      <c r="H73" s="3">
        <v>5</v>
      </c>
      <c r="I73" s="2">
        <v>2.1307</v>
      </c>
      <c r="J73" s="2">
        <v>2.0494000000000003</v>
      </c>
      <c r="K73" s="1">
        <v>1</v>
      </c>
      <c r="L73" s="2">
        <v>2.0494000000000003</v>
      </c>
      <c r="M73" s="2" t="s">
        <v>1746</v>
      </c>
      <c r="N73" s="2" t="s">
        <v>1746</v>
      </c>
      <c r="O73" s="1" t="s">
        <v>1746</v>
      </c>
    </row>
    <row r="74" spans="1:15" x14ac:dyDescent="0.25">
      <c r="A74" s="1">
        <v>73</v>
      </c>
      <c r="B74" s="1" t="s">
        <v>2676</v>
      </c>
      <c r="C74" s="10">
        <v>44562</v>
      </c>
      <c r="D74" s="22">
        <v>0</v>
      </c>
      <c r="E74" s="17" t="s">
        <v>213</v>
      </c>
      <c r="F74" s="15">
        <v>24</v>
      </c>
      <c r="G74" s="2">
        <v>3.1619999999999999</v>
      </c>
      <c r="H74" s="3">
        <v>5</v>
      </c>
      <c r="I74" s="2">
        <v>2.1309999999999998</v>
      </c>
      <c r="J74" s="2">
        <f t="shared" ref="J74:J137" si="0">G74-I74</f>
        <v>1.0310000000000001</v>
      </c>
      <c r="K74" s="1">
        <v>1</v>
      </c>
      <c r="L74" s="2">
        <f t="shared" ref="L74:L137" si="1">(G74-I74-D74)*K74</f>
        <v>1.0310000000000001</v>
      </c>
      <c r="M74" s="1">
        <v>1</v>
      </c>
      <c r="N74" s="2">
        <v>2.0310000000000001</v>
      </c>
      <c r="O74" s="1" t="s">
        <v>1746</v>
      </c>
    </row>
    <row r="75" spans="1:15" x14ac:dyDescent="0.25">
      <c r="A75" s="1">
        <v>74</v>
      </c>
      <c r="B75" s="1" t="s">
        <v>2676</v>
      </c>
      <c r="C75" s="10">
        <v>44563</v>
      </c>
      <c r="D75" s="22">
        <v>0</v>
      </c>
      <c r="E75" s="17" t="s">
        <v>213</v>
      </c>
      <c r="F75" s="15">
        <v>24</v>
      </c>
      <c r="G75" s="2">
        <v>2.6446999999999998</v>
      </c>
      <c r="H75" s="3">
        <v>44</v>
      </c>
      <c r="I75" s="2">
        <v>2.0834000000000001</v>
      </c>
      <c r="J75" s="2">
        <f t="shared" si="0"/>
        <v>0.56129999999999969</v>
      </c>
      <c r="K75" s="1">
        <v>1</v>
      </c>
      <c r="L75" s="2">
        <f t="shared" si="1"/>
        <v>0.56129999999999969</v>
      </c>
      <c r="M75" s="1">
        <v>1</v>
      </c>
      <c r="N75" s="2">
        <v>0.56130000000000002</v>
      </c>
      <c r="O75" s="1" t="s">
        <v>1746</v>
      </c>
    </row>
    <row r="76" spans="1:15" x14ac:dyDescent="0.25">
      <c r="A76" s="1">
        <v>75</v>
      </c>
      <c r="B76" s="1" t="s">
        <v>2676</v>
      </c>
      <c r="C76" s="10">
        <v>44564</v>
      </c>
      <c r="D76" s="22">
        <v>0</v>
      </c>
      <c r="E76" s="17" t="s">
        <v>213</v>
      </c>
      <c r="F76" s="15">
        <v>24</v>
      </c>
      <c r="G76" s="2">
        <v>3.1715</v>
      </c>
      <c r="H76" s="3">
        <v>5</v>
      </c>
      <c r="I76" s="2">
        <v>2.1421000000000001</v>
      </c>
      <c r="J76" s="2">
        <f t="shared" si="0"/>
        <v>1.0293999999999999</v>
      </c>
      <c r="K76" s="1">
        <v>1</v>
      </c>
      <c r="L76" s="2">
        <f t="shared" si="1"/>
        <v>1.0293999999999999</v>
      </c>
      <c r="M76" s="1">
        <v>19</v>
      </c>
      <c r="N76" s="2">
        <v>6.9302999999999999</v>
      </c>
      <c r="O76" s="1" t="s">
        <v>1746</v>
      </c>
    </row>
    <row r="77" spans="1:15" x14ac:dyDescent="0.25">
      <c r="A77" s="1">
        <v>76</v>
      </c>
      <c r="B77" s="1" t="s">
        <v>2067</v>
      </c>
      <c r="C77" s="10">
        <v>44565</v>
      </c>
      <c r="D77" s="22">
        <v>0</v>
      </c>
      <c r="E77" s="17" t="s">
        <v>213</v>
      </c>
      <c r="F77" s="15">
        <v>24</v>
      </c>
      <c r="G77" s="2">
        <v>3.1303000000000001</v>
      </c>
      <c r="H77" s="3">
        <v>60</v>
      </c>
      <c r="I77" s="2">
        <v>2.0236000000000001</v>
      </c>
      <c r="J77" s="2">
        <f t="shared" si="0"/>
        <v>1.1067</v>
      </c>
      <c r="K77" s="1">
        <v>1</v>
      </c>
      <c r="L77" s="2">
        <f t="shared" si="1"/>
        <v>1.1067</v>
      </c>
      <c r="M77" s="1">
        <v>1</v>
      </c>
      <c r="N77" s="2">
        <v>1.1067</v>
      </c>
      <c r="O77" s="1" t="s">
        <v>1746</v>
      </c>
    </row>
    <row r="78" spans="1:15" x14ac:dyDescent="0.25">
      <c r="A78" s="1">
        <v>77</v>
      </c>
      <c r="B78" s="1" t="s">
        <v>2067</v>
      </c>
      <c r="C78" s="10">
        <v>44566</v>
      </c>
      <c r="D78" s="22">
        <v>0</v>
      </c>
      <c r="E78" s="17" t="s">
        <v>213</v>
      </c>
      <c r="F78" s="15">
        <v>24</v>
      </c>
      <c r="G78" s="2">
        <v>2.3243</v>
      </c>
      <c r="H78" s="3">
        <v>131</v>
      </c>
      <c r="I78" s="2">
        <v>1.0822000000000001</v>
      </c>
      <c r="J78" s="2">
        <f t="shared" si="0"/>
        <v>1.2421</v>
      </c>
      <c r="K78" s="1">
        <v>1</v>
      </c>
      <c r="L78" s="2">
        <f t="shared" si="1"/>
        <v>1.2421</v>
      </c>
      <c r="M78" s="1">
        <v>1</v>
      </c>
      <c r="N78" s="2">
        <v>1.2421</v>
      </c>
      <c r="O78" s="1" t="s">
        <v>1746</v>
      </c>
    </row>
    <row r="79" spans="1:15" x14ac:dyDescent="0.25">
      <c r="A79" s="1">
        <v>78</v>
      </c>
      <c r="B79" s="1" t="s">
        <v>2067</v>
      </c>
      <c r="C79" s="10">
        <v>44567</v>
      </c>
      <c r="D79" s="22">
        <v>0</v>
      </c>
      <c r="E79" s="17" t="s">
        <v>213</v>
      </c>
      <c r="F79" s="15">
        <v>24</v>
      </c>
      <c r="G79" s="2">
        <v>3.3317000000000001</v>
      </c>
      <c r="H79" s="3">
        <v>31</v>
      </c>
      <c r="I79" s="2">
        <v>2.0225</v>
      </c>
      <c r="J79" s="2">
        <f t="shared" si="0"/>
        <v>1.3092000000000001</v>
      </c>
      <c r="K79" s="1">
        <v>1</v>
      </c>
      <c r="L79" s="2">
        <f t="shared" si="1"/>
        <v>1.3092000000000001</v>
      </c>
      <c r="M79" s="1">
        <v>1</v>
      </c>
      <c r="N79" s="2">
        <v>2.3092000000000001</v>
      </c>
      <c r="O79" s="1" t="s">
        <v>1746</v>
      </c>
    </row>
    <row r="80" spans="1:15" x14ac:dyDescent="0.25">
      <c r="A80" s="1">
        <v>79</v>
      </c>
      <c r="B80" s="1" t="s">
        <v>2067</v>
      </c>
      <c r="C80" s="10">
        <v>44568</v>
      </c>
      <c r="D80" s="22">
        <v>0</v>
      </c>
      <c r="E80" s="17" t="s">
        <v>213</v>
      </c>
      <c r="F80" s="15">
        <v>24</v>
      </c>
      <c r="G80" s="2">
        <v>2.4034</v>
      </c>
      <c r="H80" s="3">
        <v>66</v>
      </c>
      <c r="I80" s="2">
        <v>1.1167</v>
      </c>
      <c r="J80" s="2">
        <f t="shared" si="0"/>
        <v>1.2867</v>
      </c>
      <c r="K80" s="1">
        <v>1</v>
      </c>
      <c r="L80" s="2">
        <f t="shared" si="1"/>
        <v>1.2867</v>
      </c>
      <c r="M80" s="1">
        <v>1</v>
      </c>
      <c r="N80" s="2">
        <v>1.2867</v>
      </c>
      <c r="O80" s="1" t="s">
        <v>1746</v>
      </c>
    </row>
    <row r="81" spans="1:15" x14ac:dyDescent="0.25">
      <c r="A81" s="1">
        <v>80</v>
      </c>
      <c r="B81" s="1" t="s">
        <v>2071</v>
      </c>
      <c r="C81" s="10">
        <v>44569</v>
      </c>
      <c r="D81" s="22">
        <v>0</v>
      </c>
      <c r="E81" s="17" t="s">
        <v>422</v>
      </c>
      <c r="F81" s="15">
        <v>13</v>
      </c>
      <c r="G81" s="2">
        <v>2.6301999999999999</v>
      </c>
      <c r="H81" s="3">
        <v>70</v>
      </c>
      <c r="I81" s="2">
        <v>1.3867</v>
      </c>
      <c r="J81" s="2">
        <f t="shared" si="0"/>
        <v>1.2434999999999998</v>
      </c>
      <c r="K81" s="1">
        <v>1</v>
      </c>
      <c r="L81" s="2">
        <f t="shared" si="1"/>
        <v>1.2434999999999998</v>
      </c>
      <c r="M81" s="1">
        <v>1</v>
      </c>
      <c r="N81" s="2">
        <v>1.2435</v>
      </c>
      <c r="O81" s="1" t="s">
        <v>1746</v>
      </c>
    </row>
    <row r="82" spans="1:15" x14ac:dyDescent="0.25">
      <c r="A82" s="1">
        <v>81</v>
      </c>
      <c r="B82" s="1" t="s">
        <v>2067</v>
      </c>
      <c r="C82" s="10">
        <v>44569</v>
      </c>
      <c r="D82" s="22">
        <v>0</v>
      </c>
      <c r="E82" s="17" t="s">
        <v>226</v>
      </c>
      <c r="F82" s="15">
        <v>11</v>
      </c>
      <c r="G82" s="2">
        <v>2.5084</v>
      </c>
      <c r="H82" s="3">
        <v>47</v>
      </c>
      <c r="I82" s="2">
        <v>1.0377000000000001</v>
      </c>
      <c r="J82" s="2">
        <f t="shared" si="0"/>
        <v>1.4706999999999999</v>
      </c>
      <c r="K82" s="1">
        <v>1</v>
      </c>
      <c r="L82" s="2">
        <f t="shared" si="1"/>
        <v>1.4706999999999999</v>
      </c>
      <c r="M82" s="1">
        <v>15</v>
      </c>
      <c r="N82" s="2">
        <f>M82*J82</f>
        <v>22.060499999999998</v>
      </c>
      <c r="O82" s="1" t="s">
        <v>1746</v>
      </c>
    </row>
    <row r="83" spans="1:15" x14ac:dyDescent="0.25">
      <c r="A83" s="1">
        <v>82</v>
      </c>
      <c r="B83" s="1" t="s">
        <v>2071</v>
      </c>
      <c r="C83" s="10">
        <v>44570</v>
      </c>
      <c r="D83" s="22">
        <v>0</v>
      </c>
      <c r="E83" s="17" t="s">
        <v>213</v>
      </c>
      <c r="F83" s="15">
        <v>24</v>
      </c>
      <c r="G83" s="2">
        <v>2.8563000000000001</v>
      </c>
      <c r="H83" s="3">
        <v>50</v>
      </c>
      <c r="I83" s="2">
        <v>1.5684</v>
      </c>
      <c r="J83" s="2">
        <f t="shared" si="0"/>
        <v>1.2879</v>
      </c>
      <c r="K83" s="1">
        <v>1</v>
      </c>
      <c r="L83" s="2">
        <f t="shared" si="1"/>
        <v>1.2879</v>
      </c>
      <c r="M83" s="1">
        <v>1</v>
      </c>
      <c r="N83" s="2">
        <v>1.2879</v>
      </c>
      <c r="O83" s="1" t="s">
        <v>1746</v>
      </c>
    </row>
    <row r="84" spans="1:15" x14ac:dyDescent="0.25">
      <c r="A84" s="1">
        <v>83</v>
      </c>
      <c r="B84" s="1" t="s">
        <v>2071</v>
      </c>
      <c r="C84" s="10">
        <v>44571</v>
      </c>
      <c r="D84" s="22">
        <v>0</v>
      </c>
      <c r="E84" s="17" t="s">
        <v>213</v>
      </c>
      <c r="F84" s="15">
        <v>24</v>
      </c>
      <c r="G84" s="2">
        <v>3.5621</v>
      </c>
      <c r="H84" s="3">
        <v>51</v>
      </c>
      <c r="I84" s="2">
        <v>2.0819000000000001</v>
      </c>
      <c r="J84" s="2">
        <f t="shared" si="0"/>
        <v>1.4802</v>
      </c>
      <c r="K84" s="1">
        <v>1</v>
      </c>
      <c r="L84" s="2">
        <f t="shared" si="1"/>
        <v>1.4802</v>
      </c>
      <c r="M84" s="1">
        <v>1</v>
      </c>
      <c r="N84" s="2">
        <v>1.4802</v>
      </c>
      <c r="O84" s="1" t="s">
        <v>1746</v>
      </c>
    </row>
    <row r="85" spans="1:15" x14ac:dyDescent="0.25">
      <c r="A85" s="1">
        <v>84</v>
      </c>
      <c r="B85" s="1" t="s">
        <v>2071</v>
      </c>
      <c r="C85" s="10">
        <v>44572</v>
      </c>
      <c r="D85" s="22">
        <v>0</v>
      </c>
      <c r="E85" s="17" t="s">
        <v>213</v>
      </c>
      <c r="F85" s="15">
        <v>24</v>
      </c>
      <c r="G85" s="2">
        <v>3.6764000000000001</v>
      </c>
      <c r="H85" s="3">
        <v>62</v>
      </c>
      <c r="I85" s="2">
        <v>2.0468000000000002</v>
      </c>
      <c r="J85" s="2">
        <f t="shared" si="0"/>
        <v>1.6295999999999999</v>
      </c>
      <c r="K85" s="1">
        <v>1</v>
      </c>
      <c r="L85" s="2">
        <f t="shared" si="1"/>
        <v>1.6295999999999999</v>
      </c>
      <c r="M85" s="1">
        <v>1</v>
      </c>
      <c r="N85" s="2">
        <v>1.6295999999999999</v>
      </c>
      <c r="O85" s="1" t="s">
        <v>1746</v>
      </c>
    </row>
    <row r="86" spans="1:15" x14ac:dyDescent="0.25">
      <c r="A86" s="1">
        <v>85</v>
      </c>
      <c r="B86" s="1" t="s">
        <v>2071</v>
      </c>
      <c r="C86" s="10">
        <v>44573</v>
      </c>
      <c r="D86" s="22">
        <v>0</v>
      </c>
      <c r="E86" s="17" t="s">
        <v>213</v>
      </c>
      <c r="F86" s="15">
        <v>24</v>
      </c>
      <c r="G86" s="2">
        <v>3.9567999999999999</v>
      </c>
      <c r="H86" s="3">
        <v>60</v>
      </c>
      <c r="I86" s="2">
        <v>1.9557</v>
      </c>
      <c r="J86" s="2">
        <f t="shared" si="0"/>
        <v>2.0011000000000001</v>
      </c>
      <c r="K86" s="1">
        <v>1</v>
      </c>
      <c r="L86" s="2">
        <f t="shared" si="1"/>
        <v>2.0011000000000001</v>
      </c>
      <c r="M86" s="1">
        <v>1</v>
      </c>
      <c r="N86" s="2">
        <v>2.0011000000000001</v>
      </c>
      <c r="O86" s="1" t="s">
        <v>1746</v>
      </c>
    </row>
    <row r="87" spans="1:15" x14ac:dyDescent="0.25">
      <c r="A87" s="1">
        <v>86</v>
      </c>
      <c r="B87" s="1" t="s">
        <v>2071</v>
      </c>
      <c r="C87" s="10">
        <v>44574</v>
      </c>
      <c r="D87" s="22">
        <v>0</v>
      </c>
      <c r="E87" s="17" t="s">
        <v>213</v>
      </c>
      <c r="F87" s="15">
        <v>24</v>
      </c>
      <c r="G87" s="2">
        <v>3.2336</v>
      </c>
      <c r="H87" s="3">
        <v>40</v>
      </c>
      <c r="I87" s="2">
        <v>1.8528</v>
      </c>
      <c r="J87" s="2">
        <f t="shared" si="0"/>
        <v>1.3808</v>
      </c>
      <c r="K87" s="1">
        <v>1</v>
      </c>
      <c r="L87" s="2">
        <f t="shared" si="1"/>
        <v>1.3808</v>
      </c>
      <c r="M87" s="1">
        <v>1</v>
      </c>
      <c r="N87" s="2">
        <v>2.3807999999999998</v>
      </c>
      <c r="O87" s="1" t="s">
        <v>1746</v>
      </c>
    </row>
    <row r="88" spans="1:15" x14ac:dyDescent="0.25">
      <c r="A88" s="1">
        <v>87</v>
      </c>
      <c r="B88" s="1" t="s">
        <v>2071</v>
      </c>
      <c r="C88" s="10">
        <v>44575</v>
      </c>
      <c r="D88" s="22">
        <v>0</v>
      </c>
      <c r="E88" s="17" t="s">
        <v>213</v>
      </c>
      <c r="F88" s="15">
        <v>24</v>
      </c>
      <c r="G88" s="2">
        <v>3.6692999999999998</v>
      </c>
      <c r="H88" s="3">
        <v>40</v>
      </c>
      <c r="I88" s="2">
        <v>1.9047000000000001</v>
      </c>
      <c r="J88" s="2">
        <f t="shared" si="0"/>
        <v>1.7645999999999997</v>
      </c>
      <c r="K88" s="1">
        <v>1</v>
      </c>
      <c r="L88" s="2">
        <f t="shared" si="1"/>
        <v>1.7645999999999997</v>
      </c>
      <c r="M88" s="1">
        <v>1</v>
      </c>
      <c r="N88" s="2">
        <v>2.7646000000000002</v>
      </c>
      <c r="O88" s="1" t="s">
        <v>1746</v>
      </c>
    </row>
    <row r="89" spans="1:15" x14ac:dyDescent="0.25">
      <c r="A89" s="1">
        <v>88</v>
      </c>
      <c r="B89" s="1" t="s">
        <v>2071</v>
      </c>
      <c r="C89" s="10">
        <v>44576</v>
      </c>
      <c r="D89" s="22">
        <v>0</v>
      </c>
      <c r="E89" s="17" t="s">
        <v>213</v>
      </c>
      <c r="F89" s="15">
        <v>24</v>
      </c>
      <c r="G89" s="2">
        <v>5.8212000000000002</v>
      </c>
      <c r="H89" s="3">
        <v>29</v>
      </c>
      <c r="I89" s="2">
        <v>1.8076000000000001</v>
      </c>
      <c r="J89" s="2">
        <f t="shared" si="0"/>
        <v>4.0136000000000003</v>
      </c>
      <c r="K89" s="1">
        <v>1</v>
      </c>
      <c r="L89" s="2">
        <f t="shared" si="1"/>
        <v>4.0136000000000003</v>
      </c>
      <c r="M89" s="1">
        <v>1</v>
      </c>
      <c r="N89" s="2">
        <v>4.0136000000000003</v>
      </c>
      <c r="O89" s="1" t="s">
        <v>1746</v>
      </c>
    </row>
    <row r="90" spans="1:15" x14ac:dyDescent="0.25">
      <c r="A90" s="1">
        <v>89</v>
      </c>
      <c r="B90" s="1" t="s">
        <v>2071</v>
      </c>
      <c r="C90" s="10">
        <v>44577</v>
      </c>
      <c r="D90" s="22">
        <v>0</v>
      </c>
      <c r="E90" s="17" t="s">
        <v>213</v>
      </c>
      <c r="F90" s="15">
        <v>24</v>
      </c>
      <c r="G90" s="2">
        <v>6.3250999999999999</v>
      </c>
      <c r="H90" s="3">
        <v>26</v>
      </c>
      <c r="I90" s="2">
        <v>2.0044</v>
      </c>
      <c r="J90" s="2">
        <f t="shared" si="0"/>
        <v>4.3207000000000004</v>
      </c>
      <c r="K90" s="1">
        <v>1</v>
      </c>
      <c r="L90" s="2">
        <f t="shared" si="1"/>
        <v>4.3207000000000004</v>
      </c>
      <c r="M90" s="1">
        <v>1</v>
      </c>
      <c r="N90" s="2">
        <v>4.3207000000000004</v>
      </c>
      <c r="O90" s="1" t="s">
        <v>1746</v>
      </c>
    </row>
    <row r="91" spans="1:15" x14ac:dyDescent="0.25">
      <c r="A91" s="1">
        <v>90</v>
      </c>
      <c r="B91" s="1" t="s">
        <v>2071</v>
      </c>
      <c r="C91" s="10">
        <v>44578</v>
      </c>
      <c r="D91" s="22">
        <v>0</v>
      </c>
      <c r="E91" s="17" t="s">
        <v>226</v>
      </c>
      <c r="F91" s="15">
        <v>11</v>
      </c>
      <c r="G91" s="2">
        <v>5.38</v>
      </c>
      <c r="H91" s="3">
        <v>29</v>
      </c>
      <c r="I91" s="2">
        <v>0.98</v>
      </c>
      <c r="J91" s="2">
        <f t="shared" si="0"/>
        <v>4.4000000000000004</v>
      </c>
      <c r="K91" s="1">
        <v>1</v>
      </c>
      <c r="L91" s="2">
        <f t="shared" si="1"/>
        <v>4.4000000000000004</v>
      </c>
      <c r="M91" s="1">
        <v>15</v>
      </c>
      <c r="N91" s="2">
        <f>M91*J91</f>
        <v>66</v>
      </c>
      <c r="O91" s="1" t="s">
        <v>1746</v>
      </c>
    </row>
    <row r="92" spans="1:15" x14ac:dyDescent="0.25">
      <c r="A92" s="1">
        <v>91</v>
      </c>
      <c r="B92" s="1" t="s">
        <v>2677</v>
      </c>
      <c r="C92" s="10">
        <v>44578</v>
      </c>
      <c r="D92" s="22">
        <v>0</v>
      </c>
      <c r="E92" s="17" t="s">
        <v>422</v>
      </c>
      <c r="F92" s="15">
        <v>13</v>
      </c>
      <c r="G92" s="2">
        <v>4.2</v>
      </c>
      <c r="H92" s="3">
        <v>40</v>
      </c>
      <c r="I92" s="2">
        <v>1</v>
      </c>
      <c r="J92" s="2">
        <f t="shared" si="0"/>
        <v>3.2</v>
      </c>
      <c r="K92" s="1">
        <v>1</v>
      </c>
      <c r="L92" s="2">
        <f t="shared" si="1"/>
        <v>3.2</v>
      </c>
      <c r="M92" s="1">
        <v>1</v>
      </c>
      <c r="N92" s="2">
        <v>3.2</v>
      </c>
      <c r="O92" s="1" t="s">
        <v>1746</v>
      </c>
    </row>
    <row r="93" spans="1:15" ht="15" customHeight="1" x14ac:dyDescent="0.25">
      <c r="A93" s="1">
        <v>92</v>
      </c>
      <c r="B93" s="1" t="s">
        <v>2677</v>
      </c>
      <c r="C93" s="10">
        <v>44579</v>
      </c>
      <c r="D93" s="22">
        <v>0</v>
      </c>
      <c r="E93" s="17" t="s">
        <v>213</v>
      </c>
      <c r="F93" s="15">
        <v>24</v>
      </c>
      <c r="G93" s="2">
        <v>6.32</v>
      </c>
      <c r="H93" s="3">
        <v>110</v>
      </c>
      <c r="I93" s="2">
        <v>2.0526</v>
      </c>
      <c r="J93" s="2">
        <f t="shared" si="0"/>
        <v>4.2674000000000003</v>
      </c>
      <c r="K93" s="1">
        <v>1</v>
      </c>
      <c r="L93" s="2">
        <f t="shared" si="1"/>
        <v>4.2674000000000003</v>
      </c>
      <c r="M93" s="1">
        <v>1</v>
      </c>
      <c r="N93" s="2">
        <v>6.2674000000000003</v>
      </c>
      <c r="O93" s="1" t="s">
        <v>1746</v>
      </c>
    </row>
    <row r="94" spans="1:15" x14ac:dyDescent="0.25">
      <c r="A94" s="1">
        <v>93</v>
      </c>
      <c r="B94" s="1" t="s">
        <v>2677</v>
      </c>
      <c r="C94" s="10">
        <v>44580</v>
      </c>
      <c r="D94" s="22">
        <v>0</v>
      </c>
      <c r="E94" s="17" t="s">
        <v>213</v>
      </c>
      <c r="F94" s="15">
        <v>24</v>
      </c>
      <c r="G94" s="2">
        <v>7.532</v>
      </c>
      <c r="H94" s="3">
        <v>85</v>
      </c>
      <c r="I94" s="2">
        <v>1.9326000000000001</v>
      </c>
      <c r="J94" s="2">
        <f t="shared" si="0"/>
        <v>5.5994000000000002</v>
      </c>
      <c r="K94" s="1">
        <v>1</v>
      </c>
      <c r="L94" s="2">
        <f t="shared" si="1"/>
        <v>5.5994000000000002</v>
      </c>
      <c r="M94" s="1">
        <v>1</v>
      </c>
      <c r="N94" s="2">
        <v>6.5994000000000002</v>
      </c>
      <c r="O94" s="1" t="s">
        <v>1746</v>
      </c>
    </row>
    <row r="95" spans="1:15" x14ac:dyDescent="0.25">
      <c r="A95" s="1">
        <v>94</v>
      </c>
      <c r="B95" s="1" t="s">
        <v>2677</v>
      </c>
      <c r="C95" s="10">
        <v>44581</v>
      </c>
      <c r="D95" s="22">
        <v>0</v>
      </c>
      <c r="E95" s="17" t="s">
        <v>213</v>
      </c>
      <c r="F95" s="15">
        <v>24</v>
      </c>
      <c r="G95" s="2">
        <v>7.7565</v>
      </c>
      <c r="H95" s="3">
        <v>50</v>
      </c>
      <c r="I95" s="2">
        <v>1.9406000000000001</v>
      </c>
      <c r="J95" s="2">
        <f t="shared" si="0"/>
        <v>5.8159000000000001</v>
      </c>
      <c r="K95" s="1">
        <v>1</v>
      </c>
      <c r="L95" s="2">
        <f t="shared" si="1"/>
        <v>5.8159000000000001</v>
      </c>
      <c r="M95" s="1">
        <v>1</v>
      </c>
      <c r="N95" s="2">
        <v>6.8159000000000001</v>
      </c>
      <c r="O95" s="1" t="s">
        <v>1746</v>
      </c>
    </row>
    <row r="96" spans="1:15" x14ac:dyDescent="0.25">
      <c r="A96" s="1">
        <v>95</v>
      </c>
      <c r="B96" s="1" t="s">
        <v>2677</v>
      </c>
      <c r="C96" s="10">
        <v>44582</v>
      </c>
      <c r="D96" s="22">
        <v>0</v>
      </c>
      <c r="E96" s="17" t="s">
        <v>213</v>
      </c>
      <c r="F96" s="15">
        <v>12</v>
      </c>
      <c r="G96" s="2">
        <v>6.7365000000000004</v>
      </c>
      <c r="H96" s="3">
        <v>30</v>
      </c>
      <c r="I96" s="2">
        <v>0.88170000000000004</v>
      </c>
      <c r="J96" s="2">
        <f t="shared" si="0"/>
        <v>5.8548</v>
      </c>
      <c r="K96" s="1">
        <v>1</v>
      </c>
      <c r="L96" s="2">
        <f t="shared" si="1"/>
        <v>5.8548</v>
      </c>
      <c r="M96" s="1">
        <f>C157-C96</f>
        <v>93</v>
      </c>
      <c r="N96" s="2">
        <f>J96*15</f>
        <v>87.822000000000003</v>
      </c>
      <c r="O96" s="1" t="s">
        <v>1746</v>
      </c>
    </row>
    <row r="97" spans="1:15" x14ac:dyDescent="0.25">
      <c r="A97" s="1">
        <v>96</v>
      </c>
      <c r="B97" s="1" t="s">
        <v>2676</v>
      </c>
      <c r="C97" s="10">
        <v>44583</v>
      </c>
      <c r="D97" s="22">
        <v>0</v>
      </c>
      <c r="E97" s="17" t="s">
        <v>422</v>
      </c>
      <c r="F97" s="15">
        <v>13</v>
      </c>
      <c r="G97" s="2">
        <v>4.2504999999999997</v>
      </c>
      <c r="H97" s="3">
        <v>30</v>
      </c>
      <c r="I97" s="2">
        <v>1.1435</v>
      </c>
      <c r="J97" s="2">
        <f t="shared" si="0"/>
        <v>3.1069999999999998</v>
      </c>
      <c r="K97" s="1">
        <v>1</v>
      </c>
      <c r="L97" s="2">
        <f t="shared" si="1"/>
        <v>3.1069999999999998</v>
      </c>
      <c r="M97" s="1">
        <v>1</v>
      </c>
      <c r="N97" s="2">
        <v>3.1070000000000002</v>
      </c>
      <c r="O97" s="1" t="s">
        <v>1746</v>
      </c>
    </row>
    <row r="98" spans="1:15" x14ac:dyDescent="0.25">
      <c r="A98" s="1">
        <v>97</v>
      </c>
      <c r="B98" s="1" t="s">
        <v>2676</v>
      </c>
      <c r="C98" s="10">
        <v>44584</v>
      </c>
      <c r="D98" s="22">
        <v>0</v>
      </c>
      <c r="E98" s="17" t="s">
        <v>213</v>
      </c>
      <c r="F98" s="15">
        <v>24</v>
      </c>
      <c r="G98" s="2">
        <v>7.2408000000000001</v>
      </c>
      <c r="H98" s="3">
        <v>40</v>
      </c>
      <c r="I98" s="2">
        <v>1.9903999999999999</v>
      </c>
      <c r="J98" s="2">
        <f t="shared" si="0"/>
        <v>5.2504</v>
      </c>
      <c r="K98" s="1">
        <v>1</v>
      </c>
      <c r="L98" s="2">
        <f t="shared" si="1"/>
        <v>5.2504</v>
      </c>
      <c r="M98" s="1">
        <v>1</v>
      </c>
      <c r="N98" s="2">
        <v>6.2504</v>
      </c>
      <c r="O98" s="1" t="s">
        <v>1746</v>
      </c>
    </row>
    <row r="99" spans="1:15" x14ac:dyDescent="0.25">
      <c r="A99" s="1">
        <v>98</v>
      </c>
      <c r="B99" s="1" t="s">
        <v>2676</v>
      </c>
      <c r="C99" s="10">
        <v>44585</v>
      </c>
      <c r="D99" s="22">
        <v>0</v>
      </c>
      <c r="E99" s="17" t="s">
        <v>213</v>
      </c>
      <c r="F99" s="15">
        <v>24</v>
      </c>
      <c r="G99" s="2">
        <v>4.3186</v>
      </c>
      <c r="H99" s="3">
        <v>2</v>
      </c>
      <c r="I99" s="2">
        <v>2.0148999999999999</v>
      </c>
      <c r="J99" s="2">
        <f t="shared" si="0"/>
        <v>2.3037000000000001</v>
      </c>
      <c r="K99" s="1">
        <v>1</v>
      </c>
      <c r="L99" s="2">
        <f t="shared" si="1"/>
        <v>2.3037000000000001</v>
      </c>
      <c r="M99" s="1">
        <v>1</v>
      </c>
      <c r="N99" s="2">
        <v>2.3037000000000001</v>
      </c>
      <c r="O99" s="1" t="s">
        <v>1746</v>
      </c>
    </row>
    <row r="100" spans="1:15" x14ac:dyDescent="0.25">
      <c r="A100" s="1">
        <v>99</v>
      </c>
      <c r="B100" s="1" t="s">
        <v>2676</v>
      </c>
      <c r="C100" s="10">
        <v>44586</v>
      </c>
      <c r="D100" s="22">
        <v>0</v>
      </c>
      <c r="E100" s="17" t="s">
        <v>213</v>
      </c>
      <c r="F100" s="15">
        <v>24</v>
      </c>
      <c r="G100" s="2">
        <v>4.2317999999999998</v>
      </c>
      <c r="H100" s="3">
        <v>3</v>
      </c>
      <c r="I100" s="2">
        <v>2.0238999999999998</v>
      </c>
      <c r="J100" s="2">
        <f t="shared" si="0"/>
        <v>2.2079</v>
      </c>
      <c r="K100" s="1">
        <v>1</v>
      </c>
      <c r="L100" s="2">
        <f t="shared" si="1"/>
        <v>2.2079</v>
      </c>
      <c r="M100" s="1">
        <v>1</v>
      </c>
      <c r="N100" s="2">
        <v>2.2079</v>
      </c>
      <c r="O100" s="1" t="s">
        <v>1746</v>
      </c>
    </row>
    <row r="101" spans="1:15" x14ac:dyDescent="0.25">
      <c r="A101" s="1">
        <v>100</v>
      </c>
      <c r="B101" s="1" t="s">
        <v>2676</v>
      </c>
      <c r="C101" s="10">
        <v>44587</v>
      </c>
      <c r="D101" s="22">
        <v>0</v>
      </c>
      <c r="E101" s="17" t="s">
        <v>213</v>
      </c>
      <c r="F101" s="15">
        <v>24</v>
      </c>
      <c r="G101" s="2">
        <v>4.1919000000000004</v>
      </c>
      <c r="H101" s="3">
        <v>2</v>
      </c>
      <c r="I101" s="2">
        <v>1.9810000000000001</v>
      </c>
      <c r="J101" s="2">
        <f t="shared" si="0"/>
        <v>2.2109000000000005</v>
      </c>
      <c r="K101" s="1">
        <v>1</v>
      </c>
      <c r="L101" s="2">
        <f t="shared" si="1"/>
        <v>2.2109000000000005</v>
      </c>
      <c r="M101" s="1">
        <v>1</v>
      </c>
      <c r="N101" s="2">
        <v>2.2109000000000001</v>
      </c>
      <c r="O101" s="1" t="s">
        <v>1746</v>
      </c>
    </row>
    <row r="102" spans="1:15" x14ac:dyDescent="0.25">
      <c r="A102" s="1">
        <v>101</v>
      </c>
      <c r="B102" s="1" t="s">
        <v>2676</v>
      </c>
      <c r="C102" s="10">
        <v>44588</v>
      </c>
      <c r="D102" s="22">
        <v>0</v>
      </c>
      <c r="E102" s="17" t="s">
        <v>278</v>
      </c>
      <c r="F102" s="15">
        <v>1</v>
      </c>
      <c r="G102" s="2">
        <v>3.1833999999999998</v>
      </c>
      <c r="H102" s="3">
        <v>2</v>
      </c>
      <c r="I102" s="2">
        <v>6.9400000000000003E-2</v>
      </c>
      <c r="J102" s="2">
        <f t="shared" si="0"/>
        <v>3.1139999999999999</v>
      </c>
      <c r="K102" s="1">
        <v>1</v>
      </c>
      <c r="L102" s="2">
        <f t="shared" si="1"/>
        <v>3.1139999999999999</v>
      </c>
      <c r="M102" s="1">
        <f>C138-C102</f>
        <v>46</v>
      </c>
      <c r="N102" s="2">
        <v>133.2825</v>
      </c>
      <c r="O102" s="1" t="s">
        <v>1746</v>
      </c>
    </row>
    <row r="103" spans="1:15" x14ac:dyDescent="0.25">
      <c r="A103" s="1">
        <v>102</v>
      </c>
      <c r="B103" s="1" t="s">
        <v>913</v>
      </c>
      <c r="C103" s="10">
        <v>44589</v>
      </c>
      <c r="D103" s="22">
        <v>0</v>
      </c>
      <c r="E103" s="17" t="s">
        <v>776</v>
      </c>
      <c r="F103" s="15">
        <v>13.5</v>
      </c>
      <c r="G103" s="2">
        <v>2.4678</v>
      </c>
      <c r="H103" s="3">
        <v>3</v>
      </c>
      <c r="I103" s="2">
        <v>1.7585999999999999</v>
      </c>
      <c r="J103" s="2">
        <f t="shared" si="0"/>
        <v>0.70920000000000005</v>
      </c>
      <c r="K103" s="1">
        <v>1</v>
      </c>
      <c r="L103" s="2">
        <f t="shared" si="1"/>
        <v>0.70920000000000005</v>
      </c>
      <c r="M103" s="1">
        <v>1</v>
      </c>
      <c r="N103" s="2">
        <f t="shared" ref="N103:N110" si="2">L103</f>
        <v>0.70920000000000005</v>
      </c>
      <c r="O103" s="1" t="s">
        <v>1746</v>
      </c>
    </row>
    <row r="104" spans="1:15" x14ac:dyDescent="0.25">
      <c r="A104" s="1">
        <v>103</v>
      </c>
      <c r="B104" s="1" t="s">
        <v>913</v>
      </c>
      <c r="C104" s="10">
        <v>44590</v>
      </c>
      <c r="D104" s="22">
        <v>0</v>
      </c>
      <c r="E104" s="17" t="s">
        <v>213</v>
      </c>
      <c r="F104" s="15">
        <v>24</v>
      </c>
      <c r="G104" s="2">
        <v>5.7609000000000004</v>
      </c>
      <c r="H104" s="3">
        <v>12</v>
      </c>
      <c r="I104" s="2">
        <v>2.1110000000000002</v>
      </c>
      <c r="J104" s="2">
        <f t="shared" si="0"/>
        <v>3.6499000000000001</v>
      </c>
      <c r="K104" s="1">
        <v>1</v>
      </c>
      <c r="L104" s="2">
        <f t="shared" si="1"/>
        <v>3.6499000000000001</v>
      </c>
      <c r="M104" s="1">
        <v>1</v>
      </c>
      <c r="N104" s="2">
        <f t="shared" si="2"/>
        <v>3.6499000000000001</v>
      </c>
      <c r="O104" s="1" t="s">
        <v>1746</v>
      </c>
    </row>
    <row r="105" spans="1:15" x14ac:dyDescent="0.25">
      <c r="A105" s="1">
        <v>104</v>
      </c>
      <c r="B105" s="1" t="s">
        <v>913</v>
      </c>
      <c r="C105" s="10">
        <v>44591</v>
      </c>
      <c r="D105" s="22">
        <v>0</v>
      </c>
      <c r="E105" s="17" t="s">
        <v>213</v>
      </c>
      <c r="F105" s="15">
        <v>24</v>
      </c>
      <c r="G105" s="2">
        <v>5.1055000000000001</v>
      </c>
      <c r="H105" s="3">
        <v>11</v>
      </c>
      <c r="I105" s="2">
        <v>1.9240999999999999</v>
      </c>
      <c r="J105" s="2">
        <f t="shared" si="0"/>
        <v>3.1814</v>
      </c>
      <c r="K105" s="1">
        <v>1</v>
      </c>
      <c r="L105" s="2">
        <f t="shared" si="1"/>
        <v>3.1814</v>
      </c>
      <c r="M105" s="1">
        <v>1</v>
      </c>
      <c r="N105" s="2">
        <f t="shared" si="2"/>
        <v>3.1814</v>
      </c>
      <c r="O105" s="1" t="s">
        <v>1746</v>
      </c>
    </row>
    <row r="106" spans="1:15" x14ac:dyDescent="0.25">
      <c r="A106" s="1">
        <v>105</v>
      </c>
      <c r="B106" s="1" t="s">
        <v>913</v>
      </c>
      <c r="C106" s="10">
        <v>44592</v>
      </c>
      <c r="D106" s="22">
        <v>0</v>
      </c>
      <c r="E106" s="17" t="s">
        <v>213</v>
      </c>
      <c r="F106" s="15">
        <v>24</v>
      </c>
      <c r="G106" s="2">
        <v>7.9077999999999999</v>
      </c>
      <c r="H106" s="3">
        <v>11</v>
      </c>
      <c r="I106" s="2">
        <v>1.9452</v>
      </c>
      <c r="J106" s="2">
        <f t="shared" si="0"/>
        <v>5.9626000000000001</v>
      </c>
      <c r="K106" s="1">
        <v>1</v>
      </c>
      <c r="L106" s="2">
        <f t="shared" si="1"/>
        <v>5.9626000000000001</v>
      </c>
      <c r="M106" s="1">
        <v>1</v>
      </c>
      <c r="N106" s="2">
        <f t="shared" si="2"/>
        <v>5.9626000000000001</v>
      </c>
      <c r="O106" s="1" t="s">
        <v>1746</v>
      </c>
    </row>
    <row r="107" spans="1:15" x14ac:dyDescent="0.25">
      <c r="A107" s="1">
        <v>106</v>
      </c>
      <c r="B107" s="1" t="s">
        <v>913</v>
      </c>
      <c r="C107" s="10">
        <v>44594</v>
      </c>
      <c r="D107" s="22">
        <v>0</v>
      </c>
      <c r="E107" s="17" t="s">
        <v>1686</v>
      </c>
      <c r="F107" s="15">
        <v>20</v>
      </c>
      <c r="G107" s="2">
        <v>6.3636999999999997</v>
      </c>
      <c r="H107" s="3">
        <v>8</v>
      </c>
      <c r="I107" s="2">
        <v>2.2355</v>
      </c>
      <c r="J107" s="2">
        <f t="shared" si="0"/>
        <v>4.1281999999999996</v>
      </c>
      <c r="K107" s="1">
        <v>1</v>
      </c>
      <c r="L107" s="2">
        <f t="shared" si="1"/>
        <v>4.1281999999999996</v>
      </c>
      <c r="M107" s="1">
        <f>C114-C107</f>
        <v>7</v>
      </c>
      <c r="N107" s="2">
        <v>42.8127</v>
      </c>
      <c r="O107" s="1" t="s">
        <v>1746</v>
      </c>
    </row>
    <row r="108" spans="1:15" x14ac:dyDescent="0.25">
      <c r="A108" s="1">
        <v>107</v>
      </c>
      <c r="B108" s="1" t="s">
        <v>277</v>
      </c>
      <c r="C108" s="10">
        <v>44595</v>
      </c>
      <c r="D108" s="22">
        <v>0</v>
      </c>
      <c r="E108" s="17" t="s">
        <v>222</v>
      </c>
      <c r="F108" s="15">
        <v>19</v>
      </c>
      <c r="G108" s="2">
        <v>2.0587</v>
      </c>
      <c r="H108" s="3">
        <v>1.01</v>
      </c>
      <c r="I108" s="2">
        <v>1.7324999999999999</v>
      </c>
      <c r="J108" s="2">
        <f t="shared" si="0"/>
        <v>0.32620000000000005</v>
      </c>
      <c r="K108" s="1">
        <v>1</v>
      </c>
      <c r="L108" s="2">
        <f t="shared" si="1"/>
        <v>0.32620000000000005</v>
      </c>
      <c r="M108" s="1">
        <v>1</v>
      </c>
      <c r="N108" s="2">
        <f t="shared" si="2"/>
        <v>0.32620000000000005</v>
      </c>
      <c r="O108" s="1" t="s">
        <v>1746</v>
      </c>
    </row>
    <row r="109" spans="1:15" x14ac:dyDescent="0.25">
      <c r="A109" s="1">
        <v>108</v>
      </c>
      <c r="B109" s="1" t="s">
        <v>277</v>
      </c>
      <c r="C109" s="10">
        <v>44596</v>
      </c>
      <c r="D109" s="22">
        <v>0</v>
      </c>
      <c r="E109" s="17" t="s">
        <v>489</v>
      </c>
      <c r="F109" s="15">
        <v>23</v>
      </c>
      <c r="G109" s="2">
        <v>5.08</v>
      </c>
      <c r="H109" s="3">
        <v>3</v>
      </c>
      <c r="I109" s="2">
        <v>2.02</v>
      </c>
      <c r="J109" s="2">
        <f t="shared" si="0"/>
        <v>3.06</v>
      </c>
      <c r="K109" s="1">
        <v>1</v>
      </c>
      <c r="L109" s="2">
        <f t="shared" si="1"/>
        <v>3.06</v>
      </c>
      <c r="M109" s="1">
        <v>1</v>
      </c>
      <c r="N109" s="2">
        <f t="shared" si="2"/>
        <v>3.06</v>
      </c>
      <c r="O109" s="1" t="s">
        <v>1746</v>
      </c>
    </row>
    <row r="110" spans="1:15" x14ac:dyDescent="0.25">
      <c r="A110" s="1">
        <v>109</v>
      </c>
      <c r="B110" s="1" t="s">
        <v>277</v>
      </c>
      <c r="C110" s="10">
        <v>44597</v>
      </c>
      <c r="D110" s="22">
        <v>0</v>
      </c>
      <c r="E110" s="17" t="s">
        <v>213</v>
      </c>
      <c r="F110" s="15">
        <v>24</v>
      </c>
      <c r="G110" s="2">
        <v>7.51</v>
      </c>
      <c r="H110" s="3">
        <v>7</v>
      </c>
      <c r="I110" s="2">
        <v>2.06</v>
      </c>
      <c r="J110" s="2">
        <f t="shared" si="0"/>
        <v>5.4499999999999993</v>
      </c>
      <c r="K110" s="1">
        <v>1</v>
      </c>
      <c r="L110" s="2">
        <f t="shared" si="1"/>
        <v>5.4499999999999993</v>
      </c>
      <c r="M110" s="1">
        <v>1</v>
      </c>
      <c r="N110" s="2">
        <f t="shared" si="2"/>
        <v>5.4499999999999993</v>
      </c>
      <c r="O110" s="1" t="s">
        <v>1746</v>
      </c>
    </row>
    <row r="111" spans="1:15" x14ac:dyDescent="0.25">
      <c r="A111" s="1">
        <v>110</v>
      </c>
      <c r="B111" s="1" t="s">
        <v>277</v>
      </c>
      <c r="C111" s="10">
        <v>44598</v>
      </c>
      <c r="D111" s="22">
        <v>0</v>
      </c>
      <c r="E111" s="17" t="s">
        <v>213</v>
      </c>
      <c r="F111" s="15">
        <v>24</v>
      </c>
      <c r="G111" s="2">
        <v>7.62</v>
      </c>
      <c r="H111" s="3">
        <v>8</v>
      </c>
      <c r="I111" s="2">
        <v>2.04</v>
      </c>
      <c r="J111" s="2">
        <f t="shared" si="0"/>
        <v>5.58</v>
      </c>
      <c r="K111" s="1">
        <v>1</v>
      </c>
      <c r="L111" s="2">
        <f t="shared" si="1"/>
        <v>5.58</v>
      </c>
      <c r="M111" s="1">
        <v>1</v>
      </c>
      <c r="N111" s="2">
        <v>5.58</v>
      </c>
      <c r="O111" s="1" t="s">
        <v>1746</v>
      </c>
    </row>
    <row r="112" spans="1:15" x14ac:dyDescent="0.25">
      <c r="A112" s="1">
        <v>111</v>
      </c>
      <c r="B112" s="1" t="s">
        <v>277</v>
      </c>
      <c r="C112" s="10">
        <v>44599</v>
      </c>
      <c r="D112" s="22">
        <v>0</v>
      </c>
      <c r="E112" s="17" t="s">
        <v>213</v>
      </c>
      <c r="F112" s="15">
        <v>24</v>
      </c>
      <c r="G112" s="2">
        <v>7.31</v>
      </c>
      <c r="H112" s="3">
        <v>6</v>
      </c>
      <c r="I112" s="2">
        <v>2.0299999999999998</v>
      </c>
      <c r="J112" s="2">
        <f t="shared" si="0"/>
        <v>5.2799999999999994</v>
      </c>
      <c r="K112" s="1">
        <v>1</v>
      </c>
      <c r="L112" s="2">
        <f t="shared" si="1"/>
        <v>5.2799999999999994</v>
      </c>
      <c r="M112" s="1">
        <v>1</v>
      </c>
      <c r="N112" s="2">
        <v>5.28</v>
      </c>
      <c r="O112" s="1" t="s">
        <v>1746</v>
      </c>
    </row>
    <row r="113" spans="1:15" x14ac:dyDescent="0.25">
      <c r="A113" s="1">
        <v>112</v>
      </c>
      <c r="B113" s="1" t="s">
        <v>277</v>
      </c>
      <c r="C113" s="10">
        <v>44600</v>
      </c>
      <c r="D113" s="22">
        <v>0</v>
      </c>
      <c r="E113" s="17" t="s">
        <v>213</v>
      </c>
      <c r="F113" s="15">
        <v>24</v>
      </c>
      <c r="G113" s="2">
        <v>5.01</v>
      </c>
      <c r="H113" s="3">
        <v>6</v>
      </c>
      <c r="I113" s="2">
        <v>2.02</v>
      </c>
      <c r="J113" s="2">
        <f t="shared" si="0"/>
        <v>2.9899999999999998</v>
      </c>
      <c r="K113" s="1">
        <v>1</v>
      </c>
      <c r="L113" s="2">
        <f t="shared" si="1"/>
        <v>2.9899999999999998</v>
      </c>
      <c r="M113" s="1">
        <v>2</v>
      </c>
      <c r="N113" s="2">
        <v>5.4435000000000002</v>
      </c>
      <c r="O113" s="1" t="s">
        <v>1746</v>
      </c>
    </row>
    <row r="114" spans="1:15" x14ac:dyDescent="0.25">
      <c r="A114" s="1">
        <v>113</v>
      </c>
      <c r="B114" s="1" t="s">
        <v>913</v>
      </c>
      <c r="C114" s="10">
        <v>44601</v>
      </c>
      <c r="D114" s="22">
        <v>0</v>
      </c>
      <c r="E114" s="17" t="s">
        <v>213</v>
      </c>
      <c r="F114" s="15">
        <v>24</v>
      </c>
      <c r="G114" s="2">
        <v>4.72</v>
      </c>
      <c r="H114" s="3">
        <v>5</v>
      </c>
      <c r="I114" s="2">
        <v>2.0499999999999998</v>
      </c>
      <c r="J114" s="2">
        <f t="shared" si="0"/>
        <v>2.67</v>
      </c>
      <c r="K114" s="1">
        <v>1</v>
      </c>
      <c r="L114" s="2">
        <f t="shared" si="1"/>
        <v>2.67</v>
      </c>
      <c r="M114" s="1">
        <f>C158-C114</f>
        <v>75</v>
      </c>
      <c r="N114" s="2">
        <f>J114*30</f>
        <v>80.099999999999994</v>
      </c>
      <c r="O114" s="1" t="s">
        <v>1746</v>
      </c>
    </row>
    <row r="115" spans="1:15" x14ac:dyDescent="0.25">
      <c r="A115" s="1">
        <v>114</v>
      </c>
      <c r="B115" s="1" t="s">
        <v>277</v>
      </c>
      <c r="C115" s="10">
        <v>44602</v>
      </c>
      <c r="D115" s="22">
        <v>0</v>
      </c>
      <c r="E115" s="17" t="s">
        <v>213</v>
      </c>
      <c r="F115" s="15">
        <v>24</v>
      </c>
      <c r="G115" s="2">
        <v>4.1399999999999997</v>
      </c>
      <c r="H115" s="3">
        <v>5</v>
      </c>
      <c r="I115" s="2">
        <v>1.95</v>
      </c>
      <c r="J115" s="2">
        <f t="shared" si="0"/>
        <v>2.1899999999999995</v>
      </c>
      <c r="K115" s="1">
        <v>1</v>
      </c>
      <c r="L115" s="2">
        <f t="shared" si="1"/>
        <v>2.1899999999999995</v>
      </c>
      <c r="M115" s="1">
        <v>1</v>
      </c>
      <c r="N115" s="2">
        <v>2.19</v>
      </c>
      <c r="O115" s="1" t="s">
        <v>1746</v>
      </c>
    </row>
    <row r="116" spans="1:15" x14ac:dyDescent="0.25">
      <c r="A116" s="1">
        <v>115</v>
      </c>
      <c r="B116" s="1" t="s">
        <v>277</v>
      </c>
      <c r="C116" s="10">
        <v>44603</v>
      </c>
      <c r="D116" s="22">
        <v>0</v>
      </c>
      <c r="E116" s="17" t="s">
        <v>213</v>
      </c>
      <c r="F116" s="15">
        <v>24</v>
      </c>
      <c r="G116" s="2">
        <v>4.07</v>
      </c>
      <c r="H116" s="3">
        <v>5</v>
      </c>
      <c r="I116" s="2">
        <v>1.9</v>
      </c>
      <c r="J116" s="2">
        <f t="shared" si="0"/>
        <v>2.1700000000000004</v>
      </c>
      <c r="K116" s="1">
        <v>1</v>
      </c>
      <c r="L116" s="2">
        <f t="shared" si="1"/>
        <v>2.1700000000000004</v>
      </c>
      <c r="M116" s="1">
        <v>1</v>
      </c>
      <c r="N116" s="2">
        <v>2.17</v>
      </c>
      <c r="O116" s="1" t="s">
        <v>1746</v>
      </c>
    </row>
    <row r="117" spans="1:15" x14ac:dyDescent="0.25">
      <c r="A117" s="1">
        <v>116</v>
      </c>
      <c r="B117" s="1" t="s">
        <v>277</v>
      </c>
      <c r="C117" s="10">
        <v>44604</v>
      </c>
      <c r="D117" s="22">
        <v>0</v>
      </c>
      <c r="E117" s="17" t="s">
        <v>213</v>
      </c>
      <c r="F117" s="15">
        <v>24</v>
      </c>
      <c r="G117" s="2">
        <v>4.07</v>
      </c>
      <c r="H117" s="3">
        <v>4</v>
      </c>
      <c r="I117" s="2">
        <v>1.88</v>
      </c>
      <c r="J117" s="2">
        <f t="shared" si="0"/>
        <v>2.1900000000000004</v>
      </c>
      <c r="K117" s="1">
        <v>1</v>
      </c>
      <c r="L117" s="2">
        <f t="shared" si="1"/>
        <v>2.1900000000000004</v>
      </c>
      <c r="M117" s="1">
        <v>1</v>
      </c>
      <c r="N117" s="2">
        <v>2.19</v>
      </c>
      <c r="O117" s="1" t="s">
        <v>1746</v>
      </c>
    </row>
    <row r="118" spans="1:15" x14ac:dyDescent="0.25">
      <c r="A118" s="1">
        <v>117</v>
      </c>
      <c r="B118" s="1" t="s">
        <v>277</v>
      </c>
      <c r="C118" s="10">
        <v>44605</v>
      </c>
      <c r="D118" s="22">
        <v>0</v>
      </c>
      <c r="E118" s="17" t="s">
        <v>765</v>
      </c>
      <c r="F118" s="15">
        <v>14</v>
      </c>
      <c r="G118" s="2">
        <v>4.07</v>
      </c>
      <c r="H118" s="3">
        <v>4</v>
      </c>
      <c r="I118" s="2">
        <v>1.88</v>
      </c>
      <c r="J118" s="2">
        <f t="shared" si="0"/>
        <v>2.1900000000000004</v>
      </c>
      <c r="K118" s="1">
        <v>1</v>
      </c>
      <c r="L118" s="2">
        <f t="shared" si="1"/>
        <v>2.1900000000000004</v>
      </c>
      <c r="M118" s="1">
        <v>1</v>
      </c>
      <c r="N118" s="2">
        <v>2.19</v>
      </c>
      <c r="O118" s="1" t="s">
        <v>1746</v>
      </c>
    </row>
    <row r="119" spans="1:15" x14ac:dyDescent="0.25">
      <c r="A119" s="1">
        <v>118</v>
      </c>
      <c r="B119" s="1" t="s">
        <v>276</v>
      </c>
      <c r="C119" s="10">
        <v>44605</v>
      </c>
      <c r="D119" s="22">
        <v>0</v>
      </c>
      <c r="E119" s="17" t="s">
        <v>602</v>
      </c>
      <c r="F119" s="15">
        <v>10</v>
      </c>
      <c r="G119" s="2">
        <v>1.75</v>
      </c>
      <c r="H119" s="3">
        <v>4</v>
      </c>
      <c r="I119" s="2">
        <v>0.76</v>
      </c>
      <c r="J119" s="2">
        <f t="shared" si="0"/>
        <v>0.99</v>
      </c>
      <c r="K119" s="1">
        <v>1</v>
      </c>
      <c r="L119" s="2">
        <f t="shared" si="1"/>
        <v>0.99</v>
      </c>
      <c r="M119" s="1">
        <v>1</v>
      </c>
      <c r="N119" s="2">
        <v>0.99</v>
      </c>
      <c r="O119" s="1" t="s">
        <v>1746</v>
      </c>
    </row>
    <row r="120" spans="1:15" x14ac:dyDescent="0.25">
      <c r="A120" s="1">
        <v>119</v>
      </c>
      <c r="B120" s="1" t="s">
        <v>276</v>
      </c>
      <c r="C120" s="10">
        <v>44606</v>
      </c>
      <c r="D120" s="22">
        <v>0</v>
      </c>
      <c r="E120" s="17" t="s">
        <v>765</v>
      </c>
      <c r="F120" s="15">
        <v>14</v>
      </c>
      <c r="G120" s="2">
        <v>3.19</v>
      </c>
      <c r="H120" s="3">
        <v>14</v>
      </c>
      <c r="I120" s="2">
        <v>1.1299999999999999</v>
      </c>
      <c r="J120" s="2">
        <f t="shared" si="0"/>
        <v>2.06</v>
      </c>
      <c r="K120" s="1">
        <v>1</v>
      </c>
      <c r="L120" s="2">
        <f t="shared" si="1"/>
        <v>2.06</v>
      </c>
      <c r="M120" s="1">
        <v>15</v>
      </c>
      <c r="N120" s="2">
        <f>M120*J120</f>
        <v>30.900000000000002</v>
      </c>
      <c r="O120" s="1" t="s">
        <v>1746</v>
      </c>
    </row>
    <row r="121" spans="1:15" x14ac:dyDescent="0.25">
      <c r="A121" s="1">
        <v>120</v>
      </c>
      <c r="B121" s="1" t="s">
        <v>277</v>
      </c>
      <c r="C121" s="10">
        <v>44606</v>
      </c>
      <c r="D121" s="22">
        <v>0</v>
      </c>
      <c r="E121" s="17" t="s">
        <v>2678</v>
      </c>
      <c r="F121" s="15">
        <v>10</v>
      </c>
      <c r="G121" s="2">
        <v>5.26</v>
      </c>
      <c r="H121" s="3">
        <v>3</v>
      </c>
      <c r="I121" s="2">
        <v>0.74</v>
      </c>
      <c r="J121" s="2">
        <f t="shared" si="0"/>
        <v>4.5199999999999996</v>
      </c>
      <c r="K121" s="1">
        <v>1</v>
      </c>
      <c r="L121" s="2">
        <f t="shared" si="1"/>
        <v>4.5199999999999996</v>
      </c>
      <c r="M121" s="1">
        <v>1</v>
      </c>
      <c r="N121" s="2">
        <v>4.5199999999999996</v>
      </c>
      <c r="O121" s="1" t="s">
        <v>1746</v>
      </c>
    </row>
    <row r="122" spans="1:15" x14ac:dyDescent="0.25">
      <c r="A122" s="1">
        <v>121</v>
      </c>
      <c r="B122" s="1" t="s">
        <v>277</v>
      </c>
      <c r="C122" s="10">
        <v>44607</v>
      </c>
      <c r="D122" s="22">
        <v>0</v>
      </c>
      <c r="E122" s="17" t="s">
        <v>213</v>
      </c>
      <c r="F122" s="15">
        <v>24</v>
      </c>
      <c r="G122" s="2">
        <v>5.48</v>
      </c>
      <c r="H122" s="3">
        <v>5</v>
      </c>
      <c r="I122" s="2">
        <v>1.87</v>
      </c>
      <c r="J122" s="2">
        <f t="shared" si="0"/>
        <v>3.6100000000000003</v>
      </c>
      <c r="K122" s="1">
        <v>1</v>
      </c>
      <c r="L122" s="2">
        <f t="shared" si="1"/>
        <v>3.6100000000000003</v>
      </c>
      <c r="M122" s="1">
        <v>1</v>
      </c>
      <c r="N122" s="2">
        <v>3.61</v>
      </c>
      <c r="O122" s="1" t="s">
        <v>1746</v>
      </c>
    </row>
    <row r="123" spans="1:15" x14ac:dyDescent="0.25">
      <c r="A123" s="1">
        <v>122</v>
      </c>
      <c r="B123" s="1" t="s">
        <v>277</v>
      </c>
      <c r="C123" s="10">
        <v>44608</v>
      </c>
      <c r="D123" s="22">
        <v>0</v>
      </c>
      <c r="E123" s="17" t="s">
        <v>213</v>
      </c>
      <c r="F123" s="15">
        <v>24</v>
      </c>
      <c r="G123" s="2">
        <v>6.87</v>
      </c>
      <c r="H123" s="3">
        <v>8</v>
      </c>
      <c r="I123" s="2">
        <v>1.88</v>
      </c>
      <c r="J123" s="2">
        <f t="shared" si="0"/>
        <v>4.99</v>
      </c>
      <c r="K123" s="1">
        <v>1</v>
      </c>
      <c r="L123" s="2">
        <f t="shared" si="1"/>
        <v>4.99</v>
      </c>
      <c r="M123" s="1">
        <v>1</v>
      </c>
      <c r="N123" s="2">
        <v>4.99</v>
      </c>
      <c r="O123" s="1" t="s">
        <v>1746</v>
      </c>
    </row>
    <row r="124" spans="1:15" x14ac:dyDescent="0.25">
      <c r="A124" s="1">
        <v>123</v>
      </c>
      <c r="B124" s="1" t="s">
        <v>277</v>
      </c>
      <c r="C124" s="10">
        <v>44609</v>
      </c>
      <c r="D124" s="22">
        <v>0</v>
      </c>
      <c r="E124" s="17" t="s">
        <v>213</v>
      </c>
      <c r="F124" s="15">
        <v>24</v>
      </c>
      <c r="G124" s="2">
        <v>6.66</v>
      </c>
      <c r="H124" s="3">
        <v>8</v>
      </c>
      <c r="I124" s="2">
        <v>1.9</v>
      </c>
      <c r="J124" s="2">
        <f t="shared" si="0"/>
        <v>4.76</v>
      </c>
      <c r="K124" s="1">
        <v>1</v>
      </c>
      <c r="L124" s="2">
        <f t="shared" si="1"/>
        <v>4.76</v>
      </c>
      <c r="M124" s="1">
        <v>1</v>
      </c>
      <c r="N124" s="2">
        <v>4.76</v>
      </c>
      <c r="O124" s="1" t="s">
        <v>1746</v>
      </c>
    </row>
    <row r="125" spans="1:15" x14ac:dyDescent="0.25">
      <c r="A125" s="1">
        <v>124</v>
      </c>
      <c r="B125" s="1" t="s">
        <v>277</v>
      </c>
      <c r="C125" s="10">
        <v>44610</v>
      </c>
      <c r="D125" s="22">
        <v>0</v>
      </c>
      <c r="E125" s="17" t="s">
        <v>213</v>
      </c>
      <c r="F125" s="15">
        <v>24</v>
      </c>
      <c r="G125" s="2">
        <v>6.22</v>
      </c>
      <c r="H125" s="3">
        <v>5</v>
      </c>
      <c r="I125" s="2">
        <v>1.88</v>
      </c>
      <c r="J125" s="2">
        <f t="shared" si="0"/>
        <v>4.34</v>
      </c>
      <c r="K125" s="1">
        <v>1</v>
      </c>
      <c r="L125" s="2">
        <f t="shared" si="1"/>
        <v>4.34</v>
      </c>
      <c r="M125" s="1">
        <v>1</v>
      </c>
      <c r="N125" s="2">
        <v>4.34</v>
      </c>
      <c r="O125" s="1" t="s">
        <v>1746</v>
      </c>
    </row>
    <row r="126" spans="1:15" x14ac:dyDescent="0.25">
      <c r="A126" s="1">
        <v>125</v>
      </c>
      <c r="B126" s="1" t="s">
        <v>277</v>
      </c>
      <c r="C126" s="10">
        <v>44611</v>
      </c>
      <c r="D126" s="22">
        <v>0</v>
      </c>
      <c r="E126" s="17" t="s">
        <v>213</v>
      </c>
      <c r="F126" s="15">
        <v>24</v>
      </c>
      <c r="G126" s="2">
        <v>5.91</v>
      </c>
      <c r="H126" s="3">
        <v>5</v>
      </c>
      <c r="I126" s="2">
        <v>1.87</v>
      </c>
      <c r="J126" s="2">
        <f t="shared" si="0"/>
        <v>4.04</v>
      </c>
      <c r="K126" s="1">
        <v>1</v>
      </c>
      <c r="L126" s="2">
        <f t="shared" si="1"/>
        <v>4.04</v>
      </c>
      <c r="M126" s="1">
        <v>1</v>
      </c>
      <c r="N126" s="2">
        <v>4.04</v>
      </c>
      <c r="O126" s="1" t="s">
        <v>1746</v>
      </c>
    </row>
    <row r="127" spans="1:15" x14ac:dyDescent="0.25">
      <c r="A127" s="1">
        <v>126</v>
      </c>
      <c r="B127" s="1" t="s">
        <v>277</v>
      </c>
      <c r="C127" s="10">
        <v>44612</v>
      </c>
      <c r="D127" s="22">
        <v>0</v>
      </c>
      <c r="E127" s="17" t="s">
        <v>213</v>
      </c>
      <c r="F127" s="15">
        <v>24</v>
      </c>
      <c r="G127" s="2">
        <v>4.6900000000000004</v>
      </c>
      <c r="H127" s="3">
        <v>5</v>
      </c>
      <c r="I127" s="2">
        <v>1.88</v>
      </c>
      <c r="J127" s="2">
        <f t="shared" si="0"/>
        <v>2.8100000000000005</v>
      </c>
      <c r="K127" s="1">
        <v>1</v>
      </c>
      <c r="L127" s="2">
        <f t="shared" si="1"/>
        <v>2.8100000000000005</v>
      </c>
      <c r="M127" s="1">
        <v>1</v>
      </c>
      <c r="N127" s="2">
        <v>2.81</v>
      </c>
      <c r="O127" s="1" t="s">
        <v>1746</v>
      </c>
    </row>
    <row r="128" spans="1:15" x14ac:dyDescent="0.25">
      <c r="A128" s="1">
        <v>127</v>
      </c>
      <c r="B128" s="1" t="s">
        <v>277</v>
      </c>
      <c r="C128" s="10">
        <v>44613</v>
      </c>
      <c r="D128" s="22">
        <v>0</v>
      </c>
      <c r="E128" s="17" t="s">
        <v>213</v>
      </c>
      <c r="F128" s="15">
        <v>24</v>
      </c>
      <c r="G128" s="2">
        <v>5.57</v>
      </c>
      <c r="H128" s="3">
        <v>6</v>
      </c>
      <c r="I128" s="2">
        <v>1.86</v>
      </c>
      <c r="J128" s="2">
        <f t="shared" si="0"/>
        <v>3.71</v>
      </c>
      <c r="K128" s="1">
        <v>1</v>
      </c>
      <c r="L128" s="2">
        <f t="shared" si="1"/>
        <v>3.71</v>
      </c>
      <c r="M128" s="1">
        <v>1</v>
      </c>
      <c r="N128" s="2">
        <v>3.71</v>
      </c>
      <c r="O128" s="1" t="s">
        <v>1746</v>
      </c>
    </row>
    <row r="129" spans="1:15" x14ac:dyDescent="0.25">
      <c r="A129" s="1">
        <v>128</v>
      </c>
      <c r="B129" s="1" t="s">
        <v>277</v>
      </c>
      <c r="C129" s="10">
        <v>44614</v>
      </c>
      <c r="D129" s="22">
        <v>0</v>
      </c>
      <c r="E129" s="17" t="s">
        <v>213</v>
      </c>
      <c r="F129" s="15">
        <v>24</v>
      </c>
      <c r="G129" s="2">
        <v>5.25</v>
      </c>
      <c r="H129" s="3">
        <v>5</v>
      </c>
      <c r="I129" s="2">
        <v>1.77</v>
      </c>
      <c r="J129" s="2">
        <f t="shared" si="0"/>
        <v>3.48</v>
      </c>
      <c r="K129" s="1">
        <v>1</v>
      </c>
      <c r="L129" s="2">
        <f t="shared" si="1"/>
        <v>3.48</v>
      </c>
      <c r="M129" s="1">
        <v>1</v>
      </c>
      <c r="N129" s="2">
        <v>3.48</v>
      </c>
      <c r="O129" s="1" t="s">
        <v>1746</v>
      </c>
    </row>
    <row r="130" spans="1:15" x14ac:dyDescent="0.25">
      <c r="A130" s="1">
        <v>129</v>
      </c>
      <c r="B130" s="1" t="s">
        <v>277</v>
      </c>
      <c r="C130" s="10">
        <v>44615</v>
      </c>
      <c r="D130" s="22">
        <v>0</v>
      </c>
      <c r="E130" s="17" t="s">
        <v>213</v>
      </c>
      <c r="F130" s="15">
        <v>24</v>
      </c>
      <c r="G130" s="2">
        <v>4.07</v>
      </c>
      <c r="H130" s="3">
        <v>4</v>
      </c>
      <c r="I130" s="2">
        <v>1.75</v>
      </c>
      <c r="J130" s="2">
        <f t="shared" si="0"/>
        <v>2.3200000000000003</v>
      </c>
      <c r="K130" s="1">
        <v>1</v>
      </c>
      <c r="L130" s="2">
        <f t="shared" si="1"/>
        <v>2.3200000000000003</v>
      </c>
      <c r="M130" s="1">
        <v>1</v>
      </c>
      <c r="N130" s="2">
        <v>2.3199999999999998</v>
      </c>
      <c r="O130" s="1" t="s">
        <v>1746</v>
      </c>
    </row>
    <row r="131" spans="1:15" x14ac:dyDescent="0.25">
      <c r="A131" s="1">
        <v>130</v>
      </c>
      <c r="B131" s="1" t="s">
        <v>2679</v>
      </c>
      <c r="C131" s="10">
        <v>44616</v>
      </c>
      <c r="D131" s="22">
        <v>0</v>
      </c>
      <c r="E131" s="17" t="s">
        <v>213</v>
      </c>
      <c r="F131" s="15">
        <v>24</v>
      </c>
      <c r="G131" s="2">
        <v>4.47</v>
      </c>
      <c r="H131" s="3">
        <v>6</v>
      </c>
      <c r="I131" s="2">
        <v>0.72</v>
      </c>
      <c r="J131" s="2">
        <f t="shared" si="0"/>
        <v>3.75</v>
      </c>
      <c r="K131" s="1">
        <v>1</v>
      </c>
      <c r="L131" s="2">
        <f t="shared" si="1"/>
        <v>3.75</v>
      </c>
      <c r="M131" s="1">
        <v>1</v>
      </c>
      <c r="N131" s="2">
        <v>3.75</v>
      </c>
      <c r="O131" s="1" t="s">
        <v>1746</v>
      </c>
    </row>
    <row r="132" spans="1:15" x14ac:dyDescent="0.25">
      <c r="A132" s="1">
        <v>131</v>
      </c>
      <c r="B132" s="1" t="s">
        <v>2679</v>
      </c>
      <c r="C132" s="10">
        <v>44617</v>
      </c>
      <c r="D132" s="22">
        <v>0</v>
      </c>
      <c r="E132" s="17" t="s">
        <v>213</v>
      </c>
      <c r="F132" s="15">
        <v>24</v>
      </c>
      <c r="G132" s="2">
        <v>3.21</v>
      </c>
      <c r="H132" s="3">
        <v>4</v>
      </c>
      <c r="I132" s="2">
        <v>1.1499999999999999</v>
      </c>
      <c r="J132" s="2">
        <f t="shared" si="0"/>
        <v>2.06</v>
      </c>
      <c r="K132" s="1">
        <v>2</v>
      </c>
      <c r="L132" s="2">
        <f t="shared" si="1"/>
        <v>4.12</v>
      </c>
      <c r="M132" s="1">
        <v>1</v>
      </c>
      <c r="N132" s="2">
        <v>2.06</v>
      </c>
      <c r="O132" s="1" t="s">
        <v>1746</v>
      </c>
    </row>
    <row r="133" spans="1:15" x14ac:dyDescent="0.25">
      <c r="A133" s="1">
        <v>132</v>
      </c>
      <c r="B133" s="1" t="s">
        <v>277</v>
      </c>
      <c r="C133" s="10">
        <v>44618</v>
      </c>
      <c r="D133" s="22">
        <v>0</v>
      </c>
      <c r="E133" s="17" t="s">
        <v>213</v>
      </c>
      <c r="F133" s="15">
        <v>24</v>
      </c>
      <c r="G133" s="2">
        <v>2.96</v>
      </c>
      <c r="H133" s="3">
        <v>4</v>
      </c>
      <c r="I133" s="2">
        <v>1.71</v>
      </c>
      <c r="J133" s="2">
        <f t="shared" si="0"/>
        <v>1.25</v>
      </c>
      <c r="K133" s="1">
        <v>1</v>
      </c>
      <c r="L133" s="2">
        <f t="shared" si="1"/>
        <v>1.25</v>
      </c>
      <c r="M133" s="1">
        <v>1</v>
      </c>
      <c r="N133" s="2">
        <v>1.25</v>
      </c>
      <c r="O133" s="1" t="s">
        <v>1746</v>
      </c>
    </row>
    <row r="134" spans="1:15" x14ac:dyDescent="0.25">
      <c r="A134" s="1">
        <v>133</v>
      </c>
      <c r="B134" s="1" t="s">
        <v>277</v>
      </c>
      <c r="C134" s="10">
        <v>44619</v>
      </c>
      <c r="D134" s="22">
        <v>0</v>
      </c>
      <c r="E134" s="17" t="s">
        <v>213</v>
      </c>
      <c r="F134" s="15">
        <v>24</v>
      </c>
      <c r="G134" s="2">
        <v>2.16</v>
      </c>
      <c r="H134" s="3">
        <v>4</v>
      </c>
      <c r="I134" s="2">
        <v>1.79</v>
      </c>
      <c r="J134" s="2">
        <f t="shared" si="0"/>
        <v>0.37000000000000011</v>
      </c>
      <c r="K134" s="1">
        <v>1</v>
      </c>
      <c r="L134" s="2">
        <f t="shared" si="1"/>
        <v>0.37000000000000011</v>
      </c>
      <c r="M134" s="1">
        <v>1</v>
      </c>
      <c r="N134" s="2">
        <v>0.37</v>
      </c>
      <c r="O134" s="1" t="s">
        <v>1746</v>
      </c>
    </row>
    <row r="135" spans="1:15" x14ac:dyDescent="0.25">
      <c r="A135" s="1">
        <v>134</v>
      </c>
      <c r="B135" s="1" t="s">
        <v>277</v>
      </c>
      <c r="C135" s="10">
        <v>44620</v>
      </c>
      <c r="D135" s="22">
        <v>0</v>
      </c>
      <c r="E135" s="17" t="s">
        <v>213</v>
      </c>
      <c r="F135" s="15">
        <v>24</v>
      </c>
      <c r="G135" s="2">
        <v>2.2799999999999998</v>
      </c>
      <c r="H135" s="3">
        <v>5</v>
      </c>
      <c r="I135" s="2">
        <v>1.81</v>
      </c>
      <c r="J135" s="2">
        <f t="shared" si="0"/>
        <v>0.46999999999999975</v>
      </c>
      <c r="K135" s="1">
        <v>1</v>
      </c>
      <c r="L135" s="2">
        <f t="shared" si="1"/>
        <v>0.46999999999999975</v>
      </c>
      <c r="M135" s="1">
        <v>1</v>
      </c>
      <c r="N135" s="2">
        <v>0.47</v>
      </c>
      <c r="O135" s="1" t="s">
        <v>1746</v>
      </c>
    </row>
    <row r="136" spans="1:15" x14ac:dyDescent="0.25">
      <c r="A136" s="1">
        <v>135</v>
      </c>
      <c r="B136" s="1" t="s">
        <v>277</v>
      </c>
      <c r="C136" s="10">
        <v>44621</v>
      </c>
      <c r="D136" s="22">
        <v>0</v>
      </c>
      <c r="E136" s="17" t="s">
        <v>1544</v>
      </c>
      <c r="F136" s="15">
        <v>4</v>
      </c>
      <c r="G136" s="2">
        <v>0.51</v>
      </c>
      <c r="H136" s="3">
        <v>0.64</v>
      </c>
      <c r="I136" s="2">
        <v>0.28000000000000003</v>
      </c>
      <c r="J136" s="2">
        <f t="shared" si="0"/>
        <v>0.22999999999999998</v>
      </c>
      <c r="K136" s="1">
        <v>3</v>
      </c>
      <c r="L136" s="2">
        <f t="shared" si="1"/>
        <v>0.69</v>
      </c>
      <c r="M136" s="1">
        <v>3</v>
      </c>
      <c r="N136" s="2">
        <v>1.0602</v>
      </c>
      <c r="O136" s="1" t="s">
        <v>1746</v>
      </c>
    </row>
    <row r="137" spans="1:15" x14ac:dyDescent="0.25">
      <c r="A137" s="1">
        <v>136</v>
      </c>
      <c r="B137" s="1" t="s">
        <v>277</v>
      </c>
      <c r="C137" s="10">
        <v>44624</v>
      </c>
      <c r="D137" s="22">
        <v>0</v>
      </c>
      <c r="E137" s="17" t="s">
        <v>602</v>
      </c>
      <c r="F137" s="15">
        <v>10</v>
      </c>
      <c r="G137" s="2">
        <v>1.62</v>
      </c>
      <c r="H137" s="3">
        <v>2</v>
      </c>
      <c r="I137" s="2">
        <v>0.7</v>
      </c>
      <c r="J137" s="2">
        <f t="shared" si="0"/>
        <v>0.92000000000000015</v>
      </c>
      <c r="K137" s="1">
        <v>2</v>
      </c>
      <c r="L137" s="2">
        <f t="shared" si="1"/>
        <v>1.8400000000000003</v>
      </c>
      <c r="M137" s="1">
        <f>C140-C137</f>
        <v>12</v>
      </c>
      <c r="N137" s="2">
        <v>1.8902000000000001</v>
      </c>
      <c r="O137" s="1" t="s">
        <v>1746</v>
      </c>
    </row>
    <row r="138" spans="1:15" x14ac:dyDescent="0.25">
      <c r="A138" s="1">
        <v>137</v>
      </c>
      <c r="B138" s="1" t="s">
        <v>2676</v>
      </c>
      <c r="C138" s="10">
        <v>44634</v>
      </c>
      <c r="D138" s="22">
        <v>0</v>
      </c>
      <c r="E138" s="17" t="s">
        <v>213</v>
      </c>
      <c r="F138" s="15">
        <v>24</v>
      </c>
      <c r="G138" s="2">
        <v>3.07</v>
      </c>
      <c r="H138" s="3">
        <v>1</v>
      </c>
      <c r="I138" s="2">
        <v>1.05</v>
      </c>
      <c r="J138" s="2">
        <f t="shared" ref="J138:J201" si="3">G138-I138</f>
        <v>2.0199999999999996</v>
      </c>
      <c r="K138" s="1">
        <v>1</v>
      </c>
      <c r="L138" s="2">
        <f t="shared" ref="L138:L147" si="4">(G138-I138-D138)*K138</f>
        <v>2.0199999999999996</v>
      </c>
      <c r="M138" s="1">
        <v>1</v>
      </c>
      <c r="N138" s="2">
        <v>2.02</v>
      </c>
      <c r="O138" s="1" t="s">
        <v>1746</v>
      </c>
    </row>
    <row r="139" spans="1:15" x14ac:dyDescent="0.25">
      <c r="A139" s="1">
        <v>138</v>
      </c>
      <c r="B139" s="1" t="s">
        <v>2676</v>
      </c>
      <c r="C139" s="10">
        <v>44635</v>
      </c>
      <c r="D139" s="22">
        <v>0</v>
      </c>
      <c r="E139" s="17" t="s">
        <v>213</v>
      </c>
      <c r="F139" s="15">
        <v>24</v>
      </c>
      <c r="G139" s="2">
        <v>3.06</v>
      </c>
      <c r="H139" s="3">
        <v>1</v>
      </c>
      <c r="I139" s="2">
        <v>1.67</v>
      </c>
      <c r="J139" s="2">
        <f t="shared" si="3"/>
        <v>1.3900000000000001</v>
      </c>
      <c r="K139" s="1">
        <v>1</v>
      </c>
      <c r="L139" s="2">
        <f t="shared" si="4"/>
        <v>1.3900000000000001</v>
      </c>
      <c r="M139" s="1">
        <v>15</v>
      </c>
      <c r="N139" s="2">
        <f>M139*J139</f>
        <v>20.85</v>
      </c>
      <c r="O139" s="1" t="s">
        <v>1746</v>
      </c>
    </row>
    <row r="140" spans="1:15" x14ac:dyDescent="0.25">
      <c r="A140" s="1">
        <v>139</v>
      </c>
      <c r="B140" s="1" t="s">
        <v>277</v>
      </c>
      <c r="C140" s="10">
        <v>44636</v>
      </c>
      <c r="D140" s="22">
        <v>0</v>
      </c>
      <c r="E140" s="17" t="s">
        <v>2680</v>
      </c>
      <c r="F140" s="15">
        <v>4.7</v>
      </c>
      <c r="G140" s="2">
        <v>2.27</v>
      </c>
      <c r="H140" s="3">
        <v>1</v>
      </c>
      <c r="I140" s="2">
        <v>1.67</v>
      </c>
      <c r="J140" s="2">
        <f t="shared" si="3"/>
        <v>0.60000000000000009</v>
      </c>
      <c r="K140" s="1">
        <v>5</v>
      </c>
      <c r="L140" s="2">
        <f t="shared" si="4"/>
        <v>3.0000000000000004</v>
      </c>
      <c r="M140" s="1">
        <f>C141-C140</f>
        <v>9</v>
      </c>
      <c r="N140" s="2">
        <v>11.6981</v>
      </c>
      <c r="O140" s="1" t="s">
        <v>1746</v>
      </c>
    </row>
    <row r="141" spans="1:15" x14ac:dyDescent="0.25">
      <c r="A141" s="1">
        <v>140</v>
      </c>
      <c r="B141" s="1" t="s">
        <v>277</v>
      </c>
      <c r="C141" s="10">
        <v>44645</v>
      </c>
      <c r="D141" s="22">
        <v>0</v>
      </c>
      <c r="E141" s="17" t="s">
        <v>2681</v>
      </c>
      <c r="F141" s="15">
        <v>4</v>
      </c>
      <c r="G141" s="2">
        <v>2.21</v>
      </c>
      <c r="H141" s="3">
        <v>1</v>
      </c>
      <c r="I141" s="2">
        <v>0.15</v>
      </c>
      <c r="J141" s="2">
        <f t="shared" si="3"/>
        <v>2.06</v>
      </c>
      <c r="K141" s="1">
        <v>2</v>
      </c>
      <c r="L141" s="2">
        <f t="shared" si="4"/>
        <v>4.12</v>
      </c>
      <c r="M141" s="1">
        <f>C142-C141</f>
        <v>15</v>
      </c>
      <c r="N141" s="2">
        <v>16.174600000000002</v>
      </c>
      <c r="O141" s="1" t="s">
        <v>1746</v>
      </c>
    </row>
    <row r="142" spans="1:15" x14ac:dyDescent="0.25">
      <c r="A142" s="1">
        <v>141</v>
      </c>
      <c r="B142" s="1" t="s">
        <v>277</v>
      </c>
      <c r="C142" s="10">
        <v>44660</v>
      </c>
      <c r="D142" s="22">
        <v>0</v>
      </c>
      <c r="E142" s="17" t="s">
        <v>489</v>
      </c>
      <c r="F142" s="15">
        <v>23</v>
      </c>
      <c r="G142" s="2">
        <v>3.36</v>
      </c>
      <c r="H142" s="3">
        <v>0.26</v>
      </c>
      <c r="I142" s="2">
        <v>1.48</v>
      </c>
      <c r="J142" s="2">
        <f t="shared" si="3"/>
        <v>1.88</v>
      </c>
      <c r="K142" s="1">
        <v>1</v>
      </c>
      <c r="L142" s="2">
        <f t="shared" si="4"/>
        <v>1.88</v>
      </c>
      <c r="M142" s="1">
        <v>1</v>
      </c>
      <c r="N142" s="2">
        <v>1.88</v>
      </c>
      <c r="O142" s="1" t="s">
        <v>1746</v>
      </c>
    </row>
    <row r="143" spans="1:15" x14ac:dyDescent="0.25">
      <c r="A143" s="1">
        <v>142</v>
      </c>
      <c r="B143" s="1" t="s">
        <v>277</v>
      </c>
      <c r="C143" s="10">
        <v>44661</v>
      </c>
      <c r="D143" s="22">
        <v>0</v>
      </c>
      <c r="E143" s="17" t="s">
        <v>489</v>
      </c>
      <c r="F143" s="15">
        <v>23</v>
      </c>
      <c r="G143" s="2">
        <v>2.82</v>
      </c>
      <c r="H143" s="3">
        <v>0.31</v>
      </c>
      <c r="I143" s="2">
        <v>1.54</v>
      </c>
      <c r="J143" s="2">
        <f t="shared" si="3"/>
        <v>1.2799999999999998</v>
      </c>
      <c r="K143" s="1">
        <v>1</v>
      </c>
      <c r="L143" s="2">
        <f t="shared" si="4"/>
        <v>1.2799999999999998</v>
      </c>
      <c r="M143" s="1">
        <v>1</v>
      </c>
      <c r="N143" s="2">
        <v>1.28</v>
      </c>
      <c r="O143" s="1" t="s">
        <v>1746</v>
      </c>
    </row>
    <row r="144" spans="1:15" x14ac:dyDescent="0.25">
      <c r="A144" s="1">
        <v>143</v>
      </c>
      <c r="B144" s="1" t="s">
        <v>277</v>
      </c>
      <c r="C144" s="10">
        <v>44662</v>
      </c>
      <c r="D144" s="22">
        <v>0</v>
      </c>
      <c r="E144" s="17" t="s">
        <v>489</v>
      </c>
      <c r="F144" s="15">
        <v>23</v>
      </c>
      <c r="G144" s="2">
        <v>2.96</v>
      </c>
      <c r="H144" s="3">
        <v>1.5</v>
      </c>
      <c r="I144" s="2">
        <v>1.57</v>
      </c>
      <c r="J144" s="2">
        <f t="shared" si="3"/>
        <v>1.39</v>
      </c>
      <c r="K144" s="1">
        <v>1</v>
      </c>
      <c r="L144" s="2">
        <f t="shared" si="4"/>
        <v>1.39</v>
      </c>
      <c r="M144" s="1">
        <v>1</v>
      </c>
      <c r="N144" s="2">
        <v>1.39</v>
      </c>
      <c r="O144" s="1" t="s">
        <v>1746</v>
      </c>
    </row>
    <row r="145" spans="1:15" x14ac:dyDescent="0.25">
      <c r="A145" s="1">
        <v>144</v>
      </c>
      <c r="B145" s="1" t="s">
        <v>277</v>
      </c>
      <c r="C145" s="10">
        <v>44663</v>
      </c>
      <c r="D145" s="22">
        <v>0</v>
      </c>
      <c r="E145" s="17" t="s">
        <v>213</v>
      </c>
      <c r="F145" s="15">
        <v>24</v>
      </c>
      <c r="G145" s="2">
        <v>3.44</v>
      </c>
      <c r="H145" s="3">
        <v>2</v>
      </c>
      <c r="I145" s="2">
        <v>1.58</v>
      </c>
      <c r="J145" s="2">
        <f t="shared" si="3"/>
        <v>1.8599999999999999</v>
      </c>
      <c r="K145" s="1">
        <v>1</v>
      </c>
      <c r="L145" s="2">
        <f t="shared" si="4"/>
        <v>1.8599999999999999</v>
      </c>
      <c r="M145" s="1">
        <v>1</v>
      </c>
      <c r="N145" s="2">
        <v>1.86</v>
      </c>
      <c r="O145" s="1" t="s">
        <v>1746</v>
      </c>
    </row>
    <row r="146" spans="1:15" x14ac:dyDescent="0.25">
      <c r="A146" s="1">
        <v>145</v>
      </c>
      <c r="B146" s="1" t="s">
        <v>277</v>
      </c>
      <c r="C146" s="10">
        <v>44664</v>
      </c>
      <c r="D146" s="22">
        <v>0</v>
      </c>
      <c r="E146" s="17" t="s">
        <v>213</v>
      </c>
      <c r="F146" s="15">
        <v>24</v>
      </c>
      <c r="G146" s="2">
        <v>3.43</v>
      </c>
      <c r="H146" s="3">
        <v>2</v>
      </c>
      <c r="I146" s="2">
        <v>1.56</v>
      </c>
      <c r="J146" s="2">
        <f t="shared" si="3"/>
        <v>1.87</v>
      </c>
      <c r="K146" s="1">
        <v>1</v>
      </c>
      <c r="L146" s="2">
        <f t="shared" si="4"/>
        <v>1.87</v>
      </c>
      <c r="M146" s="1">
        <v>1</v>
      </c>
      <c r="N146" s="2">
        <v>1.87</v>
      </c>
      <c r="O146" s="1" t="s">
        <v>1746</v>
      </c>
    </row>
    <row r="147" spans="1:15" x14ac:dyDescent="0.25">
      <c r="A147" s="1">
        <v>146</v>
      </c>
      <c r="B147" s="1" t="s">
        <v>277</v>
      </c>
      <c r="C147" s="10">
        <v>44665</v>
      </c>
      <c r="D147" s="22">
        <v>0</v>
      </c>
      <c r="E147" s="17" t="s">
        <v>2682</v>
      </c>
      <c r="F147" s="15">
        <v>15.8</v>
      </c>
      <c r="G147" s="2">
        <v>2.14</v>
      </c>
      <c r="H147" s="3">
        <v>1</v>
      </c>
      <c r="I147" s="2">
        <v>1.1200000000000001</v>
      </c>
      <c r="J147" s="2">
        <f t="shared" si="3"/>
        <v>1.02</v>
      </c>
      <c r="K147" s="1">
        <v>1</v>
      </c>
      <c r="L147" s="2">
        <f t="shared" si="4"/>
        <v>1.02</v>
      </c>
      <c r="M147" s="1">
        <v>1</v>
      </c>
      <c r="N147" s="2">
        <v>1.02</v>
      </c>
      <c r="O147" s="1" t="s">
        <v>1746</v>
      </c>
    </row>
    <row r="148" spans="1:15" x14ac:dyDescent="0.25">
      <c r="A148" s="1">
        <v>147</v>
      </c>
      <c r="B148" s="1" t="s">
        <v>277</v>
      </c>
      <c r="C148" s="10">
        <v>44666</v>
      </c>
      <c r="D148" s="22">
        <v>0</v>
      </c>
      <c r="E148" s="17" t="s">
        <v>223</v>
      </c>
      <c r="F148" s="15">
        <v>17</v>
      </c>
      <c r="G148" s="2">
        <v>3.04</v>
      </c>
      <c r="H148" s="3">
        <v>2</v>
      </c>
      <c r="I148" s="2">
        <v>1.1499999999999999</v>
      </c>
      <c r="J148" s="2">
        <f t="shared" si="3"/>
        <v>1.8900000000000001</v>
      </c>
      <c r="K148" s="1">
        <v>1</v>
      </c>
      <c r="L148" s="2">
        <v>0.94499999999999995</v>
      </c>
      <c r="M148" s="1">
        <v>1</v>
      </c>
      <c r="N148" s="2">
        <v>0.94499999999999995</v>
      </c>
      <c r="O148" s="1" t="s">
        <v>1746</v>
      </c>
    </row>
    <row r="149" spans="1:15" x14ac:dyDescent="0.25">
      <c r="A149" s="1">
        <v>148</v>
      </c>
      <c r="B149" s="1" t="s">
        <v>277</v>
      </c>
      <c r="C149" s="10">
        <v>44667</v>
      </c>
      <c r="D149" s="22">
        <v>0</v>
      </c>
      <c r="E149" s="17" t="s">
        <v>213</v>
      </c>
      <c r="F149" s="15">
        <v>24</v>
      </c>
      <c r="G149" s="2">
        <v>4.2</v>
      </c>
      <c r="H149" s="3">
        <v>2</v>
      </c>
      <c r="I149" s="2">
        <v>1.64</v>
      </c>
      <c r="J149" s="2">
        <f t="shared" si="3"/>
        <v>2.5600000000000005</v>
      </c>
      <c r="K149" s="1">
        <v>1</v>
      </c>
      <c r="L149" s="2">
        <v>1.28</v>
      </c>
      <c r="M149" s="1">
        <v>1</v>
      </c>
      <c r="N149" s="2">
        <v>1.28</v>
      </c>
      <c r="O149" s="1" t="s">
        <v>1746</v>
      </c>
    </row>
    <row r="150" spans="1:15" x14ac:dyDescent="0.25">
      <c r="A150" s="1">
        <v>149</v>
      </c>
      <c r="B150" s="1" t="s">
        <v>277</v>
      </c>
      <c r="C150" s="10">
        <v>44668</v>
      </c>
      <c r="D150" s="22">
        <v>0</v>
      </c>
      <c r="E150" s="17" t="s">
        <v>213</v>
      </c>
      <c r="F150" s="15">
        <v>24</v>
      </c>
      <c r="G150" s="2">
        <v>4.09</v>
      </c>
      <c r="H150" s="3">
        <v>2</v>
      </c>
      <c r="I150" s="2">
        <v>1.62</v>
      </c>
      <c r="J150" s="2">
        <f t="shared" si="3"/>
        <v>2.4699999999999998</v>
      </c>
      <c r="K150" s="1">
        <v>1</v>
      </c>
      <c r="L150" s="2">
        <v>1.2350000000000001</v>
      </c>
      <c r="M150" s="1">
        <v>1</v>
      </c>
      <c r="N150" s="2">
        <v>1.2350000000000001</v>
      </c>
      <c r="O150" s="1" t="s">
        <v>1746</v>
      </c>
    </row>
    <row r="151" spans="1:15" x14ac:dyDescent="0.25">
      <c r="A151" s="1">
        <v>150</v>
      </c>
      <c r="B151" s="1" t="s">
        <v>277</v>
      </c>
      <c r="C151" s="10">
        <v>44669</v>
      </c>
      <c r="D151" s="22">
        <v>0</v>
      </c>
      <c r="E151" s="17" t="s">
        <v>213</v>
      </c>
      <c r="F151" s="15">
        <v>24</v>
      </c>
      <c r="G151" s="2">
        <v>4.3499999999999996</v>
      </c>
      <c r="H151" s="3">
        <v>2</v>
      </c>
      <c r="I151" s="2">
        <v>1.62</v>
      </c>
      <c r="J151" s="2">
        <f t="shared" si="3"/>
        <v>2.7299999999999995</v>
      </c>
      <c r="K151" s="1">
        <v>1</v>
      </c>
      <c r="L151" s="2">
        <v>1.365</v>
      </c>
      <c r="M151" s="1">
        <v>1</v>
      </c>
      <c r="N151" s="2">
        <v>1.365</v>
      </c>
      <c r="O151" s="1" t="s">
        <v>1746</v>
      </c>
    </row>
    <row r="152" spans="1:15" x14ac:dyDescent="0.25">
      <c r="A152" s="1">
        <v>151</v>
      </c>
      <c r="B152" s="1" t="s">
        <v>277</v>
      </c>
      <c r="C152" s="10">
        <v>44670</v>
      </c>
      <c r="D152" s="22">
        <v>0</v>
      </c>
      <c r="E152" s="17" t="s">
        <v>213</v>
      </c>
      <c r="F152" s="15">
        <v>24</v>
      </c>
      <c r="G152" s="2">
        <v>4.37</v>
      </c>
      <c r="H152" s="3">
        <v>2</v>
      </c>
      <c r="I152" s="2">
        <v>1.43</v>
      </c>
      <c r="J152" s="2">
        <f t="shared" si="3"/>
        <v>2.9400000000000004</v>
      </c>
      <c r="K152" s="1">
        <v>1</v>
      </c>
      <c r="L152" s="2">
        <v>1.47</v>
      </c>
      <c r="M152" s="1">
        <v>1</v>
      </c>
      <c r="N152" s="2">
        <v>1.47</v>
      </c>
      <c r="O152" s="1" t="s">
        <v>1746</v>
      </c>
    </row>
    <row r="153" spans="1:15" x14ac:dyDescent="0.25">
      <c r="A153" s="1">
        <v>152</v>
      </c>
      <c r="B153" s="1" t="s">
        <v>277</v>
      </c>
      <c r="C153" s="10">
        <v>44671</v>
      </c>
      <c r="D153" s="22">
        <v>0</v>
      </c>
      <c r="E153" s="17" t="s">
        <v>213</v>
      </c>
      <c r="F153" s="15">
        <v>24</v>
      </c>
      <c r="G153" s="2">
        <v>4.26</v>
      </c>
      <c r="H153" s="3">
        <v>2</v>
      </c>
      <c r="I153" s="2">
        <v>1.48</v>
      </c>
      <c r="J153" s="2">
        <f t="shared" si="3"/>
        <v>2.78</v>
      </c>
      <c r="K153" s="1">
        <v>1</v>
      </c>
      <c r="L153" s="2">
        <v>1.39</v>
      </c>
      <c r="M153" s="1">
        <v>1</v>
      </c>
      <c r="N153" s="2">
        <v>1.39</v>
      </c>
      <c r="O153" s="1" t="s">
        <v>1746</v>
      </c>
    </row>
    <row r="154" spans="1:15" x14ac:dyDescent="0.25">
      <c r="A154" s="1">
        <v>153</v>
      </c>
      <c r="B154" s="1" t="s">
        <v>277</v>
      </c>
      <c r="C154" s="10">
        <v>44672</v>
      </c>
      <c r="D154" s="22">
        <v>0</v>
      </c>
      <c r="E154" s="17" t="s">
        <v>213</v>
      </c>
      <c r="F154" s="15">
        <v>24</v>
      </c>
      <c r="G154" s="2">
        <v>4.2699999999999996</v>
      </c>
      <c r="H154" s="3">
        <v>2</v>
      </c>
      <c r="I154" s="2">
        <v>1.44</v>
      </c>
      <c r="J154" s="2">
        <f t="shared" si="3"/>
        <v>2.8299999999999996</v>
      </c>
      <c r="K154" s="1">
        <v>1</v>
      </c>
      <c r="L154" s="2">
        <v>1.415</v>
      </c>
      <c r="M154" s="1">
        <v>1</v>
      </c>
      <c r="N154" s="2">
        <v>1.415</v>
      </c>
      <c r="O154" s="1" t="s">
        <v>1746</v>
      </c>
    </row>
    <row r="155" spans="1:15" x14ac:dyDescent="0.25">
      <c r="A155" s="1">
        <v>154</v>
      </c>
      <c r="B155" s="1" t="s">
        <v>277</v>
      </c>
      <c r="C155" s="10">
        <v>44673</v>
      </c>
      <c r="D155" s="22">
        <v>0</v>
      </c>
      <c r="E155" s="17" t="s">
        <v>213</v>
      </c>
      <c r="F155" s="15">
        <v>24</v>
      </c>
      <c r="G155" s="2">
        <v>4.22</v>
      </c>
      <c r="H155" s="3">
        <v>2</v>
      </c>
      <c r="I155" s="2">
        <v>1.6</v>
      </c>
      <c r="J155" s="2">
        <f t="shared" si="3"/>
        <v>2.6199999999999997</v>
      </c>
      <c r="K155" s="1">
        <v>1</v>
      </c>
      <c r="L155" s="2">
        <v>1.31</v>
      </c>
      <c r="M155" s="1">
        <v>1</v>
      </c>
      <c r="N155" s="2">
        <v>1.31</v>
      </c>
      <c r="O155" s="1" t="s">
        <v>1746</v>
      </c>
    </row>
    <row r="156" spans="1:15" x14ac:dyDescent="0.25">
      <c r="A156" s="1">
        <v>155</v>
      </c>
      <c r="B156" s="1" t="s">
        <v>277</v>
      </c>
      <c r="C156" s="10">
        <v>44674</v>
      </c>
      <c r="D156" s="22">
        <v>0</v>
      </c>
      <c r="E156" s="17" t="s">
        <v>247</v>
      </c>
      <c r="F156" s="15">
        <v>15.5</v>
      </c>
      <c r="G156" s="2">
        <v>3.65</v>
      </c>
      <c r="H156" s="3">
        <v>1</v>
      </c>
      <c r="I156" s="2">
        <v>1.1000000000000001</v>
      </c>
      <c r="J156" s="2">
        <f t="shared" si="3"/>
        <v>2.5499999999999998</v>
      </c>
      <c r="K156" s="1">
        <v>1</v>
      </c>
      <c r="L156" s="2">
        <v>1.2749999999999999</v>
      </c>
      <c r="M156" s="1">
        <v>1</v>
      </c>
      <c r="N156" s="2">
        <v>1.2749999999999999</v>
      </c>
      <c r="O156" s="1" t="s">
        <v>1746</v>
      </c>
    </row>
    <row r="157" spans="1:15" x14ac:dyDescent="0.25">
      <c r="A157" s="1">
        <v>156</v>
      </c>
      <c r="B157" s="1" t="s">
        <v>2677</v>
      </c>
      <c r="C157" s="10">
        <v>44675</v>
      </c>
      <c r="D157" s="22">
        <v>0</v>
      </c>
      <c r="E157" s="17" t="s">
        <v>2307</v>
      </c>
      <c r="F157" s="15">
        <v>6</v>
      </c>
      <c r="G157" s="2">
        <v>2.83</v>
      </c>
      <c r="H157" s="3">
        <v>2</v>
      </c>
      <c r="I157" s="2">
        <v>0.39</v>
      </c>
      <c r="J157" s="2">
        <f t="shared" si="3"/>
        <v>2.44</v>
      </c>
      <c r="K157" s="1">
        <v>2</v>
      </c>
      <c r="L157" s="2">
        <f t="shared" ref="L157:L220" si="5">(G157-I157-D157)*K157</f>
        <v>4.88</v>
      </c>
      <c r="M157" s="1">
        <v>6</v>
      </c>
      <c r="N157" s="2">
        <v>6.34</v>
      </c>
      <c r="O157" s="1" t="s">
        <v>1746</v>
      </c>
    </row>
    <row r="158" spans="1:15" x14ac:dyDescent="0.25">
      <c r="A158" s="1">
        <v>157</v>
      </c>
      <c r="B158" s="1" t="s">
        <v>913</v>
      </c>
      <c r="C158" s="10">
        <v>44676</v>
      </c>
      <c r="D158" s="22">
        <v>0</v>
      </c>
      <c r="E158" s="17" t="s">
        <v>222</v>
      </c>
      <c r="F158" s="15">
        <v>19</v>
      </c>
      <c r="G158" s="2">
        <v>4</v>
      </c>
      <c r="H158" s="3">
        <v>3</v>
      </c>
      <c r="I158" s="2">
        <v>1.17</v>
      </c>
      <c r="J158" s="2">
        <f t="shared" si="3"/>
        <v>2.83</v>
      </c>
      <c r="K158" s="1">
        <v>1</v>
      </c>
      <c r="L158" s="2">
        <f t="shared" si="5"/>
        <v>2.83</v>
      </c>
      <c r="M158" s="1">
        <v>1</v>
      </c>
      <c r="N158" s="2">
        <v>2.83</v>
      </c>
      <c r="O158" s="1" t="s">
        <v>1746</v>
      </c>
    </row>
    <row r="159" spans="1:15" x14ac:dyDescent="0.25">
      <c r="A159" s="1">
        <v>158</v>
      </c>
      <c r="B159" s="1" t="s">
        <v>913</v>
      </c>
      <c r="C159" s="10">
        <v>44677</v>
      </c>
      <c r="D159" s="22">
        <v>0</v>
      </c>
      <c r="E159" s="17" t="s">
        <v>213</v>
      </c>
      <c r="F159" s="15">
        <v>24</v>
      </c>
      <c r="G159" s="2">
        <v>4.05</v>
      </c>
      <c r="H159" s="3">
        <v>7</v>
      </c>
      <c r="I159" s="2">
        <v>1.56</v>
      </c>
      <c r="J159" s="2">
        <f t="shared" si="3"/>
        <v>2.4899999999999998</v>
      </c>
      <c r="K159" s="1">
        <v>1</v>
      </c>
      <c r="L159" s="2">
        <f t="shared" si="5"/>
        <v>2.4899999999999998</v>
      </c>
      <c r="M159" s="1">
        <v>1</v>
      </c>
      <c r="N159" s="2">
        <v>2.4900000000000002</v>
      </c>
      <c r="O159" s="1" t="s">
        <v>1746</v>
      </c>
    </row>
    <row r="160" spans="1:15" x14ac:dyDescent="0.25">
      <c r="A160" s="1">
        <v>159</v>
      </c>
      <c r="B160" s="1" t="s">
        <v>913</v>
      </c>
      <c r="C160" s="10">
        <v>44678</v>
      </c>
      <c r="D160" s="22">
        <v>0</v>
      </c>
      <c r="E160" s="17" t="s">
        <v>213</v>
      </c>
      <c r="F160" s="15">
        <v>24</v>
      </c>
      <c r="G160" s="2">
        <v>4.18</v>
      </c>
      <c r="H160" s="3">
        <v>5</v>
      </c>
      <c r="I160" s="2">
        <v>1.27</v>
      </c>
      <c r="J160" s="2">
        <f t="shared" si="3"/>
        <v>2.9099999999999997</v>
      </c>
      <c r="K160" s="1">
        <v>1</v>
      </c>
      <c r="L160" s="2">
        <f t="shared" si="5"/>
        <v>2.9099999999999997</v>
      </c>
      <c r="M160" s="1">
        <v>1</v>
      </c>
      <c r="N160" s="2">
        <v>2.91</v>
      </c>
      <c r="O160" s="1" t="s">
        <v>1746</v>
      </c>
    </row>
    <row r="161" spans="1:15" x14ac:dyDescent="0.25">
      <c r="A161" s="1">
        <v>160</v>
      </c>
      <c r="B161" s="1" t="s">
        <v>913</v>
      </c>
      <c r="C161" s="10">
        <v>44679</v>
      </c>
      <c r="D161" s="22">
        <v>0</v>
      </c>
      <c r="E161" s="17" t="s">
        <v>2562</v>
      </c>
      <c r="F161" s="15">
        <v>8</v>
      </c>
      <c r="G161" s="2">
        <v>0.04</v>
      </c>
      <c r="H161" s="3">
        <v>0</v>
      </c>
      <c r="I161" s="2">
        <v>0.52</v>
      </c>
      <c r="J161" s="2">
        <f t="shared" si="3"/>
        <v>-0.48000000000000004</v>
      </c>
      <c r="K161" s="1">
        <v>0</v>
      </c>
      <c r="L161" s="2">
        <f t="shared" si="5"/>
        <v>0</v>
      </c>
      <c r="M161" s="1">
        <v>0</v>
      </c>
      <c r="N161" s="2">
        <v>0</v>
      </c>
      <c r="O161" s="1" t="s">
        <v>1746</v>
      </c>
    </row>
    <row r="162" spans="1:15" x14ac:dyDescent="0.25">
      <c r="A162" s="1">
        <v>161</v>
      </c>
      <c r="B162" s="1" t="s">
        <v>913</v>
      </c>
      <c r="C162" s="10">
        <v>44680</v>
      </c>
      <c r="D162" s="22">
        <v>0</v>
      </c>
      <c r="E162" s="17" t="s">
        <v>213</v>
      </c>
      <c r="F162" s="15">
        <v>24</v>
      </c>
      <c r="G162" s="2">
        <v>3.81</v>
      </c>
      <c r="H162" s="3">
        <v>7</v>
      </c>
      <c r="I162" s="2">
        <v>1.56</v>
      </c>
      <c r="J162" s="2">
        <f t="shared" si="3"/>
        <v>2.25</v>
      </c>
      <c r="K162" s="1">
        <v>1</v>
      </c>
      <c r="L162" s="2">
        <f t="shared" si="5"/>
        <v>2.25</v>
      </c>
      <c r="M162" s="1">
        <v>1</v>
      </c>
      <c r="N162" s="2">
        <v>2.25</v>
      </c>
      <c r="O162" s="1" t="s">
        <v>1746</v>
      </c>
    </row>
    <row r="163" spans="1:15" x14ac:dyDescent="0.25">
      <c r="A163" s="1">
        <v>162</v>
      </c>
      <c r="B163" s="1" t="s">
        <v>2677</v>
      </c>
      <c r="C163" s="10">
        <v>44681</v>
      </c>
      <c r="D163" s="22">
        <v>0</v>
      </c>
      <c r="E163" s="17" t="s">
        <v>602</v>
      </c>
      <c r="F163" s="15">
        <v>10</v>
      </c>
      <c r="G163" s="2">
        <v>2</v>
      </c>
      <c r="H163" s="3">
        <v>1</v>
      </c>
      <c r="I163" s="2">
        <v>0.65</v>
      </c>
      <c r="J163" s="2">
        <f t="shared" si="3"/>
        <v>1.35</v>
      </c>
      <c r="K163" s="1">
        <v>1</v>
      </c>
      <c r="L163" s="2">
        <f t="shared" si="5"/>
        <v>1.35</v>
      </c>
      <c r="M163" s="1">
        <v>1</v>
      </c>
      <c r="N163" s="2">
        <v>1.35</v>
      </c>
      <c r="O163" s="1" t="s">
        <v>1746</v>
      </c>
    </row>
    <row r="164" spans="1:15" x14ac:dyDescent="0.25">
      <c r="A164" s="1">
        <v>163</v>
      </c>
      <c r="B164" s="1" t="s">
        <v>913</v>
      </c>
      <c r="C164" s="10">
        <v>44681</v>
      </c>
      <c r="D164" s="22">
        <v>0</v>
      </c>
      <c r="E164" s="17" t="s">
        <v>2683</v>
      </c>
      <c r="F164" s="15">
        <v>10.7</v>
      </c>
      <c r="G164" s="2">
        <v>3.14</v>
      </c>
      <c r="H164" s="3">
        <v>2</v>
      </c>
      <c r="I164" s="2">
        <v>1.67</v>
      </c>
      <c r="J164" s="2">
        <f t="shared" si="3"/>
        <v>1.4700000000000002</v>
      </c>
      <c r="K164" s="1">
        <v>1</v>
      </c>
      <c r="L164" s="2">
        <f t="shared" si="5"/>
        <v>1.4700000000000002</v>
      </c>
      <c r="M164" s="1">
        <v>1</v>
      </c>
      <c r="N164" s="2">
        <v>1.47</v>
      </c>
      <c r="O164" s="1" t="s">
        <v>1746</v>
      </c>
    </row>
    <row r="165" spans="1:15" x14ac:dyDescent="0.25">
      <c r="A165" s="1">
        <v>164</v>
      </c>
      <c r="B165" s="1" t="s">
        <v>2677</v>
      </c>
      <c r="C165" s="10">
        <v>44682</v>
      </c>
      <c r="D165" s="22">
        <v>1.5</v>
      </c>
      <c r="E165" s="17" t="s">
        <v>233</v>
      </c>
      <c r="F165" s="15">
        <v>6</v>
      </c>
      <c r="G165" s="2">
        <v>3.5</v>
      </c>
      <c r="H165" s="3">
        <v>4</v>
      </c>
      <c r="I165" s="2">
        <v>0.37</v>
      </c>
      <c r="J165" s="2">
        <f t="shared" si="3"/>
        <v>3.13</v>
      </c>
      <c r="K165" s="1">
        <v>5</v>
      </c>
      <c r="L165" s="2">
        <f t="shared" si="5"/>
        <v>8.1499999999999986</v>
      </c>
      <c r="M165" s="1">
        <v>30</v>
      </c>
      <c r="N165" s="2">
        <v>99.749399999999994</v>
      </c>
      <c r="O165" s="1" t="s">
        <v>1746</v>
      </c>
    </row>
    <row r="166" spans="1:15" x14ac:dyDescent="0.25">
      <c r="A166" s="1">
        <v>165</v>
      </c>
      <c r="B166" s="1" t="s">
        <v>913</v>
      </c>
      <c r="C166" s="10">
        <v>44682</v>
      </c>
      <c r="D166" s="22">
        <v>0</v>
      </c>
      <c r="E166" s="17" t="s">
        <v>1357</v>
      </c>
      <c r="F166" s="15">
        <v>6</v>
      </c>
      <c r="G166" s="2">
        <v>2.4500000000000002</v>
      </c>
      <c r="H166" s="3">
        <v>2</v>
      </c>
      <c r="I166" s="2">
        <v>0.38</v>
      </c>
      <c r="J166" s="2">
        <f t="shared" si="3"/>
        <v>2.0700000000000003</v>
      </c>
      <c r="K166" s="1">
        <v>1</v>
      </c>
      <c r="L166" s="2">
        <f t="shared" si="5"/>
        <v>2.0700000000000003</v>
      </c>
      <c r="M166" s="1">
        <v>2</v>
      </c>
      <c r="N166" s="2">
        <v>3.5566</v>
      </c>
      <c r="O166" s="1" t="s">
        <v>1746</v>
      </c>
    </row>
    <row r="167" spans="1:15" x14ac:dyDescent="0.25">
      <c r="A167" s="1">
        <v>166</v>
      </c>
      <c r="B167" s="1" t="s">
        <v>913</v>
      </c>
      <c r="C167" s="10">
        <v>44684</v>
      </c>
      <c r="D167" s="22">
        <v>0</v>
      </c>
      <c r="E167" s="17" t="s">
        <v>2396</v>
      </c>
      <c r="F167" s="15">
        <v>14.5</v>
      </c>
      <c r="G167" s="2">
        <v>2.54</v>
      </c>
      <c r="H167" s="3">
        <v>5</v>
      </c>
      <c r="I167" s="2">
        <v>0.86</v>
      </c>
      <c r="J167" s="2">
        <f t="shared" si="3"/>
        <v>1.6800000000000002</v>
      </c>
      <c r="K167" s="1">
        <v>1</v>
      </c>
      <c r="L167" s="2">
        <f t="shared" si="5"/>
        <v>1.6800000000000002</v>
      </c>
      <c r="M167" s="1">
        <v>1</v>
      </c>
      <c r="N167" s="2">
        <v>1.68</v>
      </c>
      <c r="O167" s="1" t="s">
        <v>1746</v>
      </c>
    </row>
    <row r="168" spans="1:15" x14ac:dyDescent="0.25">
      <c r="A168" s="1">
        <v>167</v>
      </c>
      <c r="B168" s="1" t="s">
        <v>913</v>
      </c>
      <c r="C168" s="10">
        <v>44685</v>
      </c>
      <c r="D168" s="22">
        <v>0</v>
      </c>
      <c r="E168" s="17" t="s">
        <v>213</v>
      </c>
      <c r="F168" s="15">
        <v>24</v>
      </c>
      <c r="G168" s="2">
        <v>3.23</v>
      </c>
      <c r="H168" s="3">
        <v>7</v>
      </c>
      <c r="I168" s="2">
        <v>1.5</v>
      </c>
      <c r="J168" s="2">
        <f t="shared" si="3"/>
        <v>1.73</v>
      </c>
      <c r="K168" s="1">
        <v>1</v>
      </c>
      <c r="L168" s="2">
        <f t="shared" si="5"/>
        <v>1.73</v>
      </c>
      <c r="M168" s="1">
        <v>1</v>
      </c>
      <c r="N168" s="2">
        <v>1.73</v>
      </c>
      <c r="O168" s="1" t="s">
        <v>1746</v>
      </c>
    </row>
    <row r="169" spans="1:15" x14ac:dyDescent="0.25">
      <c r="A169" s="1">
        <v>168</v>
      </c>
      <c r="B169" s="1" t="s">
        <v>913</v>
      </c>
      <c r="C169" s="10">
        <v>44686</v>
      </c>
      <c r="D169" s="22">
        <v>0</v>
      </c>
      <c r="E169" s="17" t="s">
        <v>213</v>
      </c>
      <c r="F169" s="15">
        <v>24</v>
      </c>
      <c r="G169" s="2">
        <v>2.7</v>
      </c>
      <c r="H169" s="3">
        <v>6</v>
      </c>
      <c r="I169" s="2">
        <v>1.49</v>
      </c>
      <c r="J169" s="2">
        <f t="shared" si="3"/>
        <v>1.2100000000000002</v>
      </c>
      <c r="K169" s="1">
        <v>1</v>
      </c>
      <c r="L169" s="2">
        <f t="shared" si="5"/>
        <v>1.2100000000000002</v>
      </c>
      <c r="M169" s="1">
        <v>1</v>
      </c>
      <c r="N169" s="2">
        <v>1.21</v>
      </c>
      <c r="O169" s="1" t="s">
        <v>1746</v>
      </c>
    </row>
    <row r="170" spans="1:15" x14ac:dyDescent="0.25">
      <c r="A170" s="1">
        <v>169</v>
      </c>
      <c r="B170" s="1" t="s">
        <v>913</v>
      </c>
      <c r="C170" s="10">
        <v>44687</v>
      </c>
      <c r="D170" s="22">
        <v>0</v>
      </c>
      <c r="E170" s="17" t="s">
        <v>2684</v>
      </c>
      <c r="F170" s="15">
        <v>24</v>
      </c>
      <c r="G170" s="2">
        <v>2.6</v>
      </c>
      <c r="H170" s="3">
        <v>6</v>
      </c>
      <c r="I170" s="2">
        <v>1.49</v>
      </c>
      <c r="J170" s="2">
        <f t="shared" si="3"/>
        <v>1.1100000000000001</v>
      </c>
      <c r="K170" s="1">
        <v>1</v>
      </c>
      <c r="L170" s="2">
        <f t="shared" si="5"/>
        <v>1.1100000000000001</v>
      </c>
      <c r="M170" s="1">
        <v>1</v>
      </c>
      <c r="N170" s="2">
        <v>1.1100000000000001</v>
      </c>
      <c r="O170" s="1" t="s">
        <v>1746</v>
      </c>
    </row>
    <row r="171" spans="1:15" x14ac:dyDescent="0.25">
      <c r="A171" s="1">
        <v>170</v>
      </c>
      <c r="B171" s="1" t="s">
        <v>913</v>
      </c>
      <c r="C171" s="10">
        <v>44688</v>
      </c>
      <c r="D171" s="22">
        <v>0</v>
      </c>
      <c r="E171" s="17" t="s">
        <v>213</v>
      </c>
      <c r="F171" s="15">
        <v>24</v>
      </c>
      <c r="G171" s="2">
        <v>2.57</v>
      </c>
      <c r="H171" s="3">
        <v>6</v>
      </c>
      <c r="I171" s="2">
        <v>1.48</v>
      </c>
      <c r="J171" s="2">
        <f t="shared" si="3"/>
        <v>1.0899999999999999</v>
      </c>
      <c r="K171" s="1">
        <v>1</v>
      </c>
      <c r="L171" s="2">
        <f t="shared" si="5"/>
        <v>1.0899999999999999</v>
      </c>
      <c r="M171" s="1">
        <v>1</v>
      </c>
      <c r="N171" s="2">
        <v>1.0900000000000001</v>
      </c>
      <c r="O171" s="1" t="s">
        <v>1746</v>
      </c>
    </row>
    <row r="172" spans="1:15" x14ac:dyDescent="0.25">
      <c r="A172" s="1">
        <v>171</v>
      </c>
      <c r="B172" s="1" t="s">
        <v>913</v>
      </c>
      <c r="C172" s="10">
        <v>44689</v>
      </c>
      <c r="D172" s="22">
        <v>0</v>
      </c>
      <c r="E172" s="17" t="s">
        <v>213</v>
      </c>
      <c r="F172" s="15">
        <v>24</v>
      </c>
      <c r="G172" s="2">
        <v>2.34</v>
      </c>
      <c r="H172" s="3">
        <v>6</v>
      </c>
      <c r="I172" s="2">
        <v>1.48</v>
      </c>
      <c r="J172" s="2">
        <f t="shared" si="3"/>
        <v>0.85999999999999988</v>
      </c>
      <c r="K172" s="1">
        <v>1</v>
      </c>
      <c r="L172" s="2">
        <f t="shared" si="5"/>
        <v>0.85999999999999988</v>
      </c>
      <c r="M172" s="1">
        <v>1</v>
      </c>
      <c r="N172" s="2">
        <v>0.86</v>
      </c>
      <c r="O172" s="1" t="s">
        <v>1746</v>
      </c>
    </row>
    <row r="173" spans="1:15" x14ac:dyDescent="0.25">
      <c r="A173" s="1">
        <v>172</v>
      </c>
      <c r="B173" s="1" t="s">
        <v>913</v>
      </c>
      <c r="C173" s="10">
        <v>44690</v>
      </c>
      <c r="D173" s="22">
        <v>0</v>
      </c>
      <c r="E173" s="17" t="s">
        <v>213</v>
      </c>
      <c r="F173" s="15">
        <v>24</v>
      </c>
      <c r="G173" s="2">
        <v>2.6</v>
      </c>
      <c r="H173" s="3">
        <v>6</v>
      </c>
      <c r="I173" s="2">
        <v>1.52</v>
      </c>
      <c r="J173" s="2">
        <f t="shared" si="3"/>
        <v>1.08</v>
      </c>
      <c r="K173" s="1">
        <v>1</v>
      </c>
      <c r="L173" s="2">
        <f t="shared" si="5"/>
        <v>1.08</v>
      </c>
      <c r="M173" s="1">
        <v>1</v>
      </c>
      <c r="N173" s="2">
        <v>1.08</v>
      </c>
      <c r="O173" s="1" t="s">
        <v>1746</v>
      </c>
    </row>
    <row r="174" spans="1:15" x14ac:dyDescent="0.25">
      <c r="A174" s="1">
        <v>173</v>
      </c>
      <c r="B174" s="1" t="s">
        <v>913</v>
      </c>
      <c r="C174" s="10">
        <v>44691</v>
      </c>
      <c r="D174" s="22">
        <v>0</v>
      </c>
      <c r="E174" s="17" t="s">
        <v>213</v>
      </c>
      <c r="F174" s="15">
        <v>24</v>
      </c>
      <c r="G174" s="2">
        <v>2.61</v>
      </c>
      <c r="H174" s="3">
        <v>6</v>
      </c>
      <c r="I174" s="2">
        <v>1.49</v>
      </c>
      <c r="J174" s="2">
        <f t="shared" si="3"/>
        <v>1.1199999999999999</v>
      </c>
      <c r="K174" s="1">
        <v>1</v>
      </c>
      <c r="L174" s="2">
        <f t="shared" si="5"/>
        <v>1.1199999999999999</v>
      </c>
      <c r="M174" s="1">
        <v>1</v>
      </c>
      <c r="N174" s="2">
        <v>1.1200000000000001</v>
      </c>
      <c r="O174" s="1" t="s">
        <v>1746</v>
      </c>
    </row>
    <row r="175" spans="1:15" x14ac:dyDescent="0.25">
      <c r="A175" s="1">
        <v>174</v>
      </c>
      <c r="B175" s="1" t="s">
        <v>913</v>
      </c>
      <c r="C175" s="10">
        <v>44692</v>
      </c>
      <c r="D175" s="22">
        <v>0</v>
      </c>
      <c r="E175" s="17" t="s">
        <v>213</v>
      </c>
      <c r="F175" s="15">
        <v>24</v>
      </c>
      <c r="G175" s="2">
        <v>2.6</v>
      </c>
      <c r="H175" s="3">
        <v>6</v>
      </c>
      <c r="I175" s="2">
        <v>1.5</v>
      </c>
      <c r="J175" s="2">
        <f t="shared" si="3"/>
        <v>1.1000000000000001</v>
      </c>
      <c r="K175" s="1">
        <v>1</v>
      </c>
      <c r="L175" s="2">
        <f t="shared" si="5"/>
        <v>1.1000000000000001</v>
      </c>
      <c r="M175" s="1">
        <v>1</v>
      </c>
      <c r="N175" s="2">
        <v>1.1000000000000001</v>
      </c>
      <c r="O175" s="1" t="s">
        <v>1746</v>
      </c>
    </row>
    <row r="176" spans="1:15" x14ac:dyDescent="0.25">
      <c r="A176" s="1">
        <v>175</v>
      </c>
      <c r="B176" s="1" t="s">
        <v>913</v>
      </c>
      <c r="C176" s="10">
        <v>44693</v>
      </c>
      <c r="D176" s="22">
        <v>0</v>
      </c>
      <c r="E176" s="17" t="s">
        <v>213</v>
      </c>
      <c r="F176" s="15">
        <v>24</v>
      </c>
      <c r="G176" s="2">
        <v>2.6</v>
      </c>
      <c r="H176" s="3">
        <v>6</v>
      </c>
      <c r="I176" s="2">
        <v>1.48</v>
      </c>
      <c r="J176" s="2">
        <f t="shared" si="3"/>
        <v>1.1200000000000001</v>
      </c>
      <c r="K176" s="1">
        <v>1</v>
      </c>
      <c r="L176" s="2">
        <f t="shared" si="5"/>
        <v>1.1200000000000001</v>
      </c>
      <c r="M176" s="1">
        <v>1</v>
      </c>
      <c r="N176" s="2">
        <v>1.1200000000000001</v>
      </c>
      <c r="O176" s="1" t="s">
        <v>1746</v>
      </c>
    </row>
    <row r="177" spans="1:15" x14ac:dyDescent="0.25">
      <c r="A177" s="1">
        <v>176</v>
      </c>
      <c r="B177" s="1" t="s">
        <v>913</v>
      </c>
      <c r="C177" s="10">
        <v>44694</v>
      </c>
      <c r="D177" s="22">
        <v>0</v>
      </c>
      <c r="E177" s="17" t="s">
        <v>213</v>
      </c>
      <c r="F177" s="15">
        <v>24</v>
      </c>
      <c r="G177" s="2">
        <v>2.6</v>
      </c>
      <c r="H177" s="3">
        <v>6</v>
      </c>
      <c r="I177" s="2">
        <v>1.49</v>
      </c>
      <c r="J177" s="2">
        <f t="shared" si="3"/>
        <v>1.1100000000000001</v>
      </c>
      <c r="K177" s="1">
        <v>1</v>
      </c>
      <c r="L177" s="2">
        <f t="shared" si="5"/>
        <v>1.1100000000000001</v>
      </c>
      <c r="M177" s="1">
        <v>1</v>
      </c>
      <c r="N177" s="2">
        <v>1.1100000000000001</v>
      </c>
      <c r="O177" s="1" t="s">
        <v>1746</v>
      </c>
    </row>
    <row r="178" spans="1:15" x14ac:dyDescent="0.25">
      <c r="A178" s="1">
        <v>177</v>
      </c>
      <c r="B178" s="1" t="s">
        <v>913</v>
      </c>
      <c r="C178" s="10">
        <v>44695</v>
      </c>
      <c r="D178" s="22">
        <v>0</v>
      </c>
      <c r="E178" s="17" t="s">
        <v>2641</v>
      </c>
      <c r="F178" s="15">
        <v>0.8</v>
      </c>
      <c r="G178" s="2">
        <v>0.35</v>
      </c>
      <c r="H178" s="3">
        <v>0.26</v>
      </c>
      <c r="I178" s="2">
        <v>0.05</v>
      </c>
      <c r="J178" s="2">
        <f t="shared" si="3"/>
        <v>0.3</v>
      </c>
      <c r="K178" s="1">
        <v>1</v>
      </c>
      <c r="L178" s="2">
        <f t="shared" si="5"/>
        <v>0.3</v>
      </c>
      <c r="M178" s="1">
        <f>C179-C178</f>
        <v>7</v>
      </c>
      <c r="N178" s="2">
        <v>1.0271999999999999</v>
      </c>
      <c r="O178" s="1" t="s">
        <v>2685</v>
      </c>
    </row>
    <row r="179" spans="1:15" x14ac:dyDescent="0.25">
      <c r="A179" s="1">
        <v>178</v>
      </c>
      <c r="B179" s="1" t="s">
        <v>913</v>
      </c>
      <c r="C179" s="10">
        <v>44702</v>
      </c>
      <c r="D179" s="22">
        <v>0</v>
      </c>
      <c r="E179" s="17" t="s">
        <v>2686</v>
      </c>
      <c r="F179" s="15">
        <v>17</v>
      </c>
      <c r="G179" s="2">
        <v>2.7</v>
      </c>
      <c r="H179" s="3">
        <v>6</v>
      </c>
      <c r="I179" s="2">
        <v>1.34</v>
      </c>
      <c r="J179" s="2">
        <f t="shared" si="3"/>
        <v>1.36</v>
      </c>
      <c r="K179" s="1">
        <v>1</v>
      </c>
      <c r="L179" s="2">
        <f t="shared" si="5"/>
        <v>1.36</v>
      </c>
      <c r="M179" s="1">
        <v>1</v>
      </c>
      <c r="N179" s="2">
        <v>1.36</v>
      </c>
      <c r="O179" s="1" t="s">
        <v>1746</v>
      </c>
    </row>
    <row r="180" spans="1:15" x14ac:dyDescent="0.25">
      <c r="A180" s="1">
        <v>179</v>
      </c>
      <c r="B180" s="1" t="s">
        <v>913</v>
      </c>
      <c r="C180" s="10">
        <v>44703</v>
      </c>
      <c r="D180" s="22">
        <v>0</v>
      </c>
      <c r="E180" s="17" t="s">
        <v>2687</v>
      </c>
      <c r="F180" s="15">
        <v>22</v>
      </c>
      <c r="G180" s="2">
        <v>1.8</v>
      </c>
      <c r="H180" s="3">
        <v>2</v>
      </c>
      <c r="I180" s="2">
        <v>1.17</v>
      </c>
      <c r="J180" s="2">
        <f t="shared" si="3"/>
        <v>0.63000000000000012</v>
      </c>
      <c r="K180" s="1">
        <v>1</v>
      </c>
      <c r="L180" s="2">
        <f t="shared" si="5"/>
        <v>0.63000000000000012</v>
      </c>
      <c r="M180" s="1">
        <v>1</v>
      </c>
      <c r="N180" s="2">
        <v>0.63</v>
      </c>
      <c r="O180" s="1" t="s">
        <v>1746</v>
      </c>
    </row>
    <row r="181" spans="1:15" x14ac:dyDescent="0.25">
      <c r="A181" s="1">
        <v>180</v>
      </c>
      <c r="B181" s="1" t="s">
        <v>913</v>
      </c>
      <c r="C181" s="10">
        <v>44704</v>
      </c>
      <c r="D181" s="22">
        <v>2</v>
      </c>
      <c r="E181" s="17" t="s">
        <v>213</v>
      </c>
      <c r="F181" s="15">
        <v>24</v>
      </c>
      <c r="G181" s="2">
        <v>4.6500000000000004</v>
      </c>
      <c r="H181" s="3">
        <v>5</v>
      </c>
      <c r="I181" s="2">
        <v>1.52</v>
      </c>
      <c r="J181" s="2">
        <f t="shared" si="3"/>
        <v>3.1300000000000003</v>
      </c>
      <c r="K181" s="1">
        <v>1</v>
      </c>
      <c r="L181" s="2">
        <f t="shared" si="5"/>
        <v>1.1300000000000003</v>
      </c>
      <c r="M181" s="1">
        <v>1</v>
      </c>
      <c r="N181" s="2">
        <v>1.1299999999999999</v>
      </c>
      <c r="O181" s="1" t="s">
        <v>1746</v>
      </c>
    </row>
    <row r="182" spans="1:15" x14ac:dyDescent="0.25">
      <c r="A182" s="1">
        <v>181</v>
      </c>
      <c r="B182" s="1" t="s">
        <v>913</v>
      </c>
      <c r="C182" s="10">
        <v>44705</v>
      </c>
      <c r="D182" s="22">
        <v>2</v>
      </c>
      <c r="E182" s="17" t="s">
        <v>213</v>
      </c>
      <c r="F182" s="15">
        <v>24</v>
      </c>
      <c r="G182" s="2">
        <v>5.44</v>
      </c>
      <c r="H182" s="3">
        <v>7</v>
      </c>
      <c r="I182" s="2">
        <v>1.57</v>
      </c>
      <c r="J182" s="2">
        <f t="shared" si="3"/>
        <v>3.87</v>
      </c>
      <c r="K182" s="1">
        <v>1</v>
      </c>
      <c r="L182" s="2">
        <f t="shared" si="5"/>
        <v>1.87</v>
      </c>
      <c r="M182" s="1">
        <v>1</v>
      </c>
      <c r="N182" s="2">
        <v>1.87</v>
      </c>
      <c r="O182" s="1" t="s">
        <v>1746</v>
      </c>
    </row>
    <row r="183" spans="1:15" x14ac:dyDescent="0.25">
      <c r="A183" s="1">
        <v>182</v>
      </c>
      <c r="B183" s="1" t="s">
        <v>913</v>
      </c>
      <c r="C183" s="10">
        <v>44706</v>
      </c>
      <c r="D183" s="22">
        <v>2</v>
      </c>
      <c r="E183" s="17" t="s">
        <v>213</v>
      </c>
      <c r="F183" s="15">
        <v>24</v>
      </c>
      <c r="G183" s="2">
        <v>5.87</v>
      </c>
      <c r="H183" s="3">
        <v>8</v>
      </c>
      <c r="I183" s="2">
        <v>1.58</v>
      </c>
      <c r="J183" s="2">
        <f t="shared" si="3"/>
        <v>4.29</v>
      </c>
      <c r="K183" s="1">
        <v>1</v>
      </c>
      <c r="L183" s="2">
        <f t="shared" si="5"/>
        <v>2.29</v>
      </c>
      <c r="M183" s="1">
        <v>1</v>
      </c>
      <c r="N183" s="2">
        <v>2.29</v>
      </c>
      <c r="O183" s="1" t="s">
        <v>1746</v>
      </c>
    </row>
    <row r="184" spans="1:15" x14ac:dyDescent="0.25">
      <c r="A184" s="1">
        <v>183</v>
      </c>
      <c r="B184" s="1" t="s">
        <v>913</v>
      </c>
      <c r="C184" s="10">
        <v>44707</v>
      </c>
      <c r="D184" s="22">
        <v>2</v>
      </c>
      <c r="E184" s="17" t="s">
        <v>213</v>
      </c>
      <c r="F184" s="15">
        <v>24</v>
      </c>
      <c r="G184" s="2">
        <v>5.74</v>
      </c>
      <c r="H184" s="3">
        <v>8</v>
      </c>
      <c r="I184" s="2">
        <v>1.59</v>
      </c>
      <c r="J184" s="2">
        <f t="shared" si="3"/>
        <v>4.1500000000000004</v>
      </c>
      <c r="K184" s="1">
        <v>1</v>
      </c>
      <c r="L184" s="2">
        <f t="shared" si="5"/>
        <v>2.1500000000000004</v>
      </c>
      <c r="M184" s="1">
        <v>1</v>
      </c>
      <c r="N184" s="2">
        <v>2.15</v>
      </c>
      <c r="O184" s="1" t="s">
        <v>1746</v>
      </c>
    </row>
    <row r="185" spans="1:15" x14ac:dyDescent="0.25">
      <c r="A185" s="1">
        <v>184</v>
      </c>
      <c r="B185" s="1" t="s">
        <v>913</v>
      </c>
      <c r="C185" s="10">
        <v>44708</v>
      </c>
      <c r="D185" s="22">
        <v>2</v>
      </c>
      <c r="E185" s="17" t="s">
        <v>213</v>
      </c>
      <c r="F185" s="15">
        <v>24</v>
      </c>
      <c r="G185" s="2">
        <v>5.68</v>
      </c>
      <c r="H185" s="3">
        <v>7</v>
      </c>
      <c r="I185" s="2">
        <v>1.6</v>
      </c>
      <c r="J185" s="2">
        <f t="shared" si="3"/>
        <v>4.08</v>
      </c>
      <c r="K185" s="1">
        <v>1</v>
      </c>
      <c r="L185" s="2">
        <f t="shared" si="5"/>
        <v>2.08</v>
      </c>
      <c r="M185" s="1">
        <v>1</v>
      </c>
      <c r="N185" s="2">
        <v>2.08</v>
      </c>
      <c r="O185" s="1" t="s">
        <v>1746</v>
      </c>
    </row>
    <row r="186" spans="1:15" x14ac:dyDescent="0.25">
      <c r="A186" s="1">
        <v>185</v>
      </c>
      <c r="B186" s="1" t="s">
        <v>913</v>
      </c>
      <c r="C186" s="10">
        <v>44709</v>
      </c>
      <c r="D186" s="22">
        <v>2</v>
      </c>
      <c r="E186" s="17" t="s">
        <v>213</v>
      </c>
      <c r="F186" s="15">
        <v>24</v>
      </c>
      <c r="G186" s="2">
        <v>5.57</v>
      </c>
      <c r="H186" s="3">
        <v>7</v>
      </c>
      <c r="I186" s="2">
        <v>1.58</v>
      </c>
      <c r="J186" s="2">
        <f t="shared" si="3"/>
        <v>3.99</v>
      </c>
      <c r="K186" s="1">
        <v>1</v>
      </c>
      <c r="L186" s="2">
        <f t="shared" si="5"/>
        <v>1.9900000000000002</v>
      </c>
      <c r="M186" s="1">
        <v>1</v>
      </c>
      <c r="N186" s="2">
        <v>1.99</v>
      </c>
      <c r="O186" s="1" t="s">
        <v>1746</v>
      </c>
    </row>
    <row r="187" spans="1:15" x14ac:dyDescent="0.25">
      <c r="A187" s="1">
        <v>186</v>
      </c>
      <c r="B187" s="1" t="s">
        <v>913</v>
      </c>
      <c r="C187" s="10">
        <v>44710</v>
      </c>
      <c r="D187" s="22">
        <v>2</v>
      </c>
      <c r="E187" s="17" t="s">
        <v>213</v>
      </c>
      <c r="F187" s="15">
        <v>24</v>
      </c>
      <c r="G187" s="2">
        <v>5.52</v>
      </c>
      <c r="H187" s="3">
        <v>7</v>
      </c>
      <c r="I187" s="2">
        <v>1.57</v>
      </c>
      <c r="J187" s="2">
        <f t="shared" si="3"/>
        <v>3.9499999999999993</v>
      </c>
      <c r="K187" s="1">
        <v>1</v>
      </c>
      <c r="L187" s="2">
        <f t="shared" si="5"/>
        <v>1.9499999999999993</v>
      </c>
      <c r="M187" s="1">
        <v>1</v>
      </c>
      <c r="N187" s="2">
        <v>1.95</v>
      </c>
      <c r="O187" s="1" t="s">
        <v>1746</v>
      </c>
    </row>
    <row r="188" spans="1:15" x14ac:dyDescent="0.25">
      <c r="A188" s="1">
        <v>187</v>
      </c>
      <c r="B188" s="1" t="s">
        <v>913</v>
      </c>
      <c r="C188" s="10">
        <v>44711</v>
      </c>
      <c r="D188" s="22">
        <v>2</v>
      </c>
      <c r="E188" s="17" t="s">
        <v>213</v>
      </c>
      <c r="F188" s="15">
        <v>24</v>
      </c>
      <c r="G188" s="2">
        <v>5.51</v>
      </c>
      <c r="H188" s="3">
        <v>7</v>
      </c>
      <c r="I188" s="2">
        <v>1.56</v>
      </c>
      <c r="J188" s="2">
        <f t="shared" si="3"/>
        <v>3.9499999999999997</v>
      </c>
      <c r="K188" s="1">
        <v>1</v>
      </c>
      <c r="L188" s="2">
        <f t="shared" si="5"/>
        <v>1.9499999999999997</v>
      </c>
      <c r="M188" s="1">
        <v>1</v>
      </c>
      <c r="N188" s="2">
        <v>1.95</v>
      </c>
      <c r="O188" s="1" t="s">
        <v>1746</v>
      </c>
    </row>
    <row r="189" spans="1:15" x14ac:dyDescent="0.25">
      <c r="A189" s="1">
        <v>188</v>
      </c>
      <c r="B189" s="1" t="s">
        <v>913</v>
      </c>
      <c r="C189" s="10">
        <v>44712</v>
      </c>
      <c r="D189" s="22">
        <v>2</v>
      </c>
      <c r="E189" s="17" t="s">
        <v>213</v>
      </c>
      <c r="F189" s="15">
        <v>24</v>
      </c>
      <c r="G189" s="2">
        <v>5.4</v>
      </c>
      <c r="H189" s="3">
        <v>7</v>
      </c>
      <c r="I189" s="2">
        <v>1.56</v>
      </c>
      <c r="J189" s="2">
        <f t="shared" si="3"/>
        <v>3.8400000000000003</v>
      </c>
      <c r="K189" s="1">
        <v>1</v>
      </c>
      <c r="L189" s="2">
        <f t="shared" si="5"/>
        <v>1.8400000000000003</v>
      </c>
      <c r="M189" s="1">
        <v>1</v>
      </c>
      <c r="N189" s="2">
        <v>1.84</v>
      </c>
      <c r="O189" s="1" t="s">
        <v>1746</v>
      </c>
    </row>
    <row r="190" spans="1:15" x14ac:dyDescent="0.25">
      <c r="A190" s="1">
        <v>189</v>
      </c>
      <c r="B190" s="1" t="s">
        <v>913</v>
      </c>
      <c r="C190" s="10">
        <v>44713</v>
      </c>
      <c r="D190" s="22">
        <v>2</v>
      </c>
      <c r="E190" s="17" t="s">
        <v>213</v>
      </c>
      <c r="F190" s="15">
        <v>24</v>
      </c>
      <c r="G190" s="2">
        <v>5.37</v>
      </c>
      <c r="H190" s="3">
        <v>7</v>
      </c>
      <c r="I190" s="2">
        <v>1.58</v>
      </c>
      <c r="J190" s="2">
        <f t="shared" si="3"/>
        <v>3.79</v>
      </c>
      <c r="K190" s="1">
        <v>1</v>
      </c>
      <c r="L190" s="2">
        <f t="shared" si="5"/>
        <v>1.79</v>
      </c>
      <c r="M190" s="1">
        <v>1</v>
      </c>
      <c r="N190" s="2">
        <v>1.79</v>
      </c>
      <c r="O190" s="1" t="s">
        <v>1746</v>
      </c>
    </row>
    <row r="191" spans="1:15" x14ac:dyDescent="0.25">
      <c r="A191" s="1">
        <v>190</v>
      </c>
      <c r="B191" s="1" t="s">
        <v>913</v>
      </c>
      <c r="C191" s="10">
        <v>44714</v>
      </c>
      <c r="D191" s="22">
        <v>2</v>
      </c>
      <c r="E191" s="17" t="s">
        <v>213</v>
      </c>
      <c r="F191" s="15">
        <v>24</v>
      </c>
      <c r="G191" s="2">
        <v>5.33</v>
      </c>
      <c r="H191" s="3">
        <v>7</v>
      </c>
      <c r="I191" s="2">
        <v>1.58</v>
      </c>
      <c r="J191" s="2">
        <f t="shared" si="3"/>
        <v>3.75</v>
      </c>
      <c r="K191" s="1">
        <v>1</v>
      </c>
      <c r="L191" s="2">
        <f t="shared" si="5"/>
        <v>1.75</v>
      </c>
      <c r="M191" s="1">
        <v>1</v>
      </c>
      <c r="N191" s="2">
        <v>1.75</v>
      </c>
      <c r="O191" s="1" t="s">
        <v>1746</v>
      </c>
    </row>
    <row r="192" spans="1:15" x14ac:dyDescent="0.25">
      <c r="A192" s="1">
        <v>191</v>
      </c>
      <c r="B192" s="1" t="s">
        <v>913</v>
      </c>
      <c r="C192" s="10">
        <v>44715</v>
      </c>
      <c r="D192" s="22">
        <v>2</v>
      </c>
      <c r="E192" s="17" t="s">
        <v>213</v>
      </c>
      <c r="F192" s="15">
        <v>24</v>
      </c>
      <c r="G192" s="2">
        <v>5.3</v>
      </c>
      <c r="H192" s="3">
        <v>7</v>
      </c>
      <c r="I192" s="2">
        <v>1.48</v>
      </c>
      <c r="J192" s="2">
        <f t="shared" si="3"/>
        <v>3.82</v>
      </c>
      <c r="K192" s="1">
        <v>1</v>
      </c>
      <c r="L192" s="2">
        <f t="shared" si="5"/>
        <v>1.8199999999999998</v>
      </c>
      <c r="M192" s="1">
        <v>1</v>
      </c>
      <c r="N192" s="2">
        <v>1.82</v>
      </c>
      <c r="O192" s="1" t="s">
        <v>1746</v>
      </c>
    </row>
    <row r="193" spans="1:15" x14ac:dyDescent="0.25">
      <c r="A193" s="1">
        <v>192</v>
      </c>
      <c r="B193" s="1" t="s">
        <v>913</v>
      </c>
      <c r="C193" s="10">
        <v>44716</v>
      </c>
      <c r="D193" s="22">
        <v>2</v>
      </c>
      <c r="E193" s="17" t="s">
        <v>213</v>
      </c>
      <c r="F193" s="15">
        <v>24</v>
      </c>
      <c r="G193" s="2">
        <v>4.92</v>
      </c>
      <c r="H193" s="3">
        <v>7</v>
      </c>
      <c r="I193" s="2">
        <v>1.4</v>
      </c>
      <c r="J193" s="2">
        <f t="shared" si="3"/>
        <v>3.52</v>
      </c>
      <c r="K193" s="1">
        <v>5</v>
      </c>
      <c r="L193" s="2">
        <f t="shared" si="5"/>
        <v>7.6</v>
      </c>
      <c r="M193" s="1">
        <v>26</v>
      </c>
      <c r="N193" s="2">
        <v>94.605400000000003</v>
      </c>
      <c r="O193" s="1" t="s">
        <v>1746</v>
      </c>
    </row>
    <row r="194" spans="1:15" ht="33" x14ac:dyDescent="0.25">
      <c r="A194" s="1">
        <v>193</v>
      </c>
      <c r="B194" s="1" t="s">
        <v>2677</v>
      </c>
      <c r="C194" s="10">
        <v>44816</v>
      </c>
      <c r="D194" s="22">
        <v>0</v>
      </c>
      <c r="E194" s="18" t="s">
        <v>2688</v>
      </c>
      <c r="F194" s="15">
        <v>18</v>
      </c>
      <c r="G194" s="2">
        <v>0.93</v>
      </c>
      <c r="H194" s="3">
        <v>1</v>
      </c>
      <c r="I194" s="2">
        <v>0.72</v>
      </c>
      <c r="J194" s="2">
        <f t="shared" si="3"/>
        <v>0.21000000000000008</v>
      </c>
      <c r="K194" s="1">
        <v>1</v>
      </c>
      <c r="L194" s="2">
        <f t="shared" si="5"/>
        <v>0.21000000000000008</v>
      </c>
      <c r="M194" s="1">
        <v>1</v>
      </c>
      <c r="N194" s="2">
        <v>0.21</v>
      </c>
      <c r="O194" s="1" t="s">
        <v>1746</v>
      </c>
    </row>
    <row r="195" spans="1:15" ht="33" x14ac:dyDescent="0.25">
      <c r="A195" s="1">
        <v>194</v>
      </c>
      <c r="B195" s="1" t="s">
        <v>2071</v>
      </c>
      <c r="C195" s="10">
        <v>44817</v>
      </c>
      <c r="D195" s="22">
        <v>0</v>
      </c>
      <c r="E195" s="18" t="s">
        <v>2689</v>
      </c>
      <c r="F195" s="15">
        <v>15</v>
      </c>
      <c r="G195" s="2">
        <v>0.71</v>
      </c>
      <c r="H195" s="3">
        <v>1</v>
      </c>
      <c r="I195" s="2">
        <v>0.5</v>
      </c>
      <c r="J195" s="2">
        <f t="shared" si="3"/>
        <v>0.20999999999999996</v>
      </c>
      <c r="K195" s="1">
        <v>1</v>
      </c>
      <c r="L195" s="2">
        <f t="shared" si="5"/>
        <v>0.20999999999999996</v>
      </c>
      <c r="M195" s="1">
        <v>1</v>
      </c>
      <c r="N195" s="2">
        <v>0.21</v>
      </c>
      <c r="O195" s="1" t="s">
        <v>1746</v>
      </c>
    </row>
    <row r="196" spans="1:15" x14ac:dyDescent="0.25">
      <c r="A196" s="1">
        <v>195</v>
      </c>
      <c r="B196" s="1" t="s">
        <v>2677</v>
      </c>
      <c r="C196" s="10">
        <v>44817</v>
      </c>
      <c r="D196" s="22">
        <v>0</v>
      </c>
      <c r="E196" s="17" t="s">
        <v>278</v>
      </c>
      <c r="F196" s="15">
        <v>1</v>
      </c>
      <c r="G196" s="2">
        <v>0.14000000000000001</v>
      </c>
      <c r="H196" s="3">
        <v>0.3</v>
      </c>
      <c r="I196" s="2">
        <v>0.04</v>
      </c>
      <c r="J196" s="2">
        <f t="shared" si="3"/>
        <v>0.1</v>
      </c>
      <c r="K196" s="1">
        <v>2</v>
      </c>
      <c r="L196" s="2">
        <f t="shared" si="5"/>
        <v>0.2</v>
      </c>
      <c r="M196" s="1">
        <f>C198-C196</f>
        <v>2</v>
      </c>
      <c r="N196" s="2">
        <v>0.4304</v>
      </c>
      <c r="O196" s="1" t="s">
        <v>1746</v>
      </c>
    </row>
    <row r="197" spans="1:15" x14ac:dyDescent="0.25">
      <c r="A197" s="1">
        <v>196</v>
      </c>
      <c r="B197" s="1" t="s">
        <v>2071</v>
      </c>
      <c r="C197" s="10">
        <v>44818</v>
      </c>
      <c r="D197" s="22">
        <v>0</v>
      </c>
      <c r="E197" s="17" t="s">
        <v>2302</v>
      </c>
      <c r="F197" s="15">
        <v>2</v>
      </c>
      <c r="G197" s="2">
        <v>0.35</v>
      </c>
      <c r="H197" s="3">
        <v>1</v>
      </c>
      <c r="I197" s="2">
        <v>7.0000000000000007E-2</v>
      </c>
      <c r="J197" s="2">
        <f t="shared" si="3"/>
        <v>0.27999999999999997</v>
      </c>
      <c r="K197" s="1">
        <v>1</v>
      </c>
      <c r="L197" s="2">
        <f t="shared" si="5"/>
        <v>0.27999999999999997</v>
      </c>
      <c r="M197" s="1">
        <f>C199-C197</f>
        <v>2</v>
      </c>
      <c r="N197" s="2">
        <v>0.42509999999999998</v>
      </c>
      <c r="O197" s="1" t="s">
        <v>1746</v>
      </c>
    </row>
    <row r="198" spans="1:15" x14ac:dyDescent="0.25">
      <c r="A198" s="1">
        <v>197</v>
      </c>
      <c r="B198" s="1" t="s">
        <v>2677</v>
      </c>
      <c r="C198" s="10">
        <v>44819</v>
      </c>
      <c r="D198" s="22">
        <v>0</v>
      </c>
      <c r="E198" s="17" t="s">
        <v>2690</v>
      </c>
      <c r="F198" s="15">
        <v>20.2</v>
      </c>
      <c r="G198" s="2">
        <v>3.03</v>
      </c>
      <c r="H198" s="3">
        <v>24</v>
      </c>
      <c r="I198" s="2">
        <v>0.73</v>
      </c>
      <c r="J198" s="2">
        <f t="shared" si="3"/>
        <v>2.2999999999999998</v>
      </c>
      <c r="K198" s="1">
        <v>5</v>
      </c>
      <c r="L198" s="2">
        <f t="shared" si="5"/>
        <v>11.5</v>
      </c>
      <c r="M198" s="1">
        <v>15</v>
      </c>
      <c r="N198" s="2">
        <v>62.356900000000003</v>
      </c>
      <c r="O198" s="1" t="s">
        <v>1746</v>
      </c>
    </row>
    <row r="199" spans="1:15" x14ac:dyDescent="0.25">
      <c r="A199" s="1">
        <v>198</v>
      </c>
      <c r="B199" s="1" t="s">
        <v>2071</v>
      </c>
      <c r="C199" s="10">
        <v>44820</v>
      </c>
      <c r="D199" s="22">
        <v>0</v>
      </c>
      <c r="E199" s="17" t="s">
        <v>1686</v>
      </c>
      <c r="F199" s="15">
        <v>20</v>
      </c>
      <c r="G199" s="2">
        <v>1.72</v>
      </c>
      <c r="H199" s="3">
        <v>5</v>
      </c>
      <c r="I199" s="2">
        <v>1.41</v>
      </c>
      <c r="J199" s="2">
        <f t="shared" si="3"/>
        <v>0.31000000000000005</v>
      </c>
      <c r="K199" s="1">
        <v>1</v>
      </c>
      <c r="L199" s="2">
        <f t="shared" si="5"/>
        <v>0.31000000000000005</v>
      </c>
      <c r="M199" s="1">
        <v>1</v>
      </c>
      <c r="N199" s="2">
        <v>0.31</v>
      </c>
      <c r="O199" s="1" t="s">
        <v>1746</v>
      </c>
    </row>
    <row r="200" spans="1:15" x14ac:dyDescent="0.25">
      <c r="A200" s="1">
        <v>199</v>
      </c>
      <c r="B200" s="1" t="s">
        <v>2071</v>
      </c>
      <c r="C200" s="10">
        <v>44821</v>
      </c>
      <c r="D200" s="22">
        <v>1.5</v>
      </c>
      <c r="E200" s="17" t="s">
        <v>217</v>
      </c>
      <c r="F200" s="15">
        <v>9</v>
      </c>
      <c r="G200" s="2">
        <v>5</v>
      </c>
      <c r="H200" s="3">
        <v>2</v>
      </c>
      <c r="I200" s="2">
        <v>1.27</v>
      </c>
      <c r="J200" s="2">
        <f t="shared" si="3"/>
        <v>3.73</v>
      </c>
      <c r="K200" s="1">
        <v>5</v>
      </c>
      <c r="L200" s="2">
        <f t="shared" si="5"/>
        <v>11.15</v>
      </c>
      <c r="M200" s="1">
        <v>13</v>
      </c>
      <c r="N200" s="2">
        <v>50.120800000000003</v>
      </c>
      <c r="O200" s="1" t="s">
        <v>1746</v>
      </c>
    </row>
    <row r="201" spans="1:15" x14ac:dyDescent="0.25">
      <c r="A201" s="1">
        <v>200</v>
      </c>
      <c r="B201" s="1" t="s">
        <v>276</v>
      </c>
      <c r="C201" s="10">
        <v>44822</v>
      </c>
      <c r="D201" s="22">
        <v>0</v>
      </c>
      <c r="E201" s="17" t="s">
        <v>542</v>
      </c>
      <c r="F201" s="15">
        <v>21</v>
      </c>
      <c r="G201" s="2">
        <v>3.1</v>
      </c>
      <c r="H201" s="3">
        <v>5.81</v>
      </c>
      <c r="I201" s="2">
        <v>2.2999999999999998</v>
      </c>
      <c r="J201" s="2">
        <f t="shared" si="3"/>
        <v>0.80000000000000027</v>
      </c>
      <c r="K201" s="1">
        <v>1</v>
      </c>
      <c r="L201" s="2">
        <f t="shared" si="5"/>
        <v>0.80000000000000027</v>
      </c>
      <c r="M201" s="1">
        <v>1</v>
      </c>
      <c r="N201" s="2">
        <v>0.8</v>
      </c>
      <c r="O201" s="1" t="s">
        <v>1746</v>
      </c>
    </row>
    <row r="202" spans="1:15" x14ac:dyDescent="0.25">
      <c r="A202" s="1">
        <v>201</v>
      </c>
      <c r="B202" s="1" t="s">
        <v>276</v>
      </c>
      <c r="C202" s="10">
        <v>44823</v>
      </c>
      <c r="D202" s="22">
        <v>0</v>
      </c>
      <c r="E202" s="17" t="s">
        <v>489</v>
      </c>
      <c r="F202" s="15">
        <v>23</v>
      </c>
      <c r="G202" s="2">
        <v>1.76</v>
      </c>
      <c r="H202" s="3">
        <v>3</v>
      </c>
      <c r="I202" s="2">
        <v>1.1299999999999999</v>
      </c>
      <c r="J202" s="2">
        <f t="shared" ref="J202:J250" si="6">G202-I202</f>
        <v>0.63000000000000012</v>
      </c>
      <c r="K202" s="1">
        <v>5</v>
      </c>
      <c r="L202" s="2">
        <f t="shared" si="5"/>
        <v>3.1500000000000004</v>
      </c>
      <c r="M202" s="1">
        <v>11</v>
      </c>
      <c r="N202" s="2">
        <v>3.9051</v>
      </c>
      <c r="O202" s="1" t="s">
        <v>1746</v>
      </c>
    </row>
    <row r="203" spans="1:15" x14ac:dyDescent="0.25">
      <c r="A203" s="1">
        <v>202</v>
      </c>
      <c r="B203" s="1" t="s">
        <v>276</v>
      </c>
      <c r="C203" s="10">
        <v>44834</v>
      </c>
      <c r="D203" s="22">
        <v>0</v>
      </c>
      <c r="E203" s="17" t="s">
        <v>2361</v>
      </c>
      <c r="F203" s="15">
        <v>17.5</v>
      </c>
      <c r="G203" s="2">
        <v>2.11</v>
      </c>
      <c r="H203" s="3">
        <v>14</v>
      </c>
      <c r="I203" s="2">
        <v>0.55000000000000004</v>
      </c>
      <c r="J203" s="2">
        <f t="shared" si="6"/>
        <v>1.5599999999999998</v>
      </c>
      <c r="K203" s="1">
        <v>1</v>
      </c>
      <c r="L203" s="2">
        <f t="shared" si="5"/>
        <v>1.5599999999999998</v>
      </c>
      <c r="M203" s="1">
        <v>1</v>
      </c>
      <c r="N203" s="2">
        <v>1.56</v>
      </c>
      <c r="O203" s="1" t="s">
        <v>1746</v>
      </c>
    </row>
    <row r="204" spans="1:15" x14ac:dyDescent="0.25">
      <c r="A204" s="1">
        <v>203</v>
      </c>
      <c r="B204" s="1" t="s">
        <v>276</v>
      </c>
      <c r="C204" s="10">
        <v>44835</v>
      </c>
      <c r="D204" s="22">
        <v>0</v>
      </c>
      <c r="E204" s="17" t="s">
        <v>213</v>
      </c>
      <c r="F204" s="15">
        <v>24</v>
      </c>
      <c r="G204" s="2">
        <v>2.73</v>
      </c>
      <c r="H204" s="3">
        <v>17</v>
      </c>
      <c r="I204" s="2">
        <v>1.24</v>
      </c>
      <c r="J204" s="2">
        <f t="shared" si="6"/>
        <v>1.49</v>
      </c>
      <c r="K204" s="1">
        <v>1</v>
      </c>
      <c r="L204" s="2">
        <f t="shared" si="5"/>
        <v>1.49</v>
      </c>
      <c r="M204" s="1">
        <v>1</v>
      </c>
      <c r="N204" s="2">
        <v>1.49</v>
      </c>
      <c r="O204" s="1" t="s">
        <v>1746</v>
      </c>
    </row>
    <row r="205" spans="1:15" x14ac:dyDescent="0.25">
      <c r="A205" s="1">
        <v>204</v>
      </c>
      <c r="B205" s="1" t="s">
        <v>276</v>
      </c>
      <c r="C205" s="10">
        <v>44836</v>
      </c>
      <c r="D205" s="22">
        <v>0</v>
      </c>
      <c r="E205" s="17" t="s">
        <v>213</v>
      </c>
      <c r="F205" s="15">
        <v>24</v>
      </c>
      <c r="G205" s="2">
        <v>2.75</v>
      </c>
      <c r="H205" s="3">
        <v>16</v>
      </c>
      <c r="I205" s="2">
        <v>1.72</v>
      </c>
      <c r="J205" s="2">
        <f t="shared" si="6"/>
        <v>1.03</v>
      </c>
      <c r="K205" s="1">
        <v>1</v>
      </c>
      <c r="L205" s="2">
        <f t="shared" si="5"/>
        <v>1.03</v>
      </c>
      <c r="M205" s="1">
        <v>1</v>
      </c>
      <c r="N205" s="2">
        <v>1.03</v>
      </c>
      <c r="O205" s="1" t="s">
        <v>1746</v>
      </c>
    </row>
    <row r="206" spans="1:15" x14ac:dyDescent="0.25">
      <c r="A206" s="1">
        <v>205</v>
      </c>
      <c r="B206" s="1" t="s">
        <v>276</v>
      </c>
      <c r="C206" s="10">
        <v>44837</v>
      </c>
      <c r="D206" s="22">
        <v>0</v>
      </c>
      <c r="E206" s="17" t="s">
        <v>213</v>
      </c>
      <c r="F206" s="15">
        <v>24</v>
      </c>
      <c r="G206" s="2">
        <v>2.92</v>
      </c>
      <c r="H206" s="3">
        <v>17</v>
      </c>
      <c r="I206" s="2">
        <v>1.24</v>
      </c>
      <c r="J206" s="2">
        <f t="shared" si="6"/>
        <v>1.68</v>
      </c>
      <c r="K206" s="1">
        <v>1</v>
      </c>
      <c r="L206" s="2">
        <f t="shared" si="5"/>
        <v>1.68</v>
      </c>
      <c r="M206" s="1">
        <v>1</v>
      </c>
      <c r="N206" s="2">
        <v>1.68</v>
      </c>
      <c r="O206" s="1" t="s">
        <v>1746</v>
      </c>
    </row>
    <row r="207" spans="1:15" x14ac:dyDescent="0.25">
      <c r="A207" s="1">
        <v>206</v>
      </c>
      <c r="B207" s="1" t="s">
        <v>276</v>
      </c>
      <c r="C207" s="10">
        <v>44838</v>
      </c>
      <c r="D207" s="22">
        <v>0</v>
      </c>
      <c r="E207" s="17" t="s">
        <v>213</v>
      </c>
      <c r="F207" s="15">
        <v>24</v>
      </c>
      <c r="G207" s="2">
        <v>3.04</v>
      </c>
      <c r="H207" s="3">
        <v>18</v>
      </c>
      <c r="I207" s="2">
        <v>1.3</v>
      </c>
      <c r="J207" s="2">
        <f t="shared" si="6"/>
        <v>1.74</v>
      </c>
      <c r="K207" s="1">
        <v>1</v>
      </c>
      <c r="L207" s="2">
        <f t="shared" si="5"/>
        <v>1.74</v>
      </c>
      <c r="M207" s="1">
        <v>1</v>
      </c>
      <c r="N207" s="2">
        <v>1.74</v>
      </c>
      <c r="O207" s="1" t="s">
        <v>1746</v>
      </c>
    </row>
    <row r="208" spans="1:15" x14ac:dyDescent="0.25">
      <c r="A208" s="1">
        <v>207</v>
      </c>
      <c r="B208" s="1" t="s">
        <v>276</v>
      </c>
      <c r="C208" s="10">
        <v>44839</v>
      </c>
      <c r="D208" s="22">
        <v>0</v>
      </c>
      <c r="E208" s="17" t="s">
        <v>213</v>
      </c>
      <c r="F208" s="15">
        <v>24</v>
      </c>
      <c r="G208" s="2">
        <v>3</v>
      </c>
      <c r="H208" s="3">
        <v>18</v>
      </c>
      <c r="I208" s="2">
        <v>1.24</v>
      </c>
      <c r="J208" s="2">
        <f t="shared" si="6"/>
        <v>1.76</v>
      </c>
      <c r="K208" s="1">
        <v>1</v>
      </c>
      <c r="L208" s="2">
        <f t="shared" si="5"/>
        <v>1.76</v>
      </c>
      <c r="M208" s="1">
        <v>1</v>
      </c>
      <c r="N208" s="2">
        <v>1.76</v>
      </c>
      <c r="O208" s="1" t="s">
        <v>1746</v>
      </c>
    </row>
    <row r="209" spans="1:15" x14ac:dyDescent="0.25">
      <c r="A209" s="1">
        <v>208</v>
      </c>
      <c r="B209" s="1" t="s">
        <v>276</v>
      </c>
      <c r="C209" s="10">
        <v>44840</v>
      </c>
      <c r="D209" s="22">
        <v>0</v>
      </c>
      <c r="E209" s="17" t="s">
        <v>213</v>
      </c>
      <c r="F209" s="15">
        <v>24</v>
      </c>
      <c r="G209" s="2">
        <v>3.05</v>
      </c>
      <c r="H209" s="3">
        <v>17</v>
      </c>
      <c r="I209" s="2">
        <v>1.21</v>
      </c>
      <c r="J209" s="2">
        <f t="shared" si="6"/>
        <v>1.8399999999999999</v>
      </c>
      <c r="K209" s="1">
        <v>1</v>
      </c>
      <c r="L209" s="2">
        <f t="shared" si="5"/>
        <v>1.8399999999999999</v>
      </c>
      <c r="M209" s="1">
        <v>1</v>
      </c>
      <c r="N209" s="2">
        <v>1.84</v>
      </c>
      <c r="O209" s="1" t="s">
        <v>1746</v>
      </c>
    </row>
    <row r="210" spans="1:15" x14ac:dyDescent="0.25">
      <c r="A210" s="1">
        <v>209</v>
      </c>
      <c r="B210" s="1" t="s">
        <v>276</v>
      </c>
      <c r="C210" s="10">
        <v>44841</v>
      </c>
      <c r="D210" s="22">
        <v>0</v>
      </c>
      <c r="E210" s="17" t="s">
        <v>213</v>
      </c>
      <c r="F210" s="15">
        <v>24</v>
      </c>
      <c r="G210" s="2">
        <v>3.09</v>
      </c>
      <c r="H210" s="3">
        <v>17</v>
      </c>
      <c r="I210" s="2">
        <v>1.2</v>
      </c>
      <c r="J210" s="2">
        <f t="shared" si="6"/>
        <v>1.89</v>
      </c>
      <c r="K210" s="1">
        <v>1</v>
      </c>
      <c r="L210" s="2">
        <f t="shared" si="5"/>
        <v>1.89</v>
      </c>
      <c r="M210" s="1">
        <v>1</v>
      </c>
      <c r="N210" s="2">
        <v>1.89</v>
      </c>
      <c r="O210" s="1" t="s">
        <v>1746</v>
      </c>
    </row>
    <row r="211" spans="1:15" x14ac:dyDescent="0.25">
      <c r="A211" s="1">
        <v>210</v>
      </c>
      <c r="B211" s="1" t="s">
        <v>276</v>
      </c>
      <c r="C211" s="10">
        <v>44842</v>
      </c>
      <c r="D211" s="22">
        <v>0</v>
      </c>
      <c r="E211" s="17" t="s">
        <v>213</v>
      </c>
      <c r="F211" s="15">
        <v>24</v>
      </c>
      <c r="G211" s="2">
        <v>3.04</v>
      </c>
      <c r="H211" s="3">
        <v>18</v>
      </c>
      <c r="I211" s="2">
        <v>1.17</v>
      </c>
      <c r="J211" s="2">
        <f t="shared" si="6"/>
        <v>1.87</v>
      </c>
      <c r="K211" s="1">
        <v>1</v>
      </c>
      <c r="L211" s="2">
        <f t="shared" si="5"/>
        <v>1.87</v>
      </c>
      <c r="M211" s="1">
        <v>1</v>
      </c>
      <c r="N211" s="2">
        <v>1.87</v>
      </c>
      <c r="O211" s="1" t="s">
        <v>1746</v>
      </c>
    </row>
    <row r="212" spans="1:15" x14ac:dyDescent="0.25">
      <c r="A212" s="1">
        <v>211</v>
      </c>
      <c r="B212" s="1" t="s">
        <v>276</v>
      </c>
      <c r="C212" s="10">
        <v>44843</v>
      </c>
      <c r="D212" s="22">
        <v>0</v>
      </c>
      <c r="E212" s="17" t="s">
        <v>213</v>
      </c>
      <c r="F212" s="15">
        <v>24</v>
      </c>
      <c r="G212" s="2">
        <v>3.11</v>
      </c>
      <c r="H212" s="3">
        <v>15</v>
      </c>
      <c r="I212" s="2">
        <v>1.0900000000000001</v>
      </c>
      <c r="J212" s="2">
        <f t="shared" si="6"/>
        <v>2.0199999999999996</v>
      </c>
      <c r="K212" s="1">
        <v>1</v>
      </c>
      <c r="L212" s="2">
        <f t="shared" si="5"/>
        <v>2.0199999999999996</v>
      </c>
      <c r="M212" s="1">
        <v>1</v>
      </c>
      <c r="N212" s="2">
        <v>2.02</v>
      </c>
      <c r="O212" s="1" t="s">
        <v>1746</v>
      </c>
    </row>
    <row r="213" spans="1:15" x14ac:dyDescent="0.25">
      <c r="A213" s="1">
        <v>212</v>
      </c>
      <c r="B213" s="1" t="s">
        <v>276</v>
      </c>
      <c r="C213" s="10">
        <v>44844</v>
      </c>
      <c r="D213" s="22">
        <v>0</v>
      </c>
      <c r="E213" s="17" t="s">
        <v>213</v>
      </c>
      <c r="F213" s="15">
        <v>24</v>
      </c>
      <c r="G213" s="2">
        <v>3.18</v>
      </c>
      <c r="H213" s="3">
        <v>18</v>
      </c>
      <c r="I213" s="2">
        <v>1.08</v>
      </c>
      <c r="J213" s="2">
        <f t="shared" si="6"/>
        <v>2.1</v>
      </c>
      <c r="K213" s="1">
        <v>1</v>
      </c>
      <c r="L213" s="2">
        <f t="shared" si="5"/>
        <v>2.1</v>
      </c>
      <c r="M213" s="1">
        <v>1</v>
      </c>
      <c r="N213" s="2">
        <v>2.1</v>
      </c>
      <c r="O213" s="1" t="s">
        <v>1746</v>
      </c>
    </row>
    <row r="214" spans="1:15" x14ac:dyDescent="0.25">
      <c r="A214" s="1">
        <v>213</v>
      </c>
      <c r="B214" s="1" t="s">
        <v>276</v>
      </c>
      <c r="C214" s="10">
        <v>44845</v>
      </c>
      <c r="D214" s="22">
        <v>0</v>
      </c>
      <c r="E214" s="17" t="s">
        <v>213</v>
      </c>
      <c r="F214" s="15">
        <v>24</v>
      </c>
      <c r="G214" s="2">
        <v>3.18</v>
      </c>
      <c r="H214" s="3">
        <v>17</v>
      </c>
      <c r="I214" s="2">
        <v>1.07</v>
      </c>
      <c r="J214" s="2">
        <f t="shared" si="6"/>
        <v>2.1100000000000003</v>
      </c>
      <c r="K214" s="1">
        <v>1</v>
      </c>
      <c r="L214" s="2">
        <f t="shared" si="5"/>
        <v>2.1100000000000003</v>
      </c>
      <c r="M214" s="1">
        <v>1</v>
      </c>
      <c r="N214" s="2">
        <v>2.11</v>
      </c>
      <c r="O214" s="1" t="s">
        <v>1746</v>
      </c>
    </row>
    <row r="215" spans="1:15" x14ac:dyDescent="0.25">
      <c r="A215" s="1">
        <v>214</v>
      </c>
      <c r="B215" s="1" t="s">
        <v>276</v>
      </c>
      <c r="C215" s="10">
        <v>44846</v>
      </c>
      <c r="D215" s="22">
        <v>0</v>
      </c>
      <c r="E215" s="17" t="s">
        <v>213</v>
      </c>
      <c r="F215" s="15">
        <v>22.5</v>
      </c>
      <c r="G215" s="2">
        <v>2.95</v>
      </c>
      <c r="H215" s="3">
        <v>15</v>
      </c>
      <c r="I215" s="2">
        <v>0.99</v>
      </c>
      <c r="J215" s="2">
        <f t="shared" si="6"/>
        <v>1.9600000000000002</v>
      </c>
      <c r="K215" s="1">
        <v>1</v>
      </c>
      <c r="L215" s="2">
        <f t="shared" si="5"/>
        <v>1.9600000000000002</v>
      </c>
      <c r="M215" s="1">
        <v>1</v>
      </c>
      <c r="N215" s="2">
        <v>1.96</v>
      </c>
      <c r="O215" s="1" t="s">
        <v>1746</v>
      </c>
    </row>
    <row r="216" spans="1:15" x14ac:dyDescent="0.25">
      <c r="A216" s="1">
        <v>215</v>
      </c>
      <c r="B216" s="1" t="s">
        <v>276</v>
      </c>
      <c r="C216" s="10">
        <v>44847</v>
      </c>
      <c r="D216" s="22">
        <v>0</v>
      </c>
      <c r="E216" s="17" t="s">
        <v>213</v>
      </c>
      <c r="F216" s="15">
        <v>24</v>
      </c>
      <c r="G216" s="2">
        <v>3.1</v>
      </c>
      <c r="H216" s="3">
        <v>15</v>
      </c>
      <c r="I216" s="2">
        <v>1.05</v>
      </c>
      <c r="J216" s="2">
        <f t="shared" si="6"/>
        <v>2.0499999999999998</v>
      </c>
      <c r="K216" s="1">
        <v>1</v>
      </c>
      <c r="L216" s="2">
        <f t="shared" si="5"/>
        <v>2.0499999999999998</v>
      </c>
      <c r="M216" s="1">
        <v>1</v>
      </c>
      <c r="N216" s="2">
        <v>2.0499999999999998</v>
      </c>
      <c r="O216" s="1" t="s">
        <v>1746</v>
      </c>
    </row>
    <row r="217" spans="1:15" x14ac:dyDescent="0.25">
      <c r="A217" s="1">
        <v>216</v>
      </c>
      <c r="B217" s="1" t="s">
        <v>276</v>
      </c>
      <c r="C217" s="10">
        <v>44848</v>
      </c>
      <c r="D217" s="22">
        <v>0</v>
      </c>
      <c r="E217" s="17" t="s">
        <v>213</v>
      </c>
      <c r="F217" s="15">
        <v>24</v>
      </c>
      <c r="G217" s="2">
        <v>3.06</v>
      </c>
      <c r="H217" s="3">
        <v>15</v>
      </c>
      <c r="I217" s="2">
        <v>1.02</v>
      </c>
      <c r="J217" s="2">
        <f t="shared" si="6"/>
        <v>2.04</v>
      </c>
      <c r="K217" s="1">
        <v>1</v>
      </c>
      <c r="L217" s="2">
        <f t="shared" si="5"/>
        <v>2.04</v>
      </c>
      <c r="M217" s="1">
        <v>1</v>
      </c>
      <c r="N217" s="2">
        <v>2.04</v>
      </c>
      <c r="O217" s="1" t="s">
        <v>1746</v>
      </c>
    </row>
    <row r="218" spans="1:15" x14ac:dyDescent="0.25">
      <c r="A218" s="1">
        <v>217</v>
      </c>
      <c r="B218" s="1" t="s">
        <v>276</v>
      </c>
      <c r="C218" s="10">
        <v>44849</v>
      </c>
      <c r="D218" s="22">
        <v>0</v>
      </c>
      <c r="E218" s="17" t="s">
        <v>213</v>
      </c>
      <c r="F218" s="15">
        <v>24</v>
      </c>
      <c r="G218" s="2">
        <v>2.5499999999999998</v>
      </c>
      <c r="H218" s="3">
        <v>12</v>
      </c>
      <c r="I218" s="2">
        <v>0.96</v>
      </c>
      <c r="J218" s="2">
        <f t="shared" si="6"/>
        <v>1.5899999999999999</v>
      </c>
      <c r="K218" s="1">
        <v>1</v>
      </c>
      <c r="L218" s="2">
        <f t="shared" si="5"/>
        <v>1.5899999999999999</v>
      </c>
      <c r="M218" s="1">
        <v>1</v>
      </c>
      <c r="N218" s="2">
        <v>1.59</v>
      </c>
      <c r="O218" s="1" t="s">
        <v>1746</v>
      </c>
    </row>
    <row r="219" spans="1:15" x14ac:dyDescent="0.25">
      <c r="A219" s="1">
        <v>218</v>
      </c>
      <c r="B219" s="1" t="s">
        <v>276</v>
      </c>
      <c r="C219" s="10">
        <v>44850</v>
      </c>
      <c r="D219" s="22">
        <v>0</v>
      </c>
      <c r="E219" s="17" t="s">
        <v>4254</v>
      </c>
      <c r="F219" s="15">
        <v>2</v>
      </c>
      <c r="G219" s="2">
        <v>0.48</v>
      </c>
      <c r="H219" s="3">
        <v>1</v>
      </c>
      <c r="I219" s="2">
        <v>0.42</v>
      </c>
      <c r="J219" s="2">
        <f t="shared" si="6"/>
        <v>0.06</v>
      </c>
      <c r="K219" s="1">
        <v>5</v>
      </c>
      <c r="L219" s="2">
        <f t="shared" si="5"/>
        <v>0.3</v>
      </c>
      <c r="M219" s="1">
        <v>15</v>
      </c>
      <c r="N219" s="2">
        <v>2.8472</v>
      </c>
      <c r="O219" s="1" t="s">
        <v>1746</v>
      </c>
    </row>
    <row r="220" spans="1:15" x14ac:dyDescent="0.25">
      <c r="A220" s="1">
        <v>219</v>
      </c>
      <c r="B220" s="1" t="s">
        <v>277</v>
      </c>
      <c r="C220" s="10">
        <v>44851</v>
      </c>
      <c r="D220" s="22">
        <v>0</v>
      </c>
      <c r="E220" s="17" t="s">
        <v>254</v>
      </c>
      <c r="F220" s="15">
        <v>22</v>
      </c>
      <c r="G220" s="2">
        <v>3.79</v>
      </c>
      <c r="H220" s="3">
        <v>45</v>
      </c>
      <c r="I220" s="2">
        <v>1.05</v>
      </c>
      <c r="J220" s="2">
        <f t="shared" si="6"/>
        <v>2.74</v>
      </c>
      <c r="K220" s="1">
        <v>1</v>
      </c>
      <c r="L220" s="2">
        <f t="shared" si="5"/>
        <v>2.74</v>
      </c>
      <c r="M220" s="1">
        <v>1</v>
      </c>
      <c r="N220" s="2">
        <v>2.74</v>
      </c>
      <c r="O220" s="1" t="s">
        <v>1746</v>
      </c>
    </row>
    <row r="221" spans="1:15" x14ac:dyDescent="0.25">
      <c r="A221" s="1">
        <v>220</v>
      </c>
      <c r="B221" s="1" t="s">
        <v>277</v>
      </c>
      <c r="C221" s="10">
        <v>44852</v>
      </c>
      <c r="D221" s="22">
        <v>0</v>
      </c>
      <c r="E221" s="17" t="s">
        <v>254</v>
      </c>
      <c r="F221" s="15">
        <v>22</v>
      </c>
      <c r="G221" s="2">
        <v>3.38</v>
      </c>
      <c r="H221" s="3">
        <v>45</v>
      </c>
      <c r="I221" s="2">
        <v>1.08</v>
      </c>
      <c r="J221" s="2">
        <f t="shared" si="6"/>
        <v>2.2999999999999998</v>
      </c>
      <c r="K221" s="1">
        <v>1</v>
      </c>
      <c r="L221" s="2">
        <f t="shared" ref="L221:L250" si="7">(G221-I221-D221)*K221</f>
        <v>2.2999999999999998</v>
      </c>
      <c r="M221" s="1">
        <v>1</v>
      </c>
      <c r="N221" s="2">
        <v>2.2999999999999998</v>
      </c>
      <c r="O221" s="1" t="s">
        <v>1746</v>
      </c>
    </row>
    <row r="222" spans="1:15" x14ac:dyDescent="0.25">
      <c r="A222" s="1">
        <v>221</v>
      </c>
      <c r="B222" s="1" t="s">
        <v>277</v>
      </c>
      <c r="C222" s="10">
        <v>44853</v>
      </c>
      <c r="D222" s="22">
        <v>0</v>
      </c>
      <c r="E222" s="17" t="s">
        <v>213</v>
      </c>
      <c r="F222" s="15">
        <v>24</v>
      </c>
      <c r="G222" s="2">
        <v>3.44</v>
      </c>
      <c r="H222" s="3">
        <v>36</v>
      </c>
      <c r="I222" s="2">
        <v>1.08</v>
      </c>
      <c r="J222" s="2">
        <f t="shared" si="6"/>
        <v>2.36</v>
      </c>
      <c r="K222" s="1">
        <v>1</v>
      </c>
      <c r="L222" s="2">
        <f t="shared" si="7"/>
        <v>2.36</v>
      </c>
      <c r="M222" s="1">
        <v>1</v>
      </c>
      <c r="N222" s="2">
        <v>2.36</v>
      </c>
      <c r="O222" s="1" t="s">
        <v>1746</v>
      </c>
    </row>
    <row r="223" spans="1:15" x14ac:dyDescent="0.25">
      <c r="A223" s="1">
        <v>222</v>
      </c>
      <c r="B223" s="1" t="s">
        <v>277</v>
      </c>
      <c r="C223" s="10">
        <v>44854</v>
      </c>
      <c r="D223" s="22">
        <v>0</v>
      </c>
      <c r="E223" s="17" t="s">
        <v>213</v>
      </c>
      <c r="F223" s="15">
        <v>24</v>
      </c>
      <c r="G223" s="2">
        <v>3.51</v>
      </c>
      <c r="H223" s="3">
        <v>31</v>
      </c>
      <c r="I223" s="2">
        <v>1.06</v>
      </c>
      <c r="J223" s="2">
        <f t="shared" si="6"/>
        <v>2.4499999999999997</v>
      </c>
      <c r="K223" s="1">
        <v>1</v>
      </c>
      <c r="L223" s="2">
        <f t="shared" si="7"/>
        <v>2.4499999999999997</v>
      </c>
      <c r="M223" s="1">
        <v>1</v>
      </c>
      <c r="N223" s="2">
        <v>2.4500000000000002</v>
      </c>
      <c r="O223" s="1" t="s">
        <v>1746</v>
      </c>
    </row>
    <row r="224" spans="1:15" x14ac:dyDescent="0.25">
      <c r="A224" s="1">
        <v>223</v>
      </c>
      <c r="B224" s="1" t="s">
        <v>277</v>
      </c>
      <c r="C224" s="10">
        <v>44855</v>
      </c>
      <c r="D224" s="22">
        <v>0</v>
      </c>
      <c r="E224" s="17" t="s">
        <v>213</v>
      </c>
      <c r="F224" s="15">
        <v>24</v>
      </c>
      <c r="G224" s="2">
        <v>3.54</v>
      </c>
      <c r="H224" s="3">
        <v>27</v>
      </c>
      <c r="I224" s="2">
        <v>1.03</v>
      </c>
      <c r="J224" s="2">
        <f t="shared" si="6"/>
        <v>2.5099999999999998</v>
      </c>
      <c r="K224" s="1">
        <v>1</v>
      </c>
      <c r="L224" s="2">
        <f t="shared" si="7"/>
        <v>2.5099999999999998</v>
      </c>
      <c r="M224" s="1">
        <v>1</v>
      </c>
      <c r="N224" s="2">
        <v>2.5099999999999998</v>
      </c>
      <c r="O224" s="1" t="s">
        <v>1746</v>
      </c>
    </row>
    <row r="225" spans="1:15" x14ac:dyDescent="0.25">
      <c r="A225" s="1">
        <v>224</v>
      </c>
      <c r="B225" s="1" t="s">
        <v>277</v>
      </c>
      <c r="C225" s="10">
        <v>44856</v>
      </c>
      <c r="D225" s="22">
        <v>0</v>
      </c>
      <c r="E225" s="17" t="s">
        <v>2565</v>
      </c>
      <c r="F225" s="15">
        <v>24</v>
      </c>
      <c r="G225" s="2">
        <v>3.53</v>
      </c>
      <c r="H225" s="3">
        <v>25</v>
      </c>
      <c r="I225" s="2">
        <v>1.03</v>
      </c>
      <c r="J225" s="2">
        <f t="shared" si="6"/>
        <v>2.5</v>
      </c>
      <c r="K225" s="1">
        <v>1</v>
      </c>
      <c r="L225" s="2">
        <f t="shared" si="7"/>
        <v>2.5</v>
      </c>
      <c r="M225" s="1">
        <v>1</v>
      </c>
      <c r="N225" s="2">
        <v>2.5</v>
      </c>
      <c r="O225" s="1" t="s">
        <v>1746</v>
      </c>
    </row>
    <row r="226" spans="1:15" x14ac:dyDescent="0.25">
      <c r="A226" s="1">
        <v>225</v>
      </c>
      <c r="B226" s="1" t="s">
        <v>277</v>
      </c>
      <c r="C226" s="10">
        <v>44857</v>
      </c>
      <c r="D226" s="22">
        <v>0</v>
      </c>
      <c r="E226" s="17" t="s">
        <v>213</v>
      </c>
      <c r="F226" s="15">
        <v>24</v>
      </c>
      <c r="G226" s="2">
        <v>3.57</v>
      </c>
      <c r="H226" s="3">
        <v>25</v>
      </c>
      <c r="I226" s="2">
        <v>1.01</v>
      </c>
      <c r="J226" s="2">
        <f t="shared" si="6"/>
        <v>2.5599999999999996</v>
      </c>
      <c r="K226" s="1">
        <v>1</v>
      </c>
      <c r="L226" s="2">
        <f t="shared" si="7"/>
        <v>2.5599999999999996</v>
      </c>
      <c r="M226" s="1">
        <v>1</v>
      </c>
      <c r="N226" s="2">
        <v>2.56</v>
      </c>
      <c r="O226" s="1" t="s">
        <v>1746</v>
      </c>
    </row>
    <row r="227" spans="1:15" x14ac:dyDescent="0.25">
      <c r="A227" s="1">
        <v>226</v>
      </c>
      <c r="B227" s="1" t="s">
        <v>277</v>
      </c>
      <c r="C227" s="10">
        <v>44858</v>
      </c>
      <c r="D227" s="22">
        <v>0</v>
      </c>
      <c r="E227" s="17" t="s">
        <v>213</v>
      </c>
      <c r="F227" s="15">
        <v>24</v>
      </c>
      <c r="G227" s="2">
        <v>3.58</v>
      </c>
      <c r="H227" s="3">
        <v>27</v>
      </c>
      <c r="I227" s="2">
        <v>1.01</v>
      </c>
      <c r="J227" s="2">
        <f t="shared" si="6"/>
        <v>2.5700000000000003</v>
      </c>
      <c r="K227" s="1">
        <v>1</v>
      </c>
      <c r="L227" s="2">
        <f t="shared" si="7"/>
        <v>2.5700000000000003</v>
      </c>
      <c r="M227" s="1">
        <v>1</v>
      </c>
      <c r="N227" s="2">
        <v>2.57</v>
      </c>
      <c r="O227" s="1" t="s">
        <v>1746</v>
      </c>
    </row>
    <row r="228" spans="1:15" x14ac:dyDescent="0.25">
      <c r="A228" s="1">
        <v>227</v>
      </c>
      <c r="B228" s="1" t="s">
        <v>277</v>
      </c>
      <c r="C228" s="10">
        <v>44859</v>
      </c>
      <c r="D228" s="22">
        <v>0</v>
      </c>
      <c r="E228" s="17" t="s">
        <v>213</v>
      </c>
      <c r="F228" s="15">
        <v>24</v>
      </c>
      <c r="G228" s="2">
        <v>3.59</v>
      </c>
      <c r="H228" s="3">
        <v>12</v>
      </c>
      <c r="I228" s="2">
        <v>1</v>
      </c>
      <c r="J228" s="2">
        <f t="shared" si="6"/>
        <v>2.59</v>
      </c>
      <c r="K228" s="1">
        <v>1</v>
      </c>
      <c r="L228" s="2">
        <f t="shared" si="7"/>
        <v>2.59</v>
      </c>
      <c r="M228" s="1">
        <v>1</v>
      </c>
      <c r="N228" s="2">
        <v>2.59</v>
      </c>
      <c r="O228" s="1" t="s">
        <v>1746</v>
      </c>
    </row>
    <row r="229" spans="1:15" x14ac:dyDescent="0.25">
      <c r="A229" s="1">
        <v>228</v>
      </c>
      <c r="B229" s="1" t="s">
        <v>277</v>
      </c>
      <c r="C229" s="10">
        <v>44860</v>
      </c>
      <c r="D229" s="22">
        <v>0</v>
      </c>
      <c r="E229" s="17" t="s">
        <v>213</v>
      </c>
      <c r="F229" s="15">
        <v>24</v>
      </c>
      <c r="G229" s="2">
        <v>3.59</v>
      </c>
      <c r="H229" s="3">
        <v>16</v>
      </c>
      <c r="I229" s="2">
        <v>0.98</v>
      </c>
      <c r="J229" s="2">
        <f t="shared" si="6"/>
        <v>2.61</v>
      </c>
      <c r="K229" s="1">
        <v>1</v>
      </c>
      <c r="L229" s="2">
        <f t="shared" si="7"/>
        <v>2.61</v>
      </c>
      <c r="M229" s="1">
        <v>1</v>
      </c>
      <c r="N229" s="2">
        <v>2.61</v>
      </c>
      <c r="O229" s="1" t="s">
        <v>1746</v>
      </c>
    </row>
    <row r="230" spans="1:15" x14ac:dyDescent="0.25">
      <c r="A230" s="1">
        <v>229</v>
      </c>
      <c r="B230" s="1" t="s">
        <v>277</v>
      </c>
      <c r="C230" s="10">
        <v>44861</v>
      </c>
      <c r="D230" s="22">
        <v>0</v>
      </c>
      <c r="E230" s="17" t="s">
        <v>213</v>
      </c>
      <c r="F230" s="15">
        <v>24</v>
      </c>
      <c r="G230" s="2">
        <v>3.55</v>
      </c>
      <c r="H230" s="3">
        <v>26</v>
      </c>
      <c r="I230" s="2">
        <v>0.94</v>
      </c>
      <c r="J230" s="2">
        <f t="shared" si="6"/>
        <v>2.61</v>
      </c>
      <c r="K230" s="1">
        <v>1</v>
      </c>
      <c r="L230" s="2">
        <f t="shared" si="7"/>
        <v>2.61</v>
      </c>
      <c r="M230" s="1">
        <v>1</v>
      </c>
      <c r="N230" s="2">
        <v>2.61</v>
      </c>
      <c r="O230" s="1" t="s">
        <v>1746</v>
      </c>
    </row>
    <row r="231" spans="1:15" x14ac:dyDescent="0.25">
      <c r="A231" s="1">
        <v>230</v>
      </c>
      <c r="B231" s="1" t="s">
        <v>277</v>
      </c>
      <c r="C231" s="10">
        <v>44862</v>
      </c>
      <c r="D231" s="22">
        <v>0</v>
      </c>
      <c r="E231" s="17" t="s">
        <v>213</v>
      </c>
      <c r="F231" s="15">
        <v>24</v>
      </c>
      <c r="G231" s="2">
        <v>3.52</v>
      </c>
      <c r="H231" s="3">
        <v>17</v>
      </c>
      <c r="I231" s="2">
        <v>0.91</v>
      </c>
      <c r="J231" s="2">
        <f t="shared" si="6"/>
        <v>2.61</v>
      </c>
      <c r="K231" s="1">
        <v>1</v>
      </c>
      <c r="L231" s="2">
        <f t="shared" si="7"/>
        <v>2.61</v>
      </c>
      <c r="M231" s="1">
        <v>1</v>
      </c>
      <c r="N231" s="2">
        <v>2.61</v>
      </c>
      <c r="O231" s="1" t="s">
        <v>1746</v>
      </c>
    </row>
    <row r="232" spans="1:15" x14ac:dyDescent="0.25">
      <c r="A232" s="1">
        <v>231</v>
      </c>
      <c r="B232" s="1" t="s">
        <v>277</v>
      </c>
      <c r="C232" s="10">
        <v>44863</v>
      </c>
      <c r="D232" s="22">
        <v>0</v>
      </c>
      <c r="E232" s="17" t="s">
        <v>213</v>
      </c>
      <c r="F232" s="15">
        <v>24</v>
      </c>
      <c r="G232" s="2">
        <v>3.55</v>
      </c>
      <c r="H232" s="3">
        <v>16</v>
      </c>
      <c r="I232" s="2">
        <v>0.9</v>
      </c>
      <c r="J232" s="2">
        <f t="shared" si="6"/>
        <v>2.65</v>
      </c>
      <c r="K232" s="1">
        <v>1</v>
      </c>
      <c r="L232" s="2">
        <f t="shared" si="7"/>
        <v>2.65</v>
      </c>
      <c r="M232" s="1">
        <v>1</v>
      </c>
      <c r="N232" s="2">
        <v>2.65</v>
      </c>
      <c r="O232" s="1" t="s">
        <v>1746</v>
      </c>
    </row>
    <row r="233" spans="1:15" x14ac:dyDescent="0.25">
      <c r="A233" s="1">
        <v>232</v>
      </c>
      <c r="B233" s="1" t="s">
        <v>277</v>
      </c>
      <c r="C233" s="10">
        <v>44864</v>
      </c>
      <c r="D233" s="22">
        <v>0</v>
      </c>
      <c r="E233" s="17" t="s">
        <v>213</v>
      </c>
      <c r="F233" s="15">
        <v>24</v>
      </c>
      <c r="G233" s="2">
        <v>3.56</v>
      </c>
      <c r="H233" s="3">
        <v>16</v>
      </c>
      <c r="I233" s="2">
        <v>0.87</v>
      </c>
      <c r="J233" s="2">
        <f t="shared" si="6"/>
        <v>2.69</v>
      </c>
      <c r="K233" s="1">
        <v>1</v>
      </c>
      <c r="L233" s="2">
        <f t="shared" si="7"/>
        <v>2.69</v>
      </c>
      <c r="M233" s="1">
        <v>1</v>
      </c>
      <c r="N233" s="2">
        <v>2.69</v>
      </c>
      <c r="O233" s="1" t="s">
        <v>1746</v>
      </c>
    </row>
    <row r="234" spans="1:15" x14ac:dyDescent="0.25">
      <c r="A234" s="1">
        <v>233</v>
      </c>
      <c r="B234" s="1" t="s">
        <v>277</v>
      </c>
      <c r="C234" s="10">
        <v>44865</v>
      </c>
      <c r="D234" s="22">
        <v>0</v>
      </c>
      <c r="E234" s="17" t="s">
        <v>213</v>
      </c>
      <c r="F234" s="15">
        <v>24</v>
      </c>
      <c r="G234" s="2">
        <v>3.55</v>
      </c>
      <c r="H234" s="3">
        <v>16</v>
      </c>
      <c r="I234" s="2">
        <v>0.83</v>
      </c>
      <c r="J234" s="2">
        <f t="shared" si="6"/>
        <v>2.7199999999999998</v>
      </c>
      <c r="K234" s="1">
        <v>1</v>
      </c>
      <c r="L234" s="2">
        <f t="shared" si="7"/>
        <v>2.7199999999999998</v>
      </c>
      <c r="M234" s="1">
        <v>1</v>
      </c>
      <c r="N234" s="2">
        <v>2.72</v>
      </c>
      <c r="O234" s="1" t="s">
        <v>1746</v>
      </c>
    </row>
    <row r="235" spans="1:15" x14ac:dyDescent="0.25">
      <c r="A235" s="1">
        <v>234</v>
      </c>
      <c r="B235" s="1" t="s">
        <v>277</v>
      </c>
      <c r="C235" s="10">
        <v>44866</v>
      </c>
      <c r="D235" s="22">
        <v>0</v>
      </c>
      <c r="E235" s="17" t="s">
        <v>213</v>
      </c>
      <c r="F235" s="15">
        <v>24</v>
      </c>
      <c r="G235" s="2">
        <v>0.37</v>
      </c>
      <c r="H235" s="3">
        <v>1</v>
      </c>
      <c r="I235" s="2">
        <v>0.17</v>
      </c>
      <c r="J235" s="2">
        <f t="shared" si="6"/>
        <v>0.19999999999999998</v>
      </c>
      <c r="K235" s="1">
        <v>5</v>
      </c>
      <c r="L235" s="2">
        <f t="shared" si="7"/>
        <v>0.99999999999999989</v>
      </c>
      <c r="M235" s="1">
        <f>C263-C235</f>
        <v>27</v>
      </c>
      <c r="N235" s="2">
        <v>5.4862000000000002</v>
      </c>
      <c r="O235" s="1" t="s">
        <v>1746</v>
      </c>
    </row>
    <row r="236" spans="1:15" x14ac:dyDescent="0.25">
      <c r="A236" s="1">
        <v>235</v>
      </c>
      <c r="B236" s="1" t="s">
        <v>913</v>
      </c>
      <c r="C236" s="10">
        <v>44867</v>
      </c>
      <c r="D236" s="22">
        <v>2</v>
      </c>
      <c r="E236" s="17" t="s">
        <v>580</v>
      </c>
      <c r="F236" s="15">
        <v>22.5</v>
      </c>
      <c r="G236" s="2">
        <v>5.6</v>
      </c>
      <c r="H236" s="3">
        <v>28</v>
      </c>
      <c r="I236" s="2">
        <v>1.0249999999999999</v>
      </c>
      <c r="J236" s="2">
        <f t="shared" si="6"/>
        <v>4.5749999999999993</v>
      </c>
      <c r="K236" s="1">
        <v>1</v>
      </c>
      <c r="L236" s="2">
        <f t="shared" si="7"/>
        <v>2.5749999999999993</v>
      </c>
      <c r="M236" s="1">
        <v>1</v>
      </c>
      <c r="N236" s="2">
        <v>2.5750000000000002</v>
      </c>
      <c r="O236" s="1" t="s">
        <v>1746</v>
      </c>
    </row>
    <row r="237" spans="1:15" x14ac:dyDescent="0.25">
      <c r="A237" s="1">
        <v>236</v>
      </c>
      <c r="B237" s="1" t="s">
        <v>913</v>
      </c>
      <c r="C237" s="10">
        <v>44868</v>
      </c>
      <c r="D237" s="22">
        <v>2</v>
      </c>
      <c r="E237" s="17" t="s">
        <v>213</v>
      </c>
      <c r="F237" s="15">
        <v>24</v>
      </c>
      <c r="G237" s="2">
        <v>5.68</v>
      </c>
      <c r="H237" s="3">
        <v>28</v>
      </c>
      <c r="I237" s="2">
        <v>1.08</v>
      </c>
      <c r="J237" s="2">
        <f t="shared" si="6"/>
        <v>4.5999999999999996</v>
      </c>
      <c r="K237" s="1">
        <v>1</v>
      </c>
      <c r="L237" s="2">
        <f t="shared" si="7"/>
        <v>2.5999999999999996</v>
      </c>
      <c r="M237" s="1">
        <v>1</v>
      </c>
      <c r="N237" s="2">
        <v>2.6</v>
      </c>
      <c r="O237" s="1" t="s">
        <v>1746</v>
      </c>
    </row>
    <row r="238" spans="1:15" x14ac:dyDescent="0.25">
      <c r="A238" s="1">
        <v>237</v>
      </c>
      <c r="B238" s="1" t="s">
        <v>913</v>
      </c>
      <c r="C238" s="10">
        <v>44869</v>
      </c>
      <c r="D238" s="22">
        <v>2</v>
      </c>
      <c r="E238" s="17" t="s">
        <v>213</v>
      </c>
      <c r="F238" s="15">
        <v>24</v>
      </c>
      <c r="G238" s="2">
        <v>5.09</v>
      </c>
      <c r="H238" s="3">
        <v>20</v>
      </c>
      <c r="I238" s="2">
        <v>1.2</v>
      </c>
      <c r="J238" s="2">
        <f t="shared" si="6"/>
        <v>3.8899999999999997</v>
      </c>
      <c r="K238" s="1">
        <v>1</v>
      </c>
      <c r="L238" s="2">
        <f t="shared" si="7"/>
        <v>1.8899999999999997</v>
      </c>
      <c r="M238" s="1">
        <v>1</v>
      </c>
      <c r="N238" s="2">
        <v>1.89</v>
      </c>
      <c r="O238" s="1" t="s">
        <v>1746</v>
      </c>
    </row>
    <row r="239" spans="1:15" x14ac:dyDescent="0.25">
      <c r="A239" s="1">
        <v>238</v>
      </c>
      <c r="B239" s="1" t="s">
        <v>913</v>
      </c>
      <c r="C239" s="10">
        <v>44870</v>
      </c>
      <c r="D239" s="22">
        <v>2</v>
      </c>
      <c r="E239" s="17" t="s">
        <v>213</v>
      </c>
      <c r="F239" s="15">
        <v>24</v>
      </c>
      <c r="G239" s="2">
        <v>5.21</v>
      </c>
      <c r="H239" s="3">
        <v>21</v>
      </c>
      <c r="I239" s="2">
        <v>0.9</v>
      </c>
      <c r="J239" s="2">
        <f t="shared" si="6"/>
        <v>4.3099999999999996</v>
      </c>
      <c r="K239" s="1">
        <v>1</v>
      </c>
      <c r="L239" s="2">
        <f t="shared" si="7"/>
        <v>2.3099999999999996</v>
      </c>
      <c r="M239" s="26">
        <v>1</v>
      </c>
      <c r="N239" s="2">
        <v>2.31</v>
      </c>
      <c r="O239" s="1" t="s">
        <v>1746</v>
      </c>
    </row>
    <row r="240" spans="1:15" x14ac:dyDescent="0.25">
      <c r="A240" s="1">
        <v>239</v>
      </c>
      <c r="B240" s="1" t="s">
        <v>913</v>
      </c>
      <c r="C240" s="10">
        <v>44871</v>
      </c>
      <c r="D240" s="22">
        <v>2</v>
      </c>
      <c r="E240" s="17" t="s">
        <v>213</v>
      </c>
      <c r="F240" s="15">
        <v>24</v>
      </c>
      <c r="G240" s="2">
        <v>4.7699999999999996</v>
      </c>
      <c r="H240" s="3">
        <v>21</v>
      </c>
      <c r="I240" s="2">
        <v>1.1399999999999999</v>
      </c>
      <c r="J240" s="2">
        <f t="shared" si="6"/>
        <v>3.63</v>
      </c>
      <c r="K240" s="1">
        <v>5</v>
      </c>
      <c r="L240" s="2">
        <f t="shared" si="7"/>
        <v>8.1499999999999986</v>
      </c>
      <c r="M240" s="1">
        <v>24</v>
      </c>
      <c r="N240" s="2">
        <v>126.4183</v>
      </c>
      <c r="O240" s="1" t="s">
        <v>1746</v>
      </c>
    </row>
    <row r="241" spans="1:15" x14ac:dyDescent="0.25">
      <c r="A241" s="1">
        <v>240</v>
      </c>
      <c r="B241" s="1" t="s">
        <v>276</v>
      </c>
      <c r="C241" s="10">
        <v>44872</v>
      </c>
      <c r="D241" s="22">
        <v>0</v>
      </c>
      <c r="E241" s="17" t="s">
        <v>1686</v>
      </c>
      <c r="F241" s="15">
        <v>20</v>
      </c>
      <c r="G241" s="2">
        <v>2.57</v>
      </c>
      <c r="H241" s="3">
        <v>12</v>
      </c>
      <c r="I241" s="2">
        <v>0.35</v>
      </c>
      <c r="J241" s="2">
        <f t="shared" si="6"/>
        <v>2.2199999999999998</v>
      </c>
      <c r="K241" s="1">
        <v>1</v>
      </c>
      <c r="L241" s="2">
        <f t="shared" si="7"/>
        <v>2.2199999999999998</v>
      </c>
      <c r="M241" s="1">
        <v>1</v>
      </c>
      <c r="N241" s="2">
        <v>2.2200000000000002</v>
      </c>
      <c r="O241" s="1" t="s">
        <v>1746</v>
      </c>
    </row>
    <row r="242" spans="1:15" x14ac:dyDescent="0.25">
      <c r="A242" s="1">
        <v>241</v>
      </c>
      <c r="B242" s="1" t="s">
        <v>276</v>
      </c>
      <c r="C242" s="10">
        <v>44873</v>
      </c>
      <c r="D242" s="22">
        <v>0</v>
      </c>
      <c r="E242" s="17" t="s">
        <v>213</v>
      </c>
      <c r="F242" s="15">
        <v>24</v>
      </c>
      <c r="G242" s="2">
        <v>3.26</v>
      </c>
      <c r="H242" s="3">
        <v>16</v>
      </c>
      <c r="I242" s="2">
        <v>0.38</v>
      </c>
      <c r="J242" s="2">
        <f t="shared" si="6"/>
        <v>2.88</v>
      </c>
      <c r="K242" s="1">
        <v>1</v>
      </c>
      <c r="L242" s="2">
        <f t="shared" si="7"/>
        <v>2.88</v>
      </c>
      <c r="M242" s="1">
        <v>1</v>
      </c>
      <c r="N242" s="2">
        <v>2.88</v>
      </c>
      <c r="O242" s="1" t="s">
        <v>1746</v>
      </c>
    </row>
    <row r="243" spans="1:15" x14ac:dyDescent="0.25">
      <c r="A243" s="1">
        <v>242</v>
      </c>
      <c r="B243" s="1" t="s">
        <v>276</v>
      </c>
      <c r="C243" s="10">
        <v>44874</v>
      </c>
      <c r="D243" s="22">
        <v>0</v>
      </c>
      <c r="E243" s="17" t="s">
        <v>213</v>
      </c>
      <c r="F243" s="15">
        <v>24</v>
      </c>
      <c r="G243" s="2">
        <v>3.7</v>
      </c>
      <c r="H243" s="3">
        <v>12</v>
      </c>
      <c r="I243" s="2">
        <v>1.1599999999999999</v>
      </c>
      <c r="J243" s="2">
        <f t="shared" si="6"/>
        <v>2.54</v>
      </c>
      <c r="K243" s="1">
        <v>1</v>
      </c>
      <c r="L243" s="2">
        <f t="shared" si="7"/>
        <v>2.54</v>
      </c>
      <c r="M243" s="1">
        <v>1</v>
      </c>
      <c r="N243" s="2">
        <v>2.54</v>
      </c>
      <c r="O243" s="1" t="s">
        <v>1746</v>
      </c>
    </row>
    <row r="244" spans="1:15" x14ac:dyDescent="0.25">
      <c r="A244" s="1">
        <v>243</v>
      </c>
      <c r="B244" s="1" t="s">
        <v>276</v>
      </c>
      <c r="C244" s="10">
        <v>44875</v>
      </c>
      <c r="D244" s="22">
        <v>0</v>
      </c>
      <c r="E244" s="17" t="s">
        <v>213</v>
      </c>
      <c r="F244" s="15">
        <v>24</v>
      </c>
      <c r="G244" s="2">
        <v>3.48</v>
      </c>
      <c r="H244" s="3">
        <v>8</v>
      </c>
      <c r="I244" s="2">
        <v>1.0900000000000001</v>
      </c>
      <c r="J244" s="2">
        <f t="shared" si="6"/>
        <v>2.3899999999999997</v>
      </c>
      <c r="K244" s="1">
        <v>1</v>
      </c>
      <c r="L244" s="2">
        <f t="shared" si="7"/>
        <v>2.3899999999999997</v>
      </c>
      <c r="M244" s="1">
        <v>1</v>
      </c>
      <c r="N244" s="2">
        <v>2.39</v>
      </c>
      <c r="O244" s="1" t="s">
        <v>1746</v>
      </c>
    </row>
    <row r="245" spans="1:15" x14ac:dyDescent="0.25">
      <c r="A245" s="1">
        <v>244</v>
      </c>
      <c r="B245" s="1" t="s">
        <v>276</v>
      </c>
      <c r="C245" s="10">
        <v>44876</v>
      </c>
      <c r="D245" s="22">
        <v>0</v>
      </c>
      <c r="E245" s="17" t="s">
        <v>213</v>
      </c>
      <c r="F245" s="15">
        <v>24</v>
      </c>
      <c r="G245" s="2">
        <v>3.6</v>
      </c>
      <c r="H245" s="3">
        <v>13</v>
      </c>
      <c r="I245" s="2">
        <v>1.1000000000000001</v>
      </c>
      <c r="J245" s="2">
        <f t="shared" si="6"/>
        <v>2.5</v>
      </c>
      <c r="K245" s="1">
        <v>1</v>
      </c>
      <c r="L245" s="2">
        <f t="shared" si="7"/>
        <v>2.5</v>
      </c>
      <c r="M245" s="1">
        <v>1</v>
      </c>
      <c r="N245" s="2">
        <v>2.5</v>
      </c>
      <c r="O245" s="1" t="s">
        <v>1746</v>
      </c>
    </row>
    <row r="246" spans="1:15" x14ac:dyDescent="0.25">
      <c r="A246" s="1">
        <v>245</v>
      </c>
      <c r="B246" s="1" t="s">
        <v>276</v>
      </c>
      <c r="C246" s="10">
        <v>44877</v>
      </c>
      <c r="D246" s="22">
        <v>0</v>
      </c>
      <c r="E246" s="17" t="s">
        <v>213</v>
      </c>
      <c r="F246" s="15">
        <v>24</v>
      </c>
      <c r="G246" s="2">
        <v>3.61</v>
      </c>
      <c r="H246" s="3">
        <v>10</v>
      </c>
      <c r="I246" s="2">
        <v>1.05</v>
      </c>
      <c r="J246" s="2">
        <f t="shared" si="6"/>
        <v>2.5599999999999996</v>
      </c>
      <c r="K246" s="1">
        <v>1</v>
      </c>
      <c r="L246" s="2">
        <f t="shared" si="7"/>
        <v>2.5599999999999996</v>
      </c>
      <c r="M246" s="1">
        <v>1</v>
      </c>
      <c r="N246" s="2">
        <v>2.5599999999999996</v>
      </c>
      <c r="O246" s="1" t="s">
        <v>1746</v>
      </c>
    </row>
    <row r="247" spans="1:15" x14ac:dyDescent="0.25">
      <c r="A247" s="1">
        <v>246</v>
      </c>
      <c r="B247" s="1" t="s">
        <v>276</v>
      </c>
      <c r="C247" s="10">
        <v>44878</v>
      </c>
      <c r="D247" s="22">
        <v>0</v>
      </c>
      <c r="E247" s="17" t="s">
        <v>213</v>
      </c>
      <c r="F247" s="15">
        <v>24</v>
      </c>
      <c r="G247" s="2">
        <v>3.65</v>
      </c>
      <c r="H247" s="3">
        <v>8</v>
      </c>
      <c r="I247" s="2">
        <v>1.06</v>
      </c>
      <c r="J247" s="2">
        <f t="shared" si="6"/>
        <v>2.59</v>
      </c>
      <c r="K247" s="1">
        <v>1</v>
      </c>
      <c r="L247" s="2">
        <f t="shared" si="7"/>
        <v>2.59</v>
      </c>
      <c r="M247" s="1">
        <v>1</v>
      </c>
      <c r="N247" s="2">
        <v>2.59</v>
      </c>
      <c r="O247" s="1" t="s">
        <v>1746</v>
      </c>
    </row>
    <row r="248" spans="1:15" x14ac:dyDescent="0.25">
      <c r="A248" s="1">
        <v>247</v>
      </c>
      <c r="B248" s="1" t="s">
        <v>276</v>
      </c>
      <c r="C248" s="10">
        <v>44879</v>
      </c>
      <c r="D248" s="22">
        <v>0</v>
      </c>
      <c r="E248" s="17" t="s">
        <v>213</v>
      </c>
      <c r="F248" s="15">
        <v>24</v>
      </c>
      <c r="G248" s="2">
        <v>3.38</v>
      </c>
      <c r="H248" s="3">
        <v>6</v>
      </c>
      <c r="I248" s="2">
        <v>1.05</v>
      </c>
      <c r="J248" s="2">
        <f t="shared" si="6"/>
        <v>2.33</v>
      </c>
      <c r="K248" s="1">
        <v>1</v>
      </c>
      <c r="L248" s="2">
        <f t="shared" si="7"/>
        <v>2.33</v>
      </c>
      <c r="M248" s="1">
        <v>1</v>
      </c>
      <c r="N248" s="2">
        <v>2.33</v>
      </c>
      <c r="O248" s="1" t="s">
        <v>1746</v>
      </c>
    </row>
    <row r="249" spans="1:15" x14ac:dyDescent="0.25">
      <c r="A249" s="1">
        <v>248</v>
      </c>
      <c r="B249" s="1" t="s">
        <v>276</v>
      </c>
      <c r="C249" s="10">
        <v>44880</v>
      </c>
      <c r="D249" s="22">
        <v>0</v>
      </c>
      <c r="E249" s="17" t="s">
        <v>213</v>
      </c>
      <c r="F249" s="15">
        <v>24</v>
      </c>
      <c r="G249" s="2">
        <v>3.64</v>
      </c>
      <c r="H249" s="3">
        <v>9</v>
      </c>
      <c r="I249" s="2">
        <v>1.03</v>
      </c>
      <c r="J249" s="2">
        <f t="shared" si="6"/>
        <v>2.6100000000000003</v>
      </c>
      <c r="K249" s="1">
        <v>1</v>
      </c>
      <c r="L249" s="2">
        <f t="shared" si="7"/>
        <v>2.6100000000000003</v>
      </c>
      <c r="M249" s="1">
        <v>1</v>
      </c>
      <c r="N249" s="2">
        <v>2.6100000000000003</v>
      </c>
      <c r="O249" s="1" t="s">
        <v>1746</v>
      </c>
    </row>
    <row r="250" spans="1:15" x14ac:dyDescent="0.25">
      <c r="A250" s="1">
        <v>249</v>
      </c>
      <c r="B250" s="1" t="s">
        <v>276</v>
      </c>
      <c r="C250" s="10">
        <v>44881</v>
      </c>
      <c r="D250" s="22">
        <v>0</v>
      </c>
      <c r="E250" s="17" t="s">
        <v>213</v>
      </c>
      <c r="F250" s="15">
        <v>24</v>
      </c>
      <c r="G250" s="2">
        <v>3.6</v>
      </c>
      <c r="H250" s="3">
        <v>4</v>
      </c>
      <c r="I250" s="2">
        <v>1.03</v>
      </c>
      <c r="J250" s="2">
        <f t="shared" si="6"/>
        <v>2.5700000000000003</v>
      </c>
      <c r="K250" s="1">
        <v>1</v>
      </c>
      <c r="L250" s="2">
        <f t="shared" si="7"/>
        <v>2.5700000000000003</v>
      </c>
      <c r="M250" s="1">
        <v>1</v>
      </c>
      <c r="N250" s="2">
        <v>2.5700000000000003</v>
      </c>
      <c r="O250" s="1" t="s">
        <v>1746</v>
      </c>
    </row>
    <row r="251" spans="1:15" x14ac:dyDescent="0.25">
      <c r="A251" s="1">
        <v>250</v>
      </c>
      <c r="B251" s="1" t="s">
        <v>276</v>
      </c>
      <c r="C251" s="10">
        <v>44882</v>
      </c>
      <c r="D251" s="22">
        <v>0</v>
      </c>
      <c r="E251" s="17" t="s">
        <v>213</v>
      </c>
      <c r="F251" s="15">
        <v>24</v>
      </c>
      <c r="G251" s="2">
        <v>3.63</v>
      </c>
      <c r="H251" s="3">
        <v>5</v>
      </c>
      <c r="I251" s="2">
        <v>1.01</v>
      </c>
      <c r="J251" s="2">
        <f>G251-I251</f>
        <v>2.62</v>
      </c>
      <c r="K251" s="1">
        <v>1</v>
      </c>
      <c r="L251" s="2">
        <f>(G251-I251-D251)*K251</f>
        <v>2.62</v>
      </c>
      <c r="M251" s="1">
        <v>1</v>
      </c>
      <c r="N251" s="2">
        <v>2.62</v>
      </c>
      <c r="O251" s="1" t="s">
        <v>1746</v>
      </c>
    </row>
    <row r="252" spans="1:15" x14ac:dyDescent="0.25">
      <c r="A252" s="1">
        <v>251</v>
      </c>
      <c r="B252" s="1" t="s">
        <v>276</v>
      </c>
      <c r="C252" s="10">
        <v>44883</v>
      </c>
      <c r="D252" s="22">
        <v>0</v>
      </c>
      <c r="E252" s="17" t="s">
        <v>213</v>
      </c>
      <c r="F252" s="15">
        <v>24</v>
      </c>
      <c r="G252" s="2">
        <v>3.62</v>
      </c>
      <c r="H252" s="3">
        <v>6</v>
      </c>
      <c r="I252" s="2">
        <v>1</v>
      </c>
      <c r="J252" s="2">
        <f t="shared" ref="J252:J314" si="8">G252-I252</f>
        <v>2.62</v>
      </c>
      <c r="K252" s="1">
        <v>1</v>
      </c>
      <c r="L252" s="2">
        <f t="shared" ref="L252:L314" si="9">(G252-I252-D252)*K252</f>
        <v>2.62</v>
      </c>
      <c r="M252" s="1">
        <v>1</v>
      </c>
      <c r="N252" s="2">
        <v>2.62</v>
      </c>
      <c r="O252" s="1" t="s">
        <v>1746</v>
      </c>
    </row>
    <row r="253" spans="1:15" x14ac:dyDescent="0.25">
      <c r="A253" s="1">
        <v>252</v>
      </c>
      <c r="B253" s="1" t="s">
        <v>276</v>
      </c>
      <c r="C253" s="10">
        <v>44884</v>
      </c>
      <c r="D253" s="22">
        <v>0</v>
      </c>
      <c r="E253" s="17" t="s">
        <v>213</v>
      </c>
      <c r="F253" s="15">
        <v>24</v>
      </c>
      <c r="G253" s="2">
        <v>3.67</v>
      </c>
      <c r="H253" s="3">
        <v>7</v>
      </c>
      <c r="I253" s="2">
        <v>1</v>
      </c>
      <c r="J253" s="2">
        <f t="shared" si="8"/>
        <v>2.67</v>
      </c>
      <c r="K253" s="1">
        <v>1</v>
      </c>
      <c r="L253" s="2">
        <f t="shared" si="9"/>
        <v>2.67</v>
      </c>
      <c r="M253" s="1">
        <v>1</v>
      </c>
      <c r="N253" s="2">
        <v>2.67</v>
      </c>
      <c r="O253" s="1" t="s">
        <v>1746</v>
      </c>
    </row>
    <row r="254" spans="1:15" x14ac:dyDescent="0.25">
      <c r="A254" s="1">
        <v>253</v>
      </c>
      <c r="B254" s="1" t="s">
        <v>276</v>
      </c>
      <c r="C254" s="10">
        <v>44885</v>
      </c>
      <c r="D254" s="22">
        <v>0</v>
      </c>
      <c r="E254" s="17" t="s">
        <v>213</v>
      </c>
      <c r="F254" s="15">
        <v>24</v>
      </c>
      <c r="G254" s="2">
        <v>3.69</v>
      </c>
      <c r="H254" s="3">
        <v>9</v>
      </c>
      <c r="I254" s="2">
        <v>1</v>
      </c>
      <c r="J254" s="2">
        <f t="shared" si="8"/>
        <v>2.69</v>
      </c>
      <c r="K254" s="1">
        <v>1</v>
      </c>
      <c r="L254" s="2">
        <f t="shared" si="9"/>
        <v>2.69</v>
      </c>
      <c r="M254" s="1">
        <v>1</v>
      </c>
      <c r="N254" s="2">
        <v>2.69</v>
      </c>
      <c r="O254" s="1" t="s">
        <v>1746</v>
      </c>
    </row>
    <row r="255" spans="1:15" x14ac:dyDescent="0.25">
      <c r="A255" s="1">
        <v>254</v>
      </c>
      <c r="B255" s="1" t="s">
        <v>276</v>
      </c>
      <c r="C255" s="10">
        <v>44886</v>
      </c>
      <c r="D255" s="22">
        <v>0</v>
      </c>
      <c r="E255" s="17" t="s">
        <v>213</v>
      </c>
      <c r="F255" s="15">
        <v>24</v>
      </c>
      <c r="G255" s="2">
        <v>3.71</v>
      </c>
      <c r="H255" s="3">
        <v>7</v>
      </c>
      <c r="I255" s="2">
        <v>1.01</v>
      </c>
      <c r="J255" s="2">
        <f t="shared" si="8"/>
        <v>2.7</v>
      </c>
      <c r="K255" s="1">
        <v>1</v>
      </c>
      <c r="L255" s="2">
        <f t="shared" si="9"/>
        <v>2.7</v>
      </c>
      <c r="M255" s="1">
        <v>1</v>
      </c>
      <c r="N255" s="2">
        <v>2.7</v>
      </c>
      <c r="O255" s="1" t="s">
        <v>1746</v>
      </c>
    </row>
    <row r="256" spans="1:15" x14ac:dyDescent="0.25">
      <c r="A256" s="1">
        <v>255</v>
      </c>
      <c r="B256" s="1" t="s">
        <v>276</v>
      </c>
      <c r="C256" s="10">
        <v>44887</v>
      </c>
      <c r="D256" s="22">
        <v>0</v>
      </c>
      <c r="E256" s="17" t="s">
        <v>213</v>
      </c>
      <c r="F256" s="15">
        <v>24</v>
      </c>
      <c r="G256" s="2">
        <v>3.7</v>
      </c>
      <c r="H256" s="3">
        <v>4</v>
      </c>
      <c r="I256" s="2">
        <v>1.01</v>
      </c>
      <c r="J256" s="2">
        <f t="shared" si="8"/>
        <v>2.6900000000000004</v>
      </c>
      <c r="K256" s="1">
        <v>1</v>
      </c>
      <c r="L256" s="2">
        <f t="shared" si="9"/>
        <v>2.6900000000000004</v>
      </c>
      <c r="M256" s="1">
        <v>1</v>
      </c>
      <c r="N256" s="2">
        <v>2.6900000000000004</v>
      </c>
      <c r="O256" s="1" t="s">
        <v>1746</v>
      </c>
    </row>
    <row r="257" spans="1:15" x14ac:dyDescent="0.25">
      <c r="A257" s="1">
        <v>256</v>
      </c>
      <c r="B257" s="1" t="s">
        <v>276</v>
      </c>
      <c r="C257" s="10">
        <v>44888</v>
      </c>
      <c r="D257" s="22">
        <v>0</v>
      </c>
      <c r="E257" s="17" t="s">
        <v>213</v>
      </c>
      <c r="F257" s="15">
        <v>24</v>
      </c>
      <c r="G257" s="2">
        <v>3.69</v>
      </c>
      <c r="H257" s="3">
        <v>5</v>
      </c>
      <c r="I257" s="2">
        <v>0.99</v>
      </c>
      <c r="J257" s="2">
        <f t="shared" si="8"/>
        <v>2.7</v>
      </c>
      <c r="K257" s="1">
        <v>1</v>
      </c>
      <c r="L257" s="2">
        <f t="shared" si="9"/>
        <v>2.7</v>
      </c>
      <c r="M257" s="1">
        <v>1</v>
      </c>
      <c r="N257" s="2">
        <v>2.7</v>
      </c>
      <c r="O257" s="1" t="s">
        <v>1746</v>
      </c>
    </row>
    <row r="258" spans="1:15" x14ac:dyDescent="0.25">
      <c r="A258" s="1">
        <v>257</v>
      </c>
      <c r="B258" s="1" t="s">
        <v>276</v>
      </c>
      <c r="C258" s="10">
        <v>44889</v>
      </c>
      <c r="D258" s="22">
        <v>0</v>
      </c>
      <c r="E258" s="17" t="s">
        <v>213</v>
      </c>
      <c r="F258" s="15">
        <v>24</v>
      </c>
      <c r="G258" s="2">
        <v>3.7</v>
      </c>
      <c r="H258" s="3">
        <v>4</v>
      </c>
      <c r="I258" s="2">
        <v>0.97</v>
      </c>
      <c r="J258" s="2">
        <f t="shared" si="8"/>
        <v>2.7300000000000004</v>
      </c>
      <c r="K258" s="1">
        <v>1</v>
      </c>
      <c r="L258" s="2">
        <f t="shared" si="9"/>
        <v>2.7300000000000004</v>
      </c>
      <c r="M258" s="1">
        <v>1</v>
      </c>
      <c r="N258" s="2">
        <v>2.7300000000000004</v>
      </c>
      <c r="O258" s="1" t="s">
        <v>1746</v>
      </c>
    </row>
    <row r="259" spans="1:15" x14ac:dyDescent="0.25">
      <c r="A259" s="1">
        <v>258</v>
      </c>
      <c r="B259" s="1" t="s">
        <v>276</v>
      </c>
      <c r="C259" s="10">
        <v>44890</v>
      </c>
      <c r="D259" s="22">
        <v>0</v>
      </c>
      <c r="E259" s="17" t="s">
        <v>213</v>
      </c>
      <c r="F259" s="15">
        <v>24</v>
      </c>
      <c r="G259" s="2">
        <v>3.69</v>
      </c>
      <c r="H259" s="3">
        <v>0.94</v>
      </c>
      <c r="I259" s="2">
        <v>0.94</v>
      </c>
      <c r="J259" s="2">
        <f t="shared" si="8"/>
        <v>2.75</v>
      </c>
      <c r="K259" s="1">
        <v>1</v>
      </c>
      <c r="L259" s="2">
        <f t="shared" si="9"/>
        <v>2.75</v>
      </c>
      <c r="M259" s="1">
        <v>1</v>
      </c>
      <c r="N259" s="2">
        <v>2.75</v>
      </c>
      <c r="O259" s="1" t="s">
        <v>1746</v>
      </c>
    </row>
    <row r="260" spans="1:15" x14ac:dyDescent="0.25">
      <c r="A260" s="1">
        <v>259</v>
      </c>
      <c r="B260" s="1" t="s">
        <v>276</v>
      </c>
      <c r="C260" s="10">
        <v>44891</v>
      </c>
      <c r="D260" s="22">
        <v>0</v>
      </c>
      <c r="E260" s="17" t="s">
        <v>213</v>
      </c>
      <c r="F260" s="15">
        <v>24</v>
      </c>
      <c r="G260" s="2">
        <v>3.73</v>
      </c>
      <c r="H260" s="3">
        <v>3</v>
      </c>
      <c r="I260" s="2">
        <v>0.96</v>
      </c>
      <c r="J260" s="2">
        <f t="shared" si="8"/>
        <v>2.77</v>
      </c>
      <c r="K260" s="1">
        <v>1</v>
      </c>
      <c r="L260" s="2">
        <f t="shared" si="9"/>
        <v>2.77</v>
      </c>
      <c r="M260" s="1">
        <v>1</v>
      </c>
      <c r="N260" s="2">
        <v>2.77</v>
      </c>
      <c r="O260" s="1" t="s">
        <v>1746</v>
      </c>
    </row>
    <row r="261" spans="1:15" x14ac:dyDescent="0.25">
      <c r="A261" s="1">
        <v>260</v>
      </c>
      <c r="B261" s="1" t="s">
        <v>276</v>
      </c>
      <c r="C261" s="10">
        <v>44892</v>
      </c>
      <c r="D261" s="22">
        <v>0</v>
      </c>
      <c r="E261" s="17" t="s">
        <v>213</v>
      </c>
      <c r="F261" s="15">
        <v>24</v>
      </c>
      <c r="G261" s="2">
        <v>3.71</v>
      </c>
      <c r="H261" s="3">
        <v>3</v>
      </c>
      <c r="I261" s="2">
        <v>0.94</v>
      </c>
      <c r="J261" s="2">
        <f t="shared" si="8"/>
        <v>2.77</v>
      </c>
      <c r="K261" s="1">
        <v>1</v>
      </c>
      <c r="L261" s="2">
        <f t="shared" si="9"/>
        <v>2.77</v>
      </c>
      <c r="M261" s="1">
        <v>1</v>
      </c>
      <c r="N261" s="2">
        <v>2.77</v>
      </c>
      <c r="O261" s="1" t="s">
        <v>1746</v>
      </c>
    </row>
    <row r="262" spans="1:15" x14ac:dyDescent="0.25">
      <c r="A262" s="1">
        <v>261</v>
      </c>
      <c r="B262" s="1" t="s">
        <v>276</v>
      </c>
      <c r="C262" s="10">
        <v>44893</v>
      </c>
      <c r="D262" s="22">
        <v>0</v>
      </c>
      <c r="E262" s="17" t="s">
        <v>1544</v>
      </c>
      <c r="F262" s="15">
        <v>4</v>
      </c>
      <c r="G262" s="2">
        <v>1.31</v>
      </c>
      <c r="H262" s="3">
        <v>4</v>
      </c>
      <c r="I262" s="2">
        <v>0.31</v>
      </c>
      <c r="J262" s="2">
        <f t="shared" si="8"/>
        <v>1</v>
      </c>
      <c r="K262" s="1">
        <v>1</v>
      </c>
      <c r="L262" s="2">
        <f t="shared" si="9"/>
        <v>1</v>
      </c>
      <c r="M262" s="1">
        <v>2</v>
      </c>
      <c r="N262" s="2">
        <v>1.2363999999999999</v>
      </c>
      <c r="O262" s="1" t="s">
        <v>1746</v>
      </c>
    </row>
    <row r="263" spans="1:15" x14ac:dyDescent="0.25">
      <c r="A263" s="1">
        <v>262</v>
      </c>
      <c r="B263" s="1" t="s">
        <v>277</v>
      </c>
      <c r="C263" s="10">
        <v>44893</v>
      </c>
      <c r="D263" s="22">
        <v>0</v>
      </c>
      <c r="E263" s="17" t="s">
        <v>367</v>
      </c>
      <c r="F263" s="15">
        <v>20</v>
      </c>
      <c r="G263" s="2">
        <v>2.5099999999999998</v>
      </c>
      <c r="H263" s="3">
        <v>21</v>
      </c>
      <c r="I263" s="2">
        <v>0.78</v>
      </c>
      <c r="J263" s="2">
        <f t="shared" si="8"/>
        <v>1.7299999999999998</v>
      </c>
      <c r="K263" s="1">
        <v>1</v>
      </c>
      <c r="L263" s="2">
        <f t="shared" si="9"/>
        <v>1.7299999999999998</v>
      </c>
      <c r="M263" s="1">
        <v>1</v>
      </c>
      <c r="N263" s="2">
        <v>1.7299999999999998</v>
      </c>
      <c r="O263" s="1" t="s">
        <v>1746</v>
      </c>
    </row>
    <row r="264" spans="1:15" x14ac:dyDescent="0.25">
      <c r="A264" s="1">
        <v>263</v>
      </c>
      <c r="B264" s="1" t="s">
        <v>277</v>
      </c>
      <c r="C264" s="10">
        <v>44894</v>
      </c>
      <c r="D264" s="22">
        <v>0</v>
      </c>
      <c r="E264" s="17" t="s">
        <v>213</v>
      </c>
      <c r="F264" s="15">
        <v>24</v>
      </c>
      <c r="G264" s="2">
        <v>3.33</v>
      </c>
      <c r="H264" s="3">
        <v>22</v>
      </c>
      <c r="I264" s="2">
        <v>1.1200000000000001</v>
      </c>
      <c r="J264" s="2">
        <f t="shared" si="8"/>
        <v>2.21</v>
      </c>
      <c r="K264" s="1">
        <v>1</v>
      </c>
      <c r="L264" s="2">
        <f t="shared" si="9"/>
        <v>2.21</v>
      </c>
      <c r="M264" s="1">
        <v>1</v>
      </c>
      <c r="N264" s="2">
        <v>2.21</v>
      </c>
      <c r="O264" s="1" t="s">
        <v>1746</v>
      </c>
    </row>
    <row r="265" spans="1:15" x14ac:dyDescent="0.25">
      <c r="A265" s="1">
        <v>264</v>
      </c>
      <c r="B265" s="1" t="s">
        <v>277</v>
      </c>
      <c r="C265" s="10">
        <v>44895</v>
      </c>
      <c r="D265" s="22">
        <v>0</v>
      </c>
      <c r="E265" s="17" t="s">
        <v>213</v>
      </c>
      <c r="F265" s="15">
        <v>24</v>
      </c>
      <c r="G265" s="2">
        <v>3.46</v>
      </c>
      <c r="H265" s="3">
        <v>20</v>
      </c>
      <c r="I265" s="2">
        <v>1.0900000000000001</v>
      </c>
      <c r="J265" s="2">
        <f t="shared" si="8"/>
        <v>2.37</v>
      </c>
      <c r="K265" s="1">
        <v>1</v>
      </c>
      <c r="L265" s="2">
        <f t="shared" si="9"/>
        <v>2.37</v>
      </c>
      <c r="M265" s="1">
        <v>1</v>
      </c>
      <c r="N265" s="2">
        <v>2.37</v>
      </c>
      <c r="O265" s="1" t="s">
        <v>1746</v>
      </c>
    </row>
    <row r="266" spans="1:15" x14ac:dyDescent="0.25">
      <c r="A266" s="1">
        <v>265</v>
      </c>
      <c r="B266" s="1" t="s">
        <v>277</v>
      </c>
      <c r="C266" s="10">
        <v>44896</v>
      </c>
      <c r="D266" s="22">
        <v>0</v>
      </c>
      <c r="E266" s="17" t="s">
        <v>213</v>
      </c>
      <c r="F266" s="15">
        <v>24</v>
      </c>
      <c r="G266" s="2">
        <v>3.49</v>
      </c>
      <c r="H266" s="3">
        <v>20</v>
      </c>
      <c r="I266" s="2">
        <v>1.1100000000000001</v>
      </c>
      <c r="J266" s="2">
        <f t="shared" si="8"/>
        <v>2.38</v>
      </c>
      <c r="K266" s="1">
        <v>1</v>
      </c>
      <c r="L266" s="2">
        <f t="shared" si="9"/>
        <v>2.38</v>
      </c>
      <c r="M266" s="1">
        <v>1</v>
      </c>
      <c r="N266" s="2">
        <v>2.38</v>
      </c>
      <c r="O266" s="1" t="s">
        <v>1746</v>
      </c>
    </row>
    <row r="267" spans="1:15" x14ac:dyDescent="0.25">
      <c r="A267" s="1">
        <v>266</v>
      </c>
      <c r="B267" s="1" t="s">
        <v>277</v>
      </c>
      <c r="C267" s="10">
        <v>44897</v>
      </c>
      <c r="D267" s="22">
        <v>0</v>
      </c>
      <c r="E267" s="17" t="s">
        <v>213</v>
      </c>
      <c r="F267" s="15">
        <v>24</v>
      </c>
      <c r="G267" s="2">
        <v>3.55</v>
      </c>
      <c r="H267" s="3">
        <v>18</v>
      </c>
      <c r="I267" s="2">
        <v>1.1100000000000001</v>
      </c>
      <c r="J267" s="2">
        <f t="shared" si="8"/>
        <v>2.4399999999999995</v>
      </c>
      <c r="K267" s="1">
        <v>1</v>
      </c>
      <c r="L267" s="2">
        <f t="shared" si="9"/>
        <v>2.4399999999999995</v>
      </c>
      <c r="M267" s="1">
        <v>1</v>
      </c>
      <c r="N267" s="2">
        <v>2.4399999999999995</v>
      </c>
      <c r="O267" s="1" t="s">
        <v>1746</v>
      </c>
    </row>
    <row r="268" spans="1:15" x14ac:dyDescent="0.25">
      <c r="A268" s="1">
        <v>267</v>
      </c>
      <c r="B268" s="1" t="s">
        <v>277</v>
      </c>
      <c r="C268" s="10">
        <v>44898</v>
      </c>
      <c r="D268" s="22">
        <v>0</v>
      </c>
      <c r="E268" s="17" t="s">
        <v>213</v>
      </c>
      <c r="F268" s="15">
        <v>24</v>
      </c>
      <c r="G268" s="2">
        <v>3.68</v>
      </c>
      <c r="H268" s="3">
        <v>17</v>
      </c>
      <c r="I268" s="2">
        <v>1.21</v>
      </c>
      <c r="J268" s="2">
        <f t="shared" si="8"/>
        <v>2.4700000000000002</v>
      </c>
      <c r="K268" s="1">
        <v>1</v>
      </c>
      <c r="L268" s="2">
        <f t="shared" si="9"/>
        <v>2.4700000000000002</v>
      </c>
      <c r="M268" s="1">
        <v>1</v>
      </c>
      <c r="N268" s="2">
        <v>2.4700000000000002</v>
      </c>
      <c r="O268" s="1" t="s">
        <v>1746</v>
      </c>
    </row>
    <row r="269" spans="1:15" x14ac:dyDescent="0.25">
      <c r="A269" s="1">
        <v>268</v>
      </c>
      <c r="B269" s="1" t="s">
        <v>277</v>
      </c>
      <c r="C269" s="10">
        <v>44899</v>
      </c>
      <c r="D269" s="22">
        <v>0</v>
      </c>
      <c r="E269" s="17" t="s">
        <v>213</v>
      </c>
      <c r="F269" s="15">
        <v>24</v>
      </c>
      <c r="G269" s="2">
        <v>3.75</v>
      </c>
      <c r="H269" s="3">
        <v>15</v>
      </c>
      <c r="I269" s="2">
        <v>1.19</v>
      </c>
      <c r="J269" s="2">
        <f t="shared" si="8"/>
        <v>2.56</v>
      </c>
      <c r="K269" s="1">
        <v>1</v>
      </c>
      <c r="L269" s="2">
        <f t="shared" si="9"/>
        <v>2.56</v>
      </c>
      <c r="M269" s="1">
        <v>1</v>
      </c>
      <c r="N269" s="2">
        <v>2.56</v>
      </c>
      <c r="O269" s="1" t="s">
        <v>1746</v>
      </c>
    </row>
    <row r="270" spans="1:15" x14ac:dyDescent="0.25">
      <c r="A270" s="1">
        <v>269</v>
      </c>
      <c r="B270" s="1" t="s">
        <v>277</v>
      </c>
      <c r="C270" s="10">
        <v>44900</v>
      </c>
      <c r="D270" s="22">
        <v>0</v>
      </c>
      <c r="E270" s="17" t="s">
        <v>213</v>
      </c>
      <c r="F270" s="15">
        <v>24</v>
      </c>
      <c r="G270" s="2">
        <v>4.01</v>
      </c>
      <c r="H270" s="3">
        <v>14</v>
      </c>
      <c r="I270" s="2">
        <v>1.32</v>
      </c>
      <c r="J270" s="2">
        <f t="shared" si="8"/>
        <v>2.6899999999999995</v>
      </c>
      <c r="K270" s="1">
        <v>1</v>
      </c>
      <c r="L270" s="2">
        <f t="shared" si="9"/>
        <v>2.6899999999999995</v>
      </c>
      <c r="M270" s="1">
        <v>1</v>
      </c>
      <c r="N270" s="2">
        <v>2.6899999999999995</v>
      </c>
      <c r="O270" s="1" t="s">
        <v>1746</v>
      </c>
    </row>
    <row r="271" spans="1:15" x14ac:dyDescent="0.25">
      <c r="A271" s="1">
        <v>270</v>
      </c>
      <c r="B271" s="1" t="s">
        <v>277</v>
      </c>
      <c r="C271" s="10">
        <v>44901</v>
      </c>
      <c r="D271" s="22">
        <v>0</v>
      </c>
      <c r="E271" s="17" t="s">
        <v>213</v>
      </c>
      <c r="F271" s="15">
        <v>24</v>
      </c>
      <c r="G271" s="2">
        <v>4.37</v>
      </c>
      <c r="H271" s="3">
        <v>11</v>
      </c>
      <c r="I271" s="2">
        <v>1.5</v>
      </c>
      <c r="J271" s="2">
        <f t="shared" si="8"/>
        <v>2.87</v>
      </c>
      <c r="K271" s="1">
        <v>1</v>
      </c>
      <c r="L271" s="2">
        <f t="shared" si="9"/>
        <v>2.87</v>
      </c>
      <c r="M271" s="1">
        <v>1</v>
      </c>
      <c r="N271" s="2">
        <v>2.87</v>
      </c>
      <c r="O271" s="1" t="s">
        <v>1746</v>
      </c>
    </row>
    <row r="272" spans="1:15" x14ac:dyDescent="0.25">
      <c r="A272" s="1">
        <v>271</v>
      </c>
      <c r="B272" s="1" t="s">
        <v>277</v>
      </c>
      <c r="C272" s="10">
        <v>44902</v>
      </c>
      <c r="D272" s="22">
        <v>0</v>
      </c>
      <c r="E272" s="17" t="s">
        <v>213</v>
      </c>
      <c r="F272" s="15">
        <v>24</v>
      </c>
      <c r="G272" s="2">
        <v>4.38</v>
      </c>
      <c r="H272" s="3">
        <v>8</v>
      </c>
      <c r="I272" s="2">
        <v>1.44</v>
      </c>
      <c r="J272" s="2">
        <f t="shared" si="8"/>
        <v>2.94</v>
      </c>
      <c r="K272" s="1">
        <v>1</v>
      </c>
      <c r="L272" s="2">
        <f t="shared" si="9"/>
        <v>2.94</v>
      </c>
      <c r="M272" s="1">
        <v>1</v>
      </c>
      <c r="N272" s="2">
        <v>2.94</v>
      </c>
      <c r="O272" s="1" t="s">
        <v>1746</v>
      </c>
    </row>
    <row r="273" spans="1:15" x14ac:dyDescent="0.25">
      <c r="A273" s="1">
        <v>272</v>
      </c>
      <c r="B273" s="1" t="s">
        <v>277</v>
      </c>
      <c r="C273" s="10">
        <v>44903</v>
      </c>
      <c r="D273" s="22">
        <v>0</v>
      </c>
      <c r="E273" s="17" t="s">
        <v>213</v>
      </c>
      <c r="F273" s="15">
        <v>24</v>
      </c>
      <c r="G273" s="2">
        <v>4.3899999999999997</v>
      </c>
      <c r="H273" s="3">
        <v>6</v>
      </c>
      <c r="I273" s="2">
        <v>1.43</v>
      </c>
      <c r="J273" s="2">
        <f t="shared" si="8"/>
        <v>2.96</v>
      </c>
      <c r="K273" s="1">
        <v>1</v>
      </c>
      <c r="L273" s="2">
        <f t="shared" si="9"/>
        <v>2.96</v>
      </c>
      <c r="M273" s="1">
        <v>1</v>
      </c>
      <c r="N273" s="2">
        <v>2.96</v>
      </c>
      <c r="O273" s="1" t="s">
        <v>1746</v>
      </c>
    </row>
    <row r="274" spans="1:15" x14ac:dyDescent="0.25">
      <c r="A274" s="1">
        <v>273</v>
      </c>
      <c r="B274" s="1" t="s">
        <v>277</v>
      </c>
      <c r="C274" s="10">
        <v>44904</v>
      </c>
      <c r="D274" s="22">
        <v>0</v>
      </c>
      <c r="E274" s="17" t="s">
        <v>213</v>
      </c>
      <c r="F274" s="15">
        <v>24</v>
      </c>
      <c r="G274" s="2">
        <v>4.4000000000000004</v>
      </c>
      <c r="H274" s="3">
        <v>6</v>
      </c>
      <c r="I274" s="2">
        <v>1.41</v>
      </c>
      <c r="J274" s="2">
        <f t="shared" si="8"/>
        <v>2.99</v>
      </c>
      <c r="K274" s="1">
        <v>1</v>
      </c>
      <c r="L274" s="2">
        <f t="shared" si="9"/>
        <v>2.99</v>
      </c>
      <c r="M274" s="1">
        <v>1</v>
      </c>
      <c r="N274" s="2">
        <v>2.99</v>
      </c>
      <c r="O274" s="1" t="s">
        <v>1746</v>
      </c>
    </row>
    <row r="275" spans="1:15" x14ac:dyDescent="0.25">
      <c r="A275" s="1">
        <v>274</v>
      </c>
      <c r="B275" s="1" t="s">
        <v>277</v>
      </c>
      <c r="C275" s="10">
        <v>44905</v>
      </c>
      <c r="D275" s="22">
        <v>0</v>
      </c>
      <c r="E275" s="17" t="s">
        <v>213</v>
      </c>
      <c r="F275" s="15">
        <v>24</v>
      </c>
      <c r="G275" s="2">
        <v>4.42</v>
      </c>
      <c r="H275" s="3">
        <v>6</v>
      </c>
      <c r="I275" s="2">
        <v>1.44</v>
      </c>
      <c r="J275" s="2">
        <f t="shared" si="8"/>
        <v>2.98</v>
      </c>
      <c r="K275" s="1">
        <v>1</v>
      </c>
      <c r="L275" s="2">
        <f t="shared" si="9"/>
        <v>2.98</v>
      </c>
      <c r="M275" s="1">
        <v>1</v>
      </c>
      <c r="N275" s="2">
        <v>2.98</v>
      </c>
      <c r="O275" s="1" t="s">
        <v>1746</v>
      </c>
    </row>
    <row r="276" spans="1:15" x14ac:dyDescent="0.25">
      <c r="A276" s="1">
        <v>275</v>
      </c>
      <c r="B276" s="1" t="s">
        <v>277</v>
      </c>
      <c r="C276" s="10">
        <v>44906</v>
      </c>
      <c r="D276" s="22">
        <v>0</v>
      </c>
      <c r="E276" s="17" t="s">
        <v>213</v>
      </c>
      <c r="F276" s="15">
        <v>24</v>
      </c>
      <c r="G276" s="2">
        <v>4.42</v>
      </c>
      <c r="H276" s="3">
        <v>6</v>
      </c>
      <c r="I276" s="2">
        <v>1.43</v>
      </c>
      <c r="J276" s="2">
        <f t="shared" si="8"/>
        <v>2.99</v>
      </c>
      <c r="K276" s="1">
        <v>1</v>
      </c>
      <c r="L276" s="2">
        <f t="shared" si="9"/>
        <v>2.99</v>
      </c>
      <c r="M276" s="1">
        <v>1</v>
      </c>
      <c r="N276" s="2">
        <v>2.99</v>
      </c>
      <c r="O276" s="1" t="s">
        <v>1746</v>
      </c>
    </row>
    <row r="277" spans="1:15" x14ac:dyDescent="0.25">
      <c r="A277" s="1">
        <v>276</v>
      </c>
      <c r="B277" s="1" t="s">
        <v>277</v>
      </c>
      <c r="C277" s="10">
        <v>44907</v>
      </c>
      <c r="D277" s="22">
        <v>0</v>
      </c>
      <c r="E277" s="17" t="s">
        <v>213</v>
      </c>
      <c r="F277" s="15">
        <v>24</v>
      </c>
      <c r="G277" s="2">
        <v>4.43</v>
      </c>
      <c r="H277" s="3">
        <v>7</v>
      </c>
      <c r="I277" s="2">
        <v>1.46</v>
      </c>
      <c r="J277" s="2">
        <f t="shared" si="8"/>
        <v>2.9699999999999998</v>
      </c>
      <c r="K277" s="1">
        <v>1</v>
      </c>
      <c r="L277" s="2">
        <f t="shared" si="9"/>
        <v>2.9699999999999998</v>
      </c>
      <c r="M277" s="1">
        <v>1</v>
      </c>
      <c r="N277" s="2">
        <v>2.9699999999999998</v>
      </c>
      <c r="O277" s="1" t="s">
        <v>1746</v>
      </c>
    </row>
    <row r="278" spans="1:15" x14ac:dyDescent="0.25">
      <c r="A278" s="1">
        <v>277</v>
      </c>
      <c r="B278" s="1" t="s">
        <v>277</v>
      </c>
      <c r="C278" s="10">
        <v>44908</v>
      </c>
      <c r="D278" s="22">
        <v>0</v>
      </c>
      <c r="E278" s="17" t="s">
        <v>213</v>
      </c>
      <c r="F278" s="15">
        <v>24</v>
      </c>
      <c r="G278" s="2">
        <v>4.46</v>
      </c>
      <c r="H278" s="3">
        <v>5</v>
      </c>
      <c r="I278" s="2">
        <v>1.41</v>
      </c>
      <c r="J278" s="2">
        <f t="shared" si="8"/>
        <v>3.05</v>
      </c>
      <c r="K278" s="1">
        <v>1</v>
      </c>
      <c r="L278" s="2">
        <f t="shared" si="9"/>
        <v>3.05</v>
      </c>
      <c r="M278" s="1">
        <v>1</v>
      </c>
      <c r="N278" s="2">
        <v>3.05</v>
      </c>
      <c r="O278" s="1" t="s">
        <v>1746</v>
      </c>
    </row>
    <row r="279" spans="1:15" x14ac:dyDescent="0.25">
      <c r="A279" s="1">
        <v>278</v>
      </c>
      <c r="B279" s="1" t="s">
        <v>277</v>
      </c>
      <c r="C279" s="10">
        <v>44909</v>
      </c>
      <c r="D279" s="22">
        <v>0</v>
      </c>
      <c r="E279" s="17" t="s">
        <v>213</v>
      </c>
      <c r="F279" s="15">
        <v>24</v>
      </c>
      <c r="G279" s="2">
        <v>3.52</v>
      </c>
      <c r="H279" s="3">
        <v>9</v>
      </c>
      <c r="I279" s="2">
        <v>0.54</v>
      </c>
      <c r="J279" s="2">
        <f t="shared" si="8"/>
        <v>2.98</v>
      </c>
      <c r="K279" s="1">
        <v>1</v>
      </c>
      <c r="L279" s="2">
        <f t="shared" si="9"/>
        <v>2.98</v>
      </c>
      <c r="M279" s="1">
        <v>1</v>
      </c>
      <c r="N279" s="2">
        <v>2.98</v>
      </c>
      <c r="O279" s="1" t="s">
        <v>1746</v>
      </c>
    </row>
    <row r="280" spans="1:15" x14ac:dyDescent="0.25">
      <c r="A280" s="1">
        <v>279</v>
      </c>
      <c r="B280" s="1" t="s">
        <v>276</v>
      </c>
      <c r="C280" s="10">
        <v>44909</v>
      </c>
      <c r="D280" s="22">
        <v>0</v>
      </c>
      <c r="E280" s="17" t="s">
        <v>213</v>
      </c>
      <c r="F280" s="15">
        <v>23</v>
      </c>
      <c r="G280" s="2">
        <v>2.68</v>
      </c>
      <c r="H280" s="3">
        <v>10</v>
      </c>
      <c r="I280" s="2">
        <v>0.82</v>
      </c>
      <c r="J280" s="2">
        <f t="shared" si="8"/>
        <v>1.8600000000000003</v>
      </c>
      <c r="K280" s="1">
        <v>1</v>
      </c>
      <c r="L280" s="2">
        <f t="shared" si="9"/>
        <v>1.8600000000000003</v>
      </c>
      <c r="M280" s="1">
        <v>1</v>
      </c>
      <c r="N280" s="2">
        <v>1.8600000000000003</v>
      </c>
      <c r="O280" s="1" t="s">
        <v>1746</v>
      </c>
    </row>
    <row r="281" spans="1:15" x14ac:dyDescent="0.25">
      <c r="A281" s="1">
        <v>280</v>
      </c>
      <c r="B281" s="1" t="s">
        <v>277</v>
      </c>
      <c r="C281" s="10">
        <v>44910</v>
      </c>
      <c r="D281" s="22">
        <v>0</v>
      </c>
      <c r="E281" s="17" t="s">
        <v>213</v>
      </c>
      <c r="F281" s="15">
        <v>24</v>
      </c>
      <c r="G281" s="2">
        <v>3.37</v>
      </c>
      <c r="H281" s="3">
        <v>7</v>
      </c>
      <c r="I281" s="2">
        <v>0.49</v>
      </c>
      <c r="J281" s="2">
        <f t="shared" si="8"/>
        <v>2.88</v>
      </c>
      <c r="K281" s="1">
        <v>1</v>
      </c>
      <c r="L281" s="2">
        <f t="shared" si="9"/>
        <v>2.88</v>
      </c>
      <c r="M281" s="1">
        <v>1</v>
      </c>
      <c r="N281" s="2">
        <v>2.88</v>
      </c>
      <c r="O281" s="1" t="s">
        <v>1746</v>
      </c>
    </row>
    <row r="282" spans="1:15" x14ac:dyDescent="0.25">
      <c r="A282" s="1">
        <v>281</v>
      </c>
      <c r="B282" s="1" t="s">
        <v>276</v>
      </c>
      <c r="C282" s="10">
        <v>44910</v>
      </c>
      <c r="D282" s="22">
        <v>0</v>
      </c>
      <c r="E282" s="17" t="s">
        <v>213</v>
      </c>
      <c r="F282" s="15">
        <v>24</v>
      </c>
      <c r="G282" s="2">
        <v>4.01</v>
      </c>
      <c r="H282" s="3">
        <v>3</v>
      </c>
      <c r="I282" s="2">
        <v>1.24</v>
      </c>
      <c r="J282" s="2">
        <f t="shared" si="8"/>
        <v>2.7699999999999996</v>
      </c>
      <c r="K282" s="1">
        <v>1</v>
      </c>
      <c r="L282" s="2">
        <f t="shared" si="9"/>
        <v>2.7699999999999996</v>
      </c>
      <c r="M282" s="1">
        <v>1</v>
      </c>
      <c r="N282" s="2">
        <v>2.7699999999999996</v>
      </c>
      <c r="O282" s="1" t="s">
        <v>1746</v>
      </c>
    </row>
    <row r="283" spans="1:15" x14ac:dyDescent="0.25">
      <c r="A283" s="1">
        <v>282</v>
      </c>
      <c r="B283" s="1" t="s">
        <v>277</v>
      </c>
      <c r="C283" s="10">
        <v>44911</v>
      </c>
      <c r="D283" s="22">
        <v>0</v>
      </c>
      <c r="E283" s="17" t="s">
        <v>213</v>
      </c>
      <c r="F283" s="15">
        <v>24</v>
      </c>
      <c r="G283" s="2">
        <v>3.4</v>
      </c>
      <c r="H283" s="3">
        <v>6</v>
      </c>
      <c r="I283" s="2">
        <v>0.54</v>
      </c>
      <c r="J283" s="2">
        <f t="shared" si="8"/>
        <v>2.86</v>
      </c>
      <c r="K283" s="1">
        <v>1</v>
      </c>
      <c r="L283" s="2">
        <f t="shared" si="9"/>
        <v>2.86</v>
      </c>
      <c r="M283" s="1">
        <v>1</v>
      </c>
      <c r="N283" s="2">
        <v>2.86</v>
      </c>
      <c r="O283" s="1" t="s">
        <v>1746</v>
      </c>
    </row>
    <row r="284" spans="1:15" x14ac:dyDescent="0.25">
      <c r="A284" s="1">
        <v>283</v>
      </c>
      <c r="B284" s="1" t="s">
        <v>276</v>
      </c>
      <c r="C284" s="10">
        <v>44911</v>
      </c>
      <c r="D284" s="22">
        <v>0</v>
      </c>
      <c r="E284" s="17" t="s">
        <v>213</v>
      </c>
      <c r="F284" s="15">
        <v>24</v>
      </c>
      <c r="G284" s="2">
        <v>3.63</v>
      </c>
      <c r="H284" s="3">
        <v>2</v>
      </c>
      <c r="I284" s="2">
        <v>1.24</v>
      </c>
      <c r="J284" s="2">
        <f t="shared" si="8"/>
        <v>2.3899999999999997</v>
      </c>
      <c r="K284" s="1">
        <v>1</v>
      </c>
      <c r="L284" s="2">
        <f t="shared" si="9"/>
        <v>2.3899999999999997</v>
      </c>
      <c r="M284" s="1">
        <v>1</v>
      </c>
      <c r="N284" s="2">
        <v>2.3899999999999997</v>
      </c>
      <c r="O284" s="1" t="s">
        <v>1746</v>
      </c>
    </row>
    <row r="285" spans="1:15" x14ac:dyDescent="0.25">
      <c r="A285" s="1">
        <v>284</v>
      </c>
      <c r="B285" s="1" t="s">
        <v>277</v>
      </c>
      <c r="C285" s="10">
        <v>44912</v>
      </c>
      <c r="D285" s="22">
        <v>0</v>
      </c>
      <c r="E285" s="17" t="s">
        <v>213</v>
      </c>
      <c r="F285" s="15">
        <v>24</v>
      </c>
      <c r="G285" s="2">
        <v>3.71</v>
      </c>
      <c r="H285" s="3">
        <v>6</v>
      </c>
      <c r="I285" s="2">
        <v>0.7</v>
      </c>
      <c r="J285" s="2">
        <f t="shared" si="8"/>
        <v>3.01</v>
      </c>
      <c r="K285" s="1">
        <v>1</v>
      </c>
      <c r="L285" s="2">
        <f t="shared" si="9"/>
        <v>3.01</v>
      </c>
      <c r="M285" s="1">
        <v>1</v>
      </c>
      <c r="N285" s="2">
        <v>3.01</v>
      </c>
      <c r="O285" s="1" t="s">
        <v>1746</v>
      </c>
    </row>
    <row r="286" spans="1:15" x14ac:dyDescent="0.25">
      <c r="A286" s="1">
        <v>285</v>
      </c>
      <c r="B286" s="1" t="s">
        <v>276</v>
      </c>
      <c r="C286" s="10">
        <v>44912</v>
      </c>
      <c r="D286" s="22">
        <v>0</v>
      </c>
      <c r="E286" s="17" t="s">
        <v>213</v>
      </c>
      <c r="F286" s="15">
        <v>24</v>
      </c>
      <c r="G286" s="2">
        <v>3.32</v>
      </c>
      <c r="H286" s="3">
        <v>2</v>
      </c>
      <c r="I286" s="2">
        <v>1.03</v>
      </c>
      <c r="J286" s="2">
        <f t="shared" si="8"/>
        <v>2.29</v>
      </c>
      <c r="K286" s="1">
        <v>1</v>
      </c>
      <c r="L286" s="2">
        <f t="shared" si="9"/>
        <v>2.29</v>
      </c>
      <c r="M286" s="1">
        <v>1</v>
      </c>
      <c r="N286" s="2">
        <v>2.29</v>
      </c>
      <c r="O286" s="1" t="s">
        <v>1746</v>
      </c>
    </row>
    <row r="287" spans="1:15" x14ac:dyDescent="0.25">
      <c r="A287" s="1">
        <v>286</v>
      </c>
      <c r="B287" s="1" t="s">
        <v>277</v>
      </c>
      <c r="C287" s="10">
        <v>44913</v>
      </c>
      <c r="D287" s="22">
        <v>0</v>
      </c>
      <c r="E287" s="17" t="s">
        <v>213</v>
      </c>
      <c r="F287" s="15">
        <v>24</v>
      </c>
      <c r="G287" s="2">
        <v>3.76</v>
      </c>
      <c r="H287" s="3">
        <v>5</v>
      </c>
      <c r="I287" s="2">
        <v>0.7</v>
      </c>
      <c r="J287" s="2">
        <f t="shared" si="8"/>
        <v>3.0599999999999996</v>
      </c>
      <c r="K287" s="1">
        <v>1</v>
      </c>
      <c r="L287" s="2">
        <f t="shared" si="9"/>
        <v>3.0599999999999996</v>
      </c>
      <c r="M287" s="1">
        <v>1</v>
      </c>
      <c r="N287" s="2">
        <v>3.0599999999999996</v>
      </c>
      <c r="O287" s="1" t="s">
        <v>1746</v>
      </c>
    </row>
    <row r="288" spans="1:15" x14ac:dyDescent="0.25">
      <c r="A288" s="1">
        <v>287</v>
      </c>
      <c r="B288" s="1" t="s">
        <v>276</v>
      </c>
      <c r="C288" s="10">
        <v>44913</v>
      </c>
      <c r="D288" s="22">
        <v>0</v>
      </c>
      <c r="E288" s="17" t="s">
        <v>213</v>
      </c>
      <c r="F288" s="15">
        <v>24</v>
      </c>
      <c r="G288" s="2">
        <v>3.25</v>
      </c>
      <c r="H288" s="3">
        <v>1</v>
      </c>
      <c r="I288" s="2">
        <v>1.04</v>
      </c>
      <c r="J288" s="2">
        <f t="shared" si="8"/>
        <v>2.21</v>
      </c>
      <c r="K288" s="1">
        <v>1</v>
      </c>
      <c r="L288" s="2">
        <f t="shared" si="9"/>
        <v>2.21</v>
      </c>
      <c r="M288" s="1">
        <v>1</v>
      </c>
      <c r="N288" s="2">
        <v>2.21</v>
      </c>
      <c r="O288" s="1" t="s">
        <v>1746</v>
      </c>
    </row>
    <row r="289" spans="1:15" x14ac:dyDescent="0.25">
      <c r="A289" s="1">
        <v>288</v>
      </c>
      <c r="B289" s="1" t="s">
        <v>277</v>
      </c>
      <c r="C289" s="10">
        <v>44914</v>
      </c>
      <c r="D289" s="22">
        <v>0</v>
      </c>
      <c r="E289" s="17" t="s">
        <v>213</v>
      </c>
      <c r="F289" s="15">
        <v>24</v>
      </c>
      <c r="G289" s="2">
        <v>3.79</v>
      </c>
      <c r="H289" s="3">
        <v>3</v>
      </c>
      <c r="I289" s="2">
        <v>0.7</v>
      </c>
      <c r="J289" s="2">
        <f t="shared" si="8"/>
        <v>3.09</v>
      </c>
      <c r="K289" s="1">
        <v>1</v>
      </c>
      <c r="L289" s="2">
        <f t="shared" si="9"/>
        <v>3.09</v>
      </c>
      <c r="M289" s="1">
        <v>1</v>
      </c>
      <c r="N289" s="2">
        <v>3.09</v>
      </c>
      <c r="O289" s="1" t="s">
        <v>1746</v>
      </c>
    </row>
    <row r="290" spans="1:15" x14ac:dyDescent="0.25">
      <c r="A290" s="1">
        <v>289</v>
      </c>
      <c r="B290" s="1" t="s">
        <v>276</v>
      </c>
      <c r="C290" s="10">
        <v>44914</v>
      </c>
      <c r="D290" s="22">
        <v>0</v>
      </c>
      <c r="E290" s="17" t="s">
        <v>213</v>
      </c>
      <c r="F290" s="15">
        <v>24</v>
      </c>
      <c r="G290" s="2">
        <v>3.16</v>
      </c>
      <c r="H290" s="3">
        <v>3</v>
      </c>
      <c r="I290" s="2">
        <v>1.01</v>
      </c>
      <c r="J290" s="2">
        <f t="shared" si="8"/>
        <v>2.1500000000000004</v>
      </c>
      <c r="K290" s="1">
        <v>1</v>
      </c>
      <c r="L290" s="2">
        <f t="shared" si="9"/>
        <v>2.1500000000000004</v>
      </c>
      <c r="M290" s="1">
        <v>1</v>
      </c>
      <c r="N290" s="2">
        <v>2.1500000000000004</v>
      </c>
      <c r="O290" s="1" t="s">
        <v>1746</v>
      </c>
    </row>
    <row r="291" spans="1:15" x14ac:dyDescent="0.25">
      <c r="A291" s="1">
        <v>290</v>
      </c>
      <c r="B291" s="1" t="s">
        <v>277</v>
      </c>
      <c r="C291" s="10">
        <v>44915</v>
      </c>
      <c r="D291" s="22">
        <v>0</v>
      </c>
      <c r="E291" s="17" t="s">
        <v>213</v>
      </c>
      <c r="F291" s="15">
        <v>24</v>
      </c>
      <c r="G291" s="2">
        <v>3.72</v>
      </c>
      <c r="H291" s="3">
        <v>3</v>
      </c>
      <c r="I291" s="2">
        <v>0.66</v>
      </c>
      <c r="J291" s="2">
        <f t="shared" si="8"/>
        <v>3.06</v>
      </c>
      <c r="K291" s="1">
        <v>1</v>
      </c>
      <c r="L291" s="2">
        <f t="shared" si="9"/>
        <v>3.06</v>
      </c>
      <c r="M291" s="1">
        <v>1</v>
      </c>
      <c r="N291" s="2">
        <v>3.06</v>
      </c>
      <c r="O291" s="1" t="s">
        <v>1746</v>
      </c>
    </row>
    <row r="292" spans="1:15" x14ac:dyDescent="0.25">
      <c r="A292" s="1">
        <v>291</v>
      </c>
      <c r="B292" s="1" t="s">
        <v>276</v>
      </c>
      <c r="C292" s="10">
        <v>44915</v>
      </c>
      <c r="D292" s="22">
        <v>0</v>
      </c>
      <c r="E292" s="17" t="s">
        <v>213</v>
      </c>
      <c r="F292" s="15">
        <v>24</v>
      </c>
      <c r="G292" s="2">
        <v>2.98</v>
      </c>
      <c r="H292" s="3">
        <v>5</v>
      </c>
      <c r="I292" s="2">
        <v>1.1000000000000001</v>
      </c>
      <c r="J292" s="2">
        <f t="shared" si="8"/>
        <v>1.88</v>
      </c>
      <c r="K292" s="1">
        <v>1</v>
      </c>
      <c r="L292" s="2">
        <f t="shared" si="9"/>
        <v>1.88</v>
      </c>
      <c r="M292" s="1">
        <v>1</v>
      </c>
      <c r="N292" s="2">
        <v>1.88</v>
      </c>
      <c r="O292" s="1" t="s">
        <v>1746</v>
      </c>
    </row>
    <row r="293" spans="1:15" x14ac:dyDescent="0.25">
      <c r="A293" s="1">
        <v>292</v>
      </c>
      <c r="B293" s="1" t="s">
        <v>277</v>
      </c>
      <c r="C293" s="10">
        <v>44916</v>
      </c>
      <c r="D293" s="22">
        <v>0</v>
      </c>
      <c r="E293" s="17" t="s">
        <v>213</v>
      </c>
      <c r="F293" s="15">
        <v>24</v>
      </c>
      <c r="G293" s="2">
        <v>3.71</v>
      </c>
      <c r="H293" s="3">
        <v>5</v>
      </c>
      <c r="I293" s="2">
        <v>0.66</v>
      </c>
      <c r="J293" s="2">
        <f t="shared" si="8"/>
        <v>3.05</v>
      </c>
      <c r="K293" s="1">
        <v>1</v>
      </c>
      <c r="L293" s="2">
        <f t="shared" si="9"/>
        <v>3.05</v>
      </c>
      <c r="M293" s="1">
        <v>1</v>
      </c>
      <c r="N293" s="2">
        <v>3.05</v>
      </c>
      <c r="O293" s="1" t="s">
        <v>1746</v>
      </c>
    </row>
    <row r="294" spans="1:15" x14ac:dyDescent="0.25">
      <c r="A294" s="1">
        <v>293</v>
      </c>
      <c r="B294" s="1" t="s">
        <v>276</v>
      </c>
      <c r="C294" s="10">
        <v>44916</v>
      </c>
      <c r="D294" s="22">
        <v>0</v>
      </c>
      <c r="E294" s="17" t="s">
        <v>213</v>
      </c>
      <c r="F294" s="15">
        <v>24</v>
      </c>
      <c r="G294" s="2">
        <v>2.91</v>
      </c>
      <c r="H294" s="3">
        <v>6</v>
      </c>
      <c r="I294" s="2">
        <v>1.0900000000000001</v>
      </c>
      <c r="J294" s="2">
        <f t="shared" si="8"/>
        <v>1.82</v>
      </c>
      <c r="K294" s="1">
        <v>1</v>
      </c>
      <c r="L294" s="2">
        <f t="shared" si="9"/>
        <v>1.82</v>
      </c>
      <c r="M294" s="1">
        <v>1</v>
      </c>
      <c r="N294" s="2">
        <v>1.82</v>
      </c>
      <c r="O294" s="1" t="s">
        <v>1746</v>
      </c>
    </row>
    <row r="295" spans="1:15" x14ac:dyDescent="0.25">
      <c r="A295" s="1">
        <v>294</v>
      </c>
      <c r="B295" s="1" t="s">
        <v>277</v>
      </c>
      <c r="C295" s="10">
        <v>44917</v>
      </c>
      <c r="D295" s="22">
        <v>0</v>
      </c>
      <c r="E295" s="17" t="s">
        <v>213</v>
      </c>
      <c r="F295" s="15">
        <v>24</v>
      </c>
      <c r="G295" s="2">
        <v>3.71</v>
      </c>
      <c r="H295" s="3">
        <v>5</v>
      </c>
      <c r="I295" s="2">
        <v>0.64</v>
      </c>
      <c r="J295" s="2">
        <f t="shared" si="8"/>
        <v>3.07</v>
      </c>
      <c r="K295" s="1">
        <v>1</v>
      </c>
      <c r="L295" s="2">
        <f t="shared" si="9"/>
        <v>3.07</v>
      </c>
      <c r="M295" s="1">
        <v>1</v>
      </c>
      <c r="N295" s="2">
        <v>3.07</v>
      </c>
      <c r="O295" s="1" t="s">
        <v>1746</v>
      </c>
    </row>
    <row r="296" spans="1:15" x14ac:dyDescent="0.25">
      <c r="A296" s="1">
        <v>295</v>
      </c>
      <c r="B296" s="1" t="s">
        <v>276</v>
      </c>
      <c r="C296" s="10">
        <v>44917</v>
      </c>
      <c r="D296" s="22">
        <v>0</v>
      </c>
      <c r="E296" s="17" t="s">
        <v>213</v>
      </c>
      <c r="F296" s="15">
        <v>24</v>
      </c>
      <c r="G296" s="2">
        <v>2.89</v>
      </c>
      <c r="H296" s="3">
        <v>5</v>
      </c>
      <c r="I296" s="2">
        <v>1.08</v>
      </c>
      <c r="J296" s="2">
        <f t="shared" si="8"/>
        <v>1.81</v>
      </c>
      <c r="K296" s="1">
        <v>1</v>
      </c>
      <c r="L296" s="2">
        <f t="shared" si="9"/>
        <v>1.81</v>
      </c>
      <c r="M296" s="1">
        <v>1</v>
      </c>
      <c r="N296" s="2">
        <v>1.81</v>
      </c>
      <c r="O296" s="1" t="s">
        <v>1746</v>
      </c>
    </row>
    <row r="297" spans="1:15" x14ac:dyDescent="0.25">
      <c r="A297" s="1">
        <v>296</v>
      </c>
      <c r="B297" s="1" t="s">
        <v>276</v>
      </c>
      <c r="C297" s="10">
        <v>44918</v>
      </c>
      <c r="D297" s="22">
        <v>0</v>
      </c>
      <c r="E297" s="17" t="s">
        <v>213</v>
      </c>
      <c r="F297" s="15">
        <v>24</v>
      </c>
      <c r="G297" s="2">
        <v>2.96</v>
      </c>
      <c r="H297" s="3">
        <v>4</v>
      </c>
      <c r="I297" s="2">
        <v>1.1499999999999999</v>
      </c>
      <c r="J297" s="2">
        <f t="shared" si="8"/>
        <v>1.81</v>
      </c>
      <c r="K297" s="1">
        <v>1</v>
      </c>
      <c r="L297" s="2">
        <f t="shared" si="9"/>
        <v>1.81</v>
      </c>
      <c r="M297" s="1">
        <v>1</v>
      </c>
      <c r="N297" s="2">
        <v>1.81</v>
      </c>
      <c r="O297" s="1" t="s">
        <v>1746</v>
      </c>
    </row>
    <row r="298" spans="1:15" x14ac:dyDescent="0.25">
      <c r="A298" s="1">
        <v>297</v>
      </c>
      <c r="B298" s="1" t="s">
        <v>277</v>
      </c>
      <c r="C298" s="10">
        <v>44918</v>
      </c>
      <c r="D298" s="22">
        <v>0</v>
      </c>
      <c r="E298" s="17" t="s">
        <v>213</v>
      </c>
      <c r="F298" s="15">
        <v>24</v>
      </c>
      <c r="G298" s="2">
        <v>3.64</v>
      </c>
      <c r="H298" s="3">
        <v>5</v>
      </c>
      <c r="I298" s="2">
        <v>0.53</v>
      </c>
      <c r="J298" s="2">
        <f t="shared" si="8"/>
        <v>3.1100000000000003</v>
      </c>
      <c r="K298" s="1">
        <v>1</v>
      </c>
      <c r="L298" s="2">
        <f t="shared" si="9"/>
        <v>3.1100000000000003</v>
      </c>
      <c r="M298" s="1">
        <v>1</v>
      </c>
      <c r="N298" s="2">
        <v>3.1100000000000003</v>
      </c>
      <c r="O298" s="1" t="s">
        <v>1746</v>
      </c>
    </row>
    <row r="299" spans="1:15" x14ac:dyDescent="0.25">
      <c r="A299" s="1">
        <v>298</v>
      </c>
      <c r="B299" s="1" t="s">
        <v>276</v>
      </c>
      <c r="C299" s="10">
        <v>44919</v>
      </c>
      <c r="D299" s="22">
        <v>0</v>
      </c>
      <c r="E299" s="17" t="s">
        <v>213</v>
      </c>
      <c r="F299" s="15">
        <v>24</v>
      </c>
      <c r="G299" s="2">
        <v>2.98</v>
      </c>
      <c r="H299" s="3">
        <v>4</v>
      </c>
      <c r="I299" s="2">
        <v>1.1599999999999999</v>
      </c>
      <c r="J299" s="2">
        <f t="shared" si="8"/>
        <v>1.82</v>
      </c>
      <c r="K299" s="1">
        <v>1</v>
      </c>
      <c r="L299" s="2">
        <f t="shared" si="9"/>
        <v>1.82</v>
      </c>
      <c r="M299" s="1">
        <v>1</v>
      </c>
      <c r="N299" s="2">
        <v>1.82</v>
      </c>
      <c r="O299" s="1" t="s">
        <v>1746</v>
      </c>
    </row>
    <row r="300" spans="1:15" x14ac:dyDescent="0.25">
      <c r="A300" s="1">
        <v>299</v>
      </c>
      <c r="B300" s="1" t="s">
        <v>277</v>
      </c>
      <c r="C300" s="10">
        <v>44919</v>
      </c>
      <c r="D300" s="22">
        <v>0</v>
      </c>
      <c r="E300" s="17" t="s">
        <v>213</v>
      </c>
      <c r="F300" s="15">
        <v>24</v>
      </c>
      <c r="G300" s="2">
        <v>3.72</v>
      </c>
      <c r="H300" s="3">
        <v>5</v>
      </c>
      <c r="I300" s="2">
        <v>0.64</v>
      </c>
      <c r="J300" s="2">
        <f t="shared" si="8"/>
        <v>3.08</v>
      </c>
      <c r="K300" s="1">
        <v>1</v>
      </c>
      <c r="L300" s="2">
        <f t="shared" si="9"/>
        <v>3.08</v>
      </c>
      <c r="M300" s="1">
        <v>1</v>
      </c>
      <c r="N300" s="2">
        <v>3.08</v>
      </c>
      <c r="O300" s="1" t="s">
        <v>1746</v>
      </c>
    </row>
    <row r="301" spans="1:15" x14ac:dyDescent="0.25">
      <c r="A301" s="1">
        <v>300</v>
      </c>
      <c r="B301" s="1" t="s">
        <v>276</v>
      </c>
      <c r="C301" s="10">
        <v>44920</v>
      </c>
      <c r="D301" s="22">
        <v>0</v>
      </c>
      <c r="E301" s="17" t="s">
        <v>213</v>
      </c>
      <c r="F301" s="15">
        <v>24</v>
      </c>
      <c r="G301" s="2">
        <v>3.06</v>
      </c>
      <c r="H301" s="3">
        <v>5</v>
      </c>
      <c r="I301" s="2">
        <v>1.1299999999999999</v>
      </c>
      <c r="J301" s="2">
        <f t="shared" si="8"/>
        <v>1.9300000000000002</v>
      </c>
      <c r="K301" s="1">
        <v>1</v>
      </c>
      <c r="L301" s="2">
        <f t="shared" si="9"/>
        <v>1.9300000000000002</v>
      </c>
      <c r="M301" s="1">
        <v>1</v>
      </c>
      <c r="N301" s="2">
        <v>1.9300000000000002</v>
      </c>
      <c r="O301" s="1" t="s">
        <v>1746</v>
      </c>
    </row>
    <row r="302" spans="1:15" x14ac:dyDescent="0.25">
      <c r="A302" s="1">
        <v>301</v>
      </c>
      <c r="B302" s="1" t="s">
        <v>277</v>
      </c>
      <c r="C302" s="10">
        <v>44920</v>
      </c>
      <c r="D302" s="22">
        <v>0</v>
      </c>
      <c r="E302" s="17" t="s">
        <v>213</v>
      </c>
      <c r="F302" s="15">
        <v>24</v>
      </c>
      <c r="G302" s="2">
        <v>3.75</v>
      </c>
      <c r="H302" s="3">
        <v>4</v>
      </c>
      <c r="I302" s="2">
        <v>0.62</v>
      </c>
      <c r="J302" s="2">
        <f t="shared" si="8"/>
        <v>3.13</v>
      </c>
      <c r="K302" s="1">
        <v>1</v>
      </c>
      <c r="L302" s="2">
        <f t="shared" si="9"/>
        <v>3.13</v>
      </c>
      <c r="M302" s="1">
        <v>1</v>
      </c>
      <c r="N302" s="2">
        <v>3.13</v>
      </c>
      <c r="O302" s="1" t="s">
        <v>1746</v>
      </c>
    </row>
    <row r="303" spans="1:15" x14ac:dyDescent="0.25">
      <c r="A303" s="1">
        <v>302</v>
      </c>
      <c r="B303" s="1" t="s">
        <v>276</v>
      </c>
      <c r="C303" s="10">
        <v>44921</v>
      </c>
      <c r="D303" s="22">
        <v>0</v>
      </c>
      <c r="E303" s="17" t="s">
        <v>218</v>
      </c>
      <c r="F303" s="15">
        <v>24</v>
      </c>
      <c r="G303" s="2">
        <v>3.06</v>
      </c>
      <c r="H303" s="3">
        <v>5</v>
      </c>
      <c r="I303" s="2">
        <v>1.1399999999999999</v>
      </c>
      <c r="J303" s="2">
        <f t="shared" si="8"/>
        <v>1.9200000000000002</v>
      </c>
      <c r="K303" s="1">
        <v>1</v>
      </c>
      <c r="L303" s="2">
        <f t="shared" si="9"/>
        <v>1.9200000000000002</v>
      </c>
      <c r="M303" s="1">
        <v>1</v>
      </c>
      <c r="N303" s="2">
        <v>1.9200000000000002</v>
      </c>
      <c r="O303" s="1" t="s">
        <v>1746</v>
      </c>
    </row>
    <row r="304" spans="1:15" x14ac:dyDescent="0.25">
      <c r="A304" s="1">
        <v>303</v>
      </c>
      <c r="B304" s="1" t="s">
        <v>277</v>
      </c>
      <c r="C304" s="10">
        <v>44921</v>
      </c>
      <c r="D304" s="22">
        <v>0</v>
      </c>
      <c r="E304" s="17" t="s">
        <v>218</v>
      </c>
      <c r="F304" s="15">
        <v>24</v>
      </c>
      <c r="G304" s="2">
        <v>3.74</v>
      </c>
      <c r="H304" s="3">
        <v>3</v>
      </c>
      <c r="I304" s="2">
        <v>0.6</v>
      </c>
      <c r="J304" s="2">
        <f t="shared" si="8"/>
        <v>3.14</v>
      </c>
      <c r="K304" s="1">
        <v>1</v>
      </c>
      <c r="L304" s="2">
        <f t="shared" si="9"/>
        <v>3.14</v>
      </c>
      <c r="M304" s="1">
        <v>1</v>
      </c>
      <c r="N304" s="2">
        <v>3.14</v>
      </c>
      <c r="O304" s="1" t="s">
        <v>1746</v>
      </c>
    </row>
    <row r="305" spans="1:15" x14ac:dyDescent="0.25">
      <c r="A305" s="1">
        <v>304</v>
      </c>
      <c r="B305" s="1" t="s">
        <v>276</v>
      </c>
      <c r="C305" s="10">
        <v>44922</v>
      </c>
      <c r="D305" s="22">
        <v>0</v>
      </c>
      <c r="E305" s="17" t="s">
        <v>218</v>
      </c>
      <c r="F305" s="15">
        <v>24</v>
      </c>
      <c r="G305" s="2">
        <v>3.08</v>
      </c>
      <c r="H305" s="3">
        <v>5</v>
      </c>
      <c r="I305" s="2">
        <v>1.08</v>
      </c>
      <c r="J305" s="2">
        <f t="shared" si="8"/>
        <v>2</v>
      </c>
      <c r="K305" s="1">
        <v>1</v>
      </c>
      <c r="L305" s="2">
        <f t="shared" si="9"/>
        <v>2</v>
      </c>
      <c r="M305" s="1">
        <v>1</v>
      </c>
      <c r="N305" s="2">
        <v>2</v>
      </c>
      <c r="O305" s="1" t="s">
        <v>1746</v>
      </c>
    </row>
    <row r="306" spans="1:15" x14ac:dyDescent="0.25">
      <c r="A306" s="1">
        <v>305</v>
      </c>
      <c r="B306" s="1" t="s">
        <v>277</v>
      </c>
      <c r="C306" s="10">
        <v>44922</v>
      </c>
      <c r="D306" s="22">
        <v>0</v>
      </c>
      <c r="E306" s="17" t="s">
        <v>218</v>
      </c>
      <c r="F306" s="15">
        <v>24</v>
      </c>
      <c r="G306" s="2">
        <v>3.71</v>
      </c>
      <c r="H306" s="3">
        <v>4</v>
      </c>
      <c r="I306" s="2">
        <v>0.61</v>
      </c>
      <c r="J306" s="2">
        <f t="shared" si="8"/>
        <v>3.1</v>
      </c>
      <c r="K306" s="1">
        <v>1</v>
      </c>
      <c r="L306" s="2">
        <f t="shared" si="9"/>
        <v>3.1</v>
      </c>
      <c r="M306" s="1">
        <v>1</v>
      </c>
      <c r="N306" s="2">
        <v>3.1</v>
      </c>
      <c r="O306" s="1" t="s">
        <v>1746</v>
      </c>
    </row>
    <row r="307" spans="1:15" x14ac:dyDescent="0.25">
      <c r="A307" s="1">
        <v>306</v>
      </c>
      <c r="B307" s="1" t="s">
        <v>276</v>
      </c>
      <c r="C307" s="10">
        <v>44923</v>
      </c>
      <c r="D307" s="22">
        <v>0</v>
      </c>
      <c r="E307" s="17" t="s">
        <v>213</v>
      </c>
      <c r="F307" s="15">
        <v>24</v>
      </c>
      <c r="G307" s="2">
        <v>3.11</v>
      </c>
      <c r="H307" s="3">
        <v>6</v>
      </c>
      <c r="I307" s="2">
        <v>1.1100000000000001</v>
      </c>
      <c r="J307" s="2">
        <f t="shared" si="8"/>
        <v>1.9999999999999998</v>
      </c>
      <c r="K307" s="1">
        <v>1</v>
      </c>
      <c r="L307" s="2">
        <f t="shared" si="9"/>
        <v>1.9999999999999998</v>
      </c>
      <c r="M307" s="1">
        <v>1</v>
      </c>
      <c r="N307" s="2">
        <v>1.9999999999999998</v>
      </c>
      <c r="O307" s="1" t="s">
        <v>1746</v>
      </c>
    </row>
    <row r="308" spans="1:15" x14ac:dyDescent="0.25">
      <c r="A308" s="1">
        <v>307</v>
      </c>
      <c r="B308" s="1" t="s">
        <v>277</v>
      </c>
      <c r="C308" s="10">
        <v>44923</v>
      </c>
      <c r="D308" s="22">
        <v>0</v>
      </c>
      <c r="E308" s="17" t="s">
        <v>213</v>
      </c>
      <c r="F308" s="15">
        <v>24</v>
      </c>
      <c r="G308" s="2">
        <v>3.69</v>
      </c>
      <c r="H308" s="3">
        <v>4</v>
      </c>
      <c r="I308" s="2">
        <v>0.59</v>
      </c>
      <c r="J308" s="2">
        <f t="shared" si="8"/>
        <v>3.1</v>
      </c>
      <c r="K308" s="1">
        <v>1</v>
      </c>
      <c r="L308" s="2">
        <f t="shared" si="9"/>
        <v>3.1</v>
      </c>
      <c r="M308" s="1">
        <v>1</v>
      </c>
      <c r="N308" s="2">
        <v>3.1</v>
      </c>
      <c r="O308" s="1" t="s">
        <v>1746</v>
      </c>
    </row>
    <row r="309" spans="1:15" x14ac:dyDescent="0.25">
      <c r="A309" s="1">
        <v>308</v>
      </c>
      <c r="B309" s="1" t="s">
        <v>276</v>
      </c>
      <c r="C309" s="10">
        <v>44924</v>
      </c>
      <c r="D309" s="22">
        <v>0</v>
      </c>
      <c r="E309" s="17" t="s">
        <v>213</v>
      </c>
      <c r="F309" s="15">
        <v>24</v>
      </c>
      <c r="G309" s="2">
        <v>3.13</v>
      </c>
      <c r="H309" s="3">
        <v>6</v>
      </c>
      <c r="I309" s="2">
        <v>1.1000000000000001</v>
      </c>
      <c r="J309" s="2">
        <f t="shared" si="8"/>
        <v>2.0299999999999998</v>
      </c>
      <c r="K309" s="1">
        <v>1</v>
      </c>
      <c r="L309" s="2">
        <f t="shared" si="9"/>
        <v>2.0299999999999998</v>
      </c>
      <c r="M309" s="1">
        <v>1</v>
      </c>
      <c r="N309" s="2">
        <v>2.0299999999999998</v>
      </c>
      <c r="O309" s="1" t="s">
        <v>1746</v>
      </c>
    </row>
    <row r="310" spans="1:15" x14ac:dyDescent="0.25">
      <c r="A310" s="1">
        <v>309</v>
      </c>
      <c r="B310" s="1" t="s">
        <v>277</v>
      </c>
      <c r="C310" s="10">
        <v>44924</v>
      </c>
      <c r="D310" s="22">
        <v>0</v>
      </c>
      <c r="E310" s="17" t="s">
        <v>213</v>
      </c>
      <c r="F310" s="15">
        <v>24</v>
      </c>
      <c r="G310" s="2">
        <v>3.69</v>
      </c>
      <c r="H310" s="3">
        <v>4</v>
      </c>
      <c r="I310" s="2">
        <v>0.56999999999999995</v>
      </c>
      <c r="J310" s="2">
        <f t="shared" si="8"/>
        <v>3.12</v>
      </c>
      <c r="K310" s="1">
        <v>1</v>
      </c>
      <c r="L310" s="2">
        <f t="shared" si="9"/>
        <v>3.12</v>
      </c>
      <c r="M310" s="1">
        <v>1</v>
      </c>
      <c r="N310" s="2">
        <v>3.12</v>
      </c>
      <c r="O310" s="1" t="s">
        <v>1746</v>
      </c>
    </row>
    <row r="311" spans="1:15" x14ac:dyDescent="0.25">
      <c r="A311" s="1">
        <v>310</v>
      </c>
      <c r="B311" s="1" t="s">
        <v>276</v>
      </c>
      <c r="C311" s="10">
        <v>44925</v>
      </c>
      <c r="D311" s="22">
        <v>0</v>
      </c>
      <c r="E311" s="17" t="s">
        <v>213</v>
      </c>
      <c r="F311" s="15">
        <v>24</v>
      </c>
      <c r="G311" s="2">
        <v>3.17</v>
      </c>
      <c r="H311" s="3">
        <v>6</v>
      </c>
      <c r="I311" s="2">
        <v>1.1200000000000001</v>
      </c>
      <c r="J311" s="2">
        <f t="shared" si="8"/>
        <v>2.0499999999999998</v>
      </c>
      <c r="K311" s="1">
        <v>1</v>
      </c>
      <c r="L311" s="2">
        <f t="shared" si="9"/>
        <v>2.0499999999999998</v>
      </c>
      <c r="M311" s="1">
        <v>1</v>
      </c>
      <c r="N311" s="2">
        <v>2.0499999999999998</v>
      </c>
      <c r="O311" s="1" t="s">
        <v>1746</v>
      </c>
    </row>
    <row r="312" spans="1:15" x14ac:dyDescent="0.25">
      <c r="A312" s="1">
        <v>311</v>
      </c>
      <c r="B312" s="1" t="s">
        <v>277</v>
      </c>
      <c r="C312" s="10">
        <v>44925</v>
      </c>
      <c r="D312" s="22">
        <v>0</v>
      </c>
      <c r="E312" s="17" t="s">
        <v>213</v>
      </c>
      <c r="F312" s="15">
        <v>24</v>
      </c>
      <c r="G312" s="2">
        <v>3.71</v>
      </c>
      <c r="H312" s="3">
        <v>2</v>
      </c>
      <c r="I312" s="2">
        <v>0.55000000000000004</v>
      </c>
      <c r="J312" s="2">
        <f t="shared" si="8"/>
        <v>3.16</v>
      </c>
      <c r="K312" s="1">
        <v>1</v>
      </c>
      <c r="L312" s="2">
        <f t="shared" si="9"/>
        <v>3.16</v>
      </c>
      <c r="M312" s="1">
        <v>1</v>
      </c>
      <c r="N312" s="2">
        <v>3.16</v>
      </c>
      <c r="O312" s="1" t="s">
        <v>1746</v>
      </c>
    </row>
    <row r="313" spans="1:15" x14ac:dyDescent="0.25">
      <c r="A313" s="1">
        <v>312</v>
      </c>
      <c r="B313" s="1" t="s">
        <v>276</v>
      </c>
      <c r="C313" s="10">
        <v>44926</v>
      </c>
      <c r="D313" s="22">
        <v>0</v>
      </c>
      <c r="E313" s="17" t="s">
        <v>213</v>
      </c>
      <c r="F313" s="15">
        <v>24</v>
      </c>
      <c r="G313" s="2">
        <v>3.18</v>
      </c>
      <c r="H313" s="3">
        <v>7</v>
      </c>
      <c r="I313" s="2">
        <v>1.1399999999999999</v>
      </c>
      <c r="J313" s="2">
        <f t="shared" si="8"/>
        <v>2.04</v>
      </c>
      <c r="K313" s="1">
        <v>1</v>
      </c>
      <c r="L313" s="2">
        <f t="shared" si="9"/>
        <v>2.04</v>
      </c>
      <c r="M313" s="1">
        <v>1</v>
      </c>
      <c r="N313" s="2">
        <v>2.04</v>
      </c>
      <c r="O313" s="1" t="s">
        <v>1746</v>
      </c>
    </row>
    <row r="314" spans="1:15" x14ac:dyDescent="0.25">
      <c r="A314" s="1">
        <v>313</v>
      </c>
      <c r="B314" s="1" t="s">
        <v>277</v>
      </c>
      <c r="C314" s="10">
        <v>44926</v>
      </c>
      <c r="D314" s="22">
        <v>0</v>
      </c>
      <c r="E314" s="17" t="s">
        <v>213</v>
      </c>
      <c r="F314" s="15">
        <v>24</v>
      </c>
      <c r="G314" s="2">
        <v>3.64</v>
      </c>
      <c r="H314" s="3">
        <v>3</v>
      </c>
      <c r="I314" s="2">
        <v>0.54</v>
      </c>
      <c r="J314" s="2">
        <f t="shared" si="8"/>
        <v>3.1</v>
      </c>
      <c r="K314" s="1">
        <v>1</v>
      </c>
      <c r="L314" s="2">
        <f t="shared" si="9"/>
        <v>3.1</v>
      </c>
      <c r="M314" s="1">
        <v>1</v>
      </c>
      <c r="N314" s="2">
        <v>3.1</v>
      </c>
      <c r="O314" s="1" t="s">
        <v>1746</v>
      </c>
    </row>
    <row r="315" spans="1:15" x14ac:dyDescent="0.25">
      <c r="A315" s="1">
        <v>314</v>
      </c>
      <c r="B315" s="1" t="s">
        <v>276</v>
      </c>
      <c r="C315" s="10">
        <v>44927</v>
      </c>
      <c r="D315" s="22">
        <v>0</v>
      </c>
      <c r="E315" s="17" t="s">
        <v>213</v>
      </c>
      <c r="F315" s="15">
        <v>24</v>
      </c>
      <c r="G315" s="2">
        <v>3.22</v>
      </c>
      <c r="H315" s="3">
        <v>7</v>
      </c>
      <c r="I315" s="2">
        <v>1.1499999999999999</v>
      </c>
      <c r="J315" s="2">
        <f t="shared" ref="J315:J317" si="10">G315-I315</f>
        <v>2.0700000000000003</v>
      </c>
      <c r="K315" s="1">
        <v>1</v>
      </c>
      <c r="L315" s="2">
        <f t="shared" ref="L315:L317" si="11">(G315-I315-D315)*K315</f>
        <v>2.0700000000000003</v>
      </c>
      <c r="M315" s="1">
        <v>1</v>
      </c>
      <c r="N315" s="2">
        <v>2.0699999999999998</v>
      </c>
      <c r="O315" s="1" t="s">
        <v>1746</v>
      </c>
    </row>
    <row r="316" spans="1:15" x14ac:dyDescent="0.25">
      <c r="A316" s="1">
        <v>315</v>
      </c>
      <c r="B316" s="1" t="s">
        <v>277</v>
      </c>
      <c r="C316" s="10">
        <v>44927</v>
      </c>
      <c r="D316" s="22">
        <v>0</v>
      </c>
      <c r="E316" s="17" t="s">
        <v>213</v>
      </c>
      <c r="F316" s="15">
        <v>24</v>
      </c>
      <c r="G316" s="2">
        <v>3.62</v>
      </c>
      <c r="H316" s="3">
        <v>3</v>
      </c>
      <c r="I316" s="2">
        <v>0.53</v>
      </c>
      <c r="J316" s="2">
        <f t="shared" si="10"/>
        <v>3.09</v>
      </c>
      <c r="K316" s="1">
        <v>1</v>
      </c>
      <c r="L316" s="2">
        <f t="shared" si="11"/>
        <v>3.09</v>
      </c>
      <c r="M316" s="1">
        <v>1</v>
      </c>
      <c r="N316" s="2">
        <v>3.09</v>
      </c>
      <c r="O316" s="1" t="s">
        <v>1746</v>
      </c>
    </row>
    <row r="317" spans="1:15" x14ac:dyDescent="0.25">
      <c r="A317" s="1">
        <v>316</v>
      </c>
      <c r="B317" s="1" t="s">
        <v>276</v>
      </c>
      <c r="C317" s="10">
        <v>44928</v>
      </c>
      <c r="D317" s="22">
        <v>0</v>
      </c>
      <c r="E317" s="17" t="s">
        <v>213</v>
      </c>
      <c r="F317" s="15">
        <v>24</v>
      </c>
      <c r="G317" s="2">
        <v>3.21</v>
      </c>
      <c r="H317" s="3">
        <v>7</v>
      </c>
      <c r="I317" s="2">
        <v>1.1100000000000001</v>
      </c>
      <c r="J317" s="2">
        <f t="shared" si="10"/>
        <v>2.0999999999999996</v>
      </c>
      <c r="K317" s="1">
        <v>1</v>
      </c>
      <c r="L317" s="2">
        <f t="shared" si="11"/>
        <v>2.0999999999999996</v>
      </c>
      <c r="M317" s="1">
        <v>1</v>
      </c>
      <c r="N317" s="2">
        <v>2.1</v>
      </c>
      <c r="O317" s="1" t="s">
        <v>1746</v>
      </c>
    </row>
    <row r="318" spans="1:15" x14ac:dyDescent="0.25">
      <c r="A318" s="1">
        <v>317</v>
      </c>
      <c r="B318" s="1" t="s">
        <v>277</v>
      </c>
      <c r="C318" s="10">
        <v>44928</v>
      </c>
      <c r="D318" s="22">
        <v>0</v>
      </c>
      <c r="E318" s="17" t="s">
        <v>213</v>
      </c>
      <c r="F318" s="15">
        <v>24</v>
      </c>
      <c r="G318" s="2">
        <v>3.64</v>
      </c>
      <c r="H318" s="3">
        <v>2</v>
      </c>
      <c r="I318" s="2">
        <v>0.56999999999999995</v>
      </c>
      <c r="J318" s="2">
        <f t="shared" ref="J318:J340" si="12">G318-I318</f>
        <v>3.0700000000000003</v>
      </c>
      <c r="K318" s="1">
        <v>1</v>
      </c>
      <c r="L318" s="2">
        <f t="shared" ref="L318:L340" si="13">(G318-I318-D318)*K318</f>
        <v>3.0700000000000003</v>
      </c>
      <c r="M318" s="1">
        <v>1</v>
      </c>
      <c r="N318" s="2">
        <v>3.07</v>
      </c>
      <c r="O318" s="1" t="s">
        <v>1746</v>
      </c>
    </row>
    <row r="319" spans="1:15" x14ac:dyDescent="0.25">
      <c r="A319" s="1">
        <v>318</v>
      </c>
      <c r="B319" s="1" t="s">
        <v>276</v>
      </c>
      <c r="C319" s="10">
        <v>44929</v>
      </c>
      <c r="D319" s="22">
        <v>0</v>
      </c>
      <c r="E319" s="17" t="s">
        <v>213</v>
      </c>
      <c r="F319" s="15">
        <v>24</v>
      </c>
      <c r="G319" s="2">
        <v>3.24</v>
      </c>
      <c r="H319" s="3">
        <v>7</v>
      </c>
      <c r="I319" s="2">
        <v>1.0900000000000001</v>
      </c>
      <c r="J319" s="2">
        <f t="shared" si="12"/>
        <v>2.1500000000000004</v>
      </c>
      <c r="K319" s="1">
        <v>1</v>
      </c>
      <c r="L319" s="2">
        <f t="shared" si="13"/>
        <v>2.1500000000000004</v>
      </c>
      <c r="M319" s="1">
        <v>1</v>
      </c>
      <c r="N319" s="2">
        <v>2.15</v>
      </c>
      <c r="O319" s="1" t="s">
        <v>1746</v>
      </c>
    </row>
    <row r="320" spans="1:15" x14ac:dyDescent="0.25">
      <c r="A320" s="1">
        <v>319</v>
      </c>
      <c r="B320" s="1" t="s">
        <v>277</v>
      </c>
      <c r="C320" s="10">
        <v>44929</v>
      </c>
      <c r="D320" s="22">
        <v>0</v>
      </c>
      <c r="E320" s="17" t="s">
        <v>213</v>
      </c>
      <c r="F320" s="15">
        <v>24</v>
      </c>
      <c r="G320" s="2">
        <v>3.62</v>
      </c>
      <c r="H320" s="3">
        <v>2</v>
      </c>
      <c r="I320" s="2">
        <v>0.56999999999999995</v>
      </c>
      <c r="J320" s="2">
        <f t="shared" si="12"/>
        <v>3.0500000000000003</v>
      </c>
      <c r="K320" s="1">
        <v>1</v>
      </c>
      <c r="L320" s="2">
        <f t="shared" si="13"/>
        <v>3.0500000000000003</v>
      </c>
      <c r="M320" s="1">
        <v>1</v>
      </c>
      <c r="N320" s="2">
        <v>3.05</v>
      </c>
      <c r="O320" s="1" t="s">
        <v>1746</v>
      </c>
    </row>
    <row r="321" spans="1:16" x14ac:dyDescent="0.25">
      <c r="A321" s="1">
        <v>320</v>
      </c>
      <c r="B321" s="1" t="s">
        <v>276</v>
      </c>
      <c r="C321" s="10">
        <v>44930</v>
      </c>
      <c r="D321" s="22">
        <v>0</v>
      </c>
      <c r="E321" s="17" t="s">
        <v>213</v>
      </c>
      <c r="F321" s="15">
        <v>24</v>
      </c>
      <c r="G321" s="2">
        <v>3.27</v>
      </c>
      <c r="H321" s="3">
        <v>7</v>
      </c>
      <c r="I321" s="2">
        <v>1.1100000000000001</v>
      </c>
      <c r="J321" s="2">
        <f t="shared" si="12"/>
        <v>2.16</v>
      </c>
      <c r="K321" s="1">
        <v>1</v>
      </c>
      <c r="L321" s="2">
        <f t="shared" si="13"/>
        <v>2.16</v>
      </c>
      <c r="M321" s="1">
        <v>1</v>
      </c>
      <c r="N321" s="2">
        <v>2.16</v>
      </c>
      <c r="O321" s="1" t="s">
        <v>1746</v>
      </c>
    </row>
    <row r="322" spans="1:16" x14ac:dyDescent="0.25">
      <c r="A322" s="1">
        <v>321</v>
      </c>
      <c r="B322" s="1" t="s">
        <v>277</v>
      </c>
      <c r="C322" s="10">
        <v>44930</v>
      </c>
      <c r="D322" s="22">
        <v>0</v>
      </c>
      <c r="E322" s="17" t="s">
        <v>213</v>
      </c>
      <c r="F322" s="15">
        <v>24</v>
      </c>
      <c r="G322" s="2">
        <v>3.6</v>
      </c>
      <c r="H322" s="3">
        <v>2</v>
      </c>
      <c r="I322" s="2">
        <v>0.53</v>
      </c>
      <c r="J322" s="2">
        <f t="shared" si="12"/>
        <v>3.0700000000000003</v>
      </c>
      <c r="K322" s="1">
        <v>1</v>
      </c>
      <c r="L322" s="2">
        <f t="shared" si="13"/>
        <v>3.0700000000000003</v>
      </c>
      <c r="M322" s="1">
        <v>1</v>
      </c>
      <c r="N322" s="2">
        <v>3.07</v>
      </c>
      <c r="O322" s="1" t="s">
        <v>1746</v>
      </c>
    </row>
    <row r="323" spans="1:16" x14ac:dyDescent="0.25">
      <c r="A323" s="1">
        <v>322</v>
      </c>
      <c r="B323" s="1" t="s">
        <v>276</v>
      </c>
      <c r="C323" s="10">
        <v>44931</v>
      </c>
      <c r="D323" s="22">
        <v>0</v>
      </c>
      <c r="E323" s="17" t="s">
        <v>213</v>
      </c>
      <c r="F323" s="15">
        <v>24</v>
      </c>
      <c r="G323" s="2">
        <v>3.3</v>
      </c>
      <c r="H323" s="3">
        <v>7</v>
      </c>
      <c r="I323" s="2">
        <v>1.1100000000000001</v>
      </c>
      <c r="J323" s="2">
        <f t="shared" si="12"/>
        <v>2.1899999999999995</v>
      </c>
      <c r="K323" s="1">
        <v>1</v>
      </c>
      <c r="L323" s="2">
        <f t="shared" si="13"/>
        <v>2.1899999999999995</v>
      </c>
      <c r="M323" s="1">
        <v>1</v>
      </c>
      <c r="N323" s="2">
        <v>2.19</v>
      </c>
      <c r="O323" s="1" t="s">
        <v>1746</v>
      </c>
    </row>
    <row r="324" spans="1:16" x14ac:dyDescent="0.25">
      <c r="A324" s="1">
        <v>323</v>
      </c>
      <c r="B324" s="1" t="s">
        <v>277</v>
      </c>
      <c r="C324" s="10">
        <v>44931</v>
      </c>
      <c r="D324" s="22">
        <v>0</v>
      </c>
      <c r="E324" s="17" t="s">
        <v>213</v>
      </c>
      <c r="F324" s="15">
        <v>24</v>
      </c>
      <c r="G324" s="2">
        <v>3.58</v>
      </c>
      <c r="H324" s="3">
        <v>2</v>
      </c>
      <c r="I324" s="2">
        <v>0.52</v>
      </c>
      <c r="J324" s="2">
        <f t="shared" si="12"/>
        <v>3.06</v>
      </c>
      <c r="K324" s="1">
        <v>1</v>
      </c>
      <c r="L324" s="2">
        <f t="shared" si="13"/>
        <v>3.06</v>
      </c>
      <c r="M324" s="1">
        <v>1</v>
      </c>
      <c r="N324" s="2">
        <v>3.06</v>
      </c>
      <c r="O324" s="1" t="s">
        <v>1746</v>
      </c>
    </row>
    <row r="325" spans="1:16" x14ac:dyDescent="0.25">
      <c r="A325" s="1">
        <v>324</v>
      </c>
      <c r="B325" s="1" t="s">
        <v>276</v>
      </c>
      <c r="C325" s="10">
        <v>44932</v>
      </c>
      <c r="D325" s="22">
        <v>0</v>
      </c>
      <c r="E325" s="17" t="s">
        <v>213</v>
      </c>
      <c r="F325" s="15">
        <v>24</v>
      </c>
      <c r="G325" s="2">
        <v>3.34</v>
      </c>
      <c r="H325" s="3">
        <v>7</v>
      </c>
      <c r="I325" s="2">
        <v>1.1299999999999999</v>
      </c>
      <c r="J325" s="2">
        <f t="shared" si="12"/>
        <v>2.21</v>
      </c>
      <c r="K325" s="1">
        <v>1</v>
      </c>
      <c r="L325" s="2">
        <f t="shared" si="13"/>
        <v>2.21</v>
      </c>
      <c r="M325" s="1">
        <v>1</v>
      </c>
      <c r="N325" s="2">
        <v>2.21</v>
      </c>
      <c r="O325" s="1" t="s">
        <v>1746</v>
      </c>
    </row>
    <row r="326" spans="1:16" x14ac:dyDescent="0.25">
      <c r="A326" s="1">
        <v>325</v>
      </c>
      <c r="B326" s="1" t="s">
        <v>277</v>
      </c>
      <c r="C326" s="10">
        <v>44932</v>
      </c>
      <c r="D326" s="22">
        <v>0</v>
      </c>
      <c r="E326" s="17" t="s">
        <v>213</v>
      </c>
      <c r="F326" s="15">
        <v>24</v>
      </c>
      <c r="G326" s="2">
        <v>3.58</v>
      </c>
      <c r="H326" s="3">
        <v>2</v>
      </c>
      <c r="I326" s="2">
        <v>0.52</v>
      </c>
      <c r="J326" s="2">
        <f t="shared" si="12"/>
        <v>3.06</v>
      </c>
      <c r="K326" s="1">
        <v>1</v>
      </c>
      <c r="L326" s="2">
        <f t="shared" si="13"/>
        <v>3.06</v>
      </c>
      <c r="M326" s="1">
        <v>1</v>
      </c>
      <c r="N326" s="2">
        <v>3.06</v>
      </c>
      <c r="O326" s="1" t="s">
        <v>1746</v>
      </c>
    </row>
    <row r="327" spans="1:16" x14ac:dyDescent="0.25">
      <c r="A327" s="1">
        <v>326</v>
      </c>
      <c r="B327" s="1" t="s">
        <v>276</v>
      </c>
      <c r="C327" s="10">
        <v>44933</v>
      </c>
      <c r="D327" s="22">
        <v>0</v>
      </c>
      <c r="E327" s="17" t="s">
        <v>213</v>
      </c>
      <c r="F327" s="15">
        <v>24</v>
      </c>
      <c r="G327" s="2">
        <v>3.4</v>
      </c>
      <c r="H327" s="3">
        <v>7</v>
      </c>
      <c r="I327" s="2">
        <v>1.1399999999999999</v>
      </c>
      <c r="J327" s="2">
        <f t="shared" si="12"/>
        <v>2.2599999999999998</v>
      </c>
      <c r="K327" s="1">
        <v>1</v>
      </c>
      <c r="L327" s="2">
        <f t="shared" si="13"/>
        <v>2.2599999999999998</v>
      </c>
      <c r="M327" s="1">
        <v>1</v>
      </c>
      <c r="N327" s="2">
        <v>2.2599999999999998</v>
      </c>
      <c r="O327" s="1" t="s">
        <v>1746</v>
      </c>
    </row>
    <row r="328" spans="1:16" x14ac:dyDescent="0.25">
      <c r="A328" s="1">
        <v>327</v>
      </c>
      <c r="B328" s="1" t="s">
        <v>277</v>
      </c>
      <c r="C328" s="10">
        <v>44933</v>
      </c>
      <c r="D328" s="22">
        <v>0</v>
      </c>
      <c r="E328" s="17" t="s">
        <v>213</v>
      </c>
      <c r="F328" s="15">
        <v>24</v>
      </c>
      <c r="G328" s="2">
        <v>3.54</v>
      </c>
      <c r="H328" s="3">
        <v>1</v>
      </c>
      <c r="I328" s="2">
        <v>0.48</v>
      </c>
      <c r="J328" s="2">
        <f t="shared" si="12"/>
        <v>3.06</v>
      </c>
      <c r="K328" s="1">
        <v>1</v>
      </c>
      <c r="L328" s="2">
        <f t="shared" si="13"/>
        <v>3.06</v>
      </c>
      <c r="M328" s="1">
        <v>1</v>
      </c>
      <c r="N328" s="2">
        <v>3.06</v>
      </c>
      <c r="O328" s="1" t="s">
        <v>1746</v>
      </c>
    </row>
    <row r="329" spans="1:16" x14ac:dyDescent="0.25">
      <c r="A329" s="1">
        <v>328</v>
      </c>
      <c r="B329" s="1" t="s">
        <v>276</v>
      </c>
      <c r="C329" s="10">
        <v>44934</v>
      </c>
      <c r="D329" s="22">
        <v>0</v>
      </c>
      <c r="E329" s="17" t="s">
        <v>213</v>
      </c>
      <c r="F329" s="15">
        <v>24</v>
      </c>
      <c r="G329" s="2">
        <v>3.43</v>
      </c>
      <c r="H329" s="3">
        <v>7</v>
      </c>
      <c r="I329" s="2">
        <v>1.1599999999999999</v>
      </c>
      <c r="J329" s="2">
        <f t="shared" si="12"/>
        <v>2.2700000000000005</v>
      </c>
      <c r="K329" s="1">
        <v>1</v>
      </c>
      <c r="L329" s="2">
        <f t="shared" si="13"/>
        <v>2.2700000000000005</v>
      </c>
      <c r="M329" s="1">
        <v>1</v>
      </c>
      <c r="N329" s="2">
        <v>2.27</v>
      </c>
      <c r="O329" s="1" t="s">
        <v>1746</v>
      </c>
    </row>
    <row r="330" spans="1:16" x14ac:dyDescent="0.25">
      <c r="A330" s="1">
        <v>329</v>
      </c>
      <c r="B330" s="1" t="s">
        <v>277</v>
      </c>
      <c r="C330" s="10">
        <v>44934</v>
      </c>
      <c r="D330" s="22">
        <v>0</v>
      </c>
      <c r="E330" s="17" t="s">
        <v>213</v>
      </c>
      <c r="F330" s="15">
        <v>24</v>
      </c>
      <c r="G330" s="2">
        <v>3.46</v>
      </c>
      <c r="H330" s="3">
        <v>1</v>
      </c>
      <c r="I330" s="2">
        <v>0.45</v>
      </c>
      <c r="J330" s="2">
        <f t="shared" si="12"/>
        <v>3.01</v>
      </c>
      <c r="K330" s="1">
        <v>1</v>
      </c>
      <c r="L330" s="2">
        <f t="shared" si="13"/>
        <v>3.01</v>
      </c>
      <c r="M330" s="1">
        <v>1</v>
      </c>
      <c r="N330" s="2">
        <v>3.01</v>
      </c>
      <c r="O330" s="1" t="s">
        <v>1746</v>
      </c>
    </row>
    <row r="331" spans="1:16" x14ac:dyDescent="0.25">
      <c r="A331" s="1">
        <v>330</v>
      </c>
      <c r="B331" s="1" t="s">
        <v>276</v>
      </c>
      <c r="C331" s="10">
        <v>44935</v>
      </c>
      <c r="D331" s="22">
        <v>0</v>
      </c>
      <c r="E331" s="17" t="s">
        <v>213</v>
      </c>
      <c r="F331" s="15">
        <v>24</v>
      </c>
      <c r="G331" s="2">
        <v>3.44</v>
      </c>
      <c r="H331" s="3">
        <v>7</v>
      </c>
      <c r="I331" s="2">
        <v>1.1599999999999999</v>
      </c>
      <c r="J331" s="2">
        <f t="shared" si="12"/>
        <v>2.2800000000000002</v>
      </c>
      <c r="K331" s="1">
        <v>1</v>
      </c>
      <c r="L331" s="2">
        <f t="shared" si="13"/>
        <v>2.2800000000000002</v>
      </c>
      <c r="M331" s="1">
        <v>1</v>
      </c>
      <c r="N331" s="2">
        <v>2.2799999999999998</v>
      </c>
      <c r="O331" s="1" t="s">
        <v>1746</v>
      </c>
    </row>
    <row r="332" spans="1:16" x14ac:dyDescent="0.25">
      <c r="A332" s="1">
        <v>331</v>
      </c>
      <c r="B332" s="1" t="s">
        <v>277</v>
      </c>
      <c r="C332" s="10">
        <v>44935</v>
      </c>
      <c r="D332" s="22">
        <v>0</v>
      </c>
      <c r="E332" s="17" t="s">
        <v>213</v>
      </c>
      <c r="F332" s="15">
        <v>24</v>
      </c>
      <c r="G332" s="2">
        <v>3.52</v>
      </c>
      <c r="H332" s="3">
        <v>1</v>
      </c>
      <c r="I332" s="2">
        <v>0.45</v>
      </c>
      <c r="J332" s="2">
        <f t="shared" si="12"/>
        <v>3.07</v>
      </c>
      <c r="K332" s="1">
        <v>1</v>
      </c>
      <c r="L332" s="2">
        <f t="shared" si="13"/>
        <v>3.07</v>
      </c>
      <c r="M332" s="1">
        <v>1</v>
      </c>
      <c r="N332" s="2">
        <v>3.07</v>
      </c>
      <c r="O332" s="1" t="s">
        <v>1746</v>
      </c>
    </row>
    <row r="333" spans="1:16" x14ac:dyDescent="0.25">
      <c r="A333" s="1">
        <v>332</v>
      </c>
      <c r="B333" s="1" t="s">
        <v>276</v>
      </c>
      <c r="C333" s="10">
        <v>44936</v>
      </c>
      <c r="D333" s="22">
        <v>0</v>
      </c>
      <c r="E333" s="17" t="s">
        <v>213</v>
      </c>
      <c r="F333" s="15">
        <v>24</v>
      </c>
      <c r="G333" s="2">
        <v>3.48</v>
      </c>
      <c r="H333" s="3">
        <v>7</v>
      </c>
      <c r="I333" s="2">
        <v>1.17</v>
      </c>
      <c r="J333" s="2">
        <f t="shared" si="12"/>
        <v>2.31</v>
      </c>
      <c r="K333" s="1">
        <v>1</v>
      </c>
      <c r="L333" s="2">
        <f t="shared" si="13"/>
        <v>2.31</v>
      </c>
      <c r="M333" s="1">
        <v>1</v>
      </c>
      <c r="N333" s="2">
        <v>2.31</v>
      </c>
      <c r="O333" s="1" t="s">
        <v>1746</v>
      </c>
      <c r="P333" s="16"/>
    </row>
    <row r="334" spans="1:16" x14ac:dyDescent="0.25">
      <c r="A334" s="1">
        <v>333</v>
      </c>
      <c r="B334" s="1" t="s">
        <v>277</v>
      </c>
      <c r="C334" s="10">
        <v>44936</v>
      </c>
      <c r="D334" s="22">
        <v>0</v>
      </c>
      <c r="E334" s="17" t="s">
        <v>213</v>
      </c>
      <c r="F334" s="15">
        <v>24</v>
      </c>
      <c r="G334" s="2">
        <v>3.5</v>
      </c>
      <c r="H334" s="3">
        <v>1</v>
      </c>
      <c r="I334" s="2">
        <v>0.47</v>
      </c>
      <c r="J334" s="2">
        <f t="shared" si="12"/>
        <v>3.0300000000000002</v>
      </c>
      <c r="K334" s="1">
        <v>1</v>
      </c>
      <c r="L334" s="2">
        <f t="shared" si="13"/>
        <v>3.0300000000000002</v>
      </c>
      <c r="M334" s="1">
        <v>1</v>
      </c>
      <c r="N334" s="2">
        <v>3.03</v>
      </c>
      <c r="O334" s="1" t="s">
        <v>1746</v>
      </c>
      <c r="P334" s="16"/>
    </row>
    <row r="335" spans="1:16" x14ac:dyDescent="0.25">
      <c r="A335" s="1">
        <v>334</v>
      </c>
      <c r="B335" s="1" t="s">
        <v>276</v>
      </c>
      <c r="C335" s="10">
        <v>44937</v>
      </c>
      <c r="D335" s="22">
        <v>0</v>
      </c>
      <c r="E335" s="17" t="s">
        <v>213</v>
      </c>
      <c r="F335" s="15">
        <v>24</v>
      </c>
      <c r="G335" s="2">
        <v>3.48</v>
      </c>
      <c r="H335" s="3">
        <v>6</v>
      </c>
      <c r="I335" s="2">
        <v>1.2</v>
      </c>
      <c r="J335" s="2">
        <f t="shared" si="12"/>
        <v>2.2800000000000002</v>
      </c>
      <c r="K335" s="1">
        <v>1</v>
      </c>
      <c r="L335" s="2">
        <f t="shared" si="13"/>
        <v>2.2800000000000002</v>
      </c>
      <c r="M335" s="1">
        <v>1</v>
      </c>
      <c r="N335" s="2">
        <v>2.2799999999999998</v>
      </c>
      <c r="O335" s="1" t="s">
        <v>1746</v>
      </c>
    </row>
    <row r="336" spans="1:16" x14ac:dyDescent="0.25">
      <c r="A336" s="1">
        <v>335</v>
      </c>
      <c r="B336" s="1" t="s">
        <v>277</v>
      </c>
      <c r="C336" s="10">
        <v>44937</v>
      </c>
      <c r="D336" s="22">
        <v>0</v>
      </c>
      <c r="E336" s="17" t="s">
        <v>213</v>
      </c>
      <c r="F336" s="15">
        <v>24</v>
      </c>
      <c r="G336" s="2">
        <v>3.48</v>
      </c>
      <c r="H336" s="3">
        <v>1</v>
      </c>
      <c r="I336" s="2">
        <v>0.49</v>
      </c>
      <c r="J336" s="2">
        <f t="shared" si="12"/>
        <v>2.99</v>
      </c>
      <c r="K336" s="1">
        <v>1</v>
      </c>
      <c r="L336" s="2">
        <f t="shared" si="13"/>
        <v>2.99</v>
      </c>
      <c r="M336" s="1">
        <v>1</v>
      </c>
      <c r="N336" s="2">
        <v>2.99</v>
      </c>
      <c r="O336" s="1" t="s">
        <v>1746</v>
      </c>
    </row>
    <row r="337" spans="1:15" x14ac:dyDescent="0.25">
      <c r="A337" s="1">
        <v>336</v>
      </c>
      <c r="B337" s="1" t="s">
        <v>276</v>
      </c>
      <c r="C337" s="10">
        <v>44938</v>
      </c>
      <c r="D337" s="22">
        <v>0</v>
      </c>
      <c r="E337" s="17" t="s">
        <v>213</v>
      </c>
      <c r="F337" s="15">
        <v>24</v>
      </c>
      <c r="G337" s="2">
        <v>3.61</v>
      </c>
      <c r="H337" s="3">
        <v>4</v>
      </c>
      <c r="I337" s="2">
        <v>1.1299999999999999</v>
      </c>
      <c r="J337" s="2">
        <f t="shared" si="12"/>
        <v>2.48</v>
      </c>
      <c r="K337" s="1">
        <v>1</v>
      </c>
      <c r="L337" s="2">
        <f t="shared" si="13"/>
        <v>2.48</v>
      </c>
      <c r="M337" s="1">
        <v>1</v>
      </c>
      <c r="N337" s="2">
        <v>2.48</v>
      </c>
      <c r="O337" s="1" t="s">
        <v>1746</v>
      </c>
    </row>
    <row r="338" spans="1:15" x14ac:dyDescent="0.25">
      <c r="A338" s="1">
        <v>337</v>
      </c>
      <c r="B338" s="1" t="s">
        <v>277</v>
      </c>
      <c r="C338" s="10">
        <v>44938</v>
      </c>
      <c r="D338" s="22">
        <v>0</v>
      </c>
      <c r="E338" s="17" t="s">
        <v>213</v>
      </c>
      <c r="F338" s="15">
        <v>24</v>
      </c>
      <c r="G338" s="2">
        <v>3.49</v>
      </c>
      <c r="H338" s="3">
        <v>2</v>
      </c>
      <c r="I338" s="2">
        <v>0.49</v>
      </c>
      <c r="J338" s="2">
        <f t="shared" si="12"/>
        <v>3</v>
      </c>
      <c r="K338" s="1">
        <v>1</v>
      </c>
      <c r="L338" s="2">
        <f t="shared" si="13"/>
        <v>3</v>
      </c>
      <c r="M338" s="1">
        <v>1</v>
      </c>
      <c r="N338" s="2">
        <v>3</v>
      </c>
      <c r="O338" s="1" t="s">
        <v>1746</v>
      </c>
    </row>
    <row r="339" spans="1:15" x14ac:dyDescent="0.25">
      <c r="A339" s="1">
        <v>338</v>
      </c>
      <c r="B339" s="1" t="s">
        <v>276</v>
      </c>
      <c r="C339" s="10">
        <v>44939</v>
      </c>
      <c r="D339" s="22">
        <v>0</v>
      </c>
      <c r="E339" s="17" t="s">
        <v>213</v>
      </c>
      <c r="F339" s="15">
        <v>24</v>
      </c>
      <c r="G339" s="2">
        <v>3.67</v>
      </c>
      <c r="H339" s="3">
        <v>1</v>
      </c>
      <c r="I339" s="2">
        <v>1.1499999999999999</v>
      </c>
      <c r="J339" s="2">
        <f t="shared" si="12"/>
        <v>2.52</v>
      </c>
      <c r="K339" s="1">
        <v>1</v>
      </c>
      <c r="L339" s="2">
        <f t="shared" si="13"/>
        <v>2.52</v>
      </c>
      <c r="M339" s="1">
        <v>1</v>
      </c>
      <c r="N339" s="2">
        <v>2.52</v>
      </c>
      <c r="O339" s="1" t="s">
        <v>1746</v>
      </c>
    </row>
    <row r="340" spans="1:15" x14ac:dyDescent="0.25">
      <c r="A340" s="1">
        <v>339</v>
      </c>
      <c r="B340" s="1" t="s">
        <v>277</v>
      </c>
      <c r="C340" s="10">
        <v>44939</v>
      </c>
      <c r="D340" s="22">
        <v>0</v>
      </c>
      <c r="E340" s="17" t="s">
        <v>213</v>
      </c>
      <c r="F340" s="15">
        <v>24</v>
      </c>
      <c r="G340" s="2">
        <v>3.37</v>
      </c>
      <c r="H340" s="3">
        <v>2</v>
      </c>
      <c r="I340" s="2">
        <v>0.66</v>
      </c>
      <c r="J340" s="2">
        <f t="shared" si="12"/>
        <v>2.71</v>
      </c>
      <c r="K340" s="1">
        <v>1</v>
      </c>
      <c r="L340" s="2">
        <f t="shared" si="13"/>
        <v>2.71</v>
      </c>
      <c r="M340" s="1">
        <v>1</v>
      </c>
      <c r="N340" s="2">
        <v>2.71</v>
      </c>
      <c r="O340" s="1" t="s">
        <v>1746</v>
      </c>
    </row>
    <row r="341" spans="1:15" x14ac:dyDescent="0.25">
      <c r="A341" s="1">
        <v>340</v>
      </c>
      <c r="B341" s="1" t="s">
        <v>276</v>
      </c>
      <c r="C341" s="10">
        <v>44940</v>
      </c>
      <c r="D341" s="22">
        <v>0</v>
      </c>
      <c r="E341" s="17" t="s">
        <v>213</v>
      </c>
      <c r="F341" s="15">
        <v>24</v>
      </c>
      <c r="G341" s="2">
        <v>3.36</v>
      </c>
      <c r="H341" s="3">
        <v>1</v>
      </c>
      <c r="I341" s="2">
        <v>1.03</v>
      </c>
      <c r="J341" s="2">
        <f t="shared" ref="J341:J372" si="14">G341-I341</f>
        <v>2.33</v>
      </c>
      <c r="K341" s="1">
        <v>1</v>
      </c>
      <c r="L341" s="2">
        <f t="shared" ref="L341:L372" si="15">(G341-I341-D341)*K341</f>
        <v>2.33</v>
      </c>
      <c r="M341" s="1">
        <v>1</v>
      </c>
      <c r="N341" s="2">
        <v>2.33</v>
      </c>
      <c r="O341" s="1" t="s">
        <v>1746</v>
      </c>
    </row>
    <row r="342" spans="1:15" x14ac:dyDescent="0.25">
      <c r="A342" s="1">
        <v>341</v>
      </c>
      <c r="B342" s="1" t="s">
        <v>277</v>
      </c>
      <c r="C342" s="10">
        <v>44940</v>
      </c>
      <c r="D342" s="22">
        <v>0</v>
      </c>
      <c r="E342" s="17" t="s">
        <v>213</v>
      </c>
      <c r="F342" s="15">
        <v>24</v>
      </c>
      <c r="G342" s="2">
        <v>3.19</v>
      </c>
      <c r="H342" s="3">
        <v>6</v>
      </c>
      <c r="I342" s="2">
        <v>0.5</v>
      </c>
      <c r="J342" s="2">
        <f t="shared" si="14"/>
        <v>2.69</v>
      </c>
      <c r="K342" s="1">
        <v>1</v>
      </c>
      <c r="L342" s="2">
        <f t="shared" si="15"/>
        <v>2.69</v>
      </c>
      <c r="M342" s="1">
        <v>1</v>
      </c>
      <c r="N342" s="2">
        <v>2.69</v>
      </c>
      <c r="O342" s="1" t="s">
        <v>1746</v>
      </c>
    </row>
    <row r="343" spans="1:15" x14ac:dyDescent="0.25">
      <c r="A343" s="1">
        <v>342</v>
      </c>
      <c r="B343" s="1" t="s">
        <v>276</v>
      </c>
      <c r="C343" s="10">
        <v>44941</v>
      </c>
      <c r="D343" s="22">
        <v>0</v>
      </c>
      <c r="E343" s="17" t="s">
        <v>213</v>
      </c>
      <c r="F343" s="15">
        <v>24</v>
      </c>
      <c r="G343" s="2">
        <v>3.63</v>
      </c>
      <c r="H343" s="3">
        <v>6</v>
      </c>
      <c r="I343" s="2">
        <v>1.3</v>
      </c>
      <c r="J343" s="2">
        <f t="shared" si="14"/>
        <v>2.33</v>
      </c>
      <c r="K343" s="1">
        <v>1</v>
      </c>
      <c r="L343" s="2">
        <f t="shared" si="15"/>
        <v>2.33</v>
      </c>
      <c r="M343" s="1">
        <v>1</v>
      </c>
      <c r="N343" s="2">
        <v>2.33</v>
      </c>
      <c r="O343" s="1" t="s">
        <v>1746</v>
      </c>
    </row>
    <row r="344" spans="1:15" x14ac:dyDescent="0.25">
      <c r="A344" s="1">
        <v>343</v>
      </c>
      <c r="B344" s="1" t="s">
        <v>277</v>
      </c>
      <c r="C344" s="10">
        <v>44941</v>
      </c>
      <c r="D344" s="22">
        <v>0</v>
      </c>
      <c r="E344" s="17" t="s">
        <v>213</v>
      </c>
      <c r="F344" s="15">
        <v>24</v>
      </c>
      <c r="G344" s="2">
        <v>3.04</v>
      </c>
      <c r="H344" s="3">
        <v>9</v>
      </c>
      <c r="I344" s="2">
        <v>0.34</v>
      </c>
      <c r="J344" s="2">
        <f t="shared" si="14"/>
        <v>2.7</v>
      </c>
      <c r="K344" s="1">
        <v>1</v>
      </c>
      <c r="L344" s="2">
        <f t="shared" si="15"/>
        <v>2.7</v>
      </c>
      <c r="M344" s="1">
        <v>1</v>
      </c>
      <c r="N344" s="2">
        <v>2.7</v>
      </c>
      <c r="O344" s="1" t="s">
        <v>1746</v>
      </c>
    </row>
    <row r="345" spans="1:15" x14ac:dyDescent="0.25">
      <c r="A345" s="1">
        <v>344</v>
      </c>
      <c r="B345" s="1" t="s">
        <v>276</v>
      </c>
      <c r="C345" s="10">
        <v>44942</v>
      </c>
      <c r="D345" s="22">
        <v>0</v>
      </c>
      <c r="E345" s="17" t="s">
        <v>213</v>
      </c>
      <c r="F345" s="15">
        <v>24</v>
      </c>
      <c r="G345" s="2">
        <v>3.34</v>
      </c>
      <c r="H345" s="3">
        <v>1</v>
      </c>
      <c r="I345" s="2">
        <v>1.42</v>
      </c>
      <c r="J345" s="2">
        <f t="shared" si="14"/>
        <v>1.92</v>
      </c>
      <c r="K345" s="1">
        <v>1</v>
      </c>
      <c r="L345" s="2">
        <f t="shared" si="15"/>
        <v>1.92</v>
      </c>
      <c r="M345" s="1">
        <v>1</v>
      </c>
      <c r="N345" s="2">
        <v>1.92</v>
      </c>
      <c r="O345" s="1" t="s">
        <v>1746</v>
      </c>
    </row>
    <row r="346" spans="1:15" x14ac:dyDescent="0.25">
      <c r="A346" s="1">
        <v>345</v>
      </c>
      <c r="B346" s="1" t="s">
        <v>277</v>
      </c>
      <c r="C346" s="10">
        <v>44942</v>
      </c>
      <c r="D346" s="22">
        <v>0</v>
      </c>
      <c r="E346" s="17" t="s">
        <v>213</v>
      </c>
      <c r="F346" s="15">
        <v>24</v>
      </c>
      <c r="G346" s="2">
        <v>3.39</v>
      </c>
      <c r="H346" s="3">
        <v>15</v>
      </c>
      <c r="I346" s="2">
        <v>0.31</v>
      </c>
      <c r="J346" s="2">
        <f t="shared" si="14"/>
        <v>3.08</v>
      </c>
      <c r="K346" s="1">
        <v>1</v>
      </c>
      <c r="L346" s="2">
        <f t="shared" si="15"/>
        <v>3.08</v>
      </c>
      <c r="M346" s="1">
        <v>1</v>
      </c>
      <c r="N346" s="2">
        <v>3.08</v>
      </c>
      <c r="O346" s="1" t="s">
        <v>1746</v>
      </c>
    </row>
    <row r="347" spans="1:15" x14ac:dyDescent="0.25">
      <c r="A347" s="1">
        <v>346</v>
      </c>
      <c r="B347" s="1" t="s">
        <v>276</v>
      </c>
      <c r="C347" s="10">
        <v>44943</v>
      </c>
      <c r="D347" s="22">
        <v>0</v>
      </c>
      <c r="E347" s="17" t="s">
        <v>213</v>
      </c>
      <c r="F347" s="15">
        <v>24</v>
      </c>
      <c r="G347" s="2">
        <v>3.23</v>
      </c>
      <c r="H347" s="3">
        <v>1</v>
      </c>
      <c r="I347" s="2">
        <v>1.53</v>
      </c>
      <c r="J347" s="2">
        <f t="shared" si="14"/>
        <v>1.7</v>
      </c>
      <c r="K347" s="1">
        <v>1</v>
      </c>
      <c r="L347" s="2">
        <f t="shared" si="15"/>
        <v>1.7</v>
      </c>
      <c r="M347" s="1">
        <v>1</v>
      </c>
      <c r="N347" s="2">
        <v>1.7</v>
      </c>
      <c r="O347" s="1" t="s">
        <v>1746</v>
      </c>
    </row>
    <row r="348" spans="1:15" x14ac:dyDescent="0.25">
      <c r="A348" s="1">
        <v>347</v>
      </c>
      <c r="B348" s="1" t="s">
        <v>277</v>
      </c>
      <c r="C348" s="10">
        <v>44943</v>
      </c>
      <c r="D348" s="22">
        <v>0</v>
      </c>
      <c r="E348" s="17" t="s">
        <v>213</v>
      </c>
      <c r="F348" s="15">
        <v>24</v>
      </c>
      <c r="G348" s="2">
        <v>3.18</v>
      </c>
      <c r="H348" s="3">
        <v>13</v>
      </c>
      <c r="I348" s="2">
        <v>0.73</v>
      </c>
      <c r="J348" s="2">
        <f t="shared" si="14"/>
        <v>2.4500000000000002</v>
      </c>
      <c r="K348" s="1">
        <v>1</v>
      </c>
      <c r="L348" s="2">
        <f t="shared" si="15"/>
        <v>2.4500000000000002</v>
      </c>
      <c r="M348" s="1">
        <v>1</v>
      </c>
      <c r="N348" s="2">
        <v>2.4500000000000002</v>
      </c>
      <c r="O348" s="1" t="s">
        <v>1746</v>
      </c>
    </row>
    <row r="349" spans="1:15" x14ac:dyDescent="0.25">
      <c r="A349" s="1">
        <v>348</v>
      </c>
      <c r="B349" s="1" t="s">
        <v>276</v>
      </c>
      <c r="C349" s="10">
        <v>44944</v>
      </c>
      <c r="D349" s="22">
        <v>0</v>
      </c>
      <c r="E349" s="17" t="s">
        <v>213</v>
      </c>
      <c r="F349" s="15">
        <v>24</v>
      </c>
      <c r="G349" s="2">
        <v>3.08</v>
      </c>
      <c r="H349" s="3">
        <v>1</v>
      </c>
      <c r="I349" s="2">
        <v>0.97</v>
      </c>
      <c r="J349" s="2">
        <f t="shared" si="14"/>
        <v>2.1100000000000003</v>
      </c>
      <c r="K349" s="1">
        <v>1</v>
      </c>
      <c r="L349" s="2">
        <f t="shared" si="15"/>
        <v>2.1100000000000003</v>
      </c>
      <c r="M349" s="1">
        <v>1</v>
      </c>
      <c r="N349" s="2">
        <v>2.11</v>
      </c>
      <c r="O349" s="1" t="s">
        <v>1746</v>
      </c>
    </row>
    <row r="350" spans="1:15" x14ac:dyDescent="0.25">
      <c r="A350" s="1">
        <v>349</v>
      </c>
      <c r="B350" s="1" t="s">
        <v>277</v>
      </c>
      <c r="C350" s="10">
        <v>44944</v>
      </c>
      <c r="D350" s="22">
        <v>0</v>
      </c>
      <c r="E350" s="17" t="s">
        <v>213</v>
      </c>
      <c r="F350" s="15">
        <v>24</v>
      </c>
      <c r="G350" s="2">
        <v>3.2</v>
      </c>
      <c r="H350" s="3">
        <v>12</v>
      </c>
      <c r="I350" s="2">
        <v>0.91</v>
      </c>
      <c r="J350" s="2">
        <f t="shared" si="14"/>
        <v>2.29</v>
      </c>
      <c r="K350" s="1">
        <v>1</v>
      </c>
      <c r="L350" s="2">
        <f t="shared" si="15"/>
        <v>2.29</v>
      </c>
      <c r="M350" s="1">
        <v>1</v>
      </c>
      <c r="N350" s="2">
        <v>2.29</v>
      </c>
      <c r="O350" s="1" t="s">
        <v>1746</v>
      </c>
    </row>
    <row r="351" spans="1:15" x14ac:dyDescent="0.25">
      <c r="A351" s="1">
        <v>350</v>
      </c>
      <c r="B351" s="1" t="s">
        <v>276</v>
      </c>
      <c r="C351" s="10">
        <v>44945</v>
      </c>
      <c r="D351" s="22">
        <v>0</v>
      </c>
      <c r="E351" s="17" t="s">
        <v>213</v>
      </c>
      <c r="F351" s="15">
        <v>24</v>
      </c>
      <c r="G351" s="2">
        <v>3.08</v>
      </c>
      <c r="H351" s="3">
        <v>1</v>
      </c>
      <c r="I351" s="2">
        <v>0.79</v>
      </c>
      <c r="J351" s="2">
        <f t="shared" si="14"/>
        <v>2.29</v>
      </c>
      <c r="K351" s="1">
        <v>1</v>
      </c>
      <c r="L351" s="2">
        <f t="shared" si="15"/>
        <v>2.29</v>
      </c>
      <c r="M351" s="1">
        <v>1</v>
      </c>
      <c r="N351" s="2">
        <v>2.29</v>
      </c>
      <c r="O351" s="1" t="s">
        <v>1746</v>
      </c>
    </row>
    <row r="352" spans="1:15" x14ac:dyDescent="0.25">
      <c r="A352" s="1">
        <v>351</v>
      </c>
      <c r="B352" s="1" t="s">
        <v>277</v>
      </c>
      <c r="C352" s="10">
        <v>44945</v>
      </c>
      <c r="D352" s="22">
        <v>0</v>
      </c>
      <c r="E352" s="17" t="s">
        <v>213</v>
      </c>
      <c r="F352" s="15">
        <v>24</v>
      </c>
      <c r="G352" s="2">
        <v>3.11</v>
      </c>
      <c r="H352" s="3">
        <v>11</v>
      </c>
      <c r="I352" s="2">
        <v>1.04</v>
      </c>
      <c r="J352" s="2">
        <f t="shared" si="14"/>
        <v>2.0699999999999998</v>
      </c>
      <c r="K352" s="1">
        <v>1</v>
      </c>
      <c r="L352" s="2">
        <f t="shared" si="15"/>
        <v>2.0699999999999998</v>
      </c>
      <c r="M352" s="1">
        <v>1</v>
      </c>
      <c r="N352" s="2">
        <v>2.0699999999999998</v>
      </c>
      <c r="O352" s="1" t="s">
        <v>1746</v>
      </c>
    </row>
    <row r="353" spans="1:15" x14ac:dyDescent="0.25">
      <c r="A353" s="1">
        <v>352</v>
      </c>
      <c r="B353" s="1" t="s">
        <v>276</v>
      </c>
      <c r="C353" s="10">
        <v>44946</v>
      </c>
      <c r="D353" s="22">
        <v>0</v>
      </c>
      <c r="E353" s="17" t="s">
        <v>213</v>
      </c>
      <c r="F353" s="15">
        <v>24</v>
      </c>
      <c r="G353" s="2">
        <v>3.27</v>
      </c>
      <c r="H353" s="3">
        <v>3</v>
      </c>
      <c r="I353" s="2">
        <v>0.72</v>
      </c>
      <c r="J353" s="2">
        <f t="shared" si="14"/>
        <v>2.5499999999999998</v>
      </c>
      <c r="K353" s="1">
        <v>1</v>
      </c>
      <c r="L353" s="2">
        <f t="shared" si="15"/>
        <v>2.5499999999999998</v>
      </c>
      <c r="M353" s="1">
        <v>1</v>
      </c>
      <c r="N353" s="2">
        <v>2.5499999999999998</v>
      </c>
      <c r="O353" s="1" t="s">
        <v>1746</v>
      </c>
    </row>
    <row r="354" spans="1:15" x14ac:dyDescent="0.25">
      <c r="A354" s="1">
        <v>353</v>
      </c>
      <c r="B354" s="1" t="s">
        <v>277</v>
      </c>
      <c r="C354" s="10">
        <v>44946</v>
      </c>
      <c r="D354" s="22">
        <v>0</v>
      </c>
      <c r="E354" s="17" t="s">
        <v>213</v>
      </c>
      <c r="F354" s="15">
        <v>24</v>
      </c>
      <c r="G354" s="2">
        <v>3.09</v>
      </c>
      <c r="H354" s="3">
        <v>11</v>
      </c>
      <c r="I354" s="2">
        <v>0.73</v>
      </c>
      <c r="J354" s="2">
        <f t="shared" si="14"/>
        <v>2.36</v>
      </c>
      <c r="K354" s="1">
        <v>1</v>
      </c>
      <c r="L354" s="2">
        <f t="shared" si="15"/>
        <v>2.36</v>
      </c>
      <c r="M354" s="1">
        <v>1</v>
      </c>
      <c r="N354" s="2">
        <v>2.36</v>
      </c>
      <c r="O354" s="1" t="s">
        <v>1746</v>
      </c>
    </row>
    <row r="355" spans="1:15" x14ac:dyDescent="0.25">
      <c r="A355" s="1">
        <v>354</v>
      </c>
      <c r="B355" s="1" t="s">
        <v>276</v>
      </c>
      <c r="C355" s="10">
        <v>44947</v>
      </c>
      <c r="D355" s="22">
        <v>0</v>
      </c>
      <c r="E355" s="17" t="s">
        <v>213</v>
      </c>
      <c r="F355" s="15">
        <v>24</v>
      </c>
      <c r="G355" s="2">
        <v>3.24</v>
      </c>
      <c r="H355" s="3">
        <v>5</v>
      </c>
      <c r="I355" s="2">
        <v>1.1499999999999999</v>
      </c>
      <c r="J355" s="2">
        <f t="shared" si="14"/>
        <v>2.0900000000000003</v>
      </c>
      <c r="K355" s="1">
        <v>1</v>
      </c>
      <c r="L355" s="2">
        <f t="shared" si="15"/>
        <v>2.0900000000000003</v>
      </c>
      <c r="M355" s="1">
        <v>1</v>
      </c>
      <c r="N355" s="2">
        <v>2.09</v>
      </c>
      <c r="O355" s="1" t="s">
        <v>1746</v>
      </c>
    </row>
    <row r="356" spans="1:15" x14ac:dyDescent="0.25">
      <c r="A356" s="1">
        <v>355</v>
      </c>
      <c r="B356" s="1" t="s">
        <v>277</v>
      </c>
      <c r="C356" s="10">
        <v>44947</v>
      </c>
      <c r="D356" s="22">
        <v>0</v>
      </c>
      <c r="E356" s="17" t="s">
        <v>213</v>
      </c>
      <c r="F356" s="15">
        <v>24</v>
      </c>
      <c r="G356" s="2">
        <v>3.11</v>
      </c>
      <c r="H356" s="3">
        <v>13</v>
      </c>
      <c r="I356" s="2">
        <v>0.54</v>
      </c>
      <c r="J356" s="2">
        <f t="shared" si="14"/>
        <v>2.57</v>
      </c>
      <c r="K356" s="1">
        <v>1</v>
      </c>
      <c r="L356" s="2">
        <f t="shared" si="15"/>
        <v>2.57</v>
      </c>
      <c r="M356" s="1">
        <v>1</v>
      </c>
      <c r="N356" s="2">
        <v>2.57</v>
      </c>
      <c r="O356" s="1" t="s">
        <v>1746</v>
      </c>
    </row>
    <row r="357" spans="1:15" x14ac:dyDescent="0.25">
      <c r="A357" s="1">
        <v>356</v>
      </c>
      <c r="B357" s="1" t="s">
        <v>276</v>
      </c>
      <c r="C357" s="10">
        <v>44948</v>
      </c>
      <c r="D357" s="22">
        <v>0</v>
      </c>
      <c r="E357" s="17" t="s">
        <v>213</v>
      </c>
      <c r="F357" s="15">
        <v>24</v>
      </c>
      <c r="G357" s="2">
        <v>3.16</v>
      </c>
      <c r="H357" s="3">
        <v>5</v>
      </c>
      <c r="I357" s="2">
        <v>1.31</v>
      </c>
      <c r="J357" s="2">
        <f t="shared" si="14"/>
        <v>1.85</v>
      </c>
      <c r="K357" s="1">
        <v>1</v>
      </c>
      <c r="L357" s="2">
        <f t="shared" si="15"/>
        <v>1.85</v>
      </c>
      <c r="M357" s="1">
        <v>1</v>
      </c>
      <c r="N357" s="2">
        <v>1.85</v>
      </c>
      <c r="O357" s="1" t="s">
        <v>1746</v>
      </c>
    </row>
    <row r="358" spans="1:15" x14ac:dyDescent="0.25">
      <c r="A358" s="1">
        <v>357</v>
      </c>
      <c r="B358" s="1" t="s">
        <v>277</v>
      </c>
      <c r="C358" s="10">
        <v>44948</v>
      </c>
      <c r="D358" s="22">
        <v>0</v>
      </c>
      <c r="E358" s="17" t="s">
        <v>213</v>
      </c>
      <c r="F358" s="15">
        <v>24</v>
      </c>
      <c r="G358" s="2">
        <v>3.03</v>
      </c>
      <c r="H358" s="3">
        <v>11</v>
      </c>
      <c r="I358" s="2">
        <v>0.57999999999999996</v>
      </c>
      <c r="J358" s="2">
        <f t="shared" si="14"/>
        <v>2.4499999999999997</v>
      </c>
      <c r="K358" s="1">
        <v>1</v>
      </c>
      <c r="L358" s="2">
        <f t="shared" si="15"/>
        <v>2.4499999999999997</v>
      </c>
      <c r="M358" s="1">
        <v>1</v>
      </c>
      <c r="N358" s="2">
        <v>2.4500000000000002</v>
      </c>
      <c r="O358" s="1" t="s">
        <v>1746</v>
      </c>
    </row>
    <row r="359" spans="1:15" x14ac:dyDescent="0.25">
      <c r="A359" s="1">
        <v>358</v>
      </c>
      <c r="B359" s="1" t="s">
        <v>276</v>
      </c>
      <c r="C359" s="10">
        <v>44949</v>
      </c>
      <c r="D359" s="22">
        <v>0</v>
      </c>
      <c r="E359" s="17" t="s">
        <v>213</v>
      </c>
      <c r="F359" s="15">
        <v>24</v>
      </c>
      <c r="G359" s="2">
        <v>3.44</v>
      </c>
      <c r="H359" s="3">
        <v>6</v>
      </c>
      <c r="I359" s="2">
        <v>1.27</v>
      </c>
      <c r="J359" s="2">
        <f t="shared" si="14"/>
        <v>2.17</v>
      </c>
      <c r="K359" s="1">
        <v>1</v>
      </c>
      <c r="L359" s="2">
        <f t="shared" si="15"/>
        <v>2.17</v>
      </c>
      <c r="M359" s="1">
        <v>1</v>
      </c>
      <c r="N359" s="2">
        <v>2.17</v>
      </c>
      <c r="O359" s="1" t="s">
        <v>1746</v>
      </c>
    </row>
    <row r="360" spans="1:15" x14ac:dyDescent="0.25">
      <c r="A360" s="1">
        <v>359</v>
      </c>
      <c r="B360" s="1" t="s">
        <v>277</v>
      </c>
      <c r="C360" s="10">
        <v>44949</v>
      </c>
      <c r="D360" s="22">
        <v>0</v>
      </c>
      <c r="E360" s="17" t="s">
        <v>213</v>
      </c>
      <c r="F360" s="15">
        <v>24</v>
      </c>
      <c r="G360" s="2">
        <v>3.01</v>
      </c>
      <c r="H360" s="3">
        <v>12</v>
      </c>
      <c r="I360" s="2">
        <v>0.47</v>
      </c>
      <c r="J360" s="2">
        <f t="shared" si="14"/>
        <v>2.54</v>
      </c>
      <c r="K360" s="1">
        <v>1</v>
      </c>
      <c r="L360" s="2">
        <f t="shared" si="15"/>
        <v>2.54</v>
      </c>
      <c r="M360" s="1">
        <v>1</v>
      </c>
      <c r="N360" s="2">
        <v>2.54</v>
      </c>
      <c r="O360" s="1" t="s">
        <v>1746</v>
      </c>
    </row>
    <row r="361" spans="1:15" x14ac:dyDescent="0.25">
      <c r="A361" s="1">
        <v>360</v>
      </c>
      <c r="B361" s="1" t="s">
        <v>276</v>
      </c>
      <c r="C361" s="10">
        <v>44950</v>
      </c>
      <c r="D361" s="22">
        <v>0</v>
      </c>
      <c r="E361" s="17" t="s">
        <v>213</v>
      </c>
      <c r="F361" s="15">
        <v>24</v>
      </c>
      <c r="G361" s="2">
        <v>3.12</v>
      </c>
      <c r="H361" s="3">
        <v>3</v>
      </c>
      <c r="I361" s="2">
        <v>1.36</v>
      </c>
      <c r="J361" s="2">
        <f t="shared" si="14"/>
        <v>1.76</v>
      </c>
      <c r="K361" s="1">
        <v>1</v>
      </c>
      <c r="L361" s="2">
        <f t="shared" si="15"/>
        <v>1.76</v>
      </c>
      <c r="M361" s="1">
        <v>1</v>
      </c>
      <c r="N361" s="2">
        <v>1.76</v>
      </c>
      <c r="O361" s="1" t="s">
        <v>1746</v>
      </c>
    </row>
    <row r="362" spans="1:15" x14ac:dyDescent="0.25">
      <c r="A362" s="1">
        <v>361</v>
      </c>
      <c r="B362" s="1" t="s">
        <v>277</v>
      </c>
      <c r="C362" s="10">
        <v>44950</v>
      </c>
      <c r="D362" s="22">
        <v>0</v>
      </c>
      <c r="E362" s="17" t="s">
        <v>213</v>
      </c>
      <c r="F362" s="15">
        <v>24</v>
      </c>
      <c r="G362" s="2">
        <v>2.99</v>
      </c>
      <c r="H362" s="3">
        <v>12</v>
      </c>
      <c r="I362" s="2">
        <v>0.49</v>
      </c>
      <c r="J362" s="2">
        <f t="shared" si="14"/>
        <v>2.5</v>
      </c>
      <c r="K362" s="1">
        <v>1</v>
      </c>
      <c r="L362" s="2">
        <f t="shared" si="15"/>
        <v>2.5</v>
      </c>
      <c r="M362" s="1">
        <v>1</v>
      </c>
      <c r="N362" s="2">
        <v>2.5</v>
      </c>
      <c r="O362" s="1" t="s">
        <v>1746</v>
      </c>
    </row>
    <row r="363" spans="1:15" x14ac:dyDescent="0.25">
      <c r="A363" s="1">
        <v>362</v>
      </c>
      <c r="B363" s="1" t="s">
        <v>276</v>
      </c>
      <c r="C363" s="10">
        <v>44951</v>
      </c>
      <c r="D363" s="22">
        <v>0</v>
      </c>
      <c r="E363" s="17" t="s">
        <v>213</v>
      </c>
      <c r="F363" s="15">
        <v>24</v>
      </c>
      <c r="G363" s="2">
        <v>3.1</v>
      </c>
      <c r="H363" s="3">
        <v>2</v>
      </c>
      <c r="I363" s="2">
        <v>1.3</v>
      </c>
      <c r="J363" s="2">
        <f t="shared" si="14"/>
        <v>1.8</v>
      </c>
      <c r="K363" s="1">
        <v>1</v>
      </c>
      <c r="L363" s="2">
        <f t="shared" si="15"/>
        <v>1.8</v>
      </c>
      <c r="M363" s="1">
        <v>1</v>
      </c>
      <c r="N363" s="2">
        <v>1.8</v>
      </c>
      <c r="O363" s="1" t="s">
        <v>1746</v>
      </c>
    </row>
    <row r="364" spans="1:15" x14ac:dyDescent="0.25">
      <c r="A364" s="1">
        <v>363</v>
      </c>
      <c r="B364" s="1" t="s">
        <v>277</v>
      </c>
      <c r="C364" s="10">
        <v>44951</v>
      </c>
      <c r="D364" s="22">
        <v>0</v>
      </c>
      <c r="E364" s="17" t="s">
        <v>213</v>
      </c>
      <c r="F364" s="15">
        <v>24</v>
      </c>
      <c r="G364" s="2">
        <v>2.99</v>
      </c>
      <c r="H364" s="3">
        <v>12</v>
      </c>
      <c r="I364" s="2">
        <v>0.39</v>
      </c>
      <c r="J364" s="2">
        <f t="shared" si="14"/>
        <v>2.6</v>
      </c>
      <c r="K364" s="1">
        <v>1</v>
      </c>
      <c r="L364" s="2">
        <f t="shared" si="15"/>
        <v>2.6</v>
      </c>
      <c r="M364" s="1">
        <v>1</v>
      </c>
      <c r="N364" s="2">
        <v>2.6</v>
      </c>
      <c r="O364" s="1" t="s">
        <v>1746</v>
      </c>
    </row>
    <row r="365" spans="1:15" x14ac:dyDescent="0.25">
      <c r="A365" s="1">
        <v>364</v>
      </c>
      <c r="B365" s="1" t="s">
        <v>276</v>
      </c>
      <c r="C365" s="10">
        <v>44952</v>
      </c>
      <c r="D365" s="22">
        <v>0</v>
      </c>
      <c r="E365" s="17" t="s">
        <v>213</v>
      </c>
      <c r="F365" s="15">
        <v>24</v>
      </c>
      <c r="G365" s="2">
        <v>3.04</v>
      </c>
      <c r="H365" s="3">
        <v>3</v>
      </c>
      <c r="I365" s="2">
        <v>1.38</v>
      </c>
      <c r="J365" s="2">
        <f t="shared" si="14"/>
        <v>1.6600000000000001</v>
      </c>
      <c r="K365" s="1">
        <v>1</v>
      </c>
      <c r="L365" s="2">
        <f t="shared" si="15"/>
        <v>1.6600000000000001</v>
      </c>
      <c r="M365" s="1">
        <v>1</v>
      </c>
      <c r="N365" s="2">
        <v>1.66</v>
      </c>
      <c r="O365" s="1" t="s">
        <v>1746</v>
      </c>
    </row>
    <row r="366" spans="1:15" x14ac:dyDescent="0.25">
      <c r="A366" s="1">
        <v>365</v>
      </c>
      <c r="B366" s="1" t="s">
        <v>277</v>
      </c>
      <c r="C366" s="10">
        <v>44952</v>
      </c>
      <c r="D366" s="22">
        <v>0</v>
      </c>
      <c r="E366" s="17" t="s">
        <v>213</v>
      </c>
      <c r="F366" s="15">
        <v>24</v>
      </c>
      <c r="G366" s="2">
        <v>3.01</v>
      </c>
      <c r="H366" s="3">
        <v>12</v>
      </c>
      <c r="I366" s="2">
        <v>0.56000000000000005</v>
      </c>
      <c r="J366" s="2">
        <f t="shared" si="14"/>
        <v>2.4499999999999997</v>
      </c>
      <c r="K366" s="1">
        <v>1</v>
      </c>
      <c r="L366" s="2">
        <f t="shared" si="15"/>
        <v>2.4499999999999997</v>
      </c>
      <c r="M366" s="1">
        <v>1</v>
      </c>
      <c r="N366" s="2">
        <v>2.4500000000000002</v>
      </c>
      <c r="O366" s="1" t="s">
        <v>1746</v>
      </c>
    </row>
    <row r="367" spans="1:15" x14ac:dyDescent="0.25">
      <c r="A367" s="1">
        <v>366</v>
      </c>
      <c r="B367" s="1" t="s">
        <v>276</v>
      </c>
      <c r="C367" s="10">
        <v>44953</v>
      </c>
      <c r="D367" s="22">
        <v>0</v>
      </c>
      <c r="E367" s="17" t="s">
        <v>213</v>
      </c>
      <c r="F367" s="15">
        <v>24</v>
      </c>
      <c r="G367" s="2">
        <v>2.89</v>
      </c>
      <c r="H367" s="3">
        <v>7</v>
      </c>
      <c r="I367" s="2">
        <v>1.18</v>
      </c>
      <c r="J367" s="2">
        <f t="shared" si="14"/>
        <v>1.7100000000000002</v>
      </c>
      <c r="K367" s="1">
        <v>1</v>
      </c>
      <c r="L367" s="2">
        <f t="shared" si="15"/>
        <v>1.7100000000000002</v>
      </c>
      <c r="M367" s="1">
        <v>1</v>
      </c>
      <c r="N367" s="2">
        <v>1.71</v>
      </c>
      <c r="O367" s="1" t="s">
        <v>1746</v>
      </c>
    </row>
    <row r="368" spans="1:15" x14ac:dyDescent="0.25">
      <c r="A368" s="1">
        <v>367</v>
      </c>
      <c r="B368" s="1" t="s">
        <v>277</v>
      </c>
      <c r="C368" s="10">
        <v>44953</v>
      </c>
      <c r="D368" s="22">
        <v>0</v>
      </c>
      <c r="E368" s="17" t="s">
        <v>213</v>
      </c>
      <c r="F368" s="15">
        <v>24</v>
      </c>
      <c r="G368" s="2">
        <v>3.14</v>
      </c>
      <c r="H368" s="3">
        <v>11</v>
      </c>
      <c r="I368" s="2">
        <v>0.5</v>
      </c>
      <c r="J368" s="2">
        <f t="shared" si="14"/>
        <v>2.64</v>
      </c>
      <c r="K368" s="1">
        <v>1</v>
      </c>
      <c r="L368" s="2">
        <f t="shared" si="15"/>
        <v>2.64</v>
      </c>
      <c r="M368" s="1">
        <v>1</v>
      </c>
      <c r="N368" s="2">
        <v>2.64</v>
      </c>
      <c r="O368" s="1" t="s">
        <v>1746</v>
      </c>
    </row>
    <row r="369" spans="1:15" x14ac:dyDescent="0.25">
      <c r="A369" s="1">
        <v>368</v>
      </c>
      <c r="B369" s="1" t="s">
        <v>276</v>
      </c>
      <c r="C369" s="10">
        <v>44954</v>
      </c>
      <c r="D369" s="22">
        <v>0</v>
      </c>
      <c r="E369" s="17" t="s">
        <v>213</v>
      </c>
      <c r="F369" s="15">
        <v>24</v>
      </c>
      <c r="G369" s="2">
        <v>3.26</v>
      </c>
      <c r="H369" s="3">
        <v>9</v>
      </c>
      <c r="I369" s="2">
        <v>1.28</v>
      </c>
      <c r="J369" s="2">
        <f t="shared" si="14"/>
        <v>1.9799999999999998</v>
      </c>
      <c r="K369" s="1">
        <v>1</v>
      </c>
      <c r="L369" s="2">
        <f t="shared" si="15"/>
        <v>1.9799999999999998</v>
      </c>
      <c r="M369" s="1">
        <v>1</v>
      </c>
      <c r="N369" s="2">
        <v>1.98</v>
      </c>
      <c r="O369" s="1" t="s">
        <v>1746</v>
      </c>
    </row>
    <row r="370" spans="1:15" x14ac:dyDescent="0.25">
      <c r="A370" s="1">
        <v>369</v>
      </c>
      <c r="B370" s="1" t="s">
        <v>277</v>
      </c>
      <c r="C370" s="10">
        <v>44954</v>
      </c>
      <c r="D370" s="22">
        <v>0</v>
      </c>
      <c r="E370" s="17" t="s">
        <v>213</v>
      </c>
      <c r="F370" s="15">
        <v>24</v>
      </c>
      <c r="G370" s="2">
        <v>2.88</v>
      </c>
      <c r="H370" s="3">
        <v>10</v>
      </c>
      <c r="I370" s="2">
        <v>0.49</v>
      </c>
      <c r="J370" s="2">
        <f t="shared" si="14"/>
        <v>2.3899999999999997</v>
      </c>
      <c r="K370" s="1">
        <v>1</v>
      </c>
      <c r="L370" s="2">
        <f t="shared" si="15"/>
        <v>2.3899999999999997</v>
      </c>
      <c r="M370" s="1">
        <v>1</v>
      </c>
      <c r="N370" s="2">
        <v>2.39</v>
      </c>
      <c r="O370" s="1" t="s">
        <v>1746</v>
      </c>
    </row>
    <row r="371" spans="1:15" x14ac:dyDescent="0.25">
      <c r="A371" s="1">
        <v>370</v>
      </c>
      <c r="B371" s="1" t="s">
        <v>276</v>
      </c>
      <c r="C371" s="10">
        <v>44955</v>
      </c>
      <c r="D371" s="22">
        <v>0</v>
      </c>
      <c r="E371" s="17" t="s">
        <v>213</v>
      </c>
      <c r="F371" s="15">
        <v>24</v>
      </c>
      <c r="G371" s="2">
        <v>3.28</v>
      </c>
      <c r="H371" s="3">
        <v>11</v>
      </c>
      <c r="I371" s="2">
        <v>1.35</v>
      </c>
      <c r="J371" s="2">
        <f t="shared" si="14"/>
        <v>1.9299999999999997</v>
      </c>
      <c r="K371" s="1">
        <v>1</v>
      </c>
      <c r="L371" s="2">
        <f t="shared" si="15"/>
        <v>1.9299999999999997</v>
      </c>
      <c r="M371" s="1">
        <v>1</v>
      </c>
      <c r="N371" s="2">
        <v>1.93</v>
      </c>
      <c r="O371" s="1" t="s">
        <v>1746</v>
      </c>
    </row>
    <row r="372" spans="1:15" x14ac:dyDescent="0.25">
      <c r="A372" s="1">
        <v>371</v>
      </c>
      <c r="B372" s="1" t="s">
        <v>277</v>
      </c>
      <c r="C372" s="10">
        <v>44955</v>
      </c>
      <c r="D372" s="22">
        <v>0</v>
      </c>
      <c r="E372" s="17" t="s">
        <v>213</v>
      </c>
      <c r="F372" s="15">
        <v>24</v>
      </c>
      <c r="G372" s="2">
        <v>2.93</v>
      </c>
      <c r="H372" s="3">
        <v>9</v>
      </c>
      <c r="I372" s="2">
        <v>0.67</v>
      </c>
      <c r="J372" s="2">
        <f t="shared" si="14"/>
        <v>2.2600000000000002</v>
      </c>
      <c r="K372" s="1">
        <v>1</v>
      </c>
      <c r="L372" s="2">
        <f t="shared" si="15"/>
        <v>2.2600000000000002</v>
      </c>
      <c r="M372" s="1">
        <v>1</v>
      </c>
      <c r="N372" s="2">
        <v>2.2599999999999998</v>
      </c>
      <c r="O372" s="1" t="s">
        <v>1746</v>
      </c>
    </row>
    <row r="373" spans="1:15" x14ac:dyDescent="0.25">
      <c r="A373" s="1">
        <v>372</v>
      </c>
      <c r="B373" s="1" t="s">
        <v>276</v>
      </c>
      <c r="C373" s="10">
        <v>44956</v>
      </c>
      <c r="D373" s="22">
        <v>0</v>
      </c>
      <c r="E373" s="17" t="s">
        <v>213</v>
      </c>
      <c r="F373" s="15">
        <v>24</v>
      </c>
      <c r="G373" s="2">
        <v>3.33</v>
      </c>
      <c r="H373" s="3">
        <v>4</v>
      </c>
      <c r="I373" s="2">
        <v>1.1599999999999999</v>
      </c>
      <c r="J373" s="2">
        <f t="shared" ref="J373:J399" si="16">G373-I373</f>
        <v>2.17</v>
      </c>
      <c r="K373" s="1">
        <v>1</v>
      </c>
      <c r="L373" s="2">
        <f t="shared" ref="L373:L399" si="17">(G373-I373-D373)*K373</f>
        <v>2.17</v>
      </c>
      <c r="M373" s="1">
        <v>1</v>
      </c>
      <c r="N373" s="2">
        <v>2.17</v>
      </c>
      <c r="O373" s="1" t="s">
        <v>1746</v>
      </c>
    </row>
    <row r="374" spans="1:15" x14ac:dyDescent="0.25">
      <c r="A374" s="1">
        <v>373</v>
      </c>
      <c r="B374" s="1" t="s">
        <v>277</v>
      </c>
      <c r="C374" s="10">
        <v>44956</v>
      </c>
      <c r="D374" s="22">
        <v>0</v>
      </c>
      <c r="E374" s="17" t="s">
        <v>213</v>
      </c>
      <c r="F374" s="15">
        <v>24</v>
      </c>
      <c r="G374" s="2">
        <v>3</v>
      </c>
      <c r="H374" s="3">
        <v>11</v>
      </c>
      <c r="I374" s="2">
        <v>0.68</v>
      </c>
      <c r="J374" s="2">
        <f t="shared" si="16"/>
        <v>2.3199999999999998</v>
      </c>
      <c r="K374" s="1">
        <v>1</v>
      </c>
      <c r="L374" s="2">
        <f t="shared" si="17"/>
        <v>2.3199999999999998</v>
      </c>
      <c r="M374" s="1">
        <v>1</v>
      </c>
      <c r="N374" s="2">
        <v>2.3199999999999998</v>
      </c>
      <c r="O374" s="1" t="s">
        <v>1746</v>
      </c>
    </row>
    <row r="375" spans="1:15" x14ac:dyDescent="0.25">
      <c r="A375" s="1">
        <v>374</v>
      </c>
      <c r="B375" s="1" t="s">
        <v>276</v>
      </c>
      <c r="C375" s="10">
        <v>44957</v>
      </c>
      <c r="D375" s="22">
        <v>0</v>
      </c>
      <c r="E375" s="17" t="s">
        <v>213</v>
      </c>
      <c r="F375" s="15">
        <v>24</v>
      </c>
      <c r="G375" s="2">
        <v>3.34</v>
      </c>
      <c r="H375" s="3">
        <v>9</v>
      </c>
      <c r="I375" s="2">
        <v>1.18</v>
      </c>
      <c r="J375" s="2">
        <f t="shared" si="16"/>
        <v>2.16</v>
      </c>
      <c r="K375" s="1">
        <v>1</v>
      </c>
      <c r="L375" s="2">
        <f t="shared" si="17"/>
        <v>2.16</v>
      </c>
      <c r="M375" s="1">
        <v>1</v>
      </c>
      <c r="N375" s="2">
        <v>2.16</v>
      </c>
      <c r="O375" s="1" t="s">
        <v>1746</v>
      </c>
    </row>
    <row r="376" spans="1:15" x14ac:dyDescent="0.25">
      <c r="A376" s="1">
        <v>375</v>
      </c>
      <c r="B376" s="1" t="s">
        <v>277</v>
      </c>
      <c r="C376" s="10">
        <v>44957</v>
      </c>
      <c r="D376" s="22">
        <v>0</v>
      </c>
      <c r="E376" s="17" t="s">
        <v>213</v>
      </c>
      <c r="F376" s="15">
        <v>24</v>
      </c>
      <c r="G376" s="2">
        <v>3.01</v>
      </c>
      <c r="H376" s="3">
        <v>8</v>
      </c>
      <c r="I376" s="2">
        <v>0.57999999999999996</v>
      </c>
      <c r="J376" s="2">
        <f t="shared" si="16"/>
        <v>2.4299999999999997</v>
      </c>
      <c r="K376" s="1">
        <v>1</v>
      </c>
      <c r="L376" s="2">
        <f t="shared" si="17"/>
        <v>2.4299999999999997</v>
      </c>
      <c r="M376" s="1">
        <v>1</v>
      </c>
      <c r="N376" s="2">
        <v>2.4300000000000002</v>
      </c>
      <c r="O376" s="1" t="s">
        <v>1746</v>
      </c>
    </row>
    <row r="377" spans="1:15" x14ac:dyDescent="0.25">
      <c r="A377" s="1">
        <v>376</v>
      </c>
      <c r="B377" s="1" t="s">
        <v>276</v>
      </c>
      <c r="C377" s="10">
        <v>44958</v>
      </c>
      <c r="D377" s="22">
        <v>0</v>
      </c>
      <c r="E377" s="17" t="s">
        <v>213</v>
      </c>
      <c r="F377" s="15">
        <v>24</v>
      </c>
      <c r="G377" s="2">
        <v>3.5</v>
      </c>
      <c r="H377" s="3">
        <v>8</v>
      </c>
      <c r="I377" s="2">
        <v>1.26</v>
      </c>
      <c r="J377" s="2">
        <f t="shared" si="16"/>
        <v>2.2400000000000002</v>
      </c>
      <c r="K377" s="1">
        <v>1</v>
      </c>
      <c r="L377" s="2">
        <f t="shared" si="17"/>
        <v>2.2400000000000002</v>
      </c>
      <c r="M377" s="1">
        <v>1</v>
      </c>
      <c r="N377" s="2">
        <v>2.2400000000000002</v>
      </c>
      <c r="O377" s="1" t="s">
        <v>1746</v>
      </c>
    </row>
    <row r="378" spans="1:15" x14ac:dyDescent="0.25">
      <c r="A378" s="1">
        <v>377</v>
      </c>
      <c r="B378" s="1" t="s">
        <v>277</v>
      </c>
      <c r="C378" s="10">
        <v>44958</v>
      </c>
      <c r="D378" s="22">
        <v>0</v>
      </c>
      <c r="E378" s="17" t="s">
        <v>213</v>
      </c>
      <c r="F378" s="15">
        <v>24</v>
      </c>
      <c r="G378" s="2">
        <v>2.78</v>
      </c>
      <c r="H378" s="3">
        <v>6</v>
      </c>
      <c r="I378" s="2">
        <v>0.52</v>
      </c>
      <c r="J378" s="2">
        <f t="shared" si="16"/>
        <v>2.2599999999999998</v>
      </c>
      <c r="K378" s="1">
        <v>1</v>
      </c>
      <c r="L378" s="2">
        <f t="shared" si="17"/>
        <v>2.2599999999999998</v>
      </c>
      <c r="M378" s="1">
        <v>1</v>
      </c>
      <c r="N378" s="2">
        <v>2.2599999999999998</v>
      </c>
      <c r="O378" s="1" t="s">
        <v>1746</v>
      </c>
    </row>
    <row r="379" spans="1:15" x14ac:dyDescent="0.25">
      <c r="A379" s="1">
        <v>378</v>
      </c>
      <c r="B379" s="1" t="s">
        <v>276</v>
      </c>
      <c r="C379" s="10">
        <v>44959</v>
      </c>
      <c r="D379" s="22">
        <v>0</v>
      </c>
      <c r="E379" s="17" t="s">
        <v>213</v>
      </c>
      <c r="F379" s="15">
        <v>24</v>
      </c>
      <c r="G379" s="2">
        <v>3.22</v>
      </c>
      <c r="H379" s="3">
        <v>6</v>
      </c>
      <c r="I379" s="2">
        <v>0.47</v>
      </c>
      <c r="J379" s="2">
        <f t="shared" si="16"/>
        <v>2.75</v>
      </c>
      <c r="K379" s="1">
        <v>1</v>
      </c>
      <c r="L379" s="2">
        <f t="shared" si="17"/>
        <v>2.75</v>
      </c>
      <c r="M379" s="1">
        <v>1</v>
      </c>
      <c r="N379" s="2">
        <v>2.75</v>
      </c>
      <c r="O379" s="1" t="s">
        <v>1746</v>
      </c>
    </row>
    <row r="380" spans="1:15" x14ac:dyDescent="0.25">
      <c r="A380" s="1">
        <v>379</v>
      </c>
      <c r="B380" s="1" t="s">
        <v>277</v>
      </c>
      <c r="C380" s="10">
        <v>44959</v>
      </c>
      <c r="D380" s="22">
        <v>0</v>
      </c>
      <c r="E380" s="17" t="s">
        <v>213</v>
      </c>
      <c r="F380" s="15">
        <v>24</v>
      </c>
      <c r="G380" s="2">
        <v>2.75</v>
      </c>
      <c r="H380" s="3">
        <v>2</v>
      </c>
      <c r="I380" s="2">
        <v>1.25</v>
      </c>
      <c r="J380" s="2">
        <f t="shared" si="16"/>
        <v>1.5</v>
      </c>
      <c r="K380" s="1">
        <v>1</v>
      </c>
      <c r="L380" s="2">
        <f t="shared" si="17"/>
        <v>1.5</v>
      </c>
      <c r="M380" s="1">
        <v>1</v>
      </c>
      <c r="N380" s="2">
        <v>1.5</v>
      </c>
      <c r="O380" s="1" t="s">
        <v>1746</v>
      </c>
    </row>
    <row r="381" spans="1:15" x14ac:dyDescent="0.25">
      <c r="A381" s="1">
        <v>380</v>
      </c>
      <c r="B381" s="1" t="s">
        <v>276</v>
      </c>
      <c r="C381" s="10">
        <v>44960</v>
      </c>
      <c r="D381" s="22">
        <v>0</v>
      </c>
      <c r="E381" s="17" t="s">
        <v>213</v>
      </c>
      <c r="F381" s="15">
        <v>24</v>
      </c>
      <c r="G381" s="2">
        <v>3.15</v>
      </c>
      <c r="H381" s="3">
        <v>6</v>
      </c>
      <c r="I381" s="2">
        <v>0.71</v>
      </c>
      <c r="J381" s="2">
        <f t="shared" si="16"/>
        <v>2.44</v>
      </c>
      <c r="K381" s="1">
        <v>1</v>
      </c>
      <c r="L381" s="2">
        <f t="shared" si="17"/>
        <v>2.44</v>
      </c>
      <c r="M381" s="1">
        <v>1</v>
      </c>
      <c r="N381" s="2">
        <v>2.44</v>
      </c>
      <c r="O381" s="1" t="s">
        <v>1746</v>
      </c>
    </row>
    <row r="382" spans="1:15" x14ac:dyDescent="0.25">
      <c r="A382" s="1">
        <v>381</v>
      </c>
      <c r="B382" s="1" t="s">
        <v>277</v>
      </c>
      <c r="C382" s="10">
        <v>44960</v>
      </c>
      <c r="D382" s="22">
        <v>0</v>
      </c>
      <c r="E382" s="17" t="s">
        <v>213</v>
      </c>
      <c r="F382" s="15">
        <v>24</v>
      </c>
      <c r="G382" s="2">
        <v>3.02</v>
      </c>
      <c r="H382" s="3">
        <v>9</v>
      </c>
      <c r="I382" s="2">
        <v>1.0900000000000001</v>
      </c>
      <c r="J382" s="2">
        <f t="shared" si="16"/>
        <v>1.93</v>
      </c>
      <c r="K382" s="1">
        <v>1</v>
      </c>
      <c r="L382" s="2">
        <f t="shared" si="17"/>
        <v>1.93</v>
      </c>
      <c r="M382" s="1">
        <v>1</v>
      </c>
      <c r="N382" s="2">
        <v>1.93</v>
      </c>
      <c r="O382" s="1" t="s">
        <v>1746</v>
      </c>
    </row>
    <row r="383" spans="1:15" x14ac:dyDescent="0.25">
      <c r="A383" s="1">
        <v>382</v>
      </c>
      <c r="B383" s="1" t="s">
        <v>276</v>
      </c>
      <c r="C383" s="10">
        <v>44961</v>
      </c>
      <c r="D383" s="22">
        <v>0</v>
      </c>
      <c r="E383" s="17" t="s">
        <v>213</v>
      </c>
      <c r="F383" s="15">
        <v>24</v>
      </c>
      <c r="G383" s="2">
        <v>3.44</v>
      </c>
      <c r="H383" s="3">
        <v>5</v>
      </c>
      <c r="I383" s="2">
        <v>0.6</v>
      </c>
      <c r="J383" s="2">
        <f t="shared" si="16"/>
        <v>2.84</v>
      </c>
      <c r="K383" s="1">
        <v>1</v>
      </c>
      <c r="L383" s="2">
        <f t="shared" si="17"/>
        <v>2.84</v>
      </c>
      <c r="M383" s="1">
        <v>1</v>
      </c>
      <c r="N383" s="2">
        <v>2.84</v>
      </c>
      <c r="O383" s="1" t="s">
        <v>1746</v>
      </c>
    </row>
    <row r="384" spans="1:15" x14ac:dyDescent="0.25">
      <c r="A384" s="1">
        <v>383</v>
      </c>
      <c r="B384" s="1" t="s">
        <v>277</v>
      </c>
      <c r="C384" s="10">
        <v>44961</v>
      </c>
      <c r="D384" s="22">
        <v>0</v>
      </c>
      <c r="E384" s="17" t="s">
        <v>213</v>
      </c>
      <c r="F384" s="15">
        <v>24</v>
      </c>
      <c r="G384" s="2">
        <v>2.54</v>
      </c>
      <c r="H384" s="3">
        <v>10</v>
      </c>
      <c r="I384" s="2">
        <v>0.85</v>
      </c>
      <c r="J384" s="2">
        <f t="shared" si="16"/>
        <v>1.69</v>
      </c>
      <c r="K384" s="1">
        <v>1</v>
      </c>
      <c r="L384" s="2">
        <f t="shared" si="17"/>
        <v>1.69</v>
      </c>
      <c r="M384" s="1">
        <v>1</v>
      </c>
      <c r="N384" s="2">
        <v>1.69</v>
      </c>
      <c r="O384" s="1" t="s">
        <v>1746</v>
      </c>
    </row>
    <row r="385" spans="1:15" x14ac:dyDescent="0.25">
      <c r="A385" s="1">
        <v>384</v>
      </c>
      <c r="B385" s="1" t="s">
        <v>276</v>
      </c>
      <c r="C385" s="10">
        <v>44962</v>
      </c>
      <c r="D385" s="22">
        <v>0</v>
      </c>
      <c r="E385" s="17" t="s">
        <v>213</v>
      </c>
      <c r="F385" s="15">
        <v>24</v>
      </c>
      <c r="G385" s="2">
        <v>3.51</v>
      </c>
      <c r="H385" s="3">
        <v>6</v>
      </c>
      <c r="I385" s="2">
        <v>0.91</v>
      </c>
      <c r="J385" s="2">
        <f t="shared" si="16"/>
        <v>2.5999999999999996</v>
      </c>
      <c r="K385" s="1">
        <v>1</v>
      </c>
      <c r="L385" s="2">
        <f t="shared" si="17"/>
        <v>2.5999999999999996</v>
      </c>
      <c r="M385" s="1">
        <v>1</v>
      </c>
      <c r="N385" s="2">
        <v>2.6</v>
      </c>
      <c r="O385" s="1" t="s">
        <v>1746</v>
      </c>
    </row>
    <row r="386" spans="1:15" x14ac:dyDescent="0.25">
      <c r="A386" s="1">
        <v>385</v>
      </c>
      <c r="B386" s="1" t="s">
        <v>277</v>
      </c>
      <c r="C386" s="10">
        <v>44962</v>
      </c>
      <c r="D386" s="22">
        <v>0</v>
      </c>
      <c r="E386" s="17" t="s">
        <v>213</v>
      </c>
      <c r="F386" s="15">
        <v>24</v>
      </c>
      <c r="G386" s="2">
        <v>2.68</v>
      </c>
      <c r="H386" s="3">
        <v>11</v>
      </c>
      <c r="I386" s="2">
        <v>0.9</v>
      </c>
      <c r="J386" s="2">
        <f t="shared" si="16"/>
        <v>1.7800000000000002</v>
      </c>
      <c r="K386" s="1">
        <v>1</v>
      </c>
      <c r="L386" s="2">
        <f t="shared" si="17"/>
        <v>1.7800000000000002</v>
      </c>
      <c r="M386" s="1">
        <v>1</v>
      </c>
      <c r="N386" s="2">
        <v>1.78</v>
      </c>
      <c r="O386" s="1" t="s">
        <v>1746</v>
      </c>
    </row>
    <row r="387" spans="1:15" x14ac:dyDescent="0.25">
      <c r="A387" s="1">
        <v>386</v>
      </c>
      <c r="B387" s="1" t="s">
        <v>276</v>
      </c>
      <c r="C387" s="10">
        <v>44963</v>
      </c>
      <c r="D387" s="22">
        <v>0</v>
      </c>
      <c r="E387" s="17" t="s">
        <v>213</v>
      </c>
      <c r="F387" s="15">
        <v>24</v>
      </c>
      <c r="G387" s="2">
        <v>3.11</v>
      </c>
      <c r="H387" s="3">
        <v>6</v>
      </c>
      <c r="I387" s="2">
        <v>0.82</v>
      </c>
      <c r="J387" s="2">
        <f t="shared" si="16"/>
        <v>2.29</v>
      </c>
      <c r="K387" s="1">
        <v>1</v>
      </c>
      <c r="L387" s="2">
        <f t="shared" si="17"/>
        <v>2.29</v>
      </c>
      <c r="M387" s="1">
        <v>1</v>
      </c>
      <c r="N387" s="2">
        <v>2.29</v>
      </c>
      <c r="O387" s="1" t="s">
        <v>1746</v>
      </c>
    </row>
    <row r="388" spans="1:15" x14ac:dyDescent="0.25">
      <c r="A388" s="1">
        <v>387</v>
      </c>
      <c r="B388" s="1" t="s">
        <v>277</v>
      </c>
      <c r="C388" s="10">
        <v>44963</v>
      </c>
      <c r="D388" s="22">
        <v>0</v>
      </c>
      <c r="E388" s="17" t="s">
        <v>213</v>
      </c>
      <c r="F388" s="15">
        <v>24</v>
      </c>
      <c r="G388" s="2">
        <v>2.8</v>
      </c>
      <c r="H388" s="3">
        <v>9</v>
      </c>
      <c r="I388" s="2">
        <v>1.02</v>
      </c>
      <c r="J388" s="2">
        <f t="shared" si="16"/>
        <v>1.7799999999999998</v>
      </c>
      <c r="K388" s="1">
        <v>1</v>
      </c>
      <c r="L388" s="2">
        <f t="shared" si="17"/>
        <v>1.7799999999999998</v>
      </c>
      <c r="M388" s="1">
        <v>1</v>
      </c>
      <c r="N388" s="2">
        <v>1.78</v>
      </c>
      <c r="O388" s="1" t="s">
        <v>1746</v>
      </c>
    </row>
    <row r="389" spans="1:15" x14ac:dyDescent="0.25">
      <c r="A389" s="1">
        <v>388</v>
      </c>
      <c r="B389" s="1" t="s">
        <v>276</v>
      </c>
      <c r="C389" s="10">
        <v>44964</v>
      </c>
      <c r="D389" s="22">
        <v>0</v>
      </c>
      <c r="E389" s="17" t="s">
        <v>213</v>
      </c>
      <c r="F389" s="15">
        <v>24</v>
      </c>
      <c r="G389" s="2">
        <v>2.87</v>
      </c>
      <c r="H389" s="3">
        <v>7</v>
      </c>
      <c r="I389" s="2">
        <v>0.69</v>
      </c>
      <c r="J389" s="2">
        <f t="shared" si="16"/>
        <v>2.1800000000000002</v>
      </c>
      <c r="K389" s="1">
        <v>1</v>
      </c>
      <c r="L389" s="2">
        <f t="shared" si="17"/>
        <v>2.1800000000000002</v>
      </c>
      <c r="M389" s="1">
        <v>1</v>
      </c>
      <c r="N389" s="2">
        <v>2.1800000000000002</v>
      </c>
      <c r="O389" s="1" t="s">
        <v>1746</v>
      </c>
    </row>
    <row r="390" spans="1:15" x14ac:dyDescent="0.25">
      <c r="A390" s="1">
        <v>389</v>
      </c>
      <c r="B390" s="1" t="s">
        <v>277</v>
      </c>
      <c r="C390" s="10">
        <v>44964</v>
      </c>
      <c r="D390" s="22">
        <v>0</v>
      </c>
      <c r="E390" s="17" t="s">
        <v>213</v>
      </c>
      <c r="F390" s="15">
        <v>24</v>
      </c>
      <c r="G390" s="2">
        <v>2.83</v>
      </c>
      <c r="H390" s="3">
        <v>10</v>
      </c>
      <c r="I390" s="2">
        <v>1.03</v>
      </c>
      <c r="J390" s="2">
        <f t="shared" si="16"/>
        <v>1.8</v>
      </c>
      <c r="K390" s="1">
        <v>1</v>
      </c>
      <c r="L390" s="2">
        <f t="shared" si="17"/>
        <v>1.8</v>
      </c>
      <c r="M390" s="1">
        <v>1</v>
      </c>
      <c r="N390" s="2">
        <v>1.8</v>
      </c>
      <c r="O390" s="1" t="s">
        <v>1746</v>
      </c>
    </row>
    <row r="391" spans="1:15" x14ac:dyDescent="0.25">
      <c r="A391" s="1">
        <v>390</v>
      </c>
      <c r="B391" s="1" t="s">
        <v>276</v>
      </c>
      <c r="C391" s="10">
        <v>44965</v>
      </c>
      <c r="D391" s="22">
        <v>0</v>
      </c>
      <c r="E391" s="17" t="s">
        <v>213</v>
      </c>
      <c r="F391" s="15">
        <v>24</v>
      </c>
      <c r="G391" s="2">
        <v>2.95</v>
      </c>
      <c r="H391" s="3">
        <v>5</v>
      </c>
      <c r="I391" s="2">
        <v>0.69</v>
      </c>
      <c r="J391" s="2">
        <f t="shared" si="16"/>
        <v>2.2600000000000002</v>
      </c>
      <c r="K391" s="1">
        <v>1</v>
      </c>
      <c r="L391" s="2">
        <f t="shared" si="17"/>
        <v>2.2600000000000002</v>
      </c>
      <c r="M391" s="1">
        <v>1</v>
      </c>
      <c r="N391" s="2">
        <v>2.2599999999999998</v>
      </c>
      <c r="O391" s="1" t="s">
        <v>1746</v>
      </c>
    </row>
    <row r="392" spans="1:15" x14ac:dyDescent="0.25">
      <c r="A392" s="1">
        <v>391</v>
      </c>
      <c r="B392" s="1" t="s">
        <v>277</v>
      </c>
      <c r="C392" s="10">
        <v>44965</v>
      </c>
      <c r="D392" s="22">
        <v>0</v>
      </c>
      <c r="E392" s="17" t="s">
        <v>213</v>
      </c>
      <c r="F392" s="15">
        <v>24</v>
      </c>
      <c r="G392" s="2">
        <v>2.86</v>
      </c>
      <c r="H392" s="3">
        <v>10</v>
      </c>
      <c r="I392" s="2">
        <v>1.07</v>
      </c>
      <c r="J392" s="2">
        <f t="shared" si="16"/>
        <v>1.7899999999999998</v>
      </c>
      <c r="K392" s="1">
        <v>1</v>
      </c>
      <c r="L392" s="2">
        <f t="shared" si="17"/>
        <v>1.7899999999999998</v>
      </c>
      <c r="M392" s="1">
        <v>1</v>
      </c>
      <c r="N392" s="2">
        <v>1.79</v>
      </c>
      <c r="O392" s="1" t="s">
        <v>1746</v>
      </c>
    </row>
    <row r="393" spans="1:15" x14ac:dyDescent="0.25">
      <c r="A393" s="1">
        <v>392</v>
      </c>
      <c r="B393" s="1" t="s">
        <v>276</v>
      </c>
      <c r="C393" s="10">
        <v>44966</v>
      </c>
      <c r="D393" s="22">
        <v>0</v>
      </c>
      <c r="E393" s="17" t="s">
        <v>213</v>
      </c>
      <c r="F393" s="15">
        <v>24</v>
      </c>
      <c r="G393" s="2">
        <v>3.13</v>
      </c>
      <c r="H393" s="3">
        <v>5</v>
      </c>
      <c r="I393" s="2">
        <v>0.55000000000000004</v>
      </c>
      <c r="J393" s="2">
        <f t="shared" si="16"/>
        <v>2.58</v>
      </c>
      <c r="K393" s="1">
        <v>1</v>
      </c>
      <c r="L393" s="2">
        <f t="shared" si="17"/>
        <v>2.58</v>
      </c>
      <c r="M393" s="1">
        <v>1</v>
      </c>
      <c r="N393" s="2">
        <v>2.58</v>
      </c>
      <c r="O393" s="1" t="s">
        <v>1746</v>
      </c>
    </row>
    <row r="394" spans="1:15" x14ac:dyDescent="0.25">
      <c r="A394" s="1">
        <v>393</v>
      </c>
      <c r="B394" s="1" t="s">
        <v>277</v>
      </c>
      <c r="C394" s="10">
        <v>44966</v>
      </c>
      <c r="D394" s="22">
        <v>0</v>
      </c>
      <c r="E394" s="17" t="s">
        <v>213</v>
      </c>
      <c r="F394" s="15">
        <v>24</v>
      </c>
      <c r="G394" s="2">
        <v>2.96</v>
      </c>
      <c r="H394" s="3">
        <v>8</v>
      </c>
      <c r="I394" s="2">
        <v>1.17</v>
      </c>
      <c r="J394" s="2">
        <f t="shared" si="16"/>
        <v>1.79</v>
      </c>
      <c r="K394" s="1">
        <v>1</v>
      </c>
      <c r="L394" s="2">
        <f t="shared" si="17"/>
        <v>1.79</v>
      </c>
      <c r="M394" s="1">
        <v>1</v>
      </c>
      <c r="N394" s="2">
        <v>1.79</v>
      </c>
      <c r="O394" s="1" t="s">
        <v>1746</v>
      </c>
    </row>
    <row r="395" spans="1:15" x14ac:dyDescent="0.25">
      <c r="A395" s="1">
        <v>394</v>
      </c>
      <c r="B395" s="1" t="s">
        <v>276</v>
      </c>
      <c r="C395" s="10">
        <v>44967</v>
      </c>
      <c r="D395" s="22">
        <v>0</v>
      </c>
      <c r="E395" s="17" t="s">
        <v>213</v>
      </c>
      <c r="F395" s="15">
        <v>24</v>
      </c>
      <c r="G395" s="2">
        <v>3.11</v>
      </c>
      <c r="H395" s="3">
        <v>6</v>
      </c>
      <c r="I395" s="2">
        <v>0.5</v>
      </c>
      <c r="J395" s="2">
        <f t="shared" si="16"/>
        <v>2.61</v>
      </c>
      <c r="K395" s="1">
        <v>1</v>
      </c>
      <c r="L395" s="2">
        <f t="shared" si="17"/>
        <v>2.61</v>
      </c>
      <c r="M395" s="1">
        <v>1</v>
      </c>
      <c r="N395" s="2">
        <v>2.61</v>
      </c>
      <c r="O395" s="1" t="s">
        <v>1746</v>
      </c>
    </row>
    <row r="396" spans="1:15" x14ac:dyDescent="0.25">
      <c r="A396" s="1">
        <v>395</v>
      </c>
      <c r="B396" s="1" t="s">
        <v>277</v>
      </c>
      <c r="C396" s="10">
        <v>44967</v>
      </c>
      <c r="D396" s="22">
        <v>0</v>
      </c>
      <c r="E396" s="17" t="s">
        <v>213</v>
      </c>
      <c r="F396" s="15">
        <v>24</v>
      </c>
      <c r="G396" s="2">
        <v>3.05</v>
      </c>
      <c r="H396" s="3">
        <v>9</v>
      </c>
      <c r="I396" s="2">
        <v>1.01</v>
      </c>
      <c r="J396" s="2">
        <f t="shared" si="16"/>
        <v>2.04</v>
      </c>
      <c r="K396" s="1">
        <v>1</v>
      </c>
      <c r="L396" s="2">
        <f t="shared" si="17"/>
        <v>2.04</v>
      </c>
      <c r="M396" s="1">
        <v>1</v>
      </c>
      <c r="N396" s="2">
        <v>2.04</v>
      </c>
      <c r="O396" s="1" t="s">
        <v>1746</v>
      </c>
    </row>
    <row r="397" spans="1:15" x14ac:dyDescent="0.25">
      <c r="A397" s="1">
        <v>396</v>
      </c>
      <c r="B397" s="1" t="s">
        <v>276</v>
      </c>
      <c r="C397" s="10">
        <v>44968</v>
      </c>
      <c r="D397" s="22">
        <v>0</v>
      </c>
      <c r="E397" s="17" t="s">
        <v>213</v>
      </c>
      <c r="F397" s="15">
        <v>24</v>
      </c>
      <c r="G397" s="2">
        <v>3.1</v>
      </c>
      <c r="H397" s="3">
        <v>6</v>
      </c>
      <c r="I397" s="2">
        <v>0.67</v>
      </c>
      <c r="J397" s="2">
        <f t="shared" si="16"/>
        <v>2.4300000000000002</v>
      </c>
      <c r="K397" s="1">
        <v>1</v>
      </c>
      <c r="L397" s="2">
        <f t="shared" si="17"/>
        <v>2.4300000000000002</v>
      </c>
      <c r="M397" s="1">
        <v>1</v>
      </c>
      <c r="N397" s="2">
        <v>2.4300000000000002</v>
      </c>
      <c r="O397" s="1" t="s">
        <v>1746</v>
      </c>
    </row>
    <row r="398" spans="1:15" x14ac:dyDescent="0.25">
      <c r="A398" s="1">
        <v>397</v>
      </c>
      <c r="B398" s="1" t="s">
        <v>277</v>
      </c>
      <c r="C398" s="10">
        <v>44968</v>
      </c>
      <c r="D398" s="22">
        <v>0</v>
      </c>
      <c r="E398" s="17" t="s">
        <v>213</v>
      </c>
      <c r="F398" s="15">
        <v>24</v>
      </c>
      <c r="G398" s="2">
        <v>2.82</v>
      </c>
      <c r="H398" s="3">
        <v>8</v>
      </c>
      <c r="I398" s="2">
        <v>0.83</v>
      </c>
      <c r="J398" s="2">
        <f t="shared" si="16"/>
        <v>1.9899999999999998</v>
      </c>
      <c r="K398" s="1">
        <v>1</v>
      </c>
      <c r="L398" s="2">
        <f t="shared" si="17"/>
        <v>1.9899999999999998</v>
      </c>
      <c r="M398" s="1">
        <v>1</v>
      </c>
      <c r="N398" s="2">
        <v>1.99</v>
      </c>
      <c r="O398" s="1" t="s">
        <v>1746</v>
      </c>
    </row>
    <row r="399" spans="1:15" x14ac:dyDescent="0.25">
      <c r="A399" s="1">
        <v>398</v>
      </c>
      <c r="B399" s="1" t="s">
        <v>276</v>
      </c>
      <c r="C399" s="10">
        <v>44969</v>
      </c>
      <c r="D399" s="22">
        <v>0</v>
      </c>
      <c r="E399" s="17" t="s">
        <v>213</v>
      </c>
      <c r="F399" s="15">
        <v>24</v>
      </c>
      <c r="G399" s="2">
        <v>2.95</v>
      </c>
      <c r="H399" s="3">
        <v>6</v>
      </c>
      <c r="I399" s="2">
        <v>0.82</v>
      </c>
      <c r="J399" s="2">
        <f t="shared" si="16"/>
        <v>2.1300000000000003</v>
      </c>
      <c r="K399" s="1">
        <v>1</v>
      </c>
      <c r="L399" s="2">
        <f t="shared" si="17"/>
        <v>2.1300000000000003</v>
      </c>
      <c r="M399" s="1">
        <v>1</v>
      </c>
      <c r="N399" s="2">
        <v>2.13</v>
      </c>
      <c r="O399" s="1" t="s">
        <v>1746</v>
      </c>
    </row>
    <row r="400" spans="1:15" x14ac:dyDescent="0.25">
      <c r="A400" s="1">
        <v>399</v>
      </c>
      <c r="B400" s="1" t="s">
        <v>277</v>
      </c>
      <c r="C400" s="10">
        <v>44969</v>
      </c>
      <c r="D400" s="22">
        <v>0</v>
      </c>
      <c r="E400" s="17" t="s">
        <v>213</v>
      </c>
      <c r="F400" s="15">
        <v>24</v>
      </c>
      <c r="G400" s="2">
        <v>2.98</v>
      </c>
      <c r="H400" s="3">
        <v>9</v>
      </c>
      <c r="I400" s="2">
        <v>0.91</v>
      </c>
      <c r="J400" s="2">
        <f t="shared" ref="J400:J407" si="18">G400-I400</f>
        <v>2.0699999999999998</v>
      </c>
      <c r="K400" s="1">
        <v>1</v>
      </c>
      <c r="L400" s="2">
        <f t="shared" ref="L400:L407" si="19">(G400-I400-D400)*K400</f>
        <v>2.0699999999999998</v>
      </c>
      <c r="M400" s="1">
        <v>1</v>
      </c>
      <c r="N400" s="2">
        <v>2.0699999999999998</v>
      </c>
      <c r="O400" s="1" t="s">
        <v>1746</v>
      </c>
    </row>
    <row r="401" spans="1:15" x14ac:dyDescent="0.25">
      <c r="A401" s="1">
        <v>400</v>
      </c>
      <c r="B401" s="1" t="s">
        <v>276</v>
      </c>
      <c r="C401" s="10">
        <v>44970</v>
      </c>
      <c r="D401" s="22">
        <v>0</v>
      </c>
      <c r="E401" s="17" t="s">
        <v>213</v>
      </c>
      <c r="F401" s="15">
        <v>24</v>
      </c>
      <c r="G401" s="2">
        <v>3.06</v>
      </c>
      <c r="H401" s="3">
        <v>6</v>
      </c>
      <c r="I401" s="2">
        <v>0.75</v>
      </c>
      <c r="J401" s="2">
        <f t="shared" si="18"/>
        <v>2.31</v>
      </c>
      <c r="K401" s="1">
        <v>1</v>
      </c>
      <c r="L401" s="2">
        <f t="shared" si="19"/>
        <v>2.31</v>
      </c>
      <c r="M401" s="1">
        <v>1</v>
      </c>
      <c r="N401" s="2">
        <v>2.31</v>
      </c>
      <c r="O401" s="1" t="s">
        <v>1746</v>
      </c>
    </row>
    <row r="402" spans="1:15" x14ac:dyDescent="0.25">
      <c r="A402" s="1">
        <v>401</v>
      </c>
      <c r="B402" s="1" t="s">
        <v>277</v>
      </c>
      <c r="C402" s="10">
        <v>44970</v>
      </c>
      <c r="D402" s="22">
        <v>0</v>
      </c>
      <c r="E402" s="17" t="s">
        <v>213</v>
      </c>
      <c r="F402" s="15">
        <v>24</v>
      </c>
      <c r="G402" s="2">
        <v>2.65</v>
      </c>
      <c r="H402" s="3">
        <v>8</v>
      </c>
      <c r="I402" s="2">
        <v>0.88</v>
      </c>
      <c r="J402" s="2">
        <f t="shared" si="18"/>
        <v>1.77</v>
      </c>
      <c r="K402" s="1">
        <v>1</v>
      </c>
      <c r="L402" s="2">
        <f t="shared" si="19"/>
        <v>1.77</v>
      </c>
      <c r="M402" s="1">
        <v>1</v>
      </c>
      <c r="N402" s="2">
        <v>1.77</v>
      </c>
      <c r="O402" s="1" t="s">
        <v>1746</v>
      </c>
    </row>
    <row r="403" spans="1:15" x14ac:dyDescent="0.25">
      <c r="A403" s="1">
        <v>402</v>
      </c>
      <c r="B403" s="1" t="s">
        <v>276</v>
      </c>
      <c r="C403" s="10">
        <v>44971</v>
      </c>
      <c r="D403" s="22">
        <v>0</v>
      </c>
      <c r="E403" s="17" t="s">
        <v>213</v>
      </c>
      <c r="F403" s="15">
        <v>24</v>
      </c>
      <c r="G403" s="2">
        <v>3</v>
      </c>
      <c r="H403" s="3">
        <v>6</v>
      </c>
      <c r="I403" s="2">
        <v>0.8</v>
      </c>
      <c r="J403" s="2">
        <f t="shared" si="18"/>
        <v>2.2000000000000002</v>
      </c>
      <c r="K403" s="1">
        <v>1</v>
      </c>
      <c r="L403" s="2">
        <f t="shared" si="19"/>
        <v>2.2000000000000002</v>
      </c>
      <c r="M403" s="1">
        <v>1</v>
      </c>
      <c r="N403" s="2">
        <v>2.2000000000000002</v>
      </c>
      <c r="O403" s="1" t="s">
        <v>1746</v>
      </c>
    </row>
    <row r="404" spans="1:15" x14ac:dyDescent="0.25">
      <c r="A404" s="1">
        <v>403</v>
      </c>
      <c r="B404" s="1" t="s">
        <v>277</v>
      </c>
      <c r="C404" s="10">
        <v>44971</v>
      </c>
      <c r="D404" s="22">
        <v>0</v>
      </c>
      <c r="E404" s="17" t="s">
        <v>213</v>
      </c>
      <c r="F404" s="15">
        <v>24</v>
      </c>
      <c r="G404" s="2">
        <v>3.12</v>
      </c>
      <c r="H404" s="3">
        <v>14</v>
      </c>
      <c r="I404" s="2">
        <v>1.1599999999999999</v>
      </c>
      <c r="J404" s="2">
        <f t="shared" si="18"/>
        <v>1.9600000000000002</v>
      </c>
      <c r="K404" s="1">
        <v>1</v>
      </c>
      <c r="L404" s="2">
        <f t="shared" si="19"/>
        <v>1.9600000000000002</v>
      </c>
      <c r="M404" s="1">
        <v>1</v>
      </c>
      <c r="N404" s="2">
        <v>1.96</v>
      </c>
      <c r="O404" s="1" t="s">
        <v>1746</v>
      </c>
    </row>
    <row r="405" spans="1:15" x14ac:dyDescent="0.25">
      <c r="A405" s="1">
        <v>404</v>
      </c>
      <c r="B405" s="1" t="s">
        <v>276</v>
      </c>
      <c r="C405" s="10">
        <v>44972</v>
      </c>
      <c r="D405" s="22">
        <v>0</v>
      </c>
      <c r="E405" s="17" t="s">
        <v>278</v>
      </c>
      <c r="F405" s="15">
        <v>1</v>
      </c>
      <c r="G405" s="2">
        <v>3.02</v>
      </c>
      <c r="H405" s="3">
        <v>6</v>
      </c>
      <c r="I405" s="2">
        <v>0.65</v>
      </c>
      <c r="J405" s="2">
        <f t="shared" si="18"/>
        <v>2.37</v>
      </c>
      <c r="K405" s="1">
        <v>5</v>
      </c>
      <c r="L405" s="2">
        <f t="shared" si="19"/>
        <v>11.850000000000001</v>
      </c>
      <c r="M405" s="1">
        <v>13</v>
      </c>
      <c r="N405" s="2">
        <v>38.307899999999997</v>
      </c>
      <c r="O405" s="1" t="s">
        <v>1746</v>
      </c>
    </row>
    <row r="406" spans="1:15" x14ac:dyDescent="0.25">
      <c r="A406" s="1">
        <v>405</v>
      </c>
      <c r="B406" s="1" t="s">
        <v>277</v>
      </c>
      <c r="C406" s="10">
        <v>44972</v>
      </c>
      <c r="D406" s="22">
        <v>0</v>
      </c>
      <c r="E406" s="17" t="s">
        <v>278</v>
      </c>
      <c r="F406" s="15">
        <v>1</v>
      </c>
      <c r="G406" s="2">
        <v>1.03</v>
      </c>
      <c r="H406" s="3">
        <v>4</v>
      </c>
      <c r="I406" s="2">
        <v>0.08</v>
      </c>
      <c r="J406" s="2">
        <f t="shared" si="18"/>
        <v>0.95000000000000007</v>
      </c>
      <c r="K406" s="1">
        <v>5</v>
      </c>
      <c r="L406" s="2">
        <f t="shared" si="19"/>
        <v>4.75</v>
      </c>
      <c r="M406" s="1">
        <v>13</v>
      </c>
      <c r="N406" s="2">
        <v>36.945999999999998</v>
      </c>
      <c r="O406" s="1" t="s">
        <v>1746</v>
      </c>
    </row>
    <row r="407" spans="1:15" x14ac:dyDescent="0.25">
      <c r="A407" s="1">
        <v>406</v>
      </c>
      <c r="B407" s="1" t="s">
        <v>417</v>
      </c>
      <c r="C407" s="10">
        <v>44998</v>
      </c>
      <c r="D407" s="22">
        <v>0</v>
      </c>
      <c r="E407" s="17" t="s">
        <v>418</v>
      </c>
      <c r="F407" s="15">
        <v>5</v>
      </c>
      <c r="G407" s="2">
        <v>1.38</v>
      </c>
      <c r="H407" s="3">
        <v>2</v>
      </c>
      <c r="I407" s="2">
        <v>0.25</v>
      </c>
      <c r="J407" s="2">
        <f t="shared" si="18"/>
        <v>1.1299999999999999</v>
      </c>
      <c r="K407" s="1">
        <v>5</v>
      </c>
      <c r="L407" s="2">
        <f t="shared" si="19"/>
        <v>5.6499999999999995</v>
      </c>
      <c r="M407" s="1">
        <v>18</v>
      </c>
      <c r="N407" s="2">
        <v>24.8</v>
      </c>
      <c r="O407" s="1" t="s">
        <v>1746</v>
      </c>
    </row>
  </sheetData>
  <phoneticPr fontId="7" type="noConversion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DE7A5-415E-4588-871B-84EB4897C4BC}">
  <sheetPr codeName="Sheet25"/>
  <dimension ref="A1:O211"/>
  <sheetViews>
    <sheetView zoomScale="85" zoomScaleNormal="85" workbookViewId="0">
      <pane xSplit="3" ySplit="1" topLeftCell="D162" activePane="bottomRight" state="frozen"/>
      <selection activeCell="F19" sqref="F19"/>
      <selection pane="topRight" activeCell="F19" sqref="F19"/>
      <selection pane="bottomLeft" activeCell="F19" sqref="F19"/>
      <selection pane="bottomRight" activeCell="M182" sqref="M182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5" style="83" customWidth="1"/>
    <col min="15" max="15" width="53" style="5" customWidth="1"/>
    <col min="16" max="16384" width="9" style="5"/>
  </cols>
  <sheetData>
    <row r="1" spans="1:15" ht="33" x14ac:dyDescent="0.25">
      <c r="A1" s="26" t="s">
        <v>0</v>
      </c>
      <c r="B1" s="26" t="s">
        <v>2</v>
      </c>
      <c r="C1" s="26" t="s">
        <v>3</v>
      </c>
      <c r="D1" s="28" t="s">
        <v>15</v>
      </c>
      <c r="E1" s="7" t="s">
        <v>208</v>
      </c>
      <c r="F1" s="33" t="s">
        <v>21</v>
      </c>
      <c r="G1" s="8" t="s">
        <v>209</v>
      </c>
      <c r="H1" s="77" t="s">
        <v>17</v>
      </c>
      <c r="I1" s="8" t="s">
        <v>14</v>
      </c>
      <c r="J1" s="8" t="s">
        <v>3993</v>
      </c>
      <c r="K1" s="73" t="s">
        <v>18</v>
      </c>
      <c r="L1" s="33" t="s">
        <v>19</v>
      </c>
      <c r="M1" s="33" t="s">
        <v>18</v>
      </c>
      <c r="N1" s="78" t="s">
        <v>211</v>
      </c>
      <c r="O1" s="43" t="s">
        <v>22</v>
      </c>
    </row>
    <row r="2" spans="1:15" x14ac:dyDescent="0.25">
      <c r="A2" s="1">
        <v>1</v>
      </c>
      <c r="B2" s="1" t="s">
        <v>3526</v>
      </c>
      <c r="C2" s="10">
        <v>44465</v>
      </c>
      <c r="D2" s="22">
        <v>2.6</v>
      </c>
      <c r="E2" s="17" t="s">
        <v>213</v>
      </c>
      <c r="F2" s="15">
        <v>24</v>
      </c>
      <c r="G2" s="2">
        <v>4.3673000000000002</v>
      </c>
      <c r="H2" s="3">
        <v>23</v>
      </c>
      <c r="I2" s="2">
        <v>2.3195000000000001</v>
      </c>
      <c r="J2" s="2">
        <v>2.0478000000000001</v>
      </c>
      <c r="K2" s="1">
        <v>1</v>
      </c>
      <c r="L2" s="2">
        <v>0</v>
      </c>
      <c r="M2" s="2" t="s">
        <v>1746</v>
      </c>
      <c r="N2" s="2" t="s">
        <v>1746</v>
      </c>
      <c r="O2" s="1" t="s">
        <v>1746</v>
      </c>
    </row>
    <row r="3" spans="1:15" x14ac:dyDescent="0.25">
      <c r="A3" s="1">
        <v>2</v>
      </c>
      <c r="B3" s="1" t="s">
        <v>3526</v>
      </c>
      <c r="C3" s="10">
        <v>44466</v>
      </c>
      <c r="D3" s="22">
        <v>2.2035</v>
      </c>
      <c r="E3" s="17" t="s">
        <v>2504</v>
      </c>
      <c r="F3" s="15">
        <v>21</v>
      </c>
      <c r="G3" s="2">
        <v>4.1430999999999996</v>
      </c>
      <c r="H3" s="3">
        <v>24</v>
      </c>
      <c r="I3" s="2">
        <v>1.8555999999999999</v>
      </c>
      <c r="J3" s="2">
        <v>2.2874999999999996</v>
      </c>
      <c r="K3" s="1">
        <v>1</v>
      </c>
      <c r="L3" s="2">
        <v>8.3999999999999631E-2</v>
      </c>
      <c r="M3" s="2" t="s">
        <v>1746</v>
      </c>
      <c r="N3" s="2" t="s">
        <v>1746</v>
      </c>
      <c r="O3" s="1" t="s">
        <v>1746</v>
      </c>
    </row>
    <row r="4" spans="1:15" x14ac:dyDescent="0.25">
      <c r="A4" s="1">
        <v>3</v>
      </c>
      <c r="B4" s="1" t="s">
        <v>3526</v>
      </c>
      <c r="C4" s="10">
        <v>44467</v>
      </c>
      <c r="D4" s="22">
        <v>2.2035</v>
      </c>
      <c r="E4" s="17" t="s">
        <v>213</v>
      </c>
      <c r="F4" s="15">
        <v>24</v>
      </c>
      <c r="G4" s="2">
        <v>4.4973000000000001</v>
      </c>
      <c r="H4" s="3">
        <v>21</v>
      </c>
      <c r="I4" s="2">
        <v>2.2789999999999999</v>
      </c>
      <c r="J4" s="2">
        <v>2.2183000000000002</v>
      </c>
      <c r="K4" s="1">
        <v>1</v>
      </c>
      <c r="L4" s="2">
        <v>1.4800000000000146E-2</v>
      </c>
      <c r="M4" s="2" t="s">
        <v>1746</v>
      </c>
      <c r="N4" s="2" t="s">
        <v>1746</v>
      </c>
      <c r="O4" s="1" t="s">
        <v>1746</v>
      </c>
    </row>
    <row r="5" spans="1:15" x14ac:dyDescent="0.25">
      <c r="A5" s="1">
        <v>4</v>
      </c>
      <c r="B5" s="1" t="s">
        <v>3526</v>
      </c>
      <c r="C5" s="10">
        <v>44468</v>
      </c>
      <c r="D5" s="22">
        <v>2.2035</v>
      </c>
      <c r="E5" s="17" t="s">
        <v>213</v>
      </c>
      <c r="F5" s="15">
        <v>24</v>
      </c>
      <c r="G5" s="2">
        <v>4.4827000000000004</v>
      </c>
      <c r="H5" s="3">
        <v>20</v>
      </c>
      <c r="I5" s="2">
        <v>2.2360000000000002</v>
      </c>
      <c r="J5" s="2">
        <v>2.2467000000000001</v>
      </c>
      <c r="K5" s="1">
        <v>1</v>
      </c>
      <c r="L5" s="2">
        <v>4.3200000000000127E-2</v>
      </c>
      <c r="M5" s="2" t="s">
        <v>1746</v>
      </c>
      <c r="N5" s="2" t="s">
        <v>1746</v>
      </c>
      <c r="O5" s="1" t="s">
        <v>1746</v>
      </c>
    </row>
    <row r="6" spans="1:15" x14ac:dyDescent="0.25">
      <c r="A6" s="1">
        <v>5</v>
      </c>
      <c r="B6" s="1" t="s">
        <v>3526</v>
      </c>
      <c r="C6" s="10">
        <v>44469</v>
      </c>
      <c r="D6" s="22">
        <v>2.2000000000000002</v>
      </c>
      <c r="E6" s="17" t="s">
        <v>3986</v>
      </c>
      <c r="F6" s="15">
        <v>20.5</v>
      </c>
      <c r="G6" s="2">
        <v>4.5819999999999999</v>
      </c>
      <c r="H6" s="3">
        <v>17</v>
      </c>
      <c r="I6" s="2">
        <v>2.3193000000000001</v>
      </c>
      <c r="J6" s="2">
        <v>2.2626999999999997</v>
      </c>
      <c r="K6" s="1">
        <v>1</v>
      </c>
      <c r="L6" s="2">
        <v>6.2699999999999534E-2</v>
      </c>
      <c r="M6" s="2" t="s">
        <v>1746</v>
      </c>
      <c r="N6" s="2" t="s">
        <v>1746</v>
      </c>
      <c r="O6" s="1" t="s">
        <v>3987</v>
      </c>
    </row>
    <row r="7" spans="1:15" x14ac:dyDescent="0.25">
      <c r="A7" s="1">
        <v>6</v>
      </c>
      <c r="B7" s="1" t="s">
        <v>3526</v>
      </c>
      <c r="C7" s="10">
        <v>44470</v>
      </c>
      <c r="D7" s="22">
        <v>1.7512000000000001</v>
      </c>
      <c r="E7" s="17" t="s">
        <v>213</v>
      </c>
      <c r="F7" s="15">
        <v>24</v>
      </c>
      <c r="G7" s="2">
        <v>4.7397999999999998</v>
      </c>
      <c r="H7" s="3">
        <v>15</v>
      </c>
      <c r="I7" s="2">
        <v>2.8569</v>
      </c>
      <c r="J7" s="2">
        <v>1.8828999999999998</v>
      </c>
      <c r="K7" s="1">
        <v>1</v>
      </c>
      <c r="L7" s="2">
        <v>0.13169999999999971</v>
      </c>
      <c r="M7" s="2" t="s">
        <v>1746</v>
      </c>
      <c r="N7" s="2" t="s">
        <v>1746</v>
      </c>
      <c r="O7" s="1" t="s">
        <v>1746</v>
      </c>
    </row>
    <row r="8" spans="1:15" x14ac:dyDescent="0.25">
      <c r="A8" s="1">
        <v>7</v>
      </c>
      <c r="B8" s="1" t="s">
        <v>3526</v>
      </c>
      <c r="C8" s="10">
        <v>44471</v>
      </c>
      <c r="D8" s="22">
        <v>1.5126999999999999</v>
      </c>
      <c r="E8" s="17" t="s">
        <v>213</v>
      </c>
      <c r="F8" s="15">
        <v>24</v>
      </c>
      <c r="G8" s="2">
        <v>4.8521000000000001</v>
      </c>
      <c r="H8" s="3">
        <v>14</v>
      </c>
      <c r="I8" s="2">
        <v>3.2265000000000001</v>
      </c>
      <c r="J8" s="2">
        <v>1.6255999999999999</v>
      </c>
      <c r="K8" s="1">
        <v>1</v>
      </c>
      <c r="L8" s="2">
        <v>0.1129</v>
      </c>
      <c r="M8" s="2" t="s">
        <v>1746</v>
      </c>
      <c r="N8" s="2" t="s">
        <v>1746</v>
      </c>
      <c r="O8" s="1" t="s">
        <v>1746</v>
      </c>
    </row>
    <row r="9" spans="1:15" x14ac:dyDescent="0.25">
      <c r="A9" s="1">
        <v>8</v>
      </c>
      <c r="B9" s="1" t="s">
        <v>3526</v>
      </c>
      <c r="C9" s="10">
        <v>44472</v>
      </c>
      <c r="D9" s="22">
        <v>1.5689</v>
      </c>
      <c r="E9" s="17" t="s">
        <v>213</v>
      </c>
      <c r="F9" s="15">
        <v>24</v>
      </c>
      <c r="G9" s="2">
        <v>5.0471000000000004</v>
      </c>
      <c r="H9" s="3">
        <v>12</v>
      </c>
      <c r="I9" s="2">
        <v>3.4116</v>
      </c>
      <c r="J9" s="2">
        <v>1.6355000000000004</v>
      </c>
      <c r="K9" s="1">
        <v>1</v>
      </c>
      <c r="L9" s="2">
        <v>6.6600000000000437E-2</v>
      </c>
      <c r="M9" s="2" t="s">
        <v>1746</v>
      </c>
      <c r="N9" s="2" t="s">
        <v>1746</v>
      </c>
      <c r="O9" s="1" t="s">
        <v>1746</v>
      </c>
    </row>
    <row r="10" spans="1:15" x14ac:dyDescent="0.25">
      <c r="A10" s="1">
        <v>9</v>
      </c>
      <c r="B10" s="1" t="s">
        <v>3526</v>
      </c>
      <c r="C10" s="10">
        <v>44473</v>
      </c>
      <c r="D10" s="22">
        <v>1.4124000000000001</v>
      </c>
      <c r="E10" s="17" t="s">
        <v>213</v>
      </c>
      <c r="F10" s="15">
        <v>24</v>
      </c>
      <c r="G10" s="2">
        <v>5.0301</v>
      </c>
      <c r="H10" s="3">
        <v>12</v>
      </c>
      <c r="I10" s="2">
        <v>3.4784999999999999</v>
      </c>
      <c r="J10" s="2">
        <v>1.5516000000000001</v>
      </c>
      <c r="K10" s="1">
        <v>1</v>
      </c>
      <c r="L10" s="2">
        <v>0.13919999999999999</v>
      </c>
      <c r="M10" s="2" t="s">
        <v>1746</v>
      </c>
      <c r="N10" s="2" t="s">
        <v>1746</v>
      </c>
      <c r="O10" s="1" t="s">
        <v>1746</v>
      </c>
    </row>
    <row r="11" spans="1:15" x14ac:dyDescent="0.25">
      <c r="A11" s="1">
        <v>10</v>
      </c>
      <c r="B11" s="1" t="s">
        <v>3526</v>
      </c>
      <c r="C11" s="10">
        <v>44474</v>
      </c>
      <c r="D11" s="22">
        <v>1.4781</v>
      </c>
      <c r="E11" s="17" t="s">
        <v>213</v>
      </c>
      <c r="F11" s="15">
        <v>24</v>
      </c>
      <c r="G11" s="2">
        <v>5.0034000000000001</v>
      </c>
      <c r="H11" s="3">
        <v>12</v>
      </c>
      <c r="I11" s="2">
        <v>3.4948999999999999</v>
      </c>
      <c r="J11" s="2">
        <v>1.5085000000000002</v>
      </c>
      <c r="K11" s="1">
        <v>1</v>
      </c>
      <c r="L11" s="2">
        <v>3.0400000000000205E-2</v>
      </c>
      <c r="M11" s="2" t="s">
        <v>1746</v>
      </c>
      <c r="N11" s="2" t="s">
        <v>1746</v>
      </c>
      <c r="O11" s="1" t="s">
        <v>1746</v>
      </c>
    </row>
    <row r="12" spans="1:15" x14ac:dyDescent="0.25">
      <c r="A12" s="1">
        <v>11</v>
      </c>
      <c r="B12" s="1" t="s">
        <v>3526</v>
      </c>
      <c r="C12" s="10">
        <v>44475</v>
      </c>
      <c r="D12" s="22">
        <v>1.5698000000000001</v>
      </c>
      <c r="E12" s="17" t="s">
        <v>213</v>
      </c>
      <c r="F12" s="15">
        <v>24</v>
      </c>
      <c r="G12" s="2">
        <v>4.9634</v>
      </c>
      <c r="H12" s="3">
        <v>12</v>
      </c>
      <c r="I12" s="2">
        <v>3.3071000000000002</v>
      </c>
      <c r="J12" s="2">
        <v>1.6562999999999999</v>
      </c>
      <c r="K12" s="1">
        <v>1</v>
      </c>
      <c r="L12" s="2">
        <v>8.6499999999999799E-2</v>
      </c>
      <c r="M12" s="2" t="s">
        <v>1746</v>
      </c>
      <c r="N12" s="2" t="s">
        <v>1746</v>
      </c>
      <c r="O12" s="1" t="s">
        <v>1746</v>
      </c>
    </row>
    <row r="13" spans="1:15" x14ac:dyDescent="0.25">
      <c r="A13" s="1">
        <v>12</v>
      </c>
      <c r="B13" s="1" t="s">
        <v>3526</v>
      </c>
      <c r="C13" s="10">
        <v>44476</v>
      </c>
      <c r="D13" s="22">
        <v>1.8556999999999999</v>
      </c>
      <c r="E13" s="17" t="s">
        <v>213</v>
      </c>
      <c r="F13" s="15">
        <v>24</v>
      </c>
      <c r="G13" s="2">
        <v>4.9995000000000003</v>
      </c>
      <c r="H13" s="3">
        <v>11</v>
      </c>
      <c r="I13" s="2">
        <v>2.8033000000000001</v>
      </c>
      <c r="J13" s="2">
        <v>2.1962000000000002</v>
      </c>
      <c r="K13" s="1">
        <v>1</v>
      </c>
      <c r="L13" s="2">
        <v>0.34050000000000025</v>
      </c>
      <c r="M13" s="2" t="s">
        <v>1746</v>
      </c>
      <c r="N13" s="2" t="s">
        <v>1746</v>
      </c>
      <c r="O13" s="1" t="s">
        <v>1746</v>
      </c>
    </row>
    <row r="14" spans="1:15" x14ac:dyDescent="0.25">
      <c r="A14" s="1">
        <v>13</v>
      </c>
      <c r="B14" s="1" t="s">
        <v>3526</v>
      </c>
      <c r="C14" s="10">
        <v>44477</v>
      </c>
      <c r="D14" s="22">
        <v>1.7845</v>
      </c>
      <c r="E14" s="17" t="s">
        <v>213</v>
      </c>
      <c r="F14" s="15">
        <v>22.5</v>
      </c>
      <c r="G14" s="2">
        <v>4.8731999999999998</v>
      </c>
      <c r="H14" s="3">
        <v>7</v>
      </c>
      <c r="I14" s="2">
        <v>2.7881</v>
      </c>
      <c r="J14" s="2">
        <v>2.0850999999999997</v>
      </c>
      <c r="K14" s="1">
        <v>1</v>
      </c>
      <c r="L14" s="2">
        <v>0.30059999999999976</v>
      </c>
      <c r="M14" s="2" t="s">
        <v>1746</v>
      </c>
      <c r="N14" s="2" t="s">
        <v>1746</v>
      </c>
      <c r="O14" s="1" t="s">
        <v>1746</v>
      </c>
    </row>
    <row r="15" spans="1:15" x14ac:dyDescent="0.25">
      <c r="A15" s="1">
        <v>14</v>
      </c>
      <c r="B15" s="1" t="s">
        <v>3526</v>
      </c>
      <c r="C15" s="10">
        <v>44478</v>
      </c>
      <c r="D15" s="22">
        <v>1.7988</v>
      </c>
      <c r="E15" s="17" t="s">
        <v>213</v>
      </c>
      <c r="F15" s="15">
        <v>24</v>
      </c>
      <c r="G15" s="2">
        <v>5.0491000000000001</v>
      </c>
      <c r="H15" s="3">
        <v>9</v>
      </c>
      <c r="I15" s="2">
        <v>2.6532</v>
      </c>
      <c r="J15" s="2">
        <v>2.3959000000000001</v>
      </c>
      <c r="K15" s="1">
        <v>1</v>
      </c>
      <c r="L15" s="2">
        <v>0.59710000000000019</v>
      </c>
      <c r="M15" s="2" t="s">
        <v>1746</v>
      </c>
      <c r="N15" s="2" t="s">
        <v>1746</v>
      </c>
      <c r="O15" s="1" t="s">
        <v>1746</v>
      </c>
    </row>
    <row r="16" spans="1:15" x14ac:dyDescent="0.25">
      <c r="A16" s="1">
        <v>15</v>
      </c>
      <c r="B16" s="1" t="s">
        <v>3526</v>
      </c>
      <c r="C16" s="10">
        <v>44479</v>
      </c>
      <c r="D16" s="22">
        <v>1.7546999999999999</v>
      </c>
      <c r="E16" s="17" t="s">
        <v>213</v>
      </c>
      <c r="F16" s="15">
        <v>24</v>
      </c>
      <c r="G16" s="2">
        <v>4.7835999999999999</v>
      </c>
      <c r="H16" s="3">
        <v>11</v>
      </c>
      <c r="I16" s="2">
        <v>2.6200999999999999</v>
      </c>
      <c r="J16" s="2">
        <v>2.1635</v>
      </c>
      <c r="K16" s="1">
        <v>1</v>
      </c>
      <c r="L16" s="2">
        <v>0.40880000000000005</v>
      </c>
      <c r="M16" s="2" t="s">
        <v>1746</v>
      </c>
      <c r="N16" s="2" t="s">
        <v>1746</v>
      </c>
      <c r="O16" s="1" t="s">
        <v>1746</v>
      </c>
    </row>
    <row r="17" spans="1:15" x14ac:dyDescent="0.25">
      <c r="A17" s="1">
        <v>16</v>
      </c>
      <c r="B17" s="1" t="s">
        <v>3526</v>
      </c>
      <c r="C17" s="10">
        <v>44480</v>
      </c>
      <c r="D17" s="22">
        <v>1.88</v>
      </c>
      <c r="E17" s="17" t="s">
        <v>213</v>
      </c>
      <c r="F17" s="15">
        <v>24</v>
      </c>
      <c r="G17" s="2">
        <v>4.8109999999999999</v>
      </c>
      <c r="H17" s="3">
        <v>10</v>
      </c>
      <c r="I17" s="2">
        <v>2.5933999999999999</v>
      </c>
      <c r="J17" s="2">
        <v>2.2176</v>
      </c>
      <c r="K17" s="1">
        <v>1</v>
      </c>
      <c r="L17" s="2">
        <v>0.33760000000000012</v>
      </c>
      <c r="M17" s="2" t="s">
        <v>1746</v>
      </c>
      <c r="N17" s="2" t="s">
        <v>1746</v>
      </c>
      <c r="O17" s="1" t="s">
        <v>1746</v>
      </c>
    </row>
    <row r="18" spans="1:15" x14ac:dyDescent="0.25">
      <c r="A18" s="1">
        <v>17</v>
      </c>
      <c r="B18" s="1" t="s">
        <v>3526</v>
      </c>
      <c r="C18" s="10">
        <v>44481</v>
      </c>
      <c r="D18" s="22">
        <v>1.7</v>
      </c>
      <c r="E18" s="17" t="s">
        <v>213</v>
      </c>
      <c r="F18" s="15">
        <v>24</v>
      </c>
      <c r="G18" s="2">
        <v>4.8391000000000002</v>
      </c>
      <c r="H18" s="3">
        <v>9</v>
      </c>
      <c r="I18" s="2">
        <v>2.5948000000000002</v>
      </c>
      <c r="J18" s="2">
        <v>2.2443</v>
      </c>
      <c r="K18" s="1">
        <v>1</v>
      </c>
      <c r="L18" s="2">
        <v>0.54430000000000001</v>
      </c>
      <c r="M18" s="2" t="s">
        <v>1746</v>
      </c>
      <c r="N18" s="2" t="s">
        <v>1746</v>
      </c>
      <c r="O18" s="1" t="s">
        <v>1746</v>
      </c>
    </row>
    <row r="19" spans="1:15" x14ac:dyDescent="0.25">
      <c r="A19" s="1">
        <v>18</v>
      </c>
      <c r="B19" s="1" t="s">
        <v>3526</v>
      </c>
      <c r="C19" s="10">
        <v>44482</v>
      </c>
      <c r="D19" s="22">
        <v>1.7</v>
      </c>
      <c r="E19" s="17" t="s">
        <v>213</v>
      </c>
      <c r="F19" s="15">
        <v>24</v>
      </c>
      <c r="G19" s="2">
        <v>4.8703000000000003</v>
      </c>
      <c r="H19" s="3">
        <v>8</v>
      </c>
      <c r="I19" s="2">
        <v>2.6036000000000001</v>
      </c>
      <c r="J19" s="2">
        <v>2.2667000000000002</v>
      </c>
      <c r="K19" s="1">
        <v>1</v>
      </c>
      <c r="L19" s="2">
        <v>0.5667000000000002</v>
      </c>
      <c r="M19" s="2" t="s">
        <v>1746</v>
      </c>
      <c r="N19" s="2" t="s">
        <v>1746</v>
      </c>
      <c r="O19" s="1" t="s">
        <v>1746</v>
      </c>
    </row>
    <row r="20" spans="1:15" x14ac:dyDescent="0.25">
      <c r="A20" s="1">
        <v>19</v>
      </c>
      <c r="B20" s="1" t="s">
        <v>3526</v>
      </c>
      <c r="C20" s="10">
        <v>44483</v>
      </c>
      <c r="D20" s="22">
        <v>1.7</v>
      </c>
      <c r="E20" s="17" t="s">
        <v>213</v>
      </c>
      <c r="F20" s="15">
        <v>24</v>
      </c>
      <c r="G20" s="2">
        <v>4.8220999999999998</v>
      </c>
      <c r="H20" s="3">
        <v>8</v>
      </c>
      <c r="I20" s="2">
        <v>2.5773000000000001</v>
      </c>
      <c r="J20" s="2">
        <v>2.2447999999999997</v>
      </c>
      <c r="K20" s="1">
        <v>1</v>
      </c>
      <c r="L20" s="2">
        <v>0.54479999999999973</v>
      </c>
      <c r="M20" s="2" t="s">
        <v>1746</v>
      </c>
      <c r="N20" s="2" t="s">
        <v>1746</v>
      </c>
      <c r="O20" s="1" t="s">
        <v>1746</v>
      </c>
    </row>
    <row r="21" spans="1:15" x14ac:dyDescent="0.25">
      <c r="A21" s="1">
        <v>20</v>
      </c>
      <c r="B21" s="1" t="s">
        <v>3526</v>
      </c>
      <c r="C21" s="10">
        <v>44484</v>
      </c>
      <c r="D21" s="22">
        <v>1.7</v>
      </c>
      <c r="E21" s="17" t="s">
        <v>213</v>
      </c>
      <c r="F21" s="15">
        <v>21</v>
      </c>
      <c r="G21" s="2">
        <v>4.6523000000000003</v>
      </c>
      <c r="H21" s="3">
        <v>7</v>
      </c>
      <c r="I21" s="2">
        <v>2.0596999999999999</v>
      </c>
      <c r="J21" s="2">
        <v>2.5926000000000005</v>
      </c>
      <c r="K21" s="1">
        <v>1</v>
      </c>
      <c r="L21" s="2">
        <v>0.8926000000000005</v>
      </c>
      <c r="M21" s="2" t="s">
        <v>1746</v>
      </c>
      <c r="N21" s="2" t="s">
        <v>1746</v>
      </c>
      <c r="O21" s="111" t="s">
        <v>3988</v>
      </c>
    </row>
    <row r="22" spans="1:15" x14ac:dyDescent="0.25">
      <c r="A22" s="1">
        <v>21</v>
      </c>
      <c r="B22" s="1" t="s">
        <v>3526</v>
      </c>
      <c r="C22" s="10">
        <v>44485</v>
      </c>
      <c r="D22" s="22">
        <v>1.7</v>
      </c>
      <c r="E22" s="17" t="s">
        <v>213</v>
      </c>
      <c r="F22" s="15">
        <v>18</v>
      </c>
      <c r="G22" s="2">
        <v>4.8380000000000001</v>
      </c>
      <c r="H22" s="3">
        <v>4</v>
      </c>
      <c r="I22" s="2">
        <v>2.4144999999999999</v>
      </c>
      <c r="J22" s="2">
        <v>2.4235000000000002</v>
      </c>
      <c r="K22" s="1">
        <v>1</v>
      </c>
      <c r="L22" s="2">
        <v>0.72350000000000025</v>
      </c>
      <c r="M22" s="2" t="s">
        <v>1746</v>
      </c>
      <c r="N22" s="2" t="s">
        <v>1746</v>
      </c>
      <c r="O22" s="1" t="s">
        <v>3989</v>
      </c>
    </row>
    <row r="23" spans="1:15" x14ac:dyDescent="0.25">
      <c r="A23" s="1">
        <v>22</v>
      </c>
      <c r="B23" s="1" t="s">
        <v>3526</v>
      </c>
      <c r="C23" s="10">
        <v>44486</v>
      </c>
      <c r="D23" s="22">
        <v>1.7</v>
      </c>
      <c r="E23" s="17" t="s">
        <v>213</v>
      </c>
      <c r="F23" s="15">
        <v>24</v>
      </c>
      <c r="G23" s="2">
        <v>5.5507</v>
      </c>
      <c r="H23" s="3">
        <v>2</v>
      </c>
      <c r="I23" s="2">
        <v>3.3227000000000002</v>
      </c>
      <c r="J23" s="2">
        <v>2.2279999999999998</v>
      </c>
      <c r="K23" s="1">
        <v>1</v>
      </c>
      <c r="L23" s="2">
        <v>0.5279999999999998</v>
      </c>
      <c r="M23" s="2" t="s">
        <v>1746</v>
      </c>
      <c r="N23" s="2" t="s">
        <v>1746</v>
      </c>
      <c r="O23" s="1" t="s">
        <v>1746</v>
      </c>
    </row>
    <row r="24" spans="1:15" x14ac:dyDescent="0.25">
      <c r="A24" s="1">
        <v>23</v>
      </c>
      <c r="B24" s="1" t="s">
        <v>3526</v>
      </c>
      <c r="C24" s="10">
        <v>44487</v>
      </c>
      <c r="D24" s="22">
        <v>1.7</v>
      </c>
      <c r="E24" s="17" t="s">
        <v>213</v>
      </c>
      <c r="F24" s="15">
        <v>24</v>
      </c>
      <c r="G24" s="2">
        <v>5.4427000000000003</v>
      </c>
      <c r="H24" s="3">
        <v>2</v>
      </c>
      <c r="I24" s="2">
        <v>3.13</v>
      </c>
      <c r="J24" s="2">
        <v>2.3127000000000004</v>
      </c>
      <c r="K24" s="1">
        <v>1</v>
      </c>
      <c r="L24" s="2">
        <v>0.61270000000000047</v>
      </c>
      <c r="M24" s="2" t="s">
        <v>1746</v>
      </c>
      <c r="N24" s="2" t="s">
        <v>1746</v>
      </c>
      <c r="O24" s="1" t="s">
        <v>1746</v>
      </c>
    </row>
    <row r="25" spans="1:15" x14ac:dyDescent="0.25">
      <c r="A25" s="1">
        <v>24</v>
      </c>
      <c r="B25" s="1" t="s">
        <v>3526</v>
      </c>
      <c r="C25" s="10">
        <v>44488</v>
      </c>
      <c r="D25" s="22">
        <v>1.7</v>
      </c>
      <c r="E25" s="17" t="s">
        <v>213</v>
      </c>
      <c r="F25" s="15">
        <v>24</v>
      </c>
      <c r="G25" s="2">
        <v>5.4683999999999999</v>
      </c>
      <c r="H25" s="3">
        <v>2</v>
      </c>
      <c r="I25" s="2">
        <v>3.2054</v>
      </c>
      <c r="J25" s="2">
        <v>2.2629999999999999</v>
      </c>
      <c r="K25" s="1">
        <v>1</v>
      </c>
      <c r="L25" s="2">
        <v>0.56299999999999994</v>
      </c>
      <c r="M25" s="2" t="s">
        <v>1746</v>
      </c>
      <c r="N25" s="2" t="s">
        <v>1746</v>
      </c>
      <c r="O25" s="1" t="s">
        <v>1746</v>
      </c>
    </row>
    <row r="26" spans="1:15" x14ac:dyDescent="0.25">
      <c r="A26" s="1">
        <v>25</v>
      </c>
      <c r="B26" s="1" t="s">
        <v>3526</v>
      </c>
      <c r="C26" s="10">
        <v>44489</v>
      </c>
      <c r="D26" s="22">
        <v>1.7</v>
      </c>
      <c r="E26" s="17" t="s">
        <v>213</v>
      </c>
      <c r="F26" s="15">
        <v>24</v>
      </c>
      <c r="G26" s="2">
        <v>5.6764000000000001</v>
      </c>
      <c r="H26" s="3">
        <v>2</v>
      </c>
      <c r="I26" s="2">
        <v>3.8957999999999999</v>
      </c>
      <c r="J26" s="2">
        <v>1.7806000000000002</v>
      </c>
      <c r="K26" s="1">
        <v>1</v>
      </c>
      <c r="L26" s="2">
        <v>8.0600000000000227E-2</v>
      </c>
      <c r="M26" s="2" t="s">
        <v>1746</v>
      </c>
      <c r="N26" s="2" t="s">
        <v>1746</v>
      </c>
      <c r="O26" s="1" t="s">
        <v>1746</v>
      </c>
    </row>
    <row r="27" spans="1:15" x14ac:dyDescent="0.25">
      <c r="A27" s="1">
        <v>26</v>
      </c>
      <c r="B27" s="1" t="s">
        <v>3526</v>
      </c>
      <c r="C27" s="10">
        <v>44490</v>
      </c>
      <c r="D27" s="22">
        <v>1.7</v>
      </c>
      <c r="E27" s="17" t="s">
        <v>213</v>
      </c>
      <c r="F27" s="15">
        <v>24</v>
      </c>
      <c r="G27" s="2">
        <v>5.9382999999999999</v>
      </c>
      <c r="H27" s="3">
        <v>2</v>
      </c>
      <c r="I27" s="2">
        <v>4.2828999999999997</v>
      </c>
      <c r="J27" s="2">
        <v>1.6554000000000002</v>
      </c>
      <c r="K27" s="1">
        <v>1</v>
      </c>
      <c r="L27" s="2">
        <v>0</v>
      </c>
      <c r="M27" s="2" t="s">
        <v>1746</v>
      </c>
      <c r="N27" s="2" t="s">
        <v>1746</v>
      </c>
      <c r="O27" s="1" t="s">
        <v>1746</v>
      </c>
    </row>
    <row r="28" spans="1:15" x14ac:dyDescent="0.25">
      <c r="A28" s="1">
        <v>27</v>
      </c>
      <c r="B28" s="1" t="s">
        <v>3526</v>
      </c>
      <c r="C28" s="10">
        <v>44491</v>
      </c>
      <c r="D28" s="22">
        <v>1.7</v>
      </c>
      <c r="E28" s="17" t="s">
        <v>213</v>
      </c>
      <c r="F28" s="15">
        <v>24</v>
      </c>
      <c r="G28" s="2">
        <v>5.7518000000000002</v>
      </c>
      <c r="H28" s="3">
        <v>3</v>
      </c>
      <c r="I28" s="2">
        <v>3.9312</v>
      </c>
      <c r="J28" s="2">
        <v>1.8206000000000002</v>
      </c>
      <c r="K28" s="1">
        <v>1</v>
      </c>
      <c r="L28" s="2">
        <v>0.12060000000000026</v>
      </c>
      <c r="M28" s="2" t="s">
        <v>1746</v>
      </c>
      <c r="N28" s="2" t="s">
        <v>1746</v>
      </c>
      <c r="O28" s="1" t="s">
        <v>1746</v>
      </c>
    </row>
    <row r="29" spans="1:15" x14ac:dyDescent="0.25">
      <c r="A29" s="1">
        <v>28</v>
      </c>
      <c r="B29" s="1" t="s">
        <v>3526</v>
      </c>
      <c r="C29" s="10">
        <v>44492</v>
      </c>
      <c r="D29" s="22">
        <v>1.7</v>
      </c>
      <c r="E29" s="17" t="s">
        <v>213</v>
      </c>
      <c r="F29" s="15">
        <v>24</v>
      </c>
      <c r="G29" s="2">
        <v>5.6083999999999996</v>
      </c>
      <c r="H29" s="3">
        <v>3</v>
      </c>
      <c r="I29" s="2">
        <v>3.9096000000000002</v>
      </c>
      <c r="J29" s="2">
        <v>1.6987999999999994</v>
      </c>
      <c r="K29" s="1">
        <v>1</v>
      </c>
      <c r="L29" s="2">
        <v>0</v>
      </c>
      <c r="M29" s="2" t="s">
        <v>1746</v>
      </c>
      <c r="N29" s="2" t="s">
        <v>1746</v>
      </c>
      <c r="O29" s="1" t="s">
        <v>1746</v>
      </c>
    </row>
    <row r="30" spans="1:15" x14ac:dyDescent="0.25">
      <c r="A30" s="1">
        <v>29</v>
      </c>
      <c r="B30" s="1" t="s">
        <v>3526</v>
      </c>
      <c r="C30" s="10">
        <v>44493</v>
      </c>
      <c r="D30" s="22">
        <v>1.7</v>
      </c>
      <c r="E30" s="17" t="s">
        <v>213</v>
      </c>
      <c r="F30" s="15">
        <v>24</v>
      </c>
      <c r="G30" s="2">
        <v>5.7354000000000003</v>
      </c>
      <c r="H30" s="3">
        <v>3</v>
      </c>
      <c r="I30" s="2">
        <v>3.4975000000000001</v>
      </c>
      <c r="J30" s="2">
        <v>2.2379000000000002</v>
      </c>
      <c r="K30" s="1">
        <v>1</v>
      </c>
      <c r="L30" s="2">
        <v>0.53790000000000027</v>
      </c>
      <c r="M30" s="2" t="s">
        <v>1746</v>
      </c>
      <c r="N30" s="2" t="s">
        <v>1746</v>
      </c>
      <c r="O30" s="1" t="s">
        <v>1746</v>
      </c>
    </row>
    <row r="31" spans="1:15" x14ac:dyDescent="0.25">
      <c r="A31" s="1">
        <v>30</v>
      </c>
      <c r="B31" s="1" t="s">
        <v>3526</v>
      </c>
      <c r="C31" s="10">
        <v>44494</v>
      </c>
      <c r="D31" s="22">
        <v>1.7</v>
      </c>
      <c r="E31" s="17" t="s">
        <v>213</v>
      </c>
      <c r="F31" s="15">
        <v>24</v>
      </c>
      <c r="G31" s="2">
        <v>5.9372999999999996</v>
      </c>
      <c r="H31" s="3">
        <v>3</v>
      </c>
      <c r="I31" s="2">
        <v>3.6246</v>
      </c>
      <c r="J31" s="2">
        <v>2.3126999999999995</v>
      </c>
      <c r="K31" s="1">
        <v>1</v>
      </c>
      <c r="L31" s="2">
        <v>0.61269999999999958</v>
      </c>
      <c r="M31" s="2" t="s">
        <v>1746</v>
      </c>
      <c r="N31" s="2" t="s">
        <v>1746</v>
      </c>
      <c r="O31" s="1" t="s">
        <v>1746</v>
      </c>
    </row>
    <row r="32" spans="1:15" x14ac:dyDescent="0.25">
      <c r="A32" s="1">
        <v>31</v>
      </c>
      <c r="B32" s="1" t="s">
        <v>3526</v>
      </c>
      <c r="C32" s="10">
        <v>44495</v>
      </c>
      <c r="D32" s="22">
        <v>1.7</v>
      </c>
      <c r="E32" s="17" t="s">
        <v>213</v>
      </c>
      <c r="F32" s="15">
        <v>24</v>
      </c>
      <c r="G32" s="2">
        <v>6.0130999999999997</v>
      </c>
      <c r="H32" s="3">
        <v>5</v>
      </c>
      <c r="I32" s="2">
        <v>3.1478000000000002</v>
      </c>
      <c r="J32" s="2">
        <v>2.8652999999999995</v>
      </c>
      <c r="K32" s="1">
        <v>1</v>
      </c>
      <c r="L32" s="2">
        <v>1.1652999999999996</v>
      </c>
      <c r="M32" s="2" t="s">
        <v>1746</v>
      </c>
      <c r="N32" s="2" t="s">
        <v>1746</v>
      </c>
      <c r="O32" s="1" t="s">
        <v>1746</v>
      </c>
    </row>
    <row r="33" spans="1:15" x14ac:dyDescent="0.25">
      <c r="A33" s="1">
        <v>32</v>
      </c>
      <c r="B33" s="1" t="s">
        <v>3526</v>
      </c>
      <c r="C33" s="10">
        <v>44496</v>
      </c>
      <c r="D33" s="22">
        <v>1.7</v>
      </c>
      <c r="E33" s="17" t="s">
        <v>213</v>
      </c>
      <c r="F33" s="15">
        <v>23.5</v>
      </c>
      <c r="G33" s="2">
        <v>5.8692000000000002</v>
      </c>
      <c r="H33" s="3">
        <v>4</v>
      </c>
      <c r="I33" s="2">
        <v>3.4033000000000002</v>
      </c>
      <c r="J33" s="2">
        <v>2.4659</v>
      </c>
      <c r="K33" s="1">
        <v>1</v>
      </c>
      <c r="L33" s="2">
        <v>0.76590000000000003</v>
      </c>
      <c r="M33" s="2" t="s">
        <v>1746</v>
      </c>
      <c r="N33" s="2" t="s">
        <v>1746</v>
      </c>
      <c r="O33" s="1" t="s">
        <v>3990</v>
      </c>
    </row>
    <row r="34" spans="1:15" x14ac:dyDescent="0.25">
      <c r="A34" s="1">
        <v>33</v>
      </c>
      <c r="B34" s="1" t="s">
        <v>3526</v>
      </c>
      <c r="C34" s="10">
        <v>44497</v>
      </c>
      <c r="D34" s="22">
        <v>1.7</v>
      </c>
      <c r="E34" s="17" t="s">
        <v>213</v>
      </c>
      <c r="F34" s="15">
        <v>24</v>
      </c>
      <c r="G34" s="2">
        <v>5.7407000000000004</v>
      </c>
      <c r="H34" s="3">
        <v>3</v>
      </c>
      <c r="I34" s="2">
        <v>3.5354000000000001</v>
      </c>
      <c r="J34" s="2">
        <v>2.2053000000000003</v>
      </c>
      <c r="K34" s="1">
        <v>1</v>
      </c>
      <c r="L34" s="2">
        <v>0.5053000000000003</v>
      </c>
      <c r="M34" s="2" t="s">
        <v>1746</v>
      </c>
      <c r="N34" s="2" t="s">
        <v>1746</v>
      </c>
      <c r="O34" s="1" t="s">
        <v>1746</v>
      </c>
    </row>
    <row r="35" spans="1:15" x14ac:dyDescent="0.25">
      <c r="A35" s="1">
        <v>34</v>
      </c>
      <c r="B35" s="1" t="s">
        <v>3526</v>
      </c>
      <c r="C35" s="10">
        <v>44498</v>
      </c>
      <c r="D35" s="22">
        <v>1.7</v>
      </c>
      <c r="E35" s="17" t="s">
        <v>213</v>
      </c>
      <c r="F35" s="15">
        <v>24</v>
      </c>
      <c r="G35" s="2">
        <v>5.7651000000000003</v>
      </c>
      <c r="H35" s="3">
        <v>2</v>
      </c>
      <c r="I35" s="2">
        <v>3.3060999999999998</v>
      </c>
      <c r="J35" s="2">
        <v>2.4590000000000005</v>
      </c>
      <c r="K35" s="1">
        <v>1</v>
      </c>
      <c r="L35" s="2">
        <v>0.75900000000000056</v>
      </c>
      <c r="M35" s="2" t="s">
        <v>1746</v>
      </c>
      <c r="N35" s="2" t="s">
        <v>1746</v>
      </c>
      <c r="O35" s="1" t="s">
        <v>1746</v>
      </c>
    </row>
    <row r="36" spans="1:15" x14ac:dyDescent="0.25">
      <c r="A36" s="1">
        <v>35</v>
      </c>
      <c r="B36" s="1" t="s">
        <v>3526</v>
      </c>
      <c r="C36" s="10">
        <v>44499</v>
      </c>
      <c r="D36" s="22">
        <v>1.7</v>
      </c>
      <c r="E36" s="17" t="s">
        <v>213</v>
      </c>
      <c r="F36" s="15">
        <v>24</v>
      </c>
      <c r="G36" s="2">
        <v>5.7645</v>
      </c>
      <c r="H36" s="3">
        <v>4</v>
      </c>
      <c r="I36" s="2">
        <v>3.3481000000000001</v>
      </c>
      <c r="J36" s="2">
        <v>2.4163999999999999</v>
      </c>
      <c r="K36" s="1">
        <v>1</v>
      </c>
      <c r="L36" s="2">
        <v>0.71639999999999993</v>
      </c>
      <c r="M36" s="2" t="s">
        <v>1746</v>
      </c>
      <c r="N36" s="2" t="s">
        <v>1746</v>
      </c>
      <c r="O36" s="1" t="s">
        <v>1746</v>
      </c>
    </row>
    <row r="37" spans="1:15" x14ac:dyDescent="0.25">
      <c r="A37" s="1">
        <v>36</v>
      </c>
      <c r="B37" s="1" t="s">
        <v>3526</v>
      </c>
      <c r="C37" s="10">
        <v>44500</v>
      </c>
      <c r="D37" s="22">
        <v>1.7</v>
      </c>
      <c r="E37" s="17" t="s">
        <v>2553</v>
      </c>
      <c r="F37" s="15">
        <v>24</v>
      </c>
      <c r="G37" s="2">
        <v>5.3495999999999997</v>
      </c>
      <c r="H37" s="3">
        <v>3</v>
      </c>
      <c r="I37" s="2">
        <v>3.2263000000000002</v>
      </c>
      <c r="J37" s="2">
        <v>2.1232999999999995</v>
      </c>
      <c r="K37" s="1">
        <v>1</v>
      </c>
      <c r="L37" s="2">
        <v>0.42329999999999957</v>
      </c>
      <c r="M37" s="2" t="s">
        <v>1746</v>
      </c>
      <c r="N37" s="2" t="s">
        <v>1746</v>
      </c>
      <c r="O37" s="1" t="s">
        <v>3968</v>
      </c>
    </row>
    <row r="38" spans="1:15" x14ac:dyDescent="0.25">
      <c r="A38" s="1">
        <v>37</v>
      </c>
      <c r="B38" s="1" t="s">
        <v>3526</v>
      </c>
      <c r="C38" s="10">
        <v>44516</v>
      </c>
      <c r="D38" s="22">
        <v>1.7</v>
      </c>
      <c r="E38" s="17" t="s">
        <v>3991</v>
      </c>
      <c r="F38" s="15">
        <v>22</v>
      </c>
      <c r="G38" s="2">
        <v>5.1870000000000003</v>
      </c>
      <c r="H38" s="3">
        <v>3</v>
      </c>
      <c r="I38" s="2">
        <v>2.8159000000000001</v>
      </c>
      <c r="J38" s="2">
        <v>2.3711000000000002</v>
      </c>
      <c r="K38" s="1">
        <v>1</v>
      </c>
      <c r="L38" s="2">
        <v>0.67110000000000025</v>
      </c>
      <c r="M38" s="2" t="s">
        <v>1746</v>
      </c>
      <c r="N38" s="2" t="s">
        <v>1746</v>
      </c>
      <c r="O38" s="1" t="s">
        <v>1746</v>
      </c>
    </row>
    <row r="39" spans="1:15" x14ac:dyDescent="0.25">
      <c r="A39" s="1">
        <v>38</v>
      </c>
      <c r="B39" s="1" t="s">
        <v>3526</v>
      </c>
      <c r="C39" s="10">
        <v>44517</v>
      </c>
      <c r="D39" s="22">
        <v>1.7</v>
      </c>
      <c r="E39" s="17" t="s">
        <v>213</v>
      </c>
      <c r="F39" s="15">
        <v>24</v>
      </c>
      <c r="G39" s="2">
        <v>5.6951000000000001</v>
      </c>
      <c r="H39" s="3">
        <v>2.5</v>
      </c>
      <c r="I39" s="2">
        <v>3.1047400000000001</v>
      </c>
      <c r="J39" s="2">
        <v>2.59036</v>
      </c>
      <c r="K39" s="1">
        <v>1</v>
      </c>
      <c r="L39" s="2">
        <v>0.89036000000000004</v>
      </c>
      <c r="M39" s="2" t="s">
        <v>1746</v>
      </c>
      <c r="N39" s="2" t="s">
        <v>1746</v>
      </c>
      <c r="O39" s="1" t="s">
        <v>1746</v>
      </c>
    </row>
    <row r="40" spans="1:15" x14ac:dyDescent="0.25">
      <c r="A40" s="1">
        <v>39</v>
      </c>
      <c r="B40" s="1" t="s">
        <v>3526</v>
      </c>
      <c r="C40" s="10">
        <v>44518</v>
      </c>
      <c r="D40" s="22">
        <v>1.7</v>
      </c>
      <c r="E40" s="17" t="s">
        <v>213</v>
      </c>
      <c r="F40" s="15">
        <v>24</v>
      </c>
      <c r="G40" s="2">
        <v>5.6833</v>
      </c>
      <c r="H40" s="3">
        <v>2</v>
      </c>
      <c r="I40" s="2">
        <v>3.2888999999999999</v>
      </c>
      <c r="J40" s="2">
        <v>2.3944000000000001</v>
      </c>
      <c r="K40" s="1">
        <v>1</v>
      </c>
      <c r="L40" s="2">
        <v>0.69440000000000013</v>
      </c>
      <c r="M40" s="2" t="s">
        <v>1746</v>
      </c>
      <c r="N40" s="2" t="s">
        <v>1746</v>
      </c>
      <c r="O40" s="1" t="s">
        <v>1746</v>
      </c>
    </row>
    <row r="41" spans="1:15" x14ac:dyDescent="0.25">
      <c r="A41" s="1">
        <v>40</v>
      </c>
      <c r="B41" s="1" t="s">
        <v>3526</v>
      </c>
      <c r="C41" s="10">
        <v>44519</v>
      </c>
      <c r="D41" s="22">
        <v>1.7</v>
      </c>
      <c r="E41" s="17" t="s">
        <v>213</v>
      </c>
      <c r="F41" s="15">
        <v>24</v>
      </c>
      <c r="G41" s="2">
        <v>5.8773999999999997</v>
      </c>
      <c r="H41" s="3">
        <v>3</v>
      </c>
      <c r="I41" s="2">
        <v>3.5524</v>
      </c>
      <c r="J41" s="2">
        <v>2.3249999999999997</v>
      </c>
      <c r="K41" s="1">
        <v>1</v>
      </c>
      <c r="L41" s="2">
        <v>0.62499999999999978</v>
      </c>
      <c r="M41" s="2" t="s">
        <v>1746</v>
      </c>
      <c r="N41" s="2" t="s">
        <v>1746</v>
      </c>
      <c r="O41" s="1" t="s">
        <v>1746</v>
      </c>
    </row>
    <row r="42" spans="1:15" x14ac:dyDescent="0.25">
      <c r="A42" s="1">
        <v>41</v>
      </c>
      <c r="B42" s="1" t="s">
        <v>3526</v>
      </c>
      <c r="C42" s="10">
        <v>44520</v>
      </c>
      <c r="D42" s="22">
        <v>1.7</v>
      </c>
      <c r="E42" s="17" t="s">
        <v>213</v>
      </c>
      <c r="F42" s="15">
        <v>24</v>
      </c>
      <c r="G42" s="2">
        <v>6.1002999999999998</v>
      </c>
      <c r="H42" s="3">
        <v>3</v>
      </c>
      <c r="I42" s="2">
        <v>3.5369000000000002</v>
      </c>
      <c r="J42" s="2">
        <v>2.5633999999999997</v>
      </c>
      <c r="K42" s="1">
        <v>1</v>
      </c>
      <c r="L42" s="2">
        <v>0.86339999999999972</v>
      </c>
      <c r="M42" s="2" t="s">
        <v>1746</v>
      </c>
      <c r="N42" s="2" t="s">
        <v>1746</v>
      </c>
      <c r="O42" s="1" t="s">
        <v>1746</v>
      </c>
    </row>
    <row r="43" spans="1:15" x14ac:dyDescent="0.25">
      <c r="A43" s="1">
        <v>42</v>
      </c>
      <c r="B43" s="1" t="s">
        <v>3526</v>
      </c>
      <c r="C43" s="10">
        <v>44521</v>
      </c>
      <c r="D43" s="22">
        <v>1.7</v>
      </c>
      <c r="E43" s="17" t="s">
        <v>213</v>
      </c>
      <c r="F43" s="15">
        <v>24</v>
      </c>
      <c r="G43" s="2">
        <v>6.1056999999999997</v>
      </c>
      <c r="H43" s="3">
        <v>2</v>
      </c>
      <c r="I43" s="2">
        <v>3.5760999999999998</v>
      </c>
      <c r="J43" s="2">
        <v>2.5295999999999998</v>
      </c>
      <c r="K43" s="1">
        <v>1</v>
      </c>
      <c r="L43" s="2">
        <v>0.82959999999999989</v>
      </c>
      <c r="M43" s="2" t="s">
        <v>1746</v>
      </c>
      <c r="N43" s="2" t="s">
        <v>1746</v>
      </c>
      <c r="O43" s="1" t="s">
        <v>1746</v>
      </c>
    </row>
    <row r="44" spans="1:15" x14ac:dyDescent="0.25">
      <c r="A44" s="1">
        <v>43</v>
      </c>
      <c r="B44" s="1" t="s">
        <v>3526</v>
      </c>
      <c r="C44" s="10">
        <v>44522</v>
      </c>
      <c r="D44" s="22">
        <v>1.7</v>
      </c>
      <c r="E44" s="17" t="s">
        <v>213</v>
      </c>
      <c r="F44" s="15">
        <v>24</v>
      </c>
      <c r="G44" s="2">
        <v>6.1002000000000001</v>
      </c>
      <c r="H44" s="3">
        <v>2</v>
      </c>
      <c r="I44" s="2">
        <v>3.4739</v>
      </c>
      <c r="J44" s="2">
        <v>2.6263000000000001</v>
      </c>
      <c r="K44" s="1">
        <v>1</v>
      </c>
      <c r="L44" s="2">
        <v>0.92630000000000012</v>
      </c>
      <c r="M44" s="2" t="s">
        <v>1746</v>
      </c>
      <c r="N44" s="2" t="s">
        <v>1746</v>
      </c>
      <c r="O44" s="1" t="s">
        <v>1746</v>
      </c>
    </row>
    <row r="45" spans="1:15" x14ac:dyDescent="0.25">
      <c r="A45" s="1">
        <v>44</v>
      </c>
      <c r="B45" s="1" t="s">
        <v>3526</v>
      </c>
      <c r="C45" s="10">
        <v>44523</v>
      </c>
      <c r="D45" s="22">
        <v>1.7</v>
      </c>
      <c r="E45" s="17" t="s">
        <v>213</v>
      </c>
      <c r="F45" s="15">
        <v>24</v>
      </c>
      <c r="G45" s="2">
        <v>6.0753000000000004</v>
      </c>
      <c r="H45" s="3">
        <v>1</v>
      </c>
      <c r="I45" s="2">
        <v>3.4020999999999999</v>
      </c>
      <c r="J45" s="2">
        <v>2.6732000000000005</v>
      </c>
      <c r="K45" s="1">
        <v>1</v>
      </c>
      <c r="L45" s="2">
        <v>0.97320000000000051</v>
      </c>
      <c r="M45" s="2" t="s">
        <v>1746</v>
      </c>
      <c r="N45" s="2" t="s">
        <v>1746</v>
      </c>
      <c r="O45" s="1" t="s">
        <v>1746</v>
      </c>
    </row>
    <row r="46" spans="1:15" x14ac:dyDescent="0.25">
      <c r="A46" s="1">
        <v>45</v>
      </c>
      <c r="B46" s="1" t="s">
        <v>3526</v>
      </c>
      <c r="C46" s="10">
        <v>44524</v>
      </c>
      <c r="D46" s="22">
        <v>1.7</v>
      </c>
      <c r="E46" s="17" t="s">
        <v>213</v>
      </c>
      <c r="F46" s="15">
        <v>24</v>
      </c>
      <c r="G46" s="2">
        <v>6.0321999999999996</v>
      </c>
      <c r="H46" s="3">
        <v>2</v>
      </c>
      <c r="I46" s="2">
        <v>3.3557000000000001</v>
      </c>
      <c r="J46" s="2">
        <v>2.6764999999999994</v>
      </c>
      <c r="K46" s="1">
        <v>1</v>
      </c>
      <c r="L46" s="2">
        <v>0.97649999999999948</v>
      </c>
      <c r="M46" s="2" t="s">
        <v>1746</v>
      </c>
      <c r="N46" s="2" t="s">
        <v>1746</v>
      </c>
      <c r="O46" s="1" t="s">
        <v>1746</v>
      </c>
    </row>
    <row r="47" spans="1:15" x14ac:dyDescent="0.25">
      <c r="A47" s="1">
        <v>46</v>
      </c>
      <c r="B47" s="1" t="s">
        <v>3526</v>
      </c>
      <c r="C47" s="10">
        <v>44525</v>
      </c>
      <c r="D47" s="22">
        <v>1.7</v>
      </c>
      <c r="E47" s="17" t="s">
        <v>213</v>
      </c>
      <c r="F47" s="15">
        <v>24</v>
      </c>
      <c r="G47" s="2">
        <v>6.008</v>
      </c>
      <c r="H47" s="3">
        <v>1</v>
      </c>
      <c r="I47" s="2">
        <v>3.3521000000000001</v>
      </c>
      <c r="J47" s="2">
        <v>2.6558999999999999</v>
      </c>
      <c r="K47" s="1">
        <v>1</v>
      </c>
      <c r="L47" s="2">
        <v>0.95589999999999997</v>
      </c>
      <c r="M47" s="2" t="s">
        <v>1746</v>
      </c>
      <c r="N47" s="2" t="s">
        <v>1746</v>
      </c>
      <c r="O47" s="1" t="s">
        <v>1746</v>
      </c>
    </row>
    <row r="48" spans="1:15" x14ac:dyDescent="0.25">
      <c r="A48" s="1">
        <v>47</v>
      </c>
      <c r="B48" s="1" t="s">
        <v>3526</v>
      </c>
      <c r="C48" s="10">
        <v>44526</v>
      </c>
      <c r="D48" s="22">
        <v>1.7</v>
      </c>
      <c r="E48" s="17" t="s">
        <v>213</v>
      </c>
      <c r="F48" s="15">
        <v>24</v>
      </c>
      <c r="G48" s="2">
        <v>5.9442000000000004</v>
      </c>
      <c r="H48" s="3">
        <v>2</v>
      </c>
      <c r="I48" s="2">
        <v>3.3420000000000001</v>
      </c>
      <c r="J48" s="2">
        <v>2.6022000000000003</v>
      </c>
      <c r="K48" s="1">
        <v>1</v>
      </c>
      <c r="L48" s="2">
        <v>0.90220000000000034</v>
      </c>
      <c r="M48" s="2" t="s">
        <v>1746</v>
      </c>
      <c r="N48" s="2" t="s">
        <v>1746</v>
      </c>
      <c r="O48" s="1" t="s">
        <v>1746</v>
      </c>
    </row>
    <row r="49" spans="1:15" x14ac:dyDescent="0.25">
      <c r="A49" s="1">
        <v>48</v>
      </c>
      <c r="B49" s="1" t="s">
        <v>3526</v>
      </c>
      <c r="C49" s="10">
        <v>44527</v>
      </c>
      <c r="D49" s="22">
        <v>1.7</v>
      </c>
      <c r="E49" s="17" t="s">
        <v>213</v>
      </c>
      <c r="F49" s="15">
        <v>244</v>
      </c>
      <c r="G49" s="2">
        <v>5.9132999999999996</v>
      </c>
      <c r="H49" s="3">
        <v>2</v>
      </c>
      <c r="I49" s="2">
        <v>3.2898000000000001</v>
      </c>
      <c r="J49" s="2">
        <v>2.6234999999999995</v>
      </c>
      <c r="K49" s="1">
        <v>1</v>
      </c>
      <c r="L49" s="2">
        <v>0.92349999999999954</v>
      </c>
      <c r="M49" s="2" t="s">
        <v>1746</v>
      </c>
      <c r="N49" s="2" t="s">
        <v>1746</v>
      </c>
      <c r="O49" s="1" t="s">
        <v>1746</v>
      </c>
    </row>
    <row r="50" spans="1:15" x14ac:dyDescent="0.25">
      <c r="A50" s="1">
        <v>49</v>
      </c>
      <c r="B50" s="1" t="s">
        <v>3526</v>
      </c>
      <c r="C50" s="10">
        <v>44528</v>
      </c>
      <c r="D50" s="22">
        <v>1.7</v>
      </c>
      <c r="E50" s="17" t="s">
        <v>213</v>
      </c>
      <c r="F50" s="15">
        <v>24</v>
      </c>
      <c r="G50" s="2">
        <v>5.8879999999999999</v>
      </c>
      <c r="H50" s="3">
        <v>2</v>
      </c>
      <c r="I50" s="2">
        <v>3.3157999999999999</v>
      </c>
      <c r="J50" s="2">
        <v>2.5722</v>
      </c>
      <c r="K50" s="1">
        <v>1</v>
      </c>
      <c r="L50" s="2">
        <v>0.87220000000000009</v>
      </c>
      <c r="M50" s="2" t="s">
        <v>1746</v>
      </c>
      <c r="N50" s="2" t="s">
        <v>1746</v>
      </c>
      <c r="O50" s="1" t="s">
        <v>1746</v>
      </c>
    </row>
    <row r="51" spans="1:15" x14ac:dyDescent="0.25">
      <c r="A51" s="1">
        <v>50</v>
      </c>
      <c r="B51" s="1" t="s">
        <v>3526</v>
      </c>
      <c r="C51" s="10">
        <v>44529</v>
      </c>
      <c r="D51" s="22">
        <v>1.7</v>
      </c>
      <c r="E51" s="17" t="s">
        <v>213</v>
      </c>
      <c r="F51" s="15">
        <v>24</v>
      </c>
      <c r="G51" s="2">
        <v>5.8799000000000001</v>
      </c>
      <c r="H51" s="3">
        <v>1.5</v>
      </c>
      <c r="I51" s="2">
        <v>3.3342999999999998</v>
      </c>
      <c r="J51" s="2">
        <v>2.5456000000000003</v>
      </c>
      <c r="K51" s="1">
        <v>1</v>
      </c>
      <c r="L51" s="2">
        <v>0.84560000000000035</v>
      </c>
      <c r="M51" s="2" t="s">
        <v>1746</v>
      </c>
      <c r="N51" s="2" t="s">
        <v>1746</v>
      </c>
      <c r="O51" s="1" t="s">
        <v>1746</v>
      </c>
    </row>
    <row r="52" spans="1:15" x14ac:dyDescent="0.25">
      <c r="A52" s="1">
        <v>51</v>
      </c>
      <c r="B52" s="1" t="s">
        <v>3526</v>
      </c>
      <c r="C52" s="10">
        <v>44530</v>
      </c>
      <c r="D52" s="22">
        <v>1.7</v>
      </c>
      <c r="E52" s="17" t="s">
        <v>213</v>
      </c>
      <c r="F52" s="15">
        <v>24</v>
      </c>
      <c r="G52" s="2">
        <v>6.0579999999999998</v>
      </c>
      <c r="H52" s="3">
        <v>1</v>
      </c>
      <c r="I52" s="2">
        <v>3.5245000000000002</v>
      </c>
      <c r="J52" s="2">
        <v>2.5334999999999996</v>
      </c>
      <c r="K52" s="1">
        <v>1</v>
      </c>
      <c r="L52" s="2">
        <v>0.83349999999999969</v>
      </c>
      <c r="M52" s="2" t="s">
        <v>1746</v>
      </c>
      <c r="N52" s="2" t="s">
        <v>1746</v>
      </c>
      <c r="O52" s="1" t="s">
        <v>1746</v>
      </c>
    </row>
    <row r="53" spans="1:15" x14ac:dyDescent="0.25">
      <c r="A53" s="1">
        <v>52</v>
      </c>
      <c r="B53" s="1" t="s">
        <v>3526</v>
      </c>
      <c r="C53" s="10">
        <v>44531</v>
      </c>
      <c r="D53" s="22">
        <v>1.7</v>
      </c>
      <c r="E53" s="17" t="s">
        <v>213</v>
      </c>
      <c r="F53" s="15">
        <v>24</v>
      </c>
      <c r="G53" s="2">
        <v>6.0429000000000004</v>
      </c>
      <c r="H53" s="3">
        <v>1</v>
      </c>
      <c r="I53" s="2">
        <v>3.5127999999999999</v>
      </c>
      <c r="J53" s="2">
        <v>2.5301000000000005</v>
      </c>
      <c r="K53" s="1">
        <v>1</v>
      </c>
      <c r="L53" s="2">
        <v>0.8301000000000005</v>
      </c>
      <c r="M53" s="2" t="s">
        <v>1746</v>
      </c>
      <c r="N53" s="2" t="s">
        <v>1746</v>
      </c>
      <c r="O53" s="1" t="s">
        <v>1746</v>
      </c>
    </row>
    <row r="54" spans="1:15" x14ac:dyDescent="0.25">
      <c r="A54" s="1">
        <v>53</v>
      </c>
      <c r="B54" s="1" t="s">
        <v>3526</v>
      </c>
      <c r="C54" s="10">
        <v>44532</v>
      </c>
      <c r="D54" s="22">
        <v>1.7</v>
      </c>
      <c r="E54" s="17" t="s">
        <v>213</v>
      </c>
      <c r="F54" s="15">
        <v>24</v>
      </c>
      <c r="G54" s="2">
        <v>5.9580000000000002</v>
      </c>
      <c r="H54" s="3">
        <v>3</v>
      </c>
      <c r="I54" s="2">
        <v>3.2483</v>
      </c>
      <c r="J54" s="2">
        <v>2.7097000000000002</v>
      </c>
      <c r="K54" s="1">
        <v>1</v>
      </c>
      <c r="L54" s="2">
        <v>1.0097000000000003</v>
      </c>
      <c r="M54" s="2" t="s">
        <v>1746</v>
      </c>
      <c r="N54" s="2" t="s">
        <v>1746</v>
      </c>
      <c r="O54" s="1" t="s">
        <v>1746</v>
      </c>
    </row>
    <row r="55" spans="1:15" x14ac:dyDescent="0.25">
      <c r="A55" s="1">
        <v>54</v>
      </c>
      <c r="B55" s="1" t="s">
        <v>3526</v>
      </c>
      <c r="C55" s="10">
        <v>44533</v>
      </c>
      <c r="D55" s="22">
        <v>1.7</v>
      </c>
      <c r="E55" s="17" t="s">
        <v>213</v>
      </c>
      <c r="F55" s="15">
        <v>24</v>
      </c>
      <c r="G55" s="2">
        <v>5.9977</v>
      </c>
      <c r="H55" s="3">
        <v>2</v>
      </c>
      <c r="I55" s="2">
        <v>3.4550999999999998</v>
      </c>
      <c r="J55" s="2">
        <v>2.5426000000000002</v>
      </c>
      <c r="K55" s="1">
        <v>1</v>
      </c>
      <c r="L55" s="2">
        <v>0.84260000000000024</v>
      </c>
      <c r="M55" s="2" t="s">
        <v>1746</v>
      </c>
      <c r="N55" s="2" t="s">
        <v>1746</v>
      </c>
      <c r="O55" s="1" t="s">
        <v>1746</v>
      </c>
    </row>
    <row r="56" spans="1:15" x14ac:dyDescent="0.25">
      <c r="A56" s="1">
        <v>55</v>
      </c>
      <c r="B56" s="1" t="s">
        <v>3526</v>
      </c>
      <c r="C56" s="10">
        <v>44534</v>
      </c>
      <c r="D56" s="22">
        <v>1.7</v>
      </c>
      <c r="E56" s="17" t="s">
        <v>213</v>
      </c>
      <c r="F56" s="15">
        <v>24</v>
      </c>
      <c r="G56" s="2">
        <v>5.8966000000000003</v>
      </c>
      <c r="H56" s="3">
        <v>2</v>
      </c>
      <c r="I56" s="2">
        <v>3.3397999999999999</v>
      </c>
      <c r="J56" s="2">
        <v>2.5568000000000004</v>
      </c>
      <c r="K56" s="1">
        <v>1</v>
      </c>
      <c r="L56" s="2">
        <v>0.85680000000000045</v>
      </c>
      <c r="M56" s="2" t="s">
        <v>1746</v>
      </c>
      <c r="N56" s="2" t="s">
        <v>1746</v>
      </c>
      <c r="O56" s="1" t="s">
        <v>1746</v>
      </c>
    </row>
    <row r="57" spans="1:15" x14ac:dyDescent="0.25">
      <c r="A57" s="1">
        <v>56</v>
      </c>
      <c r="B57" s="1" t="s">
        <v>3526</v>
      </c>
      <c r="C57" s="10">
        <v>44535</v>
      </c>
      <c r="D57" s="22">
        <v>1.7</v>
      </c>
      <c r="E57" s="17" t="s">
        <v>213</v>
      </c>
      <c r="F57" s="15">
        <v>24</v>
      </c>
      <c r="G57" s="2">
        <v>5.8954000000000004</v>
      </c>
      <c r="H57" s="3">
        <v>2</v>
      </c>
      <c r="I57" s="2">
        <v>3.2890999999999999</v>
      </c>
      <c r="J57" s="2">
        <v>2.6063000000000005</v>
      </c>
      <c r="K57" s="1">
        <v>1</v>
      </c>
      <c r="L57" s="2">
        <v>0.90630000000000055</v>
      </c>
      <c r="M57" s="2" t="s">
        <v>1746</v>
      </c>
      <c r="N57" s="2" t="s">
        <v>1746</v>
      </c>
      <c r="O57" s="1" t="s">
        <v>1746</v>
      </c>
    </row>
    <row r="58" spans="1:15" x14ac:dyDescent="0.25">
      <c r="A58" s="1">
        <v>57</v>
      </c>
      <c r="B58" s="1" t="s">
        <v>3526</v>
      </c>
      <c r="C58" s="10">
        <v>44536</v>
      </c>
      <c r="D58" s="22">
        <v>1.7</v>
      </c>
      <c r="E58" s="17" t="s">
        <v>213</v>
      </c>
      <c r="F58" s="15">
        <v>24</v>
      </c>
      <c r="G58" s="2">
        <v>5.8601999999999999</v>
      </c>
      <c r="H58" s="3">
        <v>2</v>
      </c>
      <c r="I58" s="2">
        <v>3.2549000000000001</v>
      </c>
      <c r="J58" s="2">
        <v>2.6052999999999997</v>
      </c>
      <c r="K58" s="1">
        <v>1</v>
      </c>
      <c r="L58" s="2">
        <v>0.90529999999999977</v>
      </c>
      <c r="M58" s="2" t="s">
        <v>1746</v>
      </c>
      <c r="N58" s="2" t="s">
        <v>1746</v>
      </c>
      <c r="O58" s="1" t="s">
        <v>1746</v>
      </c>
    </row>
    <row r="59" spans="1:15" x14ac:dyDescent="0.25">
      <c r="A59" s="1">
        <v>58</v>
      </c>
      <c r="B59" s="1" t="s">
        <v>3526</v>
      </c>
      <c r="C59" s="10">
        <v>44537</v>
      </c>
      <c r="D59" s="22">
        <v>1.7</v>
      </c>
      <c r="E59" s="17" t="s">
        <v>213</v>
      </c>
      <c r="F59" s="15">
        <v>24</v>
      </c>
      <c r="G59" s="2">
        <v>6.2275</v>
      </c>
      <c r="H59" s="3">
        <v>1</v>
      </c>
      <c r="I59" s="2">
        <v>2.9638</v>
      </c>
      <c r="J59" s="2">
        <v>3.2637</v>
      </c>
      <c r="K59" s="1">
        <v>1</v>
      </c>
      <c r="L59" s="2">
        <v>1.5637000000000001</v>
      </c>
      <c r="M59" s="2" t="s">
        <v>1746</v>
      </c>
      <c r="N59" s="2" t="s">
        <v>1746</v>
      </c>
      <c r="O59" s="1" t="s">
        <v>1746</v>
      </c>
    </row>
    <row r="60" spans="1:15" x14ac:dyDescent="0.25">
      <c r="A60" s="1">
        <v>59</v>
      </c>
      <c r="B60" s="1" t="s">
        <v>3526</v>
      </c>
      <c r="C60" s="10">
        <v>44538</v>
      </c>
      <c r="D60" s="22">
        <v>1.7</v>
      </c>
      <c r="E60" s="17" t="s">
        <v>213</v>
      </c>
      <c r="F60" s="15">
        <v>24</v>
      </c>
      <c r="G60" s="2">
        <v>6.7251000000000003</v>
      </c>
      <c r="H60" s="3">
        <v>0</v>
      </c>
      <c r="I60" s="2">
        <v>2.9923999999999999</v>
      </c>
      <c r="J60" s="2">
        <v>3.7327000000000004</v>
      </c>
      <c r="K60" s="1">
        <v>1</v>
      </c>
      <c r="L60" s="2">
        <v>2.0327000000000002</v>
      </c>
      <c r="M60" s="2" t="s">
        <v>1746</v>
      </c>
      <c r="N60" s="2" t="s">
        <v>1746</v>
      </c>
      <c r="O60" s="1" t="s">
        <v>1746</v>
      </c>
    </row>
    <row r="61" spans="1:15" x14ac:dyDescent="0.25">
      <c r="A61" s="1">
        <v>60</v>
      </c>
      <c r="B61" s="1" t="s">
        <v>3526</v>
      </c>
      <c r="C61" s="10">
        <v>44539</v>
      </c>
      <c r="D61" s="22">
        <v>1.7</v>
      </c>
      <c r="E61" s="17" t="s">
        <v>213</v>
      </c>
      <c r="F61" s="15">
        <v>24</v>
      </c>
      <c r="G61" s="2">
        <v>6.6703999999999999</v>
      </c>
      <c r="H61" s="3">
        <v>0</v>
      </c>
      <c r="I61" s="2">
        <v>2.9826000000000001</v>
      </c>
      <c r="J61" s="2">
        <v>3.6877999999999997</v>
      </c>
      <c r="K61" s="1">
        <v>1</v>
      </c>
      <c r="L61" s="2">
        <v>1.9877999999999998</v>
      </c>
      <c r="M61" s="2" t="s">
        <v>1746</v>
      </c>
      <c r="N61" s="2" t="s">
        <v>1746</v>
      </c>
      <c r="O61" s="1" t="s">
        <v>1746</v>
      </c>
    </row>
    <row r="62" spans="1:15" x14ac:dyDescent="0.25">
      <c r="A62" s="1">
        <v>62</v>
      </c>
      <c r="B62" s="1" t="s">
        <v>1754</v>
      </c>
      <c r="C62" s="10">
        <v>44541</v>
      </c>
      <c r="D62" s="22">
        <v>0</v>
      </c>
      <c r="E62" s="17" t="s">
        <v>223</v>
      </c>
      <c r="F62" s="15">
        <v>17</v>
      </c>
      <c r="G62" s="2">
        <v>3.6757</v>
      </c>
      <c r="H62" s="3">
        <v>40.549999999999997</v>
      </c>
      <c r="I62" s="2">
        <v>2.1118999999999999</v>
      </c>
      <c r="J62" s="2">
        <v>1.5638000000000001</v>
      </c>
      <c r="K62" s="1">
        <v>1</v>
      </c>
      <c r="L62" s="2">
        <v>1.5638000000000001</v>
      </c>
      <c r="M62" s="2" t="s">
        <v>1746</v>
      </c>
      <c r="N62" s="2" t="s">
        <v>1746</v>
      </c>
      <c r="O62" s="1" t="s">
        <v>1746</v>
      </c>
    </row>
    <row r="63" spans="1:15" x14ac:dyDescent="0.25">
      <c r="A63" s="1">
        <v>63</v>
      </c>
      <c r="B63" s="1" t="s">
        <v>1754</v>
      </c>
      <c r="C63" s="10">
        <v>44542</v>
      </c>
      <c r="D63" s="22">
        <v>0</v>
      </c>
      <c r="E63" s="17" t="s">
        <v>213</v>
      </c>
      <c r="F63" s="15">
        <v>24</v>
      </c>
      <c r="G63" s="2">
        <v>5.4</v>
      </c>
      <c r="H63" s="3">
        <v>60</v>
      </c>
      <c r="I63" s="2">
        <v>2.7738999999999998</v>
      </c>
      <c r="J63" s="2">
        <v>2.6261000000000005</v>
      </c>
      <c r="K63" s="1">
        <v>1</v>
      </c>
      <c r="L63" s="2">
        <v>2.6261000000000005</v>
      </c>
      <c r="M63" s="2" t="s">
        <v>1746</v>
      </c>
      <c r="N63" s="2" t="s">
        <v>1746</v>
      </c>
      <c r="O63" s="1" t="s">
        <v>1746</v>
      </c>
    </row>
    <row r="64" spans="1:15" x14ac:dyDescent="0.25">
      <c r="A64" s="1">
        <v>64</v>
      </c>
      <c r="B64" s="1" t="s">
        <v>1754</v>
      </c>
      <c r="C64" s="10">
        <v>44543</v>
      </c>
      <c r="D64" s="22">
        <v>0</v>
      </c>
      <c r="E64" s="17" t="s">
        <v>213</v>
      </c>
      <c r="F64" s="15">
        <v>16</v>
      </c>
      <c r="G64" s="2">
        <v>3.5886</v>
      </c>
      <c r="H64" s="3">
        <v>40</v>
      </c>
      <c r="I64" s="2">
        <v>1.7850999999999999</v>
      </c>
      <c r="J64" s="2">
        <v>1.8035000000000001</v>
      </c>
      <c r="K64" s="1">
        <v>1</v>
      </c>
      <c r="L64" s="2">
        <v>1.8035000000000001</v>
      </c>
      <c r="M64" s="2" t="s">
        <v>1746</v>
      </c>
      <c r="N64" s="2" t="s">
        <v>1746</v>
      </c>
      <c r="O64" s="1" t="s">
        <v>1746</v>
      </c>
    </row>
    <row r="65" spans="1:15" x14ac:dyDescent="0.25">
      <c r="A65" s="1">
        <v>65</v>
      </c>
      <c r="B65" s="1" t="s">
        <v>1754</v>
      </c>
      <c r="C65" s="10">
        <v>44544</v>
      </c>
      <c r="D65" s="22">
        <v>0</v>
      </c>
      <c r="E65" s="17" t="s">
        <v>213</v>
      </c>
      <c r="F65" s="15">
        <v>24</v>
      </c>
      <c r="G65" s="2">
        <v>5.2366000000000001</v>
      </c>
      <c r="H65" s="3">
        <v>60</v>
      </c>
      <c r="I65" s="2">
        <v>2.6088</v>
      </c>
      <c r="J65" s="2">
        <v>2.6278000000000001</v>
      </c>
      <c r="K65" s="1">
        <v>1</v>
      </c>
      <c r="L65" s="2">
        <v>2.6278000000000001</v>
      </c>
      <c r="M65" s="2" t="s">
        <v>1746</v>
      </c>
      <c r="N65" s="2" t="s">
        <v>1746</v>
      </c>
      <c r="O65" s="1" t="s">
        <v>1746</v>
      </c>
    </row>
    <row r="66" spans="1:15" x14ac:dyDescent="0.25">
      <c r="A66" s="1">
        <v>66</v>
      </c>
      <c r="B66" s="1" t="s">
        <v>1754</v>
      </c>
      <c r="C66" s="10">
        <v>44545</v>
      </c>
      <c r="D66" s="22">
        <v>0</v>
      </c>
      <c r="E66" s="17" t="s">
        <v>213</v>
      </c>
      <c r="F66" s="15">
        <v>24</v>
      </c>
      <c r="G66" s="2">
        <v>5.3780999999999999</v>
      </c>
      <c r="H66" s="3">
        <v>60</v>
      </c>
      <c r="I66" s="2">
        <v>2.6749999999999998</v>
      </c>
      <c r="J66" s="2">
        <v>2.7031000000000001</v>
      </c>
      <c r="K66" s="1">
        <v>1</v>
      </c>
      <c r="L66" s="2">
        <v>2.7031000000000001</v>
      </c>
      <c r="M66" s="2" t="s">
        <v>1746</v>
      </c>
      <c r="N66" s="2" t="s">
        <v>1746</v>
      </c>
      <c r="O66" s="1" t="s">
        <v>1746</v>
      </c>
    </row>
    <row r="67" spans="1:15" x14ac:dyDescent="0.25">
      <c r="A67" s="1">
        <v>67</v>
      </c>
      <c r="B67" s="1" t="s">
        <v>1754</v>
      </c>
      <c r="C67" s="10">
        <v>44546</v>
      </c>
      <c r="D67" s="22">
        <v>0</v>
      </c>
      <c r="E67" s="17" t="s">
        <v>213</v>
      </c>
      <c r="F67" s="15">
        <v>24</v>
      </c>
      <c r="G67" s="2">
        <v>5.3795000000000002</v>
      </c>
      <c r="H67" s="3">
        <v>63</v>
      </c>
      <c r="I67" s="2">
        <v>2.6753999999999998</v>
      </c>
      <c r="J67" s="2">
        <v>2.7041000000000004</v>
      </c>
      <c r="K67" s="1">
        <v>1</v>
      </c>
      <c r="L67" s="2">
        <v>2.7041000000000004</v>
      </c>
      <c r="M67" s="2" t="s">
        <v>1746</v>
      </c>
      <c r="N67" s="2" t="s">
        <v>1746</v>
      </c>
      <c r="O67" s="1" t="s">
        <v>1746</v>
      </c>
    </row>
    <row r="68" spans="1:15" x14ac:dyDescent="0.25">
      <c r="A68" s="1">
        <v>68</v>
      </c>
      <c r="B68" s="1" t="s">
        <v>1754</v>
      </c>
      <c r="C68" s="10">
        <v>44547</v>
      </c>
      <c r="D68" s="22">
        <v>0</v>
      </c>
      <c r="E68" s="17" t="s">
        <v>213</v>
      </c>
      <c r="F68" s="15">
        <v>24</v>
      </c>
      <c r="G68" s="2">
        <v>5.9004000000000003</v>
      </c>
      <c r="H68" s="3">
        <v>73</v>
      </c>
      <c r="I68" s="2">
        <v>2.9777999999999998</v>
      </c>
      <c r="J68" s="2">
        <v>2.9226000000000005</v>
      </c>
      <c r="K68" s="1">
        <v>1</v>
      </c>
      <c r="L68" s="2">
        <v>2.9226000000000005</v>
      </c>
      <c r="M68" s="2" t="s">
        <v>1746</v>
      </c>
      <c r="N68" s="2" t="s">
        <v>1746</v>
      </c>
      <c r="O68" s="1" t="s">
        <v>1746</v>
      </c>
    </row>
    <row r="69" spans="1:15" x14ac:dyDescent="0.25">
      <c r="A69" s="1">
        <v>69</v>
      </c>
      <c r="B69" s="1" t="s">
        <v>1754</v>
      </c>
      <c r="C69" s="10">
        <v>44548</v>
      </c>
      <c r="D69" s="22">
        <v>0</v>
      </c>
      <c r="E69" s="17" t="s">
        <v>213</v>
      </c>
      <c r="F69" s="15">
        <v>24</v>
      </c>
      <c r="G69" s="2">
        <v>6.0551000000000004</v>
      </c>
      <c r="H69" s="3">
        <v>82</v>
      </c>
      <c r="I69" s="2">
        <v>3.0293999999999999</v>
      </c>
      <c r="J69" s="2">
        <v>3.0257000000000005</v>
      </c>
      <c r="K69" s="1">
        <v>1</v>
      </c>
      <c r="L69" s="2">
        <v>3.0257000000000005</v>
      </c>
      <c r="M69" s="2" t="s">
        <v>1746</v>
      </c>
      <c r="N69" s="2" t="s">
        <v>1746</v>
      </c>
      <c r="O69" s="1" t="s">
        <v>1746</v>
      </c>
    </row>
    <row r="70" spans="1:15" x14ac:dyDescent="0.25">
      <c r="A70" s="1">
        <v>70</v>
      </c>
      <c r="B70" s="1" t="s">
        <v>1754</v>
      </c>
      <c r="C70" s="10">
        <v>44549</v>
      </c>
      <c r="D70" s="22">
        <v>0</v>
      </c>
      <c r="E70" s="17" t="s">
        <v>213</v>
      </c>
      <c r="F70" s="15">
        <v>24</v>
      </c>
      <c r="G70" s="2">
        <v>5.8128000000000002</v>
      </c>
      <c r="H70" s="3">
        <v>82</v>
      </c>
      <c r="I70" s="2">
        <v>2.8972000000000002</v>
      </c>
      <c r="J70" s="2">
        <v>2.9156</v>
      </c>
      <c r="K70" s="1">
        <v>1</v>
      </c>
      <c r="L70" s="2">
        <v>2.9156</v>
      </c>
      <c r="M70" s="2" t="s">
        <v>1746</v>
      </c>
      <c r="N70" s="2" t="s">
        <v>1746</v>
      </c>
      <c r="O70" s="1" t="s">
        <v>1746</v>
      </c>
    </row>
    <row r="71" spans="1:15" x14ac:dyDescent="0.25">
      <c r="A71" s="1">
        <v>71</v>
      </c>
      <c r="B71" s="1" t="s">
        <v>1754</v>
      </c>
      <c r="C71" s="10">
        <v>44550</v>
      </c>
      <c r="D71" s="22">
        <v>0</v>
      </c>
      <c r="E71" s="17" t="s">
        <v>213</v>
      </c>
      <c r="F71" s="15">
        <v>24</v>
      </c>
      <c r="G71" s="2">
        <v>5.8710000000000004</v>
      </c>
      <c r="H71" s="3">
        <v>87</v>
      </c>
      <c r="I71" s="2">
        <v>2.8586999999999998</v>
      </c>
      <c r="J71" s="2">
        <v>3.0123000000000006</v>
      </c>
      <c r="K71" s="1">
        <v>1</v>
      </c>
      <c r="L71" s="2">
        <v>3.0123000000000006</v>
      </c>
      <c r="M71" s="2" t="s">
        <v>1746</v>
      </c>
      <c r="N71" s="2" t="s">
        <v>1746</v>
      </c>
      <c r="O71" s="1" t="s">
        <v>1746</v>
      </c>
    </row>
    <row r="72" spans="1:15" x14ac:dyDescent="0.25">
      <c r="A72" s="1">
        <v>72</v>
      </c>
      <c r="B72" s="1" t="s">
        <v>1754</v>
      </c>
      <c r="C72" s="10">
        <v>44551</v>
      </c>
      <c r="D72" s="22">
        <v>0</v>
      </c>
      <c r="E72" s="17" t="s">
        <v>213</v>
      </c>
      <c r="F72" s="15">
        <v>24</v>
      </c>
      <c r="G72" s="2">
        <v>5.7840999999999996</v>
      </c>
      <c r="H72" s="3">
        <v>86</v>
      </c>
      <c r="I72" s="2">
        <v>2.8024</v>
      </c>
      <c r="J72" s="2">
        <v>2.9816999999999996</v>
      </c>
      <c r="K72" s="1">
        <v>1</v>
      </c>
      <c r="L72" s="2">
        <v>2.9816999999999996</v>
      </c>
      <c r="M72" s="2" t="s">
        <v>1746</v>
      </c>
      <c r="N72" s="2" t="s">
        <v>1746</v>
      </c>
      <c r="O72" s="1" t="s">
        <v>1746</v>
      </c>
    </row>
    <row r="73" spans="1:15" x14ac:dyDescent="0.25">
      <c r="A73" s="1">
        <v>73</v>
      </c>
      <c r="B73" s="1" t="s">
        <v>1754</v>
      </c>
      <c r="C73" s="10">
        <v>44552</v>
      </c>
      <c r="D73" s="22">
        <v>0</v>
      </c>
      <c r="E73" s="17" t="s">
        <v>213</v>
      </c>
      <c r="F73" s="15">
        <v>24</v>
      </c>
      <c r="G73" s="2">
        <v>5.8103999999999996</v>
      </c>
      <c r="H73" s="3">
        <v>91</v>
      </c>
      <c r="I73" s="2">
        <v>2.7414999999999998</v>
      </c>
      <c r="J73" s="2">
        <v>3.0688999999999997</v>
      </c>
      <c r="K73" s="1">
        <v>1</v>
      </c>
      <c r="L73" s="2">
        <v>3.0688999999999997</v>
      </c>
      <c r="M73" s="2" t="s">
        <v>1746</v>
      </c>
      <c r="N73" s="2" t="s">
        <v>1746</v>
      </c>
      <c r="O73" s="1" t="s">
        <v>1746</v>
      </c>
    </row>
    <row r="74" spans="1:15" x14ac:dyDescent="0.25">
      <c r="A74" s="1">
        <v>74</v>
      </c>
      <c r="B74" s="1" t="s">
        <v>1754</v>
      </c>
      <c r="C74" s="10">
        <v>44553</v>
      </c>
      <c r="D74" s="22">
        <v>0</v>
      </c>
      <c r="E74" s="17" t="s">
        <v>213</v>
      </c>
      <c r="F74" s="15">
        <v>20</v>
      </c>
      <c r="G74" s="2">
        <v>4.0289999999999999</v>
      </c>
      <c r="H74" s="3">
        <v>91</v>
      </c>
      <c r="I74" s="2">
        <v>2.8033000000000001</v>
      </c>
      <c r="J74" s="2">
        <v>1.2256999999999998</v>
      </c>
      <c r="K74" s="1">
        <v>1</v>
      </c>
      <c r="L74" s="2">
        <v>1.2256999999999998</v>
      </c>
      <c r="M74" s="2" t="s">
        <v>1746</v>
      </c>
      <c r="N74" s="2" t="s">
        <v>1746</v>
      </c>
      <c r="O74" s="1" t="s">
        <v>1746</v>
      </c>
    </row>
    <row r="75" spans="1:15" x14ac:dyDescent="0.25">
      <c r="A75" s="1">
        <v>75</v>
      </c>
      <c r="B75" s="1" t="s">
        <v>1754</v>
      </c>
      <c r="C75" s="10">
        <v>44554</v>
      </c>
      <c r="D75" s="22">
        <v>0</v>
      </c>
      <c r="E75" s="17" t="s">
        <v>213</v>
      </c>
      <c r="F75" s="15">
        <v>14</v>
      </c>
      <c r="G75" s="2">
        <v>3.5661999999999998</v>
      </c>
      <c r="H75" s="3">
        <v>68</v>
      </c>
      <c r="I75" s="2">
        <v>2.7256999999999998</v>
      </c>
      <c r="J75" s="2">
        <v>0.84050000000000002</v>
      </c>
      <c r="K75" s="1">
        <v>1</v>
      </c>
      <c r="L75" s="2">
        <v>0.84050000000000002</v>
      </c>
      <c r="M75" s="2" t="s">
        <v>1746</v>
      </c>
      <c r="N75" s="2" t="s">
        <v>1746</v>
      </c>
      <c r="O75" s="1" t="s">
        <v>3992</v>
      </c>
    </row>
    <row r="76" spans="1:15" x14ac:dyDescent="0.25">
      <c r="A76" s="1">
        <v>76</v>
      </c>
      <c r="B76" s="1" t="s">
        <v>1754</v>
      </c>
      <c r="C76" s="10">
        <v>44555</v>
      </c>
      <c r="D76" s="22">
        <v>0</v>
      </c>
      <c r="E76" s="17" t="s">
        <v>213</v>
      </c>
      <c r="F76" s="15">
        <v>24</v>
      </c>
      <c r="G76" s="2">
        <v>5.8465999999999996</v>
      </c>
      <c r="H76" s="3">
        <v>69</v>
      </c>
      <c r="I76" s="2">
        <v>4.2512999999999996</v>
      </c>
      <c r="J76" s="2">
        <v>1.5952999999999999</v>
      </c>
      <c r="K76" s="1">
        <v>1</v>
      </c>
      <c r="L76" s="2">
        <v>1.5952999999999999</v>
      </c>
      <c r="M76" s="2" t="s">
        <v>1746</v>
      </c>
      <c r="N76" s="2" t="s">
        <v>1746</v>
      </c>
      <c r="O76" s="1" t="s">
        <v>1746</v>
      </c>
    </row>
    <row r="77" spans="1:15" x14ac:dyDescent="0.25">
      <c r="A77" s="1">
        <v>77</v>
      </c>
      <c r="B77" s="1" t="s">
        <v>1754</v>
      </c>
      <c r="C77" s="10">
        <v>44556</v>
      </c>
      <c r="D77" s="22">
        <v>0</v>
      </c>
      <c r="E77" s="17" t="s">
        <v>213</v>
      </c>
      <c r="F77" s="15">
        <v>24</v>
      </c>
      <c r="G77" s="2">
        <v>5.5628000000000002</v>
      </c>
      <c r="H77" s="3">
        <v>60</v>
      </c>
      <c r="I77" s="2">
        <v>4.5507999999999997</v>
      </c>
      <c r="J77" s="2">
        <v>1.0120000000000005</v>
      </c>
      <c r="K77" s="1">
        <v>1</v>
      </c>
      <c r="L77" s="2">
        <v>1.0120000000000005</v>
      </c>
      <c r="M77" s="2" t="s">
        <v>1746</v>
      </c>
      <c r="N77" s="2" t="s">
        <v>1746</v>
      </c>
      <c r="O77" s="1" t="s">
        <v>1746</v>
      </c>
    </row>
    <row r="78" spans="1:15" x14ac:dyDescent="0.25">
      <c r="A78" s="1">
        <v>78</v>
      </c>
      <c r="B78" s="1" t="s">
        <v>1754</v>
      </c>
      <c r="C78" s="10">
        <v>44557</v>
      </c>
      <c r="D78" s="22">
        <v>0</v>
      </c>
      <c r="E78" s="17" t="s">
        <v>213</v>
      </c>
      <c r="F78" s="15">
        <v>24</v>
      </c>
      <c r="G78" s="2">
        <v>6.3178000000000001</v>
      </c>
      <c r="H78" s="3">
        <v>112</v>
      </c>
      <c r="I78" s="2">
        <v>4.4291</v>
      </c>
      <c r="J78" s="2">
        <v>1.8887</v>
      </c>
      <c r="K78" s="1">
        <v>1</v>
      </c>
      <c r="L78" s="2">
        <v>1.8887</v>
      </c>
      <c r="M78" s="2" t="s">
        <v>1746</v>
      </c>
      <c r="N78" s="2" t="s">
        <v>1746</v>
      </c>
      <c r="O78" s="1" t="s">
        <v>1746</v>
      </c>
    </row>
    <row r="79" spans="1:15" x14ac:dyDescent="0.25">
      <c r="A79" s="1">
        <v>79</v>
      </c>
      <c r="B79" s="1" t="s">
        <v>1754</v>
      </c>
      <c r="C79" s="10">
        <v>44558</v>
      </c>
      <c r="D79" s="22">
        <v>0</v>
      </c>
      <c r="E79" s="17" t="s">
        <v>213</v>
      </c>
      <c r="F79" s="15">
        <v>24</v>
      </c>
      <c r="G79" s="2">
        <v>6.3394000000000004</v>
      </c>
      <c r="H79" s="3">
        <v>114</v>
      </c>
      <c r="I79" s="2">
        <v>4.5057999999999998</v>
      </c>
      <c r="J79" s="2">
        <v>1.8336000000000006</v>
      </c>
      <c r="K79" s="1">
        <v>1</v>
      </c>
      <c r="L79" s="2">
        <v>1.8336000000000006</v>
      </c>
      <c r="M79" s="2" t="s">
        <v>1746</v>
      </c>
      <c r="N79" s="2" t="s">
        <v>1746</v>
      </c>
      <c r="O79" s="1" t="s">
        <v>1746</v>
      </c>
    </row>
    <row r="80" spans="1:15" x14ac:dyDescent="0.25">
      <c r="A80" s="1">
        <v>80</v>
      </c>
      <c r="B80" s="1" t="s">
        <v>1754</v>
      </c>
      <c r="C80" s="10">
        <v>44559</v>
      </c>
      <c r="D80" s="22">
        <v>0</v>
      </c>
      <c r="E80" s="17" t="s">
        <v>213</v>
      </c>
      <c r="F80" s="15">
        <v>24</v>
      </c>
      <c r="G80" s="2">
        <v>6.4345999999999997</v>
      </c>
      <c r="H80" s="3">
        <v>102</v>
      </c>
      <c r="I80" s="2">
        <v>4.3929</v>
      </c>
      <c r="J80" s="2">
        <v>2.0416999999999996</v>
      </c>
      <c r="K80" s="1">
        <v>1</v>
      </c>
      <c r="L80" s="2">
        <v>2.0416999999999996</v>
      </c>
      <c r="M80" s="2" t="s">
        <v>1746</v>
      </c>
      <c r="N80" s="2" t="s">
        <v>1746</v>
      </c>
      <c r="O80" s="1" t="s">
        <v>1746</v>
      </c>
    </row>
    <row r="81" spans="1:15" x14ac:dyDescent="0.25">
      <c r="A81" s="1">
        <v>81</v>
      </c>
      <c r="B81" s="1" t="s">
        <v>1754</v>
      </c>
      <c r="C81" s="10">
        <v>44560</v>
      </c>
      <c r="D81" s="22">
        <v>0</v>
      </c>
      <c r="E81" s="17" t="s">
        <v>213</v>
      </c>
      <c r="F81" s="15">
        <v>24</v>
      </c>
      <c r="G81" s="2">
        <v>6.3785999999999996</v>
      </c>
      <c r="H81" s="3">
        <v>105</v>
      </c>
      <c r="I81" s="2">
        <v>4.1077000000000004</v>
      </c>
      <c r="J81" s="2">
        <v>2.2708999999999993</v>
      </c>
      <c r="K81" s="1">
        <v>1</v>
      </c>
      <c r="L81" s="2">
        <v>2.2708999999999993</v>
      </c>
      <c r="M81" s="2" t="s">
        <v>1746</v>
      </c>
      <c r="N81" s="2" t="s">
        <v>1746</v>
      </c>
      <c r="O81" s="1" t="s">
        <v>1746</v>
      </c>
    </row>
    <row r="82" spans="1:15" x14ac:dyDescent="0.25">
      <c r="A82" s="1">
        <v>82</v>
      </c>
      <c r="B82" s="1" t="s">
        <v>1754</v>
      </c>
      <c r="C82" s="10">
        <v>44561</v>
      </c>
      <c r="D82" s="22">
        <v>0</v>
      </c>
      <c r="E82" s="17" t="s">
        <v>213</v>
      </c>
      <c r="F82" s="15">
        <v>24</v>
      </c>
      <c r="G82" s="2">
        <v>6.3483999999999998</v>
      </c>
      <c r="H82" s="3">
        <v>106</v>
      </c>
      <c r="I82" s="2">
        <v>3.8841000000000001</v>
      </c>
      <c r="J82" s="2">
        <v>2.4642999999999997</v>
      </c>
      <c r="K82" s="1">
        <v>1</v>
      </c>
      <c r="L82" s="2">
        <v>2.4642999999999997</v>
      </c>
      <c r="M82" s="2" t="s">
        <v>1746</v>
      </c>
      <c r="N82" s="2" t="s">
        <v>1746</v>
      </c>
      <c r="O82" s="1" t="s">
        <v>1746</v>
      </c>
    </row>
    <row r="83" spans="1:15" x14ac:dyDescent="0.25">
      <c r="A83" s="26">
        <v>1</v>
      </c>
      <c r="B83" s="26" t="s">
        <v>1754</v>
      </c>
      <c r="C83" s="66">
        <v>44562</v>
      </c>
      <c r="D83" s="79">
        <v>0</v>
      </c>
      <c r="E83" s="80" t="s">
        <v>213</v>
      </c>
      <c r="F83" s="43">
        <v>24</v>
      </c>
      <c r="G83" s="67">
        <v>5.5941999999999998</v>
      </c>
      <c r="H83" s="68">
        <v>132</v>
      </c>
      <c r="I83" s="67">
        <v>3.1293000000000002</v>
      </c>
      <c r="J83" s="67">
        <f t="shared" ref="J83:J146" si="0">G83-I83</f>
        <v>2.4648999999999996</v>
      </c>
      <c r="K83" s="26">
        <v>1</v>
      </c>
      <c r="L83" s="2">
        <f>(G83-I83-D83)*K83</f>
        <v>2.4648999999999996</v>
      </c>
      <c r="M83" s="26">
        <v>1</v>
      </c>
      <c r="N83" s="81">
        <v>2.4649000000000001</v>
      </c>
      <c r="O83" s="26" t="s">
        <v>1746</v>
      </c>
    </row>
    <row r="84" spans="1:15" x14ac:dyDescent="0.25">
      <c r="A84" s="26">
        <v>2</v>
      </c>
      <c r="B84" s="26" t="s">
        <v>1754</v>
      </c>
      <c r="C84" s="66">
        <v>44563</v>
      </c>
      <c r="D84" s="79">
        <v>0</v>
      </c>
      <c r="E84" s="80" t="s">
        <v>213</v>
      </c>
      <c r="F84" s="43">
        <v>24</v>
      </c>
      <c r="G84" s="67">
        <v>5.8872999999999998</v>
      </c>
      <c r="H84" s="68">
        <v>164</v>
      </c>
      <c r="I84" s="67">
        <v>3.8704000000000001</v>
      </c>
      <c r="J84" s="67">
        <f t="shared" si="0"/>
        <v>2.0168999999999997</v>
      </c>
      <c r="K84" s="26">
        <v>1</v>
      </c>
      <c r="L84" s="2">
        <f t="shared" ref="L84:L147" si="1">(G84-I84-D84)*K84</f>
        <v>2.0168999999999997</v>
      </c>
      <c r="M84" s="26">
        <v>1</v>
      </c>
      <c r="N84" s="81">
        <v>2.0169000000000001</v>
      </c>
      <c r="O84" s="26" t="s">
        <v>1746</v>
      </c>
    </row>
    <row r="85" spans="1:15" x14ac:dyDescent="0.25">
      <c r="A85" s="26">
        <v>3</v>
      </c>
      <c r="B85" s="26" t="s">
        <v>1754</v>
      </c>
      <c r="C85" s="66">
        <v>44564</v>
      </c>
      <c r="D85" s="79">
        <v>0</v>
      </c>
      <c r="E85" s="80" t="s">
        <v>213</v>
      </c>
      <c r="F85" s="43">
        <v>24</v>
      </c>
      <c r="G85" s="67">
        <v>5.6276999999999999</v>
      </c>
      <c r="H85" s="68">
        <v>145</v>
      </c>
      <c r="I85" s="67">
        <v>3.6282999999999999</v>
      </c>
      <c r="J85" s="67">
        <f t="shared" si="0"/>
        <v>1.9994000000000001</v>
      </c>
      <c r="K85" s="26">
        <v>1</v>
      </c>
      <c r="L85" s="2">
        <f t="shared" si="1"/>
        <v>1.9994000000000001</v>
      </c>
      <c r="M85" s="26">
        <v>1</v>
      </c>
      <c r="N85" s="81">
        <v>1.9994000000000001</v>
      </c>
      <c r="O85" s="26" t="s">
        <v>1746</v>
      </c>
    </row>
    <row r="86" spans="1:15" x14ac:dyDescent="0.25">
      <c r="A86" s="26">
        <v>4</v>
      </c>
      <c r="B86" s="26" t="s">
        <v>1754</v>
      </c>
      <c r="C86" s="66">
        <v>44565</v>
      </c>
      <c r="D86" s="79">
        <v>0</v>
      </c>
      <c r="E86" s="80" t="s">
        <v>213</v>
      </c>
      <c r="F86" s="43">
        <v>24</v>
      </c>
      <c r="G86" s="67">
        <v>6.3471000000000002</v>
      </c>
      <c r="H86" s="68">
        <v>173</v>
      </c>
      <c r="I86" s="67">
        <v>3.9140000000000001</v>
      </c>
      <c r="J86" s="67">
        <f t="shared" si="0"/>
        <v>2.4331</v>
      </c>
      <c r="K86" s="26">
        <v>1</v>
      </c>
      <c r="L86" s="2">
        <f t="shared" si="1"/>
        <v>2.4331</v>
      </c>
      <c r="M86" s="26">
        <v>1</v>
      </c>
      <c r="N86" s="81">
        <v>2.4331</v>
      </c>
      <c r="O86" s="26" t="s">
        <v>1746</v>
      </c>
    </row>
    <row r="87" spans="1:15" x14ac:dyDescent="0.25">
      <c r="A87" s="26">
        <v>5</v>
      </c>
      <c r="B87" s="26" t="s">
        <v>1754</v>
      </c>
      <c r="C87" s="66">
        <v>44566</v>
      </c>
      <c r="D87" s="79">
        <v>0</v>
      </c>
      <c r="E87" s="80" t="s">
        <v>213</v>
      </c>
      <c r="F87" s="43">
        <v>24</v>
      </c>
      <c r="G87" s="67">
        <v>4.7282000000000002</v>
      </c>
      <c r="H87" s="68">
        <v>107</v>
      </c>
      <c r="I87" s="67">
        <v>3.5874999999999999</v>
      </c>
      <c r="J87" s="67">
        <f t="shared" si="0"/>
        <v>1.1407000000000003</v>
      </c>
      <c r="K87" s="26">
        <v>1</v>
      </c>
      <c r="L87" s="2">
        <f t="shared" si="1"/>
        <v>1.1407000000000003</v>
      </c>
      <c r="M87" s="26">
        <v>1</v>
      </c>
      <c r="N87" s="81">
        <v>1.1407</v>
      </c>
      <c r="O87" s="26" t="s">
        <v>1746</v>
      </c>
    </row>
    <row r="88" spans="1:15" x14ac:dyDescent="0.25">
      <c r="A88" s="26">
        <v>6</v>
      </c>
      <c r="B88" s="26" t="s">
        <v>1754</v>
      </c>
      <c r="C88" s="66">
        <v>44567</v>
      </c>
      <c r="D88" s="79">
        <v>0</v>
      </c>
      <c r="E88" s="80" t="s">
        <v>458</v>
      </c>
      <c r="F88" s="43">
        <v>7</v>
      </c>
      <c r="G88" s="67">
        <v>1.256</v>
      </c>
      <c r="H88" s="68">
        <v>17</v>
      </c>
      <c r="I88" s="67">
        <v>0.67800000000000005</v>
      </c>
      <c r="J88" s="67">
        <f t="shared" si="0"/>
        <v>0.57799999999999996</v>
      </c>
      <c r="K88" s="26">
        <v>1</v>
      </c>
      <c r="L88" s="2">
        <f t="shared" si="1"/>
        <v>0.57799999999999996</v>
      </c>
      <c r="M88" s="26">
        <v>1</v>
      </c>
      <c r="N88" s="81">
        <v>0.57799999999999996</v>
      </c>
      <c r="O88" s="26" t="s">
        <v>1746</v>
      </c>
    </row>
    <row r="89" spans="1:15" x14ac:dyDescent="0.25">
      <c r="A89" s="26">
        <v>7</v>
      </c>
      <c r="B89" s="26" t="s">
        <v>2692</v>
      </c>
      <c r="C89" s="66">
        <v>44567</v>
      </c>
      <c r="D89" s="79">
        <v>0</v>
      </c>
      <c r="E89" s="80" t="s">
        <v>223</v>
      </c>
      <c r="F89" s="43">
        <v>17</v>
      </c>
      <c r="G89" s="67">
        <v>3.9325999999999999</v>
      </c>
      <c r="H89" s="68">
        <v>11</v>
      </c>
      <c r="I89" s="67">
        <v>2.5684999999999998</v>
      </c>
      <c r="J89" s="67">
        <f t="shared" si="0"/>
        <v>1.3641000000000001</v>
      </c>
      <c r="K89" s="26">
        <v>1</v>
      </c>
      <c r="L89" s="2">
        <f t="shared" si="1"/>
        <v>1.3641000000000001</v>
      </c>
      <c r="M89" s="26">
        <v>5</v>
      </c>
      <c r="N89" s="81">
        <v>13.228300000000001</v>
      </c>
      <c r="O89" s="26" t="s">
        <v>1746</v>
      </c>
    </row>
    <row r="90" spans="1:15" x14ac:dyDescent="0.25">
      <c r="A90" s="26">
        <v>8</v>
      </c>
      <c r="B90" s="26" t="s">
        <v>1754</v>
      </c>
      <c r="C90" s="66">
        <v>44568</v>
      </c>
      <c r="D90" s="79">
        <v>0</v>
      </c>
      <c r="E90" s="80" t="s">
        <v>213</v>
      </c>
      <c r="F90" s="43">
        <v>24</v>
      </c>
      <c r="G90" s="67">
        <v>5.2794999999999996</v>
      </c>
      <c r="H90" s="68">
        <v>123</v>
      </c>
      <c r="I90" s="67">
        <v>3.5263</v>
      </c>
      <c r="J90" s="67">
        <f t="shared" si="0"/>
        <v>1.7531999999999996</v>
      </c>
      <c r="K90" s="26">
        <v>1</v>
      </c>
      <c r="L90" s="2">
        <f t="shared" si="1"/>
        <v>1.7531999999999996</v>
      </c>
      <c r="M90" s="26">
        <v>1</v>
      </c>
      <c r="N90" s="81">
        <v>1.7532000000000001</v>
      </c>
      <c r="O90" s="26" t="s">
        <v>1746</v>
      </c>
    </row>
    <row r="91" spans="1:15" x14ac:dyDescent="0.25">
      <c r="A91" s="26">
        <v>9</v>
      </c>
      <c r="B91" s="26" t="s">
        <v>1754</v>
      </c>
      <c r="C91" s="66">
        <v>44569</v>
      </c>
      <c r="D91" s="79">
        <v>0</v>
      </c>
      <c r="E91" s="80" t="s">
        <v>213</v>
      </c>
      <c r="F91" s="43">
        <v>24</v>
      </c>
      <c r="G91" s="67">
        <v>5.7896000000000001</v>
      </c>
      <c r="H91" s="68">
        <v>136</v>
      </c>
      <c r="I91" s="67">
        <v>3.3757999999999999</v>
      </c>
      <c r="J91" s="67">
        <f t="shared" si="0"/>
        <v>2.4138000000000002</v>
      </c>
      <c r="K91" s="26">
        <v>1</v>
      </c>
      <c r="L91" s="2">
        <f t="shared" si="1"/>
        <v>2.4138000000000002</v>
      </c>
      <c r="M91" s="26">
        <v>1</v>
      </c>
      <c r="N91" s="81">
        <v>2.4138000000000002</v>
      </c>
      <c r="O91" s="26" t="s">
        <v>1746</v>
      </c>
    </row>
    <row r="92" spans="1:15" x14ac:dyDescent="0.25">
      <c r="A92" s="26">
        <v>10</v>
      </c>
      <c r="B92" s="26" t="s">
        <v>1754</v>
      </c>
      <c r="C92" s="66">
        <v>44570</v>
      </c>
      <c r="D92" s="79">
        <v>0</v>
      </c>
      <c r="E92" s="80" t="s">
        <v>213</v>
      </c>
      <c r="F92" s="43">
        <v>24</v>
      </c>
      <c r="G92" s="67">
        <v>5.7672999999999996</v>
      </c>
      <c r="H92" s="68">
        <v>142</v>
      </c>
      <c r="I92" s="67">
        <v>3.2178</v>
      </c>
      <c r="J92" s="67">
        <f t="shared" si="0"/>
        <v>2.5494999999999997</v>
      </c>
      <c r="K92" s="26">
        <v>1</v>
      </c>
      <c r="L92" s="2">
        <f t="shared" si="1"/>
        <v>2.5494999999999997</v>
      </c>
      <c r="M92" s="26">
        <v>1</v>
      </c>
      <c r="N92" s="81">
        <v>2.5495000000000001</v>
      </c>
      <c r="O92" s="26" t="s">
        <v>1746</v>
      </c>
    </row>
    <row r="93" spans="1:15" x14ac:dyDescent="0.25">
      <c r="A93" s="26">
        <v>11</v>
      </c>
      <c r="B93" s="26" t="s">
        <v>1754</v>
      </c>
      <c r="C93" s="66">
        <v>44571</v>
      </c>
      <c r="D93" s="79">
        <v>0</v>
      </c>
      <c r="E93" s="80" t="s">
        <v>213</v>
      </c>
      <c r="F93" s="43">
        <v>24</v>
      </c>
      <c r="G93" s="67">
        <v>5.5442</v>
      </c>
      <c r="H93" s="68">
        <v>142</v>
      </c>
      <c r="I93" s="67">
        <v>3.1671</v>
      </c>
      <c r="J93" s="67">
        <f t="shared" si="0"/>
        <v>2.3771</v>
      </c>
      <c r="K93" s="26">
        <v>1</v>
      </c>
      <c r="L93" s="2">
        <f t="shared" si="1"/>
        <v>2.3771</v>
      </c>
      <c r="M93" s="26">
        <v>1</v>
      </c>
      <c r="N93" s="81">
        <v>2.3771</v>
      </c>
      <c r="O93" s="26" t="s">
        <v>1746</v>
      </c>
    </row>
    <row r="94" spans="1:15" x14ac:dyDescent="0.25">
      <c r="A94" s="26">
        <v>12</v>
      </c>
      <c r="B94" s="26" t="s">
        <v>1754</v>
      </c>
      <c r="C94" s="66">
        <v>44572</v>
      </c>
      <c r="D94" s="79">
        <v>0</v>
      </c>
      <c r="E94" s="80" t="s">
        <v>2302</v>
      </c>
      <c r="F94" s="43">
        <v>2</v>
      </c>
      <c r="G94" s="67">
        <v>0.81540000000000001</v>
      </c>
      <c r="H94" s="68">
        <v>24</v>
      </c>
      <c r="I94" s="67">
        <v>0.31519999999999998</v>
      </c>
      <c r="J94" s="67">
        <f t="shared" si="0"/>
        <v>0.50019999999999998</v>
      </c>
      <c r="K94" s="26">
        <v>1</v>
      </c>
      <c r="L94" s="2">
        <f t="shared" si="1"/>
        <v>0.50019999999999998</v>
      </c>
      <c r="M94" s="26">
        <v>1</v>
      </c>
      <c r="N94" s="81">
        <v>0.50019999999999998</v>
      </c>
      <c r="O94" s="26" t="s">
        <v>1746</v>
      </c>
    </row>
    <row r="95" spans="1:15" x14ac:dyDescent="0.25">
      <c r="A95" s="26">
        <v>13</v>
      </c>
      <c r="B95" s="26" t="s">
        <v>2692</v>
      </c>
      <c r="C95" s="66">
        <v>44572</v>
      </c>
      <c r="D95" s="79">
        <v>0</v>
      </c>
      <c r="E95" s="80" t="s">
        <v>254</v>
      </c>
      <c r="F95" s="43">
        <v>22</v>
      </c>
      <c r="G95" s="67">
        <v>3.4681000000000002</v>
      </c>
      <c r="H95" s="68">
        <v>12</v>
      </c>
      <c r="I95" s="67">
        <v>2.7833000000000001</v>
      </c>
      <c r="J95" s="67">
        <f t="shared" si="0"/>
        <v>0.68480000000000008</v>
      </c>
      <c r="K95" s="26">
        <v>1</v>
      </c>
      <c r="L95" s="2">
        <f t="shared" si="1"/>
        <v>0.68480000000000008</v>
      </c>
      <c r="M95" s="26">
        <v>4</v>
      </c>
      <c r="N95" s="81">
        <v>4.6285999999999996</v>
      </c>
      <c r="O95" s="26" t="s">
        <v>1746</v>
      </c>
    </row>
    <row r="96" spans="1:15" x14ac:dyDescent="0.25">
      <c r="A96" s="26">
        <v>14</v>
      </c>
      <c r="B96" s="26" t="s">
        <v>1754</v>
      </c>
      <c r="C96" s="66">
        <v>44573</v>
      </c>
      <c r="D96" s="79">
        <v>0</v>
      </c>
      <c r="E96" s="80" t="s">
        <v>213</v>
      </c>
      <c r="F96" s="43">
        <v>24</v>
      </c>
      <c r="G96" s="67">
        <v>4.5968</v>
      </c>
      <c r="H96" s="68">
        <v>108</v>
      </c>
      <c r="I96" s="67">
        <v>3.6021000000000001</v>
      </c>
      <c r="J96" s="67">
        <f t="shared" si="0"/>
        <v>0.99469999999999992</v>
      </c>
      <c r="K96" s="26">
        <v>1</v>
      </c>
      <c r="L96" s="2">
        <f t="shared" si="1"/>
        <v>0.99469999999999992</v>
      </c>
      <c r="M96" s="26">
        <v>1</v>
      </c>
      <c r="N96" s="81">
        <v>0.99470000000000003</v>
      </c>
      <c r="O96" s="26" t="s">
        <v>1746</v>
      </c>
    </row>
    <row r="97" spans="1:15" x14ac:dyDescent="0.25">
      <c r="A97" s="26">
        <v>15</v>
      </c>
      <c r="B97" s="26" t="s">
        <v>1754</v>
      </c>
      <c r="C97" s="66">
        <v>44574</v>
      </c>
      <c r="D97" s="79">
        <v>0</v>
      </c>
      <c r="E97" s="80" t="s">
        <v>213</v>
      </c>
      <c r="F97" s="43">
        <v>24</v>
      </c>
      <c r="G97" s="67">
        <v>5.9939999999999998</v>
      </c>
      <c r="H97" s="68">
        <v>169</v>
      </c>
      <c r="I97" s="67">
        <v>3.4051999999999998</v>
      </c>
      <c r="J97" s="67">
        <f t="shared" si="0"/>
        <v>2.5888</v>
      </c>
      <c r="K97" s="26">
        <v>1</v>
      </c>
      <c r="L97" s="2">
        <f t="shared" si="1"/>
        <v>2.5888</v>
      </c>
      <c r="M97" s="26">
        <v>1</v>
      </c>
      <c r="N97" s="81">
        <v>2.5888</v>
      </c>
      <c r="O97" s="26" t="s">
        <v>1746</v>
      </c>
    </row>
    <row r="98" spans="1:15" x14ac:dyDescent="0.25">
      <c r="A98" s="26">
        <v>16</v>
      </c>
      <c r="B98" s="26" t="s">
        <v>1754</v>
      </c>
      <c r="C98" s="66">
        <v>44575</v>
      </c>
      <c r="D98" s="79">
        <v>0</v>
      </c>
      <c r="E98" s="80" t="s">
        <v>213</v>
      </c>
      <c r="F98" s="43">
        <v>24</v>
      </c>
      <c r="G98" s="67">
        <v>6.1437999999999997</v>
      </c>
      <c r="H98" s="68">
        <v>169</v>
      </c>
      <c r="I98" s="67">
        <v>3.4941</v>
      </c>
      <c r="J98" s="67">
        <f t="shared" si="0"/>
        <v>2.6496999999999997</v>
      </c>
      <c r="K98" s="26">
        <v>1</v>
      </c>
      <c r="L98" s="2">
        <f t="shared" si="1"/>
        <v>2.6496999999999997</v>
      </c>
      <c r="M98" s="26">
        <v>1</v>
      </c>
      <c r="N98" s="81">
        <v>2.6497000000000002</v>
      </c>
      <c r="O98" s="26" t="s">
        <v>1746</v>
      </c>
    </row>
    <row r="99" spans="1:15" x14ac:dyDescent="0.25">
      <c r="A99" s="26">
        <v>17</v>
      </c>
      <c r="B99" s="26" t="s">
        <v>1754</v>
      </c>
      <c r="C99" s="66">
        <v>44576</v>
      </c>
      <c r="D99" s="79">
        <v>0</v>
      </c>
      <c r="E99" s="80" t="s">
        <v>1544</v>
      </c>
      <c r="F99" s="43">
        <v>4</v>
      </c>
      <c r="G99" s="67">
        <v>1.3223</v>
      </c>
      <c r="H99" s="68">
        <v>37</v>
      </c>
      <c r="I99" s="67">
        <v>0.5615</v>
      </c>
      <c r="J99" s="67">
        <f t="shared" si="0"/>
        <v>0.76080000000000003</v>
      </c>
      <c r="K99" s="26">
        <v>1</v>
      </c>
      <c r="L99" s="2">
        <f t="shared" si="1"/>
        <v>0.76080000000000003</v>
      </c>
      <c r="M99" s="26">
        <v>10</v>
      </c>
      <c r="N99" s="81">
        <v>5.1970000000000001</v>
      </c>
      <c r="O99" s="26" t="s">
        <v>1746</v>
      </c>
    </row>
    <row r="100" spans="1:15" x14ac:dyDescent="0.25">
      <c r="A100" s="26">
        <v>18</v>
      </c>
      <c r="B100" s="26" t="s">
        <v>2692</v>
      </c>
      <c r="C100" s="66">
        <v>44576</v>
      </c>
      <c r="D100" s="79">
        <v>0</v>
      </c>
      <c r="E100" s="80" t="s">
        <v>338</v>
      </c>
      <c r="F100" s="43">
        <v>4</v>
      </c>
      <c r="G100" s="67">
        <v>1.0912999999999999</v>
      </c>
      <c r="H100" s="68">
        <v>3</v>
      </c>
      <c r="I100" s="67">
        <v>0.5615</v>
      </c>
      <c r="J100" s="67">
        <f t="shared" si="0"/>
        <v>0.52979999999999994</v>
      </c>
      <c r="K100" s="26">
        <v>1</v>
      </c>
      <c r="L100" s="2">
        <f t="shared" si="1"/>
        <v>0.52979999999999994</v>
      </c>
      <c r="M100" s="26">
        <f>C157-C99</f>
        <v>54</v>
      </c>
      <c r="N100" s="81">
        <v>12.005100000000001</v>
      </c>
      <c r="O100" s="26" t="s">
        <v>1746</v>
      </c>
    </row>
    <row r="101" spans="1:15" x14ac:dyDescent="0.25">
      <c r="A101" s="26">
        <v>19</v>
      </c>
      <c r="B101" s="26" t="s">
        <v>1883</v>
      </c>
      <c r="C101" s="66">
        <v>44576</v>
      </c>
      <c r="D101" s="79">
        <v>0</v>
      </c>
      <c r="E101" s="80" t="s">
        <v>231</v>
      </c>
      <c r="F101" s="43">
        <v>16</v>
      </c>
      <c r="G101" s="67">
        <v>4.0317999999999996</v>
      </c>
      <c r="H101" s="68">
        <v>10</v>
      </c>
      <c r="I101" s="67">
        <v>2.242</v>
      </c>
      <c r="J101" s="67">
        <f t="shared" si="0"/>
        <v>1.7897999999999996</v>
      </c>
      <c r="K101" s="26">
        <v>1</v>
      </c>
      <c r="L101" s="2">
        <f t="shared" si="1"/>
        <v>1.7897999999999996</v>
      </c>
      <c r="M101" s="26">
        <v>1</v>
      </c>
      <c r="N101" s="81">
        <v>1.7898000000000001</v>
      </c>
      <c r="O101" s="26" t="s">
        <v>1746</v>
      </c>
    </row>
    <row r="102" spans="1:15" x14ac:dyDescent="0.25">
      <c r="A102" s="26">
        <v>20</v>
      </c>
      <c r="B102" s="26" t="s">
        <v>1883</v>
      </c>
      <c r="C102" s="66">
        <v>44577</v>
      </c>
      <c r="D102" s="79">
        <v>0</v>
      </c>
      <c r="E102" s="80" t="s">
        <v>213</v>
      </c>
      <c r="F102" s="43">
        <v>24</v>
      </c>
      <c r="G102" s="67">
        <v>6.3272000000000004</v>
      </c>
      <c r="H102" s="68">
        <v>15</v>
      </c>
      <c r="I102" s="67">
        <v>3.6751</v>
      </c>
      <c r="J102" s="67">
        <f t="shared" si="0"/>
        <v>2.6521000000000003</v>
      </c>
      <c r="K102" s="26">
        <v>1</v>
      </c>
      <c r="L102" s="2">
        <f t="shared" si="1"/>
        <v>2.6521000000000003</v>
      </c>
      <c r="M102" s="26">
        <v>1</v>
      </c>
      <c r="N102" s="81">
        <v>2.6520999999999999</v>
      </c>
      <c r="O102" s="26" t="s">
        <v>1746</v>
      </c>
    </row>
    <row r="103" spans="1:15" x14ac:dyDescent="0.25">
      <c r="A103" s="26">
        <v>21</v>
      </c>
      <c r="B103" s="26" t="s">
        <v>1883</v>
      </c>
      <c r="C103" s="66">
        <v>44578</v>
      </c>
      <c r="D103" s="79">
        <v>0</v>
      </c>
      <c r="E103" s="80" t="s">
        <v>213</v>
      </c>
      <c r="F103" s="43">
        <v>24</v>
      </c>
      <c r="G103" s="67">
        <v>5.55</v>
      </c>
      <c r="H103" s="68">
        <v>13</v>
      </c>
      <c r="I103" s="67">
        <v>3.48</v>
      </c>
      <c r="J103" s="67">
        <f t="shared" si="0"/>
        <v>2.0699999999999998</v>
      </c>
      <c r="K103" s="26">
        <v>1</v>
      </c>
      <c r="L103" s="2">
        <f t="shared" si="1"/>
        <v>2.0699999999999998</v>
      </c>
      <c r="M103" s="26">
        <v>1</v>
      </c>
      <c r="N103" s="81">
        <v>2.0699999999999998</v>
      </c>
      <c r="O103" s="26" t="s">
        <v>1746</v>
      </c>
    </row>
    <row r="104" spans="1:15" x14ac:dyDescent="0.25">
      <c r="A104" s="26">
        <v>22</v>
      </c>
      <c r="B104" s="26" t="s">
        <v>1883</v>
      </c>
      <c r="C104" s="66">
        <v>44579</v>
      </c>
      <c r="D104" s="79">
        <v>0</v>
      </c>
      <c r="E104" s="80" t="s">
        <v>213</v>
      </c>
      <c r="F104" s="43">
        <v>24</v>
      </c>
      <c r="G104" s="67">
        <v>6.0374999999999996</v>
      </c>
      <c r="H104" s="68">
        <v>15</v>
      </c>
      <c r="I104" s="67">
        <v>3.6993</v>
      </c>
      <c r="J104" s="67">
        <f t="shared" si="0"/>
        <v>2.3381999999999996</v>
      </c>
      <c r="K104" s="26">
        <v>1</v>
      </c>
      <c r="L104" s="2">
        <f t="shared" si="1"/>
        <v>2.3381999999999996</v>
      </c>
      <c r="M104" s="26">
        <v>1</v>
      </c>
      <c r="N104" s="81">
        <v>2.3382000000000001</v>
      </c>
      <c r="O104" s="26" t="s">
        <v>1746</v>
      </c>
    </row>
    <row r="105" spans="1:15" x14ac:dyDescent="0.25">
      <c r="A105" s="26">
        <v>23</v>
      </c>
      <c r="B105" s="26" t="s">
        <v>1883</v>
      </c>
      <c r="C105" s="66">
        <v>44580</v>
      </c>
      <c r="D105" s="79">
        <v>0</v>
      </c>
      <c r="E105" s="80" t="s">
        <v>213</v>
      </c>
      <c r="F105" s="43">
        <v>24</v>
      </c>
      <c r="G105" s="67">
        <v>5.6169000000000002</v>
      </c>
      <c r="H105" s="68">
        <v>16</v>
      </c>
      <c r="I105" s="67">
        <v>3.3672</v>
      </c>
      <c r="J105" s="67">
        <f t="shared" si="0"/>
        <v>2.2497000000000003</v>
      </c>
      <c r="K105" s="26">
        <v>1</v>
      </c>
      <c r="L105" s="2">
        <f t="shared" si="1"/>
        <v>2.2497000000000003</v>
      </c>
      <c r="M105" s="26">
        <v>1</v>
      </c>
      <c r="N105" s="81">
        <v>2.2496999999999998</v>
      </c>
      <c r="O105" s="26" t="s">
        <v>1746</v>
      </c>
    </row>
    <row r="106" spans="1:15" x14ac:dyDescent="0.25">
      <c r="A106" s="26">
        <v>24</v>
      </c>
      <c r="B106" s="26" t="s">
        <v>1883</v>
      </c>
      <c r="C106" s="66">
        <v>44581</v>
      </c>
      <c r="D106" s="79">
        <v>0</v>
      </c>
      <c r="E106" s="80" t="s">
        <v>213</v>
      </c>
      <c r="F106" s="43">
        <v>24</v>
      </c>
      <c r="G106" s="67">
        <v>5.5758000000000001</v>
      </c>
      <c r="H106" s="68">
        <v>16</v>
      </c>
      <c r="I106" s="67">
        <v>3.2444999999999999</v>
      </c>
      <c r="J106" s="67">
        <f t="shared" si="0"/>
        <v>2.3313000000000001</v>
      </c>
      <c r="K106" s="26">
        <v>1</v>
      </c>
      <c r="L106" s="2">
        <f t="shared" si="1"/>
        <v>2.3313000000000001</v>
      </c>
      <c r="M106" s="26">
        <v>1</v>
      </c>
      <c r="N106" s="81">
        <v>2.3313000000000001</v>
      </c>
      <c r="O106" s="26" t="s">
        <v>1746</v>
      </c>
    </row>
    <row r="107" spans="1:15" x14ac:dyDescent="0.25">
      <c r="A107" s="26">
        <v>25</v>
      </c>
      <c r="B107" s="26" t="s">
        <v>1883</v>
      </c>
      <c r="C107" s="66">
        <v>44582</v>
      </c>
      <c r="D107" s="79">
        <v>0</v>
      </c>
      <c r="E107" s="80" t="s">
        <v>213</v>
      </c>
      <c r="F107" s="43">
        <v>24</v>
      </c>
      <c r="G107" s="67">
        <v>5.5885999999999996</v>
      </c>
      <c r="H107" s="68">
        <v>17</v>
      </c>
      <c r="I107" s="67">
        <v>2.9177</v>
      </c>
      <c r="J107" s="67">
        <f t="shared" si="0"/>
        <v>2.6708999999999996</v>
      </c>
      <c r="K107" s="26">
        <v>1</v>
      </c>
      <c r="L107" s="2">
        <f t="shared" si="1"/>
        <v>2.6708999999999996</v>
      </c>
      <c r="M107" s="26">
        <v>1</v>
      </c>
      <c r="N107" s="81">
        <v>2.6709000000000001</v>
      </c>
      <c r="O107" s="26" t="s">
        <v>1746</v>
      </c>
    </row>
    <row r="108" spans="1:15" x14ac:dyDescent="0.25">
      <c r="A108" s="26">
        <v>26</v>
      </c>
      <c r="B108" s="26" t="s">
        <v>1883</v>
      </c>
      <c r="C108" s="66">
        <v>44583</v>
      </c>
      <c r="D108" s="79">
        <v>0</v>
      </c>
      <c r="E108" s="80" t="s">
        <v>213</v>
      </c>
      <c r="F108" s="43">
        <v>24</v>
      </c>
      <c r="G108" s="67">
        <v>5.6386000000000003</v>
      </c>
      <c r="H108" s="68">
        <v>48</v>
      </c>
      <c r="I108" s="67">
        <v>3.1097000000000001</v>
      </c>
      <c r="J108" s="67">
        <f t="shared" si="0"/>
        <v>2.5289000000000001</v>
      </c>
      <c r="K108" s="26">
        <v>1</v>
      </c>
      <c r="L108" s="2">
        <f t="shared" si="1"/>
        <v>2.5289000000000001</v>
      </c>
      <c r="M108" s="26">
        <v>1</v>
      </c>
      <c r="N108" s="81">
        <v>2.5289000000000001</v>
      </c>
      <c r="O108" s="26" t="s">
        <v>1746</v>
      </c>
    </row>
    <row r="109" spans="1:15" x14ac:dyDescent="0.25">
      <c r="A109" s="26">
        <v>27</v>
      </c>
      <c r="B109" s="26" t="s">
        <v>1883</v>
      </c>
      <c r="C109" s="66">
        <v>44584</v>
      </c>
      <c r="D109" s="79">
        <v>0</v>
      </c>
      <c r="E109" s="80" t="s">
        <v>213</v>
      </c>
      <c r="F109" s="43">
        <v>24</v>
      </c>
      <c r="G109" s="67">
        <v>5.7545999999999999</v>
      </c>
      <c r="H109" s="68">
        <v>49</v>
      </c>
      <c r="I109" s="67">
        <v>3.2561</v>
      </c>
      <c r="J109" s="67">
        <f t="shared" si="0"/>
        <v>2.4984999999999999</v>
      </c>
      <c r="K109" s="26">
        <v>1</v>
      </c>
      <c r="L109" s="2">
        <f t="shared" si="1"/>
        <v>2.4984999999999999</v>
      </c>
      <c r="M109" s="26">
        <v>1</v>
      </c>
      <c r="N109" s="81">
        <v>2.4984999999999999</v>
      </c>
      <c r="O109" s="26" t="s">
        <v>1746</v>
      </c>
    </row>
    <row r="110" spans="1:15" x14ac:dyDescent="0.25">
      <c r="A110" s="26">
        <v>28</v>
      </c>
      <c r="B110" s="26" t="s">
        <v>1883</v>
      </c>
      <c r="C110" s="66">
        <v>44585</v>
      </c>
      <c r="D110" s="79">
        <v>0</v>
      </c>
      <c r="E110" s="80" t="s">
        <v>213</v>
      </c>
      <c r="F110" s="43">
        <v>24</v>
      </c>
      <c r="G110" s="67">
        <v>3.9018999999999999</v>
      </c>
      <c r="H110" s="68">
        <v>33</v>
      </c>
      <c r="I110" s="67">
        <v>2.3056000000000001</v>
      </c>
      <c r="J110" s="67">
        <f t="shared" si="0"/>
        <v>1.5962999999999998</v>
      </c>
      <c r="K110" s="26">
        <v>1</v>
      </c>
      <c r="L110" s="2">
        <f t="shared" si="1"/>
        <v>1.5962999999999998</v>
      </c>
      <c r="M110" s="26">
        <v>1</v>
      </c>
      <c r="N110" s="81">
        <v>1.5963000000000001</v>
      </c>
      <c r="O110" s="26" t="s">
        <v>1746</v>
      </c>
    </row>
    <row r="111" spans="1:15" x14ac:dyDescent="0.25">
      <c r="A111" s="26">
        <v>29</v>
      </c>
      <c r="B111" s="26" t="s">
        <v>1883</v>
      </c>
      <c r="C111" s="66">
        <v>44586</v>
      </c>
      <c r="D111" s="79">
        <v>0</v>
      </c>
      <c r="E111" s="80" t="s">
        <v>2302</v>
      </c>
      <c r="F111" s="43">
        <v>2</v>
      </c>
      <c r="G111" s="67">
        <v>0.40200000000000002</v>
      </c>
      <c r="H111" s="68">
        <v>8</v>
      </c>
      <c r="I111" s="67">
        <v>0.27479999999999999</v>
      </c>
      <c r="J111" s="67">
        <f t="shared" si="0"/>
        <v>0.12720000000000004</v>
      </c>
      <c r="K111" s="26">
        <v>1</v>
      </c>
      <c r="L111" s="2">
        <f t="shared" si="1"/>
        <v>0.12720000000000004</v>
      </c>
      <c r="M111" s="26">
        <v>15</v>
      </c>
      <c r="N111" s="81">
        <f>M111*J111</f>
        <v>1.9080000000000006</v>
      </c>
      <c r="O111" s="26" t="s">
        <v>1746</v>
      </c>
    </row>
    <row r="112" spans="1:15" x14ac:dyDescent="0.25">
      <c r="A112" s="26">
        <v>30</v>
      </c>
      <c r="B112" s="26" t="s">
        <v>1754</v>
      </c>
      <c r="C112" s="66">
        <v>44586</v>
      </c>
      <c r="D112" s="79">
        <v>0</v>
      </c>
      <c r="E112" s="80" t="s">
        <v>254</v>
      </c>
      <c r="F112" s="43">
        <v>22</v>
      </c>
      <c r="G112" s="67">
        <v>6.4798</v>
      </c>
      <c r="H112" s="68">
        <v>132</v>
      </c>
      <c r="I112" s="67">
        <v>3.0232999999999999</v>
      </c>
      <c r="J112" s="67">
        <f t="shared" si="0"/>
        <v>3.4565000000000001</v>
      </c>
      <c r="K112" s="26">
        <v>1</v>
      </c>
      <c r="L112" s="2">
        <f t="shared" si="1"/>
        <v>3.4565000000000001</v>
      </c>
      <c r="M112" s="26">
        <v>1</v>
      </c>
      <c r="N112" s="81">
        <v>3.4565000000000001</v>
      </c>
      <c r="O112" s="26" t="s">
        <v>1746</v>
      </c>
    </row>
    <row r="113" spans="1:15" x14ac:dyDescent="0.25">
      <c r="A113" s="26">
        <v>31</v>
      </c>
      <c r="B113" s="26" t="s">
        <v>1754</v>
      </c>
      <c r="C113" s="10">
        <v>44587</v>
      </c>
      <c r="D113" s="22">
        <v>0</v>
      </c>
      <c r="E113" s="17" t="s">
        <v>213</v>
      </c>
      <c r="F113" s="15">
        <v>24</v>
      </c>
      <c r="G113" s="2">
        <v>7.4115000000000002</v>
      </c>
      <c r="H113" s="3">
        <v>136</v>
      </c>
      <c r="I113" s="2">
        <v>3.2633999999999999</v>
      </c>
      <c r="J113" s="67">
        <f t="shared" si="0"/>
        <v>4.1481000000000003</v>
      </c>
      <c r="K113" s="26">
        <v>1</v>
      </c>
      <c r="L113" s="2">
        <f t="shared" si="1"/>
        <v>4.1481000000000003</v>
      </c>
      <c r="M113" s="1">
        <v>1</v>
      </c>
      <c r="N113" s="76">
        <v>4.1481000000000003</v>
      </c>
      <c r="O113" s="1" t="s">
        <v>1746</v>
      </c>
    </row>
    <row r="114" spans="1:15" x14ac:dyDescent="0.25">
      <c r="A114" s="26">
        <v>32</v>
      </c>
      <c r="B114" s="26" t="s">
        <v>1754</v>
      </c>
      <c r="C114" s="10">
        <v>44588</v>
      </c>
      <c r="D114" s="22">
        <v>0</v>
      </c>
      <c r="E114" s="17" t="s">
        <v>213</v>
      </c>
      <c r="F114" s="15">
        <v>24</v>
      </c>
      <c r="G114" s="2">
        <v>7.7146999999999997</v>
      </c>
      <c r="H114" s="3">
        <v>125</v>
      </c>
      <c r="I114" s="2">
        <v>3.3996</v>
      </c>
      <c r="J114" s="67">
        <f t="shared" si="0"/>
        <v>4.3150999999999993</v>
      </c>
      <c r="K114" s="26">
        <v>1</v>
      </c>
      <c r="L114" s="2">
        <f t="shared" si="1"/>
        <v>4.3150999999999993</v>
      </c>
      <c r="M114" s="1">
        <v>1</v>
      </c>
      <c r="N114" s="76">
        <v>4.3151000000000002</v>
      </c>
      <c r="O114" s="1" t="s">
        <v>1746</v>
      </c>
    </row>
    <row r="115" spans="1:15" x14ac:dyDescent="0.25">
      <c r="A115" s="26">
        <v>33</v>
      </c>
      <c r="B115" s="26" t="s">
        <v>1754</v>
      </c>
      <c r="C115" s="10">
        <v>44589</v>
      </c>
      <c r="D115" s="22">
        <v>0</v>
      </c>
      <c r="E115" s="17" t="s">
        <v>213</v>
      </c>
      <c r="F115" s="15">
        <v>24</v>
      </c>
      <c r="G115" s="2">
        <v>8.0036000000000005</v>
      </c>
      <c r="H115" s="3">
        <v>113</v>
      </c>
      <c r="I115" s="2">
        <v>3.548</v>
      </c>
      <c r="J115" s="67">
        <f t="shared" si="0"/>
        <v>4.4556000000000004</v>
      </c>
      <c r="K115" s="26">
        <v>1</v>
      </c>
      <c r="L115" s="2">
        <f t="shared" si="1"/>
        <v>4.4556000000000004</v>
      </c>
      <c r="M115" s="26">
        <v>1</v>
      </c>
      <c r="N115" s="76">
        <f t="shared" ref="N115:N123" si="2">L115</f>
        <v>4.4556000000000004</v>
      </c>
      <c r="O115" s="1" t="s">
        <v>1746</v>
      </c>
    </row>
    <row r="116" spans="1:15" x14ac:dyDescent="0.25">
      <c r="A116" s="26">
        <v>34</v>
      </c>
      <c r="B116" s="26" t="s">
        <v>1754</v>
      </c>
      <c r="C116" s="10">
        <v>44590</v>
      </c>
      <c r="D116" s="22">
        <v>0</v>
      </c>
      <c r="E116" s="17" t="s">
        <v>213</v>
      </c>
      <c r="F116" s="15">
        <v>24</v>
      </c>
      <c r="G116" s="2">
        <v>8.1750000000000007</v>
      </c>
      <c r="H116" s="3">
        <v>99</v>
      </c>
      <c r="I116" s="2">
        <v>3.8269000000000002</v>
      </c>
      <c r="J116" s="67">
        <f t="shared" si="0"/>
        <v>4.3481000000000005</v>
      </c>
      <c r="K116" s="26">
        <v>1</v>
      </c>
      <c r="L116" s="2">
        <f t="shared" si="1"/>
        <v>4.3481000000000005</v>
      </c>
      <c r="M116" s="1">
        <v>1</v>
      </c>
      <c r="N116" s="76">
        <f t="shared" si="2"/>
        <v>4.3481000000000005</v>
      </c>
      <c r="O116" s="1" t="s">
        <v>1746</v>
      </c>
    </row>
    <row r="117" spans="1:15" x14ac:dyDescent="0.25">
      <c r="A117" s="26">
        <v>35</v>
      </c>
      <c r="B117" s="26" t="s">
        <v>1754</v>
      </c>
      <c r="C117" s="10">
        <v>44591</v>
      </c>
      <c r="D117" s="22">
        <v>0</v>
      </c>
      <c r="E117" s="17" t="s">
        <v>213</v>
      </c>
      <c r="F117" s="15">
        <v>24</v>
      </c>
      <c r="G117" s="2">
        <v>8.1454000000000004</v>
      </c>
      <c r="H117" s="3">
        <v>93</v>
      </c>
      <c r="I117" s="2">
        <v>3.7616000000000001</v>
      </c>
      <c r="J117" s="67">
        <f t="shared" si="0"/>
        <v>4.3838000000000008</v>
      </c>
      <c r="K117" s="26">
        <v>1</v>
      </c>
      <c r="L117" s="2">
        <f t="shared" si="1"/>
        <v>4.3838000000000008</v>
      </c>
      <c r="M117" s="1">
        <v>1</v>
      </c>
      <c r="N117" s="76">
        <f t="shared" si="2"/>
        <v>4.3838000000000008</v>
      </c>
      <c r="O117" s="1" t="s">
        <v>1746</v>
      </c>
    </row>
    <row r="118" spans="1:15" x14ac:dyDescent="0.25">
      <c r="A118" s="26">
        <v>36</v>
      </c>
      <c r="B118" s="26" t="s">
        <v>1754</v>
      </c>
      <c r="C118" s="10">
        <v>44592</v>
      </c>
      <c r="D118" s="22">
        <v>0</v>
      </c>
      <c r="E118" s="17" t="s">
        <v>213</v>
      </c>
      <c r="F118" s="15">
        <v>24</v>
      </c>
      <c r="G118" s="2">
        <v>7.7134</v>
      </c>
      <c r="H118" s="3">
        <v>90</v>
      </c>
      <c r="I118" s="2">
        <v>3.3037999999999998</v>
      </c>
      <c r="J118" s="67">
        <f t="shared" si="0"/>
        <v>4.4096000000000002</v>
      </c>
      <c r="K118" s="26">
        <v>1</v>
      </c>
      <c r="L118" s="2">
        <f t="shared" si="1"/>
        <v>4.4096000000000002</v>
      </c>
      <c r="M118" s="26">
        <v>1</v>
      </c>
      <c r="N118" s="76">
        <f t="shared" si="2"/>
        <v>4.4096000000000002</v>
      </c>
      <c r="O118" s="1" t="s">
        <v>1746</v>
      </c>
    </row>
    <row r="119" spans="1:15" x14ac:dyDescent="0.25">
      <c r="A119" s="26">
        <v>37</v>
      </c>
      <c r="B119" s="26" t="s">
        <v>1754</v>
      </c>
      <c r="C119" s="10">
        <v>44593</v>
      </c>
      <c r="D119" s="22">
        <v>0</v>
      </c>
      <c r="E119" s="17" t="s">
        <v>213</v>
      </c>
      <c r="F119" s="15">
        <v>24</v>
      </c>
      <c r="G119" s="2">
        <v>7.8272000000000004</v>
      </c>
      <c r="H119" s="3">
        <v>85</v>
      </c>
      <c r="I119" s="2">
        <v>3.5251999999999999</v>
      </c>
      <c r="J119" s="67">
        <f t="shared" si="0"/>
        <v>4.3020000000000005</v>
      </c>
      <c r="K119" s="26">
        <v>1</v>
      </c>
      <c r="L119" s="2">
        <f t="shared" si="1"/>
        <v>4.3020000000000005</v>
      </c>
      <c r="M119" s="1">
        <v>1</v>
      </c>
      <c r="N119" s="76">
        <f t="shared" si="2"/>
        <v>4.3020000000000005</v>
      </c>
      <c r="O119" s="1" t="s">
        <v>1746</v>
      </c>
    </row>
    <row r="120" spans="1:15" x14ac:dyDescent="0.25">
      <c r="A120" s="26">
        <v>38</v>
      </c>
      <c r="B120" s="26" t="s">
        <v>1754</v>
      </c>
      <c r="C120" s="10">
        <v>44594</v>
      </c>
      <c r="D120" s="22">
        <v>0</v>
      </c>
      <c r="E120" s="17" t="s">
        <v>213</v>
      </c>
      <c r="F120" s="15">
        <v>24</v>
      </c>
      <c r="G120" s="2">
        <v>7.9695999999999998</v>
      </c>
      <c r="H120" s="3">
        <v>80</v>
      </c>
      <c r="I120" s="2">
        <v>3.6265000000000001</v>
      </c>
      <c r="J120" s="67">
        <f t="shared" si="0"/>
        <v>4.3430999999999997</v>
      </c>
      <c r="K120" s="26">
        <v>1</v>
      </c>
      <c r="L120" s="2">
        <f t="shared" si="1"/>
        <v>4.3430999999999997</v>
      </c>
      <c r="M120" s="1">
        <v>1</v>
      </c>
      <c r="N120" s="76">
        <f t="shared" si="2"/>
        <v>4.3430999999999997</v>
      </c>
      <c r="O120" s="1" t="s">
        <v>1746</v>
      </c>
    </row>
    <row r="121" spans="1:15" x14ac:dyDescent="0.25">
      <c r="A121" s="26">
        <v>39</v>
      </c>
      <c r="B121" s="26" t="s">
        <v>1754</v>
      </c>
      <c r="C121" s="10">
        <v>44595</v>
      </c>
      <c r="D121" s="22">
        <v>0</v>
      </c>
      <c r="E121" s="17" t="s">
        <v>213</v>
      </c>
      <c r="F121" s="15">
        <v>24</v>
      </c>
      <c r="G121" s="2">
        <v>7.9936999999999996</v>
      </c>
      <c r="H121" s="3">
        <v>73</v>
      </c>
      <c r="I121" s="2">
        <v>3.6814</v>
      </c>
      <c r="J121" s="67">
        <f t="shared" si="0"/>
        <v>4.3122999999999996</v>
      </c>
      <c r="K121" s="26">
        <v>1</v>
      </c>
      <c r="L121" s="2">
        <f t="shared" si="1"/>
        <v>4.3122999999999996</v>
      </c>
      <c r="M121" s="1">
        <v>1</v>
      </c>
      <c r="N121" s="76">
        <f t="shared" si="2"/>
        <v>4.3122999999999996</v>
      </c>
      <c r="O121" s="1" t="s">
        <v>1746</v>
      </c>
    </row>
    <row r="122" spans="1:15" x14ac:dyDescent="0.25">
      <c r="A122" s="26">
        <v>40</v>
      </c>
      <c r="B122" s="1" t="s">
        <v>1754</v>
      </c>
      <c r="C122" s="10">
        <v>44596</v>
      </c>
      <c r="D122" s="22">
        <v>0</v>
      </c>
      <c r="E122" s="17" t="s">
        <v>213</v>
      </c>
      <c r="F122" s="15">
        <v>24</v>
      </c>
      <c r="G122" s="2">
        <v>7.81</v>
      </c>
      <c r="H122" s="3">
        <v>69</v>
      </c>
      <c r="I122" s="2">
        <v>3.47</v>
      </c>
      <c r="J122" s="67">
        <f t="shared" si="0"/>
        <v>4.34</v>
      </c>
      <c r="K122" s="26">
        <v>1</v>
      </c>
      <c r="L122" s="2">
        <f t="shared" si="1"/>
        <v>4.34</v>
      </c>
      <c r="M122" s="26">
        <v>1</v>
      </c>
      <c r="N122" s="76">
        <f t="shared" si="2"/>
        <v>4.34</v>
      </c>
      <c r="O122" s="1" t="s">
        <v>1746</v>
      </c>
    </row>
    <row r="123" spans="1:15" x14ac:dyDescent="0.25">
      <c r="A123" s="26">
        <v>41</v>
      </c>
      <c r="B123" s="26" t="s">
        <v>1754</v>
      </c>
      <c r="C123" s="10">
        <v>44597</v>
      </c>
      <c r="D123" s="22">
        <v>0</v>
      </c>
      <c r="E123" s="17" t="s">
        <v>213</v>
      </c>
      <c r="F123" s="15">
        <v>24</v>
      </c>
      <c r="G123" s="2">
        <v>7.86</v>
      </c>
      <c r="H123" s="3">
        <v>59</v>
      </c>
      <c r="I123" s="2">
        <v>3.72</v>
      </c>
      <c r="J123" s="67">
        <f t="shared" si="0"/>
        <v>4.1400000000000006</v>
      </c>
      <c r="K123" s="26">
        <v>1</v>
      </c>
      <c r="L123" s="2">
        <f t="shared" si="1"/>
        <v>4.1400000000000006</v>
      </c>
      <c r="M123" s="1">
        <v>1</v>
      </c>
      <c r="N123" s="76">
        <f t="shared" si="2"/>
        <v>4.1400000000000006</v>
      </c>
      <c r="O123" s="1" t="s">
        <v>1746</v>
      </c>
    </row>
    <row r="124" spans="1:15" x14ac:dyDescent="0.25">
      <c r="A124" s="26">
        <v>42</v>
      </c>
      <c r="B124" s="1" t="s">
        <v>1754</v>
      </c>
      <c r="C124" s="10">
        <v>44598</v>
      </c>
      <c r="D124" s="22">
        <v>0</v>
      </c>
      <c r="E124" s="17" t="s">
        <v>213</v>
      </c>
      <c r="F124" s="15">
        <v>24</v>
      </c>
      <c r="G124" s="2">
        <v>7.95</v>
      </c>
      <c r="H124" s="3">
        <v>57</v>
      </c>
      <c r="I124" s="2">
        <v>3.7</v>
      </c>
      <c r="J124" s="67">
        <f t="shared" si="0"/>
        <v>4.25</v>
      </c>
      <c r="K124" s="26">
        <v>1</v>
      </c>
      <c r="L124" s="2">
        <f t="shared" si="1"/>
        <v>4.25</v>
      </c>
      <c r="M124" s="1">
        <v>1</v>
      </c>
      <c r="N124" s="76">
        <v>4.25</v>
      </c>
      <c r="O124" s="1" t="s">
        <v>1746</v>
      </c>
    </row>
    <row r="125" spans="1:15" x14ac:dyDescent="0.25">
      <c r="A125" s="26">
        <v>43</v>
      </c>
      <c r="B125" s="1" t="s">
        <v>1754</v>
      </c>
      <c r="C125" s="10">
        <v>44599</v>
      </c>
      <c r="D125" s="22">
        <v>0</v>
      </c>
      <c r="E125" s="17" t="s">
        <v>213</v>
      </c>
      <c r="F125" s="15">
        <v>24</v>
      </c>
      <c r="G125" s="2">
        <v>7.96</v>
      </c>
      <c r="H125" s="3">
        <v>54</v>
      </c>
      <c r="I125" s="2">
        <v>3.66</v>
      </c>
      <c r="J125" s="67">
        <f t="shared" si="0"/>
        <v>4.3</v>
      </c>
      <c r="K125" s="1">
        <v>1</v>
      </c>
      <c r="L125" s="2">
        <f t="shared" si="1"/>
        <v>4.3</v>
      </c>
      <c r="M125" s="1">
        <v>1</v>
      </c>
      <c r="N125" s="76">
        <v>4.3</v>
      </c>
      <c r="O125" s="1" t="s">
        <v>1746</v>
      </c>
    </row>
    <row r="126" spans="1:15" x14ac:dyDescent="0.25">
      <c r="A126" s="26">
        <v>44</v>
      </c>
      <c r="B126" s="1" t="s">
        <v>1754</v>
      </c>
      <c r="C126" s="10">
        <v>44600</v>
      </c>
      <c r="D126" s="22">
        <v>0</v>
      </c>
      <c r="E126" s="17" t="s">
        <v>213</v>
      </c>
      <c r="F126" s="15">
        <v>24</v>
      </c>
      <c r="G126" s="2">
        <v>4.9800000000000004</v>
      </c>
      <c r="H126" s="3">
        <v>50</v>
      </c>
      <c r="I126" s="2">
        <v>3.66</v>
      </c>
      <c r="J126" s="67">
        <f t="shared" si="0"/>
        <v>1.3200000000000003</v>
      </c>
      <c r="K126" s="1">
        <v>1</v>
      </c>
      <c r="L126" s="2">
        <f t="shared" si="1"/>
        <v>1.3200000000000003</v>
      </c>
      <c r="M126" s="1">
        <v>1</v>
      </c>
      <c r="N126" s="76">
        <v>1.32</v>
      </c>
      <c r="O126" s="1" t="s">
        <v>1746</v>
      </c>
    </row>
    <row r="127" spans="1:15" x14ac:dyDescent="0.25">
      <c r="A127" s="26">
        <v>45</v>
      </c>
      <c r="B127" s="1" t="s">
        <v>1754</v>
      </c>
      <c r="C127" s="10">
        <v>44601</v>
      </c>
      <c r="D127" s="22">
        <v>0</v>
      </c>
      <c r="E127" s="17" t="s">
        <v>213</v>
      </c>
      <c r="F127" s="15">
        <v>24</v>
      </c>
      <c r="G127" s="2">
        <v>7.99</v>
      </c>
      <c r="H127" s="3">
        <v>46</v>
      </c>
      <c r="I127" s="2">
        <v>3.64</v>
      </c>
      <c r="J127" s="67">
        <f t="shared" si="0"/>
        <v>4.3499999999999996</v>
      </c>
      <c r="K127" s="1">
        <v>1</v>
      </c>
      <c r="L127" s="2">
        <f t="shared" si="1"/>
        <v>4.3499999999999996</v>
      </c>
      <c r="M127" s="1">
        <v>1</v>
      </c>
      <c r="N127" s="76">
        <v>4.3499999999999996</v>
      </c>
      <c r="O127" s="1" t="s">
        <v>1746</v>
      </c>
    </row>
    <row r="128" spans="1:15" x14ac:dyDescent="0.25">
      <c r="A128" s="26">
        <v>46</v>
      </c>
      <c r="B128" s="1" t="s">
        <v>1754</v>
      </c>
      <c r="C128" s="10">
        <v>44602</v>
      </c>
      <c r="D128" s="22">
        <v>0</v>
      </c>
      <c r="E128" s="17" t="s">
        <v>213</v>
      </c>
      <c r="F128" s="15">
        <v>24</v>
      </c>
      <c r="G128" s="2">
        <v>7.97</v>
      </c>
      <c r="H128" s="3">
        <v>43</v>
      </c>
      <c r="I128" s="2">
        <v>3.62</v>
      </c>
      <c r="J128" s="67">
        <f t="shared" si="0"/>
        <v>4.3499999999999996</v>
      </c>
      <c r="K128" s="1">
        <v>1</v>
      </c>
      <c r="L128" s="2">
        <f t="shared" si="1"/>
        <v>4.3499999999999996</v>
      </c>
      <c r="M128" s="1">
        <v>1</v>
      </c>
      <c r="N128" s="76">
        <v>4.3499999999999996</v>
      </c>
      <c r="O128" s="1" t="s">
        <v>1746</v>
      </c>
    </row>
    <row r="129" spans="1:15" x14ac:dyDescent="0.25">
      <c r="A129" s="26">
        <v>47</v>
      </c>
      <c r="B129" s="1" t="s">
        <v>1754</v>
      </c>
      <c r="C129" s="10">
        <v>44603</v>
      </c>
      <c r="D129" s="22">
        <v>0</v>
      </c>
      <c r="E129" s="17" t="s">
        <v>213</v>
      </c>
      <c r="F129" s="15">
        <v>24</v>
      </c>
      <c r="G129" s="2">
        <v>4.47</v>
      </c>
      <c r="H129" s="3">
        <v>45</v>
      </c>
      <c r="I129" s="2">
        <v>3.16</v>
      </c>
      <c r="J129" s="67">
        <f t="shared" si="0"/>
        <v>1.3099999999999996</v>
      </c>
      <c r="K129" s="1">
        <v>1</v>
      </c>
      <c r="L129" s="2">
        <f t="shared" si="1"/>
        <v>1.3099999999999996</v>
      </c>
      <c r="M129" s="1">
        <v>1</v>
      </c>
      <c r="N129" s="76">
        <v>1.31</v>
      </c>
      <c r="O129" s="1" t="s">
        <v>1746</v>
      </c>
    </row>
    <row r="130" spans="1:15" x14ac:dyDescent="0.25">
      <c r="A130" s="26">
        <v>48</v>
      </c>
      <c r="B130" s="1" t="s">
        <v>1754</v>
      </c>
      <c r="C130" s="10">
        <v>44604</v>
      </c>
      <c r="D130" s="22">
        <v>0</v>
      </c>
      <c r="E130" s="17" t="s">
        <v>213</v>
      </c>
      <c r="F130" s="15">
        <v>24</v>
      </c>
      <c r="G130" s="2">
        <v>7.93</v>
      </c>
      <c r="H130" s="3">
        <v>38</v>
      </c>
      <c r="I130" s="2">
        <v>3.65</v>
      </c>
      <c r="J130" s="67">
        <f t="shared" si="0"/>
        <v>4.2799999999999994</v>
      </c>
      <c r="K130" s="1">
        <v>1</v>
      </c>
      <c r="L130" s="2">
        <f t="shared" si="1"/>
        <v>4.2799999999999994</v>
      </c>
      <c r="M130" s="1">
        <v>1</v>
      </c>
      <c r="N130" s="2">
        <v>4.28</v>
      </c>
      <c r="O130" s="1" t="s">
        <v>1746</v>
      </c>
    </row>
    <row r="131" spans="1:15" x14ac:dyDescent="0.25">
      <c r="A131" s="26">
        <v>49</v>
      </c>
      <c r="B131" s="1" t="s">
        <v>1754</v>
      </c>
      <c r="C131" s="10">
        <v>44605</v>
      </c>
      <c r="D131" s="22">
        <v>0</v>
      </c>
      <c r="E131" s="17" t="s">
        <v>213</v>
      </c>
      <c r="F131" s="15">
        <v>24</v>
      </c>
      <c r="G131" s="2">
        <v>7.6380999999999997</v>
      </c>
      <c r="H131" s="3">
        <v>39</v>
      </c>
      <c r="I131" s="2">
        <v>3.2096</v>
      </c>
      <c r="J131" s="67">
        <f t="shared" si="0"/>
        <v>4.4284999999999997</v>
      </c>
      <c r="K131" s="1">
        <v>1</v>
      </c>
      <c r="L131" s="2">
        <f t="shared" si="1"/>
        <v>4.4284999999999997</v>
      </c>
      <c r="M131" s="1">
        <v>1</v>
      </c>
      <c r="N131" s="76">
        <v>4.4284999999999997</v>
      </c>
      <c r="O131" s="1" t="s">
        <v>1746</v>
      </c>
    </row>
    <row r="132" spans="1:15" x14ac:dyDescent="0.25">
      <c r="A132" s="26">
        <v>50</v>
      </c>
      <c r="B132" s="1" t="s">
        <v>1754</v>
      </c>
      <c r="C132" s="10">
        <v>44606</v>
      </c>
      <c r="D132" s="22">
        <v>0</v>
      </c>
      <c r="E132" s="17" t="s">
        <v>213</v>
      </c>
      <c r="F132" s="15">
        <v>24</v>
      </c>
      <c r="G132" s="2">
        <v>7.43</v>
      </c>
      <c r="H132" s="3">
        <v>39</v>
      </c>
      <c r="I132" s="2">
        <v>3.01</v>
      </c>
      <c r="J132" s="67">
        <f t="shared" si="0"/>
        <v>4.42</v>
      </c>
      <c r="K132" s="1">
        <v>1</v>
      </c>
      <c r="L132" s="2">
        <f t="shared" si="1"/>
        <v>4.42</v>
      </c>
      <c r="M132" s="1">
        <v>1</v>
      </c>
      <c r="N132" s="76">
        <v>4.42</v>
      </c>
      <c r="O132" s="1" t="s">
        <v>1746</v>
      </c>
    </row>
    <row r="133" spans="1:15" x14ac:dyDescent="0.25">
      <c r="A133" s="26">
        <v>51</v>
      </c>
      <c r="B133" s="1" t="s">
        <v>1754</v>
      </c>
      <c r="C133" s="10">
        <v>44607</v>
      </c>
      <c r="D133" s="22">
        <v>0</v>
      </c>
      <c r="E133" s="17" t="s">
        <v>213</v>
      </c>
      <c r="F133" s="15">
        <v>24</v>
      </c>
      <c r="G133" s="2">
        <v>7.41</v>
      </c>
      <c r="H133" s="3">
        <v>37</v>
      </c>
      <c r="I133" s="2">
        <v>3.03</v>
      </c>
      <c r="J133" s="67">
        <f t="shared" si="0"/>
        <v>4.3800000000000008</v>
      </c>
      <c r="K133" s="1">
        <v>1</v>
      </c>
      <c r="L133" s="2">
        <f t="shared" si="1"/>
        <v>4.3800000000000008</v>
      </c>
      <c r="M133" s="1">
        <v>1</v>
      </c>
      <c r="N133" s="76">
        <v>4.38</v>
      </c>
      <c r="O133" s="1" t="s">
        <v>1746</v>
      </c>
    </row>
    <row r="134" spans="1:15" x14ac:dyDescent="0.25">
      <c r="A134" s="26">
        <v>52</v>
      </c>
      <c r="B134" s="1" t="s">
        <v>1754</v>
      </c>
      <c r="C134" s="10">
        <v>44608</v>
      </c>
      <c r="D134" s="22">
        <v>0</v>
      </c>
      <c r="E134" s="17" t="s">
        <v>213</v>
      </c>
      <c r="F134" s="15">
        <v>24</v>
      </c>
      <c r="G134" s="2">
        <v>7.41</v>
      </c>
      <c r="H134" s="3">
        <v>35</v>
      </c>
      <c r="I134" s="2">
        <v>3.08</v>
      </c>
      <c r="J134" s="67">
        <f t="shared" si="0"/>
        <v>4.33</v>
      </c>
      <c r="K134" s="1">
        <v>1</v>
      </c>
      <c r="L134" s="2">
        <f t="shared" si="1"/>
        <v>4.33</v>
      </c>
      <c r="M134" s="1">
        <v>1</v>
      </c>
      <c r="N134" s="76">
        <v>4.33</v>
      </c>
      <c r="O134" s="1" t="s">
        <v>1746</v>
      </c>
    </row>
    <row r="135" spans="1:15" x14ac:dyDescent="0.25">
      <c r="A135" s="26">
        <v>53</v>
      </c>
      <c r="B135" s="1" t="s">
        <v>1754</v>
      </c>
      <c r="C135" s="10">
        <v>44609</v>
      </c>
      <c r="D135" s="22">
        <v>0</v>
      </c>
      <c r="E135" s="17" t="s">
        <v>213</v>
      </c>
      <c r="F135" s="15">
        <v>24</v>
      </c>
      <c r="G135" s="2">
        <v>7.44</v>
      </c>
      <c r="H135" s="3">
        <v>35</v>
      </c>
      <c r="I135" s="2">
        <v>3.12</v>
      </c>
      <c r="J135" s="67">
        <f t="shared" si="0"/>
        <v>4.32</v>
      </c>
      <c r="K135" s="1">
        <v>1</v>
      </c>
      <c r="L135" s="2">
        <f t="shared" si="1"/>
        <v>4.32</v>
      </c>
      <c r="M135" s="1">
        <v>1</v>
      </c>
      <c r="N135" s="76">
        <v>4.32</v>
      </c>
      <c r="O135" s="1" t="s">
        <v>1746</v>
      </c>
    </row>
    <row r="136" spans="1:15" x14ac:dyDescent="0.25">
      <c r="A136" s="26">
        <v>54</v>
      </c>
      <c r="B136" s="1" t="s">
        <v>1754</v>
      </c>
      <c r="C136" s="10">
        <v>44610</v>
      </c>
      <c r="D136" s="22">
        <v>0</v>
      </c>
      <c r="E136" s="17" t="s">
        <v>213</v>
      </c>
      <c r="F136" s="15">
        <v>24</v>
      </c>
      <c r="G136" s="2">
        <v>7.49</v>
      </c>
      <c r="H136" s="3">
        <v>34</v>
      </c>
      <c r="I136" s="2">
        <v>3.22</v>
      </c>
      <c r="J136" s="67">
        <f t="shared" si="0"/>
        <v>4.2699999999999996</v>
      </c>
      <c r="K136" s="1">
        <v>1</v>
      </c>
      <c r="L136" s="2">
        <f t="shared" si="1"/>
        <v>4.2699999999999996</v>
      </c>
      <c r="M136" s="1">
        <v>1</v>
      </c>
      <c r="N136" s="76">
        <v>4.2699999999999996</v>
      </c>
      <c r="O136" s="1" t="s">
        <v>1746</v>
      </c>
    </row>
    <row r="137" spans="1:15" x14ac:dyDescent="0.25">
      <c r="A137" s="26">
        <v>55</v>
      </c>
      <c r="B137" s="1" t="s">
        <v>1754</v>
      </c>
      <c r="C137" s="10">
        <v>44611</v>
      </c>
      <c r="D137" s="22">
        <v>0</v>
      </c>
      <c r="E137" s="17" t="s">
        <v>213</v>
      </c>
      <c r="F137" s="15">
        <v>24</v>
      </c>
      <c r="G137" s="2">
        <v>7.76</v>
      </c>
      <c r="H137" s="3">
        <v>30</v>
      </c>
      <c r="I137" s="2">
        <v>3.66</v>
      </c>
      <c r="J137" s="67">
        <f t="shared" si="0"/>
        <v>4.0999999999999996</v>
      </c>
      <c r="K137" s="1">
        <v>1</v>
      </c>
      <c r="L137" s="2">
        <f t="shared" si="1"/>
        <v>4.0999999999999996</v>
      </c>
      <c r="M137" s="1">
        <v>1</v>
      </c>
      <c r="N137" s="76">
        <v>4.0999999999999996</v>
      </c>
      <c r="O137" s="1" t="s">
        <v>1746</v>
      </c>
    </row>
    <row r="138" spans="1:15" x14ac:dyDescent="0.25">
      <c r="A138" s="26">
        <v>56</v>
      </c>
      <c r="B138" s="1" t="s">
        <v>1754</v>
      </c>
      <c r="C138" s="10">
        <v>44612</v>
      </c>
      <c r="D138" s="22">
        <v>0</v>
      </c>
      <c r="E138" s="17" t="s">
        <v>213</v>
      </c>
      <c r="F138" s="15">
        <v>24</v>
      </c>
      <c r="G138" s="2">
        <v>7.26</v>
      </c>
      <c r="H138" s="3">
        <v>29</v>
      </c>
      <c r="I138" s="2">
        <v>3.62</v>
      </c>
      <c r="J138" s="67">
        <f t="shared" si="0"/>
        <v>3.6399999999999997</v>
      </c>
      <c r="K138" s="1">
        <v>1</v>
      </c>
      <c r="L138" s="2">
        <f t="shared" si="1"/>
        <v>3.6399999999999997</v>
      </c>
      <c r="M138" s="1">
        <v>1</v>
      </c>
      <c r="N138" s="76">
        <v>3.64</v>
      </c>
      <c r="O138" s="1" t="s">
        <v>1746</v>
      </c>
    </row>
    <row r="139" spans="1:15" x14ac:dyDescent="0.25">
      <c r="A139" s="26">
        <v>57</v>
      </c>
      <c r="B139" s="1" t="s">
        <v>1754</v>
      </c>
      <c r="C139" s="10">
        <v>44613</v>
      </c>
      <c r="D139" s="22">
        <v>0</v>
      </c>
      <c r="E139" s="17" t="s">
        <v>213</v>
      </c>
      <c r="F139" s="15">
        <v>24</v>
      </c>
      <c r="G139" s="2">
        <v>7.76</v>
      </c>
      <c r="H139" s="3">
        <v>27</v>
      </c>
      <c r="I139" s="2">
        <v>3.66</v>
      </c>
      <c r="J139" s="67">
        <f t="shared" si="0"/>
        <v>4.0999999999999996</v>
      </c>
      <c r="K139" s="1">
        <v>1</v>
      </c>
      <c r="L139" s="2">
        <f t="shared" si="1"/>
        <v>4.0999999999999996</v>
      </c>
      <c r="M139" s="1">
        <v>1</v>
      </c>
      <c r="N139" s="76">
        <v>4.0999999999999996</v>
      </c>
      <c r="O139" s="1" t="s">
        <v>1746</v>
      </c>
    </row>
    <row r="140" spans="1:15" x14ac:dyDescent="0.25">
      <c r="A140" s="26">
        <v>58</v>
      </c>
      <c r="B140" s="1" t="s">
        <v>1754</v>
      </c>
      <c r="C140" s="10">
        <v>44614</v>
      </c>
      <c r="D140" s="22">
        <v>0</v>
      </c>
      <c r="E140" s="17" t="s">
        <v>213</v>
      </c>
      <c r="F140" s="15">
        <v>24</v>
      </c>
      <c r="G140" s="2">
        <v>7.74</v>
      </c>
      <c r="H140" s="3">
        <v>28</v>
      </c>
      <c r="I140" s="2">
        <v>3.66</v>
      </c>
      <c r="J140" s="67">
        <f t="shared" si="0"/>
        <v>4.08</v>
      </c>
      <c r="K140" s="1">
        <v>1</v>
      </c>
      <c r="L140" s="2">
        <f t="shared" si="1"/>
        <v>4.08</v>
      </c>
      <c r="M140" s="1">
        <v>1</v>
      </c>
      <c r="N140" s="76">
        <v>4.08</v>
      </c>
      <c r="O140" s="1" t="s">
        <v>1746</v>
      </c>
    </row>
    <row r="141" spans="1:15" x14ac:dyDescent="0.25">
      <c r="A141" s="26">
        <v>59</v>
      </c>
      <c r="B141" s="1" t="s">
        <v>1754</v>
      </c>
      <c r="C141" s="10">
        <v>44615</v>
      </c>
      <c r="D141" s="22">
        <v>0</v>
      </c>
      <c r="E141" s="17" t="s">
        <v>213</v>
      </c>
      <c r="F141" s="15">
        <v>24</v>
      </c>
      <c r="G141" s="2">
        <v>7.52</v>
      </c>
      <c r="H141" s="3">
        <v>28</v>
      </c>
      <c r="I141" s="2">
        <v>3.34</v>
      </c>
      <c r="J141" s="67">
        <f t="shared" si="0"/>
        <v>4.18</v>
      </c>
      <c r="K141" s="1">
        <v>1</v>
      </c>
      <c r="L141" s="2">
        <f t="shared" si="1"/>
        <v>4.18</v>
      </c>
      <c r="M141" s="1">
        <v>1</v>
      </c>
      <c r="N141" s="76">
        <v>4.18</v>
      </c>
      <c r="O141" s="1" t="s">
        <v>1746</v>
      </c>
    </row>
    <row r="142" spans="1:15" x14ac:dyDescent="0.25">
      <c r="A142" s="26">
        <v>60</v>
      </c>
      <c r="B142" s="1" t="s">
        <v>1754</v>
      </c>
      <c r="C142" s="10">
        <v>44616</v>
      </c>
      <c r="D142" s="22">
        <v>0</v>
      </c>
      <c r="E142" s="17" t="s">
        <v>213</v>
      </c>
      <c r="F142" s="15">
        <v>24</v>
      </c>
      <c r="G142" s="2">
        <v>7.42</v>
      </c>
      <c r="H142" s="3">
        <v>28</v>
      </c>
      <c r="I142" s="2">
        <v>3.25</v>
      </c>
      <c r="J142" s="67">
        <f t="shared" si="0"/>
        <v>4.17</v>
      </c>
      <c r="K142" s="1">
        <v>1</v>
      </c>
      <c r="L142" s="2">
        <f t="shared" si="1"/>
        <v>4.17</v>
      </c>
      <c r="M142" s="1">
        <v>1</v>
      </c>
      <c r="N142" s="76">
        <v>4.17</v>
      </c>
      <c r="O142" s="1" t="s">
        <v>1746</v>
      </c>
    </row>
    <row r="143" spans="1:15" x14ac:dyDescent="0.25">
      <c r="A143" s="26">
        <v>61</v>
      </c>
      <c r="B143" s="1" t="s">
        <v>1754</v>
      </c>
      <c r="C143" s="10">
        <v>44617</v>
      </c>
      <c r="D143" s="22">
        <v>0</v>
      </c>
      <c r="E143" s="17" t="s">
        <v>213</v>
      </c>
      <c r="F143" s="15">
        <v>24</v>
      </c>
      <c r="G143" s="2">
        <v>7.35</v>
      </c>
      <c r="H143" s="3">
        <v>28</v>
      </c>
      <c r="I143" s="2">
        <v>3.12</v>
      </c>
      <c r="J143" s="67">
        <f t="shared" si="0"/>
        <v>4.2299999999999995</v>
      </c>
      <c r="K143" s="1">
        <v>1</v>
      </c>
      <c r="L143" s="2">
        <f t="shared" si="1"/>
        <v>4.2299999999999995</v>
      </c>
      <c r="M143" s="1">
        <v>1</v>
      </c>
      <c r="N143" s="76">
        <v>4.2300000000000004</v>
      </c>
      <c r="O143" s="1" t="s">
        <v>1746</v>
      </c>
    </row>
    <row r="144" spans="1:15" x14ac:dyDescent="0.25">
      <c r="A144" s="26">
        <v>62</v>
      </c>
      <c r="B144" s="1" t="s">
        <v>1754</v>
      </c>
      <c r="C144" s="10">
        <v>44618</v>
      </c>
      <c r="D144" s="22">
        <v>0</v>
      </c>
      <c r="E144" s="17" t="s">
        <v>213</v>
      </c>
      <c r="F144" s="15">
        <v>24</v>
      </c>
      <c r="G144" s="2">
        <v>7.3</v>
      </c>
      <c r="H144" s="3">
        <v>27</v>
      </c>
      <c r="I144" s="2">
        <v>3.16</v>
      </c>
      <c r="J144" s="67">
        <f t="shared" si="0"/>
        <v>4.1399999999999997</v>
      </c>
      <c r="K144" s="1">
        <v>1</v>
      </c>
      <c r="L144" s="2">
        <f t="shared" si="1"/>
        <v>4.1399999999999997</v>
      </c>
      <c r="M144" s="1">
        <v>1</v>
      </c>
      <c r="N144" s="76">
        <v>4.1399999999999997</v>
      </c>
      <c r="O144" s="1" t="s">
        <v>1746</v>
      </c>
    </row>
    <row r="145" spans="1:15" x14ac:dyDescent="0.25">
      <c r="A145" s="26">
        <v>63</v>
      </c>
      <c r="B145" s="1" t="s">
        <v>1754</v>
      </c>
      <c r="C145" s="10">
        <v>44619</v>
      </c>
      <c r="D145" s="22">
        <v>0</v>
      </c>
      <c r="E145" s="17" t="s">
        <v>213</v>
      </c>
      <c r="F145" s="15">
        <v>24</v>
      </c>
      <c r="G145" s="2">
        <v>7.31</v>
      </c>
      <c r="H145" s="3">
        <v>26</v>
      </c>
      <c r="I145" s="2">
        <v>3.14</v>
      </c>
      <c r="J145" s="67">
        <f t="shared" si="0"/>
        <v>4.17</v>
      </c>
      <c r="K145" s="1">
        <v>1</v>
      </c>
      <c r="L145" s="2">
        <f t="shared" si="1"/>
        <v>4.17</v>
      </c>
      <c r="M145" s="1">
        <v>1</v>
      </c>
      <c r="N145" s="76">
        <v>4.17</v>
      </c>
      <c r="O145" s="1" t="s">
        <v>1746</v>
      </c>
    </row>
    <row r="146" spans="1:15" x14ac:dyDescent="0.25">
      <c r="A146" s="26">
        <v>64</v>
      </c>
      <c r="B146" s="1" t="s">
        <v>1754</v>
      </c>
      <c r="C146" s="10">
        <v>44620</v>
      </c>
      <c r="D146" s="22">
        <v>0</v>
      </c>
      <c r="E146" s="17" t="s">
        <v>213</v>
      </c>
      <c r="F146" s="15">
        <v>24</v>
      </c>
      <c r="G146" s="2">
        <v>7.24</v>
      </c>
      <c r="H146" s="3">
        <v>25</v>
      </c>
      <c r="I146" s="2">
        <v>3.11</v>
      </c>
      <c r="J146" s="67">
        <f t="shared" si="0"/>
        <v>4.1300000000000008</v>
      </c>
      <c r="K146" s="1">
        <v>1</v>
      </c>
      <c r="L146" s="2">
        <f t="shared" si="1"/>
        <v>4.1300000000000008</v>
      </c>
      <c r="M146" s="1">
        <v>1</v>
      </c>
      <c r="N146" s="76">
        <v>4.13</v>
      </c>
      <c r="O146" s="1" t="s">
        <v>1746</v>
      </c>
    </row>
    <row r="147" spans="1:15" x14ac:dyDescent="0.25">
      <c r="A147" s="26">
        <v>65</v>
      </c>
      <c r="B147" s="1" t="s">
        <v>1754</v>
      </c>
      <c r="C147" s="10">
        <v>44621</v>
      </c>
      <c r="D147" s="22">
        <v>0</v>
      </c>
      <c r="E147" s="17" t="s">
        <v>213</v>
      </c>
      <c r="F147" s="15">
        <v>24</v>
      </c>
      <c r="G147" s="2">
        <v>7.23</v>
      </c>
      <c r="H147" s="3">
        <v>25</v>
      </c>
      <c r="I147" s="2">
        <v>3.06</v>
      </c>
      <c r="J147" s="67">
        <f t="shared" ref="J147:J178" si="3">G147-I147</f>
        <v>4.17</v>
      </c>
      <c r="K147" s="1">
        <v>1</v>
      </c>
      <c r="L147" s="2">
        <f t="shared" si="1"/>
        <v>4.17</v>
      </c>
      <c r="M147" s="1">
        <v>1</v>
      </c>
      <c r="N147" s="76">
        <v>4.17</v>
      </c>
      <c r="O147" s="1" t="s">
        <v>1746</v>
      </c>
    </row>
    <row r="148" spans="1:15" x14ac:dyDescent="0.25">
      <c r="A148" s="26">
        <v>66</v>
      </c>
      <c r="B148" s="1" t="s">
        <v>1754</v>
      </c>
      <c r="C148" s="10">
        <v>44622</v>
      </c>
      <c r="D148" s="22">
        <v>0</v>
      </c>
      <c r="E148" s="17" t="s">
        <v>213</v>
      </c>
      <c r="F148" s="15">
        <v>24</v>
      </c>
      <c r="G148" s="2">
        <v>7.2</v>
      </c>
      <c r="H148" s="3">
        <v>25</v>
      </c>
      <c r="I148" s="2">
        <v>3.11</v>
      </c>
      <c r="J148" s="67">
        <f t="shared" si="3"/>
        <v>4.09</v>
      </c>
      <c r="K148" s="1">
        <v>1</v>
      </c>
      <c r="L148" s="2">
        <f t="shared" ref="L148:L178" si="4">(G148-I148-D148)*K148</f>
        <v>4.09</v>
      </c>
      <c r="M148" s="1">
        <v>1</v>
      </c>
      <c r="N148" s="76">
        <v>4.09</v>
      </c>
      <c r="O148" s="1" t="s">
        <v>1746</v>
      </c>
    </row>
    <row r="149" spans="1:15" x14ac:dyDescent="0.25">
      <c r="A149" s="26">
        <v>67</v>
      </c>
      <c r="B149" s="1" t="s">
        <v>1754</v>
      </c>
      <c r="C149" s="10">
        <v>44623</v>
      </c>
      <c r="D149" s="22">
        <v>0</v>
      </c>
      <c r="E149" s="17" t="s">
        <v>213</v>
      </c>
      <c r="F149" s="15">
        <v>24</v>
      </c>
      <c r="G149" s="2">
        <v>7.15</v>
      </c>
      <c r="H149" s="3">
        <v>25</v>
      </c>
      <c r="I149" s="2">
        <v>3.07</v>
      </c>
      <c r="J149" s="67">
        <f t="shared" si="3"/>
        <v>4.08</v>
      </c>
      <c r="K149" s="1">
        <v>1</v>
      </c>
      <c r="L149" s="2">
        <f t="shared" si="4"/>
        <v>4.08</v>
      </c>
      <c r="M149" s="1">
        <v>1</v>
      </c>
      <c r="N149" s="76">
        <v>4.08</v>
      </c>
      <c r="O149" s="1" t="s">
        <v>1746</v>
      </c>
    </row>
    <row r="150" spans="1:15" x14ac:dyDescent="0.25">
      <c r="A150" s="26">
        <v>68</v>
      </c>
      <c r="B150" s="1" t="s">
        <v>1754</v>
      </c>
      <c r="C150" s="10">
        <v>44624</v>
      </c>
      <c r="D150" s="22">
        <v>0</v>
      </c>
      <c r="E150" s="17" t="s">
        <v>213</v>
      </c>
      <c r="F150" s="15">
        <v>24</v>
      </c>
      <c r="G150" s="2">
        <v>7.15</v>
      </c>
      <c r="H150" s="3">
        <v>25</v>
      </c>
      <c r="I150" s="2">
        <v>3.12</v>
      </c>
      <c r="J150" s="67">
        <f t="shared" si="3"/>
        <v>4.03</v>
      </c>
      <c r="K150" s="1">
        <v>1</v>
      </c>
      <c r="L150" s="2">
        <f t="shared" si="4"/>
        <v>4.03</v>
      </c>
      <c r="M150" s="1">
        <v>1</v>
      </c>
      <c r="N150" s="76">
        <v>4.03</v>
      </c>
      <c r="O150" s="1" t="s">
        <v>1746</v>
      </c>
    </row>
    <row r="151" spans="1:15" x14ac:dyDescent="0.25">
      <c r="A151" s="26">
        <v>69</v>
      </c>
      <c r="B151" s="1" t="s">
        <v>1754</v>
      </c>
      <c r="C151" s="10">
        <v>44625</v>
      </c>
      <c r="D151" s="22">
        <v>0</v>
      </c>
      <c r="E151" s="17" t="s">
        <v>213</v>
      </c>
      <c r="F151" s="15">
        <v>24</v>
      </c>
      <c r="G151" s="2">
        <v>7.14</v>
      </c>
      <c r="H151" s="3">
        <v>24</v>
      </c>
      <c r="I151" s="2">
        <v>3.08</v>
      </c>
      <c r="J151" s="67">
        <f t="shared" si="3"/>
        <v>4.0599999999999996</v>
      </c>
      <c r="K151" s="1">
        <v>1</v>
      </c>
      <c r="L151" s="2">
        <f t="shared" si="4"/>
        <v>4.0599999999999996</v>
      </c>
      <c r="M151" s="1">
        <v>1</v>
      </c>
      <c r="N151" s="76">
        <v>4.0599999999999996</v>
      </c>
      <c r="O151" s="1" t="s">
        <v>1746</v>
      </c>
    </row>
    <row r="152" spans="1:15" x14ac:dyDescent="0.25">
      <c r="A152" s="26">
        <v>70</v>
      </c>
      <c r="B152" s="1" t="s">
        <v>1754</v>
      </c>
      <c r="C152" s="10">
        <v>44626</v>
      </c>
      <c r="D152" s="22">
        <v>0</v>
      </c>
      <c r="E152" s="17" t="s">
        <v>213</v>
      </c>
      <c r="F152" s="15">
        <v>24</v>
      </c>
      <c r="G152" s="2">
        <v>7.13</v>
      </c>
      <c r="H152" s="3">
        <v>24</v>
      </c>
      <c r="I152" s="2">
        <v>3.11</v>
      </c>
      <c r="J152" s="67">
        <f t="shared" si="3"/>
        <v>4.0199999999999996</v>
      </c>
      <c r="K152" s="1">
        <v>1</v>
      </c>
      <c r="L152" s="2">
        <f t="shared" si="4"/>
        <v>4.0199999999999996</v>
      </c>
      <c r="M152" s="1">
        <v>1</v>
      </c>
      <c r="N152" s="76">
        <v>4.0199999999999996</v>
      </c>
      <c r="O152" s="1" t="s">
        <v>1746</v>
      </c>
    </row>
    <row r="153" spans="1:15" x14ac:dyDescent="0.25">
      <c r="A153" s="26">
        <v>71</v>
      </c>
      <c r="B153" s="1" t="s">
        <v>1754</v>
      </c>
      <c r="C153" s="10">
        <v>44627</v>
      </c>
      <c r="D153" s="22">
        <v>0</v>
      </c>
      <c r="E153" s="17" t="s">
        <v>213</v>
      </c>
      <c r="F153" s="15">
        <v>24</v>
      </c>
      <c r="G153" s="2">
        <v>7.12</v>
      </c>
      <c r="H153" s="3">
        <v>24</v>
      </c>
      <c r="I153" s="2">
        <v>3.14</v>
      </c>
      <c r="J153" s="67">
        <f t="shared" si="3"/>
        <v>3.98</v>
      </c>
      <c r="K153" s="1">
        <v>1</v>
      </c>
      <c r="L153" s="2">
        <f t="shared" si="4"/>
        <v>3.98</v>
      </c>
      <c r="M153" s="1">
        <v>1</v>
      </c>
      <c r="N153" s="76">
        <v>3.98</v>
      </c>
      <c r="O153" s="1" t="s">
        <v>1746</v>
      </c>
    </row>
    <row r="154" spans="1:15" x14ac:dyDescent="0.25">
      <c r="A154" s="26">
        <v>72</v>
      </c>
      <c r="B154" s="1" t="s">
        <v>1754</v>
      </c>
      <c r="C154" s="10">
        <v>44628</v>
      </c>
      <c r="D154" s="22">
        <v>0</v>
      </c>
      <c r="E154" s="17" t="s">
        <v>213</v>
      </c>
      <c r="F154" s="15">
        <v>24</v>
      </c>
      <c r="G154" s="2">
        <v>7.12</v>
      </c>
      <c r="H154" s="3">
        <v>24</v>
      </c>
      <c r="I154" s="2">
        <v>3.16</v>
      </c>
      <c r="J154" s="67">
        <f t="shared" si="3"/>
        <v>3.96</v>
      </c>
      <c r="K154" s="1">
        <v>1</v>
      </c>
      <c r="L154" s="2">
        <f t="shared" si="4"/>
        <v>3.96</v>
      </c>
      <c r="M154" s="1">
        <v>1</v>
      </c>
      <c r="N154" s="76">
        <v>3.96</v>
      </c>
      <c r="O154" s="1" t="s">
        <v>1746</v>
      </c>
    </row>
    <row r="155" spans="1:15" x14ac:dyDescent="0.25">
      <c r="A155" s="26">
        <v>73</v>
      </c>
      <c r="B155" s="1" t="s">
        <v>1754</v>
      </c>
      <c r="C155" s="10">
        <v>44629</v>
      </c>
      <c r="D155" s="22">
        <v>0</v>
      </c>
      <c r="E155" s="17" t="s">
        <v>213</v>
      </c>
      <c r="F155" s="15">
        <v>24</v>
      </c>
      <c r="G155" s="2">
        <v>7.09</v>
      </c>
      <c r="H155" s="3">
        <v>24</v>
      </c>
      <c r="I155" s="2">
        <v>3.14</v>
      </c>
      <c r="J155" s="67">
        <f t="shared" si="3"/>
        <v>3.9499999999999997</v>
      </c>
      <c r="K155" s="1">
        <v>1</v>
      </c>
      <c r="L155" s="2">
        <f t="shared" si="4"/>
        <v>3.9499999999999997</v>
      </c>
      <c r="M155" s="1">
        <v>1</v>
      </c>
      <c r="N155" s="76">
        <v>3.95</v>
      </c>
      <c r="O155" s="1" t="s">
        <v>1746</v>
      </c>
    </row>
    <row r="156" spans="1:15" x14ac:dyDescent="0.25">
      <c r="A156" s="26">
        <v>74</v>
      </c>
      <c r="B156" s="1" t="s">
        <v>1754</v>
      </c>
      <c r="C156" s="10">
        <v>44630</v>
      </c>
      <c r="D156" s="22">
        <v>0</v>
      </c>
      <c r="E156" s="17" t="s">
        <v>464</v>
      </c>
      <c r="F156" s="15">
        <v>8</v>
      </c>
      <c r="G156" s="2">
        <v>5.93</v>
      </c>
      <c r="H156" s="3">
        <v>14</v>
      </c>
      <c r="I156" s="2">
        <v>1.02</v>
      </c>
      <c r="J156" s="67">
        <f t="shared" si="3"/>
        <v>4.91</v>
      </c>
      <c r="K156" s="1">
        <v>5</v>
      </c>
      <c r="L156" s="2">
        <f t="shared" si="4"/>
        <v>24.55</v>
      </c>
      <c r="M156" s="1">
        <v>15</v>
      </c>
      <c r="N156" s="76">
        <f>M156*J156</f>
        <v>73.650000000000006</v>
      </c>
      <c r="O156" s="1" t="s">
        <v>1746</v>
      </c>
    </row>
    <row r="157" spans="1:15" x14ac:dyDescent="0.25">
      <c r="A157" s="26">
        <v>75</v>
      </c>
      <c r="B157" s="1" t="s">
        <v>2692</v>
      </c>
      <c r="C157" s="10">
        <v>44630</v>
      </c>
      <c r="D157" s="22">
        <v>0</v>
      </c>
      <c r="E157" s="17" t="s">
        <v>228</v>
      </c>
      <c r="F157" s="15">
        <v>14</v>
      </c>
      <c r="G157" s="2">
        <v>2.82</v>
      </c>
      <c r="H157" s="3">
        <v>28</v>
      </c>
      <c r="I157" s="2">
        <v>1.79</v>
      </c>
      <c r="J157" s="67">
        <f t="shared" si="3"/>
        <v>1.0299999999999998</v>
      </c>
      <c r="K157" s="1">
        <v>1</v>
      </c>
      <c r="L157" s="2">
        <f t="shared" si="4"/>
        <v>1.0299999999999998</v>
      </c>
      <c r="M157" s="1">
        <v>1</v>
      </c>
      <c r="N157" s="76">
        <v>1.03</v>
      </c>
      <c r="O157" s="1" t="s">
        <v>1746</v>
      </c>
    </row>
    <row r="158" spans="1:15" x14ac:dyDescent="0.25">
      <c r="A158" s="26">
        <v>76</v>
      </c>
      <c r="B158" s="1" t="s">
        <v>2692</v>
      </c>
      <c r="C158" s="10">
        <v>44631</v>
      </c>
      <c r="D158" s="22">
        <v>0</v>
      </c>
      <c r="E158" s="17" t="s">
        <v>213</v>
      </c>
      <c r="F158" s="15">
        <v>24</v>
      </c>
      <c r="G158" s="2">
        <v>5.67</v>
      </c>
      <c r="H158" s="3">
        <v>41</v>
      </c>
      <c r="I158" s="2">
        <v>3.48</v>
      </c>
      <c r="J158" s="67">
        <f t="shared" si="3"/>
        <v>2.19</v>
      </c>
      <c r="K158" s="1">
        <v>1</v>
      </c>
      <c r="L158" s="2">
        <f t="shared" si="4"/>
        <v>2.19</v>
      </c>
      <c r="M158" s="1">
        <v>1</v>
      </c>
      <c r="N158" s="76">
        <v>2.19</v>
      </c>
      <c r="O158" s="1" t="s">
        <v>1746</v>
      </c>
    </row>
    <row r="159" spans="1:15" x14ac:dyDescent="0.25">
      <c r="A159" s="26">
        <v>77</v>
      </c>
      <c r="B159" s="1" t="s">
        <v>2692</v>
      </c>
      <c r="C159" s="10">
        <v>44632</v>
      </c>
      <c r="D159" s="22">
        <v>0</v>
      </c>
      <c r="E159" s="17" t="s">
        <v>213</v>
      </c>
      <c r="F159" s="15">
        <v>24</v>
      </c>
      <c r="G159" s="2">
        <v>5.51</v>
      </c>
      <c r="H159" s="3">
        <v>37</v>
      </c>
      <c r="I159" s="2">
        <v>3.44</v>
      </c>
      <c r="J159" s="67">
        <f t="shared" si="3"/>
        <v>2.0699999999999998</v>
      </c>
      <c r="K159" s="1">
        <v>1</v>
      </c>
      <c r="L159" s="2">
        <f t="shared" si="4"/>
        <v>2.0699999999999998</v>
      </c>
      <c r="M159" s="1">
        <v>1</v>
      </c>
      <c r="N159" s="76">
        <v>2.0699999999999998</v>
      </c>
      <c r="O159" s="1" t="s">
        <v>1746</v>
      </c>
    </row>
    <row r="160" spans="1:15" x14ac:dyDescent="0.25">
      <c r="A160" s="26">
        <v>78</v>
      </c>
      <c r="B160" s="1" t="s">
        <v>2692</v>
      </c>
      <c r="C160" s="10">
        <v>44633</v>
      </c>
      <c r="D160" s="22">
        <v>0</v>
      </c>
      <c r="E160" s="17" t="s">
        <v>213</v>
      </c>
      <c r="F160" s="15">
        <v>24</v>
      </c>
      <c r="G160" s="2">
        <v>5.43</v>
      </c>
      <c r="H160" s="3">
        <v>34</v>
      </c>
      <c r="I160" s="2">
        <v>3.47</v>
      </c>
      <c r="J160" s="67">
        <f t="shared" si="3"/>
        <v>1.9599999999999995</v>
      </c>
      <c r="K160" s="1">
        <v>1</v>
      </c>
      <c r="L160" s="2">
        <f t="shared" si="4"/>
        <v>1.9599999999999995</v>
      </c>
      <c r="M160" s="1">
        <v>1</v>
      </c>
      <c r="N160" s="76">
        <v>1.96</v>
      </c>
      <c r="O160" s="1" t="s">
        <v>1746</v>
      </c>
    </row>
    <row r="161" spans="1:15" x14ac:dyDescent="0.25">
      <c r="A161" s="26">
        <v>79</v>
      </c>
      <c r="B161" s="1" t="s">
        <v>2692</v>
      </c>
      <c r="C161" s="10">
        <v>44634</v>
      </c>
      <c r="D161" s="22">
        <v>0</v>
      </c>
      <c r="E161" s="17" t="s">
        <v>213</v>
      </c>
      <c r="F161" s="15">
        <v>24</v>
      </c>
      <c r="G161" s="2">
        <v>5.53</v>
      </c>
      <c r="H161" s="3">
        <v>28</v>
      </c>
      <c r="I161" s="2">
        <v>3.47</v>
      </c>
      <c r="J161" s="67">
        <f t="shared" si="3"/>
        <v>2.06</v>
      </c>
      <c r="K161" s="1">
        <v>1</v>
      </c>
      <c r="L161" s="2">
        <f t="shared" si="4"/>
        <v>2.06</v>
      </c>
      <c r="M161" s="1">
        <v>1</v>
      </c>
      <c r="N161" s="76">
        <v>2.06</v>
      </c>
      <c r="O161" s="1" t="s">
        <v>1746</v>
      </c>
    </row>
    <row r="162" spans="1:15" x14ac:dyDescent="0.25">
      <c r="A162" s="26">
        <v>80</v>
      </c>
      <c r="B162" s="1" t="s">
        <v>2692</v>
      </c>
      <c r="C162" s="10">
        <v>44635</v>
      </c>
      <c r="D162" s="22">
        <v>0</v>
      </c>
      <c r="E162" s="17" t="s">
        <v>213</v>
      </c>
      <c r="F162" s="15">
        <v>24</v>
      </c>
      <c r="G162" s="2">
        <v>5.52</v>
      </c>
      <c r="H162" s="3">
        <v>28</v>
      </c>
      <c r="I162" s="2">
        <v>3.49</v>
      </c>
      <c r="J162" s="67">
        <f t="shared" si="3"/>
        <v>2.0299999999999994</v>
      </c>
      <c r="K162" s="1">
        <v>1</v>
      </c>
      <c r="L162" s="2">
        <f t="shared" si="4"/>
        <v>2.0299999999999994</v>
      </c>
      <c r="M162" s="1">
        <v>1</v>
      </c>
      <c r="N162" s="76">
        <v>2.0299999999999998</v>
      </c>
      <c r="O162" s="1" t="s">
        <v>1746</v>
      </c>
    </row>
    <row r="163" spans="1:15" x14ac:dyDescent="0.25">
      <c r="A163" s="26">
        <v>81</v>
      </c>
      <c r="B163" s="1" t="s">
        <v>2692</v>
      </c>
      <c r="C163" s="10">
        <v>44636</v>
      </c>
      <c r="D163" s="22">
        <v>0</v>
      </c>
      <c r="E163" s="17" t="s">
        <v>213</v>
      </c>
      <c r="F163" s="15">
        <v>24</v>
      </c>
      <c r="G163" s="2">
        <v>5.49</v>
      </c>
      <c r="H163" s="3">
        <v>24</v>
      </c>
      <c r="I163" s="2">
        <v>3.45</v>
      </c>
      <c r="J163" s="67">
        <f t="shared" si="3"/>
        <v>2.04</v>
      </c>
      <c r="K163" s="1">
        <v>1</v>
      </c>
      <c r="L163" s="2">
        <f t="shared" si="4"/>
        <v>2.04</v>
      </c>
      <c r="M163" s="1">
        <v>1</v>
      </c>
      <c r="N163" s="76">
        <v>2.04</v>
      </c>
      <c r="O163" s="1" t="s">
        <v>1746</v>
      </c>
    </row>
    <row r="164" spans="1:15" x14ac:dyDescent="0.25">
      <c r="A164" s="26">
        <v>82</v>
      </c>
      <c r="B164" s="1" t="s">
        <v>2692</v>
      </c>
      <c r="C164" s="10">
        <v>44637</v>
      </c>
      <c r="D164" s="22">
        <v>0</v>
      </c>
      <c r="E164" s="17" t="s">
        <v>213</v>
      </c>
      <c r="F164" s="15">
        <v>24</v>
      </c>
      <c r="G164" s="2">
        <v>5.52</v>
      </c>
      <c r="H164" s="3">
        <v>20</v>
      </c>
      <c r="I164" s="2">
        <v>3.59</v>
      </c>
      <c r="J164" s="67">
        <f t="shared" si="3"/>
        <v>1.9299999999999997</v>
      </c>
      <c r="K164" s="1">
        <v>1</v>
      </c>
      <c r="L164" s="2">
        <f t="shared" si="4"/>
        <v>1.9299999999999997</v>
      </c>
      <c r="M164" s="1">
        <v>1</v>
      </c>
      <c r="N164" s="76">
        <v>1.93</v>
      </c>
      <c r="O164" s="1" t="s">
        <v>1746</v>
      </c>
    </row>
    <row r="165" spans="1:15" x14ac:dyDescent="0.25">
      <c r="A165" s="26">
        <v>83</v>
      </c>
      <c r="B165" s="1" t="s">
        <v>2692</v>
      </c>
      <c r="C165" s="10">
        <v>44638</v>
      </c>
      <c r="D165" s="22">
        <v>0</v>
      </c>
      <c r="E165" s="17" t="s">
        <v>213</v>
      </c>
      <c r="F165" s="15">
        <v>24</v>
      </c>
      <c r="G165" s="2">
        <v>5.46</v>
      </c>
      <c r="H165" s="3">
        <v>20</v>
      </c>
      <c r="I165" s="2">
        <v>3.5</v>
      </c>
      <c r="J165" s="67">
        <f t="shared" si="3"/>
        <v>1.96</v>
      </c>
      <c r="K165" s="1">
        <v>1</v>
      </c>
      <c r="L165" s="2">
        <f t="shared" si="4"/>
        <v>1.96</v>
      </c>
      <c r="M165" s="1">
        <v>1</v>
      </c>
      <c r="N165" s="76">
        <v>1.96</v>
      </c>
      <c r="O165" s="1" t="s">
        <v>1746</v>
      </c>
    </row>
    <row r="166" spans="1:15" x14ac:dyDescent="0.25">
      <c r="A166" s="26">
        <v>84</v>
      </c>
      <c r="B166" s="1" t="s">
        <v>2692</v>
      </c>
      <c r="C166" s="10">
        <v>44639</v>
      </c>
      <c r="D166" s="22">
        <v>0</v>
      </c>
      <c r="E166" s="17" t="s">
        <v>213</v>
      </c>
      <c r="F166" s="15">
        <v>24</v>
      </c>
      <c r="G166" s="2">
        <v>5.42</v>
      </c>
      <c r="H166" s="3">
        <v>18</v>
      </c>
      <c r="I166" s="2">
        <v>3.48</v>
      </c>
      <c r="J166" s="67">
        <f t="shared" si="3"/>
        <v>1.94</v>
      </c>
      <c r="K166" s="1">
        <v>1</v>
      </c>
      <c r="L166" s="2">
        <f t="shared" si="4"/>
        <v>1.94</v>
      </c>
      <c r="M166" s="1">
        <v>1</v>
      </c>
      <c r="N166" s="76">
        <v>1.94</v>
      </c>
      <c r="O166" s="1" t="s">
        <v>1746</v>
      </c>
    </row>
    <row r="167" spans="1:15" x14ac:dyDescent="0.25">
      <c r="A167" s="26">
        <v>85</v>
      </c>
      <c r="B167" s="1" t="s">
        <v>2692</v>
      </c>
      <c r="C167" s="10">
        <v>44640</v>
      </c>
      <c r="D167" s="22">
        <v>0</v>
      </c>
      <c r="E167" s="17" t="s">
        <v>213</v>
      </c>
      <c r="F167" s="15">
        <v>24</v>
      </c>
      <c r="G167" s="2">
        <v>5.46</v>
      </c>
      <c r="H167" s="3">
        <v>18</v>
      </c>
      <c r="I167" s="2">
        <v>3.57</v>
      </c>
      <c r="J167" s="67">
        <f t="shared" si="3"/>
        <v>1.8900000000000001</v>
      </c>
      <c r="K167" s="1">
        <v>1</v>
      </c>
      <c r="L167" s="2">
        <f t="shared" si="4"/>
        <v>1.8900000000000001</v>
      </c>
      <c r="M167" s="1">
        <v>1</v>
      </c>
      <c r="N167" s="76">
        <v>1.89</v>
      </c>
      <c r="O167" s="1" t="s">
        <v>1746</v>
      </c>
    </row>
    <row r="168" spans="1:15" x14ac:dyDescent="0.25">
      <c r="A168" s="26">
        <v>86</v>
      </c>
      <c r="B168" s="1" t="s">
        <v>2692</v>
      </c>
      <c r="C168" s="10">
        <v>44641</v>
      </c>
      <c r="D168" s="22">
        <v>0</v>
      </c>
      <c r="E168" s="17" t="s">
        <v>213</v>
      </c>
      <c r="F168" s="15">
        <v>24</v>
      </c>
      <c r="G168" s="2">
        <v>5.43</v>
      </c>
      <c r="H168" s="3">
        <v>19</v>
      </c>
      <c r="I168" s="2">
        <v>3.64</v>
      </c>
      <c r="J168" s="67">
        <f t="shared" si="3"/>
        <v>1.7899999999999996</v>
      </c>
      <c r="K168" s="1">
        <v>1</v>
      </c>
      <c r="L168" s="2">
        <f t="shared" si="4"/>
        <v>1.7899999999999996</v>
      </c>
      <c r="M168" s="1">
        <v>1</v>
      </c>
      <c r="N168" s="76">
        <v>1.79</v>
      </c>
      <c r="O168" s="1" t="s">
        <v>1746</v>
      </c>
    </row>
    <row r="169" spans="1:15" x14ac:dyDescent="0.25">
      <c r="A169" s="26">
        <v>87</v>
      </c>
      <c r="B169" s="1" t="s">
        <v>2692</v>
      </c>
      <c r="C169" s="10">
        <v>44642</v>
      </c>
      <c r="D169" s="22">
        <v>0</v>
      </c>
      <c r="E169" s="17" t="s">
        <v>213</v>
      </c>
      <c r="F169" s="15">
        <v>24</v>
      </c>
      <c r="G169" s="2">
        <v>5.45</v>
      </c>
      <c r="H169" s="3">
        <v>18</v>
      </c>
      <c r="I169" s="2">
        <v>3.6</v>
      </c>
      <c r="J169" s="67">
        <f t="shared" si="3"/>
        <v>1.85</v>
      </c>
      <c r="K169" s="1">
        <v>1</v>
      </c>
      <c r="L169" s="2">
        <f t="shared" si="4"/>
        <v>1.85</v>
      </c>
      <c r="M169" s="1">
        <v>1</v>
      </c>
      <c r="N169" s="76">
        <v>1.85</v>
      </c>
      <c r="O169" s="1" t="s">
        <v>1746</v>
      </c>
    </row>
    <row r="170" spans="1:15" x14ac:dyDescent="0.25">
      <c r="A170" s="26">
        <v>88</v>
      </c>
      <c r="B170" s="1" t="s">
        <v>2692</v>
      </c>
      <c r="C170" s="10">
        <v>44643</v>
      </c>
      <c r="D170" s="22">
        <v>0</v>
      </c>
      <c r="E170" s="17" t="s">
        <v>213</v>
      </c>
      <c r="F170" s="15">
        <v>24</v>
      </c>
      <c r="G170" s="2">
        <v>5.41</v>
      </c>
      <c r="H170" s="3">
        <v>22</v>
      </c>
      <c r="I170" s="2">
        <v>3.59</v>
      </c>
      <c r="J170" s="67">
        <f t="shared" si="3"/>
        <v>1.8200000000000003</v>
      </c>
      <c r="K170" s="1">
        <v>1</v>
      </c>
      <c r="L170" s="2">
        <f t="shared" si="4"/>
        <v>1.8200000000000003</v>
      </c>
      <c r="M170" s="1">
        <v>1</v>
      </c>
      <c r="N170" s="76">
        <v>1.82</v>
      </c>
      <c r="O170" s="1" t="s">
        <v>1746</v>
      </c>
    </row>
    <row r="171" spans="1:15" x14ac:dyDescent="0.25">
      <c r="A171" s="26">
        <v>89</v>
      </c>
      <c r="B171" s="1" t="s">
        <v>2692</v>
      </c>
      <c r="C171" s="10">
        <v>44644</v>
      </c>
      <c r="D171" s="22">
        <v>0</v>
      </c>
      <c r="E171" s="17" t="s">
        <v>213</v>
      </c>
      <c r="F171" s="15">
        <v>24</v>
      </c>
      <c r="G171" s="2">
        <v>5.38</v>
      </c>
      <c r="H171" s="3">
        <v>18</v>
      </c>
      <c r="I171" s="2">
        <v>3.58</v>
      </c>
      <c r="J171" s="67">
        <f t="shared" si="3"/>
        <v>1.7999999999999998</v>
      </c>
      <c r="K171" s="1">
        <v>1</v>
      </c>
      <c r="L171" s="2">
        <f t="shared" si="4"/>
        <v>1.7999999999999998</v>
      </c>
      <c r="M171" s="1">
        <v>1</v>
      </c>
      <c r="N171" s="76">
        <v>1.8</v>
      </c>
      <c r="O171" s="1" t="s">
        <v>1746</v>
      </c>
    </row>
    <row r="172" spans="1:15" x14ac:dyDescent="0.25">
      <c r="A172" s="26">
        <v>90</v>
      </c>
      <c r="B172" s="1" t="s">
        <v>2692</v>
      </c>
      <c r="C172" s="10">
        <v>44645</v>
      </c>
      <c r="D172" s="22">
        <v>0</v>
      </c>
      <c r="E172" s="17" t="s">
        <v>213</v>
      </c>
      <c r="F172" s="15">
        <v>24</v>
      </c>
      <c r="G172" s="2">
        <v>5.38</v>
      </c>
      <c r="H172" s="3">
        <v>18</v>
      </c>
      <c r="I172" s="2">
        <v>3.63</v>
      </c>
      <c r="J172" s="67">
        <f t="shared" si="3"/>
        <v>1.75</v>
      </c>
      <c r="K172" s="1">
        <v>1</v>
      </c>
      <c r="L172" s="2">
        <f t="shared" si="4"/>
        <v>1.75</v>
      </c>
      <c r="M172" s="1">
        <v>1</v>
      </c>
      <c r="N172" s="76">
        <v>1.75</v>
      </c>
      <c r="O172" s="1" t="s">
        <v>1746</v>
      </c>
    </row>
    <row r="173" spans="1:15" x14ac:dyDescent="0.25">
      <c r="A173" s="26">
        <v>91</v>
      </c>
      <c r="B173" s="1" t="s">
        <v>2692</v>
      </c>
      <c r="C173" s="10">
        <v>44646</v>
      </c>
      <c r="D173" s="22">
        <v>0</v>
      </c>
      <c r="E173" s="17" t="s">
        <v>213</v>
      </c>
      <c r="F173" s="15">
        <v>24</v>
      </c>
      <c r="G173" s="2">
        <v>5.38</v>
      </c>
      <c r="H173" s="3">
        <v>19</v>
      </c>
      <c r="I173" s="2">
        <v>3.61</v>
      </c>
      <c r="J173" s="67">
        <f t="shared" si="3"/>
        <v>1.77</v>
      </c>
      <c r="K173" s="1">
        <v>1</v>
      </c>
      <c r="L173" s="2">
        <f t="shared" si="4"/>
        <v>1.77</v>
      </c>
      <c r="M173" s="1">
        <v>1</v>
      </c>
      <c r="N173" s="76">
        <v>1.77</v>
      </c>
      <c r="O173" s="1" t="s">
        <v>1746</v>
      </c>
    </row>
    <row r="174" spans="1:15" x14ac:dyDescent="0.25">
      <c r="A174" s="26">
        <v>92</v>
      </c>
      <c r="B174" s="1" t="s">
        <v>2692</v>
      </c>
      <c r="C174" s="10">
        <v>44647</v>
      </c>
      <c r="D174" s="22">
        <v>0</v>
      </c>
      <c r="E174" s="17" t="s">
        <v>213</v>
      </c>
      <c r="F174" s="15">
        <v>24</v>
      </c>
      <c r="G174" s="2">
        <v>5.36</v>
      </c>
      <c r="H174" s="3">
        <v>18</v>
      </c>
      <c r="I174" s="2">
        <v>3.71</v>
      </c>
      <c r="J174" s="67">
        <f t="shared" si="3"/>
        <v>1.6500000000000004</v>
      </c>
      <c r="K174" s="1">
        <v>1</v>
      </c>
      <c r="L174" s="2">
        <f t="shared" si="4"/>
        <v>1.6500000000000004</v>
      </c>
      <c r="M174" s="1">
        <v>1</v>
      </c>
      <c r="N174" s="76">
        <v>1.65</v>
      </c>
      <c r="O174" s="1" t="s">
        <v>1746</v>
      </c>
    </row>
    <row r="175" spans="1:15" x14ac:dyDescent="0.25">
      <c r="A175" s="26">
        <v>93</v>
      </c>
      <c r="B175" s="1" t="s">
        <v>2692</v>
      </c>
      <c r="C175" s="10">
        <v>44648</v>
      </c>
      <c r="D175" s="22">
        <v>0</v>
      </c>
      <c r="E175" s="17" t="s">
        <v>213</v>
      </c>
      <c r="F175" s="15">
        <v>24</v>
      </c>
      <c r="G175" s="2">
        <v>5.39</v>
      </c>
      <c r="H175" s="3">
        <v>18</v>
      </c>
      <c r="I175" s="2">
        <v>3.73</v>
      </c>
      <c r="J175" s="67">
        <f t="shared" si="3"/>
        <v>1.6599999999999997</v>
      </c>
      <c r="K175" s="1">
        <v>1</v>
      </c>
      <c r="L175" s="2">
        <f t="shared" si="4"/>
        <v>1.6599999999999997</v>
      </c>
      <c r="M175" s="1">
        <v>1</v>
      </c>
      <c r="N175" s="76">
        <v>1.66</v>
      </c>
      <c r="O175" s="1" t="s">
        <v>1746</v>
      </c>
    </row>
    <row r="176" spans="1:15" x14ac:dyDescent="0.25">
      <c r="A176" s="26">
        <v>94</v>
      </c>
      <c r="B176" s="1" t="s">
        <v>2692</v>
      </c>
      <c r="C176" s="10">
        <v>44649</v>
      </c>
      <c r="D176" s="22">
        <v>0</v>
      </c>
      <c r="E176" s="17" t="s">
        <v>213</v>
      </c>
      <c r="F176" s="15">
        <v>24</v>
      </c>
      <c r="G176" s="2">
        <v>5.34</v>
      </c>
      <c r="H176" s="3">
        <v>19</v>
      </c>
      <c r="I176" s="2">
        <v>3.59</v>
      </c>
      <c r="J176" s="67">
        <f t="shared" si="3"/>
        <v>1.75</v>
      </c>
      <c r="K176" s="1">
        <v>1</v>
      </c>
      <c r="L176" s="2">
        <f t="shared" si="4"/>
        <v>1.75</v>
      </c>
      <c r="M176" s="1">
        <v>1</v>
      </c>
      <c r="N176" s="76">
        <v>1.75</v>
      </c>
      <c r="O176" s="1" t="s">
        <v>1746</v>
      </c>
    </row>
    <row r="177" spans="1:15" x14ac:dyDescent="0.25">
      <c r="A177" s="26">
        <v>95</v>
      </c>
      <c r="B177" s="1" t="s">
        <v>2692</v>
      </c>
      <c r="C177" s="10">
        <v>44650</v>
      </c>
      <c r="D177" s="22">
        <v>0</v>
      </c>
      <c r="E177" s="17" t="s">
        <v>213</v>
      </c>
      <c r="F177" s="15">
        <v>24</v>
      </c>
      <c r="G177" s="2">
        <v>5.39</v>
      </c>
      <c r="H177" s="3">
        <v>19</v>
      </c>
      <c r="I177" s="2">
        <v>3.84</v>
      </c>
      <c r="J177" s="67">
        <f t="shared" si="3"/>
        <v>1.5499999999999998</v>
      </c>
      <c r="K177" s="1">
        <v>1</v>
      </c>
      <c r="L177" s="2">
        <f t="shared" si="4"/>
        <v>1.5499999999999998</v>
      </c>
      <c r="M177" s="1">
        <v>1</v>
      </c>
      <c r="N177" s="76">
        <v>1.55</v>
      </c>
      <c r="O177" s="1" t="s">
        <v>1746</v>
      </c>
    </row>
    <row r="178" spans="1:15" x14ac:dyDescent="0.25">
      <c r="A178" s="26">
        <v>96</v>
      </c>
      <c r="B178" s="1" t="s">
        <v>2692</v>
      </c>
      <c r="C178" s="10">
        <v>44651</v>
      </c>
      <c r="D178" s="22">
        <v>0</v>
      </c>
      <c r="E178" s="17" t="s">
        <v>233</v>
      </c>
      <c r="F178" s="15">
        <v>6</v>
      </c>
      <c r="G178" s="2">
        <v>4.46</v>
      </c>
      <c r="H178" s="3">
        <v>17</v>
      </c>
      <c r="I178" s="2">
        <v>1.32</v>
      </c>
      <c r="J178" s="67">
        <f t="shared" si="3"/>
        <v>3.1399999999999997</v>
      </c>
      <c r="K178" s="1">
        <v>1</v>
      </c>
      <c r="L178" s="2">
        <f t="shared" si="4"/>
        <v>3.1399999999999997</v>
      </c>
      <c r="M178" s="1">
        <v>10</v>
      </c>
      <c r="N178" s="76">
        <v>33.4</v>
      </c>
      <c r="O178" s="1" t="s">
        <v>1746</v>
      </c>
    </row>
    <row r="179" spans="1:15" x14ac:dyDescent="0.25">
      <c r="C179" s="74"/>
      <c r="E179" s="75"/>
    </row>
    <row r="180" spans="1:15" x14ac:dyDescent="0.25">
      <c r="B180" s="74"/>
      <c r="C180" s="74"/>
      <c r="E180" s="75"/>
    </row>
    <row r="181" spans="1:15" x14ac:dyDescent="0.25">
      <c r="B181" s="74"/>
      <c r="C181" s="74"/>
      <c r="E181" s="75"/>
    </row>
    <row r="182" spans="1:15" x14ac:dyDescent="0.25">
      <c r="B182" s="74"/>
      <c r="C182" s="74"/>
      <c r="E182" s="75"/>
    </row>
    <row r="183" spans="1:15" x14ac:dyDescent="0.25">
      <c r="B183" s="74"/>
      <c r="C183" s="74"/>
      <c r="E183" s="75"/>
    </row>
    <row r="184" spans="1:15" x14ac:dyDescent="0.25">
      <c r="C184" s="74"/>
      <c r="E184" s="75"/>
    </row>
    <row r="185" spans="1:15" x14ac:dyDescent="0.25">
      <c r="C185" s="74"/>
      <c r="E185" s="75"/>
    </row>
    <row r="186" spans="1:15" x14ac:dyDescent="0.25">
      <c r="C186" s="74"/>
      <c r="E186" s="75"/>
    </row>
    <row r="187" spans="1:15" x14ac:dyDescent="0.25">
      <c r="C187" s="74"/>
      <c r="E187" s="75"/>
    </row>
    <row r="188" spans="1:15" x14ac:dyDescent="0.25">
      <c r="C188" s="74"/>
      <c r="E188" s="75"/>
    </row>
    <row r="189" spans="1:15" x14ac:dyDescent="0.25">
      <c r="C189" s="74"/>
      <c r="E189" s="75"/>
    </row>
    <row r="190" spans="1:15" x14ac:dyDescent="0.25">
      <c r="C190" s="74"/>
      <c r="E190" s="75"/>
    </row>
    <row r="191" spans="1:15" x14ac:dyDescent="0.25">
      <c r="C191" s="74"/>
      <c r="E191" s="75"/>
    </row>
    <row r="192" spans="1:15" x14ac:dyDescent="0.25">
      <c r="C192" s="74"/>
      <c r="E192" s="75"/>
    </row>
    <row r="193" spans="3:5" x14ac:dyDescent="0.25">
      <c r="C193" s="74"/>
      <c r="E193" s="75"/>
    </row>
    <row r="194" spans="3:5" x14ac:dyDescent="0.25">
      <c r="C194" s="74"/>
      <c r="E194" s="75"/>
    </row>
    <row r="195" spans="3:5" x14ac:dyDescent="0.25">
      <c r="C195" s="74"/>
      <c r="E195" s="75"/>
    </row>
    <row r="196" spans="3:5" x14ac:dyDescent="0.25">
      <c r="C196" s="74"/>
      <c r="E196" s="75"/>
    </row>
    <row r="197" spans="3:5" x14ac:dyDescent="0.25">
      <c r="C197" s="74"/>
      <c r="E197" s="75"/>
    </row>
    <row r="198" spans="3:5" x14ac:dyDescent="0.25">
      <c r="C198" s="74"/>
      <c r="E198" s="75"/>
    </row>
    <row r="199" spans="3:5" x14ac:dyDescent="0.25">
      <c r="C199" s="74"/>
      <c r="E199" s="75"/>
    </row>
    <row r="200" spans="3:5" x14ac:dyDescent="0.25">
      <c r="C200" s="74"/>
      <c r="E200" s="75"/>
    </row>
    <row r="201" spans="3:5" x14ac:dyDescent="0.25">
      <c r="C201" s="74"/>
      <c r="E201" s="75"/>
    </row>
    <row r="202" spans="3:5" x14ac:dyDescent="0.25">
      <c r="C202" s="74"/>
      <c r="E202" s="75"/>
    </row>
    <row r="203" spans="3:5" x14ac:dyDescent="0.25">
      <c r="C203" s="74"/>
      <c r="E203" s="75"/>
    </row>
    <row r="204" spans="3:5" x14ac:dyDescent="0.25">
      <c r="C204" s="74"/>
      <c r="E204" s="75"/>
    </row>
    <row r="205" spans="3:5" x14ac:dyDescent="0.25">
      <c r="C205" s="74"/>
      <c r="E205" s="75"/>
    </row>
    <row r="206" spans="3:5" x14ac:dyDescent="0.25">
      <c r="C206" s="74"/>
      <c r="E206" s="75"/>
    </row>
    <row r="207" spans="3:5" x14ac:dyDescent="0.25">
      <c r="C207" s="74"/>
      <c r="E207" s="75"/>
    </row>
    <row r="208" spans="3:5" x14ac:dyDescent="0.25">
      <c r="C208" s="74"/>
      <c r="E208" s="75"/>
    </row>
    <row r="209" spans="3:5" x14ac:dyDescent="0.25">
      <c r="C209" s="74"/>
      <c r="E209" s="75"/>
    </row>
    <row r="210" spans="3:5" x14ac:dyDescent="0.25">
      <c r="C210" s="74"/>
      <c r="E210" s="75"/>
    </row>
    <row r="211" spans="3:5" x14ac:dyDescent="0.25">
      <c r="C211" s="74"/>
      <c r="E211" s="75"/>
    </row>
  </sheetData>
  <phoneticPr fontId="10" type="noConversion"/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6"/>
  <dimension ref="A1:O162"/>
  <sheetViews>
    <sheetView zoomScale="85" zoomScaleNormal="85" workbookViewId="0">
      <pane xSplit="3" ySplit="1" topLeftCell="D155" activePane="bottomRight" state="frozen"/>
      <selection activeCell="F19" sqref="F19"/>
      <selection pane="topRight" activeCell="F19" sqref="F19"/>
      <selection pane="bottomLeft" activeCell="F19" sqref="F19"/>
      <selection pane="bottomRight" activeCell="L157" sqref="L157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10.26953125" style="5" customWidth="1"/>
    <col min="14" max="14" width="15.453125" style="16" customWidth="1"/>
    <col min="15" max="15" width="41.7265625" style="84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3187</v>
      </c>
      <c r="K1" s="11" t="s">
        <v>18</v>
      </c>
      <c r="L1" s="6" t="s">
        <v>19</v>
      </c>
      <c r="M1" s="6" t="s">
        <v>18</v>
      </c>
      <c r="N1" s="72" t="s">
        <v>211</v>
      </c>
      <c r="O1" s="6" t="s">
        <v>22</v>
      </c>
    </row>
    <row r="2" spans="1:15" x14ac:dyDescent="0.25">
      <c r="A2" s="1">
        <v>1</v>
      </c>
      <c r="B2" s="1" t="s">
        <v>279</v>
      </c>
      <c r="C2" s="10">
        <v>44664</v>
      </c>
      <c r="D2" s="22">
        <v>0</v>
      </c>
      <c r="E2" s="17" t="s">
        <v>580</v>
      </c>
      <c r="F2" s="15">
        <v>22.5</v>
      </c>
      <c r="G2" s="2">
        <v>2.68</v>
      </c>
      <c r="H2" s="3">
        <v>4</v>
      </c>
      <c r="I2" s="2">
        <v>2.1800000000000002</v>
      </c>
      <c r="J2" s="2">
        <f t="shared" ref="J2:J65" si="0">G2-I2</f>
        <v>0.5</v>
      </c>
      <c r="K2" s="1">
        <v>1</v>
      </c>
      <c r="L2" s="2">
        <f>(G2-I2-D2)*K2</f>
        <v>0.5</v>
      </c>
      <c r="M2" s="1">
        <v>1</v>
      </c>
      <c r="N2" s="2">
        <v>0.5</v>
      </c>
      <c r="O2" s="11" t="s">
        <v>1746</v>
      </c>
    </row>
    <row r="3" spans="1:15" x14ac:dyDescent="0.25">
      <c r="A3" s="1">
        <v>2</v>
      </c>
      <c r="B3" s="1" t="s">
        <v>279</v>
      </c>
      <c r="C3" s="10">
        <v>44665</v>
      </c>
      <c r="D3" s="22">
        <v>0</v>
      </c>
      <c r="E3" s="17" t="s">
        <v>213</v>
      </c>
      <c r="F3" s="15">
        <v>24</v>
      </c>
      <c r="G3" s="2">
        <v>2.89</v>
      </c>
      <c r="H3" s="3">
        <v>1</v>
      </c>
      <c r="I3" s="2">
        <v>2.2599999999999998</v>
      </c>
      <c r="J3" s="2">
        <f t="shared" si="0"/>
        <v>0.63000000000000034</v>
      </c>
      <c r="K3" s="1">
        <v>1</v>
      </c>
      <c r="L3" s="2">
        <f t="shared" ref="L3:L66" si="1">(G3-I3-D3)*K3</f>
        <v>0.63000000000000034</v>
      </c>
      <c r="M3" s="1">
        <v>1</v>
      </c>
      <c r="N3" s="2">
        <v>0.63</v>
      </c>
      <c r="O3" s="11" t="s">
        <v>1746</v>
      </c>
    </row>
    <row r="4" spans="1:15" x14ac:dyDescent="0.25">
      <c r="A4" s="1">
        <v>3</v>
      </c>
      <c r="B4" s="1" t="s">
        <v>279</v>
      </c>
      <c r="C4" s="10">
        <v>44666</v>
      </c>
      <c r="D4" s="22">
        <v>0</v>
      </c>
      <c r="E4" s="17" t="s">
        <v>213</v>
      </c>
      <c r="F4" s="15">
        <v>24</v>
      </c>
      <c r="G4" s="2">
        <v>3.03</v>
      </c>
      <c r="H4" s="3">
        <v>2.48</v>
      </c>
      <c r="I4" s="2">
        <v>2.84</v>
      </c>
      <c r="J4" s="2">
        <f t="shared" si="0"/>
        <v>0.18999999999999995</v>
      </c>
      <c r="K4" s="1">
        <v>1</v>
      </c>
      <c r="L4" s="2">
        <f t="shared" si="1"/>
        <v>0.18999999999999995</v>
      </c>
      <c r="M4" s="1">
        <v>1</v>
      </c>
      <c r="N4" s="2">
        <v>0.19</v>
      </c>
      <c r="O4" s="11" t="s">
        <v>1746</v>
      </c>
    </row>
    <row r="5" spans="1:15" x14ac:dyDescent="0.25">
      <c r="A5" s="1">
        <v>4</v>
      </c>
      <c r="B5" s="1" t="s">
        <v>279</v>
      </c>
      <c r="C5" s="10">
        <v>44667</v>
      </c>
      <c r="D5" s="22">
        <v>0</v>
      </c>
      <c r="E5" s="17" t="s">
        <v>213</v>
      </c>
      <c r="F5" s="15">
        <v>24</v>
      </c>
      <c r="G5" s="2">
        <v>2.98</v>
      </c>
      <c r="H5" s="3">
        <v>10</v>
      </c>
      <c r="I5" s="2">
        <v>2.48</v>
      </c>
      <c r="J5" s="2">
        <f t="shared" si="0"/>
        <v>0.5</v>
      </c>
      <c r="K5" s="1">
        <v>1</v>
      </c>
      <c r="L5" s="2">
        <f t="shared" si="1"/>
        <v>0.5</v>
      </c>
      <c r="M5" s="1">
        <v>1</v>
      </c>
      <c r="N5" s="2">
        <v>0.5</v>
      </c>
      <c r="O5" s="11" t="s">
        <v>1746</v>
      </c>
    </row>
    <row r="6" spans="1:15" x14ac:dyDescent="0.25">
      <c r="A6" s="1">
        <v>5</v>
      </c>
      <c r="B6" s="1" t="s">
        <v>279</v>
      </c>
      <c r="C6" s="10">
        <v>44668</v>
      </c>
      <c r="D6" s="22">
        <v>0</v>
      </c>
      <c r="E6" s="17" t="s">
        <v>213</v>
      </c>
      <c r="F6" s="15">
        <v>24</v>
      </c>
      <c r="G6" s="2">
        <v>2.86</v>
      </c>
      <c r="H6" s="3">
        <v>1</v>
      </c>
      <c r="I6" s="2">
        <v>2.48</v>
      </c>
      <c r="J6" s="2">
        <f t="shared" si="0"/>
        <v>0.37999999999999989</v>
      </c>
      <c r="K6" s="1">
        <v>1</v>
      </c>
      <c r="L6" s="2">
        <f t="shared" si="1"/>
        <v>0.37999999999999989</v>
      </c>
      <c r="M6" s="1">
        <v>1</v>
      </c>
      <c r="N6" s="2">
        <v>0.38</v>
      </c>
      <c r="O6" s="11" t="s">
        <v>1746</v>
      </c>
    </row>
    <row r="7" spans="1:15" x14ac:dyDescent="0.25">
      <c r="A7" s="1">
        <v>6</v>
      </c>
      <c r="B7" s="1" t="s">
        <v>279</v>
      </c>
      <c r="C7" s="10">
        <v>44669</v>
      </c>
      <c r="D7" s="22">
        <v>0</v>
      </c>
      <c r="E7" s="17" t="s">
        <v>213</v>
      </c>
      <c r="F7" s="15">
        <v>24</v>
      </c>
      <c r="G7" s="2">
        <v>2.5</v>
      </c>
      <c r="H7" s="3">
        <v>1</v>
      </c>
      <c r="I7" s="2">
        <v>2.0699999999999998</v>
      </c>
      <c r="J7" s="2">
        <f t="shared" si="0"/>
        <v>0.43000000000000016</v>
      </c>
      <c r="K7" s="1">
        <v>1</v>
      </c>
      <c r="L7" s="2">
        <f t="shared" si="1"/>
        <v>0.43000000000000016</v>
      </c>
      <c r="M7" s="1">
        <v>1</v>
      </c>
      <c r="N7" s="2">
        <v>0.43</v>
      </c>
      <c r="O7" s="11" t="s">
        <v>1746</v>
      </c>
    </row>
    <row r="8" spans="1:15" x14ac:dyDescent="0.25">
      <c r="A8" s="1">
        <v>7</v>
      </c>
      <c r="B8" s="1" t="s">
        <v>279</v>
      </c>
      <c r="C8" s="10">
        <v>44670</v>
      </c>
      <c r="D8" s="22">
        <v>0</v>
      </c>
      <c r="E8" s="17" t="s">
        <v>213</v>
      </c>
      <c r="F8" s="15">
        <v>24</v>
      </c>
      <c r="G8" s="2">
        <v>2.5</v>
      </c>
      <c r="H8" s="3">
        <v>1</v>
      </c>
      <c r="I8" s="2">
        <v>2</v>
      </c>
      <c r="J8" s="2">
        <f t="shared" si="0"/>
        <v>0.5</v>
      </c>
      <c r="K8" s="1">
        <v>1</v>
      </c>
      <c r="L8" s="2">
        <f t="shared" si="1"/>
        <v>0.5</v>
      </c>
      <c r="M8" s="1">
        <v>1</v>
      </c>
      <c r="N8" s="2">
        <v>0.5</v>
      </c>
      <c r="O8" s="11" t="s">
        <v>1746</v>
      </c>
    </row>
    <row r="9" spans="1:15" x14ac:dyDescent="0.25">
      <c r="A9" s="1">
        <v>8</v>
      </c>
      <c r="B9" s="1" t="s">
        <v>279</v>
      </c>
      <c r="C9" s="10">
        <v>44671</v>
      </c>
      <c r="D9" s="22">
        <v>0</v>
      </c>
      <c r="E9" s="17" t="s">
        <v>213</v>
      </c>
      <c r="F9" s="15">
        <v>24</v>
      </c>
      <c r="G9" s="2">
        <v>2.2999999999999998</v>
      </c>
      <c r="H9" s="3">
        <v>1.1000000000000001</v>
      </c>
      <c r="I9" s="2">
        <v>1.81</v>
      </c>
      <c r="J9" s="2">
        <f t="shared" si="0"/>
        <v>0.48999999999999977</v>
      </c>
      <c r="K9" s="1">
        <v>1</v>
      </c>
      <c r="L9" s="2">
        <f t="shared" si="1"/>
        <v>0.48999999999999977</v>
      </c>
      <c r="M9" s="1">
        <v>1</v>
      </c>
      <c r="N9" s="2">
        <v>0.49</v>
      </c>
      <c r="O9" s="11" t="s">
        <v>1746</v>
      </c>
    </row>
    <row r="10" spans="1:15" x14ac:dyDescent="0.25">
      <c r="A10" s="1">
        <v>9</v>
      </c>
      <c r="B10" s="1" t="s">
        <v>279</v>
      </c>
      <c r="C10" s="10">
        <v>44672</v>
      </c>
      <c r="D10" s="22">
        <v>0</v>
      </c>
      <c r="E10" s="17" t="s">
        <v>213</v>
      </c>
      <c r="F10" s="15">
        <v>24</v>
      </c>
      <c r="G10" s="2">
        <v>2.56</v>
      </c>
      <c r="H10" s="3">
        <v>1</v>
      </c>
      <c r="I10" s="2">
        <v>2.15</v>
      </c>
      <c r="J10" s="2">
        <f t="shared" si="0"/>
        <v>0.41000000000000014</v>
      </c>
      <c r="K10" s="1">
        <v>1</v>
      </c>
      <c r="L10" s="2">
        <f t="shared" si="1"/>
        <v>0.41000000000000014</v>
      </c>
      <c r="M10" s="1">
        <v>1</v>
      </c>
      <c r="N10" s="2">
        <v>0.41</v>
      </c>
      <c r="O10" s="11" t="s">
        <v>1746</v>
      </c>
    </row>
    <row r="11" spans="1:15" x14ac:dyDescent="0.25">
      <c r="A11" s="1">
        <v>10</v>
      </c>
      <c r="B11" s="1" t="s">
        <v>279</v>
      </c>
      <c r="C11" s="10">
        <v>44673</v>
      </c>
      <c r="D11" s="22">
        <v>0</v>
      </c>
      <c r="E11" s="17" t="s">
        <v>213</v>
      </c>
      <c r="F11" s="15">
        <v>24</v>
      </c>
      <c r="G11" s="2">
        <v>2.54</v>
      </c>
      <c r="H11" s="3">
        <v>1</v>
      </c>
      <c r="I11" s="2">
        <v>2.12</v>
      </c>
      <c r="J11" s="2">
        <f t="shared" si="0"/>
        <v>0.41999999999999993</v>
      </c>
      <c r="K11" s="1">
        <v>1</v>
      </c>
      <c r="L11" s="2">
        <f t="shared" si="1"/>
        <v>0.41999999999999993</v>
      </c>
      <c r="M11" s="1">
        <v>1</v>
      </c>
      <c r="N11" s="2">
        <v>0.42</v>
      </c>
      <c r="O11" s="11" t="s">
        <v>1746</v>
      </c>
    </row>
    <row r="12" spans="1:15" x14ac:dyDescent="0.25">
      <c r="A12" s="1">
        <v>11</v>
      </c>
      <c r="B12" s="1" t="s">
        <v>279</v>
      </c>
      <c r="C12" s="10">
        <v>44674</v>
      </c>
      <c r="D12" s="22">
        <v>0</v>
      </c>
      <c r="E12" s="17" t="s">
        <v>213</v>
      </c>
      <c r="F12" s="15">
        <v>24</v>
      </c>
      <c r="G12" s="2">
        <v>2.64</v>
      </c>
      <c r="H12" s="3">
        <v>1</v>
      </c>
      <c r="I12" s="2">
        <v>2.23</v>
      </c>
      <c r="J12" s="2">
        <f t="shared" si="0"/>
        <v>0.41000000000000014</v>
      </c>
      <c r="K12" s="1">
        <v>1</v>
      </c>
      <c r="L12" s="2">
        <f t="shared" si="1"/>
        <v>0.41000000000000014</v>
      </c>
      <c r="M12" s="1">
        <v>1</v>
      </c>
      <c r="N12" s="2">
        <v>0.41</v>
      </c>
      <c r="O12" s="11" t="s">
        <v>1746</v>
      </c>
    </row>
    <row r="13" spans="1:15" x14ac:dyDescent="0.25">
      <c r="A13" s="1">
        <v>12</v>
      </c>
      <c r="B13" s="1" t="s">
        <v>279</v>
      </c>
      <c r="C13" s="10">
        <v>44675</v>
      </c>
      <c r="D13" s="22">
        <v>0</v>
      </c>
      <c r="E13" s="17" t="s">
        <v>213</v>
      </c>
      <c r="F13" s="15">
        <v>24</v>
      </c>
      <c r="G13" s="2">
        <v>2.62</v>
      </c>
      <c r="H13" s="3">
        <v>1</v>
      </c>
      <c r="I13" s="2">
        <v>2.21</v>
      </c>
      <c r="J13" s="2">
        <f t="shared" si="0"/>
        <v>0.41000000000000014</v>
      </c>
      <c r="K13" s="1">
        <v>1</v>
      </c>
      <c r="L13" s="2">
        <f t="shared" si="1"/>
        <v>0.41000000000000014</v>
      </c>
      <c r="M13" s="1">
        <v>1</v>
      </c>
      <c r="N13" s="2">
        <v>0.41</v>
      </c>
      <c r="O13" s="11" t="s">
        <v>1746</v>
      </c>
    </row>
    <row r="14" spans="1:15" x14ac:dyDescent="0.25">
      <c r="A14" s="1">
        <v>13</v>
      </c>
      <c r="B14" s="1" t="s">
        <v>279</v>
      </c>
      <c r="C14" s="10">
        <v>44676</v>
      </c>
      <c r="D14" s="22">
        <v>0</v>
      </c>
      <c r="E14" s="17" t="s">
        <v>213</v>
      </c>
      <c r="F14" s="15">
        <v>24</v>
      </c>
      <c r="G14" s="2">
        <v>2.61</v>
      </c>
      <c r="H14" s="3">
        <v>1</v>
      </c>
      <c r="I14" s="2">
        <v>2.2000000000000002</v>
      </c>
      <c r="J14" s="2">
        <f t="shared" si="0"/>
        <v>0.4099999999999997</v>
      </c>
      <c r="K14" s="1">
        <v>1</v>
      </c>
      <c r="L14" s="2">
        <f t="shared" si="1"/>
        <v>0.4099999999999997</v>
      </c>
      <c r="M14" s="1">
        <v>1</v>
      </c>
      <c r="N14" s="2">
        <v>0.41</v>
      </c>
      <c r="O14" s="11" t="s">
        <v>1746</v>
      </c>
    </row>
    <row r="15" spans="1:15" x14ac:dyDescent="0.25">
      <c r="A15" s="1">
        <v>14</v>
      </c>
      <c r="B15" s="1" t="s">
        <v>279</v>
      </c>
      <c r="C15" s="10">
        <v>44677</v>
      </c>
      <c r="D15" s="22">
        <v>0</v>
      </c>
      <c r="E15" s="17" t="s">
        <v>213</v>
      </c>
      <c r="F15" s="15">
        <v>24</v>
      </c>
      <c r="G15" s="2">
        <v>2.71</v>
      </c>
      <c r="H15" s="3">
        <v>1</v>
      </c>
      <c r="I15" s="2">
        <v>2.2799999999999998</v>
      </c>
      <c r="J15" s="2">
        <f t="shared" si="0"/>
        <v>0.43000000000000016</v>
      </c>
      <c r="K15" s="1">
        <v>1</v>
      </c>
      <c r="L15" s="2">
        <f t="shared" si="1"/>
        <v>0.43000000000000016</v>
      </c>
      <c r="M15" s="1">
        <v>1</v>
      </c>
      <c r="N15" s="2">
        <v>0.43</v>
      </c>
      <c r="O15" s="11" t="s">
        <v>1746</v>
      </c>
    </row>
    <row r="16" spans="1:15" x14ac:dyDescent="0.25">
      <c r="A16" s="1">
        <v>15</v>
      </c>
      <c r="B16" s="1" t="s">
        <v>279</v>
      </c>
      <c r="C16" s="10">
        <v>44678</v>
      </c>
      <c r="D16" s="22">
        <v>0</v>
      </c>
      <c r="E16" s="17" t="s">
        <v>213</v>
      </c>
      <c r="F16" s="15">
        <v>24</v>
      </c>
      <c r="G16" s="2">
        <v>2.75</v>
      </c>
      <c r="H16" s="3">
        <v>1</v>
      </c>
      <c r="I16" s="2">
        <v>2.29</v>
      </c>
      <c r="J16" s="2">
        <f t="shared" si="0"/>
        <v>0.45999999999999996</v>
      </c>
      <c r="K16" s="1">
        <v>1</v>
      </c>
      <c r="L16" s="2">
        <f t="shared" si="1"/>
        <v>0.45999999999999996</v>
      </c>
      <c r="M16" s="1">
        <v>1</v>
      </c>
      <c r="N16" s="2">
        <v>0.46</v>
      </c>
      <c r="O16" s="11" t="s">
        <v>1746</v>
      </c>
    </row>
    <row r="17" spans="1:15" x14ac:dyDescent="0.25">
      <c r="A17" s="1">
        <v>16</v>
      </c>
      <c r="B17" s="1" t="s">
        <v>279</v>
      </c>
      <c r="C17" s="10">
        <v>44679</v>
      </c>
      <c r="D17" s="22">
        <v>0</v>
      </c>
      <c r="E17" s="1" t="s">
        <v>213</v>
      </c>
      <c r="F17" s="15">
        <v>24</v>
      </c>
      <c r="G17" s="2">
        <v>3.5</v>
      </c>
      <c r="H17" s="3">
        <v>1</v>
      </c>
      <c r="I17" s="2">
        <v>2.48</v>
      </c>
      <c r="J17" s="2">
        <f t="shared" si="0"/>
        <v>1.02</v>
      </c>
      <c r="K17" s="1">
        <v>1</v>
      </c>
      <c r="L17" s="2">
        <f t="shared" si="1"/>
        <v>1.02</v>
      </c>
      <c r="M17" s="1">
        <v>1</v>
      </c>
      <c r="N17" s="2">
        <v>1.02</v>
      </c>
      <c r="O17" s="11" t="s">
        <v>1746</v>
      </c>
    </row>
    <row r="18" spans="1:15" x14ac:dyDescent="0.25">
      <c r="A18" s="1">
        <v>17</v>
      </c>
      <c r="B18" s="1" t="s">
        <v>279</v>
      </c>
      <c r="C18" s="10">
        <v>44680</v>
      </c>
      <c r="D18" s="22">
        <v>0</v>
      </c>
      <c r="E18" s="1" t="s">
        <v>213</v>
      </c>
      <c r="F18" s="15">
        <v>24</v>
      </c>
      <c r="G18" s="2">
        <v>3.2</v>
      </c>
      <c r="H18" s="3">
        <v>1</v>
      </c>
      <c r="I18" s="2">
        <v>2.72</v>
      </c>
      <c r="J18" s="2">
        <f t="shared" si="0"/>
        <v>0.48</v>
      </c>
      <c r="K18" s="1">
        <v>1</v>
      </c>
      <c r="L18" s="2">
        <f t="shared" si="1"/>
        <v>0.48</v>
      </c>
      <c r="M18" s="1">
        <v>1</v>
      </c>
      <c r="N18" s="2">
        <v>0.48</v>
      </c>
      <c r="O18" s="11" t="s">
        <v>1746</v>
      </c>
    </row>
    <row r="19" spans="1:15" x14ac:dyDescent="0.25">
      <c r="A19" s="1">
        <v>18</v>
      </c>
      <c r="B19" s="1" t="s">
        <v>279</v>
      </c>
      <c r="C19" s="10">
        <v>44681</v>
      </c>
      <c r="D19" s="22">
        <v>0</v>
      </c>
      <c r="E19" s="1" t="s">
        <v>213</v>
      </c>
      <c r="F19" s="15">
        <v>24</v>
      </c>
      <c r="G19" s="2">
        <v>3.6</v>
      </c>
      <c r="H19" s="3">
        <v>5</v>
      </c>
      <c r="I19" s="2">
        <v>3.09</v>
      </c>
      <c r="J19" s="2">
        <f t="shared" si="0"/>
        <v>0.51000000000000023</v>
      </c>
      <c r="K19" s="1">
        <v>1</v>
      </c>
      <c r="L19" s="2">
        <f t="shared" si="1"/>
        <v>0.51000000000000023</v>
      </c>
      <c r="M19" s="1">
        <v>1</v>
      </c>
      <c r="N19" s="2">
        <v>0.51</v>
      </c>
      <c r="O19" s="11" t="s">
        <v>1746</v>
      </c>
    </row>
    <row r="20" spans="1:15" x14ac:dyDescent="0.25">
      <c r="A20" s="1">
        <v>19</v>
      </c>
      <c r="B20" s="1" t="s">
        <v>279</v>
      </c>
      <c r="C20" s="10">
        <v>44682</v>
      </c>
      <c r="D20" s="22">
        <v>0</v>
      </c>
      <c r="E20" s="1" t="s">
        <v>213</v>
      </c>
      <c r="F20" s="15">
        <v>24</v>
      </c>
      <c r="G20" s="2">
        <v>3.6</v>
      </c>
      <c r="H20" s="3">
        <v>5</v>
      </c>
      <c r="I20" s="2">
        <v>3.13</v>
      </c>
      <c r="J20" s="2">
        <f t="shared" si="0"/>
        <v>0.4700000000000002</v>
      </c>
      <c r="K20" s="1">
        <v>1</v>
      </c>
      <c r="L20" s="2">
        <f t="shared" si="1"/>
        <v>0.4700000000000002</v>
      </c>
      <c r="M20" s="1">
        <v>1</v>
      </c>
      <c r="N20" s="2">
        <v>0.47</v>
      </c>
      <c r="O20" s="11" t="s">
        <v>1746</v>
      </c>
    </row>
    <row r="21" spans="1:15" x14ac:dyDescent="0.25">
      <c r="A21" s="1">
        <v>20</v>
      </c>
      <c r="B21" s="1" t="s">
        <v>279</v>
      </c>
      <c r="C21" s="10">
        <v>44683</v>
      </c>
      <c r="D21" s="22">
        <v>0</v>
      </c>
      <c r="E21" s="1" t="s">
        <v>213</v>
      </c>
      <c r="F21" s="15">
        <v>24</v>
      </c>
      <c r="G21" s="2">
        <v>3.6</v>
      </c>
      <c r="H21" s="3">
        <v>5</v>
      </c>
      <c r="I21" s="2">
        <v>3.12</v>
      </c>
      <c r="J21" s="2">
        <f t="shared" si="0"/>
        <v>0.48</v>
      </c>
      <c r="K21" s="1">
        <v>1</v>
      </c>
      <c r="L21" s="2">
        <f t="shared" si="1"/>
        <v>0.48</v>
      </c>
      <c r="M21" s="1">
        <v>1</v>
      </c>
      <c r="N21" s="2">
        <v>0.48</v>
      </c>
      <c r="O21" s="11" t="s">
        <v>1746</v>
      </c>
    </row>
    <row r="22" spans="1:15" x14ac:dyDescent="0.25">
      <c r="A22" s="1">
        <v>21</v>
      </c>
      <c r="B22" s="1" t="s">
        <v>279</v>
      </c>
      <c r="C22" s="10">
        <v>44684</v>
      </c>
      <c r="D22" s="22">
        <v>0</v>
      </c>
      <c r="E22" s="1" t="s">
        <v>213</v>
      </c>
      <c r="F22" s="15">
        <v>24</v>
      </c>
      <c r="G22" s="2">
        <v>3.6</v>
      </c>
      <c r="H22" s="3">
        <v>5</v>
      </c>
      <c r="I22" s="2">
        <v>3.07</v>
      </c>
      <c r="J22" s="2">
        <f t="shared" si="0"/>
        <v>0.53000000000000025</v>
      </c>
      <c r="K22" s="1">
        <v>1</v>
      </c>
      <c r="L22" s="2">
        <f t="shared" si="1"/>
        <v>0.53000000000000025</v>
      </c>
      <c r="M22" s="1">
        <v>1</v>
      </c>
      <c r="N22" s="2">
        <v>0.53</v>
      </c>
      <c r="O22" s="11" t="s">
        <v>1746</v>
      </c>
    </row>
    <row r="23" spans="1:15" x14ac:dyDescent="0.25">
      <c r="A23" s="1">
        <v>22</v>
      </c>
      <c r="B23" s="1" t="s">
        <v>279</v>
      </c>
      <c r="C23" s="10">
        <v>44685</v>
      </c>
      <c r="D23" s="22">
        <v>0</v>
      </c>
      <c r="E23" s="1" t="s">
        <v>213</v>
      </c>
      <c r="F23" s="15">
        <v>24</v>
      </c>
      <c r="G23" s="2">
        <v>3.6</v>
      </c>
      <c r="H23" s="3">
        <v>5</v>
      </c>
      <c r="I23" s="2">
        <v>2.86</v>
      </c>
      <c r="J23" s="2">
        <f t="shared" si="0"/>
        <v>0.74000000000000021</v>
      </c>
      <c r="K23" s="1">
        <v>1</v>
      </c>
      <c r="L23" s="2">
        <f t="shared" si="1"/>
        <v>0.74000000000000021</v>
      </c>
      <c r="M23" s="1">
        <v>1</v>
      </c>
      <c r="N23" s="2">
        <v>0.74</v>
      </c>
      <c r="O23" s="11" t="s">
        <v>1746</v>
      </c>
    </row>
    <row r="24" spans="1:15" x14ac:dyDescent="0.25">
      <c r="A24" s="1">
        <v>23</v>
      </c>
      <c r="B24" s="1" t="s">
        <v>279</v>
      </c>
      <c r="C24" s="10">
        <v>44686</v>
      </c>
      <c r="D24" s="22">
        <v>0</v>
      </c>
      <c r="E24" s="1" t="s">
        <v>213</v>
      </c>
      <c r="F24" s="15">
        <v>24</v>
      </c>
      <c r="G24" s="2">
        <v>3.6</v>
      </c>
      <c r="H24" s="3">
        <v>5</v>
      </c>
      <c r="I24" s="2">
        <v>2.81</v>
      </c>
      <c r="J24" s="2">
        <f t="shared" si="0"/>
        <v>0.79</v>
      </c>
      <c r="K24" s="1">
        <v>1</v>
      </c>
      <c r="L24" s="2">
        <f t="shared" si="1"/>
        <v>0.79</v>
      </c>
      <c r="M24" s="1">
        <v>1</v>
      </c>
      <c r="N24" s="2">
        <v>0.79</v>
      </c>
      <c r="O24" s="11" t="s">
        <v>1746</v>
      </c>
    </row>
    <row r="25" spans="1:15" x14ac:dyDescent="0.25">
      <c r="A25" s="1">
        <v>24</v>
      </c>
      <c r="B25" s="1" t="s">
        <v>279</v>
      </c>
      <c r="C25" s="10">
        <v>44687</v>
      </c>
      <c r="D25" s="22">
        <v>5.5</v>
      </c>
      <c r="E25" s="1" t="s">
        <v>213</v>
      </c>
      <c r="F25" s="15">
        <v>24</v>
      </c>
      <c r="G25" s="2">
        <v>9.24</v>
      </c>
      <c r="H25" s="3">
        <v>15</v>
      </c>
      <c r="I25" s="2">
        <v>2.74</v>
      </c>
      <c r="J25" s="2">
        <f t="shared" si="0"/>
        <v>6.5</v>
      </c>
      <c r="K25" s="1">
        <v>1</v>
      </c>
      <c r="L25" s="2">
        <f t="shared" si="1"/>
        <v>1</v>
      </c>
      <c r="M25" s="1">
        <v>1</v>
      </c>
      <c r="N25" s="2">
        <v>1</v>
      </c>
      <c r="O25" s="11" t="s">
        <v>1746</v>
      </c>
    </row>
    <row r="26" spans="1:15" x14ac:dyDescent="0.25">
      <c r="A26" s="1">
        <v>25</v>
      </c>
      <c r="B26" s="1" t="s">
        <v>279</v>
      </c>
      <c r="C26" s="10">
        <v>44688</v>
      </c>
      <c r="D26" s="22">
        <v>5.5</v>
      </c>
      <c r="E26" s="1" t="s">
        <v>213</v>
      </c>
      <c r="F26" s="15">
        <v>24</v>
      </c>
      <c r="G26" s="2">
        <v>11.81</v>
      </c>
      <c r="H26" s="3">
        <v>15</v>
      </c>
      <c r="I26" s="2">
        <v>2.87</v>
      </c>
      <c r="J26" s="2">
        <f t="shared" si="0"/>
        <v>8.9400000000000013</v>
      </c>
      <c r="K26" s="1">
        <v>1</v>
      </c>
      <c r="L26" s="2">
        <f t="shared" si="1"/>
        <v>3.4400000000000013</v>
      </c>
      <c r="M26" s="1">
        <v>1</v>
      </c>
      <c r="N26" s="2">
        <v>3.44</v>
      </c>
      <c r="O26" s="11" t="s">
        <v>1746</v>
      </c>
    </row>
    <row r="27" spans="1:15" x14ac:dyDescent="0.25">
      <c r="A27" s="1">
        <v>26</v>
      </c>
      <c r="B27" s="1" t="s">
        <v>279</v>
      </c>
      <c r="C27" s="10">
        <v>44689</v>
      </c>
      <c r="D27" s="22">
        <v>5.5</v>
      </c>
      <c r="E27" s="1" t="s">
        <v>2693</v>
      </c>
      <c r="F27" s="15">
        <v>20.8</v>
      </c>
      <c r="G27" s="2">
        <v>9</v>
      </c>
      <c r="H27" s="3">
        <v>11</v>
      </c>
      <c r="I27" s="2">
        <v>2</v>
      </c>
      <c r="J27" s="2">
        <f t="shared" si="0"/>
        <v>7</v>
      </c>
      <c r="K27" s="1">
        <v>1</v>
      </c>
      <c r="L27" s="2">
        <f t="shared" si="1"/>
        <v>1.5</v>
      </c>
      <c r="M27" s="1">
        <v>1</v>
      </c>
      <c r="N27" s="2">
        <v>1.5</v>
      </c>
      <c r="O27" s="11" t="s">
        <v>1746</v>
      </c>
    </row>
    <row r="28" spans="1:15" x14ac:dyDescent="0.25">
      <c r="A28" s="1">
        <v>27</v>
      </c>
      <c r="B28" s="1" t="s">
        <v>279</v>
      </c>
      <c r="C28" s="10">
        <v>44690</v>
      </c>
      <c r="D28" s="22">
        <v>5.5</v>
      </c>
      <c r="E28" s="1" t="s">
        <v>443</v>
      </c>
      <c r="F28" s="15">
        <v>12.5</v>
      </c>
      <c r="G28" s="2">
        <v>7</v>
      </c>
      <c r="H28" s="3">
        <v>11</v>
      </c>
      <c r="I28" s="2">
        <v>1.5</v>
      </c>
      <c r="J28" s="2">
        <f t="shared" si="0"/>
        <v>5.5</v>
      </c>
      <c r="K28" s="1">
        <v>1</v>
      </c>
      <c r="L28" s="2">
        <f t="shared" si="1"/>
        <v>0</v>
      </c>
      <c r="M28" s="1">
        <v>1</v>
      </c>
      <c r="N28" s="2">
        <v>0</v>
      </c>
      <c r="O28" s="11" t="s">
        <v>1746</v>
      </c>
    </row>
    <row r="29" spans="1:15" x14ac:dyDescent="0.25">
      <c r="A29" s="1">
        <v>28</v>
      </c>
      <c r="B29" s="1" t="s">
        <v>279</v>
      </c>
      <c r="C29" s="10">
        <v>44691</v>
      </c>
      <c r="D29" s="22">
        <v>5.5</v>
      </c>
      <c r="E29" s="1" t="s">
        <v>213</v>
      </c>
      <c r="F29" s="15">
        <v>24</v>
      </c>
      <c r="G29" s="2">
        <v>10.4</v>
      </c>
      <c r="H29" s="3">
        <v>11</v>
      </c>
      <c r="I29" s="2">
        <v>3.32</v>
      </c>
      <c r="J29" s="2">
        <f t="shared" si="0"/>
        <v>7.08</v>
      </c>
      <c r="K29" s="1">
        <v>1</v>
      </c>
      <c r="L29" s="2">
        <f t="shared" si="1"/>
        <v>1.58</v>
      </c>
      <c r="M29" s="1">
        <v>1</v>
      </c>
      <c r="N29" s="2">
        <v>1.58</v>
      </c>
      <c r="O29" s="11" t="s">
        <v>1746</v>
      </c>
    </row>
    <row r="30" spans="1:15" x14ac:dyDescent="0.25">
      <c r="A30" s="1">
        <v>29</v>
      </c>
      <c r="B30" s="1" t="s">
        <v>279</v>
      </c>
      <c r="C30" s="10">
        <v>44692</v>
      </c>
      <c r="D30" s="22">
        <v>5.5</v>
      </c>
      <c r="E30" s="1" t="s">
        <v>213</v>
      </c>
      <c r="F30" s="15">
        <v>24</v>
      </c>
      <c r="G30" s="2">
        <v>10.46</v>
      </c>
      <c r="H30" s="3">
        <v>10</v>
      </c>
      <c r="I30" s="2">
        <v>3.26</v>
      </c>
      <c r="J30" s="2">
        <f t="shared" si="0"/>
        <v>7.2000000000000011</v>
      </c>
      <c r="K30" s="1">
        <v>1</v>
      </c>
      <c r="L30" s="2">
        <f t="shared" si="1"/>
        <v>1.7000000000000011</v>
      </c>
      <c r="M30" s="1">
        <v>1</v>
      </c>
      <c r="N30" s="2">
        <v>1.7</v>
      </c>
      <c r="O30" s="11" t="s">
        <v>1746</v>
      </c>
    </row>
    <row r="31" spans="1:15" x14ac:dyDescent="0.25">
      <c r="A31" s="1">
        <v>30</v>
      </c>
      <c r="B31" s="1" t="s">
        <v>279</v>
      </c>
      <c r="C31" s="10">
        <v>44693</v>
      </c>
      <c r="D31" s="22">
        <v>5.5</v>
      </c>
      <c r="E31" s="1" t="s">
        <v>213</v>
      </c>
      <c r="F31" s="15">
        <v>24</v>
      </c>
      <c r="G31" s="2">
        <v>10.29</v>
      </c>
      <c r="H31" s="3">
        <v>10</v>
      </c>
      <c r="I31" s="2">
        <v>3.26</v>
      </c>
      <c r="J31" s="2">
        <f t="shared" si="0"/>
        <v>7.0299999999999994</v>
      </c>
      <c r="K31" s="1">
        <v>1</v>
      </c>
      <c r="L31" s="2">
        <f t="shared" si="1"/>
        <v>1.5299999999999994</v>
      </c>
      <c r="M31" s="1">
        <v>1</v>
      </c>
      <c r="N31" s="2">
        <v>1.53</v>
      </c>
      <c r="O31" s="11" t="s">
        <v>1746</v>
      </c>
    </row>
    <row r="32" spans="1:15" x14ac:dyDescent="0.25">
      <c r="A32" s="1">
        <v>31</v>
      </c>
      <c r="B32" s="1" t="s">
        <v>279</v>
      </c>
      <c r="C32" s="10">
        <v>44694</v>
      </c>
      <c r="D32" s="22">
        <v>5.5</v>
      </c>
      <c r="E32" s="1" t="s">
        <v>213</v>
      </c>
      <c r="F32" s="15">
        <v>24</v>
      </c>
      <c r="G32" s="2">
        <v>10.16</v>
      </c>
      <c r="H32" s="3">
        <v>10</v>
      </c>
      <c r="I32" s="2">
        <v>3.19</v>
      </c>
      <c r="J32" s="2">
        <f t="shared" si="0"/>
        <v>6.9700000000000006</v>
      </c>
      <c r="K32" s="1">
        <v>1</v>
      </c>
      <c r="L32" s="2">
        <f t="shared" si="1"/>
        <v>1.4700000000000006</v>
      </c>
      <c r="M32" s="1">
        <v>1</v>
      </c>
      <c r="N32" s="2">
        <v>1.47</v>
      </c>
      <c r="O32" s="11" t="s">
        <v>1746</v>
      </c>
    </row>
    <row r="33" spans="1:15" x14ac:dyDescent="0.25">
      <c r="A33" s="1">
        <v>32</v>
      </c>
      <c r="B33" s="1" t="s">
        <v>279</v>
      </c>
      <c r="C33" s="10">
        <v>44695</v>
      </c>
      <c r="D33" s="22">
        <v>5.5</v>
      </c>
      <c r="E33" s="1" t="s">
        <v>213</v>
      </c>
      <c r="F33" s="15">
        <v>24</v>
      </c>
      <c r="G33" s="2">
        <v>10.66</v>
      </c>
      <c r="H33" s="3">
        <v>10</v>
      </c>
      <c r="I33" s="2">
        <v>3.32</v>
      </c>
      <c r="J33" s="2">
        <f t="shared" si="0"/>
        <v>7.34</v>
      </c>
      <c r="K33" s="1">
        <v>1</v>
      </c>
      <c r="L33" s="2">
        <f t="shared" si="1"/>
        <v>1.8399999999999999</v>
      </c>
      <c r="M33" s="1">
        <v>1</v>
      </c>
      <c r="N33" s="2">
        <v>1.84</v>
      </c>
      <c r="O33" s="11" t="s">
        <v>1746</v>
      </c>
    </row>
    <row r="34" spans="1:15" x14ac:dyDescent="0.25">
      <c r="A34" s="1">
        <v>33</v>
      </c>
      <c r="B34" s="1" t="s">
        <v>279</v>
      </c>
      <c r="C34" s="10">
        <v>44696</v>
      </c>
      <c r="D34" s="22">
        <v>5.5</v>
      </c>
      <c r="E34" s="1" t="s">
        <v>213</v>
      </c>
      <c r="F34" s="15">
        <v>24</v>
      </c>
      <c r="G34" s="2">
        <v>10.47</v>
      </c>
      <c r="H34" s="3">
        <v>9</v>
      </c>
      <c r="I34" s="2">
        <v>3.36</v>
      </c>
      <c r="J34" s="2">
        <f t="shared" si="0"/>
        <v>7.1100000000000012</v>
      </c>
      <c r="K34" s="1">
        <v>1</v>
      </c>
      <c r="L34" s="2">
        <f t="shared" si="1"/>
        <v>1.6100000000000012</v>
      </c>
      <c r="M34" s="1">
        <v>1</v>
      </c>
      <c r="N34" s="2">
        <v>1.61</v>
      </c>
      <c r="O34" s="11" t="s">
        <v>1746</v>
      </c>
    </row>
    <row r="35" spans="1:15" x14ac:dyDescent="0.25">
      <c r="A35" s="1">
        <v>34</v>
      </c>
      <c r="B35" s="1" t="s">
        <v>279</v>
      </c>
      <c r="C35" s="10">
        <v>44697</v>
      </c>
      <c r="D35" s="22">
        <v>5.5</v>
      </c>
      <c r="E35" s="1" t="s">
        <v>213</v>
      </c>
      <c r="F35" s="15">
        <v>24</v>
      </c>
      <c r="G35" s="2">
        <v>10.47</v>
      </c>
      <c r="H35" s="3">
        <v>9</v>
      </c>
      <c r="I35" s="2">
        <v>3.35</v>
      </c>
      <c r="J35" s="2">
        <f t="shared" si="0"/>
        <v>7.120000000000001</v>
      </c>
      <c r="K35" s="1">
        <v>1</v>
      </c>
      <c r="L35" s="2">
        <f t="shared" si="1"/>
        <v>1.620000000000001</v>
      </c>
      <c r="M35" s="1">
        <v>1</v>
      </c>
      <c r="N35" s="2">
        <v>1.62</v>
      </c>
      <c r="O35" s="11" t="s">
        <v>1746</v>
      </c>
    </row>
    <row r="36" spans="1:15" x14ac:dyDescent="0.25">
      <c r="A36" s="1">
        <v>35</v>
      </c>
      <c r="B36" s="1" t="s">
        <v>279</v>
      </c>
      <c r="C36" s="10">
        <v>44698</v>
      </c>
      <c r="D36" s="22">
        <v>3</v>
      </c>
      <c r="E36" s="1" t="s">
        <v>213</v>
      </c>
      <c r="F36" s="15">
        <v>24</v>
      </c>
      <c r="G36" s="2">
        <v>7.2</v>
      </c>
      <c r="H36" s="3">
        <v>8</v>
      </c>
      <c r="I36" s="2">
        <v>3.37</v>
      </c>
      <c r="J36" s="2">
        <f t="shared" si="0"/>
        <v>3.83</v>
      </c>
      <c r="K36" s="1">
        <v>1</v>
      </c>
      <c r="L36" s="2">
        <f t="shared" si="1"/>
        <v>0.83000000000000007</v>
      </c>
      <c r="M36" s="1">
        <v>1</v>
      </c>
      <c r="N36" s="2">
        <v>0.83</v>
      </c>
      <c r="O36" s="11" t="s">
        <v>2694</v>
      </c>
    </row>
    <row r="37" spans="1:15" x14ac:dyDescent="0.25">
      <c r="A37" s="1">
        <v>36</v>
      </c>
      <c r="B37" s="1" t="s">
        <v>279</v>
      </c>
      <c r="C37" s="10">
        <v>44699</v>
      </c>
      <c r="D37" s="22">
        <v>3</v>
      </c>
      <c r="E37" s="1" t="s">
        <v>213</v>
      </c>
      <c r="F37" s="15">
        <v>24</v>
      </c>
      <c r="G37" s="2">
        <v>7.55</v>
      </c>
      <c r="H37" s="3">
        <v>6</v>
      </c>
      <c r="I37" s="2">
        <v>3.32</v>
      </c>
      <c r="J37" s="2">
        <f t="shared" si="0"/>
        <v>4.2300000000000004</v>
      </c>
      <c r="K37" s="1">
        <v>1</v>
      </c>
      <c r="L37" s="2">
        <f t="shared" si="1"/>
        <v>1.2300000000000004</v>
      </c>
      <c r="M37" s="1">
        <v>1</v>
      </c>
      <c r="N37" s="2">
        <v>1.23</v>
      </c>
      <c r="O37" s="11" t="s">
        <v>1746</v>
      </c>
    </row>
    <row r="38" spans="1:15" x14ac:dyDescent="0.25">
      <c r="A38" s="1">
        <v>37</v>
      </c>
      <c r="B38" s="1" t="s">
        <v>279</v>
      </c>
      <c r="C38" s="10">
        <v>44700</v>
      </c>
      <c r="D38" s="22">
        <v>3</v>
      </c>
      <c r="E38" s="1" t="s">
        <v>213</v>
      </c>
      <c r="F38" s="15">
        <v>24</v>
      </c>
      <c r="G38" s="2">
        <v>7.56</v>
      </c>
      <c r="H38" s="3">
        <v>6</v>
      </c>
      <c r="I38" s="2">
        <v>3.27</v>
      </c>
      <c r="J38" s="2">
        <f t="shared" si="0"/>
        <v>4.2899999999999991</v>
      </c>
      <c r="K38" s="1">
        <v>1</v>
      </c>
      <c r="L38" s="2">
        <f t="shared" si="1"/>
        <v>1.2899999999999991</v>
      </c>
      <c r="M38" s="1">
        <v>1</v>
      </c>
      <c r="N38" s="2">
        <v>1.29</v>
      </c>
      <c r="O38" s="11" t="s">
        <v>1746</v>
      </c>
    </row>
    <row r="39" spans="1:15" x14ac:dyDescent="0.25">
      <c r="A39" s="1">
        <v>38</v>
      </c>
      <c r="B39" s="1" t="s">
        <v>279</v>
      </c>
      <c r="C39" s="10">
        <v>44701</v>
      </c>
      <c r="D39" s="22">
        <v>3</v>
      </c>
      <c r="E39" s="1" t="s">
        <v>213</v>
      </c>
      <c r="F39" s="15">
        <v>24</v>
      </c>
      <c r="G39" s="2">
        <v>7.54</v>
      </c>
      <c r="H39" s="3">
        <v>6</v>
      </c>
      <c r="I39" s="2">
        <v>3.22</v>
      </c>
      <c r="J39" s="2">
        <f t="shared" si="0"/>
        <v>4.32</v>
      </c>
      <c r="K39" s="1">
        <v>1</v>
      </c>
      <c r="L39" s="2">
        <f t="shared" si="1"/>
        <v>1.3200000000000003</v>
      </c>
      <c r="M39" s="1">
        <v>1</v>
      </c>
      <c r="N39" s="2">
        <v>1.32</v>
      </c>
      <c r="O39" s="11" t="s">
        <v>1746</v>
      </c>
    </row>
    <row r="40" spans="1:15" x14ac:dyDescent="0.25">
      <c r="A40" s="1">
        <v>39</v>
      </c>
      <c r="B40" s="1" t="s">
        <v>279</v>
      </c>
      <c r="C40" s="10">
        <v>44702</v>
      </c>
      <c r="D40" s="22">
        <v>3</v>
      </c>
      <c r="E40" s="1" t="s">
        <v>213</v>
      </c>
      <c r="F40" s="15">
        <v>24</v>
      </c>
      <c r="G40" s="2">
        <v>7.57</v>
      </c>
      <c r="H40" s="3">
        <v>6</v>
      </c>
      <c r="I40" s="2">
        <v>3.26</v>
      </c>
      <c r="J40" s="2">
        <f t="shared" si="0"/>
        <v>4.3100000000000005</v>
      </c>
      <c r="K40" s="1">
        <v>1</v>
      </c>
      <c r="L40" s="2">
        <f t="shared" si="1"/>
        <v>1.3100000000000005</v>
      </c>
      <c r="M40" s="1">
        <v>1</v>
      </c>
      <c r="N40" s="2">
        <v>1.31</v>
      </c>
      <c r="O40" s="11" t="s">
        <v>1746</v>
      </c>
    </row>
    <row r="41" spans="1:15" x14ac:dyDescent="0.25">
      <c r="A41" s="1">
        <v>40</v>
      </c>
      <c r="B41" s="1" t="s">
        <v>279</v>
      </c>
      <c r="C41" s="10">
        <v>44703</v>
      </c>
      <c r="D41" s="22">
        <v>3</v>
      </c>
      <c r="E41" s="1" t="s">
        <v>213</v>
      </c>
      <c r="F41" s="15">
        <v>24</v>
      </c>
      <c r="G41" s="2">
        <v>7.58</v>
      </c>
      <c r="H41" s="3">
        <v>6</v>
      </c>
      <c r="I41" s="2">
        <v>3.26</v>
      </c>
      <c r="J41" s="2">
        <f t="shared" si="0"/>
        <v>4.32</v>
      </c>
      <c r="K41" s="1">
        <v>1</v>
      </c>
      <c r="L41" s="2">
        <f t="shared" si="1"/>
        <v>1.3200000000000003</v>
      </c>
      <c r="M41" s="1">
        <v>1</v>
      </c>
      <c r="N41" s="2">
        <v>1.32</v>
      </c>
      <c r="O41" s="11" t="s">
        <v>1746</v>
      </c>
    </row>
    <row r="42" spans="1:15" x14ac:dyDescent="0.25">
      <c r="A42" s="1">
        <v>41</v>
      </c>
      <c r="B42" s="1" t="s">
        <v>279</v>
      </c>
      <c r="C42" s="10">
        <v>44704</v>
      </c>
      <c r="D42" s="22">
        <v>3</v>
      </c>
      <c r="E42" s="1" t="s">
        <v>213</v>
      </c>
      <c r="F42" s="15">
        <v>24</v>
      </c>
      <c r="G42" s="2">
        <v>7.57</v>
      </c>
      <c r="H42" s="3">
        <v>6</v>
      </c>
      <c r="I42" s="2">
        <v>3.24</v>
      </c>
      <c r="J42" s="2">
        <f t="shared" si="0"/>
        <v>4.33</v>
      </c>
      <c r="K42" s="1">
        <v>1</v>
      </c>
      <c r="L42" s="2">
        <f t="shared" si="1"/>
        <v>1.33</v>
      </c>
      <c r="M42" s="1">
        <v>1</v>
      </c>
      <c r="N42" s="2">
        <v>1.33</v>
      </c>
      <c r="O42" s="11" t="s">
        <v>1746</v>
      </c>
    </row>
    <row r="43" spans="1:15" x14ac:dyDescent="0.25">
      <c r="A43" s="1">
        <v>42</v>
      </c>
      <c r="B43" s="1" t="s">
        <v>279</v>
      </c>
      <c r="C43" s="10">
        <v>44705</v>
      </c>
      <c r="D43" s="22">
        <v>3</v>
      </c>
      <c r="E43" s="1" t="s">
        <v>213</v>
      </c>
      <c r="F43" s="15">
        <v>24</v>
      </c>
      <c r="G43" s="2">
        <v>7.6</v>
      </c>
      <c r="H43" s="3">
        <v>6</v>
      </c>
      <c r="I43" s="2">
        <v>3.27</v>
      </c>
      <c r="J43" s="2">
        <f t="shared" si="0"/>
        <v>4.33</v>
      </c>
      <c r="K43" s="1">
        <v>1</v>
      </c>
      <c r="L43" s="2">
        <f t="shared" si="1"/>
        <v>1.33</v>
      </c>
      <c r="M43" s="1">
        <v>1</v>
      </c>
      <c r="N43" s="2">
        <v>1.33</v>
      </c>
      <c r="O43" s="11" t="s">
        <v>1746</v>
      </c>
    </row>
    <row r="44" spans="1:15" x14ac:dyDescent="0.25">
      <c r="A44" s="1">
        <v>43</v>
      </c>
      <c r="B44" s="1" t="s">
        <v>279</v>
      </c>
      <c r="C44" s="10">
        <v>44706</v>
      </c>
      <c r="D44" s="22">
        <v>3</v>
      </c>
      <c r="E44" s="1" t="s">
        <v>213</v>
      </c>
      <c r="F44" s="15">
        <v>24</v>
      </c>
      <c r="G44" s="2">
        <v>7.61</v>
      </c>
      <c r="H44" s="3">
        <v>6</v>
      </c>
      <c r="I44" s="2">
        <v>3.28</v>
      </c>
      <c r="J44" s="2">
        <f t="shared" si="0"/>
        <v>4.33</v>
      </c>
      <c r="K44" s="1">
        <v>1</v>
      </c>
      <c r="L44" s="2">
        <f t="shared" si="1"/>
        <v>1.33</v>
      </c>
      <c r="M44" s="1">
        <v>1</v>
      </c>
      <c r="N44" s="2">
        <v>1.33</v>
      </c>
      <c r="O44" s="11" t="s">
        <v>1746</v>
      </c>
    </row>
    <row r="45" spans="1:15" x14ac:dyDescent="0.25">
      <c r="A45" s="1">
        <v>44</v>
      </c>
      <c r="B45" s="1" t="s">
        <v>279</v>
      </c>
      <c r="C45" s="10">
        <v>44707</v>
      </c>
      <c r="D45" s="22">
        <v>3</v>
      </c>
      <c r="E45" s="1" t="s">
        <v>213</v>
      </c>
      <c r="F45" s="15">
        <v>24</v>
      </c>
      <c r="G45" s="2">
        <v>7.6</v>
      </c>
      <c r="H45" s="3">
        <v>6</v>
      </c>
      <c r="I45" s="2">
        <v>3.26</v>
      </c>
      <c r="J45" s="2">
        <f t="shared" si="0"/>
        <v>4.34</v>
      </c>
      <c r="K45" s="1">
        <v>1</v>
      </c>
      <c r="L45" s="2">
        <f t="shared" si="1"/>
        <v>1.3399999999999999</v>
      </c>
      <c r="M45" s="1">
        <v>1</v>
      </c>
      <c r="N45" s="2">
        <v>1.34</v>
      </c>
      <c r="O45" s="11" t="s">
        <v>1746</v>
      </c>
    </row>
    <row r="46" spans="1:15" x14ac:dyDescent="0.25">
      <c r="A46" s="1">
        <v>45</v>
      </c>
      <c r="B46" s="1" t="s">
        <v>279</v>
      </c>
      <c r="C46" s="10">
        <v>44708</v>
      </c>
      <c r="D46" s="22">
        <v>3</v>
      </c>
      <c r="E46" s="1" t="s">
        <v>213</v>
      </c>
      <c r="F46" s="15">
        <v>24</v>
      </c>
      <c r="G46" s="2">
        <v>7.61</v>
      </c>
      <c r="H46" s="3">
        <v>6</v>
      </c>
      <c r="I46" s="2">
        <v>3.28</v>
      </c>
      <c r="J46" s="2">
        <f t="shared" si="0"/>
        <v>4.33</v>
      </c>
      <c r="K46" s="1">
        <v>1</v>
      </c>
      <c r="L46" s="2">
        <f t="shared" si="1"/>
        <v>1.33</v>
      </c>
      <c r="M46" s="1">
        <v>1</v>
      </c>
      <c r="N46" s="2">
        <v>1.33</v>
      </c>
      <c r="O46" s="11" t="s">
        <v>1746</v>
      </c>
    </row>
    <row r="47" spans="1:15" x14ac:dyDescent="0.25">
      <c r="A47" s="1">
        <v>46</v>
      </c>
      <c r="B47" s="1" t="s">
        <v>279</v>
      </c>
      <c r="C47" s="10">
        <v>44709</v>
      </c>
      <c r="D47" s="22">
        <v>3</v>
      </c>
      <c r="E47" s="1" t="s">
        <v>213</v>
      </c>
      <c r="F47" s="15">
        <v>24</v>
      </c>
      <c r="G47" s="2">
        <v>7.59</v>
      </c>
      <c r="H47" s="3">
        <v>6</v>
      </c>
      <c r="I47" s="2">
        <v>3.25</v>
      </c>
      <c r="J47" s="2">
        <f t="shared" si="0"/>
        <v>4.34</v>
      </c>
      <c r="K47" s="1">
        <v>1</v>
      </c>
      <c r="L47" s="2">
        <f t="shared" si="1"/>
        <v>1.3399999999999999</v>
      </c>
      <c r="M47" s="1">
        <v>1</v>
      </c>
      <c r="N47" s="2">
        <v>1.34</v>
      </c>
      <c r="O47" s="11" t="s">
        <v>1746</v>
      </c>
    </row>
    <row r="48" spans="1:15" x14ac:dyDescent="0.25">
      <c r="A48" s="1">
        <v>47</v>
      </c>
      <c r="B48" s="1" t="s">
        <v>279</v>
      </c>
      <c r="C48" s="10">
        <v>44710</v>
      </c>
      <c r="D48" s="22">
        <v>3</v>
      </c>
      <c r="E48" s="1" t="s">
        <v>213</v>
      </c>
      <c r="F48" s="15">
        <v>24</v>
      </c>
      <c r="G48" s="2">
        <v>7.58</v>
      </c>
      <c r="H48" s="3">
        <v>6</v>
      </c>
      <c r="I48" s="2">
        <v>3.3</v>
      </c>
      <c r="J48" s="2">
        <f t="shared" si="0"/>
        <v>4.28</v>
      </c>
      <c r="K48" s="1">
        <v>1</v>
      </c>
      <c r="L48" s="2">
        <f t="shared" si="1"/>
        <v>1.2800000000000002</v>
      </c>
      <c r="M48" s="1">
        <v>1</v>
      </c>
      <c r="N48" s="2">
        <v>1.28</v>
      </c>
      <c r="O48" s="11" t="s">
        <v>1746</v>
      </c>
    </row>
    <row r="49" spans="1:15" x14ac:dyDescent="0.25">
      <c r="A49" s="1">
        <v>48</v>
      </c>
      <c r="B49" s="1" t="s">
        <v>279</v>
      </c>
      <c r="C49" s="10">
        <v>44711</v>
      </c>
      <c r="D49" s="22">
        <v>3</v>
      </c>
      <c r="E49" s="1" t="s">
        <v>213</v>
      </c>
      <c r="F49" s="15">
        <v>24</v>
      </c>
      <c r="G49" s="2">
        <v>7.54</v>
      </c>
      <c r="H49" s="3">
        <v>7</v>
      </c>
      <c r="I49" s="2">
        <v>3.21</v>
      </c>
      <c r="J49" s="2">
        <f t="shared" si="0"/>
        <v>4.33</v>
      </c>
      <c r="K49" s="1">
        <v>1</v>
      </c>
      <c r="L49" s="2">
        <f t="shared" si="1"/>
        <v>1.33</v>
      </c>
      <c r="M49" s="1">
        <v>1</v>
      </c>
      <c r="N49" s="2">
        <v>1.33</v>
      </c>
      <c r="O49" s="11" t="s">
        <v>1746</v>
      </c>
    </row>
    <row r="50" spans="1:15" x14ac:dyDescent="0.25">
      <c r="A50" s="1">
        <v>49</v>
      </c>
      <c r="B50" s="1" t="s">
        <v>279</v>
      </c>
      <c r="C50" s="10">
        <v>44712</v>
      </c>
      <c r="D50" s="22">
        <v>3</v>
      </c>
      <c r="E50" s="1" t="s">
        <v>213</v>
      </c>
      <c r="F50" s="15">
        <v>24</v>
      </c>
      <c r="G50" s="2">
        <v>7.52</v>
      </c>
      <c r="H50" s="3">
        <v>7</v>
      </c>
      <c r="I50" s="2">
        <v>3.18</v>
      </c>
      <c r="J50" s="2">
        <f t="shared" si="0"/>
        <v>4.34</v>
      </c>
      <c r="K50" s="1">
        <v>1</v>
      </c>
      <c r="L50" s="2">
        <f t="shared" si="1"/>
        <v>1.3399999999999999</v>
      </c>
      <c r="M50" s="1">
        <v>1</v>
      </c>
      <c r="N50" s="2">
        <v>1.34</v>
      </c>
      <c r="O50" s="11" t="s">
        <v>1746</v>
      </c>
    </row>
    <row r="51" spans="1:15" x14ac:dyDescent="0.25">
      <c r="A51" s="1">
        <v>50</v>
      </c>
      <c r="B51" s="1" t="s">
        <v>279</v>
      </c>
      <c r="C51" s="10">
        <v>44713</v>
      </c>
      <c r="D51" s="22">
        <v>3</v>
      </c>
      <c r="E51" s="1" t="s">
        <v>213</v>
      </c>
      <c r="F51" s="15">
        <v>24</v>
      </c>
      <c r="G51" s="2">
        <v>7.54</v>
      </c>
      <c r="H51" s="3">
        <v>7</v>
      </c>
      <c r="I51" s="2">
        <v>3.22</v>
      </c>
      <c r="J51" s="2">
        <f t="shared" si="0"/>
        <v>4.32</v>
      </c>
      <c r="K51" s="1">
        <v>1</v>
      </c>
      <c r="L51" s="2">
        <f t="shared" si="1"/>
        <v>1.3200000000000003</v>
      </c>
      <c r="M51" s="1">
        <v>1</v>
      </c>
      <c r="N51" s="2">
        <v>1.32</v>
      </c>
      <c r="O51" s="11" t="s">
        <v>1746</v>
      </c>
    </row>
    <row r="52" spans="1:15" x14ac:dyDescent="0.25">
      <c r="A52" s="1">
        <v>51</v>
      </c>
      <c r="B52" s="1" t="s">
        <v>2695</v>
      </c>
      <c r="C52" s="10">
        <v>44713</v>
      </c>
      <c r="D52" s="22">
        <v>0</v>
      </c>
      <c r="E52" s="1" t="s">
        <v>460</v>
      </c>
      <c r="F52" s="15">
        <v>2.5</v>
      </c>
      <c r="G52" s="2">
        <v>0.42</v>
      </c>
      <c r="H52" s="3">
        <v>0.51</v>
      </c>
      <c r="I52" s="2">
        <v>0.15</v>
      </c>
      <c r="J52" s="2">
        <f t="shared" si="0"/>
        <v>0.27</v>
      </c>
      <c r="K52" s="1">
        <v>1</v>
      </c>
      <c r="L52" s="2">
        <f t="shared" si="1"/>
        <v>0.27</v>
      </c>
      <c r="M52" s="1">
        <v>1</v>
      </c>
      <c r="N52" s="2">
        <v>0.27</v>
      </c>
      <c r="O52" s="11" t="s">
        <v>1746</v>
      </c>
    </row>
    <row r="53" spans="1:15" x14ac:dyDescent="0.25">
      <c r="A53" s="1">
        <v>52</v>
      </c>
      <c r="B53" s="1" t="s">
        <v>279</v>
      </c>
      <c r="C53" s="10">
        <v>44714</v>
      </c>
      <c r="D53" s="22">
        <v>3</v>
      </c>
      <c r="E53" s="1" t="s">
        <v>213</v>
      </c>
      <c r="F53" s="15">
        <v>24</v>
      </c>
      <c r="G53" s="2">
        <v>7.56</v>
      </c>
      <c r="H53" s="3">
        <v>7</v>
      </c>
      <c r="I53" s="2">
        <v>3.15</v>
      </c>
      <c r="J53" s="2">
        <f t="shared" si="0"/>
        <v>4.41</v>
      </c>
      <c r="K53" s="1">
        <v>1</v>
      </c>
      <c r="L53" s="2">
        <f t="shared" si="1"/>
        <v>1.4100000000000001</v>
      </c>
      <c r="M53" s="1">
        <v>1</v>
      </c>
      <c r="N53" s="2">
        <v>1.41</v>
      </c>
      <c r="O53" s="11" t="s">
        <v>1746</v>
      </c>
    </row>
    <row r="54" spans="1:15" x14ac:dyDescent="0.25">
      <c r="A54" s="1">
        <v>53</v>
      </c>
      <c r="B54" s="1" t="s">
        <v>279</v>
      </c>
      <c r="C54" s="10">
        <v>44715</v>
      </c>
      <c r="D54" s="22">
        <v>3</v>
      </c>
      <c r="E54" s="1" t="s">
        <v>213</v>
      </c>
      <c r="F54" s="15">
        <v>24</v>
      </c>
      <c r="G54" s="2">
        <v>7.49</v>
      </c>
      <c r="H54" s="3">
        <v>7</v>
      </c>
      <c r="I54" s="2">
        <v>3.2</v>
      </c>
      <c r="J54" s="2">
        <f t="shared" si="0"/>
        <v>4.29</v>
      </c>
      <c r="K54" s="1">
        <v>1</v>
      </c>
      <c r="L54" s="2">
        <f t="shared" si="1"/>
        <v>1.29</v>
      </c>
      <c r="M54" s="1">
        <v>1</v>
      </c>
      <c r="N54" s="2">
        <v>1.29</v>
      </c>
      <c r="O54" s="11" t="s">
        <v>1746</v>
      </c>
    </row>
    <row r="55" spans="1:15" x14ac:dyDescent="0.25">
      <c r="A55" s="1">
        <v>54</v>
      </c>
      <c r="B55" s="1" t="s">
        <v>279</v>
      </c>
      <c r="C55" s="10">
        <v>44716</v>
      </c>
      <c r="D55" s="22">
        <v>3</v>
      </c>
      <c r="E55" s="1" t="s">
        <v>213</v>
      </c>
      <c r="F55" s="15">
        <v>24</v>
      </c>
      <c r="G55" s="2">
        <v>7.53</v>
      </c>
      <c r="H55" s="3">
        <v>6</v>
      </c>
      <c r="I55" s="2">
        <v>3.26</v>
      </c>
      <c r="J55" s="2">
        <f t="shared" si="0"/>
        <v>4.2700000000000005</v>
      </c>
      <c r="K55" s="1">
        <v>1</v>
      </c>
      <c r="L55" s="2">
        <f t="shared" si="1"/>
        <v>1.2700000000000005</v>
      </c>
      <c r="M55" s="1">
        <v>1</v>
      </c>
      <c r="N55" s="2">
        <v>1.27</v>
      </c>
      <c r="O55" s="11" t="s">
        <v>1746</v>
      </c>
    </row>
    <row r="56" spans="1:15" x14ac:dyDescent="0.25">
      <c r="A56" s="1">
        <v>55</v>
      </c>
      <c r="B56" s="1" t="s">
        <v>2245</v>
      </c>
      <c r="C56" s="10">
        <v>44717</v>
      </c>
      <c r="D56" s="22">
        <v>0</v>
      </c>
      <c r="E56" s="1" t="s">
        <v>423</v>
      </c>
      <c r="F56" s="15">
        <v>11</v>
      </c>
      <c r="G56" s="2">
        <v>2.17</v>
      </c>
      <c r="H56" s="3">
        <v>10</v>
      </c>
      <c r="I56" s="2">
        <v>1.6</v>
      </c>
      <c r="J56" s="2">
        <f t="shared" si="0"/>
        <v>0.56999999999999984</v>
      </c>
      <c r="K56" s="1">
        <v>1</v>
      </c>
      <c r="L56" s="2">
        <f t="shared" si="1"/>
        <v>0.56999999999999984</v>
      </c>
      <c r="M56" s="1">
        <v>1</v>
      </c>
      <c r="N56" s="2">
        <v>0.56999999999999995</v>
      </c>
      <c r="O56" s="11" t="s">
        <v>1746</v>
      </c>
    </row>
    <row r="57" spans="1:15" x14ac:dyDescent="0.25">
      <c r="A57" s="1">
        <v>56</v>
      </c>
      <c r="B57" s="1" t="s">
        <v>279</v>
      </c>
      <c r="C57" s="10">
        <v>44717</v>
      </c>
      <c r="D57" s="22">
        <v>1.5</v>
      </c>
      <c r="E57" s="1" t="s">
        <v>2294</v>
      </c>
      <c r="F57" s="15">
        <v>11.5</v>
      </c>
      <c r="G57" s="2">
        <v>4.53</v>
      </c>
      <c r="H57" s="3">
        <v>6</v>
      </c>
      <c r="I57" s="2">
        <v>1.71</v>
      </c>
      <c r="J57" s="2">
        <f t="shared" si="0"/>
        <v>2.8200000000000003</v>
      </c>
      <c r="K57" s="1">
        <v>5</v>
      </c>
      <c r="L57" s="2">
        <f t="shared" si="1"/>
        <v>6.6000000000000014</v>
      </c>
      <c r="M57" s="1">
        <v>25</v>
      </c>
      <c r="N57" s="2">
        <v>153.71369999999999</v>
      </c>
      <c r="O57" s="11" t="s">
        <v>1746</v>
      </c>
    </row>
    <row r="58" spans="1:15" x14ac:dyDescent="0.25">
      <c r="A58" s="1">
        <v>57</v>
      </c>
      <c r="B58" s="1" t="s">
        <v>2245</v>
      </c>
      <c r="C58" s="10">
        <v>44718</v>
      </c>
      <c r="D58" s="22">
        <v>3</v>
      </c>
      <c r="E58" s="1" t="s">
        <v>213</v>
      </c>
      <c r="F58" s="15">
        <v>24</v>
      </c>
      <c r="G58" s="2">
        <v>7.58</v>
      </c>
      <c r="H58" s="3">
        <v>25.5</v>
      </c>
      <c r="I58" s="2">
        <v>3.05</v>
      </c>
      <c r="J58" s="2">
        <f t="shared" si="0"/>
        <v>4.53</v>
      </c>
      <c r="K58" s="1">
        <v>1</v>
      </c>
      <c r="L58" s="2">
        <f t="shared" si="1"/>
        <v>1.5300000000000002</v>
      </c>
      <c r="M58" s="1">
        <v>1</v>
      </c>
      <c r="N58" s="2">
        <v>1.53</v>
      </c>
      <c r="O58" s="11" t="s">
        <v>1746</v>
      </c>
    </row>
    <row r="59" spans="1:15" x14ac:dyDescent="0.25">
      <c r="A59" s="1">
        <v>58</v>
      </c>
      <c r="B59" s="1" t="s">
        <v>2245</v>
      </c>
      <c r="C59" s="10">
        <v>44719</v>
      </c>
      <c r="D59" s="22">
        <v>3</v>
      </c>
      <c r="E59" s="1" t="s">
        <v>213</v>
      </c>
      <c r="F59" s="15">
        <v>24</v>
      </c>
      <c r="G59" s="2">
        <v>7.94</v>
      </c>
      <c r="H59" s="3">
        <v>33.5</v>
      </c>
      <c r="I59" s="2">
        <v>3.04</v>
      </c>
      <c r="J59" s="2">
        <f t="shared" si="0"/>
        <v>4.9000000000000004</v>
      </c>
      <c r="K59" s="1">
        <v>1</v>
      </c>
      <c r="L59" s="2">
        <f t="shared" si="1"/>
        <v>1.9000000000000004</v>
      </c>
      <c r="M59" s="1">
        <v>1</v>
      </c>
      <c r="N59" s="2">
        <v>1.9</v>
      </c>
      <c r="O59" s="11" t="s">
        <v>1746</v>
      </c>
    </row>
    <row r="60" spans="1:15" x14ac:dyDescent="0.25">
      <c r="A60" s="1">
        <v>59</v>
      </c>
      <c r="B60" s="1" t="s">
        <v>2245</v>
      </c>
      <c r="C60" s="10">
        <v>44720</v>
      </c>
      <c r="D60" s="22">
        <v>3</v>
      </c>
      <c r="E60" s="1" t="s">
        <v>213</v>
      </c>
      <c r="F60" s="15">
        <v>24</v>
      </c>
      <c r="G60" s="2">
        <v>7.53</v>
      </c>
      <c r="H60" s="3">
        <v>35</v>
      </c>
      <c r="I60" s="2">
        <v>3.1</v>
      </c>
      <c r="J60" s="2">
        <f t="shared" si="0"/>
        <v>4.43</v>
      </c>
      <c r="K60" s="1">
        <v>1</v>
      </c>
      <c r="L60" s="2">
        <f t="shared" si="1"/>
        <v>1.4299999999999997</v>
      </c>
      <c r="M60" s="1">
        <v>1</v>
      </c>
      <c r="N60" s="2">
        <v>1.43</v>
      </c>
      <c r="O60" s="11" t="s">
        <v>1746</v>
      </c>
    </row>
    <row r="61" spans="1:15" x14ac:dyDescent="0.25">
      <c r="A61" s="1">
        <v>60</v>
      </c>
      <c r="B61" s="1" t="s">
        <v>2245</v>
      </c>
      <c r="C61" s="10">
        <v>44721</v>
      </c>
      <c r="D61" s="22">
        <v>3</v>
      </c>
      <c r="E61" s="1" t="s">
        <v>213</v>
      </c>
      <c r="F61" s="15">
        <v>24</v>
      </c>
      <c r="G61" s="2">
        <v>7.77</v>
      </c>
      <c r="H61" s="3">
        <v>34</v>
      </c>
      <c r="I61" s="2">
        <v>3.17</v>
      </c>
      <c r="J61" s="2">
        <f t="shared" si="0"/>
        <v>4.5999999999999996</v>
      </c>
      <c r="K61" s="1">
        <v>1</v>
      </c>
      <c r="L61" s="2">
        <f t="shared" si="1"/>
        <v>1.5999999999999996</v>
      </c>
      <c r="M61" s="1">
        <v>1</v>
      </c>
      <c r="N61" s="2">
        <v>1.6</v>
      </c>
      <c r="O61" s="11" t="s">
        <v>1746</v>
      </c>
    </row>
    <row r="62" spans="1:15" x14ac:dyDescent="0.25">
      <c r="A62" s="1">
        <v>61</v>
      </c>
      <c r="B62" s="1" t="s">
        <v>2245</v>
      </c>
      <c r="C62" s="10">
        <v>44722</v>
      </c>
      <c r="D62" s="22">
        <v>3</v>
      </c>
      <c r="E62" s="1" t="s">
        <v>213</v>
      </c>
      <c r="F62" s="15">
        <v>24</v>
      </c>
      <c r="G62" s="2">
        <v>7.95</v>
      </c>
      <c r="H62" s="3">
        <v>32</v>
      </c>
      <c r="I62" s="2">
        <v>3.21</v>
      </c>
      <c r="J62" s="2">
        <f t="shared" si="0"/>
        <v>4.74</v>
      </c>
      <c r="K62" s="1">
        <v>1</v>
      </c>
      <c r="L62" s="2">
        <f t="shared" si="1"/>
        <v>1.7400000000000002</v>
      </c>
      <c r="M62" s="1">
        <v>1</v>
      </c>
      <c r="N62" s="2">
        <v>1.74</v>
      </c>
      <c r="O62" s="11" t="s">
        <v>1746</v>
      </c>
    </row>
    <row r="63" spans="1:15" x14ac:dyDescent="0.25">
      <c r="A63" s="1">
        <v>62</v>
      </c>
      <c r="B63" s="1" t="s">
        <v>2245</v>
      </c>
      <c r="C63" s="10">
        <v>44723</v>
      </c>
      <c r="D63" s="22">
        <v>3</v>
      </c>
      <c r="E63" s="1" t="s">
        <v>213</v>
      </c>
      <c r="F63" s="15">
        <v>24</v>
      </c>
      <c r="G63" s="2">
        <v>7.87</v>
      </c>
      <c r="H63" s="3">
        <v>32</v>
      </c>
      <c r="I63" s="2">
        <v>3.23</v>
      </c>
      <c r="J63" s="2">
        <f t="shared" si="0"/>
        <v>4.6400000000000006</v>
      </c>
      <c r="K63" s="1">
        <v>1</v>
      </c>
      <c r="L63" s="2">
        <f t="shared" si="1"/>
        <v>1.6400000000000006</v>
      </c>
      <c r="M63" s="1">
        <v>1</v>
      </c>
      <c r="N63" s="2">
        <v>1.64</v>
      </c>
      <c r="O63" s="11" t="s">
        <v>1746</v>
      </c>
    </row>
    <row r="64" spans="1:15" x14ac:dyDescent="0.25">
      <c r="A64" s="1">
        <v>63</v>
      </c>
      <c r="B64" s="1" t="s">
        <v>2245</v>
      </c>
      <c r="C64" s="10">
        <v>44724</v>
      </c>
      <c r="D64" s="22">
        <v>3</v>
      </c>
      <c r="E64" s="1" t="s">
        <v>213</v>
      </c>
      <c r="F64" s="15">
        <v>24</v>
      </c>
      <c r="G64" s="2">
        <v>7.88</v>
      </c>
      <c r="H64" s="3">
        <v>32</v>
      </c>
      <c r="I64" s="2">
        <v>3.18</v>
      </c>
      <c r="J64" s="2">
        <f t="shared" si="0"/>
        <v>4.6999999999999993</v>
      </c>
      <c r="K64" s="1">
        <v>1</v>
      </c>
      <c r="L64" s="2">
        <f t="shared" si="1"/>
        <v>1.6999999999999993</v>
      </c>
      <c r="M64" s="1">
        <v>1</v>
      </c>
      <c r="N64" s="2">
        <v>1.7</v>
      </c>
      <c r="O64" s="11" t="s">
        <v>1746</v>
      </c>
    </row>
    <row r="65" spans="1:15" x14ac:dyDescent="0.25">
      <c r="A65" s="1">
        <v>64</v>
      </c>
      <c r="B65" s="1" t="s">
        <v>2245</v>
      </c>
      <c r="C65" s="10">
        <v>44725</v>
      </c>
      <c r="D65" s="22">
        <v>3</v>
      </c>
      <c r="E65" s="1" t="s">
        <v>213</v>
      </c>
      <c r="F65" s="15">
        <v>24</v>
      </c>
      <c r="G65" s="2">
        <v>7.75</v>
      </c>
      <c r="H65" s="3">
        <v>32</v>
      </c>
      <c r="I65" s="2">
        <v>3.19</v>
      </c>
      <c r="J65" s="2">
        <f t="shared" si="0"/>
        <v>4.5600000000000005</v>
      </c>
      <c r="K65" s="1">
        <v>1</v>
      </c>
      <c r="L65" s="2">
        <f t="shared" si="1"/>
        <v>1.5600000000000005</v>
      </c>
      <c r="M65" s="1">
        <v>1</v>
      </c>
      <c r="N65" s="2">
        <v>1.56</v>
      </c>
      <c r="O65" s="11" t="s">
        <v>1746</v>
      </c>
    </row>
    <row r="66" spans="1:15" x14ac:dyDescent="0.25">
      <c r="A66" s="1">
        <v>65</v>
      </c>
      <c r="B66" s="1" t="s">
        <v>2245</v>
      </c>
      <c r="C66" s="10">
        <v>44726</v>
      </c>
      <c r="D66" s="22">
        <v>3</v>
      </c>
      <c r="E66" s="1" t="s">
        <v>213</v>
      </c>
      <c r="F66" s="15">
        <v>24</v>
      </c>
      <c r="G66" s="2">
        <v>7.58</v>
      </c>
      <c r="H66" s="3">
        <v>32</v>
      </c>
      <c r="I66" s="2">
        <v>3.24</v>
      </c>
      <c r="J66" s="2">
        <f t="shared" ref="J66:J129" si="2">G66-I66</f>
        <v>4.34</v>
      </c>
      <c r="K66" s="1">
        <v>1</v>
      </c>
      <c r="L66" s="2">
        <f t="shared" si="1"/>
        <v>1.3399999999999999</v>
      </c>
      <c r="M66" s="1">
        <v>1</v>
      </c>
      <c r="N66" s="2">
        <v>1.34</v>
      </c>
      <c r="O66" s="11" t="s">
        <v>1746</v>
      </c>
    </row>
    <row r="67" spans="1:15" x14ac:dyDescent="0.25">
      <c r="A67" s="1">
        <v>66</v>
      </c>
      <c r="B67" s="1" t="s">
        <v>2245</v>
      </c>
      <c r="C67" s="10">
        <v>44727</v>
      </c>
      <c r="D67" s="22">
        <v>3</v>
      </c>
      <c r="E67" s="1" t="s">
        <v>213</v>
      </c>
      <c r="F67" s="15">
        <v>24</v>
      </c>
      <c r="G67" s="2">
        <v>7.58</v>
      </c>
      <c r="H67" s="3">
        <v>32</v>
      </c>
      <c r="I67" s="2">
        <v>3.16</v>
      </c>
      <c r="J67" s="2">
        <f t="shared" si="2"/>
        <v>4.42</v>
      </c>
      <c r="K67" s="1">
        <v>1</v>
      </c>
      <c r="L67" s="2">
        <f t="shared" ref="L67:L130" si="3">(G67-I67-D67)*K67</f>
        <v>1.42</v>
      </c>
      <c r="M67" s="1">
        <v>1</v>
      </c>
      <c r="N67" s="2">
        <v>1.42</v>
      </c>
      <c r="O67" s="11" t="s">
        <v>1746</v>
      </c>
    </row>
    <row r="68" spans="1:15" x14ac:dyDescent="0.25">
      <c r="A68" s="1">
        <v>67</v>
      </c>
      <c r="B68" s="1" t="s">
        <v>2245</v>
      </c>
      <c r="C68" s="10">
        <v>44728</v>
      </c>
      <c r="D68" s="22">
        <v>3</v>
      </c>
      <c r="E68" s="1" t="s">
        <v>213</v>
      </c>
      <c r="F68" s="15">
        <v>24</v>
      </c>
      <c r="G68" s="2">
        <v>7.55</v>
      </c>
      <c r="H68" s="3">
        <v>32</v>
      </c>
      <c r="I68" s="2">
        <v>3.33</v>
      </c>
      <c r="J68" s="2">
        <f t="shared" si="2"/>
        <v>4.22</v>
      </c>
      <c r="K68" s="1">
        <v>1</v>
      </c>
      <c r="L68" s="2">
        <f t="shared" si="3"/>
        <v>1.2199999999999998</v>
      </c>
      <c r="M68" s="1">
        <v>1</v>
      </c>
      <c r="N68" s="2">
        <v>1.22</v>
      </c>
      <c r="O68" s="11" t="s">
        <v>1746</v>
      </c>
    </row>
    <row r="69" spans="1:15" x14ac:dyDescent="0.25">
      <c r="A69" s="1">
        <v>68</v>
      </c>
      <c r="B69" s="1" t="s">
        <v>2245</v>
      </c>
      <c r="C69" s="10">
        <v>44729</v>
      </c>
      <c r="D69" s="22">
        <v>3</v>
      </c>
      <c r="E69" s="1" t="s">
        <v>213</v>
      </c>
      <c r="F69" s="15">
        <v>24</v>
      </c>
      <c r="G69" s="2">
        <v>7.5</v>
      </c>
      <c r="H69" s="3">
        <v>32</v>
      </c>
      <c r="I69" s="2">
        <v>3.43</v>
      </c>
      <c r="J69" s="2">
        <f t="shared" si="2"/>
        <v>4.07</v>
      </c>
      <c r="K69" s="1">
        <v>1</v>
      </c>
      <c r="L69" s="2">
        <f t="shared" si="3"/>
        <v>1.0700000000000003</v>
      </c>
      <c r="M69" s="1">
        <v>1</v>
      </c>
      <c r="N69" s="2">
        <v>1.07</v>
      </c>
      <c r="O69" s="11" t="s">
        <v>1746</v>
      </c>
    </row>
    <row r="70" spans="1:15" x14ac:dyDescent="0.25">
      <c r="A70" s="1">
        <v>69</v>
      </c>
      <c r="B70" s="1" t="s">
        <v>2245</v>
      </c>
      <c r="C70" s="10">
        <v>44730</v>
      </c>
      <c r="D70" s="22">
        <v>3</v>
      </c>
      <c r="E70" s="1" t="s">
        <v>213</v>
      </c>
      <c r="F70" s="15">
        <v>24</v>
      </c>
      <c r="G70" s="2">
        <v>7.55</v>
      </c>
      <c r="H70" s="3">
        <v>31.5</v>
      </c>
      <c r="I70" s="2">
        <v>3.48</v>
      </c>
      <c r="J70" s="2">
        <f t="shared" si="2"/>
        <v>4.07</v>
      </c>
      <c r="K70" s="1">
        <v>1</v>
      </c>
      <c r="L70" s="2">
        <f t="shared" si="3"/>
        <v>1.0700000000000003</v>
      </c>
      <c r="M70" s="1">
        <v>1</v>
      </c>
      <c r="N70" s="2">
        <v>1.07</v>
      </c>
      <c r="O70" s="11" t="s">
        <v>1746</v>
      </c>
    </row>
    <row r="71" spans="1:15" x14ac:dyDescent="0.25">
      <c r="A71" s="1">
        <v>70</v>
      </c>
      <c r="B71" s="1" t="s">
        <v>2245</v>
      </c>
      <c r="C71" s="10">
        <v>44731</v>
      </c>
      <c r="D71" s="22">
        <v>3</v>
      </c>
      <c r="E71" s="1" t="s">
        <v>213</v>
      </c>
      <c r="F71" s="15">
        <v>24</v>
      </c>
      <c r="G71" s="2">
        <v>7.56</v>
      </c>
      <c r="H71" s="3">
        <v>32</v>
      </c>
      <c r="I71" s="2">
        <v>3.21</v>
      </c>
      <c r="J71" s="2">
        <f t="shared" si="2"/>
        <v>4.3499999999999996</v>
      </c>
      <c r="K71" s="1">
        <v>1</v>
      </c>
      <c r="L71" s="2">
        <f t="shared" si="3"/>
        <v>1.3499999999999996</v>
      </c>
      <c r="M71" s="1">
        <v>1</v>
      </c>
      <c r="N71" s="2">
        <v>1.35</v>
      </c>
      <c r="O71" s="11" t="s">
        <v>1746</v>
      </c>
    </row>
    <row r="72" spans="1:15" x14ac:dyDescent="0.25">
      <c r="A72" s="1">
        <v>71</v>
      </c>
      <c r="B72" s="1" t="s">
        <v>2245</v>
      </c>
      <c r="C72" s="10">
        <v>44732</v>
      </c>
      <c r="D72" s="22">
        <v>3</v>
      </c>
      <c r="E72" s="1" t="s">
        <v>213</v>
      </c>
      <c r="F72" s="15">
        <v>24</v>
      </c>
      <c r="G72" s="2">
        <v>7.6</v>
      </c>
      <c r="H72" s="3">
        <v>32</v>
      </c>
      <c r="I72" s="2">
        <v>3.3</v>
      </c>
      <c r="J72" s="2">
        <f t="shared" si="2"/>
        <v>4.3</v>
      </c>
      <c r="K72" s="1">
        <v>1</v>
      </c>
      <c r="L72" s="2">
        <f t="shared" si="3"/>
        <v>1.2999999999999998</v>
      </c>
      <c r="M72" s="1">
        <v>1</v>
      </c>
      <c r="N72" s="2">
        <v>1.3</v>
      </c>
      <c r="O72" s="11" t="s">
        <v>1746</v>
      </c>
    </row>
    <row r="73" spans="1:15" x14ac:dyDescent="0.25">
      <c r="A73" s="1">
        <v>72</v>
      </c>
      <c r="B73" s="1" t="s">
        <v>2245</v>
      </c>
      <c r="C73" s="10">
        <v>44733</v>
      </c>
      <c r="D73" s="22">
        <v>3</v>
      </c>
      <c r="E73" s="1" t="s">
        <v>213</v>
      </c>
      <c r="F73" s="15">
        <v>24</v>
      </c>
      <c r="G73" s="2">
        <v>7.63</v>
      </c>
      <c r="H73" s="3">
        <v>31</v>
      </c>
      <c r="I73" s="2">
        <v>3.27</v>
      </c>
      <c r="J73" s="2">
        <f t="shared" si="2"/>
        <v>4.3599999999999994</v>
      </c>
      <c r="K73" s="1">
        <v>1</v>
      </c>
      <c r="L73" s="2">
        <f t="shared" si="3"/>
        <v>1.3599999999999994</v>
      </c>
      <c r="M73" s="1">
        <v>1</v>
      </c>
      <c r="N73" s="2">
        <v>1.36</v>
      </c>
      <c r="O73" s="11" t="s">
        <v>1746</v>
      </c>
    </row>
    <row r="74" spans="1:15" x14ac:dyDescent="0.25">
      <c r="A74" s="1">
        <v>73</v>
      </c>
      <c r="B74" s="1" t="s">
        <v>2245</v>
      </c>
      <c r="C74" s="10">
        <v>44734</v>
      </c>
      <c r="D74" s="22">
        <v>3</v>
      </c>
      <c r="E74" s="1" t="s">
        <v>213</v>
      </c>
      <c r="F74" s="15">
        <v>24</v>
      </c>
      <c r="G74" s="2">
        <v>7.71</v>
      </c>
      <c r="H74" s="3">
        <v>31</v>
      </c>
      <c r="I74" s="2">
        <v>3.3</v>
      </c>
      <c r="J74" s="2">
        <f t="shared" si="2"/>
        <v>4.41</v>
      </c>
      <c r="K74" s="1">
        <v>1</v>
      </c>
      <c r="L74" s="2">
        <f t="shared" si="3"/>
        <v>1.4100000000000001</v>
      </c>
      <c r="M74" s="1">
        <v>1</v>
      </c>
      <c r="N74" s="2">
        <v>1.41</v>
      </c>
      <c r="O74" s="11" t="s">
        <v>1746</v>
      </c>
    </row>
    <row r="75" spans="1:15" x14ac:dyDescent="0.25">
      <c r="A75" s="1">
        <v>74</v>
      </c>
      <c r="B75" s="1" t="s">
        <v>2245</v>
      </c>
      <c r="C75" s="10">
        <v>44735</v>
      </c>
      <c r="D75" s="22">
        <v>3</v>
      </c>
      <c r="E75" s="1" t="s">
        <v>213</v>
      </c>
      <c r="F75" s="15">
        <v>24</v>
      </c>
      <c r="G75" s="2">
        <v>7.67</v>
      </c>
      <c r="H75" s="3">
        <v>32</v>
      </c>
      <c r="I75" s="2">
        <v>3.33</v>
      </c>
      <c r="J75" s="2">
        <f t="shared" si="2"/>
        <v>4.34</v>
      </c>
      <c r="K75" s="1">
        <v>1</v>
      </c>
      <c r="L75" s="2">
        <f t="shared" si="3"/>
        <v>1.3399999999999999</v>
      </c>
      <c r="M75" s="1">
        <v>1</v>
      </c>
      <c r="N75" s="2">
        <v>1.34</v>
      </c>
      <c r="O75" s="11" t="s">
        <v>1746</v>
      </c>
    </row>
    <row r="76" spans="1:15" x14ac:dyDescent="0.25">
      <c r="A76" s="1">
        <v>75</v>
      </c>
      <c r="B76" s="1" t="s">
        <v>2245</v>
      </c>
      <c r="C76" s="10">
        <v>44736</v>
      </c>
      <c r="D76" s="22">
        <v>3</v>
      </c>
      <c r="E76" s="1" t="s">
        <v>213</v>
      </c>
      <c r="F76" s="15">
        <v>24</v>
      </c>
      <c r="G76" s="2">
        <v>7.78</v>
      </c>
      <c r="H76" s="3">
        <v>32</v>
      </c>
      <c r="I76" s="2">
        <v>3.24</v>
      </c>
      <c r="J76" s="2">
        <f t="shared" si="2"/>
        <v>4.54</v>
      </c>
      <c r="K76" s="1">
        <v>1</v>
      </c>
      <c r="L76" s="2">
        <f t="shared" si="3"/>
        <v>1.54</v>
      </c>
      <c r="M76" s="1">
        <v>1</v>
      </c>
      <c r="N76" s="2">
        <v>1.54</v>
      </c>
      <c r="O76" s="11" t="s">
        <v>1746</v>
      </c>
    </row>
    <row r="77" spans="1:15" x14ac:dyDescent="0.25">
      <c r="A77" s="1">
        <v>76</v>
      </c>
      <c r="B77" s="1" t="s">
        <v>2245</v>
      </c>
      <c r="C77" s="10">
        <v>44737</v>
      </c>
      <c r="D77" s="22">
        <v>3</v>
      </c>
      <c r="E77" s="1" t="s">
        <v>213</v>
      </c>
      <c r="F77" s="15">
        <v>24</v>
      </c>
      <c r="G77" s="2">
        <v>7.8</v>
      </c>
      <c r="H77" s="3">
        <v>32</v>
      </c>
      <c r="I77" s="2">
        <v>3.38</v>
      </c>
      <c r="J77" s="2">
        <f t="shared" si="2"/>
        <v>4.42</v>
      </c>
      <c r="K77" s="1">
        <v>1</v>
      </c>
      <c r="L77" s="2">
        <f t="shared" si="3"/>
        <v>1.42</v>
      </c>
      <c r="M77" s="1">
        <v>1</v>
      </c>
      <c r="N77" s="2">
        <v>1.42</v>
      </c>
      <c r="O77" s="11" t="s">
        <v>1746</v>
      </c>
    </row>
    <row r="78" spans="1:15" x14ac:dyDescent="0.25">
      <c r="A78" s="1">
        <v>77</v>
      </c>
      <c r="B78" s="1" t="s">
        <v>2245</v>
      </c>
      <c r="C78" s="10">
        <v>44738</v>
      </c>
      <c r="D78" s="22">
        <v>3</v>
      </c>
      <c r="E78" s="1" t="s">
        <v>213</v>
      </c>
      <c r="F78" s="15">
        <v>24</v>
      </c>
      <c r="G78" s="2">
        <v>7.76</v>
      </c>
      <c r="H78" s="3">
        <v>32</v>
      </c>
      <c r="I78" s="2">
        <v>3.59</v>
      </c>
      <c r="J78" s="2">
        <f t="shared" si="2"/>
        <v>4.17</v>
      </c>
      <c r="K78" s="1">
        <v>1</v>
      </c>
      <c r="L78" s="2">
        <f t="shared" si="3"/>
        <v>1.17</v>
      </c>
      <c r="M78" s="1">
        <v>1</v>
      </c>
      <c r="N78" s="2">
        <v>1.17</v>
      </c>
      <c r="O78" s="11" t="s">
        <v>1746</v>
      </c>
    </row>
    <row r="79" spans="1:15" x14ac:dyDescent="0.25">
      <c r="A79" s="1">
        <v>78</v>
      </c>
      <c r="B79" s="1" t="s">
        <v>2245</v>
      </c>
      <c r="C79" s="10">
        <v>44739</v>
      </c>
      <c r="D79" s="22">
        <v>3</v>
      </c>
      <c r="E79" s="1" t="s">
        <v>213</v>
      </c>
      <c r="F79" s="15">
        <v>24</v>
      </c>
      <c r="G79" s="2">
        <v>7.76</v>
      </c>
      <c r="H79" s="3">
        <v>30</v>
      </c>
      <c r="I79" s="2">
        <v>3.38</v>
      </c>
      <c r="J79" s="2">
        <f t="shared" si="2"/>
        <v>4.38</v>
      </c>
      <c r="K79" s="1">
        <v>1</v>
      </c>
      <c r="L79" s="2">
        <f t="shared" si="3"/>
        <v>1.38</v>
      </c>
      <c r="M79" s="1">
        <v>1</v>
      </c>
      <c r="N79" s="2">
        <v>1.38</v>
      </c>
      <c r="O79" s="11" t="s">
        <v>1746</v>
      </c>
    </row>
    <row r="80" spans="1:15" x14ac:dyDescent="0.25">
      <c r="A80" s="1">
        <v>79</v>
      </c>
      <c r="B80" s="1" t="s">
        <v>2245</v>
      </c>
      <c r="C80" s="10">
        <v>44740</v>
      </c>
      <c r="D80" s="22">
        <v>3</v>
      </c>
      <c r="E80" s="1" t="s">
        <v>213</v>
      </c>
      <c r="F80" s="15">
        <v>24</v>
      </c>
      <c r="G80" s="2">
        <v>7.63</v>
      </c>
      <c r="H80" s="3">
        <v>31</v>
      </c>
      <c r="I80" s="2">
        <v>3.49</v>
      </c>
      <c r="J80" s="2">
        <f t="shared" si="2"/>
        <v>4.1399999999999997</v>
      </c>
      <c r="K80" s="1">
        <v>1</v>
      </c>
      <c r="L80" s="2">
        <f t="shared" si="3"/>
        <v>1.1399999999999997</v>
      </c>
      <c r="M80" s="1">
        <v>1</v>
      </c>
      <c r="N80" s="2">
        <v>1.1399999999999999</v>
      </c>
      <c r="O80" s="11" t="s">
        <v>1746</v>
      </c>
    </row>
    <row r="81" spans="1:15" x14ac:dyDescent="0.25">
      <c r="A81" s="1">
        <v>80</v>
      </c>
      <c r="B81" s="1" t="s">
        <v>2245</v>
      </c>
      <c r="C81" s="10">
        <v>44741</v>
      </c>
      <c r="D81" s="22">
        <v>3</v>
      </c>
      <c r="E81" s="1" t="s">
        <v>213</v>
      </c>
      <c r="F81" s="15">
        <v>24</v>
      </c>
      <c r="G81" s="2">
        <v>7.65</v>
      </c>
      <c r="H81" s="3">
        <v>31</v>
      </c>
      <c r="I81" s="2">
        <v>3.7</v>
      </c>
      <c r="J81" s="2">
        <f t="shared" si="2"/>
        <v>3.95</v>
      </c>
      <c r="K81" s="1">
        <v>1</v>
      </c>
      <c r="L81" s="2">
        <f t="shared" si="3"/>
        <v>0.95000000000000018</v>
      </c>
      <c r="M81" s="1">
        <v>1</v>
      </c>
      <c r="N81" s="2">
        <v>0.95</v>
      </c>
      <c r="O81" s="11" t="s">
        <v>1746</v>
      </c>
    </row>
    <row r="82" spans="1:15" x14ac:dyDescent="0.25">
      <c r="A82" s="1">
        <v>81</v>
      </c>
      <c r="B82" s="1" t="s">
        <v>2245</v>
      </c>
      <c r="C82" s="10">
        <v>44742</v>
      </c>
      <c r="D82" s="22">
        <v>3</v>
      </c>
      <c r="E82" s="1" t="s">
        <v>213</v>
      </c>
      <c r="F82" s="15">
        <v>24</v>
      </c>
      <c r="G82" s="2">
        <v>7.64</v>
      </c>
      <c r="H82" s="3">
        <v>29</v>
      </c>
      <c r="I82" s="2">
        <v>3.64</v>
      </c>
      <c r="J82" s="2">
        <f t="shared" si="2"/>
        <v>3.9999999999999996</v>
      </c>
      <c r="K82" s="1">
        <v>1</v>
      </c>
      <c r="L82" s="2">
        <f t="shared" si="3"/>
        <v>0.99999999999999956</v>
      </c>
      <c r="M82" s="1">
        <v>1</v>
      </c>
      <c r="N82" s="2">
        <v>1</v>
      </c>
      <c r="O82" s="11" t="s">
        <v>1746</v>
      </c>
    </row>
    <row r="83" spans="1:15" x14ac:dyDescent="0.25">
      <c r="A83" s="1">
        <v>82</v>
      </c>
      <c r="B83" s="1" t="s">
        <v>2245</v>
      </c>
      <c r="C83" s="10">
        <v>44743</v>
      </c>
      <c r="D83" s="22">
        <v>3</v>
      </c>
      <c r="E83" s="1" t="s">
        <v>213</v>
      </c>
      <c r="F83" s="15">
        <v>24</v>
      </c>
      <c r="G83" s="2">
        <v>7.65</v>
      </c>
      <c r="H83" s="3">
        <v>30</v>
      </c>
      <c r="I83" s="2">
        <v>3.5</v>
      </c>
      <c r="J83" s="2">
        <f t="shared" si="2"/>
        <v>4.1500000000000004</v>
      </c>
      <c r="K83" s="1">
        <v>1</v>
      </c>
      <c r="L83" s="2">
        <f t="shared" si="3"/>
        <v>1.1500000000000004</v>
      </c>
      <c r="M83" s="1">
        <v>1</v>
      </c>
      <c r="N83" s="2">
        <v>1.1499999999999999</v>
      </c>
      <c r="O83" s="11" t="s">
        <v>1746</v>
      </c>
    </row>
    <row r="84" spans="1:15" x14ac:dyDescent="0.25">
      <c r="A84" s="1">
        <v>83</v>
      </c>
      <c r="B84" s="1" t="s">
        <v>2245</v>
      </c>
      <c r="C84" s="10">
        <v>44744</v>
      </c>
      <c r="D84" s="22">
        <v>3</v>
      </c>
      <c r="E84" s="1" t="s">
        <v>213</v>
      </c>
      <c r="F84" s="15">
        <v>24</v>
      </c>
      <c r="G84" s="2">
        <v>7.59</v>
      </c>
      <c r="H84" s="3">
        <v>30</v>
      </c>
      <c r="I84" s="2">
        <v>3.93</v>
      </c>
      <c r="J84" s="2">
        <f t="shared" si="2"/>
        <v>3.6599999999999997</v>
      </c>
      <c r="K84" s="1">
        <v>1</v>
      </c>
      <c r="L84" s="2">
        <f t="shared" si="3"/>
        <v>0.6599999999999997</v>
      </c>
      <c r="M84" s="1">
        <v>1</v>
      </c>
      <c r="N84" s="2">
        <v>0.66</v>
      </c>
      <c r="O84" s="11" t="s">
        <v>1746</v>
      </c>
    </row>
    <row r="85" spans="1:15" x14ac:dyDescent="0.25">
      <c r="A85" s="1">
        <v>84</v>
      </c>
      <c r="B85" s="1" t="s">
        <v>2245</v>
      </c>
      <c r="C85" s="10">
        <v>44745</v>
      </c>
      <c r="D85" s="22">
        <v>3</v>
      </c>
      <c r="E85" s="1" t="s">
        <v>213</v>
      </c>
      <c r="F85" s="15">
        <v>24</v>
      </c>
      <c r="G85" s="2">
        <v>7.64</v>
      </c>
      <c r="H85" s="3">
        <v>30</v>
      </c>
      <c r="I85" s="2">
        <v>3.79</v>
      </c>
      <c r="J85" s="2">
        <f t="shared" si="2"/>
        <v>3.8499999999999996</v>
      </c>
      <c r="K85" s="1">
        <v>1</v>
      </c>
      <c r="L85" s="2">
        <f t="shared" si="3"/>
        <v>0.84999999999999964</v>
      </c>
      <c r="M85" s="1">
        <v>1</v>
      </c>
      <c r="N85" s="2">
        <v>0.85</v>
      </c>
      <c r="O85" s="11" t="s">
        <v>1746</v>
      </c>
    </row>
    <row r="86" spans="1:15" x14ac:dyDescent="0.25">
      <c r="A86" s="1">
        <v>85</v>
      </c>
      <c r="B86" s="1" t="s">
        <v>2245</v>
      </c>
      <c r="C86" s="10">
        <v>44746</v>
      </c>
      <c r="D86" s="22">
        <v>3</v>
      </c>
      <c r="E86" s="1" t="s">
        <v>213</v>
      </c>
      <c r="F86" s="15">
        <v>24</v>
      </c>
      <c r="G86" s="2">
        <v>7.63</v>
      </c>
      <c r="H86" s="3">
        <v>29</v>
      </c>
      <c r="I86" s="2">
        <v>3.75</v>
      </c>
      <c r="J86" s="2">
        <f t="shared" si="2"/>
        <v>3.88</v>
      </c>
      <c r="K86" s="1">
        <v>1</v>
      </c>
      <c r="L86" s="2">
        <f t="shared" si="3"/>
        <v>0.87999999999999989</v>
      </c>
      <c r="M86" s="1">
        <v>1</v>
      </c>
      <c r="N86" s="2">
        <v>0.88</v>
      </c>
      <c r="O86" s="11" t="s">
        <v>1746</v>
      </c>
    </row>
    <row r="87" spans="1:15" x14ac:dyDescent="0.25">
      <c r="A87" s="1">
        <v>86</v>
      </c>
      <c r="B87" s="1" t="s">
        <v>2245</v>
      </c>
      <c r="C87" s="10">
        <v>44747</v>
      </c>
      <c r="D87" s="22">
        <v>3</v>
      </c>
      <c r="E87" s="1" t="s">
        <v>213</v>
      </c>
      <c r="F87" s="15">
        <v>24</v>
      </c>
      <c r="G87" s="2">
        <v>7.66</v>
      </c>
      <c r="H87" s="3">
        <v>26</v>
      </c>
      <c r="I87" s="2">
        <v>3.72</v>
      </c>
      <c r="J87" s="2">
        <f t="shared" si="2"/>
        <v>3.94</v>
      </c>
      <c r="K87" s="1">
        <v>1</v>
      </c>
      <c r="L87" s="2">
        <f t="shared" si="3"/>
        <v>0.94</v>
      </c>
      <c r="M87" s="1">
        <v>1</v>
      </c>
      <c r="N87" s="2">
        <v>0.94</v>
      </c>
      <c r="O87" s="11" t="s">
        <v>1746</v>
      </c>
    </row>
    <row r="88" spans="1:15" x14ac:dyDescent="0.25">
      <c r="A88" s="1">
        <v>87</v>
      </c>
      <c r="B88" s="1" t="s">
        <v>2245</v>
      </c>
      <c r="C88" s="10">
        <v>44748</v>
      </c>
      <c r="D88" s="22">
        <v>3</v>
      </c>
      <c r="E88" s="1" t="s">
        <v>213</v>
      </c>
      <c r="F88" s="15">
        <v>24</v>
      </c>
      <c r="G88" s="2">
        <v>7.74</v>
      </c>
      <c r="H88" s="3">
        <v>27</v>
      </c>
      <c r="I88" s="2">
        <v>3.68</v>
      </c>
      <c r="J88" s="2">
        <f t="shared" si="2"/>
        <v>4.0600000000000005</v>
      </c>
      <c r="K88" s="1">
        <v>1</v>
      </c>
      <c r="L88" s="2">
        <f t="shared" si="3"/>
        <v>1.0600000000000005</v>
      </c>
      <c r="M88" s="1">
        <v>1</v>
      </c>
      <c r="N88" s="2">
        <v>1.06</v>
      </c>
      <c r="O88" s="11" t="s">
        <v>1746</v>
      </c>
    </row>
    <row r="89" spans="1:15" x14ac:dyDescent="0.25">
      <c r="A89" s="1">
        <v>88</v>
      </c>
      <c r="B89" s="1" t="s">
        <v>2245</v>
      </c>
      <c r="C89" s="10">
        <v>44749</v>
      </c>
      <c r="D89" s="22">
        <v>3</v>
      </c>
      <c r="E89" s="1" t="s">
        <v>213</v>
      </c>
      <c r="F89" s="15">
        <v>24</v>
      </c>
      <c r="G89" s="2">
        <v>7.72</v>
      </c>
      <c r="H89" s="3">
        <v>26</v>
      </c>
      <c r="I89" s="2">
        <v>3.65</v>
      </c>
      <c r="J89" s="2">
        <f t="shared" si="2"/>
        <v>4.07</v>
      </c>
      <c r="K89" s="1">
        <v>1</v>
      </c>
      <c r="L89" s="2">
        <f t="shared" si="3"/>
        <v>1.0700000000000003</v>
      </c>
      <c r="M89" s="1">
        <v>1</v>
      </c>
      <c r="N89" s="2">
        <v>1.07</v>
      </c>
      <c r="O89" s="11" t="s">
        <v>1746</v>
      </c>
    </row>
    <row r="90" spans="1:15" x14ac:dyDescent="0.25">
      <c r="A90" s="1">
        <v>89</v>
      </c>
      <c r="B90" s="1" t="s">
        <v>2245</v>
      </c>
      <c r="C90" s="10">
        <v>44750</v>
      </c>
      <c r="D90" s="22">
        <v>3</v>
      </c>
      <c r="E90" s="1" t="s">
        <v>213</v>
      </c>
      <c r="F90" s="15">
        <v>24</v>
      </c>
      <c r="G90" s="2">
        <v>7.73</v>
      </c>
      <c r="H90" s="3">
        <v>25</v>
      </c>
      <c r="I90" s="2">
        <v>3.19</v>
      </c>
      <c r="J90" s="2">
        <f t="shared" si="2"/>
        <v>4.5400000000000009</v>
      </c>
      <c r="K90" s="1">
        <v>1</v>
      </c>
      <c r="L90" s="2">
        <f t="shared" si="3"/>
        <v>1.5400000000000009</v>
      </c>
      <c r="M90" s="1">
        <v>1</v>
      </c>
      <c r="N90" s="2">
        <v>1.54</v>
      </c>
      <c r="O90" s="11" t="s">
        <v>1746</v>
      </c>
    </row>
    <row r="91" spans="1:15" x14ac:dyDescent="0.25">
      <c r="A91" s="1">
        <v>90</v>
      </c>
      <c r="B91" s="1" t="s">
        <v>2245</v>
      </c>
      <c r="C91" s="10">
        <v>44751</v>
      </c>
      <c r="D91" s="22">
        <v>3</v>
      </c>
      <c r="E91" s="1" t="s">
        <v>213</v>
      </c>
      <c r="F91" s="15">
        <v>24</v>
      </c>
      <c r="G91" s="2">
        <v>7.67</v>
      </c>
      <c r="H91" s="3">
        <v>25</v>
      </c>
      <c r="I91" s="2">
        <v>3.04</v>
      </c>
      <c r="J91" s="2">
        <f t="shared" si="2"/>
        <v>4.63</v>
      </c>
      <c r="K91" s="1">
        <v>1</v>
      </c>
      <c r="L91" s="2">
        <f t="shared" si="3"/>
        <v>1.63</v>
      </c>
      <c r="M91" s="1">
        <v>1</v>
      </c>
      <c r="N91" s="2">
        <v>1.63</v>
      </c>
      <c r="O91" s="11" t="s">
        <v>1746</v>
      </c>
    </row>
    <row r="92" spans="1:15" x14ac:dyDescent="0.25">
      <c r="A92" s="1">
        <v>91</v>
      </c>
      <c r="B92" s="1" t="s">
        <v>2245</v>
      </c>
      <c r="C92" s="10">
        <v>44752</v>
      </c>
      <c r="D92" s="22">
        <v>3</v>
      </c>
      <c r="E92" s="1" t="s">
        <v>213</v>
      </c>
      <c r="F92" s="15">
        <v>24</v>
      </c>
      <c r="G92" s="2">
        <v>7.55</v>
      </c>
      <c r="H92" s="3">
        <v>25</v>
      </c>
      <c r="I92" s="2">
        <v>3.22</v>
      </c>
      <c r="J92" s="2">
        <f t="shared" si="2"/>
        <v>4.33</v>
      </c>
      <c r="K92" s="1">
        <v>1</v>
      </c>
      <c r="L92" s="2">
        <f t="shared" si="3"/>
        <v>1.33</v>
      </c>
      <c r="M92" s="1">
        <v>1</v>
      </c>
      <c r="N92" s="2">
        <v>1.33</v>
      </c>
      <c r="O92" s="11" t="s">
        <v>1746</v>
      </c>
    </row>
    <row r="93" spans="1:15" x14ac:dyDescent="0.25">
      <c r="A93" s="1">
        <v>92</v>
      </c>
      <c r="B93" s="1" t="s">
        <v>2245</v>
      </c>
      <c r="C93" s="10">
        <v>44753</v>
      </c>
      <c r="D93" s="22">
        <v>3</v>
      </c>
      <c r="E93" s="1" t="s">
        <v>213</v>
      </c>
      <c r="F93" s="15">
        <v>24</v>
      </c>
      <c r="G93" s="2">
        <v>7.7</v>
      </c>
      <c r="H93" s="3">
        <v>25</v>
      </c>
      <c r="I93" s="2">
        <v>2.69</v>
      </c>
      <c r="J93" s="2">
        <f t="shared" si="2"/>
        <v>5.01</v>
      </c>
      <c r="K93" s="1">
        <v>1</v>
      </c>
      <c r="L93" s="2">
        <f t="shared" si="3"/>
        <v>2.0099999999999998</v>
      </c>
      <c r="M93" s="1">
        <v>1</v>
      </c>
      <c r="N93" s="2">
        <v>2.0099999999999998</v>
      </c>
      <c r="O93" s="11" t="s">
        <v>1746</v>
      </c>
    </row>
    <row r="94" spans="1:15" x14ac:dyDescent="0.25">
      <c r="A94" s="1">
        <v>93</v>
      </c>
      <c r="B94" s="1" t="s">
        <v>2245</v>
      </c>
      <c r="C94" s="10">
        <v>44754</v>
      </c>
      <c r="D94" s="22">
        <v>1</v>
      </c>
      <c r="E94" s="1" t="s">
        <v>213</v>
      </c>
      <c r="F94" s="15">
        <v>24</v>
      </c>
      <c r="G94" s="2">
        <v>3.73</v>
      </c>
      <c r="H94" s="3">
        <v>10</v>
      </c>
      <c r="I94" s="2">
        <v>1.6</v>
      </c>
      <c r="J94" s="2">
        <f t="shared" si="2"/>
        <v>2.13</v>
      </c>
      <c r="K94" s="1">
        <v>1</v>
      </c>
      <c r="L94" s="2">
        <f t="shared" si="3"/>
        <v>1.1299999999999999</v>
      </c>
      <c r="M94" s="1">
        <v>1</v>
      </c>
      <c r="N94" s="2">
        <v>1.1299999999999999</v>
      </c>
      <c r="O94" s="11" t="s">
        <v>1746</v>
      </c>
    </row>
    <row r="95" spans="1:15" ht="33" x14ac:dyDescent="0.25">
      <c r="A95" s="1">
        <v>94</v>
      </c>
      <c r="B95" s="1" t="s">
        <v>2245</v>
      </c>
      <c r="C95" s="10">
        <v>44755</v>
      </c>
      <c r="D95" s="22">
        <v>4</v>
      </c>
      <c r="E95" s="11" t="s">
        <v>2696</v>
      </c>
      <c r="F95" s="15">
        <v>10</v>
      </c>
      <c r="G95" s="2">
        <v>7.2</v>
      </c>
      <c r="H95" s="3">
        <v>25</v>
      </c>
      <c r="I95" s="2">
        <v>1.49</v>
      </c>
      <c r="J95" s="2">
        <f t="shared" si="2"/>
        <v>5.71</v>
      </c>
      <c r="K95" s="1">
        <v>1</v>
      </c>
      <c r="L95" s="2">
        <f t="shared" si="3"/>
        <v>1.71</v>
      </c>
      <c r="M95" s="1">
        <v>1</v>
      </c>
      <c r="N95" s="2">
        <v>1.71</v>
      </c>
      <c r="O95" s="11" t="s">
        <v>1746</v>
      </c>
    </row>
    <row r="96" spans="1:15" x14ac:dyDescent="0.25">
      <c r="A96" s="1">
        <v>95</v>
      </c>
      <c r="B96" s="1" t="s">
        <v>2245</v>
      </c>
      <c r="C96" s="10">
        <v>44756</v>
      </c>
      <c r="D96" s="22">
        <v>3</v>
      </c>
      <c r="E96" s="1" t="s">
        <v>2388</v>
      </c>
      <c r="F96" s="15">
        <v>3.5</v>
      </c>
      <c r="G96" s="2">
        <v>5.72</v>
      </c>
      <c r="H96" s="3">
        <v>25</v>
      </c>
      <c r="I96" s="2">
        <v>0.56999999999999995</v>
      </c>
      <c r="J96" s="2">
        <f t="shared" si="2"/>
        <v>5.1499999999999995</v>
      </c>
      <c r="K96" s="1">
        <v>5</v>
      </c>
      <c r="L96" s="2">
        <f t="shared" si="3"/>
        <v>10.749999999999996</v>
      </c>
      <c r="M96" s="1">
        <v>17</v>
      </c>
      <c r="N96" s="2">
        <v>100.6549</v>
      </c>
      <c r="O96" s="11" t="s">
        <v>1746</v>
      </c>
    </row>
    <row r="97" spans="1:15" x14ac:dyDescent="0.25">
      <c r="A97" s="1">
        <v>96</v>
      </c>
      <c r="B97" s="1" t="s">
        <v>279</v>
      </c>
      <c r="C97" s="10">
        <v>44756</v>
      </c>
      <c r="D97" s="22">
        <v>0</v>
      </c>
      <c r="E97" s="1" t="s">
        <v>551</v>
      </c>
      <c r="F97" s="15">
        <v>20.5</v>
      </c>
      <c r="G97" s="2">
        <v>3.25</v>
      </c>
      <c r="H97" s="3">
        <v>25</v>
      </c>
      <c r="I97" s="2">
        <v>2.9</v>
      </c>
      <c r="J97" s="2">
        <f t="shared" si="2"/>
        <v>0.35000000000000009</v>
      </c>
      <c r="K97" s="1">
        <v>1</v>
      </c>
      <c r="L97" s="2">
        <f t="shared" si="3"/>
        <v>0.35000000000000009</v>
      </c>
      <c r="M97" s="1">
        <v>1</v>
      </c>
      <c r="N97" s="2">
        <v>0.35</v>
      </c>
      <c r="O97" s="11" t="s">
        <v>1746</v>
      </c>
    </row>
    <row r="98" spans="1:15" x14ac:dyDescent="0.25">
      <c r="A98" s="1">
        <v>97</v>
      </c>
      <c r="B98" s="1" t="s">
        <v>279</v>
      </c>
      <c r="C98" s="10">
        <v>44757</v>
      </c>
      <c r="D98" s="22">
        <v>0</v>
      </c>
      <c r="E98" s="1" t="s">
        <v>2697</v>
      </c>
      <c r="F98" s="15">
        <v>13.4</v>
      </c>
      <c r="G98" s="2">
        <v>0.82</v>
      </c>
      <c r="H98" s="3">
        <v>2</v>
      </c>
      <c r="I98" s="2">
        <v>2.58</v>
      </c>
      <c r="J98" s="2">
        <f t="shared" si="2"/>
        <v>-1.7600000000000002</v>
      </c>
      <c r="K98" s="1">
        <v>0</v>
      </c>
      <c r="L98" s="2">
        <f t="shared" si="3"/>
        <v>0</v>
      </c>
      <c r="M98" s="1">
        <v>0</v>
      </c>
      <c r="N98" s="2">
        <v>0</v>
      </c>
      <c r="O98" s="11" t="s">
        <v>1746</v>
      </c>
    </row>
    <row r="99" spans="1:15" x14ac:dyDescent="0.25">
      <c r="A99" s="1">
        <v>98</v>
      </c>
      <c r="B99" s="1" t="s">
        <v>279</v>
      </c>
      <c r="C99" s="10">
        <v>44758</v>
      </c>
      <c r="D99" s="22">
        <v>1</v>
      </c>
      <c r="E99" s="1" t="s">
        <v>467</v>
      </c>
      <c r="F99" s="15">
        <v>23.2</v>
      </c>
      <c r="G99" s="2">
        <v>5.92</v>
      </c>
      <c r="H99" s="3">
        <v>4</v>
      </c>
      <c r="I99" s="2">
        <v>3.48</v>
      </c>
      <c r="J99" s="2">
        <f t="shared" si="2"/>
        <v>2.44</v>
      </c>
      <c r="K99" s="1">
        <v>1</v>
      </c>
      <c r="L99" s="2">
        <f t="shared" si="3"/>
        <v>1.44</v>
      </c>
      <c r="M99" s="1">
        <v>1</v>
      </c>
      <c r="N99" s="2">
        <v>1.44</v>
      </c>
      <c r="O99" s="11" t="s">
        <v>1746</v>
      </c>
    </row>
    <row r="100" spans="1:15" x14ac:dyDescent="0.25">
      <c r="A100" s="1">
        <v>99</v>
      </c>
      <c r="B100" s="1" t="s">
        <v>279</v>
      </c>
      <c r="C100" s="10">
        <v>44759</v>
      </c>
      <c r="D100" s="22">
        <v>1</v>
      </c>
      <c r="E100" s="1" t="s">
        <v>213</v>
      </c>
      <c r="F100" s="15">
        <v>24</v>
      </c>
      <c r="G100" s="2">
        <v>5.67</v>
      </c>
      <c r="H100" s="3">
        <v>3</v>
      </c>
      <c r="I100" s="2">
        <v>3.44</v>
      </c>
      <c r="J100" s="2">
        <f t="shared" si="2"/>
        <v>2.23</v>
      </c>
      <c r="K100" s="1">
        <v>1</v>
      </c>
      <c r="L100" s="2">
        <f t="shared" si="3"/>
        <v>1.23</v>
      </c>
      <c r="M100" s="1">
        <v>1</v>
      </c>
      <c r="N100" s="2">
        <v>1.23</v>
      </c>
      <c r="O100" s="11" t="s">
        <v>2698</v>
      </c>
    </row>
    <row r="101" spans="1:15" x14ac:dyDescent="0.25">
      <c r="A101" s="1">
        <v>100</v>
      </c>
      <c r="B101" s="1" t="s">
        <v>279</v>
      </c>
      <c r="C101" s="10">
        <v>44760</v>
      </c>
      <c r="D101" s="22">
        <v>1</v>
      </c>
      <c r="E101" s="1" t="s">
        <v>213</v>
      </c>
      <c r="F101" s="15">
        <v>24</v>
      </c>
      <c r="G101" s="2">
        <v>5.42</v>
      </c>
      <c r="H101" s="3">
        <v>3</v>
      </c>
      <c r="I101" s="2">
        <v>3.51</v>
      </c>
      <c r="J101" s="2">
        <f t="shared" si="2"/>
        <v>1.9100000000000001</v>
      </c>
      <c r="K101" s="1">
        <v>1</v>
      </c>
      <c r="L101" s="2">
        <f t="shared" si="3"/>
        <v>0.91000000000000014</v>
      </c>
      <c r="M101" s="1">
        <v>1</v>
      </c>
      <c r="N101" s="2">
        <v>0.91</v>
      </c>
      <c r="O101" s="11" t="s">
        <v>2699</v>
      </c>
    </row>
    <row r="102" spans="1:15" x14ac:dyDescent="0.25">
      <c r="A102" s="1">
        <v>101</v>
      </c>
      <c r="B102" s="1" t="s">
        <v>279</v>
      </c>
      <c r="C102" s="10">
        <v>44761</v>
      </c>
      <c r="D102" s="22">
        <v>0</v>
      </c>
      <c r="E102" s="1" t="s">
        <v>213</v>
      </c>
      <c r="F102" s="15">
        <v>24</v>
      </c>
      <c r="G102" s="2">
        <v>5.39</v>
      </c>
      <c r="H102" s="3">
        <v>3</v>
      </c>
      <c r="I102" s="2">
        <v>3.5</v>
      </c>
      <c r="J102" s="2">
        <f t="shared" si="2"/>
        <v>1.8899999999999997</v>
      </c>
      <c r="K102" s="1">
        <v>1</v>
      </c>
      <c r="L102" s="2">
        <f t="shared" si="3"/>
        <v>1.8899999999999997</v>
      </c>
      <c r="M102" s="1">
        <v>1</v>
      </c>
      <c r="N102" s="2">
        <v>1.89</v>
      </c>
      <c r="O102" s="11" t="s">
        <v>2699</v>
      </c>
    </row>
    <row r="103" spans="1:15" x14ac:dyDescent="0.25">
      <c r="A103" s="1">
        <v>102</v>
      </c>
      <c r="B103" s="1" t="s">
        <v>279</v>
      </c>
      <c r="C103" s="10">
        <v>44762</v>
      </c>
      <c r="D103" s="22">
        <v>0</v>
      </c>
      <c r="E103" s="1" t="s">
        <v>213</v>
      </c>
      <c r="F103" s="15">
        <v>24</v>
      </c>
      <c r="G103" s="2">
        <v>5.35</v>
      </c>
      <c r="H103" s="3">
        <v>3</v>
      </c>
      <c r="I103" s="2">
        <v>3.5</v>
      </c>
      <c r="J103" s="2">
        <f t="shared" si="2"/>
        <v>1.8499999999999996</v>
      </c>
      <c r="K103" s="1">
        <v>1</v>
      </c>
      <c r="L103" s="2">
        <f t="shared" si="3"/>
        <v>1.8499999999999996</v>
      </c>
      <c r="M103" s="1">
        <v>1</v>
      </c>
      <c r="N103" s="2">
        <v>1.85</v>
      </c>
      <c r="O103" s="11" t="s">
        <v>2699</v>
      </c>
    </row>
    <row r="104" spans="1:15" x14ac:dyDescent="0.25">
      <c r="A104" s="1">
        <v>103</v>
      </c>
      <c r="B104" s="1" t="s">
        <v>2233</v>
      </c>
      <c r="C104" s="10">
        <v>44763</v>
      </c>
      <c r="D104" s="22">
        <v>0</v>
      </c>
      <c r="E104" s="1" t="s">
        <v>1686</v>
      </c>
      <c r="F104" s="15">
        <v>20</v>
      </c>
      <c r="G104" s="2">
        <v>0</v>
      </c>
      <c r="H104" s="3">
        <v>0</v>
      </c>
      <c r="I104" s="2">
        <v>2.4500000000000002</v>
      </c>
      <c r="J104" s="2">
        <f t="shared" si="2"/>
        <v>-2.4500000000000002</v>
      </c>
      <c r="K104" s="1">
        <v>0</v>
      </c>
      <c r="L104" s="2">
        <v>0</v>
      </c>
      <c r="M104" s="1">
        <v>0</v>
      </c>
      <c r="N104" s="2">
        <v>0</v>
      </c>
      <c r="O104" s="180" t="s">
        <v>2700</v>
      </c>
    </row>
    <row r="105" spans="1:15" x14ac:dyDescent="0.25">
      <c r="A105" s="1">
        <v>104</v>
      </c>
      <c r="B105" s="1" t="s">
        <v>279</v>
      </c>
      <c r="C105" s="10">
        <v>44763</v>
      </c>
      <c r="D105" s="22">
        <v>3</v>
      </c>
      <c r="E105" s="1" t="s">
        <v>1544</v>
      </c>
      <c r="F105" s="15">
        <v>4</v>
      </c>
      <c r="G105" s="2">
        <v>4.68</v>
      </c>
      <c r="H105" s="3">
        <v>3</v>
      </c>
      <c r="I105" s="2">
        <v>0.57999999999999996</v>
      </c>
      <c r="J105" s="2">
        <f t="shared" si="2"/>
        <v>4.0999999999999996</v>
      </c>
      <c r="K105" s="1">
        <v>5</v>
      </c>
      <c r="L105" s="2">
        <f t="shared" si="3"/>
        <v>5.4999999999999982</v>
      </c>
      <c r="M105" s="1">
        <f>10</f>
        <v>10</v>
      </c>
      <c r="N105" s="2">
        <v>40.392699999999998</v>
      </c>
      <c r="O105" s="180"/>
    </row>
    <row r="106" spans="1:15" x14ac:dyDescent="0.25">
      <c r="A106" s="1">
        <v>105</v>
      </c>
      <c r="B106" s="1" t="s">
        <v>2233</v>
      </c>
      <c r="C106" s="10">
        <v>44764</v>
      </c>
      <c r="D106" s="22">
        <v>3</v>
      </c>
      <c r="E106" s="1" t="s">
        <v>213</v>
      </c>
      <c r="F106" s="15">
        <v>24</v>
      </c>
      <c r="G106" s="2">
        <v>7.5</v>
      </c>
      <c r="H106" s="3">
        <v>0.3</v>
      </c>
      <c r="I106" s="2">
        <v>3.21</v>
      </c>
      <c r="J106" s="2">
        <f t="shared" si="2"/>
        <v>4.29</v>
      </c>
      <c r="K106" s="1">
        <v>1</v>
      </c>
      <c r="L106" s="2">
        <f t="shared" si="3"/>
        <v>1.29</v>
      </c>
      <c r="M106" s="1">
        <v>1</v>
      </c>
      <c r="N106" s="2">
        <v>1.29</v>
      </c>
      <c r="O106" s="11" t="s">
        <v>1746</v>
      </c>
    </row>
    <row r="107" spans="1:15" x14ac:dyDescent="0.25">
      <c r="A107" s="1">
        <v>106</v>
      </c>
      <c r="B107" s="1" t="s">
        <v>2233</v>
      </c>
      <c r="C107" s="10">
        <v>44765</v>
      </c>
      <c r="D107" s="22">
        <v>1.5</v>
      </c>
      <c r="E107" s="1" t="s">
        <v>213</v>
      </c>
      <c r="F107" s="15">
        <v>24</v>
      </c>
      <c r="G107" s="2">
        <v>5.91</v>
      </c>
      <c r="H107" s="3">
        <v>81</v>
      </c>
      <c r="I107" s="2">
        <v>3.2</v>
      </c>
      <c r="J107" s="2">
        <f t="shared" si="2"/>
        <v>2.71</v>
      </c>
      <c r="K107" s="1">
        <v>1</v>
      </c>
      <c r="L107" s="2">
        <f t="shared" si="3"/>
        <v>1.21</v>
      </c>
      <c r="M107" s="1">
        <v>1</v>
      </c>
      <c r="N107" s="2">
        <v>1.21</v>
      </c>
      <c r="O107" s="11" t="s">
        <v>1746</v>
      </c>
    </row>
    <row r="108" spans="1:15" x14ac:dyDescent="0.25">
      <c r="A108" s="1">
        <v>107</v>
      </c>
      <c r="B108" s="1" t="s">
        <v>2233</v>
      </c>
      <c r="C108" s="10">
        <v>44766</v>
      </c>
      <c r="D108" s="22">
        <v>1</v>
      </c>
      <c r="E108" s="1" t="s">
        <v>213</v>
      </c>
      <c r="F108" s="15">
        <v>24</v>
      </c>
      <c r="G108" s="2">
        <v>5.62</v>
      </c>
      <c r="H108" s="3">
        <v>76</v>
      </c>
      <c r="I108" s="2">
        <v>3.08</v>
      </c>
      <c r="J108" s="2">
        <f t="shared" si="2"/>
        <v>2.54</v>
      </c>
      <c r="K108" s="1">
        <v>1</v>
      </c>
      <c r="L108" s="2">
        <f t="shared" si="3"/>
        <v>1.54</v>
      </c>
      <c r="M108" s="1">
        <v>1</v>
      </c>
      <c r="N108" s="2">
        <v>1.54</v>
      </c>
      <c r="O108" s="11" t="s">
        <v>1746</v>
      </c>
    </row>
    <row r="109" spans="1:15" x14ac:dyDescent="0.25">
      <c r="A109" s="1">
        <v>108</v>
      </c>
      <c r="B109" s="1" t="s">
        <v>2233</v>
      </c>
      <c r="C109" s="10">
        <v>44767</v>
      </c>
      <c r="D109" s="22">
        <v>1</v>
      </c>
      <c r="E109" s="1" t="s">
        <v>213</v>
      </c>
      <c r="F109" s="15">
        <v>24</v>
      </c>
      <c r="G109" s="2">
        <v>5.53</v>
      </c>
      <c r="H109" s="3">
        <v>65</v>
      </c>
      <c r="I109" s="2">
        <v>3.18</v>
      </c>
      <c r="J109" s="2">
        <f t="shared" si="2"/>
        <v>2.35</v>
      </c>
      <c r="K109" s="1">
        <v>1</v>
      </c>
      <c r="L109" s="2">
        <f t="shared" si="3"/>
        <v>1.35</v>
      </c>
      <c r="M109" s="1">
        <v>1</v>
      </c>
      <c r="N109" s="2">
        <v>1.35</v>
      </c>
      <c r="O109" s="11" t="s">
        <v>1746</v>
      </c>
    </row>
    <row r="110" spans="1:15" x14ac:dyDescent="0.25">
      <c r="A110" s="1">
        <v>109</v>
      </c>
      <c r="B110" s="1" t="s">
        <v>2233</v>
      </c>
      <c r="C110" s="10">
        <v>44768</v>
      </c>
      <c r="D110" s="22">
        <v>1</v>
      </c>
      <c r="E110" s="1" t="s">
        <v>213</v>
      </c>
      <c r="F110" s="15">
        <v>23</v>
      </c>
      <c r="G110" s="2">
        <v>5.01</v>
      </c>
      <c r="H110" s="3">
        <v>47</v>
      </c>
      <c r="I110" s="2">
        <v>2.88</v>
      </c>
      <c r="J110" s="2">
        <f t="shared" si="2"/>
        <v>2.13</v>
      </c>
      <c r="K110" s="1">
        <v>1</v>
      </c>
      <c r="L110" s="2">
        <f t="shared" si="3"/>
        <v>1.1299999999999999</v>
      </c>
      <c r="M110" s="1">
        <v>1</v>
      </c>
      <c r="N110" s="2">
        <v>1.1299999999999999</v>
      </c>
      <c r="O110" s="11" t="s">
        <v>2701</v>
      </c>
    </row>
    <row r="111" spans="1:15" x14ac:dyDescent="0.25">
      <c r="A111" s="1">
        <v>110</v>
      </c>
      <c r="B111" s="1" t="s">
        <v>2233</v>
      </c>
      <c r="C111" s="10">
        <v>44769</v>
      </c>
      <c r="D111" s="22">
        <v>1</v>
      </c>
      <c r="E111" s="1" t="s">
        <v>213</v>
      </c>
      <c r="F111" s="15">
        <v>24</v>
      </c>
      <c r="G111" s="2">
        <v>5.76</v>
      </c>
      <c r="H111" s="3">
        <v>55</v>
      </c>
      <c r="I111" s="2">
        <v>3.23</v>
      </c>
      <c r="J111" s="2">
        <f t="shared" si="2"/>
        <v>2.5299999999999998</v>
      </c>
      <c r="K111" s="1">
        <v>1</v>
      </c>
      <c r="L111" s="2">
        <f t="shared" si="3"/>
        <v>1.5299999999999998</v>
      </c>
      <c r="M111" s="1">
        <v>1</v>
      </c>
      <c r="N111" s="2">
        <v>1.53</v>
      </c>
      <c r="O111" s="11" t="s">
        <v>1746</v>
      </c>
    </row>
    <row r="112" spans="1:15" x14ac:dyDescent="0.25">
      <c r="A112" s="1">
        <v>111</v>
      </c>
      <c r="B112" s="1" t="s">
        <v>2233</v>
      </c>
      <c r="C112" s="10">
        <v>44770</v>
      </c>
      <c r="D112" s="22">
        <v>1</v>
      </c>
      <c r="E112" s="1" t="s">
        <v>213</v>
      </c>
      <c r="F112" s="15">
        <v>24</v>
      </c>
      <c r="G112" s="2">
        <v>5.8</v>
      </c>
      <c r="H112" s="3">
        <v>49</v>
      </c>
      <c r="I112" s="2">
        <v>3.33</v>
      </c>
      <c r="J112" s="2">
        <f t="shared" si="2"/>
        <v>2.4699999999999998</v>
      </c>
      <c r="K112" s="1">
        <v>1</v>
      </c>
      <c r="L112" s="2">
        <f t="shared" si="3"/>
        <v>1.4699999999999998</v>
      </c>
      <c r="M112" s="1">
        <v>1</v>
      </c>
      <c r="N112" s="2">
        <v>1.47</v>
      </c>
      <c r="O112" s="11" t="s">
        <v>1746</v>
      </c>
    </row>
    <row r="113" spans="1:15" x14ac:dyDescent="0.25">
      <c r="A113" s="1">
        <v>112</v>
      </c>
      <c r="B113" s="1" t="s">
        <v>2233</v>
      </c>
      <c r="C113" s="10">
        <v>44771</v>
      </c>
      <c r="D113" s="22">
        <v>1</v>
      </c>
      <c r="E113" s="1" t="s">
        <v>213</v>
      </c>
      <c r="F113" s="15">
        <v>24</v>
      </c>
      <c r="G113" s="2">
        <v>5.9</v>
      </c>
      <c r="H113" s="3">
        <v>47</v>
      </c>
      <c r="I113" s="2">
        <v>3.11</v>
      </c>
      <c r="J113" s="2">
        <f t="shared" si="2"/>
        <v>2.7900000000000005</v>
      </c>
      <c r="K113" s="1">
        <v>1</v>
      </c>
      <c r="L113" s="2">
        <f t="shared" si="3"/>
        <v>1.7900000000000005</v>
      </c>
      <c r="M113" s="1">
        <v>1</v>
      </c>
      <c r="N113" s="2">
        <v>1.79</v>
      </c>
      <c r="O113" s="11" t="s">
        <v>1746</v>
      </c>
    </row>
    <row r="114" spans="1:15" ht="33" x14ac:dyDescent="0.25">
      <c r="A114" s="1">
        <v>113</v>
      </c>
      <c r="B114" s="1" t="s">
        <v>2233</v>
      </c>
      <c r="C114" s="10">
        <v>44772</v>
      </c>
      <c r="D114" s="22">
        <v>1</v>
      </c>
      <c r="E114" s="11" t="s">
        <v>2702</v>
      </c>
      <c r="F114" s="15">
        <v>22.5</v>
      </c>
      <c r="G114" s="2">
        <v>5.22</v>
      </c>
      <c r="H114" s="3">
        <v>36</v>
      </c>
      <c r="I114" s="2">
        <v>3</v>
      </c>
      <c r="J114" s="2">
        <f t="shared" si="2"/>
        <v>2.2199999999999998</v>
      </c>
      <c r="K114" s="1">
        <v>1</v>
      </c>
      <c r="L114" s="2">
        <f t="shared" si="3"/>
        <v>1.2199999999999998</v>
      </c>
      <c r="M114" s="1">
        <v>1</v>
      </c>
      <c r="N114" s="2">
        <v>1.22</v>
      </c>
      <c r="O114" s="11" t="s">
        <v>1746</v>
      </c>
    </row>
    <row r="115" spans="1:15" x14ac:dyDescent="0.25">
      <c r="A115" s="1">
        <v>114</v>
      </c>
      <c r="B115" s="1" t="s">
        <v>2222</v>
      </c>
      <c r="C115" s="10">
        <v>44772</v>
      </c>
      <c r="D115" s="22">
        <v>0</v>
      </c>
      <c r="E115" s="1" t="s">
        <v>2703</v>
      </c>
      <c r="F115" s="15">
        <v>1.5</v>
      </c>
      <c r="G115" s="2">
        <v>0.42</v>
      </c>
      <c r="H115" s="3">
        <v>0</v>
      </c>
      <c r="I115" s="2">
        <v>0.2</v>
      </c>
      <c r="J115" s="2">
        <f t="shared" si="2"/>
        <v>0.21999999999999997</v>
      </c>
      <c r="K115" s="1">
        <v>1</v>
      </c>
      <c r="L115" s="2">
        <f t="shared" si="3"/>
        <v>0.21999999999999997</v>
      </c>
      <c r="M115" s="1">
        <v>1</v>
      </c>
      <c r="N115" s="2">
        <v>0.22</v>
      </c>
      <c r="O115" s="11" t="s">
        <v>1746</v>
      </c>
    </row>
    <row r="116" spans="1:15" x14ac:dyDescent="0.25">
      <c r="A116" s="1">
        <v>115</v>
      </c>
      <c r="B116" s="1" t="s">
        <v>2233</v>
      </c>
      <c r="C116" s="10">
        <v>44773</v>
      </c>
      <c r="D116" s="22">
        <v>1</v>
      </c>
      <c r="E116" s="1" t="s">
        <v>213</v>
      </c>
      <c r="F116" s="15">
        <v>24</v>
      </c>
      <c r="G116" s="2">
        <v>5.85</v>
      </c>
      <c r="H116" s="3">
        <v>43</v>
      </c>
      <c r="I116" s="2">
        <v>3.22</v>
      </c>
      <c r="J116" s="2">
        <f t="shared" si="2"/>
        <v>2.6299999999999994</v>
      </c>
      <c r="K116" s="1">
        <v>1</v>
      </c>
      <c r="L116" s="2">
        <f t="shared" si="3"/>
        <v>1.6299999999999994</v>
      </c>
      <c r="M116" s="1">
        <v>1</v>
      </c>
      <c r="N116" s="2">
        <v>1.63</v>
      </c>
      <c r="O116" s="11" t="s">
        <v>1746</v>
      </c>
    </row>
    <row r="117" spans="1:15" x14ac:dyDescent="0.25">
      <c r="A117" s="1">
        <v>116</v>
      </c>
      <c r="B117" s="1" t="s">
        <v>2233</v>
      </c>
      <c r="C117" s="10">
        <v>44774</v>
      </c>
      <c r="D117" s="22">
        <v>1</v>
      </c>
      <c r="E117" s="1" t="s">
        <v>213</v>
      </c>
      <c r="F117" s="15">
        <v>24</v>
      </c>
      <c r="G117" s="2">
        <v>6.08</v>
      </c>
      <c r="H117" s="3">
        <v>38</v>
      </c>
      <c r="I117" s="2">
        <v>3.34</v>
      </c>
      <c r="J117" s="2">
        <f t="shared" si="2"/>
        <v>2.74</v>
      </c>
      <c r="K117" s="1">
        <v>1</v>
      </c>
      <c r="L117" s="2">
        <f t="shared" si="3"/>
        <v>1.7400000000000002</v>
      </c>
      <c r="M117" s="1">
        <v>1</v>
      </c>
      <c r="N117" s="2">
        <v>1.74</v>
      </c>
      <c r="O117" s="11" t="s">
        <v>1746</v>
      </c>
    </row>
    <row r="118" spans="1:15" x14ac:dyDescent="0.25">
      <c r="A118" s="1">
        <v>117</v>
      </c>
      <c r="B118" s="1" t="s">
        <v>2233</v>
      </c>
      <c r="C118" s="10">
        <v>44775</v>
      </c>
      <c r="D118" s="22">
        <v>1</v>
      </c>
      <c r="E118" s="1" t="s">
        <v>213</v>
      </c>
      <c r="F118" s="15">
        <v>24</v>
      </c>
      <c r="G118" s="2">
        <v>6.08</v>
      </c>
      <c r="H118" s="3">
        <v>36</v>
      </c>
      <c r="I118" s="2">
        <v>3.28</v>
      </c>
      <c r="J118" s="2">
        <f t="shared" si="2"/>
        <v>2.8000000000000003</v>
      </c>
      <c r="K118" s="1">
        <v>1</v>
      </c>
      <c r="L118" s="2">
        <f t="shared" si="3"/>
        <v>1.8000000000000003</v>
      </c>
      <c r="M118" s="1">
        <v>1</v>
      </c>
      <c r="N118" s="2">
        <v>1.8</v>
      </c>
      <c r="O118" s="11" t="s">
        <v>1746</v>
      </c>
    </row>
    <row r="119" spans="1:15" x14ac:dyDescent="0.25">
      <c r="A119" s="1">
        <v>118</v>
      </c>
      <c r="B119" s="1" t="s">
        <v>2233</v>
      </c>
      <c r="C119" s="10">
        <v>44776</v>
      </c>
      <c r="D119" s="22">
        <v>1</v>
      </c>
      <c r="E119" s="1" t="s">
        <v>213</v>
      </c>
      <c r="F119" s="15">
        <v>24</v>
      </c>
      <c r="G119" s="2">
        <v>6.14</v>
      </c>
      <c r="H119" s="3">
        <v>33</v>
      </c>
      <c r="I119" s="2">
        <v>3.33</v>
      </c>
      <c r="J119" s="2">
        <f t="shared" si="2"/>
        <v>2.8099999999999996</v>
      </c>
      <c r="K119" s="1">
        <v>1</v>
      </c>
      <c r="L119" s="2">
        <f t="shared" si="3"/>
        <v>1.8099999999999996</v>
      </c>
      <c r="M119" s="1">
        <v>1</v>
      </c>
      <c r="N119" s="2">
        <v>1.81</v>
      </c>
      <c r="O119" s="11" t="s">
        <v>1746</v>
      </c>
    </row>
    <row r="120" spans="1:15" x14ac:dyDescent="0.25">
      <c r="A120" s="1">
        <v>119</v>
      </c>
      <c r="B120" s="1" t="s">
        <v>2233</v>
      </c>
      <c r="C120" s="10">
        <v>44777</v>
      </c>
      <c r="D120" s="22">
        <v>1</v>
      </c>
      <c r="E120" s="1" t="s">
        <v>213</v>
      </c>
      <c r="F120" s="15">
        <v>24</v>
      </c>
      <c r="G120" s="2">
        <v>6.24</v>
      </c>
      <c r="H120" s="3">
        <v>31</v>
      </c>
      <c r="I120" s="2">
        <v>3.27</v>
      </c>
      <c r="J120" s="2">
        <f t="shared" si="2"/>
        <v>2.97</v>
      </c>
      <c r="K120" s="1">
        <v>1</v>
      </c>
      <c r="L120" s="2">
        <f t="shared" si="3"/>
        <v>1.9700000000000002</v>
      </c>
      <c r="M120" s="1">
        <v>1</v>
      </c>
      <c r="N120" s="2">
        <v>1.97</v>
      </c>
      <c r="O120" s="11" t="s">
        <v>1746</v>
      </c>
    </row>
    <row r="121" spans="1:15" x14ac:dyDescent="0.25">
      <c r="A121" s="1">
        <v>120</v>
      </c>
      <c r="B121" s="1" t="s">
        <v>2233</v>
      </c>
      <c r="C121" s="10">
        <v>44778</v>
      </c>
      <c r="D121" s="22">
        <v>1.5</v>
      </c>
      <c r="E121" s="1" t="s">
        <v>213</v>
      </c>
      <c r="F121" s="15">
        <v>24</v>
      </c>
      <c r="G121" s="2">
        <v>6.34</v>
      </c>
      <c r="H121" s="3">
        <v>29</v>
      </c>
      <c r="I121" s="2">
        <v>3.25</v>
      </c>
      <c r="J121" s="2">
        <f t="shared" si="2"/>
        <v>3.09</v>
      </c>
      <c r="K121" s="1">
        <v>1</v>
      </c>
      <c r="L121" s="2">
        <f t="shared" si="3"/>
        <v>1.5899999999999999</v>
      </c>
      <c r="M121" s="1">
        <v>1</v>
      </c>
      <c r="N121" s="2">
        <v>1.59</v>
      </c>
      <c r="O121" s="11" t="s">
        <v>1746</v>
      </c>
    </row>
    <row r="122" spans="1:15" x14ac:dyDescent="0.25">
      <c r="A122" s="1">
        <v>121</v>
      </c>
      <c r="B122" s="1" t="s">
        <v>2233</v>
      </c>
      <c r="C122" s="10">
        <v>44779</v>
      </c>
      <c r="D122" s="22">
        <v>1.5</v>
      </c>
      <c r="E122" s="1" t="s">
        <v>213</v>
      </c>
      <c r="F122" s="15">
        <v>24</v>
      </c>
      <c r="G122" s="2">
        <v>6.56</v>
      </c>
      <c r="H122" s="3">
        <v>25</v>
      </c>
      <c r="I122" s="2">
        <v>3.45</v>
      </c>
      <c r="J122" s="2">
        <f t="shared" si="2"/>
        <v>3.1099999999999994</v>
      </c>
      <c r="K122" s="1">
        <v>1</v>
      </c>
      <c r="L122" s="2">
        <f t="shared" si="3"/>
        <v>1.6099999999999994</v>
      </c>
      <c r="M122" s="1">
        <v>1</v>
      </c>
      <c r="N122" s="2">
        <v>1.61</v>
      </c>
      <c r="O122" s="11" t="s">
        <v>1746</v>
      </c>
    </row>
    <row r="123" spans="1:15" x14ac:dyDescent="0.25">
      <c r="A123" s="1">
        <v>122</v>
      </c>
      <c r="B123" s="1" t="s">
        <v>2233</v>
      </c>
      <c r="C123" s="10">
        <v>44780</v>
      </c>
      <c r="D123" s="22">
        <v>1.5</v>
      </c>
      <c r="E123" s="1" t="s">
        <v>213</v>
      </c>
      <c r="F123" s="15">
        <v>24</v>
      </c>
      <c r="G123" s="2">
        <v>6.71</v>
      </c>
      <c r="H123" s="3">
        <v>22</v>
      </c>
      <c r="I123" s="2">
        <v>3.31</v>
      </c>
      <c r="J123" s="2">
        <f t="shared" si="2"/>
        <v>3.4</v>
      </c>
      <c r="K123" s="1">
        <v>1</v>
      </c>
      <c r="L123" s="2">
        <f t="shared" si="3"/>
        <v>1.9</v>
      </c>
      <c r="M123" s="1">
        <v>1</v>
      </c>
      <c r="N123" s="2">
        <v>1.9</v>
      </c>
      <c r="O123" s="11" t="s">
        <v>1746</v>
      </c>
    </row>
    <row r="124" spans="1:15" x14ac:dyDescent="0.25">
      <c r="A124" s="1">
        <v>123</v>
      </c>
      <c r="B124" s="1" t="s">
        <v>2233</v>
      </c>
      <c r="C124" s="10">
        <v>44781</v>
      </c>
      <c r="D124" s="22">
        <v>1.5</v>
      </c>
      <c r="E124" s="1" t="s">
        <v>213</v>
      </c>
      <c r="F124" s="15">
        <v>24</v>
      </c>
      <c r="G124" s="2">
        <v>6.46</v>
      </c>
      <c r="H124" s="3">
        <v>18</v>
      </c>
      <c r="I124" s="2">
        <v>2.92</v>
      </c>
      <c r="J124" s="2">
        <f t="shared" si="2"/>
        <v>3.54</v>
      </c>
      <c r="K124" s="1">
        <v>1</v>
      </c>
      <c r="L124" s="2">
        <f t="shared" si="3"/>
        <v>2.04</v>
      </c>
      <c r="M124" s="1">
        <v>1</v>
      </c>
      <c r="N124" s="2">
        <v>2.04</v>
      </c>
      <c r="O124" s="11" t="s">
        <v>1746</v>
      </c>
    </row>
    <row r="125" spans="1:15" x14ac:dyDescent="0.25">
      <c r="A125" s="1">
        <v>124</v>
      </c>
      <c r="B125" s="1" t="s">
        <v>2233</v>
      </c>
      <c r="C125" s="10">
        <v>44782</v>
      </c>
      <c r="D125" s="22">
        <v>1.5</v>
      </c>
      <c r="E125" s="1" t="s">
        <v>213</v>
      </c>
      <c r="F125" s="15">
        <v>24</v>
      </c>
      <c r="G125" s="2">
        <v>6.93</v>
      </c>
      <c r="H125" s="3">
        <v>17</v>
      </c>
      <c r="I125" s="2">
        <v>2.99</v>
      </c>
      <c r="J125" s="2">
        <f t="shared" si="2"/>
        <v>3.9399999999999995</v>
      </c>
      <c r="K125" s="1">
        <v>1</v>
      </c>
      <c r="L125" s="2">
        <f t="shared" si="3"/>
        <v>2.4399999999999995</v>
      </c>
      <c r="M125" s="1">
        <v>1</v>
      </c>
      <c r="N125" s="2">
        <v>2.44</v>
      </c>
      <c r="O125" s="11" t="s">
        <v>1746</v>
      </c>
    </row>
    <row r="126" spans="1:15" x14ac:dyDescent="0.25">
      <c r="A126" s="1">
        <v>125</v>
      </c>
      <c r="B126" s="1" t="s">
        <v>2233</v>
      </c>
      <c r="C126" s="10">
        <v>44783</v>
      </c>
      <c r="D126" s="22">
        <v>1.5</v>
      </c>
      <c r="E126" s="1" t="s">
        <v>213</v>
      </c>
      <c r="F126" s="15">
        <v>24</v>
      </c>
      <c r="G126" s="2">
        <v>6.11</v>
      </c>
      <c r="H126" s="3">
        <v>16</v>
      </c>
      <c r="I126" s="2">
        <v>2.97</v>
      </c>
      <c r="J126" s="2">
        <f t="shared" si="2"/>
        <v>3.14</v>
      </c>
      <c r="K126" s="1">
        <v>1</v>
      </c>
      <c r="L126" s="2">
        <f t="shared" si="3"/>
        <v>1.6400000000000001</v>
      </c>
      <c r="M126" s="1">
        <v>1</v>
      </c>
      <c r="N126" s="2">
        <v>1.64</v>
      </c>
      <c r="O126" s="11" t="s">
        <v>1746</v>
      </c>
    </row>
    <row r="127" spans="1:15" x14ac:dyDescent="0.25">
      <c r="A127" s="1">
        <v>126</v>
      </c>
      <c r="B127" s="1" t="s">
        <v>2233</v>
      </c>
      <c r="C127" s="10">
        <v>44784</v>
      </c>
      <c r="D127" s="22">
        <v>0</v>
      </c>
      <c r="E127" s="1" t="s">
        <v>421</v>
      </c>
      <c r="F127" s="15">
        <v>4.5</v>
      </c>
      <c r="G127" s="2">
        <v>1.67</v>
      </c>
      <c r="H127" s="3">
        <v>3</v>
      </c>
      <c r="I127" s="2">
        <v>0.39</v>
      </c>
      <c r="J127" s="2">
        <f t="shared" si="2"/>
        <v>1.2799999999999998</v>
      </c>
      <c r="K127" s="1">
        <v>1</v>
      </c>
      <c r="L127" s="2">
        <f t="shared" si="3"/>
        <v>1.2799999999999998</v>
      </c>
      <c r="M127" s="1">
        <v>1</v>
      </c>
      <c r="N127" s="2">
        <v>1.28</v>
      </c>
      <c r="O127" s="11" t="s">
        <v>1746</v>
      </c>
    </row>
    <row r="128" spans="1:15" ht="33" x14ac:dyDescent="0.25">
      <c r="A128" s="1">
        <v>127</v>
      </c>
      <c r="B128" s="1" t="s">
        <v>2222</v>
      </c>
      <c r="C128" s="10">
        <v>44784</v>
      </c>
      <c r="D128" s="22">
        <v>0</v>
      </c>
      <c r="E128" s="11" t="s">
        <v>2704</v>
      </c>
      <c r="F128" s="15">
        <v>13.8</v>
      </c>
      <c r="G128" s="2">
        <v>2.4300000000000002</v>
      </c>
      <c r="H128" s="3">
        <v>1</v>
      </c>
      <c r="I128" s="2">
        <v>2.0499999999999998</v>
      </c>
      <c r="J128" s="2">
        <f t="shared" si="2"/>
        <v>0.38000000000000034</v>
      </c>
      <c r="K128" s="1">
        <v>1</v>
      </c>
      <c r="L128" s="2">
        <f t="shared" si="3"/>
        <v>0.38000000000000034</v>
      </c>
      <c r="M128" s="1">
        <v>1</v>
      </c>
      <c r="N128" s="2">
        <v>0.38</v>
      </c>
      <c r="O128" s="11" t="s">
        <v>1746</v>
      </c>
    </row>
    <row r="129" spans="1:15" x14ac:dyDescent="0.25">
      <c r="A129" s="1">
        <v>128</v>
      </c>
      <c r="B129" s="1" t="s">
        <v>2233</v>
      </c>
      <c r="C129" s="10">
        <v>44785</v>
      </c>
      <c r="D129" s="22">
        <v>3</v>
      </c>
      <c r="E129" s="1" t="s">
        <v>876</v>
      </c>
      <c r="F129" s="15">
        <v>22.6</v>
      </c>
      <c r="G129" s="2">
        <v>7.02</v>
      </c>
      <c r="H129" s="3">
        <v>9</v>
      </c>
      <c r="I129" s="2">
        <v>2.8</v>
      </c>
      <c r="J129" s="2">
        <f t="shared" si="2"/>
        <v>4.22</v>
      </c>
      <c r="K129" s="1">
        <v>1</v>
      </c>
      <c r="L129" s="2">
        <f t="shared" si="3"/>
        <v>1.2199999999999998</v>
      </c>
      <c r="M129" s="1">
        <v>1</v>
      </c>
      <c r="N129" s="2">
        <v>1.22</v>
      </c>
      <c r="O129" s="11" t="s">
        <v>1746</v>
      </c>
    </row>
    <row r="130" spans="1:15" x14ac:dyDescent="0.25">
      <c r="A130" s="1">
        <v>129</v>
      </c>
      <c r="B130" s="1" t="s">
        <v>2222</v>
      </c>
      <c r="C130" s="10">
        <v>44785</v>
      </c>
      <c r="D130" s="22">
        <v>2</v>
      </c>
      <c r="E130" s="1" t="s">
        <v>2588</v>
      </c>
      <c r="F130" s="15">
        <v>1.3</v>
      </c>
      <c r="G130" s="2">
        <v>3.5</v>
      </c>
      <c r="H130" s="3">
        <v>5</v>
      </c>
      <c r="I130" s="2">
        <v>0.22</v>
      </c>
      <c r="J130" s="2">
        <f t="shared" ref="J130:J156" si="4">G130-I130</f>
        <v>3.28</v>
      </c>
      <c r="K130" s="1">
        <v>5</v>
      </c>
      <c r="L130" s="2">
        <f t="shared" si="3"/>
        <v>6.3999999999999986</v>
      </c>
      <c r="M130" s="1">
        <v>19</v>
      </c>
      <c r="N130" s="2">
        <v>21.3781</v>
      </c>
      <c r="O130" s="11" t="s">
        <v>1746</v>
      </c>
    </row>
    <row r="131" spans="1:15" x14ac:dyDescent="0.25">
      <c r="A131" s="1">
        <v>130</v>
      </c>
      <c r="B131" s="1" t="s">
        <v>2233</v>
      </c>
      <c r="C131" s="10">
        <v>44786</v>
      </c>
      <c r="D131" s="22">
        <v>1</v>
      </c>
      <c r="E131" s="1" t="s">
        <v>1544</v>
      </c>
      <c r="F131" s="15">
        <v>4</v>
      </c>
      <c r="G131" s="2">
        <v>3.22</v>
      </c>
      <c r="H131" s="3">
        <v>31</v>
      </c>
      <c r="I131" s="2">
        <v>0.86</v>
      </c>
      <c r="J131" s="2">
        <f t="shared" si="4"/>
        <v>2.3600000000000003</v>
      </c>
      <c r="K131" s="1">
        <v>1</v>
      </c>
      <c r="L131" s="2">
        <f t="shared" ref="L131:L156" si="5">(G131-I131-D131)*K131</f>
        <v>1.3600000000000003</v>
      </c>
      <c r="M131" s="1">
        <v>1</v>
      </c>
      <c r="N131" s="2">
        <v>1.36</v>
      </c>
      <c r="O131" s="11" t="s">
        <v>1746</v>
      </c>
    </row>
    <row r="132" spans="1:15" x14ac:dyDescent="0.25">
      <c r="A132" s="1">
        <v>131</v>
      </c>
      <c r="B132" s="1" t="s">
        <v>279</v>
      </c>
      <c r="C132" s="10">
        <v>44786</v>
      </c>
      <c r="D132" s="22">
        <v>0</v>
      </c>
      <c r="E132" s="1" t="s">
        <v>1686</v>
      </c>
      <c r="F132" s="15">
        <v>20</v>
      </c>
      <c r="G132" s="2">
        <v>3.06</v>
      </c>
      <c r="H132" s="3">
        <v>4</v>
      </c>
      <c r="I132" s="2">
        <v>2</v>
      </c>
      <c r="J132" s="2">
        <f t="shared" si="4"/>
        <v>1.06</v>
      </c>
      <c r="K132" s="1">
        <v>1</v>
      </c>
      <c r="L132" s="2">
        <f t="shared" si="5"/>
        <v>1.06</v>
      </c>
      <c r="M132" s="1">
        <v>1</v>
      </c>
      <c r="N132" s="2">
        <v>1.06</v>
      </c>
      <c r="O132" s="11" t="s">
        <v>1746</v>
      </c>
    </row>
    <row r="133" spans="1:15" x14ac:dyDescent="0.25">
      <c r="A133" s="1">
        <v>132</v>
      </c>
      <c r="B133" s="1" t="s">
        <v>2233</v>
      </c>
      <c r="C133" s="10">
        <v>44787</v>
      </c>
      <c r="D133" s="22">
        <v>2</v>
      </c>
      <c r="E133" s="1" t="s">
        <v>466</v>
      </c>
      <c r="F133" s="15">
        <v>23.5</v>
      </c>
      <c r="G133" s="2">
        <v>6.21</v>
      </c>
      <c r="H133" s="3">
        <v>15</v>
      </c>
      <c r="I133" s="2">
        <v>2.7</v>
      </c>
      <c r="J133" s="2">
        <f t="shared" si="4"/>
        <v>3.51</v>
      </c>
      <c r="K133" s="1">
        <v>1</v>
      </c>
      <c r="L133" s="2">
        <f t="shared" si="5"/>
        <v>1.5099999999999998</v>
      </c>
      <c r="M133" s="1">
        <v>1</v>
      </c>
      <c r="N133" s="2">
        <v>1.51</v>
      </c>
      <c r="O133" s="11" t="s">
        <v>1746</v>
      </c>
    </row>
    <row r="134" spans="1:15" x14ac:dyDescent="0.25">
      <c r="A134" s="1">
        <v>133</v>
      </c>
      <c r="B134" s="1" t="s">
        <v>279</v>
      </c>
      <c r="C134" s="10">
        <v>44787</v>
      </c>
      <c r="D134" s="22">
        <v>3</v>
      </c>
      <c r="E134" s="1" t="s">
        <v>2311</v>
      </c>
      <c r="F134" s="15">
        <v>0.5</v>
      </c>
      <c r="G134" s="2">
        <v>4.3600000000000003</v>
      </c>
      <c r="H134" s="3">
        <v>3</v>
      </c>
      <c r="I134" s="2">
        <v>0.1</v>
      </c>
      <c r="J134" s="2">
        <f t="shared" si="4"/>
        <v>4.2600000000000007</v>
      </c>
      <c r="K134" s="1">
        <v>5</v>
      </c>
      <c r="L134" s="2">
        <f t="shared" si="5"/>
        <v>6.3000000000000034</v>
      </c>
      <c r="M134" s="1">
        <v>17</v>
      </c>
      <c r="N134" s="2">
        <v>24.828099999999999</v>
      </c>
      <c r="O134" s="11" t="s">
        <v>1746</v>
      </c>
    </row>
    <row r="135" spans="1:15" x14ac:dyDescent="0.25">
      <c r="A135" s="1">
        <v>134</v>
      </c>
      <c r="B135" s="1" t="s">
        <v>2233</v>
      </c>
      <c r="C135" s="10">
        <v>44788</v>
      </c>
      <c r="D135" s="22">
        <v>2</v>
      </c>
      <c r="E135" s="1" t="s">
        <v>466</v>
      </c>
      <c r="F135" s="15">
        <v>23.5</v>
      </c>
      <c r="G135" s="2">
        <v>6.47</v>
      </c>
      <c r="H135" s="3">
        <v>16</v>
      </c>
      <c r="I135" s="2">
        <v>2.8</v>
      </c>
      <c r="J135" s="2">
        <f t="shared" si="4"/>
        <v>3.67</v>
      </c>
      <c r="K135" s="1">
        <v>1</v>
      </c>
      <c r="L135" s="2">
        <f t="shared" si="5"/>
        <v>1.67</v>
      </c>
      <c r="M135" s="1">
        <v>1</v>
      </c>
      <c r="N135" s="2">
        <v>1.67</v>
      </c>
      <c r="O135" s="11" t="s">
        <v>1746</v>
      </c>
    </row>
    <row r="136" spans="1:15" x14ac:dyDescent="0.25">
      <c r="A136" s="1">
        <v>135</v>
      </c>
      <c r="B136" s="1" t="s">
        <v>2233</v>
      </c>
      <c r="C136" s="10">
        <v>44789</v>
      </c>
      <c r="D136" s="22">
        <v>2</v>
      </c>
      <c r="E136" s="1" t="s">
        <v>213</v>
      </c>
      <c r="F136" s="15">
        <v>24</v>
      </c>
      <c r="G136" s="2">
        <v>6.68</v>
      </c>
      <c r="H136" s="3">
        <v>15</v>
      </c>
      <c r="I136" s="2">
        <v>2.8</v>
      </c>
      <c r="J136" s="2">
        <f t="shared" si="4"/>
        <v>3.88</v>
      </c>
      <c r="K136" s="1">
        <v>1</v>
      </c>
      <c r="L136" s="2">
        <f t="shared" si="5"/>
        <v>1.88</v>
      </c>
      <c r="M136" s="1">
        <v>1</v>
      </c>
      <c r="N136" s="2">
        <v>1.88</v>
      </c>
      <c r="O136" s="11" t="s">
        <v>1746</v>
      </c>
    </row>
    <row r="137" spans="1:15" x14ac:dyDescent="0.25">
      <c r="A137" s="1">
        <v>136</v>
      </c>
      <c r="B137" s="1" t="s">
        <v>2233</v>
      </c>
      <c r="C137" s="10">
        <v>44790</v>
      </c>
      <c r="D137" s="22">
        <v>2</v>
      </c>
      <c r="E137" s="1" t="s">
        <v>213</v>
      </c>
      <c r="F137" s="15">
        <v>24</v>
      </c>
      <c r="G137" s="2">
        <v>6.6032999999999999</v>
      </c>
      <c r="H137" s="3">
        <v>15</v>
      </c>
      <c r="I137" s="2">
        <v>2.6684000000000001</v>
      </c>
      <c r="J137" s="2">
        <f t="shared" si="4"/>
        <v>3.9348999999999998</v>
      </c>
      <c r="K137" s="1">
        <v>1</v>
      </c>
      <c r="L137" s="2">
        <f t="shared" si="5"/>
        <v>1.9348999999999998</v>
      </c>
      <c r="M137" s="1">
        <v>1</v>
      </c>
      <c r="N137" s="2">
        <v>1.9349000000000001</v>
      </c>
      <c r="O137" s="11" t="s">
        <v>1746</v>
      </c>
    </row>
    <row r="138" spans="1:15" x14ac:dyDescent="0.25">
      <c r="A138" s="1">
        <v>137</v>
      </c>
      <c r="B138" s="1" t="s">
        <v>2233</v>
      </c>
      <c r="C138" s="10">
        <v>44791</v>
      </c>
      <c r="D138" s="22">
        <v>0</v>
      </c>
      <c r="E138" s="1" t="s">
        <v>2705</v>
      </c>
      <c r="F138" s="15">
        <v>11.8</v>
      </c>
      <c r="G138" s="2">
        <v>3.29</v>
      </c>
      <c r="H138" s="3">
        <v>10</v>
      </c>
      <c r="I138" s="2">
        <v>2.4900000000000002</v>
      </c>
      <c r="J138" s="2">
        <f t="shared" si="4"/>
        <v>0.79999999999999982</v>
      </c>
      <c r="K138" s="1">
        <v>3</v>
      </c>
      <c r="L138" s="2">
        <f t="shared" si="5"/>
        <v>2.3999999999999995</v>
      </c>
      <c r="M138" s="1">
        <v>13</v>
      </c>
      <c r="N138" s="2">
        <v>3.85</v>
      </c>
      <c r="O138" s="11" t="s">
        <v>1746</v>
      </c>
    </row>
    <row r="139" spans="1:15" x14ac:dyDescent="0.25">
      <c r="A139" s="1">
        <v>138</v>
      </c>
      <c r="B139" s="1" t="s">
        <v>2236</v>
      </c>
      <c r="C139" s="10">
        <v>44803</v>
      </c>
      <c r="D139" s="22">
        <v>0</v>
      </c>
      <c r="E139" s="1" t="s">
        <v>2706</v>
      </c>
      <c r="F139" s="15">
        <v>8.1</v>
      </c>
      <c r="G139" s="2">
        <v>1.82</v>
      </c>
      <c r="H139" s="3">
        <v>1</v>
      </c>
      <c r="I139" s="2">
        <v>1.36</v>
      </c>
      <c r="J139" s="2">
        <f t="shared" si="4"/>
        <v>0.45999999999999996</v>
      </c>
      <c r="K139" s="1">
        <v>1</v>
      </c>
      <c r="L139" s="2">
        <f t="shared" si="5"/>
        <v>0.45999999999999996</v>
      </c>
      <c r="M139" s="1">
        <v>1</v>
      </c>
      <c r="N139" s="2">
        <v>0.46</v>
      </c>
      <c r="O139" s="11" t="s">
        <v>1746</v>
      </c>
    </row>
    <row r="140" spans="1:15" x14ac:dyDescent="0.25">
      <c r="A140" s="1">
        <v>139</v>
      </c>
      <c r="B140" s="1" t="s">
        <v>2233</v>
      </c>
      <c r="C140" s="10">
        <v>44803</v>
      </c>
      <c r="D140" s="22">
        <v>0</v>
      </c>
      <c r="E140" s="1" t="s">
        <v>2323</v>
      </c>
      <c r="F140" s="15">
        <v>15.8</v>
      </c>
      <c r="G140" s="2">
        <v>3.51</v>
      </c>
      <c r="H140" s="3">
        <v>4</v>
      </c>
      <c r="I140" s="2">
        <v>2</v>
      </c>
      <c r="J140" s="2">
        <f t="shared" si="4"/>
        <v>1.5099999999999998</v>
      </c>
      <c r="K140" s="1">
        <v>1</v>
      </c>
      <c r="L140" s="2">
        <f t="shared" si="5"/>
        <v>1.5099999999999998</v>
      </c>
      <c r="M140" s="1">
        <v>1</v>
      </c>
      <c r="N140" s="2">
        <v>1.51</v>
      </c>
      <c r="O140" s="11" t="s">
        <v>1746</v>
      </c>
    </row>
    <row r="141" spans="1:15" x14ac:dyDescent="0.25">
      <c r="A141" s="1">
        <v>140</v>
      </c>
      <c r="B141" s="1" t="s">
        <v>2233</v>
      </c>
      <c r="C141" s="10">
        <v>44804</v>
      </c>
      <c r="D141" s="22">
        <v>2</v>
      </c>
      <c r="E141" s="1" t="s">
        <v>213</v>
      </c>
      <c r="F141" s="15">
        <v>24</v>
      </c>
      <c r="G141" s="2">
        <v>8.89</v>
      </c>
      <c r="H141" s="3">
        <v>7</v>
      </c>
      <c r="I141" s="2">
        <v>3.14</v>
      </c>
      <c r="J141" s="2">
        <f t="shared" si="4"/>
        <v>5.75</v>
      </c>
      <c r="K141" s="1">
        <v>1</v>
      </c>
      <c r="L141" s="2">
        <f t="shared" si="5"/>
        <v>3.75</v>
      </c>
      <c r="M141" s="1">
        <v>1</v>
      </c>
      <c r="N141" s="2">
        <v>3.75</v>
      </c>
      <c r="O141" s="11" t="s">
        <v>1746</v>
      </c>
    </row>
    <row r="142" spans="1:15" x14ac:dyDescent="0.25">
      <c r="A142" s="1">
        <v>141</v>
      </c>
      <c r="B142" s="1" t="s">
        <v>2233</v>
      </c>
      <c r="C142" s="10">
        <v>44805</v>
      </c>
      <c r="D142" s="22">
        <v>2</v>
      </c>
      <c r="E142" s="1" t="s">
        <v>213</v>
      </c>
      <c r="F142" s="15">
        <v>24</v>
      </c>
      <c r="G142" s="2">
        <v>7.86</v>
      </c>
      <c r="H142" s="3">
        <v>8</v>
      </c>
      <c r="I142" s="2">
        <v>3.18</v>
      </c>
      <c r="J142" s="2">
        <f t="shared" si="4"/>
        <v>4.68</v>
      </c>
      <c r="K142" s="1">
        <v>1</v>
      </c>
      <c r="L142" s="2">
        <f t="shared" si="5"/>
        <v>2.6799999999999997</v>
      </c>
      <c r="M142" s="1">
        <v>1</v>
      </c>
      <c r="N142" s="2">
        <v>2.68</v>
      </c>
      <c r="O142" s="11" t="s">
        <v>1746</v>
      </c>
    </row>
    <row r="143" spans="1:15" x14ac:dyDescent="0.25">
      <c r="A143" s="1">
        <v>142</v>
      </c>
      <c r="B143" s="1" t="s">
        <v>2233</v>
      </c>
      <c r="C143" s="10">
        <v>44806</v>
      </c>
      <c r="D143" s="22">
        <v>2</v>
      </c>
      <c r="E143" s="1" t="s">
        <v>213</v>
      </c>
      <c r="F143" s="15">
        <v>24</v>
      </c>
      <c r="G143" s="2">
        <v>7.15</v>
      </c>
      <c r="H143" s="3">
        <v>8</v>
      </c>
      <c r="I143" s="2">
        <v>3.24</v>
      </c>
      <c r="J143" s="2">
        <f t="shared" si="4"/>
        <v>3.91</v>
      </c>
      <c r="K143" s="1">
        <v>1</v>
      </c>
      <c r="L143" s="2">
        <f t="shared" si="5"/>
        <v>1.9100000000000001</v>
      </c>
      <c r="M143" s="1">
        <v>1</v>
      </c>
      <c r="N143" s="2">
        <v>1.91</v>
      </c>
      <c r="O143" s="11" t="s">
        <v>1746</v>
      </c>
    </row>
    <row r="144" spans="1:15" x14ac:dyDescent="0.25">
      <c r="A144" s="1">
        <v>143</v>
      </c>
      <c r="B144" s="1" t="s">
        <v>2233</v>
      </c>
      <c r="C144" s="10">
        <v>44807</v>
      </c>
      <c r="D144" s="22">
        <v>2</v>
      </c>
      <c r="E144" s="1" t="s">
        <v>213</v>
      </c>
      <c r="F144" s="15">
        <v>24</v>
      </c>
      <c r="G144" s="2">
        <v>6.91</v>
      </c>
      <c r="H144" s="3">
        <v>8</v>
      </c>
      <c r="I144" s="2">
        <v>3.2</v>
      </c>
      <c r="J144" s="2">
        <f t="shared" si="4"/>
        <v>3.71</v>
      </c>
      <c r="K144" s="1">
        <v>1</v>
      </c>
      <c r="L144" s="2">
        <f t="shared" si="5"/>
        <v>1.71</v>
      </c>
      <c r="M144" s="1">
        <v>1</v>
      </c>
      <c r="N144" s="2">
        <v>1.71</v>
      </c>
      <c r="O144" s="11" t="s">
        <v>1746</v>
      </c>
    </row>
    <row r="145" spans="1:15" x14ac:dyDescent="0.25">
      <c r="A145" s="1">
        <v>144</v>
      </c>
      <c r="B145" s="1" t="s">
        <v>2233</v>
      </c>
      <c r="C145" s="10">
        <v>44808</v>
      </c>
      <c r="D145" s="22">
        <v>2</v>
      </c>
      <c r="E145" s="1" t="s">
        <v>213</v>
      </c>
      <c r="F145" s="15">
        <v>24</v>
      </c>
      <c r="G145" s="2">
        <v>6.9</v>
      </c>
      <c r="H145" s="3">
        <v>8</v>
      </c>
      <c r="I145" s="2">
        <v>3.28</v>
      </c>
      <c r="J145" s="2">
        <f t="shared" si="4"/>
        <v>3.6200000000000006</v>
      </c>
      <c r="K145" s="1">
        <v>1</v>
      </c>
      <c r="L145" s="2">
        <f t="shared" si="5"/>
        <v>1.6200000000000006</v>
      </c>
      <c r="M145" s="1">
        <v>1</v>
      </c>
      <c r="N145" s="2">
        <v>1.62</v>
      </c>
      <c r="O145" s="11" t="s">
        <v>1746</v>
      </c>
    </row>
    <row r="146" spans="1:15" x14ac:dyDescent="0.25">
      <c r="A146" s="1">
        <v>145</v>
      </c>
      <c r="B146" s="1" t="s">
        <v>2233</v>
      </c>
      <c r="C146" s="10">
        <v>44809</v>
      </c>
      <c r="D146" s="22">
        <v>2</v>
      </c>
      <c r="E146" s="1" t="s">
        <v>213</v>
      </c>
      <c r="F146" s="15">
        <v>24</v>
      </c>
      <c r="G146" s="2">
        <v>6.94</v>
      </c>
      <c r="H146" s="3">
        <v>8</v>
      </c>
      <c r="I146" s="2">
        <v>3.14</v>
      </c>
      <c r="J146" s="2">
        <f t="shared" si="4"/>
        <v>3.8000000000000003</v>
      </c>
      <c r="K146" s="1">
        <v>1</v>
      </c>
      <c r="L146" s="2">
        <f t="shared" si="5"/>
        <v>1.8000000000000003</v>
      </c>
      <c r="M146" s="1">
        <v>1</v>
      </c>
      <c r="N146" s="2">
        <v>1.8</v>
      </c>
      <c r="O146" s="11" t="s">
        <v>1746</v>
      </c>
    </row>
    <row r="147" spans="1:15" x14ac:dyDescent="0.25">
      <c r="A147" s="1">
        <v>146</v>
      </c>
      <c r="B147" s="1" t="s">
        <v>2233</v>
      </c>
      <c r="C147" s="10">
        <v>44810</v>
      </c>
      <c r="D147" s="22">
        <v>2</v>
      </c>
      <c r="E147" s="1" t="s">
        <v>213</v>
      </c>
      <c r="F147" s="15">
        <v>24</v>
      </c>
      <c r="G147" s="2">
        <v>7.04</v>
      </c>
      <c r="H147" s="3">
        <v>8</v>
      </c>
      <c r="I147" s="2">
        <v>3.22</v>
      </c>
      <c r="J147" s="2">
        <f t="shared" si="4"/>
        <v>3.82</v>
      </c>
      <c r="K147" s="1">
        <v>1</v>
      </c>
      <c r="L147" s="2">
        <f t="shared" si="5"/>
        <v>1.8199999999999998</v>
      </c>
      <c r="M147" s="1">
        <v>1</v>
      </c>
      <c r="N147" s="2">
        <v>1.82</v>
      </c>
      <c r="O147" s="11" t="s">
        <v>1746</v>
      </c>
    </row>
    <row r="148" spans="1:15" x14ac:dyDescent="0.25">
      <c r="A148" s="1">
        <v>147</v>
      </c>
      <c r="B148" s="1" t="s">
        <v>2233</v>
      </c>
      <c r="C148" s="10">
        <v>44811</v>
      </c>
      <c r="D148" s="22">
        <v>2</v>
      </c>
      <c r="E148" s="1" t="s">
        <v>213</v>
      </c>
      <c r="F148" s="15">
        <v>24</v>
      </c>
      <c r="G148" s="2">
        <v>7.04</v>
      </c>
      <c r="H148" s="3">
        <v>8</v>
      </c>
      <c r="I148" s="2">
        <v>3.23</v>
      </c>
      <c r="J148" s="2">
        <f t="shared" si="4"/>
        <v>3.81</v>
      </c>
      <c r="K148" s="1">
        <v>1</v>
      </c>
      <c r="L148" s="2">
        <f t="shared" si="5"/>
        <v>1.81</v>
      </c>
      <c r="M148" s="1">
        <v>1</v>
      </c>
      <c r="N148" s="2">
        <v>1.81</v>
      </c>
      <c r="O148" s="11" t="s">
        <v>1746</v>
      </c>
    </row>
    <row r="149" spans="1:15" x14ac:dyDescent="0.25">
      <c r="A149" s="1">
        <v>148</v>
      </c>
      <c r="B149" s="1" t="s">
        <v>2233</v>
      </c>
      <c r="C149" s="10">
        <v>44812</v>
      </c>
      <c r="D149" s="22">
        <v>3</v>
      </c>
      <c r="E149" s="1" t="s">
        <v>213</v>
      </c>
      <c r="F149" s="15">
        <v>24</v>
      </c>
      <c r="G149" s="2">
        <v>8.6199999999999992</v>
      </c>
      <c r="H149" s="3">
        <v>10</v>
      </c>
      <c r="I149" s="2">
        <v>3.27</v>
      </c>
      <c r="J149" s="2">
        <f t="shared" si="4"/>
        <v>5.35</v>
      </c>
      <c r="K149" s="1">
        <v>1</v>
      </c>
      <c r="L149" s="2">
        <f t="shared" si="5"/>
        <v>2.3499999999999996</v>
      </c>
      <c r="M149" s="1">
        <v>1</v>
      </c>
      <c r="N149" s="2">
        <v>2.35</v>
      </c>
      <c r="O149" s="11" t="s">
        <v>1746</v>
      </c>
    </row>
    <row r="150" spans="1:15" x14ac:dyDescent="0.25">
      <c r="A150" s="1">
        <v>149</v>
      </c>
      <c r="B150" s="1" t="s">
        <v>2233</v>
      </c>
      <c r="C150" s="10">
        <v>44813</v>
      </c>
      <c r="D150" s="22">
        <v>3</v>
      </c>
      <c r="E150" s="1" t="s">
        <v>213</v>
      </c>
      <c r="F150" s="15">
        <v>24</v>
      </c>
      <c r="G150" s="2">
        <v>8.66</v>
      </c>
      <c r="H150" s="3">
        <v>10</v>
      </c>
      <c r="I150" s="2">
        <v>3.42</v>
      </c>
      <c r="J150" s="2">
        <f t="shared" si="4"/>
        <v>5.24</v>
      </c>
      <c r="K150" s="1">
        <v>1</v>
      </c>
      <c r="L150" s="2">
        <f t="shared" si="5"/>
        <v>2.2400000000000002</v>
      </c>
      <c r="M150" s="1">
        <v>1</v>
      </c>
      <c r="N150" s="2">
        <v>2.2400000000000002</v>
      </c>
      <c r="O150" s="11" t="s">
        <v>1746</v>
      </c>
    </row>
    <row r="151" spans="1:15" x14ac:dyDescent="0.25">
      <c r="A151" s="1">
        <v>150</v>
      </c>
      <c r="B151" s="1" t="s">
        <v>2233</v>
      </c>
      <c r="C151" s="10">
        <v>44814</v>
      </c>
      <c r="D151" s="22">
        <v>3</v>
      </c>
      <c r="E151" s="1" t="s">
        <v>2707</v>
      </c>
      <c r="F151" s="15">
        <v>22.5</v>
      </c>
      <c r="G151" s="2">
        <v>8.42</v>
      </c>
      <c r="H151" s="3">
        <v>9</v>
      </c>
      <c r="I151" s="2">
        <v>3.29</v>
      </c>
      <c r="J151" s="2">
        <f t="shared" si="4"/>
        <v>5.13</v>
      </c>
      <c r="K151" s="1">
        <v>5</v>
      </c>
      <c r="L151" s="2">
        <f t="shared" si="5"/>
        <v>10.649999999999999</v>
      </c>
      <c r="M151" s="1">
        <v>20</v>
      </c>
      <c r="N151" s="2">
        <v>82.159599999999998</v>
      </c>
      <c r="O151" s="11" t="s">
        <v>1746</v>
      </c>
    </row>
    <row r="152" spans="1:15" x14ac:dyDescent="0.25">
      <c r="A152" s="1">
        <v>151</v>
      </c>
      <c r="B152" s="1" t="s">
        <v>2236</v>
      </c>
      <c r="C152" s="10">
        <v>44817</v>
      </c>
      <c r="D152" s="22">
        <v>0</v>
      </c>
      <c r="E152" s="1" t="s">
        <v>2370</v>
      </c>
      <c r="F152" s="15">
        <v>22.6</v>
      </c>
      <c r="G152" s="2">
        <v>5.0999999999999996</v>
      </c>
      <c r="H152" s="3">
        <v>2</v>
      </c>
      <c r="I152" s="2">
        <v>4.79</v>
      </c>
      <c r="J152" s="2">
        <f t="shared" si="4"/>
        <v>0.30999999999999961</v>
      </c>
      <c r="K152" s="1">
        <v>1</v>
      </c>
      <c r="L152" s="2">
        <f t="shared" si="5"/>
        <v>0.30999999999999961</v>
      </c>
      <c r="M152" s="1">
        <v>1</v>
      </c>
      <c r="N152" s="2">
        <v>0.31</v>
      </c>
      <c r="O152" s="11" t="s">
        <v>1746</v>
      </c>
    </row>
    <row r="153" spans="1:15" x14ac:dyDescent="0.25">
      <c r="A153" s="1">
        <v>152</v>
      </c>
      <c r="B153" s="1" t="s">
        <v>2236</v>
      </c>
      <c r="C153" s="10">
        <v>44818</v>
      </c>
      <c r="D153" s="22">
        <v>1.5</v>
      </c>
      <c r="E153" s="1" t="s">
        <v>2708</v>
      </c>
      <c r="F153" s="15">
        <v>1.8</v>
      </c>
      <c r="G153" s="2">
        <v>3.46</v>
      </c>
      <c r="H153" s="3">
        <v>3</v>
      </c>
      <c r="I153" s="2">
        <v>0.42</v>
      </c>
      <c r="J153" s="2">
        <f t="shared" si="4"/>
        <v>3.04</v>
      </c>
      <c r="K153" s="1">
        <v>5</v>
      </c>
      <c r="L153" s="2">
        <f t="shared" si="5"/>
        <v>7.7</v>
      </c>
      <c r="M153" s="1">
        <v>16</v>
      </c>
      <c r="N153" s="2">
        <v>48.204099999999997</v>
      </c>
      <c r="O153" s="11" t="s">
        <v>1746</v>
      </c>
    </row>
    <row r="154" spans="1:15" x14ac:dyDescent="0.25">
      <c r="A154" s="1">
        <v>153</v>
      </c>
      <c r="B154" s="1" t="s">
        <v>2236</v>
      </c>
      <c r="C154" s="10">
        <v>44843</v>
      </c>
      <c r="D154" s="22">
        <v>0</v>
      </c>
      <c r="E154" s="1" t="s">
        <v>2709</v>
      </c>
      <c r="F154" s="15">
        <v>8.4</v>
      </c>
      <c r="G154" s="2">
        <v>1.45</v>
      </c>
      <c r="H154" s="3">
        <v>1</v>
      </c>
      <c r="I154" s="2">
        <v>1.2</v>
      </c>
      <c r="J154" s="2">
        <f t="shared" si="4"/>
        <v>0.25</v>
      </c>
      <c r="K154" s="1">
        <v>5</v>
      </c>
      <c r="L154" s="2">
        <f t="shared" si="5"/>
        <v>1.25</v>
      </c>
      <c r="M154" s="1">
        <v>22</v>
      </c>
      <c r="N154" s="2">
        <v>50.495100000000001</v>
      </c>
      <c r="O154" s="11" t="s">
        <v>1746</v>
      </c>
    </row>
    <row r="155" spans="1:15" x14ac:dyDescent="0.25">
      <c r="A155" s="1">
        <v>154</v>
      </c>
      <c r="B155" s="1" t="s">
        <v>2245</v>
      </c>
      <c r="C155" s="10">
        <v>44873</v>
      </c>
      <c r="D155" s="22">
        <v>2</v>
      </c>
      <c r="E155" s="1" t="s">
        <v>2710</v>
      </c>
      <c r="F155" s="15">
        <v>2</v>
      </c>
      <c r="G155" s="2">
        <v>4.83</v>
      </c>
      <c r="H155" s="3">
        <v>5</v>
      </c>
      <c r="I155" s="2">
        <v>0.11</v>
      </c>
      <c r="J155" s="2">
        <f t="shared" si="4"/>
        <v>4.72</v>
      </c>
      <c r="K155" s="1">
        <v>1</v>
      </c>
      <c r="L155" s="2">
        <f t="shared" si="5"/>
        <v>2.7199999999999998</v>
      </c>
      <c r="M155" s="1">
        <v>5</v>
      </c>
      <c r="N155" s="2">
        <v>13.6</v>
      </c>
      <c r="O155" s="11" t="s">
        <v>1746</v>
      </c>
    </row>
    <row r="156" spans="1:15" x14ac:dyDescent="0.25">
      <c r="A156" s="1">
        <v>155</v>
      </c>
      <c r="B156" s="1" t="s">
        <v>2711</v>
      </c>
      <c r="C156" s="10">
        <v>44910</v>
      </c>
      <c r="D156" s="22">
        <v>0</v>
      </c>
      <c r="E156" s="1" t="s">
        <v>2393</v>
      </c>
      <c r="F156" s="15">
        <v>8.8000000000000007</v>
      </c>
      <c r="G156" s="2">
        <v>3.58</v>
      </c>
      <c r="H156" s="3">
        <v>4</v>
      </c>
      <c r="I156" s="2">
        <v>1.2</v>
      </c>
      <c r="J156" s="2">
        <f t="shared" si="4"/>
        <v>2.38</v>
      </c>
      <c r="K156" s="1">
        <v>5</v>
      </c>
      <c r="L156" s="2">
        <f t="shared" si="5"/>
        <v>11.899999999999999</v>
      </c>
      <c r="M156" s="1">
        <v>16</v>
      </c>
      <c r="N156" s="2">
        <v>38.374600000000001</v>
      </c>
      <c r="O156" s="11" t="s">
        <v>1746</v>
      </c>
    </row>
    <row r="157" spans="1:15" ht="33" x14ac:dyDescent="0.25">
      <c r="A157" s="1">
        <v>156</v>
      </c>
      <c r="B157" s="1" t="s">
        <v>279</v>
      </c>
      <c r="C157" s="10">
        <v>44931</v>
      </c>
      <c r="D157" s="22">
        <v>0</v>
      </c>
      <c r="E157" s="11" t="s">
        <v>280</v>
      </c>
      <c r="F157" s="15">
        <v>9.3000000000000007</v>
      </c>
      <c r="G157" s="2">
        <v>2.4049999999999998</v>
      </c>
      <c r="H157" s="3">
        <v>5</v>
      </c>
      <c r="I157" s="2">
        <v>1.5206999999999999</v>
      </c>
      <c r="J157" s="2">
        <f t="shared" ref="J157:J162" si="6">G157-I157</f>
        <v>0.88429999999999986</v>
      </c>
      <c r="K157" s="1">
        <v>2</v>
      </c>
      <c r="L157" s="2">
        <f t="shared" ref="L157:L162" si="7">(G157-I157-D157)*K157</f>
        <v>1.7685999999999997</v>
      </c>
      <c r="M157" s="1">
        <v>2</v>
      </c>
      <c r="N157" s="2">
        <v>3.8512</v>
      </c>
      <c r="O157" s="11" t="s">
        <v>1746</v>
      </c>
    </row>
    <row r="158" spans="1:15" x14ac:dyDescent="0.25">
      <c r="A158" s="1">
        <v>157</v>
      </c>
      <c r="B158" s="1" t="s">
        <v>279</v>
      </c>
      <c r="C158" s="10">
        <v>44933</v>
      </c>
      <c r="D158" s="22">
        <v>0</v>
      </c>
      <c r="E158" s="1" t="s">
        <v>281</v>
      </c>
      <c r="F158" s="15">
        <v>4.4000000000000004</v>
      </c>
      <c r="G158" s="2">
        <v>2.4300000000000002</v>
      </c>
      <c r="H158" s="3">
        <v>5</v>
      </c>
      <c r="I158" s="2">
        <v>0.65</v>
      </c>
      <c r="J158" s="2">
        <f t="shared" si="6"/>
        <v>1.7800000000000002</v>
      </c>
      <c r="K158" s="1">
        <v>2</v>
      </c>
      <c r="L158" s="2">
        <f t="shared" si="7"/>
        <v>3.5600000000000005</v>
      </c>
      <c r="M158" s="1">
        <v>2</v>
      </c>
      <c r="N158" s="2">
        <v>4.6684999999999999</v>
      </c>
      <c r="O158" s="11" t="s">
        <v>1746</v>
      </c>
    </row>
    <row r="159" spans="1:15" x14ac:dyDescent="0.25">
      <c r="A159" s="1">
        <v>158</v>
      </c>
      <c r="B159" s="1" t="s">
        <v>279</v>
      </c>
      <c r="C159" s="10">
        <v>44935</v>
      </c>
      <c r="D159" s="22">
        <v>0</v>
      </c>
      <c r="E159" s="1" t="s">
        <v>282</v>
      </c>
      <c r="F159" s="15">
        <v>5.7</v>
      </c>
      <c r="G159" s="2">
        <v>2.29</v>
      </c>
      <c r="H159" s="3">
        <v>6</v>
      </c>
      <c r="I159" s="2">
        <v>0.86</v>
      </c>
      <c r="J159" s="2">
        <f t="shared" si="6"/>
        <v>1.4300000000000002</v>
      </c>
      <c r="K159" s="1">
        <v>5</v>
      </c>
      <c r="L159" s="2">
        <f t="shared" si="7"/>
        <v>7.15</v>
      </c>
      <c r="M159" s="1">
        <v>22</v>
      </c>
      <c r="N159" s="2">
        <v>51.6126</v>
      </c>
      <c r="O159" s="11" t="s">
        <v>1746</v>
      </c>
    </row>
    <row r="160" spans="1:15" x14ac:dyDescent="0.25">
      <c r="A160" s="1">
        <v>159</v>
      </c>
      <c r="B160" s="1" t="s">
        <v>283</v>
      </c>
      <c r="C160" s="10">
        <v>44935</v>
      </c>
      <c r="D160" s="22">
        <v>0</v>
      </c>
      <c r="E160" s="1" t="s">
        <v>284</v>
      </c>
      <c r="F160" s="15">
        <v>3.6</v>
      </c>
      <c r="G160" s="2">
        <v>2.78</v>
      </c>
      <c r="H160" s="3">
        <v>1</v>
      </c>
      <c r="I160" s="2">
        <v>0.56000000000000005</v>
      </c>
      <c r="J160" s="2">
        <f t="shared" si="6"/>
        <v>2.2199999999999998</v>
      </c>
      <c r="K160" s="1">
        <v>5</v>
      </c>
      <c r="L160" s="2">
        <f t="shared" si="7"/>
        <v>11.099999999999998</v>
      </c>
      <c r="M160" s="1">
        <v>22</v>
      </c>
      <c r="N160" s="2">
        <v>74.504000000000005</v>
      </c>
      <c r="O160" s="11" t="s">
        <v>1746</v>
      </c>
    </row>
    <row r="161" spans="1:15" x14ac:dyDescent="0.25">
      <c r="A161" s="1">
        <v>160</v>
      </c>
      <c r="B161" s="1" t="s">
        <v>285</v>
      </c>
      <c r="C161" s="10">
        <v>44953</v>
      </c>
      <c r="D161" s="22">
        <v>0</v>
      </c>
      <c r="E161" s="1" t="s">
        <v>286</v>
      </c>
      <c r="F161" s="15">
        <v>7.9</v>
      </c>
      <c r="G161" s="2">
        <v>2.0699999999999998</v>
      </c>
      <c r="H161" s="3">
        <v>4</v>
      </c>
      <c r="I161" s="2">
        <v>1.1499999999999999</v>
      </c>
      <c r="J161" s="2">
        <f t="shared" si="6"/>
        <v>0.91999999999999993</v>
      </c>
      <c r="K161" s="1">
        <v>4</v>
      </c>
      <c r="L161" s="2">
        <f t="shared" si="7"/>
        <v>3.6799999999999997</v>
      </c>
      <c r="M161" s="1">
        <v>4</v>
      </c>
      <c r="N161" s="2">
        <v>6.6795</v>
      </c>
      <c r="O161" s="11" t="s">
        <v>1746</v>
      </c>
    </row>
    <row r="162" spans="1:15" x14ac:dyDescent="0.25">
      <c r="A162" s="1">
        <v>161</v>
      </c>
      <c r="B162" s="1" t="s">
        <v>285</v>
      </c>
      <c r="C162" s="10">
        <v>44957</v>
      </c>
      <c r="D162" s="22">
        <v>0</v>
      </c>
      <c r="E162" s="1" t="s">
        <v>287</v>
      </c>
      <c r="F162" s="15">
        <v>4.0999999999999996</v>
      </c>
      <c r="G162" s="2">
        <v>2.36</v>
      </c>
      <c r="H162" s="3">
        <v>6</v>
      </c>
      <c r="I162" s="2">
        <v>0.56999999999999995</v>
      </c>
      <c r="J162" s="2">
        <f t="shared" si="6"/>
        <v>1.79</v>
      </c>
      <c r="K162" s="1">
        <v>1</v>
      </c>
      <c r="L162" s="2">
        <f t="shared" si="7"/>
        <v>1.79</v>
      </c>
      <c r="M162" s="1">
        <v>1</v>
      </c>
      <c r="N162" s="2">
        <v>1.79</v>
      </c>
      <c r="O162" s="11" t="s">
        <v>1746</v>
      </c>
    </row>
  </sheetData>
  <mergeCells count="1">
    <mergeCell ref="O104:O105"/>
  </mergeCells>
  <phoneticPr fontId="7" type="noConversion"/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2A7F-DB33-40F1-9B9D-6EC82091218B}">
  <sheetPr codeName="Sheet27"/>
  <dimension ref="A1:O189"/>
  <sheetViews>
    <sheetView zoomScale="85" zoomScaleNormal="85" workbookViewId="0">
      <pane xSplit="3" ySplit="1" topLeftCell="D2" activePane="bottomRight" state="frozen"/>
      <selection activeCell="F19" sqref="F19"/>
      <selection pane="topRight" activeCell="F19" sqref="F19"/>
      <selection pane="bottomLeft" activeCell="F19" sqref="F19"/>
      <selection pane="bottomRight" activeCell="G20" sqref="G20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5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5" width="15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3188</v>
      </c>
      <c r="K1" s="11" t="s">
        <v>18</v>
      </c>
      <c r="L1" s="6" t="s">
        <v>19</v>
      </c>
      <c r="M1" s="6" t="s">
        <v>18</v>
      </c>
      <c r="N1" s="6" t="s">
        <v>211</v>
      </c>
      <c r="O1" s="15" t="s">
        <v>22</v>
      </c>
    </row>
    <row r="2" spans="1:15" x14ac:dyDescent="0.25">
      <c r="A2" s="1">
        <v>1</v>
      </c>
      <c r="B2" s="1" t="s">
        <v>2712</v>
      </c>
      <c r="C2" s="10">
        <v>44594</v>
      </c>
      <c r="D2" s="1">
        <v>0</v>
      </c>
      <c r="E2" s="17" t="s">
        <v>550</v>
      </c>
      <c r="F2" s="58">
        <v>18.5</v>
      </c>
      <c r="G2" s="2">
        <v>4.9222999999999999</v>
      </c>
      <c r="H2" s="3">
        <v>5</v>
      </c>
      <c r="I2" s="2">
        <v>1.1148</v>
      </c>
      <c r="J2" s="2">
        <f t="shared" ref="J2:J3" si="0">G2-I2</f>
        <v>3.8075000000000001</v>
      </c>
      <c r="K2" s="1">
        <v>1</v>
      </c>
      <c r="L2" s="2">
        <f>(G2-I2-D2)*K2</f>
        <v>3.8075000000000001</v>
      </c>
      <c r="M2" s="1">
        <v>5</v>
      </c>
      <c r="N2" s="2">
        <f>M2*J2</f>
        <v>19.037500000000001</v>
      </c>
      <c r="O2" s="1" t="s">
        <v>4255</v>
      </c>
    </row>
    <row r="3" spans="1:15" x14ac:dyDescent="0.25">
      <c r="A3" s="1">
        <v>2</v>
      </c>
      <c r="B3" s="1" t="s">
        <v>2713</v>
      </c>
      <c r="C3" s="10">
        <v>44595</v>
      </c>
      <c r="D3" s="1">
        <v>0</v>
      </c>
      <c r="E3" s="17" t="s">
        <v>489</v>
      </c>
      <c r="F3" s="58">
        <v>23</v>
      </c>
      <c r="G3" s="2">
        <v>4.3</v>
      </c>
      <c r="H3" s="3">
        <v>16</v>
      </c>
      <c r="I3" s="2">
        <v>2.46</v>
      </c>
      <c r="J3" s="2">
        <f t="shared" si="0"/>
        <v>1.8399999999999999</v>
      </c>
      <c r="K3" s="1">
        <v>1</v>
      </c>
      <c r="L3" s="2">
        <f t="shared" ref="L3" si="1">(G3-I3-D3)*K3</f>
        <v>1.8399999999999999</v>
      </c>
      <c r="M3" s="1">
        <v>5</v>
      </c>
      <c r="N3" s="2">
        <f>M3*J3</f>
        <v>9.1999999999999993</v>
      </c>
      <c r="O3" s="1" t="s">
        <v>4255</v>
      </c>
    </row>
    <row r="4" spans="1:15" x14ac:dyDescent="0.25">
      <c r="C4" s="74"/>
      <c r="N4" s="16"/>
    </row>
    <row r="5" spans="1:15" x14ac:dyDescent="0.25">
      <c r="C5" s="74"/>
    </row>
    <row r="6" spans="1:15" x14ac:dyDescent="0.25">
      <c r="C6" s="74"/>
    </row>
    <row r="7" spans="1:15" x14ac:dyDescent="0.25">
      <c r="C7" s="74"/>
    </row>
    <row r="8" spans="1:15" x14ac:dyDescent="0.25">
      <c r="C8" s="74"/>
    </row>
    <row r="9" spans="1:15" x14ac:dyDescent="0.25">
      <c r="C9" s="74"/>
    </row>
    <row r="10" spans="1:15" x14ac:dyDescent="0.25">
      <c r="C10" s="74"/>
    </row>
    <row r="11" spans="1:15" x14ac:dyDescent="0.25">
      <c r="C11" s="74"/>
    </row>
    <row r="12" spans="1:15" x14ac:dyDescent="0.25">
      <c r="C12" s="74"/>
    </row>
    <row r="13" spans="1:15" x14ac:dyDescent="0.25">
      <c r="C13" s="74"/>
    </row>
    <row r="14" spans="1:15" x14ac:dyDescent="0.25">
      <c r="C14" s="74"/>
    </row>
    <row r="15" spans="1:15" x14ac:dyDescent="0.25">
      <c r="C15" s="74"/>
    </row>
    <row r="16" spans="1:15" x14ac:dyDescent="0.25">
      <c r="C16" s="74"/>
    </row>
    <row r="17" spans="3:3" x14ac:dyDescent="0.25">
      <c r="C17" s="74"/>
    </row>
    <row r="18" spans="3:3" x14ac:dyDescent="0.25">
      <c r="C18" s="74"/>
    </row>
    <row r="19" spans="3:3" x14ac:dyDescent="0.25">
      <c r="C19" s="74"/>
    </row>
    <row r="20" spans="3:3" x14ac:dyDescent="0.25">
      <c r="C20" s="74"/>
    </row>
    <row r="21" spans="3:3" x14ac:dyDescent="0.25">
      <c r="C21" s="74"/>
    </row>
    <row r="22" spans="3:3" x14ac:dyDescent="0.25">
      <c r="C22" s="74"/>
    </row>
    <row r="23" spans="3:3" x14ac:dyDescent="0.25">
      <c r="C23" s="74"/>
    </row>
    <row r="24" spans="3:3" x14ac:dyDescent="0.25">
      <c r="C24" s="74"/>
    </row>
    <row r="25" spans="3:3" x14ac:dyDescent="0.25">
      <c r="C25" s="74"/>
    </row>
    <row r="26" spans="3:3" x14ac:dyDescent="0.25">
      <c r="C26" s="74"/>
    </row>
    <row r="27" spans="3:3" x14ac:dyDescent="0.25">
      <c r="C27" s="74"/>
    </row>
    <row r="28" spans="3:3" x14ac:dyDescent="0.25">
      <c r="C28" s="74"/>
    </row>
    <row r="29" spans="3:3" x14ac:dyDescent="0.25">
      <c r="C29" s="74"/>
    </row>
    <row r="30" spans="3:3" x14ac:dyDescent="0.25">
      <c r="C30" s="74"/>
    </row>
    <row r="31" spans="3:3" x14ac:dyDescent="0.25">
      <c r="C31" s="74"/>
    </row>
    <row r="32" spans="3:3" x14ac:dyDescent="0.25">
      <c r="C32" s="74"/>
    </row>
    <row r="33" spans="3:3" x14ac:dyDescent="0.25">
      <c r="C33" s="74"/>
    </row>
    <row r="34" spans="3:3" x14ac:dyDescent="0.25">
      <c r="C34" s="74"/>
    </row>
    <row r="35" spans="3:3" x14ac:dyDescent="0.25">
      <c r="C35" s="74"/>
    </row>
    <row r="36" spans="3:3" x14ac:dyDescent="0.25">
      <c r="C36" s="74"/>
    </row>
    <row r="37" spans="3:3" x14ac:dyDescent="0.25">
      <c r="C37" s="181"/>
    </row>
    <row r="38" spans="3:3" x14ac:dyDescent="0.25">
      <c r="C38" s="181"/>
    </row>
    <row r="39" spans="3:3" x14ac:dyDescent="0.25">
      <c r="C39" s="181"/>
    </row>
    <row r="40" spans="3:3" x14ac:dyDescent="0.25">
      <c r="C40" s="181"/>
    </row>
    <row r="41" spans="3:3" x14ac:dyDescent="0.25">
      <c r="C41" s="74"/>
    </row>
    <row r="42" spans="3:3" x14ac:dyDescent="0.25">
      <c r="C42" s="74"/>
    </row>
    <row r="43" spans="3:3" x14ac:dyDescent="0.25">
      <c r="C43" s="74"/>
    </row>
    <row r="44" spans="3:3" x14ac:dyDescent="0.25">
      <c r="C44" s="74"/>
    </row>
    <row r="45" spans="3:3" x14ac:dyDescent="0.25">
      <c r="C45" s="74"/>
    </row>
    <row r="46" spans="3:3" x14ac:dyDescent="0.25">
      <c r="C46" s="74"/>
    </row>
    <row r="47" spans="3:3" x14ac:dyDescent="0.25">
      <c r="C47" s="74"/>
    </row>
    <row r="48" spans="3:3" x14ac:dyDescent="0.25">
      <c r="C48" s="74"/>
    </row>
    <row r="49" spans="3:3" x14ac:dyDescent="0.25">
      <c r="C49" s="74"/>
    </row>
    <row r="50" spans="3:3" x14ac:dyDescent="0.25">
      <c r="C50" s="74"/>
    </row>
    <row r="51" spans="3:3" x14ac:dyDescent="0.25">
      <c r="C51" s="74"/>
    </row>
    <row r="52" spans="3:3" x14ac:dyDescent="0.25">
      <c r="C52" s="181"/>
    </row>
    <row r="53" spans="3:3" x14ac:dyDescent="0.25">
      <c r="C53" s="181"/>
    </row>
    <row r="54" spans="3:3" x14ac:dyDescent="0.25">
      <c r="C54" s="74"/>
    </row>
    <row r="55" spans="3:3" x14ac:dyDescent="0.25">
      <c r="C55" s="74"/>
    </row>
    <row r="56" spans="3:3" x14ac:dyDescent="0.25">
      <c r="C56" s="74"/>
    </row>
    <row r="57" spans="3:3" x14ac:dyDescent="0.25">
      <c r="C57" s="74"/>
    </row>
    <row r="58" spans="3:3" x14ac:dyDescent="0.25">
      <c r="C58" s="74"/>
    </row>
    <row r="59" spans="3:3" x14ac:dyDescent="0.25">
      <c r="C59" s="74"/>
    </row>
    <row r="60" spans="3:3" x14ac:dyDescent="0.25">
      <c r="C60" s="74"/>
    </row>
    <row r="61" spans="3:3" x14ac:dyDescent="0.25">
      <c r="C61" s="74"/>
    </row>
    <row r="62" spans="3:3" x14ac:dyDescent="0.25">
      <c r="C62" s="74"/>
    </row>
    <row r="63" spans="3:3" x14ac:dyDescent="0.25">
      <c r="C63" s="74"/>
    </row>
    <row r="64" spans="3:3" x14ac:dyDescent="0.25">
      <c r="C64" s="74"/>
    </row>
    <row r="65" spans="3:3" x14ac:dyDescent="0.25">
      <c r="C65" s="181"/>
    </row>
    <row r="66" spans="3:3" x14ac:dyDescent="0.25">
      <c r="C66" s="181"/>
    </row>
    <row r="67" spans="3:3" x14ac:dyDescent="0.25">
      <c r="C67" s="74"/>
    </row>
    <row r="68" spans="3:3" x14ac:dyDescent="0.25">
      <c r="C68" s="181"/>
    </row>
    <row r="69" spans="3:3" x14ac:dyDescent="0.25">
      <c r="C69" s="181"/>
    </row>
    <row r="70" spans="3:3" x14ac:dyDescent="0.25">
      <c r="C70" s="181"/>
    </row>
    <row r="71" spans="3:3" x14ac:dyDescent="0.25">
      <c r="C71" s="181"/>
    </row>
    <row r="72" spans="3:3" x14ac:dyDescent="0.25">
      <c r="C72" s="181"/>
    </row>
    <row r="73" spans="3:3" x14ac:dyDescent="0.25">
      <c r="C73" s="181"/>
    </row>
    <row r="74" spans="3:3" x14ac:dyDescent="0.25">
      <c r="C74" s="181"/>
    </row>
    <row r="75" spans="3:3" x14ac:dyDescent="0.25">
      <c r="C75" s="74"/>
    </row>
    <row r="76" spans="3:3" x14ac:dyDescent="0.25">
      <c r="C76" s="74"/>
    </row>
    <row r="77" spans="3:3" x14ac:dyDescent="0.25">
      <c r="C77" s="74"/>
    </row>
    <row r="78" spans="3:3" x14ac:dyDescent="0.25">
      <c r="C78" s="74"/>
    </row>
    <row r="79" spans="3:3" x14ac:dyDescent="0.25">
      <c r="C79" s="74"/>
    </row>
    <row r="80" spans="3:3" x14ac:dyDescent="0.25">
      <c r="C80" s="74"/>
    </row>
    <row r="81" spans="3:3" x14ac:dyDescent="0.25">
      <c r="C81" s="74"/>
    </row>
    <row r="82" spans="3:3" x14ac:dyDescent="0.25">
      <c r="C82" s="181"/>
    </row>
    <row r="83" spans="3:3" x14ac:dyDescent="0.25">
      <c r="C83" s="181"/>
    </row>
    <row r="84" spans="3:3" x14ac:dyDescent="0.25">
      <c r="C84" s="74"/>
    </row>
    <row r="85" spans="3:3" x14ac:dyDescent="0.25">
      <c r="C85" s="74"/>
    </row>
    <row r="86" spans="3:3" x14ac:dyDescent="0.25">
      <c r="C86" s="74"/>
    </row>
    <row r="87" spans="3:3" x14ac:dyDescent="0.25">
      <c r="C87" s="74"/>
    </row>
    <row r="88" spans="3:3" x14ac:dyDescent="0.25">
      <c r="C88" s="74"/>
    </row>
    <row r="89" spans="3:3" x14ac:dyDescent="0.25">
      <c r="C89" s="74"/>
    </row>
    <row r="90" spans="3:3" x14ac:dyDescent="0.25">
      <c r="C90" s="74"/>
    </row>
    <row r="91" spans="3:3" x14ac:dyDescent="0.25">
      <c r="C91" s="74"/>
    </row>
    <row r="92" spans="3:3" x14ac:dyDescent="0.25">
      <c r="C92" s="74"/>
    </row>
    <row r="93" spans="3:3" x14ac:dyDescent="0.25">
      <c r="C93" s="74"/>
    </row>
    <row r="94" spans="3:3" x14ac:dyDescent="0.25">
      <c r="C94" s="74"/>
    </row>
    <row r="95" spans="3:3" x14ac:dyDescent="0.25">
      <c r="C95" s="74"/>
    </row>
    <row r="96" spans="3:3" x14ac:dyDescent="0.25">
      <c r="C96" s="74"/>
    </row>
    <row r="97" spans="3:15" x14ac:dyDescent="0.25">
      <c r="C97" s="74"/>
    </row>
    <row r="98" spans="3:15" x14ac:dyDescent="0.25">
      <c r="C98" s="74"/>
    </row>
    <row r="99" spans="3:15" x14ac:dyDescent="0.25">
      <c r="C99" s="74"/>
    </row>
    <row r="100" spans="3:15" x14ac:dyDescent="0.25">
      <c r="C100" s="74"/>
    </row>
    <row r="101" spans="3:15" x14ac:dyDescent="0.25">
      <c r="C101" s="74"/>
    </row>
    <row r="102" spans="3:15" x14ac:dyDescent="0.25">
      <c r="C102" s="181"/>
    </row>
    <row r="103" spans="3:15" x14ac:dyDescent="0.25">
      <c r="C103" s="181"/>
    </row>
    <row r="104" spans="3:15" x14ac:dyDescent="0.25">
      <c r="C104" s="74"/>
    </row>
    <row r="105" spans="3:15" x14ac:dyDescent="0.25">
      <c r="C105" s="74"/>
    </row>
    <row r="106" spans="3:15" x14ac:dyDescent="0.25">
      <c r="C106" s="74"/>
    </row>
    <row r="107" spans="3:15" x14ac:dyDescent="0.25">
      <c r="C107" s="74"/>
    </row>
    <row r="108" spans="3:15" x14ac:dyDescent="0.25">
      <c r="C108" s="181"/>
      <c r="O108" s="38"/>
    </row>
    <row r="109" spans="3:15" x14ac:dyDescent="0.25">
      <c r="C109" s="181"/>
    </row>
    <row r="110" spans="3:15" x14ac:dyDescent="0.25">
      <c r="C110" s="74"/>
      <c r="G110" s="5"/>
      <c r="I110" s="5"/>
    </row>
    <row r="111" spans="3:15" x14ac:dyDescent="0.25">
      <c r="C111" s="74"/>
    </row>
    <row r="112" spans="3:15" x14ac:dyDescent="0.25">
      <c r="C112" s="74"/>
    </row>
    <row r="113" spans="3:3" x14ac:dyDescent="0.25">
      <c r="C113" s="74"/>
    </row>
    <row r="114" spans="3:3" x14ac:dyDescent="0.25">
      <c r="C114" s="74"/>
    </row>
    <row r="115" spans="3:3" x14ac:dyDescent="0.25">
      <c r="C115" s="74"/>
    </row>
    <row r="116" spans="3:3" x14ac:dyDescent="0.25">
      <c r="C116" s="74"/>
    </row>
    <row r="117" spans="3:3" x14ac:dyDescent="0.25">
      <c r="C117" s="74"/>
    </row>
    <row r="118" spans="3:3" x14ac:dyDescent="0.25">
      <c r="C118" s="74"/>
    </row>
    <row r="119" spans="3:3" x14ac:dyDescent="0.25">
      <c r="C119" s="74"/>
    </row>
    <row r="120" spans="3:3" x14ac:dyDescent="0.25">
      <c r="C120" s="74"/>
    </row>
    <row r="121" spans="3:3" x14ac:dyDescent="0.25">
      <c r="C121" s="74"/>
    </row>
    <row r="122" spans="3:3" x14ac:dyDescent="0.25">
      <c r="C122" s="74"/>
    </row>
    <row r="123" spans="3:3" x14ac:dyDescent="0.25">
      <c r="C123" s="74"/>
    </row>
    <row r="124" spans="3:3" x14ac:dyDescent="0.25">
      <c r="C124" s="74"/>
    </row>
    <row r="125" spans="3:3" x14ac:dyDescent="0.25">
      <c r="C125" s="74"/>
    </row>
    <row r="126" spans="3:3" x14ac:dyDescent="0.25">
      <c r="C126" s="74"/>
    </row>
    <row r="127" spans="3:3" x14ac:dyDescent="0.25">
      <c r="C127" s="74"/>
    </row>
    <row r="128" spans="3:3" x14ac:dyDescent="0.25">
      <c r="C128" s="181"/>
    </row>
    <row r="129" spans="3:13" x14ac:dyDescent="0.25">
      <c r="C129" s="181"/>
      <c r="G129" s="82"/>
      <c r="I129" s="82"/>
      <c r="M129" s="69"/>
    </row>
    <row r="130" spans="3:13" x14ac:dyDescent="0.25">
      <c r="C130" s="74"/>
    </row>
    <row r="131" spans="3:13" x14ac:dyDescent="0.25">
      <c r="C131" s="181"/>
    </row>
    <row r="132" spans="3:13" x14ac:dyDescent="0.25">
      <c r="C132" s="181"/>
    </row>
    <row r="133" spans="3:13" x14ac:dyDescent="0.25">
      <c r="C133" s="74"/>
    </row>
    <row r="134" spans="3:13" x14ac:dyDescent="0.25">
      <c r="C134" s="74"/>
    </row>
    <row r="135" spans="3:13" x14ac:dyDescent="0.25">
      <c r="C135" s="74"/>
    </row>
    <row r="136" spans="3:13" x14ac:dyDescent="0.25">
      <c r="C136" s="74"/>
    </row>
    <row r="137" spans="3:13" x14ac:dyDescent="0.25">
      <c r="C137" s="74"/>
    </row>
    <row r="138" spans="3:13" x14ac:dyDescent="0.25">
      <c r="C138" s="181"/>
    </row>
    <row r="139" spans="3:13" x14ac:dyDescent="0.25">
      <c r="C139" s="181"/>
    </row>
    <row r="140" spans="3:13" x14ac:dyDescent="0.25">
      <c r="C140" s="74"/>
    </row>
    <row r="141" spans="3:13" x14ac:dyDescent="0.25">
      <c r="C141" s="74"/>
    </row>
    <row r="142" spans="3:13" x14ac:dyDescent="0.25">
      <c r="C142" s="74"/>
    </row>
    <row r="143" spans="3:13" x14ac:dyDescent="0.25">
      <c r="C143" s="74"/>
    </row>
    <row r="144" spans="3:13" x14ac:dyDescent="0.25">
      <c r="C144" s="74"/>
    </row>
    <row r="145" spans="2:3" x14ac:dyDescent="0.25">
      <c r="C145" s="74"/>
    </row>
    <row r="146" spans="2:3" x14ac:dyDescent="0.25">
      <c r="C146" s="74"/>
    </row>
    <row r="147" spans="2:3" x14ac:dyDescent="0.25">
      <c r="C147" s="181"/>
    </row>
    <row r="148" spans="2:3" x14ac:dyDescent="0.25">
      <c r="C148" s="181"/>
    </row>
    <row r="149" spans="2:3" x14ac:dyDescent="0.25">
      <c r="C149" s="181"/>
    </row>
    <row r="150" spans="2:3" x14ac:dyDescent="0.25">
      <c r="C150" s="181"/>
    </row>
    <row r="151" spans="2:3" x14ac:dyDescent="0.25">
      <c r="C151" s="74"/>
    </row>
    <row r="152" spans="2:3" x14ac:dyDescent="0.25">
      <c r="C152" s="74"/>
    </row>
    <row r="153" spans="2:3" x14ac:dyDescent="0.25">
      <c r="C153" s="74"/>
    </row>
    <row r="154" spans="2:3" x14ac:dyDescent="0.25">
      <c r="C154" s="74"/>
    </row>
    <row r="155" spans="2:3" x14ac:dyDescent="0.25">
      <c r="C155" s="181"/>
    </row>
    <row r="156" spans="2:3" x14ac:dyDescent="0.25">
      <c r="C156" s="181"/>
    </row>
    <row r="157" spans="2:3" x14ac:dyDescent="0.25">
      <c r="C157" s="181"/>
    </row>
    <row r="158" spans="2:3" x14ac:dyDescent="0.25">
      <c r="B158" s="182"/>
      <c r="C158" s="181"/>
    </row>
    <row r="159" spans="2:3" x14ac:dyDescent="0.25">
      <c r="B159" s="182"/>
      <c r="C159" s="181"/>
    </row>
    <row r="160" spans="2:3" x14ac:dyDescent="0.25">
      <c r="C160" s="181"/>
    </row>
    <row r="161" spans="3:3" x14ac:dyDescent="0.25">
      <c r="C161" s="181"/>
    </row>
    <row r="162" spans="3:3" x14ac:dyDescent="0.25">
      <c r="C162" s="181"/>
    </row>
    <row r="163" spans="3:3" x14ac:dyDescent="0.25">
      <c r="C163" s="74"/>
    </row>
    <row r="164" spans="3:3" x14ac:dyDescent="0.25">
      <c r="C164" s="74"/>
    </row>
    <row r="165" spans="3:3" x14ac:dyDescent="0.25">
      <c r="C165" s="181"/>
    </row>
    <row r="166" spans="3:3" x14ac:dyDescent="0.25">
      <c r="C166" s="181"/>
    </row>
    <row r="167" spans="3:3" x14ac:dyDescent="0.25">
      <c r="C167" s="74"/>
    </row>
    <row r="168" spans="3:3" x14ac:dyDescent="0.25">
      <c r="C168" s="74"/>
    </row>
    <row r="169" spans="3:3" x14ac:dyDescent="0.25">
      <c r="C169" s="74"/>
    </row>
    <row r="170" spans="3:3" x14ac:dyDescent="0.25">
      <c r="C170" s="74"/>
    </row>
    <row r="171" spans="3:3" x14ac:dyDescent="0.25">
      <c r="C171" s="181"/>
    </row>
    <row r="172" spans="3:3" x14ac:dyDescent="0.25">
      <c r="C172" s="181"/>
    </row>
    <row r="173" spans="3:3" x14ac:dyDescent="0.25">
      <c r="C173" s="181"/>
    </row>
    <row r="174" spans="3:3" x14ac:dyDescent="0.25">
      <c r="C174" s="181"/>
    </row>
    <row r="175" spans="3:3" x14ac:dyDescent="0.25">
      <c r="C175" s="181"/>
    </row>
    <row r="176" spans="3:3" x14ac:dyDescent="0.25">
      <c r="C176" s="181"/>
    </row>
    <row r="177" spans="3:3" x14ac:dyDescent="0.25">
      <c r="C177" s="181"/>
    </row>
    <row r="178" spans="3:3" x14ac:dyDescent="0.25">
      <c r="C178" s="181"/>
    </row>
    <row r="179" spans="3:3" x14ac:dyDescent="0.25">
      <c r="C179" s="74"/>
    </row>
    <row r="180" spans="3:3" x14ac:dyDescent="0.25">
      <c r="C180" s="181"/>
    </row>
    <row r="181" spans="3:3" x14ac:dyDescent="0.25">
      <c r="C181" s="181"/>
    </row>
    <row r="182" spans="3:3" x14ac:dyDescent="0.25">
      <c r="C182" s="181"/>
    </row>
    <row r="183" spans="3:3" x14ac:dyDescent="0.25">
      <c r="C183" s="181"/>
    </row>
    <row r="184" spans="3:3" x14ac:dyDescent="0.25">
      <c r="C184" s="74"/>
    </row>
    <row r="185" spans="3:3" x14ac:dyDescent="0.25">
      <c r="C185" s="74"/>
    </row>
    <row r="186" spans="3:3" x14ac:dyDescent="0.25">
      <c r="C186" s="181"/>
    </row>
    <row r="187" spans="3:3" x14ac:dyDescent="0.25">
      <c r="C187" s="181"/>
    </row>
    <row r="188" spans="3:3" x14ac:dyDescent="0.25">
      <c r="C188" s="74"/>
    </row>
    <row r="189" spans="3:3" x14ac:dyDescent="0.25">
      <c r="C189" s="74"/>
    </row>
  </sheetData>
  <mergeCells count="27">
    <mergeCell ref="C131:C132"/>
    <mergeCell ref="C37:C38"/>
    <mergeCell ref="C39:C40"/>
    <mergeCell ref="C52:C53"/>
    <mergeCell ref="C65:C66"/>
    <mergeCell ref="C68:C69"/>
    <mergeCell ref="C70:C71"/>
    <mergeCell ref="C72:C74"/>
    <mergeCell ref="C82:C83"/>
    <mergeCell ref="C102:C103"/>
    <mergeCell ref="C108:C109"/>
    <mergeCell ref="C128:C129"/>
    <mergeCell ref="C138:C139"/>
    <mergeCell ref="C147:C148"/>
    <mergeCell ref="C149:C150"/>
    <mergeCell ref="C155:C157"/>
    <mergeCell ref="B158:B159"/>
    <mergeCell ref="C158:C160"/>
    <mergeCell ref="C180:C181"/>
    <mergeCell ref="C182:C183"/>
    <mergeCell ref="C186:C187"/>
    <mergeCell ref="C161:C162"/>
    <mergeCell ref="C165:C166"/>
    <mergeCell ref="C171:C172"/>
    <mergeCell ref="C173:C174"/>
    <mergeCell ref="C175:C176"/>
    <mergeCell ref="C177:C178"/>
  </mergeCells>
  <phoneticPr fontId="10" type="noConversion"/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0C7F-AAF9-473D-A01D-4D33B1C9F08A}">
  <sheetPr codeName="Sheet28"/>
  <dimension ref="A1:O347"/>
  <sheetViews>
    <sheetView zoomScaleNormal="100" workbookViewId="0">
      <pane xSplit="3" ySplit="1" topLeftCell="D146" activePane="bottomRight" state="frozen"/>
      <selection activeCell="F350" sqref="F350"/>
      <selection pane="topRight" activeCell="F350" sqref="F350"/>
      <selection pane="bottomLeft" activeCell="F350" sqref="F350"/>
      <selection pane="bottomRight" activeCell="E161" sqref="E161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5.906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10.26953125" style="5" customWidth="1"/>
    <col min="14" max="14" width="15.453125" style="16" customWidth="1"/>
    <col min="15" max="15" width="15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3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1666</v>
      </c>
      <c r="C2" s="10">
        <v>45175</v>
      </c>
      <c r="D2" s="1">
        <v>0</v>
      </c>
      <c r="E2" s="11" t="s">
        <v>4257</v>
      </c>
      <c r="F2" s="15">
        <v>20</v>
      </c>
      <c r="G2" s="2">
        <v>3.4</v>
      </c>
      <c r="H2" s="3">
        <v>62</v>
      </c>
      <c r="I2" s="2">
        <v>1.75</v>
      </c>
      <c r="J2" s="4">
        <f t="shared" ref="J2:J65" si="0">G2-I2</f>
        <v>1.65</v>
      </c>
      <c r="K2" s="1">
        <v>1</v>
      </c>
      <c r="L2" s="4">
        <f t="shared" ref="L2:L65" si="1">(G2-I2-D2)*K2</f>
        <v>1.65</v>
      </c>
      <c r="M2" s="1">
        <v>1</v>
      </c>
      <c r="N2" s="4">
        <v>1.65</v>
      </c>
      <c r="O2" s="1" t="s">
        <v>4256</v>
      </c>
    </row>
    <row r="3" spans="1:15" x14ac:dyDescent="0.25">
      <c r="A3" s="1">
        <v>2</v>
      </c>
      <c r="B3" s="1" t="s">
        <v>1666</v>
      </c>
      <c r="C3" s="10">
        <v>45176</v>
      </c>
      <c r="D3" s="1">
        <v>0</v>
      </c>
      <c r="E3" s="1" t="s">
        <v>4257</v>
      </c>
      <c r="F3" s="15">
        <v>20</v>
      </c>
      <c r="G3" s="2">
        <v>5.33</v>
      </c>
      <c r="H3" s="3">
        <v>67</v>
      </c>
      <c r="I3" s="2">
        <v>2.3199999999999998</v>
      </c>
      <c r="J3" s="4">
        <f t="shared" si="0"/>
        <v>3.0100000000000002</v>
      </c>
      <c r="K3" s="1">
        <v>1</v>
      </c>
      <c r="L3" s="4">
        <f t="shared" si="1"/>
        <v>3.0100000000000002</v>
      </c>
      <c r="M3" s="1">
        <v>1</v>
      </c>
      <c r="N3" s="4">
        <v>3.0100000000000002</v>
      </c>
      <c r="O3" s="1" t="s">
        <v>4256</v>
      </c>
    </row>
    <row r="4" spans="1:15" x14ac:dyDescent="0.25">
      <c r="A4" s="1">
        <v>3</v>
      </c>
      <c r="B4" s="1" t="s">
        <v>1666</v>
      </c>
      <c r="C4" s="10">
        <v>45177</v>
      </c>
      <c r="D4" s="1">
        <v>0</v>
      </c>
      <c r="E4" s="1" t="s">
        <v>1686</v>
      </c>
      <c r="F4" s="15">
        <v>20</v>
      </c>
      <c r="G4" s="2">
        <v>5.09</v>
      </c>
      <c r="H4" s="3">
        <v>58</v>
      </c>
      <c r="I4" s="2">
        <v>2.2999999999999998</v>
      </c>
      <c r="J4" s="4">
        <f t="shared" si="0"/>
        <v>2.79</v>
      </c>
      <c r="K4" s="1">
        <v>1</v>
      </c>
      <c r="L4" s="4">
        <f t="shared" si="1"/>
        <v>2.79</v>
      </c>
      <c r="M4" s="1">
        <v>1</v>
      </c>
      <c r="N4" s="4">
        <v>2.79</v>
      </c>
      <c r="O4" s="1" t="s">
        <v>4256</v>
      </c>
    </row>
    <row r="5" spans="1:15" x14ac:dyDescent="0.25">
      <c r="A5" s="1">
        <v>4</v>
      </c>
      <c r="B5" s="1" t="s">
        <v>1666</v>
      </c>
      <c r="C5" s="10">
        <v>45178</v>
      </c>
      <c r="D5" s="1">
        <v>0</v>
      </c>
      <c r="E5" s="1" t="s">
        <v>1686</v>
      </c>
      <c r="F5" s="15">
        <v>20</v>
      </c>
      <c r="G5" s="2">
        <v>5.09</v>
      </c>
      <c r="H5" s="3">
        <v>58</v>
      </c>
      <c r="I5" s="2">
        <v>2.2999999999999998</v>
      </c>
      <c r="J5" s="4">
        <f t="shared" si="0"/>
        <v>2.79</v>
      </c>
      <c r="K5" s="1">
        <v>1</v>
      </c>
      <c r="L5" s="4">
        <f t="shared" si="1"/>
        <v>2.79</v>
      </c>
      <c r="M5" s="1">
        <v>1</v>
      </c>
      <c r="N5" s="4">
        <v>2.79</v>
      </c>
      <c r="O5" s="1" t="s">
        <v>4256</v>
      </c>
    </row>
    <row r="6" spans="1:15" x14ac:dyDescent="0.25">
      <c r="A6" s="1">
        <v>5</v>
      </c>
      <c r="B6" s="1" t="s">
        <v>1666</v>
      </c>
      <c r="C6" s="10">
        <v>45179</v>
      </c>
      <c r="D6" s="1">
        <v>0</v>
      </c>
      <c r="E6" s="1" t="s">
        <v>428</v>
      </c>
      <c r="F6" s="15">
        <v>24</v>
      </c>
      <c r="G6" s="2">
        <v>5.01</v>
      </c>
      <c r="H6" s="3">
        <v>50</v>
      </c>
      <c r="I6" s="2">
        <v>2.38</v>
      </c>
      <c r="J6" s="4">
        <f t="shared" si="0"/>
        <v>2.63</v>
      </c>
      <c r="K6" s="1">
        <v>1</v>
      </c>
      <c r="L6" s="4">
        <f t="shared" si="1"/>
        <v>2.63</v>
      </c>
      <c r="M6" s="1">
        <v>1</v>
      </c>
      <c r="N6" s="4">
        <v>2.63</v>
      </c>
      <c r="O6" s="1" t="s">
        <v>4256</v>
      </c>
    </row>
    <row r="7" spans="1:15" x14ac:dyDescent="0.25">
      <c r="A7" s="1">
        <v>6</v>
      </c>
      <c r="B7" s="1" t="s">
        <v>1666</v>
      </c>
      <c r="C7" s="10">
        <v>45180</v>
      </c>
      <c r="D7" s="1">
        <v>0</v>
      </c>
      <c r="E7" s="1" t="s">
        <v>428</v>
      </c>
      <c r="F7" s="15">
        <v>24</v>
      </c>
      <c r="G7" s="2">
        <v>5.18</v>
      </c>
      <c r="H7" s="3">
        <v>47</v>
      </c>
      <c r="I7" s="2">
        <v>2.5499999999999998</v>
      </c>
      <c r="J7" s="4">
        <f t="shared" si="0"/>
        <v>2.63</v>
      </c>
      <c r="K7" s="1">
        <v>1</v>
      </c>
      <c r="L7" s="4">
        <f t="shared" si="1"/>
        <v>2.63</v>
      </c>
      <c r="M7" s="1">
        <v>1</v>
      </c>
      <c r="N7" s="4">
        <v>2.63</v>
      </c>
      <c r="O7" s="1" t="s">
        <v>4256</v>
      </c>
    </row>
    <row r="8" spans="1:15" x14ac:dyDescent="0.25">
      <c r="A8" s="1">
        <v>7</v>
      </c>
      <c r="B8" s="1" t="s">
        <v>1666</v>
      </c>
      <c r="C8" s="10">
        <v>45181</v>
      </c>
      <c r="D8" s="1">
        <v>0</v>
      </c>
      <c r="E8" s="1" t="s">
        <v>428</v>
      </c>
      <c r="F8" s="15">
        <v>24</v>
      </c>
      <c r="G8" s="2">
        <v>5.23</v>
      </c>
      <c r="H8" s="3">
        <v>45</v>
      </c>
      <c r="I8" s="2">
        <v>2.58</v>
      </c>
      <c r="J8" s="4">
        <f t="shared" si="0"/>
        <v>2.6500000000000004</v>
      </c>
      <c r="K8" s="1">
        <v>1</v>
      </c>
      <c r="L8" s="4">
        <f t="shared" si="1"/>
        <v>2.6500000000000004</v>
      </c>
      <c r="M8" s="1">
        <v>1</v>
      </c>
      <c r="N8" s="4">
        <v>2.6500000000000004</v>
      </c>
      <c r="O8" s="1" t="s">
        <v>4256</v>
      </c>
    </row>
    <row r="9" spans="1:15" x14ac:dyDescent="0.25">
      <c r="A9" s="1">
        <v>8</v>
      </c>
      <c r="B9" s="1" t="s">
        <v>1666</v>
      </c>
      <c r="C9" s="10">
        <v>45182</v>
      </c>
      <c r="D9" s="1">
        <v>0</v>
      </c>
      <c r="E9" s="1" t="s">
        <v>428</v>
      </c>
      <c r="F9" s="15">
        <v>24</v>
      </c>
      <c r="G9" s="2">
        <v>5.19</v>
      </c>
      <c r="H9" s="3">
        <v>44</v>
      </c>
      <c r="I9" s="2">
        <v>2.59</v>
      </c>
      <c r="J9" s="4">
        <f t="shared" si="0"/>
        <v>2.6000000000000005</v>
      </c>
      <c r="K9" s="1">
        <v>1</v>
      </c>
      <c r="L9" s="4">
        <f t="shared" si="1"/>
        <v>2.6000000000000005</v>
      </c>
      <c r="M9" s="1">
        <v>1</v>
      </c>
      <c r="N9" s="4">
        <v>2.6000000000000005</v>
      </c>
      <c r="O9" s="1" t="s">
        <v>664</v>
      </c>
    </row>
    <row r="10" spans="1:15" x14ac:dyDescent="0.25">
      <c r="A10" s="1">
        <v>9</v>
      </c>
      <c r="B10" s="1" t="s">
        <v>1666</v>
      </c>
      <c r="C10" s="10">
        <v>45183</v>
      </c>
      <c r="D10" s="1">
        <v>0</v>
      </c>
      <c r="E10" s="1" t="s">
        <v>428</v>
      </c>
      <c r="F10" s="15">
        <v>24</v>
      </c>
      <c r="G10" s="2">
        <v>5.19</v>
      </c>
      <c r="H10" s="3">
        <v>44</v>
      </c>
      <c r="I10" s="2">
        <v>2.59</v>
      </c>
      <c r="J10" s="4">
        <f t="shared" si="0"/>
        <v>2.6000000000000005</v>
      </c>
      <c r="K10" s="1">
        <v>1</v>
      </c>
      <c r="L10" s="4">
        <f t="shared" si="1"/>
        <v>2.6000000000000005</v>
      </c>
      <c r="M10" s="1">
        <v>1</v>
      </c>
      <c r="N10" s="4">
        <v>2.6000000000000005</v>
      </c>
      <c r="O10" s="1" t="s">
        <v>664</v>
      </c>
    </row>
    <row r="11" spans="1:15" x14ac:dyDescent="0.25">
      <c r="A11" s="1">
        <v>10</v>
      </c>
      <c r="B11" s="1" t="s">
        <v>1666</v>
      </c>
      <c r="C11" s="10">
        <v>45184</v>
      </c>
      <c r="D11" s="1">
        <v>0</v>
      </c>
      <c r="E11" s="1" t="s">
        <v>428</v>
      </c>
      <c r="F11" s="15">
        <v>24</v>
      </c>
      <c r="G11" s="2">
        <v>5.2</v>
      </c>
      <c r="H11" s="3">
        <v>42</v>
      </c>
      <c r="I11" s="2">
        <v>2.58</v>
      </c>
      <c r="J11" s="4">
        <f t="shared" si="0"/>
        <v>2.62</v>
      </c>
      <c r="K11" s="1">
        <v>1</v>
      </c>
      <c r="L11" s="4">
        <f t="shared" si="1"/>
        <v>2.62</v>
      </c>
      <c r="M11" s="1">
        <v>1</v>
      </c>
      <c r="N11" s="4">
        <v>2.62</v>
      </c>
      <c r="O11" s="1" t="s">
        <v>664</v>
      </c>
    </row>
    <row r="12" spans="1:15" x14ac:dyDescent="0.25">
      <c r="A12" s="1">
        <v>11</v>
      </c>
      <c r="B12" s="1" t="s">
        <v>1666</v>
      </c>
      <c r="C12" s="10">
        <v>45185</v>
      </c>
      <c r="D12" s="1">
        <v>0</v>
      </c>
      <c r="E12" s="1" t="s">
        <v>428</v>
      </c>
      <c r="F12" s="15">
        <v>24</v>
      </c>
      <c r="G12" s="2">
        <v>5.14</v>
      </c>
      <c r="H12" s="3">
        <v>41</v>
      </c>
      <c r="I12" s="2">
        <v>2.57</v>
      </c>
      <c r="J12" s="4">
        <f t="shared" si="0"/>
        <v>2.57</v>
      </c>
      <c r="K12" s="1">
        <v>1</v>
      </c>
      <c r="L12" s="4">
        <f t="shared" si="1"/>
        <v>2.57</v>
      </c>
      <c r="M12" s="1">
        <v>1</v>
      </c>
      <c r="N12" s="4">
        <v>2.57</v>
      </c>
      <c r="O12" s="1" t="s">
        <v>664</v>
      </c>
    </row>
    <row r="13" spans="1:15" x14ac:dyDescent="0.25">
      <c r="A13" s="1">
        <v>12</v>
      </c>
      <c r="B13" s="1" t="s">
        <v>1666</v>
      </c>
      <c r="C13" s="10">
        <v>45186</v>
      </c>
      <c r="D13" s="1">
        <v>0</v>
      </c>
      <c r="E13" s="1" t="s">
        <v>428</v>
      </c>
      <c r="F13" s="15">
        <v>24</v>
      </c>
      <c r="G13" s="2">
        <v>5.08</v>
      </c>
      <c r="H13" s="3">
        <v>41</v>
      </c>
      <c r="I13" s="2">
        <v>2.54</v>
      </c>
      <c r="J13" s="4">
        <f t="shared" si="0"/>
        <v>2.54</v>
      </c>
      <c r="K13" s="1">
        <v>1</v>
      </c>
      <c r="L13" s="4">
        <f t="shared" si="1"/>
        <v>2.54</v>
      </c>
      <c r="M13" s="1">
        <v>1</v>
      </c>
      <c r="N13" s="4">
        <v>2.54</v>
      </c>
      <c r="O13" s="1" t="s">
        <v>664</v>
      </c>
    </row>
    <row r="14" spans="1:15" x14ac:dyDescent="0.25">
      <c r="A14" s="1">
        <v>13</v>
      </c>
      <c r="B14" s="1" t="s">
        <v>1666</v>
      </c>
      <c r="C14" s="10">
        <v>45187</v>
      </c>
      <c r="D14" s="1">
        <v>0</v>
      </c>
      <c r="E14" s="1" t="s">
        <v>428</v>
      </c>
      <c r="F14" s="15">
        <v>24</v>
      </c>
      <c r="G14" s="2">
        <v>5.24</v>
      </c>
      <c r="H14" s="3">
        <v>37</v>
      </c>
      <c r="I14" s="2">
        <v>2.67</v>
      </c>
      <c r="J14" s="4">
        <f t="shared" si="0"/>
        <v>2.5700000000000003</v>
      </c>
      <c r="K14" s="1">
        <v>1</v>
      </c>
      <c r="L14" s="4">
        <f t="shared" si="1"/>
        <v>2.5700000000000003</v>
      </c>
      <c r="M14" s="1">
        <v>1</v>
      </c>
      <c r="N14" s="4">
        <v>2.5700000000000003</v>
      </c>
      <c r="O14" s="1" t="s">
        <v>664</v>
      </c>
    </row>
    <row r="15" spans="1:15" x14ac:dyDescent="0.25">
      <c r="A15" s="1">
        <v>14</v>
      </c>
      <c r="B15" s="1" t="s">
        <v>1666</v>
      </c>
      <c r="C15" s="10">
        <v>45188</v>
      </c>
      <c r="D15" s="1">
        <v>0</v>
      </c>
      <c r="E15" s="1" t="s">
        <v>428</v>
      </c>
      <c r="F15" s="15">
        <v>24</v>
      </c>
      <c r="G15" s="2">
        <v>5.38</v>
      </c>
      <c r="H15" s="3">
        <v>35</v>
      </c>
      <c r="I15" s="2">
        <v>2.78</v>
      </c>
      <c r="J15" s="4">
        <f t="shared" si="0"/>
        <v>2.6</v>
      </c>
      <c r="K15" s="1">
        <v>1</v>
      </c>
      <c r="L15" s="4">
        <f t="shared" si="1"/>
        <v>2.6</v>
      </c>
      <c r="M15" s="1">
        <v>1</v>
      </c>
      <c r="N15" s="4">
        <v>2.6</v>
      </c>
      <c r="O15" s="1" t="s">
        <v>664</v>
      </c>
    </row>
    <row r="16" spans="1:15" x14ac:dyDescent="0.25">
      <c r="A16" s="1">
        <v>15</v>
      </c>
      <c r="B16" s="1" t="s">
        <v>1666</v>
      </c>
      <c r="C16" s="10">
        <v>45189</v>
      </c>
      <c r="D16" s="1">
        <v>0</v>
      </c>
      <c r="E16" s="1" t="s">
        <v>428</v>
      </c>
      <c r="F16" s="15">
        <v>24</v>
      </c>
      <c r="G16" s="2">
        <v>5.63</v>
      </c>
      <c r="H16" s="3">
        <v>32</v>
      </c>
      <c r="I16" s="2">
        <v>2.95</v>
      </c>
      <c r="J16" s="4">
        <f t="shared" si="0"/>
        <v>2.6799999999999997</v>
      </c>
      <c r="K16" s="1">
        <v>1</v>
      </c>
      <c r="L16" s="4">
        <f t="shared" si="1"/>
        <v>2.6799999999999997</v>
      </c>
      <c r="M16" s="1">
        <v>1</v>
      </c>
      <c r="N16" s="4">
        <v>2.6799999999999997</v>
      </c>
      <c r="O16" s="1" t="s">
        <v>664</v>
      </c>
    </row>
    <row r="17" spans="1:15" x14ac:dyDescent="0.25">
      <c r="A17" s="1">
        <v>16</v>
      </c>
      <c r="B17" s="1" t="s">
        <v>1666</v>
      </c>
      <c r="C17" s="10">
        <v>45190</v>
      </c>
      <c r="D17" s="1">
        <v>0</v>
      </c>
      <c r="E17" s="1" t="s">
        <v>428</v>
      </c>
      <c r="F17" s="15">
        <v>24</v>
      </c>
      <c r="G17" s="2">
        <v>5.65</v>
      </c>
      <c r="H17" s="3">
        <v>32</v>
      </c>
      <c r="I17" s="2">
        <v>3.03</v>
      </c>
      <c r="J17" s="4">
        <f t="shared" si="0"/>
        <v>2.6200000000000006</v>
      </c>
      <c r="K17" s="1">
        <v>1</v>
      </c>
      <c r="L17" s="4">
        <f t="shared" si="1"/>
        <v>2.6200000000000006</v>
      </c>
      <c r="M17" s="1">
        <v>1</v>
      </c>
      <c r="N17" s="4">
        <v>2.6200000000000006</v>
      </c>
      <c r="O17" s="1" t="s">
        <v>664</v>
      </c>
    </row>
    <row r="18" spans="1:15" x14ac:dyDescent="0.25">
      <c r="A18" s="1">
        <v>17</v>
      </c>
      <c r="B18" s="1" t="s">
        <v>4409</v>
      </c>
      <c r="C18" s="10">
        <v>45191</v>
      </c>
      <c r="D18" s="1">
        <v>0</v>
      </c>
      <c r="E18" s="1" t="s">
        <v>2287</v>
      </c>
      <c r="F18" s="15">
        <v>17.5</v>
      </c>
      <c r="G18" s="2">
        <v>2.3199999999999998</v>
      </c>
      <c r="H18" s="3">
        <v>9</v>
      </c>
      <c r="I18" s="2">
        <v>1</v>
      </c>
      <c r="J18" s="4">
        <f t="shared" si="0"/>
        <v>1.3199999999999998</v>
      </c>
      <c r="K18" s="1">
        <v>1</v>
      </c>
      <c r="L18" s="4">
        <f t="shared" si="1"/>
        <v>1.3199999999999998</v>
      </c>
      <c r="M18" s="1">
        <v>1</v>
      </c>
      <c r="N18" s="4">
        <v>1.3199999999999998</v>
      </c>
      <c r="O18" s="1" t="s">
        <v>664</v>
      </c>
    </row>
    <row r="19" spans="1:15" x14ac:dyDescent="0.25">
      <c r="A19" s="1">
        <v>18</v>
      </c>
      <c r="B19" s="1" t="s">
        <v>1666</v>
      </c>
      <c r="C19" s="10">
        <v>45191</v>
      </c>
      <c r="D19" s="1">
        <v>0</v>
      </c>
      <c r="E19" s="1" t="s">
        <v>213</v>
      </c>
      <c r="F19" s="15">
        <v>24</v>
      </c>
      <c r="G19" s="2">
        <v>5.24</v>
      </c>
      <c r="H19" s="3">
        <v>48</v>
      </c>
      <c r="I19" s="2">
        <v>2.34</v>
      </c>
      <c r="J19" s="4">
        <f t="shared" si="0"/>
        <v>2.9000000000000004</v>
      </c>
      <c r="K19" s="1">
        <v>1</v>
      </c>
      <c r="L19" s="4">
        <f t="shared" si="1"/>
        <v>2.9000000000000004</v>
      </c>
      <c r="M19" s="1">
        <v>1</v>
      </c>
      <c r="N19" s="4">
        <v>2.9000000000000004</v>
      </c>
      <c r="O19" s="1" t="s">
        <v>664</v>
      </c>
    </row>
    <row r="20" spans="1:15" x14ac:dyDescent="0.25">
      <c r="A20" s="1">
        <v>19</v>
      </c>
      <c r="B20" s="1" t="s">
        <v>4409</v>
      </c>
      <c r="C20" s="10">
        <v>45192</v>
      </c>
      <c r="D20" s="1">
        <v>0</v>
      </c>
      <c r="E20" s="1" t="s">
        <v>2302</v>
      </c>
      <c r="F20" s="15">
        <v>2</v>
      </c>
      <c r="G20" s="2">
        <v>2.17</v>
      </c>
      <c r="H20" s="3">
        <v>6</v>
      </c>
      <c r="I20" s="2">
        <v>0.1</v>
      </c>
      <c r="J20" s="4">
        <f t="shared" si="0"/>
        <v>2.0699999999999998</v>
      </c>
      <c r="K20" s="1">
        <v>1</v>
      </c>
      <c r="L20" s="4">
        <f t="shared" si="1"/>
        <v>2.0699999999999998</v>
      </c>
      <c r="M20" s="1">
        <v>1</v>
      </c>
      <c r="N20" s="4">
        <v>2.0699999999999998</v>
      </c>
      <c r="O20" s="1" t="s">
        <v>664</v>
      </c>
    </row>
    <row r="21" spans="1:15" x14ac:dyDescent="0.25">
      <c r="A21" s="1">
        <v>20</v>
      </c>
      <c r="B21" s="1" t="s">
        <v>1666</v>
      </c>
      <c r="C21" s="10">
        <v>45192</v>
      </c>
      <c r="D21" s="1">
        <v>0</v>
      </c>
      <c r="E21" s="1" t="s">
        <v>213</v>
      </c>
      <c r="F21" s="15">
        <v>24</v>
      </c>
      <c r="G21" s="2">
        <v>5.82</v>
      </c>
      <c r="H21" s="3">
        <v>34</v>
      </c>
      <c r="I21" s="2">
        <v>3.39</v>
      </c>
      <c r="J21" s="4">
        <f t="shared" si="0"/>
        <v>2.4300000000000002</v>
      </c>
      <c r="K21" s="1">
        <v>1</v>
      </c>
      <c r="L21" s="4">
        <f t="shared" si="1"/>
        <v>2.4300000000000002</v>
      </c>
      <c r="M21" s="1">
        <v>1</v>
      </c>
      <c r="N21" s="4">
        <v>2.4300000000000002</v>
      </c>
      <c r="O21" s="1" t="s">
        <v>664</v>
      </c>
    </row>
    <row r="22" spans="1:15" x14ac:dyDescent="0.25">
      <c r="A22" s="1">
        <v>21</v>
      </c>
      <c r="B22" s="1" t="s">
        <v>4409</v>
      </c>
      <c r="C22" s="10">
        <v>45193</v>
      </c>
      <c r="D22" s="1">
        <v>0</v>
      </c>
      <c r="E22" s="1" t="s">
        <v>2302</v>
      </c>
      <c r="F22" s="15">
        <v>2</v>
      </c>
      <c r="G22" s="2">
        <v>2.17</v>
      </c>
      <c r="H22" s="3">
        <v>4</v>
      </c>
      <c r="I22" s="2">
        <v>0.4</v>
      </c>
      <c r="J22" s="4">
        <f t="shared" si="0"/>
        <v>1.77</v>
      </c>
      <c r="K22" s="1">
        <v>2</v>
      </c>
      <c r="L22" s="4">
        <f t="shared" si="1"/>
        <v>3.54</v>
      </c>
      <c r="M22" s="1">
        <v>3</v>
      </c>
      <c r="N22" s="4">
        <v>4.8643000000000001</v>
      </c>
      <c r="O22" s="1" t="s">
        <v>664</v>
      </c>
    </row>
    <row r="23" spans="1:15" x14ac:dyDescent="0.25">
      <c r="A23" s="1">
        <v>22</v>
      </c>
      <c r="B23" s="1" t="s">
        <v>1666</v>
      </c>
      <c r="C23" s="10">
        <v>45193</v>
      </c>
      <c r="D23" s="1">
        <v>0</v>
      </c>
      <c r="E23" s="1" t="s">
        <v>213</v>
      </c>
      <c r="F23" s="15">
        <v>24</v>
      </c>
      <c r="G23" s="2">
        <v>3.36</v>
      </c>
      <c r="H23" s="3">
        <v>20</v>
      </c>
      <c r="I23" s="2">
        <v>2.4300000000000002</v>
      </c>
      <c r="J23" s="4">
        <f t="shared" si="0"/>
        <v>0.92999999999999972</v>
      </c>
      <c r="K23" s="1">
        <v>1</v>
      </c>
      <c r="L23" s="4">
        <f t="shared" si="1"/>
        <v>0.92999999999999972</v>
      </c>
      <c r="M23" s="1">
        <v>1</v>
      </c>
      <c r="N23" s="4">
        <v>0.92999999999999972</v>
      </c>
      <c r="O23" s="1" t="s">
        <v>664</v>
      </c>
    </row>
    <row r="24" spans="1:15" x14ac:dyDescent="0.25">
      <c r="A24" s="1">
        <v>23</v>
      </c>
      <c r="B24" s="1" t="s">
        <v>1666</v>
      </c>
      <c r="C24" s="10">
        <v>45194</v>
      </c>
      <c r="D24" s="1">
        <v>0</v>
      </c>
      <c r="E24" s="1" t="s">
        <v>213</v>
      </c>
      <c r="F24" s="15">
        <v>24</v>
      </c>
      <c r="G24" s="2">
        <v>5.75</v>
      </c>
      <c r="H24" s="3">
        <v>32</v>
      </c>
      <c r="I24" s="2">
        <v>3.26</v>
      </c>
      <c r="J24" s="4">
        <f t="shared" si="0"/>
        <v>2.4900000000000002</v>
      </c>
      <c r="K24" s="1">
        <v>1</v>
      </c>
      <c r="L24" s="4">
        <f t="shared" si="1"/>
        <v>2.4900000000000002</v>
      </c>
      <c r="M24" s="1">
        <v>1</v>
      </c>
      <c r="N24" s="4">
        <v>2.4900000000000002</v>
      </c>
      <c r="O24" s="1" t="s">
        <v>664</v>
      </c>
    </row>
    <row r="25" spans="1:15" x14ac:dyDescent="0.25">
      <c r="A25" s="1">
        <v>24</v>
      </c>
      <c r="B25" s="1" t="s">
        <v>1666</v>
      </c>
      <c r="C25" s="10">
        <v>45195</v>
      </c>
      <c r="D25" s="1">
        <v>0</v>
      </c>
      <c r="E25" s="1" t="s">
        <v>213</v>
      </c>
      <c r="F25" s="15">
        <v>24</v>
      </c>
      <c r="G25" s="2">
        <v>5.76</v>
      </c>
      <c r="H25" s="3">
        <v>32</v>
      </c>
      <c r="I25" s="2">
        <v>3.25</v>
      </c>
      <c r="J25" s="4">
        <f t="shared" si="0"/>
        <v>2.5099999999999998</v>
      </c>
      <c r="K25" s="1">
        <v>1</v>
      </c>
      <c r="L25" s="4">
        <f t="shared" si="1"/>
        <v>2.5099999999999998</v>
      </c>
      <c r="M25" s="1">
        <v>1</v>
      </c>
      <c r="N25" s="4">
        <v>2.5099999999999998</v>
      </c>
      <c r="O25" s="1" t="s">
        <v>664</v>
      </c>
    </row>
    <row r="26" spans="1:15" x14ac:dyDescent="0.25">
      <c r="A26" s="1">
        <v>25</v>
      </c>
      <c r="B26" s="1" t="s">
        <v>4409</v>
      </c>
      <c r="C26" s="10">
        <v>45196</v>
      </c>
      <c r="D26" s="1">
        <v>0</v>
      </c>
      <c r="E26" s="1" t="s">
        <v>489</v>
      </c>
      <c r="F26" s="15">
        <v>23</v>
      </c>
      <c r="G26" s="2">
        <v>2.2999999999999998</v>
      </c>
      <c r="H26" s="3">
        <v>5</v>
      </c>
      <c r="I26" s="2">
        <v>1</v>
      </c>
      <c r="J26" s="4">
        <f t="shared" si="0"/>
        <v>1.2999999999999998</v>
      </c>
      <c r="K26" s="1">
        <v>1</v>
      </c>
      <c r="L26" s="4">
        <f t="shared" si="1"/>
        <v>1.2999999999999998</v>
      </c>
      <c r="M26" s="1">
        <v>1</v>
      </c>
      <c r="N26" s="4">
        <v>1.2999999999999998</v>
      </c>
      <c r="O26" s="1" t="s">
        <v>664</v>
      </c>
    </row>
    <row r="27" spans="1:15" ht="33" x14ac:dyDescent="0.25">
      <c r="A27" s="1">
        <v>26</v>
      </c>
      <c r="B27" s="1" t="s">
        <v>1666</v>
      </c>
      <c r="C27" s="10">
        <v>45196</v>
      </c>
      <c r="D27" s="1">
        <v>0</v>
      </c>
      <c r="E27" s="11" t="s">
        <v>4444</v>
      </c>
      <c r="F27" s="15">
        <v>22</v>
      </c>
      <c r="G27" s="2">
        <v>4.9400000000000004</v>
      </c>
      <c r="H27" s="3">
        <v>33</v>
      </c>
      <c r="I27" s="2">
        <v>2.39</v>
      </c>
      <c r="J27" s="4">
        <f t="shared" si="0"/>
        <v>2.5500000000000003</v>
      </c>
      <c r="K27" s="1">
        <v>1</v>
      </c>
      <c r="L27" s="4">
        <f t="shared" si="1"/>
        <v>2.5500000000000003</v>
      </c>
      <c r="M27" s="1">
        <v>1</v>
      </c>
      <c r="N27" s="4">
        <v>2.5500000000000003</v>
      </c>
      <c r="O27" s="1" t="s">
        <v>664</v>
      </c>
    </row>
    <row r="28" spans="1:15" x14ac:dyDescent="0.25">
      <c r="A28" s="1">
        <v>27</v>
      </c>
      <c r="B28" s="1" t="s">
        <v>4409</v>
      </c>
      <c r="C28" s="10">
        <v>45197</v>
      </c>
      <c r="D28" s="1">
        <v>0</v>
      </c>
      <c r="E28" s="1" t="s">
        <v>213</v>
      </c>
      <c r="F28" s="15">
        <v>24</v>
      </c>
      <c r="G28" s="2">
        <v>2.33</v>
      </c>
      <c r="H28" s="3">
        <v>5</v>
      </c>
      <c r="I28" s="2">
        <v>0.9</v>
      </c>
      <c r="J28" s="4">
        <f t="shared" si="0"/>
        <v>1.4300000000000002</v>
      </c>
      <c r="K28" s="1">
        <v>1</v>
      </c>
      <c r="L28" s="4">
        <f t="shared" si="1"/>
        <v>1.4300000000000002</v>
      </c>
      <c r="M28" s="1">
        <v>1</v>
      </c>
      <c r="N28" s="4">
        <v>1.4300000000000002</v>
      </c>
      <c r="O28" s="1" t="s">
        <v>664</v>
      </c>
    </row>
    <row r="29" spans="1:15" x14ac:dyDescent="0.25">
      <c r="A29" s="1">
        <v>28</v>
      </c>
      <c r="B29" s="1" t="s">
        <v>1666</v>
      </c>
      <c r="C29" s="10">
        <v>45197</v>
      </c>
      <c r="D29" s="1">
        <v>0</v>
      </c>
      <c r="E29" s="1" t="s">
        <v>213</v>
      </c>
      <c r="F29" s="15">
        <v>24</v>
      </c>
      <c r="G29" s="2">
        <v>5.27</v>
      </c>
      <c r="H29" s="3">
        <v>49</v>
      </c>
      <c r="I29" s="2">
        <v>2.4900000000000002</v>
      </c>
      <c r="J29" s="4">
        <f t="shared" si="0"/>
        <v>2.7799999999999994</v>
      </c>
      <c r="K29" s="1">
        <v>1</v>
      </c>
      <c r="L29" s="4">
        <f t="shared" si="1"/>
        <v>2.7799999999999994</v>
      </c>
      <c r="M29" s="1">
        <v>1</v>
      </c>
      <c r="N29" s="4">
        <v>2.7799999999999994</v>
      </c>
      <c r="O29" s="1" t="s">
        <v>664</v>
      </c>
    </row>
    <row r="30" spans="1:15" x14ac:dyDescent="0.25">
      <c r="A30" s="1">
        <v>29</v>
      </c>
      <c r="B30" s="1" t="s">
        <v>4409</v>
      </c>
      <c r="C30" s="10">
        <v>45198</v>
      </c>
      <c r="D30" s="1">
        <v>0</v>
      </c>
      <c r="E30" s="1" t="s">
        <v>213</v>
      </c>
      <c r="F30" s="15">
        <v>24</v>
      </c>
      <c r="G30" s="2">
        <v>2.16</v>
      </c>
      <c r="H30" s="3">
        <v>4</v>
      </c>
      <c r="I30" s="2">
        <v>0.9</v>
      </c>
      <c r="J30" s="4">
        <f t="shared" si="0"/>
        <v>1.2600000000000002</v>
      </c>
      <c r="K30" s="1">
        <v>1</v>
      </c>
      <c r="L30" s="4">
        <f t="shared" si="1"/>
        <v>1.2600000000000002</v>
      </c>
      <c r="M30" s="1">
        <v>1</v>
      </c>
      <c r="N30" s="4">
        <v>1.2600000000000002</v>
      </c>
      <c r="O30" s="1" t="s">
        <v>664</v>
      </c>
    </row>
    <row r="31" spans="1:15" x14ac:dyDescent="0.25">
      <c r="A31" s="1">
        <v>30</v>
      </c>
      <c r="B31" s="1" t="s">
        <v>1666</v>
      </c>
      <c r="C31" s="10">
        <v>45198</v>
      </c>
      <c r="D31" s="1">
        <v>0</v>
      </c>
      <c r="E31" s="1" t="s">
        <v>213</v>
      </c>
      <c r="F31" s="15">
        <v>24</v>
      </c>
      <c r="G31" s="2">
        <v>5.16</v>
      </c>
      <c r="H31" s="3">
        <v>49</v>
      </c>
      <c r="I31" s="2">
        <v>2.5099999999999998</v>
      </c>
      <c r="J31" s="4">
        <f t="shared" si="0"/>
        <v>2.6500000000000004</v>
      </c>
      <c r="K31" s="1">
        <v>1</v>
      </c>
      <c r="L31" s="4">
        <f t="shared" si="1"/>
        <v>2.6500000000000004</v>
      </c>
      <c r="M31" s="1">
        <v>1</v>
      </c>
      <c r="N31" s="4">
        <v>2.6500000000000004</v>
      </c>
      <c r="O31" s="1" t="s">
        <v>664</v>
      </c>
    </row>
    <row r="32" spans="1:15" x14ac:dyDescent="0.25">
      <c r="A32" s="1">
        <v>31</v>
      </c>
      <c r="B32" s="1" t="s">
        <v>4409</v>
      </c>
      <c r="C32" s="10">
        <v>45199</v>
      </c>
      <c r="D32" s="1">
        <v>0</v>
      </c>
      <c r="E32" s="1" t="s">
        <v>213</v>
      </c>
      <c r="F32" s="15">
        <v>24</v>
      </c>
      <c r="G32" s="2">
        <v>2.09</v>
      </c>
      <c r="H32" s="3">
        <v>4</v>
      </c>
      <c r="I32" s="2">
        <v>0.9</v>
      </c>
      <c r="J32" s="4">
        <f t="shared" si="0"/>
        <v>1.19</v>
      </c>
      <c r="K32" s="1">
        <v>1</v>
      </c>
      <c r="L32" s="4">
        <f t="shared" si="1"/>
        <v>1.19</v>
      </c>
      <c r="M32" s="1">
        <v>1</v>
      </c>
      <c r="N32" s="4">
        <v>1.19</v>
      </c>
      <c r="O32" s="1" t="s">
        <v>664</v>
      </c>
    </row>
    <row r="33" spans="1:15" x14ac:dyDescent="0.25">
      <c r="A33" s="1">
        <v>32</v>
      </c>
      <c r="B33" s="1" t="s">
        <v>1666</v>
      </c>
      <c r="C33" s="10">
        <v>45199</v>
      </c>
      <c r="D33" s="1">
        <v>0</v>
      </c>
      <c r="E33" s="1" t="s">
        <v>213</v>
      </c>
      <c r="F33" s="15">
        <v>24</v>
      </c>
      <c r="G33" s="2">
        <v>5.07</v>
      </c>
      <c r="H33" s="3">
        <v>49</v>
      </c>
      <c r="I33" s="2">
        <v>2.5099999999999998</v>
      </c>
      <c r="J33" s="4">
        <f t="shared" si="0"/>
        <v>2.5600000000000005</v>
      </c>
      <c r="K33" s="1">
        <v>1</v>
      </c>
      <c r="L33" s="4">
        <f t="shared" si="1"/>
        <v>2.5600000000000005</v>
      </c>
      <c r="M33" s="1">
        <v>1</v>
      </c>
      <c r="N33" s="4">
        <v>2.5600000000000005</v>
      </c>
      <c r="O33" s="1" t="s">
        <v>664</v>
      </c>
    </row>
    <row r="34" spans="1:15" x14ac:dyDescent="0.25">
      <c r="A34" s="1">
        <v>33</v>
      </c>
      <c r="B34" s="1" t="s">
        <v>4409</v>
      </c>
      <c r="C34" s="10">
        <v>45200</v>
      </c>
      <c r="D34" s="1">
        <v>0</v>
      </c>
      <c r="E34" s="1" t="s">
        <v>213</v>
      </c>
      <c r="F34" s="15">
        <v>24</v>
      </c>
      <c r="G34" s="2">
        <v>2.02</v>
      </c>
      <c r="H34" s="3">
        <v>4</v>
      </c>
      <c r="I34" s="2">
        <v>0.9</v>
      </c>
      <c r="J34" s="4">
        <f t="shared" si="0"/>
        <v>1.1200000000000001</v>
      </c>
      <c r="K34" s="1">
        <v>1</v>
      </c>
      <c r="L34" s="4">
        <f t="shared" si="1"/>
        <v>1.1200000000000001</v>
      </c>
      <c r="M34" s="1">
        <v>1</v>
      </c>
      <c r="N34" s="4">
        <v>1.1200000000000001</v>
      </c>
      <c r="O34" s="1" t="s">
        <v>664</v>
      </c>
    </row>
    <row r="35" spans="1:15" x14ac:dyDescent="0.25">
      <c r="A35" s="1">
        <v>34</v>
      </c>
      <c r="B35" s="1" t="s">
        <v>1666</v>
      </c>
      <c r="C35" s="10">
        <v>45200</v>
      </c>
      <c r="D35" s="1">
        <v>0</v>
      </c>
      <c r="E35" s="1" t="s">
        <v>213</v>
      </c>
      <c r="F35" s="15">
        <v>24</v>
      </c>
      <c r="G35" s="2">
        <v>5.07</v>
      </c>
      <c r="H35" s="3">
        <v>49</v>
      </c>
      <c r="I35" s="2">
        <v>2.5099999999999998</v>
      </c>
      <c r="J35" s="4">
        <f t="shared" si="0"/>
        <v>2.5600000000000005</v>
      </c>
      <c r="K35" s="1">
        <v>1</v>
      </c>
      <c r="L35" s="4">
        <f t="shared" si="1"/>
        <v>2.5600000000000005</v>
      </c>
      <c r="M35" s="1">
        <v>1</v>
      </c>
      <c r="N35" s="4">
        <v>2.5600000000000005</v>
      </c>
      <c r="O35" s="1" t="s">
        <v>664</v>
      </c>
    </row>
    <row r="36" spans="1:15" x14ac:dyDescent="0.25">
      <c r="A36" s="1">
        <v>35</v>
      </c>
      <c r="B36" s="1" t="s">
        <v>4409</v>
      </c>
      <c r="C36" s="10">
        <v>45201</v>
      </c>
      <c r="D36" s="1">
        <v>0</v>
      </c>
      <c r="E36" s="1" t="s">
        <v>213</v>
      </c>
      <c r="F36" s="15">
        <v>24</v>
      </c>
      <c r="G36" s="2">
        <v>1.97</v>
      </c>
      <c r="H36" s="3">
        <v>5</v>
      </c>
      <c r="I36" s="2">
        <v>0.9</v>
      </c>
      <c r="J36" s="4">
        <f t="shared" si="0"/>
        <v>1.0699999999999998</v>
      </c>
      <c r="K36" s="1">
        <v>1</v>
      </c>
      <c r="L36" s="4">
        <f t="shared" si="1"/>
        <v>1.0699999999999998</v>
      </c>
      <c r="M36" s="1">
        <v>1</v>
      </c>
      <c r="N36" s="4">
        <v>1.0699999999999998</v>
      </c>
      <c r="O36" s="1" t="s">
        <v>664</v>
      </c>
    </row>
    <row r="37" spans="1:15" x14ac:dyDescent="0.25">
      <c r="A37" s="1">
        <v>36</v>
      </c>
      <c r="B37" s="1" t="s">
        <v>1666</v>
      </c>
      <c r="C37" s="10">
        <v>45201</v>
      </c>
      <c r="D37" s="1">
        <v>0</v>
      </c>
      <c r="E37" s="1" t="s">
        <v>213</v>
      </c>
      <c r="F37" s="15">
        <v>24</v>
      </c>
      <c r="G37" s="2">
        <v>5.05</v>
      </c>
      <c r="H37" s="3">
        <v>50</v>
      </c>
      <c r="I37" s="2">
        <v>2.4900000000000002</v>
      </c>
      <c r="J37" s="4">
        <f t="shared" si="0"/>
        <v>2.5599999999999996</v>
      </c>
      <c r="K37" s="1">
        <v>1</v>
      </c>
      <c r="L37" s="4">
        <f t="shared" si="1"/>
        <v>2.5599999999999996</v>
      </c>
      <c r="M37" s="1">
        <v>1</v>
      </c>
      <c r="N37" s="4">
        <v>2.5599999999999996</v>
      </c>
      <c r="O37" s="1" t="s">
        <v>664</v>
      </c>
    </row>
    <row r="38" spans="1:15" x14ac:dyDescent="0.25">
      <c r="A38" s="1">
        <v>37</v>
      </c>
      <c r="B38" s="1" t="s">
        <v>4409</v>
      </c>
      <c r="C38" s="10">
        <v>45202</v>
      </c>
      <c r="D38" s="1">
        <v>0</v>
      </c>
      <c r="E38" s="1" t="s">
        <v>213</v>
      </c>
      <c r="F38" s="15">
        <v>24</v>
      </c>
      <c r="G38" s="2">
        <v>2.2000000000000002</v>
      </c>
      <c r="H38" s="3">
        <v>5</v>
      </c>
      <c r="I38" s="2">
        <v>0.9</v>
      </c>
      <c r="J38" s="4">
        <f t="shared" si="0"/>
        <v>1.3000000000000003</v>
      </c>
      <c r="K38" s="1">
        <v>1</v>
      </c>
      <c r="L38" s="4">
        <f t="shared" si="1"/>
        <v>1.3000000000000003</v>
      </c>
      <c r="M38" s="1">
        <v>1</v>
      </c>
      <c r="N38" s="4">
        <v>1.3000000000000003</v>
      </c>
      <c r="O38" s="1" t="s">
        <v>664</v>
      </c>
    </row>
    <row r="39" spans="1:15" x14ac:dyDescent="0.25">
      <c r="A39" s="1">
        <v>38</v>
      </c>
      <c r="B39" s="1" t="s">
        <v>1666</v>
      </c>
      <c r="C39" s="10">
        <v>45202</v>
      </c>
      <c r="D39" s="1">
        <v>0</v>
      </c>
      <c r="E39" s="1" t="s">
        <v>213</v>
      </c>
      <c r="F39" s="15">
        <v>24</v>
      </c>
      <c r="G39" s="2">
        <v>4.78</v>
      </c>
      <c r="H39" s="3">
        <v>50</v>
      </c>
      <c r="I39" s="2">
        <v>2.5299999999999998</v>
      </c>
      <c r="J39" s="4">
        <f t="shared" si="0"/>
        <v>2.2500000000000004</v>
      </c>
      <c r="K39" s="1">
        <v>1</v>
      </c>
      <c r="L39" s="4">
        <f t="shared" si="1"/>
        <v>2.2500000000000004</v>
      </c>
      <c r="M39" s="1">
        <v>1</v>
      </c>
      <c r="N39" s="4">
        <v>2.2500000000000004</v>
      </c>
      <c r="O39" s="1" t="s">
        <v>664</v>
      </c>
    </row>
    <row r="40" spans="1:15" x14ac:dyDescent="0.25">
      <c r="A40" s="1">
        <v>39</v>
      </c>
      <c r="B40" s="1" t="s">
        <v>4409</v>
      </c>
      <c r="C40" s="10">
        <v>45203</v>
      </c>
      <c r="D40" s="1">
        <v>0</v>
      </c>
      <c r="E40" s="1" t="s">
        <v>213</v>
      </c>
      <c r="F40" s="15">
        <v>24</v>
      </c>
      <c r="G40" s="2">
        <v>2.36</v>
      </c>
      <c r="H40" s="3">
        <v>7</v>
      </c>
      <c r="I40" s="2">
        <v>0.9</v>
      </c>
      <c r="J40" s="4">
        <f t="shared" si="0"/>
        <v>1.46</v>
      </c>
      <c r="K40" s="1">
        <v>1</v>
      </c>
      <c r="L40" s="4">
        <f t="shared" si="1"/>
        <v>1.46</v>
      </c>
      <c r="M40" s="1">
        <v>1</v>
      </c>
      <c r="N40" s="4">
        <v>1.46</v>
      </c>
      <c r="O40" s="1" t="s">
        <v>664</v>
      </c>
    </row>
    <row r="41" spans="1:15" x14ac:dyDescent="0.25">
      <c r="A41" s="1">
        <v>40</v>
      </c>
      <c r="B41" s="1" t="s">
        <v>1666</v>
      </c>
      <c r="C41" s="10">
        <v>45203</v>
      </c>
      <c r="D41" s="1">
        <v>0</v>
      </c>
      <c r="E41" s="1" t="s">
        <v>213</v>
      </c>
      <c r="F41" s="15">
        <v>24</v>
      </c>
      <c r="G41" s="2">
        <v>4.7300000000000004</v>
      </c>
      <c r="H41" s="3">
        <v>56</v>
      </c>
      <c r="I41" s="2">
        <v>2.58</v>
      </c>
      <c r="J41" s="4">
        <v>0</v>
      </c>
      <c r="K41" s="1">
        <v>1</v>
      </c>
      <c r="L41" s="4">
        <v>0</v>
      </c>
      <c r="M41" s="1">
        <v>1</v>
      </c>
      <c r="N41" s="4">
        <v>0</v>
      </c>
      <c r="O41" s="1" t="s">
        <v>664</v>
      </c>
    </row>
    <row r="42" spans="1:15" x14ac:dyDescent="0.25">
      <c r="A42" s="1">
        <v>41</v>
      </c>
      <c r="B42" s="1" t="s">
        <v>4409</v>
      </c>
      <c r="C42" s="10">
        <v>45204</v>
      </c>
      <c r="D42" s="1">
        <v>0</v>
      </c>
      <c r="E42" s="1" t="s">
        <v>213</v>
      </c>
      <c r="F42" s="15">
        <v>24</v>
      </c>
      <c r="G42" s="2">
        <v>2.34</v>
      </c>
      <c r="H42" s="3">
        <v>7</v>
      </c>
      <c r="I42" s="2">
        <v>0.9</v>
      </c>
      <c r="J42" s="4">
        <f t="shared" si="0"/>
        <v>1.44</v>
      </c>
      <c r="K42" s="1">
        <v>1</v>
      </c>
      <c r="L42" s="4">
        <f t="shared" si="1"/>
        <v>1.44</v>
      </c>
      <c r="M42" s="1">
        <v>1</v>
      </c>
      <c r="N42" s="4">
        <v>1.44</v>
      </c>
      <c r="O42" s="1" t="s">
        <v>664</v>
      </c>
    </row>
    <row r="43" spans="1:15" x14ac:dyDescent="0.25">
      <c r="A43" s="1">
        <v>42</v>
      </c>
      <c r="B43" s="1" t="s">
        <v>1666</v>
      </c>
      <c r="C43" s="10">
        <v>45204</v>
      </c>
      <c r="D43" s="1">
        <v>0</v>
      </c>
      <c r="E43" s="1" t="s">
        <v>213</v>
      </c>
      <c r="F43" s="15">
        <v>24</v>
      </c>
      <c r="G43" s="2">
        <v>4.88</v>
      </c>
      <c r="H43" s="3">
        <v>56</v>
      </c>
      <c r="I43" s="2">
        <v>2.58</v>
      </c>
      <c r="J43" s="4">
        <f t="shared" si="0"/>
        <v>2.2999999999999998</v>
      </c>
      <c r="K43" s="1">
        <v>1</v>
      </c>
      <c r="L43" s="4">
        <f t="shared" si="1"/>
        <v>2.2999999999999998</v>
      </c>
      <c r="M43" s="1">
        <v>1</v>
      </c>
      <c r="N43" s="4">
        <v>2.2999999999999998</v>
      </c>
      <c r="O43" s="1" t="s">
        <v>664</v>
      </c>
    </row>
    <row r="44" spans="1:15" x14ac:dyDescent="0.25">
      <c r="A44" s="1">
        <v>43</v>
      </c>
      <c r="B44" s="1" t="s">
        <v>4409</v>
      </c>
      <c r="C44" s="10">
        <v>45205</v>
      </c>
      <c r="D44" s="1">
        <v>0</v>
      </c>
      <c r="E44" s="1" t="s">
        <v>213</v>
      </c>
      <c r="F44" s="15">
        <v>24</v>
      </c>
      <c r="G44" s="2">
        <v>2.39</v>
      </c>
      <c r="H44" s="3">
        <v>7</v>
      </c>
      <c r="I44" s="2">
        <v>0.9</v>
      </c>
      <c r="J44" s="4">
        <f t="shared" si="0"/>
        <v>1.4900000000000002</v>
      </c>
      <c r="K44" s="1">
        <v>1</v>
      </c>
      <c r="L44" s="4">
        <f t="shared" si="1"/>
        <v>1.4900000000000002</v>
      </c>
      <c r="M44" s="1">
        <v>1</v>
      </c>
      <c r="N44" s="4">
        <v>1.4900000000000002</v>
      </c>
      <c r="O44" s="1" t="s">
        <v>664</v>
      </c>
    </row>
    <row r="45" spans="1:15" x14ac:dyDescent="0.25">
      <c r="A45" s="1">
        <v>44</v>
      </c>
      <c r="B45" s="1" t="s">
        <v>1666</v>
      </c>
      <c r="C45" s="10">
        <v>45205</v>
      </c>
      <c r="D45" s="1">
        <v>0</v>
      </c>
      <c r="E45" s="1" t="s">
        <v>213</v>
      </c>
      <c r="F45" s="15">
        <v>24</v>
      </c>
      <c r="G45" s="2">
        <v>4.95</v>
      </c>
      <c r="H45" s="3">
        <v>46</v>
      </c>
      <c r="I45" s="2">
        <v>2.64</v>
      </c>
      <c r="J45" s="4">
        <f t="shared" si="0"/>
        <v>2.31</v>
      </c>
      <c r="K45" s="1">
        <v>1</v>
      </c>
      <c r="L45" s="4">
        <f t="shared" si="1"/>
        <v>2.31</v>
      </c>
      <c r="M45" s="1">
        <v>1</v>
      </c>
      <c r="N45" s="4">
        <v>2.31</v>
      </c>
      <c r="O45" s="1" t="s">
        <v>664</v>
      </c>
    </row>
    <row r="46" spans="1:15" x14ac:dyDescent="0.25">
      <c r="A46" s="1">
        <v>45</v>
      </c>
      <c r="B46" s="1" t="s">
        <v>4409</v>
      </c>
      <c r="C46" s="10">
        <v>45206</v>
      </c>
      <c r="D46" s="1">
        <v>0</v>
      </c>
      <c r="E46" s="1" t="s">
        <v>213</v>
      </c>
      <c r="F46" s="15">
        <v>24</v>
      </c>
      <c r="G46" s="2">
        <v>2.2799999999999998</v>
      </c>
      <c r="H46" s="3">
        <v>7</v>
      </c>
      <c r="I46" s="2">
        <v>0.9</v>
      </c>
      <c r="J46" s="4">
        <f t="shared" si="0"/>
        <v>1.38</v>
      </c>
      <c r="K46" s="1">
        <v>1</v>
      </c>
      <c r="L46" s="4">
        <f t="shared" si="1"/>
        <v>1.38</v>
      </c>
      <c r="M46" s="1">
        <v>1</v>
      </c>
      <c r="N46" s="4">
        <v>1.38</v>
      </c>
      <c r="O46" s="1" t="s">
        <v>664</v>
      </c>
    </row>
    <row r="47" spans="1:15" x14ac:dyDescent="0.25">
      <c r="A47" s="1">
        <v>46</v>
      </c>
      <c r="B47" s="1" t="s">
        <v>1666</v>
      </c>
      <c r="C47" s="10">
        <v>45206</v>
      </c>
      <c r="D47" s="1">
        <v>0</v>
      </c>
      <c r="E47" s="1" t="s">
        <v>213</v>
      </c>
      <c r="F47" s="15">
        <v>24</v>
      </c>
      <c r="G47" s="2">
        <v>4.72</v>
      </c>
      <c r="H47" s="3">
        <v>56</v>
      </c>
      <c r="I47" s="2">
        <v>2.6</v>
      </c>
      <c r="J47" s="4">
        <f t="shared" si="0"/>
        <v>2.1199999999999997</v>
      </c>
      <c r="K47" s="1">
        <v>1</v>
      </c>
      <c r="L47" s="4">
        <f t="shared" si="1"/>
        <v>2.1199999999999997</v>
      </c>
      <c r="M47" s="1">
        <v>1</v>
      </c>
      <c r="N47" s="4">
        <v>2.1199999999999997</v>
      </c>
      <c r="O47" s="1" t="s">
        <v>664</v>
      </c>
    </row>
    <row r="48" spans="1:15" x14ac:dyDescent="0.25">
      <c r="A48" s="1">
        <v>47</v>
      </c>
      <c r="B48" s="1" t="s">
        <v>4409</v>
      </c>
      <c r="C48" s="10">
        <v>45207</v>
      </c>
      <c r="D48" s="1">
        <v>0</v>
      </c>
      <c r="E48" s="1" t="s">
        <v>213</v>
      </c>
      <c r="F48" s="15">
        <v>24</v>
      </c>
      <c r="G48" s="2">
        <v>2.65</v>
      </c>
      <c r="H48" s="3">
        <v>7</v>
      </c>
      <c r="I48" s="2">
        <v>0.9</v>
      </c>
      <c r="J48" s="4">
        <f t="shared" si="0"/>
        <v>1.75</v>
      </c>
      <c r="K48" s="1">
        <v>1</v>
      </c>
      <c r="L48" s="4">
        <f t="shared" si="1"/>
        <v>1.75</v>
      </c>
      <c r="M48" s="1">
        <v>1</v>
      </c>
      <c r="N48" s="4">
        <v>1.75</v>
      </c>
      <c r="O48" s="1" t="s">
        <v>664</v>
      </c>
    </row>
    <row r="49" spans="1:15" x14ac:dyDescent="0.25">
      <c r="A49" s="1">
        <v>48</v>
      </c>
      <c r="B49" s="1" t="s">
        <v>1666</v>
      </c>
      <c r="C49" s="10">
        <v>45207</v>
      </c>
      <c r="D49" s="1">
        <v>0</v>
      </c>
      <c r="E49" s="1" t="s">
        <v>213</v>
      </c>
      <c r="F49" s="15">
        <v>24</v>
      </c>
      <c r="G49" s="2">
        <v>4.08</v>
      </c>
      <c r="H49" s="3">
        <v>56</v>
      </c>
      <c r="I49" s="2">
        <v>2.61</v>
      </c>
      <c r="J49" s="4">
        <f t="shared" si="0"/>
        <v>1.4700000000000002</v>
      </c>
      <c r="K49" s="1">
        <v>1</v>
      </c>
      <c r="L49" s="4">
        <f t="shared" si="1"/>
        <v>1.4700000000000002</v>
      </c>
      <c r="M49" s="1">
        <v>1</v>
      </c>
      <c r="N49" s="4">
        <v>1.4700000000000002</v>
      </c>
      <c r="O49" s="1" t="s">
        <v>664</v>
      </c>
    </row>
    <row r="50" spans="1:15" x14ac:dyDescent="0.25">
      <c r="A50" s="1">
        <v>49</v>
      </c>
      <c r="B50" s="1" t="s">
        <v>4409</v>
      </c>
      <c r="C50" s="10">
        <v>45208</v>
      </c>
      <c r="D50" s="1">
        <v>0</v>
      </c>
      <c r="E50" s="1" t="s">
        <v>213</v>
      </c>
      <c r="F50" s="15">
        <v>24</v>
      </c>
      <c r="G50" s="2">
        <v>2.67</v>
      </c>
      <c r="H50" s="3">
        <v>7</v>
      </c>
      <c r="I50" s="2">
        <v>0.9</v>
      </c>
      <c r="J50" s="4">
        <f t="shared" si="0"/>
        <v>1.77</v>
      </c>
      <c r="K50" s="1">
        <v>1</v>
      </c>
      <c r="L50" s="4">
        <f t="shared" si="1"/>
        <v>1.77</v>
      </c>
      <c r="M50" s="1">
        <v>1</v>
      </c>
      <c r="N50" s="4">
        <v>1.77</v>
      </c>
      <c r="O50" s="1" t="s">
        <v>664</v>
      </c>
    </row>
    <row r="51" spans="1:15" x14ac:dyDescent="0.25">
      <c r="A51" s="1">
        <v>50</v>
      </c>
      <c r="B51" s="1" t="s">
        <v>1666</v>
      </c>
      <c r="C51" s="10">
        <v>45208</v>
      </c>
      <c r="D51" s="1">
        <v>0</v>
      </c>
      <c r="E51" s="1" t="s">
        <v>213</v>
      </c>
      <c r="F51" s="15">
        <v>24</v>
      </c>
      <c r="G51" s="2">
        <v>3.86</v>
      </c>
      <c r="H51" s="3">
        <v>56</v>
      </c>
      <c r="I51" s="2">
        <v>2.6</v>
      </c>
      <c r="J51" s="4">
        <f t="shared" si="0"/>
        <v>1.2599999999999998</v>
      </c>
      <c r="K51" s="1">
        <v>1</v>
      </c>
      <c r="L51" s="4">
        <f t="shared" si="1"/>
        <v>1.2599999999999998</v>
      </c>
      <c r="M51" s="1">
        <v>1</v>
      </c>
      <c r="N51" s="4">
        <v>1.2599999999999998</v>
      </c>
      <c r="O51" s="1" t="s">
        <v>664</v>
      </c>
    </row>
    <row r="52" spans="1:15" x14ac:dyDescent="0.25">
      <c r="A52" s="1">
        <v>51</v>
      </c>
      <c r="B52" s="1" t="s">
        <v>4409</v>
      </c>
      <c r="C52" s="10">
        <v>45209</v>
      </c>
      <c r="D52" s="1">
        <v>0</v>
      </c>
      <c r="E52" s="1" t="s">
        <v>213</v>
      </c>
      <c r="F52" s="15">
        <v>24</v>
      </c>
      <c r="G52" s="2">
        <v>2.8450000000000002</v>
      </c>
      <c r="H52" s="3">
        <v>8</v>
      </c>
      <c r="I52" s="2">
        <v>1.825</v>
      </c>
      <c r="J52" s="4">
        <f t="shared" si="0"/>
        <v>1.0200000000000002</v>
      </c>
      <c r="K52" s="1">
        <v>1</v>
      </c>
      <c r="L52" s="4">
        <f t="shared" si="1"/>
        <v>1.0200000000000002</v>
      </c>
      <c r="M52" s="1">
        <v>1</v>
      </c>
      <c r="N52" s="4">
        <v>1.0200000000000002</v>
      </c>
      <c r="O52" s="1" t="s">
        <v>664</v>
      </c>
    </row>
    <row r="53" spans="1:15" x14ac:dyDescent="0.25">
      <c r="A53" s="1">
        <v>52</v>
      </c>
      <c r="B53" s="1" t="s">
        <v>1666</v>
      </c>
      <c r="C53" s="10">
        <v>45209</v>
      </c>
      <c r="D53" s="1">
        <v>0</v>
      </c>
      <c r="E53" s="1" t="s">
        <v>213</v>
      </c>
      <c r="F53" s="15">
        <v>24</v>
      </c>
      <c r="G53" s="2">
        <v>3.6456</v>
      </c>
      <c r="H53" s="3">
        <v>69</v>
      </c>
      <c r="I53" s="2">
        <v>1.6807000000000001</v>
      </c>
      <c r="J53" s="4">
        <f t="shared" si="0"/>
        <v>1.9648999999999999</v>
      </c>
      <c r="K53" s="1">
        <v>1</v>
      </c>
      <c r="L53" s="4">
        <f t="shared" si="1"/>
        <v>1.9648999999999999</v>
      </c>
      <c r="M53" s="1">
        <v>1</v>
      </c>
      <c r="N53" s="4">
        <v>1.9648999999999999</v>
      </c>
      <c r="O53" s="1" t="s">
        <v>664</v>
      </c>
    </row>
    <row r="54" spans="1:15" x14ac:dyDescent="0.25">
      <c r="A54" s="1">
        <v>53</v>
      </c>
      <c r="B54" s="1" t="s">
        <v>4409</v>
      </c>
      <c r="C54" s="10">
        <v>45210</v>
      </c>
      <c r="D54" s="1">
        <v>0</v>
      </c>
      <c r="E54" s="1" t="s">
        <v>213</v>
      </c>
      <c r="F54" s="15">
        <v>24</v>
      </c>
      <c r="G54" s="2">
        <v>2.89</v>
      </c>
      <c r="H54" s="3">
        <v>8</v>
      </c>
      <c r="I54" s="2">
        <v>1.32</v>
      </c>
      <c r="J54" s="4">
        <f t="shared" si="0"/>
        <v>1.57</v>
      </c>
      <c r="K54" s="1">
        <v>1</v>
      </c>
      <c r="L54" s="4">
        <f t="shared" si="1"/>
        <v>1.57</v>
      </c>
      <c r="M54" s="1">
        <v>1</v>
      </c>
      <c r="N54" s="4">
        <v>1.57</v>
      </c>
      <c r="O54" s="1" t="s">
        <v>664</v>
      </c>
    </row>
    <row r="55" spans="1:15" x14ac:dyDescent="0.25">
      <c r="A55" s="1">
        <v>54</v>
      </c>
      <c r="B55" s="1" t="s">
        <v>1666</v>
      </c>
      <c r="C55" s="10">
        <v>45210</v>
      </c>
      <c r="D55" s="1">
        <v>0</v>
      </c>
      <c r="E55" s="1" t="s">
        <v>213</v>
      </c>
      <c r="F55" s="15">
        <v>24</v>
      </c>
      <c r="G55" s="2">
        <v>3.46</v>
      </c>
      <c r="H55" s="3">
        <v>73</v>
      </c>
      <c r="I55" s="2">
        <v>2.14</v>
      </c>
      <c r="J55" s="4">
        <f t="shared" si="0"/>
        <v>1.3199999999999998</v>
      </c>
      <c r="K55" s="1">
        <v>1</v>
      </c>
      <c r="L55" s="4">
        <f t="shared" si="1"/>
        <v>1.3199999999999998</v>
      </c>
      <c r="M55" s="1">
        <v>1</v>
      </c>
      <c r="N55" s="4">
        <v>1.3199999999999998</v>
      </c>
      <c r="O55" s="1" t="s">
        <v>664</v>
      </c>
    </row>
    <row r="56" spans="1:15" x14ac:dyDescent="0.25">
      <c r="A56" s="1">
        <v>55</v>
      </c>
      <c r="B56" s="1" t="s">
        <v>4409</v>
      </c>
      <c r="C56" s="10">
        <v>45211</v>
      </c>
      <c r="D56" s="1">
        <v>0</v>
      </c>
      <c r="E56" s="1" t="s">
        <v>213</v>
      </c>
      <c r="F56" s="15">
        <v>24</v>
      </c>
      <c r="G56" s="2">
        <v>2.89</v>
      </c>
      <c r="H56" s="3">
        <v>9</v>
      </c>
      <c r="I56" s="2">
        <v>1.22</v>
      </c>
      <c r="J56" s="4">
        <f t="shared" si="0"/>
        <v>1.6700000000000002</v>
      </c>
      <c r="K56" s="1">
        <v>1</v>
      </c>
      <c r="L56" s="4">
        <f t="shared" si="1"/>
        <v>1.6700000000000002</v>
      </c>
      <c r="M56" s="1">
        <v>1</v>
      </c>
      <c r="N56" s="4">
        <v>1.6700000000000002</v>
      </c>
      <c r="O56" s="1" t="s">
        <v>664</v>
      </c>
    </row>
    <row r="57" spans="1:15" x14ac:dyDescent="0.25">
      <c r="A57" s="1">
        <v>56</v>
      </c>
      <c r="B57" s="1" t="s">
        <v>1666</v>
      </c>
      <c r="C57" s="10">
        <v>45211</v>
      </c>
      <c r="D57" s="1">
        <v>0</v>
      </c>
      <c r="E57" s="1" t="s">
        <v>213</v>
      </c>
      <c r="F57" s="15">
        <v>24</v>
      </c>
      <c r="G57" s="2">
        <v>3.49</v>
      </c>
      <c r="H57" s="3">
        <v>73</v>
      </c>
      <c r="I57" s="2">
        <v>2.2599999999999998</v>
      </c>
      <c r="J57" s="4">
        <f t="shared" si="0"/>
        <v>1.2300000000000004</v>
      </c>
      <c r="K57" s="1">
        <v>1</v>
      </c>
      <c r="L57" s="4">
        <f t="shared" si="1"/>
        <v>1.2300000000000004</v>
      </c>
      <c r="M57" s="1">
        <v>1</v>
      </c>
      <c r="N57" s="4">
        <v>1.2300000000000004</v>
      </c>
      <c r="O57" s="1" t="s">
        <v>664</v>
      </c>
    </row>
    <row r="58" spans="1:15" x14ac:dyDescent="0.25">
      <c r="A58" s="1">
        <v>57</v>
      </c>
      <c r="B58" s="1" t="s">
        <v>4409</v>
      </c>
      <c r="C58" s="10">
        <v>45212</v>
      </c>
      <c r="D58" s="1">
        <v>0</v>
      </c>
      <c r="E58" s="1" t="s">
        <v>213</v>
      </c>
      <c r="F58" s="15">
        <v>24</v>
      </c>
      <c r="G58" s="2">
        <v>2.89</v>
      </c>
      <c r="H58" s="3">
        <v>9</v>
      </c>
      <c r="I58" s="2">
        <v>1.46</v>
      </c>
      <c r="J58" s="4">
        <f t="shared" si="0"/>
        <v>1.4300000000000002</v>
      </c>
      <c r="K58" s="1">
        <v>1</v>
      </c>
      <c r="L58" s="4">
        <f t="shared" si="1"/>
        <v>1.4300000000000002</v>
      </c>
      <c r="M58" s="1">
        <v>1</v>
      </c>
      <c r="N58" s="4">
        <v>1.4300000000000002</v>
      </c>
      <c r="O58" s="1" t="s">
        <v>664</v>
      </c>
    </row>
    <row r="59" spans="1:15" x14ac:dyDescent="0.25">
      <c r="A59" s="1">
        <v>58</v>
      </c>
      <c r="B59" s="1" t="s">
        <v>1666</v>
      </c>
      <c r="C59" s="10">
        <v>45212</v>
      </c>
      <c r="D59" s="1">
        <v>0</v>
      </c>
      <c r="E59" s="1" t="s">
        <v>213</v>
      </c>
      <c r="F59" s="15">
        <v>24</v>
      </c>
      <c r="G59" s="2">
        <v>3.15</v>
      </c>
      <c r="H59" s="3">
        <v>77</v>
      </c>
      <c r="I59" s="2">
        <v>1.98</v>
      </c>
      <c r="J59" s="4">
        <f t="shared" si="0"/>
        <v>1.17</v>
      </c>
      <c r="K59" s="1">
        <v>1</v>
      </c>
      <c r="L59" s="4">
        <f t="shared" si="1"/>
        <v>1.17</v>
      </c>
      <c r="M59" s="1">
        <v>1</v>
      </c>
      <c r="N59" s="4">
        <v>1.17</v>
      </c>
      <c r="O59" s="1" t="s">
        <v>664</v>
      </c>
    </row>
    <row r="60" spans="1:15" x14ac:dyDescent="0.25">
      <c r="A60" s="1">
        <v>59</v>
      </c>
      <c r="B60" s="1" t="s">
        <v>4409</v>
      </c>
      <c r="C60" s="10">
        <v>45213</v>
      </c>
      <c r="D60" s="1">
        <v>0</v>
      </c>
      <c r="E60" s="1" t="s">
        <v>213</v>
      </c>
      <c r="F60" s="15">
        <v>24</v>
      </c>
      <c r="G60" s="2">
        <v>3.02</v>
      </c>
      <c r="H60" s="3">
        <v>9</v>
      </c>
      <c r="I60" s="2">
        <v>1.65</v>
      </c>
      <c r="J60" s="4">
        <f t="shared" si="0"/>
        <v>1.37</v>
      </c>
      <c r="K60" s="1">
        <v>1</v>
      </c>
      <c r="L60" s="4">
        <f t="shared" si="1"/>
        <v>1.37</v>
      </c>
      <c r="M60" s="1">
        <v>1</v>
      </c>
      <c r="N60" s="4">
        <v>1.37</v>
      </c>
      <c r="O60" s="1" t="s">
        <v>664</v>
      </c>
    </row>
    <row r="61" spans="1:15" x14ac:dyDescent="0.25">
      <c r="A61" s="1">
        <v>60</v>
      </c>
      <c r="B61" s="1" t="s">
        <v>1666</v>
      </c>
      <c r="C61" s="10">
        <v>45213</v>
      </c>
      <c r="D61" s="1">
        <v>0</v>
      </c>
      <c r="E61" s="1" t="s">
        <v>213</v>
      </c>
      <c r="F61" s="15">
        <v>24</v>
      </c>
      <c r="G61" s="2">
        <v>3.07</v>
      </c>
      <c r="H61" s="3">
        <v>79</v>
      </c>
      <c r="I61" s="2">
        <v>1.78</v>
      </c>
      <c r="J61" s="4">
        <f t="shared" si="0"/>
        <v>1.2899999999999998</v>
      </c>
      <c r="K61" s="1">
        <v>1</v>
      </c>
      <c r="L61" s="4">
        <f t="shared" si="1"/>
        <v>1.2899999999999998</v>
      </c>
      <c r="M61" s="1">
        <v>1</v>
      </c>
      <c r="N61" s="4">
        <v>1.2899999999999998</v>
      </c>
      <c r="O61" s="1" t="s">
        <v>664</v>
      </c>
    </row>
    <row r="62" spans="1:15" x14ac:dyDescent="0.25">
      <c r="A62" s="1">
        <v>61</v>
      </c>
      <c r="B62" s="1" t="s">
        <v>4409</v>
      </c>
      <c r="C62" s="10">
        <v>45214</v>
      </c>
      <c r="D62" s="1">
        <v>0</v>
      </c>
      <c r="E62" s="1" t="s">
        <v>213</v>
      </c>
      <c r="F62" s="15">
        <v>24</v>
      </c>
      <c r="G62" s="2">
        <v>3.25</v>
      </c>
      <c r="H62" s="3">
        <v>9</v>
      </c>
      <c r="I62" s="2">
        <v>1.63</v>
      </c>
      <c r="J62" s="4">
        <f t="shared" si="0"/>
        <v>1.62</v>
      </c>
      <c r="K62" s="1">
        <v>1</v>
      </c>
      <c r="L62" s="4">
        <f t="shared" si="1"/>
        <v>1.62</v>
      </c>
      <c r="M62" s="1">
        <v>1</v>
      </c>
      <c r="N62" s="4">
        <v>1.62</v>
      </c>
      <c r="O62" s="1" t="s">
        <v>664</v>
      </c>
    </row>
    <row r="63" spans="1:15" x14ac:dyDescent="0.25">
      <c r="A63" s="1">
        <v>62</v>
      </c>
      <c r="B63" s="1" t="s">
        <v>1666</v>
      </c>
      <c r="C63" s="10">
        <v>45214</v>
      </c>
      <c r="D63" s="1">
        <v>0</v>
      </c>
      <c r="E63" s="1" t="s">
        <v>213</v>
      </c>
      <c r="F63" s="15">
        <v>24</v>
      </c>
      <c r="G63" s="2">
        <v>3.05</v>
      </c>
      <c r="H63" s="3">
        <v>79</v>
      </c>
      <c r="I63" s="2">
        <v>1.79</v>
      </c>
      <c r="J63" s="4">
        <f t="shared" si="0"/>
        <v>1.2599999999999998</v>
      </c>
      <c r="K63" s="1">
        <v>1</v>
      </c>
      <c r="L63" s="4">
        <f t="shared" si="1"/>
        <v>1.2599999999999998</v>
      </c>
      <c r="M63" s="1">
        <v>1</v>
      </c>
      <c r="N63" s="4">
        <v>1.2599999999999998</v>
      </c>
      <c r="O63" s="1" t="s">
        <v>664</v>
      </c>
    </row>
    <row r="64" spans="1:15" x14ac:dyDescent="0.25">
      <c r="A64" s="1">
        <v>63</v>
      </c>
      <c r="B64" s="1" t="s">
        <v>4409</v>
      </c>
      <c r="C64" s="10">
        <v>45215</v>
      </c>
      <c r="D64" s="1">
        <v>0</v>
      </c>
      <c r="E64" s="1" t="s">
        <v>213</v>
      </c>
      <c r="F64" s="15">
        <v>24</v>
      </c>
      <c r="G64" s="2">
        <v>3.35</v>
      </c>
      <c r="H64" s="3">
        <v>8</v>
      </c>
      <c r="I64" s="2">
        <v>1.79</v>
      </c>
      <c r="J64" s="4">
        <f t="shared" si="0"/>
        <v>1.56</v>
      </c>
      <c r="K64" s="1">
        <v>1</v>
      </c>
      <c r="L64" s="4">
        <f t="shared" si="1"/>
        <v>1.56</v>
      </c>
      <c r="M64" s="1">
        <v>1</v>
      </c>
      <c r="N64" s="4">
        <v>1.56</v>
      </c>
      <c r="O64" s="1" t="s">
        <v>664</v>
      </c>
    </row>
    <row r="65" spans="1:15" x14ac:dyDescent="0.25">
      <c r="A65" s="1">
        <v>64</v>
      </c>
      <c r="B65" s="1" t="s">
        <v>1666</v>
      </c>
      <c r="C65" s="10">
        <v>45215</v>
      </c>
      <c r="D65" s="1">
        <v>0</v>
      </c>
      <c r="E65" s="1" t="s">
        <v>213</v>
      </c>
      <c r="F65" s="15">
        <v>24</v>
      </c>
      <c r="G65" s="2">
        <v>2.96</v>
      </c>
      <c r="H65" s="3">
        <v>81</v>
      </c>
      <c r="I65" s="2">
        <v>1.62</v>
      </c>
      <c r="J65" s="4">
        <f t="shared" si="0"/>
        <v>1.3399999999999999</v>
      </c>
      <c r="K65" s="1">
        <v>1</v>
      </c>
      <c r="L65" s="4">
        <f t="shared" si="1"/>
        <v>1.3399999999999999</v>
      </c>
      <c r="M65" s="1">
        <v>1</v>
      </c>
      <c r="N65" s="4">
        <v>1.3399999999999999</v>
      </c>
      <c r="O65" s="1" t="s">
        <v>664</v>
      </c>
    </row>
    <row r="66" spans="1:15" x14ac:dyDescent="0.25">
      <c r="A66" s="1">
        <v>65</v>
      </c>
      <c r="B66" s="1" t="s">
        <v>4409</v>
      </c>
      <c r="C66" s="10">
        <v>45216</v>
      </c>
      <c r="D66" s="1">
        <v>0</v>
      </c>
      <c r="E66" s="1" t="s">
        <v>213</v>
      </c>
      <c r="F66" s="15">
        <v>24</v>
      </c>
      <c r="G66" s="2">
        <v>3.47</v>
      </c>
      <c r="H66" s="3">
        <v>8</v>
      </c>
      <c r="I66" s="2">
        <v>1.71</v>
      </c>
      <c r="J66" s="4">
        <f t="shared" ref="J66:J129" si="2">G66-I66</f>
        <v>1.7600000000000002</v>
      </c>
      <c r="K66" s="1">
        <v>1</v>
      </c>
      <c r="L66" s="4">
        <f t="shared" ref="L66:L129" si="3">(G66-I66-D66)*K66</f>
        <v>1.7600000000000002</v>
      </c>
      <c r="M66" s="1">
        <v>1</v>
      </c>
      <c r="N66" s="4">
        <v>1.7600000000000002</v>
      </c>
      <c r="O66" s="1" t="s">
        <v>664</v>
      </c>
    </row>
    <row r="67" spans="1:15" x14ac:dyDescent="0.25">
      <c r="A67" s="1">
        <v>66</v>
      </c>
      <c r="B67" s="1" t="s">
        <v>1666</v>
      </c>
      <c r="C67" s="10">
        <v>45216</v>
      </c>
      <c r="D67" s="1">
        <v>0</v>
      </c>
      <c r="E67" s="1" t="s">
        <v>213</v>
      </c>
      <c r="F67" s="15">
        <v>24</v>
      </c>
      <c r="G67" s="2">
        <v>3.01</v>
      </c>
      <c r="H67" s="3">
        <v>81</v>
      </c>
      <c r="I67" s="2">
        <v>1.68</v>
      </c>
      <c r="J67" s="4">
        <f t="shared" si="2"/>
        <v>1.3299999999999998</v>
      </c>
      <c r="K67" s="1">
        <v>1</v>
      </c>
      <c r="L67" s="4">
        <f t="shared" si="3"/>
        <v>1.3299999999999998</v>
      </c>
      <c r="M67" s="1">
        <v>1</v>
      </c>
      <c r="N67" s="4">
        <v>1.3299999999999998</v>
      </c>
      <c r="O67" s="1" t="s">
        <v>664</v>
      </c>
    </row>
    <row r="68" spans="1:15" x14ac:dyDescent="0.25">
      <c r="A68" s="1">
        <v>67</v>
      </c>
      <c r="B68" s="1" t="s">
        <v>4409</v>
      </c>
      <c r="C68" s="10">
        <v>45217</v>
      </c>
      <c r="D68" s="1">
        <v>0</v>
      </c>
      <c r="E68" s="1" t="s">
        <v>213</v>
      </c>
      <c r="F68" s="15">
        <v>24</v>
      </c>
      <c r="G68" s="2">
        <v>3.46</v>
      </c>
      <c r="H68" s="3">
        <v>9</v>
      </c>
      <c r="I68" s="2">
        <v>1.77</v>
      </c>
      <c r="J68" s="4">
        <f t="shared" si="2"/>
        <v>1.69</v>
      </c>
      <c r="K68" s="1">
        <v>1</v>
      </c>
      <c r="L68" s="4">
        <f t="shared" si="3"/>
        <v>1.69</v>
      </c>
      <c r="M68" s="1">
        <v>1</v>
      </c>
      <c r="N68" s="4">
        <v>1.69</v>
      </c>
      <c r="O68" s="1" t="s">
        <v>664</v>
      </c>
    </row>
    <row r="69" spans="1:15" x14ac:dyDescent="0.25">
      <c r="A69" s="1">
        <v>68</v>
      </c>
      <c r="B69" s="1" t="s">
        <v>1666</v>
      </c>
      <c r="C69" s="10">
        <v>45217</v>
      </c>
      <c r="D69" s="1">
        <v>0</v>
      </c>
      <c r="E69" s="1" t="s">
        <v>213</v>
      </c>
      <c r="F69" s="15">
        <v>24</v>
      </c>
      <c r="G69" s="2">
        <v>3.15</v>
      </c>
      <c r="H69" s="3">
        <v>80</v>
      </c>
      <c r="I69" s="2">
        <v>1.62</v>
      </c>
      <c r="J69" s="4">
        <f t="shared" si="2"/>
        <v>1.5299999999999998</v>
      </c>
      <c r="K69" s="1">
        <v>1</v>
      </c>
      <c r="L69" s="4">
        <f t="shared" si="3"/>
        <v>1.5299999999999998</v>
      </c>
      <c r="M69" s="1">
        <v>1</v>
      </c>
      <c r="N69" s="4">
        <v>1.5299999999999998</v>
      </c>
      <c r="O69" s="1" t="s">
        <v>664</v>
      </c>
    </row>
    <row r="70" spans="1:15" x14ac:dyDescent="0.25">
      <c r="A70" s="1">
        <v>69</v>
      </c>
      <c r="B70" s="1" t="s">
        <v>4409</v>
      </c>
      <c r="C70" s="10">
        <v>45218</v>
      </c>
      <c r="D70" s="1">
        <v>0</v>
      </c>
      <c r="E70" s="1" t="s">
        <v>213</v>
      </c>
      <c r="F70" s="15">
        <v>24</v>
      </c>
      <c r="G70" s="2">
        <v>3.42</v>
      </c>
      <c r="H70" s="3">
        <v>10</v>
      </c>
      <c r="I70" s="2">
        <v>1.77</v>
      </c>
      <c r="J70" s="4">
        <f t="shared" si="2"/>
        <v>1.65</v>
      </c>
      <c r="K70" s="1">
        <v>1</v>
      </c>
      <c r="L70" s="4">
        <f t="shared" si="3"/>
        <v>1.65</v>
      </c>
      <c r="M70" s="1">
        <v>1</v>
      </c>
      <c r="N70" s="4">
        <v>1.65</v>
      </c>
      <c r="O70" s="1" t="s">
        <v>664</v>
      </c>
    </row>
    <row r="71" spans="1:15" x14ac:dyDescent="0.25">
      <c r="A71" s="1">
        <v>70</v>
      </c>
      <c r="B71" s="1" t="s">
        <v>1666</v>
      </c>
      <c r="C71" s="10">
        <v>45218</v>
      </c>
      <c r="D71" s="1">
        <v>0</v>
      </c>
      <c r="E71" s="1" t="s">
        <v>213</v>
      </c>
      <c r="F71" s="15">
        <v>24</v>
      </c>
      <c r="G71" s="2">
        <v>3.39</v>
      </c>
      <c r="H71" s="3">
        <v>77</v>
      </c>
      <c r="I71" s="2">
        <v>1.79</v>
      </c>
      <c r="J71" s="4">
        <f t="shared" si="2"/>
        <v>1.6</v>
      </c>
      <c r="K71" s="1">
        <v>1</v>
      </c>
      <c r="L71" s="4">
        <f t="shared" si="3"/>
        <v>1.6</v>
      </c>
      <c r="M71" s="1">
        <v>1</v>
      </c>
      <c r="N71" s="4">
        <v>1.6</v>
      </c>
      <c r="O71" s="1" t="s">
        <v>664</v>
      </c>
    </row>
    <row r="72" spans="1:15" x14ac:dyDescent="0.25">
      <c r="A72" s="1">
        <v>71</v>
      </c>
      <c r="B72" s="1" t="s">
        <v>4409</v>
      </c>
      <c r="C72" s="10">
        <v>45219</v>
      </c>
      <c r="D72" s="1">
        <v>0</v>
      </c>
      <c r="E72" s="1" t="s">
        <v>213</v>
      </c>
      <c r="F72" s="15">
        <v>24</v>
      </c>
      <c r="G72" s="2">
        <v>3.56</v>
      </c>
      <c r="H72" s="3">
        <v>10</v>
      </c>
      <c r="I72" s="2">
        <v>1.96</v>
      </c>
      <c r="J72" s="4">
        <f t="shared" si="2"/>
        <v>1.6</v>
      </c>
      <c r="K72" s="1">
        <v>1</v>
      </c>
      <c r="L72" s="4">
        <f t="shared" si="3"/>
        <v>1.6</v>
      </c>
      <c r="M72" s="1">
        <v>1</v>
      </c>
      <c r="N72" s="4">
        <v>1.6</v>
      </c>
      <c r="O72" s="1" t="s">
        <v>664</v>
      </c>
    </row>
    <row r="73" spans="1:15" x14ac:dyDescent="0.25">
      <c r="A73" s="1">
        <v>72</v>
      </c>
      <c r="B73" s="1" t="s">
        <v>1666</v>
      </c>
      <c r="C73" s="10">
        <v>45219</v>
      </c>
      <c r="D73" s="1">
        <v>0</v>
      </c>
      <c r="E73" s="1" t="s">
        <v>213</v>
      </c>
      <c r="F73" s="15">
        <v>24</v>
      </c>
      <c r="G73" s="2">
        <v>2.5299999999999998</v>
      </c>
      <c r="H73" s="3">
        <v>77</v>
      </c>
      <c r="I73" s="2">
        <v>1.43</v>
      </c>
      <c r="J73" s="4">
        <f t="shared" si="2"/>
        <v>1.0999999999999999</v>
      </c>
      <c r="K73" s="1">
        <v>1</v>
      </c>
      <c r="L73" s="4">
        <f t="shared" si="3"/>
        <v>1.0999999999999999</v>
      </c>
      <c r="M73" s="1">
        <v>1</v>
      </c>
      <c r="N73" s="4">
        <v>1.0999999999999999</v>
      </c>
      <c r="O73" s="1" t="s">
        <v>664</v>
      </c>
    </row>
    <row r="74" spans="1:15" ht="33" x14ac:dyDescent="0.25">
      <c r="A74" s="1">
        <v>73</v>
      </c>
      <c r="B74" s="1" t="s">
        <v>4409</v>
      </c>
      <c r="C74" s="10">
        <v>45220</v>
      </c>
      <c r="D74" s="1">
        <v>0</v>
      </c>
      <c r="E74" s="11" t="s">
        <v>4606</v>
      </c>
      <c r="F74" s="15">
        <v>3</v>
      </c>
      <c r="G74" s="2">
        <v>2.2200000000000002</v>
      </c>
      <c r="H74" s="3">
        <v>16</v>
      </c>
      <c r="I74" s="2">
        <v>0.36</v>
      </c>
      <c r="J74" s="4">
        <f t="shared" si="2"/>
        <v>1.8600000000000003</v>
      </c>
      <c r="K74" s="1">
        <v>5</v>
      </c>
      <c r="L74" s="4">
        <f t="shared" si="3"/>
        <v>9.3000000000000007</v>
      </c>
      <c r="M74" s="1">
        <v>10</v>
      </c>
      <c r="N74" s="4">
        <v>22.1387</v>
      </c>
      <c r="O74" s="1" t="s">
        <v>664</v>
      </c>
    </row>
    <row r="75" spans="1:15" x14ac:dyDescent="0.25">
      <c r="A75" s="1">
        <v>74</v>
      </c>
      <c r="B75" s="1" t="s">
        <v>1666</v>
      </c>
      <c r="C75" s="10">
        <v>45220</v>
      </c>
      <c r="D75" s="1">
        <v>0</v>
      </c>
      <c r="E75" s="1" t="s">
        <v>213</v>
      </c>
      <c r="F75" s="15">
        <v>24</v>
      </c>
      <c r="G75" s="2">
        <v>3.23</v>
      </c>
      <c r="H75" s="3">
        <v>61</v>
      </c>
      <c r="I75" s="2">
        <v>2.89</v>
      </c>
      <c r="J75" s="4">
        <f t="shared" si="2"/>
        <v>0.33999999999999986</v>
      </c>
      <c r="K75" s="1">
        <v>1</v>
      </c>
      <c r="L75" s="4">
        <f t="shared" si="3"/>
        <v>0.33999999999999986</v>
      </c>
      <c r="M75" s="1">
        <v>1</v>
      </c>
      <c r="N75" s="4">
        <v>0.33999999999999986</v>
      </c>
      <c r="O75" s="1" t="s">
        <v>664</v>
      </c>
    </row>
    <row r="76" spans="1:15" x14ac:dyDescent="0.25">
      <c r="A76" s="1">
        <v>75</v>
      </c>
      <c r="B76" s="1" t="s">
        <v>1666</v>
      </c>
      <c r="C76" s="10">
        <v>45221</v>
      </c>
      <c r="D76" s="1">
        <v>0</v>
      </c>
      <c r="E76" s="1" t="s">
        <v>213</v>
      </c>
      <c r="F76" s="15">
        <v>24</v>
      </c>
      <c r="G76" s="2">
        <v>3.24</v>
      </c>
      <c r="H76" s="3">
        <v>64</v>
      </c>
      <c r="I76" s="2">
        <v>2.88</v>
      </c>
      <c r="J76" s="4">
        <f t="shared" si="2"/>
        <v>0.36000000000000032</v>
      </c>
      <c r="K76" s="1">
        <v>1</v>
      </c>
      <c r="L76" s="4">
        <f t="shared" si="3"/>
        <v>0.36000000000000032</v>
      </c>
      <c r="M76" s="1">
        <v>1</v>
      </c>
      <c r="N76" s="4">
        <v>0.36000000000000032</v>
      </c>
      <c r="O76" s="1" t="s">
        <v>664</v>
      </c>
    </row>
    <row r="77" spans="1:15" x14ac:dyDescent="0.25">
      <c r="A77" s="1">
        <v>76</v>
      </c>
      <c r="B77" s="1" t="s">
        <v>1666</v>
      </c>
      <c r="C77" s="10">
        <v>45222</v>
      </c>
      <c r="D77" s="1">
        <v>0</v>
      </c>
      <c r="E77" s="1" t="s">
        <v>213</v>
      </c>
      <c r="F77" s="15">
        <v>24</v>
      </c>
      <c r="G77" s="2">
        <v>4.5599999999999996</v>
      </c>
      <c r="H77" s="3">
        <v>87</v>
      </c>
      <c r="I77" s="2">
        <v>3.28</v>
      </c>
      <c r="J77" s="4">
        <f t="shared" si="2"/>
        <v>1.2799999999999998</v>
      </c>
      <c r="K77" s="1">
        <v>1</v>
      </c>
      <c r="L77" s="4">
        <f t="shared" si="3"/>
        <v>1.2799999999999998</v>
      </c>
      <c r="M77" s="1">
        <v>1</v>
      </c>
      <c r="N77" s="4">
        <v>1.2799999999999998</v>
      </c>
      <c r="O77" s="1" t="s">
        <v>664</v>
      </c>
    </row>
    <row r="78" spans="1:15" x14ac:dyDescent="0.25">
      <c r="A78" s="1">
        <v>77</v>
      </c>
      <c r="B78" s="1" t="s">
        <v>1666</v>
      </c>
      <c r="C78" s="10">
        <v>45223</v>
      </c>
      <c r="D78" s="1">
        <v>0</v>
      </c>
      <c r="E78" s="1" t="s">
        <v>213</v>
      </c>
      <c r="F78" s="15">
        <v>24</v>
      </c>
      <c r="G78" s="2">
        <v>4.58</v>
      </c>
      <c r="H78" s="3">
        <v>87</v>
      </c>
      <c r="I78" s="2">
        <v>3.31</v>
      </c>
      <c r="J78" s="4">
        <f t="shared" si="2"/>
        <v>1.27</v>
      </c>
      <c r="K78" s="1">
        <v>1</v>
      </c>
      <c r="L78" s="4">
        <f t="shared" si="3"/>
        <v>1.27</v>
      </c>
      <c r="M78" s="1">
        <v>1</v>
      </c>
      <c r="N78" s="4">
        <v>1.27</v>
      </c>
      <c r="O78" s="1" t="s">
        <v>664</v>
      </c>
    </row>
    <row r="79" spans="1:15" x14ac:dyDescent="0.25">
      <c r="A79" s="1">
        <v>78</v>
      </c>
      <c r="B79" s="1" t="s">
        <v>1666</v>
      </c>
      <c r="C79" s="10">
        <v>45224</v>
      </c>
      <c r="D79" s="1">
        <v>0</v>
      </c>
      <c r="E79" s="1" t="s">
        <v>213</v>
      </c>
      <c r="F79" s="15">
        <v>24</v>
      </c>
      <c r="G79" s="2">
        <v>4.33</v>
      </c>
      <c r="H79" s="3">
        <v>92</v>
      </c>
      <c r="I79" s="2">
        <v>3.18</v>
      </c>
      <c r="J79" s="4">
        <f t="shared" si="2"/>
        <v>1.1499999999999999</v>
      </c>
      <c r="K79" s="1">
        <v>1</v>
      </c>
      <c r="L79" s="4">
        <f t="shared" si="3"/>
        <v>1.1499999999999999</v>
      </c>
      <c r="M79" s="1">
        <v>1</v>
      </c>
      <c r="N79" s="4">
        <v>1.1499999999999999</v>
      </c>
      <c r="O79" s="1" t="s">
        <v>664</v>
      </c>
    </row>
    <row r="80" spans="1:15" x14ac:dyDescent="0.25">
      <c r="A80" s="1">
        <v>79</v>
      </c>
      <c r="B80" s="1" t="s">
        <v>1666</v>
      </c>
      <c r="C80" s="10">
        <v>45225</v>
      </c>
      <c r="D80" s="1">
        <v>0</v>
      </c>
      <c r="E80" s="1" t="s">
        <v>213</v>
      </c>
      <c r="F80" s="15">
        <v>24</v>
      </c>
      <c r="G80" s="2">
        <v>4.47</v>
      </c>
      <c r="H80" s="3">
        <v>96</v>
      </c>
      <c r="I80" s="2">
        <v>3.29</v>
      </c>
      <c r="J80" s="4">
        <f t="shared" si="2"/>
        <v>1.1799999999999997</v>
      </c>
      <c r="K80" s="1">
        <v>1</v>
      </c>
      <c r="L80" s="4">
        <f t="shared" si="3"/>
        <v>1.1799999999999997</v>
      </c>
      <c r="M80" s="1">
        <v>1</v>
      </c>
      <c r="N80" s="4">
        <v>1.1799999999999997</v>
      </c>
      <c r="O80" s="1" t="s">
        <v>664</v>
      </c>
    </row>
    <row r="81" spans="1:15" x14ac:dyDescent="0.25">
      <c r="A81" s="1">
        <v>80</v>
      </c>
      <c r="B81" s="1" t="s">
        <v>1666</v>
      </c>
      <c r="C81" s="10">
        <v>45226</v>
      </c>
      <c r="D81" s="1">
        <v>0</v>
      </c>
      <c r="E81" s="1" t="s">
        <v>213</v>
      </c>
      <c r="F81" s="15">
        <v>24</v>
      </c>
      <c r="G81" s="2">
        <v>4.47</v>
      </c>
      <c r="H81" s="3">
        <v>101</v>
      </c>
      <c r="I81" s="2">
        <v>3.3</v>
      </c>
      <c r="J81" s="4">
        <f t="shared" si="2"/>
        <v>1.17</v>
      </c>
      <c r="K81" s="1">
        <v>1</v>
      </c>
      <c r="L81" s="4">
        <f t="shared" si="3"/>
        <v>1.17</v>
      </c>
      <c r="M81" s="1">
        <v>1</v>
      </c>
      <c r="N81" s="4">
        <v>1.17</v>
      </c>
      <c r="O81" s="1" t="s">
        <v>664</v>
      </c>
    </row>
    <row r="82" spans="1:15" x14ac:dyDescent="0.25">
      <c r="A82" s="1">
        <v>81</v>
      </c>
      <c r="B82" s="1" t="s">
        <v>1666</v>
      </c>
      <c r="C82" s="10">
        <v>45227</v>
      </c>
      <c r="D82" s="1">
        <v>0</v>
      </c>
      <c r="E82" s="1" t="s">
        <v>213</v>
      </c>
      <c r="F82" s="15">
        <v>24</v>
      </c>
      <c r="G82" s="2">
        <v>4.1500000000000004</v>
      </c>
      <c r="H82" s="3">
        <v>109</v>
      </c>
      <c r="I82" s="2">
        <v>3.08</v>
      </c>
      <c r="J82" s="4">
        <f t="shared" si="2"/>
        <v>1.0700000000000003</v>
      </c>
      <c r="K82" s="1">
        <v>1</v>
      </c>
      <c r="L82" s="4">
        <f t="shared" si="3"/>
        <v>1.0700000000000003</v>
      </c>
      <c r="M82" s="1">
        <v>1</v>
      </c>
      <c r="N82" s="4">
        <v>1.0700000000000003</v>
      </c>
      <c r="O82" s="1" t="s">
        <v>664</v>
      </c>
    </row>
    <row r="83" spans="1:15" x14ac:dyDescent="0.25">
      <c r="A83" s="1">
        <v>82</v>
      </c>
      <c r="B83" s="1" t="s">
        <v>1666</v>
      </c>
      <c r="C83" s="10">
        <v>45228</v>
      </c>
      <c r="D83" s="1">
        <v>0</v>
      </c>
      <c r="E83" s="1" t="s">
        <v>213</v>
      </c>
      <c r="F83" s="15">
        <v>24</v>
      </c>
      <c r="G83" s="2">
        <v>4.34</v>
      </c>
      <c r="H83" s="3">
        <v>111</v>
      </c>
      <c r="I83" s="2">
        <v>3.25</v>
      </c>
      <c r="J83" s="4">
        <f t="shared" si="2"/>
        <v>1.0899999999999999</v>
      </c>
      <c r="K83" s="1">
        <v>1</v>
      </c>
      <c r="L83" s="4">
        <f t="shared" si="3"/>
        <v>1.0899999999999999</v>
      </c>
      <c r="M83" s="1">
        <v>1</v>
      </c>
      <c r="N83" s="4">
        <v>1.0899999999999999</v>
      </c>
      <c r="O83" s="1" t="s">
        <v>664</v>
      </c>
    </row>
    <row r="84" spans="1:15" x14ac:dyDescent="0.25">
      <c r="A84" s="1">
        <v>83</v>
      </c>
      <c r="B84" s="1" t="s">
        <v>1666</v>
      </c>
      <c r="C84" s="10">
        <v>45229</v>
      </c>
      <c r="D84" s="1">
        <v>0</v>
      </c>
      <c r="E84" s="1" t="s">
        <v>213</v>
      </c>
      <c r="F84" s="15">
        <v>24</v>
      </c>
      <c r="G84" s="2">
        <v>4.25</v>
      </c>
      <c r="H84" s="3">
        <v>114</v>
      </c>
      <c r="I84" s="2">
        <v>3.18</v>
      </c>
      <c r="J84" s="4">
        <f t="shared" si="2"/>
        <v>1.0699999999999998</v>
      </c>
      <c r="K84" s="1">
        <v>1</v>
      </c>
      <c r="L84" s="4">
        <f t="shared" si="3"/>
        <v>1.0699999999999998</v>
      </c>
      <c r="M84" s="1">
        <v>1</v>
      </c>
      <c r="N84" s="4">
        <v>1.0699999999999998</v>
      </c>
      <c r="O84" s="1" t="s">
        <v>664</v>
      </c>
    </row>
    <row r="85" spans="1:15" x14ac:dyDescent="0.25">
      <c r="A85" s="1">
        <v>84</v>
      </c>
      <c r="B85" s="1" t="s">
        <v>1666</v>
      </c>
      <c r="C85" s="10">
        <v>45230</v>
      </c>
      <c r="D85" s="1">
        <v>0</v>
      </c>
      <c r="E85" s="1" t="s">
        <v>213</v>
      </c>
      <c r="F85" s="15">
        <v>24</v>
      </c>
      <c r="G85" s="2">
        <v>4.2300000000000004</v>
      </c>
      <c r="H85" s="3">
        <v>118</v>
      </c>
      <c r="I85" s="2">
        <v>3.14</v>
      </c>
      <c r="J85" s="4">
        <f t="shared" si="2"/>
        <v>1.0900000000000003</v>
      </c>
      <c r="K85" s="1">
        <v>1</v>
      </c>
      <c r="L85" s="4">
        <f t="shared" si="3"/>
        <v>1.0900000000000003</v>
      </c>
      <c r="M85" s="1">
        <v>1</v>
      </c>
      <c r="N85" s="4">
        <v>1.0900000000000003</v>
      </c>
      <c r="O85" s="1" t="s">
        <v>664</v>
      </c>
    </row>
    <row r="86" spans="1:15" x14ac:dyDescent="0.25">
      <c r="A86" s="1">
        <v>85</v>
      </c>
      <c r="B86" s="1" t="s">
        <v>1666</v>
      </c>
      <c r="C86" s="10">
        <v>45231</v>
      </c>
      <c r="D86" s="1">
        <v>0</v>
      </c>
      <c r="E86" s="1" t="s">
        <v>213</v>
      </c>
      <c r="F86" s="15">
        <v>24</v>
      </c>
      <c r="G86" s="2">
        <v>4.18</v>
      </c>
      <c r="H86" s="3">
        <v>120</v>
      </c>
      <c r="I86" s="2">
        <v>3.1</v>
      </c>
      <c r="J86" s="4">
        <f t="shared" si="2"/>
        <v>1.0799999999999996</v>
      </c>
      <c r="K86" s="1">
        <v>1</v>
      </c>
      <c r="L86" s="4">
        <f t="shared" si="3"/>
        <v>1.0799999999999996</v>
      </c>
      <c r="M86" s="1">
        <v>1</v>
      </c>
      <c r="N86" s="4">
        <v>1.0799999999999996</v>
      </c>
      <c r="O86" s="1" t="s">
        <v>664</v>
      </c>
    </row>
    <row r="87" spans="1:15" x14ac:dyDescent="0.25">
      <c r="A87" s="1">
        <v>86</v>
      </c>
      <c r="B87" s="1" t="s">
        <v>1666</v>
      </c>
      <c r="C87" s="10">
        <v>45232</v>
      </c>
      <c r="D87" s="1">
        <v>0</v>
      </c>
      <c r="E87" s="1" t="s">
        <v>213</v>
      </c>
      <c r="F87" s="15">
        <v>24</v>
      </c>
      <c r="G87" s="2">
        <v>4.07</v>
      </c>
      <c r="H87" s="3">
        <v>124</v>
      </c>
      <c r="I87" s="2">
        <v>3.05</v>
      </c>
      <c r="J87" s="4">
        <f t="shared" si="2"/>
        <v>1.0200000000000005</v>
      </c>
      <c r="K87" s="1">
        <v>1</v>
      </c>
      <c r="L87" s="4">
        <f t="shared" si="3"/>
        <v>1.0200000000000005</v>
      </c>
      <c r="M87" s="1">
        <v>1</v>
      </c>
      <c r="N87" s="4">
        <v>1.0200000000000005</v>
      </c>
      <c r="O87" s="1" t="s">
        <v>664</v>
      </c>
    </row>
    <row r="88" spans="1:15" x14ac:dyDescent="0.25">
      <c r="A88" s="1">
        <v>87</v>
      </c>
      <c r="B88" s="1" t="s">
        <v>1666</v>
      </c>
      <c r="C88" s="10">
        <v>45233</v>
      </c>
      <c r="D88" s="1">
        <v>0</v>
      </c>
      <c r="E88" s="1" t="s">
        <v>213</v>
      </c>
      <c r="F88" s="15">
        <v>24</v>
      </c>
      <c r="G88" s="2">
        <v>4.5</v>
      </c>
      <c r="H88" s="3">
        <v>124</v>
      </c>
      <c r="I88" s="2">
        <v>3.25</v>
      </c>
      <c r="J88" s="4">
        <f t="shared" si="2"/>
        <v>1.25</v>
      </c>
      <c r="K88" s="1">
        <v>1</v>
      </c>
      <c r="L88" s="4">
        <f t="shared" si="3"/>
        <v>1.25</v>
      </c>
      <c r="M88" s="1">
        <v>1</v>
      </c>
      <c r="N88" s="4">
        <v>1.25</v>
      </c>
      <c r="O88" s="1" t="s">
        <v>664</v>
      </c>
    </row>
    <row r="89" spans="1:15" x14ac:dyDescent="0.25">
      <c r="A89" s="1">
        <v>88</v>
      </c>
      <c r="B89" s="1" t="s">
        <v>1666</v>
      </c>
      <c r="C89" s="10">
        <v>45234</v>
      </c>
      <c r="D89" s="1">
        <v>0</v>
      </c>
      <c r="E89" s="1" t="s">
        <v>213</v>
      </c>
      <c r="F89" s="15">
        <v>24</v>
      </c>
      <c r="G89" s="2">
        <v>4.62</v>
      </c>
      <c r="H89" s="3">
        <v>123</v>
      </c>
      <c r="I89" s="2">
        <v>3.23</v>
      </c>
      <c r="J89" s="4">
        <f t="shared" si="2"/>
        <v>1.3900000000000001</v>
      </c>
      <c r="K89" s="1">
        <v>1</v>
      </c>
      <c r="L89" s="4">
        <f t="shared" si="3"/>
        <v>1.3900000000000001</v>
      </c>
      <c r="M89" s="1">
        <v>1</v>
      </c>
      <c r="N89" s="4">
        <v>1.3900000000000001</v>
      </c>
      <c r="O89" s="1" t="s">
        <v>664</v>
      </c>
    </row>
    <row r="90" spans="1:15" x14ac:dyDescent="0.25">
      <c r="A90" s="1">
        <v>89</v>
      </c>
      <c r="B90" s="1" t="s">
        <v>4759</v>
      </c>
      <c r="C90" s="10">
        <v>45235</v>
      </c>
      <c r="D90" s="1">
        <v>0</v>
      </c>
      <c r="E90" s="1" t="s">
        <v>4761</v>
      </c>
      <c r="F90" s="15">
        <v>4.5</v>
      </c>
      <c r="G90" s="2">
        <v>1.62</v>
      </c>
      <c r="H90" s="3">
        <v>18</v>
      </c>
      <c r="I90" s="2">
        <v>0.73</v>
      </c>
      <c r="J90" s="4">
        <f t="shared" si="2"/>
        <v>0.89000000000000012</v>
      </c>
      <c r="K90" s="1">
        <v>3</v>
      </c>
      <c r="L90" s="4">
        <f t="shared" si="3"/>
        <v>2.6700000000000004</v>
      </c>
      <c r="M90" s="1">
        <v>3</v>
      </c>
      <c r="N90" s="4">
        <v>4.4286000000000003</v>
      </c>
      <c r="O90" s="1" t="s">
        <v>664</v>
      </c>
    </row>
    <row r="91" spans="1:15" ht="33" x14ac:dyDescent="0.25">
      <c r="A91" s="1">
        <v>90</v>
      </c>
      <c r="B91" s="1" t="s">
        <v>4760</v>
      </c>
      <c r="C91" s="10">
        <v>45235</v>
      </c>
      <c r="D91" s="1">
        <v>0</v>
      </c>
      <c r="E91" s="11" t="s">
        <v>4762</v>
      </c>
      <c r="F91" s="15">
        <v>20.5</v>
      </c>
      <c r="G91" s="2">
        <v>3.22</v>
      </c>
      <c r="H91" s="3">
        <v>72</v>
      </c>
      <c r="I91" s="2">
        <v>2.79</v>
      </c>
      <c r="J91" s="4">
        <f t="shared" si="2"/>
        <v>0.43000000000000016</v>
      </c>
      <c r="K91" s="1">
        <v>1</v>
      </c>
      <c r="L91" s="4">
        <f t="shared" si="3"/>
        <v>0.43000000000000016</v>
      </c>
      <c r="M91" s="1">
        <v>1</v>
      </c>
      <c r="N91" s="4">
        <v>0.43000000000000016</v>
      </c>
      <c r="O91" s="1" t="s">
        <v>664</v>
      </c>
    </row>
    <row r="92" spans="1:15" x14ac:dyDescent="0.25">
      <c r="A92" s="1">
        <v>91</v>
      </c>
      <c r="B92" s="1" t="s">
        <v>1666</v>
      </c>
      <c r="C92" s="10">
        <v>45236</v>
      </c>
      <c r="D92" s="1">
        <v>0</v>
      </c>
      <c r="E92" s="1" t="s">
        <v>213</v>
      </c>
      <c r="F92" s="15">
        <v>24</v>
      </c>
      <c r="G92" s="2">
        <v>3.22</v>
      </c>
      <c r="H92" s="3">
        <v>64</v>
      </c>
      <c r="I92" s="2">
        <v>3</v>
      </c>
      <c r="J92" s="4">
        <f t="shared" si="2"/>
        <v>0.2200000000000002</v>
      </c>
      <c r="K92" s="1">
        <v>1</v>
      </c>
      <c r="L92" s="4">
        <f t="shared" si="3"/>
        <v>0.2200000000000002</v>
      </c>
      <c r="M92" s="1">
        <v>1</v>
      </c>
      <c r="N92" s="4">
        <v>0.2200000000000002</v>
      </c>
      <c r="O92" s="1" t="s">
        <v>664</v>
      </c>
    </row>
    <row r="93" spans="1:15" x14ac:dyDescent="0.25">
      <c r="A93" s="1">
        <v>92</v>
      </c>
      <c r="B93" s="1" t="s">
        <v>1666</v>
      </c>
      <c r="C93" s="10">
        <v>45237</v>
      </c>
      <c r="D93" s="1">
        <v>0</v>
      </c>
      <c r="E93" s="1" t="s">
        <v>213</v>
      </c>
      <c r="F93" s="15">
        <v>24</v>
      </c>
      <c r="G93" s="2">
        <v>4.47</v>
      </c>
      <c r="H93" s="3" t="s">
        <v>1746</v>
      </c>
      <c r="I93" s="2">
        <v>3.38</v>
      </c>
      <c r="J93" s="4">
        <f t="shared" si="2"/>
        <v>1.0899999999999999</v>
      </c>
      <c r="K93" s="1">
        <v>1</v>
      </c>
      <c r="L93" s="4">
        <f t="shared" si="3"/>
        <v>1.0899999999999999</v>
      </c>
      <c r="M93" s="1">
        <v>1</v>
      </c>
      <c r="N93" s="4">
        <v>1.0899999999999999</v>
      </c>
      <c r="O93" s="1" t="s">
        <v>664</v>
      </c>
    </row>
    <row r="94" spans="1:15" x14ac:dyDescent="0.25">
      <c r="A94" s="1">
        <v>93</v>
      </c>
      <c r="B94" s="1" t="s">
        <v>4409</v>
      </c>
      <c r="C94" s="10">
        <v>45238</v>
      </c>
      <c r="D94" s="1">
        <v>0</v>
      </c>
      <c r="E94" s="1" t="s">
        <v>2569</v>
      </c>
      <c r="F94" s="15">
        <v>2</v>
      </c>
      <c r="G94" s="2">
        <v>1.41</v>
      </c>
      <c r="H94" s="3">
        <v>15</v>
      </c>
      <c r="I94" s="2">
        <v>0.31</v>
      </c>
      <c r="J94" s="4">
        <f t="shared" si="2"/>
        <v>1.0999999999999999</v>
      </c>
      <c r="K94" s="1">
        <v>1</v>
      </c>
      <c r="L94" s="4">
        <f t="shared" si="3"/>
        <v>1.0999999999999999</v>
      </c>
      <c r="M94" s="1">
        <v>3</v>
      </c>
      <c r="N94" s="4">
        <v>3.2471999999999999</v>
      </c>
      <c r="O94" s="1" t="s">
        <v>664</v>
      </c>
    </row>
    <row r="95" spans="1:15" ht="33" x14ac:dyDescent="0.25">
      <c r="A95" s="1">
        <v>94</v>
      </c>
      <c r="B95" s="1" t="s">
        <v>1666</v>
      </c>
      <c r="C95" s="10">
        <v>45238</v>
      </c>
      <c r="D95" s="1">
        <v>0</v>
      </c>
      <c r="E95" s="11" t="s">
        <v>4791</v>
      </c>
      <c r="F95" s="15">
        <v>22</v>
      </c>
      <c r="G95" s="2">
        <v>3.68</v>
      </c>
      <c r="H95" s="3">
        <v>89</v>
      </c>
      <c r="I95" s="2">
        <v>3.19</v>
      </c>
      <c r="J95" s="4">
        <f t="shared" si="2"/>
        <v>0.49000000000000021</v>
      </c>
      <c r="K95" s="1">
        <v>1</v>
      </c>
      <c r="L95" s="4">
        <f t="shared" si="3"/>
        <v>0.49000000000000021</v>
      </c>
      <c r="M95" s="1">
        <v>1</v>
      </c>
      <c r="N95" s="4">
        <v>0.49000000000000021</v>
      </c>
      <c r="O95" s="1" t="s">
        <v>664</v>
      </c>
    </row>
    <row r="96" spans="1:15" x14ac:dyDescent="0.25">
      <c r="A96" s="1">
        <v>95</v>
      </c>
      <c r="B96" s="1" t="s">
        <v>1666</v>
      </c>
      <c r="C96" s="10">
        <v>45239</v>
      </c>
      <c r="D96" s="1">
        <v>0</v>
      </c>
      <c r="E96" s="1" t="s">
        <v>213</v>
      </c>
      <c r="F96" s="15">
        <v>24</v>
      </c>
      <c r="G96" s="2">
        <v>5.27</v>
      </c>
      <c r="H96" s="3">
        <v>119</v>
      </c>
      <c r="I96" s="2">
        <v>3.55</v>
      </c>
      <c r="J96" s="4">
        <f t="shared" si="2"/>
        <v>1.7199999999999998</v>
      </c>
      <c r="K96" s="1">
        <v>1</v>
      </c>
      <c r="L96" s="4">
        <f t="shared" si="3"/>
        <v>1.7199999999999998</v>
      </c>
      <c r="M96" s="1">
        <v>1</v>
      </c>
      <c r="N96" s="4">
        <v>1.7199999999999998</v>
      </c>
      <c r="O96" s="1" t="s">
        <v>664</v>
      </c>
    </row>
    <row r="97" spans="1:15" x14ac:dyDescent="0.25">
      <c r="A97" s="1">
        <v>96</v>
      </c>
      <c r="B97" s="1" t="s">
        <v>1666</v>
      </c>
      <c r="C97" s="10">
        <v>45240</v>
      </c>
      <c r="D97" s="1">
        <v>0</v>
      </c>
      <c r="E97" s="1" t="s">
        <v>213</v>
      </c>
      <c r="F97" s="15">
        <v>24</v>
      </c>
      <c r="G97" s="2">
        <v>5.47</v>
      </c>
      <c r="H97" s="3">
        <v>114</v>
      </c>
      <c r="I97" s="2">
        <v>3.78</v>
      </c>
      <c r="J97" s="4">
        <f t="shared" si="2"/>
        <v>1.69</v>
      </c>
      <c r="K97" s="1">
        <v>1</v>
      </c>
      <c r="L97" s="4">
        <f t="shared" si="3"/>
        <v>1.69</v>
      </c>
      <c r="M97" s="1">
        <v>1</v>
      </c>
      <c r="N97" s="4">
        <v>1.69</v>
      </c>
      <c r="O97" s="1" t="s">
        <v>664</v>
      </c>
    </row>
    <row r="98" spans="1:15" x14ac:dyDescent="0.25">
      <c r="A98" s="1">
        <v>97</v>
      </c>
      <c r="B98" s="1" t="s">
        <v>4409</v>
      </c>
      <c r="C98" s="10">
        <v>45241</v>
      </c>
      <c r="D98" s="1">
        <v>0</v>
      </c>
      <c r="E98" s="1" t="s">
        <v>4827</v>
      </c>
      <c r="F98" s="15">
        <v>5.5</v>
      </c>
      <c r="G98" s="2">
        <v>1.52</v>
      </c>
      <c r="H98" s="3">
        <v>17</v>
      </c>
      <c r="I98" s="2">
        <v>0.98</v>
      </c>
      <c r="J98" s="4">
        <f t="shared" si="2"/>
        <v>0.54</v>
      </c>
      <c r="K98" s="1">
        <v>4</v>
      </c>
      <c r="L98" s="4">
        <f t="shared" si="3"/>
        <v>2.16</v>
      </c>
      <c r="M98" s="1">
        <v>4</v>
      </c>
      <c r="N98" s="4">
        <v>5.0038999999999998</v>
      </c>
      <c r="O98" s="1" t="s">
        <v>664</v>
      </c>
    </row>
    <row r="99" spans="1:15" ht="33" x14ac:dyDescent="0.25">
      <c r="A99" s="1">
        <v>98</v>
      </c>
      <c r="B99" s="1" t="s">
        <v>1666</v>
      </c>
      <c r="C99" s="10">
        <v>45241</v>
      </c>
      <c r="D99" s="1">
        <v>0</v>
      </c>
      <c r="E99" s="11" t="s">
        <v>4826</v>
      </c>
      <c r="F99" s="15">
        <v>18</v>
      </c>
      <c r="G99" s="2">
        <v>3.62</v>
      </c>
      <c r="H99" s="3">
        <v>79</v>
      </c>
      <c r="I99" s="2">
        <v>3.02</v>
      </c>
      <c r="J99" s="4">
        <f t="shared" si="2"/>
        <v>0.60000000000000009</v>
      </c>
      <c r="K99" s="1">
        <v>1</v>
      </c>
      <c r="L99" s="4">
        <f t="shared" si="3"/>
        <v>0.60000000000000009</v>
      </c>
      <c r="M99" s="1">
        <v>1</v>
      </c>
      <c r="N99" s="4">
        <v>0.60000000000000009</v>
      </c>
      <c r="O99" s="1" t="s">
        <v>664</v>
      </c>
    </row>
    <row r="100" spans="1:15" x14ac:dyDescent="0.25">
      <c r="A100" s="1">
        <v>99</v>
      </c>
      <c r="B100" s="1" t="s">
        <v>1666</v>
      </c>
      <c r="C100" s="10">
        <v>45242</v>
      </c>
      <c r="D100" s="1">
        <v>0</v>
      </c>
      <c r="E100" s="1" t="s">
        <v>213</v>
      </c>
      <c r="F100" s="15">
        <v>24</v>
      </c>
      <c r="G100" s="2">
        <v>5.92</v>
      </c>
      <c r="H100" s="3">
        <v>122</v>
      </c>
      <c r="I100" s="2">
        <v>4.1100000000000003</v>
      </c>
      <c r="J100" s="4">
        <f t="shared" si="2"/>
        <v>1.8099999999999996</v>
      </c>
      <c r="K100" s="1">
        <v>1</v>
      </c>
      <c r="L100" s="4">
        <f t="shared" si="3"/>
        <v>1.8099999999999996</v>
      </c>
      <c r="M100" s="1">
        <v>1</v>
      </c>
      <c r="N100" s="4">
        <v>1.8099999999999996</v>
      </c>
      <c r="O100" s="1" t="s">
        <v>664</v>
      </c>
    </row>
    <row r="101" spans="1:15" x14ac:dyDescent="0.25">
      <c r="A101" s="1">
        <v>100</v>
      </c>
      <c r="B101" s="1" t="s">
        <v>1666</v>
      </c>
      <c r="C101" s="10">
        <v>45243</v>
      </c>
      <c r="D101" s="1">
        <v>0</v>
      </c>
      <c r="E101" s="1" t="s">
        <v>213</v>
      </c>
      <c r="F101" s="15">
        <v>24</v>
      </c>
      <c r="G101" s="2">
        <v>5.97</v>
      </c>
      <c r="H101" s="3">
        <v>114</v>
      </c>
      <c r="I101" s="2">
        <v>4.12</v>
      </c>
      <c r="J101" s="4">
        <f t="shared" si="2"/>
        <v>1.8499999999999996</v>
      </c>
      <c r="K101" s="1">
        <v>1</v>
      </c>
      <c r="L101" s="4">
        <f t="shared" si="3"/>
        <v>1.8499999999999996</v>
      </c>
      <c r="M101" s="1">
        <v>1</v>
      </c>
      <c r="N101" s="4">
        <v>1.8499999999999996</v>
      </c>
      <c r="O101" s="1" t="s">
        <v>664</v>
      </c>
    </row>
    <row r="102" spans="1:15" x14ac:dyDescent="0.25">
      <c r="A102" s="1">
        <v>101</v>
      </c>
      <c r="B102" s="1" t="s">
        <v>1666</v>
      </c>
      <c r="C102" s="10">
        <v>45244</v>
      </c>
      <c r="D102" s="1">
        <v>0</v>
      </c>
      <c r="E102" s="1" t="s">
        <v>213</v>
      </c>
      <c r="F102" s="15">
        <v>24</v>
      </c>
      <c r="G102" s="2">
        <v>6.23</v>
      </c>
      <c r="H102" s="3">
        <v>110</v>
      </c>
      <c r="I102" s="2">
        <v>4.29</v>
      </c>
      <c r="J102" s="4">
        <f t="shared" si="2"/>
        <v>1.9400000000000004</v>
      </c>
      <c r="K102" s="1">
        <v>1</v>
      </c>
      <c r="L102" s="4">
        <f t="shared" si="3"/>
        <v>1.9400000000000004</v>
      </c>
      <c r="M102" s="1">
        <v>1</v>
      </c>
      <c r="N102" s="4">
        <v>1.9400000000000004</v>
      </c>
      <c r="O102" s="1" t="s">
        <v>664</v>
      </c>
    </row>
    <row r="103" spans="1:15" x14ac:dyDescent="0.25">
      <c r="A103" s="1">
        <v>102</v>
      </c>
      <c r="B103" s="1" t="s">
        <v>4887</v>
      </c>
      <c r="C103" s="10">
        <v>45245</v>
      </c>
      <c r="D103" s="1">
        <v>0</v>
      </c>
      <c r="E103" s="1" t="s">
        <v>4888</v>
      </c>
      <c r="F103" s="15">
        <v>4</v>
      </c>
      <c r="G103" s="2">
        <v>1.36</v>
      </c>
      <c r="H103" s="3">
        <v>14</v>
      </c>
      <c r="I103" s="2">
        <v>0.83</v>
      </c>
      <c r="J103" s="4">
        <f t="shared" si="2"/>
        <v>0.53000000000000014</v>
      </c>
      <c r="K103" s="1">
        <v>5</v>
      </c>
      <c r="L103" s="4">
        <f t="shared" si="3"/>
        <v>2.6500000000000008</v>
      </c>
      <c r="M103" s="1">
        <v>5</v>
      </c>
      <c r="N103" s="4">
        <v>5.7992999999999997</v>
      </c>
      <c r="O103" s="1" t="s">
        <v>664</v>
      </c>
    </row>
    <row r="104" spans="1:15" ht="33" x14ac:dyDescent="0.25">
      <c r="A104" s="1">
        <v>103</v>
      </c>
      <c r="B104" s="1" t="s">
        <v>1666</v>
      </c>
      <c r="C104" s="10">
        <v>45245</v>
      </c>
      <c r="D104" s="1">
        <v>0</v>
      </c>
      <c r="E104" s="11" t="s">
        <v>4889</v>
      </c>
      <c r="F104" s="15">
        <v>20</v>
      </c>
      <c r="G104" s="2">
        <v>4.71</v>
      </c>
      <c r="H104" s="3">
        <v>77</v>
      </c>
      <c r="I104" s="2">
        <v>3.56</v>
      </c>
      <c r="J104" s="4">
        <f t="shared" si="2"/>
        <v>1.1499999999999999</v>
      </c>
      <c r="K104" s="1">
        <v>1</v>
      </c>
      <c r="L104" s="4">
        <f t="shared" si="3"/>
        <v>1.1499999999999999</v>
      </c>
      <c r="M104" s="1">
        <v>1</v>
      </c>
      <c r="N104" s="4">
        <v>1.1499999999999999</v>
      </c>
      <c r="O104" s="1" t="s">
        <v>664</v>
      </c>
    </row>
    <row r="105" spans="1:15" x14ac:dyDescent="0.25">
      <c r="A105" s="1">
        <v>104</v>
      </c>
      <c r="B105" s="1" t="s">
        <v>1666</v>
      </c>
      <c r="C105" s="10">
        <v>45246</v>
      </c>
      <c r="D105" s="1">
        <v>0</v>
      </c>
      <c r="E105" s="1" t="s">
        <v>213</v>
      </c>
      <c r="F105" s="15">
        <v>24</v>
      </c>
      <c r="G105" s="2">
        <v>6.5</v>
      </c>
      <c r="H105" s="3">
        <v>102</v>
      </c>
      <c r="I105" s="2">
        <v>4.3600000000000003</v>
      </c>
      <c r="J105" s="4">
        <f t="shared" si="2"/>
        <v>2.1399999999999997</v>
      </c>
      <c r="K105" s="1">
        <v>1</v>
      </c>
      <c r="L105" s="4">
        <f t="shared" si="3"/>
        <v>2.1399999999999997</v>
      </c>
      <c r="M105" s="1">
        <v>1</v>
      </c>
      <c r="N105" s="4">
        <v>2.1399999999999997</v>
      </c>
      <c r="O105" s="1" t="s">
        <v>664</v>
      </c>
    </row>
    <row r="106" spans="1:15" x14ac:dyDescent="0.25">
      <c r="A106" s="1">
        <v>105</v>
      </c>
      <c r="B106" s="1" t="s">
        <v>1666</v>
      </c>
      <c r="C106" s="10">
        <v>45247</v>
      </c>
      <c r="D106" s="1">
        <v>0</v>
      </c>
      <c r="E106" s="1" t="s">
        <v>213</v>
      </c>
      <c r="F106" s="15">
        <v>24</v>
      </c>
      <c r="G106" s="2">
        <v>6.03</v>
      </c>
      <c r="H106" s="3">
        <v>107</v>
      </c>
      <c r="I106" s="2">
        <v>4.09</v>
      </c>
      <c r="J106" s="4">
        <f t="shared" si="2"/>
        <v>1.9400000000000004</v>
      </c>
      <c r="K106" s="1">
        <v>1</v>
      </c>
      <c r="L106" s="4">
        <f t="shared" si="3"/>
        <v>1.9400000000000004</v>
      </c>
      <c r="M106" s="1">
        <v>1</v>
      </c>
      <c r="N106" s="4">
        <v>1.9400000000000004</v>
      </c>
      <c r="O106" s="1" t="s">
        <v>664</v>
      </c>
    </row>
    <row r="107" spans="1:15" x14ac:dyDescent="0.25">
      <c r="A107" s="1">
        <v>106</v>
      </c>
      <c r="B107" s="1" t="s">
        <v>1666</v>
      </c>
      <c r="C107" s="10">
        <v>45248</v>
      </c>
      <c r="D107" s="1">
        <v>0</v>
      </c>
      <c r="E107" s="1" t="s">
        <v>213</v>
      </c>
      <c r="F107" s="15">
        <v>24</v>
      </c>
      <c r="G107" s="2">
        <v>5.85</v>
      </c>
      <c r="H107" s="3">
        <v>110</v>
      </c>
      <c r="I107" s="2">
        <v>4.05</v>
      </c>
      <c r="J107" s="4">
        <f t="shared" si="2"/>
        <v>1.7999999999999998</v>
      </c>
      <c r="K107" s="1">
        <v>1</v>
      </c>
      <c r="L107" s="4">
        <f t="shared" si="3"/>
        <v>1.7999999999999998</v>
      </c>
      <c r="M107" s="1">
        <v>1</v>
      </c>
      <c r="N107" s="4">
        <v>1.7999999999999998</v>
      </c>
      <c r="O107" s="1" t="s">
        <v>664</v>
      </c>
    </row>
    <row r="108" spans="1:15" x14ac:dyDescent="0.25">
      <c r="A108" s="1">
        <v>107</v>
      </c>
      <c r="B108" s="1" t="s">
        <v>1666</v>
      </c>
      <c r="C108" s="10">
        <v>45249</v>
      </c>
      <c r="D108" s="1">
        <v>0</v>
      </c>
      <c r="E108" s="1" t="s">
        <v>213</v>
      </c>
      <c r="F108" s="15">
        <v>24</v>
      </c>
      <c r="G108" s="2">
        <v>6.57</v>
      </c>
      <c r="H108" s="3">
        <v>107</v>
      </c>
      <c r="I108" s="2">
        <v>4.43</v>
      </c>
      <c r="J108" s="4">
        <f t="shared" si="2"/>
        <v>2.1400000000000006</v>
      </c>
      <c r="K108" s="1">
        <v>1</v>
      </c>
      <c r="L108" s="4">
        <f t="shared" si="3"/>
        <v>2.1400000000000006</v>
      </c>
      <c r="M108" s="1">
        <v>1</v>
      </c>
      <c r="N108" s="4">
        <v>2.1400000000000006</v>
      </c>
      <c r="O108" s="1" t="s">
        <v>664</v>
      </c>
    </row>
    <row r="109" spans="1:15" x14ac:dyDescent="0.25">
      <c r="A109" s="1">
        <v>108</v>
      </c>
      <c r="B109" s="1" t="s">
        <v>4934</v>
      </c>
      <c r="C109" s="10">
        <v>45250</v>
      </c>
      <c r="D109" s="1">
        <v>0</v>
      </c>
      <c r="E109" s="11" t="s">
        <v>4935</v>
      </c>
      <c r="F109" s="15">
        <v>3</v>
      </c>
      <c r="G109" s="2">
        <v>1.36</v>
      </c>
      <c r="H109" s="3">
        <v>18</v>
      </c>
      <c r="I109" s="2">
        <v>0.53</v>
      </c>
      <c r="J109" s="4">
        <f t="shared" si="2"/>
        <v>0.83000000000000007</v>
      </c>
      <c r="K109" s="1">
        <v>2</v>
      </c>
      <c r="L109" s="4">
        <f t="shared" si="3"/>
        <v>1.6600000000000001</v>
      </c>
      <c r="M109" s="1">
        <v>2</v>
      </c>
      <c r="N109" s="4">
        <v>2.6392000000000002</v>
      </c>
      <c r="O109" s="1" t="s">
        <v>664</v>
      </c>
    </row>
    <row r="110" spans="1:15" ht="33" x14ac:dyDescent="0.25">
      <c r="A110" s="1">
        <v>109</v>
      </c>
      <c r="B110" s="1" t="s">
        <v>1666</v>
      </c>
      <c r="C110" s="10">
        <v>45250</v>
      </c>
      <c r="D110" s="1">
        <v>0</v>
      </c>
      <c r="E110" s="11" t="s">
        <v>4936</v>
      </c>
      <c r="F110" s="15">
        <v>21</v>
      </c>
      <c r="G110" s="2">
        <v>4.71</v>
      </c>
      <c r="H110" s="3">
        <v>77</v>
      </c>
      <c r="I110" s="2">
        <v>3.72</v>
      </c>
      <c r="J110" s="4">
        <f t="shared" si="2"/>
        <v>0.98999999999999977</v>
      </c>
      <c r="K110" s="1">
        <v>1</v>
      </c>
      <c r="L110" s="4">
        <f t="shared" si="3"/>
        <v>0.98999999999999977</v>
      </c>
      <c r="M110" s="1">
        <v>1</v>
      </c>
      <c r="N110" s="4">
        <v>0.98999999999999977</v>
      </c>
      <c r="O110" s="1" t="s">
        <v>664</v>
      </c>
    </row>
    <row r="111" spans="1:15" x14ac:dyDescent="0.25">
      <c r="A111" s="1">
        <v>110</v>
      </c>
      <c r="B111" s="1" t="s">
        <v>1666</v>
      </c>
      <c r="C111" s="10">
        <v>45251</v>
      </c>
      <c r="D111" s="1">
        <v>0</v>
      </c>
      <c r="E111" s="1" t="s">
        <v>213</v>
      </c>
      <c r="F111" s="15">
        <v>24</v>
      </c>
      <c r="G111" s="2">
        <v>6.7</v>
      </c>
      <c r="H111" s="3">
        <v>111</v>
      </c>
      <c r="I111" s="2">
        <v>4.5199999999999996</v>
      </c>
      <c r="J111" s="4">
        <f t="shared" si="2"/>
        <v>2.1800000000000006</v>
      </c>
      <c r="K111" s="1">
        <v>1</v>
      </c>
      <c r="L111" s="4">
        <f t="shared" si="3"/>
        <v>2.1800000000000006</v>
      </c>
      <c r="M111" s="1">
        <v>1</v>
      </c>
      <c r="N111" s="4">
        <v>2.1800000000000006</v>
      </c>
      <c r="O111" s="1" t="s">
        <v>664</v>
      </c>
    </row>
    <row r="112" spans="1:15" x14ac:dyDescent="0.25">
      <c r="A112" s="1">
        <v>111</v>
      </c>
      <c r="B112" s="1" t="s">
        <v>4409</v>
      </c>
      <c r="C112" s="10">
        <v>45252</v>
      </c>
      <c r="D112" s="1">
        <v>0</v>
      </c>
      <c r="E112" s="1" t="s">
        <v>4958</v>
      </c>
      <c r="F112" s="15">
        <v>3</v>
      </c>
      <c r="G112" s="2">
        <v>1.1200000000000001</v>
      </c>
      <c r="H112" s="3">
        <v>18</v>
      </c>
      <c r="I112" s="2">
        <v>0.55000000000000004</v>
      </c>
      <c r="J112" s="4">
        <f t="shared" si="2"/>
        <v>0.57000000000000006</v>
      </c>
      <c r="K112" s="1">
        <v>1</v>
      </c>
      <c r="L112" s="4">
        <f t="shared" si="3"/>
        <v>0.57000000000000006</v>
      </c>
      <c r="M112" s="1">
        <v>1</v>
      </c>
      <c r="N112" s="4">
        <v>0.57000000000000006</v>
      </c>
      <c r="O112" s="1" t="s">
        <v>664</v>
      </c>
    </row>
    <row r="113" spans="1:15" ht="33" x14ac:dyDescent="0.25">
      <c r="A113" s="1">
        <v>112</v>
      </c>
      <c r="B113" s="1" t="s">
        <v>1666</v>
      </c>
      <c r="C113" s="10">
        <v>45252</v>
      </c>
      <c r="D113" s="1">
        <v>0</v>
      </c>
      <c r="E113" s="11" t="s">
        <v>4959</v>
      </c>
      <c r="F113" s="15">
        <v>21</v>
      </c>
      <c r="G113" s="2">
        <v>5.24</v>
      </c>
      <c r="H113" s="3">
        <v>77</v>
      </c>
      <c r="I113" s="2">
        <v>3.88</v>
      </c>
      <c r="J113" s="4">
        <f t="shared" si="2"/>
        <v>1.3600000000000003</v>
      </c>
      <c r="K113" s="1">
        <v>1</v>
      </c>
      <c r="L113" s="4">
        <f t="shared" si="3"/>
        <v>1.3600000000000003</v>
      </c>
      <c r="M113" s="1">
        <v>1</v>
      </c>
      <c r="N113" s="4">
        <v>1.3600000000000003</v>
      </c>
      <c r="O113" s="1" t="s">
        <v>664</v>
      </c>
    </row>
    <row r="114" spans="1:15" ht="33" x14ac:dyDescent="0.25">
      <c r="A114" s="1">
        <v>113</v>
      </c>
      <c r="B114" s="1" t="s">
        <v>4409</v>
      </c>
      <c r="C114" s="10">
        <v>45253</v>
      </c>
      <c r="D114" s="1">
        <v>0</v>
      </c>
      <c r="E114" s="11" t="s">
        <v>4965</v>
      </c>
      <c r="F114" s="15">
        <v>7.5</v>
      </c>
      <c r="G114" s="2">
        <v>0.83</v>
      </c>
      <c r="H114" s="3">
        <v>6</v>
      </c>
      <c r="I114" s="2">
        <v>0.56000000000000005</v>
      </c>
      <c r="J114" s="4">
        <f t="shared" si="2"/>
        <v>0.26999999999999991</v>
      </c>
      <c r="K114" s="1">
        <v>1</v>
      </c>
      <c r="L114" s="4">
        <f t="shared" si="3"/>
        <v>0.26999999999999991</v>
      </c>
      <c r="M114" s="1">
        <v>1</v>
      </c>
      <c r="N114" s="4">
        <v>0.26999999999999991</v>
      </c>
      <c r="O114" s="1" t="s">
        <v>664</v>
      </c>
    </row>
    <row r="115" spans="1:15" x14ac:dyDescent="0.25">
      <c r="A115" s="1">
        <v>114</v>
      </c>
      <c r="B115" s="1" t="s">
        <v>1666</v>
      </c>
      <c r="C115" s="10">
        <v>45253</v>
      </c>
      <c r="D115" s="1">
        <v>0</v>
      </c>
      <c r="E115" s="11" t="s">
        <v>213</v>
      </c>
      <c r="F115" s="15">
        <v>24</v>
      </c>
      <c r="G115" s="2">
        <v>6.13</v>
      </c>
      <c r="H115" s="3">
        <v>82</v>
      </c>
      <c r="I115" s="2">
        <v>4.0599999999999996</v>
      </c>
      <c r="J115" s="4">
        <f t="shared" si="2"/>
        <v>2.0700000000000003</v>
      </c>
      <c r="K115" s="1">
        <v>1</v>
      </c>
      <c r="L115" s="4">
        <f t="shared" si="3"/>
        <v>2.0700000000000003</v>
      </c>
      <c r="M115" s="1">
        <v>1</v>
      </c>
      <c r="N115" s="4">
        <v>2.0700000000000003</v>
      </c>
      <c r="O115" s="1" t="s">
        <v>664</v>
      </c>
    </row>
    <row r="116" spans="1:15" x14ac:dyDescent="0.25">
      <c r="A116" s="1">
        <v>115</v>
      </c>
      <c r="B116" s="1" t="s">
        <v>4409</v>
      </c>
      <c r="C116" s="10">
        <v>45254</v>
      </c>
      <c r="D116" s="1">
        <v>0</v>
      </c>
      <c r="E116" s="1" t="s">
        <v>4995</v>
      </c>
      <c r="F116" s="15">
        <v>7.5</v>
      </c>
      <c r="G116" s="2">
        <v>1.54</v>
      </c>
      <c r="H116" s="3">
        <v>10</v>
      </c>
      <c r="I116" s="2">
        <v>1.37</v>
      </c>
      <c r="J116" s="4">
        <f t="shared" si="2"/>
        <v>0.16999999999999993</v>
      </c>
      <c r="K116" s="1">
        <v>5</v>
      </c>
      <c r="L116" s="4">
        <f t="shared" si="3"/>
        <v>0.84999999999999964</v>
      </c>
      <c r="M116" s="1">
        <v>6</v>
      </c>
      <c r="N116" s="4">
        <v>8.7901000000000007</v>
      </c>
      <c r="O116" s="1" t="s">
        <v>664</v>
      </c>
    </row>
    <row r="117" spans="1:15" ht="33" x14ac:dyDescent="0.25">
      <c r="A117" s="1">
        <v>116</v>
      </c>
      <c r="B117" s="1" t="s">
        <v>1666</v>
      </c>
      <c r="C117" s="10">
        <v>45254</v>
      </c>
      <c r="D117" s="1">
        <v>0</v>
      </c>
      <c r="E117" s="11" t="s">
        <v>4996</v>
      </c>
      <c r="F117" s="15">
        <v>16</v>
      </c>
      <c r="G117" s="2">
        <v>3.81</v>
      </c>
      <c r="H117" s="3">
        <v>49</v>
      </c>
      <c r="I117" s="2">
        <v>3.34</v>
      </c>
      <c r="J117" s="4">
        <f t="shared" si="2"/>
        <v>0.4700000000000002</v>
      </c>
      <c r="K117" s="1">
        <v>1</v>
      </c>
      <c r="L117" s="4">
        <f t="shared" si="3"/>
        <v>0.4700000000000002</v>
      </c>
      <c r="M117" s="1">
        <v>1</v>
      </c>
      <c r="N117" s="4">
        <v>0.4700000000000002</v>
      </c>
      <c r="O117" s="1" t="s">
        <v>664</v>
      </c>
    </row>
    <row r="118" spans="1:15" x14ac:dyDescent="0.25">
      <c r="A118" s="1">
        <v>117</v>
      </c>
      <c r="B118" s="1" t="s">
        <v>1666</v>
      </c>
      <c r="C118" s="10">
        <v>45255</v>
      </c>
      <c r="D118" s="1">
        <v>0</v>
      </c>
      <c r="E118" s="1" t="s">
        <v>213</v>
      </c>
      <c r="F118" s="15">
        <v>24</v>
      </c>
      <c r="G118" s="2">
        <v>6.77</v>
      </c>
      <c r="H118" s="3">
        <v>77</v>
      </c>
      <c r="I118" s="2">
        <v>4.59</v>
      </c>
      <c r="J118" s="4">
        <f t="shared" si="2"/>
        <v>2.1799999999999997</v>
      </c>
      <c r="K118" s="1">
        <v>1</v>
      </c>
      <c r="L118" s="4">
        <f t="shared" si="3"/>
        <v>2.1799999999999997</v>
      </c>
      <c r="M118" s="1">
        <v>1</v>
      </c>
      <c r="N118" s="4">
        <v>2.1799999999999997</v>
      </c>
      <c r="O118" s="1" t="s">
        <v>664</v>
      </c>
    </row>
    <row r="119" spans="1:15" x14ac:dyDescent="0.25">
      <c r="A119" s="1">
        <v>118</v>
      </c>
      <c r="B119" s="1" t="s">
        <v>1666</v>
      </c>
      <c r="C119" s="10">
        <v>45256</v>
      </c>
      <c r="D119" s="1">
        <v>0</v>
      </c>
      <c r="E119" s="1" t="s">
        <v>213</v>
      </c>
      <c r="F119" s="15">
        <v>24</v>
      </c>
      <c r="G119" s="2">
        <v>6.87</v>
      </c>
      <c r="H119" s="3">
        <v>66</v>
      </c>
      <c r="I119" s="2">
        <v>4.63</v>
      </c>
      <c r="J119" s="4">
        <f t="shared" si="2"/>
        <v>2.2400000000000002</v>
      </c>
      <c r="K119" s="1">
        <v>1</v>
      </c>
      <c r="L119" s="4">
        <f t="shared" si="3"/>
        <v>2.2400000000000002</v>
      </c>
      <c r="M119" s="1">
        <v>1</v>
      </c>
      <c r="N119" s="4">
        <v>2.2400000000000002</v>
      </c>
      <c r="O119" s="1" t="s">
        <v>664</v>
      </c>
    </row>
    <row r="120" spans="1:15" x14ac:dyDescent="0.25">
      <c r="A120" s="1">
        <v>119</v>
      </c>
      <c r="B120" s="1" t="s">
        <v>1666</v>
      </c>
      <c r="C120" s="10">
        <v>45257</v>
      </c>
      <c r="D120" s="1">
        <v>0</v>
      </c>
      <c r="E120" s="1" t="s">
        <v>213</v>
      </c>
      <c r="F120" s="15">
        <v>24</v>
      </c>
      <c r="G120" s="2">
        <v>6.89</v>
      </c>
      <c r="H120" s="3">
        <v>60</v>
      </c>
      <c r="I120" s="2">
        <v>4.6900000000000004</v>
      </c>
      <c r="J120" s="4">
        <f t="shared" si="2"/>
        <v>2.1999999999999993</v>
      </c>
      <c r="K120" s="1">
        <v>1</v>
      </c>
      <c r="L120" s="4">
        <f t="shared" si="3"/>
        <v>2.1999999999999993</v>
      </c>
      <c r="M120" s="1">
        <v>1</v>
      </c>
      <c r="N120" s="4">
        <v>2.1999999999999993</v>
      </c>
      <c r="O120" s="1" t="s">
        <v>664</v>
      </c>
    </row>
    <row r="121" spans="1:15" x14ac:dyDescent="0.25">
      <c r="A121" s="1">
        <v>120</v>
      </c>
      <c r="B121" s="1" t="s">
        <v>1666</v>
      </c>
      <c r="C121" s="10">
        <v>45258</v>
      </c>
      <c r="D121" s="1">
        <v>0</v>
      </c>
      <c r="E121" s="1" t="s">
        <v>213</v>
      </c>
      <c r="F121" s="15">
        <v>24</v>
      </c>
      <c r="G121" s="2">
        <v>6.89</v>
      </c>
      <c r="H121" s="3">
        <v>56</v>
      </c>
      <c r="I121" s="2">
        <v>4.71</v>
      </c>
      <c r="J121" s="4">
        <f t="shared" si="2"/>
        <v>2.1799999999999997</v>
      </c>
      <c r="K121" s="1">
        <v>1</v>
      </c>
      <c r="L121" s="4">
        <f t="shared" si="3"/>
        <v>2.1799999999999997</v>
      </c>
      <c r="M121" s="1">
        <v>1</v>
      </c>
      <c r="N121" s="4">
        <v>2.1799999999999997</v>
      </c>
      <c r="O121" s="1" t="s">
        <v>664</v>
      </c>
    </row>
    <row r="122" spans="1:15" x14ac:dyDescent="0.25">
      <c r="A122" s="1">
        <v>121</v>
      </c>
      <c r="B122" s="1" t="s">
        <v>1666</v>
      </c>
      <c r="C122" s="10">
        <v>45259</v>
      </c>
      <c r="D122" s="1">
        <v>0</v>
      </c>
      <c r="E122" s="1" t="s">
        <v>213</v>
      </c>
      <c r="F122" s="15">
        <v>24</v>
      </c>
      <c r="G122" s="2">
        <v>7.13</v>
      </c>
      <c r="H122" s="3">
        <v>50</v>
      </c>
      <c r="I122" s="2">
        <v>4.8899999999999997</v>
      </c>
      <c r="J122" s="4">
        <f t="shared" si="2"/>
        <v>2.2400000000000002</v>
      </c>
      <c r="K122" s="1">
        <v>1</v>
      </c>
      <c r="L122" s="4">
        <f t="shared" si="3"/>
        <v>2.2400000000000002</v>
      </c>
      <c r="M122" s="1">
        <v>1</v>
      </c>
      <c r="N122" s="4">
        <v>2.2400000000000002</v>
      </c>
      <c r="O122" s="1" t="s">
        <v>664</v>
      </c>
    </row>
    <row r="123" spans="1:15" x14ac:dyDescent="0.25">
      <c r="A123" s="1">
        <v>122</v>
      </c>
      <c r="B123" s="1" t="s">
        <v>1666</v>
      </c>
      <c r="C123" s="10">
        <v>45260</v>
      </c>
      <c r="D123" s="1">
        <v>0</v>
      </c>
      <c r="E123" s="1" t="s">
        <v>213</v>
      </c>
      <c r="F123" s="15">
        <v>24</v>
      </c>
      <c r="G123" s="2">
        <v>6.04</v>
      </c>
      <c r="H123" s="3">
        <v>49</v>
      </c>
      <c r="I123" s="2">
        <v>4.62</v>
      </c>
      <c r="J123" s="4">
        <f t="shared" si="2"/>
        <v>1.42</v>
      </c>
      <c r="K123" s="1">
        <v>1</v>
      </c>
      <c r="L123" s="4">
        <f t="shared" si="3"/>
        <v>1.42</v>
      </c>
      <c r="M123" s="1">
        <v>1</v>
      </c>
      <c r="N123" s="4">
        <v>1.42</v>
      </c>
      <c r="O123" s="1" t="s">
        <v>664</v>
      </c>
    </row>
    <row r="124" spans="1:15" x14ac:dyDescent="0.25">
      <c r="A124" s="1">
        <v>123</v>
      </c>
      <c r="B124" s="1" t="s">
        <v>1666</v>
      </c>
      <c r="C124" s="10">
        <v>45261</v>
      </c>
      <c r="D124" s="1">
        <v>0</v>
      </c>
      <c r="E124" s="1" t="s">
        <v>213</v>
      </c>
      <c r="F124" s="15">
        <v>24</v>
      </c>
      <c r="G124" s="2">
        <v>6.61</v>
      </c>
      <c r="H124" s="3">
        <v>51</v>
      </c>
      <c r="I124" s="2">
        <v>4.55</v>
      </c>
      <c r="J124" s="4">
        <f t="shared" si="2"/>
        <v>2.0600000000000005</v>
      </c>
      <c r="K124" s="1">
        <v>1</v>
      </c>
      <c r="L124" s="4">
        <f t="shared" si="3"/>
        <v>2.0600000000000005</v>
      </c>
      <c r="M124" s="1">
        <v>1</v>
      </c>
      <c r="N124" s="4">
        <v>2.0600000000000005</v>
      </c>
      <c r="O124" s="1" t="s">
        <v>664</v>
      </c>
    </row>
    <row r="125" spans="1:15" x14ac:dyDescent="0.25">
      <c r="A125" s="1">
        <v>124</v>
      </c>
      <c r="B125" s="1" t="s">
        <v>1666</v>
      </c>
      <c r="C125" s="10">
        <v>45262</v>
      </c>
      <c r="D125" s="1">
        <v>0</v>
      </c>
      <c r="E125" s="1" t="s">
        <v>213</v>
      </c>
      <c r="F125" s="15">
        <v>24</v>
      </c>
      <c r="G125" s="2">
        <v>6.3371000000000004</v>
      </c>
      <c r="H125" s="3">
        <v>50</v>
      </c>
      <c r="I125" s="2">
        <v>4.5048000000000004</v>
      </c>
      <c r="J125" s="4">
        <f t="shared" si="2"/>
        <v>1.8323</v>
      </c>
      <c r="K125" s="1">
        <v>1</v>
      </c>
      <c r="L125" s="4">
        <f t="shared" si="3"/>
        <v>1.8323</v>
      </c>
      <c r="M125" s="1">
        <v>1</v>
      </c>
      <c r="N125" s="4">
        <v>1.8323</v>
      </c>
      <c r="O125" s="1" t="s">
        <v>664</v>
      </c>
    </row>
    <row r="126" spans="1:15" x14ac:dyDescent="0.25">
      <c r="A126" s="1">
        <v>125</v>
      </c>
      <c r="B126" s="1" t="s">
        <v>1666</v>
      </c>
      <c r="C126" s="10">
        <v>45263</v>
      </c>
      <c r="D126" s="1">
        <v>0</v>
      </c>
      <c r="E126" s="1" t="s">
        <v>213</v>
      </c>
      <c r="F126" s="15">
        <v>24</v>
      </c>
      <c r="G126" s="2">
        <v>6.21</v>
      </c>
      <c r="H126" s="3">
        <v>48</v>
      </c>
      <c r="I126" s="2">
        <v>4.38</v>
      </c>
      <c r="J126" s="4">
        <f t="shared" si="2"/>
        <v>1.83</v>
      </c>
      <c r="K126" s="1">
        <v>1</v>
      </c>
      <c r="L126" s="4">
        <f t="shared" si="3"/>
        <v>1.83</v>
      </c>
      <c r="M126" s="1">
        <v>1</v>
      </c>
      <c r="N126" s="4">
        <v>1.83</v>
      </c>
      <c r="O126" s="1" t="s">
        <v>664</v>
      </c>
    </row>
    <row r="127" spans="1:15" x14ac:dyDescent="0.25">
      <c r="A127" s="1">
        <v>126</v>
      </c>
      <c r="B127" s="1" t="s">
        <v>1666</v>
      </c>
      <c r="C127" s="10">
        <v>45264</v>
      </c>
      <c r="D127" s="1">
        <v>0</v>
      </c>
      <c r="E127" s="1" t="s">
        <v>213</v>
      </c>
      <c r="F127" s="15">
        <v>24</v>
      </c>
      <c r="G127" s="2">
        <v>6.18</v>
      </c>
      <c r="H127" s="3">
        <v>47</v>
      </c>
      <c r="I127" s="2">
        <v>4.3600000000000003</v>
      </c>
      <c r="J127" s="4">
        <f t="shared" si="2"/>
        <v>1.8199999999999994</v>
      </c>
      <c r="K127" s="1">
        <v>1</v>
      </c>
      <c r="L127" s="4">
        <f t="shared" si="3"/>
        <v>1.8199999999999994</v>
      </c>
      <c r="M127" s="1">
        <v>1</v>
      </c>
      <c r="N127" s="4">
        <v>1.8199999999999994</v>
      </c>
      <c r="O127" s="1" t="s">
        <v>664</v>
      </c>
    </row>
    <row r="128" spans="1:15" x14ac:dyDescent="0.25">
      <c r="A128" s="1">
        <v>127</v>
      </c>
      <c r="B128" s="1" t="s">
        <v>1666</v>
      </c>
      <c r="C128" s="10">
        <v>45265</v>
      </c>
      <c r="D128" s="1">
        <v>0</v>
      </c>
      <c r="E128" s="1" t="s">
        <v>213</v>
      </c>
      <c r="F128" s="15">
        <v>24</v>
      </c>
      <c r="G128" s="2">
        <v>6.29</v>
      </c>
      <c r="H128" s="3">
        <v>45</v>
      </c>
      <c r="I128" s="2">
        <v>4.42</v>
      </c>
      <c r="J128" s="4">
        <f t="shared" si="2"/>
        <v>1.87</v>
      </c>
      <c r="K128" s="1">
        <v>1</v>
      </c>
      <c r="L128" s="4">
        <f t="shared" si="3"/>
        <v>1.87</v>
      </c>
      <c r="M128" s="1">
        <v>1</v>
      </c>
      <c r="N128" s="4">
        <v>1.87</v>
      </c>
      <c r="O128" s="1" t="s">
        <v>664</v>
      </c>
    </row>
    <row r="129" spans="1:15" x14ac:dyDescent="0.25">
      <c r="A129" s="1">
        <v>128</v>
      </c>
      <c r="B129" s="1" t="s">
        <v>1666</v>
      </c>
      <c r="C129" s="10">
        <v>45266</v>
      </c>
      <c r="D129" s="1">
        <v>0</v>
      </c>
      <c r="E129" s="1" t="s">
        <v>213</v>
      </c>
      <c r="F129" s="15">
        <v>24</v>
      </c>
      <c r="G129" s="2">
        <v>5.83</v>
      </c>
      <c r="H129" s="3">
        <v>42</v>
      </c>
      <c r="I129" s="2">
        <v>4.0999999999999996</v>
      </c>
      <c r="J129" s="4">
        <f t="shared" si="2"/>
        <v>1.7300000000000004</v>
      </c>
      <c r="K129" s="1">
        <v>1</v>
      </c>
      <c r="L129" s="4">
        <f t="shared" si="3"/>
        <v>1.7300000000000004</v>
      </c>
      <c r="M129" s="1">
        <v>1</v>
      </c>
      <c r="N129" s="4">
        <v>1.7300000000000004</v>
      </c>
      <c r="O129" s="1" t="s">
        <v>664</v>
      </c>
    </row>
    <row r="130" spans="1:15" x14ac:dyDescent="0.25">
      <c r="A130" s="1">
        <v>129</v>
      </c>
      <c r="B130" s="1" t="s">
        <v>1666</v>
      </c>
      <c r="C130" s="10">
        <v>45267</v>
      </c>
      <c r="D130" s="1">
        <v>0</v>
      </c>
      <c r="E130" s="1" t="s">
        <v>213</v>
      </c>
      <c r="F130" s="15">
        <v>24</v>
      </c>
      <c r="G130" s="2">
        <v>6.35</v>
      </c>
      <c r="H130" s="3">
        <v>37</v>
      </c>
      <c r="I130" s="2">
        <v>4.33</v>
      </c>
      <c r="J130" s="4">
        <f t="shared" ref="J130:J193" si="4">G130-I130</f>
        <v>2.0199999999999996</v>
      </c>
      <c r="K130" s="1">
        <v>1</v>
      </c>
      <c r="L130" s="4">
        <f t="shared" ref="L130:L193" si="5">(G130-I130-D130)*K130</f>
        <v>2.0199999999999996</v>
      </c>
      <c r="M130" s="1">
        <v>1</v>
      </c>
      <c r="N130" s="4">
        <v>2.0199999999999996</v>
      </c>
      <c r="O130" s="1" t="s">
        <v>664</v>
      </c>
    </row>
    <row r="131" spans="1:15" ht="33" x14ac:dyDescent="0.25">
      <c r="A131" s="1">
        <v>130</v>
      </c>
      <c r="B131" s="1" t="s">
        <v>5189</v>
      </c>
      <c r="C131" s="10">
        <v>45268</v>
      </c>
      <c r="D131" s="1">
        <v>0</v>
      </c>
      <c r="E131" s="11" t="s">
        <v>5190</v>
      </c>
      <c r="F131" s="15">
        <v>15</v>
      </c>
      <c r="G131" s="2">
        <v>1.67</v>
      </c>
      <c r="H131" s="3">
        <v>11</v>
      </c>
      <c r="I131" s="2">
        <v>0.79</v>
      </c>
      <c r="J131" s="4">
        <f t="shared" si="4"/>
        <v>0.87999999999999989</v>
      </c>
      <c r="K131" s="1">
        <v>1</v>
      </c>
      <c r="L131" s="4">
        <f t="shared" si="5"/>
        <v>0.87999999999999989</v>
      </c>
      <c r="M131" s="1">
        <v>1</v>
      </c>
      <c r="N131" s="4">
        <v>0.87999999999999989</v>
      </c>
      <c r="O131" s="1" t="s">
        <v>664</v>
      </c>
    </row>
    <row r="132" spans="1:15" x14ac:dyDescent="0.25">
      <c r="A132" s="1">
        <v>131</v>
      </c>
      <c r="B132" s="1" t="s">
        <v>1666</v>
      </c>
      <c r="C132" s="10">
        <v>45268</v>
      </c>
      <c r="D132" s="1">
        <v>0</v>
      </c>
      <c r="E132" s="11" t="s">
        <v>5191</v>
      </c>
      <c r="F132" s="15">
        <v>24</v>
      </c>
      <c r="G132" s="2">
        <v>4.66</v>
      </c>
      <c r="H132" s="3">
        <v>31</v>
      </c>
      <c r="I132" s="2">
        <v>3.95</v>
      </c>
      <c r="J132" s="4">
        <f t="shared" si="4"/>
        <v>0.71</v>
      </c>
      <c r="K132" s="1">
        <v>1</v>
      </c>
      <c r="L132" s="4">
        <f t="shared" si="5"/>
        <v>0.71</v>
      </c>
      <c r="M132" s="1">
        <v>1</v>
      </c>
      <c r="N132" s="4">
        <v>0.71</v>
      </c>
      <c r="O132" s="1" t="s">
        <v>664</v>
      </c>
    </row>
    <row r="133" spans="1:15" x14ac:dyDescent="0.25">
      <c r="A133" s="1">
        <v>132</v>
      </c>
      <c r="B133" s="1" t="s">
        <v>5192</v>
      </c>
      <c r="C133" s="10">
        <v>45269</v>
      </c>
      <c r="D133" s="1">
        <v>0</v>
      </c>
      <c r="E133" s="1" t="s">
        <v>5193</v>
      </c>
      <c r="F133" s="15">
        <v>5.5</v>
      </c>
      <c r="G133" s="2">
        <v>0.84</v>
      </c>
      <c r="H133" s="3">
        <v>6</v>
      </c>
      <c r="I133" s="2">
        <v>0.04</v>
      </c>
      <c r="J133" s="4">
        <f t="shared" si="4"/>
        <v>0.79999999999999993</v>
      </c>
      <c r="K133" s="1">
        <v>5</v>
      </c>
      <c r="L133" s="4">
        <f t="shared" si="5"/>
        <v>3.9999999999999996</v>
      </c>
      <c r="M133" s="1">
        <v>6</v>
      </c>
      <c r="N133" s="4">
        <v>9.6234000000000002</v>
      </c>
      <c r="O133" s="1" t="s">
        <v>664</v>
      </c>
    </row>
    <row r="134" spans="1:15" ht="33" x14ac:dyDescent="0.25">
      <c r="A134" s="1">
        <v>133</v>
      </c>
      <c r="B134" s="1" t="s">
        <v>5168</v>
      </c>
      <c r="C134" s="10">
        <v>45269</v>
      </c>
      <c r="D134" s="1">
        <v>0</v>
      </c>
      <c r="E134" s="11" t="s">
        <v>5194</v>
      </c>
      <c r="F134" s="15">
        <v>1</v>
      </c>
      <c r="G134" s="2">
        <v>1.67</v>
      </c>
      <c r="H134" s="3">
        <v>11</v>
      </c>
      <c r="I134" s="2">
        <v>0.79</v>
      </c>
      <c r="J134" s="4">
        <f t="shared" si="4"/>
        <v>0.87999999999999989</v>
      </c>
      <c r="K134" s="1">
        <v>5</v>
      </c>
      <c r="L134" s="4">
        <f t="shared" si="5"/>
        <v>4.3999999999999995</v>
      </c>
      <c r="M134" s="1">
        <v>21</v>
      </c>
      <c r="N134" s="4">
        <v>30.371400000000001</v>
      </c>
      <c r="O134" s="1" t="s">
        <v>664</v>
      </c>
    </row>
    <row r="135" spans="1:15" ht="33" x14ac:dyDescent="0.25">
      <c r="A135" s="1">
        <v>134</v>
      </c>
      <c r="B135" s="1" t="s">
        <v>1666</v>
      </c>
      <c r="C135" s="10">
        <v>45269</v>
      </c>
      <c r="D135" s="1">
        <v>0</v>
      </c>
      <c r="E135" s="11" t="s">
        <v>5195</v>
      </c>
      <c r="F135" s="15">
        <v>18</v>
      </c>
      <c r="G135" s="2">
        <v>4.66</v>
      </c>
      <c r="H135" s="3">
        <v>31</v>
      </c>
      <c r="I135" s="2">
        <v>3.95</v>
      </c>
      <c r="J135" s="4">
        <f t="shared" si="4"/>
        <v>0.71</v>
      </c>
      <c r="K135" s="1">
        <v>1</v>
      </c>
      <c r="L135" s="4">
        <f t="shared" si="5"/>
        <v>0.71</v>
      </c>
      <c r="M135" s="1">
        <v>1</v>
      </c>
      <c r="N135" s="4">
        <v>0.71</v>
      </c>
      <c r="O135" s="1" t="s">
        <v>664</v>
      </c>
    </row>
    <row r="136" spans="1:15" x14ac:dyDescent="0.25">
      <c r="A136" s="1">
        <v>135</v>
      </c>
      <c r="B136" s="1" t="s">
        <v>1666</v>
      </c>
      <c r="C136" s="10">
        <v>45270</v>
      </c>
      <c r="D136" s="1">
        <v>0</v>
      </c>
      <c r="E136" s="1" t="s">
        <v>213</v>
      </c>
      <c r="F136" s="15">
        <v>24</v>
      </c>
      <c r="G136" s="2">
        <v>6.87</v>
      </c>
      <c r="H136" s="3">
        <v>43</v>
      </c>
      <c r="I136" s="2">
        <v>4.6500000000000004</v>
      </c>
      <c r="J136" s="4">
        <f t="shared" si="4"/>
        <v>2.2199999999999998</v>
      </c>
      <c r="K136" s="1">
        <v>1</v>
      </c>
      <c r="L136" s="4">
        <f t="shared" si="5"/>
        <v>2.2199999999999998</v>
      </c>
      <c r="M136" s="1">
        <v>1</v>
      </c>
      <c r="N136" s="4">
        <v>2.2199999999999998</v>
      </c>
      <c r="O136" s="1" t="s">
        <v>664</v>
      </c>
    </row>
    <row r="137" spans="1:15" x14ac:dyDescent="0.25">
      <c r="A137" s="1">
        <v>136</v>
      </c>
      <c r="B137" s="1" t="s">
        <v>1666</v>
      </c>
      <c r="C137" s="10">
        <v>45271</v>
      </c>
      <c r="D137" s="1">
        <v>0</v>
      </c>
      <c r="E137" s="1" t="s">
        <v>213</v>
      </c>
      <c r="F137" s="15">
        <v>24</v>
      </c>
      <c r="G137" s="2">
        <v>7.07</v>
      </c>
      <c r="H137" s="3">
        <v>33</v>
      </c>
      <c r="I137" s="2">
        <v>4.84</v>
      </c>
      <c r="J137" s="4">
        <f t="shared" si="4"/>
        <v>2.2300000000000004</v>
      </c>
      <c r="K137" s="1">
        <v>1</v>
      </c>
      <c r="L137" s="4">
        <f t="shared" si="5"/>
        <v>2.2300000000000004</v>
      </c>
      <c r="M137" s="1">
        <v>1</v>
      </c>
      <c r="N137" s="4">
        <v>2.2300000000000004</v>
      </c>
      <c r="O137" s="1" t="s">
        <v>664</v>
      </c>
    </row>
    <row r="138" spans="1:15" x14ac:dyDescent="0.25">
      <c r="A138" s="1">
        <v>137</v>
      </c>
      <c r="B138" s="1" t="s">
        <v>1666</v>
      </c>
      <c r="C138" s="10">
        <v>45272</v>
      </c>
      <c r="D138" s="1">
        <v>0</v>
      </c>
      <c r="E138" s="1" t="s">
        <v>213</v>
      </c>
      <c r="F138" s="15">
        <v>24</v>
      </c>
      <c r="G138" s="2">
        <v>7.2</v>
      </c>
      <c r="H138" s="3">
        <v>29</v>
      </c>
      <c r="I138" s="2">
        <v>4.93</v>
      </c>
      <c r="J138" s="4">
        <f t="shared" si="4"/>
        <v>2.2700000000000005</v>
      </c>
      <c r="K138" s="1">
        <v>1</v>
      </c>
      <c r="L138" s="4">
        <f t="shared" si="5"/>
        <v>2.2700000000000005</v>
      </c>
      <c r="M138" s="1">
        <v>1</v>
      </c>
      <c r="N138" s="4">
        <v>2.2700000000000005</v>
      </c>
      <c r="O138" s="1" t="s">
        <v>664</v>
      </c>
    </row>
    <row r="139" spans="1:15" x14ac:dyDescent="0.25">
      <c r="A139" s="1">
        <v>138</v>
      </c>
      <c r="B139" s="1" t="s">
        <v>1666</v>
      </c>
      <c r="C139" s="10">
        <v>45273</v>
      </c>
      <c r="D139" s="1">
        <v>0</v>
      </c>
      <c r="E139" s="1" t="s">
        <v>213</v>
      </c>
      <c r="F139" s="15">
        <v>24</v>
      </c>
      <c r="G139" s="2">
        <v>7.19</v>
      </c>
      <c r="H139" s="3">
        <v>26</v>
      </c>
      <c r="I139" s="2">
        <v>4.92</v>
      </c>
      <c r="J139" s="4">
        <f t="shared" si="4"/>
        <v>2.2700000000000005</v>
      </c>
      <c r="K139" s="1">
        <v>1</v>
      </c>
      <c r="L139" s="4">
        <f t="shared" si="5"/>
        <v>2.2700000000000005</v>
      </c>
      <c r="M139" s="1">
        <v>1</v>
      </c>
      <c r="N139" s="4">
        <v>2.2700000000000005</v>
      </c>
      <c r="O139" s="1" t="s">
        <v>664</v>
      </c>
    </row>
    <row r="140" spans="1:15" x14ac:dyDescent="0.25">
      <c r="A140" s="1">
        <v>139</v>
      </c>
      <c r="B140" s="1" t="s">
        <v>1666</v>
      </c>
      <c r="C140" s="10">
        <v>45274</v>
      </c>
      <c r="D140" s="1">
        <v>0</v>
      </c>
      <c r="E140" s="1" t="s">
        <v>213</v>
      </c>
      <c r="F140" s="15">
        <v>24</v>
      </c>
      <c r="G140" s="2">
        <v>6.69</v>
      </c>
      <c r="H140" s="3">
        <v>26</v>
      </c>
      <c r="I140" s="2">
        <v>4.6500000000000004</v>
      </c>
      <c r="J140" s="4">
        <f t="shared" si="4"/>
        <v>2.04</v>
      </c>
      <c r="K140" s="1">
        <v>1</v>
      </c>
      <c r="L140" s="4">
        <f t="shared" si="5"/>
        <v>2.04</v>
      </c>
      <c r="M140" s="1">
        <v>1</v>
      </c>
      <c r="N140" s="4">
        <v>2.04</v>
      </c>
      <c r="O140" s="1" t="s">
        <v>664</v>
      </c>
    </row>
    <row r="141" spans="1:15" ht="33" x14ac:dyDescent="0.25">
      <c r="A141" s="1">
        <v>140</v>
      </c>
      <c r="B141" s="1" t="s">
        <v>4409</v>
      </c>
      <c r="C141" s="10">
        <v>45275</v>
      </c>
      <c r="D141" s="1">
        <v>0</v>
      </c>
      <c r="E141" s="11" t="s">
        <v>5237</v>
      </c>
      <c r="F141" s="15">
        <v>3.5</v>
      </c>
      <c r="G141" s="2">
        <v>1.26</v>
      </c>
      <c r="H141" s="3">
        <v>8</v>
      </c>
      <c r="I141" s="2">
        <v>0.53</v>
      </c>
      <c r="J141" s="4">
        <f t="shared" si="4"/>
        <v>0.73</v>
      </c>
      <c r="K141" s="1">
        <v>5</v>
      </c>
      <c r="L141" s="4">
        <f t="shared" si="5"/>
        <v>3.65</v>
      </c>
      <c r="M141" s="1">
        <v>16</v>
      </c>
      <c r="N141" s="4">
        <v>32.298000000000002</v>
      </c>
      <c r="O141" s="1" t="s">
        <v>664</v>
      </c>
    </row>
    <row r="142" spans="1:15" ht="33" x14ac:dyDescent="0.25">
      <c r="A142" s="1">
        <v>141</v>
      </c>
      <c r="B142" s="1" t="s">
        <v>1666</v>
      </c>
      <c r="C142" s="10">
        <v>45275</v>
      </c>
      <c r="D142" s="1">
        <v>0</v>
      </c>
      <c r="E142" s="11" t="s">
        <v>5254</v>
      </c>
      <c r="F142" s="15">
        <v>17.5</v>
      </c>
      <c r="G142" s="2">
        <v>3.39</v>
      </c>
      <c r="H142" s="3">
        <v>22</v>
      </c>
      <c r="I142" s="2">
        <v>3.12</v>
      </c>
      <c r="J142" s="4">
        <f t="shared" si="4"/>
        <v>0.27</v>
      </c>
      <c r="K142" s="1">
        <v>1</v>
      </c>
      <c r="L142" s="4">
        <f t="shared" si="5"/>
        <v>0.27</v>
      </c>
      <c r="M142" s="1">
        <v>1</v>
      </c>
      <c r="N142" s="4">
        <v>0.27</v>
      </c>
      <c r="O142" s="1" t="s">
        <v>664</v>
      </c>
    </row>
    <row r="143" spans="1:15" x14ac:dyDescent="0.25">
      <c r="A143" s="1">
        <v>142</v>
      </c>
      <c r="B143" s="1" t="s">
        <v>1666</v>
      </c>
      <c r="C143" s="10">
        <v>45276</v>
      </c>
      <c r="D143" s="1">
        <v>0</v>
      </c>
      <c r="E143" s="1" t="s">
        <v>213</v>
      </c>
      <c r="F143" s="15">
        <v>24</v>
      </c>
      <c r="G143" s="2">
        <v>7.16</v>
      </c>
      <c r="H143" s="3">
        <v>37</v>
      </c>
      <c r="I143" s="2">
        <v>4.7300000000000004</v>
      </c>
      <c r="J143" s="4">
        <f t="shared" si="4"/>
        <v>2.4299999999999997</v>
      </c>
      <c r="K143" s="1">
        <v>1</v>
      </c>
      <c r="L143" s="4">
        <f t="shared" si="5"/>
        <v>2.4299999999999997</v>
      </c>
      <c r="M143" s="1">
        <v>1</v>
      </c>
      <c r="N143" s="4">
        <v>2.4299999999999997</v>
      </c>
      <c r="O143" s="1" t="s">
        <v>664</v>
      </c>
    </row>
    <row r="144" spans="1:15" x14ac:dyDescent="0.25">
      <c r="A144" s="1">
        <v>143</v>
      </c>
      <c r="B144" s="1" t="s">
        <v>1666</v>
      </c>
      <c r="C144" s="10">
        <v>45277</v>
      </c>
      <c r="D144" s="1">
        <v>0</v>
      </c>
      <c r="E144" s="1" t="s">
        <v>213</v>
      </c>
      <c r="F144" s="15">
        <v>24</v>
      </c>
      <c r="G144" s="2">
        <v>7.51</v>
      </c>
      <c r="H144" s="3">
        <v>24</v>
      </c>
      <c r="I144" s="2">
        <v>5.08</v>
      </c>
      <c r="J144" s="4">
        <f t="shared" si="4"/>
        <v>2.4299999999999997</v>
      </c>
      <c r="K144" s="1">
        <v>1</v>
      </c>
      <c r="L144" s="4">
        <f t="shared" si="5"/>
        <v>2.4299999999999997</v>
      </c>
      <c r="M144" s="1">
        <v>1</v>
      </c>
      <c r="N144" s="4">
        <v>2.4299999999999997</v>
      </c>
      <c r="O144" s="1" t="s">
        <v>664</v>
      </c>
    </row>
    <row r="145" spans="1:15" x14ac:dyDescent="0.25">
      <c r="A145" s="1">
        <v>144</v>
      </c>
      <c r="B145" s="1" t="s">
        <v>1666</v>
      </c>
      <c r="C145" s="10">
        <v>45278</v>
      </c>
      <c r="D145" s="1">
        <v>0</v>
      </c>
      <c r="E145" s="1" t="s">
        <v>213</v>
      </c>
      <c r="F145" s="15">
        <v>24</v>
      </c>
      <c r="G145" s="2">
        <v>7.31</v>
      </c>
      <c r="H145" s="3">
        <v>19</v>
      </c>
      <c r="I145" s="2">
        <v>5.0999999999999996</v>
      </c>
      <c r="J145" s="4">
        <f t="shared" si="4"/>
        <v>2.21</v>
      </c>
      <c r="K145" s="1">
        <v>1</v>
      </c>
      <c r="L145" s="4">
        <f t="shared" si="5"/>
        <v>2.21</v>
      </c>
      <c r="M145" s="1">
        <v>1</v>
      </c>
      <c r="N145" s="4">
        <v>2.21</v>
      </c>
      <c r="O145" s="1" t="s">
        <v>664</v>
      </c>
    </row>
    <row r="146" spans="1:15" x14ac:dyDescent="0.25">
      <c r="A146" s="1">
        <v>145</v>
      </c>
      <c r="B146" s="1" t="s">
        <v>1666</v>
      </c>
      <c r="C146" s="10">
        <v>45279</v>
      </c>
      <c r="D146" s="1">
        <v>0</v>
      </c>
      <c r="E146" s="1" t="s">
        <v>213</v>
      </c>
      <c r="F146" s="15">
        <v>24</v>
      </c>
      <c r="G146" s="2">
        <v>7.67</v>
      </c>
      <c r="H146" s="3">
        <v>16</v>
      </c>
      <c r="I146" s="2">
        <v>5.28</v>
      </c>
      <c r="J146" s="4">
        <f t="shared" si="4"/>
        <v>2.3899999999999997</v>
      </c>
      <c r="K146" s="1">
        <v>1</v>
      </c>
      <c r="L146" s="4">
        <f t="shared" si="5"/>
        <v>2.3899999999999997</v>
      </c>
      <c r="M146" s="1">
        <v>1</v>
      </c>
      <c r="N146" s="4">
        <v>2.3899999999999997</v>
      </c>
      <c r="O146" s="1" t="s">
        <v>664</v>
      </c>
    </row>
    <row r="147" spans="1:15" x14ac:dyDescent="0.25">
      <c r="A147" s="1">
        <v>146</v>
      </c>
      <c r="B147" s="1" t="s">
        <v>1666</v>
      </c>
      <c r="C147" s="10">
        <v>45280</v>
      </c>
      <c r="D147" s="1">
        <v>0</v>
      </c>
      <c r="E147" s="1" t="s">
        <v>213</v>
      </c>
      <c r="F147" s="15">
        <v>24</v>
      </c>
      <c r="G147" s="2">
        <v>7.23</v>
      </c>
      <c r="H147" s="3">
        <v>17</v>
      </c>
      <c r="I147" s="2">
        <v>4.99</v>
      </c>
      <c r="J147" s="4">
        <f t="shared" si="4"/>
        <v>2.2400000000000002</v>
      </c>
      <c r="K147" s="1">
        <v>1</v>
      </c>
      <c r="L147" s="4">
        <f t="shared" si="5"/>
        <v>2.2400000000000002</v>
      </c>
      <c r="M147" s="1">
        <v>1</v>
      </c>
      <c r="N147" s="4">
        <v>2.2400000000000002</v>
      </c>
      <c r="O147" s="1" t="s">
        <v>664</v>
      </c>
    </row>
    <row r="148" spans="1:15" x14ac:dyDescent="0.25">
      <c r="A148" s="1">
        <v>147</v>
      </c>
      <c r="B148" s="1" t="s">
        <v>1666</v>
      </c>
      <c r="C148" s="10">
        <v>45281</v>
      </c>
      <c r="D148" s="1">
        <v>0</v>
      </c>
      <c r="E148" s="1" t="s">
        <v>213</v>
      </c>
      <c r="F148" s="15">
        <v>24</v>
      </c>
      <c r="G148" s="2">
        <v>6.72</v>
      </c>
      <c r="H148" s="3">
        <v>19</v>
      </c>
      <c r="I148" s="2">
        <v>4.68</v>
      </c>
      <c r="J148" s="4">
        <f t="shared" si="4"/>
        <v>2.04</v>
      </c>
      <c r="K148" s="1">
        <v>1</v>
      </c>
      <c r="L148" s="4">
        <f t="shared" si="5"/>
        <v>2.04</v>
      </c>
      <c r="M148" s="1">
        <v>1</v>
      </c>
      <c r="N148" s="4">
        <v>2.04</v>
      </c>
      <c r="O148" s="1" t="s">
        <v>664</v>
      </c>
    </row>
    <row r="149" spans="1:15" x14ac:dyDescent="0.25">
      <c r="A149" s="1">
        <v>148</v>
      </c>
      <c r="B149" s="1" t="s">
        <v>1666</v>
      </c>
      <c r="C149" s="10">
        <v>45282</v>
      </c>
      <c r="D149" s="1">
        <v>0</v>
      </c>
      <c r="E149" s="1" t="s">
        <v>213</v>
      </c>
      <c r="F149" s="15">
        <v>24</v>
      </c>
      <c r="G149" s="2">
        <v>6.53</v>
      </c>
      <c r="H149" s="3">
        <v>19</v>
      </c>
      <c r="I149" s="2">
        <v>4.53</v>
      </c>
      <c r="J149" s="4">
        <f t="shared" si="4"/>
        <v>2</v>
      </c>
      <c r="K149" s="1">
        <v>1</v>
      </c>
      <c r="L149" s="4">
        <f>(G149-I149-D149)*K149</f>
        <v>2</v>
      </c>
      <c r="M149" s="1">
        <v>1</v>
      </c>
      <c r="N149" s="4">
        <v>2</v>
      </c>
      <c r="O149" s="1" t="s">
        <v>664</v>
      </c>
    </row>
    <row r="150" spans="1:15" x14ac:dyDescent="0.25">
      <c r="A150" s="1">
        <v>149</v>
      </c>
      <c r="B150" s="1" t="s">
        <v>1666</v>
      </c>
      <c r="C150" s="10">
        <v>45283</v>
      </c>
      <c r="D150" s="1">
        <v>0</v>
      </c>
      <c r="E150" s="1" t="s">
        <v>213</v>
      </c>
      <c r="F150" s="15">
        <v>24</v>
      </c>
      <c r="G150" s="2">
        <v>6.63</v>
      </c>
      <c r="H150" s="3">
        <v>18</v>
      </c>
      <c r="I150" s="2">
        <v>4.5599999999999996</v>
      </c>
      <c r="J150" s="4">
        <f t="shared" si="4"/>
        <v>2.0700000000000003</v>
      </c>
      <c r="K150" s="1">
        <v>1</v>
      </c>
      <c r="L150" s="4">
        <f>(G150-I150-D150)*K150</f>
        <v>2.0700000000000003</v>
      </c>
      <c r="M150" s="1">
        <v>1</v>
      </c>
      <c r="N150" s="4">
        <v>2.0700000000000003</v>
      </c>
      <c r="O150" s="1" t="s">
        <v>664</v>
      </c>
    </row>
    <row r="151" spans="1:15" x14ac:dyDescent="0.25">
      <c r="A151" s="1">
        <v>150</v>
      </c>
      <c r="B151" s="1" t="s">
        <v>1666</v>
      </c>
      <c r="C151" s="10">
        <v>45284</v>
      </c>
      <c r="D151" s="1">
        <v>0</v>
      </c>
      <c r="E151" s="1" t="s">
        <v>213</v>
      </c>
      <c r="F151" s="15">
        <v>24</v>
      </c>
      <c r="G151" s="2">
        <v>6.51</v>
      </c>
      <c r="H151" s="3">
        <v>16</v>
      </c>
      <c r="I151" s="2">
        <v>4.59</v>
      </c>
      <c r="J151" s="4">
        <f t="shared" si="4"/>
        <v>1.92</v>
      </c>
      <c r="K151" s="1">
        <v>1</v>
      </c>
      <c r="L151" s="4">
        <f t="shared" si="5"/>
        <v>1.92</v>
      </c>
      <c r="M151" s="1">
        <v>1</v>
      </c>
      <c r="N151" s="4">
        <v>1.92</v>
      </c>
      <c r="O151" s="1" t="s">
        <v>664</v>
      </c>
    </row>
    <row r="152" spans="1:15" x14ac:dyDescent="0.25">
      <c r="A152" s="1">
        <v>151</v>
      </c>
      <c r="B152" s="1" t="s">
        <v>1666</v>
      </c>
      <c r="C152" s="10">
        <v>45285</v>
      </c>
      <c r="D152" s="1">
        <v>0</v>
      </c>
      <c r="E152" s="1" t="s">
        <v>213</v>
      </c>
      <c r="F152" s="15">
        <v>24</v>
      </c>
      <c r="G152" s="2">
        <v>6.08</v>
      </c>
      <c r="H152" s="3">
        <v>17</v>
      </c>
      <c r="I152" s="2">
        <v>4.33</v>
      </c>
      <c r="J152" s="4">
        <f t="shared" si="4"/>
        <v>1.75</v>
      </c>
      <c r="K152" s="1">
        <v>1</v>
      </c>
      <c r="L152" s="4">
        <f t="shared" si="5"/>
        <v>1.75</v>
      </c>
      <c r="M152" s="1">
        <v>1</v>
      </c>
      <c r="N152" s="4">
        <v>1.75</v>
      </c>
      <c r="O152" s="1" t="s">
        <v>664</v>
      </c>
    </row>
    <row r="153" spans="1:15" x14ac:dyDescent="0.25">
      <c r="A153" s="1">
        <v>152</v>
      </c>
      <c r="B153" s="1" t="s">
        <v>1666</v>
      </c>
      <c r="C153" s="10">
        <v>45286</v>
      </c>
      <c r="D153" s="1">
        <v>0</v>
      </c>
      <c r="E153" s="1" t="s">
        <v>213</v>
      </c>
      <c r="F153" s="15">
        <v>24</v>
      </c>
      <c r="G153" s="2">
        <v>5.82</v>
      </c>
      <c r="H153" s="3">
        <v>18</v>
      </c>
      <c r="I153" s="2">
        <v>4.1100000000000003</v>
      </c>
      <c r="J153" s="4">
        <f t="shared" si="4"/>
        <v>1.71</v>
      </c>
      <c r="K153" s="1">
        <v>1</v>
      </c>
      <c r="L153" s="4">
        <f t="shared" si="5"/>
        <v>1.71</v>
      </c>
      <c r="M153" s="1">
        <v>1</v>
      </c>
      <c r="N153" s="4">
        <v>1.71</v>
      </c>
      <c r="O153" s="1" t="s">
        <v>664</v>
      </c>
    </row>
    <row r="154" spans="1:15" x14ac:dyDescent="0.25">
      <c r="A154" s="1">
        <v>153</v>
      </c>
      <c r="B154" s="1" t="s">
        <v>1666</v>
      </c>
      <c r="C154" s="10">
        <v>45287</v>
      </c>
      <c r="D154" s="1">
        <v>0</v>
      </c>
      <c r="E154" s="1" t="s">
        <v>213</v>
      </c>
      <c r="F154" s="15">
        <v>24</v>
      </c>
      <c r="G154" s="2">
        <v>5.51</v>
      </c>
      <c r="H154" s="3">
        <v>19</v>
      </c>
      <c r="I154" s="2">
        <v>4.26</v>
      </c>
      <c r="J154" s="4">
        <f t="shared" si="4"/>
        <v>1.25</v>
      </c>
      <c r="K154" s="1">
        <v>1</v>
      </c>
      <c r="L154" s="4">
        <f t="shared" si="5"/>
        <v>1.25</v>
      </c>
      <c r="M154" s="1">
        <v>1</v>
      </c>
      <c r="N154" s="4">
        <v>1.25</v>
      </c>
      <c r="O154" s="1" t="s">
        <v>664</v>
      </c>
    </row>
    <row r="155" spans="1:15" x14ac:dyDescent="0.25">
      <c r="A155" s="1">
        <v>154</v>
      </c>
      <c r="B155" s="1" t="s">
        <v>1666</v>
      </c>
      <c r="C155" s="10">
        <v>45288</v>
      </c>
      <c r="D155" s="1">
        <v>0</v>
      </c>
      <c r="E155" s="1" t="s">
        <v>213</v>
      </c>
      <c r="F155" s="15">
        <v>24</v>
      </c>
      <c r="G155" s="2">
        <v>5.28</v>
      </c>
      <c r="H155" s="3">
        <v>19</v>
      </c>
      <c r="I155" s="2">
        <v>4.53</v>
      </c>
      <c r="J155" s="4">
        <f t="shared" si="4"/>
        <v>0.75</v>
      </c>
      <c r="K155" s="1">
        <v>1</v>
      </c>
      <c r="L155" s="4">
        <f t="shared" si="5"/>
        <v>0.75</v>
      </c>
      <c r="M155" s="1">
        <v>1</v>
      </c>
      <c r="N155" s="4">
        <v>0.75</v>
      </c>
      <c r="O155" s="1"/>
    </row>
    <row r="156" spans="1:15" x14ac:dyDescent="0.25">
      <c r="A156" s="1">
        <v>155</v>
      </c>
      <c r="B156" s="1" t="s">
        <v>1666</v>
      </c>
      <c r="C156" s="10">
        <v>45289</v>
      </c>
      <c r="D156" s="1">
        <v>0</v>
      </c>
      <c r="E156" s="1" t="s">
        <v>213</v>
      </c>
      <c r="F156" s="15">
        <v>24</v>
      </c>
      <c r="G156" s="2">
        <v>5.42</v>
      </c>
      <c r="H156" s="3">
        <v>19</v>
      </c>
      <c r="I156" s="2">
        <v>4.53</v>
      </c>
      <c r="J156" s="4">
        <f t="shared" si="4"/>
        <v>0.88999999999999968</v>
      </c>
      <c r="K156" s="1">
        <v>1</v>
      </c>
      <c r="L156" s="4">
        <f t="shared" si="5"/>
        <v>0.88999999999999968</v>
      </c>
      <c r="M156" s="1">
        <v>1</v>
      </c>
      <c r="N156" s="4">
        <v>0.88999999999999968</v>
      </c>
      <c r="O156" s="1"/>
    </row>
    <row r="157" spans="1:15" x14ac:dyDescent="0.25">
      <c r="A157" s="1">
        <v>156</v>
      </c>
      <c r="B157" s="1" t="s">
        <v>1666</v>
      </c>
      <c r="C157" s="10">
        <v>45290</v>
      </c>
      <c r="D157" s="1">
        <v>0</v>
      </c>
      <c r="E157" s="1" t="s">
        <v>213</v>
      </c>
      <c r="F157" s="15">
        <v>24</v>
      </c>
      <c r="G157" s="2">
        <v>5.5</v>
      </c>
      <c r="H157" s="3">
        <v>19</v>
      </c>
      <c r="I157" s="2">
        <v>4.32</v>
      </c>
      <c r="J157" s="4">
        <f t="shared" si="4"/>
        <v>1.1799999999999997</v>
      </c>
      <c r="K157" s="1">
        <v>1</v>
      </c>
      <c r="L157" s="4">
        <f t="shared" si="5"/>
        <v>1.1799999999999997</v>
      </c>
      <c r="M157" s="1"/>
      <c r="N157" s="4"/>
      <c r="O157" s="1"/>
    </row>
    <row r="158" spans="1:15" x14ac:dyDescent="0.25">
      <c r="A158" s="1">
        <v>157</v>
      </c>
      <c r="B158" s="1"/>
      <c r="C158" s="10"/>
      <c r="D158" s="1"/>
      <c r="E158" s="1"/>
      <c r="F158" s="15"/>
      <c r="G158" s="2"/>
      <c r="H158" s="3"/>
      <c r="I158" s="2"/>
      <c r="J158" s="4">
        <f t="shared" si="4"/>
        <v>0</v>
      </c>
      <c r="K158" s="1">
        <v>1</v>
      </c>
      <c r="L158" s="4">
        <f t="shared" si="5"/>
        <v>0</v>
      </c>
      <c r="M158" s="1"/>
      <c r="N158" s="4"/>
      <c r="O158" s="1"/>
    </row>
    <row r="159" spans="1:15" x14ac:dyDescent="0.25">
      <c r="A159" s="1">
        <v>158</v>
      </c>
      <c r="B159" s="1"/>
      <c r="C159" s="10"/>
      <c r="D159" s="1"/>
      <c r="E159" s="11"/>
      <c r="F159" s="15"/>
      <c r="G159" s="2"/>
      <c r="H159" s="3"/>
      <c r="I159" s="2"/>
      <c r="J159" s="4">
        <f t="shared" si="4"/>
        <v>0</v>
      </c>
      <c r="K159" s="1">
        <v>1</v>
      </c>
      <c r="L159" s="4">
        <f t="shared" si="5"/>
        <v>0</v>
      </c>
      <c r="M159" s="1"/>
      <c r="N159" s="4"/>
      <c r="O159" s="1"/>
    </row>
    <row r="160" spans="1:15" x14ac:dyDescent="0.25">
      <c r="A160" s="1">
        <v>159</v>
      </c>
      <c r="B160" s="1"/>
      <c r="C160" s="10"/>
      <c r="D160" s="1"/>
      <c r="E160" s="1"/>
      <c r="F160" s="15"/>
      <c r="G160" s="2"/>
      <c r="H160" s="3"/>
      <c r="I160" s="2"/>
      <c r="J160" s="4">
        <f t="shared" si="4"/>
        <v>0</v>
      </c>
      <c r="K160" s="1">
        <v>1</v>
      </c>
      <c r="L160" s="4">
        <f t="shared" si="5"/>
        <v>0</v>
      </c>
      <c r="M160" s="1"/>
      <c r="N160" s="4"/>
      <c r="O160" s="1"/>
    </row>
    <row r="161" spans="1:15" x14ac:dyDescent="0.25">
      <c r="A161" s="1">
        <v>160</v>
      </c>
      <c r="B161" s="1"/>
      <c r="C161" s="10"/>
      <c r="D161" s="1"/>
      <c r="E161" s="1"/>
      <c r="F161" s="15"/>
      <c r="G161" s="2"/>
      <c r="H161" s="3"/>
      <c r="I161" s="2"/>
      <c r="J161" s="4">
        <f t="shared" si="4"/>
        <v>0</v>
      </c>
      <c r="K161" s="1">
        <v>1</v>
      </c>
      <c r="L161" s="4">
        <f t="shared" si="5"/>
        <v>0</v>
      </c>
      <c r="M161" s="1"/>
      <c r="N161" s="4"/>
      <c r="O161" s="1"/>
    </row>
    <row r="162" spans="1:15" x14ac:dyDescent="0.25">
      <c r="A162" s="1">
        <v>161</v>
      </c>
      <c r="B162" s="1"/>
      <c r="C162" s="10"/>
      <c r="D162" s="1"/>
      <c r="E162" s="1"/>
      <c r="F162" s="15"/>
      <c r="G162" s="2"/>
      <c r="H162" s="3"/>
      <c r="I162" s="2"/>
      <c r="J162" s="4">
        <f t="shared" si="4"/>
        <v>0</v>
      </c>
      <c r="K162" s="1">
        <v>1</v>
      </c>
      <c r="L162" s="4">
        <f t="shared" si="5"/>
        <v>0</v>
      </c>
      <c r="M162" s="1"/>
      <c r="N162" s="4"/>
      <c r="O162" s="1"/>
    </row>
    <row r="163" spans="1:15" x14ac:dyDescent="0.25">
      <c r="A163" s="1">
        <v>162</v>
      </c>
      <c r="B163" s="1"/>
      <c r="C163" s="10"/>
      <c r="D163" s="1"/>
      <c r="E163" s="1"/>
      <c r="F163" s="15"/>
      <c r="G163" s="2"/>
      <c r="H163" s="3"/>
      <c r="I163" s="2"/>
      <c r="J163" s="4">
        <f t="shared" si="4"/>
        <v>0</v>
      </c>
      <c r="K163" s="1">
        <v>1</v>
      </c>
      <c r="L163" s="4">
        <f t="shared" si="5"/>
        <v>0</v>
      </c>
      <c r="M163" s="1"/>
      <c r="N163" s="4"/>
      <c r="O163" s="1"/>
    </row>
    <row r="164" spans="1:15" x14ac:dyDescent="0.25">
      <c r="A164" s="1">
        <v>163</v>
      </c>
      <c r="B164" s="1"/>
      <c r="C164" s="10"/>
      <c r="D164" s="1"/>
      <c r="E164" s="1"/>
      <c r="F164" s="15"/>
      <c r="G164" s="2"/>
      <c r="H164" s="3"/>
      <c r="I164" s="2"/>
      <c r="J164" s="4">
        <f t="shared" si="4"/>
        <v>0</v>
      </c>
      <c r="K164" s="1">
        <v>1</v>
      </c>
      <c r="L164" s="4">
        <f t="shared" si="5"/>
        <v>0</v>
      </c>
      <c r="M164" s="1"/>
      <c r="N164" s="4"/>
      <c r="O164" s="1"/>
    </row>
    <row r="165" spans="1:15" x14ac:dyDescent="0.25">
      <c r="A165" s="1">
        <v>164</v>
      </c>
      <c r="B165" s="1"/>
      <c r="C165" s="10"/>
      <c r="D165" s="1"/>
      <c r="E165" s="1"/>
      <c r="F165" s="15"/>
      <c r="G165" s="2"/>
      <c r="H165" s="3"/>
      <c r="I165" s="2"/>
      <c r="J165" s="4">
        <f t="shared" si="4"/>
        <v>0</v>
      </c>
      <c r="K165" s="1">
        <v>1</v>
      </c>
      <c r="L165" s="4">
        <f t="shared" si="5"/>
        <v>0</v>
      </c>
      <c r="M165" s="1"/>
      <c r="N165" s="4"/>
      <c r="O165" s="1"/>
    </row>
    <row r="166" spans="1:15" x14ac:dyDescent="0.25">
      <c r="A166" s="1">
        <v>165</v>
      </c>
      <c r="B166" s="1"/>
      <c r="C166" s="10"/>
      <c r="D166" s="1"/>
      <c r="E166" s="1"/>
      <c r="F166" s="15"/>
      <c r="G166" s="2"/>
      <c r="H166" s="3"/>
      <c r="I166" s="2"/>
      <c r="J166" s="4">
        <f t="shared" si="4"/>
        <v>0</v>
      </c>
      <c r="K166" s="1">
        <v>1</v>
      </c>
      <c r="L166" s="4">
        <f t="shared" si="5"/>
        <v>0</v>
      </c>
      <c r="M166" s="1"/>
      <c r="N166" s="4"/>
      <c r="O166" s="1"/>
    </row>
    <row r="167" spans="1:15" x14ac:dyDescent="0.25">
      <c r="A167" s="1">
        <v>166</v>
      </c>
      <c r="B167" s="1"/>
      <c r="C167" s="10"/>
      <c r="D167" s="1"/>
      <c r="E167" s="1"/>
      <c r="F167" s="15"/>
      <c r="G167" s="2"/>
      <c r="H167" s="3"/>
      <c r="I167" s="2"/>
      <c r="J167" s="4">
        <f t="shared" si="4"/>
        <v>0</v>
      </c>
      <c r="K167" s="1">
        <v>1</v>
      </c>
      <c r="L167" s="4">
        <f t="shared" si="5"/>
        <v>0</v>
      </c>
      <c r="M167" s="1"/>
      <c r="N167" s="4"/>
      <c r="O167" s="1"/>
    </row>
    <row r="168" spans="1:15" x14ac:dyDescent="0.25">
      <c r="A168" s="1">
        <v>167</v>
      </c>
      <c r="B168" s="1"/>
      <c r="C168" s="10"/>
      <c r="D168" s="1"/>
      <c r="E168" s="1"/>
      <c r="F168" s="15"/>
      <c r="G168" s="2"/>
      <c r="H168" s="3"/>
      <c r="I168" s="2"/>
      <c r="J168" s="4">
        <f t="shared" si="4"/>
        <v>0</v>
      </c>
      <c r="K168" s="1">
        <v>1</v>
      </c>
      <c r="L168" s="4">
        <f t="shared" si="5"/>
        <v>0</v>
      </c>
      <c r="M168" s="1"/>
      <c r="N168" s="4"/>
      <c r="O168" s="1"/>
    </row>
    <row r="169" spans="1:15" x14ac:dyDescent="0.25">
      <c r="A169" s="1">
        <v>168</v>
      </c>
      <c r="B169" s="1"/>
      <c r="C169" s="10"/>
      <c r="D169" s="1"/>
      <c r="E169" s="1"/>
      <c r="F169" s="15"/>
      <c r="G169" s="2"/>
      <c r="H169" s="3"/>
      <c r="I169" s="2"/>
      <c r="J169" s="4">
        <f t="shared" si="4"/>
        <v>0</v>
      </c>
      <c r="K169" s="1">
        <v>1</v>
      </c>
      <c r="L169" s="4">
        <f t="shared" si="5"/>
        <v>0</v>
      </c>
      <c r="M169" s="1"/>
      <c r="N169" s="4"/>
      <c r="O169" s="1"/>
    </row>
    <row r="170" spans="1:15" x14ac:dyDescent="0.25">
      <c r="A170" s="1">
        <v>169</v>
      </c>
      <c r="B170" s="1"/>
      <c r="C170" s="10"/>
      <c r="D170" s="1"/>
      <c r="E170" s="1"/>
      <c r="F170" s="15"/>
      <c r="G170" s="2"/>
      <c r="H170" s="3"/>
      <c r="I170" s="2"/>
      <c r="J170" s="4">
        <f t="shared" si="4"/>
        <v>0</v>
      </c>
      <c r="K170" s="1">
        <v>1</v>
      </c>
      <c r="L170" s="4">
        <f t="shared" si="5"/>
        <v>0</v>
      </c>
      <c r="M170" s="1"/>
      <c r="N170" s="4"/>
      <c r="O170" s="1"/>
    </row>
    <row r="171" spans="1:15" x14ac:dyDescent="0.25">
      <c r="A171" s="1">
        <v>170</v>
      </c>
      <c r="B171" s="1"/>
      <c r="C171" s="10"/>
      <c r="D171" s="1"/>
      <c r="E171" s="1"/>
      <c r="F171" s="15"/>
      <c r="G171" s="2"/>
      <c r="H171" s="3"/>
      <c r="I171" s="2"/>
      <c r="J171" s="4">
        <f t="shared" si="4"/>
        <v>0</v>
      </c>
      <c r="K171" s="1">
        <v>1</v>
      </c>
      <c r="L171" s="4">
        <f t="shared" si="5"/>
        <v>0</v>
      </c>
      <c r="M171" s="1"/>
      <c r="N171" s="4"/>
      <c r="O171" s="1"/>
    </row>
    <row r="172" spans="1:15" x14ac:dyDescent="0.25">
      <c r="A172" s="1">
        <v>171</v>
      </c>
      <c r="B172" s="1"/>
      <c r="C172" s="10"/>
      <c r="D172" s="1"/>
      <c r="E172" s="1"/>
      <c r="F172" s="15"/>
      <c r="G172" s="2"/>
      <c r="H172" s="3"/>
      <c r="I172" s="2"/>
      <c r="J172" s="4">
        <f t="shared" si="4"/>
        <v>0</v>
      </c>
      <c r="K172" s="1">
        <v>1</v>
      </c>
      <c r="L172" s="4">
        <f t="shared" si="5"/>
        <v>0</v>
      </c>
      <c r="M172" s="1"/>
      <c r="N172" s="4"/>
      <c r="O172" s="1"/>
    </row>
    <row r="173" spans="1:15" x14ac:dyDescent="0.25">
      <c r="A173" s="1">
        <v>172</v>
      </c>
      <c r="B173" s="1"/>
      <c r="C173" s="10"/>
      <c r="D173" s="1"/>
      <c r="E173" s="1"/>
      <c r="F173" s="15"/>
      <c r="G173" s="2"/>
      <c r="H173" s="3"/>
      <c r="I173" s="2"/>
      <c r="J173" s="4">
        <f t="shared" si="4"/>
        <v>0</v>
      </c>
      <c r="K173" s="1">
        <v>1</v>
      </c>
      <c r="L173" s="4">
        <f t="shared" si="5"/>
        <v>0</v>
      </c>
      <c r="M173" s="1"/>
      <c r="N173" s="4"/>
      <c r="O173" s="1"/>
    </row>
    <row r="174" spans="1:15" x14ac:dyDescent="0.25">
      <c r="A174" s="1">
        <v>173</v>
      </c>
      <c r="B174" s="1"/>
      <c r="C174" s="10"/>
      <c r="D174" s="1"/>
      <c r="E174" s="1"/>
      <c r="F174" s="15"/>
      <c r="G174" s="2"/>
      <c r="H174" s="3"/>
      <c r="I174" s="2"/>
      <c r="J174" s="4">
        <f t="shared" si="4"/>
        <v>0</v>
      </c>
      <c r="K174" s="1">
        <v>1</v>
      </c>
      <c r="L174" s="4">
        <f t="shared" si="5"/>
        <v>0</v>
      </c>
      <c r="M174" s="1"/>
      <c r="N174" s="4"/>
      <c r="O174" s="1"/>
    </row>
    <row r="175" spans="1:15" x14ac:dyDescent="0.25">
      <c r="A175" s="1">
        <v>174</v>
      </c>
      <c r="B175" s="1"/>
      <c r="C175" s="10"/>
      <c r="D175" s="1"/>
      <c r="E175" s="1"/>
      <c r="F175" s="15"/>
      <c r="G175" s="2"/>
      <c r="H175" s="3"/>
      <c r="I175" s="2"/>
      <c r="J175" s="4">
        <f t="shared" si="4"/>
        <v>0</v>
      </c>
      <c r="K175" s="1">
        <v>1</v>
      </c>
      <c r="L175" s="4">
        <f t="shared" si="5"/>
        <v>0</v>
      </c>
      <c r="M175" s="1"/>
      <c r="N175" s="4"/>
      <c r="O175" s="1"/>
    </row>
    <row r="176" spans="1:15" x14ac:dyDescent="0.25">
      <c r="A176" s="1">
        <v>175</v>
      </c>
      <c r="B176" s="1"/>
      <c r="C176" s="10"/>
      <c r="D176" s="1"/>
      <c r="E176" s="1"/>
      <c r="F176" s="15"/>
      <c r="G176" s="2"/>
      <c r="H176" s="3"/>
      <c r="I176" s="2"/>
      <c r="J176" s="4">
        <f t="shared" si="4"/>
        <v>0</v>
      </c>
      <c r="K176" s="1">
        <v>1</v>
      </c>
      <c r="L176" s="4">
        <f t="shared" si="5"/>
        <v>0</v>
      </c>
      <c r="M176" s="1"/>
      <c r="N176" s="4"/>
      <c r="O176" s="1"/>
    </row>
    <row r="177" spans="1:15" x14ac:dyDescent="0.25">
      <c r="A177" s="1">
        <v>176</v>
      </c>
      <c r="B177" s="1"/>
      <c r="C177" s="10"/>
      <c r="D177" s="1"/>
      <c r="E177" s="11"/>
      <c r="F177" s="15"/>
      <c r="G177" s="2"/>
      <c r="H177" s="3"/>
      <c r="I177" s="2"/>
      <c r="J177" s="4">
        <f t="shared" si="4"/>
        <v>0</v>
      </c>
      <c r="K177" s="1">
        <v>1</v>
      </c>
      <c r="L177" s="4">
        <f t="shared" si="5"/>
        <v>0</v>
      </c>
      <c r="M177" s="1"/>
      <c r="N177" s="4"/>
      <c r="O177" s="1"/>
    </row>
    <row r="178" spans="1:15" x14ac:dyDescent="0.25">
      <c r="A178" s="1">
        <v>177</v>
      </c>
      <c r="B178" s="1"/>
      <c r="C178" s="10"/>
      <c r="D178" s="1"/>
      <c r="E178" s="1"/>
      <c r="F178" s="15"/>
      <c r="G178" s="2"/>
      <c r="H178" s="3"/>
      <c r="I178" s="2"/>
      <c r="J178" s="4">
        <f t="shared" si="4"/>
        <v>0</v>
      </c>
      <c r="K178" s="1">
        <v>1</v>
      </c>
      <c r="L178" s="4">
        <f t="shared" si="5"/>
        <v>0</v>
      </c>
      <c r="M178" s="1"/>
      <c r="N178" s="4"/>
      <c r="O178" s="1"/>
    </row>
    <row r="179" spans="1:15" x14ac:dyDescent="0.25">
      <c r="A179" s="1">
        <v>178</v>
      </c>
      <c r="B179" s="1"/>
      <c r="C179" s="10"/>
      <c r="D179" s="1"/>
      <c r="E179" s="1"/>
      <c r="F179" s="15"/>
      <c r="G179" s="2"/>
      <c r="H179" s="3"/>
      <c r="I179" s="2"/>
      <c r="J179" s="4">
        <f t="shared" si="4"/>
        <v>0</v>
      </c>
      <c r="K179" s="1">
        <v>1</v>
      </c>
      <c r="L179" s="4">
        <f t="shared" si="5"/>
        <v>0</v>
      </c>
      <c r="M179" s="1"/>
      <c r="N179" s="4"/>
      <c r="O179" s="1"/>
    </row>
    <row r="180" spans="1:15" x14ac:dyDescent="0.25">
      <c r="A180" s="1">
        <v>179</v>
      </c>
      <c r="B180" s="1"/>
      <c r="C180" s="10"/>
      <c r="D180" s="1"/>
      <c r="E180" s="1"/>
      <c r="F180" s="15"/>
      <c r="G180" s="2"/>
      <c r="H180" s="3"/>
      <c r="I180" s="2"/>
      <c r="J180" s="4">
        <f t="shared" si="4"/>
        <v>0</v>
      </c>
      <c r="K180" s="1">
        <v>1</v>
      </c>
      <c r="L180" s="4">
        <f t="shared" si="5"/>
        <v>0</v>
      </c>
      <c r="M180" s="1"/>
      <c r="N180" s="4"/>
      <c r="O180" s="1"/>
    </row>
    <row r="181" spans="1:15" x14ac:dyDescent="0.25">
      <c r="A181" s="1">
        <v>180</v>
      </c>
      <c r="B181" s="1"/>
      <c r="C181" s="10"/>
      <c r="D181" s="1"/>
      <c r="E181" s="1"/>
      <c r="F181" s="15"/>
      <c r="G181" s="2"/>
      <c r="H181" s="3"/>
      <c r="I181" s="2"/>
      <c r="J181" s="4">
        <f t="shared" si="4"/>
        <v>0</v>
      </c>
      <c r="K181" s="1">
        <v>1</v>
      </c>
      <c r="L181" s="4">
        <f t="shared" si="5"/>
        <v>0</v>
      </c>
      <c r="M181" s="1"/>
      <c r="N181" s="4"/>
      <c r="O181" s="1"/>
    </row>
    <row r="182" spans="1:15" x14ac:dyDescent="0.25">
      <c r="A182" s="1">
        <v>181</v>
      </c>
      <c r="B182" s="1"/>
      <c r="C182" s="10"/>
      <c r="D182" s="1"/>
      <c r="E182" s="1"/>
      <c r="F182" s="15"/>
      <c r="G182" s="2"/>
      <c r="H182" s="3"/>
      <c r="I182" s="2"/>
      <c r="J182" s="4">
        <f t="shared" si="4"/>
        <v>0</v>
      </c>
      <c r="K182" s="1">
        <v>1</v>
      </c>
      <c r="L182" s="4">
        <f t="shared" si="5"/>
        <v>0</v>
      </c>
      <c r="M182" s="1"/>
      <c r="N182" s="4"/>
      <c r="O182" s="1"/>
    </row>
    <row r="183" spans="1:15" x14ac:dyDescent="0.25">
      <c r="A183" s="1">
        <v>182</v>
      </c>
      <c r="B183" s="1"/>
      <c r="C183" s="10"/>
      <c r="D183" s="1"/>
      <c r="E183" s="1"/>
      <c r="F183" s="15"/>
      <c r="G183" s="2"/>
      <c r="H183" s="3"/>
      <c r="I183" s="2"/>
      <c r="J183" s="4">
        <f t="shared" si="4"/>
        <v>0</v>
      </c>
      <c r="K183" s="1">
        <v>1</v>
      </c>
      <c r="L183" s="4">
        <f t="shared" si="5"/>
        <v>0</v>
      </c>
      <c r="M183" s="1"/>
      <c r="N183" s="4"/>
      <c r="O183" s="1"/>
    </row>
    <row r="184" spans="1:15" x14ac:dyDescent="0.25">
      <c r="A184" s="1">
        <v>183</v>
      </c>
      <c r="B184" s="1"/>
      <c r="C184" s="10"/>
      <c r="D184" s="1"/>
      <c r="E184" s="1"/>
      <c r="F184" s="15"/>
      <c r="G184" s="2"/>
      <c r="H184" s="3"/>
      <c r="I184" s="2"/>
      <c r="J184" s="4">
        <f t="shared" si="4"/>
        <v>0</v>
      </c>
      <c r="K184" s="1">
        <v>1</v>
      </c>
      <c r="L184" s="4">
        <f t="shared" si="5"/>
        <v>0</v>
      </c>
      <c r="M184" s="1"/>
      <c r="N184" s="4"/>
      <c r="O184" s="1"/>
    </row>
    <row r="185" spans="1:15" x14ac:dyDescent="0.25">
      <c r="A185" s="1">
        <v>184</v>
      </c>
      <c r="B185" s="1"/>
      <c r="C185" s="10"/>
      <c r="D185" s="1"/>
      <c r="E185" s="1"/>
      <c r="F185" s="15"/>
      <c r="G185" s="2"/>
      <c r="H185" s="3"/>
      <c r="I185" s="2"/>
      <c r="J185" s="4">
        <f t="shared" si="4"/>
        <v>0</v>
      </c>
      <c r="K185" s="1">
        <v>1</v>
      </c>
      <c r="L185" s="4">
        <f t="shared" si="5"/>
        <v>0</v>
      </c>
      <c r="M185" s="1"/>
      <c r="N185" s="4"/>
      <c r="O185" s="1"/>
    </row>
    <row r="186" spans="1:15" x14ac:dyDescent="0.25">
      <c r="A186" s="1">
        <v>185</v>
      </c>
      <c r="B186" s="1"/>
      <c r="C186" s="10"/>
      <c r="D186" s="1"/>
      <c r="E186" s="1"/>
      <c r="F186" s="15"/>
      <c r="G186" s="2"/>
      <c r="H186" s="3"/>
      <c r="I186" s="2"/>
      <c r="J186" s="4">
        <f t="shared" si="4"/>
        <v>0</v>
      </c>
      <c r="K186" s="1">
        <v>1</v>
      </c>
      <c r="L186" s="4">
        <f t="shared" si="5"/>
        <v>0</v>
      </c>
      <c r="M186" s="1"/>
      <c r="N186" s="4"/>
      <c r="O186" s="1"/>
    </row>
    <row r="187" spans="1:15" x14ac:dyDescent="0.25">
      <c r="A187" s="1">
        <v>186</v>
      </c>
      <c r="B187" s="1"/>
      <c r="C187" s="10"/>
      <c r="D187" s="1"/>
      <c r="E187" s="1"/>
      <c r="F187" s="15"/>
      <c r="G187" s="2"/>
      <c r="H187" s="3"/>
      <c r="I187" s="2"/>
      <c r="J187" s="4">
        <f t="shared" si="4"/>
        <v>0</v>
      </c>
      <c r="K187" s="1">
        <v>1</v>
      </c>
      <c r="L187" s="4">
        <f t="shared" si="5"/>
        <v>0</v>
      </c>
      <c r="M187" s="1"/>
      <c r="N187" s="4"/>
      <c r="O187" s="1"/>
    </row>
    <row r="188" spans="1:15" x14ac:dyDescent="0.25">
      <c r="A188" s="1">
        <v>187</v>
      </c>
      <c r="B188" s="1"/>
      <c r="C188" s="10"/>
      <c r="D188" s="1"/>
      <c r="E188" s="1"/>
      <c r="F188" s="15"/>
      <c r="G188" s="2"/>
      <c r="H188" s="3"/>
      <c r="I188" s="2"/>
      <c r="J188" s="4">
        <f t="shared" si="4"/>
        <v>0</v>
      </c>
      <c r="K188" s="1">
        <v>1</v>
      </c>
      <c r="L188" s="4">
        <f t="shared" si="5"/>
        <v>0</v>
      </c>
      <c r="M188" s="1"/>
      <c r="N188" s="4"/>
      <c r="O188" s="1"/>
    </row>
    <row r="189" spans="1:15" x14ac:dyDescent="0.25">
      <c r="A189" s="1">
        <v>188</v>
      </c>
      <c r="B189" s="1"/>
      <c r="C189" s="10"/>
      <c r="D189" s="1"/>
      <c r="E189" s="1"/>
      <c r="F189" s="15"/>
      <c r="G189" s="2"/>
      <c r="H189" s="3"/>
      <c r="I189" s="2"/>
      <c r="J189" s="4">
        <f t="shared" si="4"/>
        <v>0</v>
      </c>
      <c r="K189" s="1">
        <v>1</v>
      </c>
      <c r="L189" s="4">
        <f t="shared" si="5"/>
        <v>0</v>
      </c>
      <c r="M189" s="1"/>
      <c r="N189" s="4"/>
      <c r="O189" s="1"/>
    </row>
    <row r="190" spans="1:15" x14ac:dyDescent="0.25">
      <c r="A190" s="1">
        <v>189</v>
      </c>
      <c r="B190" s="1"/>
      <c r="C190" s="10"/>
      <c r="D190" s="1"/>
      <c r="E190" s="1"/>
      <c r="F190" s="15"/>
      <c r="G190" s="2"/>
      <c r="H190" s="3"/>
      <c r="I190" s="2"/>
      <c r="J190" s="4">
        <f t="shared" si="4"/>
        <v>0</v>
      </c>
      <c r="K190" s="1">
        <v>1</v>
      </c>
      <c r="L190" s="4">
        <f t="shared" si="5"/>
        <v>0</v>
      </c>
      <c r="M190" s="1"/>
      <c r="N190" s="4"/>
      <c r="O190" s="1"/>
    </row>
    <row r="191" spans="1:15" x14ac:dyDescent="0.25">
      <c r="A191" s="1">
        <v>190</v>
      </c>
      <c r="B191" s="1"/>
      <c r="C191" s="10"/>
      <c r="D191" s="1"/>
      <c r="E191" s="1"/>
      <c r="F191" s="15"/>
      <c r="G191" s="2"/>
      <c r="H191" s="3"/>
      <c r="I191" s="2"/>
      <c r="J191" s="4">
        <f t="shared" si="4"/>
        <v>0</v>
      </c>
      <c r="K191" s="1">
        <v>1</v>
      </c>
      <c r="L191" s="4">
        <f t="shared" si="5"/>
        <v>0</v>
      </c>
      <c r="M191" s="1"/>
      <c r="N191" s="4"/>
      <c r="O191" s="1"/>
    </row>
    <row r="192" spans="1:15" x14ac:dyDescent="0.25">
      <c r="A192" s="1">
        <v>191</v>
      </c>
      <c r="B192" s="1"/>
      <c r="C192" s="10"/>
      <c r="D192" s="1"/>
      <c r="E192" s="1"/>
      <c r="F192" s="15"/>
      <c r="G192" s="2"/>
      <c r="H192" s="3"/>
      <c r="I192" s="2"/>
      <c r="J192" s="4">
        <f t="shared" si="4"/>
        <v>0</v>
      </c>
      <c r="K192" s="1">
        <v>1</v>
      </c>
      <c r="L192" s="4">
        <f t="shared" si="5"/>
        <v>0</v>
      </c>
      <c r="M192" s="1"/>
      <c r="N192" s="4"/>
      <c r="O192" s="1"/>
    </row>
    <row r="193" spans="1:15" x14ac:dyDescent="0.25">
      <c r="A193" s="1">
        <v>192</v>
      </c>
      <c r="B193" s="1"/>
      <c r="C193" s="10"/>
      <c r="D193" s="1"/>
      <c r="E193" s="1"/>
      <c r="F193" s="15"/>
      <c r="G193" s="2"/>
      <c r="H193" s="3"/>
      <c r="I193" s="2"/>
      <c r="J193" s="4">
        <f t="shared" si="4"/>
        <v>0</v>
      </c>
      <c r="K193" s="1">
        <v>1</v>
      </c>
      <c r="L193" s="4">
        <f t="shared" si="5"/>
        <v>0</v>
      </c>
      <c r="M193" s="1"/>
      <c r="N193" s="4"/>
      <c r="O193" s="1"/>
    </row>
    <row r="194" spans="1:15" x14ac:dyDescent="0.25">
      <c r="A194" s="1">
        <v>193</v>
      </c>
      <c r="B194" s="1"/>
      <c r="C194" s="10"/>
      <c r="D194" s="1"/>
      <c r="E194" s="1"/>
      <c r="F194" s="15"/>
      <c r="G194" s="2"/>
      <c r="H194" s="3"/>
      <c r="I194" s="2"/>
      <c r="J194" s="4">
        <f t="shared" ref="J194:J240" si="6">G194-I194</f>
        <v>0</v>
      </c>
      <c r="K194" s="1">
        <v>1</v>
      </c>
      <c r="L194" s="4">
        <f t="shared" ref="L194:L240" si="7">(G194-I194-D194)*K194</f>
        <v>0</v>
      </c>
      <c r="M194" s="1"/>
      <c r="N194" s="4"/>
      <c r="O194" s="1"/>
    </row>
    <row r="195" spans="1:15" x14ac:dyDescent="0.25">
      <c r="A195" s="1">
        <v>194</v>
      </c>
      <c r="B195" s="1"/>
      <c r="C195" s="10"/>
      <c r="D195" s="1"/>
      <c r="E195" s="1"/>
      <c r="F195" s="15"/>
      <c r="G195" s="2"/>
      <c r="H195" s="3"/>
      <c r="I195" s="2"/>
      <c r="J195" s="4">
        <f t="shared" si="6"/>
        <v>0</v>
      </c>
      <c r="K195" s="1">
        <v>1</v>
      </c>
      <c r="L195" s="4">
        <f t="shared" si="7"/>
        <v>0</v>
      </c>
      <c r="M195" s="1"/>
      <c r="N195" s="4"/>
      <c r="O195" s="1"/>
    </row>
    <row r="196" spans="1:15" x14ac:dyDescent="0.25">
      <c r="A196" s="1">
        <v>195</v>
      </c>
      <c r="B196" s="1"/>
      <c r="C196" s="10"/>
      <c r="D196" s="1"/>
      <c r="E196" s="1"/>
      <c r="F196" s="15"/>
      <c r="G196" s="2"/>
      <c r="H196" s="3"/>
      <c r="I196" s="2"/>
      <c r="J196" s="4">
        <f t="shared" si="6"/>
        <v>0</v>
      </c>
      <c r="K196" s="1">
        <v>1</v>
      </c>
      <c r="L196" s="4">
        <f t="shared" si="7"/>
        <v>0</v>
      </c>
      <c r="M196" s="1"/>
      <c r="N196" s="4"/>
      <c r="O196" s="1"/>
    </row>
    <row r="197" spans="1:15" x14ac:dyDescent="0.25">
      <c r="A197" s="1">
        <v>196</v>
      </c>
      <c r="B197" s="1"/>
      <c r="C197" s="10"/>
      <c r="D197" s="1"/>
      <c r="E197" s="1"/>
      <c r="F197" s="15"/>
      <c r="G197" s="2"/>
      <c r="H197" s="3"/>
      <c r="I197" s="2"/>
      <c r="J197" s="4">
        <f t="shared" si="6"/>
        <v>0</v>
      </c>
      <c r="K197" s="1">
        <v>1</v>
      </c>
      <c r="L197" s="4">
        <f t="shared" si="7"/>
        <v>0</v>
      </c>
      <c r="M197" s="1"/>
      <c r="N197" s="4"/>
      <c r="O197" s="1"/>
    </row>
    <row r="198" spans="1:15" x14ac:dyDescent="0.25">
      <c r="A198" s="1">
        <v>197</v>
      </c>
      <c r="B198" s="1"/>
      <c r="C198" s="10"/>
      <c r="D198" s="1"/>
      <c r="E198" s="1"/>
      <c r="F198" s="15"/>
      <c r="G198" s="2"/>
      <c r="H198" s="3"/>
      <c r="I198" s="2"/>
      <c r="J198" s="4">
        <f t="shared" si="6"/>
        <v>0</v>
      </c>
      <c r="K198" s="1">
        <v>1</v>
      </c>
      <c r="L198" s="4">
        <f t="shared" si="7"/>
        <v>0</v>
      </c>
      <c r="M198" s="1"/>
      <c r="N198" s="4"/>
      <c r="O198" s="1"/>
    </row>
    <row r="199" spans="1:15" x14ac:dyDescent="0.25">
      <c r="A199" s="1">
        <v>198</v>
      </c>
      <c r="B199" s="1"/>
      <c r="C199" s="10"/>
      <c r="D199" s="1"/>
      <c r="E199" s="1"/>
      <c r="F199" s="15"/>
      <c r="G199" s="2"/>
      <c r="H199" s="3"/>
      <c r="I199" s="2"/>
      <c r="J199" s="4">
        <f t="shared" si="6"/>
        <v>0</v>
      </c>
      <c r="K199" s="1">
        <v>1</v>
      </c>
      <c r="L199" s="4">
        <f t="shared" si="7"/>
        <v>0</v>
      </c>
      <c r="M199" s="1"/>
      <c r="N199" s="4"/>
      <c r="O199" s="1"/>
    </row>
    <row r="200" spans="1:15" x14ac:dyDescent="0.25">
      <c r="A200" s="1">
        <v>199</v>
      </c>
      <c r="B200" s="1"/>
      <c r="C200" s="10"/>
      <c r="D200" s="1"/>
      <c r="E200" s="1"/>
      <c r="F200" s="15"/>
      <c r="G200" s="2"/>
      <c r="H200" s="3"/>
      <c r="I200" s="2"/>
      <c r="J200" s="4">
        <f t="shared" si="6"/>
        <v>0</v>
      </c>
      <c r="K200" s="1">
        <v>1</v>
      </c>
      <c r="L200" s="4">
        <f t="shared" si="7"/>
        <v>0</v>
      </c>
      <c r="M200" s="1"/>
      <c r="N200" s="4"/>
      <c r="O200" s="1"/>
    </row>
    <row r="201" spans="1:15" x14ac:dyDescent="0.25">
      <c r="A201" s="1">
        <v>200</v>
      </c>
      <c r="B201" s="1"/>
      <c r="C201" s="10"/>
      <c r="D201" s="1"/>
      <c r="E201" s="1"/>
      <c r="F201" s="15"/>
      <c r="G201" s="2"/>
      <c r="H201" s="3"/>
      <c r="I201" s="2"/>
      <c r="J201" s="4">
        <f t="shared" si="6"/>
        <v>0</v>
      </c>
      <c r="K201" s="1">
        <v>1</v>
      </c>
      <c r="L201" s="4">
        <f t="shared" si="7"/>
        <v>0</v>
      </c>
      <c r="M201" s="1"/>
      <c r="N201" s="4"/>
      <c r="O201" s="1"/>
    </row>
    <row r="202" spans="1:15" x14ac:dyDescent="0.25">
      <c r="A202" s="1">
        <v>201</v>
      </c>
      <c r="B202" s="1"/>
      <c r="C202" s="10"/>
      <c r="D202" s="1"/>
      <c r="E202" s="1"/>
      <c r="F202" s="15"/>
      <c r="G202" s="2"/>
      <c r="H202" s="3"/>
      <c r="I202" s="2"/>
      <c r="J202" s="4">
        <f t="shared" si="6"/>
        <v>0</v>
      </c>
      <c r="K202" s="1">
        <v>1</v>
      </c>
      <c r="L202" s="4">
        <f t="shared" si="7"/>
        <v>0</v>
      </c>
      <c r="M202" s="1"/>
      <c r="N202" s="4"/>
      <c r="O202" s="1"/>
    </row>
    <row r="203" spans="1:15" x14ac:dyDescent="0.25">
      <c r="A203" s="1">
        <v>202</v>
      </c>
      <c r="B203" s="1"/>
      <c r="C203" s="10"/>
      <c r="D203" s="1"/>
      <c r="E203" s="1"/>
      <c r="F203" s="15"/>
      <c r="G203" s="2"/>
      <c r="H203" s="3"/>
      <c r="I203" s="2"/>
      <c r="J203" s="4">
        <f t="shared" si="6"/>
        <v>0</v>
      </c>
      <c r="K203" s="1">
        <v>1</v>
      </c>
      <c r="L203" s="4">
        <f t="shared" si="7"/>
        <v>0</v>
      </c>
      <c r="M203" s="1"/>
      <c r="N203" s="4"/>
      <c r="O203" s="1"/>
    </row>
    <row r="204" spans="1:15" x14ac:dyDescent="0.25">
      <c r="A204" s="1">
        <v>203</v>
      </c>
      <c r="B204" s="1"/>
      <c r="C204" s="1"/>
      <c r="D204" s="1"/>
      <c r="E204" s="1"/>
      <c r="F204" s="15"/>
      <c r="G204" s="2"/>
      <c r="H204" s="3"/>
      <c r="I204" s="2"/>
      <c r="J204" s="4">
        <f t="shared" si="6"/>
        <v>0</v>
      </c>
      <c r="K204" s="1">
        <v>1</v>
      </c>
      <c r="L204" s="4">
        <f t="shared" si="7"/>
        <v>0</v>
      </c>
      <c r="M204" s="1"/>
      <c r="N204" s="4"/>
      <c r="O204" s="1"/>
    </row>
    <row r="205" spans="1:15" x14ac:dyDescent="0.25">
      <c r="A205" s="1">
        <v>204</v>
      </c>
      <c r="B205" s="1"/>
      <c r="C205" s="1"/>
      <c r="D205" s="1"/>
      <c r="E205" s="1"/>
      <c r="F205" s="15"/>
      <c r="G205" s="2"/>
      <c r="H205" s="3"/>
      <c r="I205" s="2"/>
      <c r="J205" s="4">
        <f t="shared" si="6"/>
        <v>0</v>
      </c>
      <c r="K205" s="1">
        <v>1</v>
      </c>
      <c r="L205" s="4">
        <f t="shared" si="7"/>
        <v>0</v>
      </c>
      <c r="M205" s="1"/>
      <c r="N205" s="4"/>
      <c r="O205" s="1"/>
    </row>
    <row r="206" spans="1:15" x14ac:dyDescent="0.25">
      <c r="A206" s="1">
        <v>205</v>
      </c>
      <c r="B206" s="1"/>
      <c r="C206" s="1"/>
      <c r="D206" s="1"/>
      <c r="E206" s="1"/>
      <c r="F206" s="15"/>
      <c r="G206" s="2"/>
      <c r="H206" s="3"/>
      <c r="I206" s="2"/>
      <c r="J206" s="4">
        <f t="shared" si="6"/>
        <v>0</v>
      </c>
      <c r="K206" s="1">
        <v>1</v>
      </c>
      <c r="L206" s="4">
        <f t="shared" si="7"/>
        <v>0</v>
      </c>
      <c r="M206" s="1"/>
      <c r="N206" s="4"/>
      <c r="O206" s="1"/>
    </row>
    <row r="207" spans="1:15" x14ac:dyDescent="0.25">
      <c r="A207" s="1">
        <v>206</v>
      </c>
      <c r="B207" s="1"/>
      <c r="C207" s="1"/>
      <c r="D207" s="1"/>
      <c r="E207" s="1"/>
      <c r="F207" s="15"/>
      <c r="G207" s="2"/>
      <c r="H207" s="3"/>
      <c r="I207" s="2"/>
      <c r="J207" s="4">
        <f t="shared" si="6"/>
        <v>0</v>
      </c>
      <c r="K207" s="1">
        <v>1</v>
      </c>
      <c r="L207" s="4">
        <f t="shared" si="7"/>
        <v>0</v>
      </c>
      <c r="M207" s="1"/>
      <c r="N207" s="4"/>
      <c r="O207" s="1"/>
    </row>
    <row r="208" spans="1:15" x14ac:dyDescent="0.25">
      <c r="A208" s="1">
        <v>207</v>
      </c>
      <c r="B208" s="1"/>
      <c r="C208" s="1"/>
      <c r="D208" s="1"/>
      <c r="E208" s="1"/>
      <c r="F208" s="15"/>
      <c r="G208" s="2"/>
      <c r="H208" s="3"/>
      <c r="I208" s="2"/>
      <c r="J208" s="4">
        <f t="shared" si="6"/>
        <v>0</v>
      </c>
      <c r="K208" s="1">
        <v>1</v>
      </c>
      <c r="L208" s="4">
        <f t="shared" si="7"/>
        <v>0</v>
      </c>
      <c r="M208" s="1"/>
      <c r="N208" s="4"/>
      <c r="O208" s="1"/>
    </row>
    <row r="209" spans="1:15" x14ac:dyDescent="0.25">
      <c r="A209" s="1">
        <v>208</v>
      </c>
      <c r="B209" s="1"/>
      <c r="C209" s="1"/>
      <c r="D209" s="1"/>
      <c r="E209" s="1"/>
      <c r="F209" s="15"/>
      <c r="G209" s="2"/>
      <c r="H209" s="3"/>
      <c r="I209" s="2"/>
      <c r="J209" s="4">
        <f t="shared" si="6"/>
        <v>0</v>
      </c>
      <c r="K209" s="1">
        <v>1</v>
      </c>
      <c r="L209" s="4">
        <f t="shared" si="7"/>
        <v>0</v>
      </c>
      <c r="M209" s="1"/>
      <c r="N209" s="4"/>
      <c r="O209" s="1"/>
    </row>
    <row r="210" spans="1:15" x14ac:dyDescent="0.25">
      <c r="A210" s="1">
        <v>209</v>
      </c>
      <c r="B210" s="1"/>
      <c r="C210" s="1"/>
      <c r="D210" s="1"/>
      <c r="E210" s="1"/>
      <c r="F210" s="15"/>
      <c r="G210" s="2"/>
      <c r="H210" s="3"/>
      <c r="I210" s="2"/>
      <c r="J210" s="4">
        <f t="shared" si="6"/>
        <v>0</v>
      </c>
      <c r="K210" s="1">
        <v>1</v>
      </c>
      <c r="L210" s="4">
        <f t="shared" si="7"/>
        <v>0</v>
      </c>
      <c r="M210" s="1"/>
      <c r="N210" s="4"/>
      <c r="O210" s="1"/>
    </row>
    <row r="211" spans="1:15" x14ac:dyDescent="0.25">
      <c r="A211" s="1">
        <v>210</v>
      </c>
      <c r="B211" s="1"/>
      <c r="C211" s="1"/>
      <c r="D211" s="1"/>
      <c r="E211" s="1"/>
      <c r="F211" s="15"/>
      <c r="G211" s="2"/>
      <c r="H211" s="3"/>
      <c r="I211" s="2"/>
      <c r="J211" s="4">
        <f t="shared" si="6"/>
        <v>0</v>
      </c>
      <c r="K211" s="1">
        <v>1</v>
      </c>
      <c r="L211" s="4">
        <f t="shared" si="7"/>
        <v>0</v>
      </c>
      <c r="M211" s="1"/>
      <c r="N211" s="4"/>
      <c r="O211" s="1"/>
    </row>
    <row r="212" spans="1:15" x14ac:dyDescent="0.25">
      <c r="A212" s="1">
        <v>211</v>
      </c>
      <c r="B212" s="1"/>
      <c r="C212" s="1"/>
      <c r="D212" s="1"/>
      <c r="E212" s="1"/>
      <c r="F212" s="15"/>
      <c r="G212" s="2"/>
      <c r="H212" s="3"/>
      <c r="I212" s="2"/>
      <c r="J212" s="4">
        <f t="shared" si="6"/>
        <v>0</v>
      </c>
      <c r="K212" s="1">
        <v>1</v>
      </c>
      <c r="L212" s="4">
        <f t="shared" si="7"/>
        <v>0</v>
      </c>
      <c r="M212" s="1"/>
      <c r="N212" s="4"/>
      <c r="O212" s="1"/>
    </row>
    <row r="213" spans="1:15" x14ac:dyDescent="0.25">
      <c r="A213" s="1">
        <v>212</v>
      </c>
      <c r="B213" s="1"/>
      <c r="C213" s="1"/>
      <c r="D213" s="1"/>
      <c r="E213" s="1"/>
      <c r="F213" s="15"/>
      <c r="G213" s="2"/>
      <c r="H213" s="3"/>
      <c r="I213" s="2"/>
      <c r="J213" s="4">
        <f t="shared" si="6"/>
        <v>0</v>
      </c>
      <c r="K213" s="1">
        <v>1</v>
      </c>
      <c r="L213" s="4">
        <f t="shared" si="7"/>
        <v>0</v>
      </c>
      <c r="M213" s="1"/>
      <c r="N213" s="4"/>
      <c r="O213" s="1"/>
    </row>
    <row r="214" spans="1:15" x14ac:dyDescent="0.25">
      <c r="A214" s="1">
        <v>213</v>
      </c>
      <c r="B214" s="1"/>
      <c r="C214" s="1"/>
      <c r="D214" s="1"/>
      <c r="E214" s="1"/>
      <c r="F214" s="15"/>
      <c r="G214" s="2"/>
      <c r="H214" s="3"/>
      <c r="I214" s="2"/>
      <c r="J214" s="4">
        <f t="shared" si="6"/>
        <v>0</v>
      </c>
      <c r="K214" s="1">
        <v>1</v>
      </c>
      <c r="L214" s="4">
        <f t="shared" si="7"/>
        <v>0</v>
      </c>
      <c r="M214" s="1"/>
      <c r="N214" s="4"/>
      <c r="O214" s="1"/>
    </row>
    <row r="215" spans="1:15" x14ac:dyDescent="0.25">
      <c r="A215" s="1">
        <v>214</v>
      </c>
      <c r="B215" s="1"/>
      <c r="C215" s="1"/>
      <c r="D215" s="1"/>
      <c r="E215" s="1"/>
      <c r="F215" s="15"/>
      <c r="G215" s="2"/>
      <c r="H215" s="3"/>
      <c r="I215" s="2"/>
      <c r="J215" s="4">
        <f t="shared" si="6"/>
        <v>0</v>
      </c>
      <c r="K215" s="1">
        <v>1</v>
      </c>
      <c r="L215" s="4">
        <f t="shared" si="7"/>
        <v>0</v>
      </c>
      <c r="M215" s="1"/>
      <c r="N215" s="4"/>
      <c r="O215" s="1"/>
    </row>
    <row r="216" spans="1:15" x14ac:dyDescent="0.25">
      <c r="A216" s="1">
        <v>215</v>
      </c>
      <c r="B216" s="1"/>
      <c r="C216" s="1"/>
      <c r="D216" s="1"/>
      <c r="E216" s="1"/>
      <c r="F216" s="15"/>
      <c r="G216" s="2"/>
      <c r="H216" s="3"/>
      <c r="I216" s="2"/>
      <c r="J216" s="4">
        <f t="shared" si="6"/>
        <v>0</v>
      </c>
      <c r="K216" s="1">
        <v>1</v>
      </c>
      <c r="L216" s="4">
        <f t="shared" si="7"/>
        <v>0</v>
      </c>
      <c r="M216" s="1"/>
      <c r="N216" s="4"/>
      <c r="O216" s="1"/>
    </row>
    <row r="217" spans="1:15" x14ac:dyDescent="0.25">
      <c r="A217" s="1">
        <v>216</v>
      </c>
      <c r="B217" s="1"/>
      <c r="C217" s="1"/>
      <c r="D217" s="1"/>
      <c r="E217" s="1"/>
      <c r="F217" s="15"/>
      <c r="G217" s="2"/>
      <c r="H217" s="3"/>
      <c r="I217" s="2"/>
      <c r="J217" s="4">
        <f t="shared" si="6"/>
        <v>0</v>
      </c>
      <c r="K217" s="1">
        <v>1</v>
      </c>
      <c r="L217" s="4">
        <f t="shared" si="7"/>
        <v>0</v>
      </c>
      <c r="M217" s="1"/>
      <c r="N217" s="4"/>
      <c r="O217" s="1"/>
    </row>
    <row r="218" spans="1:15" x14ac:dyDescent="0.25">
      <c r="A218" s="1">
        <v>217</v>
      </c>
      <c r="B218" s="1"/>
      <c r="C218" s="1"/>
      <c r="D218" s="1"/>
      <c r="E218" s="1"/>
      <c r="F218" s="15"/>
      <c r="G218" s="2"/>
      <c r="H218" s="3"/>
      <c r="I218" s="2"/>
      <c r="J218" s="4">
        <f t="shared" si="6"/>
        <v>0</v>
      </c>
      <c r="K218" s="1">
        <v>1</v>
      </c>
      <c r="L218" s="4">
        <f t="shared" si="7"/>
        <v>0</v>
      </c>
      <c r="M218" s="1"/>
      <c r="N218" s="4"/>
      <c r="O218" s="1"/>
    </row>
    <row r="219" spans="1:15" x14ac:dyDescent="0.25">
      <c r="A219" s="1">
        <v>218</v>
      </c>
      <c r="B219" s="1"/>
      <c r="C219" s="1"/>
      <c r="D219" s="1"/>
      <c r="E219" s="1"/>
      <c r="F219" s="15"/>
      <c r="G219" s="2"/>
      <c r="H219" s="3"/>
      <c r="I219" s="2"/>
      <c r="J219" s="4">
        <f t="shared" si="6"/>
        <v>0</v>
      </c>
      <c r="K219" s="1">
        <v>1</v>
      </c>
      <c r="L219" s="4">
        <f t="shared" si="7"/>
        <v>0</v>
      </c>
      <c r="M219" s="1"/>
      <c r="N219" s="4"/>
      <c r="O219" s="1"/>
    </row>
    <row r="220" spans="1:15" x14ac:dyDescent="0.25">
      <c r="A220" s="1">
        <v>219</v>
      </c>
      <c r="B220" s="1"/>
      <c r="C220" s="1"/>
      <c r="D220" s="1"/>
      <c r="E220" s="1"/>
      <c r="F220" s="15"/>
      <c r="G220" s="2"/>
      <c r="H220" s="3"/>
      <c r="I220" s="2"/>
      <c r="J220" s="4">
        <f t="shared" si="6"/>
        <v>0</v>
      </c>
      <c r="K220" s="1">
        <v>1</v>
      </c>
      <c r="L220" s="4">
        <f t="shared" si="7"/>
        <v>0</v>
      </c>
      <c r="M220" s="1"/>
      <c r="N220" s="4"/>
      <c r="O220" s="1"/>
    </row>
    <row r="221" spans="1:15" x14ac:dyDescent="0.25">
      <c r="A221" s="1">
        <v>220</v>
      </c>
      <c r="B221" s="1"/>
      <c r="C221" s="1"/>
      <c r="D221" s="1"/>
      <c r="E221" s="1"/>
      <c r="F221" s="15"/>
      <c r="G221" s="2"/>
      <c r="H221" s="3"/>
      <c r="I221" s="2"/>
      <c r="J221" s="4">
        <f t="shared" si="6"/>
        <v>0</v>
      </c>
      <c r="K221" s="1">
        <v>1</v>
      </c>
      <c r="L221" s="4">
        <f t="shared" si="7"/>
        <v>0</v>
      </c>
      <c r="M221" s="1"/>
      <c r="N221" s="4"/>
      <c r="O221" s="1"/>
    </row>
    <row r="222" spans="1:15" x14ac:dyDescent="0.25">
      <c r="A222" s="1">
        <v>221</v>
      </c>
      <c r="B222" s="1"/>
      <c r="C222" s="1"/>
      <c r="D222" s="1"/>
      <c r="E222" s="1"/>
      <c r="F222" s="15"/>
      <c r="G222" s="2"/>
      <c r="H222" s="3"/>
      <c r="I222" s="2"/>
      <c r="J222" s="4">
        <f t="shared" si="6"/>
        <v>0</v>
      </c>
      <c r="K222" s="1">
        <v>1</v>
      </c>
      <c r="L222" s="4">
        <f t="shared" si="7"/>
        <v>0</v>
      </c>
      <c r="M222" s="1"/>
      <c r="N222" s="4"/>
      <c r="O222" s="1"/>
    </row>
    <row r="223" spans="1:15" x14ac:dyDescent="0.25">
      <c r="A223" s="1">
        <v>222</v>
      </c>
      <c r="B223" s="1"/>
      <c r="C223" s="1"/>
      <c r="D223" s="1"/>
      <c r="E223" s="1"/>
      <c r="F223" s="15"/>
      <c r="G223" s="2"/>
      <c r="H223" s="3"/>
      <c r="I223" s="2"/>
      <c r="J223" s="4">
        <f t="shared" si="6"/>
        <v>0</v>
      </c>
      <c r="K223" s="1">
        <v>1</v>
      </c>
      <c r="L223" s="4">
        <f t="shared" si="7"/>
        <v>0</v>
      </c>
      <c r="M223" s="1"/>
      <c r="N223" s="4"/>
      <c r="O223" s="1"/>
    </row>
    <row r="224" spans="1:15" x14ac:dyDescent="0.25">
      <c r="A224" s="1">
        <v>223</v>
      </c>
      <c r="B224" s="1"/>
      <c r="C224" s="1"/>
      <c r="D224" s="1"/>
      <c r="E224" s="1"/>
      <c r="F224" s="15"/>
      <c r="G224" s="2"/>
      <c r="H224" s="3"/>
      <c r="I224" s="2"/>
      <c r="J224" s="4">
        <f t="shared" si="6"/>
        <v>0</v>
      </c>
      <c r="K224" s="1">
        <v>1</v>
      </c>
      <c r="L224" s="4">
        <f t="shared" si="7"/>
        <v>0</v>
      </c>
      <c r="M224" s="1"/>
      <c r="N224" s="4"/>
      <c r="O224" s="1"/>
    </row>
    <row r="225" spans="1:15" x14ac:dyDescent="0.25">
      <c r="A225" s="1">
        <v>224</v>
      </c>
      <c r="B225" s="1"/>
      <c r="C225" s="1"/>
      <c r="D225" s="1"/>
      <c r="E225" s="1"/>
      <c r="F225" s="15"/>
      <c r="G225" s="2"/>
      <c r="H225" s="3"/>
      <c r="I225" s="2"/>
      <c r="J225" s="4">
        <f t="shared" si="6"/>
        <v>0</v>
      </c>
      <c r="K225" s="1">
        <v>1</v>
      </c>
      <c r="L225" s="4">
        <f t="shared" si="7"/>
        <v>0</v>
      </c>
      <c r="M225" s="1"/>
      <c r="N225" s="4"/>
      <c r="O225" s="1"/>
    </row>
    <row r="226" spans="1:15" x14ac:dyDescent="0.25">
      <c r="A226" s="1">
        <v>225</v>
      </c>
      <c r="B226" s="1"/>
      <c r="C226" s="1"/>
      <c r="D226" s="1"/>
      <c r="E226" s="1"/>
      <c r="F226" s="15"/>
      <c r="G226" s="2"/>
      <c r="H226" s="3"/>
      <c r="I226" s="2"/>
      <c r="J226" s="4">
        <f t="shared" si="6"/>
        <v>0</v>
      </c>
      <c r="K226" s="1">
        <v>1</v>
      </c>
      <c r="L226" s="4">
        <f t="shared" si="7"/>
        <v>0</v>
      </c>
      <c r="M226" s="1"/>
      <c r="N226" s="4"/>
      <c r="O226" s="1"/>
    </row>
    <row r="227" spans="1:15" x14ac:dyDescent="0.25">
      <c r="A227" s="1">
        <v>226</v>
      </c>
      <c r="B227" s="1"/>
      <c r="C227" s="1"/>
      <c r="D227" s="1"/>
      <c r="E227" s="1"/>
      <c r="F227" s="15"/>
      <c r="G227" s="2"/>
      <c r="H227" s="3"/>
      <c r="I227" s="2"/>
      <c r="J227" s="4">
        <f t="shared" si="6"/>
        <v>0</v>
      </c>
      <c r="K227" s="1">
        <v>1</v>
      </c>
      <c r="L227" s="4">
        <f t="shared" si="7"/>
        <v>0</v>
      </c>
      <c r="M227" s="1"/>
      <c r="N227" s="4"/>
      <c r="O227" s="1"/>
    </row>
    <row r="228" spans="1:15" x14ac:dyDescent="0.25">
      <c r="A228" s="1">
        <v>227</v>
      </c>
      <c r="B228" s="1"/>
      <c r="C228" s="1"/>
      <c r="D228" s="1"/>
      <c r="E228" s="1"/>
      <c r="F228" s="15"/>
      <c r="G228" s="2"/>
      <c r="H228" s="3"/>
      <c r="I228" s="2"/>
      <c r="J228" s="4">
        <f t="shared" si="6"/>
        <v>0</v>
      </c>
      <c r="K228" s="1">
        <v>1</v>
      </c>
      <c r="L228" s="4">
        <f t="shared" si="7"/>
        <v>0</v>
      </c>
      <c r="M228" s="1"/>
      <c r="N228" s="4"/>
      <c r="O228" s="1"/>
    </row>
    <row r="229" spans="1:15" x14ac:dyDescent="0.25">
      <c r="A229" s="1">
        <v>228</v>
      </c>
      <c r="B229" s="1"/>
      <c r="C229" s="1"/>
      <c r="D229" s="1"/>
      <c r="E229" s="1"/>
      <c r="F229" s="15"/>
      <c r="G229" s="2"/>
      <c r="H229" s="3"/>
      <c r="I229" s="2"/>
      <c r="J229" s="4">
        <f t="shared" si="6"/>
        <v>0</v>
      </c>
      <c r="K229" s="1">
        <v>1</v>
      </c>
      <c r="L229" s="4">
        <f t="shared" si="7"/>
        <v>0</v>
      </c>
      <c r="M229" s="1"/>
      <c r="N229" s="4"/>
      <c r="O229" s="1"/>
    </row>
    <row r="230" spans="1:15" x14ac:dyDescent="0.25">
      <c r="A230" s="1">
        <v>229</v>
      </c>
      <c r="B230" s="1"/>
      <c r="C230" s="1"/>
      <c r="D230" s="1"/>
      <c r="E230" s="1"/>
      <c r="F230" s="15"/>
      <c r="G230" s="2"/>
      <c r="H230" s="3"/>
      <c r="I230" s="2"/>
      <c r="J230" s="4">
        <f t="shared" si="6"/>
        <v>0</v>
      </c>
      <c r="K230" s="1">
        <v>1</v>
      </c>
      <c r="L230" s="4">
        <f t="shared" si="7"/>
        <v>0</v>
      </c>
      <c r="M230" s="1"/>
      <c r="N230" s="4"/>
      <c r="O230" s="1"/>
    </row>
    <row r="231" spans="1:15" x14ac:dyDescent="0.25">
      <c r="A231" s="1">
        <v>230</v>
      </c>
      <c r="B231" s="1"/>
      <c r="C231" s="1"/>
      <c r="D231" s="1"/>
      <c r="E231" s="1"/>
      <c r="F231" s="15"/>
      <c r="G231" s="2"/>
      <c r="H231" s="3"/>
      <c r="I231" s="2"/>
      <c r="J231" s="4">
        <f t="shared" si="6"/>
        <v>0</v>
      </c>
      <c r="K231" s="1">
        <v>1</v>
      </c>
      <c r="L231" s="4">
        <f t="shared" si="7"/>
        <v>0</v>
      </c>
      <c r="M231" s="1"/>
      <c r="N231" s="4"/>
      <c r="O231" s="1"/>
    </row>
    <row r="232" spans="1:15" x14ac:dyDescent="0.25">
      <c r="A232" s="1">
        <v>231</v>
      </c>
      <c r="B232" s="1"/>
      <c r="C232" s="1"/>
      <c r="D232" s="1"/>
      <c r="E232" s="1"/>
      <c r="F232" s="15"/>
      <c r="G232" s="2"/>
      <c r="H232" s="3"/>
      <c r="I232" s="2"/>
      <c r="J232" s="4">
        <f t="shared" si="6"/>
        <v>0</v>
      </c>
      <c r="K232" s="1">
        <v>1</v>
      </c>
      <c r="L232" s="4">
        <f t="shared" si="7"/>
        <v>0</v>
      </c>
      <c r="M232" s="1"/>
      <c r="N232" s="4"/>
      <c r="O232" s="1"/>
    </row>
    <row r="233" spans="1:15" x14ac:dyDescent="0.25">
      <c r="A233" s="1">
        <v>232</v>
      </c>
      <c r="B233" s="1"/>
      <c r="C233" s="1"/>
      <c r="D233" s="1"/>
      <c r="E233" s="1"/>
      <c r="F233" s="15"/>
      <c r="G233" s="2"/>
      <c r="H233" s="3"/>
      <c r="I233" s="2"/>
      <c r="J233" s="4">
        <f t="shared" si="6"/>
        <v>0</v>
      </c>
      <c r="K233" s="1">
        <v>1</v>
      </c>
      <c r="L233" s="4">
        <f t="shared" si="7"/>
        <v>0</v>
      </c>
      <c r="M233" s="1"/>
      <c r="N233" s="4"/>
      <c r="O233" s="1"/>
    </row>
    <row r="234" spans="1:15" x14ac:dyDescent="0.25">
      <c r="A234" s="1">
        <v>233</v>
      </c>
      <c r="B234" s="1"/>
      <c r="C234" s="1"/>
      <c r="D234" s="1"/>
      <c r="E234" s="1"/>
      <c r="F234" s="15"/>
      <c r="G234" s="2"/>
      <c r="H234" s="3"/>
      <c r="I234" s="2"/>
      <c r="J234" s="4">
        <f t="shared" si="6"/>
        <v>0</v>
      </c>
      <c r="K234" s="1">
        <v>1</v>
      </c>
      <c r="L234" s="4">
        <f t="shared" si="7"/>
        <v>0</v>
      </c>
      <c r="M234" s="1"/>
      <c r="N234" s="4"/>
      <c r="O234" s="1"/>
    </row>
    <row r="235" spans="1:15" x14ac:dyDescent="0.25">
      <c r="A235" s="1">
        <v>234</v>
      </c>
      <c r="B235" s="1"/>
      <c r="C235" s="1"/>
      <c r="D235" s="1"/>
      <c r="E235" s="1"/>
      <c r="F235" s="15"/>
      <c r="G235" s="2"/>
      <c r="H235" s="3"/>
      <c r="I235" s="2"/>
      <c r="J235" s="4">
        <f t="shared" si="6"/>
        <v>0</v>
      </c>
      <c r="K235" s="1">
        <v>1</v>
      </c>
      <c r="L235" s="4">
        <f t="shared" si="7"/>
        <v>0</v>
      </c>
      <c r="M235" s="1"/>
      <c r="N235" s="4"/>
      <c r="O235" s="1"/>
    </row>
    <row r="236" spans="1:15" x14ac:dyDescent="0.25">
      <c r="A236" s="1">
        <v>235</v>
      </c>
      <c r="B236" s="1"/>
      <c r="C236" s="1"/>
      <c r="D236" s="1"/>
      <c r="E236" s="1"/>
      <c r="F236" s="15"/>
      <c r="G236" s="2"/>
      <c r="H236" s="3"/>
      <c r="I236" s="2"/>
      <c r="J236" s="4">
        <f t="shared" si="6"/>
        <v>0</v>
      </c>
      <c r="K236" s="1">
        <v>1</v>
      </c>
      <c r="L236" s="4">
        <f t="shared" si="7"/>
        <v>0</v>
      </c>
      <c r="M236" s="1"/>
      <c r="N236" s="4"/>
      <c r="O236" s="1"/>
    </row>
    <row r="237" spans="1:15" x14ac:dyDescent="0.25">
      <c r="A237" s="1">
        <v>236</v>
      </c>
      <c r="B237" s="1"/>
      <c r="C237" s="1"/>
      <c r="D237" s="1"/>
      <c r="E237" s="1"/>
      <c r="F237" s="15"/>
      <c r="G237" s="2"/>
      <c r="H237" s="3"/>
      <c r="I237" s="2"/>
      <c r="J237" s="4">
        <f t="shared" si="6"/>
        <v>0</v>
      </c>
      <c r="K237" s="1">
        <v>1</v>
      </c>
      <c r="L237" s="4">
        <f t="shared" si="7"/>
        <v>0</v>
      </c>
      <c r="M237" s="1"/>
      <c r="N237" s="4"/>
      <c r="O237" s="1"/>
    </row>
    <row r="238" spans="1:15" x14ac:dyDescent="0.25">
      <c r="A238" s="1">
        <v>237</v>
      </c>
      <c r="B238" s="1"/>
      <c r="C238" s="1"/>
      <c r="D238" s="1"/>
      <c r="E238" s="1"/>
      <c r="F238" s="15"/>
      <c r="G238" s="2"/>
      <c r="H238" s="3"/>
      <c r="I238" s="2"/>
      <c r="J238" s="4">
        <f t="shared" si="6"/>
        <v>0</v>
      </c>
      <c r="K238" s="1">
        <v>1</v>
      </c>
      <c r="L238" s="4">
        <f t="shared" si="7"/>
        <v>0</v>
      </c>
      <c r="M238" s="1"/>
      <c r="N238" s="4"/>
      <c r="O238" s="1"/>
    </row>
    <row r="239" spans="1:15" x14ac:dyDescent="0.25">
      <c r="A239" s="1">
        <v>238</v>
      </c>
      <c r="B239" s="1"/>
      <c r="C239" s="1"/>
      <c r="D239" s="1"/>
      <c r="E239" s="1"/>
      <c r="F239" s="15"/>
      <c r="G239" s="2"/>
      <c r="H239" s="3"/>
      <c r="I239" s="2"/>
      <c r="J239" s="4">
        <f t="shared" si="6"/>
        <v>0</v>
      </c>
      <c r="K239" s="1">
        <v>1</v>
      </c>
      <c r="L239" s="4">
        <f t="shared" si="7"/>
        <v>0</v>
      </c>
      <c r="M239" s="1"/>
      <c r="N239" s="4"/>
      <c r="O239" s="1"/>
    </row>
    <row r="240" spans="1:15" x14ac:dyDescent="0.25">
      <c r="A240" s="1">
        <v>239</v>
      </c>
      <c r="B240" s="1"/>
      <c r="C240" s="1"/>
      <c r="D240" s="1"/>
      <c r="E240" s="1"/>
      <c r="F240" s="15"/>
      <c r="G240" s="2"/>
      <c r="H240" s="3"/>
      <c r="I240" s="2"/>
      <c r="J240" s="4">
        <f t="shared" si="6"/>
        <v>0</v>
      </c>
      <c r="K240" s="1">
        <v>1</v>
      </c>
      <c r="L240" s="4">
        <f t="shared" si="7"/>
        <v>0</v>
      </c>
      <c r="M240" s="1"/>
      <c r="N240" s="4"/>
      <c r="O240" s="1"/>
    </row>
    <row r="346" spans="7:9" x14ac:dyDescent="0.25">
      <c r="G346" s="16">
        <v>3.6918000000000002</v>
      </c>
      <c r="H346" s="71">
        <v>3</v>
      </c>
      <c r="I346" s="16">
        <v>2.5754000000000001</v>
      </c>
    </row>
    <row r="347" spans="7:9" x14ac:dyDescent="0.25">
      <c r="G347" s="16">
        <v>3.6918000000000002</v>
      </c>
      <c r="H347" s="71">
        <v>3</v>
      </c>
      <c r="I347" s="16">
        <v>2.5754000000000001</v>
      </c>
    </row>
  </sheetData>
  <phoneticPr fontId="7" type="noConversion"/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572C-30E5-4DCB-8166-B3015AC19D9D}">
  <sheetPr codeName="Sheet29"/>
  <dimension ref="A1:O453"/>
  <sheetViews>
    <sheetView zoomScaleNormal="100" workbookViewId="0">
      <pane xSplit="3" ySplit="1" topLeftCell="D359" activePane="bottomRight" state="frozen"/>
      <selection activeCell="E141" sqref="E141"/>
      <selection pane="topRight" activeCell="E141" sqref="E141"/>
      <selection pane="bottomLeft" activeCell="E141" sqref="E141"/>
      <selection pane="bottomRight" activeCell="E374" sqref="E374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10.26953125" style="5" customWidth="1"/>
    <col min="14" max="14" width="15.453125" style="16" customWidth="1"/>
    <col min="15" max="15" width="15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3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477</v>
      </c>
      <c r="C2" s="10">
        <v>45063</v>
      </c>
      <c r="D2" s="1">
        <v>0</v>
      </c>
      <c r="E2" s="11" t="s">
        <v>727</v>
      </c>
      <c r="F2" s="15">
        <v>11</v>
      </c>
      <c r="G2" s="2">
        <v>1.94</v>
      </c>
      <c r="H2" s="3">
        <v>36</v>
      </c>
      <c r="I2" s="2">
        <v>1.7398</v>
      </c>
      <c r="J2" s="4">
        <f t="shared" ref="J2:J20" si="0">G2-I2</f>
        <v>0.20019999999999993</v>
      </c>
      <c r="K2" s="1">
        <v>1</v>
      </c>
      <c r="L2" s="4">
        <f t="shared" ref="L2:L20" si="1">(G2-I2-D2)*K2</f>
        <v>0.20019999999999993</v>
      </c>
      <c r="M2" s="1">
        <v>1</v>
      </c>
      <c r="N2" s="4">
        <v>0.20019999999999993</v>
      </c>
      <c r="O2" s="1" t="s">
        <v>1746</v>
      </c>
    </row>
    <row r="3" spans="1:15" x14ac:dyDescent="0.25">
      <c r="A3" s="1">
        <v>2</v>
      </c>
      <c r="B3" s="1" t="s">
        <v>477</v>
      </c>
      <c r="C3" s="10">
        <v>45064</v>
      </c>
      <c r="D3" s="1">
        <v>0</v>
      </c>
      <c r="E3" s="1" t="s">
        <v>213</v>
      </c>
      <c r="F3" s="15">
        <v>24</v>
      </c>
      <c r="G3" s="2">
        <v>2.9559000000000002</v>
      </c>
      <c r="H3" s="3">
        <v>101</v>
      </c>
      <c r="I3" s="2">
        <v>2.8277999999999999</v>
      </c>
      <c r="J3" s="4">
        <f t="shared" si="0"/>
        <v>0.12810000000000032</v>
      </c>
      <c r="K3" s="1">
        <v>1</v>
      </c>
      <c r="L3" s="4">
        <f t="shared" si="1"/>
        <v>0.12810000000000032</v>
      </c>
      <c r="M3" s="1">
        <v>1</v>
      </c>
      <c r="N3" s="4">
        <v>0.12810000000000032</v>
      </c>
      <c r="O3" s="1" t="s">
        <v>1746</v>
      </c>
    </row>
    <row r="4" spans="1:15" x14ac:dyDescent="0.25">
      <c r="A4" s="1">
        <v>3</v>
      </c>
      <c r="B4" s="1" t="s">
        <v>737</v>
      </c>
      <c r="C4" s="10">
        <v>45064</v>
      </c>
      <c r="D4" s="1">
        <v>0</v>
      </c>
      <c r="E4" s="1" t="s">
        <v>738</v>
      </c>
      <c r="F4" s="15">
        <v>3</v>
      </c>
      <c r="G4" s="2">
        <v>0.5</v>
      </c>
      <c r="H4" s="3">
        <v>0.1</v>
      </c>
      <c r="I4" s="2">
        <v>0.3</v>
      </c>
      <c r="J4" s="4">
        <f t="shared" si="0"/>
        <v>0.2</v>
      </c>
      <c r="K4" s="1">
        <v>5</v>
      </c>
      <c r="L4" s="4">
        <f t="shared" si="1"/>
        <v>1</v>
      </c>
      <c r="M4" s="1">
        <v>14</v>
      </c>
      <c r="N4" s="4">
        <v>1.1085846153846155</v>
      </c>
      <c r="O4" s="1" t="s">
        <v>1746</v>
      </c>
    </row>
    <row r="5" spans="1:15" x14ac:dyDescent="0.25">
      <c r="A5" s="1">
        <v>4</v>
      </c>
      <c r="B5" s="1" t="s">
        <v>477</v>
      </c>
      <c r="C5" s="10">
        <v>45065</v>
      </c>
      <c r="D5" s="1">
        <v>0</v>
      </c>
      <c r="E5" s="1" t="s">
        <v>213</v>
      </c>
      <c r="F5" s="15">
        <v>24</v>
      </c>
      <c r="G5" s="2">
        <v>3.5918999999999999</v>
      </c>
      <c r="H5" s="3">
        <v>128</v>
      </c>
      <c r="I5" s="2">
        <v>3.3811</v>
      </c>
      <c r="J5" s="4">
        <f t="shared" si="0"/>
        <v>0.21079999999999988</v>
      </c>
      <c r="K5" s="1">
        <v>1</v>
      </c>
      <c r="L5" s="4">
        <f t="shared" si="1"/>
        <v>0.21079999999999988</v>
      </c>
      <c r="M5" s="1">
        <v>1</v>
      </c>
      <c r="N5" s="4">
        <v>0.21079999999999988</v>
      </c>
      <c r="O5" s="1" t="s">
        <v>1746</v>
      </c>
    </row>
    <row r="6" spans="1:15" x14ac:dyDescent="0.25">
      <c r="A6" s="1">
        <v>5</v>
      </c>
      <c r="B6" s="1" t="s">
        <v>477</v>
      </c>
      <c r="C6" s="10">
        <v>45066</v>
      </c>
      <c r="D6" s="1">
        <v>0</v>
      </c>
      <c r="E6" s="1" t="s">
        <v>213</v>
      </c>
      <c r="F6" s="15">
        <v>24</v>
      </c>
      <c r="G6" s="2">
        <v>3.1385000000000001</v>
      </c>
      <c r="H6" s="3">
        <v>124</v>
      </c>
      <c r="I6" s="2">
        <v>2.93</v>
      </c>
      <c r="J6" s="4">
        <f t="shared" si="0"/>
        <v>0.20849999999999991</v>
      </c>
      <c r="K6" s="1">
        <v>1</v>
      </c>
      <c r="L6" s="4">
        <f t="shared" si="1"/>
        <v>0.20849999999999991</v>
      </c>
      <c r="M6" s="1">
        <v>1</v>
      </c>
      <c r="N6" s="4">
        <v>0.20849999999999991</v>
      </c>
      <c r="O6" s="1" t="s">
        <v>1746</v>
      </c>
    </row>
    <row r="7" spans="1:15" x14ac:dyDescent="0.25">
      <c r="A7" s="1">
        <v>6</v>
      </c>
      <c r="B7" s="1" t="s">
        <v>477</v>
      </c>
      <c r="C7" s="10">
        <v>45067</v>
      </c>
      <c r="D7" s="1">
        <v>0</v>
      </c>
      <c r="E7" s="1" t="s">
        <v>213</v>
      </c>
      <c r="F7" s="15">
        <v>24</v>
      </c>
      <c r="G7" s="2">
        <v>3.5</v>
      </c>
      <c r="H7" s="3">
        <v>119</v>
      </c>
      <c r="I7" s="2">
        <v>3.2955999999999999</v>
      </c>
      <c r="J7" s="4">
        <f t="shared" si="0"/>
        <v>0.20440000000000014</v>
      </c>
      <c r="K7" s="1">
        <v>1</v>
      </c>
      <c r="L7" s="4">
        <f t="shared" si="1"/>
        <v>0.20440000000000014</v>
      </c>
      <c r="M7" s="1">
        <v>1</v>
      </c>
      <c r="N7" s="4">
        <v>0.20440000000000014</v>
      </c>
      <c r="O7" s="1" t="s">
        <v>1746</v>
      </c>
    </row>
    <row r="8" spans="1:15" x14ac:dyDescent="0.25">
      <c r="A8" s="1">
        <v>7</v>
      </c>
      <c r="B8" s="1" t="s">
        <v>477</v>
      </c>
      <c r="C8" s="10">
        <v>45068</v>
      </c>
      <c r="D8" s="1">
        <v>0</v>
      </c>
      <c r="E8" s="1" t="s">
        <v>213</v>
      </c>
      <c r="F8" s="15">
        <v>24</v>
      </c>
      <c r="G8" s="2">
        <v>3.37</v>
      </c>
      <c r="H8" s="3">
        <v>115</v>
      </c>
      <c r="I8" s="2">
        <v>3.1678000000000002</v>
      </c>
      <c r="J8" s="4">
        <f t="shared" si="0"/>
        <v>0.20219999999999994</v>
      </c>
      <c r="K8" s="1">
        <v>1</v>
      </c>
      <c r="L8" s="4">
        <f t="shared" si="1"/>
        <v>0.20219999999999994</v>
      </c>
      <c r="M8" s="1">
        <v>1</v>
      </c>
      <c r="N8" s="4">
        <v>0.20219999999999994</v>
      </c>
      <c r="O8" s="1" t="s">
        <v>1746</v>
      </c>
    </row>
    <row r="9" spans="1:15" x14ac:dyDescent="0.25">
      <c r="A9" s="1">
        <v>8</v>
      </c>
      <c r="B9" s="1" t="s">
        <v>477</v>
      </c>
      <c r="C9" s="10">
        <v>45069</v>
      </c>
      <c r="D9" s="1">
        <v>0</v>
      </c>
      <c r="E9" s="1" t="s">
        <v>213</v>
      </c>
      <c r="F9" s="15">
        <v>24</v>
      </c>
      <c r="G9" s="2">
        <v>3.1059999999999999</v>
      </c>
      <c r="H9" s="3">
        <v>111</v>
      </c>
      <c r="I9" s="2">
        <v>3.0586000000000002</v>
      </c>
      <c r="J9" s="4">
        <f t="shared" si="0"/>
        <v>4.7399999999999665E-2</v>
      </c>
      <c r="K9" s="1">
        <v>1</v>
      </c>
      <c r="L9" s="4">
        <f t="shared" si="1"/>
        <v>4.7399999999999665E-2</v>
      </c>
      <c r="M9" s="1">
        <v>1</v>
      </c>
      <c r="N9" s="4">
        <v>4.7399999999999665E-2</v>
      </c>
      <c r="O9" s="1" t="s">
        <v>1746</v>
      </c>
    </row>
    <row r="10" spans="1:15" x14ac:dyDescent="0.25">
      <c r="A10" s="1">
        <v>9</v>
      </c>
      <c r="B10" s="1" t="s">
        <v>477</v>
      </c>
      <c r="C10" s="10">
        <v>45070</v>
      </c>
      <c r="D10" s="1">
        <v>0</v>
      </c>
      <c r="E10" s="1" t="s">
        <v>213</v>
      </c>
      <c r="F10" s="15">
        <v>24</v>
      </c>
      <c r="G10" s="2">
        <v>3.1343000000000001</v>
      </c>
      <c r="H10" s="3">
        <v>108</v>
      </c>
      <c r="I10" s="2">
        <v>3.0274999999999999</v>
      </c>
      <c r="J10" s="4">
        <f t="shared" si="0"/>
        <v>0.10680000000000023</v>
      </c>
      <c r="K10" s="1">
        <v>1</v>
      </c>
      <c r="L10" s="4">
        <f t="shared" si="1"/>
        <v>0.10680000000000023</v>
      </c>
      <c r="M10" s="1">
        <v>1</v>
      </c>
      <c r="N10" s="4">
        <v>0.10680000000000023</v>
      </c>
      <c r="O10" s="1" t="s">
        <v>1746</v>
      </c>
    </row>
    <row r="11" spans="1:15" x14ac:dyDescent="0.25">
      <c r="A11" s="1">
        <v>10</v>
      </c>
      <c r="B11" s="1" t="s">
        <v>477</v>
      </c>
      <c r="C11" s="10">
        <v>45071</v>
      </c>
      <c r="D11" s="1">
        <v>0</v>
      </c>
      <c r="E11" s="1" t="s">
        <v>213</v>
      </c>
      <c r="F11" s="15">
        <v>24</v>
      </c>
      <c r="G11" s="2">
        <v>3.286</v>
      </c>
      <c r="H11" s="3">
        <v>103</v>
      </c>
      <c r="I11" s="2">
        <v>3.0531000000000001</v>
      </c>
      <c r="J11" s="4">
        <f t="shared" si="0"/>
        <v>0.23289999999999988</v>
      </c>
      <c r="K11" s="1">
        <v>1</v>
      </c>
      <c r="L11" s="4">
        <f t="shared" si="1"/>
        <v>0.23289999999999988</v>
      </c>
      <c r="M11" s="1">
        <v>1</v>
      </c>
      <c r="N11" s="4">
        <v>0.23289999999999988</v>
      </c>
      <c r="O11" s="1" t="s">
        <v>1746</v>
      </c>
    </row>
    <row r="12" spans="1:15" x14ac:dyDescent="0.25">
      <c r="A12" s="1">
        <v>11</v>
      </c>
      <c r="B12" s="1" t="s">
        <v>477</v>
      </c>
      <c r="C12" s="10">
        <v>45072</v>
      </c>
      <c r="D12" s="1">
        <v>0</v>
      </c>
      <c r="E12" s="1" t="s">
        <v>213</v>
      </c>
      <c r="F12" s="15">
        <v>24</v>
      </c>
      <c r="G12" s="2">
        <v>3.5994000000000002</v>
      </c>
      <c r="H12" s="3">
        <v>91</v>
      </c>
      <c r="I12" s="2">
        <v>3.0255000000000001</v>
      </c>
      <c r="J12" s="4">
        <f t="shared" si="0"/>
        <v>0.57390000000000008</v>
      </c>
      <c r="K12" s="1">
        <v>1</v>
      </c>
      <c r="L12" s="4">
        <f t="shared" si="1"/>
        <v>0.57390000000000008</v>
      </c>
      <c r="M12" s="1">
        <v>1</v>
      </c>
      <c r="N12" s="4">
        <v>0.57390000000000008</v>
      </c>
      <c r="O12" s="1" t="s">
        <v>1746</v>
      </c>
    </row>
    <row r="13" spans="1:15" x14ac:dyDescent="0.25">
      <c r="A13" s="1">
        <v>12</v>
      </c>
      <c r="B13" s="1" t="s">
        <v>477</v>
      </c>
      <c r="C13" s="10">
        <v>45073</v>
      </c>
      <c r="D13" s="1">
        <v>0</v>
      </c>
      <c r="E13" s="1" t="s">
        <v>213</v>
      </c>
      <c r="F13" s="15">
        <v>24</v>
      </c>
      <c r="G13" s="2">
        <v>3.5179</v>
      </c>
      <c r="H13" s="3">
        <v>78</v>
      </c>
      <c r="I13" s="2">
        <v>2.8923000000000001</v>
      </c>
      <c r="J13" s="4">
        <f t="shared" si="0"/>
        <v>0.62559999999999993</v>
      </c>
      <c r="K13" s="1">
        <v>1</v>
      </c>
      <c r="L13" s="4">
        <f t="shared" si="1"/>
        <v>0.62559999999999993</v>
      </c>
      <c r="M13" s="1">
        <v>1</v>
      </c>
      <c r="N13" s="4">
        <v>0.62559999999999993</v>
      </c>
      <c r="O13" s="1" t="s">
        <v>1746</v>
      </c>
    </row>
    <row r="14" spans="1:15" x14ac:dyDescent="0.25">
      <c r="A14" s="1">
        <v>13</v>
      </c>
      <c r="B14" s="1" t="s">
        <v>477</v>
      </c>
      <c r="C14" s="10">
        <v>45074</v>
      </c>
      <c r="D14" s="1">
        <v>0</v>
      </c>
      <c r="E14" s="1" t="s">
        <v>213</v>
      </c>
      <c r="F14" s="15">
        <v>24</v>
      </c>
      <c r="G14" s="2">
        <v>4.1456999999999997</v>
      </c>
      <c r="H14" s="3">
        <v>77</v>
      </c>
      <c r="I14" s="2">
        <v>3.1836000000000002</v>
      </c>
      <c r="J14" s="4">
        <f t="shared" si="0"/>
        <v>0.96209999999999951</v>
      </c>
      <c r="K14" s="1">
        <v>1</v>
      </c>
      <c r="L14" s="4">
        <f t="shared" si="1"/>
        <v>0.96209999999999951</v>
      </c>
      <c r="M14" s="1">
        <v>1</v>
      </c>
      <c r="N14" s="4">
        <v>0.96209999999999951</v>
      </c>
      <c r="O14" s="1" t="s">
        <v>1746</v>
      </c>
    </row>
    <row r="15" spans="1:15" x14ac:dyDescent="0.25">
      <c r="A15" s="1">
        <v>14</v>
      </c>
      <c r="B15" s="1" t="s">
        <v>477</v>
      </c>
      <c r="C15" s="10">
        <v>45075</v>
      </c>
      <c r="D15" s="1">
        <v>0</v>
      </c>
      <c r="E15" s="1" t="s">
        <v>213</v>
      </c>
      <c r="F15" s="15">
        <v>24</v>
      </c>
      <c r="G15" s="2">
        <v>4.6836000000000002</v>
      </c>
      <c r="H15" s="3">
        <v>70</v>
      </c>
      <c r="I15" s="2">
        <v>3.1798000000000002</v>
      </c>
      <c r="J15" s="4">
        <f t="shared" si="0"/>
        <v>1.5038</v>
      </c>
      <c r="K15" s="1">
        <v>1</v>
      </c>
      <c r="L15" s="4">
        <f t="shared" si="1"/>
        <v>1.5038</v>
      </c>
      <c r="M15" s="1">
        <v>1</v>
      </c>
      <c r="N15" s="4">
        <v>1.5038</v>
      </c>
      <c r="O15" s="1" t="s">
        <v>1746</v>
      </c>
    </row>
    <row r="16" spans="1:15" x14ac:dyDescent="0.25">
      <c r="A16" s="1">
        <v>15</v>
      </c>
      <c r="B16" s="1" t="s">
        <v>477</v>
      </c>
      <c r="C16" s="10">
        <v>45076</v>
      </c>
      <c r="D16" s="1">
        <v>0</v>
      </c>
      <c r="E16" s="1" t="s">
        <v>213</v>
      </c>
      <c r="F16" s="15">
        <v>24</v>
      </c>
      <c r="G16" s="2">
        <v>5.2613000000000003</v>
      </c>
      <c r="H16" s="3">
        <v>59</v>
      </c>
      <c r="I16" s="2">
        <v>3.2145000000000001</v>
      </c>
      <c r="J16" s="4">
        <f t="shared" si="0"/>
        <v>2.0468000000000002</v>
      </c>
      <c r="K16" s="1">
        <v>1</v>
      </c>
      <c r="L16" s="4">
        <f t="shared" si="1"/>
        <v>2.0468000000000002</v>
      </c>
      <c r="M16" s="1">
        <v>1</v>
      </c>
      <c r="N16" s="4">
        <v>2.0468000000000002</v>
      </c>
      <c r="O16" s="1" t="s">
        <v>1746</v>
      </c>
    </row>
    <row r="17" spans="1:15" x14ac:dyDescent="0.25">
      <c r="A17" s="1">
        <v>16</v>
      </c>
      <c r="B17" s="1" t="s">
        <v>477</v>
      </c>
      <c r="C17" s="10">
        <v>45077</v>
      </c>
      <c r="D17" s="1">
        <v>0</v>
      </c>
      <c r="E17" s="1" t="s">
        <v>213</v>
      </c>
      <c r="F17" s="15">
        <v>24</v>
      </c>
      <c r="G17" s="2">
        <v>5.42</v>
      </c>
      <c r="H17" s="3">
        <v>54</v>
      </c>
      <c r="I17" s="2">
        <v>3.33</v>
      </c>
      <c r="J17" s="4">
        <f t="shared" si="0"/>
        <v>2.09</v>
      </c>
      <c r="K17" s="1">
        <v>1</v>
      </c>
      <c r="L17" s="4">
        <f t="shared" si="1"/>
        <v>2.09</v>
      </c>
      <c r="M17" s="1">
        <v>1</v>
      </c>
      <c r="N17" s="4">
        <v>2.09</v>
      </c>
      <c r="O17" s="1" t="s">
        <v>1746</v>
      </c>
    </row>
    <row r="18" spans="1:15" x14ac:dyDescent="0.25">
      <c r="A18" s="1">
        <v>17</v>
      </c>
      <c r="B18" s="1" t="s">
        <v>477</v>
      </c>
      <c r="C18" s="10">
        <v>45078</v>
      </c>
      <c r="D18" s="1">
        <v>0</v>
      </c>
      <c r="E18" s="1" t="s">
        <v>213</v>
      </c>
      <c r="F18" s="15">
        <v>24</v>
      </c>
      <c r="G18" s="2">
        <v>5.1851000000000003</v>
      </c>
      <c r="H18" s="3">
        <v>57</v>
      </c>
      <c r="I18" s="2">
        <v>3.0872999999999999</v>
      </c>
      <c r="J18" s="4">
        <f t="shared" si="0"/>
        <v>2.0978000000000003</v>
      </c>
      <c r="K18" s="1">
        <v>1</v>
      </c>
      <c r="L18" s="4">
        <f t="shared" si="1"/>
        <v>2.0978000000000003</v>
      </c>
      <c r="M18" s="1">
        <v>1</v>
      </c>
      <c r="N18" s="4">
        <v>2.0978000000000003</v>
      </c>
      <c r="O18" s="1" t="s">
        <v>1746</v>
      </c>
    </row>
    <row r="19" spans="1:15" x14ac:dyDescent="0.25">
      <c r="A19" s="1">
        <v>18</v>
      </c>
      <c r="B19" s="1" t="s">
        <v>477</v>
      </c>
      <c r="C19" s="10">
        <v>45079</v>
      </c>
      <c r="D19" s="1">
        <v>0</v>
      </c>
      <c r="E19" s="1" t="s">
        <v>213</v>
      </c>
      <c r="F19" s="15">
        <v>24</v>
      </c>
      <c r="G19" s="2">
        <v>5.2789000000000001</v>
      </c>
      <c r="H19" s="3">
        <v>54</v>
      </c>
      <c r="I19" s="2">
        <v>3.0836000000000001</v>
      </c>
      <c r="J19" s="4">
        <f t="shared" si="0"/>
        <v>2.1953</v>
      </c>
      <c r="K19" s="1">
        <v>1</v>
      </c>
      <c r="L19" s="4">
        <f t="shared" si="1"/>
        <v>2.1953</v>
      </c>
      <c r="M19" s="1">
        <v>1</v>
      </c>
      <c r="N19" s="4">
        <v>2.1953</v>
      </c>
      <c r="O19" s="1" t="s">
        <v>1746</v>
      </c>
    </row>
    <row r="20" spans="1:15" x14ac:dyDescent="0.25">
      <c r="A20" s="1">
        <v>19</v>
      </c>
      <c r="B20" s="1" t="s">
        <v>477</v>
      </c>
      <c r="C20" s="10">
        <v>45080</v>
      </c>
      <c r="D20" s="1">
        <v>0</v>
      </c>
      <c r="E20" s="1" t="s">
        <v>213</v>
      </c>
      <c r="F20" s="15">
        <v>24</v>
      </c>
      <c r="G20" s="2">
        <v>5.2110000000000003</v>
      </c>
      <c r="H20" s="3">
        <v>51</v>
      </c>
      <c r="I20" s="2">
        <v>3.0337000000000001</v>
      </c>
      <c r="J20" s="4">
        <f t="shared" si="0"/>
        <v>2.1773000000000002</v>
      </c>
      <c r="K20" s="1">
        <v>1</v>
      </c>
      <c r="L20" s="4">
        <f t="shared" si="1"/>
        <v>2.1773000000000002</v>
      </c>
      <c r="M20" s="1">
        <v>1</v>
      </c>
      <c r="N20" s="4">
        <v>2.1773000000000002</v>
      </c>
      <c r="O20" s="1" t="s">
        <v>1746</v>
      </c>
    </row>
    <row r="21" spans="1:15" x14ac:dyDescent="0.25">
      <c r="A21" s="1">
        <v>20</v>
      </c>
      <c r="B21" s="1" t="s">
        <v>477</v>
      </c>
      <c r="C21" s="10">
        <v>45081</v>
      </c>
      <c r="D21" s="1">
        <v>0</v>
      </c>
      <c r="E21" s="1" t="s">
        <v>213</v>
      </c>
      <c r="F21" s="15">
        <v>24</v>
      </c>
      <c r="G21" s="2">
        <v>4.8226000000000004</v>
      </c>
      <c r="H21" s="3">
        <v>53</v>
      </c>
      <c r="I21" s="2">
        <v>3.0638000000000001</v>
      </c>
      <c r="J21" s="4">
        <f t="shared" ref="J21:J84" si="2">G21-I21</f>
        <v>1.7588000000000004</v>
      </c>
      <c r="K21" s="1">
        <v>1</v>
      </c>
      <c r="L21" s="4">
        <f t="shared" ref="L21:L84" si="3">(G21-I21-D21)*K21</f>
        <v>1.7588000000000004</v>
      </c>
      <c r="M21" s="1">
        <v>1</v>
      </c>
      <c r="N21" s="4">
        <v>1.7588000000000004</v>
      </c>
      <c r="O21" s="1" t="s">
        <v>1746</v>
      </c>
    </row>
    <row r="22" spans="1:15" x14ac:dyDescent="0.25">
      <c r="A22" s="1">
        <v>21</v>
      </c>
      <c r="B22" s="1" t="s">
        <v>477</v>
      </c>
      <c r="C22" s="10">
        <v>45082</v>
      </c>
      <c r="D22" s="1">
        <v>0</v>
      </c>
      <c r="E22" s="1" t="s">
        <v>519</v>
      </c>
      <c r="F22" s="15">
        <v>24</v>
      </c>
      <c r="G22" s="2">
        <v>4.9795999999999996</v>
      </c>
      <c r="H22" s="3">
        <v>48</v>
      </c>
      <c r="I22" s="2">
        <v>2.9335</v>
      </c>
      <c r="J22" s="4">
        <f t="shared" si="2"/>
        <v>2.0460999999999996</v>
      </c>
      <c r="K22" s="1">
        <v>1</v>
      </c>
      <c r="L22" s="4">
        <f t="shared" si="3"/>
        <v>2.0460999999999996</v>
      </c>
      <c r="M22" s="1">
        <v>1</v>
      </c>
      <c r="N22" s="4">
        <v>2.0460999999999996</v>
      </c>
      <c r="O22" s="1" t="s">
        <v>1746</v>
      </c>
    </row>
    <row r="23" spans="1:15" x14ac:dyDescent="0.25">
      <c r="A23" s="1">
        <v>22</v>
      </c>
      <c r="B23" s="1" t="s">
        <v>737</v>
      </c>
      <c r="C23" s="10">
        <v>45082</v>
      </c>
      <c r="D23" s="1">
        <v>0</v>
      </c>
      <c r="E23" s="1" t="s">
        <v>875</v>
      </c>
      <c r="F23" s="15">
        <v>11</v>
      </c>
      <c r="G23" s="2">
        <v>1.49</v>
      </c>
      <c r="H23" s="3">
        <v>3</v>
      </c>
      <c r="I23" s="2">
        <v>1.2853000000000001</v>
      </c>
      <c r="J23" s="4">
        <f t="shared" si="2"/>
        <v>0.20469999999999988</v>
      </c>
      <c r="K23" s="1">
        <v>1</v>
      </c>
      <c r="L23" s="4">
        <f t="shared" si="3"/>
        <v>0.20469999999999988</v>
      </c>
      <c r="M23" s="1">
        <v>1</v>
      </c>
      <c r="N23" s="4">
        <v>0.20469999999999988</v>
      </c>
      <c r="O23" s="1" t="s">
        <v>1746</v>
      </c>
    </row>
    <row r="24" spans="1:15" x14ac:dyDescent="0.25">
      <c r="A24" s="1">
        <v>23</v>
      </c>
      <c r="B24" s="1" t="s">
        <v>477</v>
      </c>
      <c r="C24" s="10">
        <v>45083</v>
      </c>
      <c r="D24" s="1">
        <v>0</v>
      </c>
      <c r="E24" s="1" t="s">
        <v>519</v>
      </c>
      <c r="F24" s="15">
        <v>24</v>
      </c>
      <c r="G24" s="2">
        <v>5.4107000000000003</v>
      </c>
      <c r="H24" s="3">
        <v>43</v>
      </c>
      <c r="I24" s="2">
        <v>2.7665000000000002</v>
      </c>
      <c r="J24" s="4">
        <f t="shared" si="2"/>
        <v>2.6442000000000001</v>
      </c>
      <c r="K24" s="1">
        <v>1</v>
      </c>
      <c r="L24" s="4">
        <f t="shared" si="3"/>
        <v>2.6442000000000001</v>
      </c>
      <c r="M24" s="1">
        <v>1</v>
      </c>
      <c r="N24" s="4">
        <v>2.6442000000000001</v>
      </c>
      <c r="O24" s="1" t="s">
        <v>1746</v>
      </c>
    </row>
    <row r="25" spans="1:15" x14ac:dyDescent="0.25">
      <c r="A25" s="1">
        <v>24</v>
      </c>
      <c r="B25" s="1" t="s">
        <v>737</v>
      </c>
      <c r="C25" s="10">
        <v>45083</v>
      </c>
      <c r="D25" s="1">
        <v>0</v>
      </c>
      <c r="E25" s="1" t="s">
        <v>519</v>
      </c>
      <c r="F25" s="15">
        <v>24</v>
      </c>
      <c r="G25" s="2">
        <v>3.7370999999999999</v>
      </c>
      <c r="H25" s="3">
        <v>4</v>
      </c>
      <c r="I25" s="2">
        <v>1.7304999999999999</v>
      </c>
      <c r="J25" s="4">
        <f t="shared" si="2"/>
        <v>2.0065999999999997</v>
      </c>
      <c r="K25" s="1">
        <v>1</v>
      </c>
      <c r="L25" s="4">
        <f t="shared" si="3"/>
        <v>2.0065999999999997</v>
      </c>
      <c r="M25" s="1">
        <v>1</v>
      </c>
      <c r="N25" s="4">
        <v>2.0065999999999997</v>
      </c>
      <c r="O25" s="1" t="s">
        <v>1746</v>
      </c>
    </row>
    <row r="26" spans="1:15" x14ac:dyDescent="0.25">
      <c r="A26" s="1">
        <v>25</v>
      </c>
      <c r="B26" s="1" t="s">
        <v>477</v>
      </c>
      <c r="C26" s="10">
        <v>45084</v>
      </c>
      <c r="D26" s="1">
        <v>0</v>
      </c>
      <c r="E26" s="1" t="s">
        <v>519</v>
      </c>
      <c r="F26" s="15">
        <v>24</v>
      </c>
      <c r="G26" s="2">
        <v>5.9179000000000004</v>
      </c>
      <c r="H26" s="3">
        <v>39</v>
      </c>
      <c r="I26" s="2">
        <v>2.9036</v>
      </c>
      <c r="J26" s="4">
        <f t="shared" si="2"/>
        <v>3.0143000000000004</v>
      </c>
      <c r="K26" s="1">
        <v>1</v>
      </c>
      <c r="L26" s="4">
        <f t="shared" si="3"/>
        <v>3.0143000000000004</v>
      </c>
      <c r="M26" s="1">
        <v>1</v>
      </c>
      <c r="N26" s="4">
        <v>3.0143000000000004</v>
      </c>
      <c r="O26" s="1" t="s">
        <v>1746</v>
      </c>
    </row>
    <row r="27" spans="1:15" x14ac:dyDescent="0.25">
      <c r="A27" s="1">
        <v>26</v>
      </c>
      <c r="B27" s="1" t="s">
        <v>737</v>
      </c>
      <c r="C27" s="10">
        <v>45084</v>
      </c>
      <c r="D27" s="1">
        <v>0</v>
      </c>
      <c r="E27" s="1" t="s">
        <v>519</v>
      </c>
      <c r="F27" s="15">
        <v>24</v>
      </c>
      <c r="G27" s="2">
        <v>3.1659000000000002</v>
      </c>
      <c r="H27" s="3">
        <v>13</v>
      </c>
      <c r="I27" s="2">
        <v>2.0463</v>
      </c>
      <c r="J27" s="4">
        <f t="shared" si="2"/>
        <v>1.1196000000000002</v>
      </c>
      <c r="K27" s="1">
        <v>1</v>
      </c>
      <c r="L27" s="4">
        <f t="shared" si="3"/>
        <v>1.1196000000000002</v>
      </c>
      <c r="M27" s="1">
        <v>1</v>
      </c>
      <c r="N27" s="4">
        <v>1.1196000000000002</v>
      </c>
      <c r="O27" s="1" t="s">
        <v>1746</v>
      </c>
    </row>
    <row r="28" spans="1:15" x14ac:dyDescent="0.25">
      <c r="A28" s="1">
        <v>27</v>
      </c>
      <c r="B28" s="1" t="s">
        <v>477</v>
      </c>
      <c r="C28" s="10">
        <v>45085</v>
      </c>
      <c r="D28" s="1">
        <v>0</v>
      </c>
      <c r="E28" s="1" t="s">
        <v>519</v>
      </c>
      <c r="F28" s="15">
        <v>24</v>
      </c>
      <c r="G28" s="2">
        <v>6.1464999999999996</v>
      </c>
      <c r="H28" s="3">
        <v>36</v>
      </c>
      <c r="I28" s="2">
        <v>2.9946999999999999</v>
      </c>
      <c r="J28" s="4">
        <f t="shared" si="2"/>
        <v>3.1517999999999997</v>
      </c>
      <c r="K28" s="1">
        <v>1</v>
      </c>
      <c r="L28" s="4">
        <f t="shared" si="3"/>
        <v>3.1517999999999997</v>
      </c>
      <c r="M28" s="1">
        <v>1</v>
      </c>
      <c r="N28" s="4">
        <v>3.1517999999999997</v>
      </c>
      <c r="O28" s="1" t="s">
        <v>1746</v>
      </c>
    </row>
    <row r="29" spans="1:15" x14ac:dyDescent="0.25">
      <c r="A29" s="1">
        <v>28</v>
      </c>
      <c r="B29" s="1" t="s">
        <v>737</v>
      </c>
      <c r="C29" s="10">
        <v>45085</v>
      </c>
      <c r="D29" s="1">
        <v>0</v>
      </c>
      <c r="E29" s="1" t="s">
        <v>519</v>
      </c>
      <c r="F29" s="15">
        <v>24</v>
      </c>
      <c r="G29" s="2">
        <v>2.9630999999999998</v>
      </c>
      <c r="H29" s="3">
        <v>14</v>
      </c>
      <c r="I29" s="2">
        <v>2.0232000000000001</v>
      </c>
      <c r="J29" s="4">
        <f t="shared" si="2"/>
        <v>0.93989999999999974</v>
      </c>
      <c r="K29" s="1">
        <v>1</v>
      </c>
      <c r="L29" s="4">
        <f t="shared" si="3"/>
        <v>0.93989999999999974</v>
      </c>
      <c r="M29" s="1">
        <v>1</v>
      </c>
      <c r="N29" s="4">
        <v>0.93989999999999974</v>
      </c>
      <c r="O29" s="1" t="s">
        <v>1746</v>
      </c>
    </row>
    <row r="30" spans="1:15" x14ac:dyDescent="0.25">
      <c r="A30" s="1">
        <v>29</v>
      </c>
      <c r="B30" s="1" t="s">
        <v>477</v>
      </c>
      <c r="C30" s="10">
        <v>45086</v>
      </c>
      <c r="D30" s="1">
        <v>0</v>
      </c>
      <c r="E30" s="1" t="s">
        <v>519</v>
      </c>
      <c r="F30" s="15">
        <v>24</v>
      </c>
      <c r="G30" s="2">
        <v>6.1001000000000003</v>
      </c>
      <c r="H30" s="3">
        <v>35</v>
      </c>
      <c r="I30" s="2">
        <v>2.7259000000000002</v>
      </c>
      <c r="J30" s="4">
        <f t="shared" si="2"/>
        <v>3.3742000000000001</v>
      </c>
      <c r="K30" s="1">
        <v>1</v>
      </c>
      <c r="L30" s="4">
        <f t="shared" si="3"/>
        <v>3.3742000000000001</v>
      </c>
      <c r="M30" s="1">
        <v>1</v>
      </c>
      <c r="N30" s="4">
        <v>3.3742000000000001</v>
      </c>
      <c r="O30" s="1" t="s">
        <v>1746</v>
      </c>
    </row>
    <row r="31" spans="1:15" x14ac:dyDescent="0.25">
      <c r="A31" s="1">
        <v>30</v>
      </c>
      <c r="B31" s="1" t="s">
        <v>737</v>
      </c>
      <c r="C31" s="10">
        <v>45086</v>
      </c>
      <c r="D31" s="1">
        <v>0</v>
      </c>
      <c r="E31" s="1" t="s">
        <v>519</v>
      </c>
      <c r="F31" s="15">
        <v>24</v>
      </c>
      <c r="G31" s="2">
        <v>2.9735</v>
      </c>
      <c r="H31" s="3">
        <v>15</v>
      </c>
      <c r="I31" s="2">
        <v>2.1295000000000002</v>
      </c>
      <c r="J31" s="4">
        <f t="shared" si="2"/>
        <v>0.84399999999999986</v>
      </c>
      <c r="K31" s="1">
        <v>1</v>
      </c>
      <c r="L31" s="4">
        <f t="shared" si="3"/>
        <v>0.84399999999999986</v>
      </c>
      <c r="M31" s="1">
        <v>1</v>
      </c>
      <c r="N31" s="4">
        <v>0.84399999999999986</v>
      </c>
      <c r="O31" s="1" t="s">
        <v>1746</v>
      </c>
    </row>
    <row r="32" spans="1:15" x14ac:dyDescent="0.25">
      <c r="A32" s="1">
        <v>31</v>
      </c>
      <c r="B32" s="1" t="s">
        <v>477</v>
      </c>
      <c r="C32" s="10">
        <v>45087</v>
      </c>
      <c r="D32" s="1">
        <v>0</v>
      </c>
      <c r="E32" s="1" t="s">
        <v>519</v>
      </c>
      <c r="F32" s="15">
        <v>24</v>
      </c>
      <c r="G32" s="2">
        <v>6.3982000000000001</v>
      </c>
      <c r="H32" s="3">
        <v>32</v>
      </c>
      <c r="I32" s="2">
        <v>2.7010000000000001</v>
      </c>
      <c r="J32" s="4">
        <f t="shared" si="2"/>
        <v>3.6972</v>
      </c>
      <c r="K32" s="1">
        <v>1</v>
      </c>
      <c r="L32" s="4">
        <f t="shared" si="3"/>
        <v>3.6972</v>
      </c>
      <c r="M32" s="1">
        <v>1</v>
      </c>
      <c r="N32" s="4">
        <v>3.6972</v>
      </c>
      <c r="O32" s="1" t="s">
        <v>1746</v>
      </c>
    </row>
    <row r="33" spans="1:15" x14ac:dyDescent="0.25">
      <c r="A33" s="1">
        <v>32</v>
      </c>
      <c r="B33" s="1" t="s">
        <v>737</v>
      </c>
      <c r="C33" s="10">
        <v>45087</v>
      </c>
      <c r="D33" s="1">
        <v>0</v>
      </c>
      <c r="E33" s="1" t="s">
        <v>519</v>
      </c>
      <c r="F33" s="15">
        <v>24</v>
      </c>
      <c r="G33" s="2">
        <v>3.5857999999999999</v>
      </c>
      <c r="H33" s="3">
        <v>5</v>
      </c>
      <c r="I33" s="2">
        <v>2.1393</v>
      </c>
      <c r="J33" s="4">
        <f t="shared" si="2"/>
        <v>1.4464999999999999</v>
      </c>
      <c r="K33" s="1">
        <v>1</v>
      </c>
      <c r="L33" s="4">
        <f t="shared" si="3"/>
        <v>1.4464999999999999</v>
      </c>
      <c r="M33" s="1">
        <v>1</v>
      </c>
      <c r="N33" s="4">
        <v>1.4464999999999999</v>
      </c>
      <c r="O33" s="1" t="s">
        <v>1746</v>
      </c>
    </row>
    <row r="34" spans="1:15" x14ac:dyDescent="0.25">
      <c r="A34" s="1">
        <v>33</v>
      </c>
      <c r="B34" s="1" t="s">
        <v>477</v>
      </c>
      <c r="C34" s="10">
        <v>45088</v>
      </c>
      <c r="D34" s="1">
        <v>0</v>
      </c>
      <c r="E34" s="1" t="s">
        <v>519</v>
      </c>
      <c r="F34" s="15">
        <v>24</v>
      </c>
      <c r="G34" s="2">
        <v>6.3880999999999997</v>
      </c>
      <c r="H34" s="3">
        <v>30</v>
      </c>
      <c r="I34" s="2">
        <v>2.6539999999999999</v>
      </c>
      <c r="J34" s="4">
        <f t="shared" si="2"/>
        <v>3.7340999999999998</v>
      </c>
      <c r="K34" s="1">
        <v>1</v>
      </c>
      <c r="L34" s="4">
        <f t="shared" si="3"/>
        <v>3.7340999999999998</v>
      </c>
      <c r="M34" s="1">
        <v>1</v>
      </c>
      <c r="N34" s="4">
        <v>3.7340999999999998</v>
      </c>
      <c r="O34" s="1" t="s">
        <v>1746</v>
      </c>
    </row>
    <row r="35" spans="1:15" x14ac:dyDescent="0.25">
      <c r="A35" s="1">
        <v>34</v>
      </c>
      <c r="B35" s="1" t="s">
        <v>737</v>
      </c>
      <c r="C35" s="10">
        <v>45088</v>
      </c>
      <c r="D35" s="1">
        <v>0</v>
      </c>
      <c r="E35" s="1" t="s">
        <v>519</v>
      </c>
      <c r="F35" s="15">
        <v>24</v>
      </c>
      <c r="G35" s="2">
        <v>3.0019999999999998</v>
      </c>
      <c r="H35" s="3">
        <v>15</v>
      </c>
      <c r="I35" s="2">
        <v>2.1957</v>
      </c>
      <c r="J35" s="4">
        <f t="shared" si="2"/>
        <v>0.80629999999999979</v>
      </c>
      <c r="K35" s="1">
        <v>1</v>
      </c>
      <c r="L35" s="4">
        <f t="shared" si="3"/>
        <v>0.80629999999999979</v>
      </c>
      <c r="M35" s="1">
        <v>1</v>
      </c>
      <c r="N35" s="4">
        <v>0.80629999999999979</v>
      </c>
      <c r="O35" s="1" t="s">
        <v>1746</v>
      </c>
    </row>
    <row r="36" spans="1:15" x14ac:dyDescent="0.25">
      <c r="A36" s="1">
        <v>35</v>
      </c>
      <c r="B36" s="1" t="s">
        <v>477</v>
      </c>
      <c r="C36" s="10">
        <v>45089</v>
      </c>
      <c r="D36" s="1">
        <v>0</v>
      </c>
      <c r="E36" s="1" t="s">
        <v>519</v>
      </c>
      <c r="F36" s="15">
        <v>24</v>
      </c>
      <c r="G36" s="2">
        <v>6.6379999999999999</v>
      </c>
      <c r="H36" s="3">
        <v>29</v>
      </c>
      <c r="I36" s="2">
        <v>2.6842999999999999</v>
      </c>
      <c r="J36" s="4">
        <f t="shared" si="2"/>
        <v>3.9537</v>
      </c>
      <c r="K36" s="1">
        <v>1</v>
      </c>
      <c r="L36" s="4">
        <f t="shared" si="3"/>
        <v>3.9537</v>
      </c>
      <c r="M36" s="1">
        <v>1</v>
      </c>
      <c r="N36" s="4">
        <v>3.9537</v>
      </c>
      <c r="O36" s="1" t="s">
        <v>1746</v>
      </c>
    </row>
    <row r="37" spans="1:15" x14ac:dyDescent="0.25">
      <c r="A37" s="1">
        <v>36</v>
      </c>
      <c r="B37" s="1" t="s">
        <v>737</v>
      </c>
      <c r="C37" s="10">
        <v>45089</v>
      </c>
      <c r="D37" s="1">
        <v>0</v>
      </c>
      <c r="E37" s="1" t="s">
        <v>519</v>
      </c>
      <c r="F37" s="15">
        <v>24</v>
      </c>
      <c r="G37" s="2">
        <v>2.9144999999999999</v>
      </c>
      <c r="H37" s="3">
        <v>16</v>
      </c>
      <c r="I37" s="2">
        <v>2.2197</v>
      </c>
      <c r="J37" s="4">
        <f t="shared" si="2"/>
        <v>0.69479999999999986</v>
      </c>
      <c r="K37" s="1">
        <v>1</v>
      </c>
      <c r="L37" s="4">
        <f t="shared" si="3"/>
        <v>0.69479999999999986</v>
      </c>
      <c r="M37" s="1">
        <v>1</v>
      </c>
      <c r="N37" s="4">
        <v>0.69479999999999986</v>
      </c>
      <c r="O37" s="1" t="s">
        <v>1746</v>
      </c>
    </row>
    <row r="38" spans="1:15" x14ac:dyDescent="0.25">
      <c r="A38" s="1">
        <v>37</v>
      </c>
      <c r="B38" s="1" t="s">
        <v>477</v>
      </c>
      <c r="C38" s="10">
        <v>45090</v>
      </c>
      <c r="D38" s="1">
        <v>0</v>
      </c>
      <c r="E38" s="1" t="s">
        <v>519</v>
      </c>
      <c r="F38" s="15">
        <v>24</v>
      </c>
      <c r="G38" s="2">
        <v>6.6692</v>
      </c>
      <c r="H38" s="3">
        <v>26</v>
      </c>
      <c r="I38" s="2">
        <v>2.6996000000000002</v>
      </c>
      <c r="J38" s="4">
        <f t="shared" si="2"/>
        <v>3.9695999999999998</v>
      </c>
      <c r="K38" s="1">
        <v>1</v>
      </c>
      <c r="L38" s="4">
        <f t="shared" si="3"/>
        <v>3.9695999999999998</v>
      </c>
      <c r="M38" s="1">
        <v>1</v>
      </c>
      <c r="N38" s="4">
        <v>3.9695999999999998</v>
      </c>
      <c r="O38" s="1" t="s">
        <v>1746</v>
      </c>
    </row>
    <row r="39" spans="1:15" x14ac:dyDescent="0.25">
      <c r="A39" s="1">
        <v>38</v>
      </c>
      <c r="B39" s="1" t="s">
        <v>737</v>
      </c>
      <c r="C39" s="10">
        <v>45090</v>
      </c>
      <c r="D39" s="1">
        <v>0</v>
      </c>
      <c r="E39" s="1" t="s">
        <v>519</v>
      </c>
      <c r="F39" s="15">
        <v>24</v>
      </c>
      <c r="G39" s="2">
        <v>2.9340000000000002</v>
      </c>
      <c r="H39" s="3">
        <v>16</v>
      </c>
      <c r="I39" s="2">
        <v>2.2410000000000001</v>
      </c>
      <c r="J39" s="4">
        <f t="shared" si="2"/>
        <v>0.69300000000000006</v>
      </c>
      <c r="K39" s="1">
        <v>1</v>
      </c>
      <c r="L39" s="4">
        <f t="shared" si="3"/>
        <v>0.69300000000000006</v>
      </c>
      <c r="M39" s="1">
        <v>1</v>
      </c>
      <c r="N39" s="4">
        <v>0.69300000000000006</v>
      </c>
      <c r="O39" s="1" t="s">
        <v>1746</v>
      </c>
    </row>
    <row r="40" spans="1:15" x14ac:dyDescent="0.25">
      <c r="A40" s="1">
        <v>39</v>
      </c>
      <c r="B40" s="1" t="s">
        <v>477</v>
      </c>
      <c r="C40" s="10">
        <v>45091</v>
      </c>
      <c r="D40" s="1">
        <v>0</v>
      </c>
      <c r="E40" s="1" t="s">
        <v>4240</v>
      </c>
      <c r="F40" s="15">
        <v>7</v>
      </c>
      <c r="G40" s="2">
        <v>2.8584999999999998</v>
      </c>
      <c r="H40" s="3">
        <v>2</v>
      </c>
      <c r="I40" s="2">
        <v>0.90590000000000004</v>
      </c>
      <c r="J40" s="4">
        <f t="shared" si="2"/>
        <v>1.9525999999999999</v>
      </c>
      <c r="K40" s="1">
        <v>5</v>
      </c>
      <c r="L40" s="4">
        <f t="shared" si="3"/>
        <v>9.7629999999999999</v>
      </c>
      <c r="M40" s="1">
        <v>5</v>
      </c>
      <c r="N40" s="4">
        <v>20.194600000000001</v>
      </c>
      <c r="O40" s="1" t="s">
        <v>1746</v>
      </c>
    </row>
    <row r="41" spans="1:15" x14ac:dyDescent="0.25">
      <c r="A41" s="1">
        <v>40</v>
      </c>
      <c r="B41" s="1" t="s">
        <v>737</v>
      </c>
      <c r="C41" s="10">
        <v>45091</v>
      </c>
      <c r="D41" s="1">
        <v>0</v>
      </c>
      <c r="E41" s="1" t="s">
        <v>4240</v>
      </c>
      <c r="F41" s="15">
        <v>7</v>
      </c>
      <c r="G41" s="2">
        <v>2.7378999999999998</v>
      </c>
      <c r="H41" s="3">
        <v>17</v>
      </c>
      <c r="I41" s="2">
        <v>2.7395999999999998</v>
      </c>
      <c r="J41" s="4">
        <v>0</v>
      </c>
      <c r="K41" s="1">
        <v>1</v>
      </c>
      <c r="L41" s="4">
        <v>0</v>
      </c>
      <c r="M41" s="1">
        <v>1</v>
      </c>
      <c r="N41" s="4">
        <v>0</v>
      </c>
      <c r="O41" s="1" t="s">
        <v>1746</v>
      </c>
    </row>
    <row r="42" spans="1:15" x14ac:dyDescent="0.25">
      <c r="A42" s="1">
        <v>41</v>
      </c>
      <c r="B42" s="1" t="s">
        <v>934</v>
      </c>
      <c r="C42" s="10">
        <v>45091</v>
      </c>
      <c r="D42" s="1">
        <v>0</v>
      </c>
      <c r="E42" s="1" t="s">
        <v>443</v>
      </c>
      <c r="F42" s="15">
        <v>12.5</v>
      </c>
      <c r="G42" s="2">
        <v>2.3029999999999999</v>
      </c>
      <c r="H42" s="3">
        <v>6</v>
      </c>
      <c r="I42" s="2">
        <v>0.91869999999999996</v>
      </c>
      <c r="J42" s="4">
        <f t="shared" si="2"/>
        <v>1.3843000000000001</v>
      </c>
      <c r="K42" s="1">
        <v>1</v>
      </c>
      <c r="L42" s="4">
        <f t="shared" si="3"/>
        <v>1.3843000000000001</v>
      </c>
      <c r="M42" s="1">
        <v>1</v>
      </c>
      <c r="N42" s="4">
        <v>1.3843000000000001</v>
      </c>
      <c r="O42" s="1" t="s">
        <v>1746</v>
      </c>
    </row>
    <row r="43" spans="1:15" ht="33" x14ac:dyDescent="0.25">
      <c r="A43" s="1">
        <v>42</v>
      </c>
      <c r="B43" s="1" t="s">
        <v>737</v>
      </c>
      <c r="C43" s="10">
        <v>45092</v>
      </c>
      <c r="D43" s="1">
        <v>0</v>
      </c>
      <c r="E43" s="11" t="s">
        <v>4260</v>
      </c>
      <c r="F43" s="15">
        <v>23.5</v>
      </c>
      <c r="G43" s="2">
        <v>2.7566000000000002</v>
      </c>
      <c r="H43" s="3">
        <v>18</v>
      </c>
      <c r="I43" s="2">
        <v>2.5638000000000001</v>
      </c>
      <c r="J43" s="4">
        <f t="shared" si="2"/>
        <v>0.19280000000000008</v>
      </c>
      <c r="K43" s="1">
        <v>1</v>
      </c>
      <c r="L43" s="4">
        <f t="shared" si="3"/>
        <v>0.19280000000000008</v>
      </c>
      <c r="M43" s="1">
        <v>1</v>
      </c>
      <c r="N43" s="4">
        <v>0.19280000000000008</v>
      </c>
      <c r="O43" s="1" t="s">
        <v>1746</v>
      </c>
    </row>
    <row r="44" spans="1:15" ht="33" x14ac:dyDescent="0.25">
      <c r="A44" s="1">
        <v>43</v>
      </c>
      <c r="B44" s="1" t="s">
        <v>934</v>
      </c>
      <c r="C44" s="10">
        <v>45092</v>
      </c>
      <c r="D44" s="1">
        <v>0</v>
      </c>
      <c r="E44" s="11" t="s">
        <v>4261</v>
      </c>
      <c r="F44" s="15">
        <v>18.5</v>
      </c>
      <c r="G44" s="2">
        <v>2.9007999999999998</v>
      </c>
      <c r="H44" s="3">
        <v>5</v>
      </c>
      <c r="I44" s="2">
        <v>1.9578</v>
      </c>
      <c r="J44" s="4">
        <f t="shared" si="2"/>
        <v>0.94299999999999984</v>
      </c>
      <c r="K44" s="1">
        <v>1</v>
      </c>
      <c r="L44" s="4">
        <f t="shared" si="3"/>
        <v>0.94299999999999984</v>
      </c>
      <c r="M44" s="1">
        <v>1</v>
      </c>
      <c r="N44" s="4">
        <v>0.94299999999999984</v>
      </c>
      <c r="O44" s="1" t="s">
        <v>1746</v>
      </c>
    </row>
    <row r="45" spans="1:15" x14ac:dyDescent="0.25">
      <c r="A45" s="1">
        <v>44</v>
      </c>
      <c r="B45" s="1" t="s">
        <v>737</v>
      </c>
      <c r="C45" s="10">
        <v>45093</v>
      </c>
      <c r="D45" s="1">
        <v>0</v>
      </c>
      <c r="E45" s="1" t="s">
        <v>519</v>
      </c>
      <c r="F45" s="15">
        <v>24</v>
      </c>
      <c r="G45" s="2">
        <v>2.7139000000000002</v>
      </c>
      <c r="H45" s="3">
        <v>5</v>
      </c>
      <c r="I45" s="2">
        <v>1.7859</v>
      </c>
      <c r="J45" s="4">
        <f t="shared" si="2"/>
        <v>0.92800000000000016</v>
      </c>
      <c r="K45" s="1">
        <v>1</v>
      </c>
      <c r="L45" s="4">
        <f t="shared" si="3"/>
        <v>0.92800000000000016</v>
      </c>
      <c r="M45" s="1">
        <v>1</v>
      </c>
      <c r="N45" s="4">
        <v>0.92800000000000016</v>
      </c>
      <c r="O45" s="1" t="s">
        <v>1746</v>
      </c>
    </row>
    <row r="46" spans="1:15" x14ac:dyDescent="0.25">
      <c r="A46" s="1">
        <v>45</v>
      </c>
      <c r="B46" s="1" t="s">
        <v>934</v>
      </c>
      <c r="C46" s="10">
        <v>45093</v>
      </c>
      <c r="D46" s="1">
        <v>0</v>
      </c>
      <c r="E46" s="1" t="s">
        <v>519</v>
      </c>
      <c r="F46" s="15">
        <v>24</v>
      </c>
      <c r="G46" s="2">
        <v>3.7307999999999999</v>
      </c>
      <c r="H46" s="3">
        <v>7</v>
      </c>
      <c r="I46" s="2">
        <v>2.2069000000000001</v>
      </c>
      <c r="J46" s="4">
        <f t="shared" si="2"/>
        <v>1.5238999999999998</v>
      </c>
      <c r="K46" s="1">
        <v>1</v>
      </c>
      <c r="L46" s="4">
        <f t="shared" si="3"/>
        <v>1.5238999999999998</v>
      </c>
      <c r="M46" s="1">
        <v>1</v>
      </c>
      <c r="N46" s="4">
        <v>1.5238999999999998</v>
      </c>
      <c r="O46" s="1" t="s">
        <v>1746</v>
      </c>
    </row>
    <row r="47" spans="1:15" x14ac:dyDescent="0.25">
      <c r="A47" s="1">
        <v>46</v>
      </c>
      <c r="B47" s="1" t="s">
        <v>737</v>
      </c>
      <c r="C47" s="10">
        <v>45094</v>
      </c>
      <c r="D47" s="1">
        <v>0</v>
      </c>
      <c r="E47" s="1" t="s">
        <v>519</v>
      </c>
      <c r="F47" s="15">
        <v>24</v>
      </c>
      <c r="G47" s="2">
        <v>2.4443000000000001</v>
      </c>
      <c r="H47" s="3">
        <v>9</v>
      </c>
      <c r="I47" s="2">
        <v>1.897</v>
      </c>
      <c r="J47" s="4">
        <f t="shared" si="2"/>
        <v>0.54730000000000012</v>
      </c>
      <c r="K47" s="1">
        <v>1</v>
      </c>
      <c r="L47" s="4">
        <f t="shared" si="3"/>
        <v>0.54730000000000012</v>
      </c>
      <c r="M47" s="1">
        <v>1</v>
      </c>
      <c r="N47" s="4">
        <v>0.54730000000000012</v>
      </c>
      <c r="O47" s="1" t="s">
        <v>1746</v>
      </c>
    </row>
    <row r="48" spans="1:15" x14ac:dyDescent="0.25">
      <c r="A48" s="1">
        <v>47</v>
      </c>
      <c r="B48" s="1" t="s">
        <v>798</v>
      </c>
      <c r="C48" s="10">
        <v>45094</v>
      </c>
      <c r="D48" s="1">
        <v>0</v>
      </c>
      <c r="E48" s="1" t="s">
        <v>4222</v>
      </c>
      <c r="F48" s="15">
        <v>23</v>
      </c>
      <c r="G48" s="2">
        <v>1.3681000000000001</v>
      </c>
      <c r="H48" s="3">
        <v>1</v>
      </c>
      <c r="I48" s="2">
        <v>1.0265</v>
      </c>
      <c r="J48" s="4">
        <f t="shared" si="2"/>
        <v>0.34160000000000013</v>
      </c>
      <c r="K48" s="1">
        <v>1</v>
      </c>
      <c r="L48" s="4">
        <f t="shared" si="3"/>
        <v>0.34160000000000013</v>
      </c>
      <c r="M48" s="1">
        <v>1</v>
      </c>
      <c r="N48" s="4">
        <v>0.34160000000000013</v>
      </c>
      <c r="O48" s="1" t="s">
        <v>1746</v>
      </c>
    </row>
    <row r="49" spans="1:15" x14ac:dyDescent="0.25">
      <c r="A49" s="1">
        <v>48</v>
      </c>
      <c r="B49" s="1" t="s">
        <v>934</v>
      </c>
      <c r="C49" s="10">
        <v>45094</v>
      </c>
      <c r="D49" s="1">
        <v>0</v>
      </c>
      <c r="E49" s="1" t="s">
        <v>519</v>
      </c>
      <c r="F49" s="15">
        <v>24</v>
      </c>
      <c r="G49" s="2">
        <v>3.3159999999999998</v>
      </c>
      <c r="H49" s="3">
        <v>10</v>
      </c>
      <c r="I49" s="2">
        <v>1.1177999999999999</v>
      </c>
      <c r="J49" s="4">
        <f t="shared" si="2"/>
        <v>2.1981999999999999</v>
      </c>
      <c r="K49" s="1">
        <v>1</v>
      </c>
      <c r="L49" s="4">
        <f t="shared" si="3"/>
        <v>2.1981999999999999</v>
      </c>
      <c r="M49" s="1">
        <v>1</v>
      </c>
      <c r="N49" s="4">
        <v>2.1981999999999999</v>
      </c>
      <c r="O49" s="1" t="s">
        <v>1746</v>
      </c>
    </row>
    <row r="50" spans="1:15" x14ac:dyDescent="0.25">
      <c r="A50" s="1">
        <v>49</v>
      </c>
      <c r="B50" s="1" t="s">
        <v>737</v>
      </c>
      <c r="C50" s="10">
        <v>45095</v>
      </c>
      <c r="D50" s="1">
        <v>0</v>
      </c>
      <c r="E50" s="1" t="s">
        <v>519</v>
      </c>
      <c r="F50" s="15">
        <v>24</v>
      </c>
      <c r="G50" s="2">
        <v>2.3496000000000001</v>
      </c>
      <c r="H50" s="3">
        <v>12</v>
      </c>
      <c r="I50" s="2">
        <v>1.9101999999999999</v>
      </c>
      <c r="J50" s="4">
        <f t="shared" si="2"/>
        <v>0.43940000000000023</v>
      </c>
      <c r="K50" s="1">
        <v>1</v>
      </c>
      <c r="L50" s="4">
        <f t="shared" si="3"/>
        <v>0.43940000000000023</v>
      </c>
      <c r="M50" s="1">
        <v>1</v>
      </c>
      <c r="N50" s="4">
        <v>0.43940000000000023</v>
      </c>
      <c r="O50" s="1" t="s">
        <v>1746</v>
      </c>
    </row>
    <row r="51" spans="1:15" x14ac:dyDescent="0.25">
      <c r="A51" s="1">
        <v>50</v>
      </c>
      <c r="B51" s="1" t="s">
        <v>798</v>
      </c>
      <c r="C51" s="10">
        <v>45095</v>
      </c>
      <c r="D51" s="1">
        <v>0</v>
      </c>
      <c r="E51" s="1" t="s">
        <v>4262</v>
      </c>
      <c r="F51" s="15">
        <v>14</v>
      </c>
      <c r="G51" s="2">
        <v>1.1361000000000001</v>
      </c>
      <c r="H51" s="3">
        <v>1</v>
      </c>
      <c r="I51" s="2">
        <v>0.99960000000000004</v>
      </c>
      <c r="J51" s="4">
        <f t="shared" si="2"/>
        <v>0.13650000000000007</v>
      </c>
      <c r="K51" s="1">
        <v>5</v>
      </c>
      <c r="L51" s="4">
        <f t="shared" si="3"/>
        <v>0.68250000000000033</v>
      </c>
      <c r="M51" s="1">
        <v>12</v>
      </c>
      <c r="N51" s="4">
        <v>5.65</v>
      </c>
      <c r="O51" s="1" t="s">
        <v>1746</v>
      </c>
    </row>
    <row r="52" spans="1:15" x14ac:dyDescent="0.25">
      <c r="A52" s="1">
        <v>51</v>
      </c>
      <c r="B52" s="1" t="s">
        <v>934</v>
      </c>
      <c r="C52" s="10">
        <v>45095</v>
      </c>
      <c r="D52" s="1">
        <v>0</v>
      </c>
      <c r="E52" s="1" t="s">
        <v>519</v>
      </c>
      <c r="F52" s="15">
        <v>24</v>
      </c>
      <c r="G52" s="2">
        <v>2.6858</v>
      </c>
      <c r="H52" s="3">
        <v>7</v>
      </c>
      <c r="I52" s="2">
        <v>1.0528999999999999</v>
      </c>
      <c r="J52" s="4">
        <f t="shared" si="2"/>
        <v>1.6329</v>
      </c>
      <c r="K52" s="1">
        <v>1</v>
      </c>
      <c r="L52" s="4">
        <f t="shared" si="3"/>
        <v>1.6329</v>
      </c>
      <c r="M52" s="1">
        <v>1</v>
      </c>
      <c r="N52" s="4">
        <v>1.6329</v>
      </c>
      <c r="O52" s="1" t="s">
        <v>1746</v>
      </c>
    </row>
    <row r="53" spans="1:15" x14ac:dyDescent="0.25">
      <c r="A53" s="1">
        <v>52</v>
      </c>
      <c r="B53" s="1" t="s">
        <v>965</v>
      </c>
      <c r="C53" s="10">
        <v>45096</v>
      </c>
      <c r="D53" s="1">
        <v>0</v>
      </c>
      <c r="E53" s="1" t="s">
        <v>4263</v>
      </c>
      <c r="F53" s="15">
        <v>22</v>
      </c>
      <c r="G53" s="2">
        <v>3.0655000000000001</v>
      </c>
      <c r="H53" s="3">
        <v>36</v>
      </c>
      <c r="I53" s="2">
        <v>1.7750999999999999</v>
      </c>
      <c r="J53" s="4">
        <f t="shared" si="2"/>
        <v>1.2904000000000002</v>
      </c>
      <c r="K53" s="1">
        <v>1</v>
      </c>
      <c r="L53" s="4">
        <f t="shared" si="3"/>
        <v>1.2904000000000002</v>
      </c>
      <c r="M53" s="1">
        <v>1</v>
      </c>
      <c r="N53" s="4">
        <v>1.2904000000000002</v>
      </c>
      <c r="O53" s="1" t="s">
        <v>1746</v>
      </c>
    </row>
    <row r="54" spans="1:15" x14ac:dyDescent="0.25">
      <c r="A54" s="1">
        <v>53</v>
      </c>
      <c r="B54" s="1" t="s">
        <v>737</v>
      </c>
      <c r="C54" s="10">
        <v>45096</v>
      </c>
      <c r="D54" s="1">
        <v>0</v>
      </c>
      <c r="E54" s="1" t="s">
        <v>519</v>
      </c>
      <c r="F54" s="15">
        <v>24</v>
      </c>
      <c r="G54" s="2">
        <v>2.2705000000000002</v>
      </c>
      <c r="H54" s="3">
        <v>10</v>
      </c>
      <c r="I54" s="2">
        <v>1.2344999999999999</v>
      </c>
      <c r="J54" s="4">
        <f t="shared" si="2"/>
        <v>1.0360000000000003</v>
      </c>
      <c r="K54" s="1">
        <v>1</v>
      </c>
      <c r="L54" s="4">
        <f t="shared" si="3"/>
        <v>1.0360000000000003</v>
      </c>
      <c r="M54" s="1">
        <v>1</v>
      </c>
      <c r="N54" s="4">
        <v>1.0360000000000003</v>
      </c>
      <c r="O54" s="1" t="s">
        <v>1746</v>
      </c>
    </row>
    <row r="55" spans="1:15" x14ac:dyDescent="0.25">
      <c r="A55" s="1">
        <v>54</v>
      </c>
      <c r="B55" s="1" t="s">
        <v>934</v>
      </c>
      <c r="C55" s="10">
        <v>45096</v>
      </c>
      <c r="D55" s="1">
        <v>0</v>
      </c>
      <c r="E55" s="1" t="s">
        <v>4264</v>
      </c>
      <c r="F55" s="15">
        <v>2</v>
      </c>
      <c r="G55" s="2">
        <v>2.9889000000000001</v>
      </c>
      <c r="H55" s="3">
        <v>2</v>
      </c>
      <c r="I55" s="2">
        <v>0.2364</v>
      </c>
      <c r="J55" s="4">
        <f t="shared" si="2"/>
        <v>2.7524999999999999</v>
      </c>
      <c r="K55" s="1">
        <v>5</v>
      </c>
      <c r="L55" s="4">
        <f t="shared" si="3"/>
        <v>13.762499999999999</v>
      </c>
      <c r="M55" s="1">
        <v>11</v>
      </c>
      <c r="N55" s="4">
        <v>35.299999999999997</v>
      </c>
      <c r="O55" s="1" t="s">
        <v>1746</v>
      </c>
    </row>
    <row r="56" spans="1:15" ht="33" x14ac:dyDescent="0.25">
      <c r="A56" s="1">
        <v>55</v>
      </c>
      <c r="B56" s="1" t="s">
        <v>477</v>
      </c>
      <c r="C56" s="10">
        <v>45097</v>
      </c>
      <c r="D56" s="1">
        <v>0</v>
      </c>
      <c r="E56" s="11" t="s">
        <v>4265</v>
      </c>
      <c r="F56" s="15">
        <v>20</v>
      </c>
      <c r="G56" s="2">
        <v>2.3227000000000002</v>
      </c>
      <c r="H56" s="3">
        <v>28</v>
      </c>
      <c r="I56" s="2">
        <v>1.6226</v>
      </c>
      <c r="J56" s="4">
        <f t="shared" si="2"/>
        <v>0.70010000000000017</v>
      </c>
      <c r="K56" s="1">
        <v>1</v>
      </c>
      <c r="L56" s="4">
        <f t="shared" si="3"/>
        <v>0.70010000000000017</v>
      </c>
      <c r="M56" s="1">
        <v>1</v>
      </c>
      <c r="N56" s="4">
        <v>0.70010000000000017</v>
      </c>
      <c r="O56" s="1" t="s">
        <v>1746</v>
      </c>
    </row>
    <row r="57" spans="1:15" ht="33" x14ac:dyDescent="0.25">
      <c r="A57" s="1">
        <v>56</v>
      </c>
      <c r="B57" s="1" t="s">
        <v>737</v>
      </c>
      <c r="C57" s="10">
        <v>45097</v>
      </c>
      <c r="D57" s="1">
        <v>0</v>
      </c>
      <c r="E57" s="11" t="s">
        <v>4265</v>
      </c>
      <c r="F57" s="15">
        <v>20</v>
      </c>
      <c r="G57" s="2">
        <v>1.4701</v>
      </c>
      <c r="H57" s="3">
        <v>4</v>
      </c>
      <c r="I57" s="2">
        <v>1.2999000000000001</v>
      </c>
      <c r="J57" s="4">
        <f t="shared" si="2"/>
        <v>0.17019999999999991</v>
      </c>
      <c r="K57" s="1">
        <v>1</v>
      </c>
      <c r="L57" s="4">
        <f t="shared" si="3"/>
        <v>0.17019999999999991</v>
      </c>
      <c r="M57" s="1">
        <v>1</v>
      </c>
      <c r="N57" s="4">
        <v>0.17019999999999991</v>
      </c>
      <c r="O57" s="1" t="s">
        <v>1746</v>
      </c>
    </row>
    <row r="58" spans="1:15" x14ac:dyDescent="0.25">
      <c r="A58" s="1">
        <v>57</v>
      </c>
      <c r="B58" s="1" t="s">
        <v>477</v>
      </c>
      <c r="C58" s="10">
        <v>45098</v>
      </c>
      <c r="D58" s="1">
        <v>0</v>
      </c>
      <c r="E58" s="1" t="s">
        <v>519</v>
      </c>
      <c r="F58" s="15">
        <v>24</v>
      </c>
      <c r="G58" s="2">
        <v>4.2832999999999997</v>
      </c>
      <c r="H58" s="3">
        <v>43</v>
      </c>
      <c r="I58" s="2">
        <v>2.919</v>
      </c>
      <c r="J58" s="4">
        <f t="shared" si="2"/>
        <v>1.3642999999999996</v>
      </c>
      <c r="K58" s="1">
        <v>1</v>
      </c>
      <c r="L58" s="4">
        <f t="shared" si="3"/>
        <v>1.3642999999999996</v>
      </c>
      <c r="M58" s="1">
        <v>1</v>
      </c>
      <c r="N58" s="4">
        <v>1.3642999999999996</v>
      </c>
      <c r="O58" s="1" t="s">
        <v>1746</v>
      </c>
    </row>
    <row r="59" spans="1:15" x14ac:dyDescent="0.25">
      <c r="A59" s="1">
        <v>58</v>
      </c>
      <c r="B59" s="1" t="s">
        <v>737</v>
      </c>
      <c r="C59" s="10">
        <v>45098</v>
      </c>
      <c r="D59" s="1">
        <v>0</v>
      </c>
      <c r="E59" s="1" t="s">
        <v>519</v>
      </c>
      <c r="F59" s="15">
        <v>24</v>
      </c>
      <c r="G59" s="2">
        <v>2.9110999999999998</v>
      </c>
      <c r="H59" s="3">
        <v>7</v>
      </c>
      <c r="I59" s="2">
        <v>1.5477000000000001</v>
      </c>
      <c r="J59" s="4">
        <f t="shared" si="2"/>
        <v>1.3633999999999997</v>
      </c>
      <c r="K59" s="1">
        <v>1</v>
      </c>
      <c r="L59" s="4">
        <f t="shared" si="3"/>
        <v>1.3633999999999997</v>
      </c>
      <c r="M59" s="1">
        <v>1</v>
      </c>
      <c r="N59" s="4">
        <v>1.3633999999999997</v>
      </c>
      <c r="O59" s="1" t="s">
        <v>1746</v>
      </c>
    </row>
    <row r="60" spans="1:15" x14ac:dyDescent="0.25">
      <c r="A60" s="1">
        <v>59</v>
      </c>
      <c r="B60" s="1" t="s">
        <v>477</v>
      </c>
      <c r="C60" s="10">
        <v>45099</v>
      </c>
      <c r="D60" s="1">
        <v>0</v>
      </c>
      <c r="E60" s="1" t="s">
        <v>519</v>
      </c>
      <c r="F60" s="15">
        <v>24</v>
      </c>
      <c r="G60" s="2">
        <v>4.1162999999999998</v>
      </c>
      <c r="H60" s="3">
        <v>37</v>
      </c>
      <c r="I60" s="2">
        <v>2.7765</v>
      </c>
      <c r="J60" s="4">
        <f t="shared" si="2"/>
        <v>1.3397999999999999</v>
      </c>
      <c r="K60" s="1">
        <v>1</v>
      </c>
      <c r="L60" s="4">
        <f t="shared" si="3"/>
        <v>1.3397999999999999</v>
      </c>
      <c r="M60" s="1">
        <v>1</v>
      </c>
      <c r="N60" s="4">
        <v>1.3397999999999999</v>
      </c>
      <c r="O60" s="1" t="s">
        <v>1746</v>
      </c>
    </row>
    <row r="61" spans="1:15" x14ac:dyDescent="0.25">
      <c r="A61" s="1">
        <v>60</v>
      </c>
      <c r="B61" s="1" t="s">
        <v>737</v>
      </c>
      <c r="C61" s="10">
        <v>45099</v>
      </c>
      <c r="D61" s="1">
        <v>0</v>
      </c>
      <c r="E61" s="1" t="s">
        <v>519</v>
      </c>
      <c r="F61" s="15">
        <v>24</v>
      </c>
      <c r="G61" s="2">
        <v>3.1829000000000001</v>
      </c>
      <c r="H61" s="3">
        <v>5</v>
      </c>
      <c r="I61" s="2">
        <v>1.5698000000000001</v>
      </c>
      <c r="J61" s="4">
        <f t="shared" si="2"/>
        <v>1.6131</v>
      </c>
      <c r="K61" s="1">
        <v>1</v>
      </c>
      <c r="L61" s="4">
        <f t="shared" si="3"/>
        <v>1.6131</v>
      </c>
      <c r="M61" s="1">
        <v>1</v>
      </c>
      <c r="N61" s="4">
        <v>1.6131</v>
      </c>
      <c r="O61" s="1" t="s">
        <v>1746</v>
      </c>
    </row>
    <row r="62" spans="1:15" x14ac:dyDescent="0.25">
      <c r="A62" s="1">
        <v>61</v>
      </c>
      <c r="B62" s="1" t="s">
        <v>477</v>
      </c>
      <c r="C62" s="10">
        <v>45100</v>
      </c>
      <c r="D62" s="1">
        <v>0</v>
      </c>
      <c r="E62" s="1" t="s">
        <v>519</v>
      </c>
      <c r="F62" s="15">
        <v>24</v>
      </c>
      <c r="G62" s="2">
        <v>4.1162999999999998</v>
      </c>
      <c r="H62" s="3">
        <v>37</v>
      </c>
      <c r="I62" s="2">
        <v>2.7765</v>
      </c>
      <c r="J62" s="4">
        <f t="shared" si="2"/>
        <v>1.3397999999999999</v>
      </c>
      <c r="K62" s="1">
        <v>1</v>
      </c>
      <c r="L62" s="4">
        <f t="shared" si="3"/>
        <v>1.3397999999999999</v>
      </c>
      <c r="M62" s="1">
        <v>1</v>
      </c>
      <c r="N62" s="4">
        <v>1.3397999999999999</v>
      </c>
      <c r="O62" s="1" t="s">
        <v>1746</v>
      </c>
    </row>
    <row r="63" spans="1:15" x14ac:dyDescent="0.25">
      <c r="A63" s="1">
        <v>62</v>
      </c>
      <c r="B63" s="1" t="s">
        <v>737</v>
      </c>
      <c r="C63" s="10">
        <v>45100</v>
      </c>
      <c r="D63" s="1">
        <v>0</v>
      </c>
      <c r="E63" s="1" t="s">
        <v>519</v>
      </c>
      <c r="F63" s="15">
        <v>24</v>
      </c>
      <c r="G63" s="2">
        <v>3.1829000000000001</v>
      </c>
      <c r="H63" s="3">
        <v>5</v>
      </c>
      <c r="I63" s="2">
        <v>1.5698000000000001</v>
      </c>
      <c r="J63" s="4">
        <f t="shared" si="2"/>
        <v>1.6131</v>
      </c>
      <c r="K63" s="1">
        <v>1</v>
      </c>
      <c r="L63" s="4">
        <f t="shared" si="3"/>
        <v>1.6131</v>
      </c>
      <c r="M63" s="1">
        <v>7</v>
      </c>
      <c r="N63" s="4">
        <v>1.6131</v>
      </c>
      <c r="O63" s="1" t="s">
        <v>1746</v>
      </c>
    </row>
    <row r="64" spans="1:15" x14ac:dyDescent="0.25">
      <c r="A64" s="1">
        <v>63</v>
      </c>
      <c r="B64" s="1" t="s">
        <v>477</v>
      </c>
      <c r="C64" s="10">
        <v>45101</v>
      </c>
      <c r="D64" s="1">
        <v>0</v>
      </c>
      <c r="E64" s="1" t="s">
        <v>519</v>
      </c>
      <c r="F64" s="15">
        <v>24</v>
      </c>
      <c r="G64" s="2">
        <v>2.3452999999999999</v>
      </c>
      <c r="H64" s="3">
        <v>48</v>
      </c>
      <c r="I64" s="2">
        <v>1.1656</v>
      </c>
      <c r="J64" s="4">
        <f t="shared" si="2"/>
        <v>1.1797</v>
      </c>
      <c r="K64" s="1">
        <v>1</v>
      </c>
      <c r="L64" s="4">
        <f t="shared" si="3"/>
        <v>1.1797</v>
      </c>
      <c r="M64" s="1">
        <v>1</v>
      </c>
      <c r="N64" s="4">
        <v>1.1797</v>
      </c>
      <c r="O64" s="1" t="s">
        <v>1746</v>
      </c>
    </row>
    <row r="65" spans="1:15" x14ac:dyDescent="0.25">
      <c r="A65" s="1">
        <v>64</v>
      </c>
      <c r="B65" s="1" t="s">
        <v>477</v>
      </c>
      <c r="C65" s="10">
        <v>45102</v>
      </c>
      <c r="D65" s="1">
        <v>0</v>
      </c>
      <c r="E65" s="1" t="s">
        <v>519</v>
      </c>
      <c r="F65" s="15">
        <v>24</v>
      </c>
      <c r="G65" s="2">
        <v>2.38</v>
      </c>
      <c r="H65" s="3">
        <v>45</v>
      </c>
      <c r="I65" s="2">
        <v>1.1399999999999999</v>
      </c>
      <c r="J65" s="4">
        <f t="shared" si="2"/>
        <v>1.24</v>
      </c>
      <c r="K65" s="1">
        <v>1</v>
      </c>
      <c r="L65" s="4">
        <f t="shared" si="3"/>
        <v>1.24</v>
      </c>
      <c r="M65" s="1">
        <v>1</v>
      </c>
      <c r="N65" s="4">
        <v>1.24</v>
      </c>
      <c r="O65" s="1" t="s">
        <v>1746</v>
      </c>
    </row>
    <row r="66" spans="1:15" x14ac:dyDescent="0.25">
      <c r="A66" s="1">
        <v>65</v>
      </c>
      <c r="B66" s="1" t="s">
        <v>477</v>
      </c>
      <c r="C66" s="10">
        <v>45103</v>
      </c>
      <c r="D66" s="1">
        <v>0</v>
      </c>
      <c r="E66" s="1" t="s">
        <v>519</v>
      </c>
      <c r="F66" s="15">
        <v>24</v>
      </c>
      <c r="G66" s="2">
        <v>2.41</v>
      </c>
      <c r="H66" s="3">
        <v>43</v>
      </c>
      <c r="I66" s="2">
        <v>1.1599999999999999</v>
      </c>
      <c r="J66" s="4">
        <f t="shared" si="2"/>
        <v>1.2500000000000002</v>
      </c>
      <c r="K66" s="1">
        <v>1</v>
      </c>
      <c r="L66" s="4">
        <f t="shared" si="3"/>
        <v>1.2500000000000002</v>
      </c>
      <c r="M66" s="1">
        <v>1</v>
      </c>
      <c r="N66" s="4">
        <v>1.2500000000000002</v>
      </c>
      <c r="O66" s="1" t="s">
        <v>1746</v>
      </c>
    </row>
    <row r="67" spans="1:15" x14ac:dyDescent="0.25">
      <c r="A67" s="1">
        <v>66</v>
      </c>
      <c r="B67" s="1" t="s">
        <v>477</v>
      </c>
      <c r="C67" s="10">
        <v>45104</v>
      </c>
      <c r="D67" s="1">
        <v>0</v>
      </c>
      <c r="E67" s="1" t="s">
        <v>519</v>
      </c>
      <c r="F67" s="15">
        <v>24</v>
      </c>
      <c r="G67" s="2">
        <v>2.4379</v>
      </c>
      <c r="H67" s="3">
        <v>41</v>
      </c>
      <c r="I67" s="2">
        <v>1.1486000000000001</v>
      </c>
      <c r="J67" s="4">
        <f t="shared" si="2"/>
        <v>1.2892999999999999</v>
      </c>
      <c r="K67" s="1">
        <v>1</v>
      </c>
      <c r="L67" s="4">
        <f t="shared" si="3"/>
        <v>1.2892999999999999</v>
      </c>
      <c r="M67" s="1">
        <v>1</v>
      </c>
      <c r="N67" s="4">
        <v>1.2892999999999999</v>
      </c>
      <c r="O67" s="1" t="s">
        <v>1746</v>
      </c>
    </row>
    <row r="68" spans="1:15" x14ac:dyDescent="0.25">
      <c r="A68" s="1">
        <v>67</v>
      </c>
      <c r="B68" s="1" t="s">
        <v>477</v>
      </c>
      <c r="C68" s="10">
        <v>45105</v>
      </c>
      <c r="D68" s="1">
        <v>0</v>
      </c>
      <c r="E68" s="1" t="s">
        <v>519</v>
      </c>
      <c r="F68" s="15">
        <v>24</v>
      </c>
      <c r="G68" s="2">
        <v>2.5028999999999999</v>
      </c>
      <c r="H68" s="3">
        <v>40</v>
      </c>
      <c r="I68" s="2">
        <v>1.1494</v>
      </c>
      <c r="J68" s="4">
        <f t="shared" si="2"/>
        <v>1.3534999999999999</v>
      </c>
      <c r="K68" s="1">
        <v>1</v>
      </c>
      <c r="L68" s="4">
        <f t="shared" si="3"/>
        <v>1.3534999999999999</v>
      </c>
      <c r="M68" s="1">
        <v>1</v>
      </c>
      <c r="N68" s="4">
        <v>1.3534999999999999</v>
      </c>
      <c r="O68" s="1" t="s">
        <v>1746</v>
      </c>
    </row>
    <row r="69" spans="1:15" x14ac:dyDescent="0.25">
      <c r="A69" s="1">
        <v>68</v>
      </c>
      <c r="B69" s="1" t="s">
        <v>477</v>
      </c>
      <c r="C69" s="10">
        <v>45106</v>
      </c>
      <c r="D69" s="1">
        <v>0</v>
      </c>
      <c r="E69" s="1" t="s">
        <v>519</v>
      </c>
      <c r="F69" s="15">
        <v>24</v>
      </c>
      <c r="G69" s="2">
        <v>2.5678000000000001</v>
      </c>
      <c r="H69" s="3">
        <v>39</v>
      </c>
      <c r="I69" s="2">
        <v>1.1528</v>
      </c>
      <c r="J69" s="4">
        <f t="shared" si="2"/>
        <v>1.415</v>
      </c>
      <c r="K69" s="1">
        <v>1</v>
      </c>
      <c r="L69" s="4">
        <f t="shared" si="3"/>
        <v>1.415</v>
      </c>
      <c r="M69" s="1">
        <v>1</v>
      </c>
      <c r="N69" s="4">
        <v>1.415</v>
      </c>
      <c r="O69" s="1" t="s">
        <v>1746</v>
      </c>
    </row>
    <row r="70" spans="1:15" x14ac:dyDescent="0.25">
      <c r="A70" s="1">
        <v>69</v>
      </c>
      <c r="B70" s="1" t="s">
        <v>477</v>
      </c>
      <c r="C70" s="10">
        <v>45107</v>
      </c>
      <c r="D70" s="1">
        <v>0</v>
      </c>
      <c r="E70" s="1" t="s">
        <v>519</v>
      </c>
      <c r="F70" s="15">
        <v>24</v>
      </c>
      <c r="G70" s="2">
        <v>2.67</v>
      </c>
      <c r="H70" s="3">
        <v>36</v>
      </c>
      <c r="I70" s="2">
        <v>1.17</v>
      </c>
      <c r="J70" s="4">
        <f t="shared" si="2"/>
        <v>1.5</v>
      </c>
      <c r="K70" s="1">
        <v>1</v>
      </c>
      <c r="L70" s="4">
        <f t="shared" si="3"/>
        <v>1.5</v>
      </c>
      <c r="M70" s="1">
        <v>1</v>
      </c>
      <c r="N70" s="4">
        <v>1.5</v>
      </c>
      <c r="O70" s="1" t="s">
        <v>1746</v>
      </c>
    </row>
    <row r="71" spans="1:15" x14ac:dyDescent="0.25">
      <c r="A71" s="1">
        <v>70</v>
      </c>
      <c r="B71" s="1" t="s">
        <v>477</v>
      </c>
      <c r="C71" s="10">
        <v>45108</v>
      </c>
      <c r="D71" s="1">
        <v>0</v>
      </c>
      <c r="E71" s="1" t="s">
        <v>519</v>
      </c>
      <c r="F71" s="15">
        <v>24</v>
      </c>
      <c r="G71" s="2">
        <v>2.6956000000000002</v>
      </c>
      <c r="H71" s="3">
        <v>34</v>
      </c>
      <c r="I71" s="2">
        <v>1.1518999999999999</v>
      </c>
      <c r="J71" s="4">
        <f t="shared" si="2"/>
        <v>1.5437000000000003</v>
      </c>
      <c r="K71" s="1">
        <v>1</v>
      </c>
      <c r="L71" s="4">
        <f t="shared" si="3"/>
        <v>1.5437000000000003</v>
      </c>
      <c r="M71" s="1">
        <v>1</v>
      </c>
      <c r="N71" s="4">
        <v>1.5437000000000003</v>
      </c>
      <c r="O71" s="1" t="s">
        <v>1746</v>
      </c>
    </row>
    <row r="72" spans="1:15" x14ac:dyDescent="0.25">
      <c r="A72" s="1">
        <v>71</v>
      </c>
      <c r="B72" s="1" t="s">
        <v>477</v>
      </c>
      <c r="C72" s="10">
        <v>45109</v>
      </c>
      <c r="D72" s="1">
        <v>0</v>
      </c>
      <c r="E72" s="1" t="s">
        <v>519</v>
      </c>
      <c r="F72" s="15">
        <v>24</v>
      </c>
      <c r="G72" s="2">
        <v>3.548</v>
      </c>
      <c r="H72" s="3">
        <v>25</v>
      </c>
      <c r="I72" s="2">
        <v>1.7630999999999999</v>
      </c>
      <c r="J72" s="4">
        <f t="shared" si="2"/>
        <v>1.7849000000000002</v>
      </c>
      <c r="K72" s="1">
        <v>1</v>
      </c>
      <c r="L72" s="4">
        <f t="shared" si="3"/>
        <v>1.7849000000000002</v>
      </c>
      <c r="M72" s="1">
        <v>1</v>
      </c>
      <c r="N72" s="4">
        <v>1.7849000000000002</v>
      </c>
      <c r="O72" s="1" t="s">
        <v>1746</v>
      </c>
    </row>
    <row r="73" spans="1:15" x14ac:dyDescent="0.25">
      <c r="A73" s="1">
        <v>72</v>
      </c>
      <c r="B73" s="1" t="s">
        <v>737</v>
      </c>
      <c r="C73" s="10">
        <v>45109</v>
      </c>
      <c r="D73" s="1">
        <v>0</v>
      </c>
      <c r="E73" s="1" t="s">
        <v>519</v>
      </c>
      <c r="F73" s="15">
        <v>24</v>
      </c>
      <c r="G73" s="2">
        <v>1.1535</v>
      </c>
      <c r="H73" s="3">
        <v>15</v>
      </c>
      <c r="I73" s="2">
        <v>0.18160000000000001</v>
      </c>
      <c r="J73" s="4">
        <f t="shared" si="2"/>
        <v>0.97189999999999999</v>
      </c>
      <c r="K73" s="1">
        <v>1</v>
      </c>
      <c r="L73" s="4">
        <f t="shared" si="3"/>
        <v>0.97189999999999999</v>
      </c>
      <c r="M73" s="1">
        <v>1</v>
      </c>
      <c r="N73" s="4">
        <v>0.97189999999999999</v>
      </c>
      <c r="O73" s="1" t="s">
        <v>1746</v>
      </c>
    </row>
    <row r="74" spans="1:15" x14ac:dyDescent="0.25">
      <c r="A74" s="1">
        <v>73</v>
      </c>
      <c r="B74" s="1" t="s">
        <v>477</v>
      </c>
      <c r="C74" s="10">
        <v>45110</v>
      </c>
      <c r="D74" s="1">
        <v>0</v>
      </c>
      <c r="E74" s="1" t="s">
        <v>519</v>
      </c>
      <c r="F74" s="15">
        <v>24</v>
      </c>
      <c r="G74" s="2">
        <v>4.05</v>
      </c>
      <c r="H74" s="3">
        <v>15</v>
      </c>
      <c r="I74" s="2">
        <v>2.06</v>
      </c>
      <c r="J74" s="4">
        <f t="shared" si="2"/>
        <v>1.9899999999999998</v>
      </c>
      <c r="K74" s="1">
        <v>1</v>
      </c>
      <c r="L74" s="4">
        <f t="shared" si="3"/>
        <v>1.9899999999999998</v>
      </c>
      <c r="M74" s="1">
        <v>1</v>
      </c>
      <c r="N74" s="4">
        <v>1.9899999999999998</v>
      </c>
      <c r="O74" s="1" t="s">
        <v>1746</v>
      </c>
    </row>
    <row r="75" spans="1:15" x14ac:dyDescent="0.25">
      <c r="A75" s="1">
        <v>74</v>
      </c>
      <c r="B75" s="1" t="s">
        <v>737</v>
      </c>
      <c r="C75" s="10">
        <v>45110</v>
      </c>
      <c r="D75" s="1">
        <v>0</v>
      </c>
      <c r="E75" s="1" t="s">
        <v>519</v>
      </c>
      <c r="F75" s="15">
        <v>24</v>
      </c>
      <c r="G75" s="2">
        <v>2.84</v>
      </c>
      <c r="H75" s="3">
        <v>17</v>
      </c>
      <c r="I75" s="2">
        <v>1.98</v>
      </c>
      <c r="J75" s="4">
        <f t="shared" si="2"/>
        <v>0.85999999999999988</v>
      </c>
      <c r="K75" s="1">
        <v>1</v>
      </c>
      <c r="L75" s="4">
        <f t="shared" si="3"/>
        <v>0.85999999999999988</v>
      </c>
      <c r="M75" s="1">
        <v>1</v>
      </c>
      <c r="N75" s="4">
        <v>0.85999999999999988</v>
      </c>
      <c r="O75" s="1" t="s">
        <v>1746</v>
      </c>
    </row>
    <row r="76" spans="1:15" x14ac:dyDescent="0.25">
      <c r="A76" s="1">
        <v>75</v>
      </c>
      <c r="B76" s="1" t="s">
        <v>477</v>
      </c>
      <c r="C76" s="10">
        <v>45111</v>
      </c>
      <c r="D76" s="1">
        <v>0</v>
      </c>
      <c r="E76" s="1" t="s">
        <v>519</v>
      </c>
      <c r="F76" s="15">
        <v>24</v>
      </c>
      <c r="G76" s="2">
        <v>4.58</v>
      </c>
      <c r="H76" s="3">
        <v>15</v>
      </c>
      <c r="I76" s="2">
        <v>2.41</v>
      </c>
      <c r="J76" s="4">
        <f t="shared" si="2"/>
        <v>2.17</v>
      </c>
      <c r="K76" s="1">
        <v>1</v>
      </c>
      <c r="L76" s="4">
        <f t="shared" si="3"/>
        <v>2.17</v>
      </c>
      <c r="M76" s="1">
        <v>1</v>
      </c>
      <c r="N76" s="4">
        <v>2.17</v>
      </c>
      <c r="O76" s="1" t="s">
        <v>1746</v>
      </c>
    </row>
    <row r="77" spans="1:15" x14ac:dyDescent="0.25">
      <c r="A77" s="1">
        <v>76</v>
      </c>
      <c r="B77" s="1" t="s">
        <v>737</v>
      </c>
      <c r="C77" s="10">
        <v>45111</v>
      </c>
      <c r="D77" s="1">
        <v>0</v>
      </c>
      <c r="E77" s="1" t="s">
        <v>519</v>
      </c>
      <c r="F77" s="15">
        <v>24</v>
      </c>
      <c r="G77" s="2">
        <v>3.28</v>
      </c>
      <c r="H77" s="3">
        <v>4</v>
      </c>
      <c r="I77" s="2">
        <v>1.66</v>
      </c>
      <c r="J77" s="4">
        <f t="shared" si="2"/>
        <v>1.6199999999999999</v>
      </c>
      <c r="K77" s="1">
        <v>1</v>
      </c>
      <c r="L77" s="4">
        <f t="shared" si="3"/>
        <v>1.6199999999999999</v>
      </c>
      <c r="M77" s="1">
        <v>1</v>
      </c>
      <c r="N77" s="4">
        <v>1.6199999999999999</v>
      </c>
      <c r="O77" s="1" t="s">
        <v>1746</v>
      </c>
    </row>
    <row r="78" spans="1:15" x14ac:dyDescent="0.25">
      <c r="A78" s="1">
        <v>77</v>
      </c>
      <c r="B78" s="1" t="s">
        <v>477</v>
      </c>
      <c r="C78" s="10">
        <v>45112</v>
      </c>
      <c r="D78" s="1">
        <v>0</v>
      </c>
      <c r="E78" s="1" t="s">
        <v>519</v>
      </c>
      <c r="F78" s="15">
        <v>24</v>
      </c>
      <c r="G78" s="2">
        <v>4.57</v>
      </c>
      <c r="H78" s="3">
        <v>11</v>
      </c>
      <c r="I78" s="2">
        <v>2.41</v>
      </c>
      <c r="J78" s="4">
        <f t="shared" si="2"/>
        <v>2.16</v>
      </c>
      <c r="K78" s="1">
        <v>1</v>
      </c>
      <c r="L78" s="4">
        <f t="shared" si="3"/>
        <v>2.16</v>
      </c>
      <c r="M78" s="1">
        <v>1</v>
      </c>
      <c r="N78" s="4">
        <v>2.16</v>
      </c>
      <c r="O78" s="1" t="s">
        <v>1746</v>
      </c>
    </row>
    <row r="79" spans="1:15" x14ac:dyDescent="0.25">
      <c r="A79" s="1">
        <v>78</v>
      </c>
      <c r="B79" s="1" t="s">
        <v>737</v>
      </c>
      <c r="C79" s="10">
        <v>45112</v>
      </c>
      <c r="D79" s="1">
        <v>0</v>
      </c>
      <c r="E79" s="1" t="s">
        <v>519</v>
      </c>
      <c r="F79" s="15">
        <v>24</v>
      </c>
      <c r="G79" s="2">
        <v>2.9</v>
      </c>
      <c r="H79" s="3">
        <v>8</v>
      </c>
      <c r="I79" s="2">
        <v>1.58</v>
      </c>
      <c r="J79" s="4">
        <f t="shared" si="2"/>
        <v>1.3199999999999998</v>
      </c>
      <c r="K79" s="1">
        <v>1</v>
      </c>
      <c r="L79" s="4">
        <f t="shared" si="3"/>
        <v>1.3199999999999998</v>
      </c>
      <c r="M79" s="1">
        <v>1</v>
      </c>
      <c r="N79" s="4">
        <v>1.3199999999999998</v>
      </c>
      <c r="O79" s="1" t="s">
        <v>1746</v>
      </c>
    </row>
    <row r="80" spans="1:15" x14ac:dyDescent="0.25">
      <c r="A80" s="1">
        <v>79</v>
      </c>
      <c r="B80" s="1" t="s">
        <v>477</v>
      </c>
      <c r="C80" s="10">
        <v>45113</v>
      </c>
      <c r="D80" s="1">
        <v>0</v>
      </c>
      <c r="E80" s="1" t="s">
        <v>519</v>
      </c>
      <c r="F80" s="15">
        <v>24</v>
      </c>
      <c r="G80" s="2">
        <v>4.5199999999999996</v>
      </c>
      <c r="H80" s="3">
        <v>10</v>
      </c>
      <c r="I80" s="2">
        <v>2.25</v>
      </c>
      <c r="J80" s="4">
        <f t="shared" si="2"/>
        <v>2.2699999999999996</v>
      </c>
      <c r="K80" s="1">
        <v>1</v>
      </c>
      <c r="L80" s="4">
        <f t="shared" si="3"/>
        <v>2.2699999999999996</v>
      </c>
      <c r="M80" s="1">
        <v>1</v>
      </c>
      <c r="N80" s="4">
        <v>2.2699999999999996</v>
      </c>
      <c r="O80" s="1" t="s">
        <v>1746</v>
      </c>
    </row>
    <row r="81" spans="1:15" x14ac:dyDescent="0.25">
      <c r="A81" s="1">
        <v>80</v>
      </c>
      <c r="B81" s="1" t="s">
        <v>737</v>
      </c>
      <c r="C81" s="10">
        <v>45113</v>
      </c>
      <c r="D81" s="1">
        <v>0</v>
      </c>
      <c r="E81" s="1" t="s">
        <v>519</v>
      </c>
      <c r="F81" s="15">
        <v>24</v>
      </c>
      <c r="G81" s="2">
        <v>2.87</v>
      </c>
      <c r="H81" s="3">
        <v>7</v>
      </c>
      <c r="I81" s="2">
        <v>1.54</v>
      </c>
      <c r="J81" s="4">
        <f t="shared" si="2"/>
        <v>1.33</v>
      </c>
      <c r="K81" s="1">
        <v>1</v>
      </c>
      <c r="L81" s="4">
        <f t="shared" si="3"/>
        <v>1.33</v>
      </c>
      <c r="M81" s="1">
        <v>1</v>
      </c>
      <c r="N81" s="4">
        <v>1.33</v>
      </c>
      <c r="O81" s="1" t="s">
        <v>1746</v>
      </c>
    </row>
    <row r="82" spans="1:15" x14ac:dyDescent="0.25">
      <c r="A82" s="1">
        <v>81</v>
      </c>
      <c r="B82" s="1" t="s">
        <v>477</v>
      </c>
      <c r="C82" s="10">
        <v>45114</v>
      </c>
      <c r="D82" s="1">
        <v>0</v>
      </c>
      <c r="E82" s="1" t="s">
        <v>519</v>
      </c>
      <c r="F82" s="15">
        <v>24</v>
      </c>
      <c r="G82" s="2">
        <v>4.7988999999999997</v>
      </c>
      <c r="H82" s="3">
        <v>7</v>
      </c>
      <c r="I82" s="2">
        <v>2.4055</v>
      </c>
      <c r="J82" s="4">
        <f t="shared" si="2"/>
        <v>2.3933999999999997</v>
      </c>
      <c r="K82" s="1">
        <v>1</v>
      </c>
      <c r="L82" s="4">
        <f t="shared" si="3"/>
        <v>2.3933999999999997</v>
      </c>
      <c r="M82" s="1">
        <v>1</v>
      </c>
      <c r="N82" s="4">
        <v>2.3933999999999997</v>
      </c>
      <c r="O82" s="1" t="s">
        <v>1746</v>
      </c>
    </row>
    <row r="83" spans="1:15" x14ac:dyDescent="0.25">
      <c r="A83" s="1">
        <v>82</v>
      </c>
      <c r="B83" s="1" t="s">
        <v>737</v>
      </c>
      <c r="C83" s="10">
        <v>45114</v>
      </c>
      <c r="D83" s="1">
        <v>0</v>
      </c>
      <c r="E83" s="1" t="s">
        <v>519</v>
      </c>
      <c r="F83" s="15">
        <v>24</v>
      </c>
      <c r="G83" s="2">
        <v>3.1581999999999999</v>
      </c>
      <c r="H83" s="3">
        <v>7</v>
      </c>
      <c r="I83" s="2">
        <v>1.4704999999999999</v>
      </c>
      <c r="J83" s="4">
        <f t="shared" si="2"/>
        <v>1.6877</v>
      </c>
      <c r="K83" s="1">
        <v>1</v>
      </c>
      <c r="L83" s="4">
        <f t="shared" si="3"/>
        <v>1.6877</v>
      </c>
      <c r="M83" s="1">
        <v>1</v>
      </c>
      <c r="N83" s="4">
        <v>1.6877</v>
      </c>
      <c r="O83" s="1" t="s">
        <v>1746</v>
      </c>
    </row>
    <row r="84" spans="1:15" x14ac:dyDescent="0.25">
      <c r="A84" s="1">
        <v>83</v>
      </c>
      <c r="B84" s="1" t="s">
        <v>477</v>
      </c>
      <c r="C84" s="10">
        <v>45115</v>
      </c>
      <c r="D84" s="1">
        <v>0</v>
      </c>
      <c r="E84" s="1" t="s">
        <v>519</v>
      </c>
      <c r="F84" s="15">
        <v>24</v>
      </c>
      <c r="G84" s="2">
        <v>4.9088000000000003</v>
      </c>
      <c r="H84" s="3">
        <v>7</v>
      </c>
      <c r="I84" s="2">
        <v>2.4085999999999999</v>
      </c>
      <c r="J84" s="4">
        <f t="shared" si="2"/>
        <v>2.5002000000000004</v>
      </c>
      <c r="K84" s="1">
        <v>1</v>
      </c>
      <c r="L84" s="4">
        <f t="shared" si="3"/>
        <v>2.5002000000000004</v>
      </c>
      <c r="M84" s="1">
        <v>1</v>
      </c>
      <c r="N84" s="4">
        <v>2.5002000000000004</v>
      </c>
      <c r="O84" s="1" t="s">
        <v>1746</v>
      </c>
    </row>
    <row r="85" spans="1:15" x14ac:dyDescent="0.25">
      <c r="A85" s="1">
        <v>84</v>
      </c>
      <c r="B85" s="1" t="s">
        <v>737</v>
      </c>
      <c r="C85" s="10">
        <v>45115</v>
      </c>
      <c r="D85" s="1">
        <v>0</v>
      </c>
      <c r="E85" s="1" t="s">
        <v>519</v>
      </c>
      <c r="F85" s="15">
        <v>24</v>
      </c>
      <c r="G85" s="2">
        <v>3.1341000000000001</v>
      </c>
      <c r="H85" s="3">
        <v>5</v>
      </c>
      <c r="I85" s="2">
        <v>1.4941</v>
      </c>
      <c r="J85" s="4">
        <f t="shared" ref="J85:J148" si="4">G85-I85</f>
        <v>1.6400000000000001</v>
      </c>
      <c r="K85" s="1">
        <v>1</v>
      </c>
      <c r="L85" s="4">
        <f t="shared" ref="L85:L148" si="5">(G85-I85-D85)*K85</f>
        <v>1.6400000000000001</v>
      </c>
      <c r="M85" s="1">
        <v>1</v>
      </c>
      <c r="N85" s="4">
        <v>1.6400000000000001</v>
      </c>
      <c r="O85" s="1" t="s">
        <v>1746</v>
      </c>
    </row>
    <row r="86" spans="1:15" x14ac:dyDescent="0.25">
      <c r="A86" s="1">
        <v>85</v>
      </c>
      <c r="B86" s="1" t="s">
        <v>477</v>
      </c>
      <c r="C86" s="10">
        <v>45116</v>
      </c>
      <c r="D86" s="1">
        <v>0</v>
      </c>
      <c r="E86" s="1" t="s">
        <v>519</v>
      </c>
      <c r="F86" s="15">
        <v>24</v>
      </c>
      <c r="G86" s="2">
        <v>4.8936000000000002</v>
      </c>
      <c r="H86" s="3">
        <v>7</v>
      </c>
      <c r="I86" s="2">
        <v>2.3462000000000001</v>
      </c>
      <c r="J86" s="4">
        <f t="shared" si="4"/>
        <v>2.5474000000000001</v>
      </c>
      <c r="K86" s="1">
        <v>1</v>
      </c>
      <c r="L86" s="4">
        <f t="shared" si="5"/>
        <v>2.5474000000000001</v>
      </c>
      <c r="M86" s="1">
        <v>1</v>
      </c>
      <c r="N86" s="4">
        <v>2.5474000000000001</v>
      </c>
      <c r="O86" s="1" t="s">
        <v>1746</v>
      </c>
    </row>
    <row r="87" spans="1:15" x14ac:dyDescent="0.25">
      <c r="A87" s="1">
        <v>86</v>
      </c>
      <c r="B87" s="1" t="s">
        <v>737</v>
      </c>
      <c r="C87" s="10">
        <v>45116</v>
      </c>
      <c r="D87" s="1">
        <v>0</v>
      </c>
      <c r="E87" s="1" t="s">
        <v>519</v>
      </c>
      <c r="F87" s="15">
        <v>24</v>
      </c>
      <c r="G87" s="2">
        <v>3.2281</v>
      </c>
      <c r="H87" s="3">
        <v>3</v>
      </c>
      <c r="I87" s="2">
        <v>1.4282999999999999</v>
      </c>
      <c r="J87" s="4">
        <f t="shared" si="4"/>
        <v>1.7998000000000001</v>
      </c>
      <c r="K87" s="1">
        <v>1</v>
      </c>
      <c r="L87" s="4">
        <f t="shared" si="5"/>
        <v>1.7998000000000001</v>
      </c>
      <c r="M87" s="1">
        <v>1</v>
      </c>
      <c r="N87" s="4">
        <v>1.7998000000000001</v>
      </c>
      <c r="O87" s="1" t="s">
        <v>1746</v>
      </c>
    </row>
    <row r="88" spans="1:15" x14ac:dyDescent="0.25">
      <c r="A88" s="1">
        <v>87</v>
      </c>
      <c r="B88" s="1" t="s">
        <v>477</v>
      </c>
      <c r="C88" s="10">
        <v>45117</v>
      </c>
      <c r="D88" s="1">
        <v>0</v>
      </c>
      <c r="E88" s="1" t="s">
        <v>519</v>
      </c>
      <c r="F88" s="15">
        <v>24</v>
      </c>
      <c r="G88" s="2">
        <v>4.9191000000000003</v>
      </c>
      <c r="H88" s="3">
        <v>10</v>
      </c>
      <c r="I88" s="2">
        <v>2.3130999999999999</v>
      </c>
      <c r="J88" s="4">
        <f t="shared" si="4"/>
        <v>2.6060000000000003</v>
      </c>
      <c r="K88" s="1">
        <v>1</v>
      </c>
      <c r="L88" s="4">
        <f t="shared" si="5"/>
        <v>2.6060000000000003</v>
      </c>
      <c r="M88" s="1">
        <v>1</v>
      </c>
      <c r="N88" s="4">
        <v>2.6060000000000003</v>
      </c>
      <c r="O88" s="1" t="s">
        <v>1746</v>
      </c>
    </row>
    <row r="89" spans="1:15" x14ac:dyDescent="0.25">
      <c r="A89" s="1">
        <v>88</v>
      </c>
      <c r="B89" s="1" t="s">
        <v>737</v>
      </c>
      <c r="C89" s="10">
        <v>45117</v>
      </c>
      <c r="D89" s="1">
        <v>0</v>
      </c>
      <c r="E89" s="1" t="s">
        <v>519</v>
      </c>
      <c r="F89" s="15">
        <v>24</v>
      </c>
      <c r="G89" s="2">
        <v>3.3717999999999999</v>
      </c>
      <c r="H89" s="3">
        <v>4</v>
      </c>
      <c r="I89" s="2">
        <v>1.4873000000000001</v>
      </c>
      <c r="J89" s="4">
        <f t="shared" si="4"/>
        <v>1.8844999999999998</v>
      </c>
      <c r="K89" s="1">
        <v>1</v>
      </c>
      <c r="L89" s="4">
        <f t="shared" si="5"/>
        <v>1.8844999999999998</v>
      </c>
      <c r="M89" s="1">
        <v>1</v>
      </c>
      <c r="N89" s="4">
        <v>1.8844999999999998</v>
      </c>
      <c r="O89" s="1" t="s">
        <v>1746</v>
      </c>
    </row>
    <row r="90" spans="1:15" x14ac:dyDescent="0.25">
      <c r="A90" s="1">
        <v>89</v>
      </c>
      <c r="B90" s="1" t="s">
        <v>477</v>
      </c>
      <c r="C90" s="10">
        <v>45118</v>
      </c>
      <c r="D90" s="1">
        <v>0</v>
      </c>
      <c r="E90" s="1" t="s">
        <v>519</v>
      </c>
      <c r="F90" s="15">
        <v>24</v>
      </c>
      <c r="G90" s="2">
        <v>4.8052999999999999</v>
      </c>
      <c r="H90" s="3">
        <v>9</v>
      </c>
      <c r="I90" s="2">
        <v>2.1798999999999999</v>
      </c>
      <c r="J90" s="4">
        <f t="shared" si="4"/>
        <v>2.6254</v>
      </c>
      <c r="K90" s="1">
        <v>1</v>
      </c>
      <c r="L90" s="4">
        <f t="shared" si="5"/>
        <v>2.6254</v>
      </c>
      <c r="M90" s="1">
        <v>1</v>
      </c>
      <c r="N90" s="4">
        <v>2.6254</v>
      </c>
      <c r="O90" s="1" t="s">
        <v>1746</v>
      </c>
    </row>
    <row r="91" spans="1:15" x14ac:dyDescent="0.25">
      <c r="A91" s="1">
        <v>90</v>
      </c>
      <c r="B91" s="1" t="s">
        <v>737</v>
      </c>
      <c r="C91" s="10">
        <v>45118</v>
      </c>
      <c r="D91" s="1">
        <v>0</v>
      </c>
      <c r="E91" s="1" t="s">
        <v>519</v>
      </c>
      <c r="F91" s="15">
        <v>24</v>
      </c>
      <c r="G91" s="2">
        <v>3.3022</v>
      </c>
      <c r="H91" s="3">
        <v>3</v>
      </c>
      <c r="I91" s="2">
        <v>1.5627</v>
      </c>
      <c r="J91" s="4">
        <f t="shared" si="4"/>
        <v>1.7395</v>
      </c>
      <c r="K91" s="1">
        <v>1</v>
      </c>
      <c r="L91" s="4">
        <f t="shared" si="5"/>
        <v>1.7395</v>
      </c>
      <c r="M91" s="1">
        <v>1</v>
      </c>
      <c r="N91" s="4">
        <v>1.7395</v>
      </c>
      <c r="O91" s="1" t="s">
        <v>1746</v>
      </c>
    </row>
    <row r="92" spans="1:15" x14ac:dyDescent="0.25">
      <c r="A92" s="1">
        <v>91</v>
      </c>
      <c r="B92" s="1" t="s">
        <v>477</v>
      </c>
      <c r="C92" s="10">
        <v>45119</v>
      </c>
      <c r="D92" s="1">
        <v>0</v>
      </c>
      <c r="E92" s="1" t="s">
        <v>519</v>
      </c>
      <c r="F92" s="15">
        <v>24</v>
      </c>
      <c r="G92" s="2">
        <v>4.5475000000000003</v>
      </c>
      <c r="H92" s="3">
        <v>7</v>
      </c>
      <c r="I92" s="2">
        <v>1.9238</v>
      </c>
      <c r="J92" s="4">
        <f t="shared" si="4"/>
        <v>2.6237000000000004</v>
      </c>
      <c r="K92" s="1">
        <v>1</v>
      </c>
      <c r="L92" s="4">
        <f t="shared" si="5"/>
        <v>2.6237000000000004</v>
      </c>
      <c r="M92" s="1">
        <v>1</v>
      </c>
      <c r="N92" s="4">
        <v>2.6237000000000004</v>
      </c>
      <c r="O92" s="1" t="s">
        <v>1746</v>
      </c>
    </row>
    <row r="93" spans="1:15" x14ac:dyDescent="0.25">
      <c r="A93" s="1">
        <v>92</v>
      </c>
      <c r="B93" s="1" t="s">
        <v>737</v>
      </c>
      <c r="C93" s="10">
        <v>45119</v>
      </c>
      <c r="D93" s="1">
        <v>0</v>
      </c>
      <c r="E93" s="1" t="s">
        <v>519</v>
      </c>
      <c r="F93" s="15">
        <v>24</v>
      </c>
      <c r="G93" s="2">
        <v>3.2509000000000001</v>
      </c>
      <c r="H93" s="3">
        <v>3</v>
      </c>
      <c r="I93" s="2">
        <v>1.5328999999999999</v>
      </c>
      <c r="J93" s="4">
        <f t="shared" si="4"/>
        <v>1.7180000000000002</v>
      </c>
      <c r="K93" s="1">
        <v>1</v>
      </c>
      <c r="L93" s="4">
        <f t="shared" si="5"/>
        <v>1.7180000000000002</v>
      </c>
      <c r="M93" s="1">
        <v>1</v>
      </c>
      <c r="N93" s="4">
        <v>1.7180000000000002</v>
      </c>
      <c r="O93" s="1" t="s">
        <v>1746</v>
      </c>
    </row>
    <row r="94" spans="1:15" x14ac:dyDescent="0.25">
      <c r="A94" s="1">
        <v>93</v>
      </c>
      <c r="B94" s="1" t="s">
        <v>477</v>
      </c>
      <c r="C94" s="10">
        <v>45120</v>
      </c>
      <c r="D94" s="1">
        <v>0</v>
      </c>
      <c r="E94" s="1" t="s">
        <v>519</v>
      </c>
      <c r="F94" s="15">
        <v>24</v>
      </c>
      <c r="G94" s="2">
        <v>4.4821999999999997</v>
      </c>
      <c r="H94" s="3">
        <v>8</v>
      </c>
      <c r="I94" s="2">
        <v>1.8306</v>
      </c>
      <c r="J94" s="4">
        <f t="shared" si="4"/>
        <v>2.6515999999999997</v>
      </c>
      <c r="K94" s="1">
        <v>1</v>
      </c>
      <c r="L94" s="4">
        <f t="shared" si="5"/>
        <v>2.6515999999999997</v>
      </c>
      <c r="M94" s="1">
        <v>1</v>
      </c>
      <c r="N94" s="4">
        <v>2.6515999999999997</v>
      </c>
      <c r="O94" s="1" t="s">
        <v>1746</v>
      </c>
    </row>
    <row r="95" spans="1:15" x14ac:dyDescent="0.25">
      <c r="A95" s="1">
        <v>94</v>
      </c>
      <c r="B95" s="1" t="s">
        <v>737</v>
      </c>
      <c r="C95" s="10">
        <v>45120</v>
      </c>
      <c r="D95" s="1">
        <v>0</v>
      </c>
      <c r="E95" s="1" t="s">
        <v>519</v>
      </c>
      <c r="F95" s="15">
        <v>24</v>
      </c>
      <c r="G95" s="2">
        <v>3.3083</v>
      </c>
      <c r="H95" s="3">
        <v>4</v>
      </c>
      <c r="I95" s="2">
        <v>1.5898000000000001</v>
      </c>
      <c r="J95" s="4">
        <f t="shared" si="4"/>
        <v>1.7184999999999999</v>
      </c>
      <c r="K95" s="1">
        <v>1</v>
      </c>
      <c r="L95" s="4">
        <f t="shared" si="5"/>
        <v>1.7184999999999999</v>
      </c>
      <c r="M95" s="1">
        <v>1</v>
      </c>
      <c r="N95" s="4">
        <v>1.7184999999999999</v>
      </c>
      <c r="O95" s="1" t="s">
        <v>1746</v>
      </c>
    </row>
    <row r="96" spans="1:15" x14ac:dyDescent="0.25">
      <c r="A96" s="1">
        <v>95</v>
      </c>
      <c r="B96" s="1" t="s">
        <v>477</v>
      </c>
      <c r="C96" s="10">
        <v>45121</v>
      </c>
      <c r="D96" s="1">
        <v>0</v>
      </c>
      <c r="E96" s="1" t="s">
        <v>4266</v>
      </c>
      <c r="F96" s="15">
        <v>3</v>
      </c>
      <c r="G96" s="2">
        <v>2.79</v>
      </c>
      <c r="H96" s="3">
        <v>8</v>
      </c>
      <c r="I96" s="2">
        <v>0.62</v>
      </c>
      <c r="J96" s="4">
        <f t="shared" si="4"/>
        <v>2.17</v>
      </c>
      <c r="K96" s="1">
        <v>5</v>
      </c>
      <c r="L96" s="4">
        <f t="shared" si="5"/>
        <v>10.85</v>
      </c>
      <c r="M96" s="1">
        <v>17</v>
      </c>
      <c r="N96" s="4">
        <v>51.27</v>
      </c>
      <c r="O96" s="1" t="s">
        <v>1746</v>
      </c>
    </row>
    <row r="97" spans="1:15" x14ac:dyDescent="0.25">
      <c r="A97" s="1">
        <v>96</v>
      </c>
      <c r="B97" s="1" t="s">
        <v>737</v>
      </c>
      <c r="C97" s="10">
        <v>45121</v>
      </c>
      <c r="D97" s="1">
        <v>0</v>
      </c>
      <c r="E97" s="1" t="s">
        <v>519</v>
      </c>
      <c r="F97" s="15">
        <v>24</v>
      </c>
      <c r="G97" s="2">
        <v>2.0299999999999998</v>
      </c>
      <c r="H97" s="3">
        <v>3</v>
      </c>
      <c r="I97" s="2">
        <v>2</v>
      </c>
      <c r="J97" s="4">
        <f t="shared" si="4"/>
        <v>2.9999999999999805E-2</v>
      </c>
      <c r="K97" s="1">
        <v>1</v>
      </c>
      <c r="L97" s="4">
        <f t="shared" si="5"/>
        <v>2.9999999999999805E-2</v>
      </c>
      <c r="M97" s="1">
        <v>1</v>
      </c>
      <c r="N97" s="4">
        <v>2.9999999999999805E-2</v>
      </c>
      <c r="O97" s="1" t="s">
        <v>1746</v>
      </c>
    </row>
    <row r="98" spans="1:15" x14ac:dyDescent="0.25">
      <c r="A98" s="1">
        <v>97</v>
      </c>
      <c r="B98" s="1" t="s">
        <v>1078</v>
      </c>
      <c r="C98" s="10">
        <v>45121</v>
      </c>
      <c r="D98" s="1">
        <v>0</v>
      </c>
      <c r="E98" s="1" t="s">
        <v>1079</v>
      </c>
      <c r="F98" s="15">
        <v>5.5</v>
      </c>
      <c r="G98" s="2">
        <v>1.82</v>
      </c>
      <c r="H98" s="3">
        <v>9</v>
      </c>
      <c r="I98" s="2">
        <v>0.6</v>
      </c>
      <c r="J98" s="4">
        <f t="shared" si="4"/>
        <v>1.2200000000000002</v>
      </c>
      <c r="K98" s="1">
        <v>2</v>
      </c>
      <c r="L98" s="4">
        <f t="shared" si="5"/>
        <v>2.4400000000000004</v>
      </c>
      <c r="M98" s="1">
        <v>2</v>
      </c>
      <c r="N98" s="4">
        <v>2.7084999999999999</v>
      </c>
      <c r="O98" s="1" t="s">
        <v>1746</v>
      </c>
    </row>
    <row r="99" spans="1:15" x14ac:dyDescent="0.25">
      <c r="A99" s="1">
        <v>98</v>
      </c>
      <c r="B99" s="1" t="s">
        <v>737</v>
      </c>
      <c r="C99" s="10">
        <v>45122</v>
      </c>
      <c r="D99" s="1">
        <v>0</v>
      </c>
      <c r="E99" s="1" t="s">
        <v>519</v>
      </c>
      <c r="F99" s="15">
        <v>24</v>
      </c>
      <c r="G99" s="2">
        <v>3.24</v>
      </c>
      <c r="H99" s="3">
        <v>8</v>
      </c>
      <c r="I99" s="2">
        <v>3.08</v>
      </c>
      <c r="J99" s="4">
        <f t="shared" si="4"/>
        <v>0.16000000000000014</v>
      </c>
      <c r="K99" s="1">
        <v>1</v>
      </c>
      <c r="L99" s="4">
        <f t="shared" si="5"/>
        <v>0.16000000000000014</v>
      </c>
      <c r="M99" s="1">
        <v>1</v>
      </c>
      <c r="N99" s="4">
        <v>0.16000000000000014</v>
      </c>
      <c r="O99" s="1" t="s">
        <v>1746</v>
      </c>
    </row>
    <row r="100" spans="1:15" x14ac:dyDescent="0.25">
      <c r="A100" s="1">
        <v>99</v>
      </c>
      <c r="B100" s="1" t="s">
        <v>737</v>
      </c>
      <c r="C100" s="10">
        <v>45123</v>
      </c>
      <c r="D100" s="1">
        <v>0</v>
      </c>
      <c r="E100" s="1" t="s">
        <v>519</v>
      </c>
      <c r="F100" s="15">
        <v>24</v>
      </c>
      <c r="G100" s="2">
        <v>3.8772000000000002</v>
      </c>
      <c r="H100" s="3">
        <v>7</v>
      </c>
      <c r="I100" s="2">
        <v>2.835</v>
      </c>
      <c r="J100" s="4">
        <f t="shared" si="4"/>
        <v>1.0422000000000002</v>
      </c>
      <c r="K100" s="1">
        <v>1</v>
      </c>
      <c r="L100" s="4">
        <f t="shared" si="5"/>
        <v>1.0422000000000002</v>
      </c>
      <c r="M100" s="1">
        <v>1</v>
      </c>
      <c r="N100" s="4">
        <v>1.0422000000000002</v>
      </c>
      <c r="O100" s="1" t="s">
        <v>1746</v>
      </c>
    </row>
    <row r="101" spans="1:15" x14ac:dyDescent="0.25">
      <c r="A101" s="1">
        <v>100</v>
      </c>
      <c r="B101" s="1" t="s">
        <v>1078</v>
      </c>
      <c r="C101" s="10">
        <v>45123</v>
      </c>
      <c r="D101" s="1">
        <v>0</v>
      </c>
      <c r="E101" s="1" t="s">
        <v>1104</v>
      </c>
      <c r="F101" s="15">
        <v>4</v>
      </c>
      <c r="G101" s="2">
        <v>1.6362000000000001</v>
      </c>
      <c r="H101" s="3">
        <v>8</v>
      </c>
      <c r="I101" s="2">
        <v>0.40810000000000002</v>
      </c>
      <c r="J101" s="4">
        <f t="shared" si="4"/>
        <v>1.2281</v>
      </c>
      <c r="K101" s="1">
        <v>1</v>
      </c>
      <c r="L101" s="4">
        <f t="shared" si="5"/>
        <v>1.2281</v>
      </c>
      <c r="M101" s="1">
        <v>1</v>
      </c>
      <c r="N101" s="4">
        <v>1.2281</v>
      </c>
      <c r="O101" s="1" t="s">
        <v>1746</v>
      </c>
    </row>
    <row r="102" spans="1:15" x14ac:dyDescent="0.25">
      <c r="A102" s="1">
        <v>101</v>
      </c>
      <c r="B102" s="1" t="s">
        <v>737</v>
      </c>
      <c r="C102" s="10">
        <v>45124</v>
      </c>
      <c r="D102" s="1">
        <v>0</v>
      </c>
      <c r="E102" s="1" t="s">
        <v>218</v>
      </c>
      <c r="F102" s="15">
        <v>24</v>
      </c>
      <c r="G102" s="2">
        <v>3.9297</v>
      </c>
      <c r="H102" s="3">
        <v>6</v>
      </c>
      <c r="I102" s="2">
        <v>2.8753000000000002</v>
      </c>
      <c r="J102" s="4">
        <f t="shared" si="4"/>
        <v>1.0543999999999998</v>
      </c>
      <c r="K102" s="1">
        <v>1</v>
      </c>
      <c r="L102" s="4">
        <f t="shared" si="5"/>
        <v>1.0543999999999998</v>
      </c>
      <c r="M102" s="1">
        <v>1</v>
      </c>
      <c r="N102" s="4">
        <v>1.0543999999999998</v>
      </c>
      <c r="O102" s="1" t="s">
        <v>1746</v>
      </c>
    </row>
    <row r="103" spans="1:15" x14ac:dyDescent="0.25">
      <c r="A103" s="1">
        <v>102</v>
      </c>
      <c r="B103" s="1" t="s">
        <v>1078</v>
      </c>
      <c r="C103" s="10">
        <v>45124</v>
      </c>
      <c r="D103" s="1">
        <v>0</v>
      </c>
      <c r="E103" s="1" t="s">
        <v>1111</v>
      </c>
      <c r="F103" s="15">
        <v>4</v>
      </c>
      <c r="G103" s="2">
        <v>1.7604</v>
      </c>
      <c r="H103" s="3">
        <v>8</v>
      </c>
      <c r="I103" s="2">
        <v>0.41220000000000001</v>
      </c>
      <c r="J103" s="4">
        <f t="shared" si="4"/>
        <v>1.3481999999999998</v>
      </c>
      <c r="K103" s="1">
        <v>1</v>
      </c>
      <c r="L103" s="4">
        <f t="shared" si="5"/>
        <v>1.3481999999999998</v>
      </c>
      <c r="M103" s="1">
        <v>1</v>
      </c>
      <c r="N103" s="4">
        <v>1.3481999999999998</v>
      </c>
      <c r="O103" s="1" t="s">
        <v>1746</v>
      </c>
    </row>
    <row r="104" spans="1:15" x14ac:dyDescent="0.25">
      <c r="A104" s="1">
        <v>103</v>
      </c>
      <c r="B104" s="1" t="s">
        <v>737</v>
      </c>
      <c r="C104" s="10">
        <v>45125</v>
      </c>
      <c r="D104" s="1">
        <v>0</v>
      </c>
      <c r="E104" s="1" t="s">
        <v>218</v>
      </c>
      <c r="F104" s="15">
        <v>24</v>
      </c>
      <c r="G104" s="2">
        <v>3.5247000000000002</v>
      </c>
      <c r="H104" s="3">
        <v>7</v>
      </c>
      <c r="I104" s="2">
        <v>2.4459</v>
      </c>
      <c r="J104" s="4">
        <f t="shared" si="4"/>
        <v>1.0788000000000002</v>
      </c>
      <c r="K104" s="1">
        <v>1</v>
      </c>
      <c r="L104" s="4">
        <f t="shared" si="5"/>
        <v>1.0788000000000002</v>
      </c>
      <c r="M104" s="1">
        <v>1</v>
      </c>
      <c r="N104" s="4">
        <v>1.0788000000000002</v>
      </c>
      <c r="O104" s="1" t="s">
        <v>1746</v>
      </c>
    </row>
    <row r="105" spans="1:15" ht="33" x14ac:dyDescent="0.25">
      <c r="A105" s="1">
        <v>104</v>
      </c>
      <c r="B105" s="1" t="s">
        <v>1078</v>
      </c>
      <c r="C105" s="10">
        <v>45125</v>
      </c>
      <c r="D105" s="1">
        <v>0</v>
      </c>
      <c r="E105" s="11" t="s">
        <v>1130</v>
      </c>
      <c r="F105" s="15">
        <v>8</v>
      </c>
      <c r="G105" s="2">
        <v>1.7696000000000001</v>
      </c>
      <c r="H105" s="3">
        <v>7</v>
      </c>
      <c r="I105" s="2">
        <v>0.6321</v>
      </c>
      <c r="J105" s="4">
        <f t="shared" si="4"/>
        <v>1.1375000000000002</v>
      </c>
      <c r="K105" s="1">
        <v>1</v>
      </c>
      <c r="L105" s="4">
        <f t="shared" si="5"/>
        <v>1.1375000000000002</v>
      </c>
      <c r="M105" s="1">
        <v>1</v>
      </c>
      <c r="N105" s="4">
        <v>1.1375000000000002</v>
      </c>
      <c r="O105" s="1" t="s">
        <v>1746</v>
      </c>
    </row>
    <row r="106" spans="1:15" x14ac:dyDescent="0.25">
      <c r="A106" s="1">
        <v>105</v>
      </c>
      <c r="B106" s="1" t="s">
        <v>737</v>
      </c>
      <c r="C106" s="10">
        <v>45126</v>
      </c>
      <c r="D106" s="1">
        <v>0</v>
      </c>
      <c r="E106" s="1" t="s">
        <v>519</v>
      </c>
      <c r="F106" s="15">
        <v>24</v>
      </c>
      <c r="G106" s="2">
        <v>3.4830999999999999</v>
      </c>
      <c r="H106" s="3">
        <v>8</v>
      </c>
      <c r="I106" s="2">
        <v>2.5257999999999998</v>
      </c>
      <c r="J106" s="4">
        <f t="shared" si="4"/>
        <v>0.95730000000000004</v>
      </c>
      <c r="K106" s="1">
        <v>1</v>
      </c>
      <c r="L106" s="4">
        <f t="shared" si="5"/>
        <v>0.95730000000000004</v>
      </c>
      <c r="M106" s="1">
        <v>1</v>
      </c>
      <c r="N106" s="4">
        <v>0.95730000000000004</v>
      </c>
      <c r="O106" s="1" t="s">
        <v>1746</v>
      </c>
    </row>
    <row r="107" spans="1:15" ht="33" x14ac:dyDescent="0.25">
      <c r="A107" s="1">
        <v>106</v>
      </c>
      <c r="B107" s="1" t="s">
        <v>1078</v>
      </c>
      <c r="C107" s="10">
        <v>45126</v>
      </c>
      <c r="D107" s="1">
        <v>0</v>
      </c>
      <c r="E107" s="11" t="s">
        <v>1135</v>
      </c>
      <c r="F107" s="15">
        <v>8</v>
      </c>
      <c r="G107" s="2">
        <v>1.7412000000000001</v>
      </c>
      <c r="H107" s="3">
        <v>9</v>
      </c>
      <c r="I107" s="2">
        <v>0.59560000000000002</v>
      </c>
      <c r="J107" s="4">
        <f t="shared" si="4"/>
        <v>1.1456</v>
      </c>
      <c r="K107" s="1">
        <v>1</v>
      </c>
      <c r="L107" s="4">
        <f t="shared" si="5"/>
        <v>1.1456</v>
      </c>
      <c r="M107" s="1">
        <v>1</v>
      </c>
      <c r="N107" s="4">
        <v>1.1456</v>
      </c>
      <c r="O107" s="1" t="s">
        <v>1746</v>
      </c>
    </row>
    <row r="108" spans="1:15" x14ac:dyDescent="0.25">
      <c r="A108" s="1">
        <v>107</v>
      </c>
      <c r="B108" s="1" t="s">
        <v>737</v>
      </c>
      <c r="C108" s="10">
        <v>45127</v>
      </c>
      <c r="D108" s="1">
        <v>0</v>
      </c>
      <c r="E108" s="1" t="s">
        <v>519</v>
      </c>
      <c r="F108" s="15">
        <v>24</v>
      </c>
      <c r="G108" s="2">
        <v>3.7147000000000001</v>
      </c>
      <c r="H108" s="3">
        <v>7</v>
      </c>
      <c r="I108" s="2">
        <v>2.7673000000000001</v>
      </c>
      <c r="J108" s="4">
        <f t="shared" si="4"/>
        <v>0.94740000000000002</v>
      </c>
      <c r="K108" s="1">
        <v>1</v>
      </c>
      <c r="L108" s="4">
        <f t="shared" si="5"/>
        <v>0.94740000000000002</v>
      </c>
      <c r="M108" s="1">
        <v>1</v>
      </c>
      <c r="N108" s="4">
        <v>0.94740000000000002</v>
      </c>
      <c r="O108" s="1" t="s">
        <v>1746</v>
      </c>
    </row>
    <row r="109" spans="1:15" ht="33" x14ac:dyDescent="0.25">
      <c r="A109" s="1">
        <v>108</v>
      </c>
      <c r="B109" s="1" t="s">
        <v>1078</v>
      </c>
      <c r="C109" s="10">
        <v>45127</v>
      </c>
      <c r="D109" s="1">
        <v>0</v>
      </c>
      <c r="E109" s="11" t="s">
        <v>1140</v>
      </c>
      <c r="F109" s="15">
        <v>5</v>
      </c>
      <c r="G109" s="2">
        <v>1.6779999999999999</v>
      </c>
      <c r="H109" s="3">
        <v>8</v>
      </c>
      <c r="I109" s="2">
        <v>0.35049999999999998</v>
      </c>
      <c r="J109" s="4">
        <f t="shared" si="4"/>
        <v>1.3274999999999999</v>
      </c>
      <c r="K109" s="1">
        <v>1</v>
      </c>
      <c r="L109" s="4">
        <f t="shared" si="5"/>
        <v>1.3274999999999999</v>
      </c>
      <c r="M109" s="1">
        <v>1</v>
      </c>
      <c r="N109" s="4">
        <v>1.3274999999999999</v>
      </c>
      <c r="O109" s="1" t="s">
        <v>1746</v>
      </c>
    </row>
    <row r="110" spans="1:15" x14ac:dyDescent="0.25">
      <c r="A110" s="1">
        <v>109</v>
      </c>
      <c r="B110" s="1" t="s">
        <v>737</v>
      </c>
      <c r="C110" s="10">
        <v>45128</v>
      </c>
      <c r="D110" s="1">
        <v>0</v>
      </c>
      <c r="E110" s="1" t="s">
        <v>213</v>
      </c>
      <c r="F110" s="15">
        <v>24</v>
      </c>
      <c r="G110" s="2">
        <v>3.3409</v>
      </c>
      <c r="H110" s="3">
        <v>8</v>
      </c>
      <c r="I110" s="2">
        <v>2.2258</v>
      </c>
      <c r="J110" s="4">
        <f t="shared" si="4"/>
        <v>1.1151</v>
      </c>
      <c r="K110" s="1">
        <v>1</v>
      </c>
      <c r="L110" s="4">
        <f t="shared" si="5"/>
        <v>1.1151</v>
      </c>
      <c r="M110" s="1">
        <v>1</v>
      </c>
      <c r="N110" s="4">
        <v>1.1151</v>
      </c>
      <c r="O110" s="1" t="s">
        <v>1746</v>
      </c>
    </row>
    <row r="111" spans="1:15" ht="33" x14ac:dyDescent="0.25">
      <c r="A111" s="1">
        <v>110</v>
      </c>
      <c r="B111" s="1" t="s">
        <v>1078</v>
      </c>
      <c r="C111" s="10">
        <v>45128</v>
      </c>
      <c r="D111" s="1">
        <v>0</v>
      </c>
      <c r="E111" s="11" t="s">
        <v>1157</v>
      </c>
      <c r="F111" s="15">
        <v>11.5</v>
      </c>
      <c r="G111" s="2">
        <v>1.8514999999999999</v>
      </c>
      <c r="H111" s="3">
        <v>9</v>
      </c>
      <c r="I111" s="2">
        <v>0.81100000000000005</v>
      </c>
      <c r="J111" s="4">
        <f t="shared" si="4"/>
        <v>1.0404999999999998</v>
      </c>
      <c r="K111" s="1">
        <v>1</v>
      </c>
      <c r="L111" s="4">
        <f t="shared" si="5"/>
        <v>1.0404999999999998</v>
      </c>
      <c r="M111" s="1">
        <v>1</v>
      </c>
      <c r="N111" s="4">
        <v>1.0404999999999998</v>
      </c>
      <c r="O111" s="1" t="s">
        <v>1746</v>
      </c>
    </row>
    <row r="112" spans="1:15" x14ac:dyDescent="0.25">
      <c r="A112" s="1">
        <v>111</v>
      </c>
      <c r="B112" s="1" t="s">
        <v>737</v>
      </c>
      <c r="C112" s="10">
        <v>45129</v>
      </c>
      <c r="D112" s="1">
        <v>0</v>
      </c>
      <c r="E112" s="1" t="s">
        <v>213</v>
      </c>
      <c r="F112" s="15">
        <v>24</v>
      </c>
      <c r="G112" s="2">
        <v>3.476</v>
      </c>
      <c r="H112" s="3">
        <v>7</v>
      </c>
      <c r="I112" s="2">
        <v>2.4401999999999999</v>
      </c>
      <c r="J112" s="4">
        <f t="shared" si="4"/>
        <v>1.0358000000000001</v>
      </c>
      <c r="K112" s="1">
        <v>1</v>
      </c>
      <c r="L112" s="4">
        <f t="shared" si="5"/>
        <v>1.0358000000000001</v>
      </c>
      <c r="M112" s="1">
        <v>1</v>
      </c>
      <c r="N112" s="4">
        <v>1.0358000000000001</v>
      </c>
      <c r="O112" s="1" t="s">
        <v>1746</v>
      </c>
    </row>
    <row r="113" spans="1:15" ht="49.5" x14ac:dyDescent="0.25">
      <c r="A113" s="1">
        <v>112</v>
      </c>
      <c r="B113" s="1" t="s">
        <v>1078</v>
      </c>
      <c r="C113" s="10">
        <v>45129</v>
      </c>
      <c r="D113" s="1">
        <v>0</v>
      </c>
      <c r="E113" s="11" t="s">
        <v>1177</v>
      </c>
      <c r="F113" s="15">
        <v>10.5</v>
      </c>
      <c r="G113" s="2">
        <v>1.7668999999999999</v>
      </c>
      <c r="H113" s="3">
        <v>9</v>
      </c>
      <c r="I113" s="2">
        <v>0.755</v>
      </c>
      <c r="J113" s="4">
        <f t="shared" si="4"/>
        <v>1.0118999999999998</v>
      </c>
      <c r="K113" s="1">
        <v>1</v>
      </c>
      <c r="L113" s="4">
        <f t="shared" si="5"/>
        <v>1.0118999999999998</v>
      </c>
      <c r="M113" s="1">
        <v>1</v>
      </c>
      <c r="N113" s="4">
        <v>1.0118999999999998</v>
      </c>
      <c r="O113" s="1" t="s">
        <v>1746</v>
      </c>
    </row>
    <row r="114" spans="1:15" x14ac:dyDescent="0.25">
      <c r="A114" s="1">
        <v>113</v>
      </c>
      <c r="B114" s="1" t="s">
        <v>737</v>
      </c>
      <c r="C114" s="10">
        <v>45130</v>
      </c>
      <c r="D114" s="1">
        <v>0</v>
      </c>
      <c r="E114" s="1" t="s">
        <v>218</v>
      </c>
      <c r="F114" s="15">
        <v>24</v>
      </c>
      <c r="G114" s="2">
        <v>3.4819</v>
      </c>
      <c r="H114" s="3">
        <v>7</v>
      </c>
      <c r="I114" s="2">
        <v>2.3572000000000002</v>
      </c>
      <c r="J114" s="4">
        <f t="shared" si="4"/>
        <v>1.1246999999999998</v>
      </c>
      <c r="K114" s="1">
        <v>1</v>
      </c>
      <c r="L114" s="4">
        <f t="shared" si="5"/>
        <v>1.1246999999999998</v>
      </c>
      <c r="M114" s="1">
        <v>1</v>
      </c>
      <c r="N114" s="4">
        <v>1.1246999999999998</v>
      </c>
      <c r="O114" s="1" t="s">
        <v>1746</v>
      </c>
    </row>
    <row r="115" spans="1:15" ht="49.5" x14ac:dyDescent="0.25">
      <c r="A115" s="1">
        <v>114</v>
      </c>
      <c r="B115" s="1" t="s">
        <v>1078</v>
      </c>
      <c r="C115" s="10">
        <v>45130</v>
      </c>
      <c r="D115" s="1">
        <v>0</v>
      </c>
      <c r="E115" s="11" t="s">
        <v>1194</v>
      </c>
      <c r="F115" s="15">
        <v>9.5</v>
      </c>
      <c r="G115" s="2">
        <v>1.9585999999999999</v>
      </c>
      <c r="H115" s="3">
        <v>8</v>
      </c>
      <c r="I115" s="2">
        <v>0.81089999999999995</v>
      </c>
      <c r="J115" s="4">
        <f t="shared" si="4"/>
        <v>1.1476999999999999</v>
      </c>
      <c r="K115" s="1">
        <v>1</v>
      </c>
      <c r="L115" s="4">
        <f t="shared" si="5"/>
        <v>1.1476999999999999</v>
      </c>
      <c r="M115" s="1">
        <v>1</v>
      </c>
      <c r="N115" s="4">
        <v>1.1476999999999999</v>
      </c>
      <c r="O115" s="1" t="s">
        <v>1746</v>
      </c>
    </row>
    <row r="116" spans="1:15" x14ac:dyDescent="0.25">
      <c r="A116" s="1">
        <v>115</v>
      </c>
      <c r="B116" s="1" t="s">
        <v>737</v>
      </c>
      <c r="C116" s="10">
        <v>45131</v>
      </c>
      <c r="D116" s="1">
        <v>0</v>
      </c>
      <c r="E116" s="1" t="s">
        <v>213</v>
      </c>
      <c r="F116" s="15">
        <v>24</v>
      </c>
      <c r="G116" s="2">
        <v>3.46</v>
      </c>
      <c r="H116" s="3">
        <v>8</v>
      </c>
      <c r="I116" s="2">
        <v>2.1204000000000001</v>
      </c>
      <c r="J116" s="4">
        <f t="shared" si="4"/>
        <v>1.3395999999999999</v>
      </c>
      <c r="K116" s="1">
        <v>1</v>
      </c>
      <c r="L116" s="4">
        <f t="shared" si="5"/>
        <v>1.3395999999999999</v>
      </c>
      <c r="M116" s="1">
        <v>1</v>
      </c>
      <c r="N116" s="4">
        <v>1.3395999999999999</v>
      </c>
      <c r="O116" s="1" t="s">
        <v>1746</v>
      </c>
    </row>
    <row r="117" spans="1:15" ht="33" x14ac:dyDescent="0.25">
      <c r="A117" s="1">
        <v>116</v>
      </c>
      <c r="B117" s="1" t="s">
        <v>1078</v>
      </c>
      <c r="C117" s="10">
        <v>45131</v>
      </c>
      <c r="D117" s="1">
        <v>0</v>
      </c>
      <c r="E117" s="11" t="s">
        <v>1208</v>
      </c>
      <c r="F117" s="15">
        <v>11</v>
      </c>
      <c r="G117" s="2">
        <v>1.6620999999999999</v>
      </c>
      <c r="H117" s="3">
        <v>7</v>
      </c>
      <c r="I117" s="2">
        <v>1.0426</v>
      </c>
      <c r="J117" s="4">
        <f t="shared" si="4"/>
        <v>0.61949999999999994</v>
      </c>
      <c r="K117" s="1">
        <v>1</v>
      </c>
      <c r="L117" s="4">
        <f t="shared" si="5"/>
        <v>0.61949999999999994</v>
      </c>
      <c r="M117" s="1">
        <v>1</v>
      </c>
      <c r="N117" s="4">
        <v>0.61949999999999994</v>
      </c>
      <c r="O117" s="1" t="s">
        <v>1746</v>
      </c>
    </row>
    <row r="118" spans="1:15" x14ac:dyDescent="0.25">
      <c r="A118" s="1">
        <v>117</v>
      </c>
      <c r="B118" s="1" t="s">
        <v>737</v>
      </c>
      <c r="C118" s="10">
        <v>45132</v>
      </c>
      <c r="D118" s="1">
        <v>0</v>
      </c>
      <c r="E118" s="1" t="s">
        <v>218</v>
      </c>
      <c r="F118" s="15">
        <v>24</v>
      </c>
      <c r="G118" s="2">
        <v>3.7263000000000002</v>
      </c>
      <c r="H118" s="3">
        <v>8</v>
      </c>
      <c r="I118" s="2">
        <v>2.5937999999999999</v>
      </c>
      <c r="J118" s="4">
        <f t="shared" si="4"/>
        <v>1.1325000000000003</v>
      </c>
      <c r="K118" s="1">
        <v>1</v>
      </c>
      <c r="L118" s="4">
        <f t="shared" si="5"/>
        <v>1.1325000000000003</v>
      </c>
      <c r="M118" s="1">
        <v>1</v>
      </c>
      <c r="N118" s="4">
        <v>1.1325000000000003</v>
      </c>
      <c r="O118" s="1" t="s">
        <v>1746</v>
      </c>
    </row>
    <row r="119" spans="1:15" ht="33" x14ac:dyDescent="0.25">
      <c r="A119" s="1">
        <v>118</v>
      </c>
      <c r="B119" s="1" t="s">
        <v>1078</v>
      </c>
      <c r="C119" s="10">
        <v>45132</v>
      </c>
      <c r="D119" s="1">
        <v>0</v>
      </c>
      <c r="E119" s="11" t="s">
        <v>1233</v>
      </c>
      <c r="F119" s="15">
        <v>8.5</v>
      </c>
      <c r="G119" s="2">
        <v>1.4330000000000001</v>
      </c>
      <c r="H119" s="3">
        <v>7</v>
      </c>
      <c r="I119" s="2">
        <v>0.52729999999999999</v>
      </c>
      <c r="J119" s="4">
        <f t="shared" si="4"/>
        <v>0.90570000000000006</v>
      </c>
      <c r="K119" s="1">
        <v>1</v>
      </c>
      <c r="L119" s="4">
        <f t="shared" si="5"/>
        <v>0.90570000000000006</v>
      </c>
      <c r="M119" s="1">
        <v>1</v>
      </c>
      <c r="N119" s="4">
        <v>0.90570000000000006</v>
      </c>
      <c r="O119" s="1" t="s">
        <v>1746</v>
      </c>
    </row>
    <row r="120" spans="1:15" x14ac:dyDescent="0.25">
      <c r="A120" s="1">
        <v>119</v>
      </c>
      <c r="B120" s="1" t="s">
        <v>737</v>
      </c>
      <c r="C120" s="10">
        <v>45133</v>
      </c>
      <c r="D120" s="1">
        <v>0</v>
      </c>
      <c r="E120" s="1" t="s">
        <v>519</v>
      </c>
      <c r="F120" s="15">
        <v>24</v>
      </c>
      <c r="G120" s="2">
        <v>3.9628000000000001</v>
      </c>
      <c r="H120" s="3">
        <v>10</v>
      </c>
      <c r="I120" s="2">
        <v>3.0295000000000001</v>
      </c>
      <c r="J120" s="4">
        <f t="shared" si="4"/>
        <v>0.93330000000000002</v>
      </c>
      <c r="K120" s="1">
        <v>1</v>
      </c>
      <c r="L120" s="4">
        <f t="shared" si="5"/>
        <v>0.93330000000000002</v>
      </c>
      <c r="M120" s="1">
        <v>1</v>
      </c>
      <c r="N120" s="4">
        <v>0.93330000000000002</v>
      </c>
      <c r="O120" s="1" t="s">
        <v>1746</v>
      </c>
    </row>
    <row r="121" spans="1:15" x14ac:dyDescent="0.25">
      <c r="A121" s="1">
        <v>120</v>
      </c>
      <c r="B121" s="1" t="s">
        <v>1078</v>
      </c>
      <c r="C121" s="10">
        <v>45133</v>
      </c>
      <c r="D121" s="1">
        <v>0</v>
      </c>
      <c r="E121" s="1" t="s">
        <v>4267</v>
      </c>
      <c r="F121" s="15">
        <v>3.5</v>
      </c>
      <c r="G121" s="2">
        <v>1.825</v>
      </c>
      <c r="H121" s="3">
        <v>10</v>
      </c>
      <c r="I121" s="2">
        <v>0.25009999999999999</v>
      </c>
      <c r="J121" s="4">
        <f t="shared" si="4"/>
        <v>1.5749</v>
      </c>
      <c r="K121" s="1">
        <v>2</v>
      </c>
      <c r="L121" s="4">
        <f t="shared" si="5"/>
        <v>3.1497999999999999</v>
      </c>
      <c r="M121" s="1">
        <v>2</v>
      </c>
      <c r="N121" s="4">
        <v>3.3628999999999998</v>
      </c>
      <c r="O121" s="1" t="s">
        <v>1746</v>
      </c>
    </row>
    <row r="122" spans="1:15" x14ac:dyDescent="0.25">
      <c r="A122" s="1">
        <v>121</v>
      </c>
      <c r="B122" s="1" t="s">
        <v>737</v>
      </c>
      <c r="C122" s="10">
        <v>45134</v>
      </c>
      <c r="D122" s="1">
        <v>0</v>
      </c>
      <c r="E122" s="1" t="s">
        <v>519</v>
      </c>
      <c r="F122" s="15">
        <v>24</v>
      </c>
      <c r="G122" s="2">
        <v>4.1201999999999996</v>
      </c>
      <c r="H122" s="3">
        <v>9</v>
      </c>
      <c r="I122" s="2">
        <v>2.9399000000000002</v>
      </c>
      <c r="J122" s="4">
        <f t="shared" si="4"/>
        <v>1.1802999999999995</v>
      </c>
      <c r="K122" s="1">
        <v>1</v>
      </c>
      <c r="L122" s="4">
        <f t="shared" si="5"/>
        <v>1.1802999999999995</v>
      </c>
      <c r="M122" s="1">
        <v>1</v>
      </c>
      <c r="N122" s="4">
        <v>1.1802999999999995</v>
      </c>
      <c r="O122" s="1" t="s">
        <v>1746</v>
      </c>
    </row>
    <row r="123" spans="1:15" x14ac:dyDescent="0.25">
      <c r="A123" s="1">
        <v>122</v>
      </c>
      <c r="B123" s="1" t="s">
        <v>737</v>
      </c>
      <c r="C123" s="10">
        <v>45135</v>
      </c>
      <c r="D123" s="1">
        <v>0</v>
      </c>
      <c r="E123" s="1" t="s">
        <v>213</v>
      </c>
      <c r="F123" s="15">
        <v>24</v>
      </c>
      <c r="G123" s="2">
        <v>3.0518000000000001</v>
      </c>
      <c r="H123" s="3">
        <v>8</v>
      </c>
      <c r="I123" s="2">
        <v>1.7103999999999999</v>
      </c>
      <c r="J123" s="4">
        <f t="shared" si="4"/>
        <v>1.3414000000000001</v>
      </c>
      <c r="K123" s="1">
        <v>1</v>
      </c>
      <c r="L123" s="4">
        <f t="shared" si="5"/>
        <v>1.3414000000000001</v>
      </c>
      <c r="M123" s="1">
        <v>1</v>
      </c>
      <c r="N123" s="4">
        <v>1.3414000000000001</v>
      </c>
      <c r="O123" s="1" t="s">
        <v>1746</v>
      </c>
    </row>
    <row r="124" spans="1:15" ht="49.5" x14ac:dyDescent="0.25">
      <c r="A124" s="1">
        <v>123</v>
      </c>
      <c r="B124" s="1" t="s">
        <v>1078</v>
      </c>
      <c r="C124" s="10">
        <v>45135</v>
      </c>
      <c r="D124" s="1">
        <v>0</v>
      </c>
      <c r="E124" s="11" t="s">
        <v>1270</v>
      </c>
      <c r="F124" s="15">
        <v>17</v>
      </c>
      <c r="G124" s="2">
        <v>1.9997</v>
      </c>
      <c r="H124" s="3">
        <v>8</v>
      </c>
      <c r="I124" s="2">
        <v>1.2749999999999999</v>
      </c>
      <c r="J124" s="4">
        <f t="shared" si="4"/>
        <v>0.72470000000000012</v>
      </c>
      <c r="K124" s="1">
        <v>1</v>
      </c>
      <c r="L124" s="4">
        <f t="shared" si="5"/>
        <v>0.72470000000000012</v>
      </c>
      <c r="M124" s="1">
        <v>1</v>
      </c>
      <c r="N124" s="4">
        <v>0.72470000000000012</v>
      </c>
      <c r="O124" s="1" t="s">
        <v>1746</v>
      </c>
    </row>
    <row r="125" spans="1:15" x14ac:dyDescent="0.25">
      <c r="A125" s="1">
        <v>124</v>
      </c>
      <c r="B125" s="1" t="s">
        <v>737</v>
      </c>
      <c r="C125" s="10">
        <v>45136</v>
      </c>
      <c r="D125" s="1">
        <v>0</v>
      </c>
      <c r="E125" s="1" t="s">
        <v>213</v>
      </c>
      <c r="F125" s="15">
        <v>24</v>
      </c>
      <c r="G125" s="2">
        <v>3.4239999999999999</v>
      </c>
      <c r="H125" s="3">
        <v>6</v>
      </c>
      <c r="I125" s="2">
        <v>2.2157</v>
      </c>
      <c r="J125" s="4">
        <f t="shared" si="4"/>
        <v>1.2082999999999999</v>
      </c>
      <c r="K125" s="1">
        <v>1</v>
      </c>
      <c r="L125" s="4">
        <f t="shared" si="5"/>
        <v>1.2082999999999999</v>
      </c>
      <c r="M125" s="1">
        <v>1</v>
      </c>
      <c r="N125" s="4">
        <v>1.2082999999999999</v>
      </c>
      <c r="O125" s="1" t="s">
        <v>1746</v>
      </c>
    </row>
    <row r="126" spans="1:15" ht="49.5" x14ac:dyDescent="0.25">
      <c r="A126" s="1">
        <v>125</v>
      </c>
      <c r="B126" s="1" t="s">
        <v>1078</v>
      </c>
      <c r="C126" s="10">
        <v>45136</v>
      </c>
      <c r="D126" s="1">
        <v>0</v>
      </c>
      <c r="E126" s="11" t="s">
        <v>1282</v>
      </c>
      <c r="F126" s="15">
        <v>14</v>
      </c>
      <c r="G126" s="2">
        <v>1.8402000000000001</v>
      </c>
      <c r="H126" s="3">
        <v>7</v>
      </c>
      <c r="I126" s="2">
        <v>0.89149999999999996</v>
      </c>
      <c r="J126" s="4">
        <f t="shared" si="4"/>
        <v>0.9487000000000001</v>
      </c>
      <c r="K126" s="1">
        <v>1</v>
      </c>
      <c r="L126" s="4">
        <f t="shared" si="5"/>
        <v>0.9487000000000001</v>
      </c>
      <c r="M126" s="1">
        <v>1</v>
      </c>
      <c r="N126" s="4">
        <v>0.9487000000000001</v>
      </c>
      <c r="O126" s="1" t="s">
        <v>1746</v>
      </c>
    </row>
    <row r="127" spans="1:15" x14ac:dyDescent="0.25">
      <c r="A127" s="1">
        <v>126</v>
      </c>
      <c r="B127" s="1" t="s">
        <v>737</v>
      </c>
      <c r="C127" s="10">
        <v>45137</v>
      </c>
      <c r="D127" s="1">
        <v>0</v>
      </c>
      <c r="E127" s="1" t="s">
        <v>213</v>
      </c>
      <c r="F127" s="15">
        <v>24</v>
      </c>
      <c r="G127" s="2">
        <v>3.3664000000000001</v>
      </c>
      <c r="H127" s="3">
        <v>7</v>
      </c>
      <c r="I127" s="2">
        <v>2.2688999999999999</v>
      </c>
      <c r="J127" s="4">
        <f t="shared" si="4"/>
        <v>1.0975000000000001</v>
      </c>
      <c r="K127" s="1">
        <v>1</v>
      </c>
      <c r="L127" s="4">
        <f t="shared" si="5"/>
        <v>1.0975000000000001</v>
      </c>
      <c r="M127" s="1">
        <v>1</v>
      </c>
      <c r="N127" s="4">
        <v>1.0975000000000001</v>
      </c>
      <c r="O127" s="1" t="s">
        <v>1746</v>
      </c>
    </row>
    <row r="128" spans="1:15" ht="33" x14ac:dyDescent="0.25">
      <c r="A128" s="1">
        <v>127</v>
      </c>
      <c r="B128" s="1" t="s">
        <v>1078</v>
      </c>
      <c r="C128" s="10">
        <v>45137</v>
      </c>
      <c r="D128" s="1">
        <v>0</v>
      </c>
      <c r="E128" s="11" t="s">
        <v>1292</v>
      </c>
      <c r="F128" s="15">
        <v>9</v>
      </c>
      <c r="G128" s="2">
        <v>2.0160999999999998</v>
      </c>
      <c r="H128" s="3">
        <v>8</v>
      </c>
      <c r="I128" s="2">
        <v>0.85499999999999998</v>
      </c>
      <c r="J128" s="4">
        <f t="shared" si="4"/>
        <v>1.1610999999999998</v>
      </c>
      <c r="K128" s="1">
        <v>1</v>
      </c>
      <c r="L128" s="4">
        <f t="shared" si="5"/>
        <v>1.1610999999999998</v>
      </c>
      <c r="M128" s="1">
        <v>1</v>
      </c>
      <c r="N128" s="4">
        <v>1.1610999999999998</v>
      </c>
      <c r="O128" s="1" t="s">
        <v>1746</v>
      </c>
    </row>
    <row r="129" spans="1:15" x14ac:dyDescent="0.25">
      <c r="A129" s="1">
        <v>128</v>
      </c>
      <c r="B129" s="1" t="s">
        <v>737</v>
      </c>
      <c r="C129" s="10">
        <v>45138</v>
      </c>
      <c r="D129" s="1">
        <v>0</v>
      </c>
      <c r="E129" s="1" t="s">
        <v>345</v>
      </c>
      <c r="F129" s="15">
        <v>23</v>
      </c>
      <c r="G129" s="2">
        <v>3.4203000000000001</v>
      </c>
      <c r="H129" s="3">
        <v>6</v>
      </c>
      <c r="I129" s="2">
        <v>2.1324000000000001</v>
      </c>
      <c r="J129" s="4">
        <f t="shared" si="4"/>
        <v>1.2879</v>
      </c>
      <c r="K129" s="1">
        <v>1</v>
      </c>
      <c r="L129" s="4">
        <f t="shared" si="5"/>
        <v>1.2879</v>
      </c>
      <c r="M129" s="1">
        <v>1</v>
      </c>
      <c r="N129" s="4">
        <v>1.2879</v>
      </c>
      <c r="O129" s="1" t="s">
        <v>1746</v>
      </c>
    </row>
    <row r="130" spans="1:15" ht="33" x14ac:dyDescent="0.25">
      <c r="A130" s="1">
        <v>129</v>
      </c>
      <c r="B130" s="1" t="s">
        <v>1078</v>
      </c>
      <c r="C130" s="10">
        <v>45138</v>
      </c>
      <c r="D130" s="1">
        <v>0</v>
      </c>
      <c r="E130" s="11" t="s">
        <v>1310</v>
      </c>
      <c r="F130" s="15">
        <v>14</v>
      </c>
      <c r="G130" s="2">
        <v>1.7153</v>
      </c>
      <c r="H130" s="3">
        <v>6</v>
      </c>
      <c r="I130" s="2">
        <v>1.0033000000000001</v>
      </c>
      <c r="J130" s="4">
        <f t="shared" si="4"/>
        <v>0.71199999999999997</v>
      </c>
      <c r="K130" s="1">
        <v>1</v>
      </c>
      <c r="L130" s="4">
        <f t="shared" si="5"/>
        <v>0.71199999999999997</v>
      </c>
      <c r="M130" s="1">
        <v>1</v>
      </c>
      <c r="N130" s="4">
        <v>0.71199999999999997</v>
      </c>
      <c r="O130" s="1" t="s">
        <v>1746</v>
      </c>
    </row>
    <row r="131" spans="1:15" ht="49.5" x14ac:dyDescent="0.25">
      <c r="A131" s="1">
        <v>130</v>
      </c>
      <c r="B131" s="1" t="s">
        <v>737</v>
      </c>
      <c r="C131" s="10">
        <v>45139</v>
      </c>
      <c r="D131" s="1">
        <v>0</v>
      </c>
      <c r="E131" s="11" t="s">
        <v>5190</v>
      </c>
      <c r="F131" s="15">
        <v>15</v>
      </c>
      <c r="G131" s="2">
        <v>0.91</v>
      </c>
      <c r="H131" s="3">
        <v>4</v>
      </c>
      <c r="I131" s="2">
        <v>0.19</v>
      </c>
      <c r="J131" s="4">
        <f t="shared" si="4"/>
        <v>0.72</v>
      </c>
      <c r="K131" s="1">
        <v>1</v>
      </c>
      <c r="L131" s="4">
        <f t="shared" si="5"/>
        <v>0.72</v>
      </c>
      <c r="M131" s="1">
        <v>1</v>
      </c>
      <c r="N131" s="4">
        <v>0.72</v>
      </c>
      <c r="O131" s="1" t="s">
        <v>1746</v>
      </c>
    </row>
    <row r="132" spans="1:15" x14ac:dyDescent="0.25">
      <c r="A132" s="1">
        <v>131</v>
      </c>
      <c r="B132" s="1" t="s">
        <v>1078</v>
      </c>
      <c r="C132" s="10">
        <v>45139</v>
      </c>
      <c r="D132" s="1">
        <v>0</v>
      </c>
      <c r="E132" s="11" t="s">
        <v>5191</v>
      </c>
      <c r="F132" s="15">
        <v>24</v>
      </c>
      <c r="G132" s="2">
        <v>6.43</v>
      </c>
      <c r="H132" s="3">
        <v>40</v>
      </c>
      <c r="I132" s="2">
        <v>4.55</v>
      </c>
      <c r="J132" s="4">
        <f t="shared" si="4"/>
        <v>1.88</v>
      </c>
      <c r="K132" s="1">
        <v>1</v>
      </c>
      <c r="L132" s="4">
        <f t="shared" si="5"/>
        <v>1.88</v>
      </c>
      <c r="M132" s="1">
        <v>1</v>
      </c>
      <c r="N132" s="4">
        <v>1.88</v>
      </c>
      <c r="O132" s="1" t="s">
        <v>1746</v>
      </c>
    </row>
    <row r="133" spans="1:15" x14ac:dyDescent="0.25">
      <c r="A133" s="1">
        <v>132</v>
      </c>
      <c r="B133" s="1" t="s">
        <v>737</v>
      </c>
      <c r="C133" s="10">
        <v>45140</v>
      </c>
      <c r="D133" s="1">
        <v>0</v>
      </c>
      <c r="E133" s="1" t="s">
        <v>213</v>
      </c>
      <c r="F133" s="15">
        <v>24</v>
      </c>
      <c r="G133" s="2">
        <v>1.8205</v>
      </c>
      <c r="H133" s="3">
        <v>2.3199999999999998</v>
      </c>
      <c r="I133" s="2">
        <v>1.3935999999999999</v>
      </c>
      <c r="J133" s="4">
        <f t="shared" si="4"/>
        <v>0.42690000000000006</v>
      </c>
      <c r="K133" s="1">
        <v>1</v>
      </c>
      <c r="L133" s="4">
        <f t="shared" si="5"/>
        <v>0.42690000000000006</v>
      </c>
      <c r="M133" s="1">
        <v>1</v>
      </c>
      <c r="N133" s="4">
        <v>1.4339999999999997</v>
      </c>
      <c r="O133" s="1" t="s">
        <v>1746</v>
      </c>
    </row>
    <row r="134" spans="1:15" ht="49.5" x14ac:dyDescent="0.25">
      <c r="A134" s="1">
        <v>133</v>
      </c>
      <c r="B134" s="1" t="s">
        <v>1078</v>
      </c>
      <c r="C134" s="10">
        <v>45140</v>
      </c>
      <c r="D134" s="1">
        <v>0</v>
      </c>
      <c r="E134" s="11" t="s">
        <v>5194</v>
      </c>
      <c r="F134" s="15">
        <v>14.5</v>
      </c>
      <c r="G134" s="2">
        <v>0.91</v>
      </c>
      <c r="H134" s="3">
        <v>4</v>
      </c>
      <c r="I134" s="2">
        <v>0.19</v>
      </c>
      <c r="J134" s="4">
        <f t="shared" si="4"/>
        <v>0.72</v>
      </c>
      <c r="K134" s="1">
        <v>1</v>
      </c>
      <c r="L134" s="4">
        <f t="shared" si="5"/>
        <v>0.72</v>
      </c>
      <c r="M134" s="1">
        <v>1</v>
      </c>
      <c r="N134" s="4">
        <v>0.8921</v>
      </c>
      <c r="O134" s="1" t="s">
        <v>1746</v>
      </c>
    </row>
    <row r="135" spans="1:15" x14ac:dyDescent="0.25">
      <c r="A135" s="1">
        <v>134</v>
      </c>
      <c r="B135" s="1" t="s">
        <v>737</v>
      </c>
      <c r="C135" s="10">
        <v>45141</v>
      </c>
      <c r="D135" s="1">
        <v>0</v>
      </c>
      <c r="E135" s="11" t="s">
        <v>213</v>
      </c>
      <c r="F135" s="15">
        <v>24</v>
      </c>
      <c r="G135" s="2">
        <v>6.43</v>
      </c>
      <c r="H135" s="3">
        <v>40</v>
      </c>
      <c r="I135" s="2">
        <v>4.55</v>
      </c>
      <c r="J135" s="4">
        <f t="shared" si="4"/>
        <v>1.88</v>
      </c>
      <c r="K135" s="1">
        <v>1</v>
      </c>
      <c r="L135" s="4">
        <f t="shared" si="5"/>
        <v>1.88</v>
      </c>
      <c r="M135" s="1">
        <v>1</v>
      </c>
      <c r="N135" s="4">
        <v>1.0015000000000001</v>
      </c>
      <c r="O135" s="1" t="s">
        <v>1746</v>
      </c>
    </row>
    <row r="136" spans="1:15" x14ac:dyDescent="0.25">
      <c r="A136" s="1">
        <v>135</v>
      </c>
      <c r="B136" s="1" t="s">
        <v>1078</v>
      </c>
      <c r="C136" s="10">
        <v>45141</v>
      </c>
      <c r="D136" s="1">
        <v>0</v>
      </c>
      <c r="E136" s="1" t="s">
        <v>4259</v>
      </c>
      <c r="F136" s="15">
        <v>1</v>
      </c>
      <c r="G136" s="2">
        <v>1.5286</v>
      </c>
      <c r="H136" s="3">
        <v>9</v>
      </c>
      <c r="I136" s="2">
        <v>7.8200000000000006E-2</v>
      </c>
      <c r="J136" s="4">
        <f t="shared" si="4"/>
        <v>1.4503999999999999</v>
      </c>
      <c r="K136" s="1">
        <v>1</v>
      </c>
      <c r="L136" s="4">
        <f t="shared" si="5"/>
        <v>1.4503999999999999</v>
      </c>
      <c r="M136" s="1">
        <v>1</v>
      </c>
      <c r="N136" s="4">
        <v>1.4503999999999999</v>
      </c>
      <c r="O136" s="1" t="s">
        <v>1746</v>
      </c>
    </row>
    <row r="137" spans="1:15" x14ac:dyDescent="0.25">
      <c r="A137" s="1">
        <v>136</v>
      </c>
      <c r="B137" s="1" t="s">
        <v>737</v>
      </c>
      <c r="C137" s="10">
        <v>45142</v>
      </c>
      <c r="D137" s="1">
        <v>0</v>
      </c>
      <c r="E137" s="1" t="s">
        <v>4207</v>
      </c>
      <c r="F137" s="15">
        <v>24</v>
      </c>
      <c r="G137" s="2">
        <v>2.7330999999999999</v>
      </c>
      <c r="H137" s="3">
        <v>6</v>
      </c>
      <c r="I137" s="2">
        <v>1.5462</v>
      </c>
      <c r="J137" s="4">
        <f t="shared" si="4"/>
        <v>1.1868999999999998</v>
      </c>
      <c r="K137" s="1">
        <v>1</v>
      </c>
      <c r="L137" s="4">
        <f t="shared" si="5"/>
        <v>1.1868999999999998</v>
      </c>
      <c r="M137" s="1">
        <v>1</v>
      </c>
      <c r="N137" s="4">
        <v>1.1868999999999998</v>
      </c>
      <c r="O137" s="1" t="s">
        <v>1746</v>
      </c>
    </row>
    <row r="138" spans="1:15" ht="33" x14ac:dyDescent="0.25">
      <c r="A138" s="1">
        <v>137</v>
      </c>
      <c r="B138" s="1" t="s">
        <v>1078</v>
      </c>
      <c r="C138" s="10">
        <v>45142</v>
      </c>
      <c r="D138" s="1">
        <v>0</v>
      </c>
      <c r="E138" s="11" t="s">
        <v>4258</v>
      </c>
      <c r="F138" s="15">
        <v>22</v>
      </c>
      <c r="G138" s="2">
        <v>2.4544000000000001</v>
      </c>
      <c r="H138" s="3">
        <v>5</v>
      </c>
      <c r="I138" s="2">
        <v>1.6368</v>
      </c>
      <c r="J138" s="4">
        <f t="shared" si="4"/>
        <v>0.8176000000000001</v>
      </c>
      <c r="K138" s="1">
        <v>1</v>
      </c>
      <c r="L138" s="4">
        <f t="shared" si="5"/>
        <v>0.8176000000000001</v>
      </c>
      <c r="M138" s="1">
        <v>1</v>
      </c>
      <c r="N138" s="4">
        <v>0.8176000000000001</v>
      </c>
      <c r="O138" s="1" t="s">
        <v>1746</v>
      </c>
    </row>
    <row r="139" spans="1:15" x14ac:dyDescent="0.25">
      <c r="A139" s="1">
        <v>138</v>
      </c>
      <c r="B139" s="1" t="s">
        <v>737</v>
      </c>
      <c r="C139" s="10">
        <v>45143</v>
      </c>
      <c r="D139" s="1">
        <v>0</v>
      </c>
      <c r="E139" s="1" t="s">
        <v>213</v>
      </c>
      <c r="F139" s="15">
        <v>24</v>
      </c>
      <c r="G139" s="2">
        <v>2.4306000000000001</v>
      </c>
      <c r="H139" s="3">
        <v>6</v>
      </c>
      <c r="I139" s="2">
        <v>1.3286</v>
      </c>
      <c r="J139" s="4">
        <f t="shared" si="4"/>
        <v>1.1020000000000001</v>
      </c>
      <c r="K139" s="1">
        <v>1</v>
      </c>
      <c r="L139" s="4">
        <f t="shared" si="5"/>
        <v>1.1020000000000001</v>
      </c>
      <c r="M139" s="1">
        <v>1</v>
      </c>
      <c r="N139" s="4">
        <v>1.1020000000000001</v>
      </c>
      <c r="O139" s="1" t="s">
        <v>1746</v>
      </c>
    </row>
    <row r="140" spans="1:15" x14ac:dyDescent="0.25">
      <c r="A140" s="1">
        <v>139</v>
      </c>
      <c r="B140" s="1" t="s">
        <v>1078</v>
      </c>
      <c r="C140" s="10">
        <v>45143</v>
      </c>
      <c r="D140" s="1">
        <v>0</v>
      </c>
      <c r="E140" s="1" t="s">
        <v>213</v>
      </c>
      <c r="F140" s="15">
        <v>24</v>
      </c>
      <c r="G140" s="2">
        <v>3.0384000000000002</v>
      </c>
      <c r="H140" s="3">
        <v>5</v>
      </c>
      <c r="I140" s="2">
        <v>1.7222</v>
      </c>
      <c r="J140" s="4">
        <f t="shared" si="4"/>
        <v>1.3162000000000003</v>
      </c>
      <c r="K140" s="1">
        <v>1</v>
      </c>
      <c r="L140" s="4">
        <f t="shared" si="5"/>
        <v>1.3162000000000003</v>
      </c>
      <c r="M140" s="1">
        <v>1</v>
      </c>
      <c r="N140" s="4">
        <v>1.3162000000000003</v>
      </c>
      <c r="O140" s="1" t="s">
        <v>1746</v>
      </c>
    </row>
    <row r="141" spans="1:15" x14ac:dyDescent="0.25">
      <c r="A141" s="1">
        <v>140</v>
      </c>
      <c r="B141" s="1" t="s">
        <v>737</v>
      </c>
      <c r="C141" s="10">
        <v>45144</v>
      </c>
      <c r="D141" s="1">
        <v>0</v>
      </c>
      <c r="E141" s="1" t="s">
        <v>213</v>
      </c>
      <c r="F141" s="15">
        <v>24</v>
      </c>
      <c r="G141" s="2">
        <v>2.4298000000000002</v>
      </c>
      <c r="H141" s="3">
        <v>6</v>
      </c>
      <c r="I141" s="2">
        <v>1.3726</v>
      </c>
      <c r="J141" s="4">
        <f t="shared" si="4"/>
        <v>1.0572000000000001</v>
      </c>
      <c r="K141" s="1">
        <v>1</v>
      </c>
      <c r="L141" s="4">
        <f t="shared" si="5"/>
        <v>1.0572000000000001</v>
      </c>
      <c r="M141" s="1">
        <v>1</v>
      </c>
      <c r="N141" s="4">
        <v>1.0572000000000001</v>
      </c>
      <c r="O141" s="1" t="s">
        <v>1746</v>
      </c>
    </row>
    <row r="142" spans="1:15" x14ac:dyDescent="0.25">
      <c r="A142" s="1">
        <v>141</v>
      </c>
      <c r="B142" s="1" t="s">
        <v>1078</v>
      </c>
      <c r="C142" s="10">
        <v>45144</v>
      </c>
      <c r="D142" s="1">
        <v>0</v>
      </c>
      <c r="E142" s="1" t="s">
        <v>213</v>
      </c>
      <c r="F142" s="15">
        <v>24</v>
      </c>
      <c r="G142" s="2">
        <v>2.9312999999999998</v>
      </c>
      <c r="H142" s="3">
        <v>5</v>
      </c>
      <c r="I142" s="2">
        <v>1.6266</v>
      </c>
      <c r="J142" s="4">
        <f t="shared" si="4"/>
        <v>1.3046999999999997</v>
      </c>
      <c r="K142" s="1">
        <v>1</v>
      </c>
      <c r="L142" s="4">
        <f t="shared" si="5"/>
        <v>1.3046999999999997</v>
      </c>
      <c r="M142" s="1">
        <v>1</v>
      </c>
      <c r="N142" s="4">
        <v>1.3046999999999997</v>
      </c>
      <c r="O142" s="1" t="s">
        <v>1746</v>
      </c>
    </row>
    <row r="143" spans="1:15" x14ac:dyDescent="0.25">
      <c r="A143" s="1">
        <v>142</v>
      </c>
      <c r="B143" s="1" t="s">
        <v>737</v>
      </c>
      <c r="C143" s="10">
        <v>45145</v>
      </c>
      <c r="D143" s="1">
        <v>0</v>
      </c>
      <c r="E143" s="1" t="s">
        <v>213</v>
      </c>
      <c r="F143" s="15">
        <v>24</v>
      </c>
      <c r="G143" s="2">
        <v>2.8811</v>
      </c>
      <c r="H143" s="3">
        <v>5</v>
      </c>
      <c r="I143" s="2">
        <v>1.3482000000000001</v>
      </c>
      <c r="J143" s="4">
        <f t="shared" si="4"/>
        <v>1.5328999999999999</v>
      </c>
      <c r="K143" s="1">
        <v>1</v>
      </c>
      <c r="L143" s="4">
        <f t="shared" si="5"/>
        <v>1.5328999999999999</v>
      </c>
      <c r="M143" s="1">
        <v>1</v>
      </c>
      <c r="N143" s="4">
        <v>1.5328999999999999</v>
      </c>
      <c r="O143" s="1" t="s">
        <v>1746</v>
      </c>
    </row>
    <row r="144" spans="1:15" x14ac:dyDescent="0.25">
      <c r="A144" s="1">
        <v>143</v>
      </c>
      <c r="B144" s="1" t="s">
        <v>1078</v>
      </c>
      <c r="C144" s="10">
        <v>45145</v>
      </c>
      <c r="D144" s="1">
        <v>0</v>
      </c>
      <c r="E144" s="1" t="s">
        <v>213</v>
      </c>
      <c r="F144" s="15">
        <v>24</v>
      </c>
      <c r="G144" s="2">
        <v>2.3100999999999998</v>
      </c>
      <c r="H144" s="3">
        <v>6</v>
      </c>
      <c r="I144" s="2">
        <v>1.6634</v>
      </c>
      <c r="J144" s="4">
        <f t="shared" si="4"/>
        <v>0.64669999999999983</v>
      </c>
      <c r="K144" s="1">
        <v>1</v>
      </c>
      <c r="L144" s="4">
        <f t="shared" si="5"/>
        <v>0.64669999999999983</v>
      </c>
      <c r="M144" s="1">
        <v>1</v>
      </c>
      <c r="N144" s="4">
        <v>0.64669999999999983</v>
      </c>
      <c r="O144" s="1" t="s">
        <v>1746</v>
      </c>
    </row>
    <row r="145" spans="1:15" x14ac:dyDescent="0.25">
      <c r="A145" s="1">
        <v>144</v>
      </c>
      <c r="B145" s="1" t="s">
        <v>737</v>
      </c>
      <c r="C145" s="10">
        <v>45146</v>
      </c>
      <c r="D145" s="1">
        <v>0</v>
      </c>
      <c r="E145" s="1" t="s">
        <v>213</v>
      </c>
      <c r="F145" s="15">
        <v>24</v>
      </c>
      <c r="G145" s="2">
        <v>2.4971999999999999</v>
      </c>
      <c r="H145" s="3">
        <v>5</v>
      </c>
      <c r="I145" s="2">
        <v>1.3426</v>
      </c>
      <c r="J145" s="4">
        <f t="shared" si="4"/>
        <v>1.1545999999999998</v>
      </c>
      <c r="K145" s="1">
        <v>1</v>
      </c>
      <c r="L145" s="4">
        <f t="shared" si="5"/>
        <v>1.1545999999999998</v>
      </c>
      <c r="M145" s="1">
        <v>1</v>
      </c>
      <c r="N145" s="4">
        <v>1.1545999999999998</v>
      </c>
      <c r="O145" s="1" t="s">
        <v>1746</v>
      </c>
    </row>
    <row r="146" spans="1:15" x14ac:dyDescent="0.25">
      <c r="A146" s="1">
        <v>145</v>
      </c>
      <c r="B146" s="1" t="s">
        <v>1078</v>
      </c>
      <c r="C146" s="10">
        <v>45146</v>
      </c>
      <c r="D146" s="1">
        <v>0</v>
      </c>
      <c r="E146" s="1" t="s">
        <v>213</v>
      </c>
      <c r="F146" s="15">
        <v>24</v>
      </c>
      <c r="G146" s="2">
        <v>2.5958000000000001</v>
      </c>
      <c r="H146" s="3">
        <v>5</v>
      </c>
      <c r="I146" s="2">
        <v>1.5806</v>
      </c>
      <c r="J146" s="4">
        <f t="shared" si="4"/>
        <v>1.0152000000000001</v>
      </c>
      <c r="K146" s="1">
        <v>1</v>
      </c>
      <c r="L146" s="4">
        <f t="shared" si="5"/>
        <v>1.0152000000000001</v>
      </c>
      <c r="M146" s="1">
        <v>1</v>
      </c>
      <c r="N146" s="4">
        <v>1.0152000000000001</v>
      </c>
      <c r="O146" s="1" t="s">
        <v>1746</v>
      </c>
    </row>
    <row r="147" spans="1:15" x14ac:dyDescent="0.25">
      <c r="A147" s="1">
        <v>146</v>
      </c>
      <c r="B147" s="1" t="s">
        <v>737</v>
      </c>
      <c r="C147" s="10">
        <v>45147</v>
      </c>
      <c r="D147" s="1">
        <v>0</v>
      </c>
      <c r="E147" s="1" t="s">
        <v>213</v>
      </c>
      <c r="F147" s="15">
        <v>24</v>
      </c>
      <c r="G147" s="2">
        <v>2.5082</v>
      </c>
      <c r="H147" s="3">
        <v>5</v>
      </c>
      <c r="I147" s="2">
        <v>1.3726</v>
      </c>
      <c r="J147" s="4">
        <f t="shared" si="4"/>
        <v>1.1355999999999999</v>
      </c>
      <c r="K147" s="1">
        <v>1</v>
      </c>
      <c r="L147" s="4">
        <f t="shared" si="5"/>
        <v>1.1355999999999999</v>
      </c>
      <c r="M147" s="1">
        <v>1</v>
      </c>
      <c r="N147" s="4">
        <v>1.1355999999999999</v>
      </c>
      <c r="O147" s="1" t="s">
        <v>1746</v>
      </c>
    </row>
    <row r="148" spans="1:15" x14ac:dyDescent="0.25">
      <c r="A148" s="1">
        <v>147</v>
      </c>
      <c r="B148" s="1" t="s">
        <v>1078</v>
      </c>
      <c r="C148" s="10">
        <v>45147</v>
      </c>
      <c r="D148" s="1">
        <v>0</v>
      </c>
      <c r="E148" s="1" t="s">
        <v>213</v>
      </c>
      <c r="F148" s="15">
        <v>24</v>
      </c>
      <c r="G148" s="2">
        <v>2.6389999999999998</v>
      </c>
      <c r="H148" s="3">
        <v>4</v>
      </c>
      <c r="I148" s="2">
        <v>1.7347999999999999</v>
      </c>
      <c r="J148" s="4">
        <f t="shared" si="4"/>
        <v>0.90419999999999989</v>
      </c>
      <c r="K148" s="1">
        <v>1</v>
      </c>
      <c r="L148" s="4">
        <f t="shared" si="5"/>
        <v>0.90419999999999989</v>
      </c>
      <c r="M148" s="1">
        <v>1</v>
      </c>
      <c r="N148" s="4">
        <v>0.90419999999999989</v>
      </c>
      <c r="O148" s="1" t="s">
        <v>1746</v>
      </c>
    </row>
    <row r="149" spans="1:15" x14ac:dyDescent="0.25">
      <c r="A149" s="1">
        <v>148</v>
      </c>
      <c r="B149" s="1" t="s">
        <v>737</v>
      </c>
      <c r="C149" s="10">
        <v>45148</v>
      </c>
      <c r="D149" s="1">
        <v>0</v>
      </c>
      <c r="E149" s="1" t="s">
        <v>213</v>
      </c>
      <c r="F149" s="15">
        <v>24</v>
      </c>
      <c r="G149" s="2">
        <v>2.4645000000000001</v>
      </c>
      <c r="H149" s="3">
        <v>5</v>
      </c>
      <c r="I149" s="2">
        <v>1.3855999999999999</v>
      </c>
      <c r="J149" s="4">
        <f t="shared" ref="J149:J187" si="6">G149-I149</f>
        <v>1.0789000000000002</v>
      </c>
      <c r="K149" s="1">
        <v>1</v>
      </c>
      <c r="L149" s="4">
        <f t="shared" ref="L149:L187" si="7">(G149-I149-D149)*K149</f>
        <v>1.0789000000000002</v>
      </c>
      <c r="M149" s="1">
        <v>1</v>
      </c>
      <c r="N149" s="4">
        <v>1.0789000000000002</v>
      </c>
      <c r="O149" s="1" t="s">
        <v>1746</v>
      </c>
    </row>
    <row r="150" spans="1:15" x14ac:dyDescent="0.25">
      <c r="A150" s="1">
        <v>149</v>
      </c>
      <c r="B150" s="1" t="s">
        <v>1078</v>
      </c>
      <c r="C150" s="10">
        <v>45148</v>
      </c>
      <c r="D150" s="1">
        <v>0</v>
      </c>
      <c r="E150" s="1" t="s">
        <v>213</v>
      </c>
      <c r="F150" s="15">
        <v>24</v>
      </c>
      <c r="G150" s="2">
        <v>2.8576000000000001</v>
      </c>
      <c r="H150" s="3">
        <v>9</v>
      </c>
      <c r="I150" s="2">
        <v>1.7177</v>
      </c>
      <c r="J150" s="4">
        <f t="shared" si="6"/>
        <v>1.1399000000000001</v>
      </c>
      <c r="K150" s="1">
        <v>1</v>
      </c>
      <c r="L150" s="4">
        <f t="shared" si="7"/>
        <v>1.1399000000000001</v>
      </c>
      <c r="M150" s="1">
        <v>1</v>
      </c>
      <c r="N150" s="4">
        <v>1.1399000000000001</v>
      </c>
      <c r="O150" s="1" t="s">
        <v>1746</v>
      </c>
    </row>
    <row r="151" spans="1:15" x14ac:dyDescent="0.25">
      <c r="A151" s="1">
        <v>150</v>
      </c>
      <c r="B151" s="1" t="s">
        <v>737</v>
      </c>
      <c r="C151" s="10">
        <v>45149</v>
      </c>
      <c r="D151" s="1">
        <v>0</v>
      </c>
      <c r="E151" s="1" t="s">
        <v>213</v>
      </c>
      <c r="F151" s="15">
        <v>24</v>
      </c>
      <c r="G151" s="2">
        <v>2.4615999999999998</v>
      </c>
      <c r="H151" s="3">
        <v>4</v>
      </c>
      <c r="I151" s="2">
        <v>1.4756</v>
      </c>
      <c r="J151" s="4">
        <f t="shared" si="6"/>
        <v>0.98599999999999977</v>
      </c>
      <c r="K151" s="1">
        <v>1</v>
      </c>
      <c r="L151" s="4">
        <f t="shared" si="7"/>
        <v>0.98599999999999977</v>
      </c>
      <c r="M151" s="1">
        <v>1</v>
      </c>
      <c r="N151" s="4">
        <v>0.98599999999999977</v>
      </c>
      <c r="O151" s="1" t="s">
        <v>1746</v>
      </c>
    </row>
    <row r="152" spans="1:15" x14ac:dyDescent="0.25">
      <c r="A152" s="1">
        <v>151</v>
      </c>
      <c r="B152" s="1" t="s">
        <v>1078</v>
      </c>
      <c r="C152" s="10">
        <v>45149</v>
      </c>
      <c r="D152" s="1">
        <v>0</v>
      </c>
      <c r="E152" s="1" t="s">
        <v>213</v>
      </c>
      <c r="F152" s="15">
        <v>24</v>
      </c>
      <c r="G152" s="2">
        <v>2.9177</v>
      </c>
      <c r="H152" s="3">
        <v>9</v>
      </c>
      <c r="I152" s="2">
        <v>1.7222</v>
      </c>
      <c r="J152" s="4">
        <f t="shared" si="6"/>
        <v>1.1955</v>
      </c>
      <c r="K152" s="1">
        <v>1</v>
      </c>
      <c r="L152" s="4">
        <f t="shared" si="7"/>
        <v>1.1955</v>
      </c>
      <c r="M152" s="1">
        <v>1</v>
      </c>
      <c r="N152" s="4">
        <v>1.1955</v>
      </c>
      <c r="O152" s="1" t="s">
        <v>1746</v>
      </c>
    </row>
    <row r="153" spans="1:15" x14ac:dyDescent="0.25">
      <c r="A153" s="1">
        <v>152</v>
      </c>
      <c r="B153" s="1" t="s">
        <v>737</v>
      </c>
      <c r="C153" s="10">
        <v>45150</v>
      </c>
      <c r="D153" s="1">
        <v>0</v>
      </c>
      <c r="E153" s="1" t="s">
        <v>213</v>
      </c>
      <c r="F153" s="15">
        <v>24</v>
      </c>
      <c r="G153" s="2">
        <v>2.4672000000000001</v>
      </c>
      <c r="H153" s="3">
        <v>4</v>
      </c>
      <c r="I153" s="2">
        <v>1.5243</v>
      </c>
      <c r="J153" s="4">
        <f t="shared" si="6"/>
        <v>0.94290000000000007</v>
      </c>
      <c r="K153" s="1">
        <v>1</v>
      </c>
      <c r="L153" s="4">
        <f t="shared" si="7"/>
        <v>0.94290000000000007</v>
      </c>
      <c r="M153" s="1">
        <v>1</v>
      </c>
      <c r="N153" s="4">
        <v>0.94290000000000007</v>
      </c>
      <c r="O153" s="1" t="s">
        <v>1746</v>
      </c>
    </row>
    <row r="154" spans="1:15" x14ac:dyDescent="0.25">
      <c r="A154" s="1">
        <v>153</v>
      </c>
      <c r="B154" s="1" t="s">
        <v>1078</v>
      </c>
      <c r="C154" s="10">
        <v>45150</v>
      </c>
      <c r="D154" s="1">
        <v>0</v>
      </c>
      <c r="E154" s="1" t="s">
        <v>213</v>
      </c>
      <c r="F154" s="15">
        <v>24</v>
      </c>
      <c r="G154" s="2">
        <v>2.9575999999999998</v>
      </c>
      <c r="H154" s="3">
        <v>11</v>
      </c>
      <c r="I154" s="2">
        <v>1.7087000000000001</v>
      </c>
      <c r="J154" s="4">
        <f t="shared" si="6"/>
        <v>1.2488999999999997</v>
      </c>
      <c r="K154" s="1">
        <v>1</v>
      </c>
      <c r="L154" s="4">
        <f t="shared" si="7"/>
        <v>1.2488999999999997</v>
      </c>
      <c r="M154" s="1">
        <v>1</v>
      </c>
      <c r="N154" s="4">
        <v>1.2488999999999997</v>
      </c>
      <c r="O154" s="1" t="s">
        <v>1746</v>
      </c>
    </row>
    <row r="155" spans="1:15" x14ac:dyDescent="0.25">
      <c r="A155" s="1">
        <v>154</v>
      </c>
      <c r="B155" s="1" t="s">
        <v>737</v>
      </c>
      <c r="C155" s="10">
        <v>45151</v>
      </c>
      <c r="D155" s="1">
        <v>0</v>
      </c>
      <c r="E155" s="1" t="s">
        <v>213</v>
      </c>
      <c r="F155" s="15">
        <v>24</v>
      </c>
      <c r="G155" s="2">
        <v>2.4573</v>
      </c>
      <c r="H155" s="3">
        <v>5</v>
      </c>
      <c r="I155" s="2">
        <v>1.5731999999999999</v>
      </c>
      <c r="J155" s="4">
        <f t="shared" si="6"/>
        <v>0.88410000000000011</v>
      </c>
      <c r="K155" s="1">
        <v>1</v>
      </c>
      <c r="L155" s="4">
        <f t="shared" si="7"/>
        <v>0.88410000000000011</v>
      </c>
      <c r="M155" s="1">
        <v>1</v>
      </c>
      <c r="N155" s="4">
        <v>0.88410000000000011</v>
      </c>
      <c r="O155" s="1" t="s">
        <v>1746</v>
      </c>
    </row>
    <row r="156" spans="1:15" x14ac:dyDescent="0.25">
      <c r="A156" s="1">
        <v>155</v>
      </c>
      <c r="B156" s="1" t="s">
        <v>1078</v>
      </c>
      <c r="C156" s="10">
        <v>45151</v>
      </c>
      <c r="D156" s="1">
        <v>0</v>
      </c>
      <c r="E156" s="1" t="s">
        <v>213</v>
      </c>
      <c r="F156" s="15">
        <v>24</v>
      </c>
      <c r="G156" s="2">
        <v>2.9895</v>
      </c>
      <c r="H156" s="3">
        <v>12</v>
      </c>
      <c r="I156" s="2">
        <v>1.7673000000000001</v>
      </c>
      <c r="J156" s="4">
        <f t="shared" si="6"/>
        <v>1.2222</v>
      </c>
      <c r="K156" s="1">
        <v>1</v>
      </c>
      <c r="L156" s="4">
        <f t="shared" si="7"/>
        <v>1.2222</v>
      </c>
      <c r="M156" s="1">
        <v>1</v>
      </c>
      <c r="N156" s="4">
        <v>1.2222</v>
      </c>
      <c r="O156" s="1" t="s">
        <v>1746</v>
      </c>
    </row>
    <row r="157" spans="1:15" ht="33" x14ac:dyDescent="0.25">
      <c r="A157" s="1">
        <v>156</v>
      </c>
      <c r="B157" s="1" t="s">
        <v>737</v>
      </c>
      <c r="C157" s="10">
        <v>45152</v>
      </c>
      <c r="D157" s="1">
        <v>0</v>
      </c>
      <c r="E157" s="11" t="s">
        <v>1446</v>
      </c>
      <c r="F157" s="15">
        <v>15</v>
      </c>
      <c r="G157" s="2">
        <v>1.9004000000000001</v>
      </c>
      <c r="H157" s="3">
        <v>3</v>
      </c>
      <c r="I157" s="2">
        <v>1.3857999999999999</v>
      </c>
      <c r="J157" s="4">
        <f t="shared" si="6"/>
        <v>0.51460000000000017</v>
      </c>
      <c r="K157" s="1">
        <v>1</v>
      </c>
      <c r="L157" s="4">
        <f t="shared" si="7"/>
        <v>0.51460000000000017</v>
      </c>
      <c r="M157" s="1">
        <v>1</v>
      </c>
      <c r="N157" s="4">
        <v>0.51460000000000017</v>
      </c>
      <c r="O157" s="1" t="s">
        <v>1746</v>
      </c>
    </row>
    <row r="158" spans="1:15" x14ac:dyDescent="0.25">
      <c r="A158" s="1">
        <v>157</v>
      </c>
      <c r="B158" s="1" t="s">
        <v>1078</v>
      </c>
      <c r="C158" s="10">
        <v>45152</v>
      </c>
      <c r="D158" s="1">
        <v>0</v>
      </c>
      <c r="E158" s="1" t="s">
        <v>1447</v>
      </c>
      <c r="F158" s="15">
        <v>7.5</v>
      </c>
      <c r="G158" s="2">
        <v>1.3731</v>
      </c>
      <c r="H158" s="3">
        <v>6</v>
      </c>
      <c r="I158" s="2">
        <v>0.54010000000000002</v>
      </c>
      <c r="J158" s="4">
        <f t="shared" si="6"/>
        <v>0.83299999999999996</v>
      </c>
      <c r="K158" s="1">
        <v>5</v>
      </c>
      <c r="L158" s="4">
        <f t="shared" si="7"/>
        <v>4.165</v>
      </c>
      <c r="M158" s="1">
        <v>17</v>
      </c>
      <c r="N158" s="4">
        <v>29.26</v>
      </c>
      <c r="O158" s="1" t="s">
        <v>1746</v>
      </c>
    </row>
    <row r="159" spans="1:15" ht="33" x14ac:dyDescent="0.25">
      <c r="A159" s="1">
        <v>158</v>
      </c>
      <c r="B159" s="1" t="s">
        <v>1444</v>
      </c>
      <c r="C159" s="10">
        <v>45152</v>
      </c>
      <c r="D159" s="1">
        <v>0</v>
      </c>
      <c r="E159" s="11" t="s">
        <v>1445</v>
      </c>
      <c r="F159" s="15">
        <v>14</v>
      </c>
      <c r="G159" s="2">
        <v>1.3567</v>
      </c>
      <c r="H159" s="3">
        <v>16</v>
      </c>
      <c r="I159" s="2">
        <v>1.2666999999999999</v>
      </c>
      <c r="J159" s="4">
        <f t="shared" si="6"/>
        <v>9.000000000000008E-2</v>
      </c>
      <c r="K159" s="1">
        <v>1</v>
      </c>
      <c r="L159" s="4">
        <f t="shared" si="7"/>
        <v>9.000000000000008E-2</v>
      </c>
      <c r="M159" s="1">
        <v>1</v>
      </c>
      <c r="N159" s="4">
        <v>9.000000000000008E-2</v>
      </c>
      <c r="O159" s="1" t="s">
        <v>1746</v>
      </c>
    </row>
    <row r="160" spans="1:15" x14ac:dyDescent="0.25">
      <c r="A160" s="1">
        <v>159</v>
      </c>
      <c r="B160" s="1" t="s">
        <v>737</v>
      </c>
      <c r="C160" s="10">
        <v>45153</v>
      </c>
      <c r="D160" s="1">
        <v>0</v>
      </c>
      <c r="E160" s="1" t="s">
        <v>213</v>
      </c>
      <c r="F160" s="15">
        <v>24</v>
      </c>
      <c r="G160" s="2">
        <v>2.7151999999999998</v>
      </c>
      <c r="H160" s="3">
        <v>4</v>
      </c>
      <c r="I160" s="2">
        <v>1.4420999999999999</v>
      </c>
      <c r="J160" s="4">
        <f t="shared" si="6"/>
        <v>1.2730999999999999</v>
      </c>
      <c r="K160" s="1">
        <v>1</v>
      </c>
      <c r="L160" s="4">
        <f t="shared" si="7"/>
        <v>1.2730999999999999</v>
      </c>
      <c r="M160" s="1">
        <v>1</v>
      </c>
      <c r="N160" s="4">
        <v>1.2730999999999999</v>
      </c>
      <c r="O160" s="1" t="s">
        <v>1746</v>
      </c>
    </row>
    <row r="161" spans="1:15" x14ac:dyDescent="0.25">
      <c r="A161" s="1">
        <v>160</v>
      </c>
      <c r="B161" s="1" t="s">
        <v>798</v>
      </c>
      <c r="C161" s="10">
        <v>45153</v>
      </c>
      <c r="D161" s="1">
        <v>0</v>
      </c>
      <c r="E161" s="1" t="s">
        <v>213</v>
      </c>
      <c r="F161" s="15">
        <v>24</v>
      </c>
      <c r="G161" s="2">
        <v>2.4708000000000001</v>
      </c>
      <c r="H161" s="3">
        <v>24</v>
      </c>
      <c r="I161" s="2">
        <v>2.2105000000000001</v>
      </c>
      <c r="J161" s="4">
        <f t="shared" si="6"/>
        <v>0.26029999999999998</v>
      </c>
      <c r="K161" s="1">
        <v>1</v>
      </c>
      <c r="L161" s="4">
        <f t="shared" si="7"/>
        <v>0.26029999999999998</v>
      </c>
      <c r="M161" s="1">
        <v>1</v>
      </c>
      <c r="N161" s="4">
        <v>0.26029999999999998</v>
      </c>
      <c r="O161" s="1" t="s">
        <v>1746</v>
      </c>
    </row>
    <row r="162" spans="1:15" x14ac:dyDescent="0.25">
      <c r="A162" s="1">
        <v>161</v>
      </c>
      <c r="B162" s="1" t="s">
        <v>737</v>
      </c>
      <c r="C162" s="10">
        <v>45154</v>
      </c>
      <c r="D162" s="1">
        <v>0</v>
      </c>
      <c r="E162" s="1" t="s">
        <v>213</v>
      </c>
      <c r="F162" s="15">
        <v>24</v>
      </c>
      <c r="G162" s="2">
        <v>2.5939999999999999</v>
      </c>
      <c r="H162" s="3">
        <v>4</v>
      </c>
      <c r="I162" s="2">
        <v>1.3947000000000001</v>
      </c>
      <c r="J162" s="4">
        <f t="shared" si="6"/>
        <v>1.1992999999999998</v>
      </c>
      <c r="K162" s="1">
        <v>1</v>
      </c>
      <c r="L162" s="4">
        <f t="shared" si="7"/>
        <v>1.1992999999999998</v>
      </c>
      <c r="M162" s="1">
        <v>1</v>
      </c>
      <c r="N162" s="4">
        <v>1.1992999999999998</v>
      </c>
      <c r="O162" s="1" t="s">
        <v>1746</v>
      </c>
    </row>
    <row r="163" spans="1:15" x14ac:dyDescent="0.25">
      <c r="A163" s="1">
        <v>162</v>
      </c>
      <c r="B163" s="1" t="s">
        <v>798</v>
      </c>
      <c r="C163" s="10">
        <v>45154</v>
      </c>
      <c r="D163" s="1">
        <v>0</v>
      </c>
      <c r="E163" s="1" t="s">
        <v>213</v>
      </c>
      <c r="F163" s="15">
        <v>24</v>
      </c>
      <c r="G163" s="2">
        <v>2.6644000000000001</v>
      </c>
      <c r="H163" s="3">
        <v>19</v>
      </c>
      <c r="I163" s="2">
        <v>2.3115000000000001</v>
      </c>
      <c r="J163" s="4">
        <f t="shared" si="6"/>
        <v>0.35289999999999999</v>
      </c>
      <c r="K163" s="1">
        <v>1</v>
      </c>
      <c r="L163" s="4">
        <f t="shared" si="7"/>
        <v>0.35289999999999999</v>
      </c>
      <c r="M163" s="1">
        <v>1</v>
      </c>
      <c r="N163" s="4">
        <v>0.35289999999999999</v>
      </c>
      <c r="O163" s="1" t="s">
        <v>1746</v>
      </c>
    </row>
    <row r="164" spans="1:15" x14ac:dyDescent="0.25">
      <c r="A164" s="1">
        <v>163</v>
      </c>
      <c r="B164" s="1" t="s">
        <v>737</v>
      </c>
      <c r="C164" s="10">
        <v>45155</v>
      </c>
      <c r="D164" s="1">
        <v>0</v>
      </c>
      <c r="E164" s="1" t="s">
        <v>213</v>
      </c>
      <c r="F164" s="15">
        <v>24</v>
      </c>
      <c r="G164" s="2">
        <v>2.5569000000000002</v>
      </c>
      <c r="H164" s="3">
        <v>4</v>
      </c>
      <c r="I164" s="2">
        <v>1.3681000000000001</v>
      </c>
      <c r="J164" s="4">
        <f t="shared" si="6"/>
        <v>1.1888000000000001</v>
      </c>
      <c r="K164" s="1">
        <v>1</v>
      </c>
      <c r="L164" s="4">
        <f t="shared" si="7"/>
        <v>1.1888000000000001</v>
      </c>
      <c r="M164" s="1">
        <v>1</v>
      </c>
      <c r="N164" s="4">
        <v>1.1888000000000001</v>
      </c>
      <c r="O164" s="1" t="s">
        <v>1746</v>
      </c>
    </row>
    <row r="165" spans="1:15" x14ac:dyDescent="0.25">
      <c r="A165" s="1">
        <v>164</v>
      </c>
      <c r="B165" s="1" t="s">
        <v>798</v>
      </c>
      <c r="C165" s="10">
        <v>45155</v>
      </c>
      <c r="D165" s="1">
        <v>0</v>
      </c>
      <c r="E165" s="1" t="s">
        <v>213</v>
      </c>
      <c r="F165" s="15">
        <v>24</v>
      </c>
      <c r="G165" s="2">
        <v>2.7867999999999999</v>
      </c>
      <c r="H165" s="3">
        <v>15</v>
      </c>
      <c r="I165" s="2">
        <v>2.3264999999999998</v>
      </c>
      <c r="J165" s="4">
        <f t="shared" si="6"/>
        <v>0.46030000000000015</v>
      </c>
      <c r="K165" s="1">
        <v>1</v>
      </c>
      <c r="L165" s="4">
        <f t="shared" si="7"/>
        <v>0.46030000000000015</v>
      </c>
      <c r="M165" s="1">
        <v>1</v>
      </c>
      <c r="N165" s="4">
        <v>0.46030000000000015</v>
      </c>
      <c r="O165" s="1" t="s">
        <v>1746</v>
      </c>
    </row>
    <row r="166" spans="1:15" x14ac:dyDescent="0.25">
      <c r="A166" s="1">
        <v>165</v>
      </c>
      <c r="B166" s="1" t="s">
        <v>737</v>
      </c>
      <c r="C166" s="10">
        <v>45156</v>
      </c>
      <c r="D166" s="1">
        <v>0</v>
      </c>
      <c r="E166" s="1" t="s">
        <v>213</v>
      </c>
      <c r="F166" s="15">
        <v>24</v>
      </c>
      <c r="G166" s="2">
        <v>2.4432999999999998</v>
      </c>
      <c r="H166" s="3">
        <v>4</v>
      </c>
      <c r="I166" s="2">
        <v>1.3329</v>
      </c>
      <c r="J166" s="4">
        <f t="shared" si="6"/>
        <v>1.1103999999999998</v>
      </c>
      <c r="K166" s="1">
        <v>1</v>
      </c>
      <c r="L166" s="4">
        <f t="shared" si="7"/>
        <v>1.1103999999999998</v>
      </c>
      <c r="M166" s="1">
        <v>1</v>
      </c>
      <c r="N166" s="4">
        <v>1.1103999999999998</v>
      </c>
      <c r="O166" s="1" t="s">
        <v>1746</v>
      </c>
    </row>
    <row r="167" spans="1:15" x14ac:dyDescent="0.25">
      <c r="A167" s="1">
        <v>166</v>
      </c>
      <c r="B167" s="1" t="s">
        <v>798</v>
      </c>
      <c r="C167" s="10">
        <v>45156</v>
      </c>
      <c r="D167" s="1">
        <v>0</v>
      </c>
      <c r="E167" s="1" t="s">
        <v>213</v>
      </c>
      <c r="F167" s="15">
        <v>24</v>
      </c>
      <c r="G167" s="2">
        <v>2.8672</v>
      </c>
      <c r="H167" s="3">
        <v>13</v>
      </c>
      <c r="I167" s="2">
        <v>2.3206000000000002</v>
      </c>
      <c r="J167" s="4">
        <f t="shared" si="6"/>
        <v>0.54659999999999975</v>
      </c>
      <c r="K167" s="1">
        <v>1</v>
      </c>
      <c r="L167" s="4">
        <f t="shared" si="7"/>
        <v>0.54659999999999975</v>
      </c>
      <c r="M167" s="1">
        <v>1</v>
      </c>
      <c r="N167" s="4">
        <v>0.54659999999999975</v>
      </c>
      <c r="O167" s="1" t="s">
        <v>1746</v>
      </c>
    </row>
    <row r="168" spans="1:15" x14ac:dyDescent="0.25">
      <c r="A168" s="1">
        <v>167</v>
      </c>
      <c r="B168" s="1" t="s">
        <v>737</v>
      </c>
      <c r="C168" s="10">
        <v>45157</v>
      </c>
      <c r="D168" s="1">
        <v>0</v>
      </c>
      <c r="E168" s="1" t="s">
        <v>213</v>
      </c>
      <c r="F168" s="15">
        <v>24</v>
      </c>
      <c r="G168" s="2">
        <v>2.0556999999999999</v>
      </c>
      <c r="H168" s="3">
        <v>3</v>
      </c>
      <c r="I168" s="2">
        <v>1.3093999999999999</v>
      </c>
      <c r="J168" s="4">
        <f t="shared" si="6"/>
        <v>0.74629999999999996</v>
      </c>
      <c r="K168" s="1">
        <v>1</v>
      </c>
      <c r="L168" s="4">
        <f t="shared" si="7"/>
        <v>0.74629999999999996</v>
      </c>
      <c r="M168" s="1">
        <v>1</v>
      </c>
      <c r="N168" s="4">
        <v>0.74629999999999996</v>
      </c>
      <c r="O168" s="1" t="s">
        <v>1746</v>
      </c>
    </row>
    <row r="169" spans="1:15" x14ac:dyDescent="0.25">
      <c r="A169" s="1">
        <v>168</v>
      </c>
      <c r="B169" s="1" t="s">
        <v>798</v>
      </c>
      <c r="C169" s="10">
        <v>45157</v>
      </c>
      <c r="D169" s="1">
        <v>0</v>
      </c>
      <c r="E169" s="1" t="s">
        <v>213</v>
      </c>
      <c r="F169" s="15">
        <v>24</v>
      </c>
      <c r="G169" s="2">
        <v>3.0663</v>
      </c>
      <c r="H169" s="3">
        <v>11</v>
      </c>
      <c r="I169" s="2">
        <v>2.4363999999999999</v>
      </c>
      <c r="J169" s="4">
        <f t="shared" si="6"/>
        <v>0.62990000000000013</v>
      </c>
      <c r="K169" s="1">
        <v>1</v>
      </c>
      <c r="L169" s="4">
        <f t="shared" si="7"/>
        <v>0.62990000000000013</v>
      </c>
      <c r="M169" s="1">
        <v>1</v>
      </c>
      <c r="N169" s="4">
        <v>0.62990000000000013</v>
      </c>
      <c r="O169" s="1" t="s">
        <v>1746</v>
      </c>
    </row>
    <row r="170" spans="1:15" x14ac:dyDescent="0.25">
      <c r="A170" s="1">
        <v>169</v>
      </c>
      <c r="B170" s="1" t="s">
        <v>737</v>
      </c>
      <c r="C170" s="10">
        <v>45158</v>
      </c>
      <c r="D170" s="1">
        <v>0</v>
      </c>
      <c r="E170" s="1" t="s">
        <v>213</v>
      </c>
      <c r="F170" s="15">
        <v>24</v>
      </c>
      <c r="G170" s="2">
        <v>2.0931000000000002</v>
      </c>
      <c r="H170" s="3">
        <v>3</v>
      </c>
      <c r="I170" s="2">
        <v>1.3048999999999999</v>
      </c>
      <c r="J170" s="4">
        <f t="shared" si="6"/>
        <v>0.78820000000000023</v>
      </c>
      <c r="K170" s="1">
        <v>1</v>
      </c>
      <c r="L170" s="4">
        <f t="shared" si="7"/>
        <v>0.78820000000000023</v>
      </c>
      <c r="M170" s="1">
        <v>1</v>
      </c>
      <c r="N170" s="4">
        <v>0.78820000000000023</v>
      </c>
      <c r="O170" s="1" t="s">
        <v>1746</v>
      </c>
    </row>
    <row r="171" spans="1:15" x14ac:dyDescent="0.25">
      <c r="A171" s="1">
        <v>170</v>
      </c>
      <c r="B171" s="1" t="s">
        <v>798</v>
      </c>
      <c r="C171" s="10">
        <v>45158</v>
      </c>
      <c r="D171" s="1">
        <v>0</v>
      </c>
      <c r="E171" s="1" t="s">
        <v>213</v>
      </c>
      <c r="F171" s="15">
        <v>24</v>
      </c>
      <c r="G171" s="2">
        <v>3.2412999999999998</v>
      </c>
      <c r="H171" s="3">
        <v>10</v>
      </c>
      <c r="I171" s="2">
        <v>2.5427</v>
      </c>
      <c r="J171" s="4">
        <f t="shared" si="6"/>
        <v>0.69859999999999989</v>
      </c>
      <c r="K171" s="1">
        <v>1</v>
      </c>
      <c r="L171" s="4">
        <f t="shared" si="7"/>
        <v>0.69859999999999989</v>
      </c>
      <c r="M171" s="1">
        <v>1</v>
      </c>
      <c r="N171" s="4">
        <v>0.69859999999999989</v>
      </c>
      <c r="O171" s="1" t="s">
        <v>1746</v>
      </c>
    </row>
    <row r="172" spans="1:15" x14ac:dyDescent="0.25">
      <c r="A172" s="1">
        <v>171</v>
      </c>
      <c r="B172" s="1" t="s">
        <v>737</v>
      </c>
      <c r="C172" s="10">
        <v>45159</v>
      </c>
      <c r="D172" s="1">
        <v>0</v>
      </c>
      <c r="E172" s="1" t="s">
        <v>213</v>
      </c>
      <c r="F172" s="15">
        <v>24</v>
      </c>
      <c r="G172" s="2">
        <v>2.2509999999999999</v>
      </c>
      <c r="H172" s="3">
        <v>4</v>
      </c>
      <c r="I172" s="2">
        <v>1.3250999999999999</v>
      </c>
      <c r="J172" s="4">
        <f t="shared" si="6"/>
        <v>0.92589999999999995</v>
      </c>
      <c r="K172" s="1">
        <v>1</v>
      </c>
      <c r="L172" s="4">
        <f t="shared" si="7"/>
        <v>0.92589999999999995</v>
      </c>
      <c r="M172" s="1">
        <v>1</v>
      </c>
      <c r="N172" s="4">
        <v>0.92589999999999995</v>
      </c>
      <c r="O172" s="1" t="s">
        <v>1746</v>
      </c>
    </row>
    <row r="173" spans="1:15" x14ac:dyDescent="0.25">
      <c r="A173" s="1">
        <v>172</v>
      </c>
      <c r="B173" s="1" t="s">
        <v>798</v>
      </c>
      <c r="C173" s="10">
        <v>45159</v>
      </c>
      <c r="D173" s="1">
        <v>0</v>
      </c>
      <c r="E173" s="1" t="s">
        <v>213</v>
      </c>
      <c r="F173" s="15">
        <v>24</v>
      </c>
      <c r="G173" s="2">
        <v>3.2597</v>
      </c>
      <c r="H173" s="3">
        <v>10</v>
      </c>
      <c r="I173" s="2">
        <v>2.5133000000000001</v>
      </c>
      <c r="J173" s="4">
        <f t="shared" si="6"/>
        <v>0.74639999999999995</v>
      </c>
      <c r="K173" s="1">
        <v>1</v>
      </c>
      <c r="L173" s="4">
        <f t="shared" si="7"/>
        <v>0.74639999999999995</v>
      </c>
      <c r="M173" s="1">
        <v>1</v>
      </c>
      <c r="N173" s="4">
        <v>0.74639999999999995</v>
      </c>
      <c r="O173" s="1" t="s">
        <v>1746</v>
      </c>
    </row>
    <row r="174" spans="1:15" x14ac:dyDescent="0.25">
      <c r="A174" s="1">
        <v>173</v>
      </c>
      <c r="B174" s="1" t="s">
        <v>737</v>
      </c>
      <c r="C174" s="10">
        <v>45160</v>
      </c>
      <c r="D174" s="1">
        <v>0</v>
      </c>
      <c r="E174" s="1" t="s">
        <v>213</v>
      </c>
      <c r="F174" s="15">
        <v>24</v>
      </c>
      <c r="G174" s="2">
        <v>2.3142999999999998</v>
      </c>
      <c r="H174" s="3">
        <v>3</v>
      </c>
      <c r="I174" s="2">
        <v>1.5802</v>
      </c>
      <c r="J174" s="4">
        <f t="shared" si="6"/>
        <v>0.73409999999999975</v>
      </c>
      <c r="K174" s="1">
        <v>1</v>
      </c>
      <c r="L174" s="4">
        <f t="shared" si="7"/>
        <v>0.73409999999999975</v>
      </c>
      <c r="M174" s="1">
        <v>1</v>
      </c>
      <c r="N174" s="4">
        <v>0.73409999999999975</v>
      </c>
      <c r="O174" s="1" t="s">
        <v>1746</v>
      </c>
    </row>
    <row r="175" spans="1:15" x14ac:dyDescent="0.25">
      <c r="A175" s="1">
        <v>174</v>
      </c>
      <c r="B175" s="1" t="s">
        <v>798</v>
      </c>
      <c r="C175" s="10">
        <v>45160</v>
      </c>
      <c r="D175" s="1">
        <v>0</v>
      </c>
      <c r="E175" s="1" t="s">
        <v>213</v>
      </c>
      <c r="F175" s="15">
        <v>24</v>
      </c>
      <c r="G175" s="2">
        <v>3.0640000000000001</v>
      </c>
      <c r="H175" s="3">
        <v>9</v>
      </c>
      <c r="I175" s="2">
        <v>2.2772999999999999</v>
      </c>
      <c r="J175" s="4">
        <f t="shared" si="6"/>
        <v>0.78670000000000018</v>
      </c>
      <c r="K175" s="1">
        <v>1</v>
      </c>
      <c r="L175" s="4">
        <f t="shared" si="7"/>
        <v>0.78670000000000018</v>
      </c>
      <c r="M175" s="1">
        <v>1</v>
      </c>
      <c r="N175" s="4">
        <v>0.78670000000000018</v>
      </c>
      <c r="O175" s="1" t="s">
        <v>1746</v>
      </c>
    </row>
    <row r="176" spans="1:15" x14ac:dyDescent="0.25">
      <c r="A176" s="1">
        <v>175</v>
      </c>
      <c r="B176" s="1" t="s">
        <v>737</v>
      </c>
      <c r="C176" s="10">
        <v>45161</v>
      </c>
      <c r="D176" s="1">
        <v>0</v>
      </c>
      <c r="E176" s="1" t="s">
        <v>213</v>
      </c>
      <c r="F176" s="15">
        <v>24</v>
      </c>
      <c r="G176" s="2">
        <v>2.3569</v>
      </c>
      <c r="H176" s="3">
        <v>3</v>
      </c>
      <c r="I176" s="2">
        <v>1.6827000000000001</v>
      </c>
      <c r="J176" s="4">
        <f t="shared" si="6"/>
        <v>0.67419999999999991</v>
      </c>
      <c r="K176" s="1">
        <v>1</v>
      </c>
      <c r="L176" s="4">
        <f t="shared" si="7"/>
        <v>0.67419999999999991</v>
      </c>
      <c r="M176" s="1">
        <v>1</v>
      </c>
      <c r="N176" s="4">
        <v>0.67419999999999991</v>
      </c>
      <c r="O176" s="1" t="s">
        <v>1746</v>
      </c>
    </row>
    <row r="177" spans="1:15" ht="33" x14ac:dyDescent="0.25">
      <c r="A177" s="1">
        <v>176</v>
      </c>
      <c r="B177" s="1" t="s">
        <v>798</v>
      </c>
      <c r="C177" s="10">
        <v>45161</v>
      </c>
      <c r="D177" s="1">
        <v>0</v>
      </c>
      <c r="E177" s="11" t="s">
        <v>1531</v>
      </c>
      <c r="F177" s="15">
        <v>19.5</v>
      </c>
      <c r="G177" s="2">
        <v>2.8959999999999999</v>
      </c>
      <c r="H177" s="3">
        <v>9</v>
      </c>
      <c r="I177" s="2">
        <v>2.0453000000000001</v>
      </c>
      <c r="J177" s="4">
        <f t="shared" si="6"/>
        <v>0.85069999999999979</v>
      </c>
      <c r="K177" s="1">
        <v>1</v>
      </c>
      <c r="L177" s="4">
        <f t="shared" si="7"/>
        <v>0.85069999999999979</v>
      </c>
      <c r="M177" s="1">
        <v>1</v>
      </c>
      <c r="N177" s="4">
        <v>0.85069999999999979</v>
      </c>
      <c r="O177" s="1" t="s">
        <v>1746</v>
      </c>
    </row>
    <row r="178" spans="1:15" x14ac:dyDescent="0.25">
      <c r="A178" s="1">
        <v>177</v>
      </c>
      <c r="B178" s="1" t="s">
        <v>737</v>
      </c>
      <c r="C178" s="10">
        <v>45162</v>
      </c>
      <c r="D178" s="1">
        <v>0</v>
      </c>
      <c r="E178" s="1" t="s">
        <v>213</v>
      </c>
      <c r="F178" s="15">
        <v>24</v>
      </c>
      <c r="G178" s="2">
        <v>2.3056999999999999</v>
      </c>
      <c r="H178" s="3">
        <v>3</v>
      </c>
      <c r="I178" s="2">
        <v>1.5454000000000001</v>
      </c>
      <c r="J178" s="4">
        <f t="shared" si="6"/>
        <v>0.76029999999999975</v>
      </c>
      <c r="K178" s="1">
        <v>1</v>
      </c>
      <c r="L178" s="4">
        <f t="shared" si="7"/>
        <v>0.76029999999999975</v>
      </c>
      <c r="M178" s="1">
        <v>1</v>
      </c>
      <c r="N178" s="4">
        <v>0.76029999999999975</v>
      </c>
      <c r="O178" s="1" t="s">
        <v>1746</v>
      </c>
    </row>
    <row r="179" spans="1:15" x14ac:dyDescent="0.25">
      <c r="A179" s="1">
        <v>178</v>
      </c>
      <c r="B179" s="1" t="s">
        <v>798</v>
      </c>
      <c r="C179" s="10">
        <v>45162</v>
      </c>
      <c r="D179" s="1">
        <v>0</v>
      </c>
      <c r="E179" s="1" t="s">
        <v>213</v>
      </c>
      <c r="F179" s="15">
        <v>24</v>
      </c>
      <c r="G179" s="2">
        <v>2.8597999999999999</v>
      </c>
      <c r="H179" s="3">
        <v>10</v>
      </c>
      <c r="I179" s="2">
        <v>2.0539000000000001</v>
      </c>
      <c r="J179" s="4">
        <f t="shared" si="6"/>
        <v>0.80589999999999984</v>
      </c>
      <c r="K179" s="1">
        <v>1</v>
      </c>
      <c r="L179" s="4">
        <f t="shared" si="7"/>
        <v>0.80589999999999984</v>
      </c>
      <c r="M179" s="1">
        <v>1</v>
      </c>
      <c r="N179" s="4">
        <v>0.80589999999999984</v>
      </c>
      <c r="O179" s="1" t="s">
        <v>1746</v>
      </c>
    </row>
    <row r="180" spans="1:15" x14ac:dyDescent="0.25">
      <c r="A180" s="1">
        <v>179</v>
      </c>
      <c r="B180" s="1" t="s">
        <v>737</v>
      </c>
      <c r="C180" s="10">
        <v>45163</v>
      </c>
      <c r="D180" s="1">
        <v>0</v>
      </c>
      <c r="E180" s="1" t="s">
        <v>213</v>
      </c>
      <c r="F180" s="15">
        <v>24</v>
      </c>
      <c r="G180" s="2">
        <v>2.2181999999999999</v>
      </c>
      <c r="H180" s="3">
        <v>3</v>
      </c>
      <c r="I180" s="2">
        <v>1.5327999999999999</v>
      </c>
      <c r="J180" s="4">
        <f t="shared" si="6"/>
        <v>0.68540000000000001</v>
      </c>
      <c r="K180" s="1">
        <v>1</v>
      </c>
      <c r="L180" s="4">
        <f t="shared" si="7"/>
        <v>0.68540000000000001</v>
      </c>
      <c r="M180" s="1">
        <v>1</v>
      </c>
      <c r="N180" s="4">
        <v>0.68540000000000001</v>
      </c>
      <c r="O180" s="1" t="s">
        <v>1746</v>
      </c>
    </row>
    <row r="181" spans="1:15" x14ac:dyDescent="0.25">
      <c r="A181" s="1">
        <v>180</v>
      </c>
      <c r="B181" s="1" t="s">
        <v>798</v>
      </c>
      <c r="C181" s="10">
        <v>45163</v>
      </c>
      <c r="D181" s="1">
        <v>0</v>
      </c>
      <c r="E181" s="1" t="s">
        <v>213</v>
      </c>
      <c r="F181" s="15">
        <v>24</v>
      </c>
      <c r="G181" s="2">
        <v>2.8679000000000001</v>
      </c>
      <c r="H181" s="3">
        <v>8</v>
      </c>
      <c r="I181" s="2">
        <v>2.0099999999999998</v>
      </c>
      <c r="J181" s="4">
        <f t="shared" si="6"/>
        <v>0.85790000000000033</v>
      </c>
      <c r="K181" s="1">
        <v>1</v>
      </c>
      <c r="L181" s="4">
        <f t="shared" si="7"/>
        <v>0.85790000000000033</v>
      </c>
      <c r="M181" s="1">
        <v>1</v>
      </c>
      <c r="N181" s="4">
        <v>0.85790000000000033</v>
      </c>
      <c r="O181" s="1" t="s">
        <v>1746</v>
      </c>
    </row>
    <row r="182" spans="1:15" x14ac:dyDescent="0.25">
      <c r="A182" s="1">
        <v>181</v>
      </c>
      <c r="B182" s="1" t="s">
        <v>737</v>
      </c>
      <c r="C182" s="10">
        <v>45164</v>
      </c>
      <c r="D182" s="1">
        <v>0</v>
      </c>
      <c r="E182" s="1" t="s">
        <v>213</v>
      </c>
      <c r="F182" s="15">
        <v>24</v>
      </c>
      <c r="G182" s="2">
        <v>2.2437</v>
      </c>
      <c r="H182" s="3">
        <v>2.8</v>
      </c>
      <c r="I182" s="2">
        <v>1.5414000000000001</v>
      </c>
      <c r="J182" s="4">
        <f t="shared" si="6"/>
        <v>0.70229999999999992</v>
      </c>
      <c r="K182" s="1">
        <v>1</v>
      </c>
      <c r="L182" s="4">
        <f t="shared" si="7"/>
        <v>0.70229999999999992</v>
      </c>
      <c r="M182" s="1">
        <v>1</v>
      </c>
      <c r="N182" s="4">
        <v>0.70229999999999992</v>
      </c>
      <c r="O182" s="1" t="s">
        <v>1746</v>
      </c>
    </row>
    <row r="183" spans="1:15" x14ac:dyDescent="0.25">
      <c r="A183" s="1">
        <v>182</v>
      </c>
      <c r="B183" s="1" t="s">
        <v>798</v>
      </c>
      <c r="C183" s="10">
        <v>45164</v>
      </c>
      <c r="D183" s="1">
        <v>0</v>
      </c>
      <c r="E183" s="1" t="s">
        <v>213</v>
      </c>
      <c r="F183" s="15">
        <v>24</v>
      </c>
      <c r="G183" s="2">
        <v>2.8765999999999998</v>
      </c>
      <c r="H183" s="3">
        <v>6.8</v>
      </c>
      <c r="I183" s="2">
        <v>2.0127999999999999</v>
      </c>
      <c r="J183" s="4">
        <f t="shared" si="6"/>
        <v>0.8637999999999999</v>
      </c>
      <c r="K183" s="1">
        <v>1</v>
      </c>
      <c r="L183" s="4">
        <f t="shared" si="7"/>
        <v>0.8637999999999999</v>
      </c>
      <c r="M183" s="1">
        <v>1</v>
      </c>
      <c r="N183" s="4">
        <v>0.8637999999999999</v>
      </c>
      <c r="O183" s="1" t="s">
        <v>1746</v>
      </c>
    </row>
    <row r="184" spans="1:15" x14ac:dyDescent="0.25">
      <c r="A184" s="1">
        <v>183</v>
      </c>
      <c r="B184" s="1" t="s">
        <v>737</v>
      </c>
      <c r="C184" s="10">
        <v>45165</v>
      </c>
      <c r="D184" s="1">
        <v>0</v>
      </c>
      <c r="E184" s="1" t="s">
        <v>213</v>
      </c>
      <c r="F184" s="15">
        <v>24</v>
      </c>
      <c r="G184" s="2">
        <v>2.2000000000000002</v>
      </c>
      <c r="H184" s="3">
        <v>2.9</v>
      </c>
      <c r="I184" s="2">
        <v>1.47</v>
      </c>
      <c r="J184" s="4">
        <f t="shared" si="6"/>
        <v>0.7300000000000002</v>
      </c>
      <c r="K184" s="1">
        <v>1</v>
      </c>
      <c r="L184" s="4">
        <f t="shared" si="7"/>
        <v>0.7300000000000002</v>
      </c>
      <c r="M184" s="1">
        <v>1</v>
      </c>
      <c r="N184" s="4">
        <v>0.7300000000000002</v>
      </c>
      <c r="O184" s="1" t="s">
        <v>1746</v>
      </c>
    </row>
    <row r="185" spans="1:15" x14ac:dyDescent="0.25">
      <c r="A185" s="1">
        <v>184</v>
      </c>
      <c r="B185" s="1" t="s">
        <v>798</v>
      </c>
      <c r="C185" s="10">
        <v>45165</v>
      </c>
      <c r="D185" s="1">
        <v>0</v>
      </c>
      <c r="E185" s="1" t="s">
        <v>213</v>
      </c>
      <c r="F185" s="15">
        <v>24</v>
      </c>
      <c r="G185" s="2">
        <v>3.06</v>
      </c>
      <c r="H185" s="3">
        <v>6</v>
      </c>
      <c r="I185" s="2">
        <v>2.08</v>
      </c>
      <c r="J185" s="4">
        <f t="shared" si="6"/>
        <v>0.98</v>
      </c>
      <c r="K185" s="1">
        <v>1</v>
      </c>
      <c r="L185" s="4">
        <f t="shared" si="7"/>
        <v>0.98</v>
      </c>
      <c r="M185" s="1">
        <v>1</v>
      </c>
      <c r="N185" s="4">
        <v>0.98</v>
      </c>
      <c r="O185" s="1" t="s">
        <v>1746</v>
      </c>
    </row>
    <row r="186" spans="1:15" x14ac:dyDescent="0.25">
      <c r="A186" s="1">
        <v>185</v>
      </c>
      <c r="B186" s="1" t="s">
        <v>737</v>
      </c>
      <c r="C186" s="10">
        <v>45166</v>
      </c>
      <c r="D186" s="1">
        <v>0</v>
      </c>
      <c r="E186" s="1" t="s">
        <v>213</v>
      </c>
      <c r="F186" s="15">
        <v>24</v>
      </c>
      <c r="G186" s="2">
        <v>2.3199999999999998</v>
      </c>
      <c r="H186" s="3">
        <v>3.1</v>
      </c>
      <c r="I186" s="2">
        <v>1.43</v>
      </c>
      <c r="J186" s="4">
        <f t="shared" si="6"/>
        <v>0.8899999999999999</v>
      </c>
      <c r="K186" s="1">
        <v>1</v>
      </c>
      <c r="L186" s="4">
        <f t="shared" si="7"/>
        <v>0.8899999999999999</v>
      </c>
      <c r="M186" s="1">
        <v>1</v>
      </c>
      <c r="N186" s="4">
        <v>0.8899999999999999</v>
      </c>
      <c r="O186" s="1" t="s">
        <v>1746</v>
      </c>
    </row>
    <row r="187" spans="1:15" x14ac:dyDescent="0.25">
      <c r="A187" s="1">
        <v>186</v>
      </c>
      <c r="B187" s="1" t="s">
        <v>798</v>
      </c>
      <c r="C187" s="10">
        <v>45166</v>
      </c>
      <c r="D187" s="1">
        <v>0</v>
      </c>
      <c r="E187" s="1" t="s">
        <v>213</v>
      </c>
      <c r="F187" s="15">
        <v>24</v>
      </c>
      <c r="G187" s="2">
        <v>3.1</v>
      </c>
      <c r="H187" s="3">
        <v>7</v>
      </c>
      <c r="I187" s="2">
        <v>2.08</v>
      </c>
      <c r="J187" s="4">
        <f t="shared" si="6"/>
        <v>1.02</v>
      </c>
      <c r="K187" s="1">
        <v>1</v>
      </c>
      <c r="L187" s="4">
        <f t="shared" si="7"/>
        <v>1.02</v>
      </c>
      <c r="M187" s="1">
        <v>1</v>
      </c>
      <c r="N187" s="4">
        <v>1.02</v>
      </c>
      <c r="O187" s="1" t="s">
        <v>1746</v>
      </c>
    </row>
    <row r="188" spans="1:15" x14ac:dyDescent="0.25">
      <c r="A188" s="1">
        <v>187</v>
      </c>
      <c r="B188" s="1" t="s">
        <v>737</v>
      </c>
      <c r="C188" s="10">
        <v>45167</v>
      </c>
      <c r="D188" s="1">
        <v>0</v>
      </c>
      <c r="E188" s="1" t="s">
        <v>213</v>
      </c>
      <c r="F188" s="15">
        <v>24</v>
      </c>
      <c r="G188" s="2">
        <v>2.33</v>
      </c>
      <c r="H188" s="3">
        <v>3.4</v>
      </c>
      <c r="I188" s="2">
        <v>1.34</v>
      </c>
      <c r="J188" s="4">
        <f t="shared" ref="J188:J240" si="8">G188-I188</f>
        <v>0.99</v>
      </c>
      <c r="K188" s="1">
        <v>1</v>
      </c>
      <c r="L188" s="4">
        <f t="shared" ref="L188:L240" si="9">(G188-I188-D188)*K188</f>
        <v>0.99</v>
      </c>
      <c r="M188" s="1">
        <v>1</v>
      </c>
      <c r="N188" s="4">
        <v>0.99</v>
      </c>
      <c r="O188" s="1" t="s">
        <v>1746</v>
      </c>
    </row>
    <row r="189" spans="1:15" x14ac:dyDescent="0.25">
      <c r="A189" s="1">
        <v>188</v>
      </c>
      <c r="B189" s="1" t="s">
        <v>798</v>
      </c>
      <c r="C189" s="10">
        <v>45167</v>
      </c>
      <c r="D189" s="1">
        <v>0</v>
      </c>
      <c r="E189" s="1" t="s">
        <v>213</v>
      </c>
      <c r="F189" s="15">
        <v>24</v>
      </c>
      <c r="G189" s="2">
        <v>3.14</v>
      </c>
      <c r="H189" s="3">
        <v>6.6</v>
      </c>
      <c r="I189" s="2">
        <v>2.15</v>
      </c>
      <c r="J189" s="4">
        <f t="shared" si="8"/>
        <v>0.99000000000000021</v>
      </c>
      <c r="K189" s="1">
        <v>1</v>
      </c>
      <c r="L189" s="4">
        <f t="shared" si="9"/>
        <v>0.99000000000000021</v>
      </c>
      <c r="M189" s="1">
        <v>1</v>
      </c>
      <c r="N189" s="4">
        <v>0.99000000000000021</v>
      </c>
      <c r="O189" s="1" t="s">
        <v>1746</v>
      </c>
    </row>
    <row r="190" spans="1:15" x14ac:dyDescent="0.25">
      <c r="A190" s="1">
        <v>189</v>
      </c>
      <c r="B190" s="1" t="s">
        <v>737</v>
      </c>
      <c r="C190" s="10">
        <v>45168</v>
      </c>
      <c r="D190" s="1">
        <v>0</v>
      </c>
      <c r="E190" s="1" t="s">
        <v>213</v>
      </c>
      <c r="F190" s="15">
        <v>24</v>
      </c>
      <c r="G190" s="2">
        <v>2.23</v>
      </c>
      <c r="H190" s="3">
        <v>3.6</v>
      </c>
      <c r="I190" s="2">
        <v>1.39</v>
      </c>
      <c r="J190" s="4">
        <f t="shared" si="8"/>
        <v>0.84000000000000008</v>
      </c>
      <c r="K190" s="1">
        <v>1</v>
      </c>
      <c r="L190" s="4">
        <f t="shared" si="9"/>
        <v>0.84000000000000008</v>
      </c>
      <c r="M190" s="1">
        <v>1</v>
      </c>
      <c r="N190" s="4">
        <v>0.84000000000000008</v>
      </c>
      <c r="O190" s="1" t="s">
        <v>1746</v>
      </c>
    </row>
    <row r="191" spans="1:15" x14ac:dyDescent="0.25">
      <c r="A191" s="1">
        <v>190</v>
      </c>
      <c r="B191" s="1" t="s">
        <v>798</v>
      </c>
      <c r="C191" s="10">
        <v>45168</v>
      </c>
      <c r="D191" s="1">
        <v>0</v>
      </c>
      <c r="E191" s="1" t="s">
        <v>213</v>
      </c>
      <c r="F191" s="15">
        <v>24</v>
      </c>
      <c r="G191" s="2">
        <v>3.36</v>
      </c>
      <c r="H191" s="3">
        <v>5</v>
      </c>
      <c r="I191" s="2">
        <v>2.2999999999999998</v>
      </c>
      <c r="J191" s="4">
        <f t="shared" si="8"/>
        <v>1.06</v>
      </c>
      <c r="K191" s="1">
        <v>1</v>
      </c>
      <c r="L191" s="4">
        <f t="shared" si="9"/>
        <v>1.06</v>
      </c>
      <c r="M191" s="1">
        <v>1</v>
      </c>
      <c r="N191" s="4">
        <v>1.06</v>
      </c>
      <c r="O191" s="1" t="s">
        <v>1746</v>
      </c>
    </row>
    <row r="192" spans="1:15" x14ac:dyDescent="0.25">
      <c r="A192" s="1">
        <v>191</v>
      </c>
      <c r="B192" s="1" t="s">
        <v>737</v>
      </c>
      <c r="C192" s="10">
        <v>45169</v>
      </c>
      <c r="D192" s="1">
        <v>0</v>
      </c>
      <c r="E192" s="1" t="s">
        <v>213</v>
      </c>
      <c r="F192" s="15">
        <v>24</v>
      </c>
      <c r="G192" s="2">
        <v>2.25</v>
      </c>
      <c r="H192" s="3">
        <v>3.2</v>
      </c>
      <c r="I192" s="2">
        <v>1.38</v>
      </c>
      <c r="J192" s="4">
        <f t="shared" si="8"/>
        <v>0.87000000000000011</v>
      </c>
      <c r="K192" s="1">
        <v>1</v>
      </c>
      <c r="L192" s="4">
        <f t="shared" si="9"/>
        <v>0.87000000000000011</v>
      </c>
      <c r="M192" s="1">
        <v>1</v>
      </c>
      <c r="N192" s="4">
        <v>0.87000000000000011</v>
      </c>
      <c r="O192" s="1" t="s">
        <v>1746</v>
      </c>
    </row>
    <row r="193" spans="1:15" x14ac:dyDescent="0.25">
      <c r="A193" s="1">
        <v>192</v>
      </c>
      <c r="B193" s="1" t="s">
        <v>798</v>
      </c>
      <c r="C193" s="10">
        <v>45169</v>
      </c>
      <c r="D193" s="1">
        <v>0</v>
      </c>
      <c r="E193" s="1" t="s">
        <v>213</v>
      </c>
      <c r="F193" s="15">
        <v>24</v>
      </c>
      <c r="G193" s="2">
        <v>3.43</v>
      </c>
      <c r="H193" s="3">
        <v>4.3</v>
      </c>
      <c r="I193" s="2">
        <v>2.2999999999999998</v>
      </c>
      <c r="J193" s="4">
        <f t="shared" si="8"/>
        <v>1.1300000000000003</v>
      </c>
      <c r="K193" s="1">
        <v>1</v>
      </c>
      <c r="L193" s="4">
        <f t="shared" si="9"/>
        <v>1.1300000000000003</v>
      </c>
      <c r="M193" s="1">
        <v>1</v>
      </c>
      <c r="N193" s="4">
        <v>1.1300000000000003</v>
      </c>
      <c r="O193" s="1" t="s">
        <v>1746</v>
      </c>
    </row>
    <row r="194" spans="1:15" x14ac:dyDescent="0.25">
      <c r="A194" s="1">
        <v>193</v>
      </c>
      <c r="B194" s="1" t="s">
        <v>737</v>
      </c>
      <c r="C194" s="10">
        <v>45170</v>
      </c>
      <c r="D194" s="1">
        <v>0</v>
      </c>
      <c r="E194" s="1" t="s">
        <v>213</v>
      </c>
      <c r="F194" s="15">
        <v>24</v>
      </c>
      <c r="G194" s="2">
        <v>2.6150000000000002</v>
      </c>
      <c r="H194" s="3">
        <v>3.7</v>
      </c>
      <c r="I194" s="2">
        <v>1.3512999999999999</v>
      </c>
      <c r="J194" s="4">
        <f t="shared" si="8"/>
        <v>1.2637000000000003</v>
      </c>
      <c r="K194" s="1">
        <v>1</v>
      </c>
      <c r="L194" s="4">
        <f t="shared" si="9"/>
        <v>1.2637000000000003</v>
      </c>
      <c r="M194" s="1">
        <v>1</v>
      </c>
      <c r="N194" s="4">
        <v>1.2637000000000003</v>
      </c>
      <c r="O194" s="1" t="s">
        <v>1746</v>
      </c>
    </row>
    <row r="195" spans="1:15" x14ac:dyDescent="0.25">
      <c r="A195" s="1">
        <v>194</v>
      </c>
      <c r="B195" s="1" t="s">
        <v>798</v>
      </c>
      <c r="C195" s="10">
        <v>45170</v>
      </c>
      <c r="D195" s="1">
        <v>0</v>
      </c>
      <c r="E195" s="1" t="s">
        <v>213</v>
      </c>
      <c r="F195" s="15">
        <v>24</v>
      </c>
      <c r="G195" s="2">
        <v>3.4777</v>
      </c>
      <c r="H195" s="3">
        <v>4.2</v>
      </c>
      <c r="I195" s="2">
        <v>2.3186</v>
      </c>
      <c r="J195" s="4">
        <f t="shared" si="8"/>
        <v>1.1591</v>
      </c>
      <c r="K195" s="1">
        <v>1</v>
      </c>
      <c r="L195" s="4">
        <f t="shared" si="9"/>
        <v>1.1591</v>
      </c>
      <c r="M195" s="1">
        <v>1</v>
      </c>
      <c r="N195" s="4">
        <v>1.1591</v>
      </c>
      <c r="O195" s="1" t="s">
        <v>1746</v>
      </c>
    </row>
    <row r="196" spans="1:15" x14ac:dyDescent="0.25">
      <c r="A196" s="1">
        <v>195</v>
      </c>
      <c r="B196" s="1" t="s">
        <v>737</v>
      </c>
      <c r="C196" s="10">
        <v>45171</v>
      </c>
      <c r="D196" s="1">
        <v>0</v>
      </c>
      <c r="E196" s="1" t="s">
        <v>213</v>
      </c>
      <c r="F196" s="15">
        <v>24</v>
      </c>
      <c r="G196" s="2">
        <v>2.5497999999999998</v>
      </c>
      <c r="H196" s="3">
        <v>3.7</v>
      </c>
      <c r="I196" s="2">
        <v>1.3411999999999999</v>
      </c>
      <c r="J196" s="4">
        <f t="shared" si="8"/>
        <v>1.2085999999999999</v>
      </c>
      <c r="K196" s="1">
        <v>1</v>
      </c>
      <c r="L196" s="4">
        <f t="shared" si="9"/>
        <v>1.2085999999999999</v>
      </c>
      <c r="M196" s="1">
        <v>1</v>
      </c>
      <c r="N196" s="4">
        <v>1.2085999999999999</v>
      </c>
      <c r="O196" s="1" t="s">
        <v>1746</v>
      </c>
    </row>
    <row r="197" spans="1:15" x14ac:dyDescent="0.25">
      <c r="A197" s="1">
        <v>196</v>
      </c>
      <c r="B197" s="1" t="s">
        <v>798</v>
      </c>
      <c r="C197" s="10">
        <v>45171</v>
      </c>
      <c r="D197" s="1">
        <v>0</v>
      </c>
      <c r="E197" s="1" t="s">
        <v>213</v>
      </c>
      <c r="F197" s="15">
        <v>24</v>
      </c>
      <c r="G197" s="2">
        <v>3.6232000000000002</v>
      </c>
      <c r="H197" s="3">
        <v>4.2</v>
      </c>
      <c r="I197" s="2">
        <v>2.3186</v>
      </c>
      <c r="J197" s="4">
        <f t="shared" si="8"/>
        <v>1.3046000000000002</v>
      </c>
      <c r="K197" s="1">
        <v>1</v>
      </c>
      <c r="L197" s="4">
        <f t="shared" si="9"/>
        <v>1.3046000000000002</v>
      </c>
      <c r="M197" s="1">
        <v>1</v>
      </c>
      <c r="N197" s="4">
        <v>1.3046000000000002</v>
      </c>
      <c r="O197" s="1" t="s">
        <v>1746</v>
      </c>
    </row>
    <row r="198" spans="1:15" x14ac:dyDescent="0.25">
      <c r="A198" s="1">
        <v>197</v>
      </c>
      <c r="B198" s="1" t="s">
        <v>737</v>
      </c>
      <c r="C198" s="10">
        <v>45172</v>
      </c>
      <c r="D198" s="1">
        <v>0</v>
      </c>
      <c r="E198" s="1" t="s">
        <v>213</v>
      </c>
      <c r="F198" s="15">
        <v>24</v>
      </c>
      <c r="G198" s="2">
        <v>2.4900000000000002</v>
      </c>
      <c r="H198" s="3">
        <v>3.7</v>
      </c>
      <c r="I198" s="2">
        <v>1.34</v>
      </c>
      <c r="J198" s="4">
        <f t="shared" si="8"/>
        <v>1.1500000000000001</v>
      </c>
      <c r="K198" s="1">
        <v>1</v>
      </c>
      <c r="L198" s="4">
        <f t="shared" si="9"/>
        <v>1.1500000000000001</v>
      </c>
      <c r="M198" s="1">
        <v>1</v>
      </c>
      <c r="N198" s="4">
        <v>1.1500000000000001</v>
      </c>
      <c r="O198" s="1" t="s">
        <v>1746</v>
      </c>
    </row>
    <row r="199" spans="1:15" x14ac:dyDescent="0.25">
      <c r="A199" s="1">
        <v>198</v>
      </c>
      <c r="B199" s="1" t="s">
        <v>798</v>
      </c>
      <c r="C199" s="10">
        <v>45172</v>
      </c>
      <c r="D199" s="1">
        <v>0</v>
      </c>
      <c r="E199" s="1" t="s">
        <v>213</v>
      </c>
      <c r="F199" s="15">
        <v>24</v>
      </c>
      <c r="G199" s="2">
        <v>3.72</v>
      </c>
      <c r="H199" s="3">
        <v>3.3</v>
      </c>
      <c r="I199" s="2">
        <v>2.42</v>
      </c>
      <c r="J199" s="4">
        <f t="shared" si="8"/>
        <v>1.3000000000000003</v>
      </c>
      <c r="K199" s="1">
        <v>1</v>
      </c>
      <c r="L199" s="4">
        <f t="shared" si="9"/>
        <v>1.3000000000000003</v>
      </c>
      <c r="M199" s="1">
        <v>1</v>
      </c>
      <c r="N199" s="4">
        <v>1.3000000000000003</v>
      </c>
      <c r="O199" s="1" t="s">
        <v>1746</v>
      </c>
    </row>
    <row r="200" spans="1:15" x14ac:dyDescent="0.25">
      <c r="A200" s="1">
        <v>199</v>
      </c>
      <c r="B200" s="1" t="s">
        <v>737</v>
      </c>
      <c r="C200" s="10">
        <v>45173</v>
      </c>
      <c r="D200" s="1">
        <v>0</v>
      </c>
      <c r="E200" s="1" t="s">
        <v>213</v>
      </c>
      <c r="F200" s="15">
        <v>24</v>
      </c>
      <c r="G200" s="2">
        <v>2.4253</v>
      </c>
      <c r="H200" s="3">
        <v>3.8</v>
      </c>
      <c r="I200" s="2">
        <v>1.3133999999999999</v>
      </c>
      <c r="J200" s="4">
        <f t="shared" si="8"/>
        <v>1.1119000000000001</v>
      </c>
      <c r="K200" s="1">
        <v>1</v>
      </c>
      <c r="L200" s="4">
        <f t="shared" si="9"/>
        <v>1.1119000000000001</v>
      </c>
      <c r="M200" s="1">
        <v>1</v>
      </c>
      <c r="N200" s="4">
        <v>1.1119000000000001</v>
      </c>
      <c r="O200" s="1" t="s">
        <v>1746</v>
      </c>
    </row>
    <row r="201" spans="1:15" x14ac:dyDescent="0.25">
      <c r="A201" s="1">
        <v>200</v>
      </c>
      <c r="B201" s="1" t="s">
        <v>798</v>
      </c>
      <c r="C201" s="10">
        <v>45173</v>
      </c>
      <c r="D201" s="1">
        <v>0</v>
      </c>
      <c r="E201" s="1" t="s">
        <v>213</v>
      </c>
      <c r="F201" s="15">
        <v>24</v>
      </c>
      <c r="G201" s="2">
        <v>3.6627000000000001</v>
      </c>
      <c r="H201" s="3">
        <v>4.5999999999999996</v>
      </c>
      <c r="I201" s="2">
        <v>2.2366000000000001</v>
      </c>
      <c r="J201" s="4">
        <f t="shared" si="8"/>
        <v>1.4260999999999999</v>
      </c>
      <c r="K201" s="1">
        <v>1</v>
      </c>
      <c r="L201" s="4">
        <f t="shared" si="9"/>
        <v>1.4260999999999999</v>
      </c>
      <c r="M201" s="1">
        <v>1</v>
      </c>
      <c r="N201" s="4">
        <v>1.4260999999999999</v>
      </c>
      <c r="O201" s="1" t="s">
        <v>1746</v>
      </c>
    </row>
    <row r="202" spans="1:15" x14ac:dyDescent="0.25">
      <c r="A202" s="1">
        <v>201</v>
      </c>
      <c r="B202" s="1" t="s">
        <v>737</v>
      </c>
      <c r="C202" s="10">
        <v>45174</v>
      </c>
      <c r="D202" s="1">
        <v>0</v>
      </c>
      <c r="E202" s="1" t="s">
        <v>213</v>
      </c>
      <c r="F202" s="15">
        <v>24</v>
      </c>
      <c r="G202" s="2">
        <v>2.3972000000000002</v>
      </c>
      <c r="H202" s="3">
        <v>3.9</v>
      </c>
      <c r="I202" s="2">
        <v>1.2619</v>
      </c>
      <c r="J202" s="4">
        <f t="shared" si="8"/>
        <v>1.1353000000000002</v>
      </c>
      <c r="K202" s="1">
        <v>1</v>
      </c>
      <c r="L202" s="4">
        <f t="shared" si="9"/>
        <v>1.1353000000000002</v>
      </c>
      <c r="M202" s="1">
        <v>1</v>
      </c>
      <c r="N202" s="4">
        <v>1.1353000000000002</v>
      </c>
      <c r="O202" s="1" t="s">
        <v>1746</v>
      </c>
    </row>
    <row r="203" spans="1:15" x14ac:dyDescent="0.25">
      <c r="A203" s="1">
        <v>202</v>
      </c>
      <c r="B203" s="1" t="s">
        <v>798</v>
      </c>
      <c r="C203" s="10">
        <v>45174</v>
      </c>
      <c r="D203" s="1">
        <v>0</v>
      </c>
      <c r="E203" s="1" t="s">
        <v>213</v>
      </c>
      <c r="F203" s="15">
        <v>24</v>
      </c>
      <c r="G203" s="2">
        <v>3.3755000000000002</v>
      </c>
      <c r="H203" s="3">
        <v>4.7</v>
      </c>
      <c r="I203" s="2">
        <v>2.0411000000000001</v>
      </c>
      <c r="J203" s="4">
        <f t="shared" si="8"/>
        <v>1.3344</v>
      </c>
      <c r="K203" s="1">
        <v>1</v>
      </c>
      <c r="L203" s="4">
        <f t="shared" si="9"/>
        <v>1.3344</v>
      </c>
      <c r="M203" s="1">
        <v>1</v>
      </c>
      <c r="N203" s="4">
        <v>1.3344</v>
      </c>
      <c r="O203" s="1" t="s">
        <v>1746</v>
      </c>
    </row>
    <row r="204" spans="1:15" x14ac:dyDescent="0.25">
      <c r="A204" s="1">
        <v>203</v>
      </c>
      <c r="B204" s="1" t="s">
        <v>737</v>
      </c>
      <c r="C204" s="10">
        <v>45175</v>
      </c>
      <c r="D204" s="1">
        <v>0</v>
      </c>
      <c r="E204" s="1" t="s">
        <v>213</v>
      </c>
      <c r="F204" s="15">
        <v>24</v>
      </c>
      <c r="G204" s="2">
        <v>2.4567000000000001</v>
      </c>
      <c r="H204" s="3">
        <v>3.8</v>
      </c>
      <c r="I204" s="2">
        <v>1.3494999999999999</v>
      </c>
      <c r="J204" s="4">
        <f t="shared" si="8"/>
        <v>1.1072000000000002</v>
      </c>
      <c r="K204" s="1">
        <v>1</v>
      </c>
      <c r="L204" s="4">
        <f t="shared" si="9"/>
        <v>1.1072000000000002</v>
      </c>
      <c r="M204" s="1">
        <v>1</v>
      </c>
      <c r="N204" s="4">
        <v>1.1072000000000002</v>
      </c>
      <c r="O204" s="1" t="s">
        <v>1746</v>
      </c>
    </row>
    <row r="205" spans="1:15" x14ac:dyDescent="0.25">
      <c r="A205" s="1">
        <v>204</v>
      </c>
      <c r="B205" s="1" t="s">
        <v>798</v>
      </c>
      <c r="C205" s="10">
        <v>45175</v>
      </c>
      <c r="D205" s="1">
        <v>0</v>
      </c>
      <c r="E205" s="1" t="s">
        <v>213</v>
      </c>
      <c r="F205" s="15">
        <v>24</v>
      </c>
      <c r="G205" s="2">
        <v>3.3372000000000002</v>
      </c>
      <c r="H205" s="3">
        <v>4.5999999999999996</v>
      </c>
      <c r="I205" s="2">
        <v>1.9897</v>
      </c>
      <c r="J205" s="4">
        <f t="shared" si="8"/>
        <v>1.3475000000000001</v>
      </c>
      <c r="K205" s="1">
        <v>1</v>
      </c>
      <c r="L205" s="4">
        <f t="shared" si="9"/>
        <v>1.3475000000000001</v>
      </c>
      <c r="M205" s="1">
        <v>1</v>
      </c>
      <c r="N205" s="4">
        <v>1.3475000000000001</v>
      </c>
      <c r="O205" s="1" t="s">
        <v>1746</v>
      </c>
    </row>
    <row r="206" spans="1:15" x14ac:dyDescent="0.25">
      <c r="A206" s="1">
        <v>205</v>
      </c>
      <c r="B206" s="1" t="s">
        <v>737</v>
      </c>
      <c r="C206" s="10">
        <v>45176</v>
      </c>
      <c r="D206" s="1">
        <v>0</v>
      </c>
      <c r="E206" s="1" t="s">
        <v>213</v>
      </c>
      <c r="F206" s="15">
        <v>24</v>
      </c>
      <c r="G206" s="2">
        <v>2.4933999999999998</v>
      </c>
      <c r="H206" s="3">
        <v>3.7</v>
      </c>
      <c r="I206" s="2">
        <v>1.3494999999999999</v>
      </c>
      <c r="J206" s="4">
        <f t="shared" si="8"/>
        <v>1.1438999999999999</v>
      </c>
      <c r="K206" s="1">
        <v>1</v>
      </c>
      <c r="L206" s="4">
        <f t="shared" si="9"/>
        <v>1.1438999999999999</v>
      </c>
      <c r="M206" s="1">
        <v>1</v>
      </c>
      <c r="N206" s="4">
        <v>1.1438999999999999</v>
      </c>
      <c r="O206" s="1" t="s">
        <v>1746</v>
      </c>
    </row>
    <row r="207" spans="1:15" x14ac:dyDescent="0.25">
      <c r="A207" s="1">
        <v>206</v>
      </c>
      <c r="B207" s="1" t="s">
        <v>798</v>
      </c>
      <c r="C207" s="10">
        <v>45176</v>
      </c>
      <c r="D207" s="1">
        <v>0</v>
      </c>
      <c r="E207" s="1" t="s">
        <v>213</v>
      </c>
      <c r="F207" s="15">
        <v>24</v>
      </c>
      <c r="G207" s="2">
        <v>3.4641999999999999</v>
      </c>
      <c r="H207" s="3">
        <v>4</v>
      </c>
      <c r="I207" s="2">
        <v>2.0678999999999998</v>
      </c>
      <c r="J207" s="4">
        <f t="shared" si="8"/>
        <v>1.3963000000000001</v>
      </c>
      <c r="K207" s="1">
        <v>1</v>
      </c>
      <c r="L207" s="4">
        <f t="shared" si="9"/>
        <v>1.3963000000000001</v>
      </c>
      <c r="M207" s="1">
        <v>1</v>
      </c>
      <c r="N207" s="4">
        <v>1.3963000000000001</v>
      </c>
      <c r="O207" s="1" t="s">
        <v>1746</v>
      </c>
    </row>
    <row r="208" spans="1:15" x14ac:dyDescent="0.25">
      <c r="A208" s="1">
        <v>207</v>
      </c>
      <c r="B208" s="1" t="s">
        <v>737</v>
      </c>
      <c r="C208" s="10">
        <v>45177</v>
      </c>
      <c r="D208" s="1">
        <v>0</v>
      </c>
      <c r="E208" s="1" t="s">
        <v>213</v>
      </c>
      <c r="F208" s="15">
        <v>24</v>
      </c>
      <c r="G208" s="2">
        <v>2.4839000000000002</v>
      </c>
      <c r="H208" s="3">
        <v>3.7</v>
      </c>
      <c r="I208" s="2">
        <v>1.4238999999999999</v>
      </c>
      <c r="J208" s="4">
        <f t="shared" si="8"/>
        <v>1.0600000000000003</v>
      </c>
      <c r="K208" s="1">
        <v>1</v>
      </c>
      <c r="L208" s="4">
        <f t="shared" si="9"/>
        <v>1.0600000000000003</v>
      </c>
      <c r="M208" s="1">
        <v>1</v>
      </c>
      <c r="N208" s="4">
        <v>1.0600000000000003</v>
      </c>
      <c r="O208" s="1" t="s">
        <v>1746</v>
      </c>
    </row>
    <row r="209" spans="1:15" x14ac:dyDescent="0.25">
      <c r="A209" s="1">
        <v>208</v>
      </c>
      <c r="B209" s="1" t="s">
        <v>798</v>
      </c>
      <c r="C209" s="10">
        <v>45177</v>
      </c>
      <c r="D209" s="1">
        <v>0</v>
      </c>
      <c r="E209" s="1" t="s">
        <v>213</v>
      </c>
      <c r="F209" s="15">
        <v>24</v>
      </c>
      <c r="G209" s="2">
        <v>3.5215000000000001</v>
      </c>
      <c r="H209" s="3">
        <v>3.7</v>
      </c>
      <c r="I209" s="2">
        <v>2.0992999999999999</v>
      </c>
      <c r="J209" s="4">
        <f t="shared" si="8"/>
        <v>1.4222000000000001</v>
      </c>
      <c r="K209" s="1">
        <v>1</v>
      </c>
      <c r="L209" s="4">
        <f t="shared" si="9"/>
        <v>1.4222000000000001</v>
      </c>
      <c r="M209" s="1">
        <v>1</v>
      </c>
      <c r="N209" s="4">
        <v>1.4222000000000001</v>
      </c>
      <c r="O209" s="1" t="s">
        <v>1746</v>
      </c>
    </row>
    <row r="210" spans="1:15" x14ac:dyDescent="0.25">
      <c r="A210" s="1">
        <v>209</v>
      </c>
      <c r="B210" s="1" t="s">
        <v>737</v>
      </c>
      <c r="C210" s="10">
        <v>45178</v>
      </c>
      <c r="D210" s="1">
        <v>0</v>
      </c>
      <c r="E210" s="1" t="s">
        <v>213</v>
      </c>
      <c r="F210" s="15">
        <v>24</v>
      </c>
      <c r="G210" s="2">
        <v>2.4731000000000001</v>
      </c>
      <c r="H210" s="3">
        <v>4</v>
      </c>
      <c r="I210" s="2">
        <v>1.4252</v>
      </c>
      <c r="J210" s="4">
        <f t="shared" si="8"/>
        <v>1.0479000000000001</v>
      </c>
      <c r="K210" s="1">
        <v>1</v>
      </c>
      <c r="L210" s="4">
        <f t="shared" si="9"/>
        <v>1.0479000000000001</v>
      </c>
      <c r="M210" s="1">
        <v>1</v>
      </c>
      <c r="N210" s="4">
        <v>1.0479000000000001</v>
      </c>
      <c r="O210" s="1" t="s">
        <v>1746</v>
      </c>
    </row>
    <row r="211" spans="1:15" x14ac:dyDescent="0.25">
      <c r="A211" s="1">
        <v>210</v>
      </c>
      <c r="B211" s="1" t="s">
        <v>798</v>
      </c>
      <c r="C211" s="10">
        <v>45178</v>
      </c>
      <c r="D211" s="1">
        <v>0</v>
      </c>
      <c r="E211" s="1" t="s">
        <v>213</v>
      </c>
      <c r="F211" s="15">
        <v>24</v>
      </c>
      <c r="G211" s="2">
        <v>3.7069000000000001</v>
      </c>
      <c r="H211" s="3">
        <v>3</v>
      </c>
      <c r="I211" s="2">
        <v>2.1879</v>
      </c>
      <c r="J211" s="4">
        <f t="shared" si="8"/>
        <v>1.5190000000000001</v>
      </c>
      <c r="K211" s="1">
        <v>1</v>
      </c>
      <c r="L211" s="4">
        <f t="shared" si="9"/>
        <v>1.5190000000000001</v>
      </c>
      <c r="M211" s="1">
        <v>1</v>
      </c>
      <c r="N211" s="4">
        <v>1.5190000000000001</v>
      </c>
      <c r="O211" s="1" t="s">
        <v>1746</v>
      </c>
    </row>
    <row r="212" spans="1:15" x14ac:dyDescent="0.25">
      <c r="A212" s="1">
        <v>211</v>
      </c>
      <c r="B212" s="1" t="s">
        <v>737</v>
      </c>
      <c r="C212" s="10">
        <v>45179</v>
      </c>
      <c r="D212" s="1">
        <v>0</v>
      </c>
      <c r="E212" s="1" t="s">
        <v>213</v>
      </c>
      <c r="F212" s="15">
        <v>24</v>
      </c>
      <c r="G212" s="2">
        <v>2.4725000000000001</v>
      </c>
      <c r="H212" s="3">
        <v>4</v>
      </c>
      <c r="I212" s="2">
        <v>1.4339999999999999</v>
      </c>
      <c r="J212" s="4">
        <f t="shared" si="8"/>
        <v>1.0385000000000002</v>
      </c>
      <c r="K212" s="1">
        <v>1</v>
      </c>
      <c r="L212" s="4">
        <f t="shared" si="9"/>
        <v>1.0385000000000002</v>
      </c>
      <c r="M212" s="1">
        <v>1</v>
      </c>
      <c r="N212" s="4">
        <v>1.0385000000000002</v>
      </c>
      <c r="O212" s="1" t="s">
        <v>1746</v>
      </c>
    </row>
    <row r="213" spans="1:15" x14ac:dyDescent="0.25">
      <c r="A213" s="1">
        <v>212</v>
      </c>
      <c r="B213" s="1" t="s">
        <v>798</v>
      </c>
      <c r="C213" s="10">
        <v>45179</v>
      </c>
      <c r="D213" s="1">
        <v>0</v>
      </c>
      <c r="E213" s="1" t="s">
        <v>213</v>
      </c>
      <c r="F213" s="15">
        <v>24</v>
      </c>
      <c r="G213" s="2">
        <v>3.831</v>
      </c>
      <c r="H213" s="3">
        <v>2</v>
      </c>
      <c r="I213" s="2">
        <v>2.2442000000000002</v>
      </c>
      <c r="J213" s="4">
        <f t="shared" si="8"/>
        <v>1.5867999999999998</v>
      </c>
      <c r="K213" s="1">
        <v>1</v>
      </c>
      <c r="L213" s="4">
        <f t="shared" si="9"/>
        <v>1.5867999999999998</v>
      </c>
      <c r="M213" s="1">
        <v>1</v>
      </c>
      <c r="N213" s="4">
        <v>1.5867999999999998</v>
      </c>
      <c r="O213" s="1" t="s">
        <v>1746</v>
      </c>
    </row>
    <row r="214" spans="1:15" x14ac:dyDescent="0.25">
      <c r="A214" s="1">
        <v>213</v>
      </c>
      <c r="B214" s="1" t="s">
        <v>737</v>
      </c>
      <c r="C214" s="10">
        <v>45180</v>
      </c>
      <c r="D214" s="1">
        <v>0</v>
      </c>
      <c r="E214" s="1" t="s">
        <v>213</v>
      </c>
      <c r="F214" s="15">
        <v>24</v>
      </c>
      <c r="G214" s="2">
        <v>2.4691000000000001</v>
      </c>
      <c r="H214" s="3">
        <v>3</v>
      </c>
      <c r="I214" s="2">
        <v>1.4097999999999999</v>
      </c>
      <c r="J214" s="4">
        <f t="shared" si="8"/>
        <v>1.0593000000000001</v>
      </c>
      <c r="K214" s="1">
        <v>1</v>
      </c>
      <c r="L214" s="4">
        <f t="shared" si="9"/>
        <v>1.0593000000000001</v>
      </c>
      <c r="M214" s="1">
        <v>1</v>
      </c>
      <c r="N214" s="4">
        <v>1.0593000000000001</v>
      </c>
      <c r="O214" s="1" t="s">
        <v>1746</v>
      </c>
    </row>
    <row r="215" spans="1:15" x14ac:dyDescent="0.25">
      <c r="A215" s="1">
        <v>214</v>
      </c>
      <c r="B215" s="1" t="s">
        <v>798</v>
      </c>
      <c r="C215" s="10">
        <v>45180</v>
      </c>
      <c r="D215" s="1">
        <v>0</v>
      </c>
      <c r="E215" s="1" t="s">
        <v>213</v>
      </c>
      <c r="F215" s="15">
        <v>24</v>
      </c>
      <c r="G215" s="2">
        <v>3.7793999999999999</v>
      </c>
      <c r="H215" s="3">
        <v>3</v>
      </c>
      <c r="I215" s="2">
        <v>2.2301000000000002</v>
      </c>
      <c r="J215" s="4">
        <f t="shared" si="8"/>
        <v>1.5492999999999997</v>
      </c>
      <c r="K215" s="1">
        <v>1</v>
      </c>
      <c r="L215" s="4">
        <f t="shared" si="9"/>
        <v>1.5492999999999997</v>
      </c>
      <c r="M215" s="1">
        <v>1</v>
      </c>
      <c r="N215" s="4">
        <v>1.5492999999999997</v>
      </c>
      <c r="O215" s="1" t="s">
        <v>1746</v>
      </c>
    </row>
    <row r="216" spans="1:15" x14ac:dyDescent="0.25">
      <c r="A216" s="1">
        <v>215</v>
      </c>
      <c r="B216" s="1" t="s">
        <v>737</v>
      </c>
      <c r="C216" s="10">
        <v>45181</v>
      </c>
      <c r="D216" s="1">
        <v>0</v>
      </c>
      <c r="E216" s="1" t="s">
        <v>213</v>
      </c>
      <c r="F216" s="15">
        <v>24</v>
      </c>
      <c r="G216" s="2">
        <v>2.4977999999999998</v>
      </c>
      <c r="H216" s="3">
        <v>3</v>
      </c>
      <c r="I216" s="2">
        <v>1.4275</v>
      </c>
      <c r="J216" s="4">
        <f t="shared" si="8"/>
        <v>1.0702999999999998</v>
      </c>
      <c r="K216" s="1">
        <v>1</v>
      </c>
      <c r="L216" s="4">
        <f t="shared" si="9"/>
        <v>1.0702999999999998</v>
      </c>
      <c r="M216" s="1">
        <v>1</v>
      </c>
      <c r="N216" s="4">
        <v>1.0702999999999998</v>
      </c>
      <c r="O216" s="1" t="s">
        <v>1746</v>
      </c>
    </row>
    <row r="217" spans="1:15" x14ac:dyDescent="0.25">
      <c r="A217" s="1">
        <v>216</v>
      </c>
      <c r="B217" s="1" t="s">
        <v>798</v>
      </c>
      <c r="C217" s="10">
        <v>45181</v>
      </c>
      <c r="D217" s="1">
        <v>0</v>
      </c>
      <c r="E217" s="1" t="s">
        <v>213</v>
      </c>
      <c r="F217" s="15">
        <v>24</v>
      </c>
      <c r="G217" s="2">
        <v>3.0270000000000001</v>
      </c>
      <c r="H217" s="3">
        <v>3</v>
      </c>
      <c r="I217" s="2">
        <v>3.0270000000000001</v>
      </c>
      <c r="J217" s="4">
        <f t="shared" si="8"/>
        <v>0</v>
      </c>
      <c r="K217" s="1">
        <v>1</v>
      </c>
      <c r="L217" s="4">
        <f t="shared" si="9"/>
        <v>0</v>
      </c>
      <c r="M217" s="1">
        <v>1</v>
      </c>
      <c r="N217" s="4">
        <v>0</v>
      </c>
      <c r="O217" s="1" t="s">
        <v>1746</v>
      </c>
    </row>
    <row r="218" spans="1:15" x14ac:dyDescent="0.25">
      <c r="A218" s="1">
        <v>217</v>
      </c>
      <c r="B218" s="1" t="s">
        <v>737</v>
      </c>
      <c r="C218" s="10">
        <v>45182</v>
      </c>
      <c r="D218" s="1">
        <v>0</v>
      </c>
      <c r="E218" s="1" t="s">
        <v>213</v>
      </c>
      <c r="F218" s="15">
        <v>24</v>
      </c>
      <c r="G218" s="2">
        <v>2.5831</v>
      </c>
      <c r="H218" s="3">
        <v>3</v>
      </c>
      <c r="I218" s="2">
        <v>1.5184</v>
      </c>
      <c r="J218" s="4">
        <f t="shared" si="8"/>
        <v>1.0647</v>
      </c>
      <c r="K218" s="1">
        <v>1</v>
      </c>
      <c r="L218" s="4">
        <f t="shared" si="9"/>
        <v>1.0647</v>
      </c>
      <c r="M218" s="1">
        <v>1</v>
      </c>
      <c r="N218" s="4">
        <v>1.0647</v>
      </c>
      <c r="O218" s="1" t="s">
        <v>1746</v>
      </c>
    </row>
    <row r="219" spans="1:15" x14ac:dyDescent="0.25">
      <c r="A219" s="1">
        <v>218</v>
      </c>
      <c r="B219" s="1" t="s">
        <v>798</v>
      </c>
      <c r="C219" s="10">
        <v>45182</v>
      </c>
      <c r="D219" s="1">
        <v>0</v>
      </c>
      <c r="E219" s="1" t="s">
        <v>213</v>
      </c>
      <c r="F219" s="15">
        <v>24</v>
      </c>
      <c r="G219" s="2">
        <v>3.8069999999999999</v>
      </c>
      <c r="H219" s="3">
        <v>3</v>
      </c>
      <c r="I219" s="2">
        <v>2.0916999999999999</v>
      </c>
      <c r="J219" s="4">
        <f t="shared" si="8"/>
        <v>1.7153</v>
      </c>
      <c r="K219" s="1">
        <v>1</v>
      </c>
      <c r="L219" s="4">
        <f t="shared" si="9"/>
        <v>1.7153</v>
      </c>
      <c r="M219" s="1">
        <v>1</v>
      </c>
      <c r="N219" s="4">
        <v>1.7153</v>
      </c>
      <c r="O219" s="1" t="s">
        <v>1746</v>
      </c>
    </row>
    <row r="220" spans="1:15" x14ac:dyDescent="0.25">
      <c r="A220" s="1">
        <v>219</v>
      </c>
      <c r="B220" s="1" t="s">
        <v>737</v>
      </c>
      <c r="C220" s="10">
        <v>45183</v>
      </c>
      <c r="D220" s="1">
        <v>0</v>
      </c>
      <c r="E220" s="1" t="s">
        <v>213</v>
      </c>
      <c r="F220" s="15">
        <v>24</v>
      </c>
      <c r="G220" s="2">
        <v>2.5448</v>
      </c>
      <c r="H220" s="3">
        <v>3</v>
      </c>
      <c r="I220" s="2">
        <v>1.5728</v>
      </c>
      <c r="J220" s="4">
        <f t="shared" si="8"/>
        <v>0.97199999999999998</v>
      </c>
      <c r="K220" s="1">
        <v>1</v>
      </c>
      <c r="L220" s="4">
        <f t="shared" si="9"/>
        <v>0.97199999999999998</v>
      </c>
      <c r="M220" s="1">
        <v>1</v>
      </c>
      <c r="N220" s="4">
        <v>0.97199999999999998</v>
      </c>
      <c r="O220" s="1" t="s">
        <v>1746</v>
      </c>
    </row>
    <row r="221" spans="1:15" x14ac:dyDescent="0.25">
      <c r="A221" s="1">
        <v>220</v>
      </c>
      <c r="B221" s="1" t="s">
        <v>798</v>
      </c>
      <c r="C221" s="10">
        <v>45183</v>
      </c>
      <c r="D221" s="1">
        <v>0</v>
      </c>
      <c r="E221" s="1" t="s">
        <v>213</v>
      </c>
      <c r="F221" s="15">
        <v>24</v>
      </c>
      <c r="G221" s="2">
        <v>3.7667999999999999</v>
      </c>
      <c r="H221" s="3">
        <v>2</v>
      </c>
      <c r="I221" s="2">
        <v>2.0394999999999999</v>
      </c>
      <c r="J221" s="4">
        <f t="shared" si="8"/>
        <v>1.7273000000000001</v>
      </c>
      <c r="K221" s="1">
        <v>1</v>
      </c>
      <c r="L221" s="4">
        <f t="shared" si="9"/>
        <v>1.7273000000000001</v>
      </c>
      <c r="M221" s="1">
        <v>1</v>
      </c>
      <c r="N221" s="4">
        <v>1.7273000000000001</v>
      </c>
      <c r="O221" s="1" t="s">
        <v>1746</v>
      </c>
    </row>
    <row r="222" spans="1:15" x14ac:dyDescent="0.25">
      <c r="A222" s="1">
        <v>221</v>
      </c>
      <c r="B222" s="1" t="s">
        <v>737</v>
      </c>
      <c r="C222" s="10">
        <v>45184</v>
      </c>
      <c r="D222" s="1">
        <v>0</v>
      </c>
      <c r="E222" s="1" t="s">
        <v>213</v>
      </c>
      <c r="F222" s="15">
        <v>24</v>
      </c>
      <c r="G222" s="2">
        <v>2.52</v>
      </c>
      <c r="H222" s="3">
        <v>3</v>
      </c>
      <c r="I222" s="2">
        <v>1.5501</v>
      </c>
      <c r="J222" s="4">
        <f t="shared" si="8"/>
        <v>0.96989999999999998</v>
      </c>
      <c r="K222" s="1">
        <v>1</v>
      </c>
      <c r="L222" s="4">
        <f t="shared" si="9"/>
        <v>0.96989999999999998</v>
      </c>
      <c r="M222" s="1">
        <v>1</v>
      </c>
      <c r="N222" s="4">
        <v>0.96989999999999998</v>
      </c>
      <c r="O222" s="1" t="s">
        <v>1746</v>
      </c>
    </row>
    <row r="223" spans="1:15" x14ac:dyDescent="0.25">
      <c r="A223" s="1">
        <v>222</v>
      </c>
      <c r="B223" s="1" t="s">
        <v>798</v>
      </c>
      <c r="C223" s="10">
        <v>45184</v>
      </c>
      <c r="D223" s="1">
        <v>0</v>
      </c>
      <c r="E223" s="1" t="s">
        <v>213</v>
      </c>
      <c r="F223" s="15">
        <v>24</v>
      </c>
      <c r="G223" s="2">
        <v>3.8096999999999999</v>
      </c>
      <c r="H223" s="3">
        <v>2</v>
      </c>
      <c r="I223" s="2">
        <v>2.0406</v>
      </c>
      <c r="J223" s="4">
        <f t="shared" si="8"/>
        <v>1.7690999999999999</v>
      </c>
      <c r="K223" s="1">
        <v>1</v>
      </c>
      <c r="L223" s="4">
        <f t="shared" si="9"/>
        <v>1.7690999999999999</v>
      </c>
      <c r="M223" s="1">
        <v>1</v>
      </c>
      <c r="N223" s="4">
        <v>1.7690999999999999</v>
      </c>
      <c r="O223" s="1" t="s">
        <v>1746</v>
      </c>
    </row>
    <row r="224" spans="1:15" x14ac:dyDescent="0.25">
      <c r="A224" s="1">
        <v>223</v>
      </c>
      <c r="B224" s="1" t="s">
        <v>737</v>
      </c>
      <c r="C224" s="10">
        <v>45185</v>
      </c>
      <c r="D224" s="1">
        <v>0</v>
      </c>
      <c r="E224" s="1" t="s">
        <v>213</v>
      </c>
      <c r="F224" s="15">
        <v>24</v>
      </c>
      <c r="G224" s="2">
        <v>2.4998</v>
      </c>
      <c r="H224" s="3">
        <v>3</v>
      </c>
      <c r="I224" s="2">
        <v>1.5288999999999999</v>
      </c>
      <c r="J224" s="4">
        <f t="shared" si="8"/>
        <v>0.9709000000000001</v>
      </c>
      <c r="K224" s="1">
        <v>1</v>
      </c>
      <c r="L224" s="4">
        <f t="shared" si="9"/>
        <v>0.9709000000000001</v>
      </c>
      <c r="M224" s="1">
        <v>1</v>
      </c>
      <c r="N224" s="4">
        <v>0.9709000000000001</v>
      </c>
      <c r="O224" s="1" t="s">
        <v>1746</v>
      </c>
    </row>
    <row r="225" spans="1:15" x14ac:dyDescent="0.25">
      <c r="A225" s="1">
        <v>224</v>
      </c>
      <c r="B225" s="1" t="s">
        <v>798</v>
      </c>
      <c r="C225" s="10">
        <v>45185</v>
      </c>
      <c r="D225" s="1">
        <v>0</v>
      </c>
      <c r="E225" s="1" t="s">
        <v>213</v>
      </c>
      <c r="F225" s="15">
        <v>24</v>
      </c>
      <c r="G225" s="2">
        <v>3.8769999999999998</v>
      </c>
      <c r="H225" s="3">
        <v>2</v>
      </c>
      <c r="I225" s="2">
        <v>2.0831</v>
      </c>
      <c r="J225" s="4">
        <f t="shared" si="8"/>
        <v>1.7938999999999998</v>
      </c>
      <c r="K225" s="1">
        <v>1</v>
      </c>
      <c r="L225" s="4">
        <f t="shared" si="9"/>
        <v>1.7938999999999998</v>
      </c>
      <c r="M225" s="1">
        <v>1</v>
      </c>
      <c r="N225" s="4">
        <v>1.7938999999999998</v>
      </c>
      <c r="O225" s="1" t="s">
        <v>1746</v>
      </c>
    </row>
    <row r="226" spans="1:15" x14ac:dyDescent="0.25">
      <c r="A226" s="1">
        <v>225</v>
      </c>
      <c r="B226" s="1" t="s">
        <v>737</v>
      </c>
      <c r="C226" s="10">
        <v>45186</v>
      </c>
      <c r="D226" s="1">
        <v>0</v>
      </c>
      <c r="E226" s="1" t="s">
        <v>213</v>
      </c>
      <c r="F226" s="15">
        <v>24</v>
      </c>
      <c r="G226" s="2">
        <v>2.4636999999999998</v>
      </c>
      <c r="H226" s="3">
        <v>3</v>
      </c>
      <c r="I226" s="2">
        <v>1.5053000000000001</v>
      </c>
      <c r="J226" s="4">
        <f t="shared" si="8"/>
        <v>0.9583999999999997</v>
      </c>
      <c r="K226" s="1">
        <v>1</v>
      </c>
      <c r="L226" s="4">
        <f t="shared" si="9"/>
        <v>0.9583999999999997</v>
      </c>
      <c r="M226" s="1">
        <v>1</v>
      </c>
      <c r="N226" s="4">
        <v>0.9583999999999997</v>
      </c>
      <c r="O226" s="1" t="s">
        <v>1746</v>
      </c>
    </row>
    <row r="227" spans="1:15" x14ac:dyDescent="0.25">
      <c r="A227" s="1">
        <v>226</v>
      </c>
      <c r="B227" s="1" t="s">
        <v>798</v>
      </c>
      <c r="C227" s="10">
        <v>45186</v>
      </c>
      <c r="D227" s="1">
        <v>0</v>
      </c>
      <c r="E227" s="1" t="s">
        <v>213</v>
      </c>
      <c r="F227" s="15">
        <v>24</v>
      </c>
      <c r="G227" s="2">
        <v>3.9537</v>
      </c>
      <c r="H227" s="3">
        <v>2</v>
      </c>
      <c r="I227" s="2">
        <v>2.1358000000000001</v>
      </c>
      <c r="J227" s="4">
        <f t="shared" si="8"/>
        <v>1.8178999999999998</v>
      </c>
      <c r="K227" s="1">
        <v>1</v>
      </c>
      <c r="L227" s="4">
        <f t="shared" si="9"/>
        <v>1.8178999999999998</v>
      </c>
      <c r="M227" s="1">
        <v>1</v>
      </c>
      <c r="N227" s="4">
        <v>1.8178999999999998</v>
      </c>
      <c r="O227" s="1" t="s">
        <v>1746</v>
      </c>
    </row>
    <row r="228" spans="1:15" x14ac:dyDescent="0.25">
      <c r="A228" s="1">
        <v>227</v>
      </c>
      <c r="B228" s="1" t="s">
        <v>737</v>
      </c>
      <c r="C228" s="10">
        <v>45187</v>
      </c>
      <c r="D228" s="1">
        <v>0</v>
      </c>
      <c r="E228" s="1" t="s">
        <v>213</v>
      </c>
      <c r="F228" s="15">
        <v>24</v>
      </c>
      <c r="G228" s="2">
        <v>2.4222999999999999</v>
      </c>
      <c r="H228" s="3">
        <v>3</v>
      </c>
      <c r="I228" s="2">
        <v>1.4731000000000001</v>
      </c>
      <c r="J228" s="4">
        <f t="shared" si="8"/>
        <v>0.94919999999999982</v>
      </c>
      <c r="K228" s="1">
        <v>1</v>
      </c>
      <c r="L228" s="4">
        <f t="shared" si="9"/>
        <v>0.94919999999999982</v>
      </c>
      <c r="M228" s="1">
        <v>1</v>
      </c>
      <c r="N228" s="4">
        <v>0.94919999999999982</v>
      </c>
      <c r="O228" s="1" t="s">
        <v>1746</v>
      </c>
    </row>
    <row r="229" spans="1:15" x14ac:dyDescent="0.25">
      <c r="A229" s="1">
        <v>228</v>
      </c>
      <c r="B229" s="1" t="s">
        <v>798</v>
      </c>
      <c r="C229" s="10">
        <v>45187</v>
      </c>
      <c r="D229" s="1">
        <v>0</v>
      </c>
      <c r="E229" s="1" t="s">
        <v>213</v>
      </c>
      <c r="F229" s="15">
        <v>24</v>
      </c>
      <c r="G229" s="2">
        <v>4.1055000000000001</v>
      </c>
      <c r="H229" s="3">
        <v>1</v>
      </c>
      <c r="I229" s="2">
        <v>2.8828999999999998</v>
      </c>
      <c r="J229" s="4">
        <f t="shared" si="8"/>
        <v>1.2226000000000004</v>
      </c>
      <c r="K229" s="1">
        <v>1</v>
      </c>
      <c r="L229" s="4">
        <f t="shared" si="9"/>
        <v>1.2226000000000004</v>
      </c>
      <c r="M229" s="1">
        <v>1</v>
      </c>
      <c r="N229" s="4">
        <v>1.2226000000000004</v>
      </c>
      <c r="O229" s="1" t="s">
        <v>1746</v>
      </c>
    </row>
    <row r="230" spans="1:15" ht="33" x14ac:dyDescent="0.25">
      <c r="A230" s="1">
        <v>229</v>
      </c>
      <c r="B230" s="1" t="s">
        <v>737</v>
      </c>
      <c r="C230" s="10">
        <v>45188</v>
      </c>
      <c r="D230" s="1">
        <v>0</v>
      </c>
      <c r="E230" s="11" t="s">
        <v>4383</v>
      </c>
      <c r="F230" s="15">
        <v>19</v>
      </c>
      <c r="G230" s="2">
        <v>2.2507999999999999</v>
      </c>
      <c r="H230" s="3">
        <v>3</v>
      </c>
      <c r="I230" s="2">
        <v>1.3385</v>
      </c>
      <c r="J230" s="4">
        <f t="shared" si="8"/>
        <v>0.91229999999999989</v>
      </c>
      <c r="K230" s="1">
        <v>1</v>
      </c>
      <c r="L230" s="4">
        <f t="shared" si="9"/>
        <v>0.91229999999999989</v>
      </c>
      <c r="M230" s="1">
        <v>1</v>
      </c>
      <c r="N230" s="4">
        <v>0.91229999999999989</v>
      </c>
      <c r="O230" s="1" t="s">
        <v>1746</v>
      </c>
    </row>
    <row r="231" spans="1:15" ht="33" x14ac:dyDescent="0.25">
      <c r="A231" s="1">
        <v>230</v>
      </c>
      <c r="B231" s="1" t="s">
        <v>798</v>
      </c>
      <c r="C231" s="10">
        <v>45188</v>
      </c>
      <c r="D231" s="1">
        <v>0</v>
      </c>
      <c r="E231" s="11" t="s">
        <v>4384</v>
      </c>
      <c r="F231" s="15">
        <v>16</v>
      </c>
      <c r="G231" s="2">
        <v>3.19</v>
      </c>
      <c r="H231" s="3">
        <v>2</v>
      </c>
      <c r="I231" s="2">
        <v>1.3385</v>
      </c>
      <c r="J231" s="4">
        <f t="shared" si="8"/>
        <v>1.8514999999999999</v>
      </c>
      <c r="K231" s="1">
        <v>1</v>
      </c>
      <c r="L231" s="4">
        <f t="shared" si="9"/>
        <v>1.8514999999999999</v>
      </c>
      <c r="M231" s="1">
        <v>1</v>
      </c>
      <c r="N231" s="4">
        <v>1.8514999999999999</v>
      </c>
      <c r="O231" s="1" t="s">
        <v>1746</v>
      </c>
    </row>
    <row r="232" spans="1:15" x14ac:dyDescent="0.25">
      <c r="A232" s="1">
        <v>231</v>
      </c>
      <c r="B232" s="1" t="s">
        <v>737</v>
      </c>
      <c r="C232" s="10">
        <v>45189</v>
      </c>
      <c r="D232" s="1">
        <v>0</v>
      </c>
      <c r="E232" s="1" t="s">
        <v>213</v>
      </c>
      <c r="F232" s="15">
        <v>24</v>
      </c>
      <c r="G232" s="2">
        <v>2.5899000000000001</v>
      </c>
      <c r="H232" s="3">
        <v>3</v>
      </c>
      <c r="I232" s="2">
        <v>1.5257000000000001</v>
      </c>
      <c r="J232" s="4">
        <f t="shared" si="8"/>
        <v>1.0642</v>
      </c>
      <c r="K232" s="1">
        <v>1</v>
      </c>
      <c r="L232" s="4">
        <f t="shared" si="9"/>
        <v>1.0642</v>
      </c>
      <c r="M232" s="1">
        <v>1</v>
      </c>
      <c r="N232" s="4">
        <v>1.0642</v>
      </c>
      <c r="O232" s="1" t="s">
        <v>1746</v>
      </c>
    </row>
    <row r="233" spans="1:15" x14ac:dyDescent="0.25">
      <c r="A233" s="1">
        <v>232</v>
      </c>
      <c r="B233" s="1" t="s">
        <v>798</v>
      </c>
      <c r="C233" s="10">
        <v>45189</v>
      </c>
      <c r="D233" s="1">
        <v>0</v>
      </c>
      <c r="E233" s="1" t="s">
        <v>213</v>
      </c>
      <c r="F233" s="15">
        <v>24</v>
      </c>
      <c r="G233" s="2">
        <v>4.1085000000000003</v>
      </c>
      <c r="H233" s="3">
        <v>1</v>
      </c>
      <c r="I233" s="2">
        <v>2.2303000000000002</v>
      </c>
      <c r="J233" s="4">
        <f t="shared" si="8"/>
        <v>1.8782000000000001</v>
      </c>
      <c r="K233" s="1">
        <v>1</v>
      </c>
      <c r="L233" s="4">
        <f t="shared" si="9"/>
        <v>1.8782000000000001</v>
      </c>
      <c r="M233" s="1">
        <v>1</v>
      </c>
      <c r="N233" s="4">
        <v>1.8782000000000001</v>
      </c>
      <c r="O233" s="1" t="s">
        <v>1746</v>
      </c>
    </row>
    <row r="234" spans="1:15" x14ac:dyDescent="0.25">
      <c r="A234" s="1">
        <v>233</v>
      </c>
      <c r="B234" s="1" t="s">
        <v>737</v>
      </c>
      <c r="C234" s="10">
        <v>45190</v>
      </c>
      <c r="D234" s="1">
        <v>0</v>
      </c>
      <c r="E234" s="1" t="s">
        <v>213</v>
      </c>
      <c r="F234" s="15">
        <v>24</v>
      </c>
      <c r="G234" s="2">
        <v>2.5912999999999999</v>
      </c>
      <c r="H234" s="3">
        <v>3</v>
      </c>
      <c r="I234" s="2">
        <v>1.585</v>
      </c>
      <c r="J234" s="4">
        <f t="shared" si="8"/>
        <v>1.0063</v>
      </c>
      <c r="K234" s="1">
        <v>1</v>
      </c>
      <c r="L234" s="4">
        <f t="shared" si="9"/>
        <v>1.0063</v>
      </c>
      <c r="M234" s="1">
        <v>1</v>
      </c>
      <c r="N234" s="4">
        <v>1.0063</v>
      </c>
      <c r="O234" s="1" t="s">
        <v>1746</v>
      </c>
    </row>
    <row r="235" spans="1:15" x14ac:dyDescent="0.25">
      <c r="A235" s="1">
        <v>234</v>
      </c>
      <c r="B235" s="1" t="s">
        <v>798</v>
      </c>
      <c r="C235" s="10">
        <v>45190</v>
      </c>
      <c r="D235" s="1">
        <v>0</v>
      </c>
      <c r="E235" s="1" t="s">
        <v>213</v>
      </c>
      <c r="F235" s="15">
        <v>24</v>
      </c>
      <c r="G235" s="2">
        <v>4.2194000000000003</v>
      </c>
      <c r="H235" s="3">
        <v>1</v>
      </c>
      <c r="I235" s="2">
        <v>2.3797999999999999</v>
      </c>
      <c r="J235" s="4">
        <f t="shared" si="8"/>
        <v>1.8396000000000003</v>
      </c>
      <c r="K235" s="1">
        <v>1</v>
      </c>
      <c r="L235" s="4">
        <f t="shared" si="9"/>
        <v>1.8396000000000003</v>
      </c>
      <c r="M235" s="1">
        <v>1</v>
      </c>
      <c r="N235" s="4">
        <v>1.8396000000000003</v>
      </c>
      <c r="O235" s="1" t="s">
        <v>1746</v>
      </c>
    </row>
    <row r="236" spans="1:15" x14ac:dyDescent="0.25">
      <c r="A236" s="1">
        <v>235</v>
      </c>
      <c r="B236" s="1" t="s">
        <v>737</v>
      </c>
      <c r="C236" s="10">
        <v>45191</v>
      </c>
      <c r="D236" s="1">
        <v>0</v>
      </c>
      <c r="E236" s="1" t="s">
        <v>213</v>
      </c>
      <c r="F236" s="15">
        <v>24</v>
      </c>
      <c r="G236" s="2">
        <v>2.5688</v>
      </c>
      <c r="H236" s="3">
        <v>3</v>
      </c>
      <c r="I236" s="2">
        <v>1.5428999999999999</v>
      </c>
      <c r="J236" s="4">
        <f t="shared" si="8"/>
        <v>1.0259</v>
      </c>
      <c r="K236" s="1">
        <v>1</v>
      </c>
      <c r="L236" s="4">
        <f t="shared" si="9"/>
        <v>1.0259</v>
      </c>
      <c r="M236" s="1">
        <v>1</v>
      </c>
      <c r="N236" s="4">
        <v>1.0259</v>
      </c>
      <c r="O236" s="1" t="s">
        <v>1746</v>
      </c>
    </row>
    <row r="237" spans="1:15" x14ac:dyDescent="0.25">
      <c r="A237" s="1">
        <v>236</v>
      </c>
      <c r="B237" s="1" t="s">
        <v>798</v>
      </c>
      <c r="C237" s="10">
        <v>45191</v>
      </c>
      <c r="D237" s="1">
        <v>0</v>
      </c>
      <c r="E237" s="1" t="s">
        <v>213</v>
      </c>
      <c r="F237" s="15">
        <v>24</v>
      </c>
      <c r="G237" s="2">
        <v>4.2542</v>
      </c>
      <c r="H237" s="3">
        <v>1</v>
      </c>
      <c r="I237" s="2">
        <v>2.4479000000000002</v>
      </c>
      <c r="J237" s="4">
        <f t="shared" si="8"/>
        <v>1.8062999999999998</v>
      </c>
      <c r="K237" s="1">
        <v>1</v>
      </c>
      <c r="L237" s="4">
        <f t="shared" si="9"/>
        <v>1.8062999999999998</v>
      </c>
      <c r="M237" s="1">
        <v>1</v>
      </c>
      <c r="N237" s="4">
        <v>1.8062999999999998</v>
      </c>
      <c r="O237" s="1" t="s">
        <v>1746</v>
      </c>
    </row>
    <row r="238" spans="1:15" x14ac:dyDescent="0.25">
      <c r="A238" s="1">
        <v>237</v>
      </c>
      <c r="B238" s="1" t="s">
        <v>737</v>
      </c>
      <c r="C238" s="10">
        <v>45192</v>
      </c>
      <c r="D238" s="1">
        <v>0</v>
      </c>
      <c r="E238" s="1" t="s">
        <v>213</v>
      </c>
      <c r="F238" s="15">
        <v>24</v>
      </c>
      <c r="G238" s="2">
        <v>2.5657000000000001</v>
      </c>
      <c r="H238" s="3">
        <v>3</v>
      </c>
      <c r="I238" s="2">
        <v>1.5308999999999999</v>
      </c>
      <c r="J238" s="4">
        <f t="shared" si="8"/>
        <v>1.0348000000000002</v>
      </c>
      <c r="K238" s="1">
        <v>1</v>
      </c>
      <c r="L238" s="4">
        <f t="shared" si="9"/>
        <v>1.0348000000000002</v>
      </c>
      <c r="M238" s="1">
        <v>1</v>
      </c>
      <c r="N238" s="4">
        <v>1.0348000000000002</v>
      </c>
      <c r="O238" s="1" t="s">
        <v>1746</v>
      </c>
    </row>
    <row r="239" spans="1:15" x14ac:dyDescent="0.25">
      <c r="A239" s="1">
        <v>238</v>
      </c>
      <c r="B239" s="1" t="s">
        <v>798</v>
      </c>
      <c r="C239" s="10">
        <v>45192</v>
      </c>
      <c r="D239" s="1">
        <v>0</v>
      </c>
      <c r="E239" s="1" t="s">
        <v>213</v>
      </c>
      <c r="F239" s="15">
        <v>24</v>
      </c>
      <c r="G239" s="2">
        <v>4.1619999999999999</v>
      </c>
      <c r="H239" s="3">
        <v>1</v>
      </c>
      <c r="I239" s="2">
        <v>2.3487</v>
      </c>
      <c r="J239" s="4">
        <f t="shared" si="8"/>
        <v>1.8132999999999999</v>
      </c>
      <c r="K239" s="1">
        <v>1</v>
      </c>
      <c r="L239" s="4">
        <f t="shared" si="9"/>
        <v>1.8132999999999999</v>
      </c>
      <c r="M239" s="1">
        <v>1</v>
      </c>
      <c r="N239" s="4">
        <v>1.8132999999999999</v>
      </c>
      <c r="O239" s="1" t="s">
        <v>1746</v>
      </c>
    </row>
    <row r="240" spans="1:15" x14ac:dyDescent="0.25">
      <c r="A240" s="1">
        <v>239</v>
      </c>
      <c r="B240" s="1" t="s">
        <v>737</v>
      </c>
      <c r="C240" s="10">
        <v>45193</v>
      </c>
      <c r="D240" s="1">
        <v>0</v>
      </c>
      <c r="E240" s="1" t="s">
        <v>213</v>
      </c>
      <c r="F240" s="15">
        <v>24</v>
      </c>
      <c r="G240" s="2">
        <v>2.5657000000000001</v>
      </c>
      <c r="H240" s="3">
        <v>3</v>
      </c>
      <c r="I240" s="2">
        <v>1.5308999999999999</v>
      </c>
      <c r="J240" s="4">
        <f t="shared" si="8"/>
        <v>1.0348000000000002</v>
      </c>
      <c r="K240" s="1">
        <v>1</v>
      </c>
      <c r="L240" s="4">
        <f t="shared" si="9"/>
        <v>1.0348000000000002</v>
      </c>
      <c r="M240" s="1">
        <v>1</v>
      </c>
      <c r="N240" s="4">
        <v>1.0348000000000002</v>
      </c>
      <c r="O240" s="1" t="s">
        <v>1746</v>
      </c>
    </row>
    <row r="241" spans="1:15" x14ac:dyDescent="0.25">
      <c r="A241" s="1">
        <v>240</v>
      </c>
      <c r="B241" s="1" t="s">
        <v>798</v>
      </c>
      <c r="C241" s="10">
        <v>45193</v>
      </c>
      <c r="D241" s="1">
        <v>0</v>
      </c>
      <c r="E241" s="1" t="s">
        <v>213</v>
      </c>
      <c r="F241" s="15">
        <v>24</v>
      </c>
      <c r="G241" s="2">
        <v>4.1619999999999999</v>
      </c>
      <c r="H241" s="3">
        <v>1</v>
      </c>
      <c r="I241" s="2">
        <v>2.3487</v>
      </c>
      <c r="J241" s="4">
        <f t="shared" ref="J241:J257" si="10">G241-I241</f>
        <v>1.8132999999999999</v>
      </c>
      <c r="K241" s="1">
        <v>1</v>
      </c>
      <c r="L241" s="4">
        <f t="shared" ref="L241:L257" si="11">(G241-I241-D241)*K241</f>
        <v>1.8132999999999999</v>
      </c>
      <c r="M241" s="1">
        <v>1</v>
      </c>
      <c r="N241" s="4">
        <v>1.8132999999999999</v>
      </c>
      <c r="O241" s="1" t="s">
        <v>1746</v>
      </c>
    </row>
    <row r="242" spans="1:15" x14ac:dyDescent="0.25">
      <c r="A242" s="1">
        <v>241</v>
      </c>
      <c r="B242" s="1" t="s">
        <v>737</v>
      </c>
      <c r="C242" s="10">
        <v>45194</v>
      </c>
      <c r="D242" s="1">
        <v>0</v>
      </c>
      <c r="E242" s="1" t="s">
        <v>213</v>
      </c>
      <c r="F242" s="15">
        <v>24</v>
      </c>
      <c r="G242" s="2">
        <v>2.5341999999999998</v>
      </c>
      <c r="H242" s="3">
        <v>3</v>
      </c>
      <c r="I242" s="2">
        <v>1.4702999999999999</v>
      </c>
      <c r="J242" s="4">
        <f t="shared" si="10"/>
        <v>1.0638999999999998</v>
      </c>
      <c r="K242" s="1">
        <v>1</v>
      </c>
      <c r="L242" s="4">
        <f t="shared" si="11"/>
        <v>1.0638999999999998</v>
      </c>
      <c r="M242" s="1">
        <v>1</v>
      </c>
      <c r="N242" s="4">
        <v>1.0638999999999998</v>
      </c>
      <c r="O242" s="1" t="s">
        <v>1746</v>
      </c>
    </row>
    <row r="243" spans="1:15" x14ac:dyDescent="0.25">
      <c r="A243" s="1">
        <v>242</v>
      </c>
      <c r="B243" s="1" t="s">
        <v>798</v>
      </c>
      <c r="C243" s="10">
        <v>45194</v>
      </c>
      <c r="D243" s="1">
        <v>0</v>
      </c>
      <c r="E243" s="1" t="s">
        <v>213</v>
      </c>
      <c r="F243" s="15">
        <v>24</v>
      </c>
      <c r="G243" s="2">
        <v>3.9689000000000001</v>
      </c>
      <c r="H243" s="3">
        <v>1</v>
      </c>
      <c r="I243" s="2">
        <v>2.1549999999999998</v>
      </c>
      <c r="J243" s="4">
        <f t="shared" si="10"/>
        <v>1.8139000000000003</v>
      </c>
      <c r="K243" s="1">
        <v>1</v>
      </c>
      <c r="L243" s="4">
        <f t="shared" si="11"/>
        <v>1.8139000000000003</v>
      </c>
      <c r="M243" s="1">
        <v>1</v>
      </c>
      <c r="N243" s="4">
        <v>1.8139000000000003</v>
      </c>
      <c r="O243" s="1" t="s">
        <v>1746</v>
      </c>
    </row>
    <row r="244" spans="1:15" x14ac:dyDescent="0.25">
      <c r="A244" s="1">
        <v>243</v>
      </c>
      <c r="B244" s="1" t="s">
        <v>737</v>
      </c>
      <c r="C244" s="10">
        <v>45195</v>
      </c>
      <c r="D244" s="1">
        <v>0</v>
      </c>
      <c r="E244" s="1" t="s">
        <v>213</v>
      </c>
      <c r="F244" s="15">
        <v>24</v>
      </c>
      <c r="G244" s="2">
        <v>2.5341999999999998</v>
      </c>
      <c r="H244" s="3">
        <v>3</v>
      </c>
      <c r="I244" s="2">
        <v>1.4702999999999999</v>
      </c>
      <c r="J244" s="4">
        <f t="shared" si="10"/>
        <v>1.0638999999999998</v>
      </c>
      <c r="K244" s="1">
        <v>1</v>
      </c>
      <c r="L244" s="4">
        <f t="shared" si="11"/>
        <v>1.0638999999999998</v>
      </c>
      <c r="M244" s="1">
        <v>1</v>
      </c>
      <c r="N244" s="4">
        <v>1.0638999999999998</v>
      </c>
      <c r="O244" s="1" t="s">
        <v>1746</v>
      </c>
    </row>
    <row r="245" spans="1:15" x14ac:dyDescent="0.25">
      <c r="A245" s="1">
        <v>244</v>
      </c>
      <c r="B245" s="1" t="s">
        <v>798</v>
      </c>
      <c r="C245" s="10">
        <v>45195</v>
      </c>
      <c r="D245" s="1">
        <v>0</v>
      </c>
      <c r="E245" s="1" t="s">
        <v>213</v>
      </c>
      <c r="F245" s="15">
        <v>24</v>
      </c>
      <c r="G245" s="2">
        <v>3.9689000000000001</v>
      </c>
      <c r="H245" s="3">
        <v>1</v>
      </c>
      <c r="I245" s="2">
        <v>2.1549999999999998</v>
      </c>
      <c r="J245" s="4">
        <f t="shared" si="10"/>
        <v>1.8139000000000003</v>
      </c>
      <c r="K245" s="1">
        <v>1</v>
      </c>
      <c r="L245" s="4">
        <f t="shared" si="11"/>
        <v>1.8139000000000003</v>
      </c>
      <c r="M245" s="1">
        <v>1</v>
      </c>
      <c r="N245" s="4">
        <v>1.8139000000000003</v>
      </c>
      <c r="O245" s="1" t="s">
        <v>1746</v>
      </c>
    </row>
    <row r="246" spans="1:15" x14ac:dyDescent="0.25">
      <c r="A246" s="1">
        <v>245</v>
      </c>
      <c r="B246" s="1" t="s">
        <v>737</v>
      </c>
      <c r="C246" s="10">
        <v>45196</v>
      </c>
      <c r="D246" s="1">
        <v>0</v>
      </c>
      <c r="E246" s="1" t="s">
        <v>213</v>
      </c>
      <c r="F246" s="15">
        <v>24</v>
      </c>
      <c r="G246" s="2">
        <v>2.5217000000000001</v>
      </c>
      <c r="H246" s="3">
        <v>3</v>
      </c>
      <c r="I246" s="2">
        <v>1.0555000000000001</v>
      </c>
      <c r="J246" s="4">
        <f t="shared" si="10"/>
        <v>1.4661999999999999</v>
      </c>
      <c r="K246" s="1">
        <v>1</v>
      </c>
      <c r="L246" s="4">
        <f t="shared" si="11"/>
        <v>1.4661999999999999</v>
      </c>
      <c r="M246" s="1">
        <v>1</v>
      </c>
      <c r="N246" s="4">
        <v>1.4661999999999999</v>
      </c>
      <c r="O246" s="1" t="s">
        <v>1746</v>
      </c>
    </row>
    <row r="247" spans="1:15" x14ac:dyDescent="0.25">
      <c r="A247" s="1">
        <v>246</v>
      </c>
      <c r="B247" s="1" t="s">
        <v>798</v>
      </c>
      <c r="C247" s="10">
        <v>45196</v>
      </c>
      <c r="D247" s="1">
        <v>0</v>
      </c>
      <c r="E247" s="1" t="s">
        <v>213</v>
      </c>
      <c r="F247" s="15">
        <v>24</v>
      </c>
      <c r="G247" s="2">
        <v>4.0750000000000002</v>
      </c>
      <c r="H247" s="3">
        <v>1</v>
      </c>
      <c r="I247" s="2">
        <v>1.889</v>
      </c>
      <c r="J247" s="4">
        <f t="shared" si="10"/>
        <v>2.1859999999999999</v>
      </c>
      <c r="K247" s="1">
        <v>1</v>
      </c>
      <c r="L247" s="4">
        <f t="shared" si="11"/>
        <v>2.1859999999999999</v>
      </c>
      <c r="M247" s="1">
        <v>1</v>
      </c>
      <c r="N247" s="4">
        <v>2.1859999999999999</v>
      </c>
      <c r="O247" s="1" t="s">
        <v>1746</v>
      </c>
    </row>
    <row r="248" spans="1:15" x14ac:dyDescent="0.25">
      <c r="A248" s="1">
        <v>247</v>
      </c>
      <c r="B248" s="1" t="s">
        <v>737</v>
      </c>
      <c r="C248" s="10">
        <v>45197</v>
      </c>
      <c r="D248" s="1">
        <v>0</v>
      </c>
      <c r="E248" s="1" t="s">
        <v>213</v>
      </c>
      <c r="F248" s="15">
        <v>24</v>
      </c>
      <c r="G248" s="2">
        <v>2.4931000000000001</v>
      </c>
      <c r="H248" s="3">
        <v>3</v>
      </c>
      <c r="I248" s="2">
        <v>1.4404999999999999</v>
      </c>
      <c r="J248" s="4">
        <f t="shared" si="10"/>
        <v>1.0526000000000002</v>
      </c>
      <c r="K248" s="1">
        <v>1</v>
      </c>
      <c r="L248" s="4">
        <f t="shared" si="11"/>
        <v>1.0526000000000002</v>
      </c>
      <c r="M248" s="1">
        <v>1</v>
      </c>
      <c r="N248" s="4">
        <v>1.0526000000000002</v>
      </c>
      <c r="O248" s="1" t="s">
        <v>1746</v>
      </c>
    </row>
    <row r="249" spans="1:15" x14ac:dyDescent="0.25">
      <c r="A249" s="1">
        <v>248</v>
      </c>
      <c r="B249" s="1" t="s">
        <v>798</v>
      </c>
      <c r="C249" s="10">
        <v>45197</v>
      </c>
      <c r="D249" s="1">
        <v>0</v>
      </c>
      <c r="E249" s="1" t="s">
        <v>213</v>
      </c>
      <c r="F249" s="15">
        <v>24</v>
      </c>
      <c r="G249" s="2">
        <v>4.0129999999999999</v>
      </c>
      <c r="H249" s="3">
        <v>1</v>
      </c>
      <c r="I249" s="2">
        <v>2.1322000000000001</v>
      </c>
      <c r="J249" s="4">
        <f t="shared" si="10"/>
        <v>1.8807999999999998</v>
      </c>
      <c r="K249" s="1">
        <v>1</v>
      </c>
      <c r="L249" s="4">
        <f t="shared" si="11"/>
        <v>1.8807999999999998</v>
      </c>
      <c r="M249" s="1">
        <v>1</v>
      </c>
      <c r="N249" s="4">
        <v>1.8807999999999998</v>
      </c>
      <c r="O249" s="1" t="s">
        <v>1746</v>
      </c>
    </row>
    <row r="250" spans="1:15" x14ac:dyDescent="0.25">
      <c r="A250" s="1">
        <v>249</v>
      </c>
      <c r="B250" s="1" t="s">
        <v>737</v>
      </c>
      <c r="C250" s="10">
        <v>45198</v>
      </c>
      <c r="D250" s="1">
        <v>0</v>
      </c>
      <c r="E250" s="1" t="s">
        <v>213</v>
      </c>
      <c r="F250" s="15">
        <v>24</v>
      </c>
      <c r="G250" s="2">
        <v>2.4802</v>
      </c>
      <c r="H250" s="3">
        <v>3</v>
      </c>
      <c r="I250" s="2">
        <v>1.4408000000000001</v>
      </c>
      <c r="J250" s="4">
        <f t="shared" si="10"/>
        <v>1.0393999999999999</v>
      </c>
      <c r="K250" s="1">
        <v>1</v>
      </c>
      <c r="L250" s="4">
        <f t="shared" si="11"/>
        <v>1.0393999999999999</v>
      </c>
      <c r="M250" s="1">
        <v>1</v>
      </c>
      <c r="N250" s="4">
        <v>1.0393999999999999</v>
      </c>
      <c r="O250" s="1" t="s">
        <v>1746</v>
      </c>
    </row>
    <row r="251" spans="1:15" x14ac:dyDescent="0.25">
      <c r="A251" s="1">
        <v>250</v>
      </c>
      <c r="B251" s="1" t="s">
        <v>798</v>
      </c>
      <c r="C251" s="10">
        <v>45198</v>
      </c>
      <c r="D251" s="1">
        <v>0</v>
      </c>
      <c r="E251" s="1" t="s">
        <v>213</v>
      </c>
      <c r="F251" s="15">
        <v>24</v>
      </c>
      <c r="G251" s="2">
        <v>4.0892999999999997</v>
      </c>
      <c r="H251" s="3">
        <v>1</v>
      </c>
      <c r="I251" s="2">
        <v>2.2010000000000001</v>
      </c>
      <c r="J251" s="4">
        <f t="shared" si="10"/>
        <v>1.8882999999999996</v>
      </c>
      <c r="K251" s="1">
        <v>1</v>
      </c>
      <c r="L251" s="4">
        <f t="shared" si="11"/>
        <v>1.8882999999999996</v>
      </c>
      <c r="M251" s="1">
        <v>1</v>
      </c>
      <c r="N251" s="4">
        <v>1.8882999999999996</v>
      </c>
      <c r="O251" s="1" t="s">
        <v>1746</v>
      </c>
    </row>
    <row r="252" spans="1:15" x14ac:dyDescent="0.25">
      <c r="A252" s="1">
        <v>251</v>
      </c>
      <c r="B252" s="1" t="s">
        <v>737</v>
      </c>
      <c r="C252" s="10">
        <v>45199</v>
      </c>
      <c r="D252" s="1">
        <v>0</v>
      </c>
      <c r="E252" s="1" t="s">
        <v>213</v>
      </c>
      <c r="F252" s="15">
        <v>24</v>
      </c>
      <c r="G252" s="2">
        <v>2.4542000000000002</v>
      </c>
      <c r="H252" s="3">
        <v>3</v>
      </c>
      <c r="I252" s="2">
        <v>1.4458</v>
      </c>
      <c r="J252" s="4">
        <f t="shared" si="10"/>
        <v>1.0084000000000002</v>
      </c>
      <c r="K252" s="1">
        <v>1</v>
      </c>
      <c r="L252" s="4">
        <f t="shared" si="11"/>
        <v>1.0084000000000002</v>
      </c>
      <c r="M252" s="1">
        <v>1</v>
      </c>
      <c r="N252" s="4">
        <v>1.0084000000000002</v>
      </c>
      <c r="O252" s="1" t="s">
        <v>1746</v>
      </c>
    </row>
    <row r="253" spans="1:15" x14ac:dyDescent="0.25">
      <c r="A253" s="1">
        <v>252</v>
      </c>
      <c r="B253" s="1" t="s">
        <v>798</v>
      </c>
      <c r="C253" s="10">
        <v>45199</v>
      </c>
      <c r="D253" s="1">
        <v>0</v>
      </c>
      <c r="E253" s="1" t="s">
        <v>213</v>
      </c>
      <c r="F253" s="15">
        <v>24</v>
      </c>
      <c r="G253" s="2">
        <v>4.1981999999999999</v>
      </c>
      <c r="H253" s="3">
        <v>1</v>
      </c>
      <c r="I253" s="2">
        <v>2.2827000000000002</v>
      </c>
      <c r="J253" s="4">
        <f t="shared" si="10"/>
        <v>1.9154999999999998</v>
      </c>
      <c r="K253" s="1">
        <v>1</v>
      </c>
      <c r="L253" s="4">
        <f t="shared" si="11"/>
        <v>1.9154999999999998</v>
      </c>
      <c r="M253" s="1">
        <v>1</v>
      </c>
      <c r="N253" s="4">
        <v>1.9154999999999998</v>
      </c>
      <c r="O253" s="1" t="s">
        <v>1746</v>
      </c>
    </row>
    <row r="254" spans="1:15" x14ac:dyDescent="0.25">
      <c r="A254" s="1">
        <v>253</v>
      </c>
      <c r="B254" s="1" t="s">
        <v>737</v>
      </c>
      <c r="C254" s="10">
        <v>45200</v>
      </c>
      <c r="D254" s="1">
        <v>0</v>
      </c>
      <c r="E254" s="1" t="s">
        <v>213</v>
      </c>
      <c r="F254" s="15">
        <v>24</v>
      </c>
      <c r="G254" s="2">
        <v>2.4508000000000001</v>
      </c>
      <c r="H254" s="3">
        <v>3</v>
      </c>
      <c r="I254" s="2">
        <v>1.4596</v>
      </c>
      <c r="J254" s="4">
        <f t="shared" si="10"/>
        <v>0.99120000000000008</v>
      </c>
      <c r="K254" s="1">
        <v>1</v>
      </c>
      <c r="L254" s="4">
        <f t="shared" si="11"/>
        <v>0.99120000000000008</v>
      </c>
      <c r="M254" s="1">
        <v>1</v>
      </c>
      <c r="N254" s="4">
        <v>0.99120000000000008</v>
      </c>
      <c r="O254" s="1" t="s">
        <v>1746</v>
      </c>
    </row>
    <row r="255" spans="1:15" x14ac:dyDescent="0.25">
      <c r="A255" s="1">
        <v>254</v>
      </c>
      <c r="B255" s="1" t="s">
        <v>798</v>
      </c>
      <c r="C255" s="10">
        <v>45200</v>
      </c>
      <c r="D255" s="1">
        <v>0</v>
      </c>
      <c r="E255" s="1" t="s">
        <v>213</v>
      </c>
      <c r="F255" s="15">
        <v>24</v>
      </c>
      <c r="G255" s="2">
        <v>4.2824</v>
      </c>
      <c r="H255" s="3">
        <v>0</v>
      </c>
      <c r="I255" s="2">
        <v>2.3662000000000001</v>
      </c>
      <c r="J255" s="4">
        <f t="shared" si="10"/>
        <v>1.9161999999999999</v>
      </c>
      <c r="K255" s="1">
        <v>1</v>
      </c>
      <c r="L255" s="4">
        <f t="shared" si="11"/>
        <v>1.9161999999999999</v>
      </c>
      <c r="M255" s="1">
        <v>1</v>
      </c>
      <c r="N255" s="4">
        <v>1.9161999999999999</v>
      </c>
      <c r="O255" s="1" t="s">
        <v>1746</v>
      </c>
    </row>
    <row r="256" spans="1:15" x14ac:dyDescent="0.25">
      <c r="A256" s="1">
        <v>255</v>
      </c>
      <c r="B256" s="1" t="s">
        <v>737</v>
      </c>
      <c r="C256" s="10">
        <v>45201</v>
      </c>
      <c r="D256" s="1">
        <v>0</v>
      </c>
      <c r="E256" s="1" t="s">
        <v>213</v>
      </c>
      <c r="F256" s="15">
        <v>24</v>
      </c>
      <c r="G256" s="2">
        <v>2.4481999999999999</v>
      </c>
      <c r="H256" s="3">
        <v>3</v>
      </c>
      <c r="I256" s="2">
        <v>1.4549000000000001</v>
      </c>
      <c r="J256" s="4">
        <f t="shared" si="10"/>
        <v>0.99329999999999985</v>
      </c>
      <c r="K256" s="1">
        <v>1</v>
      </c>
      <c r="L256" s="4">
        <f t="shared" si="11"/>
        <v>0.99329999999999985</v>
      </c>
      <c r="M256" s="1">
        <v>1</v>
      </c>
      <c r="N256" s="4">
        <v>0.99329999999999985</v>
      </c>
      <c r="O256" s="1" t="s">
        <v>1746</v>
      </c>
    </row>
    <row r="257" spans="1:15" x14ac:dyDescent="0.25">
      <c r="A257" s="1">
        <v>256</v>
      </c>
      <c r="B257" s="1" t="s">
        <v>798</v>
      </c>
      <c r="C257" s="10">
        <v>45201</v>
      </c>
      <c r="D257" s="1">
        <v>0</v>
      </c>
      <c r="E257" s="1" t="s">
        <v>213</v>
      </c>
      <c r="F257" s="15">
        <v>24</v>
      </c>
      <c r="G257" s="2">
        <v>4.3029000000000002</v>
      </c>
      <c r="H257" s="3">
        <v>0</v>
      </c>
      <c r="I257" s="2">
        <v>2.3662000000000001</v>
      </c>
      <c r="J257" s="4">
        <f t="shared" si="10"/>
        <v>1.9367000000000001</v>
      </c>
      <c r="K257" s="1">
        <v>1</v>
      </c>
      <c r="L257" s="4">
        <f t="shared" si="11"/>
        <v>1.9367000000000001</v>
      </c>
      <c r="M257" s="1">
        <v>1</v>
      </c>
      <c r="N257" s="4">
        <v>1.9367000000000001</v>
      </c>
      <c r="O257" s="1" t="s">
        <v>1746</v>
      </c>
    </row>
    <row r="258" spans="1:15" x14ac:dyDescent="0.25">
      <c r="A258" s="1">
        <v>257</v>
      </c>
      <c r="B258" s="1" t="s">
        <v>737</v>
      </c>
      <c r="C258" s="10">
        <v>45202</v>
      </c>
      <c r="D258" s="1">
        <v>0</v>
      </c>
      <c r="E258" s="1" t="s">
        <v>213</v>
      </c>
      <c r="F258" s="15">
        <v>24</v>
      </c>
      <c r="G258" s="2">
        <v>2.4485000000000001</v>
      </c>
      <c r="H258" s="3">
        <v>3</v>
      </c>
      <c r="I258" s="2">
        <v>1.4528000000000001</v>
      </c>
      <c r="J258" s="4">
        <f t="shared" ref="J258:J259" si="12">G258-I258</f>
        <v>0.99570000000000003</v>
      </c>
      <c r="K258" s="1">
        <v>1</v>
      </c>
      <c r="L258" s="4">
        <f t="shared" ref="L258:L259" si="13">(G258-I258-D258)*K258</f>
        <v>0.99570000000000003</v>
      </c>
      <c r="M258" s="1">
        <v>1</v>
      </c>
      <c r="N258" s="4">
        <v>0.99570000000000003</v>
      </c>
      <c r="O258" s="1" t="s">
        <v>1746</v>
      </c>
    </row>
    <row r="259" spans="1:15" x14ac:dyDescent="0.25">
      <c r="A259" s="1">
        <v>258</v>
      </c>
      <c r="B259" s="1" t="s">
        <v>798</v>
      </c>
      <c r="C259" s="10">
        <v>45202</v>
      </c>
      <c r="D259" s="1">
        <v>0</v>
      </c>
      <c r="E259" s="1" t="s">
        <v>213</v>
      </c>
      <c r="F259" s="15">
        <v>24</v>
      </c>
      <c r="G259" s="2">
        <v>4.3083999999999998</v>
      </c>
      <c r="H259" s="3">
        <v>1</v>
      </c>
      <c r="I259" s="2">
        <v>2.3854000000000002</v>
      </c>
      <c r="J259" s="4">
        <f t="shared" si="12"/>
        <v>1.9229999999999996</v>
      </c>
      <c r="K259" s="1">
        <v>1</v>
      </c>
      <c r="L259" s="4">
        <f t="shared" si="13"/>
        <v>1.9229999999999996</v>
      </c>
      <c r="M259" s="1">
        <v>1</v>
      </c>
      <c r="N259" s="4">
        <v>1.9229999999999996</v>
      </c>
      <c r="O259" s="1" t="s">
        <v>1746</v>
      </c>
    </row>
    <row r="260" spans="1:15" x14ac:dyDescent="0.25">
      <c r="A260" s="1">
        <v>259</v>
      </c>
      <c r="B260" s="1" t="s">
        <v>737</v>
      </c>
      <c r="C260" s="10">
        <v>45203</v>
      </c>
      <c r="D260" s="1">
        <v>0</v>
      </c>
      <c r="E260" s="1" t="s">
        <v>213</v>
      </c>
      <c r="F260" s="15">
        <v>24</v>
      </c>
      <c r="G260" s="2">
        <v>2.4451000000000001</v>
      </c>
      <c r="H260" s="3">
        <v>3</v>
      </c>
      <c r="I260" s="2">
        <v>1.3794</v>
      </c>
      <c r="J260" s="4">
        <f t="shared" ref="J260:J291" si="14">G260-I260</f>
        <v>1.0657000000000001</v>
      </c>
      <c r="K260" s="1">
        <v>1</v>
      </c>
      <c r="L260" s="4">
        <f t="shared" ref="L260:L291" si="15">(G260-I260-D260)*K260</f>
        <v>1.0657000000000001</v>
      </c>
      <c r="M260" s="1">
        <v>1</v>
      </c>
      <c r="N260" s="4">
        <v>1.0657000000000001</v>
      </c>
      <c r="O260" s="1" t="s">
        <v>1746</v>
      </c>
    </row>
    <row r="261" spans="1:15" x14ac:dyDescent="0.25">
      <c r="A261" s="1">
        <v>260</v>
      </c>
      <c r="B261" s="1" t="s">
        <v>798</v>
      </c>
      <c r="C261" s="10">
        <v>45203</v>
      </c>
      <c r="D261" s="1">
        <v>0</v>
      </c>
      <c r="E261" s="1" t="s">
        <v>213</v>
      </c>
      <c r="F261" s="15">
        <v>24</v>
      </c>
      <c r="G261" s="2">
        <v>4.2587000000000002</v>
      </c>
      <c r="H261" s="3">
        <v>1</v>
      </c>
      <c r="I261" s="2">
        <v>2.3698999999999999</v>
      </c>
      <c r="J261" s="4">
        <f t="shared" si="14"/>
        <v>1.8888000000000003</v>
      </c>
      <c r="K261" s="1">
        <v>1</v>
      </c>
      <c r="L261" s="4">
        <f t="shared" si="15"/>
        <v>1.8888000000000003</v>
      </c>
      <c r="M261" s="1">
        <v>1</v>
      </c>
      <c r="N261" s="4">
        <v>1.8888000000000003</v>
      </c>
      <c r="O261" s="1" t="s">
        <v>1746</v>
      </c>
    </row>
    <row r="262" spans="1:15" x14ac:dyDescent="0.25">
      <c r="A262" s="1">
        <v>261</v>
      </c>
      <c r="B262" s="1" t="s">
        <v>737</v>
      </c>
      <c r="C262" s="10">
        <v>45204</v>
      </c>
      <c r="D262" s="1">
        <v>0</v>
      </c>
      <c r="E262" s="1" t="s">
        <v>213</v>
      </c>
      <c r="F262" s="15">
        <v>24</v>
      </c>
      <c r="G262" s="2">
        <v>2.4411</v>
      </c>
      <c r="H262" s="3">
        <v>3</v>
      </c>
      <c r="I262" s="2">
        <v>1.4192</v>
      </c>
      <c r="J262" s="4">
        <f t="shared" si="14"/>
        <v>1.0219</v>
      </c>
      <c r="K262" s="1">
        <v>1</v>
      </c>
      <c r="L262" s="4">
        <f t="shared" si="15"/>
        <v>1.0219</v>
      </c>
      <c r="M262" s="1">
        <v>1</v>
      </c>
      <c r="N262" s="4">
        <v>1.0219</v>
      </c>
      <c r="O262" s="1" t="s">
        <v>1746</v>
      </c>
    </row>
    <row r="263" spans="1:15" x14ac:dyDescent="0.25">
      <c r="A263" s="1">
        <v>262</v>
      </c>
      <c r="B263" s="1" t="s">
        <v>798</v>
      </c>
      <c r="C263" s="10">
        <v>45204</v>
      </c>
      <c r="D263" s="1">
        <v>0</v>
      </c>
      <c r="E263" s="1" t="s">
        <v>213</v>
      </c>
      <c r="F263" s="15">
        <v>24</v>
      </c>
      <c r="G263" s="2">
        <v>4.2671999999999999</v>
      </c>
      <c r="H263" s="3">
        <v>1</v>
      </c>
      <c r="I263" s="2">
        <v>2.3031999999999999</v>
      </c>
      <c r="J263" s="4">
        <f t="shared" si="14"/>
        <v>1.964</v>
      </c>
      <c r="K263" s="1">
        <v>1</v>
      </c>
      <c r="L263" s="4">
        <f t="shared" si="15"/>
        <v>1.964</v>
      </c>
      <c r="M263" s="1">
        <v>1</v>
      </c>
      <c r="N263" s="4">
        <v>1.964</v>
      </c>
      <c r="O263" s="1" t="s">
        <v>1746</v>
      </c>
    </row>
    <row r="264" spans="1:15" x14ac:dyDescent="0.25">
      <c r="A264" s="1">
        <v>263</v>
      </c>
      <c r="B264" s="1" t="s">
        <v>737</v>
      </c>
      <c r="C264" s="10">
        <v>45205</v>
      </c>
      <c r="D264" s="1">
        <v>0</v>
      </c>
      <c r="E264" s="1" t="s">
        <v>213</v>
      </c>
      <c r="F264" s="15">
        <v>24</v>
      </c>
      <c r="G264" s="2">
        <v>2.4369000000000001</v>
      </c>
      <c r="H264" s="3">
        <v>3</v>
      </c>
      <c r="I264" s="2">
        <v>1.4081999999999999</v>
      </c>
      <c r="J264" s="4">
        <f t="shared" si="14"/>
        <v>1.0287000000000002</v>
      </c>
      <c r="K264" s="1">
        <v>1</v>
      </c>
      <c r="L264" s="4">
        <f t="shared" si="15"/>
        <v>1.0287000000000002</v>
      </c>
      <c r="M264" s="1">
        <v>1</v>
      </c>
      <c r="N264" s="4">
        <v>1.0287000000000002</v>
      </c>
      <c r="O264" s="1" t="s">
        <v>1746</v>
      </c>
    </row>
    <row r="265" spans="1:15" x14ac:dyDescent="0.25">
      <c r="A265" s="1">
        <v>264</v>
      </c>
      <c r="B265" s="1" t="s">
        <v>798</v>
      </c>
      <c r="C265" s="10">
        <v>45205</v>
      </c>
      <c r="D265" s="1">
        <v>0</v>
      </c>
      <c r="E265" s="1" t="s">
        <v>213</v>
      </c>
      <c r="F265" s="15">
        <v>24</v>
      </c>
      <c r="G265" s="2">
        <v>4.2850000000000001</v>
      </c>
      <c r="H265" s="3">
        <v>1</v>
      </c>
      <c r="I265" s="2">
        <v>2.3105000000000002</v>
      </c>
      <c r="J265" s="4">
        <f t="shared" si="14"/>
        <v>1.9744999999999999</v>
      </c>
      <c r="K265" s="1">
        <v>1</v>
      </c>
      <c r="L265" s="4">
        <f t="shared" si="15"/>
        <v>1.9744999999999999</v>
      </c>
      <c r="M265" s="1">
        <v>1</v>
      </c>
      <c r="N265" s="4">
        <v>1.9744999999999999</v>
      </c>
      <c r="O265" s="1" t="s">
        <v>1746</v>
      </c>
    </row>
    <row r="266" spans="1:15" x14ac:dyDescent="0.25">
      <c r="A266" s="1">
        <v>265</v>
      </c>
      <c r="B266" s="1" t="s">
        <v>737</v>
      </c>
      <c r="C266" s="10">
        <v>45206</v>
      </c>
      <c r="D266" s="1">
        <v>0</v>
      </c>
      <c r="E266" s="1" t="s">
        <v>213</v>
      </c>
      <c r="F266" s="15">
        <v>24</v>
      </c>
      <c r="G266" s="2">
        <v>2.4337</v>
      </c>
      <c r="H266" s="3">
        <v>3</v>
      </c>
      <c r="I266" s="2">
        <v>1.4648000000000001</v>
      </c>
      <c r="J266" s="4">
        <f t="shared" si="14"/>
        <v>0.96889999999999987</v>
      </c>
      <c r="K266" s="1">
        <v>1</v>
      </c>
      <c r="L266" s="4">
        <f t="shared" si="15"/>
        <v>0.96889999999999987</v>
      </c>
      <c r="M266" s="1">
        <v>1</v>
      </c>
      <c r="N266" s="4">
        <v>0.96889999999999987</v>
      </c>
      <c r="O266" s="1" t="s">
        <v>1746</v>
      </c>
    </row>
    <row r="267" spans="1:15" x14ac:dyDescent="0.25">
      <c r="A267" s="1">
        <v>266</v>
      </c>
      <c r="B267" s="1" t="s">
        <v>798</v>
      </c>
      <c r="C267" s="10">
        <v>45206</v>
      </c>
      <c r="D267" s="1">
        <v>0</v>
      </c>
      <c r="E267" s="1" t="s">
        <v>213</v>
      </c>
      <c r="F267" s="15">
        <v>24</v>
      </c>
      <c r="G267" s="2">
        <v>4.3433999999999999</v>
      </c>
      <c r="H267" s="3">
        <v>1</v>
      </c>
      <c r="I267" s="2">
        <v>2.3252999999999999</v>
      </c>
      <c r="J267" s="4">
        <f t="shared" si="14"/>
        <v>2.0181</v>
      </c>
      <c r="K267" s="1">
        <v>1</v>
      </c>
      <c r="L267" s="4">
        <f t="shared" si="15"/>
        <v>2.0181</v>
      </c>
      <c r="M267" s="1">
        <v>1</v>
      </c>
      <c r="N267" s="4">
        <v>2.0181</v>
      </c>
      <c r="O267" s="1" t="s">
        <v>1746</v>
      </c>
    </row>
    <row r="268" spans="1:15" x14ac:dyDescent="0.25">
      <c r="A268" s="1">
        <v>267</v>
      </c>
      <c r="B268" s="1" t="s">
        <v>737</v>
      </c>
      <c r="C268" s="10">
        <v>45207</v>
      </c>
      <c r="D268" s="1">
        <v>0</v>
      </c>
      <c r="E268" s="1" t="s">
        <v>213</v>
      </c>
      <c r="F268" s="15">
        <v>24</v>
      </c>
      <c r="G268" s="2">
        <v>2.4424000000000001</v>
      </c>
      <c r="H268" s="3">
        <v>3</v>
      </c>
      <c r="I268" s="2">
        <v>1.4823999999999999</v>
      </c>
      <c r="J268" s="4">
        <f t="shared" si="14"/>
        <v>0.96000000000000019</v>
      </c>
      <c r="K268" s="1">
        <v>1</v>
      </c>
      <c r="L268" s="4">
        <f t="shared" si="15"/>
        <v>0.96000000000000019</v>
      </c>
      <c r="M268" s="1">
        <v>1</v>
      </c>
      <c r="N268" s="4">
        <v>0.96000000000000019</v>
      </c>
      <c r="O268" s="1" t="s">
        <v>1746</v>
      </c>
    </row>
    <row r="269" spans="1:15" x14ac:dyDescent="0.25">
      <c r="A269" s="1">
        <v>268</v>
      </c>
      <c r="B269" s="1" t="s">
        <v>798</v>
      </c>
      <c r="C269" s="10">
        <v>45207</v>
      </c>
      <c r="D269" s="1">
        <v>0</v>
      </c>
      <c r="E269" s="1" t="s">
        <v>213</v>
      </c>
      <c r="F269" s="15">
        <v>24</v>
      </c>
      <c r="G269" s="2">
        <v>4.4530000000000003</v>
      </c>
      <c r="H269" s="3">
        <v>1</v>
      </c>
      <c r="I269" s="2">
        <v>2.4569000000000001</v>
      </c>
      <c r="J269" s="4">
        <f t="shared" si="14"/>
        <v>1.9961000000000002</v>
      </c>
      <c r="K269" s="1">
        <v>1</v>
      </c>
      <c r="L269" s="4">
        <f t="shared" si="15"/>
        <v>1.9961000000000002</v>
      </c>
      <c r="M269" s="1">
        <v>1</v>
      </c>
      <c r="N269" s="4">
        <v>1.9961000000000002</v>
      </c>
      <c r="O269" s="1" t="s">
        <v>1746</v>
      </c>
    </row>
    <row r="270" spans="1:15" x14ac:dyDescent="0.25">
      <c r="A270" s="1">
        <v>269</v>
      </c>
      <c r="B270" s="1" t="s">
        <v>737</v>
      </c>
      <c r="C270" s="10">
        <v>45208</v>
      </c>
      <c r="D270" s="1">
        <v>0</v>
      </c>
      <c r="E270" s="1" t="s">
        <v>213</v>
      </c>
      <c r="F270" s="15">
        <v>24</v>
      </c>
      <c r="G270" s="2">
        <v>2.4489000000000001</v>
      </c>
      <c r="H270" s="3">
        <v>3</v>
      </c>
      <c r="I270" s="2">
        <v>1.4448000000000001</v>
      </c>
      <c r="J270" s="4">
        <f t="shared" si="14"/>
        <v>1.0041</v>
      </c>
      <c r="K270" s="1">
        <v>1</v>
      </c>
      <c r="L270" s="4">
        <f t="shared" si="15"/>
        <v>1.0041</v>
      </c>
      <c r="M270" s="1">
        <v>1</v>
      </c>
      <c r="N270" s="4">
        <v>1.0041</v>
      </c>
      <c r="O270" s="1" t="s">
        <v>1746</v>
      </c>
    </row>
    <row r="271" spans="1:15" x14ac:dyDescent="0.25">
      <c r="A271" s="1">
        <v>270</v>
      </c>
      <c r="B271" s="1" t="s">
        <v>798</v>
      </c>
      <c r="C271" s="10">
        <v>45208</v>
      </c>
      <c r="D271" s="1">
        <v>0</v>
      </c>
      <c r="E271" s="1" t="s">
        <v>213</v>
      </c>
      <c r="F271" s="15">
        <v>24</v>
      </c>
      <c r="G271" s="2">
        <v>4.4854000000000003</v>
      </c>
      <c r="H271" s="3">
        <v>1</v>
      </c>
      <c r="I271" s="2">
        <v>2.5287000000000002</v>
      </c>
      <c r="J271" s="4">
        <f t="shared" si="14"/>
        <v>1.9567000000000001</v>
      </c>
      <c r="K271" s="1">
        <v>1</v>
      </c>
      <c r="L271" s="4">
        <f t="shared" si="15"/>
        <v>1.9567000000000001</v>
      </c>
      <c r="M271" s="1">
        <v>1</v>
      </c>
      <c r="N271" s="4">
        <v>1.9567000000000001</v>
      </c>
      <c r="O271" s="1" t="s">
        <v>1746</v>
      </c>
    </row>
    <row r="272" spans="1:15" x14ac:dyDescent="0.25">
      <c r="A272" s="1">
        <v>271</v>
      </c>
      <c r="B272" s="1" t="s">
        <v>737</v>
      </c>
      <c r="C272" s="10">
        <v>45209</v>
      </c>
      <c r="D272" s="1">
        <v>0</v>
      </c>
      <c r="E272" s="1" t="s">
        <v>213</v>
      </c>
      <c r="F272" s="15">
        <v>24</v>
      </c>
      <c r="G272" s="2">
        <v>2.4228000000000001</v>
      </c>
      <c r="H272" s="3">
        <v>3</v>
      </c>
      <c r="I272" s="2">
        <v>1.4021999999999999</v>
      </c>
      <c r="J272" s="4">
        <f t="shared" si="14"/>
        <v>1.0206000000000002</v>
      </c>
      <c r="K272" s="1">
        <v>1</v>
      </c>
      <c r="L272" s="4">
        <f t="shared" si="15"/>
        <v>1.0206000000000002</v>
      </c>
      <c r="M272" s="1">
        <v>1</v>
      </c>
      <c r="N272" s="4">
        <v>1.0206000000000002</v>
      </c>
      <c r="O272" s="1" t="s">
        <v>1746</v>
      </c>
    </row>
    <row r="273" spans="1:15" x14ac:dyDescent="0.25">
      <c r="A273" s="1">
        <v>272</v>
      </c>
      <c r="B273" s="1" t="s">
        <v>798</v>
      </c>
      <c r="C273" s="10">
        <v>45209</v>
      </c>
      <c r="D273" s="1">
        <v>0</v>
      </c>
      <c r="E273" s="1" t="s">
        <v>213</v>
      </c>
      <c r="F273" s="15">
        <v>24</v>
      </c>
      <c r="G273" s="2">
        <v>4.4568000000000003</v>
      </c>
      <c r="H273" s="3">
        <v>1</v>
      </c>
      <c r="I273" s="2">
        <v>2.5326</v>
      </c>
      <c r="J273" s="4">
        <f t="shared" si="14"/>
        <v>1.9242000000000004</v>
      </c>
      <c r="K273" s="1">
        <v>1</v>
      </c>
      <c r="L273" s="4">
        <f t="shared" si="15"/>
        <v>1.9242000000000004</v>
      </c>
      <c r="M273" s="1">
        <v>1</v>
      </c>
      <c r="N273" s="4">
        <v>1.9242000000000004</v>
      </c>
      <c r="O273" s="1" t="s">
        <v>1746</v>
      </c>
    </row>
    <row r="274" spans="1:15" x14ac:dyDescent="0.25">
      <c r="A274" s="1">
        <v>273</v>
      </c>
      <c r="B274" s="1" t="s">
        <v>737</v>
      </c>
      <c r="C274" s="10">
        <v>45210</v>
      </c>
      <c r="D274" s="1">
        <v>0</v>
      </c>
      <c r="E274" s="1" t="s">
        <v>213</v>
      </c>
      <c r="F274" s="15">
        <v>24</v>
      </c>
      <c r="G274" s="2">
        <v>2.4228000000000001</v>
      </c>
      <c r="H274" s="3">
        <v>2</v>
      </c>
      <c r="I274" s="2">
        <v>1.4021999999999999</v>
      </c>
      <c r="J274" s="4">
        <f t="shared" si="14"/>
        <v>1.0206000000000002</v>
      </c>
      <c r="K274" s="1">
        <v>1</v>
      </c>
      <c r="L274" s="4">
        <f t="shared" si="15"/>
        <v>1.0206000000000002</v>
      </c>
      <c r="M274" s="1">
        <v>1</v>
      </c>
      <c r="N274" s="4">
        <v>1.0206000000000002</v>
      </c>
      <c r="O274" s="1" t="s">
        <v>1746</v>
      </c>
    </row>
    <row r="275" spans="1:15" x14ac:dyDescent="0.25">
      <c r="A275" s="1">
        <v>274</v>
      </c>
      <c r="B275" s="1" t="s">
        <v>798</v>
      </c>
      <c r="C275" s="10">
        <v>45210</v>
      </c>
      <c r="D275" s="1">
        <v>0</v>
      </c>
      <c r="E275" s="1" t="s">
        <v>213</v>
      </c>
      <c r="F275" s="15">
        <v>24</v>
      </c>
      <c r="G275" s="2">
        <v>4.4538000000000002</v>
      </c>
      <c r="H275" s="3">
        <v>1</v>
      </c>
      <c r="I275" s="2">
        <v>2.4988000000000001</v>
      </c>
      <c r="J275" s="4">
        <f t="shared" si="14"/>
        <v>1.9550000000000001</v>
      </c>
      <c r="K275" s="1">
        <v>1</v>
      </c>
      <c r="L275" s="4">
        <f t="shared" si="15"/>
        <v>1.9550000000000001</v>
      </c>
      <c r="M275" s="1">
        <v>1</v>
      </c>
      <c r="N275" s="4">
        <v>0.97219999999999995</v>
      </c>
      <c r="O275" s="1" t="s">
        <v>1746</v>
      </c>
    </row>
    <row r="276" spans="1:15" x14ac:dyDescent="0.25">
      <c r="A276" s="1">
        <v>275</v>
      </c>
      <c r="B276" s="1" t="s">
        <v>737</v>
      </c>
      <c r="C276" s="10">
        <v>45211</v>
      </c>
      <c r="D276" s="1">
        <v>0</v>
      </c>
      <c r="E276" s="1" t="s">
        <v>213</v>
      </c>
      <c r="F276" s="15">
        <v>24</v>
      </c>
      <c r="G276" s="2">
        <v>2.4243999999999999</v>
      </c>
      <c r="H276" s="3">
        <v>2</v>
      </c>
      <c r="I276" s="2">
        <v>1.4521999999999999</v>
      </c>
      <c r="J276" s="4">
        <f t="shared" si="14"/>
        <v>0.97219999999999995</v>
      </c>
      <c r="K276" s="1">
        <v>1</v>
      </c>
      <c r="L276" s="4">
        <f t="shared" si="15"/>
        <v>0.97219999999999995</v>
      </c>
      <c r="M276" s="1">
        <v>1</v>
      </c>
      <c r="N276" s="4">
        <v>1.9780000000000002</v>
      </c>
      <c r="O276" s="1" t="s">
        <v>1746</v>
      </c>
    </row>
    <row r="277" spans="1:15" x14ac:dyDescent="0.25">
      <c r="A277" s="1">
        <v>276</v>
      </c>
      <c r="B277" s="1" t="s">
        <v>798</v>
      </c>
      <c r="C277" s="10">
        <v>45211</v>
      </c>
      <c r="D277" s="1">
        <v>0</v>
      </c>
      <c r="E277" s="1" t="s">
        <v>213</v>
      </c>
      <c r="F277" s="15">
        <v>24</v>
      </c>
      <c r="G277" s="2">
        <v>4.4912000000000001</v>
      </c>
      <c r="H277" s="3">
        <v>1</v>
      </c>
      <c r="I277" s="2">
        <v>2.5131999999999999</v>
      </c>
      <c r="J277" s="4">
        <f t="shared" si="14"/>
        <v>1.9780000000000002</v>
      </c>
      <c r="K277" s="1">
        <v>1</v>
      </c>
      <c r="L277" s="4">
        <f t="shared" si="15"/>
        <v>1.9780000000000002</v>
      </c>
      <c r="M277" s="1">
        <v>1</v>
      </c>
      <c r="N277" s="4">
        <v>1.9780000000000002</v>
      </c>
      <c r="O277" s="1" t="s">
        <v>1746</v>
      </c>
    </row>
    <row r="278" spans="1:15" x14ac:dyDescent="0.25">
      <c r="A278" s="1">
        <v>277</v>
      </c>
      <c r="B278" s="1" t="s">
        <v>737</v>
      </c>
      <c r="C278" s="10">
        <v>45212</v>
      </c>
      <c r="D278" s="1">
        <v>0</v>
      </c>
      <c r="E278" s="1" t="s">
        <v>213</v>
      </c>
      <c r="F278" s="15">
        <v>24</v>
      </c>
      <c r="G278" s="2">
        <v>2.4365000000000001</v>
      </c>
      <c r="H278" s="3">
        <v>3</v>
      </c>
      <c r="I278" s="2">
        <v>1.4459</v>
      </c>
      <c r="J278" s="4">
        <f t="shared" si="14"/>
        <v>0.99060000000000015</v>
      </c>
      <c r="K278" s="1">
        <v>1</v>
      </c>
      <c r="L278" s="4">
        <f t="shared" si="15"/>
        <v>0.99060000000000015</v>
      </c>
      <c r="M278" s="1">
        <v>1</v>
      </c>
      <c r="N278" s="4">
        <v>0.99060000000000015</v>
      </c>
      <c r="O278" s="1" t="s">
        <v>1746</v>
      </c>
    </row>
    <row r="279" spans="1:15" x14ac:dyDescent="0.25">
      <c r="A279" s="1">
        <v>278</v>
      </c>
      <c r="B279" s="1" t="s">
        <v>798</v>
      </c>
      <c r="C279" s="10">
        <v>45212</v>
      </c>
      <c r="D279" s="1">
        <v>0</v>
      </c>
      <c r="E279" s="1" t="s">
        <v>213</v>
      </c>
      <c r="F279" s="15">
        <v>24</v>
      </c>
      <c r="G279" s="2">
        <v>4.5499000000000001</v>
      </c>
      <c r="H279" s="3">
        <v>1</v>
      </c>
      <c r="I279" s="2">
        <v>2.5836999999999999</v>
      </c>
      <c r="J279" s="4">
        <f t="shared" si="14"/>
        <v>1.9662000000000002</v>
      </c>
      <c r="K279" s="1">
        <v>1</v>
      </c>
      <c r="L279" s="4">
        <f t="shared" si="15"/>
        <v>1.9662000000000002</v>
      </c>
      <c r="M279" s="1">
        <v>1</v>
      </c>
      <c r="N279" s="4">
        <v>1.9662000000000002</v>
      </c>
      <c r="O279" s="1" t="s">
        <v>1746</v>
      </c>
    </row>
    <row r="280" spans="1:15" x14ac:dyDescent="0.25">
      <c r="A280" s="1">
        <v>279</v>
      </c>
      <c r="B280" s="1" t="s">
        <v>737</v>
      </c>
      <c r="C280" s="10">
        <v>45213</v>
      </c>
      <c r="D280" s="1">
        <v>0</v>
      </c>
      <c r="E280" s="1" t="s">
        <v>213</v>
      </c>
      <c r="F280" s="15">
        <v>24</v>
      </c>
      <c r="G280" s="2">
        <v>2.4243999999999999</v>
      </c>
      <c r="H280" s="3">
        <v>3</v>
      </c>
      <c r="I280" s="2">
        <v>1.3744000000000001</v>
      </c>
      <c r="J280" s="4">
        <f t="shared" si="14"/>
        <v>1.0499999999999998</v>
      </c>
      <c r="K280" s="1">
        <v>1</v>
      </c>
      <c r="L280" s="4">
        <f t="shared" si="15"/>
        <v>1.0499999999999998</v>
      </c>
      <c r="M280" s="1">
        <v>1</v>
      </c>
      <c r="N280" s="4">
        <v>1.0499999999999998</v>
      </c>
      <c r="O280" s="1" t="s">
        <v>1746</v>
      </c>
    </row>
    <row r="281" spans="1:15" x14ac:dyDescent="0.25">
      <c r="A281" s="1">
        <v>280</v>
      </c>
      <c r="B281" s="1" t="s">
        <v>798</v>
      </c>
      <c r="C281" s="10">
        <v>45213</v>
      </c>
      <c r="D281" s="1">
        <v>0</v>
      </c>
      <c r="E281" s="1" t="s">
        <v>213</v>
      </c>
      <c r="F281" s="15">
        <v>24</v>
      </c>
      <c r="G281" s="2">
        <v>4.5057</v>
      </c>
      <c r="H281" s="3">
        <v>0</v>
      </c>
      <c r="I281" s="2">
        <v>2.5783999999999998</v>
      </c>
      <c r="J281" s="4">
        <f t="shared" si="14"/>
        <v>1.9273000000000002</v>
      </c>
      <c r="K281" s="1">
        <v>1</v>
      </c>
      <c r="L281" s="4">
        <f t="shared" si="15"/>
        <v>1.9273000000000002</v>
      </c>
      <c r="M281" s="1">
        <v>1</v>
      </c>
      <c r="N281" s="4">
        <v>1.9273000000000002</v>
      </c>
      <c r="O281" s="1" t="s">
        <v>1746</v>
      </c>
    </row>
    <row r="282" spans="1:15" x14ac:dyDescent="0.25">
      <c r="A282" s="1">
        <v>281</v>
      </c>
      <c r="B282" s="1" t="s">
        <v>737</v>
      </c>
      <c r="C282" s="10">
        <v>45214</v>
      </c>
      <c r="D282" s="1">
        <v>0</v>
      </c>
      <c r="E282" s="1" t="s">
        <v>213</v>
      </c>
      <c r="F282" s="15">
        <v>24</v>
      </c>
      <c r="G282" s="2">
        <v>2.4274</v>
      </c>
      <c r="H282" s="3">
        <v>3</v>
      </c>
      <c r="I282" s="2">
        <v>1.4488000000000001</v>
      </c>
      <c r="J282" s="4">
        <f t="shared" si="14"/>
        <v>0.97859999999999991</v>
      </c>
      <c r="K282" s="1">
        <v>1</v>
      </c>
      <c r="L282" s="4">
        <f t="shared" si="15"/>
        <v>0.97859999999999991</v>
      </c>
      <c r="M282" s="1">
        <v>1</v>
      </c>
      <c r="N282" s="4">
        <v>0.97859999999999991</v>
      </c>
      <c r="O282" s="1" t="s">
        <v>1746</v>
      </c>
    </row>
    <row r="283" spans="1:15" x14ac:dyDescent="0.25">
      <c r="A283" s="1">
        <v>282</v>
      </c>
      <c r="B283" s="1" t="s">
        <v>798</v>
      </c>
      <c r="C283" s="10">
        <v>45214</v>
      </c>
      <c r="D283" s="1">
        <v>0</v>
      </c>
      <c r="E283" s="1" t="s">
        <v>213</v>
      </c>
      <c r="F283" s="15">
        <v>24</v>
      </c>
      <c r="G283" s="2">
        <v>4.5045999999999999</v>
      </c>
      <c r="H283" s="3">
        <v>0</v>
      </c>
      <c r="I283" s="2">
        <v>2.5284</v>
      </c>
      <c r="J283" s="4">
        <f t="shared" si="14"/>
        <v>1.9762</v>
      </c>
      <c r="K283" s="1">
        <v>1</v>
      </c>
      <c r="L283" s="4">
        <f t="shared" si="15"/>
        <v>1.9762</v>
      </c>
      <c r="M283" s="1">
        <v>1</v>
      </c>
      <c r="N283" s="4">
        <v>1.9762</v>
      </c>
      <c r="O283" s="1" t="s">
        <v>1746</v>
      </c>
    </row>
    <row r="284" spans="1:15" x14ac:dyDescent="0.25">
      <c r="A284" s="1">
        <v>283</v>
      </c>
      <c r="B284" s="1" t="s">
        <v>737</v>
      </c>
      <c r="C284" s="10">
        <v>45215</v>
      </c>
      <c r="D284" s="1">
        <v>0</v>
      </c>
      <c r="E284" s="1" t="s">
        <v>213</v>
      </c>
      <c r="F284" s="15">
        <v>24</v>
      </c>
      <c r="G284" s="2">
        <v>2.4430999999999998</v>
      </c>
      <c r="H284" s="3">
        <v>3</v>
      </c>
      <c r="I284" s="2">
        <v>1.4369000000000001</v>
      </c>
      <c r="J284" s="4">
        <f t="shared" si="14"/>
        <v>1.0061999999999998</v>
      </c>
      <c r="K284" s="1">
        <v>1</v>
      </c>
      <c r="L284" s="4">
        <f t="shared" si="15"/>
        <v>1.0061999999999998</v>
      </c>
      <c r="M284" s="1">
        <v>1</v>
      </c>
      <c r="N284" s="4">
        <v>1.0061999999999998</v>
      </c>
      <c r="O284" s="1" t="s">
        <v>1746</v>
      </c>
    </row>
    <row r="285" spans="1:15" x14ac:dyDescent="0.25">
      <c r="A285" s="1">
        <v>284</v>
      </c>
      <c r="B285" s="1" t="s">
        <v>798</v>
      </c>
      <c r="C285" s="10">
        <v>45215</v>
      </c>
      <c r="D285" s="1">
        <v>0</v>
      </c>
      <c r="E285" s="1" t="s">
        <v>213</v>
      </c>
      <c r="F285" s="15">
        <v>24</v>
      </c>
      <c r="G285" s="2">
        <v>4.3998999999999997</v>
      </c>
      <c r="H285" s="3">
        <v>0</v>
      </c>
      <c r="I285" s="2">
        <v>2.4956999999999998</v>
      </c>
      <c r="J285" s="4">
        <f t="shared" si="14"/>
        <v>1.9041999999999999</v>
      </c>
      <c r="K285" s="1">
        <v>1</v>
      </c>
      <c r="L285" s="4">
        <f t="shared" si="15"/>
        <v>1.9041999999999999</v>
      </c>
      <c r="M285" s="1">
        <v>1</v>
      </c>
      <c r="N285" s="4">
        <v>1.9041999999999999</v>
      </c>
      <c r="O285" s="1" t="s">
        <v>1746</v>
      </c>
    </row>
    <row r="286" spans="1:15" x14ac:dyDescent="0.25">
      <c r="A286" s="1">
        <v>285</v>
      </c>
      <c r="B286" s="1" t="s">
        <v>737</v>
      </c>
      <c r="C286" s="10">
        <v>45216</v>
      </c>
      <c r="D286" s="1">
        <v>0</v>
      </c>
      <c r="E286" s="1" t="s">
        <v>213</v>
      </c>
      <c r="F286" s="15">
        <v>24</v>
      </c>
      <c r="G286" s="2">
        <v>2.4434</v>
      </c>
      <c r="H286" s="3">
        <v>3</v>
      </c>
      <c r="I286" s="2">
        <v>1.4821</v>
      </c>
      <c r="J286" s="4">
        <f t="shared" si="14"/>
        <v>0.96130000000000004</v>
      </c>
      <c r="K286" s="1">
        <v>1</v>
      </c>
      <c r="L286" s="4">
        <f t="shared" si="15"/>
        <v>0.96130000000000004</v>
      </c>
      <c r="M286" s="1">
        <v>1</v>
      </c>
      <c r="N286" s="4">
        <v>0.96130000000000004</v>
      </c>
      <c r="O286" s="1" t="s">
        <v>1746</v>
      </c>
    </row>
    <row r="287" spans="1:15" x14ac:dyDescent="0.25">
      <c r="A287" s="1">
        <v>286</v>
      </c>
      <c r="B287" s="1" t="s">
        <v>798</v>
      </c>
      <c r="C287" s="10">
        <v>45216</v>
      </c>
      <c r="D287" s="1">
        <v>0</v>
      </c>
      <c r="E287" s="1" t="s">
        <v>213</v>
      </c>
      <c r="F287" s="15">
        <v>24</v>
      </c>
      <c r="G287" s="2">
        <v>4.4637000000000002</v>
      </c>
      <c r="H287" s="3">
        <v>0</v>
      </c>
      <c r="I287" s="2">
        <v>2.4331999999999998</v>
      </c>
      <c r="J287" s="4">
        <f t="shared" si="14"/>
        <v>2.0305000000000004</v>
      </c>
      <c r="K287" s="1">
        <v>1</v>
      </c>
      <c r="L287" s="4">
        <f t="shared" si="15"/>
        <v>2.0305000000000004</v>
      </c>
      <c r="M287" s="1">
        <v>1</v>
      </c>
      <c r="N287" s="4">
        <v>2.0305000000000004</v>
      </c>
      <c r="O287" s="1" t="s">
        <v>1746</v>
      </c>
    </row>
    <row r="288" spans="1:15" x14ac:dyDescent="0.25">
      <c r="A288" s="1">
        <v>287</v>
      </c>
      <c r="B288" s="1" t="s">
        <v>737</v>
      </c>
      <c r="C288" s="10">
        <v>45217</v>
      </c>
      <c r="D288" s="1">
        <v>0</v>
      </c>
      <c r="E288" s="1" t="s">
        <v>213</v>
      </c>
      <c r="F288" s="15">
        <v>24</v>
      </c>
      <c r="G288" s="2">
        <v>2.4434</v>
      </c>
      <c r="H288" s="3">
        <v>3</v>
      </c>
      <c r="I288" s="2">
        <v>1.4821</v>
      </c>
      <c r="J288" s="4">
        <f t="shared" si="14"/>
        <v>0.96130000000000004</v>
      </c>
      <c r="K288" s="1">
        <v>1</v>
      </c>
      <c r="L288" s="4">
        <f t="shared" si="15"/>
        <v>0.96130000000000004</v>
      </c>
      <c r="M288" s="1">
        <v>1</v>
      </c>
      <c r="N288" s="4">
        <v>0.96130000000000004</v>
      </c>
      <c r="O288" s="1" t="s">
        <v>1746</v>
      </c>
    </row>
    <row r="289" spans="1:15" x14ac:dyDescent="0.25">
      <c r="A289" s="1">
        <v>288</v>
      </c>
      <c r="B289" s="1" t="s">
        <v>798</v>
      </c>
      <c r="C289" s="10">
        <v>45217</v>
      </c>
      <c r="D289" s="1">
        <v>0</v>
      </c>
      <c r="E289" s="1" t="s">
        <v>213</v>
      </c>
      <c r="F289" s="15">
        <v>24</v>
      </c>
      <c r="G289" s="2">
        <v>4.4637000000000002</v>
      </c>
      <c r="H289" s="3">
        <v>0</v>
      </c>
      <c r="I289" s="2">
        <v>2.4331999999999998</v>
      </c>
      <c r="J289" s="4">
        <f t="shared" si="14"/>
        <v>2.0305000000000004</v>
      </c>
      <c r="K289" s="1">
        <v>1</v>
      </c>
      <c r="L289" s="4">
        <f t="shared" si="15"/>
        <v>2.0305000000000004</v>
      </c>
      <c r="M289" s="1">
        <v>1</v>
      </c>
      <c r="N289" s="4">
        <v>2.0305000000000004</v>
      </c>
      <c r="O289" s="1" t="s">
        <v>1746</v>
      </c>
    </row>
    <row r="290" spans="1:15" x14ac:dyDescent="0.25">
      <c r="A290" s="1">
        <v>289</v>
      </c>
      <c r="B290" s="1" t="s">
        <v>737</v>
      </c>
      <c r="C290" s="10">
        <v>45218</v>
      </c>
      <c r="D290" s="1">
        <v>0</v>
      </c>
      <c r="E290" s="1" t="s">
        <v>213</v>
      </c>
      <c r="F290" s="15">
        <v>24</v>
      </c>
      <c r="G290" s="2">
        <v>2.4826000000000001</v>
      </c>
      <c r="H290" s="3">
        <v>3</v>
      </c>
      <c r="I290" s="2">
        <v>1.4613</v>
      </c>
      <c r="J290" s="4">
        <f t="shared" si="14"/>
        <v>1.0213000000000001</v>
      </c>
      <c r="K290" s="1">
        <v>1</v>
      </c>
      <c r="L290" s="4">
        <f t="shared" si="15"/>
        <v>1.0213000000000001</v>
      </c>
      <c r="M290" s="1">
        <v>1</v>
      </c>
      <c r="N290" s="4">
        <v>1.0213000000000001</v>
      </c>
      <c r="O290" s="1" t="s">
        <v>1746</v>
      </c>
    </row>
    <row r="291" spans="1:15" x14ac:dyDescent="0.25">
      <c r="A291" s="1">
        <v>290</v>
      </c>
      <c r="B291" s="1" t="s">
        <v>798</v>
      </c>
      <c r="C291" s="10">
        <v>45218</v>
      </c>
      <c r="D291" s="1">
        <v>0</v>
      </c>
      <c r="E291" s="1" t="s">
        <v>213</v>
      </c>
      <c r="F291" s="15">
        <v>24</v>
      </c>
      <c r="G291" s="2">
        <v>4.4637000000000002</v>
      </c>
      <c r="H291" s="3">
        <v>0</v>
      </c>
      <c r="I291" s="2">
        <v>2.452</v>
      </c>
      <c r="J291" s="4">
        <f t="shared" si="14"/>
        <v>2.0117000000000003</v>
      </c>
      <c r="K291" s="1">
        <v>1</v>
      </c>
      <c r="L291" s="4">
        <f t="shared" si="15"/>
        <v>2.0117000000000003</v>
      </c>
      <c r="M291" s="1">
        <v>1</v>
      </c>
      <c r="N291" s="4">
        <v>2.0117000000000003</v>
      </c>
      <c r="O291" s="1" t="s">
        <v>1746</v>
      </c>
    </row>
    <row r="292" spans="1:15" x14ac:dyDescent="0.25">
      <c r="A292" s="1">
        <v>291</v>
      </c>
      <c r="B292" s="1" t="s">
        <v>737</v>
      </c>
      <c r="C292" s="10">
        <v>45219</v>
      </c>
      <c r="D292" s="1">
        <v>0</v>
      </c>
      <c r="E292" s="1" t="s">
        <v>213</v>
      </c>
      <c r="F292" s="15">
        <v>24</v>
      </c>
      <c r="G292" s="2">
        <v>2.4653999999999998</v>
      </c>
      <c r="H292" s="3">
        <v>3</v>
      </c>
      <c r="I292" s="2">
        <v>1.4669000000000001</v>
      </c>
      <c r="J292" s="4">
        <f t="shared" ref="J292:J323" si="16">G292-I292</f>
        <v>0.99849999999999972</v>
      </c>
      <c r="K292" s="1">
        <v>1</v>
      </c>
      <c r="L292" s="4">
        <f t="shared" ref="L292:L323" si="17">(G292-I292-D292)*K292</f>
        <v>0.99849999999999972</v>
      </c>
      <c r="M292" s="1">
        <v>1</v>
      </c>
      <c r="N292" s="4">
        <v>0.99849999999999972</v>
      </c>
      <c r="O292" s="1" t="s">
        <v>1746</v>
      </c>
    </row>
    <row r="293" spans="1:15" x14ac:dyDescent="0.25">
      <c r="A293" s="1">
        <v>292</v>
      </c>
      <c r="B293" s="1" t="s">
        <v>798</v>
      </c>
      <c r="C293" s="10">
        <v>45219</v>
      </c>
      <c r="D293" s="1">
        <v>0</v>
      </c>
      <c r="E293" s="1" t="s">
        <v>213</v>
      </c>
      <c r="F293" s="15">
        <v>24</v>
      </c>
      <c r="G293" s="2">
        <v>4.4604999999999997</v>
      </c>
      <c r="H293" s="3">
        <v>0</v>
      </c>
      <c r="I293" s="2">
        <v>2.4603000000000002</v>
      </c>
      <c r="J293" s="4">
        <f t="shared" si="16"/>
        <v>2.0001999999999995</v>
      </c>
      <c r="K293" s="1">
        <v>1</v>
      </c>
      <c r="L293" s="4">
        <f t="shared" si="17"/>
        <v>2.0001999999999995</v>
      </c>
      <c r="M293" s="1">
        <v>1</v>
      </c>
      <c r="N293" s="4">
        <v>2.0001999999999995</v>
      </c>
      <c r="O293" s="1" t="s">
        <v>1746</v>
      </c>
    </row>
    <row r="294" spans="1:15" x14ac:dyDescent="0.25">
      <c r="A294" s="1">
        <v>293</v>
      </c>
      <c r="B294" s="1" t="s">
        <v>737</v>
      </c>
      <c r="C294" s="10">
        <v>45220</v>
      </c>
      <c r="D294" s="1">
        <v>0</v>
      </c>
      <c r="E294" s="1" t="s">
        <v>213</v>
      </c>
      <c r="F294" s="15">
        <v>24</v>
      </c>
      <c r="G294" s="2">
        <v>2.4495</v>
      </c>
      <c r="H294" s="3">
        <v>3</v>
      </c>
      <c r="I294" s="2">
        <v>1.4872000000000001</v>
      </c>
      <c r="J294" s="4">
        <f t="shared" si="16"/>
        <v>0.96229999999999993</v>
      </c>
      <c r="K294" s="1">
        <v>1</v>
      </c>
      <c r="L294" s="4">
        <f t="shared" si="17"/>
        <v>0.96229999999999993</v>
      </c>
      <c r="M294" s="1">
        <v>1</v>
      </c>
      <c r="N294" s="4">
        <v>0.96229999999999993</v>
      </c>
      <c r="O294" s="1" t="s">
        <v>1746</v>
      </c>
    </row>
    <row r="295" spans="1:15" x14ac:dyDescent="0.25">
      <c r="A295" s="1">
        <v>294</v>
      </c>
      <c r="B295" s="1" t="s">
        <v>798</v>
      </c>
      <c r="C295" s="10">
        <v>45220</v>
      </c>
      <c r="D295" s="1">
        <v>0</v>
      </c>
      <c r="E295" s="1" t="s">
        <v>213</v>
      </c>
      <c r="F295" s="15">
        <v>24</v>
      </c>
      <c r="G295" s="2">
        <v>4.5004999999999997</v>
      </c>
      <c r="H295" s="3">
        <v>0</v>
      </c>
      <c r="I295" s="2">
        <v>2.492</v>
      </c>
      <c r="J295" s="4">
        <f t="shared" si="16"/>
        <v>2.0084999999999997</v>
      </c>
      <c r="K295" s="1">
        <v>1</v>
      </c>
      <c r="L295" s="4">
        <f t="shared" si="17"/>
        <v>2.0084999999999997</v>
      </c>
      <c r="M295" s="1">
        <v>1</v>
      </c>
      <c r="N295" s="4">
        <v>2.0084999999999997</v>
      </c>
      <c r="O295" s="1" t="s">
        <v>1746</v>
      </c>
    </row>
    <row r="296" spans="1:15" x14ac:dyDescent="0.25">
      <c r="A296" s="1">
        <v>295</v>
      </c>
      <c r="B296" s="1" t="s">
        <v>737</v>
      </c>
      <c r="C296" s="10">
        <v>45221</v>
      </c>
      <c r="D296" s="1">
        <v>0</v>
      </c>
      <c r="E296" s="1" t="s">
        <v>213</v>
      </c>
      <c r="F296" s="15">
        <v>24</v>
      </c>
      <c r="G296" s="2">
        <v>2.4506999999999999</v>
      </c>
      <c r="H296" s="3">
        <v>3</v>
      </c>
      <c r="I296" s="2">
        <v>1.5754999999999999</v>
      </c>
      <c r="J296" s="4">
        <f t="shared" si="16"/>
        <v>0.87519999999999998</v>
      </c>
      <c r="K296" s="1">
        <v>1</v>
      </c>
      <c r="L296" s="4">
        <f t="shared" si="17"/>
        <v>0.87519999999999998</v>
      </c>
      <c r="M296" s="1">
        <v>1</v>
      </c>
      <c r="N296" s="4">
        <v>0.87519999999999998</v>
      </c>
      <c r="O296" s="1" t="s">
        <v>1746</v>
      </c>
    </row>
    <row r="297" spans="1:15" x14ac:dyDescent="0.25">
      <c r="A297" s="1">
        <v>296</v>
      </c>
      <c r="B297" s="1" t="s">
        <v>798</v>
      </c>
      <c r="C297" s="10">
        <v>45221</v>
      </c>
      <c r="D297" s="1">
        <v>0</v>
      </c>
      <c r="E297" s="1" t="s">
        <v>213</v>
      </c>
      <c r="F297" s="15">
        <v>24</v>
      </c>
      <c r="G297" s="2">
        <v>4.6109999999999998</v>
      </c>
      <c r="H297" s="3">
        <v>0</v>
      </c>
      <c r="I297" s="2">
        <v>2.5691000000000002</v>
      </c>
      <c r="J297" s="4">
        <f t="shared" si="16"/>
        <v>2.0418999999999996</v>
      </c>
      <c r="K297" s="1">
        <v>1</v>
      </c>
      <c r="L297" s="4">
        <f t="shared" si="17"/>
        <v>2.0418999999999996</v>
      </c>
      <c r="M297" s="1">
        <v>1</v>
      </c>
      <c r="N297" s="4">
        <v>2.0418999999999996</v>
      </c>
      <c r="O297" s="1" t="s">
        <v>1746</v>
      </c>
    </row>
    <row r="298" spans="1:15" x14ac:dyDescent="0.25">
      <c r="A298" s="1">
        <v>297</v>
      </c>
      <c r="B298" s="1" t="s">
        <v>737</v>
      </c>
      <c r="C298" s="10">
        <v>45222</v>
      </c>
      <c r="D298" s="1">
        <v>0</v>
      </c>
      <c r="E298" s="1" t="s">
        <v>213</v>
      </c>
      <c r="F298" s="15">
        <v>24</v>
      </c>
      <c r="G298" s="2">
        <v>2.2825000000000002</v>
      </c>
      <c r="H298" s="3">
        <v>3</v>
      </c>
      <c r="I298" s="2">
        <v>1.1006</v>
      </c>
      <c r="J298" s="4">
        <f t="shared" si="16"/>
        <v>1.1819000000000002</v>
      </c>
      <c r="K298" s="1">
        <v>1</v>
      </c>
      <c r="L298" s="4">
        <f t="shared" si="17"/>
        <v>1.1819000000000002</v>
      </c>
      <c r="M298" s="1">
        <v>1</v>
      </c>
      <c r="N298" s="4">
        <v>1.1819000000000002</v>
      </c>
      <c r="O298" s="1" t="s">
        <v>1746</v>
      </c>
    </row>
    <row r="299" spans="1:15" x14ac:dyDescent="0.25">
      <c r="A299" s="1">
        <v>298</v>
      </c>
      <c r="B299" s="1" t="s">
        <v>798</v>
      </c>
      <c r="C299" s="10">
        <v>45222</v>
      </c>
      <c r="D299" s="1">
        <v>0</v>
      </c>
      <c r="E299" s="1" t="s">
        <v>213</v>
      </c>
      <c r="F299" s="15">
        <v>24</v>
      </c>
      <c r="G299" s="2">
        <v>4.3735999999999997</v>
      </c>
      <c r="H299" s="3">
        <v>1</v>
      </c>
      <c r="I299" s="2">
        <v>1.5531999999999999</v>
      </c>
      <c r="J299" s="4">
        <f t="shared" si="16"/>
        <v>2.8203999999999998</v>
      </c>
      <c r="K299" s="1">
        <v>1</v>
      </c>
      <c r="L299" s="4">
        <f t="shared" si="17"/>
        <v>2.8203999999999998</v>
      </c>
      <c r="M299" s="1">
        <v>1</v>
      </c>
      <c r="N299" s="4">
        <v>2.8203999999999998</v>
      </c>
      <c r="O299" s="1" t="s">
        <v>1746</v>
      </c>
    </row>
    <row r="300" spans="1:15" ht="33" x14ac:dyDescent="0.25">
      <c r="A300" s="1">
        <v>299</v>
      </c>
      <c r="B300" s="1" t="s">
        <v>737</v>
      </c>
      <c r="C300" s="10">
        <v>45223</v>
      </c>
      <c r="D300" s="1">
        <v>0</v>
      </c>
      <c r="E300" s="11" t="s">
        <v>4653</v>
      </c>
      <c r="F300" s="15">
        <v>20</v>
      </c>
      <c r="G300" s="2">
        <v>2.4779</v>
      </c>
      <c r="H300" s="3">
        <v>3</v>
      </c>
      <c r="I300" s="2">
        <v>1.6565000000000001</v>
      </c>
      <c r="J300" s="4">
        <f t="shared" si="16"/>
        <v>0.82139999999999991</v>
      </c>
      <c r="K300" s="1">
        <v>1</v>
      </c>
      <c r="L300" s="4">
        <f t="shared" si="17"/>
        <v>0.82139999999999991</v>
      </c>
      <c r="M300" s="1">
        <v>1</v>
      </c>
      <c r="N300" s="4">
        <v>0.82139999999999991</v>
      </c>
      <c r="O300" s="1" t="s">
        <v>1746</v>
      </c>
    </row>
    <row r="301" spans="1:15" x14ac:dyDescent="0.25">
      <c r="A301" s="1">
        <v>300</v>
      </c>
      <c r="B301" s="1" t="s">
        <v>798</v>
      </c>
      <c r="C301" s="10">
        <v>45223</v>
      </c>
      <c r="D301" s="1">
        <v>0</v>
      </c>
      <c r="E301" s="1" t="s">
        <v>4654</v>
      </c>
      <c r="F301" s="15">
        <v>10</v>
      </c>
      <c r="G301" s="2">
        <v>3.2825000000000002</v>
      </c>
      <c r="H301" s="3">
        <v>1</v>
      </c>
      <c r="I301" s="2">
        <v>1.0448999999999999</v>
      </c>
      <c r="J301" s="4">
        <f t="shared" si="16"/>
        <v>2.2376000000000005</v>
      </c>
      <c r="K301" s="1">
        <v>5</v>
      </c>
      <c r="L301" s="4">
        <f t="shared" si="17"/>
        <v>11.188000000000002</v>
      </c>
      <c r="M301" s="1">
        <v>7</v>
      </c>
      <c r="N301" s="4">
        <v>17.48</v>
      </c>
      <c r="O301" s="1" t="s">
        <v>1746</v>
      </c>
    </row>
    <row r="302" spans="1:15" x14ac:dyDescent="0.25">
      <c r="A302" s="1">
        <v>301</v>
      </c>
      <c r="B302" s="1" t="s">
        <v>737</v>
      </c>
      <c r="C302" s="10">
        <v>45224</v>
      </c>
      <c r="D302" s="1">
        <v>0</v>
      </c>
      <c r="E302" s="1" t="s">
        <v>213</v>
      </c>
      <c r="F302" s="15">
        <v>24</v>
      </c>
      <c r="G302" s="2">
        <v>3.0163000000000002</v>
      </c>
      <c r="H302" s="3">
        <v>2</v>
      </c>
      <c r="I302" s="2">
        <v>2.6640000000000001</v>
      </c>
      <c r="J302" s="4">
        <f t="shared" si="16"/>
        <v>0.35230000000000006</v>
      </c>
      <c r="K302" s="1">
        <v>1</v>
      </c>
      <c r="L302" s="4">
        <f t="shared" si="17"/>
        <v>0.35230000000000006</v>
      </c>
      <c r="M302" s="1">
        <v>1</v>
      </c>
      <c r="N302" s="4">
        <v>0.35230000000000006</v>
      </c>
      <c r="O302" s="1" t="s">
        <v>1746</v>
      </c>
    </row>
    <row r="303" spans="1:15" x14ac:dyDescent="0.25">
      <c r="A303" s="1">
        <v>302</v>
      </c>
      <c r="B303" s="1" t="s">
        <v>737</v>
      </c>
      <c r="C303" s="10">
        <v>45225</v>
      </c>
      <c r="D303" s="1">
        <v>0</v>
      </c>
      <c r="E303" s="1" t="s">
        <v>213</v>
      </c>
      <c r="F303" s="15">
        <v>24</v>
      </c>
      <c r="G303" s="2">
        <v>3.0044</v>
      </c>
      <c r="H303" s="3">
        <v>2</v>
      </c>
      <c r="I303" s="2">
        <v>2.6162000000000001</v>
      </c>
      <c r="J303" s="4">
        <f t="shared" si="16"/>
        <v>0.38819999999999988</v>
      </c>
      <c r="K303" s="1">
        <v>1</v>
      </c>
      <c r="L303" s="4">
        <f t="shared" si="17"/>
        <v>0.38819999999999988</v>
      </c>
      <c r="M303" s="1">
        <v>1</v>
      </c>
      <c r="N303" s="4">
        <v>0.38819999999999988</v>
      </c>
      <c r="O303" s="1" t="s">
        <v>1746</v>
      </c>
    </row>
    <row r="304" spans="1:15" x14ac:dyDescent="0.25">
      <c r="A304" s="1">
        <v>303</v>
      </c>
      <c r="B304" s="1" t="s">
        <v>737</v>
      </c>
      <c r="C304" s="10">
        <v>45226</v>
      </c>
      <c r="D304" s="1">
        <v>0</v>
      </c>
      <c r="E304" s="1" t="s">
        <v>213</v>
      </c>
      <c r="F304" s="15">
        <v>24</v>
      </c>
      <c r="G304" s="2">
        <v>3.2017000000000002</v>
      </c>
      <c r="H304" s="3">
        <v>3</v>
      </c>
      <c r="I304" s="2">
        <v>2.5830000000000002</v>
      </c>
      <c r="J304" s="4">
        <f t="shared" si="16"/>
        <v>0.61870000000000003</v>
      </c>
      <c r="K304" s="1">
        <v>1</v>
      </c>
      <c r="L304" s="4">
        <f t="shared" si="17"/>
        <v>0.61870000000000003</v>
      </c>
      <c r="M304" s="1">
        <v>1</v>
      </c>
      <c r="N304" s="4">
        <v>0.61870000000000003</v>
      </c>
      <c r="O304" s="1" t="s">
        <v>1746</v>
      </c>
    </row>
    <row r="305" spans="1:15" x14ac:dyDescent="0.25">
      <c r="A305" s="1">
        <v>304</v>
      </c>
      <c r="B305" s="1" t="s">
        <v>737</v>
      </c>
      <c r="C305" s="10">
        <v>45227</v>
      </c>
      <c r="D305" s="1">
        <v>0</v>
      </c>
      <c r="E305" s="1" t="s">
        <v>213</v>
      </c>
      <c r="F305" s="15">
        <v>24</v>
      </c>
      <c r="G305" s="2">
        <v>3.4649000000000001</v>
      </c>
      <c r="H305" s="3">
        <v>3</v>
      </c>
      <c r="I305" s="2">
        <v>2.6078000000000001</v>
      </c>
      <c r="J305" s="4">
        <f t="shared" si="16"/>
        <v>0.85709999999999997</v>
      </c>
      <c r="K305" s="1">
        <v>1</v>
      </c>
      <c r="L305" s="4">
        <f t="shared" si="17"/>
        <v>0.85709999999999997</v>
      </c>
      <c r="M305" s="1">
        <v>1</v>
      </c>
      <c r="N305" s="4">
        <v>0.85709999999999997</v>
      </c>
      <c r="O305" s="1" t="s">
        <v>1746</v>
      </c>
    </row>
    <row r="306" spans="1:15" x14ac:dyDescent="0.25">
      <c r="A306" s="1">
        <v>305</v>
      </c>
      <c r="B306" s="1" t="s">
        <v>737</v>
      </c>
      <c r="C306" s="10">
        <v>45228</v>
      </c>
      <c r="D306" s="1">
        <v>0</v>
      </c>
      <c r="E306" s="1" t="s">
        <v>213</v>
      </c>
      <c r="F306" s="15">
        <v>24</v>
      </c>
      <c r="G306" s="2">
        <v>4.34</v>
      </c>
      <c r="H306" s="3">
        <v>111</v>
      </c>
      <c r="I306" s="2">
        <v>3.25</v>
      </c>
      <c r="J306" s="4">
        <f t="shared" si="16"/>
        <v>1.0899999999999999</v>
      </c>
      <c r="K306" s="1">
        <v>1</v>
      </c>
      <c r="L306" s="4">
        <f t="shared" si="17"/>
        <v>1.0899999999999999</v>
      </c>
      <c r="M306" s="1">
        <v>1</v>
      </c>
      <c r="N306" s="4">
        <v>1.0899999999999999</v>
      </c>
      <c r="O306" s="1" t="s">
        <v>1746</v>
      </c>
    </row>
    <row r="307" spans="1:15" x14ac:dyDescent="0.25">
      <c r="A307" s="1">
        <v>306</v>
      </c>
      <c r="B307" s="1" t="s">
        <v>737</v>
      </c>
      <c r="C307" s="10">
        <v>45229</v>
      </c>
      <c r="D307" s="1">
        <v>0</v>
      </c>
      <c r="E307" s="1" t="s">
        <v>213</v>
      </c>
      <c r="F307" s="15">
        <v>24</v>
      </c>
      <c r="G307" s="2">
        <v>3.6326000000000001</v>
      </c>
      <c r="H307" s="3">
        <v>3</v>
      </c>
      <c r="I307" s="2">
        <v>2.6048</v>
      </c>
      <c r="J307" s="4">
        <f t="shared" si="16"/>
        <v>1.0278</v>
      </c>
      <c r="K307" s="1">
        <v>1</v>
      </c>
      <c r="L307" s="4">
        <f t="shared" si="17"/>
        <v>1.0278</v>
      </c>
      <c r="M307" s="1">
        <v>1</v>
      </c>
      <c r="N307" s="4">
        <v>1.0278</v>
      </c>
      <c r="O307" s="1" t="s">
        <v>1746</v>
      </c>
    </row>
    <row r="308" spans="1:15" x14ac:dyDescent="0.25">
      <c r="A308" s="1">
        <v>307</v>
      </c>
      <c r="B308" s="1" t="s">
        <v>737</v>
      </c>
      <c r="C308" s="10">
        <v>45230</v>
      </c>
      <c r="D308" s="1">
        <v>0</v>
      </c>
      <c r="E308" s="1" t="s">
        <v>213</v>
      </c>
      <c r="F308" s="15">
        <v>24</v>
      </c>
      <c r="G308" s="2">
        <v>3.6326000000000001</v>
      </c>
      <c r="H308" s="3">
        <v>3</v>
      </c>
      <c r="I308" s="2">
        <v>2.6048</v>
      </c>
      <c r="J308" s="4">
        <f t="shared" si="16"/>
        <v>1.0278</v>
      </c>
      <c r="K308" s="1">
        <v>1</v>
      </c>
      <c r="L308" s="4">
        <f t="shared" si="17"/>
        <v>1.0278</v>
      </c>
      <c r="M308" s="1">
        <v>1</v>
      </c>
      <c r="N308" s="4">
        <v>1.0278</v>
      </c>
      <c r="O308" s="1" t="s">
        <v>1746</v>
      </c>
    </row>
    <row r="309" spans="1:15" x14ac:dyDescent="0.25">
      <c r="A309" s="1">
        <v>308</v>
      </c>
      <c r="B309" s="1" t="s">
        <v>737</v>
      </c>
      <c r="C309" s="10">
        <v>45231</v>
      </c>
      <c r="D309" s="1">
        <v>0</v>
      </c>
      <c r="E309" s="1" t="s">
        <v>213</v>
      </c>
      <c r="F309" s="15">
        <v>24</v>
      </c>
      <c r="G309" s="2">
        <v>3.629</v>
      </c>
      <c r="H309" s="3">
        <v>3</v>
      </c>
      <c r="I309" s="2">
        <v>2.6558000000000002</v>
      </c>
      <c r="J309" s="4">
        <f t="shared" si="16"/>
        <v>0.97319999999999984</v>
      </c>
      <c r="K309" s="1">
        <v>1</v>
      </c>
      <c r="L309" s="4">
        <f t="shared" si="17"/>
        <v>0.97319999999999984</v>
      </c>
      <c r="M309" s="1">
        <v>1</v>
      </c>
      <c r="N309" s="4">
        <v>0.97319999999999984</v>
      </c>
      <c r="O309" s="1" t="s">
        <v>1746</v>
      </c>
    </row>
    <row r="310" spans="1:15" x14ac:dyDescent="0.25">
      <c r="A310" s="1">
        <v>309</v>
      </c>
      <c r="B310" s="1" t="s">
        <v>737</v>
      </c>
      <c r="C310" s="10">
        <v>45232</v>
      </c>
      <c r="D310" s="1">
        <v>0</v>
      </c>
      <c r="E310" s="1" t="s">
        <v>213</v>
      </c>
      <c r="F310" s="15">
        <v>24</v>
      </c>
      <c r="G310" s="2">
        <v>3.4649000000000001</v>
      </c>
      <c r="H310" s="3">
        <v>3</v>
      </c>
      <c r="I310" s="2">
        <v>2.6078000000000001</v>
      </c>
      <c r="J310" s="4">
        <f t="shared" si="16"/>
        <v>0.85709999999999997</v>
      </c>
      <c r="K310" s="1">
        <v>1</v>
      </c>
      <c r="L310" s="4">
        <f t="shared" si="17"/>
        <v>0.85709999999999997</v>
      </c>
      <c r="M310" s="1">
        <v>1</v>
      </c>
      <c r="N310" s="4">
        <v>0.85709999999999997</v>
      </c>
      <c r="O310" s="1" t="s">
        <v>1746</v>
      </c>
    </row>
    <row r="311" spans="1:15" x14ac:dyDescent="0.25">
      <c r="A311" s="1">
        <v>310</v>
      </c>
      <c r="B311" s="1" t="s">
        <v>737</v>
      </c>
      <c r="C311" s="10">
        <v>45233</v>
      </c>
      <c r="D311" s="1">
        <v>0</v>
      </c>
      <c r="E311" s="1" t="s">
        <v>213</v>
      </c>
      <c r="F311" s="15">
        <v>24</v>
      </c>
      <c r="G311" s="2">
        <v>3.629</v>
      </c>
      <c r="H311" s="3">
        <v>3</v>
      </c>
      <c r="I311" s="2">
        <v>2.6381999999999999</v>
      </c>
      <c r="J311" s="4">
        <f t="shared" si="16"/>
        <v>0.99080000000000013</v>
      </c>
      <c r="K311" s="1">
        <v>1</v>
      </c>
      <c r="L311" s="4">
        <f t="shared" si="17"/>
        <v>0.99080000000000013</v>
      </c>
      <c r="M311" s="1">
        <v>1</v>
      </c>
      <c r="N311" s="4">
        <v>0.99080000000000013</v>
      </c>
      <c r="O311" s="1" t="s">
        <v>1746</v>
      </c>
    </row>
    <row r="312" spans="1:15" x14ac:dyDescent="0.25">
      <c r="A312" s="1">
        <v>311</v>
      </c>
      <c r="B312" s="1" t="s">
        <v>737</v>
      </c>
      <c r="C312" s="10">
        <v>45234</v>
      </c>
      <c r="D312" s="1">
        <v>0</v>
      </c>
      <c r="E312" s="1" t="s">
        <v>213</v>
      </c>
      <c r="F312" s="15">
        <v>24</v>
      </c>
      <c r="G312" s="2">
        <v>3.6137999999999999</v>
      </c>
      <c r="H312" s="3">
        <v>3</v>
      </c>
      <c r="I312" s="2">
        <v>2.59</v>
      </c>
      <c r="J312" s="4">
        <f t="shared" si="16"/>
        <v>1.0238</v>
      </c>
      <c r="K312" s="1">
        <v>1</v>
      </c>
      <c r="L312" s="4">
        <f t="shared" si="17"/>
        <v>1.0238</v>
      </c>
      <c r="M312" s="1">
        <v>1</v>
      </c>
      <c r="N312" s="4">
        <v>1.0238</v>
      </c>
      <c r="O312" s="1" t="s">
        <v>1746</v>
      </c>
    </row>
    <row r="313" spans="1:15" x14ac:dyDescent="0.25">
      <c r="A313" s="1">
        <v>312</v>
      </c>
      <c r="B313" s="1" t="s">
        <v>737</v>
      </c>
      <c r="C313" s="10">
        <v>45235</v>
      </c>
      <c r="D313" s="1">
        <v>0</v>
      </c>
      <c r="E313" s="1" t="s">
        <v>213</v>
      </c>
      <c r="F313" s="15">
        <v>24</v>
      </c>
      <c r="G313" s="2">
        <v>3.5562999999999998</v>
      </c>
      <c r="H313" s="3">
        <v>3</v>
      </c>
      <c r="I313" s="2">
        <v>2.5078</v>
      </c>
      <c r="J313" s="4">
        <f t="shared" si="16"/>
        <v>1.0484999999999998</v>
      </c>
      <c r="K313" s="1">
        <v>1</v>
      </c>
      <c r="L313" s="4">
        <f t="shared" si="17"/>
        <v>1.0484999999999998</v>
      </c>
      <c r="M313" s="1">
        <v>1</v>
      </c>
      <c r="N313" s="4">
        <v>1.0484999999999998</v>
      </c>
      <c r="O313" s="1" t="s">
        <v>1746</v>
      </c>
    </row>
    <row r="314" spans="1:15" x14ac:dyDescent="0.25">
      <c r="A314" s="1">
        <v>313</v>
      </c>
      <c r="B314" s="1" t="s">
        <v>737</v>
      </c>
      <c r="C314" s="10">
        <v>45236</v>
      </c>
      <c r="D314" s="1">
        <v>0</v>
      </c>
      <c r="E314" s="1" t="s">
        <v>213</v>
      </c>
      <c r="F314" s="15">
        <v>24</v>
      </c>
      <c r="G314" s="2">
        <v>3.4998999999999998</v>
      </c>
      <c r="H314" s="3">
        <v>3</v>
      </c>
      <c r="I314" s="2">
        <v>2.4218000000000002</v>
      </c>
      <c r="J314" s="4">
        <f t="shared" si="16"/>
        <v>1.0780999999999996</v>
      </c>
      <c r="K314" s="1">
        <v>1</v>
      </c>
      <c r="L314" s="4">
        <f t="shared" si="17"/>
        <v>1.0780999999999996</v>
      </c>
      <c r="M314" s="1">
        <v>1</v>
      </c>
      <c r="N314" s="4">
        <v>1.0780999999999996</v>
      </c>
      <c r="O314" s="1" t="s">
        <v>1746</v>
      </c>
    </row>
    <row r="315" spans="1:15" x14ac:dyDescent="0.25">
      <c r="A315" s="1">
        <v>314</v>
      </c>
      <c r="B315" s="1" t="s">
        <v>737</v>
      </c>
      <c r="C315" s="10">
        <v>45237</v>
      </c>
      <c r="D315" s="1">
        <v>0</v>
      </c>
      <c r="E315" s="1" t="s">
        <v>213</v>
      </c>
      <c r="F315" s="15">
        <v>24</v>
      </c>
      <c r="G315" s="2">
        <v>3.4630999999999998</v>
      </c>
      <c r="H315" s="3">
        <v>3</v>
      </c>
      <c r="I315" s="2">
        <v>2.3982000000000001</v>
      </c>
      <c r="J315" s="4">
        <f t="shared" si="16"/>
        <v>1.0648999999999997</v>
      </c>
      <c r="K315" s="1">
        <v>1</v>
      </c>
      <c r="L315" s="4">
        <f t="shared" si="17"/>
        <v>1.0648999999999997</v>
      </c>
      <c r="M315" s="1">
        <v>1</v>
      </c>
      <c r="N315" s="4">
        <v>1.0648999999999997</v>
      </c>
      <c r="O315" s="1" t="s">
        <v>1746</v>
      </c>
    </row>
    <row r="316" spans="1:15" x14ac:dyDescent="0.25">
      <c r="A316" s="1">
        <v>315</v>
      </c>
      <c r="B316" s="1" t="s">
        <v>737</v>
      </c>
      <c r="C316" s="10">
        <v>45238</v>
      </c>
      <c r="D316" s="1">
        <v>0</v>
      </c>
      <c r="E316" s="1" t="s">
        <v>213</v>
      </c>
      <c r="F316" s="15">
        <v>24</v>
      </c>
      <c r="G316" s="2">
        <v>3.5661999999999998</v>
      </c>
      <c r="H316" s="3">
        <v>3</v>
      </c>
      <c r="I316" s="2">
        <v>2.5510000000000002</v>
      </c>
      <c r="J316" s="4">
        <f t="shared" si="16"/>
        <v>1.0151999999999997</v>
      </c>
      <c r="K316" s="1">
        <v>1</v>
      </c>
      <c r="L316" s="4">
        <f t="shared" si="17"/>
        <v>1.0151999999999997</v>
      </c>
      <c r="M316" s="1">
        <v>1</v>
      </c>
      <c r="N316" s="4">
        <v>1.0151999999999997</v>
      </c>
      <c r="O316" s="1" t="s">
        <v>1746</v>
      </c>
    </row>
    <row r="317" spans="1:15" x14ac:dyDescent="0.25">
      <c r="A317" s="1">
        <v>316</v>
      </c>
      <c r="B317" s="1" t="s">
        <v>737</v>
      </c>
      <c r="C317" s="10">
        <v>45239</v>
      </c>
      <c r="D317" s="1">
        <v>0</v>
      </c>
      <c r="E317" s="1" t="s">
        <v>213</v>
      </c>
      <c r="F317" s="15">
        <v>24</v>
      </c>
      <c r="G317" s="2">
        <v>3.6017000000000001</v>
      </c>
      <c r="H317" s="3">
        <v>3</v>
      </c>
      <c r="I317" s="2">
        <v>2.5788000000000002</v>
      </c>
      <c r="J317" s="4">
        <f t="shared" si="16"/>
        <v>1.0228999999999999</v>
      </c>
      <c r="K317" s="1">
        <v>1</v>
      </c>
      <c r="L317" s="4">
        <f t="shared" si="17"/>
        <v>1.0228999999999999</v>
      </c>
      <c r="M317" s="1">
        <v>1</v>
      </c>
      <c r="N317" s="4">
        <v>1.0228999999999999</v>
      </c>
      <c r="O317" s="1" t="s">
        <v>1746</v>
      </c>
    </row>
    <row r="318" spans="1:15" x14ac:dyDescent="0.25">
      <c r="A318" s="1">
        <v>317</v>
      </c>
      <c r="B318" s="1" t="s">
        <v>737</v>
      </c>
      <c r="C318" s="10">
        <v>45240</v>
      </c>
      <c r="D318" s="1">
        <v>0</v>
      </c>
      <c r="E318" s="1" t="s">
        <v>213</v>
      </c>
      <c r="F318" s="15">
        <v>24</v>
      </c>
      <c r="G318" s="2">
        <v>3.6461999999999999</v>
      </c>
      <c r="H318" s="3">
        <v>3</v>
      </c>
      <c r="I318" s="2">
        <v>2.6074999999999999</v>
      </c>
      <c r="J318" s="4">
        <f t="shared" si="16"/>
        <v>1.0387</v>
      </c>
      <c r="K318" s="1">
        <v>1</v>
      </c>
      <c r="L318" s="4">
        <f t="shared" si="17"/>
        <v>1.0387</v>
      </c>
      <c r="M318" s="1">
        <v>1</v>
      </c>
      <c r="N318" s="4">
        <v>1.0387</v>
      </c>
      <c r="O318" s="1" t="s">
        <v>1746</v>
      </c>
    </row>
    <row r="319" spans="1:15" x14ac:dyDescent="0.25">
      <c r="A319" s="1">
        <v>318</v>
      </c>
      <c r="B319" s="1" t="s">
        <v>737</v>
      </c>
      <c r="C319" s="10">
        <v>45241</v>
      </c>
      <c r="D319" s="1">
        <v>0</v>
      </c>
      <c r="E319" s="1" t="s">
        <v>213</v>
      </c>
      <c r="F319" s="15">
        <v>24</v>
      </c>
      <c r="G319" s="2">
        <v>3.7298</v>
      </c>
      <c r="H319" s="3">
        <v>3</v>
      </c>
      <c r="I319" s="2">
        <v>2.7665999999999999</v>
      </c>
      <c r="J319" s="4">
        <f t="shared" si="16"/>
        <v>0.96320000000000006</v>
      </c>
      <c r="K319" s="1">
        <v>1</v>
      </c>
      <c r="L319" s="4">
        <f t="shared" si="17"/>
        <v>0.96320000000000006</v>
      </c>
      <c r="M319" s="1">
        <v>1</v>
      </c>
      <c r="N319" s="4">
        <v>0.96320000000000006</v>
      </c>
      <c r="O319" s="1" t="s">
        <v>1746</v>
      </c>
    </row>
    <row r="320" spans="1:15" x14ac:dyDescent="0.25">
      <c r="A320" s="1">
        <v>319</v>
      </c>
      <c r="B320" s="1" t="s">
        <v>737</v>
      </c>
      <c r="C320" s="10">
        <v>45242</v>
      </c>
      <c r="D320" s="1">
        <v>0</v>
      </c>
      <c r="E320" s="1" t="s">
        <v>213</v>
      </c>
      <c r="F320" s="15">
        <v>24</v>
      </c>
      <c r="G320" s="2">
        <v>3.7418</v>
      </c>
      <c r="H320" s="3">
        <v>3</v>
      </c>
      <c r="I320" s="2">
        <v>2.7437999999999998</v>
      </c>
      <c r="J320" s="4">
        <f t="shared" si="16"/>
        <v>0.99800000000000022</v>
      </c>
      <c r="K320" s="1">
        <v>1</v>
      </c>
      <c r="L320" s="4">
        <f t="shared" si="17"/>
        <v>0.99800000000000022</v>
      </c>
      <c r="M320" s="1">
        <v>1</v>
      </c>
      <c r="N320" s="4">
        <v>0.99800000000000022</v>
      </c>
      <c r="O320" s="1" t="s">
        <v>1746</v>
      </c>
    </row>
    <row r="321" spans="1:15" x14ac:dyDescent="0.25">
      <c r="A321" s="1">
        <v>320</v>
      </c>
      <c r="B321" s="1" t="s">
        <v>737</v>
      </c>
      <c r="C321" s="10">
        <v>45243</v>
      </c>
      <c r="D321" s="1">
        <v>0</v>
      </c>
      <c r="E321" s="1" t="s">
        <v>213</v>
      </c>
      <c r="F321" s="15">
        <v>24</v>
      </c>
      <c r="G321" s="2">
        <v>3.6772</v>
      </c>
      <c r="H321" s="3">
        <v>3</v>
      </c>
      <c r="I321" s="2">
        <v>2.6648000000000001</v>
      </c>
      <c r="J321" s="4">
        <f t="shared" si="16"/>
        <v>1.0124</v>
      </c>
      <c r="K321" s="1">
        <v>1</v>
      </c>
      <c r="L321" s="4">
        <f t="shared" si="17"/>
        <v>1.0124</v>
      </c>
      <c r="M321" s="1">
        <v>1</v>
      </c>
      <c r="N321" s="4">
        <v>1.0124</v>
      </c>
      <c r="O321" s="1" t="s">
        <v>1746</v>
      </c>
    </row>
    <row r="322" spans="1:15" x14ac:dyDescent="0.25">
      <c r="A322" s="1">
        <v>321</v>
      </c>
      <c r="B322" s="1" t="s">
        <v>737</v>
      </c>
      <c r="C322" s="10">
        <v>45244</v>
      </c>
      <c r="D322" s="1">
        <v>0</v>
      </c>
      <c r="E322" s="1" t="s">
        <v>213</v>
      </c>
      <c r="F322" s="15">
        <v>24</v>
      </c>
      <c r="G322" s="2">
        <v>3.6636000000000002</v>
      </c>
      <c r="H322" s="3">
        <v>3</v>
      </c>
      <c r="I322" s="2">
        <v>2.6328</v>
      </c>
      <c r="J322" s="4">
        <f t="shared" si="16"/>
        <v>1.0308000000000002</v>
      </c>
      <c r="K322" s="1">
        <v>1</v>
      </c>
      <c r="L322" s="4">
        <f t="shared" si="17"/>
        <v>1.0308000000000002</v>
      </c>
      <c r="M322" s="1">
        <v>1</v>
      </c>
      <c r="N322" s="4">
        <v>1.0308000000000002</v>
      </c>
      <c r="O322" s="1" t="s">
        <v>1746</v>
      </c>
    </row>
    <row r="323" spans="1:15" x14ac:dyDescent="0.25">
      <c r="A323" s="1">
        <v>322</v>
      </c>
      <c r="B323" s="1" t="s">
        <v>737</v>
      </c>
      <c r="C323" s="10">
        <v>45245</v>
      </c>
      <c r="D323" s="1">
        <v>0</v>
      </c>
      <c r="E323" s="1" t="s">
        <v>213</v>
      </c>
      <c r="F323" s="15">
        <v>24</v>
      </c>
      <c r="G323" s="2">
        <v>3.6046999999999998</v>
      </c>
      <c r="H323" s="3">
        <v>3</v>
      </c>
      <c r="I323" s="2">
        <v>2.5764</v>
      </c>
      <c r="J323" s="4">
        <f t="shared" si="16"/>
        <v>1.0282999999999998</v>
      </c>
      <c r="K323" s="1">
        <v>1</v>
      </c>
      <c r="L323" s="4">
        <f t="shared" si="17"/>
        <v>1.0282999999999998</v>
      </c>
      <c r="M323" s="1">
        <v>1</v>
      </c>
      <c r="N323" s="4">
        <v>1.0282999999999998</v>
      </c>
      <c r="O323" s="1" t="s">
        <v>1746</v>
      </c>
    </row>
    <row r="324" spans="1:15" x14ac:dyDescent="0.25">
      <c r="A324" s="1">
        <v>323</v>
      </c>
      <c r="B324" s="1" t="s">
        <v>737</v>
      </c>
      <c r="C324" s="10">
        <v>45246</v>
      </c>
      <c r="D324" s="1">
        <v>0</v>
      </c>
      <c r="E324" s="1" t="s">
        <v>213</v>
      </c>
      <c r="F324" s="15">
        <v>24</v>
      </c>
      <c r="G324" s="2">
        <v>3.5653000000000001</v>
      </c>
      <c r="H324" s="3">
        <v>3</v>
      </c>
      <c r="I324" s="2">
        <v>2.5289999999999999</v>
      </c>
      <c r="J324" s="4">
        <f t="shared" ref="J324:J387" si="18">G324-I324</f>
        <v>1.0363000000000002</v>
      </c>
      <c r="K324" s="1">
        <v>1</v>
      </c>
      <c r="L324" s="4">
        <f t="shared" ref="L324:L387" si="19">(G324-I324-D324)*K324</f>
        <v>1.0363000000000002</v>
      </c>
      <c r="M324" s="1">
        <v>1</v>
      </c>
      <c r="N324" s="4">
        <v>1.0363000000000002</v>
      </c>
      <c r="O324" s="1" t="s">
        <v>1746</v>
      </c>
    </row>
    <row r="325" spans="1:15" x14ac:dyDescent="0.25">
      <c r="A325" s="1">
        <v>324</v>
      </c>
      <c r="B325" s="1" t="s">
        <v>737</v>
      </c>
      <c r="C325" s="10">
        <v>45247</v>
      </c>
      <c r="D325" s="1">
        <v>0</v>
      </c>
      <c r="E325" s="1" t="s">
        <v>213</v>
      </c>
      <c r="F325" s="15">
        <v>24</v>
      </c>
      <c r="G325" s="2">
        <v>3.5455000000000001</v>
      </c>
      <c r="H325" s="3">
        <v>3</v>
      </c>
      <c r="I325" s="2">
        <v>2.5102000000000002</v>
      </c>
      <c r="J325" s="4">
        <f t="shared" si="18"/>
        <v>1.0352999999999999</v>
      </c>
      <c r="K325" s="1">
        <v>1</v>
      </c>
      <c r="L325" s="4">
        <f t="shared" si="19"/>
        <v>1.0352999999999999</v>
      </c>
      <c r="M325" s="1">
        <v>1</v>
      </c>
      <c r="N325" s="4">
        <v>1.0352999999999999</v>
      </c>
      <c r="O325" s="1" t="s">
        <v>1746</v>
      </c>
    </row>
    <row r="326" spans="1:15" x14ac:dyDescent="0.25">
      <c r="A326" s="1">
        <v>325</v>
      </c>
      <c r="B326" s="1" t="s">
        <v>737</v>
      </c>
      <c r="C326" s="10">
        <v>45248</v>
      </c>
      <c r="D326" s="1">
        <v>0</v>
      </c>
      <c r="E326" s="1" t="s">
        <v>213</v>
      </c>
      <c r="F326" s="15">
        <v>24</v>
      </c>
      <c r="G326" s="2">
        <v>3.5434999999999999</v>
      </c>
      <c r="H326" s="3">
        <v>3</v>
      </c>
      <c r="I326" s="2">
        <v>2.5386000000000002</v>
      </c>
      <c r="J326" s="4">
        <f t="shared" si="18"/>
        <v>1.0048999999999997</v>
      </c>
      <c r="K326" s="1">
        <v>1</v>
      </c>
      <c r="L326" s="4">
        <f t="shared" si="19"/>
        <v>1.0048999999999997</v>
      </c>
      <c r="M326" s="1">
        <v>1</v>
      </c>
      <c r="N326" s="4">
        <v>1.0048999999999997</v>
      </c>
      <c r="O326" s="1" t="s">
        <v>1746</v>
      </c>
    </row>
    <row r="327" spans="1:15" x14ac:dyDescent="0.25">
      <c r="A327" s="1">
        <v>326</v>
      </c>
      <c r="B327" s="1" t="s">
        <v>737</v>
      </c>
      <c r="C327" s="10">
        <v>45249</v>
      </c>
      <c r="D327" s="1">
        <v>0</v>
      </c>
      <c r="E327" s="1" t="s">
        <v>213</v>
      </c>
      <c r="F327" s="15">
        <v>24</v>
      </c>
      <c r="G327" s="2">
        <v>3.5596000000000001</v>
      </c>
      <c r="H327" s="3">
        <v>3</v>
      </c>
      <c r="I327" s="2">
        <v>2.5421</v>
      </c>
      <c r="J327" s="4">
        <f t="shared" si="18"/>
        <v>1.0175000000000001</v>
      </c>
      <c r="K327" s="1">
        <v>1</v>
      </c>
      <c r="L327" s="4">
        <f t="shared" si="19"/>
        <v>1.0175000000000001</v>
      </c>
      <c r="M327" s="1">
        <v>1</v>
      </c>
      <c r="N327" s="4">
        <v>1.0175000000000001</v>
      </c>
      <c r="O327" s="1" t="s">
        <v>1746</v>
      </c>
    </row>
    <row r="328" spans="1:15" x14ac:dyDescent="0.25">
      <c r="A328" s="1">
        <v>327</v>
      </c>
      <c r="B328" s="1" t="s">
        <v>737</v>
      </c>
      <c r="C328" s="10">
        <v>45250</v>
      </c>
      <c r="D328" s="1">
        <v>0</v>
      </c>
      <c r="E328" s="1" t="s">
        <v>213</v>
      </c>
      <c r="F328" s="15">
        <v>24</v>
      </c>
      <c r="G328" s="2">
        <v>3.5644</v>
      </c>
      <c r="H328" s="3">
        <v>3</v>
      </c>
      <c r="I328" s="2">
        <v>2.5587</v>
      </c>
      <c r="J328" s="4">
        <f t="shared" si="18"/>
        <v>1.0057</v>
      </c>
      <c r="K328" s="1">
        <v>1</v>
      </c>
      <c r="L328" s="4">
        <f t="shared" si="19"/>
        <v>1.0057</v>
      </c>
      <c r="M328" s="1">
        <v>1</v>
      </c>
      <c r="N328" s="4">
        <v>1.0057</v>
      </c>
      <c r="O328" s="1" t="s">
        <v>1746</v>
      </c>
    </row>
    <row r="329" spans="1:15" x14ac:dyDescent="0.25">
      <c r="A329" s="1">
        <v>328</v>
      </c>
      <c r="B329" s="1" t="s">
        <v>737</v>
      </c>
      <c r="C329" s="10">
        <v>45251</v>
      </c>
      <c r="D329" s="1">
        <v>0</v>
      </c>
      <c r="E329" s="1" t="s">
        <v>213</v>
      </c>
      <c r="F329" s="15">
        <v>24</v>
      </c>
      <c r="G329" s="2">
        <v>3.5844999999999998</v>
      </c>
      <c r="H329" s="3">
        <v>3</v>
      </c>
      <c r="I329" s="2">
        <v>2.5642</v>
      </c>
      <c r="J329" s="4">
        <f t="shared" si="18"/>
        <v>1.0202999999999998</v>
      </c>
      <c r="K329" s="1">
        <v>1</v>
      </c>
      <c r="L329" s="4">
        <f t="shared" si="19"/>
        <v>1.0202999999999998</v>
      </c>
      <c r="M329" s="1">
        <v>1</v>
      </c>
      <c r="N329" s="4">
        <v>1.0202999999999998</v>
      </c>
      <c r="O329" s="1" t="s">
        <v>1746</v>
      </c>
    </row>
    <row r="330" spans="1:15" x14ac:dyDescent="0.25">
      <c r="A330" s="1">
        <v>329</v>
      </c>
      <c r="B330" s="1" t="s">
        <v>737</v>
      </c>
      <c r="C330" s="10">
        <v>45252</v>
      </c>
      <c r="D330" s="1">
        <v>0</v>
      </c>
      <c r="E330" s="1" t="s">
        <v>213</v>
      </c>
      <c r="F330" s="15">
        <v>24</v>
      </c>
      <c r="G330" s="2">
        <v>3.5844999999999998</v>
      </c>
      <c r="H330" s="3">
        <v>3</v>
      </c>
      <c r="I330" s="2">
        <v>2.5642</v>
      </c>
      <c r="J330" s="4">
        <f t="shared" si="18"/>
        <v>1.0202999999999998</v>
      </c>
      <c r="K330" s="1">
        <v>1</v>
      </c>
      <c r="L330" s="4">
        <f t="shared" si="19"/>
        <v>1.0202999999999998</v>
      </c>
      <c r="M330" s="1">
        <v>1</v>
      </c>
      <c r="N330" s="4">
        <v>1.0202999999999998</v>
      </c>
      <c r="O330" s="1" t="s">
        <v>1746</v>
      </c>
    </row>
    <row r="331" spans="1:15" x14ac:dyDescent="0.25">
      <c r="A331" s="1">
        <v>330</v>
      </c>
      <c r="B331" s="1" t="s">
        <v>737</v>
      </c>
      <c r="C331" s="10">
        <v>45253</v>
      </c>
      <c r="D331" s="1">
        <v>0</v>
      </c>
      <c r="E331" s="1" t="s">
        <v>213</v>
      </c>
      <c r="F331" s="15">
        <v>24</v>
      </c>
      <c r="G331" s="2">
        <v>3.5785</v>
      </c>
      <c r="H331" s="3">
        <v>3</v>
      </c>
      <c r="I331" s="2">
        <v>2.5529999999999999</v>
      </c>
      <c r="J331" s="4">
        <f t="shared" si="18"/>
        <v>1.0255000000000001</v>
      </c>
      <c r="K331" s="1">
        <v>1</v>
      </c>
      <c r="L331" s="4">
        <f t="shared" si="19"/>
        <v>1.0255000000000001</v>
      </c>
      <c r="M331" s="1">
        <v>1</v>
      </c>
      <c r="N331" s="4">
        <v>1.0255000000000001</v>
      </c>
      <c r="O331" s="1" t="s">
        <v>1746</v>
      </c>
    </row>
    <row r="332" spans="1:15" x14ac:dyDescent="0.25">
      <c r="A332" s="1">
        <v>331</v>
      </c>
      <c r="B332" s="1" t="s">
        <v>737</v>
      </c>
      <c r="C332" s="10">
        <v>45254</v>
      </c>
      <c r="D332" s="1">
        <v>0</v>
      </c>
      <c r="E332" s="1" t="s">
        <v>213</v>
      </c>
      <c r="F332" s="15">
        <v>24</v>
      </c>
      <c r="G332" s="2">
        <v>3.5785</v>
      </c>
      <c r="H332" s="3">
        <v>3</v>
      </c>
      <c r="I332" s="2">
        <v>2.5529999999999999</v>
      </c>
      <c r="J332" s="4">
        <f t="shared" si="18"/>
        <v>1.0255000000000001</v>
      </c>
      <c r="K332" s="1">
        <v>1</v>
      </c>
      <c r="L332" s="4">
        <f t="shared" si="19"/>
        <v>1.0255000000000001</v>
      </c>
      <c r="M332" s="1">
        <v>1</v>
      </c>
      <c r="N332" s="4">
        <v>1.0255000000000001</v>
      </c>
      <c r="O332" s="1" t="s">
        <v>1746</v>
      </c>
    </row>
    <row r="333" spans="1:15" x14ac:dyDescent="0.25">
      <c r="A333" s="1">
        <v>332</v>
      </c>
      <c r="B333" s="1" t="s">
        <v>737</v>
      </c>
      <c r="C333" s="10">
        <v>45255</v>
      </c>
      <c r="D333" s="1">
        <v>0</v>
      </c>
      <c r="E333" s="1" t="s">
        <v>213</v>
      </c>
      <c r="F333" s="15">
        <v>24</v>
      </c>
      <c r="G333" s="2">
        <v>3.6452</v>
      </c>
      <c r="H333" s="3">
        <v>3</v>
      </c>
      <c r="I333" s="2">
        <v>2.5314999999999999</v>
      </c>
      <c r="J333" s="4">
        <f t="shared" si="18"/>
        <v>1.1137000000000001</v>
      </c>
      <c r="K333" s="1">
        <v>1</v>
      </c>
      <c r="L333" s="4">
        <f t="shared" si="19"/>
        <v>1.1137000000000001</v>
      </c>
      <c r="M333" s="1">
        <v>1</v>
      </c>
      <c r="N333" s="4">
        <v>1.1137000000000001</v>
      </c>
      <c r="O333" s="1" t="s">
        <v>1746</v>
      </c>
    </row>
    <row r="334" spans="1:15" x14ac:dyDescent="0.25">
      <c r="A334" s="1">
        <v>333</v>
      </c>
      <c r="B334" s="1" t="s">
        <v>737</v>
      </c>
      <c r="C334" s="10">
        <v>45256</v>
      </c>
      <c r="D334" s="1">
        <v>0</v>
      </c>
      <c r="E334" s="1" t="s">
        <v>213</v>
      </c>
      <c r="F334" s="15">
        <v>24</v>
      </c>
      <c r="G334" s="2">
        <v>3.5994999999999999</v>
      </c>
      <c r="H334" s="3">
        <v>3</v>
      </c>
      <c r="I334" s="2">
        <v>2.5425</v>
      </c>
      <c r="J334" s="4">
        <f t="shared" si="18"/>
        <v>1.0569999999999999</v>
      </c>
      <c r="K334" s="1">
        <v>1</v>
      </c>
      <c r="L334" s="4">
        <f t="shared" si="19"/>
        <v>1.0569999999999999</v>
      </c>
      <c r="M334" s="1">
        <v>1</v>
      </c>
      <c r="N334" s="4">
        <v>1.0569999999999999</v>
      </c>
      <c r="O334" s="1" t="s">
        <v>1746</v>
      </c>
    </row>
    <row r="335" spans="1:15" x14ac:dyDescent="0.25">
      <c r="A335" s="1">
        <v>334</v>
      </c>
      <c r="B335" s="1" t="s">
        <v>737</v>
      </c>
      <c r="C335" s="10">
        <v>45257</v>
      </c>
      <c r="D335" s="1">
        <v>0</v>
      </c>
      <c r="E335" s="1" t="s">
        <v>213</v>
      </c>
      <c r="F335" s="15">
        <v>24</v>
      </c>
      <c r="G335" s="2">
        <v>3.5358999999999998</v>
      </c>
      <c r="H335" s="3">
        <v>3</v>
      </c>
      <c r="I335" s="2">
        <v>2.5251000000000001</v>
      </c>
      <c r="J335" s="4">
        <f t="shared" si="18"/>
        <v>1.0107999999999997</v>
      </c>
      <c r="K335" s="1">
        <v>1</v>
      </c>
      <c r="L335" s="4">
        <f t="shared" si="19"/>
        <v>1.0107999999999997</v>
      </c>
      <c r="M335" s="1">
        <v>1</v>
      </c>
      <c r="N335" s="4">
        <v>1.0107999999999997</v>
      </c>
      <c r="O335" s="1" t="s">
        <v>1746</v>
      </c>
    </row>
    <row r="336" spans="1:15" x14ac:dyDescent="0.25">
      <c r="A336" s="1">
        <v>335</v>
      </c>
      <c r="B336" s="1" t="s">
        <v>737</v>
      </c>
      <c r="C336" s="10">
        <v>45258</v>
      </c>
      <c r="D336" s="1">
        <v>0</v>
      </c>
      <c r="E336" s="1" t="s">
        <v>213</v>
      </c>
      <c r="F336" s="15">
        <v>24</v>
      </c>
      <c r="G336" s="2">
        <v>3.5358999999999998</v>
      </c>
      <c r="H336" s="3">
        <v>3</v>
      </c>
      <c r="I336" s="2">
        <v>2.5251000000000001</v>
      </c>
      <c r="J336" s="4">
        <f t="shared" si="18"/>
        <v>1.0107999999999997</v>
      </c>
      <c r="K336" s="1">
        <v>1</v>
      </c>
      <c r="L336" s="4">
        <f t="shared" si="19"/>
        <v>1.0107999999999997</v>
      </c>
      <c r="M336" s="1">
        <v>1</v>
      </c>
      <c r="N336" s="4">
        <v>1.0107999999999997</v>
      </c>
      <c r="O336" s="1" t="s">
        <v>1746</v>
      </c>
    </row>
    <row r="337" spans="1:15" x14ac:dyDescent="0.25">
      <c r="A337" s="1">
        <v>336</v>
      </c>
      <c r="B337" s="1" t="s">
        <v>737</v>
      </c>
      <c r="C337" s="10">
        <v>45259</v>
      </c>
      <c r="D337" s="1">
        <v>0</v>
      </c>
      <c r="E337" s="1" t="s">
        <v>213</v>
      </c>
      <c r="F337" s="15">
        <v>24</v>
      </c>
      <c r="G337" s="2">
        <v>3.5390999999999999</v>
      </c>
      <c r="H337" s="3">
        <v>3</v>
      </c>
      <c r="I337" s="2">
        <v>2.5263</v>
      </c>
      <c r="J337" s="4">
        <f t="shared" si="18"/>
        <v>1.0127999999999999</v>
      </c>
      <c r="K337" s="1">
        <v>1</v>
      </c>
      <c r="L337" s="4">
        <f t="shared" si="19"/>
        <v>1.0127999999999999</v>
      </c>
      <c r="M337" s="1">
        <v>1</v>
      </c>
      <c r="N337" s="4">
        <v>1.0127999999999999</v>
      </c>
      <c r="O337" s="1" t="s">
        <v>1746</v>
      </c>
    </row>
    <row r="338" spans="1:15" x14ac:dyDescent="0.25">
      <c r="A338" s="1">
        <v>337</v>
      </c>
      <c r="B338" s="1" t="s">
        <v>737</v>
      </c>
      <c r="C338" s="10">
        <v>45260</v>
      </c>
      <c r="D338" s="1">
        <v>0</v>
      </c>
      <c r="E338" s="1" t="s">
        <v>213</v>
      </c>
      <c r="F338" s="15">
        <v>24</v>
      </c>
      <c r="G338" s="2">
        <v>3.5556999999999999</v>
      </c>
      <c r="H338" s="3">
        <v>3</v>
      </c>
      <c r="I338" s="2">
        <v>2.5526</v>
      </c>
      <c r="J338" s="4">
        <f t="shared" si="18"/>
        <v>1.0030999999999999</v>
      </c>
      <c r="K338" s="1">
        <v>1</v>
      </c>
      <c r="L338" s="4">
        <f t="shared" si="19"/>
        <v>1.0030999999999999</v>
      </c>
      <c r="M338" s="1">
        <v>1</v>
      </c>
      <c r="N338" s="4">
        <v>1.0030999999999999</v>
      </c>
      <c r="O338" s="1" t="s">
        <v>1746</v>
      </c>
    </row>
    <row r="339" spans="1:15" x14ac:dyDescent="0.25">
      <c r="A339" s="1">
        <v>338</v>
      </c>
      <c r="B339" s="1" t="s">
        <v>737</v>
      </c>
      <c r="C339" s="10">
        <v>45261</v>
      </c>
      <c r="D339" s="1">
        <v>0</v>
      </c>
      <c r="E339" s="1" t="s">
        <v>213</v>
      </c>
      <c r="F339" s="15">
        <v>24</v>
      </c>
      <c r="G339" s="2">
        <v>3.6071</v>
      </c>
      <c r="H339" s="3">
        <v>3</v>
      </c>
      <c r="I339" s="2">
        <v>2.5352000000000001</v>
      </c>
      <c r="J339" s="4">
        <f t="shared" si="18"/>
        <v>1.0718999999999999</v>
      </c>
      <c r="K339" s="1">
        <v>1</v>
      </c>
      <c r="L339" s="4">
        <f t="shared" si="19"/>
        <v>1.0718999999999999</v>
      </c>
      <c r="M339" s="1">
        <v>1</v>
      </c>
      <c r="N339" s="4">
        <v>1.0718999999999999</v>
      </c>
      <c r="O339" s="1" t="s">
        <v>1746</v>
      </c>
    </row>
    <row r="340" spans="1:15" x14ac:dyDescent="0.25">
      <c r="A340" s="1">
        <v>339</v>
      </c>
      <c r="B340" s="1" t="s">
        <v>737</v>
      </c>
      <c r="C340" s="10">
        <v>45262</v>
      </c>
      <c r="D340" s="1">
        <v>0</v>
      </c>
      <c r="E340" s="1" t="s">
        <v>213</v>
      </c>
      <c r="F340" s="15">
        <v>24</v>
      </c>
      <c r="G340" s="2">
        <v>3.6175000000000002</v>
      </c>
      <c r="H340" s="3">
        <v>3</v>
      </c>
      <c r="I340" s="2">
        <v>2.5341999999999998</v>
      </c>
      <c r="J340" s="4">
        <f t="shared" si="18"/>
        <v>1.0833000000000004</v>
      </c>
      <c r="K340" s="1">
        <v>1</v>
      </c>
      <c r="L340" s="4">
        <f t="shared" si="19"/>
        <v>1.0833000000000004</v>
      </c>
      <c r="M340" s="1">
        <v>1</v>
      </c>
      <c r="N340" s="4">
        <v>1.0833000000000004</v>
      </c>
      <c r="O340" s="1" t="s">
        <v>1746</v>
      </c>
    </row>
    <row r="341" spans="1:15" x14ac:dyDescent="0.25">
      <c r="A341" s="1">
        <v>340</v>
      </c>
      <c r="B341" s="1" t="s">
        <v>737</v>
      </c>
      <c r="C341" s="10">
        <v>45263</v>
      </c>
      <c r="D341" s="1">
        <v>0</v>
      </c>
      <c r="E341" s="1" t="s">
        <v>213</v>
      </c>
      <c r="F341" s="15">
        <v>24</v>
      </c>
      <c r="G341" s="2">
        <v>3.6175999999999999</v>
      </c>
      <c r="H341" s="3">
        <v>3</v>
      </c>
      <c r="I341" s="2">
        <v>2.5421999999999998</v>
      </c>
      <c r="J341" s="4">
        <f t="shared" si="18"/>
        <v>1.0754000000000001</v>
      </c>
      <c r="K341" s="1">
        <v>1</v>
      </c>
      <c r="L341" s="4">
        <f t="shared" si="19"/>
        <v>1.0754000000000001</v>
      </c>
      <c r="M341" s="1">
        <v>1</v>
      </c>
      <c r="N341" s="4">
        <v>1.0754000000000001</v>
      </c>
      <c r="O341" s="1" t="s">
        <v>1746</v>
      </c>
    </row>
    <row r="342" spans="1:15" x14ac:dyDescent="0.25">
      <c r="A342" s="1">
        <v>341</v>
      </c>
      <c r="B342" s="1" t="s">
        <v>737</v>
      </c>
      <c r="C342" s="10">
        <v>45264</v>
      </c>
      <c r="D342" s="1">
        <v>0</v>
      </c>
      <c r="E342" s="1" t="s">
        <v>213</v>
      </c>
      <c r="F342" s="15">
        <v>24</v>
      </c>
      <c r="G342" s="2">
        <v>3.5973999999999999</v>
      </c>
      <c r="H342" s="3">
        <v>3.2</v>
      </c>
      <c r="I342" s="2">
        <v>2.5465</v>
      </c>
      <c r="J342" s="4">
        <f t="shared" si="18"/>
        <v>1.0508999999999999</v>
      </c>
      <c r="K342" s="1">
        <v>1</v>
      </c>
      <c r="L342" s="4">
        <f t="shared" si="19"/>
        <v>1.0508999999999999</v>
      </c>
      <c r="M342" s="1">
        <v>1</v>
      </c>
      <c r="N342" s="4">
        <v>1.0508999999999999</v>
      </c>
      <c r="O342" s="1" t="s">
        <v>1746</v>
      </c>
    </row>
    <row r="343" spans="1:15" x14ac:dyDescent="0.25">
      <c r="A343" s="1">
        <v>342</v>
      </c>
      <c r="B343" s="1" t="s">
        <v>737</v>
      </c>
      <c r="C343" s="10">
        <v>45265</v>
      </c>
      <c r="D343" s="1">
        <v>0</v>
      </c>
      <c r="E343" s="1" t="s">
        <v>213</v>
      </c>
      <c r="F343" s="15">
        <v>24</v>
      </c>
      <c r="G343" s="2">
        <v>3.6183000000000001</v>
      </c>
      <c r="H343" s="3">
        <v>3.2</v>
      </c>
      <c r="I343" s="2">
        <v>2.5710000000000002</v>
      </c>
      <c r="J343" s="4">
        <f t="shared" si="18"/>
        <v>1.0472999999999999</v>
      </c>
      <c r="K343" s="1">
        <v>1</v>
      </c>
      <c r="L343" s="4">
        <f t="shared" si="19"/>
        <v>1.0472999999999999</v>
      </c>
      <c r="M343" s="1">
        <v>1</v>
      </c>
      <c r="N343" s="4">
        <v>1.0472999999999999</v>
      </c>
      <c r="O343" s="1" t="s">
        <v>1746</v>
      </c>
    </row>
    <row r="344" spans="1:15" x14ac:dyDescent="0.25">
      <c r="A344" s="1">
        <v>343</v>
      </c>
      <c r="B344" s="1" t="s">
        <v>737</v>
      </c>
      <c r="C344" s="10">
        <v>45266</v>
      </c>
      <c r="D344" s="1">
        <v>0</v>
      </c>
      <c r="E344" s="1" t="s">
        <v>213</v>
      </c>
      <c r="F344" s="15">
        <v>24</v>
      </c>
      <c r="G344" s="2">
        <v>3.6189</v>
      </c>
      <c r="H344" s="3">
        <v>3</v>
      </c>
      <c r="I344" s="2">
        <v>2.6042000000000001</v>
      </c>
      <c r="J344" s="4">
        <f t="shared" si="18"/>
        <v>1.0146999999999999</v>
      </c>
      <c r="K344" s="1">
        <v>1</v>
      </c>
      <c r="L344" s="4">
        <f t="shared" si="19"/>
        <v>1.0146999999999999</v>
      </c>
      <c r="M344" s="1">
        <v>1</v>
      </c>
      <c r="N344" s="4">
        <v>1.0146999999999999</v>
      </c>
      <c r="O344" s="1" t="s">
        <v>1746</v>
      </c>
    </row>
    <row r="345" spans="1:15" x14ac:dyDescent="0.25">
      <c r="A345" s="1">
        <v>344</v>
      </c>
      <c r="B345" s="1" t="s">
        <v>737</v>
      </c>
      <c r="C345" s="10">
        <v>45267</v>
      </c>
      <c r="D345" s="1">
        <v>0</v>
      </c>
      <c r="E345" s="1" t="s">
        <v>213</v>
      </c>
      <c r="F345" s="15">
        <v>24</v>
      </c>
      <c r="G345" s="2">
        <v>3.6067999999999998</v>
      </c>
      <c r="H345" s="3">
        <v>3.1</v>
      </c>
      <c r="I345" s="2">
        <v>2.601</v>
      </c>
      <c r="J345" s="4">
        <f t="shared" si="18"/>
        <v>1.0057999999999998</v>
      </c>
      <c r="K345" s="1">
        <v>1</v>
      </c>
      <c r="L345" s="4">
        <f t="shared" si="19"/>
        <v>1.0057999999999998</v>
      </c>
      <c r="M345" s="1">
        <v>1</v>
      </c>
      <c r="N345" s="4">
        <v>1.0057999999999998</v>
      </c>
      <c r="O345" s="1" t="s">
        <v>1746</v>
      </c>
    </row>
    <row r="346" spans="1:15" x14ac:dyDescent="0.25">
      <c r="A346" s="1">
        <v>345</v>
      </c>
      <c r="B346" s="1" t="s">
        <v>737</v>
      </c>
      <c r="C346" s="10">
        <v>45268</v>
      </c>
      <c r="D346" s="1">
        <v>0</v>
      </c>
      <c r="E346" s="1" t="s">
        <v>213</v>
      </c>
      <c r="F346" s="15">
        <v>24</v>
      </c>
      <c r="G346" s="2">
        <v>3.6473</v>
      </c>
      <c r="H346" s="3">
        <v>3.1</v>
      </c>
      <c r="I346" s="2">
        <v>2.6320000000000001</v>
      </c>
      <c r="J346" s="4">
        <f t="shared" si="18"/>
        <v>1.0152999999999999</v>
      </c>
      <c r="K346" s="1">
        <v>1</v>
      </c>
      <c r="L346" s="4">
        <f t="shared" si="19"/>
        <v>1.0152999999999999</v>
      </c>
      <c r="M346" s="1">
        <v>1</v>
      </c>
      <c r="N346" s="4">
        <v>1.0152999999999999</v>
      </c>
      <c r="O346" s="1" t="s">
        <v>1746</v>
      </c>
    </row>
    <row r="347" spans="1:15" x14ac:dyDescent="0.25">
      <c r="A347" s="1">
        <v>346</v>
      </c>
      <c r="B347" s="1" t="s">
        <v>737</v>
      </c>
      <c r="C347" s="10">
        <v>45269</v>
      </c>
      <c r="D347" s="1">
        <v>0</v>
      </c>
      <c r="E347" s="1" t="s">
        <v>213</v>
      </c>
      <c r="F347" s="15">
        <v>24</v>
      </c>
      <c r="G347" s="2">
        <v>3.6473</v>
      </c>
      <c r="H347" s="3">
        <v>3.1</v>
      </c>
      <c r="I347" s="2">
        <v>2.6320000000000001</v>
      </c>
      <c r="J347" s="4">
        <f t="shared" si="18"/>
        <v>1.0152999999999999</v>
      </c>
      <c r="K347" s="1">
        <v>1</v>
      </c>
      <c r="L347" s="4">
        <f t="shared" si="19"/>
        <v>1.0152999999999999</v>
      </c>
      <c r="M347" s="1">
        <v>1</v>
      </c>
      <c r="N347" s="4">
        <v>1.0152999999999999</v>
      </c>
      <c r="O347" s="1" t="s">
        <v>1746</v>
      </c>
    </row>
    <row r="348" spans="1:15" x14ac:dyDescent="0.25">
      <c r="A348" s="1">
        <v>347</v>
      </c>
      <c r="B348" s="1" t="s">
        <v>737</v>
      </c>
      <c r="C348" s="10">
        <v>45270</v>
      </c>
      <c r="D348" s="1">
        <v>0</v>
      </c>
      <c r="E348" s="1" t="s">
        <v>213</v>
      </c>
      <c r="F348" s="15">
        <v>24</v>
      </c>
      <c r="G348" s="2">
        <v>3.5994999999999999</v>
      </c>
      <c r="H348" s="3">
        <v>3</v>
      </c>
      <c r="I348" s="2">
        <v>2.5425</v>
      </c>
      <c r="J348" s="4">
        <f t="shared" si="18"/>
        <v>1.0569999999999999</v>
      </c>
      <c r="K348" s="1">
        <v>1</v>
      </c>
      <c r="L348" s="4">
        <f t="shared" si="19"/>
        <v>1.0569999999999999</v>
      </c>
      <c r="M348" s="1">
        <v>1</v>
      </c>
      <c r="N348" s="4">
        <v>1.0569999999999999</v>
      </c>
      <c r="O348" s="1" t="s">
        <v>1746</v>
      </c>
    </row>
    <row r="349" spans="1:15" x14ac:dyDescent="0.25">
      <c r="A349" s="1">
        <v>348</v>
      </c>
      <c r="B349" s="1" t="s">
        <v>737</v>
      </c>
      <c r="C349" s="10">
        <v>45271</v>
      </c>
      <c r="D349" s="1">
        <v>0</v>
      </c>
      <c r="E349" s="1" t="s">
        <v>213</v>
      </c>
      <c r="F349" s="15">
        <v>24</v>
      </c>
      <c r="G349" s="2">
        <v>3.5994999999999999</v>
      </c>
      <c r="H349" s="3">
        <v>3</v>
      </c>
      <c r="I349" s="2">
        <v>2.5425</v>
      </c>
      <c r="J349" s="4">
        <f t="shared" si="18"/>
        <v>1.0569999999999999</v>
      </c>
      <c r="K349" s="1">
        <v>1</v>
      </c>
      <c r="L349" s="4">
        <f t="shared" si="19"/>
        <v>1.0569999999999999</v>
      </c>
      <c r="M349" s="1">
        <v>1</v>
      </c>
      <c r="N349" s="4">
        <v>1.0569999999999999</v>
      </c>
      <c r="O349" s="1" t="s">
        <v>1746</v>
      </c>
    </row>
    <row r="350" spans="1:15" x14ac:dyDescent="0.25">
      <c r="A350" s="1">
        <v>349</v>
      </c>
      <c r="B350" s="1" t="s">
        <v>737</v>
      </c>
      <c r="C350" s="10">
        <v>45272</v>
      </c>
      <c r="D350" s="1">
        <v>0</v>
      </c>
      <c r="E350" s="1" t="s">
        <v>213</v>
      </c>
      <c r="F350" s="15">
        <v>24</v>
      </c>
      <c r="G350" s="2">
        <v>3.7353999999999998</v>
      </c>
      <c r="H350" s="3">
        <v>3.2</v>
      </c>
      <c r="I350" s="2">
        <v>2.6141000000000001</v>
      </c>
      <c r="J350" s="4">
        <f t="shared" si="18"/>
        <v>1.1212999999999997</v>
      </c>
      <c r="K350" s="1">
        <v>1</v>
      </c>
      <c r="L350" s="4">
        <f t="shared" si="19"/>
        <v>1.1212999999999997</v>
      </c>
      <c r="M350" s="1">
        <v>1</v>
      </c>
      <c r="N350" s="4">
        <v>1.1212999999999997</v>
      </c>
      <c r="O350" s="1" t="s">
        <v>1746</v>
      </c>
    </row>
    <row r="351" spans="1:15" x14ac:dyDescent="0.25">
      <c r="A351" s="1">
        <v>350</v>
      </c>
      <c r="B351" s="1" t="s">
        <v>737</v>
      </c>
      <c r="C351" s="10">
        <v>45273</v>
      </c>
      <c r="D351" s="1">
        <v>0</v>
      </c>
      <c r="E351" s="1" t="s">
        <v>213</v>
      </c>
      <c r="F351" s="15">
        <v>24</v>
      </c>
      <c r="G351" s="2">
        <v>3.7353999999999998</v>
      </c>
      <c r="H351" s="3">
        <v>3.2</v>
      </c>
      <c r="I351" s="2">
        <v>2.6141000000000001</v>
      </c>
      <c r="J351" s="4">
        <f t="shared" si="18"/>
        <v>1.1212999999999997</v>
      </c>
      <c r="K351" s="1">
        <v>1</v>
      </c>
      <c r="L351" s="4">
        <f t="shared" si="19"/>
        <v>1.1212999999999997</v>
      </c>
      <c r="M351" s="1">
        <v>1</v>
      </c>
      <c r="N351" s="4">
        <v>1.1212999999999997</v>
      </c>
      <c r="O351" s="1" t="s">
        <v>1746</v>
      </c>
    </row>
    <row r="352" spans="1:15" x14ac:dyDescent="0.25">
      <c r="A352" s="1">
        <v>351</v>
      </c>
      <c r="B352" s="1" t="s">
        <v>737</v>
      </c>
      <c r="C352" s="10">
        <v>45274</v>
      </c>
      <c r="D352" s="1">
        <v>0</v>
      </c>
      <c r="E352" s="1" t="s">
        <v>213</v>
      </c>
      <c r="F352" s="15">
        <v>24</v>
      </c>
      <c r="G352" s="2">
        <v>3.7353999999999998</v>
      </c>
      <c r="H352" s="3">
        <v>3.2</v>
      </c>
      <c r="I352" s="2">
        <v>2.6141000000000001</v>
      </c>
      <c r="J352" s="4">
        <f t="shared" si="18"/>
        <v>1.1212999999999997</v>
      </c>
      <c r="K352" s="1">
        <v>1</v>
      </c>
      <c r="L352" s="4">
        <f t="shared" si="19"/>
        <v>1.1212999999999997</v>
      </c>
      <c r="M352" s="1">
        <v>1</v>
      </c>
      <c r="N352" s="4">
        <v>1.1212999999999997</v>
      </c>
      <c r="O352" s="1" t="s">
        <v>1746</v>
      </c>
    </row>
    <row r="353" spans="1:15" x14ac:dyDescent="0.25">
      <c r="A353" s="1">
        <v>352</v>
      </c>
      <c r="B353" s="1" t="s">
        <v>737</v>
      </c>
      <c r="C353" s="10">
        <v>45275</v>
      </c>
      <c r="D353" s="1">
        <v>0</v>
      </c>
      <c r="E353" s="1" t="s">
        <v>213</v>
      </c>
      <c r="F353" s="15">
        <v>24</v>
      </c>
      <c r="G353" s="2">
        <v>3.5787</v>
      </c>
      <c r="H353" s="3">
        <v>3.2</v>
      </c>
      <c r="I353" s="2">
        <v>2.5743999999999998</v>
      </c>
      <c r="J353" s="4">
        <f t="shared" si="18"/>
        <v>1.0043000000000002</v>
      </c>
      <c r="K353" s="1">
        <v>1</v>
      </c>
      <c r="L353" s="4">
        <f t="shared" si="19"/>
        <v>1.0043000000000002</v>
      </c>
      <c r="M353" s="1">
        <v>1</v>
      </c>
      <c r="N353" s="4">
        <v>1.0043000000000002</v>
      </c>
      <c r="O353" s="1" t="s">
        <v>1746</v>
      </c>
    </row>
    <row r="354" spans="1:15" x14ac:dyDescent="0.25">
      <c r="A354" s="1">
        <v>353</v>
      </c>
      <c r="B354" s="1" t="s">
        <v>737</v>
      </c>
      <c r="C354" s="10">
        <v>45276</v>
      </c>
      <c r="D354" s="1">
        <v>0</v>
      </c>
      <c r="E354" s="1" t="s">
        <v>213</v>
      </c>
      <c r="F354" s="15">
        <v>24</v>
      </c>
      <c r="G354" s="2">
        <v>3.5200999999999998</v>
      </c>
      <c r="H354" s="3">
        <v>3.1</v>
      </c>
      <c r="I354" s="2">
        <v>2.5007999999999999</v>
      </c>
      <c r="J354" s="4">
        <f t="shared" si="18"/>
        <v>1.0192999999999999</v>
      </c>
      <c r="K354" s="1">
        <v>1</v>
      </c>
      <c r="L354" s="4">
        <f t="shared" si="19"/>
        <v>1.0192999999999999</v>
      </c>
      <c r="M354" s="1">
        <v>1</v>
      </c>
      <c r="N354" s="4">
        <v>1.0192999999999999</v>
      </c>
      <c r="O354" s="1" t="s">
        <v>1746</v>
      </c>
    </row>
    <row r="355" spans="1:15" x14ac:dyDescent="0.25">
      <c r="A355" s="1">
        <v>354</v>
      </c>
      <c r="B355" s="1" t="s">
        <v>737</v>
      </c>
      <c r="C355" s="10">
        <v>45277</v>
      </c>
      <c r="D355" s="1">
        <v>0</v>
      </c>
      <c r="E355" s="1" t="s">
        <v>213</v>
      </c>
      <c r="F355" s="15">
        <v>24</v>
      </c>
      <c r="G355" s="2">
        <v>3.4739</v>
      </c>
      <c r="H355" s="3">
        <v>3.1</v>
      </c>
      <c r="I355" s="2">
        <v>2.4228000000000001</v>
      </c>
      <c r="J355" s="4">
        <f t="shared" si="18"/>
        <v>1.0510999999999999</v>
      </c>
      <c r="K355" s="1">
        <v>1</v>
      </c>
      <c r="L355" s="4">
        <f t="shared" si="19"/>
        <v>1.0510999999999999</v>
      </c>
      <c r="M355" s="1">
        <v>1</v>
      </c>
      <c r="N355" s="4">
        <v>1.0510999999999999</v>
      </c>
      <c r="O355" s="1" t="s">
        <v>1746</v>
      </c>
    </row>
    <row r="356" spans="1:15" x14ac:dyDescent="0.25">
      <c r="A356" s="1">
        <v>355</v>
      </c>
      <c r="B356" s="1" t="s">
        <v>737</v>
      </c>
      <c r="C356" s="10">
        <v>45278</v>
      </c>
      <c r="D356" s="1">
        <v>0</v>
      </c>
      <c r="E356" s="1" t="s">
        <v>213</v>
      </c>
      <c r="F356" s="15">
        <v>24</v>
      </c>
      <c r="G356" s="2">
        <v>3.4498000000000002</v>
      </c>
      <c r="H356" s="3">
        <v>3.1</v>
      </c>
      <c r="I356" s="2">
        <v>2.4228000000000001</v>
      </c>
      <c r="J356" s="4">
        <f t="shared" si="18"/>
        <v>1.0270000000000001</v>
      </c>
      <c r="K356" s="1">
        <v>1</v>
      </c>
      <c r="L356" s="4">
        <f t="shared" si="19"/>
        <v>1.0270000000000001</v>
      </c>
      <c r="M356" s="1">
        <v>1</v>
      </c>
      <c r="N356" s="4">
        <v>1.0270000000000001</v>
      </c>
      <c r="O356" s="1" t="s">
        <v>1746</v>
      </c>
    </row>
    <row r="357" spans="1:15" x14ac:dyDescent="0.25">
      <c r="A357" s="1">
        <v>356</v>
      </c>
      <c r="B357" s="1" t="s">
        <v>737</v>
      </c>
      <c r="C357" s="10">
        <v>45279</v>
      </c>
      <c r="D357" s="1">
        <v>0</v>
      </c>
      <c r="E357" s="1" t="s">
        <v>213</v>
      </c>
      <c r="F357" s="15">
        <v>24</v>
      </c>
      <c r="G357" s="2">
        <v>3.4419</v>
      </c>
      <c r="H357" s="3">
        <v>3.1</v>
      </c>
      <c r="I357" s="2">
        <v>2.4</v>
      </c>
      <c r="J357" s="4">
        <f t="shared" si="18"/>
        <v>1.0419</v>
      </c>
      <c r="K357" s="1">
        <v>1</v>
      </c>
      <c r="L357" s="4">
        <f t="shared" si="19"/>
        <v>1.0419</v>
      </c>
      <c r="M357" s="1">
        <v>1</v>
      </c>
      <c r="N357" s="4">
        <v>1.0419</v>
      </c>
      <c r="O357" s="1" t="s">
        <v>1746</v>
      </c>
    </row>
    <row r="358" spans="1:15" x14ac:dyDescent="0.25">
      <c r="A358" s="1">
        <v>357</v>
      </c>
      <c r="B358" s="1" t="s">
        <v>737</v>
      </c>
      <c r="C358" s="10">
        <v>45280</v>
      </c>
      <c r="D358" s="1">
        <v>0</v>
      </c>
      <c r="E358" s="1" t="s">
        <v>213</v>
      </c>
      <c r="F358" s="15">
        <v>24</v>
      </c>
      <c r="G358" s="2">
        <v>3.4603000000000002</v>
      </c>
      <c r="H358" s="3">
        <v>3.12</v>
      </c>
      <c r="I358" s="2">
        <v>2.4420000000000002</v>
      </c>
      <c r="J358" s="4">
        <f t="shared" si="18"/>
        <v>1.0183</v>
      </c>
      <c r="K358" s="1">
        <v>1</v>
      </c>
      <c r="L358" s="4">
        <f t="shared" si="19"/>
        <v>1.0183</v>
      </c>
      <c r="M358" s="1">
        <v>1</v>
      </c>
      <c r="N358" s="4">
        <v>1.0183</v>
      </c>
      <c r="O358" s="1" t="s">
        <v>1746</v>
      </c>
    </row>
    <row r="359" spans="1:15" x14ac:dyDescent="0.25">
      <c r="A359" s="1">
        <v>358</v>
      </c>
      <c r="B359" s="1" t="s">
        <v>737</v>
      </c>
      <c r="C359" s="10">
        <v>45281</v>
      </c>
      <c r="D359" s="1">
        <v>0</v>
      </c>
      <c r="E359" s="1" t="s">
        <v>213</v>
      </c>
      <c r="F359" s="15">
        <v>24</v>
      </c>
      <c r="G359" s="2">
        <v>3.5215000000000001</v>
      </c>
      <c r="H359" s="3">
        <v>3.1</v>
      </c>
      <c r="I359" s="2">
        <v>2.5135999999999998</v>
      </c>
      <c r="J359" s="4">
        <f t="shared" si="18"/>
        <v>1.0079000000000002</v>
      </c>
      <c r="K359" s="1">
        <v>1</v>
      </c>
      <c r="L359" s="4">
        <f t="shared" si="19"/>
        <v>1.0079000000000002</v>
      </c>
      <c r="M359" s="1">
        <v>1</v>
      </c>
      <c r="N359" s="4">
        <v>1.0079000000000002</v>
      </c>
      <c r="O359" s="1" t="s">
        <v>1746</v>
      </c>
    </row>
    <row r="360" spans="1:15" x14ac:dyDescent="0.25">
      <c r="A360" s="1">
        <v>359</v>
      </c>
      <c r="B360" s="1" t="s">
        <v>737</v>
      </c>
      <c r="C360" s="10">
        <v>45282</v>
      </c>
      <c r="D360" s="1">
        <v>0</v>
      </c>
      <c r="E360" s="1" t="s">
        <v>213</v>
      </c>
      <c r="F360" s="15">
        <v>24</v>
      </c>
      <c r="G360" s="2">
        <v>3.5240999999999998</v>
      </c>
      <c r="H360" s="3">
        <v>3.1</v>
      </c>
      <c r="I360" s="2">
        <v>2.5230999999999999</v>
      </c>
      <c r="J360" s="4">
        <f t="shared" si="18"/>
        <v>1.0009999999999999</v>
      </c>
      <c r="K360" s="1">
        <v>1</v>
      </c>
      <c r="L360" s="4">
        <f t="shared" si="19"/>
        <v>1.0009999999999999</v>
      </c>
      <c r="M360" s="1">
        <v>1</v>
      </c>
      <c r="N360" s="4">
        <v>1.0009999999999999</v>
      </c>
      <c r="O360" s="1" t="s">
        <v>1746</v>
      </c>
    </row>
    <row r="361" spans="1:15" x14ac:dyDescent="0.25">
      <c r="A361" s="1">
        <v>360</v>
      </c>
      <c r="B361" s="1" t="s">
        <v>737</v>
      </c>
      <c r="C361" s="10">
        <v>45283</v>
      </c>
      <c r="D361" s="1">
        <v>0</v>
      </c>
      <c r="E361" s="1" t="s">
        <v>213</v>
      </c>
      <c r="F361" s="15">
        <v>24</v>
      </c>
      <c r="G361" s="2">
        <v>3.5009000000000001</v>
      </c>
      <c r="H361" s="3">
        <v>3.1</v>
      </c>
      <c r="I361" s="2">
        <v>2.5034000000000001</v>
      </c>
      <c r="J361" s="4">
        <f t="shared" si="18"/>
        <v>0.99750000000000005</v>
      </c>
      <c r="K361" s="1">
        <v>1</v>
      </c>
      <c r="L361" s="4">
        <f t="shared" si="19"/>
        <v>0.99750000000000005</v>
      </c>
      <c r="M361" s="1">
        <v>1</v>
      </c>
      <c r="N361" s="4">
        <v>0.99750000000000005</v>
      </c>
      <c r="O361" s="1" t="s">
        <v>1746</v>
      </c>
    </row>
    <row r="362" spans="1:15" x14ac:dyDescent="0.25">
      <c r="A362" s="1">
        <v>361</v>
      </c>
      <c r="B362" s="1" t="s">
        <v>737</v>
      </c>
      <c r="C362" s="10">
        <v>45284</v>
      </c>
      <c r="D362" s="1">
        <v>0</v>
      </c>
      <c r="E362" s="1" t="s">
        <v>213</v>
      </c>
      <c r="F362" s="15">
        <v>24</v>
      </c>
      <c r="G362" s="2">
        <v>3.5324</v>
      </c>
      <c r="H362" s="3">
        <v>3.1</v>
      </c>
      <c r="I362" s="2">
        <v>2.6126</v>
      </c>
      <c r="J362" s="4">
        <f t="shared" si="18"/>
        <v>0.91979999999999995</v>
      </c>
      <c r="K362" s="1">
        <v>1</v>
      </c>
      <c r="L362" s="4">
        <f t="shared" si="19"/>
        <v>0.91979999999999995</v>
      </c>
      <c r="M362" s="1">
        <v>1</v>
      </c>
      <c r="N362" s="4">
        <v>0.91979999999999995</v>
      </c>
      <c r="O362" s="1" t="s">
        <v>1746</v>
      </c>
    </row>
    <row r="363" spans="1:15" x14ac:dyDescent="0.25">
      <c r="A363" s="1">
        <v>362</v>
      </c>
      <c r="B363" s="1" t="s">
        <v>737</v>
      </c>
      <c r="C363" s="10">
        <v>45285</v>
      </c>
      <c r="D363" s="1">
        <v>0</v>
      </c>
      <c r="E363" s="1" t="s">
        <v>213</v>
      </c>
      <c r="F363" s="15">
        <v>24</v>
      </c>
      <c r="G363" s="2">
        <v>3.6002999999999998</v>
      </c>
      <c r="H363" s="3">
        <v>3.1</v>
      </c>
      <c r="I363" s="2">
        <v>2.8488000000000002</v>
      </c>
      <c r="J363" s="4">
        <f t="shared" si="18"/>
        <v>0.75149999999999961</v>
      </c>
      <c r="K363" s="1">
        <v>1</v>
      </c>
      <c r="L363" s="4">
        <f t="shared" si="19"/>
        <v>0.75149999999999961</v>
      </c>
      <c r="M363" s="1">
        <v>1</v>
      </c>
      <c r="N363" s="4">
        <v>0.75149999999999961</v>
      </c>
      <c r="O363" s="1" t="s">
        <v>1746</v>
      </c>
    </row>
    <row r="364" spans="1:15" x14ac:dyDescent="0.25">
      <c r="A364" s="1">
        <v>363</v>
      </c>
      <c r="B364" s="1" t="s">
        <v>737</v>
      </c>
      <c r="C364" s="10">
        <v>45286</v>
      </c>
      <c r="D364" s="1">
        <v>0</v>
      </c>
      <c r="E364" s="1" t="s">
        <v>213</v>
      </c>
      <c r="F364" s="15">
        <v>24</v>
      </c>
      <c r="G364" s="2">
        <v>3.1492</v>
      </c>
      <c r="H364" s="3">
        <v>3.1</v>
      </c>
      <c r="I364" s="2">
        <v>1.3440000000000001</v>
      </c>
      <c r="J364" s="4">
        <f t="shared" si="18"/>
        <v>1.8051999999999999</v>
      </c>
      <c r="K364" s="1">
        <v>1</v>
      </c>
      <c r="L364" s="4">
        <f t="shared" si="19"/>
        <v>1.8051999999999999</v>
      </c>
      <c r="M364" s="1">
        <v>1</v>
      </c>
      <c r="N364" s="4">
        <v>1.8051999999999999</v>
      </c>
      <c r="O364" s="1" t="s">
        <v>1746</v>
      </c>
    </row>
    <row r="365" spans="1:15" x14ac:dyDescent="0.25">
      <c r="A365" s="1">
        <v>364</v>
      </c>
      <c r="B365" s="1" t="s">
        <v>737</v>
      </c>
      <c r="C365" s="10">
        <v>45287</v>
      </c>
      <c r="D365" s="1">
        <v>0</v>
      </c>
      <c r="E365" s="1" t="s">
        <v>213</v>
      </c>
      <c r="F365" s="15">
        <v>24</v>
      </c>
      <c r="G365" s="2">
        <v>3.1492</v>
      </c>
      <c r="H365" s="3">
        <v>3.1</v>
      </c>
      <c r="I365" s="2">
        <v>1.3440000000000001</v>
      </c>
      <c r="J365" s="4">
        <f t="shared" si="18"/>
        <v>1.8051999999999999</v>
      </c>
      <c r="K365" s="1">
        <v>1</v>
      </c>
      <c r="L365" s="4">
        <f t="shared" si="19"/>
        <v>1.8051999999999999</v>
      </c>
      <c r="M365" s="1">
        <v>1</v>
      </c>
      <c r="N365" s="4">
        <v>1.8051999999999999</v>
      </c>
      <c r="O365" s="1" t="s">
        <v>1746</v>
      </c>
    </row>
    <row r="366" spans="1:15" x14ac:dyDescent="0.25">
      <c r="A366" s="1">
        <v>365</v>
      </c>
      <c r="B366" s="1" t="s">
        <v>737</v>
      </c>
      <c r="C366" s="10">
        <v>45288</v>
      </c>
      <c r="D366" s="1">
        <v>0</v>
      </c>
      <c r="E366" s="1" t="s">
        <v>213</v>
      </c>
      <c r="F366" s="15">
        <v>24</v>
      </c>
      <c r="G366" s="2">
        <v>3.1492</v>
      </c>
      <c r="H366" s="3">
        <v>3.1</v>
      </c>
      <c r="I366" s="2">
        <v>1.3440000000000001</v>
      </c>
      <c r="J366" s="4">
        <f t="shared" si="18"/>
        <v>1.8051999999999999</v>
      </c>
      <c r="K366" s="1">
        <v>1</v>
      </c>
      <c r="L366" s="4">
        <f t="shared" si="19"/>
        <v>1.8051999999999999</v>
      </c>
      <c r="M366" s="1">
        <v>1</v>
      </c>
      <c r="N366" s="4">
        <v>1.8051999999999999</v>
      </c>
      <c r="O366" s="1"/>
    </row>
    <row r="367" spans="1:15" x14ac:dyDescent="0.25">
      <c r="A367" s="1">
        <v>366</v>
      </c>
      <c r="B367" s="1" t="s">
        <v>737</v>
      </c>
      <c r="C367" s="10">
        <v>45289</v>
      </c>
      <c r="D367" s="1">
        <v>0</v>
      </c>
      <c r="E367" s="1" t="s">
        <v>213</v>
      </c>
      <c r="F367" s="15">
        <v>24</v>
      </c>
      <c r="G367" s="2">
        <v>2.5754000000000001</v>
      </c>
      <c r="H367" s="3">
        <v>3.1</v>
      </c>
      <c r="I367" s="2">
        <v>1.2574000000000001</v>
      </c>
      <c r="J367" s="4">
        <f t="shared" si="18"/>
        <v>1.3180000000000001</v>
      </c>
      <c r="K367" s="1">
        <v>1</v>
      </c>
      <c r="L367" s="4">
        <f t="shared" si="19"/>
        <v>1.3180000000000001</v>
      </c>
      <c r="M367" s="1">
        <v>1</v>
      </c>
      <c r="N367" s="4">
        <v>1.3180000000000001</v>
      </c>
      <c r="O367" s="1"/>
    </row>
    <row r="368" spans="1:15" x14ac:dyDescent="0.25">
      <c r="A368" s="1">
        <v>367</v>
      </c>
      <c r="B368" s="1" t="s">
        <v>737</v>
      </c>
      <c r="C368" s="10">
        <v>45290</v>
      </c>
      <c r="D368" s="1">
        <v>0</v>
      </c>
      <c r="E368" s="1" t="s">
        <v>213</v>
      </c>
      <c r="F368" s="15">
        <v>24</v>
      </c>
      <c r="G368" s="2">
        <v>2.5531999999999999</v>
      </c>
      <c r="H368" s="3">
        <v>3.1</v>
      </c>
      <c r="I368" s="2">
        <v>1.2496</v>
      </c>
      <c r="J368" s="4">
        <f t="shared" si="18"/>
        <v>1.3035999999999999</v>
      </c>
      <c r="K368" s="1">
        <v>1</v>
      </c>
      <c r="L368" s="4">
        <f t="shared" si="19"/>
        <v>1.3035999999999999</v>
      </c>
      <c r="M368" s="1"/>
      <c r="N368" s="4"/>
      <c r="O368" s="1"/>
    </row>
    <row r="369" spans="1:15" x14ac:dyDescent="0.25">
      <c r="A369" s="1">
        <v>368</v>
      </c>
      <c r="B369" s="1"/>
      <c r="C369" s="10"/>
      <c r="D369" s="1"/>
      <c r="E369" s="1"/>
      <c r="F369" s="15"/>
      <c r="G369" s="2"/>
      <c r="H369" s="3"/>
      <c r="I369" s="2"/>
      <c r="J369" s="4">
        <f t="shared" si="18"/>
        <v>0</v>
      </c>
      <c r="K369" s="1">
        <v>1</v>
      </c>
      <c r="L369" s="4">
        <f t="shared" si="19"/>
        <v>0</v>
      </c>
      <c r="M369" s="1"/>
      <c r="N369" s="4"/>
      <c r="O369" s="1"/>
    </row>
    <row r="370" spans="1:15" x14ac:dyDescent="0.25">
      <c r="A370" s="1">
        <v>369</v>
      </c>
      <c r="B370" s="1"/>
      <c r="C370" s="10"/>
      <c r="D370" s="1"/>
      <c r="E370" s="1"/>
      <c r="F370" s="15"/>
      <c r="G370" s="2"/>
      <c r="H370" s="3"/>
      <c r="I370" s="2"/>
      <c r="J370" s="4">
        <f t="shared" si="18"/>
        <v>0</v>
      </c>
      <c r="K370" s="1">
        <v>1</v>
      </c>
      <c r="L370" s="4">
        <f t="shared" si="19"/>
        <v>0</v>
      </c>
      <c r="M370" s="1"/>
      <c r="N370" s="4"/>
      <c r="O370" s="1"/>
    </row>
    <row r="371" spans="1:15" x14ac:dyDescent="0.25">
      <c r="A371" s="1">
        <v>370</v>
      </c>
      <c r="B371" s="1"/>
      <c r="C371" s="10"/>
      <c r="D371" s="1"/>
      <c r="E371" s="1"/>
      <c r="F371" s="15"/>
      <c r="G371" s="2"/>
      <c r="H371" s="3"/>
      <c r="I371" s="2"/>
      <c r="J371" s="4">
        <f t="shared" si="18"/>
        <v>0</v>
      </c>
      <c r="K371" s="1">
        <v>1</v>
      </c>
      <c r="L371" s="4">
        <f t="shared" si="19"/>
        <v>0</v>
      </c>
      <c r="M371" s="1"/>
      <c r="N371" s="4"/>
      <c r="O371" s="1"/>
    </row>
    <row r="372" spans="1:15" x14ac:dyDescent="0.25">
      <c r="A372" s="1">
        <v>371</v>
      </c>
      <c r="B372" s="1"/>
      <c r="C372" s="10"/>
      <c r="D372" s="1"/>
      <c r="E372" s="1"/>
      <c r="F372" s="15"/>
      <c r="G372" s="2"/>
      <c r="H372" s="3"/>
      <c r="I372" s="2"/>
      <c r="J372" s="4">
        <f t="shared" si="18"/>
        <v>0</v>
      </c>
      <c r="K372" s="1">
        <v>1</v>
      </c>
      <c r="L372" s="4">
        <f t="shared" si="19"/>
        <v>0</v>
      </c>
      <c r="M372" s="1"/>
      <c r="N372" s="4"/>
      <c r="O372" s="1"/>
    </row>
    <row r="373" spans="1:15" x14ac:dyDescent="0.25">
      <c r="A373" s="1">
        <v>372</v>
      </c>
      <c r="B373" s="1"/>
      <c r="C373" s="10"/>
      <c r="D373" s="1"/>
      <c r="E373" s="1"/>
      <c r="F373" s="15"/>
      <c r="G373" s="2"/>
      <c r="H373" s="3"/>
      <c r="I373" s="2"/>
      <c r="J373" s="4">
        <f t="shared" si="18"/>
        <v>0</v>
      </c>
      <c r="K373" s="1">
        <v>1</v>
      </c>
      <c r="L373" s="4">
        <f t="shared" si="19"/>
        <v>0</v>
      </c>
      <c r="M373" s="1"/>
      <c r="N373" s="4"/>
      <c r="O373" s="1"/>
    </row>
    <row r="374" spans="1:15" x14ac:dyDescent="0.25">
      <c r="A374" s="1">
        <v>373</v>
      </c>
      <c r="B374" s="1"/>
      <c r="C374" s="10"/>
      <c r="D374" s="1"/>
      <c r="E374" s="1"/>
      <c r="F374" s="15"/>
      <c r="G374" s="2"/>
      <c r="H374" s="3"/>
      <c r="I374" s="2"/>
      <c r="J374" s="4">
        <f t="shared" si="18"/>
        <v>0</v>
      </c>
      <c r="K374" s="1">
        <v>1</v>
      </c>
      <c r="L374" s="4">
        <f t="shared" si="19"/>
        <v>0</v>
      </c>
      <c r="M374" s="1"/>
      <c r="N374" s="4"/>
      <c r="O374" s="1"/>
    </row>
    <row r="375" spans="1:15" x14ac:dyDescent="0.25">
      <c r="A375" s="1">
        <v>374</v>
      </c>
      <c r="B375" s="1"/>
      <c r="C375" s="10"/>
      <c r="D375" s="1"/>
      <c r="E375" s="1"/>
      <c r="F375" s="15"/>
      <c r="G375" s="2"/>
      <c r="H375" s="3"/>
      <c r="I375" s="2"/>
      <c r="J375" s="4">
        <f t="shared" si="18"/>
        <v>0</v>
      </c>
      <c r="K375" s="1">
        <v>1</v>
      </c>
      <c r="L375" s="4">
        <f t="shared" si="19"/>
        <v>0</v>
      </c>
      <c r="M375" s="1"/>
      <c r="N375" s="4"/>
      <c r="O375" s="1"/>
    </row>
    <row r="376" spans="1:15" x14ac:dyDescent="0.25">
      <c r="A376" s="1">
        <v>375</v>
      </c>
      <c r="B376" s="1"/>
      <c r="C376" s="10"/>
      <c r="D376" s="1"/>
      <c r="E376" s="1"/>
      <c r="F376" s="15"/>
      <c r="G376" s="2"/>
      <c r="H376" s="3"/>
      <c r="I376" s="2"/>
      <c r="J376" s="4">
        <f t="shared" si="18"/>
        <v>0</v>
      </c>
      <c r="K376" s="1">
        <v>1</v>
      </c>
      <c r="L376" s="4">
        <f t="shared" si="19"/>
        <v>0</v>
      </c>
      <c r="M376" s="1"/>
      <c r="N376" s="4"/>
      <c r="O376" s="1"/>
    </row>
    <row r="377" spans="1:15" x14ac:dyDescent="0.25">
      <c r="A377" s="1">
        <v>376</v>
      </c>
      <c r="B377" s="1"/>
      <c r="C377" s="10"/>
      <c r="D377" s="1"/>
      <c r="E377" s="1"/>
      <c r="F377" s="15"/>
      <c r="G377" s="2"/>
      <c r="H377" s="3"/>
      <c r="I377" s="2"/>
      <c r="J377" s="4">
        <f t="shared" si="18"/>
        <v>0</v>
      </c>
      <c r="K377" s="1">
        <v>1</v>
      </c>
      <c r="L377" s="4">
        <f t="shared" si="19"/>
        <v>0</v>
      </c>
      <c r="M377" s="1"/>
      <c r="N377" s="4"/>
      <c r="O377" s="1"/>
    </row>
    <row r="378" spans="1:15" x14ac:dyDescent="0.25">
      <c r="A378" s="1">
        <v>377</v>
      </c>
      <c r="B378" s="1"/>
      <c r="C378" s="10"/>
      <c r="D378" s="1"/>
      <c r="E378" s="1"/>
      <c r="F378" s="15"/>
      <c r="G378" s="2"/>
      <c r="H378" s="3"/>
      <c r="I378" s="2"/>
      <c r="J378" s="4">
        <f t="shared" si="18"/>
        <v>0</v>
      </c>
      <c r="K378" s="1">
        <v>1</v>
      </c>
      <c r="L378" s="4">
        <f t="shared" si="19"/>
        <v>0</v>
      </c>
      <c r="M378" s="1"/>
      <c r="N378" s="4"/>
      <c r="O378" s="1"/>
    </row>
    <row r="379" spans="1:15" x14ac:dyDescent="0.25">
      <c r="A379" s="1">
        <v>378</v>
      </c>
      <c r="B379" s="1"/>
      <c r="C379" s="10"/>
      <c r="D379" s="1"/>
      <c r="E379" s="1"/>
      <c r="F379" s="15"/>
      <c r="G379" s="2"/>
      <c r="H379" s="3"/>
      <c r="I379" s="2"/>
      <c r="J379" s="4">
        <f t="shared" si="18"/>
        <v>0</v>
      </c>
      <c r="K379" s="1">
        <v>1</v>
      </c>
      <c r="L379" s="4">
        <f t="shared" si="19"/>
        <v>0</v>
      </c>
      <c r="M379" s="1"/>
      <c r="N379" s="4"/>
      <c r="O379" s="1"/>
    </row>
    <row r="380" spans="1:15" x14ac:dyDescent="0.25">
      <c r="A380" s="1">
        <v>379</v>
      </c>
      <c r="B380" s="1"/>
      <c r="C380" s="10"/>
      <c r="D380" s="1"/>
      <c r="E380" s="1"/>
      <c r="F380" s="15"/>
      <c r="G380" s="2"/>
      <c r="H380" s="3"/>
      <c r="I380" s="2"/>
      <c r="J380" s="4">
        <f t="shared" si="18"/>
        <v>0</v>
      </c>
      <c r="K380" s="1">
        <v>1</v>
      </c>
      <c r="L380" s="4">
        <f t="shared" si="19"/>
        <v>0</v>
      </c>
      <c r="M380" s="1"/>
      <c r="N380" s="4"/>
      <c r="O380" s="1"/>
    </row>
    <row r="381" spans="1:15" x14ac:dyDescent="0.25">
      <c r="A381" s="1">
        <v>380</v>
      </c>
      <c r="B381" s="1"/>
      <c r="C381" s="10"/>
      <c r="D381" s="1"/>
      <c r="E381" s="1"/>
      <c r="F381" s="15"/>
      <c r="G381" s="2"/>
      <c r="H381" s="3"/>
      <c r="I381" s="2"/>
      <c r="J381" s="4">
        <f t="shared" si="18"/>
        <v>0</v>
      </c>
      <c r="K381" s="1">
        <v>1</v>
      </c>
      <c r="L381" s="4">
        <f t="shared" si="19"/>
        <v>0</v>
      </c>
      <c r="M381" s="1"/>
      <c r="N381" s="4"/>
      <c r="O381" s="1"/>
    </row>
    <row r="382" spans="1:15" x14ac:dyDescent="0.25">
      <c r="A382" s="1">
        <v>381</v>
      </c>
      <c r="B382" s="1"/>
      <c r="C382" s="10"/>
      <c r="D382" s="1"/>
      <c r="E382" s="1"/>
      <c r="F382" s="15"/>
      <c r="G382" s="2"/>
      <c r="H382" s="3"/>
      <c r="I382" s="2"/>
      <c r="J382" s="4">
        <f t="shared" si="18"/>
        <v>0</v>
      </c>
      <c r="K382" s="1">
        <v>1</v>
      </c>
      <c r="L382" s="4">
        <f t="shared" si="19"/>
        <v>0</v>
      </c>
      <c r="M382" s="1"/>
      <c r="N382" s="4"/>
      <c r="O382" s="1"/>
    </row>
    <row r="383" spans="1:15" x14ac:dyDescent="0.25">
      <c r="A383" s="1">
        <v>382</v>
      </c>
      <c r="B383" s="1"/>
      <c r="C383" s="10"/>
      <c r="D383" s="1"/>
      <c r="E383" s="1"/>
      <c r="F383" s="15"/>
      <c r="G383" s="2"/>
      <c r="H383" s="3"/>
      <c r="I383" s="2"/>
      <c r="J383" s="4">
        <f t="shared" si="18"/>
        <v>0</v>
      </c>
      <c r="K383" s="1">
        <v>1</v>
      </c>
      <c r="L383" s="4">
        <f t="shared" si="19"/>
        <v>0</v>
      </c>
      <c r="M383" s="1"/>
      <c r="N383" s="4"/>
      <c r="O383" s="1"/>
    </row>
    <row r="384" spans="1:15" x14ac:dyDescent="0.25">
      <c r="A384" s="1">
        <v>383</v>
      </c>
      <c r="B384" s="1"/>
      <c r="C384" s="10"/>
      <c r="D384" s="1"/>
      <c r="E384" s="1"/>
      <c r="F384" s="15"/>
      <c r="G384" s="2"/>
      <c r="H384" s="3"/>
      <c r="I384" s="2"/>
      <c r="J384" s="4">
        <f t="shared" si="18"/>
        <v>0</v>
      </c>
      <c r="K384" s="1">
        <v>1</v>
      </c>
      <c r="L384" s="4">
        <f t="shared" si="19"/>
        <v>0</v>
      </c>
      <c r="M384" s="1"/>
      <c r="N384" s="4"/>
      <c r="O384" s="1"/>
    </row>
    <row r="385" spans="1:15" x14ac:dyDescent="0.25">
      <c r="A385" s="1">
        <v>384</v>
      </c>
      <c r="B385" s="1"/>
      <c r="C385" s="10"/>
      <c r="D385" s="1"/>
      <c r="E385" s="1"/>
      <c r="F385" s="15"/>
      <c r="G385" s="2"/>
      <c r="H385" s="3"/>
      <c r="I385" s="2"/>
      <c r="J385" s="4">
        <f t="shared" si="18"/>
        <v>0</v>
      </c>
      <c r="K385" s="1">
        <v>1</v>
      </c>
      <c r="L385" s="4">
        <f t="shared" si="19"/>
        <v>0</v>
      </c>
      <c r="M385" s="1"/>
      <c r="N385" s="4"/>
      <c r="O385" s="1"/>
    </row>
    <row r="386" spans="1:15" x14ac:dyDescent="0.25">
      <c r="A386" s="1">
        <v>385</v>
      </c>
      <c r="B386" s="1"/>
      <c r="C386" s="10"/>
      <c r="D386" s="1"/>
      <c r="E386" s="1"/>
      <c r="F386" s="15"/>
      <c r="G386" s="2"/>
      <c r="H386" s="3"/>
      <c r="I386" s="2"/>
      <c r="J386" s="4">
        <f t="shared" si="18"/>
        <v>0</v>
      </c>
      <c r="K386" s="1">
        <v>1</v>
      </c>
      <c r="L386" s="4">
        <f t="shared" si="19"/>
        <v>0</v>
      </c>
      <c r="M386" s="1"/>
      <c r="N386" s="4"/>
      <c r="O386" s="1"/>
    </row>
    <row r="387" spans="1:15" x14ac:dyDescent="0.25">
      <c r="A387" s="1">
        <v>386</v>
      </c>
      <c r="B387" s="1"/>
      <c r="C387" s="10"/>
      <c r="D387" s="1"/>
      <c r="E387" s="1"/>
      <c r="F387" s="15"/>
      <c r="G387" s="2"/>
      <c r="H387" s="3"/>
      <c r="I387" s="2"/>
      <c r="J387" s="4">
        <f t="shared" si="18"/>
        <v>0</v>
      </c>
      <c r="K387" s="1">
        <v>1</v>
      </c>
      <c r="L387" s="4">
        <f t="shared" si="19"/>
        <v>0</v>
      </c>
      <c r="M387" s="1"/>
      <c r="N387" s="4"/>
      <c r="O387" s="1"/>
    </row>
    <row r="388" spans="1:15" x14ac:dyDescent="0.25">
      <c r="A388" s="1">
        <v>387</v>
      </c>
      <c r="B388" s="1"/>
      <c r="C388" s="10"/>
      <c r="D388" s="1"/>
      <c r="E388" s="1"/>
      <c r="F388" s="15"/>
      <c r="G388" s="2"/>
      <c r="H388" s="3"/>
      <c r="I388" s="2"/>
      <c r="J388" s="4">
        <f t="shared" ref="J388:J451" si="20">G388-I388</f>
        <v>0</v>
      </c>
      <c r="K388" s="1">
        <v>1</v>
      </c>
      <c r="L388" s="4">
        <f t="shared" ref="L388:L451" si="21">(G388-I388-D388)*K388</f>
        <v>0</v>
      </c>
      <c r="M388" s="1"/>
      <c r="N388" s="4"/>
      <c r="O388" s="1"/>
    </row>
    <row r="389" spans="1:15" x14ac:dyDescent="0.25">
      <c r="A389" s="1">
        <v>388</v>
      </c>
      <c r="B389" s="1"/>
      <c r="C389" s="10"/>
      <c r="D389" s="1"/>
      <c r="E389" s="1"/>
      <c r="F389" s="15"/>
      <c r="G389" s="2"/>
      <c r="H389" s="3"/>
      <c r="I389" s="2"/>
      <c r="J389" s="4">
        <f t="shared" si="20"/>
        <v>0</v>
      </c>
      <c r="K389" s="1">
        <v>1</v>
      </c>
      <c r="L389" s="4">
        <f t="shared" si="21"/>
        <v>0</v>
      </c>
      <c r="M389" s="1"/>
      <c r="N389" s="4"/>
      <c r="O389" s="1"/>
    </row>
    <row r="390" spans="1:15" x14ac:dyDescent="0.25">
      <c r="A390" s="1">
        <v>389</v>
      </c>
      <c r="B390" s="1"/>
      <c r="C390" s="10"/>
      <c r="D390" s="1"/>
      <c r="E390" s="1"/>
      <c r="F390" s="15"/>
      <c r="G390" s="2"/>
      <c r="H390" s="3"/>
      <c r="I390" s="2"/>
      <c r="J390" s="4">
        <f t="shared" si="20"/>
        <v>0</v>
      </c>
      <c r="K390" s="1">
        <v>1</v>
      </c>
      <c r="L390" s="4">
        <f t="shared" si="21"/>
        <v>0</v>
      </c>
      <c r="M390" s="1"/>
      <c r="N390" s="4"/>
      <c r="O390" s="1"/>
    </row>
    <row r="391" spans="1:15" x14ac:dyDescent="0.25">
      <c r="A391" s="1">
        <v>390</v>
      </c>
      <c r="B391" s="1"/>
      <c r="C391" s="10"/>
      <c r="D391" s="1"/>
      <c r="E391" s="1"/>
      <c r="F391" s="15"/>
      <c r="G391" s="2"/>
      <c r="H391" s="3"/>
      <c r="I391" s="2"/>
      <c r="J391" s="4">
        <f t="shared" si="20"/>
        <v>0</v>
      </c>
      <c r="K391" s="1">
        <v>1</v>
      </c>
      <c r="L391" s="4">
        <f t="shared" si="21"/>
        <v>0</v>
      </c>
      <c r="M391" s="1"/>
      <c r="N391" s="4"/>
      <c r="O391" s="1"/>
    </row>
    <row r="392" spans="1:15" x14ac:dyDescent="0.25">
      <c r="A392" s="1">
        <v>391</v>
      </c>
      <c r="B392" s="1"/>
      <c r="C392" s="10"/>
      <c r="D392" s="1"/>
      <c r="E392" s="1"/>
      <c r="F392" s="15"/>
      <c r="G392" s="2"/>
      <c r="H392" s="3"/>
      <c r="I392" s="2"/>
      <c r="J392" s="4">
        <f t="shared" si="20"/>
        <v>0</v>
      </c>
      <c r="K392" s="1">
        <v>1</v>
      </c>
      <c r="L392" s="4">
        <f t="shared" si="21"/>
        <v>0</v>
      </c>
      <c r="M392" s="1"/>
      <c r="N392" s="4"/>
      <c r="O392" s="1"/>
    </row>
    <row r="393" spans="1:15" x14ac:dyDescent="0.25">
      <c r="A393" s="1">
        <v>392</v>
      </c>
      <c r="B393" s="1"/>
      <c r="C393" s="10"/>
      <c r="D393" s="1"/>
      <c r="E393" s="1"/>
      <c r="F393" s="15"/>
      <c r="G393" s="2"/>
      <c r="H393" s="3"/>
      <c r="I393" s="2"/>
      <c r="J393" s="4">
        <f t="shared" si="20"/>
        <v>0</v>
      </c>
      <c r="K393" s="1">
        <v>1</v>
      </c>
      <c r="L393" s="4">
        <f t="shared" si="21"/>
        <v>0</v>
      </c>
      <c r="M393" s="1"/>
      <c r="N393" s="4"/>
      <c r="O393" s="1"/>
    </row>
    <row r="394" spans="1:15" x14ac:dyDescent="0.25">
      <c r="A394" s="1">
        <v>393</v>
      </c>
      <c r="B394" s="1"/>
      <c r="C394" s="10"/>
      <c r="D394" s="1"/>
      <c r="E394" s="1"/>
      <c r="F394" s="15"/>
      <c r="G394" s="2"/>
      <c r="H394" s="3"/>
      <c r="I394" s="2"/>
      <c r="J394" s="4">
        <f t="shared" si="20"/>
        <v>0</v>
      </c>
      <c r="K394" s="1">
        <v>1</v>
      </c>
      <c r="L394" s="4">
        <f t="shared" si="21"/>
        <v>0</v>
      </c>
      <c r="M394" s="1"/>
      <c r="N394" s="4"/>
      <c r="O394" s="1"/>
    </row>
    <row r="395" spans="1:15" x14ac:dyDescent="0.25">
      <c r="A395" s="1">
        <v>394</v>
      </c>
      <c r="B395" s="1"/>
      <c r="C395" s="10"/>
      <c r="D395" s="1"/>
      <c r="E395" s="1"/>
      <c r="F395" s="15"/>
      <c r="G395" s="2"/>
      <c r="H395" s="3"/>
      <c r="I395" s="2"/>
      <c r="J395" s="4">
        <f t="shared" si="20"/>
        <v>0</v>
      </c>
      <c r="K395" s="1">
        <v>1</v>
      </c>
      <c r="L395" s="4">
        <f t="shared" si="21"/>
        <v>0</v>
      </c>
      <c r="M395" s="1"/>
      <c r="N395" s="4"/>
      <c r="O395" s="1"/>
    </row>
    <row r="396" spans="1:15" x14ac:dyDescent="0.25">
      <c r="A396" s="1">
        <v>395</v>
      </c>
      <c r="B396" s="1"/>
      <c r="C396" s="10"/>
      <c r="D396" s="1"/>
      <c r="E396" s="1"/>
      <c r="F396" s="15"/>
      <c r="G396" s="2"/>
      <c r="H396" s="3"/>
      <c r="I396" s="2"/>
      <c r="J396" s="4">
        <f t="shared" si="20"/>
        <v>0</v>
      </c>
      <c r="K396" s="1">
        <v>1</v>
      </c>
      <c r="L396" s="4">
        <f t="shared" si="21"/>
        <v>0</v>
      </c>
      <c r="M396" s="1"/>
      <c r="N396" s="4"/>
      <c r="O396" s="1"/>
    </row>
    <row r="397" spans="1:15" x14ac:dyDescent="0.25">
      <c r="A397" s="1">
        <v>396</v>
      </c>
      <c r="B397" s="1"/>
      <c r="C397" s="10"/>
      <c r="D397" s="1"/>
      <c r="E397" s="1"/>
      <c r="F397" s="15"/>
      <c r="G397" s="2"/>
      <c r="H397" s="3"/>
      <c r="I397" s="2"/>
      <c r="J397" s="4">
        <f t="shared" si="20"/>
        <v>0</v>
      </c>
      <c r="K397" s="1">
        <v>1</v>
      </c>
      <c r="L397" s="4">
        <f t="shared" si="21"/>
        <v>0</v>
      </c>
      <c r="M397" s="1"/>
      <c r="N397" s="4"/>
      <c r="O397" s="1"/>
    </row>
    <row r="398" spans="1:15" x14ac:dyDescent="0.25">
      <c r="A398" s="1">
        <v>397</v>
      </c>
      <c r="B398" s="1"/>
      <c r="C398" s="10"/>
      <c r="D398" s="1"/>
      <c r="E398" s="1"/>
      <c r="F398" s="15"/>
      <c r="G398" s="2"/>
      <c r="H398" s="3"/>
      <c r="I398" s="2"/>
      <c r="J398" s="4">
        <f t="shared" si="20"/>
        <v>0</v>
      </c>
      <c r="K398" s="1">
        <v>1</v>
      </c>
      <c r="L398" s="4">
        <f t="shared" si="21"/>
        <v>0</v>
      </c>
      <c r="M398" s="1"/>
      <c r="N398" s="4"/>
      <c r="O398" s="1"/>
    </row>
    <row r="399" spans="1:15" x14ac:dyDescent="0.25">
      <c r="A399" s="1">
        <v>398</v>
      </c>
      <c r="B399" s="1"/>
      <c r="C399" s="10"/>
      <c r="D399" s="1"/>
      <c r="E399" s="1"/>
      <c r="F399" s="15"/>
      <c r="G399" s="2"/>
      <c r="H399" s="3"/>
      <c r="I399" s="2"/>
      <c r="J399" s="4">
        <f t="shared" si="20"/>
        <v>0</v>
      </c>
      <c r="K399" s="1">
        <v>1</v>
      </c>
      <c r="L399" s="4">
        <f t="shared" si="21"/>
        <v>0</v>
      </c>
      <c r="M399" s="1"/>
      <c r="N399" s="4"/>
      <c r="O399" s="1"/>
    </row>
    <row r="400" spans="1:15" x14ac:dyDescent="0.25">
      <c r="A400" s="1">
        <v>399</v>
      </c>
      <c r="B400" s="1"/>
      <c r="C400" s="10"/>
      <c r="D400" s="1"/>
      <c r="E400" s="1"/>
      <c r="F400" s="15"/>
      <c r="G400" s="2"/>
      <c r="H400" s="3"/>
      <c r="I400" s="2"/>
      <c r="J400" s="4">
        <f t="shared" si="20"/>
        <v>0</v>
      </c>
      <c r="K400" s="1">
        <v>1</v>
      </c>
      <c r="L400" s="4">
        <f t="shared" si="21"/>
        <v>0</v>
      </c>
      <c r="M400" s="1"/>
      <c r="N400" s="4"/>
      <c r="O400" s="1"/>
    </row>
    <row r="401" spans="1:15" x14ac:dyDescent="0.25">
      <c r="A401" s="1">
        <v>400</v>
      </c>
      <c r="B401" s="1"/>
      <c r="C401" s="10"/>
      <c r="D401" s="1"/>
      <c r="E401" s="1"/>
      <c r="F401" s="15"/>
      <c r="G401" s="2"/>
      <c r="H401" s="3"/>
      <c r="I401" s="2"/>
      <c r="J401" s="4">
        <f t="shared" si="20"/>
        <v>0</v>
      </c>
      <c r="K401" s="1">
        <v>1</v>
      </c>
      <c r="L401" s="4">
        <f t="shared" si="21"/>
        <v>0</v>
      </c>
      <c r="M401" s="1"/>
      <c r="N401" s="4"/>
      <c r="O401" s="1"/>
    </row>
    <row r="402" spans="1:15" x14ac:dyDescent="0.25">
      <c r="A402" s="1">
        <v>401</v>
      </c>
      <c r="B402" s="1"/>
      <c r="C402" s="10"/>
      <c r="D402" s="1"/>
      <c r="E402" s="1"/>
      <c r="F402" s="15"/>
      <c r="G402" s="2"/>
      <c r="H402" s="3"/>
      <c r="I402" s="2"/>
      <c r="J402" s="4">
        <f t="shared" si="20"/>
        <v>0</v>
      </c>
      <c r="K402" s="1">
        <v>1</v>
      </c>
      <c r="L402" s="4">
        <f t="shared" si="21"/>
        <v>0</v>
      </c>
      <c r="M402" s="1"/>
      <c r="N402" s="4"/>
      <c r="O402" s="1"/>
    </row>
    <row r="403" spans="1:15" x14ac:dyDescent="0.25">
      <c r="A403" s="1">
        <v>402</v>
      </c>
      <c r="B403" s="1"/>
      <c r="C403" s="10"/>
      <c r="D403" s="1"/>
      <c r="E403" s="1"/>
      <c r="F403" s="15"/>
      <c r="G403" s="2"/>
      <c r="H403" s="3"/>
      <c r="I403" s="2"/>
      <c r="J403" s="4">
        <f t="shared" si="20"/>
        <v>0</v>
      </c>
      <c r="K403" s="1">
        <v>1</v>
      </c>
      <c r="L403" s="4">
        <f t="shared" si="21"/>
        <v>0</v>
      </c>
      <c r="M403" s="1"/>
      <c r="N403" s="4"/>
      <c r="O403" s="1"/>
    </row>
    <row r="404" spans="1:15" x14ac:dyDescent="0.25">
      <c r="A404" s="1">
        <v>403</v>
      </c>
      <c r="B404" s="1"/>
      <c r="C404" s="10"/>
      <c r="D404" s="1"/>
      <c r="E404" s="1"/>
      <c r="F404" s="15"/>
      <c r="G404" s="2"/>
      <c r="H404" s="3"/>
      <c r="I404" s="2"/>
      <c r="J404" s="4">
        <f t="shared" si="20"/>
        <v>0</v>
      </c>
      <c r="K404" s="1">
        <v>1</v>
      </c>
      <c r="L404" s="4">
        <f t="shared" si="21"/>
        <v>0</v>
      </c>
      <c r="M404" s="1"/>
      <c r="N404" s="4"/>
      <c r="O404" s="1"/>
    </row>
    <row r="405" spans="1:15" x14ac:dyDescent="0.25">
      <c r="A405" s="1">
        <v>404</v>
      </c>
      <c r="B405" s="1"/>
      <c r="C405" s="10"/>
      <c r="D405" s="1"/>
      <c r="E405" s="1"/>
      <c r="F405" s="15"/>
      <c r="G405" s="2"/>
      <c r="H405" s="3"/>
      <c r="I405" s="2"/>
      <c r="J405" s="4">
        <f t="shared" si="20"/>
        <v>0</v>
      </c>
      <c r="K405" s="1">
        <v>1</v>
      </c>
      <c r="L405" s="4">
        <f t="shared" si="21"/>
        <v>0</v>
      </c>
      <c r="M405" s="1"/>
      <c r="N405" s="4"/>
      <c r="O405" s="1"/>
    </row>
    <row r="406" spans="1:15" x14ac:dyDescent="0.25">
      <c r="A406" s="1">
        <v>405</v>
      </c>
      <c r="B406" s="1"/>
      <c r="C406" s="10"/>
      <c r="D406" s="1"/>
      <c r="E406" s="1"/>
      <c r="F406" s="15"/>
      <c r="G406" s="2"/>
      <c r="H406" s="3"/>
      <c r="I406" s="2"/>
      <c r="J406" s="4">
        <f t="shared" si="20"/>
        <v>0</v>
      </c>
      <c r="K406" s="1">
        <v>1</v>
      </c>
      <c r="L406" s="4">
        <f t="shared" si="21"/>
        <v>0</v>
      </c>
      <c r="M406" s="1"/>
      <c r="N406" s="4"/>
      <c r="O406" s="1"/>
    </row>
    <row r="407" spans="1:15" x14ac:dyDescent="0.25">
      <c r="A407" s="1">
        <v>406</v>
      </c>
      <c r="B407" s="1"/>
      <c r="C407" s="10"/>
      <c r="D407" s="1"/>
      <c r="E407" s="1"/>
      <c r="F407" s="15"/>
      <c r="G407" s="2"/>
      <c r="H407" s="3"/>
      <c r="I407" s="2"/>
      <c r="J407" s="4">
        <f t="shared" si="20"/>
        <v>0</v>
      </c>
      <c r="K407" s="1">
        <v>1</v>
      </c>
      <c r="L407" s="4">
        <f t="shared" si="21"/>
        <v>0</v>
      </c>
      <c r="M407" s="1"/>
      <c r="N407" s="4"/>
      <c r="O407" s="1"/>
    </row>
    <row r="408" spans="1:15" x14ac:dyDescent="0.25">
      <c r="A408" s="1">
        <v>407</v>
      </c>
      <c r="B408" s="1"/>
      <c r="C408" s="10"/>
      <c r="D408" s="1"/>
      <c r="E408" s="1"/>
      <c r="F408" s="15"/>
      <c r="G408" s="2"/>
      <c r="H408" s="3"/>
      <c r="I408" s="2"/>
      <c r="J408" s="4">
        <f t="shared" si="20"/>
        <v>0</v>
      </c>
      <c r="K408" s="1">
        <v>1</v>
      </c>
      <c r="L408" s="4">
        <f t="shared" si="21"/>
        <v>0</v>
      </c>
      <c r="M408" s="1"/>
      <c r="N408" s="4"/>
      <c r="O408" s="1"/>
    </row>
    <row r="409" spans="1:15" x14ac:dyDescent="0.25">
      <c r="A409" s="1">
        <v>408</v>
      </c>
      <c r="B409" s="1"/>
      <c r="C409" s="10"/>
      <c r="D409" s="1"/>
      <c r="E409" s="1"/>
      <c r="F409" s="15"/>
      <c r="G409" s="2"/>
      <c r="H409" s="3"/>
      <c r="I409" s="2"/>
      <c r="J409" s="4">
        <f t="shared" si="20"/>
        <v>0</v>
      </c>
      <c r="K409" s="1">
        <v>1</v>
      </c>
      <c r="L409" s="4">
        <f t="shared" si="21"/>
        <v>0</v>
      </c>
      <c r="M409" s="1"/>
      <c r="N409" s="4"/>
      <c r="O409" s="1"/>
    </row>
    <row r="410" spans="1:15" x14ac:dyDescent="0.25">
      <c r="A410" s="1">
        <v>409</v>
      </c>
      <c r="B410" s="1"/>
      <c r="C410" s="10"/>
      <c r="D410" s="1"/>
      <c r="E410" s="1"/>
      <c r="F410" s="15"/>
      <c r="G410" s="2"/>
      <c r="H410" s="3"/>
      <c r="I410" s="2"/>
      <c r="J410" s="4">
        <f t="shared" si="20"/>
        <v>0</v>
      </c>
      <c r="K410" s="1">
        <v>1</v>
      </c>
      <c r="L410" s="4">
        <f t="shared" si="21"/>
        <v>0</v>
      </c>
      <c r="M410" s="1"/>
      <c r="N410" s="4"/>
      <c r="O410" s="1"/>
    </row>
    <row r="411" spans="1:15" x14ac:dyDescent="0.25">
      <c r="A411" s="1">
        <v>410</v>
      </c>
      <c r="B411" s="1"/>
      <c r="C411" s="10"/>
      <c r="D411" s="1"/>
      <c r="E411" s="1"/>
      <c r="F411" s="15"/>
      <c r="G411" s="2"/>
      <c r="H411" s="3"/>
      <c r="I411" s="2"/>
      <c r="J411" s="4">
        <f t="shared" si="20"/>
        <v>0</v>
      </c>
      <c r="K411" s="1">
        <v>1</v>
      </c>
      <c r="L411" s="4">
        <f t="shared" si="21"/>
        <v>0</v>
      </c>
      <c r="M411" s="1"/>
      <c r="N411" s="4"/>
      <c r="O411" s="1"/>
    </row>
    <row r="412" spans="1:15" x14ac:dyDescent="0.25">
      <c r="A412" s="1">
        <v>411</v>
      </c>
      <c r="B412" s="1"/>
      <c r="C412" s="10"/>
      <c r="D412" s="1"/>
      <c r="E412" s="1"/>
      <c r="F412" s="15"/>
      <c r="G412" s="2"/>
      <c r="H412" s="3"/>
      <c r="I412" s="2"/>
      <c r="J412" s="4">
        <f t="shared" si="20"/>
        <v>0</v>
      </c>
      <c r="K412" s="1">
        <v>1</v>
      </c>
      <c r="L412" s="4">
        <f t="shared" si="21"/>
        <v>0</v>
      </c>
      <c r="M412" s="1"/>
      <c r="N412" s="4"/>
      <c r="O412" s="1"/>
    </row>
    <row r="413" spans="1:15" x14ac:dyDescent="0.25">
      <c r="A413" s="1">
        <v>412</v>
      </c>
      <c r="B413" s="1"/>
      <c r="C413" s="10"/>
      <c r="D413" s="1"/>
      <c r="E413" s="1"/>
      <c r="F413" s="15"/>
      <c r="G413" s="2"/>
      <c r="H413" s="3"/>
      <c r="I413" s="2"/>
      <c r="J413" s="4">
        <f t="shared" si="20"/>
        <v>0</v>
      </c>
      <c r="K413" s="1">
        <v>1</v>
      </c>
      <c r="L413" s="4">
        <f t="shared" si="21"/>
        <v>0</v>
      </c>
      <c r="M413" s="1"/>
      <c r="N413" s="4"/>
      <c r="O413" s="1"/>
    </row>
    <row r="414" spans="1:15" x14ac:dyDescent="0.25">
      <c r="A414" s="1">
        <v>413</v>
      </c>
      <c r="B414" s="1"/>
      <c r="C414" s="10"/>
      <c r="D414" s="1"/>
      <c r="E414" s="1"/>
      <c r="F414" s="15"/>
      <c r="G414" s="2"/>
      <c r="H414" s="3"/>
      <c r="I414" s="2"/>
      <c r="J414" s="4">
        <f t="shared" si="20"/>
        <v>0</v>
      </c>
      <c r="K414" s="1">
        <v>1</v>
      </c>
      <c r="L414" s="4">
        <f t="shared" si="21"/>
        <v>0</v>
      </c>
      <c r="M414" s="1"/>
      <c r="N414" s="4"/>
      <c r="O414" s="1"/>
    </row>
    <row r="415" spans="1:15" x14ac:dyDescent="0.25">
      <c r="A415" s="1">
        <v>414</v>
      </c>
      <c r="B415" s="1"/>
      <c r="C415" s="10"/>
      <c r="D415" s="1"/>
      <c r="E415" s="1"/>
      <c r="F415" s="15"/>
      <c r="G415" s="2"/>
      <c r="H415" s="3"/>
      <c r="I415" s="2"/>
      <c r="J415" s="4">
        <f t="shared" si="20"/>
        <v>0</v>
      </c>
      <c r="K415" s="1">
        <v>1</v>
      </c>
      <c r="L415" s="4">
        <f t="shared" si="21"/>
        <v>0</v>
      </c>
      <c r="M415" s="1"/>
      <c r="N415" s="4"/>
      <c r="O415" s="1"/>
    </row>
    <row r="416" spans="1:15" x14ac:dyDescent="0.25">
      <c r="A416" s="1">
        <v>415</v>
      </c>
      <c r="B416" s="1"/>
      <c r="C416" s="10"/>
      <c r="D416" s="1"/>
      <c r="E416" s="1"/>
      <c r="F416" s="15"/>
      <c r="G416" s="2"/>
      <c r="H416" s="3"/>
      <c r="I416" s="2"/>
      <c r="J416" s="4">
        <f t="shared" si="20"/>
        <v>0</v>
      </c>
      <c r="K416" s="1">
        <v>1</v>
      </c>
      <c r="L416" s="4">
        <f t="shared" si="21"/>
        <v>0</v>
      </c>
      <c r="M416" s="1"/>
      <c r="N416" s="4"/>
      <c r="O416" s="1"/>
    </row>
    <row r="417" spans="1:15" x14ac:dyDescent="0.25">
      <c r="A417" s="1">
        <v>416</v>
      </c>
      <c r="B417" s="1"/>
      <c r="C417" s="10"/>
      <c r="D417" s="1"/>
      <c r="E417" s="1"/>
      <c r="F417" s="15"/>
      <c r="G417" s="2"/>
      <c r="H417" s="3"/>
      <c r="I417" s="2"/>
      <c r="J417" s="4">
        <f t="shared" si="20"/>
        <v>0</v>
      </c>
      <c r="K417" s="1">
        <v>1</v>
      </c>
      <c r="L417" s="4">
        <f t="shared" si="21"/>
        <v>0</v>
      </c>
      <c r="M417" s="1"/>
      <c r="N417" s="4"/>
      <c r="O417" s="1"/>
    </row>
    <row r="418" spans="1:15" x14ac:dyDescent="0.25">
      <c r="A418" s="1">
        <v>417</v>
      </c>
      <c r="B418" s="1"/>
      <c r="C418" s="10"/>
      <c r="D418" s="1"/>
      <c r="E418" s="1"/>
      <c r="F418" s="15"/>
      <c r="G418" s="2"/>
      <c r="H418" s="3"/>
      <c r="I418" s="2"/>
      <c r="J418" s="4">
        <f t="shared" si="20"/>
        <v>0</v>
      </c>
      <c r="K418" s="1">
        <v>1</v>
      </c>
      <c r="L418" s="4">
        <f t="shared" si="21"/>
        <v>0</v>
      </c>
      <c r="M418" s="1"/>
      <c r="N418" s="4"/>
      <c r="O418" s="1"/>
    </row>
    <row r="419" spans="1:15" x14ac:dyDescent="0.25">
      <c r="A419" s="1">
        <v>418</v>
      </c>
      <c r="B419" s="1"/>
      <c r="C419" s="10"/>
      <c r="D419" s="1"/>
      <c r="E419" s="1"/>
      <c r="F419" s="15"/>
      <c r="G419" s="2"/>
      <c r="H419" s="3"/>
      <c r="I419" s="2"/>
      <c r="J419" s="4">
        <f t="shared" si="20"/>
        <v>0</v>
      </c>
      <c r="K419" s="1">
        <v>1</v>
      </c>
      <c r="L419" s="4">
        <f t="shared" si="21"/>
        <v>0</v>
      </c>
      <c r="M419" s="1"/>
      <c r="N419" s="4"/>
      <c r="O419" s="1"/>
    </row>
    <row r="420" spans="1:15" x14ac:dyDescent="0.25">
      <c r="A420" s="1">
        <v>419</v>
      </c>
      <c r="B420" s="1"/>
      <c r="C420" s="10"/>
      <c r="D420" s="1"/>
      <c r="E420" s="1"/>
      <c r="F420" s="15"/>
      <c r="G420" s="2"/>
      <c r="H420" s="3"/>
      <c r="I420" s="2"/>
      <c r="J420" s="4">
        <f t="shared" si="20"/>
        <v>0</v>
      </c>
      <c r="K420" s="1">
        <v>1</v>
      </c>
      <c r="L420" s="4">
        <f t="shared" si="21"/>
        <v>0</v>
      </c>
      <c r="M420" s="1"/>
      <c r="N420" s="4"/>
      <c r="O420" s="1"/>
    </row>
    <row r="421" spans="1:15" x14ac:dyDescent="0.25">
      <c r="A421" s="1">
        <v>420</v>
      </c>
      <c r="B421" s="1"/>
      <c r="C421" s="10"/>
      <c r="D421" s="1"/>
      <c r="E421" s="1"/>
      <c r="F421" s="15"/>
      <c r="G421" s="2"/>
      <c r="H421" s="3"/>
      <c r="I421" s="2"/>
      <c r="J421" s="4">
        <f t="shared" si="20"/>
        <v>0</v>
      </c>
      <c r="K421" s="1">
        <v>1</v>
      </c>
      <c r="L421" s="4">
        <f t="shared" si="21"/>
        <v>0</v>
      </c>
      <c r="M421" s="1"/>
      <c r="N421" s="4"/>
      <c r="O421" s="1"/>
    </row>
    <row r="422" spans="1:15" x14ac:dyDescent="0.25">
      <c r="A422" s="1">
        <v>421</v>
      </c>
      <c r="B422" s="1"/>
      <c r="C422" s="10"/>
      <c r="D422" s="1"/>
      <c r="E422" s="1"/>
      <c r="F422" s="15"/>
      <c r="G422" s="2"/>
      <c r="H422" s="3"/>
      <c r="I422" s="2"/>
      <c r="J422" s="4">
        <f t="shared" si="20"/>
        <v>0</v>
      </c>
      <c r="K422" s="1">
        <v>1</v>
      </c>
      <c r="L422" s="4">
        <f t="shared" si="21"/>
        <v>0</v>
      </c>
      <c r="M422" s="1"/>
      <c r="N422" s="4"/>
      <c r="O422" s="1"/>
    </row>
    <row r="423" spans="1:15" x14ac:dyDescent="0.25">
      <c r="A423" s="1">
        <v>422</v>
      </c>
      <c r="B423" s="1"/>
      <c r="C423" s="10"/>
      <c r="D423" s="1"/>
      <c r="E423" s="1"/>
      <c r="F423" s="15"/>
      <c r="G423" s="2"/>
      <c r="H423" s="3"/>
      <c r="I423" s="2"/>
      <c r="J423" s="4">
        <f t="shared" si="20"/>
        <v>0</v>
      </c>
      <c r="K423" s="1">
        <v>1</v>
      </c>
      <c r="L423" s="4">
        <f t="shared" si="21"/>
        <v>0</v>
      </c>
      <c r="M423" s="1"/>
      <c r="N423" s="4"/>
      <c r="O423" s="1"/>
    </row>
    <row r="424" spans="1:15" x14ac:dyDescent="0.25">
      <c r="A424" s="1">
        <v>423</v>
      </c>
      <c r="B424" s="1"/>
      <c r="C424" s="10"/>
      <c r="D424" s="1"/>
      <c r="E424" s="1"/>
      <c r="F424" s="15"/>
      <c r="G424" s="2"/>
      <c r="H424" s="3"/>
      <c r="I424" s="2"/>
      <c r="J424" s="4">
        <f t="shared" si="20"/>
        <v>0</v>
      </c>
      <c r="K424" s="1">
        <v>1</v>
      </c>
      <c r="L424" s="4">
        <f t="shared" si="21"/>
        <v>0</v>
      </c>
      <c r="M424" s="1"/>
      <c r="N424" s="4"/>
      <c r="O424" s="1"/>
    </row>
    <row r="425" spans="1:15" x14ac:dyDescent="0.25">
      <c r="A425" s="1">
        <v>424</v>
      </c>
      <c r="B425" s="1"/>
      <c r="C425" s="10"/>
      <c r="D425" s="1"/>
      <c r="E425" s="1"/>
      <c r="F425" s="15"/>
      <c r="G425" s="2"/>
      <c r="H425" s="3"/>
      <c r="I425" s="2"/>
      <c r="J425" s="4">
        <f t="shared" si="20"/>
        <v>0</v>
      </c>
      <c r="K425" s="1">
        <v>1</v>
      </c>
      <c r="L425" s="4">
        <f t="shared" si="21"/>
        <v>0</v>
      </c>
      <c r="M425" s="1"/>
      <c r="N425" s="4"/>
      <c r="O425" s="1"/>
    </row>
    <row r="426" spans="1:15" x14ac:dyDescent="0.25">
      <c r="A426" s="1">
        <v>425</v>
      </c>
      <c r="B426" s="1"/>
      <c r="C426" s="10"/>
      <c r="D426" s="1"/>
      <c r="E426" s="1"/>
      <c r="F426" s="15"/>
      <c r="G426" s="2"/>
      <c r="H426" s="3"/>
      <c r="I426" s="2"/>
      <c r="J426" s="4">
        <f t="shared" si="20"/>
        <v>0</v>
      </c>
      <c r="K426" s="1">
        <v>1</v>
      </c>
      <c r="L426" s="4">
        <f t="shared" si="21"/>
        <v>0</v>
      </c>
      <c r="M426" s="1"/>
      <c r="N426" s="4"/>
      <c r="O426" s="1"/>
    </row>
    <row r="427" spans="1:15" x14ac:dyDescent="0.25">
      <c r="A427" s="1">
        <v>426</v>
      </c>
      <c r="B427" s="1"/>
      <c r="C427" s="10"/>
      <c r="D427" s="1"/>
      <c r="E427" s="1"/>
      <c r="F427" s="15"/>
      <c r="G427" s="2"/>
      <c r="H427" s="3"/>
      <c r="I427" s="2"/>
      <c r="J427" s="4">
        <f t="shared" si="20"/>
        <v>0</v>
      </c>
      <c r="K427" s="1">
        <v>1</v>
      </c>
      <c r="L427" s="4">
        <f t="shared" si="21"/>
        <v>0</v>
      </c>
      <c r="M427" s="1"/>
      <c r="N427" s="4"/>
      <c r="O427" s="1"/>
    </row>
    <row r="428" spans="1:15" x14ac:dyDescent="0.25">
      <c r="A428" s="1">
        <v>427</v>
      </c>
      <c r="B428" s="1"/>
      <c r="C428" s="10"/>
      <c r="D428" s="1"/>
      <c r="E428" s="1"/>
      <c r="F428" s="15"/>
      <c r="G428" s="2"/>
      <c r="H428" s="3"/>
      <c r="I428" s="2"/>
      <c r="J428" s="4">
        <f t="shared" si="20"/>
        <v>0</v>
      </c>
      <c r="K428" s="1">
        <v>1</v>
      </c>
      <c r="L428" s="4">
        <f t="shared" si="21"/>
        <v>0</v>
      </c>
      <c r="M428" s="1"/>
      <c r="N428" s="4"/>
      <c r="O428" s="1"/>
    </row>
    <row r="429" spans="1:15" x14ac:dyDescent="0.25">
      <c r="A429" s="1">
        <v>428</v>
      </c>
      <c r="B429" s="1"/>
      <c r="C429" s="10"/>
      <c r="D429" s="1"/>
      <c r="E429" s="1"/>
      <c r="F429" s="15"/>
      <c r="G429" s="2"/>
      <c r="H429" s="3"/>
      <c r="I429" s="2"/>
      <c r="J429" s="4">
        <f t="shared" si="20"/>
        <v>0</v>
      </c>
      <c r="K429" s="1">
        <v>1</v>
      </c>
      <c r="L429" s="4">
        <f t="shared" si="21"/>
        <v>0</v>
      </c>
      <c r="M429" s="1"/>
      <c r="N429" s="4"/>
      <c r="O429" s="1"/>
    </row>
    <row r="430" spans="1:15" x14ac:dyDescent="0.25">
      <c r="A430" s="1">
        <v>429</v>
      </c>
      <c r="B430" s="1"/>
      <c r="C430" s="10"/>
      <c r="D430" s="1"/>
      <c r="E430" s="1"/>
      <c r="F430" s="15"/>
      <c r="G430" s="2"/>
      <c r="H430" s="3"/>
      <c r="I430" s="2"/>
      <c r="J430" s="4">
        <f t="shared" si="20"/>
        <v>0</v>
      </c>
      <c r="K430" s="1">
        <v>1</v>
      </c>
      <c r="L430" s="4">
        <f t="shared" si="21"/>
        <v>0</v>
      </c>
      <c r="M430" s="1"/>
      <c r="N430" s="4"/>
      <c r="O430" s="1"/>
    </row>
    <row r="431" spans="1:15" x14ac:dyDescent="0.25">
      <c r="A431" s="1">
        <v>430</v>
      </c>
      <c r="B431" s="1"/>
      <c r="C431" s="10"/>
      <c r="D431" s="1"/>
      <c r="E431" s="1"/>
      <c r="F431" s="15"/>
      <c r="G431" s="2"/>
      <c r="H431" s="3"/>
      <c r="I431" s="2"/>
      <c r="J431" s="4">
        <f t="shared" si="20"/>
        <v>0</v>
      </c>
      <c r="K431" s="1">
        <v>1</v>
      </c>
      <c r="L431" s="4">
        <f t="shared" si="21"/>
        <v>0</v>
      </c>
      <c r="M431" s="1"/>
      <c r="N431" s="4"/>
      <c r="O431" s="1"/>
    </row>
    <row r="432" spans="1:15" x14ac:dyDescent="0.25">
      <c r="A432" s="1">
        <v>431</v>
      </c>
      <c r="B432" s="1"/>
      <c r="C432" s="10"/>
      <c r="D432" s="1"/>
      <c r="E432" s="1"/>
      <c r="F432" s="15"/>
      <c r="G432" s="2"/>
      <c r="H432" s="3"/>
      <c r="I432" s="2"/>
      <c r="J432" s="4">
        <f t="shared" si="20"/>
        <v>0</v>
      </c>
      <c r="K432" s="1">
        <v>1</v>
      </c>
      <c r="L432" s="4">
        <f t="shared" si="21"/>
        <v>0</v>
      </c>
      <c r="M432" s="1"/>
      <c r="N432" s="4"/>
      <c r="O432" s="1"/>
    </row>
    <row r="433" spans="1:15" x14ac:dyDescent="0.25">
      <c r="A433" s="1">
        <v>432</v>
      </c>
      <c r="B433" s="1"/>
      <c r="C433" s="10"/>
      <c r="D433" s="1"/>
      <c r="E433" s="1"/>
      <c r="F433" s="15"/>
      <c r="G433" s="2"/>
      <c r="H433" s="3"/>
      <c r="I433" s="2"/>
      <c r="J433" s="4">
        <f t="shared" si="20"/>
        <v>0</v>
      </c>
      <c r="K433" s="1">
        <v>1</v>
      </c>
      <c r="L433" s="4">
        <f t="shared" si="21"/>
        <v>0</v>
      </c>
      <c r="M433" s="1"/>
      <c r="N433" s="4"/>
      <c r="O433" s="1"/>
    </row>
    <row r="434" spans="1:15" x14ac:dyDescent="0.25">
      <c r="A434" s="1">
        <v>433</v>
      </c>
      <c r="B434" s="1"/>
      <c r="C434" s="10"/>
      <c r="D434" s="1"/>
      <c r="E434" s="1"/>
      <c r="F434" s="15"/>
      <c r="G434" s="2"/>
      <c r="H434" s="3"/>
      <c r="I434" s="2"/>
      <c r="J434" s="4">
        <f t="shared" si="20"/>
        <v>0</v>
      </c>
      <c r="K434" s="1">
        <v>1</v>
      </c>
      <c r="L434" s="4">
        <f t="shared" si="21"/>
        <v>0</v>
      </c>
      <c r="M434" s="1"/>
      <c r="N434" s="4"/>
      <c r="O434" s="1"/>
    </row>
    <row r="435" spans="1:15" x14ac:dyDescent="0.25">
      <c r="A435" s="1">
        <v>434</v>
      </c>
      <c r="B435" s="1"/>
      <c r="C435" s="10"/>
      <c r="D435" s="1"/>
      <c r="E435" s="1"/>
      <c r="F435" s="15"/>
      <c r="G435" s="2"/>
      <c r="H435" s="3"/>
      <c r="I435" s="2"/>
      <c r="J435" s="4">
        <f t="shared" si="20"/>
        <v>0</v>
      </c>
      <c r="K435" s="1">
        <v>1</v>
      </c>
      <c r="L435" s="4">
        <f t="shared" si="21"/>
        <v>0</v>
      </c>
      <c r="M435" s="1"/>
      <c r="N435" s="4"/>
      <c r="O435" s="1"/>
    </row>
    <row r="436" spans="1:15" x14ac:dyDescent="0.25">
      <c r="A436" s="1">
        <v>435</v>
      </c>
      <c r="B436" s="1"/>
      <c r="C436" s="10"/>
      <c r="D436" s="1"/>
      <c r="E436" s="1"/>
      <c r="F436" s="15"/>
      <c r="G436" s="2"/>
      <c r="H436" s="3"/>
      <c r="I436" s="2"/>
      <c r="J436" s="4">
        <f t="shared" si="20"/>
        <v>0</v>
      </c>
      <c r="K436" s="1">
        <v>1</v>
      </c>
      <c r="L436" s="4">
        <f t="shared" si="21"/>
        <v>0</v>
      </c>
      <c r="M436" s="1"/>
      <c r="N436" s="4"/>
      <c r="O436" s="1"/>
    </row>
    <row r="437" spans="1:15" x14ac:dyDescent="0.25">
      <c r="A437" s="1">
        <v>436</v>
      </c>
      <c r="B437" s="1"/>
      <c r="C437" s="10"/>
      <c r="D437" s="1"/>
      <c r="E437" s="1"/>
      <c r="F437" s="15"/>
      <c r="G437" s="2"/>
      <c r="H437" s="3"/>
      <c r="I437" s="2"/>
      <c r="J437" s="4">
        <f t="shared" si="20"/>
        <v>0</v>
      </c>
      <c r="K437" s="1">
        <v>1</v>
      </c>
      <c r="L437" s="4">
        <f t="shared" si="21"/>
        <v>0</v>
      </c>
      <c r="M437" s="1"/>
      <c r="N437" s="4"/>
      <c r="O437" s="1"/>
    </row>
    <row r="438" spans="1:15" x14ac:dyDescent="0.25">
      <c r="A438" s="1">
        <v>437</v>
      </c>
      <c r="B438" s="1"/>
      <c r="C438" s="10"/>
      <c r="D438" s="1"/>
      <c r="E438" s="1"/>
      <c r="F438" s="15"/>
      <c r="G438" s="2"/>
      <c r="H438" s="3"/>
      <c r="I438" s="2"/>
      <c r="J438" s="4">
        <f t="shared" si="20"/>
        <v>0</v>
      </c>
      <c r="K438" s="1">
        <v>1</v>
      </c>
      <c r="L438" s="4">
        <f t="shared" si="21"/>
        <v>0</v>
      </c>
      <c r="M438" s="1"/>
      <c r="N438" s="4"/>
      <c r="O438" s="1"/>
    </row>
    <row r="439" spans="1:15" x14ac:dyDescent="0.25">
      <c r="A439" s="1">
        <v>438</v>
      </c>
      <c r="B439" s="1"/>
      <c r="C439" s="10"/>
      <c r="D439" s="1"/>
      <c r="E439" s="1"/>
      <c r="F439" s="15"/>
      <c r="G439" s="2"/>
      <c r="H439" s="3"/>
      <c r="I439" s="2"/>
      <c r="J439" s="4">
        <f t="shared" si="20"/>
        <v>0</v>
      </c>
      <c r="K439" s="1">
        <v>1</v>
      </c>
      <c r="L439" s="4">
        <f t="shared" si="21"/>
        <v>0</v>
      </c>
      <c r="M439" s="1"/>
      <c r="N439" s="4"/>
      <c r="O439" s="1"/>
    </row>
    <row r="440" spans="1:15" x14ac:dyDescent="0.25">
      <c r="A440" s="1">
        <v>439</v>
      </c>
      <c r="B440" s="1"/>
      <c r="C440" s="10"/>
      <c r="D440" s="1"/>
      <c r="E440" s="1"/>
      <c r="F440" s="15"/>
      <c r="G440" s="2"/>
      <c r="H440" s="3"/>
      <c r="I440" s="2"/>
      <c r="J440" s="4">
        <f t="shared" si="20"/>
        <v>0</v>
      </c>
      <c r="K440" s="1">
        <v>1</v>
      </c>
      <c r="L440" s="4">
        <f t="shared" si="21"/>
        <v>0</v>
      </c>
      <c r="M440" s="1"/>
      <c r="N440" s="4"/>
      <c r="O440" s="1"/>
    </row>
    <row r="441" spans="1:15" x14ac:dyDescent="0.25">
      <c r="A441" s="1">
        <v>440</v>
      </c>
      <c r="B441" s="1"/>
      <c r="C441" s="10"/>
      <c r="D441" s="1"/>
      <c r="E441" s="1"/>
      <c r="F441" s="15"/>
      <c r="G441" s="2"/>
      <c r="H441" s="3"/>
      <c r="I441" s="2"/>
      <c r="J441" s="4">
        <f t="shared" si="20"/>
        <v>0</v>
      </c>
      <c r="K441" s="1">
        <v>1</v>
      </c>
      <c r="L441" s="4">
        <f t="shared" si="21"/>
        <v>0</v>
      </c>
      <c r="M441" s="1"/>
      <c r="N441" s="4"/>
      <c r="O441" s="1"/>
    </row>
    <row r="442" spans="1:15" x14ac:dyDescent="0.25">
      <c r="A442" s="1">
        <v>441</v>
      </c>
      <c r="B442" s="1"/>
      <c r="C442" s="10"/>
      <c r="D442" s="1"/>
      <c r="E442" s="1"/>
      <c r="F442" s="15"/>
      <c r="G442" s="2"/>
      <c r="H442" s="3"/>
      <c r="I442" s="2"/>
      <c r="J442" s="4">
        <f t="shared" si="20"/>
        <v>0</v>
      </c>
      <c r="K442" s="1">
        <v>1</v>
      </c>
      <c r="L442" s="4">
        <f t="shared" si="21"/>
        <v>0</v>
      </c>
      <c r="M442" s="1"/>
      <c r="N442" s="4"/>
      <c r="O442" s="1"/>
    </row>
    <row r="443" spans="1:15" x14ac:dyDescent="0.25">
      <c r="A443" s="1">
        <v>442</v>
      </c>
      <c r="B443" s="1"/>
      <c r="C443" s="10"/>
      <c r="D443" s="1"/>
      <c r="E443" s="1"/>
      <c r="F443" s="15"/>
      <c r="G443" s="2"/>
      <c r="H443" s="3"/>
      <c r="I443" s="2"/>
      <c r="J443" s="4">
        <f t="shared" si="20"/>
        <v>0</v>
      </c>
      <c r="K443" s="1">
        <v>1</v>
      </c>
      <c r="L443" s="4">
        <f t="shared" si="21"/>
        <v>0</v>
      </c>
      <c r="M443" s="1"/>
      <c r="N443" s="4"/>
      <c r="O443" s="1"/>
    </row>
    <row r="444" spans="1:15" x14ac:dyDescent="0.25">
      <c r="A444" s="1">
        <v>443</v>
      </c>
      <c r="B444" s="1"/>
      <c r="C444" s="10"/>
      <c r="D444" s="1"/>
      <c r="E444" s="1"/>
      <c r="F444" s="15"/>
      <c r="G444" s="2"/>
      <c r="H444" s="3"/>
      <c r="I444" s="2"/>
      <c r="J444" s="4">
        <f t="shared" si="20"/>
        <v>0</v>
      </c>
      <c r="K444" s="1">
        <v>1</v>
      </c>
      <c r="L444" s="4">
        <f t="shared" si="21"/>
        <v>0</v>
      </c>
      <c r="M444" s="1"/>
      <c r="N444" s="4"/>
      <c r="O444" s="1"/>
    </row>
    <row r="445" spans="1:15" x14ac:dyDescent="0.25">
      <c r="A445" s="1">
        <v>444</v>
      </c>
      <c r="B445" s="1"/>
      <c r="C445" s="10"/>
      <c r="D445" s="1"/>
      <c r="E445" s="1"/>
      <c r="F445" s="15"/>
      <c r="G445" s="2"/>
      <c r="H445" s="3"/>
      <c r="I445" s="2"/>
      <c r="J445" s="4">
        <f t="shared" si="20"/>
        <v>0</v>
      </c>
      <c r="K445" s="1">
        <v>1</v>
      </c>
      <c r="L445" s="4">
        <f t="shared" si="21"/>
        <v>0</v>
      </c>
      <c r="M445" s="1"/>
      <c r="N445" s="4"/>
      <c r="O445" s="1"/>
    </row>
    <row r="446" spans="1:15" x14ac:dyDescent="0.25">
      <c r="A446" s="1">
        <v>445</v>
      </c>
      <c r="B446" s="1"/>
      <c r="C446" s="10"/>
      <c r="D446" s="1"/>
      <c r="E446" s="1"/>
      <c r="F446" s="15"/>
      <c r="G446" s="2"/>
      <c r="H446" s="3"/>
      <c r="I446" s="2"/>
      <c r="J446" s="4">
        <f t="shared" si="20"/>
        <v>0</v>
      </c>
      <c r="K446" s="1">
        <v>1</v>
      </c>
      <c r="L446" s="4">
        <f t="shared" si="21"/>
        <v>0</v>
      </c>
      <c r="M446" s="1"/>
      <c r="N446" s="4"/>
      <c r="O446" s="1"/>
    </row>
    <row r="447" spans="1:15" x14ac:dyDescent="0.25">
      <c r="A447" s="1">
        <v>446</v>
      </c>
      <c r="B447" s="1"/>
      <c r="C447" s="10"/>
      <c r="D447" s="1"/>
      <c r="E447" s="1"/>
      <c r="F447" s="15"/>
      <c r="G447" s="2"/>
      <c r="H447" s="3"/>
      <c r="I447" s="2"/>
      <c r="J447" s="4">
        <f t="shared" si="20"/>
        <v>0</v>
      </c>
      <c r="K447" s="1">
        <v>1</v>
      </c>
      <c r="L447" s="4">
        <f t="shared" si="21"/>
        <v>0</v>
      </c>
      <c r="M447" s="1"/>
      <c r="N447" s="4"/>
      <c r="O447" s="1"/>
    </row>
    <row r="448" spans="1:15" x14ac:dyDescent="0.25">
      <c r="A448" s="1">
        <v>447</v>
      </c>
      <c r="B448" s="1"/>
      <c r="C448" s="10"/>
      <c r="D448" s="1"/>
      <c r="E448" s="1"/>
      <c r="F448" s="15"/>
      <c r="G448" s="2"/>
      <c r="H448" s="3"/>
      <c r="I448" s="2"/>
      <c r="J448" s="4">
        <f t="shared" si="20"/>
        <v>0</v>
      </c>
      <c r="K448" s="1">
        <v>1</v>
      </c>
      <c r="L448" s="4">
        <f t="shared" si="21"/>
        <v>0</v>
      </c>
      <c r="M448" s="1"/>
      <c r="N448" s="4"/>
      <c r="O448" s="1"/>
    </row>
    <row r="449" spans="1:15" x14ac:dyDescent="0.25">
      <c r="A449" s="1">
        <v>448</v>
      </c>
      <c r="B449" s="1"/>
      <c r="C449" s="10"/>
      <c r="D449" s="1"/>
      <c r="E449" s="1"/>
      <c r="F449" s="15"/>
      <c r="G449" s="2"/>
      <c r="H449" s="3"/>
      <c r="I449" s="2"/>
      <c r="J449" s="4">
        <f t="shared" si="20"/>
        <v>0</v>
      </c>
      <c r="K449" s="1">
        <v>1</v>
      </c>
      <c r="L449" s="4">
        <f t="shared" si="21"/>
        <v>0</v>
      </c>
      <c r="M449" s="1"/>
      <c r="N449" s="4"/>
      <c r="O449" s="1"/>
    </row>
    <row r="450" spans="1:15" x14ac:dyDescent="0.25">
      <c r="A450" s="1">
        <v>449</v>
      </c>
      <c r="B450" s="1"/>
      <c r="C450" s="10"/>
      <c r="D450" s="1"/>
      <c r="E450" s="1"/>
      <c r="F450" s="15"/>
      <c r="G450" s="2"/>
      <c r="H450" s="3"/>
      <c r="I450" s="2"/>
      <c r="J450" s="4">
        <f t="shared" si="20"/>
        <v>0</v>
      </c>
      <c r="K450" s="1">
        <v>1</v>
      </c>
      <c r="L450" s="4">
        <f t="shared" si="21"/>
        <v>0</v>
      </c>
      <c r="M450" s="1"/>
      <c r="N450" s="4"/>
      <c r="O450" s="1"/>
    </row>
    <row r="451" spans="1:15" x14ac:dyDescent="0.25">
      <c r="A451" s="1">
        <v>450</v>
      </c>
      <c r="B451" s="1"/>
      <c r="C451" s="10"/>
      <c r="D451" s="1"/>
      <c r="E451" s="1"/>
      <c r="F451" s="15"/>
      <c r="G451" s="2"/>
      <c r="H451" s="3"/>
      <c r="I451" s="2"/>
      <c r="J451" s="4">
        <f t="shared" si="20"/>
        <v>0</v>
      </c>
      <c r="K451" s="1">
        <v>1</v>
      </c>
      <c r="L451" s="4">
        <f t="shared" si="21"/>
        <v>0</v>
      </c>
      <c r="M451" s="1"/>
      <c r="N451" s="4"/>
      <c r="O451" s="1"/>
    </row>
    <row r="452" spans="1:15" x14ac:dyDescent="0.25">
      <c r="A452" s="1">
        <v>451</v>
      </c>
      <c r="B452" s="1"/>
      <c r="C452" s="10"/>
      <c r="D452" s="1"/>
      <c r="E452" s="1"/>
      <c r="F452" s="15"/>
      <c r="G452" s="2"/>
      <c r="H452" s="3"/>
      <c r="I452" s="2"/>
      <c r="J452" s="4">
        <f t="shared" ref="J452:J453" si="22">G452-I452</f>
        <v>0</v>
      </c>
      <c r="K452" s="1">
        <v>1</v>
      </c>
      <c r="L452" s="4">
        <f t="shared" ref="L452:L453" si="23">(G452-I452-D452)*K452</f>
        <v>0</v>
      </c>
      <c r="M452" s="1"/>
      <c r="N452" s="4"/>
      <c r="O452" s="1"/>
    </row>
    <row r="453" spans="1:15" x14ac:dyDescent="0.25">
      <c r="A453" s="1">
        <v>452</v>
      </c>
      <c r="B453" s="1"/>
      <c r="C453" s="10"/>
      <c r="D453" s="1"/>
      <c r="E453" s="1"/>
      <c r="F453" s="15"/>
      <c r="G453" s="2"/>
      <c r="H453" s="3"/>
      <c r="I453" s="2"/>
      <c r="J453" s="4">
        <f t="shared" si="22"/>
        <v>0</v>
      </c>
      <c r="K453" s="1">
        <v>1</v>
      </c>
      <c r="L453" s="4">
        <f t="shared" si="23"/>
        <v>0</v>
      </c>
      <c r="M453" s="1"/>
      <c r="N453" s="4"/>
      <c r="O453" s="1"/>
    </row>
  </sheetData>
  <phoneticPr fontId="7" type="noConversion"/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967A6-F7CE-4FA7-8C02-66BE117943D1}">
  <sheetPr codeName="Sheet30"/>
  <dimension ref="A1:O240"/>
  <sheetViews>
    <sheetView zoomScaleNormal="100" workbookViewId="0">
      <pane xSplit="3" ySplit="1" topLeftCell="D100" activePane="bottomRight" state="frozen"/>
      <selection activeCell="F19" sqref="F19"/>
      <selection pane="topRight" activeCell="F19" sqref="F19"/>
      <selection pane="bottomLeft" activeCell="F19" sqref="F19"/>
      <selection pane="bottomRight" activeCell="E118" sqref="E118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10.26953125" style="5" customWidth="1"/>
    <col min="14" max="14" width="15.453125" style="16" customWidth="1"/>
    <col min="15" max="15" width="16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3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>
        <v>209</v>
      </c>
      <c r="C2" s="10">
        <v>45179</v>
      </c>
      <c r="D2" s="1">
        <v>0</v>
      </c>
      <c r="E2" s="11" t="s">
        <v>367</v>
      </c>
      <c r="F2" s="15">
        <v>20</v>
      </c>
      <c r="G2" s="2">
        <v>2.41</v>
      </c>
      <c r="H2" s="3">
        <v>12</v>
      </c>
      <c r="I2" s="2">
        <v>0.2</v>
      </c>
      <c r="J2" s="4">
        <f t="shared" ref="J2:J65" si="0">G2-I2</f>
        <v>2.21</v>
      </c>
      <c r="K2" s="1">
        <v>1</v>
      </c>
      <c r="L2" s="4">
        <f t="shared" ref="L2:L65" si="1">(G2-I2-D2)*K2</f>
        <v>2.21</v>
      </c>
      <c r="M2" s="1">
        <v>1</v>
      </c>
      <c r="N2" s="4">
        <v>2.21</v>
      </c>
      <c r="O2" s="1" t="s">
        <v>4256</v>
      </c>
    </row>
    <row r="3" spans="1:15" ht="33" x14ac:dyDescent="0.25">
      <c r="A3" s="1">
        <v>2</v>
      </c>
      <c r="B3" s="1">
        <v>209</v>
      </c>
      <c r="C3" s="10">
        <v>45180</v>
      </c>
      <c r="D3" s="1">
        <v>0</v>
      </c>
      <c r="E3" s="11" t="s">
        <v>4268</v>
      </c>
      <c r="F3" s="15">
        <v>23</v>
      </c>
      <c r="G3" s="2">
        <v>2.76</v>
      </c>
      <c r="H3" s="3">
        <v>9</v>
      </c>
      <c r="I3" s="2">
        <v>1.08</v>
      </c>
      <c r="J3" s="4">
        <f t="shared" si="0"/>
        <v>1.6799999999999997</v>
      </c>
      <c r="K3" s="1">
        <v>1</v>
      </c>
      <c r="L3" s="4">
        <f t="shared" si="1"/>
        <v>1.6799999999999997</v>
      </c>
      <c r="M3" s="1">
        <v>1</v>
      </c>
      <c r="N3" s="4">
        <v>1.6799999999999997</v>
      </c>
      <c r="O3" s="1" t="s">
        <v>4256</v>
      </c>
    </row>
    <row r="4" spans="1:15" x14ac:dyDescent="0.25">
      <c r="A4" s="1">
        <v>3</v>
      </c>
      <c r="B4" s="1">
        <v>209</v>
      </c>
      <c r="C4" s="10">
        <v>45181</v>
      </c>
      <c r="D4" s="1">
        <v>0</v>
      </c>
      <c r="E4" s="1" t="s">
        <v>213</v>
      </c>
      <c r="F4" s="15">
        <v>24</v>
      </c>
      <c r="G4" s="2">
        <v>2.65</v>
      </c>
      <c r="H4" s="3">
        <v>6</v>
      </c>
      <c r="I4" s="2">
        <v>1.1299999999999999</v>
      </c>
      <c r="J4" s="4">
        <f t="shared" si="0"/>
        <v>1.52</v>
      </c>
      <c r="K4" s="1">
        <v>1</v>
      </c>
      <c r="L4" s="4">
        <f t="shared" si="1"/>
        <v>1.52</v>
      </c>
      <c r="M4" s="1">
        <v>1</v>
      </c>
      <c r="N4" s="4">
        <v>1.52</v>
      </c>
      <c r="O4" s="1" t="s">
        <v>4256</v>
      </c>
    </row>
    <row r="5" spans="1:15" x14ac:dyDescent="0.25">
      <c r="A5" s="1">
        <v>4</v>
      </c>
      <c r="B5" s="1">
        <v>209</v>
      </c>
      <c r="C5" s="10">
        <v>45182</v>
      </c>
      <c r="D5" s="1">
        <v>0</v>
      </c>
      <c r="E5" s="1" t="s">
        <v>213</v>
      </c>
      <c r="F5" s="15">
        <v>24</v>
      </c>
      <c r="G5" s="2">
        <v>2.6</v>
      </c>
      <c r="H5" s="3">
        <v>5</v>
      </c>
      <c r="I5" s="2">
        <v>1.1299999999999999</v>
      </c>
      <c r="J5" s="4">
        <f t="shared" si="0"/>
        <v>1.4700000000000002</v>
      </c>
      <c r="K5" s="1">
        <v>1</v>
      </c>
      <c r="L5" s="4">
        <f t="shared" si="1"/>
        <v>1.4700000000000002</v>
      </c>
      <c r="M5" s="1">
        <v>1</v>
      </c>
      <c r="N5" s="4">
        <v>1.4700000000000002</v>
      </c>
      <c r="O5" s="1" t="s">
        <v>664</v>
      </c>
    </row>
    <row r="6" spans="1:15" x14ac:dyDescent="0.25">
      <c r="A6" s="1">
        <v>5</v>
      </c>
      <c r="B6" s="1">
        <v>209</v>
      </c>
      <c r="C6" s="10">
        <v>45183</v>
      </c>
      <c r="D6" s="1">
        <v>0</v>
      </c>
      <c r="E6" s="1" t="s">
        <v>213</v>
      </c>
      <c r="F6" s="15">
        <v>24</v>
      </c>
      <c r="G6" s="2">
        <v>2.48</v>
      </c>
      <c r="H6" s="3">
        <v>4</v>
      </c>
      <c r="I6" s="2">
        <v>1.1299999999999999</v>
      </c>
      <c r="J6" s="4">
        <f t="shared" si="0"/>
        <v>1.35</v>
      </c>
      <c r="K6" s="1">
        <v>1</v>
      </c>
      <c r="L6" s="4">
        <f t="shared" si="1"/>
        <v>1.35</v>
      </c>
      <c r="M6" s="1">
        <v>1</v>
      </c>
      <c r="N6" s="4">
        <v>1.35</v>
      </c>
      <c r="O6" s="1" t="s">
        <v>664</v>
      </c>
    </row>
    <row r="7" spans="1:15" x14ac:dyDescent="0.25">
      <c r="A7" s="1">
        <v>6</v>
      </c>
      <c r="B7" s="1">
        <v>209</v>
      </c>
      <c r="C7" s="10">
        <v>45184</v>
      </c>
      <c r="D7" s="1">
        <v>0</v>
      </c>
      <c r="E7" s="1" t="s">
        <v>213</v>
      </c>
      <c r="F7" s="15">
        <v>24</v>
      </c>
      <c r="G7" s="2">
        <v>2.36</v>
      </c>
      <c r="H7" s="3">
        <v>3</v>
      </c>
      <c r="I7" s="2">
        <v>1.1000000000000001</v>
      </c>
      <c r="J7" s="4">
        <f t="shared" si="0"/>
        <v>1.2599999999999998</v>
      </c>
      <c r="K7" s="1">
        <v>1</v>
      </c>
      <c r="L7" s="4">
        <f t="shared" si="1"/>
        <v>1.2599999999999998</v>
      </c>
      <c r="M7" s="1">
        <v>1</v>
      </c>
      <c r="N7" s="4">
        <v>1.2599999999999998</v>
      </c>
      <c r="O7" s="1" t="s">
        <v>664</v>
      </c>
    </row>
    <row r="8" spans="1:15" x14ac:dyDescent="0.25">
      <c r="A8" s="1">
        <v>7</v>
      </c>
      <c r="B8" s="1">
        <v>209</v>
      </c>
      <c r="C8" s="10">
        <v>45185</v>
      </c>
      <c r="D8" s="1">
        <v>0</v>
      </c>
      <c r="E8" s="1" t="s">
        <v>213</v>
      </c>
      <c r="F8" s="15">
        <v>24</v>
      </c>
      <c r="G8" s="2">
        <v>2.58</v>
      </c>
      <c r="H8" s="3">
        <v>4</v>
      </c>
      <c r="I8" s="2">
        <v>1.1100000000000001</v>
      </c>
      <c r="J8" s="4">
        <f t="shared" si="0"/>
        <v>1.47</v>
      </c>
      <c r="K8" s="1">
        <v>1</v>
      </c>
      <c r="L8" s="4">
        <f t="shared" si="1"/>
        <v>1.47</v>
      </c>
      <c r="M8" s="1">
        <v>1</v>
      </c>
      <c r="N8" s="4">
        <v>1.47</v>
      </c>
      <c r="O8" s="1" t="s">
        <v>664</v>
      </c>
    </row>
    <row r="9" spans="1:15" x14ac:dyDescent="0.25">
      <c r="A9" s="1">
        <v>8</v>
      </c>
      <c r="B9" s="1">
        <v>209</v>
      </c>
      <c r="C9" s="10">
        <v>45186</v>
      </c>
      <c r="D9" s="1">
        <v>0</v>
      </c>
      <c r="E9" s="1" t="s">
        <v>213</v>
      </c>
      <c r="F9" s="15">
        <v>24</v>
      </c>
      <c r="G9" s="2">
        <v>2.52</v>
      </c>
      <c r="H9" s="3">
        <v>4</v>
      </c>
      <c r="I9" s="2">
        <v>1.17</v>
      </c>
      <c r="J9" s="4">
        <f t="shared" si="0"/>
        <v>1.35</v>
      </c>
      <c r="K9" s="1">
        <v>1</v>
      </c>
      <c r="L9" s="4">
        <f t="shared" si="1"/>
        <v>1.35</v>
      </c>
      <c r="M9" s="1">
        <v>1</v>
      </c>
      <c r="N9" s="4">
        <v>1.35</v>
      </c>
      <c r="O9" s="1" t="s">
        <v>664</v>
      </c>
    </row>
    <row r="10" spans="1:15" x14ac:dyDescent="0.25">
      <c r="A10" s="1">
        <v>9</v>
      </c>
      <c r="B10" s="1">
        <v>209</v>
      </c>
      <c r="C10" s="10">
        <v>45187</v>
      </c>
      <c r="D10" s="1">
        <v>0</v>
      </c>
      <c r="E10" s="1" t="s">
        <v>213</v>
      </c>
      <c r="F10" s="15">
        <v>24</v>
      </c>
      <c r="G10" s="2">
        <v>2.39</v>
      </c>
      <c r="H10" s="3">
        <v>2</v>
      </c>
      <c r="I10" s="2">
        <v>1.1499999999999999</v>
      </c>
      <c r="J10" s="4">
        <f t="shared" si="0"/>
        <v>1.2400000000000002</v>
      </c>
      <c r="K10" s="1">
        <v>1</v>
      </c>
      <c r="L10" s="4">
        <f t="shared" si="1"/>
        <v>1.2400000000000002</v>
      </c>
      <c r="M10" s="1">
        <v>1</v>
      </c>
      <c r="N10" s="4">
        <v>1.2400000000000002</v>
      </c>
      <c r="O10" s="1" t="s">
        <v>664</v>
      </c>
    </row>
    <row r="11" spans="1:15" x14ac:dyDescent="0.25">
      <c r="A11" s="1">
        <v>10</v>
      </c>
      <c r="B11" s="1">
        <v>209</v>
      </c>
      <c r="C11" s="10">
        <v>45188</v>
      </c>
      <c r="D11" s="1">
        <v>0</v>
      </c>
      <c r="E11" s="1" t="s">
        <v>213</v>
      </c>
      <c r="F11" s="15">
        <v>24</v>
      </c>
      <c r="G11" s="2">
        <v>2.44</v>
      </c>
      <c r="H11" s="3">
        <v>2</v>
      </c>
      <c r="I11" s="2">
        <v>1.1299999999999999</v>
      </c>
      <c r="J11" s="4">
        <f t="shared" si="0"/>
        <v>1.31</v>
      </c>
      <c r="K11" s="1">
        <v>1</v>
      </c>
      <c r="L11" s="4">
        <f t="shared" si="1"/>
        <v>1.31</v>
      </c>
      <c r="M11" s="1">
        <v>1</v>
      </c>
      <c r="N11" s="4">
        <v>1.31</v>
      </c>
      <c r="O11" s="1" t="s">
        <v>664</v>
      </c>
    </row>
    <row r="12" spans="1:15" x14ac:dyDescent="0.25">
      <c r="A12" s="1">
        <v>11</v>
      </c>
      <c r="B12" s="1">
        <v>209</v>
      </c>
      <c r="C12" s="10">
        <v>45189</v>
      </c>
      <c r="D12" s="1">
        <v>0</v>
      </c>
      <c r="E12" s="1" t="s">
        <v>213</v>
      </c>
      <c r="F12" s="15">
        <v>24</v>
      </c>
      <c r="G12" s="2">
        <v>2.42</v>
      </c>
      <c r="H12" s="3">
        <v>2</v>
      </c>
      <c r="I12" s="2">
        <v>1.17</v>
      </c>
      <c r="J12" s="4">
        <f t="shared" si="0"/>
        <v>1.25</v>
      </c>
      <c r="K12" s="1">
        <v>1</v>
      </c>
      <c r="L12" s="4">
        <f t="shared" si="1"/>
        <v>1.25</v>
      </c>
      <c r="M12" s="1">
        <v>1</v>
      </c>
      <c r="N12" s="4">
        <v>1.25</v>
      </c>
      <c r="O12" s="1" t="s">
        <v>664</v>
      </c>
    </row>
    <row r="13" spans="1:15" x14ac:dyDescent="0.25">
      <c r="A13" s="1">
        <v>12</v>
      </c>
      <c r="B13" s="1">
        <v>209</v>
      </c>
      <c r="C13" s="10">
        <v>45190</v>
      </c>
      <c r="D13" s="1">
        <v>0</v>
      </c>
      <c r="E13" s="1" t="s">
        <v>213</v>
      </c>
      <c r="F13" s="15">
        <v>24</v>
      </c>
      <c r="G13" s="2">
        <v>2.33</v>
      </c>
      <c r="H13" s="3">
        <v>2</v>
      </c>
      <c r="I13" s="2">
        <v>1.1499999999999999</v>
      </c>
      <c r="J13" s="4">
        <f t="shared" si="0"/>
        <v>1.1800000000000002</v>
      </c>
      <c r="K13" s="1">
        <v>1</v>
      </c>
      <c r="L13" s="4">
        <f t="shared" si="1"/>
        <v>1.1800000000000002</v>
      </c>
      <c r="M13" s="1">
        <v>1</v>
      </c>
      <c r="N13" s="4">
        <v>1.1800000000000002</v>
      </c>
      <c r="O13" s="1" t="s">
        <v>664</v>
      </c>
    </row>
    <row r="14" spans="1:15" x14ac:dyDescent="0.25">
      <c r="A14" s="1">
        <v>13</v>
      </c>
      <c r="B14" s="1">
        <v>209</v>
      </c>
      <c r="C14" s="10">
        <v>45191</v>
      </c>
      <c r="D14" s="1">
        <v>0</v>
      </c>
      <c r="E14" s="1" t="s">
        <v>213</v>
      </c>
      <c r="F14" s="15">
        <v>24</v>
      </c>
      <c r="G14" s="2">
        <v>2.17</v>
      </c>
      <c r="H14" s="3">
        <v>2</v>
      </c>
      <c r="I14" s="2">
        <v>1.1100000000000001</v>
      </c>
      <c r="J14" s="4">
        <f t="shared" si="0"/>
        <v>1.0599999999999998</v>
      </c>
      <c r="K14" s="1">
        <v>1</v>
      </c>
      <c r="L14" s="4">
        <f t="shared" si="1"/>
        <v>1.0599999999999998</v>
      </c>
      <c r="M14" s="1">
        <v>1</v>
      </c>
      <c r="N14" s="4">
        <v>1.0599999999999998</v>
      </c>
      <c r="O14" s="1" t="s">
        <v>664</v>
      </c>
    </row>
    <row r="15" spans="1:15" ht="33" x14ac:dyDescent="0.25">
      <c r="A15" s="1">
        <v>14</v>
      </c>
      <c r="B15" s="1">
        <v>209</v>
      </c>
      <c r="C15" s="10">
        <v>45192</v>
      </c>
      <c r="D15" s="1">
        <v>0</v>
      </c>
      <c r="E15" s="11" t="s">
        <v>4412</v>
      </c>
      <c r="F15" s="15">
        <v>20</v>
      </c>
      <c r="G15" s="2">
        <v>1.98</v>
      </c>
      <c r="H15" s="3">
        <v>8</v>
      </c>
      <c r="I15" s="2">
        <v>0.8</v>
      </c>
      <c r="J15" s="4">
        <f t="shared" si="0"/>
        <v>1.18</v>
      </c>
      <c r="K15" s="1">
        <v>1</v>
      </c>
      <c r="L15" s="4">
        <f t="shared" si="1"/>
        <v>1.18</v>
      </c>
      <c r="M15" s="1">
        <v>1</v>
      </c>
      <c r="N15" s="4">
        <v>1.18</v>
      </c>
      <c r="O15" s="1" t="s">
        <v>664</v>
      </c>
    </row>
    <row r="16" spans="1:15" x14ac:dyDescent="0.25">
      <c r="A16" s="1">
        <v>15</v>
      </c>
      <c r="B16" s="1">
        <v>209</v>
      </c>
      <c r="C16" s="10">
        <v>45193</v>
      </c>
      <c r="D16" s="1">
        <v>0</v>
      </c>
      <c r="E16" s="1" t="s">
        <v>213</v>
      </c>
      <c r="F16" s="15">
        <v>24</v>
      </c>
      <c r="G16" s="2">
        <v>2.42</v>
      </c>
      <c r="H16" s="3">
        <v>9</v>
      </c>
      <c r="I16" s="2">
        <v>1.1399999999999999</v>
      </c>
      <c r="J16" s="4">
        <f t="shared" si="0"/>
        <v>1.28</v>
      </c>
      <c r="K16" s="1">
        <v>1</v>
      </c>
      <c r="L16" s="4">
        <f t="shared" si="1"/>
        <v>1.28</v>
      </c>
      <c r="M16" s="1">
        <v>1</v>
      </c>
      <c r="N16" s="4">
        <v>1.28</v>
      </c>
      <c r="O16" s="1" t="s">
        <v>664</v>
      </c>
    </row>
    <row r="17" spans="1:15" x14ac:dyDescent="0.25">
      <c r="A17" s="1">
        <v>16</v>
      </c>
      <c r="B17" s="1">
        <v>209</v>
      </c>
      <c r="C17" s="10">
        <v>45194</v>
      </c>
      <c r="D17" s="1">
        <v>0</v>
      </c>
      <c r="E17" s="1" t="s">
        <v>213</v>
      </c>
      <c r="F17" s="15">
        <v>24</v>
      </c>
      <c r="G17" s="2">
        <v>2.19</v>
      </c>
      <c r="H17" s="3">
        <v>8</v>
      </c>
      <c r="I17" s="2">
        <v>1</v>
      </c>
      <c r="J17" s="4">
        <f t="shared" si="0"/>
        <v>1.19</v>
      </c>
      <c r="K17" s="1">
        <v>1</v>
      </c>
      <c r="L17" s="4">
        <f t="shared" si="1"/>
        <v>1.19</v>
      </c>
      <c r="M17" s="1">
        <v>1</v>
      </c>
      <c r="N17" s="4">
        <v>1.19</v>
      </c>
      <c r="O17" s="1" t="s">
        <v>4423</v>
      </c>
    </row>
    <row r="18" spans="1:15" x14ac:dyDescent="0.25">
      <c r="A18" s="1">
        <v>17</v>
      </c>
      <c r="B18" s="1">
        <v>209</v>
      </c>
      <c r="C18" s="10">
        <v>45195</v>
      </c>
      <c r="D18" s="1">
        <v>0</v>
      </c>
      <c r="E18" s="1" t="s">
        <v>213</v>
      </c>
      <c r="F18" s="15">
        <v>24</v>
      </c>
      <c r="G18" s="2">
        <v>2.02</v>
      </c>
      <c r="H18" s="3">
        <v>5</v>
      </c>
      <c r="I18" s="2">
        <v>1.08</v>
      </c>
      <c r="J18" s="4">
        <f t="shared" si="0"/>
        <v>0.94</v>
      </c>
      <c r="K18" s="1">
        <v>1</v>
      </c>
      <c r="L18" s="4">
        <f t="shared" si="1"/>
        <v>0.94</v>
      </c>
      <c r="M18" s="1">
        <v>1</v>
      </c>
      <c r="N18" s="4">
        <v>0.94</v>
      </c>
      <c r="O18" s="1" t="s">
        <v>664</v>
      </c>
    </row>
    <row r="19" spans="1:15" x14ac:dyDescent="0.25">
      <c r="A19" s="1">
        <v>18</v>
      </c>
      <c r="B19" s="1">
        <v>209</v>
      </c>
      <c r="C19" s="10">
        <v>45196</v>
      </c>
      <c r="D19" s="1">
        <v>0</v>
      </c>
      <c r="E19" s="1" t="s">
        <v>699</v>
      </c>
      <c r="F19" s="15">
        <v>21.5</v>
      </c>
      <c r="G19" s="2">
        <v>3.47</v>
      </c>
      <c r="H19" s="3">
        <v>6</v>
      </c>
      <c r="I19" s="2">
        <v>1.1299999999999999</v>
      </c>
      <c r="J19" s="4">
        <f t="shared" si="0"/>
        <v>2.3400000000000003</v>
      </c>
      <c r="K19" s="1">
        <v>1</v>
      </c>
      <c r="L19" s="4">
        <f t="shared" si="1"/>
        <v>2.3400000000000003</v>
      </c>
      <c r="M19" s="1">
        <v>1</v>
      </c>
      <c r="N19" s="4">
        <v>2.3400000000000003</v>
      </c>
      <c r="O19" s="1" t="s">
        <v>664</v>
      </c>
    </row>
    <row r="20" spans="1:15" x14ac:dyDescent="0.25">
      <c r="A20" s="1">
        <v>19</v>
      </c>
      <c r="B20" s="1">
        <v>209</v>
      </c>
      <c r="C20" s="10">
        <v>45197</v>
      </c>
      <c r="D20" s="1">
        <v>0</v>
      </c>
      <c r="E20" s="1" t="s">
        <v>213</v>
      </c>
      <c r="F20" s="15">
        <v>24</v>
      </c>
      <c r="G20" s="2">
        <v>4.13</v>
      </c>
      <c r="H20" s="3">
        <v>7</v>
      </c>
      <c r="I20" s="2">
        <v>1.1399999999999999</v>
      </c>
      <c r="J20" s="4">
        <f t="shared" si="0"/>
        <v>2.99</v>
      </c>
      <c r="K20" s="1">
        <v>1</v>
      </c>
      <c r="L20" s="4">
        <f t="shared" si="1"/>
        <v>2.99</v>
      </c>
      <c r="M20" s="1">
        <v>1</v>
      </c>
      <c r="N20" s="4">
        <v>2.99</v>
      </c>
      <c r="O20" s="1" t="s">
        <v>664</v>
      </c>
    </row>
    <row r="21" spans="1:15" x14ac:dyDescent="0.25">
      <c r="A21" s="1">
        <v>20</v>
      </c>
      <c r="B21" s="1">
        <v>209</v>
      </c>
      <c r="C21" s="10">
        <v>45198</v>
      </c>
      <c r="D21" s="1">
        <v>0</v>
      </c>
      <c r="E21" s="1" t="s">
        <v>213</v>
      </c>
      <c r="F21" s="15">
        <v>24</v>
      </c>
      <c r="G21" s="2">
        <v>4.09</v>
      </c>
      <c r="H21" s="3">
        <v>6</v>
      </c>
      <c r="I21" s="2">
        <v>1.1299999999999999</v>
      </c>
      <c r="J21" s="4">
        <f t="shared" si="0"/>
        <v>2.96</v>
      </c>
      <c r="K21" s="1">
        <v>1</v>
      </c>
      <c r="L21" s="4">
        <f t="shared" si="1"/>
        <v>2.96</v>
      </c>
      <c r="M21" s="1">
        <v>1</v>
      </c>
      <c r="N21" s="4">
        <v>2.96</v>
      </c>
      <c r="O21" s="1" t="s">
        <v>664</v>
      </c>
    </row>
    <row r="22" spans="1:15" x14ac:dyDescent="0.25">
      <c r="A22" s="1">
        <v>21</v>
      </c>
      <c r="B22" s="1">
        <v>209</v>
      </c>
      <c r="C22" s="10">
        <v>45199</v>
      </c>
      <c r="D22" s="1">
        <v>0</v>
      </c>
      <c r="E22" s="1" t="s">
        <v>213</v>
      </c>
      <c r="F22" s="15">
        <v>24</v>
      </c>
      <c r="G22" s="2">
        <v>4.1399999999999997</v>
      </c>
      <c r="H22" s="3">
        <v>6</v>
      </c>
      <c r="I22" s="2">
        <v>1.1000000000000001</v>
      </c>
      <c r="J22" s="4">
        <f t="shared" si="0"/>
        <v>3.0399999999999996</v>
      </c>
      <c r="K22" s="1">
        <v>1</v>
      </c>
      <c r="L22" s="4">
        <f t="shared" si="1"/>
        <v>3.0399999999999996</v>
      </c>
      <c r="M22" s="1">
        <v>1</v>
      </c>
      <c r="N22" s="4">
        <v>3.0399999999999996</v>
      </c>
      <c r="O22" s="1" t="s">
        <v>664</v>
      </c>
    </row>
    <row r="23" spans="1:15" x14ac:dyDescent="0.25">
      <c r="A23" s="1">
        <v>22</v>
      </c>
      <c r="B23" s="1">
        <v>209</v>
      </c>
      <c r="C23" s="10">
        <v>45200</v>
      </c>
      <c r="D23" s="1">
        <v>0</v>
      </c>
      <c r="E23" s="1" t="s">
        <v>213</v>
      </c>
      <c r="F23" s="15">
        <v>24</v>
      </c>
      <c r="G23" s="2">
        <v>4.0599999999999996</v>
      </c>
      <c r="H23" s="3">
        <v>6</v>
      </c>
      <c r="I23" s="2">
        <v>1.1100000000000001</v>
      </c>
      <c r="J23" s="4">
        <f t="shared" si="0"/>
        <v>2.9499999999999993</v>
      </c>
      <c r="K23" s="1">
        <v>1</v>
      </c>
      <c r="L23" s="4">
        <f t="shared" si="1"/>
        <v>2.9499999999999993</v>
      </c>
      <c r="M23" s="1">
        <v>1</v>
      </c>
      <c r="N23" s="4">
        <v>2.9499999999999993</v>
      </c>
      <c r="O23" s="1" t="s">
        <v>664</v>
      </c>
    </row>
    <row r="24" spans="1:15" x14ac:dyDescent="0.25">
      <c r="A24" s="1">
        <v>23</v>
      </c>
      <c r="B24" s="1">
        <v>209</v>
      </c>
      <c r="C24" s="10">
        <v>45201</v>
      </c>
      <c r="D24" s="1">
        <v>0</v>
      </c>
      <c r="E24" s="1" t="s">
        <v>213</v>
      </c>
      <c r="F24" s="15">
        <v>24</v>
      </c>
      <c r="G24" s="2">
        <v>4.05</v>
      </c>
      <c r="H24" s="3">
        <v>6</v>
      </c>
      <c r="I24" s="2">
        <v>1.17</v>
      </c>
      <c r="J24" s="4">
        <f t="shared" si="0"/>
        <v>2.88</v>
      </c>
      <c r="K24" s="1">
        <v>1</v>
      </c>
      <c r="L24" s="4">
        <f t="shared" si="1"/>
        <v>2.88</v>
      </c>
      <c r="M24" s="1">
        <v>1</v>
      </c>
      <c r="N24" s="4">
        <v>2.88</v>
      </c>
      <c r="O24" s="1" t="s">
        <v>664</v>
      </c>
    </row>
    <row r="25" spans="1:15" x14ac:dyDescent="0.25">
      <c r="A25" s="1">
        <v>24</v>
      </c>
      <c r="B25" s="1">
        <v>209</v>
      </c>
      <c r="C25" s="10">
        <v>45202</v>
      </c>
      <c r="D25" s="1">
        <v>0</v>
      </c>
      <c r="E25" s="1" t="s">
        <v>213</v>
      </c>
      <c r="F25" s="15">
        <v>24</v>
      </c>
      <c r="G25" s="2">
        <v>4.03</v>
      </c>
      <c r="H25" s="3">
        <v>6</v>
      </c>
      <c r="I25" s="2">
        <v>1.1499999999999999</v>
      </c>
      <c r="J25" s="4">
        <f t="shared" si="0"/>
        <v>2.8800000000000003</v>
      </c>
      <c r="K25" s="1">
        <v>1</v>
      </c>
      <c r="L25" s="4">
        <f t="shared" si="1"/>
        <v>2.8800000000000003</v>
      </c>
      <c r="M25" s="1">
        <v>1</v>
      </c>
      <c r="N25" s="4">
        <v>2.8800000000000003</v>
      </c>
      <c r="O25" s="1" t="s">
        <v>664</v>
      </c>
    </row>
    <row r="26" spans="1:15" x14ac:dyDescent="0.25">
      <c r="A26" s="1">
        <v>25</v>
      </c>
      <c r="B26" s="1">
        <v>209</v>
      </c>
      <c r="C26" s="10">
        <v>45203</v>
      </c>
      <c r="D26" s="1">
        <v>0</v>
      </c>
      <c r="E26" s="1" t="s">
        <v>213</v>
      </c>
      <c r="F26" s="15">
        <v>24</v>
      </c>
      <c r="G26" s="2">
        <v>4.03</v>
      </c>
      <c r="H26" s="3">
        <v>6</v>
      </c>
      <c r="I26" s="2">
        <v>1.1299999999999999</v>
      </c>
      <c r="J26" s="4">
        <f t="shared" si="0"/>
        <v>2.9000000000000004</v>
      </c>
      <c r="K26" s="1">
        <v>1</v>
      </c>
      <c r="L26" s="4">
        <f t="shared" si="1"/>
        <v>2.9000000000000004</v>
      </c>
      <c r="M26" s="1">
        <v>1</v>
      </c>
      <c r="N26" s="4">
        <v>2.9000000000000004</v>
      </c>
      <c r="O26" s="1" t="s">
        <v>664</v>
      </c>
    </row>
    <row r="27" spans="1:15" x14ac:dyDescent="0.25">
      <c r="A27" s="1">
        <v>26</v>
      </c>
      <c r="B27" s="1">
        <v>209</v>
      </c>
      <c r="C27" s="10">
        <v>45204</v>
      </c>
      <c r="D27" s="1">
        <v>0</v>
      </c>
      <c r="E27" s="1" t="s">
        <v>213</v>
      </c>
      <c r="F27" s="15">
        <v>24</v>
      </c>
      <c r="G27" s="2">
        <v>4.0599999999999996</v>
      </c>
      <c r="H27" s="3">
        <v>6</v>
      </c>
      <c r="I27" s="2">
        <v>1.17</v>
      </c>
      <c r="J27" s="4">
        <f t="shared" si="0"/>
        <v>2.8899999999999997</v>
      </c>
      <c r="K27" s="1">
        <v>1</v>
      </c>
      <c r="L27" s="4">
        <f t="shared" si="1"/>
        <v>2.8899999999999997</v>
      </c>
      <c r="M27" s="1">
        <v>1</v>
      </c>
      <c r="N27" s="4">
        <v>2.8899999999999997</v>
      </c>
      <c r="O27" s="1" t="s">
        <v>664</v>
      </c>
    </row>
    <row r="28" spans="1:15" x14ac:dyDescent="0.25">
      <c r="A28" s="1">
        <v>27</v>
      </c>
      <c r="B28" s="1">
        <v>209</v>
      </c>
      <c r="C28" s="10">
        <v>45205</v>
      </c>
      <c r="D28" s="1">
        <v>0</v>
      </c>
      <c r="E28" s="1" t="s">
        <v>213</v>
      </c>
      <c r="F28" s="15">
        <v>24</v>
      </c>
      <c r="G28" s="2">
        <v>4.05</v>
      </c>
      <c r="H28" s="3">
        <v>6</v>
      </c>
      <c r="I28" s="2">
        <v>1.1499999999999999</v>
      </c>
      <c r="J28" s="4">
        <f t="shared" si="0"/>
        <v>2.9</v>
      </c>
      <c r="K28" s="1">
        <v>1</v>
      </c>
      <c r="L28" s="4">
        <f t="shared" si="1"/>
        <v>2.9</v>
      </c>
      <c r="M28" s="1">
        <v>1</v>
      </c>
      <c r="N28" s="4">
        <v>2.9</v>
      </c>
      <c r="O28" s="1" t="s">
        <v>664</v>
      </c>
    </row>
    <row r="29" spans="1:15" x14ac:dyDescent="0.25">
      <c r="A29" s="1">
        <v>28</v>
      </c>
      <c r="B29" s="1">
        <v>209</v>
      </c>
      <c r="C29" s="10">
        <v>45206</v>
      </c>
      <c r="D29" s="1">
        <v>0</v>
      </c>
      <c r="E29" s="1" t="s">
        <v>213</v>
      </c>
      <c r="F29" s="15">
        <v>24</v>
      </c>
      <c r="G29" s="2">
        <v>4.05</v>
      </c>
      <c r="H29" s="3">
        <v>6</v>
      </c>
      <c r="I29" s="2">
        <v>1.1100000000000001</v>
      </c>
      <c r="J29" s="4">
        <f t="shared" si="0"/>
        <v>2.9399999999999995</v>
      </c>
      <c r="K29" s="1">
        <v>1</v>
      </c>
      <c r="L29" s="4">
        <f t="shared" si="1"/>
        <v>2.9399999999999995</v>
      </c>
      <c r="M29" s="1">
        <v>1</v>
      </c>
      <c r="N29" s="4">
        <v>2.9399999999999995</v>
      </c>
      <c r="O29" s="1" t="s">
        <v>664</v>
      </c>
    </row>
    <row r="30" spans="1:15" x14ac:dyDescent="0.25">
      <c r="A30" s="1">
        <v>29</v>
      </c>
      <c r="B30" s="1">
        <v>209</v>
      </c>
      <c r="C30" s="10">
        <v>45207</v>
      </c>
      <c r="D30" s="1">
        <v>0</v>
      </c>
      <c r="E30" s="1" t="s">
        <v>213</v>
      </c>
      <c r="F30" s="15">
        <v>24</v>
      </c>
      <c r="G30" s="2">
        <v>4.17</v>
      </c>
      <c r="H30" s="3">
        <v>6</v>
      </c>
      <c r="I30" s="2">
        <v>1.25</v>
      </c>
      <c r="J30" s="4">
        <f t="shared" si="0"/>
        <v>2.92</v>
      </c>
      <c r="K30" s="1">
        <v>1</v>
      </c>
      <c r="L30" s="4">
        <f t="shared" si="1"/>
        <v>2.92</v>
      </c>
      <c r="M30" s="1">
        <v>1</v>
      </c>
      <c r="N30" s="4">
        <v>2.92</v>
      </c>
      <c r="O30" s="1" t="s">
        <v>664</v>
      </c>
    </row>
    <row r="31" spans="1:15" x14ac:dyDescent="0.25">
      <c r="A31" s="1">
        <v>30</v>
      </c>
      <c r="B31" s="1">
        <v>209</v>
      </c>
      <c r="C31" s="10">
        <v>45208</v>
      </c>
      <c r="D31" s="1">
        <v>0</v>
      </c>
      <c r="E31" s="1" t="s">
        <v>213</v>
      </c>
      <c r="F31" s="15">
        <v>24</v>
      </c>
      <c r="G31" s="2">
        <v>3.53</v>
      </c>
      <c r="H31" s="3">
        <v>5</v>
      </c>
      <c r="I31" s="2">
        <v>1.06</v>
      </c>
      <c r="J31" s="4">
        <f t="shared" si="0"/>
        <v>2.4699999999999998</v>
      </c>
      <c r="K31" s="1">
        <v>1</v>
      </c>
      <c r="L31" s="4">
        <f t="shared" si="1"/>
        <v>2.4699999999999998</v>
      </c>
      <c r="M31" s="1">
        <v>1</v>
      </c>
      <c r="N31" s="4">
        <v>2.4699999999999998</v>
      </c>
      <c r="O31" s="1" t="s">
        <v>664</v>
      </c>
    </row>
    <row r="32" spans="1:15" x14ac:dyDescent="0.25">
      <c r="A32" s="1">
        <v>31</v>
      </c>
      <c r="B32" s="1">
        <v>209</v>
      </c>
      <c r="C32" s="10">
        <v>45209</v>
      </c>
      <c r="D32" s="1">
        <v>0</v>
      </c>
      <c r="E32" s="1" t="s">
        <v>213</v>
      </c>
      <c r="F32" s="15">
        <v>24</v>
      </c>
      <c r="G32" s="2">
        <v>4.1604999999999999</v>
      </c>
      <c r="H32" s="3">
        <v>6</v>
      </c>
      <c r="I32" s="2">
        <v>1.2571000000000001</v>
      </c>
      <c r="J32" s="4">
        <f t="shared" si="0"/>
        <v>2.9033999999999995</v>
      </c>
      <c r="K32" s="1">
        <v>1</v>
      </c>
      <c r="L32" s="4">
        <f t="shared" si="1"/>
        <v>2.9033999999999995</v>
      </c>
      <c r="M32" s="1">
        <v>1</v>
      </c>
      <c r="N32" s="4">
        <v>2.9033999999999995</v>
      </c>
      <c r="O32" s="1" t="s">
        <v>664</v>
      </c>
    </row>
    <row r="33" spans="1:15" x14ac:dyDescent="0.25">
      <c r="A33" s="1">
        <v>32</v>
      </c>
      <c r="B33" s="1">
        <v>209</v>
      </c>
      <c r="C33" s="10">
        <v>45210</v>
      </c>
      <c r="D33" s="1">
        <v>0</v>
      </c>
      <c r="E33" s="1" t="s">
        <v>213</v>
      </c>
      <c r="F33" s="15">
        <v>24</v>
      </c>
      <c r="G33" s="2">
        <v>4.24</v>
      </c>
      <c r="H33" s="3">
        <v>6</v>
      </c>
      <c r="I33" s="2">
        <v>1.05</v>
      </c>
      <c r="J33" s="4">
        <f t="shared" si="0"/>
        <v>3.1900000000000004</v>
      </c>
      <c r="K33" s="1">
        <v>1</v>
      </c>
      <c r="L33" s="4">
        <f t="shared" si="1"/>
        <v>3.1900000000000004</v>
      </c>
      <c r="M33" s="1">
        <v>1</v>
      </c>
      <c r="N33" s="4">
        <v>3.1900000000000004</v>
      </c>
      <c r="O33" s="1" t="s">
        <v>664</v>
      </c>
    </row>
    <row r="34" spans="1:15" x14ac:dyDescent="0.25">
      <c r="A34" s="1">
        <v>33</v>
      </c>
      <c r="B34" s="1">
        <v>209</v>
      </c>
      <c r="C34" s="10">
        <v>45211</v>
      </c>
      <c r="D34" s="1">
        <v>0</v>
      </c>
      <c r="E34" s="1" t="s">
        <v>213</v>
      </c>
      <c r="F34" s="15">
        <v>24</v>
      </c>
      <c r="G34" s="2">
        <v>4.3099999999999996</v>
      </c>
      <c r="H34" s="3">
        <v>6</v>
      </c>
      <c r="I34" s="2">
        <v>1.1499999999999999</v>
      </c>
      <c r="J34" s="4">
        <f t="shared" si="0"/>
        <v>3.1599999999999997</v>
      </c>
      <c r="K34" s="1">
        <v>1</v>
      </c>
      <c r="L34" s="4">
        <f t="shared" si="1"/>
        <v>3.1599999999999997</v>
      </c>
      <c r="M34" s="1">
        <v>1</v>
      </c>
      <c r="N34" s="4">
        <v>3.1599999999999997</v>
      </c>
      <c r="O34" s="1" t="s">
        <v>664</v>
      </c>
    </row>
    <row r="35" spans="1:15" x14ac:dyDescent="0.25">
      <c r="A35" s="1">
        <v>34</v>
      </c>
      <c r="B35" s="1">
        <v>209</v>
      </c>
      <c r="C35" s="10">
        <v>45212</v>
      </c>
      <c r="D35" s="1">
        <v>0</v>
      </c>
      <c r="E35" s="1" t="s">
        <v>213</v>
      </c>
      <c r="F35" s="15">
        <v>24</v>
      </c>
      <c r="G35" s="2">
        <v>4.34</v>
      </c>
      <c r="H35" s="3">
        <v>6</v>
      </c>
      <c r="I35" s="2">
        <v>2.21</v>
      </c>
      <c r="J35" s="4">
        <f t="shared" si="0"/>
        <v>2.13</v>
      </c>
      <c r="K35" s="1">
        <v>1</v>
      </c>
      <c r="L35" s="4">
        <f t="shared" si="1"/>
        <v>2.13</v>
      </c>
      <c r="M35" s="1">
        <v>1</v>
      </c>
      <c r="N35" s="4">
        <v>2.13</v>
      </c>
      <c r="O35" s="1" t="s">
        <v>664</v>
      </c>
    </row>
    <row r="36" spans="1:15" x14ac:dyDescent="0.25">
      <c r="A36" s="1">
        <v>35</v>
      </c>
      <c r="B36" s="1">
        <v>209</v>
      </c>
      <c r="C36" s="10">
        <v>45213</v>
      </c>
      <c r="D36" s="1">
        <v>0</v>
      </c>
      <c r="E36" s="1" t="s">
        <v>213</v>
      </c>
      <c r="F36" s="15">
        <v>24</v>
      </c>
      <c r="G36" s="2">
        <v>4.2699999999999996</v>
      </c>
      <c r="H36" s="3">
        <v>6</v>
      </c>
      <c r="I36" s="2">
        <v>2.2599999999999998</v>
      </c>
      <c r="J36" s="4">
        <f t="shared" si="0"/>
        <v>2.0099999999999998</v>
      </c>
      <c r="K36" s="1">
        <v>1</v>
      </c>
      <c r="L36" s="4">
        <f t="shared" si="1"/>
        <v>2.0099999999999998</v>
      </c>
      <c r="M36" s="1">
        <v>1</v>
      </c>
      <c r="N36" s="4">
        <v>2.0099999999999998</v>
      </c>
      <c r="O36" s="1" t="s">
        <v>664</v>
      </c>
    </row>
    <row r="37" spans="1:15" x14ac:dyDescent="0.25">
      <c r="A37" s="1">
        <v>36</v>
      </c>
      <c r="B37" s="1">
        <v>209</v>
      </c>
      <c r="C37" s="10">
        <v>45214</v>
      </c>
      <c r="D37" s="1">
        <v>0</v>
      </c>
      <c r="E37" s="1" t="s">
        <v>213</v>
      </c>
      <c r="F37" s="15">
        <v>24</v>
      </c>
      <c r="G37" s="2">
        <v>4.38</v>
      </c>
      <c r="H37" s="3">
        <v>6</v>
      </c>
      <c r="I37" s="2">
        <v>2.27</v>
      </c>
      <c r="J37" s="4">
        <f t="shared" si="0"/>
        <v>2.11</v>
      </c>
      <c r="K37" s="1">
        <v>1</v>
      </c>
      <c r="L37" s="4">
        <f t="shared" si="1"/>
        <v>2.11</v>
      </c>
      <c r="M37" s="1">
        <v>1</v>
      </c>
      <c r="N37" s="4">
        <v>2.11</v>
      </c>
      <c r="O37" s="1" t="s">
        <v>664</v>
      </c>
    </row>
    <row r="38" spans="1:15" x14ac:dyDescent="0.25">
      <c r="A38" s="1">
        <v>37</v>
      </c>
      <c r="B38" s="1">
        <v>209</v>
      </c>
      <c r="C38" s="10">
        <v>45215</v>
      </c>
      <c r="D38" s="1">
        <v>0</v>
      </c>
      <c r="E38" s="1" t="s">
        <v>213</v>
      </c>
      <c r="F38" s="15">
        <v>24</v>
      </c>
      <c r="G38" s="2">
        <v>4.41</v>
      </c>
      <c r="H38" s="3">
        <v>6</v>
      </c>
      <c r="I38" s="2">
        <v>2.33</v>
      </c>
      <c r="J38" s="4">
        <f t="shared" si="0"/>
        <v>2.08</v>
      </c>
      <c r="K38" s="1">
        <v>1</v>
      </c>
      <c r="L38" s="4">
        <f t="shared" si="1"/>
        <v>2.08</v>
      </c>
      <c r="M38" s="1">
        <v>1</v>
      </c>
      <c r="N38" s="4">
        <v>2.08</v>
      </c>
      <c r="O38" s="1" t="s">
        <v>664</v>
      </c>
    </row>
    <row r="39" spans="1:15" x14ac:dyDescent="0.25">
      <c r="A39" s="1">
        <v>38</v>
      </c>
      <c r="B39" s="1">
        <v>209</v>
      </c>
      <c r="C39" s="10">
        <v>45216</v>
      </c>
      <c r="D39" s="1">
        <v>0</v>
      </c>
      <c r="E39" s="1" t="s">
        <v>213</v>
      </c>
      <c r="F39" s="15">
        <v>24</v>
      </c>
      <c r="G39" s="2">
        <v>4.0599999999999996</v>
      </c>
      <c r="H39" s="3">
        <v>6</v>
      </c>
      <c r="I39" s="2">
        <v>2.15</v>
      </c>
      <c r="J39" s="4">
        <f t="shared" si="0"/>
        <v>1.9099999999999997</v>
      </c>
      <c r="K39" s="1">
        <v>1</v>
      </c>
      <c r="L39" s="4">
        <f t="shared" si="1"/>
        <v>1.9099999999999997</v>
      </c>
      <c r="M39" s="1">
        <v>1</v>
      </c>
      <c r="N39" s="4">
        <v>1.9099999999999997</v>
      </c>
      <c r="O39" s="1" t="s">
        <v>664</v>
      </c>
    </row>
    <row r="40" spans="1:15" x14ac:dyDescent="0.25">
      <c r="A40" s="1">
        <v>39</v>
      </c>
      <c r="B40" s="1">
        <v>209</v>
      </c>
      <c r="C40" s="10">
        <v>45217</v>
      </c>
      <c r="D40" s="1">
        <v>0</v>
      </c>
      <c r="E40" s="1" t="s">
        <v>213</v>
      </c>
      <c r="F40" s="15">
        <v>24</v>
      </c>
      <c r="G40" s="2">
        <v>3.95</v>
      </c>
      <c r="H40" s="3">
        <v>6</v>
      </c>
      <c r="I40" s="2">
        <v>2</v>
      </c>
      <c r="J40" s="4">
        <f t="shared" si="0"/>
        <v>1.9500000000000002</v>
      </c>
      <c r="K40" s="1">
        <v>1</v>
      </c>
      <c r="L40" s="4">
        <f t="shared" si="1"/>
        <v>1.9500000000000002</v>
      </c>
      <c r="M40" s="1">
        <v>1</v>
      </c>
      <c r="N40" s="4">
        <v>1.9500000000000002</v>
      </c>
      <c r="O40" s="1" t="s">
        <v>664</v>
      </c>
    </row>
    <row r="41" spans="1:15" x14ac:dyDescent="0.25">
      <c r="A41" s="1">
        <v>40</v>
      </c>
      <c r="B41" s="1">
        <v>209</v>
      </c>
      <c r="C41" s="10">
        <v>45218</v>
      </c>
      <c r="D41" s="1">
        <v>0</v>
      </c>
      <c r="E41" s="1" t="s">
        <v>213</v>
      </c>
      <c r="F41" s="15">
        <v>24</v>
      </c>
      <c r="G41" s="2">
        <v>3.84</v>
      </c>
      <c r="H41" s="3">
        <v>6</v>
      </c>
      <c r="I41" s="2">
        <v>1.98</v>
      </c>
      <c r="J41" s="4">
        <v>0</v>
      </c>
      <c r="K41" s="1">
        <v>1</v>
      </c>
      <c r="L41" s="4">
        <v>0</v>
      </c>
      <c r="M41" s="1">
        <v>1</v>
      </c>
      <c r="N41" s="4">
        <v>0</v>
      </c>
      <c r="O41" s="1" t="s">
        <v>664</v>
      </c>
    </row>
    <row r="42" spans="1:15" x14ac:dyDescent="0.25">
      <c r="A42" s="1">
        <v>41</v>
      </c>
      <c r="B42" s="1">
        <v>209</v>
      </c>
      <c r="C42" s="10">
        <v>45219</v>
      </c>
      <c r="D42" s="1">
        <v>0</v>
      </c>
      <c r="E42" s="1" t="s">
        <v>213</v>
      </c>
      <c r="F42" s="15">
        <v>24</v>
      </c>
      <c r="G42" s="2">
        <v>3.98</v>
      </c>
      <c r="H42" s="3">
        <v>5</v>
      </c>
      <c r="I42" s="2">
        <v>1.98</v>
      </c>
      <c r="J42" s="4">
        <f t="shared" si="0"/>
        <v>2</v>
      </c>
      <c r="K42" s="1">
        <v>1</v>
      </c>
      <c r="L42" s="4">
        <f t="shared" si="1"/>
        <v>2</v>
      </c>
      <c r="M42" s="1">
        <v>1</v>
      </c>
      <c r="N42" s="4">
        <v>2</v>
      </c>
      <c r="O42" s="1" t="s">
        <v>664</v>
      </c>
    </row>
    <row r="43" spans="1:15" x14ac:dyDescent="0.25">
      <c r="A43" s="1">
        <v>42</v>
      </c>
      <c r="B43" s="1">
        <v>209</v>
      </c>
      <c r="C43" s="10">
        <v>45220</v>
      </c>
      <c r="D43" s="1">
        <v>0</v>
      </c>
      <c r="E43" s="1" t="s">
        <v>213</v>
      </c>
      <c r="F43" s="15">
        <v>24</v>
      </c>
      <c r="G43" s="2">
        <v>3.91</v>
      </c>
      <c r="H43" s="3">
        <v>5</v>
      </c>
      <c r="I43" s="2">
        <v>2</v>
      </c>
      <c r="J43" s="4">
        <f t="shared" si="0"/>
        <v>1.9100000000000001</v>
      </c>
      <c r="K43" s="1">
        <v>1</v>
      </c>
      <c r="L43" s="4">
        <f t="shared" si="1"/>
        <v>1.9100000000000001</v>
      </c>
      <c r="M43" s="1">
        <v>1</v>
      </c>
      <c r="N43" s="4">
        <v>1.9100000000000001</v>
      </c>
      <c r="O43" s="1" t="s">
        <v>664</v>
      </c>
    </row>
    <row r="44" spans="1:15" x14ac:dyDescent="0.25">
      <c r="A44" s="1">
        <v>43</v>
      </c>
      <c r="B44" s="1">
        <v>209</v>
      </c>
      <c r="C44" s="10">
        <v>45221</v>
      </c>
      <c r="D44" s="1">
        <v>0</v>
      </c>
      <c r="E44" s="1" t="s">
        <v>213</v>
      </c>
      <c r="F44" s="15">
        <v>24</v>
      </c>
      <c r="G44" s="2">
        <v>3.93</v>
      </c>
      <c r="H44" s="3">
        <v>5</v>
      </c>
      <c r="I44" s="2">
        <v>2.0099999999999998</v>
      </c>
      <c r="J44" s="4">
        <f t="shared" si="0"/>
        <v>1.9200000000000004</v>
      </c>
      <c r="K44" s="1">
        <v>1</v>
      </c>
      <c r="L44" s="4">
        <f t="shared" si="1"/>
        <v>1.9200000000000004</v>
      </c>
      <c r="M44" s="1">
        <v>1</v>
      </c>
      <c r="N44" s="4">
        <v>1.9200000000000004</v>
      </c>
      <c r="O44" s="1" t="s">
        <v>664</v>
      </c>
    </row>
    <row r="45" spans="1:15" x14ac:dyDescent="0.25">
      <c r="A45" s="1">
        <v>44</v>
      </c>
      <c r="B45" s="1">
        <v>209</v>
      </c>
      <c r="C45" s="10">
        <v>45222</v>
      </c>
      <c r="D45" s="1">
        <v>0</v>
      </c>
      <c r="E45" s="1" t="s">
        <v>213</v>
      </c>
      <c r="F45" s="15">
        <v>24</v>
      </c>
      <c r="G45" s="2">
        <v>4</v>
      </c>
      <c r="H45" s="3">
        <v>5</v>
      </c>
      <c r="I45" s="2">
        <v>2.0499999999999998</v>
      </c>
      <c r="J45" s="4">
        <f t="shared" si="0"/>
        <v>1.9500000000000002</v>
      </c>
      <c r="K45" s="1">
        <v>1</v>
      </c>
      <c r="L45" s="4">
        <f t="shared" si="1"/>
        <v>1.9500000000000002</v>
      </c>
      <c r="M45" s="1">
        <v>1</v>
      </c>
      <c r="N45" s="4">
        <v>1.9500000000000002</v>
      </c>
      <c r="O45" s="1" t="s">
        <v>664</v>
      </c>
    </row>
    <row r="46" spans="1:15" x14ac:dyDescent="0.25">
      <c r="A46" s="1">
        <v>45</v>
      </c>
      <c r="B46" s="1">
        <v>209</v>
      </c>
      <c r="C46" s="10">
        <v>45223</v>
      </c>
      <c r="D46" s="1">
        <v>0</v>
      </c>
      <c r="E46" s="1" t="s">
        <v>213</v>
      </c>
      <c r="F46" s="15">
        <v>24</v>
      </c>
      <c r="G46" s="2">
        <v>4.04</v>
      </c>
      <c r="H46" s="3">
        <v>6</v>
      </c>
      <c r="I46" s="2">
        <v>2.08</v>
      </c>
      <c r="J46" s="4">
        <f t="shared" si="0"/>
        <v>1.96</v>
      </c>
      <c r="K46" s="1">
        <v>1</v>
      </c>
      <c r="L46" s="4">
        <f t="shared" si="1"/>
        <v>1.96</v>
      </c>
      <c r="M46" s="1">
        <v>1</v>
      </c>
      <c r="N46" s="4">
        <v>1.96</v>
      </c>
      <c r="O46" s="1" t="s">
        <v>664</v>
      </c>
    </row>
    <row r="47" spans="1:15" x14ac:dyDescent="0.25">
      <c r="A47" s="1">
        <v>46</v>
      </c>
      <c r="B47" s="1">
        <v>209</v>
      </c>
      <c r="C47" s="10">
        <v>45224</v>
      </c>
      <c r="D47" s="1">
        <v>0</v>
      </c>
      <c r="E47" s="1" t="s">
        <v>213</v>
      </c>
      <c r="F47" s="15">
        <v>24</v>
      </c>
      <c r="G47" s="2">
        <v>4</v>
      </c>
      <c r="H47" s="3">
        <v>6</v>
      </c>
      <c r="I47" s="2">
        <v>2.0699999999999998</v>
      </c>
      <c r="J47" s="4">
        <f t="shared" si="0"/>
        <v>1.9300000000000002</v>
      </c>
      <c r="K47" s="1">
        <v>1</v>
      </c>
      <c r="L47" s="4">
        <f t="shared" si="1"/>
        <v>1.9300000000000002</v>
      </c>
      <c r="M47" s="1">
        <v>1</v>
      </c>
      <c r="N47" s="4">
        <v>1.9300000000000002</v>
      </c>
      <c r="O47" s="1" t="s">
        <v>664</v>
      </c>
    </row>
    <row r="48" spans="1:15" x14ac:dyDescent="0.25">
      <c r="A48" s="1">
        <v>47</v>
      </c>
      <c r="B48" s="1">
        <v>209</v>
      </c>
      <c r="C48" s="10">
        <v>45225</v>
      </c>
      <c r="D48" s="1">
        <v>0</v>
      </c>
      <c r="E48" s="1" t="s">
        <v>213</v>
      </c>
      <c r="F48" s="15">
        <v>24</v>
      </c>
      <c r="G48" s="2">
        <v>4.08</v>
      </c>
      <c r="H48" s="3">
        <v>5</v>
      </c>
      <c r="I48" s="2">
        <v>2.11</v>
      </c>
      <c r="J48" s="4">
        <f t="shared" si="0"/>
        <v>1.9700000000000002</v>
      </c>
      <c r="K48" s="1">
        <v>1</v>
      </c>
      <c r="L48" s="4">
        <f t="shared" si="1"/>
        <v>1.9700000000000002</v>
      </c>
      <c r="M48" s="1">
        <v>1</v>
      </c>
      <c r="N48" s="4">
        <v>1.9700000000000002</v>
      </c>
      <c r="O48" s="1" t="s">
        <v>664</v>
      </c>
    </row>
    <row r="49" spans="1:15" x14ac:dyDescent="0.25">
      <c r="A49" s="1">
        <v>48</v>
      </c>
      <c r="B49" s="1">
        <v>209</v>
      </c>
      <c r="C49" s="10">
        <v>45226</v>
      </c>
      <c r="D49" s="1">
        <v>0</v>
      </c>
      <c r="E49" s="1" t="s">
        <v>213</v>
      </c>
      <c r="F49" s="15">
        <v>24</v>
      </c>
      <c r="G49" s="2">
        <v>4.08</v>
      </c>
      <c r="H49" s="3">
        <v>6</v>
      </c>
      <c r="I49" s="2">
        <v>2.16</v>
      </c>
      <c r="J49" s="4">
        <f t="shared" si="0"/>
        <v>1.92</v>
      </c>
      <c r="K49" s="1">
        <v>1</v>
      </c>
      <c r="L49" s="4">
        <f t="shared" si="1"/>
        <v>1.92</v>
      </c>
      <c r="M49" s="1">
        <v>1</v>
      </c>
      <c r="N49" s="4">
        <v>1.92</v>
      </c>
      <c r="O49" s="1" t="s">
        <v>664</v>
      </c>
    </row>
    <row r="50" spans="1:15" x14ac:dyDescent="0.25">
      <c r="A50" s="1">
        <v>49</v>
      </c>
      <c r="B50" s="1">
        <v>209</v>
      </c>
      <c r="C50" s="10">
        <v>45227</v>
      </c>
      <c r="D50" s="1">
        <v>0</v>
      </c>
      <c r="E50" s="1" t="s">
        <v>213</v>
      </c>
      <c r="F50" s="15">
        <v>24</v>
      </c>
      <c r="G50" s="2">
        <v>3.91</v>
      </c>
      <c r="H50" s="3">
        <v>6</v>
      </c>
      <c r="I50" s="2">
        <v>2.0499999999999998</v>
      </c>
      <c r="J50" s="4">
        <f t="shared" si="0"/>
        <v>1.8600000000000003</v>
      </c>
      <c r="K50" s="1">
        <v>1</v>
      </c>
      <c r="L50" s="4">
        <f t="shared" si="1"/>
        <v>1.8600000000000003</v>
      </c>
      <c r="M50" s="1">
        <v>1</v>
      </c>
      <c r="N50" s="4">
        <v>1.8600000000000003</v>
      </c>
      <c r="O50" s="1" t="s">
        <v>664</v>
      </c>
    </row>
    <row r="51" spans="1:15" x14ac:dyDescent="0.25">
      <c r="A51" s="1">
        <v>50</v>
      </c>
      <c r="B51" s="1">
        <v>209</v>
      </c>
      <c r="C51" s="10">
        <v>45228</v>
      </c>
      <c r="D51" s="1">
        <v>0</v>
      </c>
      <c r="E51" s="1" t="s">
        <v>213</v>
      </c>
      <c r="F51" s="15">
        <v>24</v>
      </c>
      <c r="G51" s="2">
        <v>3.9016000000000002</v>
      </c>
      <c r="H51" s="3">
        <v>3</v>
      </c>
      <c r="I51" s="2">
        <v>2.0287999999999999</v>
      </c>
      <c r="J51" s="4">
        <f t="shared" si="0"/>
        <v>1.8728000000000002</v>
      </c>
      <c r="K51" s="1">
        <v>1</v>
      </c>
      <c r="L51" s="4">
        <f t="shared" si="1"/>
        <v>1.8728000000000002</v>
      </c>
      <c r="M51" s="1">
        <v>1</v>
      </c>
      <c r="N51" s="4">
        <v>1.8728000000000002</v>
      </c>
      <c r="O51" s="1" t="s">
        <v>664</v>
      </c>
    </row>
    <row r="52" spans="1:15" x14ac:dyDescent="0.25">
      <c r="A52" s="1">
        <v>51</v>
      </c>
      <c r="B52" s="1">
        <v>209</v>
      </c>
      <c r="C52" s="10">
        <v>45229</v>
      </c>
      <c r="D52" s="1">
        <v>0</v>
      </c>
      <c r="E52" s="1" t="s">
        <v>213</v>
      </c>
      <c r="F52" s="15">
        <v>24</v>
      </c>
      <c r="G52" s="2">
        <v>3.89</v>
      </c>
      <c r="H52" s="3">
        <v>5</v>
      </c>
      <c r="I52" s="2">
        <v>2.0699999999999998</v>
      </c>
      <c r="J52" s="4">
        <f t="shared" si="0"/>
        <v>1.8200000000000003</v>
      </c>
      <c r="K52" s="1">
        <v>1</v>
      </c>
      <c r="L52" s="4">
        <f t="shared" si="1"/>
        <v>1.8200000000000003</v>
      </c>
      <c r="M52" s="1">
        <v>1</v>
      </c>
      <c r="N52" s="4">
        <v>1.8200000000000003</v>
      </c>
      <c r="O52" s="1" t="s">
        <v>664</v>
      </c>
    </row>
    <row r="53" spans="1:15" x14ac:dyDescent="0.25">
      <c r="A53" s="1">
        <v>52</v>
      </c>
      <c r="B53" s="1">
        <v>209</v>
      </c>
      <c r="C53" s="10">
        <v>45230</v>
      </c>
      <c r="D53" s="1">
        <v>0</v>
      </c>
      <c r="E53" s="1" t="s">
        <v>213</v>
      </c>
      <c r="F53" s="15">
        <v>24</v>
      </c>
      <c r="G53" s="2">
        <v>3.95</v>
      </c>
      <c r="H53" s="3">
        <v>5</v>
      </c>
      <c r="I53" s="2">
        <v>2.06</v>
      </c>
      <c r="J53" s="4">
        <f t="shared" si="0"/>
        <v>1.8900000000000001</v>
      </c>
      <c r="K53" s="1">
        <v>1</v>
      </c>
      <c r="L53" s="4">
        <f t="shared" si="1"/>
        <v>1.8900000000000001</v>
      </c>
      <c r="M53" s="1">
        <v>1</v>
      </c>
      <c r="N53" s="4">
        <v>1.8900000000000001</v>
      </c>
      <c r="O53" s="1" t="s">
        <v>664</v>
      </c>
    </row>
    <row r="54" spans="1:15" x14ac:dyDescent="0.25">
      <c r="A54" s="1">
        <v>53</v>
      </c>
      <c r="B54" s="1">
        <v>209</v>
      </c>
      <c r="C54" s="10">
        <v>45231</v>
      </c>
      <c r="D54" s="1">
        <v>0</v>
      </c>
      <c r="E54" s="1" t="s">
        <v>213</v>
      </c>
      <c r="F54" s="15">
        <v>24</v>
      </c>
      <c r="G54" s="2">
        <v>3.93</v>
      </c>
      <c r="H54" s="3">
        <v>5</v>
      </c>
      <c r="I54" s="2">
        <v>2.0699999999999998</v>
      </c>
      <c r="J54" s="4">
        <f t="shared" si="0"/>
        <v>1.8600000000000003</v>
      </c>
      <c r="K54" s="1">
        <v>1</v>
      </c>
      <c r="L54" s="4">
        <f t="shared" si="1"/>
        <v>1.8600000000000003</v>
      </c>
      <c r="M54" s="1">
        <v>1</v>
      </c>
      <c r="N54" s="4">
        <v>1.8600000000000003</v>
      </c>
      <c r="O54" s="1" t="s">
        <v>664</v>
      </c>
    </row>
    <row r="55" spans="1:15" x14ac:dyDescent="0.25">
      <c r="A55" s="1">
        <v>54</v>
      </c>
      <c r="B55" s="1">
        <v>209</v>
      </c>
      <c r="C55" s="10">
        <v>45232</v>
      </c>
      <c r="D55" s="1">
        <v>0</v>
      </c>
      <c r="E55" s="1" t="s">
        <v>213</v>
      </c>
      <c r="F55" s="15">
        <v>24</v>
      </c>
      <c r="G55" s="2">
        <v>4.0199999999999996</v>
      </c>
      <c r="H55" s="3">
        <v>4</v>
      </c>
      <c r="I55" s="2">
        <v>2.02</v>
      </c>
      <c r="J55" s="4">
        <f t="shared" si="0"/>
        <v>1.9999999999999996</v>
      </c>
      <c r="K55" s="1">
        <v>1</v>
      </c>
      <c r="L55" s="4">
        <f t="shared" si="1"/>
        <v>1.9999999999999996</v>
      </c>
      <c r="M55" s="1">
        <v>1</v>
      </c>
      <c r="N55" s="4">
        <v>1.9999999999999996</v>
      </c>
      <c r="O55" s="1" t="s">
        <v>664</v>
      </c>
    </row>
    <row r="56" spans="1:15" x14ac:dyDescent="0.25">
      <c r="A56" s="1">
        <v>55</v>
      </c>
      <c r="B56" s="1">
        <v>209</v>
      </c>
      <c r="C56" s="10">
        <v>45233</v>
      </c>
      <c r="D56" s="1">
        <v>0</v>
      </c>
      <c r="E56" s="1" t="s">
        <v>213</v>
      </c>
      <c r="F56" s="15">
        <v>24</v>
      </c>
      <c r="G56" s="2">
        <v>3.91</v>
      </c>
      <c r="H56" s="3">
        <v>5</v>
      </c>
      <c r="I56" s="2">
        <v>2.0499999999999998</v>
      </c>
      <c r="J56" s="4">
        <f t="shared" si="0"/>
        <v>1.8600000000000003</v>
      </c>
      <c r="K56" s="1">
        <v>1</v>
      </c>
      <c r="L56" s="4">
        <f t="shared" si="1"/>
        <v>1.8600000000000003</v>
      </c>
      <c r="M56" s="1">
        <v>1</v>
      </c>
      <c r="N56" s="4">
        <v>1.8600000000000003</v>
      </c>
      <c r="O56" s="1" t="s">
        <v>664</v>
      </c>
    </row>
    <row r="57" spans="1:15" x14ac:dyDescent="0.25">
      <c r="A57" s="1">
        <v>56</v>
      </c>
      <c r="B57" s="1">
        <v>209</v>
      </c>
      <c r="C57" s="10">
        <v>45234</v>
      </c>
      <c r="D57" s="1">
        <v>0</v>
      </c>
      <c r="E57" s="1" t="s">
        <v>213</v>
      </c>
      <c r="F57" s="15">
        <v>24</v>
      </c>
      <c r="G57" s="2">
        <v>3.93</v>
      </c>
      <c r="H57" s="3">
        <v>5</v>
      </c>
      <c r="I57" s="2">
        <v>2.06</v>
      </c>
      <c r="J57" s="4">
        <f t="shared" si="0"/>
        <v>1.87</v>
      </c>
      <c r="K57" s="1">
        <v>1</v>
      </c>
      <c r="L57" s="4">
        <f t="shared" si="1"/>
        <v>1.87</v>
      </c>
      <c r="M57" s="1">
        <v>1</v>
      </c>
      <c r="N57" s="4">
        <v>1.87</v>
      </c>
      <c r="O57" s="1" t="s">
        <v>664</v>
      </c>
    </row>
    <row r="58" spans="1:15" x14ac:dyDescent="0.25">
      <c r="A58" s="1">
        <v>57</v>
      </c>
      <c r="B58" s="1">
        <v>209</v>
      </c>
      <c r="C58" s="10">
        <v>45235</v>
      </c>
      <c r="D58" s="1">
        <v>0</v>
      </c>
      <c r="E58" s="1" t="s">
        <v>213</v>
      </c>
      <c r="F58" s="15">
        <v>24</v>
      </c>
      <c r="G58" s="2">
        <v>4.1100000000000003</v>
      </c>
      <c r="H58" s="3">
        <v>5</v>
      </c>
      <c r="I58" s="2">
        <v>2.0699999999999998</v>
      </c>
      <c r="J58" s="4">
        <f t="shared" si="0"/>
        <v>2.0400000000000005</v>
      </c>
      <c r="K58" s="1">
        <v>1</v>
      </c>
      <c r="L58" s="4">
        <f t="shared" si="1"/>
        <v>2.0400000000000005</v>
      </c>
      <c r="M58" s="1">
        <v>1</v>
      </c>
      <c r="N58" s="4">
        <v>2.0400000000000005</v>
      </c>
      <c r="O58" s="1" t="s">
        <v>664</v>
      </c>
    </row>
    <row r="59" spans="1:15" x14ac:dyDescent="0.25">
      <c r="A59" s="1">
        <v>58</v>
      </c>
      <c r="B59" s="1">
        <v>209</v>
      </c>
      <c r="C59" s="10">
        <v>45236</v>
      </c>
      <c r="D59" s="1">
        <v>0</v>
      </c>
      <c r="E59" s="1" t="s">
        <v>213</v>
      </c>
      <c r="F59" s="15">
        <v>24</v>
      </c>
      <c r="G59" s="2">
        <v>4.05</v>
      </c>
      <c r="H59" s="3">
        <v>5</v>
      </c>
      <c r="I59" s="2">
        <v>2.15</v>
      </c>
      <c r="J59" s="4">
        <f t="shared" si="0"/>
        <v>1.9</v>
      </c>
      <c r="K59" s="1">
        <v>1</v>
      </c>
      <c r="L59" s="4">
        <f t="shared" si="1"/>
        <v>1.9</v>
      </c>
      <c r="M59" s="1">
        <v>1</v>
      </c>
      <c r="N59" s="4">
        <v>1.9</v>
      </c>
      <c r="O59" s="1" t="s">
        <v>664</v>
      </c>
    </row>
    <row r="60" spans="1:15" x14ac:dyDescent="0.25">
      <c r="A60" s="1">
        <v>59</v>
      </c>
      <c r="B60" s="1">
        <v>209</v>
      </c>
      <c r="C60" s="10">
        <v>45237</v>
      </c>
      <c r="D60" s="1">
        <v>0</v>
      </c>
      <c r="E60" s="1" t="s">
        <v>213</v>
      </c>
      <c r="F60" s="15">
        <v>24</v>
      </c>
      <c r="G60" s="2">
        <v>4.04</v>
      </c>
      <c r="H60" s="3">
        <v>5</v>
      </c>
      <c r="I60" s="2">
        <v>2.14</v>
      </c>
      <c r="J60" s="4">
        <f t="shared" si="0"/>
        <v>1.9</v>
      </c>
      <c r="K60" s="1">
        <v>1</v>
      </c>
      <c r="L60" s="4">
        <f t="shared" si="1"/>
        <v>1.9</v>
      </c>
      <c r="M60" s="1">
        <v>1</v>
      </c>
      <c r="N60" s="4">
        <v>1.9</v>
      </c>
      <c r="O60" s="1" t="s">
        <v>664</v>
      </c>
    </row>
    <row r="61" spans="1:15" x14ac:dyDescent="0.25">
      <c r="A61" s="1">
        <v>60</v>
      </c>
      <c r="B61" s="1">
        <v>209</v>
      </c>
      <c r="C61" s="10">
        <v>45238</v>
      </c>
      <c r="D61" s="1">
        <v>0</v>
      </c>
      <c r="E61" s="1" t="s">
        <v>213</v>
      </c>
      <c r="F61" s="15">
        <v>24</v>
      </c>
      <c r="G61" s="2">
        <v>4.05</v>
      </c>
      <c r="H61" s="3">
        <v>5</v>
      </c>
      <c r="I61" s="2">
        <v>2.15</v>
      </c>
      <c r="J61" s="4">
        <f t="shared" si="0"/>
        <v>1.9</v>
      </c>
      <c r="K61" s="1">
        <v>1</v>
      </c>
      <c r="L61" s="4">
        <f t="shared" si="1"/>
        <v>1.9</v>
      </c>
      <c r="M61" s="1">
        <v>1</v>
      </c>
      <c r="N61" s="4">
        <v>1.9</v>
      </c>
      <c r="O61" s="1" t="s">
        <v>664</v>
      </c>
    </row>
    <row r="62" spans="1:15" x14ac:dyDescent="0.25">
      <c r="A62" s="1">
        <v>61</v>
      </c>
      <c r="B62" s="1">
        <v>209</v>
      </c>
      <c r="C62" s="10">
        <v>45239</v>
      </c>
      <c r="D62" s="1">
        <v>0</v>
      </c>
      <c r="E62" s="1" t="s">
        <v>213</v>
      </c>
      <c r="F62" s="15">
        <v>24</v>
      </c>
      <c r="G62" s="2">
        <v>4.07</v>
      </c>
      <c r="H62" s="3">
        <v>5</v>
      </c>
      <c r="I62" s="2">
        <v>2.1800000000000002</v>
      </c>
      <c r="J62" s="4">
        <f t="shared" si="0"/>
        <v>1.8900000000000001</v>
      </c>
      <c r="K62" s="1">
        <v>1</v>
      </c>
      <c r="L62" s="4">
        <f t="shared" si="1"/>
        <v>1.8900000000000001</v>
      </c>
      <c r="M62" s="1">
        <v>1</v>
      </c>
      <c r="N62" s="4">
        <v>1.8900000000000001</v>
      </c>
      <c r="O62" s="1" t="s">
        <v>664</v>
      </c>
    </row>
    <row r="63" spans="1:15" x14ac:dyDescent="0.25">
      <c r="A63" s="1">
        <v>62</v>
      </c>
      <c r="B63" s="1">
        <v>209</v>
      </c>
      <c r="C63" s="10">
        <v>45240</v>
      </c>
      <c r="D63" s="1">
        <v>0</v>
      </c>
      <c r="E63" s="1" t="s">
        <v>213</v>
      </c>
      <c r="F63" s="15">
        <v>24</v>
      </c>
      <c r="G63" s="2">
        <v>2.69</v>
      </c>
      <c r="H63" s="3">
        <v>5</v>
      </c>
      <c r="I63" s="2">
        <v>2.1800000000000002</v>
      </c>
      <c r="J63" s="4">
        <f t="shared" si="0"/>
        <v>0.50999999999999979</v>
      </c>
      <c r="K63" s="1">
        <v>1</v>
      </c>
      <c r="L63" s="4">
        <f t="shared" si="1"/>
        <v>0.50999999999999979</v>
      </c>
      <c r="M63" s="1">
        <v>1</v>
      </c>
      <c r="N63" s="4">
        <v>0.50999999999999979</v>
      </c>
      <c r="O63" s="1" t="s">
        <v>664</v>
      </c>
    </row>
    <row r="64" spans="1:15" x14ac:dyDescent="0.25">
      <c r="A64" s="1">
        <v>63</v>
      </c>
      <c r="B64" s="1">
        <v>209</v>
      </c>
      <c r="C64" s="10">
        <v>45241</v>
      </c>
      <c r="D64" s="1">
        <v>0</v>
      </c>
      <c r="E64" s="1" t="s">
        <v>213</v>
      </c>
      <c r="F64" s="15">
        <v>24</v>
      </c>
      <c r="G64" s="2">
        <v>4.05</v>
      </c>
      <c r="H64" s="3">
        <v>5</v>
      </c>
      <c r="I64" s="2">
        <v>2.1800000000000002</v>
      </c>
      <c r="J64" s="4">
        <f t="shared" si="0"/>
        <v>1.8699999999999997</v>
      </c>
      <c r="K64" s="1">
        <v>1</v>
      </c>
      <c r="L64" s="4">
        <f t="shared" si="1"/>
        <v>1.8699999999999997</v>
      </c>
      <c r="M64" s="1">
        <v>1</v>
      </c>
      <c r="N64" s="4">
        <v>1.8699999999999997</v>
      </c>
      <c r="O64" s="1" t="s">
        <v>664</v>
      </c>
    </row>
    <row r="65" spans="1:15" x14ac:dyDescent="0.25">
      <c r="A65" s="1">
        <v>64</v>
      </c>
      <c r="B65" s="1">
        <v>209</v>
      </c>
      <c r="C65" s="10">
        <v>45242</v>
      </c>
      <c r="D65" s="1">
        <v>0</v>
      </c>
      <c r="E65" s="1" t="s">
        <v>213</v>
      </c>
      <c r="F65" s="15">
        <v>24</v>
      </c>
      <c r="G65" s="2">
        <v>4.0599999999999996</v>
      </c>
      <c r="H65" s="3">
        <v>5</v>
      </c>
      <c r="I65" s="2">
        <v>2.19</v>
      </c>
      <c r="J65" s="4">
        <f t="shared" si="0"/>
        <v>1.8699999999999997</v>
      </c>
      <c r="K65" s="1">
        <v>1</v>
      </c>
      <c r="L65" s="4">
        <f t="shared" si="1"/>
        <v>1.8699999999999997</v>
      </c>
      <c r="M65" s="1">
        <v>1</v>
      </c>
      <c r="N65" s="4">
        <v>1.8699999999999997</v>
      </c>
      <c r="O65" s="1" t="s">
        <v>664</v>
      </c>
    </row>
    <row r="66" spans="1:15" x14ac:dyDescent="0.25">
      <c r="A66" s="1">
        <v>65</v>
      </c>
      <c r="B66" s="1">
        <v>209</v>
      </c>
      <c r="C66" s="10">
        <v>45243</v>
      </c>
      <c r="D66" s="1">
        <v>0</v>
      </c>
      <c r="E66" s="1" t="s">
        <v>213</v>
      </c>
      <c r="F66" s="15">
        <v>24</v>
      </c>
      <c r="G66" s="2">
        <v>3.44</v>
      </c>
      <c r="H66" s="3">
        <v>4</v>
      </c>
      <c r="I66" s="2">
        <v>1.83</v>
      </c>
      <c r="J66" s="4">
        <f t="shared" ref="J66:J129" si="2">G66-I66</f>
        <v>1.6099999999999999</v>
      </c>
      <c r="K66" s="1">
        <v>1</v>
      </c>
      <c r="L66" s="4">
        <f t="shared" ref="L66:L129" si="3">(G66-I66-D66)*K66</f>
        <v>1.6099999999999999</v>
      </c>
      <c r="M66" s="1">
        <v>1</v>
      </c>
      <c r="N66" s="4">
        <v>1.6099999999999999</v>
      </c>
      <c r="O66" s="1" t="s">
        <v>664</v>
      </c>
    </row>
    <row r="67" spans="1:15" x14ac:dyDescent="0.25">
      <c r="A67" s="1">
        <v>66</v>
      </c>
      <c r="B67" s="1">
        <v>209</v>
      </c>
      <c r="C67" s="10">
        <v>45244</v>
      </c>
      <c r="D67" s="1">
        <v>0</v>
      </c>
      <c r="E67" s="1" t="s">
        <v>213</v>
      </c>
      <c r="F67" s="15">
        <v>24</v>
      </c>
      <c r="G67" s="2">
        <v>2.81</v>
      </c>
      <c r="H67" s="3">
        <v>3</v>
      </c>
      <c r="I67" s="2">
        <v>1.3</v>
      </c>
      <c r="J67" s="4">
        <f t="shared" si="2"/>
        <v>1.51</v>
      </c>
      <c r="K67" s="1">
        <v>1</v>
      </c>
      <c r="L67" s="4">
        <f t="shared" si="3"/>
        <v>1.51</v>
      </c>
      <c r="M67" s="1">
        <v>1</v>
      </c>
      <c r="N67" s="4">
        <v>1.51</v>
      </c>
      <c r="O67" s="1" t="s">
        <v>664</v>
      </c>
    </row>
    <row r="68" spans="1:15" x14ac:dyDescent="0.25">
      <c r="A68" s="1">
        <v>67</v>
      </c>
      <c r="B68" s="1">
        <v>209</v>
      </c>
      <c r="C68" s="10">
        <v>45245</v>
      </c>
      <c r="D68" s="1">
        <v>0</v>
      </c>
      <c r="E68" s="1" t="s">
        <v>213</v>
      </c>
      <c r="F68" s="15">
        <v>24</v>
      </c>
      <c r="G68" s="2">
        <v>2.97</v>
      </c>
      <c r="H68" s="3">
        <v>3</v>
      </c>
      <c r="I68" s="2">
        <v>1.27</v>
      </c>
      <c r="J68" s="4">
        <f t="shared" si="2"/>
        <v>1.7000000000000002</v>
      </c>
      <c r="K68" s="1">
        <v>1</v>
      </c>
      <c r="L68" s="4">
        <f t="shared" si="3"/>
        <v>1.7000000000000002</v>
      </c>
      <c r="M68" s="1">
        <v>1</v>
      </c>
      <c r="N68" s="4">
        <v>1.7000000000000002</v>
      </c>
      <c r="O68" s="1" t="s">
        <v>664</v>
      </c>
    </row>
    <row r="69" spans="1:15" x14ac:dyDescent="0.25">
      <c r="A69" s="1">
        <v>68</v>
      </c>
      <c r="B69" s="1">
        <v>209</v>
      </c>
      <c r="C69" s="10">
        <v>45246</v>
      </c>
      <c r="D69" s="1">
        <v>0</v>
      </c>
      <c r="E69" s="1" t="s">
        <v>213</v>
      </c>
      <c r="F69" s="15">
        <v>24</v>
      </c>
      <c r="G69" s="2">
        <v>3.03</v>
      </c>
      <c r="H69" s="3">
        <v>3</v>
      </c>
      <c r="I69" s="2">
        <v>1.51</v>
      </c>
      <c r="J69" s="4">
        <f t="shared" si="2"/>
        <v>1.5199999999999998</v>
      </c>
      <c r="K69" s="1">
        <v>1</v>
      </c>
      <c r="L69" s="4">
        <f t="shared" si="3"/>
        <v>1.5199999999999998</v>
      </c>
      <c r="M69" s="1">
        <v>1</v>
      </c>
      <c r="N69" s="4">
        <v>1.5199999999999998</v>
      </c>
      <c r="O69" s="1" t="s">
        <v>664</v>
      </c>
    </row>
    <row r="70" spans="1:15" x14ac:dyDescent="0.25">
      <c r="A70" s="1">
        <v>69</v>
      </c>
      <c r="B70" s="1">
        <v>209</v>
      </c>
      <c r="C70" s="10">
        <v>45247</v>
      </c>
      <c r="D70" s="1">
        <v>0</v>
      </c>
      <c r="E70" s="1" t="s">
        <v>213</v>
      </c>
      <c r="F70" s="15">
        <v>24</v>
      </c>
      <c r="G70" s="2">
        <v>2.57</v>
      </c>
      <c r="H70" s="3">
        <v>3</v>
      </c>
      <c r="I70" s="2">
        <v>1.17</v>
      </c>
      <c r="J70" s="4">
        <f t="shared" si="2"/>
        <v>1.4</v>
      </c>
      <c r="K70" s="1">
        <v>1</v>
      </c>
      <c r="L70" s="4">
        <f t="shared" si="3"/>
        <v>1.4</v>
      </c>
      <c r="M70" s="1">
        <v>1</v>
      </c>
      <c r="N70" s="4">
        <v>1.4</v>
      </c>
      <c r="O70" s="1" t="s">
        <v>664</v>
      </c>
    </row>
    <row r="71" spans="1:15" x14ac:dyDescent="0.25">
      <c r="A71" s="1">
        <v>70</v>
      </c>
      <c r="B71" s="1">
        <v>209</v>
      </c>
      <c r="C71" s="10">
        <v>45248</v>
      </c>
      <c r="D71" s="1">
        <v>0</v>
      </c>
      <c r="E71" s="1" t="s">
        <v>213</v>
      </c>
      <c r="F71" s="15">
        <v>24</v>
      </c>
      <c r="G71" s="2">
        <v>2.92</v>
      </c>
      <c r="H71" s="3">
        <v>3</v>
      </c>
      <c r="I71" s="2">
        <v>1.29</v>
      </c>
      <c r="J71" s="4">
        <f t="shared" si="2"/>
        <v>1.63</v>
      </c>
      <c r="K71" s="1">
        <v>1</v>
      </c>
      <c r="L71" s="4">
        <f t="shared" si="3"/>
        <v>1.63</v>
      </c>
      <c r="M71" s="1">
        <v>1</v>
      </c>
      <c r="N71" s="4">
        <v>1.63</v>
      </c>
      <c r="O71" s="1" t="s">
        <v>664</v>
      </c>
    </row>
    <row r="72" spans="1:15" x14ac:dyDescent="0.25">
      <c r="A72" s="1">
        <v>71</v>
      </c>
      <c r="B72" s="1">
        <v>209</v>
      </c>
      <c r="C72" s="10">
        <v>45249</v>
      </c>
      <c r="D72" s="1">
        <v>0</v>
      </c>
      <c r="E72" s="1" t="s">
        <v>213</v>
      </c>
      <c r="F72" s="15">
        <v>24</v>
      </c>
      <c r="G72" s="2">
        <v>2.8</v>
      </c>
      <c r="H72" s="3">
        <v>3</v>
      </c>
      <c r="I72" s="2">
        <v>1.28</v>
      </c>
      <c r="J72" s="4">
        <f t="shared" si="2"/>
        <v>1.5199999999999998</v>
      </c>
      <c r="K72" s="1">
        <v>1</v>
      </c>
      <c r="L72" s="4">
        <f t="shared" si="3"/>
        <v>1.5199999999999998</v>
      </c>
      <c r="M72" s="1">
        <v>1</v>
      </c>
      <c r="N72" s="4">
        <v>1.5199999999999998</v>
      </c>
      <c r="O72" s="1" t="s">
        <v>664</v>
      </c>
    </row>
    <row r="73" spans="1:15" x14ac:dyDescent="0.25">
      <c r="A73" s="1">
        <v>72</v>
      </c>
      <c r="B73" s="1">
        <v>209</v>
      </c>
      <c r="C73" s="10">
        <v>45250</v>
      </c>
      <c r="D73" s="1">
        <v>0</v>
      </c>
      <c r="E73" s="1" t="s">
        <v>213</v>
      </c>
      <c r="F73" s="15">
        <v>24</v>
      </c>
      <c r="G73" s="2">
        <v>2.72</v>
      </c>
      <c r="H73" s="3">
        <v>3</v>
      </c>
      <c r="I73" s="2">
        <v>1.24</v>
      </c>
      <c r="J73" s="4">
        <f t="shared" si="2"/>
        <v>1.4800000000000002</v>
      </c>
      <c r="K73" s="1">
        <v>1</v>
      </c>
      <c r="L73" s="4">
        <f t="shared" si="3"/>
        <v>1.4800000000000002</v>
      </c>
      <c r="M73" s="1">
        <v>1</v>
      </c>
      <c r="N73" s="4">
        <v>1.4800000000000002</v>
      </c>
      <c r="O73" s="1" t="s">
        <v>664</v>
      </c>
    </row>
    <row r="74" spans="1:15" x14ac:dyDescent="0.25">
      <c r="A74" s="1">
        <v>73</v>
      </c>
      <c r="B74" s="1">
        <v>209</v>
      </c>
      <c r="C74" s="10">
        <v>45251</v>
      </c>
      <c r="D74" s="1">
        <v>0</v>
      </c>
      <c r="E74" s="1" t="s">
        <v>213</v>
      </c>
      <c r="F74" s="15">
        <v>24</v>
      </c>
      <c r="G74" s="2">
        <v>2.78</v>
      </c>
      <c r="H74" s="3">
        <v>3</v>
      </c>
      <c r="I74" s="2">
        <v>1.29</v>
      </c>
      <c r="J74" s="4">
        <f t="shared" si="2"/>
        <v>1.4899999999999998</v>
      </c>
      <c r="K74" s="1">
        <v>1</v>
      </c>
      <c r="L74" s="4">
        <f t="shared" si="3"/>
        <v>1.4899999999999998</v>
      </c>
      <c r="M74" s="1">
        <v>1</v>
      </c>
      <c r="N74" s="4">
        <v>1.4899999999999998</v>
      </c>
      <c r="O74" s="1" t="s">
        <v>664</v>
      </c>
    </row>
    <row r="75" spans="1:15" x14ac:dyDescent="0.25">
      <c r="A75" s="1">
        <v>74</v>
      </c>
      <c r="B75" s="1">
        <v>209</v>
      </c>
      <c r="C75" s="10">
        <v>45252</v>
      </c>
      <c r="D75" s="1">
        <v>0</v>
      </c>
      <c r="E75" s="1" t="s">
        <v>213</v>
      </c>
      <c r="F75" s="15">
        <v>24</v>
      </c>
      <c r="G75" s="2">
        <v>2.7</v>
      </c>
      <c r="H75" s="3">
        <v>3</v>
      </c>
      <c r="I75" s="2">
        <v>1.24</v>
      </c>
      <c r="J75" s="4">
        <f t="shared" si="2"/>
        <v>1.4600000000000002</v>
      </c>
      <c r="K75" s="1">
        <v>1</v>
      </c>
      <c r="L75" s="4">
        <f t="shared" si="3"/>
        <v>1.4600000000000002</v>
      </c>
      <c r="M75" s="1">
        <v>1</v>
      </c>
      <c r="N75" s="4">
        <v>1.4600000000000002</v>
      </c>
      <c r="O75" s="1" t="s">
        <v>664</v>
      </c>
    </row>
    <row r="76" spans="1:15" x14ac:dyDescent="0.25">
      <c r="A76" s="1">
        <v>75</v>
      </c>
      <c r="B76" s="1">
        <v>209</v>
      </c>
      <c r="C76" s="10">
        <v>45253</v>
      </c>
      <c r="D76" s="1">
        <v>0</v>
      </c>
      <c r="E76" s="1" t="s">
        <v>213</v>
      </c>
      <c r="F76" s="15">
        <v>24</v>
      </c>
      <c r="G76" s="2">
        <v>2.78</v>
      </c>
      <c r="H76" s="3">
        <v>3</v>
      </c>
      <c r="I76" s="2">
        <v>1.29</v>
      </c>
      <c r="J76" s="4">
        <f t="shared" si="2"/>
        <v>1.4899999999999998</v>
      </c>
      <c r="K76" s="1">
        <v>1</v>
      </c>
      <c r="L76" s="4">
        <f t="shared" si="3"/>
        <v>1.4899999999999998</v>
      </c>
      <c r="M76" s="1">
        <v>1</v>
      </c>
      <c r="N76" s="4">
        <v>1.4899999999999998</v>
      </c>
      <c r="O76" s="1" t="s">
        <v>664</v>
      </c>
    </row>
    <row r="77" spans="1:15" x14ac:dyDescent="0.25">
      <c r="A77" s="1">
        <v>76</v>
      </c>
      <c r="B77" s="1">
        <v>209</v>
      </c>
      <c r="C77" s="10">
        <v>45254</v>
      </c>
      <c r="D77" s="1">
        <v>0</v>
      </c>
      <c r="E77" s="1" t="s">
        <v>213</v>
      </c>
      <c r="F77" s="15">
        <v>24</v>
      </c>
      <c r="G77" s="2">
        <v>3.05</v>
      </c>
      <c r="H77" s="3">
        <v>3</v>
      </c>
      <c r="I77" s="2">
        <v>1.47</v>
      </c>
      <c r="J77" s="4">
        <f t="shared" si="2"/>
        <v>1.5799999999999998</v>
      </c>
      <c r="K77" s="1">
        <v>1</v>
      </c>
      <c r="L77" s="4">
        <f t="shared" si="3"/>
        <v>1.5799999999999998</v>
      </c>
      <c r="M77" s="1">
        <v>1</v>
      </c>
      <c r="N77" s="4">
        <v>1.5799999999999998</v>
      </c>
      <c r="O77" s="1" t="s">
        <v>664</v>
      </c>
    </row>
    <row r="78" spans="1:15" x14ac:dyDescent="0.25">
      <c r="A78" s="1">
        <v>77</v>
      </c>
      <c r="B78" s="1">
        <v>209</v>
      </c>
      <c r="C78" s="10">
        <v>45255</v>
      </c>
      <c r="D78" s="1">
        <v>0</v>
      </c>
      <c r="E78" s="1" t="s">
        <v>213</v>
      </c>
      <c r="F78" s="15">
        <v>24</v>
      </c>
      <c r="G78" s="2">
        <v>2.8</v>
      </c>
      <c r="H78" s="3">
        <v>3</v>
      </c>
      <c r="I78" s="2">
        <v>1.29</v>
      </c>
      <c r="J78" s="4">
        <f t="shared" si="2"/>
        <v>1.5099999999999998</v>
      </c>
      <c r="K78" s="1">
        <v>1</v>
      </c>
      <c r="L78" s="4">
        <f t="shared" si="3"/>
        <v>1.5099999999999998</v>
      </c>
      <c r="M78" s="1">
        <v>1</v>
      </c>
      <c r="N78" s="4">
        <v>1.5099999999999998</v>
      </c>
      <c r="O78" s="1" t="s">
        <v>664</v>
      </c>
    </row>
    <row r="79" spans="1:15" x14ac:dyDescent="0.25">
      <c r="A79" s="1">
        <v>78</v>
      </c>
      <c r="B79" s="1">
        <v>209</v>
      </c>
      <c r="C79" s="10">
        <v>45256</v>
      </c>
      <c r="D79" s="1">
        <v>0</v>
      </c>
      <c r="E79" s="1" t="s">
        <v>213</v>
      </c>
      <c r="F79" s="15">
        <v>24</v>
      </c>
      <c r="G79" s="2">
        <v>2.72</v>
      </c>
      <c r="H79" s="3">
        <v>3</v>
      </c>
      <c r="I79" s="2">
        <v>1.41</v>
      </c>
      <c r="J79" s="4">
        <f t="shared" si="2"/>
        <v>1.3100000000000003</v>
      </c>
      <c r="K79" s="1">
        <v>1</v>
      </c>
      <c r="L79" s="4">
        <f t="shared" si="3"/>
        <v>1.3100000000000003</v>
      </c>
      <c r="M79" s="1">
        <v>1</v>
      </c>
      <c r="N79" s="4">
        <v>1.3100000000000003</v>
      </c>
      <c r="O79" s="1" t="s">
        <v>664</v>
      </c>
    </row>
    <row r="80" spans="1:15" x14ac:dyDescent="0.25">
      <c r="A80" s="1">
        <v>79</v>
      </c>
      <c r="B80" s="1">
        <v>209</v>
      </c>
      <c r="C80" s="10">
        <v>45257</v>
      </c>
      <c r="D80" s="1">
        <v>0</v>
      </c>
      <c r="E80" s="1" t="s">
        <v>213</v>
      </c>
      <c r="F80" s="15">
        <v>24</v>
      </c>
      <c r="G80" s="2">
        <v>2.91</v>
      </c>
      <c r="H80" s="3">
        <v>4</v>
      </c>
      <c r="I80" s="2">
        <v>1.4</v>
      </c>
      <c r="J80" s="4">
        <f t="shared" si="2"/>
        <v>1.5100000000000002</v>
      </c>
      <c r="K80" s="1">
        <v>1</v>
      </c>
      <c r="L80" s="4">
        <f t="shared" si="3"/>
        <v>1.5100000000000002</v>
      </c>
      <c r="M80" s="1">
        <v>1</v>
      </c>
      <c r="N80" s="4">
        <v>1.5100000000000002</v>
      </c>
      <c r="O80" s="1" t="s">
        <v>664</v>
      </c>
    </row>
    <row r="81" spans="1:15" x14ac:dyDescent="0.25">
      <c r="A81" s="1">
        <v>80</v>
      </c>
      <c r="B81" s="1">
        <v>209</v>
      </c>
      <c r="C81" s="10">
        <v>45258</v>
      </c>
      <c r="D81" s="1">
        <v>0</v>
      </c>
      <c r="E81" s="1" t="s">
        <v>213</v>
      </c>
      <c r="F81" s="15">
        <v>24</v>
      </c>
      <c r="G81" s="2">
        <v>2.86</v>
      </c>
      <c r="H81" s="3">
        <v>3</v>
      </c>
      <c r="I81" s="2">
        <v>1.36</v>
      </c>
      <c r="J81" s="4">
        <f t="shared" si="2"/>
        <v>1.4999999999999998</v>
      </c>
      <c r="K81" s="1">
        <v>1</v>
      </c>
      <c r="L81" s="4">
        <f t="shared" si="3"/>
        <v>1.4999999999999998</v>
      </c>
      <c r="M81" s="1">
        <v>1</v>
      </c>
      <c r="N81" s="4">
        <v>1.4999999999999998</v>
      </c>
      <c r="O81" s="1" t="s">
        <v>664</v>
      </c>
    </row>
    <row r="82" spans="1:15" x14ac:dyDescent="0.25">
      <c r="A82" s="1">
        <v>81</v>
      </c>
      <c r="B82" s="1">
        <v>209</v>
      </c>
      <c r="C82" s="10">
        <v>45259</v>
      </c>
      <c r="D82" s="1">
        <v>0</v>
      </c>
      <c r="E82" s="1" t="s">
        <v>213</v>
      </c>
      <c r="F82" s="15">
        <v>24</v>
      </c>
      <c r="G82" s="2">
        <v>2.86</v>
      </c>
      <c r="H82" s="3">
        <v>3</v>
      </c>
      <c r="I82" s="2">
        <v>1.38</v>
      </c>
      <c r="J82" s="4">
        <f t="shared" si="2"/>
        <v>1.48</v>
      </c>
      <c r="K82" s="1">
        <v>1</v>
      </c>
      <c r="L82" s="4">
        <f t="shared" si="3"/>
        <v>1.48</v>
      </c>
      <c r="M82" s="1">
        <v>1</v>
      </c>
      <c r="N82" s="4">
        <v>1.48</v>
      </c>
      <c r="O82" s="1" t="s">
        <v>664</v>
      </c>
    </row>
    <row r="83" spans="1:15" x14ac:dyDescent="0.25">
      <c r="A83" s="1">
        <v>82</v>
      </c>
      <c r="B83" s="1">
        <v>209</v>
      </c>
      <c r="C83" s="10">
        <v>45260</v>
      </c>
      <c r="D83" s="1">
        <v>0</v>
      </c>
      <c r="E83" s="1" t="s">
        <v>213</v>
      </c>
      <c r="F83" s="15">
        <v>24</v>
      </c>
      <c r="G83" s="2">
        <v>2.84</v>
      </c>
      <c r="H83" s="3">
        <v>3</v>
      </c>
      <c r="I83" s="2">
        <v>1.37</v>
      </c>
      <c r="J83" s="4">
        <f t="shared" si="2"/>
        <v>1.4699999999999998</v>
      </c>
      <c r="K83" s="1">
        <v>1</v>
      </c>
      <c r="L83" s="4">
        <f t="shared" si="3"/>
        <v>1.4699999999999998</v>
      </c>
      <c r="M83" s="1">
        <v>1</v>
      </c>
      <c r="N83" s="4">
        <v>1.4699999999999998</v>
      </c>
      <c r="O83" s="1" t="s">
        <v>664</v>
      </c>
    </row>
    <row r="84" spans="1:15" x14ac:dyDescent="0.25">
      <c r="A84" s="1">
        <v>83</v>
      </c>
      <c r="B84" s="1">
        <v>209</v>
      </c>
      <c r="C84" s="10">
        <v>45261</v>
      </c>
      <c r="D84" s="1">
        <v>0</v>
      </c>
      <c r="E84" s="1" t="s">
        <v>213</v>
      </c>
      <c r="F84" s="15">
        <v>24</v>
      </c>
      <c r="G84" s="2">
        <v>2.73</v>
      </c>
      <c r="H84" s="3">
        <v>3</v>
      </c>
      <c r="I84" s="2">
        <v>1.29</v>
      </c>
      <c r="J84" s="4">
        <f t="shared" si="2"/>
        <v>1.44</v>
      </c>
      <c r="K84" s="1">
        <v>1</v>
      </c>
      <c r="L84" s="4">
        <f t="shared" si="3"/>
        <v>1.44</v>
      </c>
      <c r="M84" s="1">
        <v>1</v>
      </c>
      <c r="N84" s="4">
        <v>1.44</v>
      </c>
      <c r="O84" s="1" t="s">
        <v>664</v>
      </c>
    </row>
    <row r="85" spans="1:15" x14ac:dyDescent="0.25">
      <c r="A85" s="1">
        <v>84</v>
      </c>
      <c r="B85" s="1">
        <v>209</v>
      </c>
      <c r="C85" s="10">
        <v>45262</v>
      </c>
      <c r="D85" s="1">
        <v>0</v>
      </c>
      <c r="E85" s="1" t="s">
        <v>213</v>
      </c>
      <c r="F85" s="15">
        <v>24</v>
      </c>
      <c r="G85" s="2">
        <v>2.6768999999999998</v>
      </c>
      <c r="H85" s="3">
        <v>3</v>
      </c>
      <c r="I85" s="2">
        <v>1.2564</v>
      </c>
      <c r="J85" s="4">
        <f t="shared" si="2"/>
        <v>1.4204999999999999</v>
      </c>
      <c r="K85" s="1">
        <v>1</v>
      </c>
      <c r="L85" s="4">
        <f t="shared" si="3"/>
        <v>1.4204999999999999</v>
      </c>
      <c r="M85" s="1">
        <v>1</v>
      </c>
      <c r="N85" s="4">
        <v>1.4204999999999999</v>
      </c>
      <c r="O85" s="1" t="s">
        <v>664</v>
      </c>
    </row>
    <row r="86" spans="1:15" x14ac:dyDescent="0.25">
      <c r="A86" s="1">
        <v>85</v>
      </c>
      <c r="B86" s="1">
        <v>209</v>
      </c>
      <c r="C86" s="10">
        <v>45263</v>
      </c>
      <c r="D86" s="1">
        <v>0</v>
      </c>
      <c r="E86" s="1" t="s">
        <v>213</v>
      </c>
      <c r="F86" s="15">
        <v>24</v>
      </c>
      <c r="G86" s="2">
        <v>2.67</v>
      </c>
      <c r="H86" s="3">
        <v>3</v>
      </c>
      <c r="I86" s="2">
        <v>1.26</v>
      </c>
      <c r="J86" s="4">
        <f t="shared" si="2"/>
        <v>1.41</v>
      </c>
      <c r="K86" s="1">
        <v>1</v>
      </c>
      <c r="L86" s="4">
        <f t="shared" si="3"/>
        <v>1.41</v>
      </c>
      <c r="M86" s="1">
        <v>1</v>
      </c>
      <c r="N86" s="4">
        <v>1.41</v>
      </c>
      <c r="O86" s="1" t="s">
        <v>664</v>
      </c>
    </row>
    <row r="87" spans="1:15" x14ac:dyDescent="0.25">
      <c r="A87" s="1">
        <v>86</v>
      </c>
      <c r="B87" s="1">
        <v>209</v>
      </c>
      <c r="C87" s="10">
        <v>45264</v>
      </c>
      <c r="D87" s="1">
        <v>0</v>
      </c>
      <c r="E87" s="1" t="s">
        <v>213</v>
      </c>
      <c r="F87" s="15">
        <v>24</v>
      </c>
      <c r="G87" s="2">
        <v>2.63</v>
      </c>
      <c r="H87" s="3">
        <v>3</v>
      </c>
      <c r="I87" s="2">
        <v>1.24</v>
      </c>
      <c r="J87" s="4">
        <f t="shared" si="2"/>
        <v>1.39</v>
      </c>
      <c r="K87" s="1">
        <v>1</v>
      </c>
      <c r="L87" s="4">
        <f t="shared" si="3"/>
        <v>1.39</v>
      </c>
      <c r="M87" s="1">
        <v>1</v>
      </c>
      <c r="N87" s="4">
        <v>1.39</v>
      </c>
      <c r="O87" s="1" t="s">
        <v>664</v>
      </c>
    </row>
    <row r="88" spans="1:15" x14ac:dyDescent="0.25">
      <c r="A88" s="1">
        <v>87</v>
      </c>
      <c r="B88" s="1">
        <v>209</v>
      </c>
      <c r="C88" s="10">
        <v>45265</v>
      </c>
      <c r="D88" s="1">
        <v>0</v>
      </c>
      <c r="E88" s="1" t="s">
        <v>213</v>
      </c>
      <c r="F88" s="15">
        <v>24</v>
      </c>
      <c r="G88" s="2">
        <v>2.59</v>
      </c>
      <c r="H88" s="3">
        <v>3</v>
      </c>
      <c r="I88" s="2">
        <v>1.21</v>
      </c>
      <c r="J88" s="4">
        <f t="shared" si="2"/>
        <v>1.38</v>
      </c>
      <c r="K88" s="1">
        <v>1</v>
      </c>
      <c r="L88" s="4">
        <f t="shared" si="3"/>
        <v>1.38</v>
      </c>
      <c r="M88" s="1">
        <v>1</v>
      </c>
      <c r="N88" s="4">
        <v>1.38</v>
      </c>
      <c r="O88" s="1" t="s">
        <v>664</v>
      </c>
    </row>
    <row r="89" spans="1:15" x14ac:dyDescent="0.25">
      <c r="A89" s="1">
        <v>88</v>
      </c>
      <c r="B89" s="1">
        <v>209</v>
      </c>
      <c r="C89" s="10">
        <v>45266</v>
      </c>
      <c r="D89" s="1">
        <v>0</v>
      </c>
      <c r="E89" s="1" t="s">
        <v>213</v>
      </c>
      <c r="F89" s="15">
        <v>24</v>
      </c>
      <c r="G89" s="2">
        <v>2.56</v>
      </c>
      <c r="H89" s="3">
        <v>3</v>
      </c>
      <c r="I89" s="2">
        <v>1.2</v>
      </c>
      <c r="J89" s="4">
        <f t="shared" si="2"/>
        <v>1.36</v>
      </c>
      <c r="K89" s="1">
        <v>1</v>
      </c>
      <c r="L89" s="4">
        <f t="shared" si="3"/>
        <v>1.36</v>
      </c>
      <c r="M89" s="1">
        <v>1</v>
      </c>
      <c r="N89" s="4">
        <v>1.36</v>
      </c>
      <c r="O89" s="1" t="s">
        <v>664</v>
      </c>
    </row>
    <row r="90" spans="1:15" x14ac:dyDescent="0.25">
      <c r="A90" s="1">
        <v>89</v>
      </c>
      <c r="B90" s="1">
        <v>209</v>
      </c>
      <c r="C90" s="10">
        <v>45267</v>
      </c>
      <c r="D90" s="1">
        <v>0</v>
      </c>
      <c r="E90" s="1" t="s">
        <v>213</v>
      </c>
      <c r="F90" s="15">
        <v>24</v>
      </c>
      <c r="G90" s="2">
        <v>2.54</v>
      </c>
      <c r="H90" s="3">
        <v>3</v>
      </c>
      <c r="I90" s="2">
        <v>1.19</v>
      </c>
      <c r="J90" s="4">
        <f t="shared" si="2"/>
        <v>1.35</v>
      </c>
      <c r="K90" s="1">
        <v>1</v>
      </c>
      <c r="L90" s="4">
        <f t="shared" si="3"/>
        <v>1.35</v>
      </c>
      <c r="M90" s="1">
        <v>1</v>
      </c>
      <c r="N90" s="4">
        <v>1.35</v>
      </c>
      <c r="O90" s="1" t="s">
        <v>664</v>
      </c>
    </row>
    <row r="91" spans="1:15" x14ac:dyDescent="0.25">
      <c r="A91" s="1">
        <v>90</v>
      </c>
      <c r="B91" s="1">
        <v>209</v>
      </c>
      <c r="C91" s="10">
        <v>45268</v>
      </c>
      <c r="D91" s="1">
        <v>0</v>
      </c>
      <c r="E91" s="1" t="s">
        <v>213</v>
      </c>
      <c r="F91" s="15">
        <v>24</v>
      </c>
      <c r="G91" s="2">
        <v>2.56</v>
      </c>
      <c r="H91" s="3">
        <v>3</v>
      </c>
      <c r="I91" s="2">
        <v>1.21</v>
      </c>
      <c r="J91" s="4">
        <f t="shared" si="2"/>
        <v>1.35</v>
      </c>
      <c r="K91" s="1">
        <v>1</v>
      </c>
      <c r="L91" s="4">
        <f t="shared" si="3"/>
        <v>1.35</v>
      </c>
      <c r="M91" s="1">
        <v>1</v>
      </c>
      <c r="N91" s="4">
        <v>1.35</v>
      </c>
      <c r="O91" s="1" t="s">
        <v>664</v>
      </c>
    </row>
    <row r="92" spans="1:15" x14ac:dyDescent="0.25">
      <c r="A92" s="1">
        <v>91</v>
      </c>
      <c r="B92" s="1">
        <v>209</v>
      </c>
      <c r="C92" s="10">
        <v>45269</v>
      </c>
      <c r="D92" s="1">
        <v>0</v>
      </c>
      <c r="E92" s="1" t="s">
        <v>213</v>
      </c>
      <c r="F92" s="15">
        <v>24</v>
      </c>
      <c r="G92" s="2">
        <v>2.56</v>
      </c>
      <c r="H92" s="3">
        <v>3</v>
      </c>
      <c r="I92" s="2">
        <v>1.21</v>
      </c>
      <c r="J92" s="4">
        <f t="shared" si="2"/>
        <v>1.35</v>
      </c>
      <c r="K92" s="1">
        <v>1</v>
      </c>
      <c r="L92" s="4">
        <f t="shared" si="3"/>
        <v>1.35</v>
      </c>
      <c r="M92" s="1">
        <v>1</v>
      </c>
      <c r="N92" s="4">
        <v>1.35</v>
      </c>
      <c r="O92" s="1" t="s">
        <v>664</v>
      </c>
    </row>
    <row r="93" spans="1:15" x14ac:dyDescent="0.25">
      <c r="A93" s="1">
        <v>92</v>
      </c>
      <c r="B93" s="1">
        <v>209</v>
      </c>
      <c r="C93" s="10">
        <v>45270</v>
      </c>
      <c r="D93" s="1">
        <v>0</v>
      </c>
      <c r="E93" s="1" t="s">
        <v>213</v>
      </c>
      <c r="F93" s="15">
        <v>24</v>
      </c>
      <c r="G93" s="2">
        <v>2.48</v>
      </c>
      <c r="H93" s="3">
        <v>3</v>
      </c>
      <c r="I93" s="2">
        <v>1.19</v>
      </c>
      <c r="J93" s="4">
        <f t="shared" si="2"/>
        <v>1.29</v>
      </c>
      <c r="K93" s="1">
        <v>1</v>
      </c>
      <c r="L93" s="4">
        <f t="shared" si="3"/>
        <v>1.29</v>
      </c>
      <c r="M93" s="1">
        <v>1</v>
      </c>
      <c r="N93" s="4">
        <v>1.29</v>
      </c>
      <c r="O93" s="1" t="s">
        <v>664</v>
      </c>
    </row>
    <row r="94" spans="1:15" x14ac:dyDescent="0.25">
      <c r="A94" s="1">
        <v>93</v>
      </c>
      <c r="B94" s="1">
        <v>209</v>
      </c>
      <c r="C94" s="10">
        <v>45271</v>
      </c>
      <c r="D94" s="1">
        <v>0</v>
      </c>
      <c r="E94" s="1" t="s">
        <v>213</v>
      </c>
      <c r="F94" s="15">
        <v>24</v>
      </c>
      <c r="G94" s="2">
        <v>2.3811</v>
      </c>
      <c r="H94" s="3">
        <v>3</v>
      </c>
      <c r="I94" s="2">
        <v>1.1399999999999999</v>
      </c>
      <c r="J94" s="4">
        <f t="shared" si="2"/>
        <v>1.2411000000000001</v>
      </c>
      <c r="K94" s="1">
        <v>1</v>
      </c>
      <c r="L94" s="4">
        <f t="shared" si="3"/>
        <v>1.2411000000000001</v>
      </c>
      <c r="M94" s="1">
        <v>1</v>
      </c>
      <c r="N94" s="4">
        <v>1.2411000000000001</v>
      </c>
      <c r="O94" s="1" t="s">
        <v>664</v>
      </c>
    </row>
    <row r="95" spans="1:15" x14ac:dyDescent="0.25">
      <c r="A95" s="1">
        <v>94</v>
      </c>
      <c r="B95" s="1">
        <v>209</v>
      </c>
      <c r="C95" s="10">
        <v>45272</v>
      </c>
      <c r="D95" s="1">
        <v>0</v>
      </c>
      <c r="E95" s="1" t="s">
        <v>213</v>
      </c>
      <c r="F95" s="15">
        <v>24</v>
      </c>
      <c r="G95" s="2">
        <v>2.33</v>
      </c>
      <c r="H95" s="3">
        <v>3</v>
      </c>
      <c r="I95" s="2">
        <v>1.1200000000000001</v>
      </c>
      <c r="J95" s="4">
        <f t="shared" si="2"/>
        <v>1.21</v>
      </c>
      <c r="K95" s="1">
        <v>1</v>
      </c>
      <c r="L95" s="4">
        <f t="shared" si="3"/>
        <v>1.21</v>
      </c>
      <c r="M95" s="1">
        <v>1</v>
      </c>
      <c r="N95" s="4">
        <v>1.21</v>
      </c>
      <c r="O95" s="1" t="s">
        <v>664</v>
      </c>
    </row>
    <row r="96" spans="1:15" x14ac:dyDescent="0.25">
      <c r="A96" s="1">
        <v>95</v>
      </c>
      <c r="B96" s="1">
        <v>209</v>
      </c>
      <c r="C96" s="10">
        <v>45273</v>
      </c>
      <c r="D96" s="1">
        <v>0</v>
      </c>
      <c r="E96" s="1" t="s">
        <v>213</v>
      </c>
      <c r="F96" s="15">
        <v>24</v>
      </c>
      <c r="G96" s="2">
        <v>2.2999999999999998</v>
      </c>
      <c r="H96" s="3">
        <v>3</v>
      </c>
      <c r="I96" s="2">
        <v>1.1000000000000001</v>
      </c>
      <c r="J96" s="4">
        <f t="shared" si="2"/>
        <v>1.1999999999999997</v>
      </c>
      <c r="K96" s="1">
        <v>1</v>
      </c>
      <c r="L96" s="4">
        <f t="shared" si="3"/>
        <v>1.1999999999999997</v>
      </c>
      <c r="M96" s="1">
        <v>1</v>
      </c>
      <c r="N96" s="4">
        <v>1.1999999999999997</v>
      </c>
      <c r="O96" s="1" t="s">
        <v>664</v>
      </c>
    </row>
    <row r="97" spans="1:15" x14ac:dyDescent="0.25">
      <c r="A97" s="1">
        <v>96</v>
      </c>
      <c r="B97" s="1">
        <v>209</v>
      </c>
      <c r="C97" s="10">
        <v>45274</v>
      </c>
      <c r="D97" s="1">
        <v>0</v>
      </c>
      <c r="E97" s="1" t="s">
        <v>213</v>
      </c>
      <c r="F97" s="15">
        <v>24</v>
      </c>
      <c r="G97" s="2">
        <v>2.2400000000000002</v>
      </c>
      <c r="H97" s="3">
        <v>3</v>
      </c>
      <c r="I97" s="2">
        <v>1.07</v>
      </c>
      <c r="J97" s="4">
        <f t="shared" si="2"/>
        <v>1.1700000000000002</v>
      </c>
      <c r="K97" s="1">
        <v>1</v>
      </c>
      <c r="L97" s="4">
        <f t="shared" si="3"/>
        <v>1.1700000000000002</v>
      </c>
      <c r="M97" s="1">
        <v>1</v>
      </c>
      <c r="N97" s="4">
        <v>1.1700000000000002</v>
      </c>
      <c r="O97" s="1" t="s">
        <v>664</v>
      </c>
    </row>
    <row r="98" spans="1:15" x14ac:dyDescent="0.25">
      <c r="A98" s="1">
        <v>97</v>
      </c>
      <c r="B98" s="1">
        <v>209</v>
      </c>
      <c r="C98" s="10">
        <v>45275</v>
      </c>
      <c r="D98" s="1">
        <v>0</v>
      </c>
      <c r="E98" s="1" t="s">
        <v>213</v>
      </c>
      <c r="F98" s="15">
        <v>24</v>
      </c>
      <c r="G98" s="2">
        <v>2.2000000000000002</v>
      </c>
      <c r="H98" s="3">
        <v>3</v>
      </c>
      <c r="I98" s="2">
        <v>1.08</v>
      </c>
      <c r="J98" s="4">
        <f t="shared" si="2"/>
        <v>1.1200000000000001</v>
      </c>
      <c r="K98" s="1">
        <v>1</v>
      </c>
      <c r="L98" s="4">
        <f t="shared" si="3"/>
        <v>1.1200000000000001</v>
      </c>
      <c r="M98" s="1">
        <v>1</v>
      </c>
      <c r="N98" s="4">
        <v>1.1200000000000001</v>
      </c>
      <c r="O98" s="1" t="s">
        <v>664</v>
      </c>
    </row>
    <row r="99" spans="1:15" x14ac:dyDescent="0.25">
      <c r="A99" s="1">
        <v>98</v>
      </c>
      <c r="B99" s="1">
        <v>209</v>
      </c>
      <c r="C99" s="10">
        <v>45276</v>
      </c>
      <c r="D99" s="1">
        <v>0</v>
      </c>
      <c r="E99" s="1" t="s">
        <v>213</v>
      </c>
      <c r="F99" s="15">
        <v>24</v>
      </c>
      <c r="G99" s="2">
        <v>2.12</v>
      </c>
      <c r="H99" s="3">
        <v>3</v>
      </c>
      <c r="I99" s="2">
        <v>1.01</v>
      </c>
      <c r="J99" s="4">
        <f t="shared" si="2"/>
        <v>1.1100000000000001</v>
      </c>
      <c r="K99" s="1">
        <v>1</v>
      </c>
      <c r="L99" s="4">
        <f t="shared" si="3"/>
        <v>1.1100000000000001</v>
      </c>
      <c r="M99" s="1">
        <v>1</v>
      </c>
      <c r="N99" s="4">
        <v>1.1100000000000001</v>
      </c>
      <c r="O99" s="1" t="s">
        <v>664</v>
      </c>
    </row>
    <row r="100" spans="1:15" x14ac:dyDescent="0.25">
      <c r="A100" s="1">
        <v>99</v>
      </c>
      <c r="B100" s="1">
        <v>209</v>
      </c>
      <c r="C100" s="10">
        <v>45277</v>
      </c>
      <c r="D100" s="1">
        <v>0</v>
      </c>
      <c r="E100" s="1" t="s">
        <v>213</v>
      </c>
      <c r="F100" s="15">
        <v>24</v>
      </c>
      <c r="G100" s="2">
        <v>2.1</v>
      </c>
      <c r="H100" s="3">
        <v>3</v>
      </c>
      <c r="I100" s="2">
        <v>1</v>
      </c>
      <c r="J100" s="4">
        <f t="shared" si="2"/>
        <v>1.1000000000000001</v>
      </c>
      <c r="K100" s="1">
        <v>1</v>
      </c>
      <c r="L100" s="4">
        <f t="shared" si="3"/>
        <v>1.1000000000000001</v>
      </c>
      <c r="M100" s="1">
        <v>1</v>
      </c>
      <c r="N100" s="4">
        <v>1.1000000000000001</v>
      </c>
      <c r="O100" s="1" t="s">
        <v>664</v>
      </c>
    </row>
    <row r="101" spans="1:15" x14ac:dyDescent="0.25">
      <c r="A101" s="1">
        <v>100</v>
      </c>
      <c r="B101" s="1">
        <v>209</v>
      </c>
      <c r="C101" s="10">
        <v>45278</v>
      </c>
      <c r="D101" s="1">
        <v>0</v>
      </c>
      <c r="E101" s="1" t="s">
        <v>213</v>
      </c>
      <c r="F101" s="15">
        <v>24</v>
      </c>
      <c r="G101" s="2">
        <v>2.0699999999999998</v>
      </c>
      <c r="H101" s="3">
        <v>3</v>
      </c>
      <c r="I101" s="2">
        <v>0.99</v>
      </c>
      <c r="J101" s="4">
        <f t="shared" si="2"/>
        <v>1.0799999999999998</v>
      </c>
      <c r="K101" s="1">
        <v>1</v>
      </c>
      <c r="L101" s="4">
        <f t="shared" si="3"/>
        <v>1.0799999999999998</v>
      </c>
      <c r="M101" s="1">
        <v>1</v>
      </c>
      <c r="N101" s="4">
        <v>1.0799999999999998</v>
      </c>
      <c r="O101" s="1" t="s">
        <v>664</v>
      </c>
    </row>
    <row r="102" spans="1:15" x14ac:dyDescent="0.25">
      <c r="A102" s="1">
        <v>101</v>
      </c>
      <c r="B102" s="1">
        <v>209</v>
      </c>
      <c r="C102" s="10">
        <v>45279</v>
      </c>
      <c r="D102" s="1">
        <v>0</v>
      </c>
      <c r="E102" s="1" t="s">
        <v>213</v>
      </c>
      <c r="F102" s="15">
        <v>24</v>
      </c>
      <c r="G102" s="2">
        <v>1.99</v>
      </c>
      <c r="H102" s="3">
        <v>3</v>
      </c>
      <c r="I102" s="2">
        <v>0.96</v>
      </c>
      <c r="J102" s="4">
        <f t="shared" si="2"/>
        <v>1.03</v>
      </c>
      <c r="K102" s="1">
        <v>1</v>
      </c>
      <c r="L102" s="4">
        <f t="shared" si="3"/>
        <v>1.03</v>
      </c>
      <c r="M102" s="1">
        <v>1</v>
      </c>
      <c r="N102" s="4">
        <v>1.03</v>
      </c>
      <c r="O102" s="1" t="s">
        <v>664</v>
      </c>
    </row>
    <row r="103" spans="1:15" x14ac:dyDescent="0.25">
      <c r="A103" s="1">
        <v>102</v>
      </c>
      <c r="B103" s="1">
        <v>209</v>
      </c>
      <c r="C103" s="10">
        <v>45280</v>
      </c>
      <c r="D103" s="1">
        <v>0</v>
      </c>
      <c r="E103" s="1" t="s">
        <v>213</v>
      </c>
      <c r="F103" s="15">
        <v>24</v>
      </c>
      <c r="G103" s="2">
        <v>1.95</v>
      </c>
      <c r="H103" s="3">
        <v>3</v>
      </c>
      <c r="I103" s="2">
        <v>0.94</v>
      </c>
      <c r="J103" s="4">
        <f t="shared" si="2"/>
        <v>1.01</v>
      </c>
      <c r="K103" s="1">
        <v>1</v>
      </c>
      <c r="L103" s="4">
        <f t="shared" si="3"/>
        <v>1.01</v>
      </c>
      <c r="M103" s="1">
        <v>1</v>
      </c>
      <c r="N103" s="4">
        <v>1.01</v>
      </c>
      <c r="O103" s="1" t="s">
        <v>664</v>
      </c>
    </row>
    <row r="104" spans="1:15" x14ac:dyDescent="0.25">
      <c r="A104" s="1">
        <v>103</v>
      </c>
      <c r="B104" s="1">
        <v>209</v>
      </c>
      <c r="C104" s="10">
        <v>45281</v>
      </c>
      <c r="D104" s="1">
        <v>0</v>
      </c>
      <c r="E104" s="1" t="s">
        <v>213</v>
      </c>
      <c r="F104" s="15">
        <v>24</v>
      </c>
      <c r="G104" s="2">
        <v>1.88</v>
      </c>
      <c r="H104" s="3">
        <v>3</v>
      </c>
      <c r="I104" s="2">
        <v>0.91</v>
      </c>
      <c r="J104" s="4">
        <f t="shared" si="2"/>
        <v>0.96999999999999986</v>
      </c>
      <c r="K104" s="1">
        <v>1</v>
      </c>
      <c r="L104" s="4">
        <f t="shared" si="3"/>
        <v>0.96999999999999986</v>
      </c>
      <c r="M104" s="1">
        <v>1</v>
      </c>
      <c r="N104" s="4">
        <v>0.96999999999999986</v>
      </c>
      <c r="O104" s="1" t="s">
        <v>664</v>
      </c>
    </row>
    <row r="105" spans="1:15" x14ac:dyDescent="0.25">
      <c r="A105" s="1">
        <v>104</v>
      </c>
      <c r="B105" s="1">
        <v>209</v>
      </c>
      <c r="C105" s="10">
        <v>45282</v>
      </c>
      <c r="D105" s="1">
        <v>0</v>
      </c>
      <c r="E105" s="1" t="s">
        <v>213</v>
      </c>
      <c r="F105" s="15">
        <v>24</v>
      </c>
      <c r="G105" s="2">
        <v>1.9</v>
      </c>
      <c r="H105" s="3">
        <v>3</v>
      </c>
      <c r="I105" s="2">
        <v>0.9</v>
      </c>
      <c r="J105" s="4">
        <f t="shared" si="2"/>
        <v>0.99999999999999989</v>
      </c>
      <c r="K105" s="1">
        <v>1</v>
      </c>
      <c r="L105" s="4">
        <f t="shared" si="3"/>
        <v>0.99999999999999989</v>
      </c>
      <c r="M105" s="1">
        <v>1</v>
      </c>
      <c r="N105" s="4">
        <v>0.99999999999999989</v>
      </c>
      <c r="O105" s="1" t="s">
        <v>664</v>
      </c>
    </row>
    <row r="106" spans="1:15" x14ac:dyDescent="0.25">
      <c r="A106" s="1">
        <v>105</v>
      </c>
      <c r="B106" s="1">
        <v>209</v>
      </c>
      <c r="C106" s="10">
        <v>45283</v>
      </c>
      <c r="D106" s="1">
        <v>0</v>
      </c>
      <c r="E106" s="1" t="s">
        <v>213</v>
      </c>
      <c r="F106" s="15">
        <v>24</v>
      </c>
      <c r="G106" s="2">
        <v>2.0099999999999998</v>
      </c>
      <c r="H106" s="3">
        <v>3</v>
      </c>
      <c r="I106" s="2">
        <v>0.93</v>
      </c>
      <c r="J106" s="4">
        <f t="shared" si="2"/>
        <v>1.0799999999999996</v>
      </c>
      <c r="K106" s="1">
        <v>1</v>
      </c>
      <c r="L106" s="4">
        <f t="shared" si="3"/>
        <v>1.0799999999999996</v>
      </c>
      <c r="M106" s="1">
        <v>1</v>
      </c>
      <c r="N106" s="4">
        <v>1.0799999999999996</v>
      </c>
      <c r="O106" s="1" t="s">
        <v>664</v>
      </c>
    </row>
    <row r="107" spans="1:15" x14ac:dyDescent="0.25">
      <c r="A107" s="1">
        <v>106</v>
      </c>
      <c r="B107" s="1">
        <v>209</v>
      </c>
      <c r="C107" s="10">
        <v>45284</v>
      </c>
      <c r="D107" s="1">
        <v>0</v>
      </c>
      <c r="E107" s="1" t="s">
        <v>213</v>
      </c>
      <c r="F107" s="15">
        <v>24</v>
      </c>
      <c r="G107" s="2">
        <v>2.2200000000000002</v>
      </c>
      <c r="H107" s="3">
        <v>3</v>
      </c>
      <c r="I107" s="2">
        <v>0.96</v>
      </c>
      <c r="J107" s="4">
        <f t="shared" si="2"/>
        <v>1.2600000000000002</v>
      </c>
      <c r="K107" s="1">
        <v>1</v>
      </c>
      <c r="L107" s="4">
        <f t="shared" si="3"/>
        <v>1.2600000000000002</v>
      </c>
      <c r="M107" s="1">
        <v>1</v>
      </c>
      <c r="N107" s="4">
        <v>1.2600000000000002</v>
      </c>
      <c r="O107" s="1" t="s">
        <v>664</v>
      </c>
    </row>
    <row r="108" spans="1:15" x14ac:dyDescent="0.25">
      <c r="A108" s="1">
        <v>107</v>
      </c>
      <c r="B108" s="1">
        <v>209</v>
      </c>
      <c r="C108" s="10">
        <v>45285</v>
      </c>
      <c r="D108" s="1">
        <v>0</v>
      </c>
      <c r="E108" s="1" t="s">
        <v>213</v>
      </c>
      <c r="F108" s="15">
        <v>24</v>
      </c>
      <c r="G108" s="2">
        <v>2.17</v>
      </c>
      <c r="H108" s="3">
        <v>3</v>
      </c>
      <c r="I108" s="2">
        <v>0.97</v>
      </c>
      <c r="J108" s="4">
        <f t="shared" si="2"/>
        <v>1.2</v>
      </c>
      <c r="K108" s="1">
        <v>1</v>
      </c>
      <c r="L108" s="4">
        <f t="shared" si="3"/>
        <v>1.2</v>
      </c>
      <c r="M108" s="1">
        <v>1</v>
      </c>
      <c r="N108" s="4">
        <v>1.2</v>
      </c>
      <c r="O108" s="1" t="s">
        <v>664</v>
      </c>
    </row>
    <row r="109" spans="1:15" x14ac:dyDescent="0.25">
      <c r="A109" s="1">
        <v>108</v>
      </c>
      <c r="B109" s="1">
        <v>209</v>
      </c>
      <c r="C109" s="10">
        <v>45286</v>
      </c>
      <c r="D109" s="1">
        <v>0</v>
      </c>
      <c r="E109" s="1" t="s">
        <v>213</v>
      </c>
      <c r="F109" s="15">
        <v>24</v>
      </c>
      <c r="G109" s="2">
        <v>2.15</v>
      </c>
      <c r="H109" s="3">
        <v>3</v>
      </c>
      <c r="I109" s="2">
        <v>0.97</v>
      </c>
      <c r="J109" s="4">
        <f t="shared" si="2"/>
        <v>1.18</v>
      </c>
      <c r="K109" s="1">
        <v>1</v>
      </c>
      <c r="L109" s="4">
        <f t="shared" si="3"/>
        <v>1.18</v>
      </c>
      <c r="M109" s="1">
        <v>1</v>
      </c>
      <c r="N109" s="4">
        <v>1.18</v>
      </c>
      <c r="O109" s="1" t="s">
        <v>664</v>
      </c>
    </row>
    <row r="110" spans="1:15" x14ac:dyDescent="0.25">
      <c r="A110" s="1">
        <v>109</v>
      </c>
      <c r="B110" s="1">
        <v>209</v>
      </c>
      <c r="C110" s="10">
        <v>45287</v>
      </c>
      <c r="D110" s="1">
        <v>0</v>
      </c>
      <c r="E110" s="1" t="s">
        <v>213</v>
      </c>
      <c r="F110" s="15">
        <v>24</v>
      </c>
      <c r="G110" s="2">
        <v>2.17</v>
      </c>
      <c r="H110" s="3">
        <v>3</v>
      </c>
      <c r="I110" s="2">
        <v>0.98</v>
      </c>
      <c r="J110" s="4">
        <f t="shared" si="2"/>
        <v>1.19</v>
      </c>
      <c r="K110" s="1">
        <v>1</v>
      </c>
      <c r="L110" s="4">
        <f t="shared" si="3"/>
        <v>1.19</v>
      </c>
      <c r="M110" s="1">
        <v>1</v>
      </c>
      <c r="N110" s="4">
        <v>1.19</v>
      </c>
      <c r="O110" s="1" t="s">
        <v>664</v>
      </c>
    </row>
    <row r="111" spans="1:15" x14ac:dyDescent="0.25">
      <c r="A111" s="1">
        <v>110</v>
      </c>
      <c r="B111" s="1">
        <v>209</v>
      </c>
      <c r="C111" s="10">
        <v>45288</v>
      </c>
      <c r="D111" s="1">
        <v>0</v>
      </c>
      <c r="E111" s="1" t="s">
        <v>213</v>
      </c>
      <c r="F111" s="15">
        <v>24</v>
      </c>
      <c r="G111" s="2">
        <v>2.11</v>
      </c>
      <c r="H111" s="3">
        <v>3</v>
      </c>
      <c r="I111" s="2">
        <v>0.96</v>
      </c>
      <c r="J111" s="4">
        <f t="shared" si="2"/>
        <v>1.1499999999999999</v>
      </c>
      <c r="K111" s="1">
        <v>1</v>
      </c>
      <c r="L111" s="4">
        <f t="shared" si="3"/>
        <v>1.1499999999999999</v>
      </c>
      <c r="M111" s="1">
        <v>1</v>
      </c>
      <c r="N111" s="4">
        <v>1.1499999999999999</v>
      </c>
      <c r="O111" s="1"/>
    </row>
    <row r="112" spans="1:15" x14ac:dyDescent="0.25">
      <c r="A112" s="1">
        <v>111</v>
      </c>
      <c r="B112" s="1">
        <v>209</v>
      </c>
      <c r="C112" s="10">
        <v>45289</v>
      </c>
      <c r="D112" s="1">
        <v>0</v>
      </c>
      <c r="E112" s="1" t="s">
        <v>213</v>
      </c>
      <c r="F112" s="15">
        <v>24</v>
      </c>
      <c r="G112" s="2">
        <v>2.09</v>
      </c>
      <c r="H112" s="3">
        <v>3</v>
      </c>
      <c r="I112" s="2">
        <v>0.97</v>
      </c>
      <c r="J112" s="4">
        <f t="shared" si="2"/>
        <v>1.1199999999999999</v>
      </c>
      <c r="K112" s="1">
        <v>1</v>
      </c>
      <c r="L112" s="4">
        <f t="shared" si="3"/>
        <v>1.1199999999999999</v>
      </c>
      <c r="M112" s="1">
        <v>1</v>
      </c>
      <c r="N112" s="4">
        <v>1.1199999999999999</v>
      </c>
      <c r="O112" s="1"/>
    </row>
    <row r="113" spans="1:15" x14ac:dyDescent="0.25">
      <c r="A113" s="1">
        <v>112</v>
      </c>
      <c r="B113" s="1">
        <v>209</v>
      </c>
      <c r="C113" s="10">
        <v>45290</v>
      </c>
      <c r="D113" s="1">
        <v>0</v>
      </c>
      <c r="E113" s="1" t="s">
        <v>213</v>
      </c>
      <c r="F113" s="15">
        <v>24</v>
      </c>
      <c r="G113" s="2">
        <v>2.04</v>
      </c>
      <c r="H113" s="3">
        <v>3</v>
      </c>
      <c r="I113" s="2">
        <v>0.93</v>
      </c>
      <c r="J113" s="4">
        <f t="shared" si="2"/>
        <v>1.1099999999999999</v>
      </c>
      <c r="K113" s="1">
        <v>1</v>
      </c>
      <c r="L113" s="4">
        <f t="shared" si="3"/>
        <v>1.1099999999999999</v>
      </c>
      <c r="M113" s="1"/>
      <c r="N113" s="4"/>
      <c r="O113" s="1"/>
    </row>
    <row r="114" spans="1:15" x14ac:dyDescent="0.25">
      <c r="A114" s="1">
        <v>113</v>
      </c>
      <c r="B114" s="1"/>
      <c r="C114" s="10"/>
      <c r="D114" s="1"/>
      <c r="E114" s="1"/>
      <c r="F114" s="15"/>
      <c r="G114" s="2"/>
      <c r="H114" s="3"/>
      <c r="I114" s="2"/>
      <c r="J114" s="4">
        <f t="shared" si="2"/>
        <v>0</v>
      </c>
      <c r="K114" s="1">
        <v>1</v>
      </c>
      <c r="L114" s="4">
        <f t="shared" si="3"/>
        <v>0</v>
      </c>
      <c r="M114" s="1"/>
      <c r="N114" s="4"/>
      <c r="O114" s="1"/>
    </row>
    <row r="115" spans="1:15" x14ac:dyDescent="0.25">
      <c r="A115" s="1">
        <v>114</v>
      </c>
      <c r="B115" s="1"/>
      <c r="C115" s="10"/>
      <c r="D115" s="1"/>
      <c r="E115" s="11"/>
      <c r="F115" s="15"/>
      <c r="G115" s="2"/>
      <c r="H115" s="3"/>
      <c r="I115" s="2"/>
      <c r="J115" s="4">
        <f t="shared" si="2"/>
        <v>0</v>
      </c>
      <c r="K115" s="1">
        <v>1</v>
      </c>
      <c r="L115" s="4">
        <f t="shared" si="3"/>
        <v>0</v>
      </c>
      <c r="M115" s="1"/>
      <c r="N115" s="4"/>
      <c r="O115" s="1"/>
    </row>
    <row r="116" spans="1:15" x14ac:dyDescent="0.25">
      <c r="A116" s="1">
        <v>115</v>
      </c>
      <c r="B116" s="1"/>
      <c r="C116" s="10"/>
      <c r="D116" s="1"/>
      <c r="E116" s="1"/>
      <c r="F116" s="15"/>
      <c r="G116" s="2"/>
      <c r="H116" s="3"/>
      <c r="I116" s="2"/>
      <c r="J116" s="4">
        <f t="shared" si="2"/>
        <v>0</v>
      </c>
      <c r="K116" s="1">
        <v>1</v>
      </c>
      <c r="L116" s="4">
        <f t="shared" si="3"/>
        <v>0</v>
      </c>
      <c r="M116" s="1"/>
      <c r="N116" s="4"/>
      <c r="O116" s="1"/>
    </row>
    <row r="117" spans="1:15" x14ac:dyDescent="0.25">
      <c r="A117" s="1">
        <v>116</v>
      </c>
      <c r="B117" s="1"/>
      <c r="C117" s="10"/>
      <c r="D117" s="1"/>
      <c r="E117" s="11"/>
      <c r="F117" s="15"/>
      <c r="G117" s="2"/>
      <c r="H117" s="3"/>
      <c r="I117" s="2"/>
      <c r="J117" s="4">
        <f t="shared" si="2"/>
        <v>0</v>
      </c>
      <c r="K117" s="1">
        <v>1</v>
      </c>
      <c r="L117" s="4">
        <f t="shared" si="3"/>
        <v>0</v>
      </c>
      <c r="M117" s="1"/>
      <c r="N117" s="4"/>
      <c r="O117" s="1"/>
    </row>
    <row r="118" spans="1:15" x14ac:dyDescent="0.25">
      <c r="A118" s="1">
        <v>117</v>
      </c>
      <c r="B118" s="1"/>
      <c r="C118" s="10"/>
      <c r="D118" s="1"/>
      <c r="E118" s="1"/>
      <c r="F118" s="15"/>
      <c r="G118" s="2"/>
      <c r="H118" s="3"/>
      <c r="I118" s="2"/>
      <c r="J118" s="4">
        <f t="shared" si="2"/>
        <v>0</v>
      </c>
      <c r="K118" s="1">
        <v>1</v>
      </c>
      <c r="L118" s="4">
        <f t="shared" si="3"/>
        <v>0</v>
      </c>
      <c r="M118" s="1"/>
      <c r="N118" s="4"/>
      <c r="O118" s="1"/>
    </row>
    <row r="119" spans="1:15" x14ac:dyDescent="0.25">
      <c r="A119" s="1">
        <v>118</v>
      </c>
      <c r="B119" s="1"/>
      <c r="C119" s="10"/>
      <c r="D119" s="1"/>
      <c r="E119" s="11"/>
      <c r="F119" s="15"/>
      <c r="G119" s="2"/>
      <c r="H119" s="3"/>
      <c r="I119" s="2"/>
      <c r="J119" s="4">
        <f t="shared" si="2"/>
        <v>0</v>
      </c>
      <c r="K119" s="1">
        <v>1</v>
      </c>
      <c r="L119" s="4">
        <f t="shared" si="3"/>
        <v>0</v>
      </c>
      <c r="M119" s="1"/>
      <c r="N119" s="4"/>
      <c r="O119" s="1"/>
    </row>
    <row r="120" spans="1:15" x14ac:dyDescent="0.25">
      <c r="A120" s="1">
        <v>119</v>
      </c>
      <c r="B120" s="1"/>
      <c r="C120" s="10"/>
      <c r="D120" s="1"/>
      <c r="E120" s="1"/>
      <c r="F120" s="15"/>
      <c r="G120" s="2"/>
      <c r="H120" s="3"/>
      <c r="I120" s="2"/>
      <c r="J120" s="4">
        <f t="shared" si="2"/>
        <v>0</v>
      </c>
      <c r="K120" s="1">
        <v>1</v>
      </c>
      <c r="L120" s="4">
        <f t="shared" si="3"/>
        <v>0</v>
      </c>
      <c r="M120" s="1"/>
      <c r="N120" s="4"/>
      <c r="O120" s="1"/>
    </row>
    <row r="121" spans="1:15" x14ac:dyDescent="0.25">
      <c r="A121" s="1">
        <v>120</v>
      </c>
      <c r="B121" s="1"/>
      <c r="C121" s="10"/>
      <c r="D121" s="1"/>
      <c r="E121" s="1"/>
      <c r="F121" s="15"/>
      <c r="G121" s="2"/>
      <c r="H121" s="3"/>
      <c r="I121" s="2"/>
      <c r="J121" s="4">
        <f t="shared" si="2"/>
        <v>0</v>
      </c>
      <c r="K121" s="1">
        <v>1</v>
      </c>
      <c r="L121" s="4">
        <f t="shared" si="3"/>
        <v>0</v>
      </c>
      <c r="M121" s="1"/>
      <c r="N121" s="4"/>
      <c r="O121" s="1"/>
    </row>
    <row r="122" spans="1:15" x14ac:dyDescent="0.25">
      <c r="A122" s="1">
        <v>121</v>
      </c>
      <c r="B122" s="1"/>
      <c r="C122" s="10"/>
      <c r="D122" s="1"/>
      <c r="E122" s="1"/>
      <c r="F122" s="15"/>
      <c r="G122" s="2"/>
      <c r="H122" s="3"/>
      <c r="I122" s="2"/>
      <c r="J122" s="4">
        <f t="shared" si="2"/>
        <v>0</v>
      </c>
      <c r="K122" s="1">
        <v>1</v>
      </c>
      <c r="L122" s="4">
        <f t="shared" si="3"/>
        <v>0</v>
      </c>
      <c r="M122" s="1"/>
      <c r="N122" s="4"/>
      <c r="O122" s="1"/>
    </row>
    <row r="123" spans="1:15" x14ac:dyDescent="0.25">
      <c r="A123" s="1">
        <v>122</v>
      </c>
      <c r="B123" s="1"/>
      <c r="C123" s="10"/>
      <c r="D123" s="1"/>
      <c r="E123" s="1"/>
      <c r="F123" s="15"/>
      <c r="G123" s="2"/>
      <c r="H123" s="3"/>
      <c r="I123" s="2"/>
      <c r="J123" s="4">
        <f t="shared" si="2"/>
        <v>0</v>
      </c>
      <c r="K123" s="1">
        <v>1</v>
      </c>
      <c r="L123" s="4">
        <f t="shared" si="3"/>
        <v>0</v>
      </c>
      <c r="M123" s="1"/>
      <c r="N123" s="4"/>
      <c r="O123" s="1"/>
    </row>
    <row r="124" spans="1:15" x14ac:dyDescent="0.25">
      <c r="A124" s="1">
        <v>123</v>
      </c>
      <c r="B124" s="1"/>
      <c r="C124" s="10"/>
      <c r="D124" s="1"/>
      <c r="E124" s="11"/>
      <c r="F124" s="15"/>
      <c r="G124" s="2"/>
      <c r="H124" s="3"/>
      <c r="I124" s="2"/>
      <c r="J124" s="4">
        <f t="shared" si="2"/>
        <v>0</v>
      </c>
      <c r="K124" s="1">
        <v>1</v>
      </c>
      <c r="L124" s="4">
        <f t="shared" si="3"/>
        <v>0</v>
      </c>
      <c r="M124" s="1"/>
      <c r="N124" s="4"/>
      <c r="O124" s="1"/>
    </row>
    <row r="125" spans="1:15" x14ac:dyDescent="0.25">
      <c r="A125" s="1">
        <v>124</v>
      </c>
      <c r="B125" s="1"/>
      <c r="C125" s="10"/>
      <c r="D125" s="1"/>
      <c r="E125" s="1"/>
      <c r="F125" s="15"/>
      <c r="G125" s="2"/>
      <c r="H125" s="3"/>
      <c r="I125" s="2"/>
      <c r="J125" s="4">
        <f t="shared" si="2"/>
        <v>0</v>
      </c>
      <c r="K125" s="1">
        <v>1</v>
      </c>
      <c r="L125" s="4">
        <f t="shared" si="3"/>
        <v>0</v>
      </c>
      <c r="M125" s="1"/>
      <c r="N125" s="4"/>
      <c r="O125" s="1"/>
    </row>
    <row r="126" spans="1:15" x14ac:dyDescent="0.25">
      <c r="A126" s="1">
        <v>125</v>
      </c>
      <c r="B126" s="1"/>
      <c r="C126" s="10"/>
      <c r="D126" s="1"/>
      <c r="E126" s="11"/>
      <c r="F126" s="15"/>
      <c r="G126" s="2"/>
      <c r="H126" s="3"/>
      <c r="I126" s="2"/>
      <c r="J126" s="4">
        <f t="shared" si="2"/>
        <v>0</v>
      </c>
      <c r="K126" s="1">
        <v>1</v>
      </c>
      <c r="L126" s="4">
        <f t="shared" si="3"/>
        <v>0</v>
      </c>
      <c r="M126" s="1"/>
      <c r="N126" s="4"/>
      <c r="O126" s="1"/>
    </row>
    <row r="127" spans="1:15" x14ac:dyDescent="0.25">
      <c r="A127" s="1">
        <v>126</v>
      </c>
      <c r="B127" s="1"/>
      <c r="C127" s="10"/>
      <c r="D127" s="1"/>
      <c r="E127" s="1"/>
      <c r="F127" s="15"/>
      <c r="G127" s="2"/>
      <c r="H127" s="3"/>
      <c r="I127" s="2"/>
      <c r="J127" s="4">
        <f t="shared" si="2"/>
        <v>0</v>
      </c>
      <c r="K127" s="1">
        <v>1</v>
      </c>
      <c r="L127" s="4">
        <f t="shared" si="3"/>
        <v>0</v>
      </c>
      <c r="M127" s="1"/>
      <c r="N127" s="4"/>
      <c r="O127" s="1"/>
    </row>
    <row r="128" spans="1:15" x14ac:dyDescent="0.25">
      <c r="A128" s="1">
        <v>127</v>
      </c>
      <c r="B128" s="1"/>
      <c r="C128" s="10"/>
      <c r="D128" s="1"/>
      <c r="E128" s="11"/>
      <c r="F128" s="15"/>
      <c r="G128" s="2"/>
      <c r="H128" s="3"/>
      <c r="I128" s="2"/>
      <c r="J128" s="4">
        <f t="shared" si="2"/>
        <v>0</v>
      </c>
      <c r="K128" s="1">
        <v>1</v>
      </c>
      <c r="L128" s="4">
        <f t="shared" si="3"/>
        <v>0</v>
      </c>
      <c r="M128" s="1"/>
      <c r="N128" s="4"/>
      <c r="O128" s="1"/>
    </row>
    <row r="129" spans="1:15" x14ac:dyDescent="0.25">
      <c r="A129" s="1">
        <v>128</v>
      </c>
      <c r="B129" s="1"/>
      <c r="C129" s="10"/>
      <c r="D129" s="1"/>
      <c r="E129" s="1"/>
      <c r="F129" s="15"/>
      <c r="G129" s="2"/>
      <c r="H129" s="3"/>
      <c r="I129" s="2"/>
      <c r="J129" s="4">
        <f t="shared" si="2"/>
        <v>0</v>
      </c>
      <c r="K129" s="1">
        <v>1</v>
      </c>
      <c r="L129" s="4">
        <f t="shared" si="3"/>
        <v>0</v>
      </c>
      <c r="M129" s="1"/>
      <c r="N129" s="4"/>
      <c r="O129" s="1"/>
    </row>
    <row r="130" spans="1:15" x14ac:dyDescent="0.25">
      <c r="A130" s="1">
        <v>129</v>
      </c>
      <c r="B130" s="1"/>
      <c r="C130" s="10"/>
      <c r="D130" s="1"/>
      <c r="E130" s="11"/>
      <c r="F130" s="15"/>
      <c r="G130" s="2"/>
      <c r="H130" s="3"/>
      <c r="I130" s="2"/>
      <c r="J130" s="4">
        <f t="shared" ref="J130:J193" si="4">G130-I130</f>
        <v>0</v>
      </c>
      <c r="K130" s="1">
        <v>1</v>
      </c>
      <c r="L130" s="4">
        <f t="shared" ref="L130:L193" si="5">(G130-I130-D130)*K130</f>
        <v>0</v>
      </c>
      <c r="M130" s="1"/>
      <c r="N130" s="4"/>
      <c r="O130" s="1"/>
    </row>
    <row r="131" spans="1:15" x14ac:dyDescent="0.25">
      <c r="A131" s="1">
        <v>130</v>
      </c>
      <c r="B131" s="1"/>
      <c r="C131" s="10"/>
      <c r="D131" s="1"/>
      <c r="E131" s="1"/>
      <c r="F131" s="15"/>
      <c r="G131" s="2"/>
      <c r="H131" s="3"/>
      <c r="I131" s="2"/>
      <c r="J131" s="4">
        <f t="shared" si="4"/>
        <v>0</v>
      </c>
      <c r="K131" s="1">
        <v>1</v>
      </c>
      <c r="L131" s="4">
        <f t="shared" si="5"/>
        <v>0</v>
      </c>
      <c r="M131" s="1"/>
      <c r="N131" s="4"/>
      <c r="O131" s="1"/>
    </row>
    <row r="132" spans="1:15" x14ac:dyDescent="0.25">
      <c r="A132" s="1">
        <v>131</v>
      </c>
      <c r="B132" s="1"/>
      <c r="C132" s="10"/>
      <c r="D132" s="1"/>
      <c r="E132" s="11"/>
      <c r="F132" s="15"/>
      <c r="G132" s="2"/>
      <c r="H132" s="3"/>
      <c r="I132" s="2"/>
      <c r="J132" s="4">
        <f t="shared" si="4"/>
        <v>0</v>
      </c>
      <c r="K132" s="1">
        <v>1</v>
      </c>
      <c r="L132" s="4">
        <f t="shared" si="5"/>
        <v>0</v>
      </c>
      <c r="M132" s="1"/>
      <c r="N132" s="4"/>
      <c r="O132" s="1"/>
    </row>
    <row r="133" spans="1:15" x14ac:dyDescent="0.25">
      <c r="A133" s="1">
        <v>132</v>
      </c>
      <c r="B133" s="1"/>
      <c r="C133" s="10"/>
      <c r="D133" s="1"/>
      <c r="E133" s="1"/>
      <c r="F133" s="15"/>
      <c r="G133" s="2"/>
      <c r="H133" s="3"/>
      <c r="I133" s="2"/>
      <c r="J133" s="4">
        <f t="shared" si="4"/>
        <v>0</v>
      </c>
      <c r="K133" s="1">
        <v>1</v>
      </c>
      <c r="L133" s="4">
        <f t="shared" si="5"/>
        <v>0</v>
      </c>
      <c r="M133" s="1"/>
      <c r="N133" s="4"/>
      <c r="O133" s="1"/>
    </row>
    <row r="134" spans="1:15" x14ac:dyDescent="0.25">
      <c r="A134" s="1">
        <v>133</v>
      </c>
      <c r="B134" s="1"/>
      <c r="C134" s="10"/>
      <c r="D134" s="1"/>
      <c r="E134" s="11"/>
      <c r="F134" s="15"/>
      <c r="G134" s="2"/>
      <c r="H134" s="3"/>
      <c r="I134" s="2"/>
      <c r="J134" s="4">
        <f t="shared" si="4"/>
        <v>0</v>
      </c>
      <c r="K134" s="1">
        <v>1</v>
      </c>
      <c r="L134" s="4">
        <f t="shared" si="5"/>
        <v>0</v>
      </c>
      <c r="M134" s="1"/>
      <c r="N134" s="4"/>
      <c r="O134" s="1"/>
    </row>
    <row r="135" spans="1:15" x14ac:dyDescent="0.25">
      <c r="A135" s="1">
        <v>134</v>
      </c>
      <c r="B135" s="1"/>
      <c r="C135" s="10"/>
      <c r="D135" s="1"/>
      <c r="E135" s="11"/>
      <c r="F135" s="15"/>
      <c r="G135" s="2"/>
      <c r="H135" s="3"/>
      <c r="I135" s="2"/>
      <c r="J135" s="4">
        <f t="shared" si="4"/>
        <v>0</v>
      </c>
      <c r="K135" s="1">
        <v>1</v>
      </c>
      <c r="L135" s="4">
        <f t="shared" si="5"/>
        <v>0</v>
      </c>
      <c r="M135" s="1"/>
      <c r="N135" s="4"/>
      <c r="O135" s="1"/>
    </row>
    <row r="136" spans="1:15" x14ac:dyDescent="0.25">
      <c r="A136" s="1">
        <v>135</v>
      </c>
      <c r="B136" s="1"/>
      <c r="C136" s="10"/>
      <c r="D136" s="1"/>
      <c r="E136" s="1"/>
      <c r="F136" s="15"/>
      <c r="G136" s="2"/>
      <c r="H136" s="3"/>
      <c r="I136" s="2"/>
      <c r="J136" s="4">
        <f t="shared" si="4"/>
        <v>0</v>
      </c>
      <c r="K136" s="1">
        <v>1</v>
      </c>
      <c r="L136" s="4">
        <f t="shared" si="5"/>
        <v>0</v>
      </c>
      <c r="M136" s="1"/>
      <c r="N136" s="4"/>
      <c r="O136" s="1"/>
    </row>
    <row r="137" spans="1:15" x14ac:dyDescent="0.25">
      <c r="A137" s="1">
        <v>136</v>
      </c>
      <c r="B137" s="1"/>
      <c r="C137" s="10"/>
      <c r="D137" s="1"/>
      <c r="E137" s="1"/>
      <c r="F137" s="15"/>
      <c r="G137" s="2"/>
      <c r="H137" s="3"/>
      <c r="I137" s="2"/>
      <c r="J137" s="4">
        <f t="shared" si="4"/>
        <v>0</v>
      </c>
      <c r="K137" s="1">
        <v>1</v>
      </c>
      <c r="L137" s="4">
        <f t="shared" si="5"/>
        <v>0</v>
      </c>
      <c r="M137" s="1"/>
      <c r="N137" s="4"/>
      <c r="O137" s="1"/>
    </row>
    <row r="138" spans="1:15" x14ac:dyDescent="0.25">
      <c r="A138" s="1">
        <v>137</v>
      </c>
      <c r="B138" s="1"/>
      <c r="C138" s="10"/>
      <c r="D138" s="1"/>
      <c r="E138" s="11"/>
      <c r="F138" s="15"/>
      <c r="G138" s="2"/>
      <c r="H138" s="3"/>
      <c r="I138" s="2"/>
      <c r="J138" s="4">
        <f t="shared" si="4"/>
        <v>0</v>
      </c>
      <c r="K138" s="1">
        <v>1</v>
      </c>
      <c r="L138" s="4">
        <f t="shared" si="5"/>
        <v>0</v>
      </c>
      <c r="M138" s="1"/>
      <c r="N138" s="4"/>
      <c r="O138" s="1"/>
    </row>
    <row r="139" spans="1:15" x14ac:dyDescent="0.25">
      <c r="A139" s="1">
        <v>138</v>
      </c>
      <c r="B139" s="1"/>
      <c r="C139" s="10"/>
      <c r="D139" s="1"/>
      <c r="E139" s="1"/>
      <c r="F139" s="15"/>
      <c r="G139" s="2"/>
      <c r="H139" s="3"/>
      <c r="I139" s="2"/>
      <c r="J139" s="4">
        <f t="shared" si="4"/>
        <v>0</v>
      </c>
      <c r="K139" s="1">
        <v>1</v>
      </c>
      <c r="L139" s="4">
        <f t="shared" si="5"/>
        <v>0</v>
      </c>
      <c r="M139" s="1"/>
      <c r="N139" s="4"/>
      <c r="O139" s="1"/>
    </row>
    <row r="140" spans="1:15" x14ac:dyDescent="0.25">
      <c r="A140" s="1">
        <v>139</v>
      </c>
      <c r="B140" s="1"/>
      <c r="C140" s="10"/>
      <c r="D140" s="1"/>
      <c r="E140" s="1"/>
      <c r="F140" s="15"/>
      <c r="G140" s="2"/>
      <c r="H140" s="3"/>
      <c r="I140" s="2"/>
      <c r="J140" s="4">
        <f t="shared" si="4"/>
        <v>0</v>
      </c>
      <c r="K140" s="1">
        <v>1</v>
      </c>
      <c r="L140" s="4">
        <f t="shared" si="5"/>
        <v>0</v>
      </c>
      <c r="M140" s="1"/>
      <c r="N140" s="4"/>
      <c r="O140" s="1"/>
    </row>
    <row r="141" spans="1:15" x14ac:dyDescent="0.25">
      <c r="A141" s="1">
        <v>140</v>
      </c>
      <c r="B141" s="1"/>
      <c r="C141" s="10"/>
      <c r="D141" s="1"/>
      <c r="E141" s="1"/>
      <c r="F141" s="15"/>
      <c r="G141" s="2"/>
      <c r="H141" s="3"/>
      <c r="I141" s="2"/>
      <c r="J141" s="4">
        <f t="shared" si="4"/>
        <v>0</v>
      </c>
      <c r="K141" s="1">
        <v>1</v>
      </c>
      <c r="L141" s="4">
        <f t="shared" si="5"/>
        <v>0</v>
      </c>
      <c r="M141" s="1"/>
      <c r="N141" s="4"/>
      <c r="O141" s="1"/>
    </row>
    <row r="142" spans="1:15" x14ac:dyDescent="0.25">
      <c r="A142" s="1">
        <v>141</v>
      </c>
      <c r="B142" s="1"/>
      <c r="C142" s="10"/>
      <c r="D142" s="1"/>
      <c r="E142" s="1"/>
      <c r="F142" s="15"/>
      <c r="G142" s="2"/>
      <c r="H142" s="3"/>
      <c r="I142" s="2"/>
      <c r="J142" s="4">
        <f t="shared" si="4"/>
        <v>0</v>
      </c>
      <c r="K142" s="1">
        <v>1</v>
      </c>
      <c r="L142" s="4">
        <f t="shared" si="5"/>
        <v>0</v>
      </c>
      <c r="M142" s="1"/>
      <c r="N142" s="4"/>
      <c r="O142" s="1"/>
    </row>
    <row r="143" spans="1:15" x14ac:dyDescent="0.25">
      <c r="A143" s="1">
        <v>142</v>
      </c>
      <c r="B143" s="1"/>
      <c r="C143" s="10"/>
      <c r="D143" s="1"/>
      <c r="E143" s="1"/>
      <c r="F143" s="15"/>
      <c r="G143" s="2"/>
      <c r="H143" s="3"/>
      <c r="I143" s="2"/>
      <c r="J143" s="4">
        <f t="shared" si="4"/>
        <v>0</v>
      </c>
      <c r="K143" s="1">
        <v>1</v>
      </c>
      <c r="L143" s="4">
        <f t="shared" si="5"/>
        <v>0</v>
      </c>
      <c r="M143" s="1"/>
      <c r="N143" s="4"/>
      <c r="O143" s="1"/>
    </row>
    <row r="144" spans="1:15" x14ac:dyDescent="0.25">
      <c r="A144" s="1">
        <v>143</v>
      </c>
      <c r="B144" s="1"/>
      <c r="C144" s="10"/>
      <c r="D144" s="1"/>
      <c r="E144" s="1"/>
      <c r="F144" s="15"/>
      <c r="G144" s="2"/>
      <c r="H144" s="3"/>
      <c r="I144" s="2"/>
      <c r="J144" s="4">
        <f t="shared" si="4"/>
        <v>0</v>
      </c>
      <c r="K144" s="1">
        <v>1</v>
      </c>
      <c r="L144" s="4">
        <f t="shared" si="5"/>
        <v>0</v>
      </c>
      <c r="M144" s="1"/>
      <c r="N144" s="4"/>
      <c r="O144" s="1"/>
    </row>
    <row r="145" spans="1:15" x14ac:dyDescent="0.25">
      <c r="A145" s="1">
        <v>144</v>
      </c>
      <c r="B145" s="1"/>
      <c r="C145" s="10"/>
      <c r="D145" s="1"/>
      <c r="E145" s="1"/>
      <c r="F145" s="15"/>
      <c r="G145" s="2"/>
      <c r="H145" s="3"/>
      <c r="I145" s="2"/>
      <c r="J145" s="4">
        <f t="shared" si="4"/>
        <v>0</v>
      </c>
      <c r="K145" s="1">
        <v>1</v>
      </c>
      <c r="L145" s="4">
        <f t="shared" si="5"/>
        <v>0</v>
      </c>
      <c r="M145" s="1"/>
      <c r="N145" s="4"/>
      <c r="O145" s="1"/>
    </row>
    <row r="146" spans="1:15" x14ac:dyDescent="0.25">
      <c r="A146" s="1">
        <v>145</v>
      </c>
      <c r="B146" s="1"/>
      <c r="C146" s="10"/>
      <c r="D146" s="1"/>
      <c r="E146" s="1"/>
      <c r="F146" s="15"/>
      <c r="G146" s="2"/>
      <c r="H146" s="3"/>
      <c r="I146" s="2"/>
      <c r="J146" s="4">
        <f t="shared" si="4"/>
        <v>0</v>
      </c>
      <c r="K146" s="1">
        <v>1</v>
      </c>
      <c r="L146" s="4">
        <f t="shared" si="5"/>
        <v>0</v>
      </c>
      <c r="M146" s="1"/>
      <c r="N146" s="4"/>
      <c r="O146" s="1"/>
    </row>
    <row r="147" spans="1:15" x14ac:dyDescent="0.25">
      <c r="A147" s="1">
        <v>146</v>
      </c>
      <c r="B147" s="1"/>
      <c r="C147" s="10"/>
      <c r="D147" s="1"/>
      <c r="E147" s="1"/>
      <c r="F147" s="15"/>
      <c r="G147" s="2"/>
      <c r="H147" s="3"/>
      <c r="I147" s="2"/>
      <c r="J147" s="4">
        <f t="shared" si="4"/>
        <v>0</v>
      </c>
      <c r="K147" s="1">
        <v>1</v>
      </c>
      <c r="L147" s="4">
        <f t="shared" si="5"/>
        <v>0</v>
      </c>
      <c r="M147" s="1"/>
      <c r="N147" s="4"/>
      <c r="O147" s="1"/>
    </row>
    <row r="148" spans="1:15" x14ac:dyDescent="0.25">
      <c r="A148" s="1">
        <v>147</v>
      </c>
      <c r="B148" s="1"/>
      <c r="C148" s="10"/>
      <c r="D148" s="1"/>
      <c r="E148" s="1"/>
      <c r="F148" s="15"/>
      <c r="G148" s="2"/>
      <c r="H148" s="3"/>
      <c r="I148" s="2"/>
      <c r="J148" s="4">
        <f t="shared" si="4"/>
        <v>0</v>
      </c>
      <c r="K148" s="1">
        <v>1</v>
      </c>
      <c r="L148" s="4">
        <f t="shared" si="5"/>
        <v>0</v>
      </c>
      <c r="M148" s="1"/>
      <c r="N148" s="4"/>
      <c r="O148" s="1"/>
    </row>
    <row r="149" spans="1:15" x14ac:dyDescent="0.25">
      <c r="A149" s="1">
        <v>148</v>
      </c>
      <c r="B149" s="1"/>
      <c r="C149" s="10"/>
      <c r="D149" s="1"/>
      <c r="E149" s="1"/>
      <c r="F149" s="15"/>
      <c r="G149" s="2"/>
      <c r="H149" s="3"/>
      <c r="I149" s="2"/>
      <c r="J149" s="4">
        <f t="shared" si="4"/>
        <v>0</v>
      </c>
      <c r="K149" s="1">
        <v>1</v>
      </c>
      <c r="L149" s="4">
        <f t="shared" si="5"/>
        <v>0</v>
      </c>
      <c r="M149" s="1"/>
      <c r="N149" s="4"/>
      <c r="O149" s="1"/>
    </row>
    <row r="150" spans="1:15" x14ac:dyDescent="0.25">
      <c r="A150" s="1">
        <v>149</v>
      </c>
      <c r="B150" s="1"/>
      <c r="C150" s="10"/>
      <c r="D150" s="1"/>
      <c r="E150" s="1"/>
      <c r="F150" s="15"/>
      <c r="G150" s="2"/>
      <c r="H150" s="3"/>
      <c r="I150" s="2"/>
      <c r="J150" s="4">
        <f t="shared" si="4"/>
        <v>0</v>
      </c>
      <c r="K150" s="1">
        <v>1</v>
      </c>
      <c r="L150" s="4">
        <f t="shared" si="5"/>
        <v>0</v>
      </c>
      <c r="M150" s="1"/>
      <c r="N150" s="4"/>
      <c r="O150" s="1"/>
    </row>
    <row r="151" spans="1:15" x14ac:dyDescent="0.25">
      <c r="A151" s="1">
        <v>150</v>
      </c>
      <c r="B151" s="1"/>
      <c r="C151" s="10"/>
      <c r="D151" s="1"/>
      <c r="E151" s="1"/>
      <c r="F151" s="15"/>
      <c r="G151" s="2"/>
      <c r="H151" s="3"/>
      <c r="I151" s="2"/>
      <c r="J151" s="4">
        <f t="shared" si="4"/>
        <v>0</v>
      </c>
      <c r="K151" s="1">
        <v>1</v>
      </c>
      <c r="L151" s="4">
        <f t="shared" si="5"/>
        <v>0</v>
      </c>
      <c r="M151" s="1"/>
      <c r="N151" s="4"/>
      <c r="O151" s="1"/>
    </row>
    <row r="152" spans="1:15" x14ac:dyDescent="0.25">
      <c r="A152" s="1">
        <v>151</v>
      </c>
      <c r="B152" s="1"/>
      <c r="C152" s="10"/>
      <c r="D152" s="1"/>
      <c r="E152" s="1"/>
      <c r="F152" s="15"/>
      <c r="G152" s="2"/>
      <c r="H152" s="3"/>
      <c r="I152" s="2"/>
      <c r="J152" s="4">
        <f t="shared" si="4"/>
        <v>0</v>
      </c>
      <c r="K152" s="1">
        <v>1</v>
      </c>
      <c r="L152" s="4">
        <f t="shared" si="5"/>
        <v>0</v>
      </c>
      <c r="M152" s="1"/>
      <c r="N152" s="4"/>
      <c r="O152" s="1"/>
    </row>
    <row r="153" spans="1:15" x14ac:dyDescent="0.25">
      <c r="A153" s="1">
        <v>152</v>
      </c>
      <c r="B153" s="1"/>
      <c r="C153" s="10"/>
      <c r="D153" s="1"/>
      <c r="E153" s="1"/>
      <c r="F153" s="15"/>
      <c r="G153" s="2"/>
      <c r="H153" s="3"/>
      <c r="I153" s="2"/>
      <c r="J153" s="4">
        <f t="shared" si="4"/>
        <v>0</v>
      </c>
      <c r="K153" s="1">
        <v>1</v>
      </c>
      <c r="L153" s="4">
        <f t="shared" si="5"/>
        <v>0</v>
      </c>
      <c r="M153" s="1"/>
      <c r="N153" s="4"/>
      <c r="O153" s="1"/>
    </row>
    <row r="154" spans="1:15" x14ac:dyDescent="0.25">
      <c r="A154" s="1">
        <v>153</v>
      </c>
      <c r="B154" s="1"/>
      <c r="C154" s="10"/>
      <c r="D154" s="1"/>
      <c r="E154" s="1"/>
      <c r="F154" s="15"/>
      <c r="G154" s="2"/>
      <c r="H154" s="3"/>
      <c r="I154" s="2"/>
      <c r="J154" s="4">
        <f t="shared" si="4"/>
        <v>0</v>
      </c>
      <c r="K154" s="1">
        <v>1</v>
      </c>
      <c r="L154" s="4">
        <f t="shared" si="5"/>
        <v>0</v>
      </c>
      <c r="M154" s="1"/>
      <c r="N154" s="4"/>
      <c r="O154" s="1"/>
    </row>
    <row r="155" spans="1:15" x14ac:dyDescent="0.25">
      <c r="A155" s="1">
        <v>154</v>
      </c>
      <c r="B155" s="1"/>
      <c r="C155" s="10"/>
      <c r="D155" s="1"/>
      <c r="E155" s="1"/>
      <c r="F155" s="15"/>
      <c r="G155" s="2"/>
      <c r="H155" s="3"/>
      <c r="I155" s="2"/>
      <c r="J155" s="4">
        <f t="shared" si="4"/>
        <v>0</v>
      </c>
      <c r="K155" s="1">
        <v>1</v>
      </c>
      <c r="L155" s="4">
        <f t="shared" si="5"/>
        <v>0</v>
      </c>
      <c r="M155" s="1"/>
      <c r="N155" s="4"/>
      <c r="O155" s="1"/>
    </row>
    <row r="156" spans="1:15" x14ac:dyDescent="0.25">
      <c r="A156" s="1">
        <v>155</v>
      </c>
      <c r="B156" s="1"/>
      <c r="C156" s="10"/>
      <c r="D156" s="1"/>
      <c r="E156" s="1"/>
      <c r="F156" s="15"/>
      <c r="G156" s="2"/>
      <c r="H156" s="3"/>
      <c r="I156" s="2"/>
      <c r="J156" s="4">
        <f t="shared" si="4"/>
        <v>0</v>
      </c>
      <c r="K156" s="1">
        <v>1</v>
      </c>
      <c r="L156" s="4">
        <f t="shared" si="5"/>
        <v>0</v>
      </c>
      <c r="M156" s="1"/>
      <c r="N156" s="4"/>
      <c r="O156" s="1"/>
    </row>
    <row r="157" spans="1:15" x14ac:dyDescent="0.25">
      <c r="A157" s="1">
        <v>156</v>
      </c>
      <c r="B157" s="1"/>
      <c r="C157" s="10"/>
      <c r="D157" s="1"/>
      <c r="E157" s="11"/>
      <c r="F157" s="15"/>
      <c r="G157" s="2"/>
      <c r="H157" s="3"/>
      <c r="I157" s="2"/>
      <c r="J157" s="4">
        <f t="shared" si="4"/>
        <v>0</v>
      </c>
      <c r="K157" s="1">
        <v>1</v>
      </c>
      <c r="L157" s="4">
        <f t="shared" si="5"/>
        <v>0</v>
      </c>
      <c r="M157" s="1"/>
      <c r="N157" s="4"/>
      <c r="O157" s="1"/>
    </row>
    <row r="158" spans="1:15" x14ac:dyDescent="0.25">
      <c r="A158" s="1">
        <v>157</v>
      </c>
      <c r="B158" s="1"/>
      <c r="C158" s="10"/>
      <c r="D158" s="1"/>
      <c r="E158" s="1"/>
      <c r="F158" s="15"/>
      <c r="G158" s="2"/>
      <c r="H158" s="3"/>
      <c r="I158" s="2"/>
      <c r="J158" s="4">
        <f t="shared" si="4"/>
        <v>0</v>
      </c>
      <c r="K158" s="1">
        <v>1</v>
      </c>
      <c r="L158" s="4">
        <f t="shared" si="5"/>
        <v>0</v>
      </c>
      <c r="M158" s="1"/>
      <c r="N158" s="4"/>
      <c r="O158" s="1"/>
    </row>
    <row r="159" spans="1:15" x14ac:dyDescent="0.25">
      <c r="A159" s="1">
        <v>158</v>
      </c>
      <c r="B159" s="1"/>
      <c r="C159" s="10"/>
      <c r="D159" s="1"/>
      <c r="E159" s="11"/>
      <c r="F159" s="15"/>
      <c r="G159" s="2"/>
      <c r="H159" s="3"/>
      <c r="I159" s="2"/>
      <c r="J159" s="4">
        <f t="shared" si="4"/>
        <v>0</v>
      </c>
      <c r="K159" s="1">
        <v>1</v>
      </c>
      <c r="L159" s="4">
        <f t="shared" si="5"/>
        <v>0</v>
      </c>
      <c r="M159" s="1"/>
      <c r="N159" s="4"/>
      <c r="O159" s="1"/>
    </row>
    <row r="160" spans="1:15" x14ac:dyDescent="0.25">
      <c r="A160" s="1">
        <v>159</v>
      </c>
      <c r="B160" s="1"/>
      <c r="C160" s="10"/>
      <c r="D160" s="1"/>
      <c r="E160" s="1"/>
      <c r="F160" s="15"/>
      <c r="G160" s="2"/>
      <c r="H160" s="3"/>
      <c r="I160" s="2"/>
      <c r="J160" s="4">
        <f t="shared" si="4"/>
        <v>0</v>
      </c>
      <c r="K160" s="1">
        <v>1</v>
      </c>
      <c r="L160" s="4">
        <f t="shared" si="5"/>
        <v>0</v>
      </c>
      <c r="M160" s="1"/>
      <c r="N160" s="4"/>
      <c r="O160" s="1"/>
    </row>
    <row r="161" spans="1:15" x14ac:dyDescent="0.25">
      <c r="A161" s="1">
        <v>160</v>
      </c>
      <c r="B161" s="1"/>
      <c r="C161" s="10"/>
      <c r="D161" s="1"/>
      <c r="E161" s="1"/>
      <c r="F161" s="15"/>
      <c r="G161" s="2"/>
      <c r="H161" s="3"/>
      <c r="I161" s="2"/>
      <c r="J161" s="4">
        <f t="shared" si="4"/>
        <v>0</v>
      </c>
      <c r="K161" s="1">
        <v>1</v>
      </c>
      <c r="L161" s="4">
        <f t="shared" si="5"/>
        <v>0</v>
      </c>
      <c r="M161" s="1"/>
      <c r="N161" s="4"/>
      <c r="O161" s="1"/>
    </row>
    <row r="162" spans="1:15" x14ac:dyDescent="0.25">
      <c r="A162" s="1">
        <v>161</v>
      </c>
      <c r="B162" s="1"/>
      <c r="C162" s="10"/>
      <c r="D162" s="1"/>
      <c r="E162" s="1"/>
      <c r="F162" s="15"/>
      <c r="G162" s="2"/>
      <c r="H162" s="3"/>
      <c r="I162" s="2"/>
      <c r="J162" s="4">
        <f t="shared" si="4"/>
        <v>0</v>
      </c>
      <c r="K162" s="1">
        <v>1</v>
      </c>
      <c r="L162" s="4">
        <f t="shared" si="5"/>
        <v>0</v>
      </c>
      <c r="M162" s="1"/>
      <c r="N162" s="4"/>
      <c r="O162" s="1"/>
    </row>
    <row r="163" spans="1:15" x14ac:dyDescent="0.25">
      <c r="A163" s="1">
        <v>162</v>
      </c>
      <c r="B163" s="1"/>
      <c r="C163" s="10"/>
      <c r="D163" s="1"/>
      <c r="E163" s="1"/>
      <c r="F163" s="15"/>
      <c r="G163" s="2"/>
      <c r="H163" s="3"/>
      <c r="I163" s="2"/>
      <c r="J163" s="4">
        <f t="shared" si="4"/>
        <v>0</v>
      </c>
      <c r="K163" s="1">
        <v>1</v>
      </c>
      <c r="L163" s="4">
        <f t="shared" si="5"/>
        <v>0</v>
      </c>
      <c r="M163" s="1"/>
      <c r="N163" s="4"/>
      <c r="O163" s="1"/>
    </row>
    <row r="164" spans="1:15" x14ac:dyDescent="0.25">
      <c r="A164" s="1">
        <v>163</v>
      </c>
      <c r="B164" s="1"/>
      <c r="C164" s="10"/>
      <c r="D164" s="1"/>
      <c r="E164" s="1"/>
      <c r="F164" s="15"/>
      <c r="G164" s="2"/>
      <c r="H164" s="3"/>
      <c r="I164" s="2"/>
      <c r="J164" s="4">
        <f t="shared" si="4"/>
        <v>0</v>
      </c>
      <c r="K164" s="1">
        <v>1</v>
      </c>
      <c r="L164" s="4">
        <f t="shared" si="5"/>
        <v>0</v>
      </c>
      <c r="M164" s="1"/>
      <c r="N164" s="4"/>
      <c r="O164" s="1"/>
    </row>
    <row r="165" spans="1:15" x14ac:dyDescent="0.25">
      <c r="A165" s="1">
        <v>164</v>
      </c>
      <c r="B165" s="1"/>
      <c r="C165" s="10"/>
      <c r="D165" s="1"/>
      <c r="E165" s="1"/>
      <c r="F165" s="15"/>
      <c r="G165" s="2"/>
      <c r="H165" s="3"/>
      <c r="I165" s="2"/>
      <c r="J165" s="4">
        <f t="shared" si="4"/>
        <v>0</v>
      </c>
      <c r="K165" s="1">
        <v>1</v>
      </c>
      <c r="L165" s="4">
        <f t="shared" si="5"/>
        <v>0</v>
      </c>
      <c r="M165" s="1"/>
      <c r="N165" s="4"/>
      <c r="O165" s="1"/>
    </row>
    <row r="166" spans="1:15" x14ac:dyDescent="0.25">
      <c r="A166" s="1">
        <v>165</v>
      </c>
      <c r="B166" s="1"/>
      <c r="C166" s="10"/>
      <c r="D166" s="1"/>
      <c r="E166" s="1"/>
      <c r="F166" s="15"/>
      <c r="G166" s="2"/>
      <c r="H166" s="3"/>
      <c r="I166" s="2"/>
      <c r="J166" s="4">
        <f t="shared" si="4"/>
        <v>0</v>
      </c>
      <c r="K166" s="1">
        <v>1</v>
      </c>
      <c r="L166" s="4">
        <f t="shared" si="5"/>
        <v>0</v>
      </c>
      <c r="M166" s="1"/>
      <c r="N166" s="4"/>
      <c r="O166" s="1"/>
    </row>
    <row r="167" spans="1:15" x14ac:dyDescent="0.25">
      <c r="A167" s="1">
        <v>166</v>
      </c>
      <c r="B167" s="1"/>
      <c r="C167" s="10"/>
      <c r="D167" s="1"/>
      <c r="E167" s="1"/>
      <c r="F167" s="15"/>
      <c r="G167" s="2"/>
      <c r="H167" s="3"/>
      <c r="I167" s="2"/>
      <c r="J167" s="4">
        <f t="shared" si="4"/>
        <v>0</v>
      </c>
      <c r="K167" s="1">
        <v>1</v>
      </c>
      <c r="L167" s="4">
        <f t="shared" si="5"/>
        <v>0</v>
      </c>
      <c r="M167" s="1"/>
      <c r="N167" s="4"/>
      <c r="O167" s="1"/>
    </row>
    <row r="168" spans="1:15" x14ac:dyDescent="0.25">
      <c r="A168" s="1">
        <v>167</v>
      </c>
      <c r="B168" s="1"/>
      <c r="C168" s="10"/>
      <c r="D168" s="1"/>
      <c r="E168" s="1"/>
      <c r="F168" s="15"/>
      <c r="G168" s="2"/>
      <c r="H168" s="3"/>
      <c r="I168" s="2"/>
      <c r="J168" s="4">
        <f t="shared" si="4"/>
        <v>0</v>
      </c>
      <c r="K168" s="1">
        <v>1</v>
      </c>
      <c r="L168" s="4">
        <f t="shared" si="5"/>
        <v>0</v>
      </c>
      <c r="M168" s="1"/>
      <c r="N168" s="4"/>
      <c r="O168" s="1"/>
    </row>
    <row r="169" spans="1:15" x14ac:dyDescent="0.25">
      <c r="A169" s="1">
        <v>168</v>
      </c>
      <c r="B169" s="1"/>
      <c r="C169" s="10"/>
      <c r="D169" s="1"/>
      <c r="E169" s="1"/>
      <c r="F169" s="15"/>
      <c r="G169" s="2"/>
      <c r="H169" s="3"/>
      <c r="I169" s="2"/>
      <c r="J169" s="4">
        <f t="shared" si="4"/>
        <v>0</v>
      </c>
      <c r="K169" s="1">
        <v>1</v>
      </c>
      <c r="L169" s="4">
        <f t="shared" si="5"/>
        <v>0</v>
      </c>
      <c r="M169" s="1"/>
      <c r="N169" s="4"/>
      <c r="O169" s="1"/>
    </row>
    <row r="170" spans="1:15" x14ac:dyDescent="0.25">
      <c r="A170" s="1">
        <v>169</v>
      </c>
      <c r="B170" s="1"/>
      <c r="C170" s="10"/>
      <c r="D170" s="1"/>
      <c r="E170" s="1"/>
      <c r="F170" s="15"/>
      <c r="G170" s="2"/>
      <c r="H170" s="3"/>
      <c r="I170" s="2"/>
      <c r="J170" s="4">
        <f t="shared" si="4"/>
        <v>0</v>
      </c>
      <c r="K170" s="1">
        <v>1</v>
      </c>
      <c r="L170" s="4">
        <f t="shared" si="5"/>
        <v>0</v>
      </c>
      <c r="M170" s="1"/>
      <c r="N170" s="4"/>
      <c r="O170" s="1"/>
    </row>
    <row r="171" spans="1:15" x14ac:dyDescent="0.25">
      <c r="A171" s="1">
        <v>170</v>
      </c>
      <c r="B171" s="1"/>
      <c r="C171" s="10"/>
      <c r="D171" s="1"/>
      <c r="E171" s="1"/>
      <c r="F171" s="15"/>
      <c r="G171" s="2"/>
      <c r="H171" s="3"/>
      <c r="I171" s="2"/>
      <c r="J171" s="4">
        <f t="shared" si="4"/>
        <v>0</v>
      </c>
      <c r="K171" s="1">
        <v>1</v>
      </c>
      <c r="L171" s="4">
        <f t="shared" si="5"/>
        <v>0</v>
      </c>
      <c r="M171" s="1"/>
      <c r="N171" s="4"/>
      <c r="O171" s="1"/>
    </row>
    <row r="172" spans="1:15" x14ac:dyDescent="0.25">
      <c r="A172" s="1">
        <v>171</v>
      </c>
      <c r="B172" s="1"/>
      <c r="C172" s="10"/>
      <c r="D172" s="1"/>
      <c r="E172" s="1"/>
      <c r="F172" s="15"/>
      <c r="G172" s="2"/>
      <c r="H172" s="3"/>
      <c r="I172" s="2"/>
      <c r="J172" s="4">
        <f t="shared" si="4"/>
        <v>0</v>
      </c>
      <c r="K172" s="1">
        <v>1</v>
      </c>
      <c r="L172" s="4">
        <f t="shared" si="5"/>
        <v>0</v>
      </c>
      <c r="M172" s="1"/>
      <c r="N172" s="4"/>
      <c r="O172" s="1"/>
    </row>
    <row r="173" spans="1:15" x14ac:dyDescent="0.25">
      <c r="A173" s="1">
        <v>172</v>
      </c>
      <c r="B173" s="1"/>
      <c r="C173" s="10"/>
      <c r="D173" s="1"/>
      <c r="E173" s="1"/>
      <c r="F173" s="15"/>
      <c r="G173" s="2"/>
      <c r="H173" s="3"/>
      <c r="I173" s="2"/>
      <c r="J173" s="4">
        <f t="shared" si="4"/>
        <v>0</v>
      </c>
      <c r="K173" s="1">
        <v>1</v>
      </c>
      <c r="L173" s="4">
        <f t="shared" si="5"/>
        <v>0</v>
      </c>
      <c r="M173" s="1"/>
      <c r="N173" s="4"/>
      <c r="O173" s="1"/>
    </row>
    <row r="174" spans="1:15" x14ac:dyDescent="0.25">
      <c r="A174" s="1">
        <v>173</v>
      </c>
      <c r="B174" s="1"/>
      <c r="C174" s="10"/>
      <c r="D174" s="1"/>
      <c r="E174" s="1"/>
      <c r="F174" s="15"/>
      <c r="G174" s="2"/>
      <c r="H174" s="3"/>
      <c r="I174" s="2"/>
      <c r="J174" s="4">
        <f t="shared" si="4"/>
        <v>0</v>
      </c>
      <c r="K174" s="1">
        <v>1</v>
      </c>
      <c r="L174" s="4">
        <f t="shared" si="5"/>
        <v>0</v>
      </c>
      <c r="M174" s="1"/>
      <c r="N174" s="4"/>
      <c r="O174" s="1"/>
    </row>
    <row r="175" spans="1:15" x14ac:dyDescent="0.25">
      <c r="A175" s="1">
        <v>174</v>
      </c>
      <c r="B175" s="1"/>
      <c r="C175" s="10"/>
      <c r="D175" s="1"/>
      <c r="E175" s="1"/>
      <c r="F175" s="15"/>
      <c r="G175" s="2"/>
      <c r="H175" s="3"/>
      <c r="I175" s="2"/>
      <c r="J175" s="4">
        <f t="shared" si="4"/>
        <v>0</v>
      </c>
      <c r="K175" s="1">
        <v>1</v>
      </c>
      <c r="L175" s="4">
        <f t="shared" si="5"/>
        <v>0</v>
      </c>
      <c r="M175" s="1"/>
      <c r="N175" s="4"/>
      <c r="O175" s="1"/>
    </row>
    <row r="176" spans="1:15" x14ac:dyDescent="0.25">
      <c r="A176" s="1">
        <v>175</v>
      </c>
      <c r="B176" s="1"/>
      <c r="C176" s="10"/>
      <c r="D176" s="1"/>
      <c r="E176" s="1"/>
      <c r="F176" s="15"/>
      <c r="G176" s="2"/>
      <c r="H176" s="3"/>
      <c r="I176" s="2"/>
      <c r="J176" s="4">
        <f t="shared" si="4"/>
        <v>0</v>
      </c>
      <c r="K176" s="1">
        <v>1</v>
      </c>
      <c r="L176" s="4">
        <f t="shared" si="5"/>
        <v>0</v>
      </c>
      <c r="M176" s="1"/>
      <c r="N176" s="4"/>
      <c r="O176" s="1"/>
    </row>
    <row r="177" spans="1:15" x14ac:dyDescent="0.25">
      <c r="A177" s="1">
        <v>176</v>
      </c>
      <c r="B177" s="1"/>
      <c r="C177" s="10"/>
      <c r="D177" s="1"/>
      <c r="E177" s="11"/>
      <c r="F177" s="15"/>
      <c r="G177" s="2"/>
      <c r="H177" s="3"/>
      <c r="I177" s="2"/>
      <c r="J177" s="4">
        <f t="shared" si="4"/>
        <v>0</v>
      </c>
      <c r="K177" s="1">
        <v>1</v>
      </c>
      <c r="L177" s="4">
        <f t="shared" si="5"/>
        <v>0</v>
      </c>
      <c r="M177" s="1"/>
      <c r="N177" s="4"/>
      <c r="O177" s="1"/>
    </row>
    <row r="178" spans="1:15" x14ac:dyDescent="0.25">
      <c r="A178" s="1">
        <v>177</v>
      </c>
      <c r="B178" s="1"/>
      <c r="C178" s="10"/>
      <c r="D178" s="1"/>
      <c r="E178" s="1"/>
      <c r="F178" s="15"/>
      <c r="G178" s="2"/>
      <c r="H178" s="3"/>
      <c r="I178" s="2"/>
      <c r="J178" s="4">
        <f t="shared" si="4"/>
        <v>0</v>
      </c>
      <c r="K178" s="1">
        <v>1</v>
      </c>
      <c r="L178" s="4">
        <f t="shared" si="5"/>
        <v>0</v>
      </c>
      <c r="M178" s="1"/>
      <c r="N178" s="4"/>
      <c r="O178" s="1"/>
    </row>
    <row r="179" spans="1:15" x14ac:dyDescent="0.25">
      <c r="A179" s="1">
        <v>178</v>
      </c>
      <c r="B179" s="1"/>
      <c r="C179" s="10"/>
      <c r="D179" s="1"/>
      <c r="E179" s="1"/>
      <c r="F179" s="15"/>
      <c r="G179" s="2"/>
      <c r="H179" s="3"/>
      <c r="I179" s="2"/>
      <c r="J179" s="4">
        <f t="shared" si="4"/>
        <v>0</v>
      </c>
      <c r="K179" s="1">
        <v>1</v>
      </c>
      <c r="L179" s="4">
        <f t="shared" si="5"/>
        <v>0</v>
      </c>
      <c r="M179" s="1"/>
      <c r="N179" s="4"/>
      <c r="O179" s="1"/>
    </row>
    <row r="180" spans="1:15" x14ac:dyDescent="0.25">
      <c r="A180" s="1">
        <v>179</v>
      </c>
      <c r="B180" s="1"/>
      <c r="C180" s="10"/>
      <c r="D180" s="1"/>
      <c r="E180" s="1"/>
      <c r="F180" s="15"/>
      <c r="G180" s="2"/>
      <c r="H180" s="3"/>
      <c r="I180" s="2"/>
      <c r="J180" s="4">
        <f t="shared" si="4"/>
        <v>0</v>
      </c>
      <c r="K180" s="1">
        <v>1</v>
      </c>
      <c r="L180" s="4">
        <f t="shared" si="5"/>
        <v>0</v>
      </c>
      <c r="M180" s="1"/>
      <c r="N180" s="4"/>
      <c r="O180" s="1"/>
    </row>
    <row r="181" spans="1:15" x14ac:dyDescent="0.25">
      <c r="A181" s="1">
        <v>180</v>
      </c>
      <c r="B181" s="1"/>
      <c r="C181" s="10"/>
      <c r="D181" s="1"/>
      <c r="E181" s="1"/>
      <c r="F181" s="15"/>
      <c r="G181" s="2"/>
      <c r="H181" s="3"/>
      <c r="I181" s="2"/>
      <c r="J181" s="4">
        <f t="shared" si="4"/>
        <v>0</v>
      </c>
      <c r="K181" s="1">
        <v>1</v>
      </c>
      <c r="L181" s="4">
        <f t="shared" si="5"/>
        <v>0</v>
      </c>
      <c r="M181" s="1"/>
      <c r="N181" s="4"/>
      <c r="O181" s="1"/>
    </row>
    <row r="182" spans="1:15" x14ac:dyDescent="0.25">
      <c r="A182" s="1">
        <v>181</v>
      </c>
      <c r="B182" s="1"/>
      <c r="C182" s="10"/>
      <c r="D182" s="1"/>
      <c r="E182" s="1"/>
      <c r="F182" s="15"/>
      <c r="G182" s="2"/>
      <c r="H182" s="3"/>
      <c r="I182" s="2"/>
      <c r="J182" s="4">
        <f t="shared" si="4"/>
        <v>0</v>
      </c>
      <c r="K182" s="1">
        <v>1</v>
      </c>
      <c r="L182" s="4">
        <f t="shared" si="5"/>
        <v>0</v>
      </c>
      <c r="M182" s="1"/>
      <c r="N182" s="4"/>
      <c r="O182" s="1"/>
    </row>
    <row r="183" spans="1:15" x14ac:dyDescent="0.25">
      <c r="A183" s="1">
        <v>182</v>
      </c>
      <c r="B183" s="1"/>
      <c r="C183" s="10"/>
      <c r="D183" s="1"/>
      <c r="E183" s="1"/>
      <c r="F183" s="15"/>
      <c r="G183" s="2"/>
      <c r="H183" s="3"/>
      <c r="I183" s="2"/>
      <c r="J183" s="4">
        <f t="shared" si="4"/>
        <v>0</v>
      </c>
      <c r="K183" s="1">
        <v>1</v>
      </c>
      <c r="L183" s="4">
        <f t="shared" si="5"/>
        <v>0</v>
      </c>
      <c r="M183" s="1"/>
      <c r="N183" s="4"/>
      <c r="O183" s="1"/>
    </row>
    <row r="184" spans="1:15" x14ac:dyDescent="0.25">
      <c r="A184" s="1">
        <v>183</v>
      </c>
      <c r="B184" s="1"/>
      <c r="C184" s="10"/>
      <c r="D184" s="1"/>
      <c r="E184" s="1"/>
      <c r="F184" s="15"/>
      <c r="G184" s="2"/>
      <c r="H184" s="3"/>
      <c r="I184" s="2"/>
      <c r="J184" s="4">
        <f t="shared" si="4"/>
        <v>0</v>
      </c>
      <c r="K184" s="1">
        <v>1</v>
      </c>
      <c r="L184" s="4">
        <f t="shared" si="5"/>
        <v>0</v>
      </c>
      <c r="M184" s="1"/>
      <c r="N184" s="4"/>
      <c r="O184" s="1"/>
    </row>
    <row r="185" spans="1:15" x14ac:dyDescent="0.25">
      <c r="A185" s="1">
        <v>184</v>
      </c>
      <c r="B185" s="1"/>
      <c r="C185" s="10"/>
      <c r="D185" s="1"/>
      <c r="E185" s="1"/>
      <c r="F185" s="15"/>
      <c r="G185" s="2"/>
      <c r="H185" s="3"/>
      <c r="I185" s="2"/>
      <c r="J185" s="4">
        <f t="shared" si="4"/>
        <v>0</v>
      </c>
      <c r="K185" s="1">
        <v>1</v>
      </c>
      <c r="L185" s="4">
        <f t="shared" si="5"/>
        <v>0</v>
      </c>
      <c r="M185" s="1"/>
      <c r="N185" s="4"/>
      <c r="O185" s="1"/>
    </row>
    <row r="186" spans="1:15" x14ac:dyDescent="0.25">
      <c r="A186" s="1">
        <v>185</v>
      </c>
      <c r="B186" s="1"/>
      <c r="C186" s="10"/>
      <c r="D186" s="1"/>
      <c r="E186" s="1"/>
      <c r="F186" s="15"/>
      <c r="G186" s="2"/>
      <c r="H186" s="3"/>
      <c r="I186" s="2"/>
      <c r="J186" s="4">
        <f t="shared" si="4"/>
        <v>0</v>
      </c>
      <c r="K186" s="1">
        <v>1</v>
      </c>
      <c r="L186" s="4">
        <f t="shared" si="5"/>
        <v>0</v>
      </c>
      <c r="M186" s="1"/>
      <c r="N186" s="4"/>
      <c r="O186" s="1"/>
    </row>
    <row r="187" spans="1:15" x14ac:dyDescent="0.25">
      <c r="A187" s="1">
        <v>186</v>
      </c>
      <c r="B187" s="1"/>
      <c r="C187" s="10"/>
      <c r="D187" s="1"/>
      <c r="E187" s="1"/>
      <c r="F187" s="15"/>
      <c r="G187" s="2"/>
      <c r="H187" s="3"/>
      <c r="I187" s="2"/>
      <c r="J187" s="4">
        <f t="shared" si="4"/>
        <v>0</v>
      </c>
      <c r="K187" s="1">
        <v>1</v>
      </c>
      <c r="L187" s="4">
        <f t="shared" si="5"/>
        <v>0</v>
      </c>
      <c r="M187" s="1"/>
      <c r="N187" s="4"/>
      <c r="O187" s="1"/>
    </row>
    <row r="188" spans="1:15" x14ac:dyDescent="0.25">
      <c r="A188" s="1">
        <v>187</v>
      </c>
      <c r="B188" s="1"/>
      <c r="C188" s="10"/>
      <c r="D188" s="1"/>
      <c r="E188" s="1"/>
      <c r="F188" s="15"/>
      <c r="G188" s="2"/>
      <c r="H188" s="3"/>
      <c r="I188" s="2"/>
      <c r="J188" s="4">
        <f t="shared" si="4"/>
        <v>0</v>
      </c>
      <c r="K188" s="1">
        <v>1</v>
      </c>
      <c r="L188" s="4">
        <f t="shared" si="5"/>
        <v>0</v>
      </c>
      <c r="M188" s="1"/>
      <c r="N188" s="4"/>
      <c r="O188" s="1"/>
    </row>
    <row r="189" spans="1:15" x14ac:dyDescent="0.25">
      <c r="A189" s="1">
        <v>188</v>
      </c>
      <c r="B189" s="1"/>
      <c r="C189" s="10"/>
      <c r="D189" s="1"/>
      <c r="E189" s="1"/>
      <c r="F189" s="15"/>
      <c r="G189" s="2"/>
      <c r="H189" s="3"/>
      <c r="I189" s="2"/>
      <c r="J189" s="4">
        <f t="shared" si="4"/>
        <v>0</v>
      </c>
      <c r="K189" s="1">
        <v>1</v>
      </c>
      <c r="L189" s="4">
        <f t="shared" si="5"/>
        <v>0</v>
      </c>
      <c r="M189" s="1"/>
      <c r="N189" s="4"/>
      <c r="O189" s="1"/>
    </row>
    <row r="190" spans="1:15" x14ac:dyDescent="0.25">
      <c r="A190" s="1">
        <v>189</v>
      </c>
      <c r="B190" s="1"/>
      <c r="C190" s="10"/>
      <c r="D190" s="1"/>
      <c r="E190" s="1"/>
      <c r="F190" s="15"/>
      <c r="G190" s="2"/>
      <c r="H190" s="3"/>
      <c r="I190" s="2"/>
      <c r="J190" s="4">
        <f t="shared" si="4"/>
        <v>0</v>
      </c>
      <c r="K190" s="1">
        <v>1</v>
      </c>
      <c r="L190" s="4">
        <f t="shared" si="5"/>
        <v>0</v>
      </c>
      <c r="M190" s="1"/>
      <c r="N190" s="4"/>
      <c r="O190" s="1"/>
    </row>
    <row r="191" spans="1:15" x14ac:dyDescent="0.25">
      <c r="A191" s="1">
        <v>190</v>
      </c>
      <c r="B191" s="1"/>
      <c r="C191" s="10"/>
      <c r="D191" s="1"/>
      <c r="E191" s="1"/>
      <c r="F191" s="15"/>
      <c r="G191" s="2"/>
      <c r="H191" s="3"/>
      <c r="I191" s="2"/>
      <c r="J191" s="4">
        <f t="shared" si="4"/>
        <v>0</v>
      </c>
      <c r="K191" s="1">
        <v>1</v>
      </c>
      <c r="L191" s="4">
        <f t="shared" si="5"/>
        <v>0</v>
      </c>
      <c r="M191" s="1"/>
      <c r="N191" s="4"/>
      <c r="O191" s="1"/>
    </row>
    <row r="192" spans="1:15" x14ac:dyDescent="0.25">
      <c r="A192" s="1">
        <v>191</v>
      </c>
      <c r="B192" s="1"/>
      <c r="C192" s="10"/>
      <c r="D192" s="1"/>
      <c r="E192" s="1"/>
      <c r="F192" s="15"/>
      <c r="G192" s="2"/>
      <c r="H192" s="3"/>
      <c r="I192" s="2"/>
      <c r="J192" s="4">
        <f t="shared" si="4"/>
        <v>0</v>
      </c>
      <c r="K192" s="1">
        <v>1</v>
      </c>
      <c r="L192" s="4">
        <f t="shared" si="5"/>
        <v>0</v>
      </c>
      <c r="M192" s="1"/>
      <c r="N192" s="4"/>
      <c r="O192" s="1"/>
    </row>
    <row r="193" spans="1:15" x14ac:dyDescent="0.25">
      <c r="A193" s="1">
        <v>192</v>
      </c>
      <c r="B193" s="1"/>
      <c r="C193" s="10"/>
      <c r="D193" s="1"/>
      <c r="E193" s="1"/>
      <c r="F193" s="15"/>
      <c r="G193" s="2"/>
      <c r="H193" s="3"/>
      <c r="I193" s="2"/>
      <c r="J193" s="4">
        <f t="shared" si="4"/>
        <v>0</v>
      </c>
      <c r="K193" s="1">
        <v>1</v>
      </c>
      <c r="L193" s="4">
        <f t="shared" si="5"/>
        <v>0</v>
      </c>
      <c r="M193" s="1"/>
      <c r="N193" s="4"/>
      <c r="O193" s="1"/>
    </row>
    <row r="194" spans="1:15" x14ac:dyDescent="0.25">
      <c r="A194" s="1">
        <v>193</v>
      </c>
      <c r="B194" s="1"/>
      <c r="C194" s="10"/>
      <c r="D194" s="1"/>
      <c r="E194" s="1"/>
      <c r="F194" s="15"/>
      <c r="G194" s="2"/>
      <c r="H194" s="3"/>
      <c r="I194" s="2"/>
      <c r="J194" s="4">
        <f t="shared" ref="J194:J240" si="6">G194-I194</f>
        <v>0</v>
      </c>
      <c r="K194" s="1">
        <v>1</v>
      </c>
      <c r="L194" s="4">
        <f t="shared" ref="L194:L240" si="7">(G194-I194-D194)*K194</f>
        <v>0</v>
      </c>
      <c r="M194" s="1"/>
      <c r="N194" s="4"/>
      <c r="O194" s="1"/>
    </row>
    <row r="195" spans="1:15" x14ac:dyDescent="0.25">
      <c r="A195" s="1">
        <v>194</v>
      </c>
      <c r="B195" s="1"/>
      <c r="C195" s="10"/>
      <c r="D195" s="1"/>
      <c r="E195" s="1"/>
      <c r="F195" s="15"/>
      <c r="G195" s="2"/>
      <c r="H195" s="3"/>
      <c r="I195" s="2"/>
      <c r="J195" s="4">
        <f t="shared" si="6"/>
        <v>0</v>
      </c>
      <c r="K195" s="1">
        <v>1</v>
      </c>
      <c r="L195" s="4">
        <f t="shared" si="7"/>
        <v>0</v>
      </c>
      <c r="M195" s="1"/>
      <c r="N195" s="4"/>
      <c r="O195" s="1"/>
    </row>
    <row r="196" spans="1:15" x14ac:dyDescent="0.25">
      <c r="A196" s="1">
        <v>195</v>
      </c>
      <c r="B196" s="1"/>
      <c r="C196" s="10"/>
      <c r="D196" s="1"/>
      <c r="E196" s="1"/>
      <c r="F196" s="15"/>
      <c r="G196" s="2"/>
      <c r="H196" s="3"/>
      <c r="I196" s="2"/>
      <c r="J196" s="4">
        <f t="shared" si="6"/>
        <v>0</v>
      </c>
      <c r="K196" s="1">
        <v>1</v>
      </c>
      <c r="L196" s="4">
        <f t="shared" si="7"/>
        <v>0</v>
      </c>
      <c r="M196" s="1"/>
      <c r="N196" s="4"/>
      <c r="O196" s="1"/>
    </row>
    <row r="197" spans="1:15" x14ac:dyDescent="0.25">
      <c r="A197" s="1">
        <v>196</v>
      </c>
      <c r="B197" s="1"/>
      <c r="C197" s="10"/>
      <c r="D197" s="1"/>
      <c r="E197" s="1"/>
      <c r="F197" s="15"/>
      <c r="G197" s="2"/>
      <c r="H197" s="3"/>
      <c r="I197" s="2"/>
      <c r="J197" s="4">
        <f t="shared" si="6"/>
        <v>0</v>
      </c>
      <c r="K197" s="1">
        <v>1</v>
      </c>
      <c r="L197" s="4">
        <f t="shared" si="7"/>
        <v>0</v>
      </c>
      <c r="M197" s="1"/>
      <c r="N197" s="4"/>
      <c r="O197" s="1"/>
    </row>
    <row r="198" spans="1:15" x14ac:dyDescent="0.25">
      <c r="A198" s="1">
        <v>197</v>
      </c>
      <c r="B198" s="1"/>
      <c r="C198" s="10"/>
      <c r="D198" s="1"/>
      <c r="E198" s="1"/>
      <c r="F198" s="15"/>
      <c r="G198" s="2"/>
      <c r="H198" s="3"/>
      <c r="I198" s="2"/>
      <c r="J198" s="4">
        <f t="shared" si="6"/>
        <v>0</v>
      </c>
      <c r="K198" s="1">
        <v>1</v>
      </c>
      <c r="L198" s="4">
        <f t="shared" si="7"/>
        <v>0</v>
      </c>
      <c r="M198" s="1"/>
      <c r="N198" s="4"/>
      <c r="O198" s="1"/>
    </row>
    <row r="199" spans="1:15" x14ac:dyDescent="0.25">
      <c r="A199" s="1">
        <v>198</v>
      </c>
      <c r="B199" s="1"/>
      <c r="C199" s="10"/>
      <c r="D199" s="1"/>
      <c r="E199" s="1"/>
      <c r="F199" s="15"/>
      <c r="G199" s="2"/>
      <c r="H199" s="3"/>
      <c r="I199" s="2"/>
      <c r="J199" s="4">
        <f t="shared" si="6"/>
        <v>0</v>
      </c>
      <c r="K199" s="1">
        <v>1</v>
      </c>
      <c r="L199" s="4">
        <f t="shared" si="7"/>
        <v>0</v>
      </c>
      <c r="M199" s="1"/>
      <c r="N199" s="4"/>
      <c r="O199" s="1"/>
    </row>
    <row r="200" spans="1:15" x14ac:dyDescent="0.25">
      <c r="A200" s="1">
        <v>199</v>
      </c>
      <c r="B200" s="1"/>
      <c r="C200" s="10"/>
      <c r="D200" s="1"/>
      <c r="E200" s="1"/>
      <c r="F200" s="15"/>
      <c r="G200" s="2"/>
      <c r="H200" s="3"/>
      <c r="I200" s="2"/>
      <c r="J200" s="4">
        <f t="shared" si="6"/>
        <v>0</v>
      </c>
      <c r="K200" s="1">
        <v>1</v>
      </c>
      <c r="L200" s="4">
        <f t="shared" si="7"/>
        <v>0</v>
      </c>
      <c r="M200" s="1"/>
      <c r="N200" s="4"/>
      <c r="O200" s="1"/>
    </row>
    <row r="201" spans="1:15" x14ac:dyDescent="0.25">
      <c r="A201" s="1">
        <v>200</v>
      </c>
      <c r="B201" s="1"/>
      <c r="C201" s="10"/>
      <c r="D201" s="1"/>
      <c r="E201" s="1"/>
      <c r="F201" s="15"/>
      <c r="G201" s="2"/>
      <c r="H201" s="3"/>
      <c r="I201" s="2"/>
      <c r="J201" s="4">
        <f t="shared" si="6"/>
        <v>0</v>
      </c>
      <c r="K201" s="1">
        <v>1</v>
      </c>
      <c r="L201" s="4">
        <f t="shared" si="7"/>
        <v>0</v>
      </c>
      <c r="M201" s="1"/>
      <c r="N201" s="4"/>
      <c r="O201" s="1"/>
    </row>
    <row r="202" spans="1:15" x14ac:dyDescent="0.25">
      <c r="A202" s="1">
        <v>201</v>
      </c>
      <c r="B202" s="1"/>
      <c r="C202" s="10"/>
      <c r="D202" s="1"/>
      <c r="E202" s="1"/>
      <c r="F202" s="15"/>
      <c r="G202" s="2"/>
      <c r="H202" s="3"/>
      <c r="I202" s="2"/>
      <c r="J202" s="4">
        <f t="shared" si="6"/>
        <v>0</v>
      </c>
      <c r="K202" s="1">
        <v>1</v>
      </c>
      <c r="L202" s="4">
        <f t="shared" si="7"/>
        <v>0</v>
      </c>
      <c r="M202" s="1"/>
      <c r="N202" s="4"/>
      <c r="O202" s="1"/>
    </row>
    <row r="203" spans="1:15" x14ac:dyDescent="0.25">
      <c r="A203" s="1">
        <v>202</v>
      </c>
      <c r="B203" s="1"/>
      <c r="C203" s="10"/>
      <c r="D203" s="1"/>
      <c r="E203" s="1"/>
      <c r="F203" s="15"/>
      <c r="G203" s="2"/>
      <c r="H203" s="3"/>
      <c r="I203" s="2"/>
      <c r="J203" s="4">
        <f t="shared" si="6"/>
        <v>0</v>
      </c>
      <c r="K203" s="1">
        <v>1</v>
      </c>
      <c r="L203" s="4">
        <f t="shared" si="7"/>
        <v>0</v>
      </c>
      <c r="M203" s="1"/>
      <c r="N203" s="4"/>
      <c r="O203" s="1"/>
    </row>
    <row r="204" spans="1:15" x14ac:dyDescent="0.25">
      <c r="A204" s="1">
        <v>203</v>
      </c>
      <c r="B204" s="1"/>
      <c r="C204" s="10"/>
      <c r="D204" s="1"/>
      <c r="E204" s="1"/>
      <c r="F204" s="15"/>
      <c r="G204" s="2"/>
      <c r="H204" s="3"/>
      <c r="I204" s="2"/>
      <c r="J204" s="4">
        <f t="shared" si="6"/>
        <v>0</v>
      </c>
      <c r="K204" s="1">
        <v>1</v>
      </c>
      <c r="L204" s="4">
        <f t="shared" si="7"/>
        <v>0</v>
      </c>
      <c r="M204" s="1"/>
      <c r="N204" s="4"/>
      <c r="O204" s="1"/>
    </row>
    <row r="205" spans="1:15" x14ac:dyDescent="0.25">
      <c r="A205" s="1">
        <v>204</v>
      </c>
      <c r="B205" s="1"/>
      <c r="C205" s="10"/>
      <c r="D205" s="1"/>
      <c r="E205" s="1"/>
      <c r="F205" s="15"/>
      <c r="G205" s="2"/>
      <c r="H205" s="3"/>
      <c r="I205" s="2"/>
      <c r="J205" s="4">
        <f t="shared" si="6"/>
        <v>0</v>
      </c>
      <c r="K205" s="1">
        <v>1</v>
      </c>
      <c r="L205" s="4">
        <f t="shared" si="7"/>
        <v>0</v>
      </c>
      <c r="M205" s="1"/>
      <c r="N205" s="4"/>
      <c r="O205" s="1"/>
    </row>
    <row r="206" spans="1:15" x14ac:dyDescent="0.25">
      <c r="A206" s="1">
        <v>205</v>
      </c>
      <c r="B206" s="1"/>
      <c r="C206" s="10"/>
      <c r="D206" s="1"/>
      <c r="E206" s="1"/>
      <c r="F206" s="15"/>
      <c r="G206" s="2"/>
      <c r="H206" s="3"/>
      <c r="I206" s="2"/>
      <c r="J206" s="4">
        <f t="shared" si="6"/>
        <v>0</v>
      </c>
      <c r="K206" s="1">
        <v>1</v>
      </c>
      <c r="L206" s="4">
        <f t="shared" si="7"/>
        <v>0</v>
      </c>
      <c r="M206" s="1"/>
      <c r="N206" s="4"/>
      <c r="O206" s="1"/>
    </row>
    <row r="207" spans="1:15" x14ac:dyDescent="0.25">
      <c r="A207" s="1">
        <v>206</v>
      </c>
      <c r="B207" s="1"/>
      <c r="C207" s="10"/>
      <c r="D207" s="1"/>
      <c r="E207" s="1"/>
      <c r="F207" s="15"/>
      <c r="G207" s="2"/>
      <c r="H207" s="3"/>
      <c r="I207" s="2"/>
      <c r="J207" s="4">
        <f t="shared" si="6"/>
        <v>0</v>
      </c>
      <c r="K207" s="1">
        <v>1</v>
      </c>
      <c r="L207" s="4">
        <f t="shared" si="7"/>
        <v>0</v>
      </c>
      <c r="M207" s="1"/>
      <c r="N207" s="4"/>
      <c r="O207" s="1"/>
    </row>
    <row r="208" spans="1:15" x14ac:dyDescent="0.25">
      <c r="A208" s="1">
        <v>207</v>
      </c>
      <c r="B208" s="1"/>
      <c r="C208" s="10"/>
      <c r="D208" s="1"/>
      <c r="E208" s="1"/>
      <c r="F208" s="15"/>
      <c r="G208" s="2"/>
      <c r="H208" s="3"/>
      <c r="I208" s="2"/>
      <c r="J208" s="4">
        <f t="shared" si="6"/>
        <v>0</v>
      </c>
      <c r="K208" s="1">
        <v>1</v>
      </c>
      <c r="L208" s="4">
        <f t="shared" si="7"/>
        <v>0</v>
      </c>
      <c r="M208" s="1"/>
      <c r="N208" s="4"/>
      <c r="O208" s="1"/>
    </row>
    <row r="209" spans="1:15" x14ac:dyDescent="0.25">
      <c r="A209" s="1">
        <v>208</v>
      </c>
      <c r="B209" s="1"/>
      <c r="C209" s="10"/>
      <c r="D209" s="1"/>
      <c r="E209" s="1"/>
      <c r="F209" s="15"/>
      <c r="G209" s="2"/>
      <c r="H209" s="3"/>
      <c r="I209" s="2"/>
      <c r="J209" s="4">
        <f t="shared" si="6"/>
        <v>0</v>
      </c>
      <c r="K209" s="1">
        <v>1</v>
      </c>
      <c r="L209" s="4">
        <f t="shared" si="7"/>
        <v>0</v>
      </c>
      <c r="M209" s="1"/>
      <c r="N209" s="4"/>
      <c r="O209" s="1"/>
    </row>
    <row r="210" spans="1:15" x14ac:dyDescent="0.25">
      <c r="A210" s="1">
        <v>209</v>
      </c>
      <c r="B210" s="1"/>
      <c r="C210" s="10"/>
      <c r="D210" s="1"/>
      <c r="E210" s="1"/>
      <c r="F210" s="15"/>
      <c r="G210" s="2"/>
      <c r="H210" s="3"/>
      <c r="I210" s="2"/>
      <c r="J210" s="4">
        <f t="shared" si="6"/>
        <v>0</v>
      </c>
      <c r="K210" s="1">
        <v>1</v>
      </c>
      <c r="L210" s="4">
        <f t="shared" si="7"/>
        <v>0</v>
      </c>
      <c r="M210" s="1"/>
      <c r="N210" s="4"/>
      <c r="O210" s="1"/>
    </row>
    <row r="211" spans="1:15" x14ac:dyDescent="0.25">
      <c r="A211" s="1">
        <v>210</v>
      </c>
      <c r="B211" s="1"/>
      <c r="C211" s="10"/>
      <c r="D211" s="1"/>
      <c r="E211" s="1"/>
      <c r="F211" s="15"/>
      <c r="G211" s="2"/>
      <c r="H211" s="3"/>
      <c r="I211" s="2"/>
      <c r="J211" s="4">
        <f t="shared" si="6"/>
        <v>0</v>
      </c>
      <c r="K211" s="1">
        <v>1</v>
      </c>
      <c r="L211" s="4">
        <f t="shared" si="7"/>
        <v>0</v>
      </c>
      <c r="M211" s="1"/>
      <c r="N211" s="4"/>
      <c r="O211" s="1"/>
    </row>
    <row r="212" spans="1:15" x14ac:dyDescent="0.25">
      <c r="A212" s="1">
        <v>211</v>
      </c>
      <c r="B212" s="1"/>
      <c r="C212" s="10"/>
      <c r="D212" s="1"/>
      <c r="E212" s="1"/>
      <c r="F212" s="15"/>
      <c r="G212" s="2"/>
      <c r="H212" s="3"/>
      <c r="I212" s="2"/>
      <c r="J212" s="4">
        <f t="shared" si="6"/>
        <v>0</v>
      </c>
      <c r="K212" s="1">
        <v>1</v>
      </c>
      <c r="L212" s="4">
        <f t="shared" si="7"/>
        <v>0</v>
      </c>
      <c r="M212" s="1"/>
      <c r="N212" s="4"/>
      <c r="O212" s="1"/>
    </row>
    <row r="213" spans="1:15" x14ac:dyDescent="0.25">
      <c r="A213" s="1">
        <v>212</v>
      </c>
      <c r="B213" s="1"/>
      <c r="C213" s="10"/>
      <c r="D213" s="1"/>
      <c r="E213" s="1"/>
      <c r="F213" s="15"/>
      <c r="G213" s="2"/>
      <c r="H213" s="3"/>
      <c r="I213" s="2"/>
      <c r="J213" s="4">
        <f t="shared" si="6"/>
        <v>0</v>
      </c>
      <c r="K213" s="1">
        <v>1</v>
      </c>
      <c r="L213" s="4">
        <f t="shared" si="7"/>
        <v>0</v>
      </c>
      <c r="M213" s="1"/>
      <c r="N213" s="4"/>
      <c r="O213" s="1"/>
    </row>
    <row r="214" spans="1:15" x14ac:dyDescent="0.25">
      <c r="A214" s="1">
        <v>213</v>
      </c>
      <c r="B214" s="1"/>
      <c r="C214" s="1"/>
      <c r="D214" s="1"/>
      <c r="E214" s="1"/>
      <c r="F214" s="15"/>
      <c r="G214" s="2"/>
      <c r="H214" s="3"/>
      <c r="I214" s="2"/>
      <c r="J214" s="4">
        <f t="shared" si="6"/>
        <v>0</v>
      </c>
      <c r="K214" s="1">
        <v>1</v>
      </c>
      <c r="L214" s="4">
        <f t="shared" si="7"/>
        <v>0</v>
      </c>
      <c r="M214" s="1"/>
      <c r="N214" s="4"/>
      <c r="O214" s="1"/>
    </row>
    <row r="215" spans="1:15" x14ac:dyDescent="0.25">
      <c r="A215" s="1">
        <v>214</v>
      </c>
      <c r="B215" s="1"/>
      <c r="C215" s="1"/>
      <c r="D215" s="1"/>
      <c r="E215" s="1"/>
      <c r="F215" s="15"/>
      <c r="G215" s="2"/>
      <c r="H215" s="3"/>
      <c r="I215" s="2"/>
      <c r="J215" s="4">
        <f t="shared" si="6"/>
        <v>0</v>
      </c>
      <c r="K215" s="1">
        <v>1</v>
      </c>
      <c r="L215" s="4">
        <f t="shared" si="7"/>
        <v>0</v>
      </c>
      <c r="M215" s="1"/>
      <c r="N215" s="4"/>
      <c r="O215" s="1"/>
    </row>
    <row r="216" spans="1:15" x14ac:dyDescent="0.25">
      <c r="A216" s="1">
        <v>215</v>
      </c>
      <c r="B216" s="1"/>
      <c r="C216" s="1"/>
      <c r="D216" s="1"/>
      <c r="E216" s="1"/>
      <c r="F216" s="15"/>
      <c r="G216" s="2"/>
      <c r="H216" s="3"/>
      <c r="I216" s="2"/>
      <c r="J216" s="4">
        <f t="shared" si="6"/>
        <v>0</v>
      </c>
      <c r="K216" s="1">
        <v>1</v>
      </c>
      <c r="L216" s="4">
        <f t="shared" si="7"/>
        <v>0</v>
      </c>
      <c r="M216" s="1"/>
      <c r="N216" s="4"/>
      <c r="O216" s="1"/>
    </row>
    <row r="217" spans="1:15" x14ac:dyDescent="0.25">
      <c r="A217" s="1">
        <v>216</v>
      </c>
      <c r="B217" s="1"/>
      <c r="C217" s="1"/>
      <c r="D217" s="1"/>
      <c r="E217" s="1"/>
      <c r="F217" s="15"/>
      <c r="G217" s="2"/>
      <c r="H217" s="3"/>
      <c r="I217" s="2"/>
      <c r="J217" s="4">
        <f t="shared" si="6"/>
        <v>0</v>
      </c>
      <c r="K217" s="1">
        <v>1</v>
      </c>
      <c r="L217" s="4">
        <f t="shared" si="7"/>
        <v>0</v>
      </c>
      <c r="M217" s="1"/>
      <c r="N217" s="4"/>
      <c r="O217" s="1"/>
    </row>
    <row r="218" spans="1:15" x14ac:dyDescent="0.25">
      <c r="A218" s="1">
        <v>217</v>
      </c>
      <c r="B218" s="1"/>
      <c r="C218" s="1"/>
      <c r="D218" s="1"/>
      <c r="E218" s="1"/>
      <c r="F218" s="15"/>
      <c r="G218" s="2"/>
      <c r="H218" s="3"/>
      <c r="I218" s="2"/>
      <c r="J218" s="4">
        <f t="shared" si="6"/>
        <v>0</v>
      </c>
      <c r="K218" s="1">
        <v>1</v>
      </c>
      <c r="L218" s="4">
        <f t="shared" si="7"/>
        <v>0</v>
      </c>
      <c r="M218" s="1"/>
      <c r="N218" s="4"/>
      <c r="O218" s="1"/>
    </row>
    <row r="219" spans="1:15" x14ac:dyDescent="0.25">
      <c r="A219" s="1">
        <v>218</v>
      </c>
      <c r="B219" s="1"/>
      <c r="C219" s="1"/>
      <c r="D219" s="1"/>
      <c r="E219" s="1"/>
      <c r="F219" s="15"/>
      <c r="G219" s="2"/>
      <c r="H219" s="3"/>
      <c r="I219" s="2"/>
      <c r="J219" s="4">
        <f t="shared" si="6"/>
        <v>0</v>
      </c>
      <c r="K219" s="1">
        <v>1</v>
      </c>
      <c r="L219" s="4">
        <f t="shared" si="7"/>
        <v>0</v>
      </c>
      <c r="M219" s="1"/>
      <c r="N219" s="4"/>
      <c r="O219" s="1"/>
    </row>
    <row r="220" spans="1:15" x14ac:dyDescent="0.25">
      <c r="A220" s="1">
        <v>219</v>
      </c>
      <c r="B220" s="1"/>
      <c r="C220" s="1"/>
      <c r="D220" s="1"/>
      <c r="E220" s="1"/>
      <c r="F220" s="15"/>
      <c r="G220" s="2"/>
      <c r="H220" s="3"/>
      <c r="I220" s="2"/>
      <c r="J220" s="4">
        <f t="shared" si="6"/>
        <v>0</v>
      </c>
      <c r="K220" s="1">
        <v>1</v>
      </c>
      <c r="L220" s="4">
        <f t="shared" si="7"/>
        <v>0</v>
      </c>
      <c r="M220" s="1"/>
      <c r="N220" s="4"/>
      <c r="O220" s="1"/>
    </row>
    <row r="221" spans="1:15" x14ac:dyDescent="0.25">
      <c r="A221" s="1">
        <v>220</v>
      </c>
      <c r="B221" s="1"/>
      <c r="C221" s="1"/>
      <c r="D221" s="1"/>
      <c r="E221" s="1"/>
      <c r="F221" s="15"/>
      <c r="G221" s="2"/>
      <c r="H221" s="3"/>
      <c r="I221" s="2"/>
      <c r="J221" s="4">
        <f t="shared" si="6"/>
        <v>0</v>
      </c>
      <c r="K221" s="1">
        <v>1</v>
      </c>
      <c r="L221" s="4">
        <f t="shared" si="7"/>
        <v>0</v>
      </c>
      <c r="M221" s="1"/>
      <c r="N221" s="4"/>
      <c r="O221" s="1"/>
    </row>
    <row r="222" spans="1:15" x14ac:dyDescent="0.25">
      <c r="A222" s="1">
        <v>221</v>
      </c>
      <c r="B222" s="1"/>
      <c r="C222" s="1"/>
      <c r="D222" s="1"/>
      <c r="E222" s="1"/>
      <c r="F222" s="15"/>
      <c r="G222" s="2"/>
      <c r="H222" s="3"/>
      <c r="I222" s="2"/>
      <c r="J222" s="4">
        <f t="shared" si="6"/>
        <v>0</v>
      </c>
      <c r="K222" s="1">
        <v>1</v>
      </c>
      <c r="L222" s="4">
        <f t="shared" si="7"/>
        <v>0</v>
      </c>
      <c r="M222" s="1"/>
      <c r="N222" s="4"/>
      <c r="O222" s="1"/>
    </row>
    <row r="223" spans="1:15" x14ac:dyDescent="0.25">
      <c r="A223" s="1">
        <v>222</v>
      </c>
      <c r="B223" s="1"/>
      <c r="C223" s="1"/>
      <c r="D223" s="1"/>
      <c r="E223" s="1"/>
      <c r="F223" s="15"/>
      <c r="G223" s="2"/>
      <c r="H223" s="3"/>
      <c r="I223" s="2"/>
      <c r="J223" s="4">
        <f t="shared" si="6"/>
        <v>0</v>
      </c>
      <c r="K223" s="1">
        <v>1</v>
      </c>
      <c r="L223" s="4">
        <f t="shared" si="7"/>
        <v>0</v>
      </c>
      <c r="M223" s="1"/>
      <c r="N223" s="4"/>
      <c r="O223" s="1"/>
    </row>
    <row r="224" spans="1:15" x14ac:dyDescent="0.25">
      <c r="A224" s="1">
        <v>223</v>
      </c>
      <c r="B224" s="1"/>
      <c r="C224" s="1"/>
      <c r="D224" s="1"/>
      <c r="E224" s="1"/>
      <c r="F224" s="15"/>
      <c r="G224" s="2"/>
      <c r="H224" s="3"/>
      <c r="I224" s="2"/>
      <c r="J224" s="4">
        <f t="shared" si="6"/>
        <v>0</v>
      </c>
      <c r="K224" s="1">
        <v>1</v>
      </c>
      <c r="L224" s="4">
        <f t="shared" si="7"/>
        <v>0</v>
      </c>
      <c r="M224" s="1"/>
      <c r="N224" s="4"/>
      <c r="O224" s="1"/>
    </row>
    <row r="225" spans="1:15" x14ac:dyDescent="0.25">
      <c r="A225" s="1">
        <v>224</v>
      </c>
      <c r="B225" s="1"/>
      <c r="C225" s="1"/>
      <c r="D225" s="1"/>
      <c r="E225" s="1"/>
      <c r="F225" s="15"/>
      <c r="G225" s="2"/>
      <c r="H225" s="3"/>
      <c r="I225" s="2"/>
      <c r="J225" s="4">
        <f t="shared" si="6"/>
        <v>0</v>
      </c>
      <c r="K225" s="1">
        <v>1</v>
      </c>
      <c r="L225" s="4">
        <f t="shared" si="7"/>
        <v>0</v>
      </c>
      <c r="M225" s="1"/>
      <c r="N225" s="4"/>
      <c r="O225" s="1"/>
    </row>
    <row r="226" spans="1:15" x14ac:dyDescent="0.25">
      <c r="A226" s="1">
        <v>225</v>
      </c>
      <c r="B226" s="1"/>
      <c r="C226" s="1"/>
      <c r="D226" s="1"/>
      <c r="E226" s="1"/>
      <c r="F226" s="15"/>
      <c r="G226" s="2"/>
      <c r="H226" s="3"/>
      <c r="I226" s="2"/>
      <c r="J226" s="4">
        <f t="shared" si="6"/>
        <v>0</v>
      </c>
      <c r="K226" s="1">
        <v>1</v>
      </c>
      <c r="L226" s="4">
        <f t="shared" si="7"/>
        <v>0</v>
      </c>
      <c r="M226" s="1"/>
      <c r="N226" s="4"/>
      <c r="O226" s="1"/>
    </row>
    <row r="227" spans="1:15" x14ac:dyDescent="0.25">
      <c r="A227" s="1">
        <v>226</v>
      </c>
      <c r="B227" s="1"/>
      <c r="C227" s="1"/>
      <c r="D227" s="1"/>
      <c r="E227" s="1"/>
      <c r="F227" s="15"/>
      <c r="G227" s="2"/>
      <c r="H227" s="3"/>
      <c r="I227" s="2"/>
      <c r="J227" s="4">
        <f t="shared" si="6"/>
        <v>0</v>
      </c>
      <c r="K227" s="1">
        <v>1</v>
      </c>
      <c r="L227" s="4">
        <f t="shared" si="7"/>
        <v>0</v>
      </c>
      <c r="M227" s="1"/>
      <c r="N227" s="4"/>
      <c r="O227" s="1"/>
    </row>
    <row r="228" spans="1:15" x14ac:dyDescent="0.25">
      <c r="A228" s="1">
        <v>227</v>
      </c>
      <c r="B228" s="1"/>
      <c r="C228" s="1"/>
      <c r="D228" s="1"/>
      <c r="E228" s="1"/>
      <c r="F228" s="15"/>
      <c r="G228" s="2"/>
      <c r="H228" s="3"/>
      <c r="I228" s="2"/>
      <c r="J228" s="4">
        <f t="shared" si="6"/>
        <v>0</v>
      </c>
      <c r="K228" s="1">
        <v>1</v>
      </c>
      <c r="L228" s="4">
        <f t="shared" si="7"/>
        <v>0</v>
      </c>
      <c r="M228" s="1"/>
      <c r="N228" s="4"/>
      <c r="O228" s="1"/>
    </row>
    <row r="229" spans="1:15" x14ac:dyDescent="0.25">
      <c r="A229" s="1">
        <v>228</v>
      </c>
      <c r="B229" s="1"/>
      <c r="C229" s="1"/>
      <c r="D229" s="1"/>
      <c r="E229" s="1"/>
      <c r="F229" s="15"/>
      <c r="G229" s="2"/>
      <c r="H229" s="3"/>
      <c r="I229" s="2"/>
      <c r="J229" s="4">
        <f t="shared" si="6"/>
        <v>0</v>
      </c>
      <c r="K229" s="1">
        <v>1</v>
      </c>
      <c r="L229" s="4">
        <f t="shared" si="7"/>
        <v>0</v>
      </c>
      <c r="M229" s="1"/>
      <c r="N229" s="4"/>
      <c r="O229" s="1"/>
    </row>
    <row r="230" spans="1:15" x14ac:dyDescent="0.25">
      <c r="A230" s="1">
        <v>229</v>
      </c>
      <c r="B230" s="1"/>
      <c r="C230" s="1"/>
      <c r="D230" s="1"/>
      <c r="E230" s="1"/>
      <c r="F230" s="15"/>
      <c r="G230" s="2"/>
      <c r="H230" s="3"/>
      <c r="I230" s="2"/>
      <c r="J230" s="4">
        <f t="shared" si="6"/>
        <v>0</v>
      </c>
      <c r="K230" s="1">
        <v>1</v>
      </c>
      <c r="L230" s="4">
        <f t="shared" si="7"/>
        <v>0</v>
      </c>
      <c r="M230" s="1"/>
      <c r="N230" s="4"/>
      <c r="O230" s="1"/>
    </row>
    <row r="231" spans="1:15" x14ac:dyDescent="0.25">
      <c r="A231" s="1">
        <v>230</v>
      </c>
      <c r="B231" s="1"/>
      <c r="C231" s="1"/>
      <c r="D231" s="1"/>
      <c r="E231" s="1"/>
      <c r="F231" s="15"/>
      <c r="G231" s="2"/>
      <c r="H231" s="3"/>
      <c r="I231" s="2"/>
      <c r="J231" s="4">
        <f t="shared" si="6"/>
        <v>0</v>
      </c>
      <c r="K231" s="1">
        <v>1</v>
      </c>
      <c r="L231" s="4">
        <f t="shared" si="7"/>
        <v>0</v>
      </c>
      <c r="M231" s="1"/>
      <c r="N231" s="4"/>
      <c r="O231" s="1"/>
    </row>
    <row r="232" spans="1:15" x14ac:dyDescent="0.25">
      <c r="A232" s="1">
        <v>231</v>
      </c>
      <c r="B232" s="1"/>
      <c r="C232" s="1"/>
      <c r="D232" s="1"/>
      <c r="E232" s="1"/>
      <c r="F232" s="15"/>
      <c r="G232" s="2"/>
      <c r="H232" s="3"/>
      <c r="I232" s="2"/>
      <c r="J232" s="4">
        <f t="shared" si="6"/>
        <v>0</v>
      </c>
      <c r="K232" s="1">
        <v>1</v>
      </c>
      <c r="L232" s="4">
        <f t="shared" si="7"/>
        <v>0</v>
      </c>
      <c r="M232" s="1"/>
      <c r="N232" s="4"/>
      <c r="O232" s="1"/>
    </row>
    <row r="233" spans="1:15" x14ac:dyDescent="0.25">
      <c r="A233" s="1">
        <v>232</v>
      </c>
      <c r="B233" s="1"/>
      <c r="C233" s="1"/>
      <c r="D233" s="1"/>
      <c r="E233" s="1"/>
      <c r="F233" s="15"/>
      <c r="G233" s="2"/>
      <c r="H233" s="3"/>
      <c r="I233" s="2"/>
      <c r="J233" s="4">
        <f t="shared" si="6"/>
        <v>0</v>
      </c>
      <c r="K233" s="1">
        <v>1</v>
      </c>
      <c r="L233" s="4">
        <f t="shared" si="7"/>
        <v>0</v>
      </c>
      <c r="M233" s="1"/>
      <c r="N233" s="4"/>
      <c r="O233" s="1"/>
    </row>
    <row r="234" spans="1:15" x14ac:dyDescent="0.25">
      <c r="A234" s="1">
        <v>233</v>
      </c>
      <c r="B234" s="1"/>
      <c r="C234" s="1"/>
      <c r="D234" s="1"/>
      <c r="E234" s="1"/>
      <c r="F234" s="15"/>
      <c r="G234" s="2"/>
      <c r="H234" s="3"/>
      <c r="I234" s="2"/>
      <c r="J234" s="4">
        <f t="shared" si="6"/>
        <v>0</v>
      </c>
      <c r="K234" s="1">
        <v>1</v>
      </c>
      <c r="L234" s="4">
        <f t="shared" si="7"/>
        <v>0</v>
      </c>
      <c r="M234" s="1"/>
      <c r="N234" s="4"/>
      <c r="O234" s="1"/>
    </row>
    <row r="235" spans="1:15" x14ac:dyDescent="0.25">
      <c r="A235" s="1">
        <v>234</v>
      </c>
      <c r="B235" s="1"/>
      <c r="C235" s="1"/>
      <c r="D235" s="1"/>
      <c r="E235" s="1"/>
      <c r="F235" s="15"/>
      <c r="G235" s="2"/>
      <c r="H235" s="3"/>
      <c r="I235" s="2"/>
      <c r="J235" s="4">
        <f t="shared" si="6"/>
        <v>0</v>
      </c>
      <c r="K235" s="1">
        <v>1</v>
      </c>
      <c r="L235" s="4">
        <f t="shared" si="7"/>
        <v>0</v>
      </c>
      <c r="M235" s="1"/>
      <c r="N235" s="4"/>
      <c r="O235" s="1"/>
    </row>
    <row r="236" spans="1:15" x14ac:dyDescent="0.25">
      <c r="A236" s="1">
        <v>235</v>
      </c>
      <c r="B236" s="1"/>
      <c r="C236" s="1"/>
      <c r="D236" s="1"/>
      <c r="E236" s="1"/>
      <c r="F236" s="15"/>
      <c r="G236" s="2"/>
      <c r="H236" s="3"/>
      <c r="I236" s="2"/>
      <c r="J236" s="4">
        <f t="shared" si="6"/>
        <v>0</v>
      </c>
      <c r="K236" s="1">
        <v>1</v>
      </c>
      <c r="L236" s="4">
        <f t="shared" si="7"/>
        <v>0</v>
      </c>
      <c r="M236" s="1"/>
      <c r="N236" s="4"/>
      <c r="O236" s="1"/>
    </row>
    <row r="237" spans="1:15" x14ac:dyDescent="0.25">
      <c r="A237" s="1">
        <v>236</v>
      </c>
      <c r="B237" s="1"/>
      <c r="C237" s="1"/>
      <c r="D237" s="1"/>
      <c r="E237" s="1"/>
      <c r="F237" s="15"/>
      <c r="G237" s="2"/>
      <c r="H237" s="3"/>
      <c r="I237" s="2"/>
      <c r="J237" s="4">
        <f t="shared" si="6"/>
        <v>0</v>
      </c>
      <c r="K237" s="1">
        <v>1</v>
      </c>
      <c r="L237" s="4">
        <f t="shared" si="7"/>
        <v>0</v>
      </c>
      <c r="M237" s="1"/>
      <c r="N237" s="4"/>
      <c r="O237" s="1"/>
    </row>
    <row r="238" spans="1:15" x14ac:dyDescent="0.25">
      <c r="A238" s="1">
        <v>237</v>
      </c>
      <c r="B238" s="1"/>
      <c r="C238" s="1"/>
      <c r="D238" s="1"/>
      <c r="E238" s="1"/>
      <c r="F238" s="15"/>
      <c r="G238" s="2"/>
      <c r="H238" s="3"/>
      <c r="I238" s="2"/>
      <c r="J238" s="4">
        <f t="shared" si="6"/>
        <v>0</v>
      </c>
      <c r="K238" s="1">
        <v>1</v>
      </c>
      <c r="L238" s="4">
        <f t="shared" si="7"/>
        <v>0</v>
      </c>
      <c r="M238" s="1"/>
      <c r="N238" s="4"/>
      <c r="O238" s="1"/>
    </row>
    <row r="239" spans="1:15" x14ac:dyDescent="0.25">
      <c r="A239" s="1">
        <v>238</v>
      </c>
      <c r="B239" s="1"/>
      <c r="C239" s="1"/>
      <c r="D239" s="1"/>
      <c r="E239" s="1"/>
      <c r="F239" s="15"/>
      <c r="G239" s="2"/>
      <c r="H239" s="3"/>
      <c r="I239" s="2"/>
      <c r="J239" s="4">
        <f t="shared" si="6"/>
        <v>0</v>
      </c>
      <c r="K239" s="1">
        <v>1</v>
      </c>
      <c r="L239" s="4">
        <f t="shared" si="7"/>
        <v>0</v>
      </c>
      <c r="M239" s="1"/>
      <c r="N239" s="4"/>
      <c r="O239" s="1"/>
    </row>
    <row r="240" spans="1:15" x14ac:dyDescent="0.25">
      <c r="A240" s="1">
        <v>239</v>
      </c>
      <c r="B240" s="1"/>
      <c r="C240" s="1"/>
      <c r="D240" s="1"/>
      <c r="E240" s="1"/>
      <c r="F240" s="15"/>
      <c r="G240" s="2"/>
      <c r="H240" s="3"/>
      <c r="I240" s="2"/>
      <c r="J240" s="4">
        <f t="shared" si="6"/>
        <v>0</v>
      </c>
      <c r="K240" s="1">
        <v>1</v>
      </c>
      <c r="L240" s="4">
        <f t="shared" si="7"/>
        <v>0</v>
      </c>
      <c r="M240" s="1"/>
      <c r="N240" s="4"/>
      <c r="O240" s="1"/>
    </row>
  </sheetData>
  <phoneticPr fontId="7" type="noConversion"/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B5524-2E11-4D74-A07F-3404FCE9E2CF}">
  <dimension ref="A1:O240"/>
  <sheetViews>
    <sheetView zoomScaleNormal="100" workbookViewId="0">
      <pane xSplit="3" ySplit="1" topLeftCell="D2" activePane="bottomRight" state="frozen"/>
      <selection activeCell="F19" sqref="F19"/>
      <selection pane="topRight" activeCell="F19" sqref="F19"/>
      <selection pane="bottomLeft" activeCell="F19" sqref="F19"/>
      <selection pane="bottomRight" activeCell="G15" sqref="G15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10.26953125" style="5" customWidth="1"/>
    <col min="14" max="14" width="15.453125" style="16" customWidth="1"/>
    <col min="15" max="15" width="16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3" t="s">
        <v>19</v>
      </c>
      <c r="M1" s="6" t="s">
        <v>18</v>
      </c>
      <c r="N1" s="14" t="s">
        <v>211</v>
      </c>
      <c r="O1" s="15" t="s">
        <v>22</v>
      </c>
    </row>
    <row r="2" spans="1:15" ht="33" x14ac:dyDescent="0.25">
      <c r="A2" s="1">
        <v>1</v>
      </c>
      <c r="B2" s="96" t="s">
        <v>2188</v>
      </c>
      <c r="C2" s="10">
        <v>45279</v>
      </c>
      <c r="D2" s="1">
        <v>0</v>
      </c>
      <c r="E2" s="11" t="s">
        <v>5278</v>
      </c>
      <c r="F2" s="15">
        <v>18.5</v>
      </c>
      <c r="G2" s="2">
        <v>4.26</v>
      </c>
      <c r="H2" s="3">
        <v>7.5</v>
      </c>
      <c r="I2" s="2">
        <v>1.71</v>
      </c>
      <c r="J2" s="4">
        <f t="shared" ref="J2" si="0">G2-I2</f>
        <v>2.5499999999999998</v>
      </c>
      <c r="K2" s="1">
        <v>1</v>
      </c>
      <c r="L2" s="4">
        <f t="shared" ref="L2:L65" si="1">(G2-I2-D2)*K2</f>
        <v>2.5499999999999998</v>
      </c>
      <c r="M2" s="1">
        <v>1</v>
      </c>
      <c r="N2" s="4">
        <v>2.5499999999999998</v>
      </c>
      <c r="O2" s="1" t="s">
        <v>664</v>
      </c>
    </row>
    <row r="3" spans="1:15" x14ac:dyDescent="0.25">
      <c r="A3" s="1">
        <v>2</v>
      </c>
      <c r="B3" s="96" t="s">
        <v>2188</v>
      </c>
      <c r="C3" s="10">
        <v>45280</v>
      </c>
      <c r="D3" s="1">
        <v>0</v>
      </c>
      <c r="E3" s="11" t="s">
        <v>428</v>
      </c>
      <c r="F3" s="15">
        <v>24</v>
      </c>
      <c r="G3" s="2">
        <v>6.38</v>
      </c>
      <c r="H3" s="3">
        <v>7</v>
      </c>
      <c r="I3" s="2">
        <v>2.33</v>
      </c>
      <c r="J3" s="4">
        <f t="shared" ref="J3:J4" si="2">G3-I3</f>
        <v>4.05</v>
      </c>
      <c r="K3" s="1">
        <v>1</v>
      </c>
      <c r="L3" s="4">
        <f t="shared" si="1"/>
        <v>4.05</v>
      </c>
      <c r="M3" s="1">
        <v>1</v>
      </c>
      <c r="N3" s="4">
        <v>4.05</v>
      </c>
      <c r="O3" s="1" t="s">
        <v>664</v>
      </c>
    </row>
    <row r="4" spans="1:15" x14ac:dyDescent="0.25">
      <c r="A4" s="1">
        <v>3</v>
      </c>
      <c r="B4" s="96" t="s">
        <v>2188</v>
      </c>
      <c r="C4" s="10">
        <v>45281</v>
      </c>
      <c r="D4" s="1">
        <v>0</v>
      </c>
      <c r="E4" s="11" t="s">
        <v>428</v>
      </c>
      <c r="F4" s="15">
        <v>24</v>
      </c>
      <c r="G4" s="2">
        <v>6.01</v>
      </c>
      <c r="H4" s="3">
        <v>7.5</v>
      </c>
      <c r="I4" s="2">
        <v>2.29</v>
      </c>
      <c r="J4" s="4">
        <f t="shared" si="2"/>
        <v>3.7199999999999998</v>
      </c>
      <c r="K4" s="1">
        <v>1</v>
      </c>
      <c r="L4" s="4">
        <f t="shared" si="1"/>
        <v>3.7199999999999998</v>
      </c>
      <c r="M4" s="1">
        <v>1</v>
      </c>
      <c r="N4" s="4">
        <v>3.7199999999999998</v>
      </c>
      <c r="O4" s="1" t="s">
        <v>664</v>
      </c>
    </row>
    <row r="5" spans="1:15" x14ac:dyDescent="0.25">
      <c r="A5" s="1">
        <v>4</v>
      </c>
      <c r="B5" s="96" t="s">
        <v>2188</v>
      </c>
      <c r="C5" s="10">
        <v>45282</v>
      </c>
      <c r="D5" s="1">
        <v>0</v>
      </c>
      <c r="E5" s="1" t="s">
        <v>2601</v>
      </c>
      <c r="F5" s="15">
        <v>16</v>
      </c>
      <c r="G5" s="2">
        <v>3.75</v>
      </c>
      <c r="H5" s="3">
        <v>6.5</v>
      </c>
      <c r="I5" s="2">
        <v>1.6</v>
      </c>
      <c r="J5" s="4">
        <f t="shared" ref="J5:J68" si="3">G5-I5</f>
        <v>2.15</v>
      </c>
      <c r="K5" s="1">
        <v>1</v>
      </c>
      <c r="L5" s="4">
        <f t="shared" si="1"/>
        <v>2.15</v>
      </c>
      <c r="M5" s="1">
        <v>3</v>
      </c>
      <c r="N5" s="4">
        <v>2.15</v>
      </c>
      <c r="O5" s="1" t="s">
        <v>664</v>
      </c>
    </row>
    <row r="6" spans="1:15" ht="49.5" x14ac:dyDescent="0.25">
      <c r="A6" s="1">
        <v>5</v>
      </c>
      <c r="B6" s="96" t="s">
        <v>2188</v>
      </c>
      <c r="C6" s="10">
        <v>45285</v>
      </c>
      <c r="D6" s="1">
        <v>0</v>
      </c>
      <c r="E6" s="11" t="s">
        <v>5347</v>
      </c>
      <c r="F6" s="15">
        <v>19</v>
      </c>
      <c r="G6" s="2">
        <v>4.21</v>
      </c>
      <c r="H6" s="3">
        <v>6</v>
      </c>
      <c r="I6" s="2">
        <v>1.62</v>
      </c>
      <c r="J6" s="4">
        <f t="shared" si="3"/>
        <v>2.59</v>
      </c>
      <c r="K6" s="1">
        <v>1</v>
      </c>
      <c r="L6" s="4">
        <f t="shared" si="1"/>
        <v>2.59</v>
      </c>
      <c r="M6" s="1">
        <v>1</v>
      </c>
      <c r="N6" s="4">
        <v>2.59</v>
      </c>
      <c r="O6" s="1" t="s">
        <v>664</v>
      </c>
    </row>
    <row r="7" spans="1:15" x14ac:dyDescent="0.25">
      <c r="A7" s="1">
        <v>6</v>
      </c>
      <c r="B7" s="96" t="s">
        <v>2188</v>
      </c>
      <c r="C7" s="10">
        <v>45286</v>
      </c>
      <c r="D7" s="1">
        <v>0</v>
      </c>
      <c r="E7" s="1" t="s">
        <v>213</v>
      </c>
      <c r="F7" s="15">
        <v>24</v>
      </c>
      <c r="G7" s="2">
        <v>5.18</v>
      </c>
      <c r="H7" s="3">
        <v>6.5</v>
      </c>
      <c r="I7" s="2">
        <v>2.29</v>
      </c>
      <c r="J7" s="4">
        <f t="shared" si="3"/>
        <v>2.8899999999999997</v>
      </c>
      <c r="K7" s="1">
        <v>1</v>
      </c>
      <c r="L7" s="4">
        <f t="shared" si="1"/>
        <v>2.8899999999999997</v>
      </c>
      <c r="M7" s="1">
        <v>1</v>
      </c>
      <c r="N7" s="4">
        <v>2.8899999999999997</v>
      </c>
      <c r="O7" s="1" t="s">
        <v>664</v>
      </c>
    </row>
    <row r="8" spans="1:15" x14ac:dyDescent="0.25">
      <c r="A8" s="1">
        <v>7</v>
      </c>
      <c r="B8" s="96" t="s">
        <v>2188</v>
      </c>
      <c r="C8" s="10">
        <v>45287</v>
      </c>
      <c r="D8" s="1">
        <v>0</v>
      </c>
      <c r="E8" s="1" t="s">
        <v>213</v>
      </c>
      <c r="F8" s="15">
        <v>24</v>
      </c>
      <c r="G8" s="2">
        <v>5.26</v>
      </c>
      <c r="H8" s="3">
        <v>5</v>
      </c>
      <c r="I8" s="2">
        <v>2.33</v>
      </c>
      <c r="J8" s="4">
        <f t="shared" si="3"/>
        <v>2.9299999999999997</v>
      </c>
      <c r="K8" s="1">
        <v>1</v>
      </c>
      <c r="L8" s="4">
        <f t="shared" si="1"/>
        <v>2.9299999999999997</v>
      </c>
      <c r="M8" s="1">
        <v>1</v>
      </c>
      <c r="N8" s="4">
        <v>2.9299999999999997</v>
      </c>
      <c r="O8" s="1" t="s">
        <v>664</v>
      </c>
    </row>
    <row r="9" spans="1:15" x14ac:dyDescent="0.25">
      <c r="A9" s="1">
        <v>8</v>
      </c>
      <c r="B9" s="96" t="s">
        <v>2188</v>
      </c>
      <c r="C9" s="10">
        <v>45288</v>
      </c>
      <c r="D9" s="1">
        <v>0</v>
      </c>
      <c r="E9" s="1" t="s">
        <v>213</v>
      </c>
      <c r="F9" s="15">
        <v>24</v>
      </c>
      <c r="G9" s="2">
        <v>5.27</v>
      </c>
      <c r="H9" s="3">
        <v>5</v>
      </c>
      <c r="I9" s="2">
        <v>2.2999999999999998</v>
      </c>
      <c r="J9" s="4">
        <f t="shared" si="3"/>
        <v>2.9699999999999998</v>
      </c>
      <c r="K9" s="1">
        <v>1</v>
      </c>
      <c r="L9" s="4">
        <f t="shared" si="1"/>
        <v>2.9699999999999998</v>
      </c>
      <c r="M9" s="1">
        <v>1</v>
      </c>
      <c r="N9" s="4">
        <v>2.9699999999999998</v>
      </c>
      <c r="O9" s="1"/>
    </row>
    <row r="10" spans="1:15" x14ac:dyDescent="0.25">
      <c r="A10" s="1">
        <v>9</v>
      </c>
      <c r="B10" s="96" t="s">
        <v>2188</v>
      </c>
      <c r="C10" s="10">
        <v>45289</v>
      </c>
      <c r="D10" s="1">
        <v>0</v>
      </c>
      <c r="E10" s="1" t="s">
        <v>213</v>
      </c>
      <c r="F10" s="15">
        <v>24</v>
      </c>
      <c r="G10" s="2">
        <v>5.21</v>
      </c>
      <c r="H10" s="3">
        <v>5</v>
      </c>
      <c r="I10" s="2">
        <v>2.27</v>
      </c>
      <c r="J10" s="4">
        <f t="shared" si="3"/>
        <v>2.94</v>
      </c>
      <c r="K10" s="1">
        <v>1</v>
      </c>
      <c r="L10" s="4">
        <f t="shared" si="1"/>
        <v>2.94</v>
      </c>
      <c r="M10" s="1">
        <v>1</v>
      </c>
      <c r="N10" s="4">
        <v>2.94</v>
      </c>
      <c r="O10" s="1"/>
    </row>
    <row r="11" spans="1:15" x14ac:dyDescent="0.25">
      <c r="A11" s="1">
        <v>10</v>
      </c>
      <c r="B11" s="96" t="s">
        <v>2188</v>
      </c>
      <c r="C11" s="10">
        <v>45290</v>
      </c>
      <c r="D11" s="1">
        <v>0</v>
      </c>
      <c r="E11" s="1" t="s">
        <v>213</v>
      </c>
      <c r="F11" s="15">
        <v>24</v>
      </c>
      <c r="G11" s="2">
        <v>5.13</v>
      </c>
      <c r="H11" s="3">
        <v>5</v>
      </c>
      <c r="I11" s="2">
        <v>2.09</v>
      </c>
      <c r="J11" s="4">
        <f t="shared" si="3"/>
        <v>3.04</v>
      </c>
      <c r="K11" s="1">
        <v>1</v>
      </c>
      <c r="L11" s="4">
        <f t="shared" si="1"/>
        <v>3.04</v>
      </c>
      <c r="M11" s="1"/>
      <c r="N11" s="4"/>
      <c r="O11" s="1"/>
    </row>
    <row r="12" spans="1:15" x14ac:dyDescent="0.25">
      <c r="A12" s="1">
        <v>11</v>
      </c>
      <c r="B12" s="1"/>
      <c r="C12" s="10"/>
      <c r="D12" s="1"/>
      <c r="E12" s="1"/>
      <c r="F12" s="15"/>
      <c r="G12" s="2"/>
      <c r="H12" s="3"/>
      <c r="I12" s="2"/>
      <c r="J12" s="4">
        <f t="shared" si="3"/>
        <v>0</v>
      </c>
      <c r="K12" s="1">
        <v>1</v>
      </c>
      <c r="L12" s="4">
        <f t="shared" si="1"/>
        <v>0</v>
      </c>
      <c r="M12" s="1"/>
      <c r="N12" s="4"/>
      <c r="O12" s="1"/>
    </row>
    <row r="13" spans="1:15" x14ac:dyDescent="0.25">
      <c r="A13" s="1">
        <v>12</v>
      </c>
      <c r="B13" s="1"/>
      <c r="C13" s="10"/>
      <c r="D13" s="1"/>
      <c r="E13" s="1"/>
      <c r="F13" s="15"/>
      <c r="G13" s="2"/>
      <c r="H13" s="3"/>
      <c r="I13" s="2"/>
      <c r="J13" s="4">
        <f t="shared" si="3"/>
        <v>0</v>
      </c>
      <c r="K13" s="1">
        <v>1</v>
      </c>
      <c r="L13" s="4">
        <f t="shared" si="1"/>
        <v>0</v>
      </c>
      <c r="M13" s="1"/>
      <c r="N13" s="4"/>
      <c r="O13" s="1"/>
    </row>
    <row r="14" spans="1:15" x14ac:dyDescent="0.25">
      <c r="A14" s="1">
        <v>13</v>
      </c>
      <c r="B14" s="1"/>
      <c r="C14" s="10"/>
      <c r="D14" s="1"/>
      <c r="E14" s="1"/>
      <c r="F14" s="15"/>
      <c r="G14" s="2"/>
      <c r="H14" s="3"/>
      <c r="I14" s="2"/>
      <c r="J14" s="4">
        <f t="shared" si="3"/>
        <v>0</v>
      </c>
      <c r="K14" s="1">
        <v>1</v>
      </c>
      <c r="L14" s="4">
        <f t="shared" si="1"/>
        <v>0</v>
      </c>
      <c r="M14" s="1"/>
      <c r="N14" s="4"/>
      <c r="O14" s="1"/>
    </row>
    <row r="15" spans="1:15" x14ac:dyDescent="0.25">
      <c r="A15" s="1">
        <v>14</v>
      </c>
      <c r="B15" s="1"/>
      <c r="C15" s="10"/>
      <c r="D15" s="1"/>
      <c r="E15" s="11"/>
      <c r="F15" s="15"/>
      <c r="G15" s="2"/>
      <c r="H15" s="3"/>
      <c r="I15" s="2"/>
      <c r="J15" s="4">
        <f t="shared" si="3"/>
        <v>0</v>
      </c>
      <c r="K15" s="1">
        <v>1</v>
      </c>
      <c r="L15" s="4">
        <f t="shared" si="1"/>
        <v>0</v>
      </c>
      <c r="M15" s="1"/>
      <c r="N15" s="4"/>
      <c r="O15" s="1"/>
    </row>
    <row r="16" spans="1:15" x14ac:dyDescent="0.25">
      <c r="A16" s="1">
        <v>15</v>
      </c>
      <c r="B16" s="1"/>
      <c r="C16" s="10"/>
      <c r="D16" s="1"/>
      <c r="E16" s="1"/>
      <c r="F16" s="15"/>
      <c r="G16" s="2"/>
      <c r="H16" s="3"/>
      <c r="I16" s="2"/>
      <c r="J16" s="4">
        <f t="shared" si="3"/>
        <v>0</v>
      </c>
      <c r="K16" s="1">
        <v>1</v>
      </c>
      <c r="L16" s="4">
        <f t="shared" si="1"/>
        <v>0</v>
      </c>
      <c r="M16" s="1"/>
      <c r="N16" s="4"/>
      <c r="O16" s="1"/>
    </row>
    <row r="17" spans="1:15" x14ac:dyDescent="0.25">
      <c r="A17" s="1">
        <v>16</v>
      </c>
      <c r="B17" s="1"/>
      <c r="C17" s="10"/>
      <c r="D17" s="1"/>
      <c r="E17" s="1"/>
      <c r="F17" s="15"/>
      <c r="G17" s="2"/>
      <c r="H17" s="3"/>
      <c r="I17" s="2"/>
      <c r="J17" s="4">
        <f t="shared" si="3"/>
        <v>0</v>
      </c>
      <c r="K17" s="1">
        <v>1</v>
      </c>
      <c r="L17" s="4">
        <f t="shared" si="1"/>
        <v>0</v>
      </c>
      <c r="M17" s="1"/>
      <c r="N17" s="4"/>
      <c r="O17" s="1"/>
    </row>
    <row r="18" spans="1:15" x14ac:dyDescent="0.25">
      <c r="A18" s="1">
        <v>17</v>
      </c>
      <c r="B18" s="1"/>
      <c r="C18" s="10"/>
      <c r="D18" s="1"/>
      <c r="E18" s="1"/>
      <c r="F18" s="15"/>
      <c r="G18" s="2"/>
      <c r="H18" s="3"/>
      <c r="I18" s="2"/>
      <c r="J18" s="4">
        <f t="shared" si="3"/>
        <v>0</v>
      </c>
      <c r="K18" s="1">
        <v>1</v>
      </c>
      <c r="L18" s="4">
        <f t="shared" si="1"/>
        <v>0</v>
      </c>
      <c r="M18" s="1"/>
      <c r="N18" s="4"/>
      <c r="O18" s="1"/>
    </row>
    <row r="19" spans="1:15" x14ac:dyDescent="0.25">
      <c r="A19" s="1">
        <v>18</v>
      </c>
      <c r="B19" s="1"/>
      <c r="C19" s="10"/>
      <c r="D19" s="1"/>
      <c r="E19" s="1"/>
      <c r="F19" s="15"/>
      <c r="G19" s="2"/>
      <c r="H19" s="3"/>
      <c r="I19" s="2"/>
      <c r="J19" s="4">
        <f t="shared" si="3"/>
        <v>0</v>
      </c>
      <c r="K19" s="1">
        <v>1</v>
      </c>
      <c r="L19" s="4">
        <f t="shared" si="1"/>
        <v>0</v>
      </c>
      <c r="M19" s="1"/>
      <c r="N19" s="4"/>
      <c r="O19" s="1"/>
    </row>
    <row r="20" spans="1:15" x14ac:dyDescent="0.25">
      <c r="A20" s="1">
        <v>19</v>
      </c>
      <c r="B20" s="1"/>
      <c r="C20" s="10"/>
      <c r="D20" s="1"/>
      <c r="E20" s="1"/>
      <c r="F20" s="15"/>
      <c r="G20" s="2"/>
      <c r="H20" s="3"/>
      <c r="I20" s="2"/>
      <c r="J20" s="4">
        <f t="shared" si="3"/>
        <v>0</v>
      </c>
      <c r="K20" s="1">
        <v>1</v>
      </c>
      <c r="L20" s="4">
        <f t="shared" si="1"/>
        <v>0</v>
      </c>
      <c r="M20" s="1"/>
      <c r="N20" s="4"/>
      <c r="O20" s="1"/>
    </row>
    <row r="21" spans="1:15" x14ac:dyDescent="0.25">
      <c r="A21" s="1">
        <v>20</v>
      </c>
      <c r="B21" s="1"/>
      <c r="C21" s="10"/>
      <c r="D21" s="1"/>
      <c r="E21" s="1"/>
      <c r="F21" s="15"/>
      <c r="G21" s="2"/>
      <c r="H21" s="3"/>
      <c r="I21" s="2"/>
      <c r="J21" s="4">
        <f t="shared" si="3"/>
        <v>0</v>
      </c>
      <c r="K21" s="1">
        <v>1</v>
      </c>
      <c r="L21" s="4">
        <f t="shared" si="1"/>
        <v>0</v>
      </c>
      <c r="M21" s="1"/>
      <c r="N21" s="4"/>
      <c r="O21" s="1"/>
    </row>
    <row r="22" spans="1:15" x14ac:dyDescent="0.25">
      <c r="A22" s="1">
        <v>21</v>
      </c>
      <c r="B22" s="1"/>
      <c r="C22" s="10"/>
      <c r="D22" s="1"/>
      <c r="E22" s="1"/>
      <c r="F22" s="15"/>
      <c r="G22" s="2"/>
      <c r="H22" s="3"/>
      <c r="I22" s="2"/>
      <c r="J22" s="4">
        <f t="shared" si="3"/>
        <v>0</v>
      </c>
      <c r="K22" s="1">
        <v>1</v>
      </c>
      <c r="L22" s="4">
        <f t="shared" si="1"/>
        <v>0</v>
      </c>
      <c r="M22" s="1"/>
      <c r="N22" s="4"/>
      <c r="O22" s="1"/>
    </row>
    <row r="23" spans="1:15" x14ac:dyDescent="0.25">
      <c r="A23" s="1">
        <v>22</v>
      </c>
      <c r="B23" s="1"/>
      <c r="C23" s="10"/>
      <c r="D23" s="1"/>
      <c r="E23" s="1"/>
      <c r="F23" s="15"/>
      <c r="G23" s="2"/>
      <c r="H23" s="3"/>
      <c r="I23" s="2"/>
      <c r="J23" s="4">
        <f t="shared" si="3"/>
        <v>0</v>
      </c>
      <c r="K23" s="1">
        <v>1</v>
      </c>
      <c r="L23" s="4">
        <f t="shared" si="1"/>
        <v>0</v>
      </c>
      <c r="M23" s="1"/>
      <c r="N23" s="4"/>
      <c r="O23" s="1"/>
    </row>
    <row r="24" spans="1:15" x14ac:dyDescent="0.25">
      <c r="A24" s="1">
        <v>23</v>
      </c>
      <c r="B24" s="1"/>
      <c r="C24" s="10"/>
      <c r="D24" s="1"/>
      <c r="E24" s="1"/>
      <c r="F24" s="15"/>
      <c r="G24" s="2"/>
      <c r="H24" s="3"/>
      <c r="I24" s="2"/>
      <c r="J24" s="4">
        <f t="shared" si="3"/>
        <v>0</v>
      </c>
      <c r="K24" s="1">
        <v>1</v>
      </c>
      <c r="L24" s="4">
        <f t="shared" si="1"/>
        <v>0</v>
      </c>
      <c r="M24" s="1"/>
      <c r="N24" s="4"/>
      <c r="O24" s="1"/>
    </row>
    <row r="25" spans="1:15" x14ac:dyDescent="0.25">
      <c r="A25" s="1">
        <v>24</v>
      </c>
      <c r="B25" s="1"/>
      <c r="C25" s="10"/>
      <c r="D25" s="1"/>
      <c r="E25" s="1"/>
      <c r="F25" s="15"/>
      <c r="G25" s="2"/>
      <c r="H25" s="3"/>
      <c r="I25" s="2"/>
      <c r="J25" s="4">
        <f t="shared" si="3"/>
        <v>0</v>
      </c>
      <c r="K25" s="1">
        <v>1</v>
      </c>
      <c r="L25" s="4">
        <f t="shared" si="1"/>
        <v>0</v>
      </c>
      <c r="M25" s="1"/>
      <c r="N25" s="4"/>
      <c r="O25" s="1"/>
    </row>
    <row r="26" spans="1:15" x14ac:dyDescent="0.25">
      <c r="A26" s="1">
        <v>25</v>
      </c>
      <c r="B26" s="1"/>
      <c r="C26" s="10"/>
      <c r="D26" s="1"/>
      <c r="E26" s="1"/>
      <c r="F26" s="15"/>
      <c r="G26" s="2"/>
      <c r="H26" s="3"/>
      <c r="I26" s="2"/>
      <c r="J26" s="4">
        <f t="shared" si="3"/>
        <v>0</v>
      </c>
      <c r="K26" s="1">
        <v>1</v>
      </c>
      <c r="L26" s="4">
        <f t="shared" si="1"/>
        <v>0</v>
      </c>
      <c r="M26" s="1"/>
      <c r="N26" s="4"/>
      <c r="O26" s="1"/>
    </row>
    <row r="27" spans="1:15" x14ac:dyDescent="0.25">
      <c r="A27" s="1">
        <v>26</v>
      </c>
      <c r="B27" s="1"/>
      <c r="C27" s="10"/>
      <c r="D27" s="1"/>
      <c r="E27" s="1"/>
      <c r="F27" s="15"/>
      <c r="G27" s="2"/>
      <c r="H27" s="3"/>
      <c r="I27" s="2"/>
      <c r="J27" s="4">
        <f t="shared" si="3"/>
        <v>0</v>
      </c>
      <c r="K27" s="1">
        <v>1</v>
      </c>
      <c r="L27" s="4">
        <f t="shared" si="1"/>
        <v>0</v>
      </c>
      <c r="M27" s="1"/>
      <c r="N27" s="4"/>
      <c r="O27" s="1"/>
    </row>
    <row r="28" spans="1:15" x14ac:dyDescent="0.25">
      <c r="A28" s="1">
        <v>27</v>
      </c>
      <c r="B28" s="1"/>
      <c r="C28" s="10"/>
      <c r="D28" s="1"/>
      <c r="E28" s="1"/>
      <c r="F28" s="15"/>
      <c r="G28" s="2"/>
      <c r="H28" s="3"/>
      <c r="I28" s="2"/>
      <c r="J28" s="4">
        <f t="shared" si="3"/>
        <v>0</v>
      </c>
      <c r="K28" s="1">
        <v>1</v>
      </c>
      <c r="L28" s="4">
        <f t="shared" si="1"/>
        <v>0</v>
      </c>
      <c r="M28" s="1"/>
      <c r="N28" s="4"/>
      <c r="O28" s="1"/>
    </row>
    <row r="29" spans="1:15" x14ac:dyDescent="0.25">
      <c r="A29" s="1">
        <v>28</v>
      </c>
      <c r="B29" s="1"/>
      <c r="C29" s="10"/>
      <c r="D29" s="1"/>
      <c r="E29" s="1"/>
      <c r="F29" s="15"/>
      <c r="G29" s="2"/>
      <c r="H29" s="3"/>
      <c r="I29" s="2"/>
      <c r="J29" s="4">
        <f t="shared" si="3"/>
        <v>0</v>
      </c>
      <c r="K29" s="1">
        <v>1</v>
      </c>
      <c r="L29" s="4">
        <f t="shared" si="1"/>
        <v>0</v>
      </c>
      <c r="M29" s="1"/>
      <c r="N29" s="4"/>
      <c r="O29" s="1"/>
    </row>
    <row r="30" spans="1:15" x14ac:dyDescent="0.25">
      <c r="A30" s="1">
        <v>29</v>
      </c>
      <c r="B30" s="1"/>
      <c r="C30" s="10"/>
      <c r="D30" s="1"/>
      <c r="E30" s="1"/>
      <c r="F30" s="15"/>
      <c r="G30" s="2"/>
      <c r="H30" s="3"/>
      <c r="I30" s="2"/>
      <c r="J30" s="4">
        <f t="shared" si="3"/>
        <v>0</v>
      </c>
      <c r="K30" s="1">
        <v>1</v>
      </c>
      <c r="L30" s="4">
        <f t="shared" si="1"/>
        <v>0</v>
      </c>
      <c r="M30" s="1"/>
      <c r="N30" s="4"/>
      <c r="O30" s="1"/>
    </row>
    <row r="31" spans="1:15" x14ac:dyDescent="0.25">
      <c r="A31" s="1">
        <v>30</v>
      </c>
      <c r="B31" s="1"/>
      <c r="C31" s="10"/>
      <c r="D31" s="1"/>
      <c r="E31" s="1"/>
      <c r="F31" s="15"/>
      <c r="G31" s="2"/>
      <c r="H31" s="3"/>
      <c r="I31" s="2"/>
      <c r="J31" s="4">
        <f t="shared" si="3"/>
        <v>0</v>
      </c>
      <c r="K31" s="1">
        <v>1</v>
      </c>
      <c r="L31" s="4">
        <f t="shared" si="1"/>
        <v>0</v>
      </c>
      <c r="M31" s="1"/>
      <c r="N31" s="4"/>
      <c r="O31" s="1"/>
    </row>
    <row r="32" spans="1:15" x14ac:dyDescent="0.25">
      <c r="A32" s="1">
        <v>31</v>
      </c>
      <c r="B32" s="1"/>
      <c r="C32" s="10"/>
      <c r="D32" s="1"/>
      <c r="E32" s="1"/>
      <c r="F32" s="15"/>
      <c r="G32" s="2"/>
      <c r="H32" s="3"/>
      <c r="I32" s="2"/>
      <c r="J32" s="4">
        <f t="shared" si="3"/>
        <v>0</v>
      </c>
      <c r="K32" s="1">
        <v>1</v>
      </c>
      <c r="L32" s="4">
        <f t="shared" si="1"/>
        <v>0</v>
      </c>
      <c r="M32" s="1"/>
      <c r="N32" s="4"/>
      <c r="O32" s="1"/>
    </row>
    <row r="33" spans="1:15" x14ac:dyDescent="0.25">
      <c r="A33" s="1">
        <v>32</v>
      </c>
      <c r="B33" s="1"/>
      <c r="C33" s="10"/>
      <c r="D33" s="1"/>
      <c r="E33" s="1"/>
      <c r="F33" s="15"/>
      <c r="G33" s="2"/>
      <c r="H33" s="3"/>
      <c r="I33" s="2"/>
      <c r="J33" s="4">
        <f t="shared" si="3"/>
        <v>0</v>
      </c>
      <c r="K33" s="1">
        <v>1</v>
      </c>
      <c r="L33" s="4">
        <f t="shared" si="1"/>
        <v>0</v>
      </c>
      <c r="M33" s="1"/>
      <c r="N33" s="4"/>
      <c r="O33" s="1"/>
    </row>
    <row r="34" spans="1:15" x14ac:dyDescent="0.25">
      <c r="A34" s="1">
        <v>33</v>
      </c>
      <c r="B34" s="1"/>
      <c r="C34" s="10"/>
      <c r="D34" s="1"/>
      <c r="E34" s="1"/>
      <c r="F34" s="15"/>
      <c r="G34" s="2"/>
      <c r="H34" s="3"/>
      <c r="I34" s="2"/>
      <c r="J34" s="4">
        <f t="shared" si="3"/>
        <v>0</v>
      </c>
      <c r="K34" s="1">
        <v>1</v>
      </c>
      <c r="L34" s="4">
        <f t="shared" si="1"/>
        <v>0</v>
      </c>
      <c r="M34" s="1"/>
      <c r="N34" s="4"/>
      <c r="O34" s="1"/>
    </row>
    <row r="35" spans="1:15" x14ac:dyDescent="0.25">
      <c r="A35" s="1">
        <v>34</v>
      </c>
      <c r="B35" s="1"/>
      <c r="C35" s="10"/>
      <c r="D35" s="1"/>
      <c r="E35" s="1"/>
      <c r="F35" s="15"/>
      <c r="G35" s="2"/>
      <c r="H35" s="3"/>
      <c r="I35" s="2"/>
      <c r="J35" s="4">
        <f t="shared" si="3"/>
        <v>0</v>
      </c>
      <c r="K35" s="1">
        <v>1</v>
      </c>
      <c r="L35" s="4">
        <f t="shared" si="1"/>
        <v>0</v>
      </c>
      <c r="M35" s="1"/>
      <c r="N35" s="4"/>
      <c r="O35" s="1"/>
    </row>
    <row r="36" spans="1:15" x14ac:dyDescent="0.25">
      <c r="A36" s="1">
        <v>35</v>
      </c>
      <c r="B36" s="1"/>
      <c r="C36" s="10"/>
      <c r="D36" s="1"/>
      <c r="E36" s="1"/>
      <c r="F36" s="15"/>
      <c r="G36" s="2"/>
      <c r="H36" s="3"/>
      <c r="I36" s="2"/>
      <c r="J36" s="4">
        <f t="shared" si="3"/>
        <v>0</v>
      </c>
      <c r="K36" s="1">
        <v>1</v>
      </c>
      <c r="L36" s="4">
        <f t="shared" si="1"/>
        <v>0</v>
      </c>
      <c r="M36" s="1"/>
      <c r="N36" s="4"/>
      <c r="O36" s="1"/>
    </row>
    <row r="37" spans="1:15" x14ac:dyDescent="0.25">
      <c r="A37" s="1">
        <v>36</v>
      </c>
      <c r="B37" s="1"/>
      <c r="C37" s="10"/>
      <c r="D37" s="1"/>
      <c r="E37" s="1"/>
      <c r="F37" s="15"/>
      <c r="G37" s="2"/>
      <c r="H37" s="3"/>
      <c r="I37" s="2"/>
      <c r="J37" s="4">
        <f t="shared" si="3"/>
        <v>0</v>
      </c>
      <c r="K37" s="1">
        <v>1</v>
      </c>
      <c r="L37" s="4">
        <f t="shared" si="1"/>
        <v>0</v>
      </c>
      <c r="M37" s="1"/>
      <c r="N37" s="4"/>
      <c r="O37" s="1"/>
    </row>
    <row r="38" spans="1:15" x14ac:dyDescent="0.25">
      <c r="A38" s="1">
        <v>37</v>
      </c>
      <c r="B38" s="1"/>
      <c r="C38" s="10"/>
      <c r="D38" s="1"/>
      <c r="E38" s="1"/>
      <c r="F38" s="15"/>
      <c r="G38" s="2"/>
      <c r="H38" s="3"/>
      <c r="I38" s="2"/>
      <c r="J38" s="4">
        <f t="shared" si="3"/>
        <v>0</v>
      </c>
      <c r="K38" s="1">
        <v>1</v>
      </c>
      <c r="L38" s="4">
        <f t="shared" si="1"/>
        <v>0</v>
      </c>
      <c r="M38" s="1"/>
      <c r="N38" s="4"/>
      <c r="O38" s="1"/>
    </row>
    <row r="39" spans="1:15" x14ac:dyDescent="0.25">
      <c r="A39" s="1">
        <v>38</v>
      </c>
      <c r="B39" s="1"/>
      <c r="C39" s="10"/>
      <c r="D39" s="1"/>
      <c r="E39" s="1"/>
      <c r="F39" s="15"/>
      <c r="G39" s="2"/>
      <c r="H39" s="3"/>
      <c r="I39" s="2"/>
      <c r="J39" s="4">
        <f t="shared" si="3"/>
        <v>0</v>
      </c>
      <c r="K39" s="1">
        <v>1</v>
      </c>
      <c r="L39" s="4">
        <f t="shared" si="1"/>
        <v>0</v>
      </c>
      <c r="M39" s="1"/>
      <c r="N39" s="4"/>
      <c r="O39" s="1"/>
    </row>
    <row r="40" spans="1:15" x14ac:dyDescent="0.25">
      <c r="A40" s="1">
        <v>39</v>
      </c>
      <c r="B40" s="1"/>
      <c r="C40" s="10"/>
      <c r="D40" s="1"/>
      <c r="E40" s="1"/>
      <c r="F40" s="15"/>
      <c r="G40" s="2"/>
      <c r="H40" s="3"/>
      <c r="I40" s="2"/>
      <c r="J40" s="4">
        <f t="shared" si="3"/>
        <v>0</v>
      </c>
      <c r="K40" s="1">
        <v>1</v>
      </c>
      <c r="L40" s="4">
        <f t="shared" si="1"/>
        <v>0</v>
      </c>
      <c r="M40" s="1"/>
      <c r="N40" s="4"/>
      <c r="O40" s="1"/>
    </row>
    <row r="41" spans="1:15" x14ac:dyDescent="0.25">
      <c r="A41" s="1">
        <v>40</v>
      </c>
      <c r="B41" s="1"/>
      <c r="C41" s="10"/>
      <c r="D41" s="1"/>
      <c r="E41" s="1"/>
      <c r="F41" s="15"/>
      <c r="G41" s="2"/>
      <c r="H41" s="3"/>
      <c r="I41" s="2"/>
      <c r="J41" s="4">
        <f t="shared" si="3"/>
        <v>0</v>
      </c>
      <c r="K41" s="1">
        <v>1</v>
      </c>
      <c r="L41" s="4">
        <f t="shared" si="1"/>
        <v>0</v>
      </c>
      <c r="M41" s="1"/>
      <c r="N41" s="4"/>
      <c r="O41" s="1"/>
    </row>
    <row r="42" spans="1:15" x14ac:dyDescent="0.25">
      <c r="A42" s="1">
        <v>41</v>
      </c>
      <c r="B42" s="1"/>
      <c r="C42" s="10"/>
      <c r="D42" s="1"/>
      <c r="E42" s="1"/>
      <c r="F42" s="15"/>
      <c r="G42" s="2"/>
      <c r="H42" s="3"/>
      <c r="I42" s="2"/>
      <c r="J42" s="4">
        <f t="shared" si="3"/>
        <v>0</v>
      </c>
      <c r="K42" s="1">
        <v>1</v>
      </c>
      <c r="L42" s="4">
        <f t="shared" si="1"/>
        <v>0</v>
      </c>
      <c r="M42" s="1"/>
      <c r="N42" s="4"/>
      <c r="O42" s="1"/>
    </row>
    <row r="43" spans="1:15" x14ac:dyDescent="0.25">
      <c r="A43" s="1">
        <v>42</v>
      </c>
      <c r="B43" s="1"/>
      <c r="C43" s="10"/>
      <c r="D43" s="1"/>
      <c r="E43" s="1"/>
      <c r="F43" s="15"/>
      <c r="G43" s="2"/>
      <c r="H43" s="3"/>
      <c r="I43" s="2"/>
      <c r="J43" s="4">
        <f t="shared" si="3"/>
        <v>0</v>
      </c>
      <c r="K43" s="1">
        <v>1</v>
      </c>
      <c r="L43" s="4">
        <f t="shared" si="1"/>
        <v>0</v>
      </c>
      <c r="M43" s="1"/>
      <c r="N43" s="4"/>
      <c r="O43" s="1"/>
    </row>
    <row r="44" spans="1:15" x14ac:dyDescent="0.25">
      <c r="A44" s="1">
        <v>43</v>
      </c>
      <c r="B44" s="1"/>
      <c r="C44" s="10"/>
      <c r="D44" s="1"/>
      <c r="E44" s="1"/>
      <c r="F44" s="15"/>
      <c r="G44" s="2"/>
      <c r="H44" s="3"/>
      <c r="I44" s="2"/>
      <c r="J44" s="4">
        <f t="shared" si="3"/>
        <v>0</v>
      </c>
      <c r="K44" s="1">
        <v>1</v>
      </c>
      <c r="L44" s="4">
        <f t="shared" si="1"/>
        <v>0</v>
      </c>
      <c r="M44" s="1"/>
      <c r="N44" s="4"/>
      <c r="O44" s="1"/>
    </row>
    <row r="45" spans="1:15" x14ac:dyDescent="0.25">
      <c r="A45" s="1">
        <v>44</v>
      </c>
      <c r="B45" s="1"/>
      <c r="C45" s="10"/>
      <c r="D45" s="1"/>
      <c r="E45" s="1"/>
      <c r="F45" s="15"/>
      <c r="G45" s="2"/>
      <c r="H45" s="3"/>
      <c r="I45" s="2"/>
      <c r="J45" s="4">
        <f t="shared" si="3"/>
        <v>0</v>
      </c>
      <c r="K45" s="1">
        <v>1</v>
      </c>
      <c r="L45" s="4">
        <f t="shared" si="1"/>
        <v>0</v>
      </c>
      <c r="M45" s="1"/>
      <c r="N45" s="4"/>
      <c r="O45" s="1"/>
    </row>
    <row r="46" spans="1:15" x14ac:dyDescent="0.25">
      <c r="A46" s="1">
        <v>45</v>
      </c>
      <c r="B46" s="1"/>
      <c r="C46" s="10"/>
      <c r="D46" s="1"/>
      <c r="E46" s="1"/>
      <c r="F46" s="15"/>
      <c r="G46" s="2"/>
      <c r="H46" s="3"/>
      <c r="I46" s="2"/>
      <c r="J46" s="4">
        <f t="shared" si="3"/>
        <v>0</v>
      </c>
      <c r="K46" s="1">
        <v>1</v>
      </c>
      <c r="L46" s="4">
        <f t="shared" si="1"/>
        <v>0</v>
      </c>
      <c r="M46" s="1"/>
      <c r="N46" s="4"/>
      <c r="O46" s="1"/>
    </row>
    <row r="47" spans="1:15" x14ac:dyDescent="0.25">
      <c r="A47" s="1">
        <v>46</v>
      </c>
      <c r="B47" s="1"/>
      <c r="C47" s="10"/>
      <c r="D47" s="1"/>
      <c r="E47" s="1"/>
      <c r="F47" s="15"/>
      <c r="G47" s="2"/>
      <c r="H47" s="3"/>
      <c r="I47" s="2"/>
      <c r="J47" s="4">
        <f t="shared" si="3"/>
        <v>0</v>
      </c>
      <c r="K47" s="1">
        <v>1</v>
      </c>
      <c r="L47" s="4">
        <f t="shared" si="1"/>
        <v>0</v>
      </c>
      <c r="M47" s="1"/>
      <c r="N47" s="4"/>
      <c r="O47" s="1"/>
    </row>
    <row r="48" spans="1:15" x14ac:dyDescent="0.25">
      <c r="A48" s="1">
        <v>47</v>
      </c>
      <c r="B48" s="1"/>
      <c r="C48" s="10"/>
      <c r="D48" s="1"/>
      <c r="E48" s="1"/>
      <c r="F48" s="15"/>
      <c r="G48" s="2"/>
      <c r="H48" s="3"/>
      <c r="I48" s="2"/>
      <c r="J48" s="4">
        <f t="shared" si="3"/>
        <v>0</v>
      </c>
      <c r="K48" s="1">
        <v>1</v>
      </c>
      <c r="L48" s="4">
        <f t="shared" si="1"/>
        <v>0</v>
      </c>
      <c r="M48" s="1"/>
      <c r="N48" s="4"/>
      <c r="O48" s="1"/>
    </row>
    <row r="49" spans="1:15" x14ac:dyDescent="0.25">
      <c r="A49" s="1">
        <v>48</v>
      </c>
      <c r="B49" s="1"/>
      <c r="C49" s="10"/>
      <c r="D49" s="1"/>
      <c r="E49" s="1"/>
      <c r="F49" s="15"/>
      <c r="G49" s="2"/>
      <c r="H49" s="3"/>
      <c r="I49" s="2"/>
      <c r="J49" s="4">
        <f t="shared" si="3"/>
        <v>0</v>
      </c>
      <c r="K49" s="1">
        <v>1</v>
      </c>
      <c r="L49" s="4">
        <f t="shared" si="1"/>
        <v>0</v>
      </c>
      <c r="M49" s="1"/>
      <c r="N49" s="4"/>
      <c r="O49" s="1"/>
    </row>
    <row r="50" spans="1:15" x14ac:dyDescent="0.25">
      <c r="A50" s="1">
        <v>49</v>
      </c>
      <c r="B50" s="1"/>
      <c r="C50" s="10"/>
      <c r="D50" s="1"/>
      <c r="E50" s="1"/>
      <c r="F50" s="15"/>
      <c r="G50" s="2"/>
      <c r="H50" s="3"/>
      <c r="I50" s="2"/>
      <c r="J50" s="4">
        <f t="shared" si="3"/>
        <v>0</v>
      </c>
      <c r="K50" s="1">
        <v>1</v>
      </c>
      <c r="L50" s="4">
        <f t="shared" si="1"/>
        <v>0</v>
      </c>
      <c r="M50" s="1"/>
      <c r="N50" s="4"/>
      <c r="O50" s="1"/>
    </row>
    <row r="51" spans="1:15" x14ac:dyDescent="0.25">
      <c r="A51" s="1">
        <v>50</v>
      </c>
      <c r="B51" s="1"/>
      <c r="C51" s="10"/>
      <c r="D51" s="1"/>
      <c r="E51" s="1"/>
      <c r="F51" s="15"/>
      <c r="G51" s="2"/>
      <c r="H51" s="3"/>
      <c r="I51" s="2"/>
      <c r="J51" s="4">
        <f t="shared" si="3"/>
        <v>0</v>
      </c>
      <c r="K51" s="1">
        <v>1</v>
      </c>
      <c r="L51" s="4">
        <f t="shared" si="1"/>
        <v>0</v>
      </c>
      <c r="M51" s="1"/>
      <c r="N51" s="4"/>
      <c r="O51" s="1"/>
    </row>
    <row r="52" spans="1:15" x14ac:dyDescent="0.25">
      <c r="A52" s="1">
        <v>51</v>
      </c>
      <c r="B52" s="1"/>
      <c r="C52" s="10"/>
      <c r="D52" s="1"/>
      <c r="E52" s="1"/>
      <c r="F52" s="15"/>
      <c r="G52" s="2"/>
      <c r="H52" s="3"/>
      <c r="I52" s="2"/>
      <c r="J52" s="4">
        <f t="shared" si="3"/>
        <v>0</v>
      </c>
      <c r="K52" s="1">
        <v>1</v>
      </c>
      <c r="L52" s="4">
        <f t="shared" si="1"/>
        <v>0</v>
      </c>
      <c r="M52" s="1"/>
      <c r="N52" s="4"/>
      <c r="O52" s="1"/>
    </row>
    <row r="53" spans="1:15" x14ac:dyDescent="0.25">
      <c r="A53" s="1">
        <v>52</v>
      </c>
      <c r="B53" s="1"/>
      <c r="C53" s="10"/>
      <c r="D53" s="1"/>
      <c r="E53" s="1"/>
      <c r="F53" s="15"/>
      <c r="G53" s="2"/>
      <c r="H53" s="3"/>
      <c r="I53" s="2"/>
      <c r="J53" s="4">
        <f t="shared" si="3"/>
        <v>0</v>
      </c>
      <c r="K53" s="1">
        <v>1</v>
      </c>
      <c r="L53" s="4">
        <f t="shared" si="1"/>
        <v>0</v>
      </c>
      <c r="M53" s="1"/>
      <c r="N53" s="4"/>
      <c r="O53" s="1"/>
    </row>
    <row r="54" spans="1:15" x14ac:dyDescent="0.25">
      <c r="A54" s="1">
        <v>53</v>
      </c>
      <c r="B54" s="1"/>
      <c r="C54" s="10"/>
      <c r="D54" s="1"/>
      <c r="E54" s="1"/>
      <c r="F54" s="15"/>
      <c r="G54" s="2"/>
      <c r="H54" s="3"/>
      <c r="I54" s="2"/>
      <c r="J54" s="4">
        <f t="shared" si="3"/>
        <v>0</v>
      </c>
      <c r="K54" s="1">
        <v>1</v>
      </c>
      <c r="L54" s="4">
        <f t="shared" si="1"/>
        <v>0</v>
      </c>
      <c r="M54" s="1"/>
      <c r="N54" s="4"/>
      <c r="O54" s="1"/>
    </row>
    <row r="55" spans="1:15" x14ac:dyDescent="0.25">
      <c r="A55" s="1">
        <v>54</v>
      </c>
      <c r="B55" s="1"/>
      <c r="C55" s="10"/>
      <c r="D55" s="1"/>
      <c r="E55" s="1"/>
      <c r="F55" s="15"/>
      <c r="G55" s="2"/>
      <c r="H55" s="3"/>
      <c r="I55" s="2"/>
      <c r="J55" s="4">
        <f t="shared" si="3"/>
        <v>0</v>
      </c>
      <c r="K55" s="1">
        <v>1</v>
      </c>
      <c r="L55" s="4">
        <f t="shared" si="1"/>
        <v>0</v>
      </c>
      <c r="M55" s="1"/>
      <c r="N55" s="4"/>
      <c r="O55" s="1"/>
    </row>
    <row r="56" spans="1:15" x14ac:dyDescent="0.25">
      <c r="A56" s="1">
        <v>55</v>
      </c>
      <c r="B56" s="1"/>
      <c r="C56" s="10"/>
      <c r="D56" s="1"/>
      <c r="E56" s="1"/>
      <c r="F56" s="15"/>
      <c r="G56" s="2"/>
      <c r="H56" s="3"/>
      <c r="I56" s="2"/>
      <c r="J56" s="4">
        <f t="shared" si="3"/>
        <v>0</v>
      </c>
      <c r="K56" s="1">
        <v>1</v>
      </c>
      <c r="L56" s="4">
        <f t="shared" si="1"/>
        <v>0</v>
      </c>
      <c r="M56" s="1"/>
      <c r="N56" s="4"/>
      <c r="O56" s="1"/>
    </row>
    <row r="57" spans="1:15" x14ac:dyDescent="0.25">
      <c r="A57" s="1">
        <v>56</v>
      </c>
      <c r="B57" s="1"/>
      <c r="C57" s="10"/>
      <c r="D57" s="1"/>
      <c r="E57" s="1"/>
      <c r="F57" s="15"/>
      <c r="G57" s="2"/>
      <c r="H57" s="3"/>
      <c r="I57" s="2"/>
      <c r="J57" s="4">
        <f t="shared" si="3"/>
        <v>0</v>
      </c>
      <c r="K57" s="1">
        <v>1</v>
      </c>
      <c r="L57" s="4">
        <f t="shared" si="1"/>
        <v>0</v>
      </c>
      <c r="M57" s="1"/>
      <c r="N57" s="4"/>
      <c r="O57" s="1"/>
    </row>
    <row r="58" spans="1:15" x14ac:dyDescent="0.25">
      <c r="A58" s="1">
        <v>57</v>
      </c>
      <c r="B58" s="1"/>
      <c r="C58" s="10"/>
      <c r="D58" s="1"/>
      <c r="E58" s="1"/>
      <c r="F58" s="15"/>
      <c r="G58" s="2"/>
      <c r="H58" s="3"/>
      <c r="I58" s="2"/>
      <c r="J58" s="4">
        <f t="shared" si="3"/>
        <v>0</v>
      </c>
      <c r="K58" s="1">
        <v>1</v>
      </c>
      <c r="L58" s="4">
        <f t="shared" si="1"/>
        <v>0</v>
      </c>
      <c r="M58" s="1"/>
      <c r="N58" s="4"/>
      <c r="O58" s="1"/>
    </row>
    <row r="59" spans="1:15" x14ac:dyDescent="0.25">
      <c r="A59" s="1">
        <v>58</v>
      </c>
      <c r="B59" s="1"/>
      <c r="C59" s="10"/>
      <c r="D59" s="1"/>
      <c r="E59" s="1"/>
      <c r="F59" s="15"/>
      <c r="G59" s="2"/>
      <c r="H59" s="3"/>
      <c r="I59" s="2"/>
      <c r="J59" s="4">
        <f t="shared" si="3"/>
        <v>0</v>
      </c>
      <c r="K59" s="1">
        <v>1</v>
      </c>
      <c r="L59" s="4">
        <f t="shared" si="1"/>
        <v>0</v>
      </c>
      <c r="M59" s="1"/>
      <c r="N59" s="4"/>
      <c r="O59" s="1"/>
    </row>
    <row r="60" spans="1:15" x14ac:dyDescent="0.25">
      <c r="A60" s="1">
        <v>59</v>
      </c>
      <c r="B60" s="1"/>
      <c r="C60" s="10"/>
      <c r="D60" s="1"/>
      <c r="E60" s="1"/>
      <c r="F60" s="15"/>
      <c r="G60" s="2"/>
      <c r="H60" s="3"/>
      <c r="I60" s="2"/>
      <c r="J60" s="4">
        <f t="shared" si="3"/>
        <v>0</v>
      </c>
      <c r="K60" s="1">
        <v>1</v>
      </c>
      <c r="L60" s="4">
        <f t="shared" si="1"/>
        <v>0</v>
      </c>
      <c r="M60" s="1"/>
      <c r="N60" s="4"/>
      <c r="O60" s="1"/>
    </row>
    <row r="61" spans="1:15" x14ac:dyDescent="0.25">
      <c r="A61" s="1">
        <v>60</v>
      </c>
      <c r="B61" s="1"/>
      <c r="C61" s="10"/>
      <c r="D61" s="1"/>
      <c r="E61" s="1"/>
      <c r="F61" s="15"/>
      <c r="G61" s="2"/>
      <c r="H61" s="3"/>
      <c r="I61" s="2"/>
      <c r="J61" s="4">
        <f t="shared" si="3"/>
        <v>0</v>
      </c>
      <c r="K61" s="1">
        <v>1</v>
      </c>
      <c r="L61" s="4">
        <f t="shared" si="1"/>
        <v>0</v>
      </c>
      <c r="M61" s="1"/>
      <c r="N61" s="4"/>
      <c r="O61" s="1"/>
    </row>
    <row r="62" spans="1:15" x14ac:dyDescent="0.25">
      <c r="A62" s="1">
        <v>61</v>
      </c>
      <c r="B62" s="1"/>
      <c r="C62" s="10"/>
      <c r="D62" s="1"/>
      <c r="E62" s="1"/>
      <c r="F62" s="15"/>
      <c r="G62" s="2"/>
      <c r="H62" s="3"/>
      <c r="I62" s="2"/>
      <c r="J62" s="4">
        <f t="shared" si="3"/>
        <v>0</v>
      </c>
      <c r="K62" s="1">
        <v>1</v>
      </c>
      <c r="L62" s="4">
        <f t="shared" si="1"/>
        <v>0</v>
      </c>
      <c r="M62" s="1"/>
      <c r="N62" s="4"/>
      <c r="O62" s="1"/>
    </row>
    <row r="63" spans="1:15" x14ac:dyDescent="0.25">
      <c r="A63" s="1">
        <v>62</v>
      </c>
      <c r="B63" s="1"/>
      <c r="C63" s="10"/>
      <c r="D63" s="1"/>
      <c r="E63" s="1"/>
      <c r="F63" s="15"/>
      <c r="G63" s="2"/>
      <c r="H63" s="3"/>
      <c r="I63" s="2"/>
      <c r="J63" s="4">
        <f t="shared" si="3"/>
        <v>0</v>
      </c>
      <c r="K63" s="1">
        <v>1</v>
      </c>
      <c r="L63" s="4">
        <f t="shared" si="1"/>
        <v>0</v>
      </c>
      <c r="M63" s="1"/>
      <c r="N63" s="4"/>
      <c r="O63" s="1"/>
    </row>
    <row r="64" spans="1:15" x14ac:dyDescent="0.25">
      <c r="A64" s="1">
        <v>63</v>
      </c>
      <c r="B64" s="1"/>
      <c r="C64" s="10"/>
      <c r="D64" s="1"/>
      <c r="E64" s="1"/>
      <c r="F64" s="15"/>
      <c r="G64" s="2"/>
      <c r="H64" s="3"/>
      <c r="I64" s="2"/>
      <c r="J64" s="4">
        <f t="shared" si="3"/>
        <v>0</v>
      </c>
      <c r="K64" s="1">
        <v>1</v>
      </c>
      <c r="L64" s="4">
        <f t="shared" si="1"/>
        <v>0</v>
      </c>
      <c r="M64" s="1"/>
      <c r="N64" s="4"/>
      <c r="O64" s="1"/>
    </row>
    <row r="65" spans="1:15" x14ac:dyDescent="0.25">
      <c r="A65" s="1">
        <v>64</v>
      </c>
      <c r="B65" s="1"/>
      <c r="C65" s="10"/>
      <c r="D65" s="1"/>
      <c r="E65" s="1"/>
      <c r="F65" s="15"/>
      <c r="G65" s="2"/>
      <c r="H65" s="3"/>
      <c r="I65" s="2"/>
      <c r="J65" s="4">
        <f t="shared" si="3"/>
        <v>0</v>
      </c>
      <c r="K65" s="1">
        <v>1</v>
      </c>
      <c r="L65" s="4">
        <f t="shared" si="1"/>
        <v>0</v>
      </c>
      <c r="M65" s="1"/>
      <c r="N65" s="4"/>
      <c r="O65" s="1"/>
    </row>
    <row r="66" spans="1:15" x14ac:dyDescent="0.25">
      <c r="A66" s="1">
        <v>65</v>
      </c>
      <c r="B66" s="1"/>
      <c r="C66" s="10"/>
      <c r="D66" s="1"/>
      <c r="E66" s="1"/>
      <c r="F66" s="15"/>
      <c r="G66" s="2"/>
      <c r="H66" s="3"/>
      <c r="I66" s="2"/>
      <c r="J66" s="4">
        <f t="shared" si="3"/>
        <v>0</v>
      </c>
      <c r="K66" s="1">
        <v>1</v>
      </c>
      <c r="L66" s="4">
        <f t="shared" ref="L66:L129" si="4">(G66-I66-D66)*K66</f>
        <v>0</v>
      </c>
      <c r="M66" s="1"/>
      <c r="N66" s="4"/>
      <c r="O66" s="1"/>
    </row>
    <row r="67" spans="1:15" x14ac:dyDescent="0.25">
      <c r="A67" s="1">
        <v>66</v>
      </c>
      <c r="B67" s="1"/>
      <c r="C67" s="10"/>
      <c r="D67" s="1"/>
      <c r="E67" s="1"/>
      <c r="F67" s="15"/>
      <c r="G67" s="2"/>
      <c r="H67" s="3"/>
      <c r="I67" s="2"/>
      <c r="J67" s="4">
        <f t="shared" si="3"/>
        <v>0</v>
      </c>
      <c r="K67" s="1">
        <v>1</v>
      </c>
      <c r="L67" s="4">
        <f t="shared" si="4"/>
        <v>0</v>
      </c>
      <c r="M67" s="1"/>
      <c r="N67" s="4"/>
      <c r="O67" s="1"/>
    </row>
    <row r="68" spans="1:15" x14ac:dyDescent="0.25">
      <c r="A68" s="1">
        <v>67</v>
      </c>
      <c r="B68" s="1"/>
      <c r="C68" s="10"/>
      <c r="D68" s="1"/>
      <c r="E68" s="1"/>
      <c r="F68" s="15"/>
      <c r="G68" s="2"/>
      <c r="H68" s="3"/>
      <c r="I68" s="2"/>
      <c r="J68" s="4">
        <f t="shared" si="3"/>
        <v>0</v>
      </c>
      <c r="K68" s="1">
        <v>1</v>
      </c>
      <c r="L68" s="4">
        <f t="shared" si="4"/>
        <v>0</v>
      </c>
      <c r="M68" s="1"/>
      <c r="N68" s="4"/>
      <c r="O68" s="1"/>
    </row>
    <row r="69" spans="1:15" x14ac:dyDescent="0.25">
      <c r="A69" s="1">
        <v>68</v>
      </c>
      <c r="B69" s="1"/>
      <c r="C69" s="10"/>
      <c r="D69" s="1"/>
      <c r="E69" s="1"/>
      <c r="F69" s="15"/>
      <c r="G69" s="2"/>
      <c r="H69" s="3"/>
      <c r="I69" s="2"/>
      <c r="J69" s="4">
        <f t="shared" ref="J69:J132" si="5">G69-I69</f>
        <v>0</v>
      </c>
      <c r="K69" s="1">
        <v>1</v>
      </c>
      <c r="L69" s="4">
        <f t="shared" si="4"/>
        <v>0</v>
      </c>
      <c r="M69" s="1"/>
      <c r="N69" s="4"/>
      <c r="O69" s="1"/>
    </row>
    <row r="70" spans="1:15" x14ac:dyDescent="0.25">
      <c r="A70" s="1">
        <v>69</v>
      </c>
      <c r="B70" s="1"/>
      <c r="C70" s="10"/>
      <c r="D70" s="1"/>
      <c r="E70" s="1"/>
      <c r="F70" s="15"/>
      <c r="G70" s="2"/>
      <c r="H70" s="3"/>
      <c r="I70" s="2"/>
      <c r="J70" s="4">
        <f t="shared" si="5"/>
        <v>0</v>
      </c>
      <c r="K70" s="1">
        <v>1</v>
      </c>
      <c r="L70" s="4">
        <f t="shared" si="4"/>
        <v>0</v>
      </c>
      <c r="M70" s="1"/>
      <c r="N70" s="4"/>
      <c r="O70" s="1"/>
    </row>
    <row r="71" spans="1:15" x14ac:dyDescent="0.25">
      <c r="A71" s="1">
        <v>70</v>
      </c>
      <c r="B71" s="1"/>
      <c r="C71" s="10"/>
      <c r="D71" s="1"/>
      <c r="E71" s="1"/>
      <c r="F71" s="15"/>
      <c r="G71" s="2"/>
      <c r="H71" s="3"/>
      <c r="I71" s="2"/>
      <c r="J71" s="4">
        <f t="shared" si="5"/>
        <v>0</v>
      </c>
      <c r="K71" s="1">
        <v>1</v>
      </c>
      <c r="L71" s="4">
        <f t="shared" si="4"/>
        <v>0</v>
      </c>
      <c r="M71" s="1"/>
      <c r="N71" s="4"/>
      <c r="O71" s="1"/>
    </row>
    <row r="72" spans="1:15" x14ac:dyDescent="0.25">
      <c r="A72" s="1">
        <v>71</v>
      </c>
      <c r="B72" s="1"/>
      <c r="C72" s="10"/>
      <c r="D72" s="1"/>
      <c r="E72" s="1"/>
      <c r="F72" s="15"/>
      <c r="G72" s="2"/>
      <c r="H72" s="3"/>
      <c r="I72" s="2"/>
      <c r="J72" s="4">
        <f t="shared" si="5"/>
        <v>0</v>
      </c>
      <c r="K72" s="1">
        <v>1</v>
      </c>
      <c r="L72" s="4">
        <f t="shared" si="4"/>
        <v>0</v>
      </c>
      <c r="M72" s="1"/>
      <c r="N72" s="4"/>
      <c r="O72" s="1"/>
    </row>
    <row r="73" spans="1:15" x14ac:dyDescent="0.25">
      <c r="A73" s="1">
        <v>72</v>
      </c>
      <c r="B73" s="1"/>
      <c r="C73" s="10"/>
      <c r="D73" s="1"/>
      <c r="E73" s="1"/>
      <c r="F73" s="15"/>
      <c r="G73" s="2"/>
      <c r="H73" s="3"/>
      <c r="I73" s="2"/>
      <c r="J73" s="4">
        <f t="shared" si="5"/>
        <v>0</v>
      </c>
      <c r="K73" s="1">
        <v>1</v>
      </c>
      <c r="L73" s="4">
        <f t="shared" si="4"/>
        <v>0</v>
      </c>
      <c r="M73" s="1"/>
      <c r="N73" s="4"/>
      <c r="O73" s="1"/>
    </row>
    <row r="74" spans="1:15" x14ac:dyDescent="0.25">
      <c r="A74" s="1">
        <v>73</v>
      </c>
      <c r="B74" s="1"/>
      <c r="C74" s="10"/>
      <c r="D74" s="1"/>
      <c r="E74" s="1"/>
      <c r="F74" s="15"/>
      <c r="G74" s="2"/>
      <c r="H74" s="3"/>
      <c r="I74" s="2"/>
      <c r="J74" s="4">
        <f t="shared" si="5"/>
        <v>0</v>
      </c>
      <c r="K74" s="1">
        <v>1</v>
      </c>
      <c r="L74" s="4">
        <f t="shared" si="4"/>
        <v>0</v>
      </c>
      <c r="M74" s="1"/>
      <c r="N74" s="4"/>
      <c r="O74" s="1"/>
    </row>
    <row r="75" spans="1:15" x14ac:dyDescent="0.25">
      <c r="A75" s="1">
        <v>74</v>
      </c>
      <c r="B75" s="1"/>
      <c r="C75" s="10"/>
      <c r="D75" s="1"/>
      <c r="E75" s="1"/>
      <c r="F75" s="15"/>
      <c r="G75" s="2"/>
      <c r="H75" s="3"/>
      <c r="I75" s="2"/>
      <c r="J75" s="4">
        <f t="shared" si="5"/>
        <v>0</v>
      </c>
      <c r="K75" s="1">
        <v>1</v>
      </c>
      <c r="L75" s="4">
        <f t="shared" si="4"/>
        <v>0</v>
      </c>
      <c r="M75" s="1"/>
      <c r="N75" s="4"/>
      <c r="O75" s="1"/>
    </row>
    <row r="76" spans="1:15" x14ac:dyDescent="0.25">
      <c r="A76" s="1">
        <v>75</v>
      </c>
      <c r="B76" s="1"/>
      <c r="C76" s="10"/>
      <c r="D76" s="1"/>
      <c r="E76" s="1"/>
      <c r="F76" s="15"/>
      <c r="G76" s="2"/>
      <c r="H76" s="3"/>
      <c r="I76" s="2"/>
      <c r="J76" s="4">
        <f t="shared" si="5"/>
        <v>0</v>
      </c>
      <c r="K76" s="1">
        <v>1</v>
      </c>
      <c r="L76" s="4">
        <f t="shared" si="4"/>
        <v>0</v>
      </c>
      <c r="M76" s="1"/>
      <c r="N76" s="4"/>
      <c r="O76" s="1"/>
    </row>
    <row r="77" spans="1:15" x14ac:dyDescent="0.25">
      <c r="A77" s="1">
        <v>76</v>
      </c>
      <c r="B77" s="1"/>
      <c r="C77" s="10"/>
      <c r="D77" s="1"/>
      <c r="E77" s="1"/>
      <c r="F77" s="15"/>
      <c r="G77" s="2"/>
      <c r="H77" s="3"/>
      <c r="I77" s="2"/>
      <c r="J77" s="4">
        <f t="shared" si="5"/>
        <v>0</v>
      </c>
      <c r="K77" s="1">
        <v>1</v>
      </c>
      <c r="L77" s="4">
        <f t="shared" si="4"/>
        <v>0</v>
      </c>
      <c r="M77" s="1"/>
      <c r="N77" s="4"/>
      <c r="O77" s="1"/>
    </row>
    <row r="78" spans="1:15" x14ac:dyDescent="0.25">
      <c r="A78" s="1">
        <v>77</v>
      </c>
      <c r="B78" s="1"/>
      <c r="C78" s="10"/>
      <c r="D78" s="1"/>
      <c r="E78" s="1"/>
      <c r="F78" s="15"/>
      <c r="G78" s="2"/>
      <c r="H78" s="3"/>
      <c r="I78" s="2"/>
      <c r="J78" s="4">
        <f t="shared" si="5"/>
        <v>0</v>
      </c>
      <c r="K78" s="1">
        <v>1</v>
      </c>
      <c r="L78" s="4">
        <f t="shared" si="4"/>
        <v>0</v>
      </c>
      <c r="M78" s="1"/>
      <c r="N78" s="4"/>
      <c r="O78" s="1"/>
    </row>
    <row r="79" spans="1:15" x14ac:dyDescent="0.25">
      <c r="A79" s="1">
        <v>78</v>
      </c>
      <c r="B79" s="1"/>
      <c r="C79" s="10"/>
      <c r="D79" s="1"/>
      <c r="E79" s="1"/>
      <c r="F79" s="15"/>
      <c r="G79" s="2"/>
      <c r="H79" s="3"/>
      <c r="I79" s="2"/>
      <c r="J79" s="4">
        <f t="shared" si="5"/>
        <v>0</v>
      </c>
      <c r="K79" s="1">
        <v>1</v>
      </c>
      <c r="L79" s="4">
        <f t="shared" si="4"/>
        <v>0</v>
      </c>
      <c r="M79" s="1"/>
      <c r="N79" s="4"/>
      <c r="O79" s="1"/>
    </row>
    <row r="80" spans="1:15" x14ac:dyDescent="0.25">
      <c r="A80" s="1">
        <v>79</v>
      </c>
      <c r="B80" s="1"/>
      <c r="C80" s="10"/>
      <c r="D80" s="1"/>
      <c r="E80" s="1"/>
      <c r="F80" s="15"/>
      <c r="G80" s="2"/>
      <c r="H80" s="3"/>
      <c r="I80" s="2"/>
      <c r="J80" s="4">
        <f t="shared" si="5"/>
        <v>0</v>
      </c>
      <c r="K80" s="1">
        <v>1</v>
      </c>
      <c r="L80" s="4">
        <f t="shared" si="4"/>
        <v>0</v>
      </c>
      <c r="M80" s="1"/>
      <c r="N80" s="4"/>
      <c r="O80" s="1"/>
    </row>
    <row r="81" spans="1:15" x14ac:dyDescent="0.25">
      <c r="A81" s="1">
        <v>80</v>
      </c>
      <c r="B81" s="1"/>
      <c r="C81" s="10"/>
      <c r="D81" s="1"/>
      <c r="E81" s="1"/>
      <c r="F81" s="15"/>
      <c r="G81" s="2"/>
      <c r="H81" s="3"/>
      <c r="I81" s="2"/>
      <c r="J81" s="4">
        <f t="shared" si="5"/>
        <v>0</v>
      </c>
      <c r="K81" s="1">
        <v>1</v>
      </c>
      <c r="L81" s="4">
        <f t="shared" si="4"/>
        <v>0</v>
      </c>
      <c r="M81" s="1"/>
      <c r="N81" s="4"/>
      <c r="O81" s="1"/>
    </row>
    <row r="82" spans="1:15" x14ac:dyDescent="0.25">
      <c r="A82" s="1">
        <v>81</v>
      </c>
      <c r="B82" s="1"/>
      <c r="C82" s="10"/>
      <c r="D82" s="1"/>
      <c r="E82" s="1"/>
      <c r="F82" s="15"/>
      <c r="G82" s="2"/>
      <c r="H82" s="3"/>
      <c r="I82" s="2"/>
      <c r="J82" s="4">
        <f t="shared" si="5"/>
        <v>0</v>
      </c>
      <c r="K82" s="1">
        <v>1</v>
      </c>
      <c r="L82" s="4">
        <f t="shared" si="4"/>
        <v>0</v>
      </c>
      <c r="M82" s="1"/>
      <c r="N82" s="4"/>
      <c r="O82" s="1"/>
    </row>
    <row r="83" spans="1:15" x14ac:dyDescent="0.25">
      <c r="A83" s="1">
        <v>82</v>
      </c>
      <c r="B83" s="1"/>
      <c r="C83" s="10"/>
      <c r="D83" s="1"/>
      <c r="E83" s="1"/>
      <c r="F83" s="15"/>
      <c r="G83" s="2"/>
      <c r="H83" s="3"/>
      <c r="I83" s="2"/>
      <c r="J83" s="4">
        <f t="shared" si="5"/>
        <v>0</v>
      </c>
      <c r="K83" s="1">
        <v>1</v>
      </c>
      <c r="L83" s="4">
        <f t="shared" si="4"/>
        <v>0</v>
      </c>
      <c r="M83" s="1"/>
      <c r="N83" s="4"/>
      <c r="O83" s="1"/>
    </row>
    <row r="84" spans="1:15" x14ac:dyDescent="0.25">
      <c r="A84" s="1">
        <v>83</v>
      </c>
      <c r="B84" s="1"/>
      <c r="C84" s="10"/>
      <c r="D84" s="1"/>
      <c r="E84" s="1"/>
      <c r="F84" s="15"/>
      <c r="G84" s="2"/>
      <c r="H84" s="3"/>
      <c r="I84" s="2"/>
      <c r="J84" s="4">
        <f t="shared" si="5"/>
        <v>0</v>
      </c>
      <c r="K84" s="1">
        <v>1</v>
      </c>
      <c r="L84" s="4">
        <f t="shared" si="4"/>
        <v>0</v>
      </c>
      <c r="M84" s="1"/>
      <c r="N84" s="4"/>
      <c r="O84" s="1"/>
    </row>
    <row r="85" spans="1:15" x14ac:dyDescent="0.25">
      <c r="A85" s="1">
        <v>84</v>
      </c>
      <c r="B85" s="1"/>
      <c r="C85" s="10"/>
      <c r="D85" s="1"/>
      <c r="E85" s="1"/>
      <c r="F85" s="15"/>
      <c r="G85" s="2"/>
      <c r="H85" s="3"/>
      <c r="I85" s="2"/>
      <c r="J85" s="4">
        <f t="shared" si="5"/>
        <v>0</v>
      </c>
      <c r="K85" s="1">
        <v>1</v>
      </c>
      <c r="L85" s="4">
        <f t="shared" si="4"/>
        <v>0</v>
      </c>
      <c r="M85" s="1"/>
      <c r="N85" s="4"/>
      <c r="O85" s="1"/>
    </row>
    <row r="86" spans="1:15" x14ac:dyDescent="0.25">
      <c r="A86" s="1">
        <v>85</v>
      </c>
      <c r="B86" s="1"/>
      <c r="C86" s="10"/>
      <c r="D86" s="1"/>
      <c r="E86" s="1"/>
      <c r="F86" s="15"/>
      <c r="G86" s="2"/>
      <c r="H86" s="3"/>
      <c r="I86" s="2"/>
      <c r="J86" s="4">
        <f t="shared" si="5"/>
        <v>0</v>
      </c>
      <c r="K86" s="1">
        <v>1</v>
      </c>
      <c r="L86" s="4">
        <f t="shared" si="4"/>
        <v>0</v>
      </c>
      <c r="M86" s="1"/>
      <c r="N86" s="4"/>
      <c r="O86" s="1"/>
    </row>
    <row r="87" spans="1:15" x14ac:dyDescent="0.25">
      <c r="A87" s="1">
        <v>86</v>
      </c>
      <c r="B87" s="1"/>
      <c r="C87" s="10"/>
      <c r="D87" s="1"/>
      <c r="E87" s="1"/>
      <c r="F87" s="15"/>
      <c r="G87" s="2"/>
      <c r="H87" s="3"/>
      <c r="I87" s="2"/>
      <c r="J87" s="4">
        <f t="shared" si="5"/>
        <v>0</v>
      </c>
      <c r="K87" s="1">
        <v>1</v>
      </c>
      <c r="L87" s="4">
        <f t="shared" si="4"/>
        <v>0</v>
      </c>
      <c r="M87" s="1"/>
      <c r="N87" s="4"/>
      <c r="O87" s="1"/>
    </row>
    <row r="88" spans="1:15" x14ac:dyDescent="0.25">
      <c r="A88" s="1">
        <v>87</v>
      </c>
      <c r="B88" s="1"/>
      <c r="C88" s="10"/>
      <c r="D88" s="1"/>
      <c r="E88" s="1"/>
      <c r="F88" s="15"/>
      <c r="G88" s="2"/>
      <c r="H88" s="3"/>
      <c r="I88" s="2"/>
      <c r="J88" s="4">
        <f t="shared" si="5"/>
        <v>0</v>
      </c>
      <c r="K88" s="1">
        <v>1</v>
      </c>
      <c r="L88" s="4">
        <f t="shared" si="4"/>
        <v>0</v>
      </c>
      <c r="M88" s="1"/>
      <c r="N88" s="4"/>
      <c r="O88" s="1"/>
    </row>
    <row r="89" spans="1:15" x14ac:dyDescent="0.25">
      <c r="A89" s="1">
        <v>88</v>
      </c>
      <c r="B89" s="1"/>
      <c r="C89" s="10"/>
      <c r="D89" s="1"/>
      <c r="E89" s="1"/>
      <c r="F89" s="15"/>
      <c r="G89" s="2"/>
      <c r="H89" s="3"/>
      <c r="I89" s="2"/>
      <c r="J89" s="4">
        <f t="shared" si="5"/>
        <v>0</v>
      </c>
      <c r="K89" s="1">
        <v>1</v>
      </c>
      <c r="L89" s="4">
        <f t="shared" si="4"/>
        <v>0</v>
      </c>
      <c r="M89" s="1"/>
      <c r="N89" s="4"/>
      <c r="O89" s="1"/>
    </row>
    <row r="90" spans="1:15" x14ac:dyDescent="0.25">
      <c r="A90" s="1">
        <v>89</v>
      </c>
      <c r="B90" s="1"/>
      <c r="C90" s="10"/>
      <c r="D90" s="1"/>
      <c r="E90" s="1"/>
      <c r="F90" s="15"/>
      <c r="G90" s="2"/>
      <c r="H90" s="3"/>
      <c r="I90" s="2"/>
      <c r="J90" s="4">
        <f t="shared" si="5"/>
        <v>0</v>
      </c>
      <c r="K90" s="1">
        <v>1</v>
      </c>
      <c r="L90" s="4">
        <f t="shared" si="4"/>
        <v>0</v>
      </c>
      <c r="M90" s="1"/>
      <c r="N90" s="4"/>
      <c r="O90" s="1"/>
    </row>
    <row r="91" spans="1:15" x14ac:dyDescent="0.25">
      <c r="A91" s="1">
        <v>90</v>
      </c>
      <c r="B91" s="1"/>
      <c r="C91" s="10"/>
      <c r="D91" s="1"/>
      <c r="E91" s="1"/>
      <c r="F91" s="15"/>
      <c r="G91" s="2"/>
      <c r="H91" s="3"/>
      <c r="I91" s="2"/>
      <c r="J91" s="4">
        <f t="shared" si="5"/>
        <v>0</v>
      </c>
      <c r="K91" s="1">
        <v>1</v>
      </c>
      <c r="L91" s="4">
        <f t="shared" si="4"/>
        <v>0</v>
      </c>
      <c r="M91" s="1"/>
      <c r="N91" s="4"/>
      <c r="O91" s="1"/>
    </row>
    <row r="92" spans="1:15" x14ac:dyDescent="0.25">
      <c r="A92" s="1">
        <v>91</v>
      </c>
      <c r="B92" s="1"/>
      <c r="C92" s="10"/>
      <c r="D92" s="1"/>
      <c r="E92" s="1"/>
      <c r="F92" s="15"/>
      <c r="G92" s="2"/>
      <c r="H92" s="3"/>
      <c r="I92" s="2"/>
      <c r="J92" s="4">
        <f t="shared" si="5"/>
        <v>0</v>
      </c>
      <c r="K92" s="1">
        <v>1</v>
      </c>
      <c r="L92" s="4">
        <f t="shared" si="4"/>
        <v>0</v>
      </c>
      <c r="M92" s="1"/>
      <c r="N92" s="4"/>
      <c r="O92" s="1"/>
    </row>
    <row r="93" spans="1:15" x14ac:dyDescent="0.25">
      <c r="A93" s="1">
        <v>92</v>
      </c>
      <c r="B93" s="1"/>
      <c r="C93" s="10"/>
      <c r="D93" s="1"/>
      <c r="E93" s="1"/>
      <c r="F93" s="15"/>
      <c r="G93" s="2"/>
      <c r="H93" s="3"/>
      <c r="I93" s="2"/>
      <c r="J93" s="4">
        <f t="shared" si="5"/>
        <v>0</v>
      </c>
      <c r="K93" s="1">
        <v>1</v>
      </c>
      <c r="L93" s="4">
        <f t="shared" si="4"/>
        <v>0</v>
      </c>
      <c r="M93" s="1"/>
      <c r="N93" s="4"/>
      <c r="O93" s="1"/>
    </row>
    <row r="94" spans="1:15" x14ac:dyDescent="0.25">
      <c r="A94" s="1">
        <v>93</v>
      </c>
      <c r="B94" s="1"/>
      <c r="C94" s="10"/>
      <c r="D94" s="1"/>
      <c r="E94" s="1"/>
      <c r="F94" s="15"/>
      <c r="G94" s="2"/>
      <c r="H94" s="3"/>
      <c r="I94" s="2"/>
      <c r="J94" s="4">
        <f t="shared" si="5"/>
        <v>0</v>
      </c>
      <c r="K94" s="1">
        <v>1</v>
      </c>
      <c r="L94" s="4">
        <f t="shared" si="4"/>
        <v>0</v>
      </c>
      <c r="M94" s="1"/>
      <c r="N94" s="4"/>
      <c r="O94" s="1"/>
    </row>
    <row r="95" spans="1:15" x14ac:dyDescent="0.25">
      <c r="A95" s="1">
        <v>94</v>
      </c>
      <c r="B95" s="1"/>
      <c r="C95" s="10"/>
      <c r="D95" s="1"/>
      <c r="E95" s="1"/>
      <c r="F95" s="15"/>
      <c r="G95" s="2"/>
      <c r="H95" s="3"/>
      <c r="I95" s="2"/>
      <c r="J95" s="4">
        <f t="shared" si="5"/>
        <v>0</v>
      </c>
      <c r="K95" s="1">
        <v>1</v>
      </c>
      <c r="L95" s="4">
        <f t="shared" si="4"/>
        <v>0</v>
      </c>
      <c r="M95" s="1"/>
      <c r="N95" s="4"/>
      <c r="O95" s="1"/>
    </row>
    <row r="96" spans="1:15" x14ac:dyDescent="0.25">
      <c r="A96" s="1">
        <v>95</v>
      </c>
      <c r="B96" s="1"/>
      <c r="C96" s="10"/>
      <c r="D96" s="1"/>
      <c r="E96" s="1"/>
      <c r="F96" s="15"/>
      <c r="G96" s="2"/>
      <c r="H96" s="3"/>
      <c r="I96" s="2"/>
      <c r="J96" s="4">
        <f t="shared" si="5"/>
        <v>0</v>
      </c>
      <c r="K96" s="1">
        <v>1</v>
      </c>
      <c r="L96" s="4">
        <f t="shared" si="4"/>
        <v>0</v>
      </c>
      <c r="M96" s="1"/>
      <c r="N96" s="4"/>
      <c r="O96" s="1"/>
    </row>
    <row r="97" spans="1:15" x14ac:dyDescent="0.25">
      <c r="A97" s="1">
        <v>96</v>
      </c>
      <c r="B97" s="1"/>
      <c r="C97" s="10"/>
      <c r="D97" s="1"/>
      <c r="E97" s="1"/>
      <c r="F97" s="15"/>
      <c r="G97" s="2"/>
      <c r="H97" s="3"/>
      <c r="I97" s="2"/>
      <c r="J97" s="4">
        <f t="shared" si="5"/>
        <v>0</v>
      </c>
      <c r="K97" s="1">
        <v>1</v>
      </c>
      <c r="L97" s="4">
        <f t="shared" si="4"/>
        <v>0</v>
      </c>
      <c r="M97" s="1"/>
      <c r="N97" s="4"/>
      <c r="O97" s="1"/>
    </row>
    <row r="98" spans="1:15" x14ac:dyDescent="0.25">
      <c r="A98" s="1">
        <v>97</v>
      </c>
      <c r="B98" s="1"/>
      <c r="C98" s="10"/>
      <c r="D98" s="1"/>
      <c r="E98" s="1"/>
      <c r="F98" s="15"/>
      <c r="G98" s="2"/>
      <c r="H98" s="3"/>
      <c r="I98" s="2"/>
      <c r="J98" s="4">
        <f t="shared" si="5"/>
        <v>0</v>
      </c>
      <c r="K98" s="1">
        <v>1</v>
      </c>
      <c r="L98" s="4">
        <f t="shared" si="4"/>
        <v>0</v>
      </c>
      <c r="M98" s="1"/>
      <c r="N98" s="4"/>
      <c r="O98" s="1"/>
    </row>
    <row r="99" spans="1:15" x14ac:dyDescent="0.25">
      <c r="A99" s="1">
        <v>98</v>
      </c>
      <c r="B99" s="1"/>
      <c r="C99" s="10"/>
      <c r="D99" s="1"/>
      <c r="E99" s="1"/>
      <c r="F99" s="15"/>
      <c r="G99" s="2"/>
      <c r="H99" s="3"/>
      <c r="I99" s="2"/>
      <c r="J99" s="4">
        <f t="shared" si="5"/>
        <v>0</v>
      </c>
      <c r="K99" s="1">
        <v>1</v>
      </c>
      <c r="L99" s="4">
        <f t="shared" si="4"/>
        <v>0</v>
      </c>
      <c r="M99" s="1"/>
      <c r="N99" s="4"/>
      <c r="O99" s="1"/>
    </row>
    <row r="100" spans="1:15" x14ac:dyDescent="0.25">
      <c r="A100" s="1">
        <v>99</v>
      </c>
      <c r="B100" s="1"/>
      <c r="C100" s="10"/>
      <c r="D100" s="1"/>
      <c r="E100" s="1"/>
      <c r="F100" s="15"/>
      <c r="G100" s="2"/>
      <c r="H100" s="3"/>
      <c r="I100" s="2"/>
      <c r="J100" s="4">
        <f t="shared" si="5"/>
        <v>0</v>
      </c>
      <c r="K100" s="1">
        <v>1</v>
      </c>
      <c r="L100" s="4">
        <f t="shared" si="4"/>
        <v>0</v>
      </c>
      <c r="M100" s="1"/>
      <c r="N100" s="4"/>
      <c r="O100" s="1"/>
    </row>
    <row r="101" spans="1:15" x14ac:dyDescent="0.25">
      <c r="A101" s="1">
        <v>100</v>
      </c>
      <c r="B101" s="1"/>
      <c r="C101" s="10"/>
      <c r="D101" s="1"/>
      <c r="E101" s="1"/>
      <c r="F101" s="15"/>
      <c r="G101" s="2"/>
      <c r="H101" s="3"/>
      <c r="I101" s="2"/>
      <c r="J101" s="4">
        <f t="shared" si="5"/>
        <v>0</v>
      </c>
      <c r="K101" s="1">
        <v>1</v>
      </c>
      <c r="L101" s="4">
        <f t="shared" si="4"/>
        <v>0</v>
      </c>
      <c r="M101" s="1"/>
      <c r="N101" s="4"/>
      <c r="O101" s="1"/>
    </row>
    <row r="102" spans="1:15" x14ac:dyDescent="0.25">
      <c r="A102" s="1">
        <v>101</v>
      </c>
      <c r="B102" s="1"/>
      <c r="C102" s="10"/>
      <c r="D102" s="1"/>
      <c r="E102" s="1"/>
      <c r="F102" s="15"/>
      <c r="G102" s="2"/>
      <c r="H102" s="3"/>
      <c r="I102" s="2"/>
      <c r="J102" s="4">
        <f t="shared" si="5"/>
        <v>0</v>
      </c>
      <c r="K102" s="1">
        <v>1</v>
      </c>
      <c r="L102" s="4">
        <f t="shared" si="4"/>
        <v>0</v>
      </c>
      <c r="M102" s="1"/>
      <c r="N102" s="4"/>
      <c r="O102" s="1"/>
    </row>
    <row r="103" spans="1:15" x14ac:dyDescent="0.25">
      <c r="A103" s="1">
        <v>102</v>
      </c>
      <c r="B103" s="1"/>
      <c r="C103" s="10"/>
      <c r="D103" s="1"/>
      <c r="E103" s="1"/>
      <c r="F103" s="15"/>
      <c r="G103" s="2"/>
      <c r="H103" s="3"/>
      <c r="I103" s="2"/>
      <c r="J103" s="4">
        <f t="shared" si="5"/>
        <v>0</v>
      </c>
      <c r="K103" s="1">
        <v>1</v>
      </c>
      <c r="L103" s="4">
        <f t="shared" si="4"/>
        <v>0</v>
      </c>
      <c r="M103" s="1"/>
      <c r="N103" s="4"/>
      <c r="O103" s="1"/>
    </row>
    <row r="104" spans="1:15" x14ac:dyDescent="0.25">
      <c r="A104" s="1">
        <v>103</v>
      </c>
      <c r="B104" s="1"/>
      <c r="C104" s="10"/>
      <c r="D104" s="1"/>
      <c r="E104" s="1"/>
      <c r="F104" s="15"/>
      <c r="G104" s="2"/>
      <c r="H104" s="3"/>
      <c r="I104" s="2"/>
      <c r="J104" s="4">
        <f t="shared" si="5"/>
        <v>0</v>
      </c>
      <c r="K104" s="1">
        <v>1</v>
      </c>
      <c r="L104" s="4">
        <f t="shared" si="4"/>
        <v>0</v>
      </c>
      <c r="M104" s="1"/>
      <c r="N104" s="4"/>
      <c r="O104" s="1"/>
    </row>
    <row r="105" spans="1:15" x14ac:dyDescent="0.25">
      <c r="A105" s="1">
        <v>104</v>
      </c>
      <c r="B105" s="1"/>
      <c r="C105" s="10"/>
      <c r="D105" s="1"/>
      <c r="E105" s="11"/>
      <c r="F105" s="15"/>
      <c r="G105" s="2"/>
      <c r="H105" s="3"/>
      <c r="I105" s="2"/>
      <c r="J105" s="4">
        <f t="shared" si="5"/>
        <v>0</v>
      </c>
      <c r="K105" s="1">
        <v>1</v>
      </c>
      <c r="L105" s="4">
        <f t="shared" si="4"/>
        <v>0</v>
      </c>
      <c r="M105" s="1"/>
      <c r="N105" s="4"/>
      <c r="O105" s="1"/>
    </row>
    <row r="106" spans="1:15" x14ac:dyDescent="0.25">
      <c r="A106" s="1">
        <v>105</v>
      </c>
      <c r="B106" s="1"/>
      <c r="C106" s="10"/>
      <c r="D106" s="1"/>
      <c r="E106" s="1"/>
      <c r="F106" s="15"/>
      <c r="G106" s="2"/>
      <c r="H106" s="3"/>
      <c r="I106" s="2"/>
      <c r="J106" s="4">
        <f t="shared" si="5"/>
        <v>0</v>
      </c>
      <c r="K106" s="1">
        <v>1</v>
      </c>
      <c r="L106" s="4">
        <f t="shared" si="4"/>
        <v>0</v>
      </c>
      <c r="M106" s="1"/>
      <c r="N106" s="4"/>
      <c r="O106" s="1"/>
    </row>
    <row r="107" spans="1:15" x14ac:dyDescent="0.25">
      <c r="A107" s="1">
        <v>106</v>
      </c>
      <c r="B107" s="1"/>
      <c r="C107" s="10"/>
      <c r="D107" s="1"/>
      <c r="E107" s="11"/>
      <c r="F107" s="15"/>
      <c r="G107" s="2"/>
      <c r="H107" s="3"/>
      <c r="I107" s="2"/>
      <c r="J107" s="4">
        <f t="shared" si="5"/>
        <v>0</v>
      </c>
      <c r="K107" s="1">
        <v>1</v>
      </c>
      <c r="L107" s="4">
        <f t="shared" si="4"/>
        <v>0</v>
      </c>
      <c r="M107" s="1"/>
      <c r="N107" s="4"/>
      <c r="O107" s="1"/>
    </row>
    <row r="108" spans="1:15" x14ac:dyDescent="0.25">
      <c r="A108" s="1">
        <v>107</v>
      </c>
      <c r="B108" s="1"/>
      <c r="C108" s="10"/>
      <c r="D108" s="1"/>
      <c r="E108" s="1"/>
      <c r="F108" s="15"/>
      <c r="G108" s="2"/>
      <c r="H108" s="3"/>
      <c r="I108" s="2"/>
      <c r="J108" s="4">
        <f t="shared" si="5"/>
        <v>0</v>
      </c>
      <c r="K108" s="1">
        <v>1</v>
      </c>
      <c r="L108" s="4">
        <f t="shared" si="4"/>
        <v>0</v>
      </c>
      <c r="M108" s="1"/>
      <c r="N108" s="4"/>
      <c r="O108" s="1"/>
    </row>
    <row r="109" spans="1:15" x14ac:dyDescent="0.25">
      <c r="A109" s="1">
        <v>108</v>
      </c>
      <c r="B109" s="1"/>
      <c r="C109" s="10"/>
      <c r="D109" s="1"/>
      <c r="E109" s="11"/>
      <c r="F109" s="15"/>
      <c r="G109" s="2"/>
      <c r="H109" s="3"/>
      <c r="I109" s="2"/>
      <c r="J109" s="4">
        <f t="shared" si="5"/>
        <v>0</v>
      </c>
      <c r="K109" s="1">
        <v>1</v>
      </c>
      <c r="L109" s="4">
        <f t="shared" si="4"/>
        <v>0</v>
      </c>
      <c r="M109" s="1"/>
      <c r="N109" s="4"/>
      <c r="O109" s="1"/>
    </row>
    <row r="110" spans="1:15" x14ac:dyDescent="0.25">
      <c r="A110" s="1">
        <v>109</v>
      </c>
      <c r="B110" s="1"/>
      <c r="C110" s="10"/>
      <c r="D110" s="1"/>
      <c r="E110" s="1"/>
      <c r="F110" s="15"/>
      <c r="G110" s="2"/>
      <c r="H110" s="3"/>
      <c r="I110" s="2"/>
      <c r="J110" s="4">
        <f t="shared" si="5"/>
        <v>0</v>
      </c>
      <c r="K110" s="1">
        <v>1</v>
      </c>
      <c r="L110" s="4">
        <f t="shared" si="4"/>
        <v>0</v>
      </c>
      <c r="M110" s="1"/>
      <c r="N110" s="4"/>
      <c r="O110" s="1"/>
    </row>
    <row r="111" spans="1:15" x14ac:dyDescent="0.25">
      <c r="A111" s="1">
        <v>110</v>
      </c>
      <c r="B111" s="1"/>
      <c r="C111" s="10"/>
      <c r="D111" s="1"/>
      <c r="E111" s="11"/>
      <c r="F111" s="15"/>
      <c r="G111" s="2"/>
      <c r="H111" s="3"/>
      <c r="I111" s="2"/>
      <c r="J111" s="4">
        <f t="shared" si="5"/>
        <v>0</v>
      </c>
      <c r="K111" s="1">
        <v>1</v>
      </c>
      <c r="L111" s="4">
        <f t="shared" si="4"/>
        <v>0</v>
      </c>
      <c r="M111" s="1"/>
      <c r="N111" s="4"/>
      <c r="O111" s="1"/>
    </row>
    <row r="112" spans="1:15" x14ac:dyDescent="0.25">
      <c r="A112" s="1">
        <v>111</v>
      </c>
      <c r="B112" s="1"/>
      <c r="C112" s="10"/>
      <c r="D112" s="1"/>
      <c r="E112" s="1"/>
      <c r="F112" s="15"/>
      <c r="G112" s="2"/>
      <c r="H112" s="3"/>
      <c r="I112" s="2"/>
      <c r="J112" s="4">
        <f t="shared" si="5"/>
        <v>0</v>
      </c>
      <c r="K112" s="1">
        <v>1</v>
      </c>
      <c r="L112" s="4">
        <f t="shared" si="4"/>
        <v>0</v>
      </c>
      <c r="M112" s="1"/>
      <c r="N112" s="4"/>
      <c r="O112" s="1"/>
    </row>
    <row r="113" spans="1:15" x14ac:dyDescent="0.25">
      <c r="A113" s="1">
        <v>112</v>
      </c>
      <c r="B113" s="1"/>
      <c r="C113" s="10"/>
      <c r="D113" s="1"/>
      <c r="E113" s="11"/>
      <c r="F113" s="15"/>
      <c r="G113" s="2"/>
      <c r="H113" s="3"/>
      <c r="I113" s="2"/>
      <c r="J113" s="4">
        <f t="shared" si="5"/>
        <v>0</v>
      </c>
      <c r="K113" s="1">
        <v>1</v>
      </c>
      <c r="L113" s="4">
        <f t="shared" si="4"/>
        <v>0</v>
      </c>
      <c r="M113" s="1"/>
      <c r="N113" s="4"/>
      <c r="O113" s="1"/>
    </row>
    <row r="114" spans="1:15" x14ac:dyDescent="0.25">
      <c r="A114" s="1">
        <v>113</v>
      </c>
      <c r="B114" s="1"/>
      <c r="C114" s="10"/>
      <c r="D114" s="1"/>
      <c r="E114" s="1"/>
      <c r="F114" s="15"/>
      <c r="G114" s="2"/>
      <c r="H114" s="3"/>
      <c r="I114" s="2"/>
      <c r="J114" s="4">
        <f t="shared" si="5"/>
        <v>0</v>
      </c>
      <c r="K114" s="1">
        <v>1</v>
      </c>
      <c r="L114" s="4">
        <f t="shared" si="4"/>
        <v>0</v>
      </c>
      <c r="M114" s="1"/>
      <c r="N114" s="4"/>
      <c r="O114" s="1"/>
    </row>
    <row r="115" spans="1:15" x14ac:dyDescent="0.25">
      <c r="A115" s="1">
        <v>114</v>
      </c>
      <c r="B115" s="1"/>
      <c r="C115" s="10"/>
      <c r="D115" s="1"/>
      <c r="E115" s="11"/>
      <c r="F115" s="15"/>
      <c r="G115" s="2"/>
      <c r="H115" s="3"/>
      <c r="I115" s="2"/>
      <c r="J115" s="4">
        <f t="shared" si="5"/>
        <v>0</v>
      </c>
      <c r="K115" s="1">
        <v>1</v>
      </c>
      <c r="L115" s="4">
        <f t="shared" si="4"/>
        <v>0</v>
      </c>
      <c r="M115" s="1"/>
      <c r="N115" s="4"/>
      <c r="O115" s="1"/>
    </row>
    <row r="116" spans="1:15" x14ac:dyDescent="0.25">
      <c r="A116" s="1">
        <v>115</v>
      </c>
      <c r="B116" s="1"/>
      <c r="C116" s="10"/>
      <c r="D116" s="1"/>
      <c r="E116" s="1"/>
      <c r="F116" s="15"/>
      <c r="G116" s="2"/>
      <c r="H116" s="3"/>
      <c r="I116" s="2"/>
      <c r="J116" s="4">
        <f t="shared" si="5"/>
        <v>0</v>
      </c>
      <c r="K116" s="1">
        <v>1</v>
      </c>
      <c r="L116" s="4">
        <f t="shared" si="4"/>
        <v>0</v>
      </c>
      <c r="M116" s="1"/>
      <c r="N116" s="4"/>
      <c r="O116" s="1"/>
    </row>
    <row r="117" spans="1:15" x14ac:dyDescent="0.25">
      <c r="A117" s="1">
        <v>116</v>
      </c>
      <c r="B117" s="1"/>
      <c r="C117" s="10"/>
      <c r="D117" s="1"/>
      <c r="E117" s="11"/>
      <c r="F117" s="15"/>
      <c r="G117" s="2"/>
      <c r="H117" s="3"/>
      <c r="I117" s="2"/>
      <c r="J117" s="4">
        <f t="shared" si="5"/>
        <v>0</v>
      </c>
      <c r="K117" s="1">
        <v>1</v>
      </c>
      <c r="L117" s="4">
        <f t="shared" si="4"/>
        <v>0</v>
      </c>
      <c r="M117" s="1"/>
      <c r="N117" s="4"/>
      <c r="O117" s="1"/>
    </row>
    <row r="118" spans="1:15" x14ac:dyDescent="0.25">
      <c r="A118" s="1">
        <v>117</v>
      </c>
      <c r="B118" s="1"/>
      <c r="C118" s="10"/>
      <c r="D118" s="1"/>
      <c r="E118" s="1"/>
      <c r="F118" s="15"/>
      <c r="G118" s="2"/>
      <c r="H118" s="3"/>
      <c r="I118" s="2"/>
      <c r="J118" s="4">
        <f t="shared" si="5"/>
        <v>0</v>
      </c>
      <c r="K118" s="1">
        <v>1</v>
      </c>
      <c r="L118" s="4">
        <f t="shared" si="4"/>
        <v>0</v>
      </c>
      <c r="M118" s="1"/>
      <c r="N118" s="4"/>
      <c r="O118" s="1"/>
    </row>
    <row r="119" spans="1:15" x14ac:dyDescent="0.25">
      <c r="A119" s="1">
        <v>118</v>
      </c>
      <c r="B119" s="1"/>
      <c r="C119" s="10"/>
      <c r="D119" s="1"/>
      <c r="E119" s="11"/>
      <c r="F119" s="15"/>
      <c r="G119" s="2"/>
      <c r="H119" s="3"/>
      <c r="I119" s="2"/>
      <c r="J119" s="4">
        <f t="shared" si="5"/>
        <v>0</v>
      </c>
      <c r="K119" s="1">
        <v>1</v>
      </c>
      <c r="L119" s="4">
        <f t="shared" si="4"/>
        <v>0</v>
      </c>
      <c r="M119" s="1"/>
      <c r="N119" s="4"/>
      <c r="O119" s="1"/>
    </row>
    <row r="120" spans="1:15" x14ac:dyDescent="0.25">
      <c r="A120" s="1">
        <v>119</v>
      </c>
      <c r="B120" s="1"/>
      <c r="C120" s="10"/>
      <c r="D120" s="1"/>
      <c r="E120" s="1"/>
      <c r="F120" s="15"/>
      <c r="G120" s="2"/>
      <c r="H120" s="3"/>
      <c r="I120" s="2"/>
      <c r="J120" s="4">
        <f t="shared" si="5"/>
        <v>0</v>
      </c>
      <c r="K120" s="1">
        <v>1</v>
      </c>
      <c r="L120" s="4">
        <f t="shared" si="4"/>
        <v>0</v>
      </c>
      <c r="M120" s="1"/>
      <c r="N120" s="4"/>
      <c r="O120" s="1"/>
    </row>
    <row r="121" spans="1:15" x14ac:dyDescent="0.25">
      <c r="A121" s="1">
        <v>120</v>
      </c>
      <c r="B121" s="1"/>
      <c r="C121" s="10"/>
      <c r="D121" s="1"/>
      <c r="E121" s="1"/>
      <c r="F121" s="15"/>
      <c r="G121" s="2"/>
      <c r="H121" s="3"/>
      <c r="I121" s="2"/>
      <c r="J121" s="4">
        <f t="shared" si="5"/>
        <v>0</v>
      </c>
      <c r="K121" s="1">
        <v>1</v>
      </c>
      <c r="L121" s="4">
        <f t="shared" si="4"/>
        <v>0</v>
      </c>
      <c r="M121" s="1"/>
      <c r="N121" s="4"/>
      <c r="O121" s="1"/>
    </row>
    <row r="122" spans="1:15" x14ac:dyDescent="0.25">
      <c r="A122" s="1">
        <v>121</v>
      </c>
      <c r="B122" s="1"/>
      <c r="C122" s="10"/>
      <c r="D122" s="1"/>
      <c r="E122" s="1"/>
      <c r="F122" s="15"/>
      <c r="G122" s="2"/>
      <c r="H122" s="3"/>
      <c r="I122" s="2"/>
      <c r="J122" s="4">
        <f t="shared" si="5"/>
        <v>0</v>
      </c>
      <c r="K122" s="1">
        <v>1</v>
      </c>
      <c r="L122" s="4">
        <f t="shared" si="4"/>
        <v>0</v>
      </c>
      <c r="M122" s="1"/>
      <c r="N122" s="4"/>
      <c r="O122" s="1"/>
    </row>
    <row r="123" spans="1:15" x14ac:dyDescent="0.25">
      <c r="A123" s="1">
        <v>122</v>
      </c>
      <c r="B123" s="1"/>
      <c r="C123" s="10"/>
      <c r="D123" s="1"/>
      <c r="E123" s="1"/>
      <c r="F123" s="15"/>
      <c r="G123" s="2"/>
      <c r="H123" s="3"/>
      <c r="I123" s="2"/>
      <c r="J123" s="4">
        <f t="shared" si="5"/>
        <v>0</v>
      </c>
      <c r="K123" s="1">
        <v>1</v>
      </c>
      <c r="L123" s="4">
        <f t="shared" si="4"/>
        <v>0</v>
      </c>
      <c r="M123" s="1"/>
      <c r="N123" s="4"/>
      <c r="O123" s="1"/>
    </row>
    <row r="124" spans="1:15" x14ac:dyDescent="0.25">
      <c r="A124" s="1">
        <v>123</v>
      </c>
      <c r="B124" s="1"/>
      <c r="C124" s="10"/>
      <c r="D124" s="1"/>
      <c r="E124" s="11"/>
      <c r="F124" s="15"/>
      <c r="G124" s="2"/>
      <c r="H124" s="3"/>
      <c r="I124" s="2"/>
      <c r="J124" s="4">
        <f t="shared" si="5"/>
        <v>0</v>
      </c>
      <c r="K124" s="1">
        <v>1</v>
      </c>
      <c r="L124" s="4">
        <f t="shared" si="4"/>
        <v>0</v>
      </c>
      <c r="M124" s="1"/>
      <c r="N124" s="4"/>
      <c r="O124" s="1"/>
    </row>
    <row r="125" spans="1:15" x14ac:dyDescent="0.25">
      <c r="A125" s="1">
        <v>124</v>
      </c>
      <c r="B125" s="1"/>
      <c r="C125" s="10"/>
      <c r="D125" s="1"/>
      <c r="E125" s="1"/>
      <c r="F125" s="15"/>
      <c r="G125" s="2"/>
      <c r="H125" s="3"/>
      <c r="I125" s="2"/>
      <c r="J125" s="4">
        <f t="shared" si="5"/>
        <v>0</v>
      </c>
      <c r="K125" s="1">
        <v>1</v>
      </c>
      <c r="L125" s="4">
        <f t="shared" si="4"/>
        <v>0</v>
      </c>
      <c r="M125" s="1"/>
      <c r="N125" s="4"/>
      <c r="O125" s="1"/>
    </row>
    <row r="126" spans="1:15" x14ac:dyDescent="0.25">
      <c r="A126" s="1">
        <v>125</v>
      </c>
      <c r="B126" s="1"/>
      <c r="C126" s="10"/>
      <c r="D126" s="1"/>
      <c r="E126" s="11"/>
      <c r="F126" s="15"/>
      <c r="G126" s="2"/>
      <c r="H126" s="3"/>
      <c r="I126" s="2"/>
      <c r="J126" s="4">
        <f t="shared" si="5"/>
        <v>0</v>
      </c>
      <c r="K126" s="1">
        <v>1</v>
      </c>
      <c r="L126" s="4">
        <f t="shared" si="4"/>
        <v>0</v>
      </c>
      <c r="M126" s="1"/>
      <c r="N126" s="4"/>
      <c r="O126" s="1"/>
    </row>
    <row r="127" spans="1:15" x14ac:dyDescent="0.25">
      <c r="A127" s="1">
        <v>126</v>
      </c>
      <c r="B127" s="1"/>
      <c r="C127" s="10"/>
      <c r="D127" s="1"/>
      <c r="E127" s="1"/>
      <c r="F127" s="15"/>
      <c r="G127" s="2"/>
      <c r="H127" s="3"/>
      <c r="I127" s="2"/>
      <c r="J127" s="4">
        <f t="shared" si="5"/>
        <v>0</v>
      </c>
      <c r="K127" s="1">
        <v>1</v>
      </c>
      <c r="L127" s="4">
        <f t="shared" si="4"/>
        <v>0</v>
      </c>
      <c r="M127" s="1"/>
      <c r="N127" s="4"/>
      <c r="O127" s="1"/>
    </row>
    <row r="128" spans="1:15" x14ac:dyDescent="0.25">
      <c r="A128" s="1">
        <v>127</v>
      </c>
      <c r="B128" s="1"/>
      <c r="C128" s="10"/>
      <c r="D128" s="1"/>
      <c r="E128" s="11"/>
      <c r="F128" s="15"/>
      <c r="G128" s="2"/>
      <c r="H128" s="3"/>
      <c r="I128" s="2"/>
      <c r="J128" s="4">
        <f t="shared" si="5"/>
        <v>0</v>
      </c>
      <c r="K128" s="1">
        <v>1</v>
      </c>
      <c r="L128" s="4">
        <f t="shared" si="4"/>
        <v>0</v>
      </c>
      <c r="M128" s="1"/>
      <c r="N128" s="4"/>
      <c r="O128" s="1"/>
    </row>
    <row r="129" spans="1:15" x14ac:dyDescent="0.25">
      <c r="A129" s="1">
        <v>128</v>
      </c>
      <c r="B129" s="1"/>
      <c r="C129" s="10"/>
      <c r="D129" s="1"/>
      <c r="E129" s="1"/>
      <c r="F129" s="15"/>
      <c r="G129" s="2"/>
      <c r="H129" s="3"/>
      <c r="I129" s="2"/>
      <c r="J129" s="4">
        <f t="shared" si="5"/>
        <v>0</v>
      </c>
      <c r="K129" s="1">
        <v>1</v>
      </c>
      <c r="L129" s="4">
        <f t="shared" si="4"/>
        <v>0</v>
      </c>
      <c r="M129" s="1"/>
      <c r="N129" s="4"/>
      <c r="O129" s="1"/>
    </row>
    <row r="130" spans="1:15" x14ac:dyDescent="0.25">
      <c r="A130" s="1">
        <v>129</v>
      </c>
      <c r="B130" s="1"/>
      <c r="C130" s="10"/>
      <c r="D130" s="1"/>
      <c r="E130" s="11"/>
      <c r="F130" s="15"/>
      <c r="G130" s="2"/>
      <c r="H130" s="3"/>
      <c r="I130" s="2"/>
      <c r="J130" s="4">
        <f t="shared" si="5"/>
        <v>0</v>
      </c>
      <c r="K130" s="1">
        <v>1</v>
      </c>
      <c r="L130" s="4">
        <f t="shared" ref="L130:L193" si="6">(G130-I130-D130)*K130</f>
        <v>0</v>
      </c>
      <c r="M130" s="1"/>
      <c r="N130" s="4"/>
      <c r="O130" s="1"/>
    </row>
    <row r="131" spans="1:15" x14ac:dyDescent="0.25">
      <c r="A131" s="1">
        <v>130</v>
      </c>
      <c r="B131" s="1"/>
      <c r="C131" s="10"/>
      <c r="D131" s="1"/>
      <c r="E131" s="1"/>
      <c r="F131" s="15"/>
      <c r="G131" s="2"/>
      <c r="H131" s="3"/>
      <c r="I131" s="2"/>
      <c r="J131" s="4">
        <f t="shared" si="5"/>
        <v>0</v>
      </c>
      <c r="K131" s="1">
        <v>1</v>
      </c>
      <c r="L131" s="4">
        <f t="shared" si="6"/>
        <v>0</v>
      </c>
      <c r="M131" s="1"/>
      <c r="N131" s="4"/>
      <c r="O131" s="1"/>
    </row>
    <row r="132" spans="1:15" x14ac:dyDescent="0.25">
      <c r="A132" s="1">
        <v>131</v>
      </c>
      <c r="B132" s="1"/>
      <c r="C132" s="10"/>
      <c r="D132" s="1"/>
      <c r="E132" s="11"/>
      <c r="F132" s="15"/>
      <c r="G132" s="2"/>
      <c r="H132" s="3"/>
      <c r="I132" s="2"/>
      <c r="J132" s="4">
        <f t="shared" si="5"/>
        <v>0</v>
      </c>
      <c r="K132" s="1">
        <v>1</v>
      </c>
      <c r="L132" s="4">
        <f t="shared" si="6"/>
        <v>0</v>
      </c>
      <c r="M132" s="1"/>
      <c r="N132" s="4"/>
      <c r="O132" s="1"/>
    </row>
    <row r="133" spans="1:15" x14ac:dyDescent="0.25">
      <c r="A133" s="1">
        <v>132</v>
      </c>
      <c r="B133" s="1"/>
      <c r="C133" s="10"/>
      <c r="D133" s="1"/>
      <c r="E133" s="1"/>
      <c r="F133" s="15"/>
      <c r="G133" s="2"/>
      <c r="H133" s="3"/>
      <c r="I133" s="2"/>
      <c r="J133" s="4">
        <f t="shared" ref="J133:J164" si="7">G133-I133</f>
        <v>0</v>
      </c>
      <c r="K133" s="1">
        <v>1</v>
      </c>
      <c r="L133" s="4">
        <f t="shared" si="6"/>
        <v>0</v>
      </c>
      <c r="M133" s="1"/>
      <c r="N133" s="4"/>
      <c r="O133" s="1"/>
    </row>
    <row r="134" spans="1:15" x14ac:dyDescent="0.25">
      <c r="A134" s="1">
        <v>133</v>
      </c>
      <c r="B134" s="1"/>
      <c r="C134" s="10"/>
      <c r="D134" s="1"/>
      <c r="E134" s="11"/>
      <c r="F134" s="15"/>
      <c r="G134" s="2"/>
      <c r="H134" s="3"/>
      <c r="I134" s="2"/>
      <c r="J134" s="4">
        <f t="shared" si="7"/>
        <v>0</v>
      </c>
      <c r="K134" s="1">
        <v>1</v>
      </c>
      <c r="L134" s="4">
        <f t="shared" si="6"/>
        <v>0</v>
      </c>
      <c r="M134" s="1"/>
      <c r="N134" s="4"/>
      <c r="O134" s="1"/>
    </row>
    <row r="135" spans="1:15" x14ac:dyDescent="0.25">
      <c r="A135" s="1">
        <v>134</v>
      </c>
      <c r="B135" s="1"/>
      <c r="C135" s="10"/>
      <c r="D135" s="1"/>
      <c r="E135" s="11"/>
      <c r="F135" s="15"/>
      <c r="G135" s="2"/>
      <c r="H135" s="3"/>
      <c r="I135" s="2"/>
      <c r="J135" s="4">
        <f t="shared" si="7"/>
        <v>0</v>
      </c>
      <c r="K135" s="1">
        <v>1</v>
      </c>
      <c r="L135" s="4">
        <f t="shared" si="6"/>
        <v>0</v>
      </c>
      <c r="M135" s="1"/>
      <c r="N135" s="4"/>
      <c r="O135" s="1"/>
    </row>
    <row r="136" spans="1:15" x14ac:dyDescent="0.25">
      <c r="A136" s="1">
        <v>135</v>
      </c>
      <c r="B136" s="1"/>
      <c r="C136" s="10"/>
      <c r="D136" s="1"/>
      <c r="E136" s="1"/>
      <c r="F136" s="15"/>
      <c r="G136" s="2"/>
      <c r="H136" s="3"/>
      <c r="I136" s="2"/>
      <c r="J136" s="4">
        <f t="shared" si="7"/>
        <v>0</v>
      </c>
      <c r="K136" s="1">
        <v>1</v>
      </c>
      <c r="L136" s="4">
        <f t="shared" si="6"/>
        <v>0</v>
      </c>
      <c r="M136" s="1"/>
      <c r="N136" s="4"/>
      <c r="O136" s="1"/>
    </row>
    <row r="137" spans="1:15" x14ac:dyDescent="0.25">
      <c r="A137" s="1">
        <v>136</v>
      </c>
      <c r="B137" s="1"/>
      <c r="C137" s="10"/>
      <c r="D137" s="1"/>
      <c r="E137" s="1"/>
      <c r="F137" s="15"/>
      <c r="G137" s="2"/>
      <c r="H137" s="3"/>
      <c r="I137" s="2"/>
      <c r="J137" s="4">
        <f t="shared" si="7"/>
        <v>0</v>
      </c>
      <c r="K137" s="1">
        <v>1</v>
      </c>
      <c r="L137" s="4">
        <f t="shared" si="6"/>
        <v>0</v>
      </c>
      <c r="M137" s="1"/>
      <c r="N137" s="4"/>
      <c r="O137" s="1"/>
    </row>
    <row r="138" spans="1:15" x14ac:dyDescent="0.25">
      <c r="A138" s="1">
        <v>137</v>
      </c>
      <c r="B138" s="1"/>
      <c r="C138" s="10"/>
      <c r="D138" s="1"/>
      <c r="E138" s="11"/>
      <c r="F138" s="15"/>
      <c r="G138" s="2"/>
      <c r="H138" s="3"/>
      <c r="I138" s="2"/>
      <c r="J138" s="4">
        <f t="shared" si="7"/>
        <v>0</v>
      </c>
      <c r="K138" s="1">
        <v>1</v>
      </c>
      <c r="L138" s="4">
        <f t="shared" si="6"/>
        <v>0</v>
      </c>
      <c r="M138" s="1"/>
      <c r="N138" s="4"/>
      <c r="O138" s="1"/>
    </row>
    <row r="139" spans="1:15" x14ac:dyDescent="0.25">
      <c r="A139" s="1">
        <v>138</v>
      </c>
      <c r="B139" s="1"/>
      <c r="C139" s="10"/>
      <c r="D139" s="1"/>
      <c r="E139" s="1"/>
      <c r="F139" s="15"/>
      <c r="G139" s="2"/>
      <c r="H139" s="3"/>
      <c r="I139" s="2"/>
      <c r="J139" s="4">
        <f t="shared" si="7"/>
        <v>0</v>
      </c>
      <c r="K139" s="1">
        <v>1</v>
      </c>
      <c r="L139" s="4">
        <f t="shared" si="6"/>
        <v>0</v>
      </c>
      <c r="M139" s="1"/>
      <c r="N139" s="4"/>
      <c r="O139" s="1"/>
    </row>
    <row r="140" spans="1:15" x14ac:dyDescent="0.25">
      <c r="A140" s="1">
        <v>139</v>
      </c>
      <c r="B140" s="1"/>
      <c r="C140" s="10"/>
      <c r="D140" s="1"/>
      <c r="E140" s="1"/>
      <c r="F140" s="15"/>
      <c r="G140" s="2"/>
      <c r="H140" s="3"/>
      <c r="I140" s="2"/>
      <c r="J140" s="4">
        <f t="shared" si="7"/>
        <v>0</v>
      </c>
      <c r="K140" s="1">
        <v>1</v>
      </c>
      <c r="L140" s="4">
        <f t="shared" si="6"/>
        <v>0</v>
      </c>
      <c r="M140" s="1"/>
      <c r="N140" s="4"/>
      <c r="O140" s="1"/>
    </row>
    <row r="141" spans="1:15" x14ac:dyDescent="0.25">
      <c r="A141" s="1">
        <v>140</v>
      </c>
      <c r="B141" s="1"/>
      <c r="C141" s="10"/>
      <c r="D141" s="1"/>
      <c r="E141" s="1"/>
      <c r="F141" s="15"/>
      <c r="G141" s="2"/>
      <c r="H141" s="3"/>
      <c r="I141" s="2"/>
      <c r="J141" s="4">
        <f t="shared" si="7"/>
        <v>0</v>
      </c>
      <c r="K141" s="1">
        <v>1</v>
      </c>
      <c r="L141" s="4">
        <f t="shared" si="6"/>
        <v>0</v>
      </c>
      <c r="M141" s="1"/>
      <c r="N141" s="4"/>
      <c r="O141" s="1"/>
    </row>
    <row r="142" spans="1:15" x14ac:dyDescent="0.25">
      <c r="A142" s="1">
        <v>141</v>
      </c>
      <c r="B142" s="1"/>
      <c r="C142" s="10"/>
      <c r="D142" s="1"/>
      <c r="E142" s="1"/>
      <c r="F142" s="15"/>
      <c r="G142" s="2"/>
      <c r="H142" s="3"/>
      <c r="I142" s="2"/>
      <c r="J142" s="4">
        <f t="shared" si="7"/>
        <v>0</v>
      </c>
      <c r="K142" s="1">
        <v>1</v>
      </c>
      <c r="L142" s="4">
        <f t="shared" si="6"/>
        <v>0</v>
      </c>
      <c r="M142" s="1"/>
      <c r="N142" s="4"/>
      <c r="O142" s="1"/>
    </row>
    <row r="143" spans="1:15" x14ac:dyDescent="0.25">
      <c r="A143" s="1">
        <v>142</v>
      </c>
      <c r="B143" s="1"/>
      <c r="C143" s="10"/>
      <c r="D143" s="1"/>
      <c r="E143" s="1"/>
      <c r="F143" s="15"/>
      <c r="G143" s="2"/>
      <c r="H143" s="3"/>
      <c r="I143" s="2"/>
      <c r="J143" s="4">
        <f t="shared" si="7"/>
        <v>0</v>
      </c>
      <c r="K143" s="1">
        <v>1</v>
      </c>
      <c r="L143" s="4">
        <f t="shared" si="6"/>
        <v>0</v>
      </c>
      <c r="M143" s="1"/>
      <c r="N143" s="4"/>
      <c r="O143" s="1"/>
    </row>
    <row r="144" spans="1:15" x14ac:dyDescent="0.25">
      <c r="A144" s="1">
        <v>143</v>
      </c>
      <c r="B144" s="1"/>
      <c r="C144" s="10"/>
      <c r="D144" s="1"/>
      <c r="E144" s="1"/>
      <c r="F144" s="15"/>
      <c r="G144" s="2"/>
      <c r="H144" s="3"/>
      <c r="I144" s="2"/>
      <c r="J144" s="4">
        <f t="shared" si="7"/>
        <v>0</v>
      </c>
      <c r="K144" s="1">
        <v>1</v>
      </c>
      <c r="L144" s="4">
        <f t="shared" si="6"/>
        <v>0</v>
      </c>
      <c r="M144" s="1"/>
      <c r="N144" s="4"/>
      <c r="O144" s="1"/>
    </row>
    <row r="145" spans="1:15" x14ac:dyDescent="0.25">
      <c r="A145" s="1">
        <v>144</v>
      </c>
      <c r="B145" s="1"/>
      <c r="C145" s="10"/>
      <c r="D145" s="1"/>
      <c r="E145" s="1"/>
      <c r="F145" s="15"/>
      <c r="G145" s="2"/>
      <c r="H145" s="3"/>
      <c r="I145" s="2"/>
      <c r="J145" s="4">
        <f t="shared" si="7"/>
        <v>0</v>
      </c>
      <c r="K145" s="1">
        <v>1</v>
      </c>
      <c r="L145" s="4">
        <f t="shared" si="6"/>
        <v>0</v>
      </c>
      <c r="M145" s="1"/>
      <c r="N145" s="4"/>
      <c r="O145" s="1"/>
    </row>
    <row r="146" spans="1:15" x14ac:dyDescent="0.25">
      <c r="A146" s="1">
        <v>145</v>
      </c>
      <c r="B146" s="1"/>
      <c r="C146" s="10"/>
      <c r="D146" s="1"/>
      <c r="E146" s="1"/>
      <c r="F146" s="15"/>
      <c r="G146" s="2"/>
      <c r="H146" s="3"/>
      <c r="I146" s="2"/>
      <c r="J146" s="4">
        <f t="shared" si="7"/>
        <v>0</v>
      </c>
      <c r="K146" s="1">
        <v>1</v>
      </c>
      <c r="L146" s="4">
        <f t="shared" si="6"/>
        <v>0</v>
      </c>
      <c r="M146" s="1"/>
      <c r="N146" s="4"/>
      <c r="O146" s="1"/>
    </row>
    <row r="147" spans="1:15" x14ac:dyDescent="0.25">
      <c r="A147" s="1">
        <v>146</v>
      </c>
      <c r="B147" s="1"/>
      <c r="C147" s="10"/>
      <c r="D147" s="1"/>
      <c r="E147" s="1"/>
      <c r="F147" s="15"/>
      <c r="G147" s="2"/>
      <c r="H147" s="3"/>
      <c r="I147" s="2"/>
      <c r="J147" s="4">
        <f t="shared" si="7"/>
        <v>0</v>
      </c>
      <c r="K147" s="1">
        <v>1</v>
      </c>
      <c r="L147" s="4">
        <f t="shared" si="6"/>
        <v>0</v>
      </c>
      <c r="M147" s="1"/>
      <c r="N147" s="4"/>
      <c r="O147" s="1"/>
    </row>
    <row r="148" spans="1:15" x14ac:dyDescent="0.25">
      <c r="A148" s="1">
        <v>147</v>
      </c>
      <c r="B148" s="1"/>
      <c r="C148" s="10"/>
      <c r="D148" s="1"/>
      <c r="E148" s="1"/>
      <c r="F148" s="15"/>
      <c r="G148" s="2"/>
      <c r="H148" s="3"/>
      <c r="I148" s="2"/>
      <c r="J148" s="4">
        <f t="shared" si="7"/>
        <v>0</v>
      </c>
      <c r="K148" s="1">
        <v>1</v>
      </c>
      <c r="L148" s="4">
        <f t="shared" si="6"/>
        <v>0</v>
      </c>
      <c r="M148" s="1"/>
      <c r="N148" s="4"/>
      <c r="O148" s="1"/>
    </row>
    <row r="149" spans="1:15" x14ac:dyDescent="0.25">
      <c r="A149" s="1">
        <v>148</v>
      </c>
      <c r="B149" s="1"/>
      <c r="C149" s="10"/>
      <c r="D149" s="1"/>
      <c r="E149" s="1"/>
      <c r="F149" s="15"/>
      <c r="G149" s="2"/>
      <c r="H149" s="3"/>
      <c r="I149" s="2"/>
      <c r="J149" s="4">
        <f t="shared" si="7"/>
        <v>0</v>
      </c>
      <c r="K149" s="1">
        <v>1</v>
      </c>
      <c r="L149" s="4">
        <f t="shared" si="6"/>
        <v>0</v>
      </c>
      <c r="M149" s="1"/>
      <c r="N149" s="4"/>
      <c r="O149" s="1"/>
    </row>
    <row r="150" spans="1:15" x14ac:dyDescent="0.25">
      <c r="A150" s="1">
        <v>149</v>
      </c>
      <c r="B150" s="1"/>
      <c r="C150" s="10"/>
      <c r="D150" s="1"/>
      <c r="E150" s="1"/>
      <c r="F150" s="15"/>
      <c r="G150" s="2"/>
      <c r="H150" s="3"/>
      <c r="I150" s="2"/>
      <c r="J150" s="4">
        <f t="shared" si="7"/>
        <v>0</v>
      </c>
      <c r="K150" s="1">
        <v>1</v>
      </c>
      <c r="L150" s="4">
        <f t="shared" si="6"/>
        <v>0</v>
      </c>
      <c r="M150" s="1"/>
      <c r="N150" s="4"/>
      <c r="O150" s="1"/>
    </row>
    <row r="151" spans="1:15" x14ac:dyDescent="0.25">
      <c r="A151" s="1">
        <v>150</v>
      </c>
      <c r="B151" s="1"/>
      <c r="C151" s="10"/>
      <c r="D151" s="1"/>
      <c r="E151" s="1"/>
      <c r="F151" s="15"/>
      <c r="G151" s="2"/>
      <c r="H151" s="3"/>
      <c r="I151" s="2"/>
      <c r="J151" s="4">
        <f t="shared" si="7"/>
        <v>0</v>
      </c>
      <c r="K151" s="1">
        <v>1</v>
      </c>
      <c r="L151" s="4">
        <f t="shared" si="6"/>
        <v>0</v>
      </c>
      <c r="M151" s="1"/>
      <c r="N151" s="4"/>
      <c r="O151" s="1"/>
    </row>
    <row r="152" spans="1:15" x14ac:dyDescent="0.25">
      <c r="A152" s="1">
        <v>151</v>
      </c>
      <c r="B152" s="1"/>
      <c r="C152" s="10"/>
      <c r="D152" s="1"/>
      <c r="E152" s="1"/>
      <c r="F152" s="15"/>
      <c r="G152" s="2"/>
      <c r="H152" s="3"/>
      <c r="I152" s="2"/>
      <c r="J152" s="4">
        <f t="shared" si="7"/>
        <v>0</v>
      </c>
      <c r="K152" s="1">
        <v>1</v>
      </c>
      <c r="L152" s="4">
        <f t="shared" si="6"/>
        <v>0</v>
      </c>
      <c r="M152" s="1"/>
      <c r="N152" s="4"/>
      <c r="O152" s="1"/>
    </row>
    <row r="153" spans="1:15" x14ac:dyDescent="0.25">
      <c r="A153" s="1">
        <v>152</v>
      </c>
      <c r="B153" s="1"/>
      <c r="C153" s="10"/>
      <c r="D153" s="1"/>
      <c r="E153" s="1"/>
      <c r="F153" s="15"/>
      <c r="G153" s="2"/>
      <c r="H153" s="3"/>
      <c r="I153" s="2"/>
      <c r="J153" s="4">
        <f t="shared" si="7"/>
        <v>0</v>
      </c>
      <c r="K153" s="1">
        <v>1</v>
      </c>
      <c r="L153" s="4">
        <f t="shared" si="6"/>
        <v>0</v>
      </c>
      <c r="M153" s="1"/>
      <c r="N153" s="4"/>
      <c r="O153" s="1"/>
    </row>
    <row r="154" spans="1:15" x14ac:dyDescent="0.25">
      <c r="A154" s="1">
        <v>153</v>
      </c>
      <c r="B154" s="1"/>
      <c r="C154" s="10"/>
      <c r="D154" s="1"/>
      <c r="E154" s="1"/>
      <c r="F154" s="15"/>
      <c r="G154" s="2"/>
      <c r="H154" s="3"/>
      <c r="I154" s="2"/>
      <c r="J154" s="4">
        <f t="shared" si="7"/>
        <v>0</v>
      </c>
      <c r="K154" s="1">
        <v>1</v>
      </c>
      <c r="L154" s="4">
        <f t="shared" si="6"/>
        <v>0</v>
      </c>
      <c r="M154" s="1"/>
      <c r="N154" s="4"/>
      <c r="O154" s="1"/>
    </row>
    <row r="155" spans="1:15" x14ac:dyDescent="0.25">
      <c r="A155" s="1">
        <v>154</v>
      </c>
      <c r="B155" s="1"/>
      <c r="C155" s="10"/>
      <c r="D155" s="1"/>
      <c r="E155" s="1"/>
      <c r="F155" s="15"/>
      <c r="G155" s="2"/>
      <c r="H155" s="3"/>
      <c r="I155" s="2"/>
      <c r="J155" s="4">
        <f t="shared" si="7"/>
        <v>0</v>
      </c>
      <c r="K155" s="1">
        <v>1</v>
      </c>
      <c r="L155" s="4">
        <f t="shared" si="6"/>
        <v>0</v>
      </c>
      <c r="M155" s="1"/>
      <c r="N155" s="4"/>
      <c r="O155" s="1"/>
    </row>
    <row r="156" spans="1:15" x14ac:dyDescent="0.25">
      <c r="A156" s="1">
        <v>155</v>
      </c>
      <c r="B156" s="1"/>
      <c r="C156" s="10"/>
      <c r="D156" s="1"/>
      <c r="E156" s="1"/>
      <c r="F156" s="15"/>
      <c r="G156" s="2"/>
      <c r="H156" s="3"/>
      <c r="I156" s="2"/>
      <c r="J156" s="4">
        <f t="shared" si="7"/>
        <v>0</v>
      </c>
      <c r="K156" s="1">
        <v>1</v>
      </c>
      <c r="L156" s="4">
        <f t="shared" si="6"/>
        <v>0</v>
      </c>
      <c r="M156" s="1"/>
      <c r="N156" s="4"/>
      <c r="O156" s="1"/>
    </row>
    <row r="157" spans="1:15" x14ac:dyDescent="0.25">
      <c r="A157" s="1">
        <v>156</v>
      </c>
      <c r="B157" s="1"/>
      <c r="C157" s="10"/>
      <c r="D157" s="1"/>
      <c r="E157" s="11"/>
      <c r="F157" s="15"/>
      <c r="G157" s="2"/>
      <c r="H157" s="3"/>
      <c r="I157" s="2"/>
      <c r="J157" s="4">
        <f t="shared" si="7"/>
        <v>0</v>
      </c>
      <c r="K157" s="1">
        <v>1</v>
      </c>
      <c r="L157" s="4">
        <f t="shared" si="6"/>
        <v>0</v>
      </c>
      <c r="M157" s="1"/>
      <c r="N157" s="4"/>
      <c r="O157" s="1"/>
    </row>
    <row r="158" spans="1:15" x14ac:dyDescent="0.25">
      <c r="A158" s="1">
        <v>157</v>
      </c>
      <c r="B158" s="1"/>
      <c r="C158" s="10"/>
      <c r="D158" s="1"/>
      <c r="E158" s="1"/>
      <c r="F158" s="15"/>
      <c r="G158" s="2"/>
      <c r="H158" s="3"/>
      <c r="I158" s="2"/>
      <c r="J158" s="4">
        <f t="shared" si="7"/>
        <v>0</v>
      </c>
      <c r="K158" s="1">
        <v>1</v>
      </c>
      <c r="L158" s="4">
        <f t="shared" si="6"/>
        <v>0</v>
      </c>
      <c r="M158" s="1"/>
      <c r="N158" s="4"/>
      <c r="O158" s="1"/>
    </row>
    <row r="159" spans="1:15" x14ac:dyDescent="0.25">
      <c r="A159" s="1">
        <v>158</v>
      </c>
      <c r="B159" s="1"/>
      <c r="C159" s="10"/>
      <c r="D159" s="1"/>
      <c r="E159" s="11"/>
      <c r="F159" s="15"/>
      <c r="G159" s="2"/>
      <c r="H159" s="3"/>
      <c r="I159" s="2"/>
      <c r="J159" s="4">
        <f t="shared" si="7"/>
        <v>0</v>
      </c>
      <c r="K159" s="1">
        <v>1</v>
      </c>
      <c r="L159" s="4">
        <f t="shared" si="6"/>
        <v>0</v>
      </c>
      <c r="M159" s="1"/>
      <c r="N159" s="4"/>
      <c r="O159" s="1"/>
    </row>
    <row r="160" spans="1:15" x14ac:dyDescent="0.25">
      <c r="A160" s="1">
        <v>159</v>
      </c>
      <c r="B160" s="1"/>
      <c r="C160" s="10"/>
      <c r="D160" s="1"/>
      <c r="E160" s="1"/>
      <c r="F160" s="15"/>
      <c r="G160" s="2"/>
      <c r="H160" s="3"/>
      <c r="I160" s="2"/>
      <c r="J160" s="4">
        <f t="shared" si="7"/>
        <v>0</v>
      </c>
      <c r="K160" s="1">
        <v>1</v>
      </c>
      <c r="L160" s="4">
        <f t="shared" si="6"/>
        <v>0</v>
      </c>
      <c r="M160" s="1"/>
      <c r="N160" s="4"/>
      <c r="O160" s="1"/>
    </row>
    <row r="161" spans="1:15" x14ac:dyDescent="0.25">
      <c r="A161" s="1">
        <v>160</v>
      </c>
      <c r="B161" s="1"/>
      <c r="C161" s="10"/>
      <c r="D161" s="1"/>
      <c r="E161" s="1"/>
      <c r="F161" s="15"/>
      <c r="G161" s="2"/>
      <c r="H161" s="3"/>
      <c r="I161" s="2"/>
      <c r="J161" s="4">
        <f t="shared" si="7"/>
        <v>0</v>
      </c>
      <c r="K161" s="1">
        <v>1</v>
      </c>
      <c r="L161" s="4">
        <f t="shared" si="6"/>
        <v>0</v>
      </c>
      <c r="M161" s="1"/>
      <c r="N161" s="4"/>
      <c r="O161" s="1"/>
    </row>
    <row r="162" spans="1:15" x14ac:dyDescent="0.25">
      <c r="A162" s="1">
        <v>161</v>
      </c>
      <c r="B162" s="1"/>
      <c r="C162" s="10"/>
      <c r="D162" s="1"/>
      <c r="E162" s="1"/>
      <c r="F162" s="15"/>
      <c r="G162" s="2"/>
      <c r="H162" s="3"/>
      <c r="I162" s="2"/>
      <c r="J162" s="4">
        <f t="shared" si="7"/>
        <v>0</v>
      </c>
      <c r="K162" s="1">
        <v>1</v>
      </c>
      <c r="L162" s="4">
        <f t="shared" si="6"/>
        <v>0</v>
      </c>
      <c r="M162" s="1"/>
      <c r="N162" s="4"/>
      <c r="O162" s="1"/>
    </row>
    <row r="163" spans="1:15" x14ac:dyDescent="0.25">
      <c r="A163" s="1">
        <v>162</v>
      </c>
      <c r="B163" s="1"/>
      <c r="C163" s="10"/>
      <c r="D163" s="1"/>
      <c r="E163" s="1"/>
      <c r="F163" s="15"/>
      <c r="G163" s="2"/>
      <c r="H163" s="3"/>
      <c r="I163" s="2"/>
      <c r="J163" s="4">
        <f t="shared" si="7"/>
        <v>0</v>
      </c>
      <c r="K163" s="1">
        <v>1</v>
      </c>
      <c r="L163" s="4">
        <f t="shared" si="6"/>
        <v>0</v>
      </c>
      <c r="M163" s="1"/>
      <c r="N163" s="4"/>
      <c r="O163" s="1"/>
    </row>
    <row r="164" spans="1:15" x14ac:dyDescent="0.25">
      <c r="A164" s="1">
        <v>163</v>
      </c>
      <c r="B164" s="1"/>
      <c r="C164" s="10"/>
      <c r="D164" s="1"/>
      <c r="E164" s="1"/>
      <c r="F164" s="15"/>
      <c r="G164" s="2"/>
      <c r="H164" s="3"/>
      <c r="I164" s="2"/>
      <c r="J164" s="4">
        <f t="shared" si="7"/>
        <v>0</v>
      </c>
      <c r="K164" s="1">
        <v>1</v>
      </c>
      <c r="L164" s="4">
        <f t="shared" si="6"/>
        <v>0</v>
      </c>
      <c r="M164" s="1"/>
      <c r="N164" s="4"/>
      <c r="O164" s="1"/>
    </row>
    <row r="165" spans="1:15" x14ac:dyDescent="0.25">
      <c r="A165" s="1">
        <v>164</v>
      </c>
      <c r="B165" s="1"/>
      <c r="C165" s="10"/>
      <c r="D165" s="1"/>
      <c r="E165" s="1"/>
      <c r="F165" s="15"/>
      <c r="G165" s="2"/>
      <c r="H165" s="3"/>
      <c r="I165" s="2"/>
      <c r="J165" s="4">
        <f t="shared" ref="J165:J193" si="8">G165-I165</f>
        <v>0</v>
      </c>
      <c r="K165" s="1">
        <v>1</v>
      </c>
      <c r="L165" s="4">
        <f t="shared" si="6"/>
        <v>0</v>
      </c>
      <c r="M165" s="1"/>
      <c r="N165" s="4"/>
      <c r="O165" s="1"/>
    </row>
    <row r="166" spans="1:15" x14ac:dyDescent="0.25">
      <c r="A166" s="1">
        <v>165</v>
      </c>
      <c r="B166" s="1"/>
      <c r="C166" s="10"/>
      <c r="D166" s="1"/>
      <c r="E166" s="1"/>
      <c r="F166" s="15"/>
      <c r="G166" s="2"/>
      <c r="H166" s="3"/>
      <c r="I166" s="2"/>
      <c r="J166" s="4">
        <f t="shared" si="8"/>
        <v>0</v>
      </c>
      <c r="K166" s="1">
        <v>1</v>
      </c>
      <c r="L166" s="4">
        <f t="shared" si="6"/>
        <v>0</v>
      </c>
      <c r="M166" s="1"/>
      <c r="N166" s="4"/>
      <c r="O166" s="1"/>
    </row>
    <row r="167" spans="1:15" x14ac:dyDescent="0.25">
      <c r="A167" s="1">
        <v>166</v>
      </c>
      <c r="B167" s="1"/>
      <c r="C167" s="10"/>
      <c r="D167" s="1"/>
      <c r="E167" s="1"/>
      <c r="F167" s="15"/>
      <c r="G167" s="2"/>
      <c r="H167" s="3"/>
      <c r="I167" s="2"/>
      <c r="J167" s="4">
        <f t="shared" si="8"/>
        <v>0</v>
      </c>
      <c r="K167" s="1">
        <v>1</v>
      </c>
      <c r="L167" s="4">
        <f t="shared" si="6"/>
        <v>0</v>
      </c>
      <c r="M167" s="1"/>
      <c r="N167" s="4"/>
      <c r="O167" s="1"/>
    </row>
    <row r="168" spans="1:15" x14ac:dyDescent="0.25">
      <c r="A168" s="1">
        <v>167</v>
      </c>
      <c r="B168" s="1"/>
      <c r="C168" s="10"/>
      <c r="D168" s="1"/>
      <c r="E168" s="1"/>
      <c r="F168" s="15"/>
      <c r="G168" s="2"/>
      <c r="H168" s="3"/>
      <c r="I168" s="2"/>
      <c r="J168" s="4">
        <f t="shared" si="8"/>
        <v>0</v>
      </c>
      <c r="K168" s="1">
        <v>1</v>
      </c>
      <c r="L168" s="4">
        <f t="shared" si="6"/>
        <v>0</v>
      </c>
      <c r="M168" s="1"/>
      <c r="N168" s="4"/>
      <c r="O168" s="1"/>
    </row>
    <row r="169" spans="1:15" x14ac:dyDescent="0.25">
      <c r="A169" s="1">
        <v>168</v>
      </c>
      <c r="B169" s="1"/>
      <c r="C169" s="10"/>
      <c r="D169" s="1"/>
      <c r="E169" s="1"/>
      <c r="F169" s="15"/>
      <c r="G169" s="2"/>
      <c r="H169" s="3"/>
      <c r="I169" s="2"/>
      <c r="J169" s="4">
        <f t="shared" si="8"/>
        <v>0</v>
      </c>
      <c r="K169" s="1">
        <v>1</v>
      </c>
      <c r="L169" s="4">
        <f t="shared" si="6"/>
        <v>0</v>
      </c>
      <c r="M169" s="1"/>
      <c r="N169" s="4"/>
      <c r="O169" s="1"/>
    </row>
    <row r="170" spans="1:15" x14ac:dyDescent="0.25">
      <c r="A170" s="1">
        <v>169</v>
      </c>
      <c r="B170" s="1"/>
      <c r="C170" s="10"/>
      <c r="D170" s="1"/>
      <c r="E170" s="1"/>
      <c r="F170" s="15"/>
      <c r="G170" s="2"/>
      <c r="H170" s="3"/>
      <c r="I170" s="2"/>
      <c r="J170" s="4">
        <f t="shared" si="8"/>
        <v>0</v>
      </c>
      <c r="K170" s="1">
        <v>1</v>
      </c>
      <c r="L170" s="4">
        <f t="shared" si="6"/>
        <v>0</v>
      </c>
      <c r="M170" s="1"/>
      <c r="N170" s="4"/>
      <c r="O170" s="1"/>
    </row>
    <row r="171" spans="1:15" x14ac:dyDescent="0.25">
      <c r="A171" s="1">
        <v>170</v>
      </c>
      <c r="B171" s="1"/>
      <c r="C171" s="10"/>
      <c r="D171" s="1"/>
      <c r="E171" s="1"/>
      <c r="F171" s="15"/>
      <c r="G171" s="2"/>
      <c r="H171" s="3"/>
      <c r="I171" s="2"/>
      <c r="J171" s="4">
        <f t="shared" si="8"/>
        <v>0</v>
      </c>
      <c r="K171" s="1">
        <v>1</v>
      </c>
      <c r="L171" s="4">
        <f t="shared" si="6"/>
        <v>0</v>
      </c>
      <c r="M171" s="1"/>
      <c r="N171" s="4"/>
      <c r="O171" s="1"/>
    </row>
    <row r="172" spans="1:15" x14ac:dyDescent="0.25">
      <c r="A172" s="1">
        <v>171</v>
      </c>
      <c r="B172" s="1"/>
      <c r="C172" s="10"/>
      <c r="D172" s="1"/>
      <c r="E172" s="1"/>
      <c r="F172" s="15"/>
      <c r="G172" s="2"/>
      <c r="H172" s="3"/>
      <c r="I172" s="2"/>
      <c r="J172" s="4">
        <f t="shared" si="8"/>
        <v>0</v>
      </c>
      <c r="K172" s="1">
        <v>1</v>
      </c>
      <c r="L172" s="4">
        <f t="shared" si="6"/>
        <v>0</v>
      </c>
      <c r="M172" s="1"/>
      <c r="N172" s="4"/>
      <c r="O172" s="1"/>
    </row>
    <row r="173" spans="1:15" x14ac:dyDescent="0.25">
      <c r="A173" s="1">
        <v>172</v>
      </c>
      <c r="B173" s="1"/>
      <c r="C173" s="10"/>
      <c r="D173" s="1"/>
      <c r="E173" s="1"/>
      <c r="F173" s="15"/>
      <c r="G173" s="2"/>
      <c r="H173" s="3"/>
      <c r="I173" s="2"/>
      <c r="J173" s="4">
        <f t="shared" si="8"/>
        <v>0</v>
      </c>
      <c r="K173" s="1">
        <v>1</v>
      </c>
      <c r="L173" s="4">
        <f t="shared" si="6"/>
        <v>0</v>
      </c>
      <c r="M173" s="1"/>
      <c r="N173" s="4"/>
      <c r="O173" s="1"/>
    </row>
    <row r="174" spans="1:15" x14ac:dyDescent="0.25">
      <c r="A174" s="1">
        <v>173</v>
      </c>
      <c r="B174" s="1"/>
      <c r="C174" s="10"/>
      <c r="D174" s="1"/>
      <c r="E174" s="1"/>
      <c r="F174" s="15"/>
      <c r="G174" s="2"/>
      <c r="H174" s="3"/>
      <c r="I174" s="2"/>
      <c r="J174" s="4">
        <f t="shared" si="8"/>
        <v>0</v>
      </c>
      <c r="K174" s="1">
        <v>1</v>
      </c>
      <c r="L174" s="4">
        <f t="shared" si="6"/>
        <v>0</v>
      </c>
      <c r="M174" s="1"/>
      <c r="N174" s="4"/>
      <c r="O174" s="1"/>
    </row>
    <row r="175" spans="1:15" x14ac:dyDescent="0.25">
      <c r="A175" s="1">
        <v>174</v>
      </c>
      <c r="B175" s="1"/>
      <c r="C175" s="10"/>
      <c r="D175" s="1"/>
      <c r="E175" s="1"/>
      <c r="F175" s="15"/>
      <c r="G175" s="2"/>
      <c r="H175" s="3"/>
      <c r="I175" s="2"/>
      <c r="J175" s="4">
        <f t="shared" si="8"/>
        <v>0</v>
      </c>
      <c r="K175" s="1">
        <v>1</v>
      </c>
      <c r="L175" s="4">
        <f t="shared" si="6"/>
        <v>0</v>
      </c>
      <c r="M175" s="1"/>
      <c r="N175" s="4"/>
      <c r="O175" s="1"/>
    </row>
    <row r="176" spans="1:15" x14ac:dyDescent="0.25">
      <c r="A176" s="1">
        <v>175</v>
      </c>
      <c r="B176" s="1"/>
      <c r="C176" s="10"/>
      <c r="D176" s="1"/>
      <c r="E176" s="1"/>
      <c r="F176" s="15"/>
      <c r="G176" s="2"/>
      <c r="H176" s="3"/>
      <c r="I176" s="2"/>
      <c r="J176" s="4">
        <f t="shared" si="8"/>
        <v>0</v>
      </c>
      <c r="K176" s="1">
        <v>1</v>
      </c>
      <c r="L176" s="4">
        <f t="shared" si="6"/>
        <v>0</v>
      </c>
      <c r="M176" s="1"/>
      <c r="N176" s="4"/>
      <c r="O176" s="1"/>
    </row>
    <row r="177" spans="1:15" x14ac:dyDescent="0.25">
      <c r="A177" s="1">
        <v>176</v>
      </c>
      <c r="B177" s="1"/>
      <c r="C177" s="10"/>
      <c r="D177" s="1"/>
      <c r="E177" s="11"/>
      <c r="F177" s="15"/>
      <c r="G177" s="2"/>
      <c r="H177" s="3"/>
      <c r="I177" s="2"/>
      <c r="J177" s="4">
        <f t="shared" si="8"/>
        <v>0</v>
      </c>
      <c r="K177" s="1">
        <v>1</v>
      </c>
      <c r="L177" s="4">
        <f t="shared" si="6"/>
        <v>0</v>
      </c>
      <c r="M177" s="1"/>
      <c r="N177" s="4"/>
      <c r="O177" s="1"/>
    </row>
    <row r="178" spans="1:15" x14ac:dyDescent="0.25">
      <c r="A178" s="1">
        <v>177</v>
      </c>
      <c r="B178" s="1"/>
      <c r="C178" s="10"/>
      <c r="D178" s="1"/>
      <c r="E178" s="1"/>
      <c r="F178" s="15"/>
      <c r="G178" s="2"/>
      <c r="H178" s="3"/>
      <c r="I178" s="2"/>
      <c r="J178" s="4">
        <f t="shared" si="8"/>
        <v>0</v>
      </c>
      <c r="K178" s="1">
        <v>1</v>
      </c>
      <c r="L178" s="4">
        <f t="shared" si="6"/>
        <v>0</v>
      </c>
      <c r="M178" s="1"/>
      <c r="N178" s="4"/>
      <c r="O178" s="1"/>
    </row>
    <row r="179" spans="1:15" x14ac:dyDescent="0.25">
      <c r="A179" s="1">
        <v>178</v>
      </c>
      <c r="B179" s="1"/>
      <c r="C179" s="10"/>
      <c r="D179" s="1"/>
      <c r="E179" s="1"/>
      <c r="F179" s="15"/>
      <c r="G179" s="2"/>
      <c r="H179" s="3"/>
      <c r="I179" s="2"/>
      <c r="J179" s="4">
        <f t="shared" si="8"/>
        <v>0</v>
      </c>
      <c r="K179" s="1">
        <v>1</v>
      </c>
      <c r="L179" s="4">
        <f t="shared" si="6"/>
        <v>0</v>
      </c>
      <c r="M179" s="1"/>
      <c r="N179" s="4"/>
      <c r="O179" s="1"/>
    </row>
    <row r="180" spans="1:15" x14ac:dyDescent="0.25">
      <c r="A180" s="1">
        <v>179</v>
      </c>
      <c r="B180" s="1"/>
      <c r="C180" s="10"/>
      <c r="D180" s="1"/>
      <c r="E180" s="1"/>
      <c r="F180" s="15"/>
      <c r="G180" s="2"/>
      <c r="H180" s="3"/>
      <c r="I180" s="2"/>
      <c r="J180" s="4">
        <f t="shared" si="8"/>
        <v>0</v>
      </c>
      <c r="K180" s="1">
        <v>1</v>
      </c>
      <c r="L180" s="4">
        <f t="shared" si="6"/>
        <v>0</v>
      </c>
      <c r="M180" s="1"/>
      <c r="N180" s="4"/>
      <c r="O180" s="1"/>
    </row>
    <row r="181" spans="1:15" x14ac:dyDescent="0.25">
      <c r="A181" s="1">
        <v>180</v>
      </c>
      <c r="B181" s="1"/>
      <c r="C181" s="10"/>
      <c r="D181" s="1"/>
      <c r="E181" s="1"/>
      <c r="F181" s="15"/>
      <c r="G181" s="2"/>
      <c r="H181" s="3"/>
      <c r="I181" s="2"/>
      <c r="J181" s="4">
        <f t="shared" si="8"/>
        <v>0</v>
      </c>
      <c r="K181" s="1">
        <v>1</v>
      </c>
      <c r="L181" s="4">
        <f t="shared" si="6"/>
        <v>0</v>
      </c>
      <c r="M181" s="1"/>
      <c r="N181" s="4"/>
      <c r="O181" s="1"/>
    </row>
    <row r="182" spans="1:15" x14ac:dyDescent="0.25">
      <c r="A182" s="1">
        <v>181</v>
      </c>
      <c r="B182" s="1"/>
      <c r="C182" s="10"/>
      <c r="D182" s="1"/>
      <c r="E182" s="1"/>
      <c r="F182" s="15"/>
      <c r="G182" s="2"/>
      <c r="H182" s="3"/>
      <c r="I182" s="2"/>
      <c r="J182" s="4">
        <f t="shared" si="8"/>
        <v>0</v>
      </c>
      <c r="K182" s="1">
        <v>1</v>
      </c>
      <c r="L182" s="4">
        <f t="shared" si="6"/>
        <v>0</v>
      </c>
      <c r="M182" s="1"/>
      <c r="N182" s="4"/>
      <c r="O182" s="1"/>
    </row>
    <row r="183" spans="1:15" x14ac:dyDescent="0.25">
      <c r="A183" s="1">
        <v>182</v>
      </c>
      <c r="B183" s="1"/>
      <c r="C183" s="10"/>
      <c r="D183" s="1"/>
      <c r="E183" s="1"/>
      <c r="F183" s="15"/>
      <c r="G183" s="2"/>
      <c r="H183" s="3"/>
      <c r="I183" s="2"/>
      <c r="J183" s="4">
        <f t="shared" si="8"/>
        <v>0</v>
      </c>
      <c r="K183" s="1">
        <v>1</v>
      </c>
      <c r="L183" s="4">
        <f t="shared" si="6"/>
        <v>0</v>
      </c>
      <c r="M183" s="1"/>
      <c r="N183" s="4"/>
      <c r="O183" s="1"/>
    </row>
    <row r="184" spans="1:15" x14ac:dyDescent="0.25">
      <c r="A184" s="1">
        <v>183</v>
      </c>
      <c r="B184" s="1"/>
      <c r="C184" s="10"/>
      <c r="D184" s="1"/>
      <c r="E184" s="1"/>
      <c r="F184" s="15"/>
      <c r="G184" s="2"/>
      <c r="H184" s="3"/>
      <c r="I184" s="2"/>
      <c r="J184" s="4">
        <f t="shared" si="8"/>
        <v>0</v>
      </c>
      <c r="K184" s="1">
        <v>1</v>
      </c>
      <c r="L184" s="4">
        <f t="shared" si="6"/>
        <v>0</v>
      </c>
      <c r="M184" s="1"/>
      <c r="N184" s="4"/>
      <c r="O184" s="1"/>
    </row>
    <row r="185" spans="1:15" x14ac:dyDescent="0.25">
      <c r="A185" s="1">
        <v>184</v>
      </c>
      <c r="B185" s="1"/>
      <c r="C185" s="10"/>
      <c r="D185" s="1"/>
      <c r="E185" s="1"/>
      <c r="F185" s="15"/>
      <c r="G185" s="2"/>
      <c r="H185" s="3"/>
      <c r="I185" s="2"/>
      <c r="J185" s="4">
        <f t="shared" si="8"/>
        <v>0</v>
      </c>
      <c r="K185" s="1">
        <v>1</v>
      </c>
      <c r="L185" s="4">
        <f t="shared" si="6"/>
        <v>0</v>
      </c>
      <c r="M185" s="1"/>
      <c r="N185" s="4"/>
      <c r="O185" s="1"/>
    </row>
    <row r="186" spans="1:15" x14ac:dyDescent="0.25">
      <c r="A186" s="1">
        <v>185</v>
      </c>
      <c r="B186" s="1"/>
      <c r="C186" s="10"/>
      <c r="D186" s="1"/>
      <c r="E186" s="1"/>
      <c r="F186" s="15"/>
      <c r="G186" s="2"/>
      <c r="H186" s="3"/>
      <c r="I186" s="2"/>
      <c r="J186" s="4">
        <f t="shared" si="8"/>
        <v>0</v>
      </c>
      <c r="K186" s="1">
        <v>1</v>
      </c>
      <c r="L186" s="4">
        <f t="shared" si="6"/>
        <v>0</v>
      </c>
      <c r="M186" s="1"/>
      <c r="N186" s="4"/>
      <c r="O186" s="1"/>
    </row>
    <row r="187" spans="1:15" x14ac:dyDescent="0.25">
      <c r="A187" s="1">
        <v>186</v>
      </c>
      <c r="B187" s="1"/>
      <c r="C187" s="10"/>
      <c r="D187" s="1"/>
      <c r="E187" s="1"/>
      <c r="F187" s="15"/>
      <c r="G187" s="2"/>
      <c r="H187" s="3"/>
      <c r="I187" s="2"/>
      <c r="J187" s="4">
        <f t="shared" si="8"/>
        <v>0</v>
      </c>
      <c r="K187" s="1">
        <v>1</v>
      </c>
      <c r="L187" s="4">
        <f t="shared" si="6"/>
        <v>0</v>
      </c>
      <c r="M187" s="1"/>
      <c r="N187" s="4"/>
      <c r="O187" s="1"/>
    </row>
    <row r="188" spans="1:15" x14ac:dyDescent="0.25">
      <c r="A188" s="1">
        <v>187</v>
      </c>
      <c r="B188" s="1"/>
      <c r="C188" s="10"/>
      <c r="D188" s="1"/>
      <c r="E188" s="1"/>
      <c r="F188" s="15"/>
      <c r="G188" s="2"/>
      <c r="H188" s="3"/>
      <c r="I188" s="2"/>
      <c r="J188" s="4">
        <f t="shared" si="8"/>
        <v>0</v>
      </c>
      <c r="K188" s="1">
        <v>1</v>
      </c>
      <c r="L188" s="4">
        <f t="shared" si="6"/>
        <v>0</v>
      </c>
      <c r="M188" s="1"/>
      <c r="N188" s="4"/>
      <c r="O188" s="1"/>
    </row>
    <row r="189" spans="1:15" x14ac:dyDescent="0.25">
      <c r="A189" s="1">
        <v>188</v>
      </c>
      <c r="B189" s="1"/>
      <c r="C189" s="10"/>
      <c r="D189" s="1"/>
      <c r="E189" s="1"/>
      <c r="F189" s="15"/>
      <c r="G189" s="2"/>
      <c r="H189" s="3"/>
      <c r="I189" s="2"/>
      <c r="J189" s="4">
        <f t="shared" si="8"/>
        <v>0</v>
      </c>
      <c r="K189" s="1">
        <v>1</v>
      </c>
      <c r="L189" s="4">
        <f t="shared" si="6"/>
        <v>0</v>
      </c>
      <c r="M189" s="1"/>
      <c r="N189" s="4"/>
      <c r="O189" s="1"/>
    </row>
    <row r="190" spans="1:15" x14ac:dyDescent="0.25">
      <c r="A190" s="1">
        <v>189</v>
      </c>
      <c r="B190" s="1"/>
      <c r="C190" s="10"/>
      <c r="D190" s="1"/>
      <c r="E190" s="1"/>
      <c r="F190" s="15"/>
      <c r="G190" s="2"/>
      <c r="H190" s="3"/>
      <c r="I190" s="2"/>
      <c r="J190" s="4">
        <f t="shared" si="8"/>
        <v>0</v>
      </c>
      <c r="K190" s="1">
        <v>1</v>
      </c>
      <c r="L190" s="4">
        <f t="shared" si="6"/>
        <v>0</v>
      </c>
      <c r="M190" s="1"/>
      <c r="N190" s="4"/>
      <c r="O190" s="1"/>
    </row>
    <row r="191" spans="1:15" x14ac:dyDescent="0.25">
      <c r="A191" s="1">
        <v>190</v>
      </c>
      <c r="B191" s="1"/>
      <c r="C191" s="10"/>
      <c r="D191" s="1"/>
      <c r="E191" s="1"/>
      <c r="F191" s="15"/>
      <c r="G191" s="2"/>
      <c r="H191" s="3"/>
      <c r="I191" s="2"/>
      <c r="J191" s="4">
        <f t="shared" si="8"/>
        <v>0</v>
      </c>
      <c r="K191" s="1">
        <v>1</v>
      </c>
      <c r="L191" s="4">
        <f t="shared" si="6"/>
        <v>0</v>
      </c>
      <c r="M191" s="1"/>
      <c r="N191" s="4"/>
      <c r="O191" s="1"/>
    </row>
    <row r="192" spans="1:15" x14ac:dyDescent="0.25">
      <c r="A192" s="1">
        <v>191</v>
      </c>
      <c r="B192" s="1"/>
      <c r="C192" s="10"/>
      <c r="D192" s="1"/>
      <c r="E192" s="1"/>
      <c r="F192" s="15"/>
      <c r="G192" s="2"/>
      <c r="H192" s="3"/>
      <c r="I192" s="2"/>
      <c r="J192" s="4">
        <f t="shared" si="8"/>
        <v>0</v>
      </c>
      <c r="K192" s="1">
        <v>1</v>
      </c>
      <c r="L192" s="4">
        <f t="shared" si="6"/>
        <v>0</v>
      </c>
      <c r="M192" s="1"/>
      <c r="N192" s="4"/>
      <c r="O192" s="1"/>
    </row>
    <row r="193" spans="1:15" x14ac:dyDescent="0.25">
      <c r="A193" s="1">
        <v>192</v>
      </c>
      <c r="B193" s="1"/>
      <c r="C193" s="10"/>
      <c r="D193" s="1"/>
      <c r="E193" s="1"/>
      <c r="F193" s="15"/>
      <c r="G193" s="2"/>
      <c r="H193" s="3"/>
      <c r="I193" s="2"/>
      <c r="J193" s="4">
        <f t="shared" si="8"/>
        <v>0</v>
      </c>
      <c r="K193" s="1">
        <v>1</v>
      </c>
      <c r="L193" s="4">
        <f t="shared" si="6"/>
        <v>0</v>
      </c>
      <c r="M193" s="1"/>
      <c r="N193" s="4"/>
      <c r="O193" s="1"/>
    </row>
    <row r="194" spans="1:15" x14ac:dyDescent="0.25">
      <c r="A194" s="1">
        <v>193</v>
      </c>
      <c r="B194" s="1"/>
      <c r="C194" s="10"/>
      <c r="D194" s="1"/>
      <c r="E194" s="1"/>
      <c r="F194" s="15"/>
      <c r="G194" s="2"/>
      <c r="H194" s="3"/>
      <c r="I194" s="2"/>
      <c r="J194" s="4">
        <f t="shared" ref="J194:J240" si="9">G194-I194</f>
        <v>0</v>
      </c>
      <c r="K194" s="1">
        <v>1</v>
      </c>
      <c r="L194" s="4">
        <f t="shared" ref="L194:L240" si="10">(G194-I194-D194)*K194</f>
        <v>0</v>
      </c>
      <c r="M194" s="1"/>
      <c r="N194" s="4"/>
      <c r="O194" s="1"/>
    </row>
    <row r="195" spans="1:15" x14ac:dyDescent="0.25">
      <c r="A195" s="1">
        <v>194</v>
      </c>
      <c r="B195" s="1"/>
      <c r="C195" s="10"/>
      <c r="D195" s="1"/>
      <c r="E195" s="1"/>
      <c r="F195" s="15"/>
      <c r="G195" s="2"/>
      <c r="H195" s="3"/>
      <c r="I195" s="2"/>
      <c r="J195" s="4">
        <f t="shared" si="9"/>
        <v>0</v>
      </c>
      <c r="K195" s="1">
        <v>1</v>
      </c>
      <c r="L195" s="4">
        <f t="shared" si="10"/>
        <v>0</v>
      </c>
      <c r="M195" s="1"/>
      <c r="N195" s="4"/>
      <c r="O195" s="1"/>
    </row>
    <row r="196" spans="1:15" x14ac:dyDescent="0.25">
      <c r="A196" s="1">
        <v>195</v>
      </c>
      <c r="B196" s="1"/>
      <c r="C196" s="10"/>
      <c r="D196" s="1"/>
      <c r="E196" s="1"/>
      <c r="F196" s="15"/>
      <c r="G196" s="2"/>
      <c r="H196" s="3"/>
      <c r="I196" s="2"/>
      <c r="J196" s="4">
        <f t="shared" si="9"/>
        <v>0</v>
      </c>
      <c r="K196" s="1">
        <v>1</v>
      </c>
      <c r="L196" s="4">
        <f t="shared" si="10"/>
        <v>0</v>
      </c>
      <c r="M196" s="1"/>
      <c r="N196" s="4"/>
      <c r="O196" s="1"/>
    </row>
    <row r="197" spans="1:15" x14ac:dyDescent="0.25">
      <c r="A197" s="1">
        <v>196</v>
      </c>
      <c r="B197" s="1"/>
      <c r="C197" s="10"/>
      <c r="D197" s="1"/>
      <c r="E197" s="1"/>
      <c r="F197" s="15"/>
      <c r="G197" s="2"/>
      <c r="H197" s="3"/>
      <c r="I197" s="2"/>
      <c r="J197" s="4">
        <f t="shared" si="9"/>
        <v>0</v>
      </c>
      <c r="K197" s="1">
        <v>1</v>
      </c>
      <c r="L197" s="4">
        <f t="shared" si="10"/>
        <v>0</v>
      </c>
      <c r="M197" s="1"/>
      <c r="N197" s="4"/>
      <c r="O197" s="1"/>
    </row>
    <row r="198" spans="1:15" x14ac:dyDescent="0.25">
      <c r="A198" s="1">
        <v>197</v>
      </c>
      <c r="B198" s="1"/>
      <c r="C198" s="10"/>
      <c r="D198" s="1"/>
      <c r="E198" s="1"/>
      <c r="F198" s="15"/>
      <c r="G198" s="2"/>
      <c r="H198" s="3"/>
      <c r="I198" s="2"/>
      <c r="J198" s="4">
        <f t="shared" si="9"/>
        <v>0</v>
      </c>
      <c r="K198" s="1">
        <v>1</v>
      </c>
      <c r="L198" s="4">
        <f t="shared" si="10"/>
        <v>0</v>
      </c>
      <c r="M198" s="1"/>
      <c r="N198" s="4"/>
      <c r="O198" s="1"/>
    </row>
    <row r="199" spans="1:15" x14ac:dyDescent="0.25">
      <c r="A199" s="1">
        <v>198</v>
      </c>
      <c r="B199" s="1"/>
      <c r="C199" s="10"/>
      <c r="D199" s="1"/>
      <c r="E199" s="1"/>
      <c r="F199" s="15"/>
      <c r="G199" s="2"/>
      <c r="H199" s="3"/>
      <c r="I199" s="2"/>
      <c r="J199" s="4">
        <f t="shared" si="9"/>
        <v>0</v>
      </c>
      <c r="K199" s="1">
        <v>1</v>
      </c>
      <c r="L199" s="4">
        <f t="shared" si="10"/>
        <v>0</v>
      </c>
      <c r="M199" s="1"/>
      <c r="N199" s="4"/>
      <c r="O199" s="1"/>
    </row>
    <row r="200" spans="1:15" x14ac:dyDescent="0.25">
      <c r="A200" s="1">
        <v>199</v>
      </c>
      <c r="B200" s="1"/>
      <c r="C200" s="10"/>
      <c r="D200" s="1"/>
      <c r="E200" s="1"/>
      <c r="F200" s="15"/>
      <c r="G200" s="2"/>
      <c r="H200" s="3"/>
      <c r="I200" s="2"/>
      <c r="J200" s="4">
        <f t="shared" si="9"/>
        <v>0</v>
      </c>
      <c r="K200" s="1">
        <v>1</v>
      </c>
      <c r="L200" s="4">
        <f t="shared" si="10"/>
        <v>0</v>
      </c>
      <c r="M200" s="1"/>
      <c r="N200" s="4"/>
      <c r="O200" s="1"/>
    </row>
    <row r="201" spans="1:15" x14ac:dyDescent="0.25">
      <c r="A201" s="1">
        <v>200</v>
      </c>
      <c r="B201" s="1"/>
      <c r="C201" s="10"/>
      <c r="D201" s="1"/>
      <c r="E201" s="1"/>
      <c r="F201" s="15"/>
      <c r="G201" s="2"/>
      <c r="H201" s="3"/>
      <c r="I201" s="2"/>
      <c r="J201" s="4">
        <f t="shared" si="9"/>
        <v>0</v>
      </c>
      <c r="K201" s="1">
        <v>1</v>
      </c>
      <c r="L201" s="4">
        <f t="shared" si="10"/>
        <v>0</v>
      </c>
      <c r="M201" s="1"/>
      <c r="N201" s="4"/>
      <c r="O201" s="1"/>
    </row>
    <row r="202" spans="1:15" x14ac:dyDescent="0.25">
      <c r="A202" s="1">
        <v>201</v>
      </c>
      <c r="B202" s="1"/>
      <c r="C202" s="10"/>
      <c r="D202" s="1"/>
      <c r="E202" s="1"/>
      <c r="F202" s="15"/>
      <c r="G202" s="2"/>
      <c r="H202" s="3"/>
      <c r="I202" s="2"/>
      <c r="J202" s="4">
        <f t="shared" si="9"/>
        <v>0</v>
      </c>
      <c r="K202" s="1">
        <v>1</v>
      </c>
      <c r="L202" s="4">
        <f t="shared" si="10"/>
        <v>0</v>
      </c>
      <c r="M202" s="1"/>
      <c r="N202" s="4"/>
      <c r="O202" s="1"/>
    </row>
    <row r="203" spans="1:15" x14ac:dyDescent="0.25">
      <c r="A203" s="1">
        <v>202</v>
      </c>
      <c r="B203" s="1"/>
      <c r="C203" s="10"/>
      <c r="D203" s="1"/>
      <c r="E203" s="1"/>
      <c r="F203" s="15"/>
      <c r="G203" s="2"/>
      <c r="H203" s="3"/>
      <c r="I203" s="2"/>
      <c r="J203" s="4">
        <f t="shared" si="9"/>
        <v>0</v>
      </c>
      <c r="K203" s="1">
        <v>1</v>
      </c>
      <c r="L203" s="4">
        <f t="shared" si="10"/>
        <v>0</v>
      </c>
      <c r="M203" s="1"/>
      <c r="N203" s="4"/>
      <c r="O203" s="1"/>
    </row>
    <row r="204" spans="1:15" x14ac:dyDescent="0.25">
      <c r="A204" s="1">
        <v>203</v>
      </c>
      <c r="B204" s="1"/>
      <c r="C204" s="10"/>
      <c r="D204" s="1"/>
      <c r="E204" s="1"/>
      <c r="F204" s="15"/>
      <c r="G204" s="2"/>
      <c r="H204" s="3"/>
      <c r="I204" s="2"/>
      <c r="J204" s="4">
        <f t="shared" si="9"/>
        <v>0</v>
      </c>
      <c r="K204" s="1">
        <v>1</v>
      </c>
      <c r="L204" s="4">
        <f t="shared" si="10"/>
        <v>0</v>
      </c>
      <c r="M204" s="1"/>
      <c r="N204" s="4"/>
      <c r="O204" s="1"/>
    </row>
    <row r="205" spans="1:15" x14ac:dyDescent="0.25">
      <c r="A205" s="1">
        <v>204</v>
      </c>
      <c r="B205" s="1"/>
      <c r="C205" s="10"/>
      <c r="D205" s="1"/>
      <c r="E205" s="1"/>
      <c r="F205" s="15"/>
      <c r="G205" s="2"/>
      <c r="H205" s="3"/>
      <c r="I205" s="2"/>
      <c r="J205" s="4">
        <f t="shared" si="9"/>
        <v>0</v>
      </c>
      <c r="K205" s="1">
        <v>1</v>
      </c>
      <c r="L205" s="4">
        <f t="shared" si="10"/>
        <v>0</v>
      </c>
      <c r="M205" s="1"/>
      <c r="N205" s="4"/>
      <c r="O205" s="1"/>
    </row>
    <row r="206" spans="1:15" x14ac:dyDescent="0.25">
      <c r="A206" s="1">
        <v>205</v>
      </c>
      <c r="B206" s="1"/>
      <c r="C206" s="10"/>
      <c r="D206" s="1"/>
      <c r="E206" s="1"/>
      <c r="F206" s="15"/>
      <c r="G206" s="2"/>
      <c r="H206" s="3"/>
      <c r="I206" s="2"/>
      <c r="J206" s="4">
        <f t="shared" si="9"/>
        <v>0</v>
      </c>
      <c r="K206" s="1">
        <v>1</v>
      </c>
      <c r="L206" s="4">
        <f t="shared" si="10"/>
        <v>0</v>
      </c>
      <c r="M206" s="1"/>
      <c r="N206" s="4"/>
      <c r="O206" s="1"/>
    </row>
    <row r="207" spans="1:15" x14ac:dyDescent="0.25">
      <c r="A207" s="1">
        <v>206</v>
      </c>
      <c r="B207" s="1"/>
      <c r="C207" s="10"/>
      <c r="D207" s="1"/>
      <c r="E207" s="1"/>
      <c r="F207" s="15"/>
      <c r="G207" s="2"/>
      <c r="H207" s="3"/>
      <c r="I207" s="2"/>
      <c r="J207" s="4">
        <f t="shared" si="9"/>
        <v>0</v>
      </c>
      <c r="K207" s="1">
        <v>1</v>
      </c>
      <c r="L207" s="4">
        <f t="shared" si="10"/>
        <v>0</v>
      </c>
      <c r="M207" s="1"/>
      <c r="N207" s="4"/>
      <c r="O207" s="1"/>
    </row>
    <row r="208" spans="1:15" x14ac:dyDescent="0.25">
      <c r="A208" s="1">
        <v>207</v>
      </c>
      <c r="B208" s="1"/>
      <c r="C208" s="10"/>
      <c r="D208" s="1"/>
      <c r="E208" s="1"/>
      <c r="F208" s="15"/>
      <c r="G208" s="2"/>
      <c r="H208" s="3"/>
      <c r="I208" s="2"/>
      <c r="J208" s="4">
        <f t="shared" si="9"/>
        <v>0</v>
      </c>
      <c r="K208" s="1">
        <v>1</v>
      </c>
      <c r="L208" s="4">
        <f t="shared" si="10"/>
        <v>0</v>
      </c>
      <c r="M208" s="1"/>
      <c r="N208" s="4"/>
      <c r="O208" s="1"/>
    </row>
    <row r="209" spans="1:15" x14ac:dyDescent="0.25">
      <c r="A209" s="1">
        <v>208</v>
      </c>
      <c r="B209" s="1"/>
      <c r="C209" s="10"/>
      <c r="D209" s="1"/>
      <c r="E209" s="1"/>
      <c r="F209" s="15"/>
      <c r="G209" s="2"/>
      <c r="H209" s="3"/>
      <c r="I209" s="2"/>
      <c r="J209" s="4">
        <f t="shared" si="9"/>
        <v>0</v>
      </c>
      <c r="K209" s="1">
        <v>1</v>
      </c>
      <c r="L209" s="4">
        <f t="shared" si="10"/>
        <v>0</v>
      </c>
      <c r="M209" s="1"/>
      <c r="N209" s="4"/>
      <c r="O209" s="1"/>
    </row>
    <row r="210" spans="1:15" x14ac:dyDescent="0.25">
      <c r="A210" s="1">
        <v>209</v>
      </c>
      <c r="B210" s="1"/>
      <c r="C210" s="10"/>
      <c r="D210" s="1"/>
      <c r="E210" s="1"/>
      <c r="F210" s="15"/>
      <c r="G210" s="2"/>
      <c r="H210" s="3"/>
      <c r="I210" s="2"/>
      <c r="J210" s="4">
        <f t="shared" si="9"/>
        <v>0</v>
      </c>
      <c r="K210" s="1">
        <v>1</v>
      </c>
      <c r="L210" s="4">
        <f t="shared" si="10"/>
        <v>0</v>
      </c>
      <c r="M210" s="1"/>
      <c r="N210" s="4"/>
      <c r="O210" s="1"/>
    </row>
    <row r="211" spans="1:15" x14ac:dyDescent="0.25">
      <c r="A211" s="1">
        <v>210</v>
      </c>
      <c r="B211" s="1"/>
      <c r="C211" s="10"/>
      <c r="D211" s="1"/>
      <c r="E211" s="1"/>
      <c r="F211" s="15"/>
      <c r="G211" s="2"/>
      <c r="H211" s="3"/>
      <c r="I211" s="2"/>
      <c r="J211" s="4">
        <f t="shared" si="9"/>
        <v>0</v>
      </c>
      <c r="K211" s="1">
        <v>1</v>
      </c>
      <c r="L211" s="4">
        <f t="shared" si="10"/>
        <v>0</v>
      </c>
      <c r="M211" s="1"/>
      <c r="N211" s="4"/>
      <c r="O211" s="1"/>
    </row>
    <row r="212" spans="1:15" x14ac:dyDescent="0.25">
      <c r="A212" s="1">
        <v>211</v>
      </c>
      <c r="B212" s="1"/>
      <c r="C212" s="10"/>
      <c r="D212" s="1"/>
      <c r="E212" s="1"/>
      <c r="F212" s="15"/>
      <c r="G212" s="2"/>
      <c r="H212" s="3"/>
      <c r="I212" s="2"/>
      <c r="J212" s="4">
        <f t="shared" si="9"/>
        <v>0</v>
      </c>
      <c r="K212" s="1">
        <v>1</v>
      </c>
      <c r="L212" s="4">
        <f t="shared" si="10"/>
        <v>0</v>
      </c>
      <c r="M212" s="1"/>
      <c r="N212" s="4"/>
      <c r="O212" s="1"/>
    </row>
    <row r="213" spans="1:15" x14ac:dyDescent="0.25">
      <c r="A213" s="1">
        <v>212</v>
      </c>
      <c r="B213" s="1"/>
      <c r="C213" s="10"/>
      <c r="D213" s="1"/>
      <c r="E213" s="1"/>
      <c r="F213" s="15"/>
      <c r="G213" s="2"/>
      <c r="H213" s="3"/>
      <c r="I213" s="2"/>
      <c r="J213" s="4">
        <f t="shared" si="9"/>
        <v>0</v>
      </c>
      <c r="K213" s="1">
        <v>1</v>
      </c>
      <c r="L213" s="4">
        <f t="shared" si="10"/>
        <v>0</v>
      </c>
      <c r="M213" s="1"/>
      <c r="N213" s="4"/>
      <c r="O213" s="1"/>
    </row>
    <row r="214" spans="1:15" x14ac:dyDescent="0.25">
      <c r="A214" s="1">
        <v>213</v>
      </c>
      <c r="B214" s="1"/>
      <c r="C214" s="1"/>
      <c r="D214" s="1"/>
      <c r="E214" s="1"/>
      <c r="F214" s="15"/>
      <c r="G214" s="2"/>
      <c r="H214" s="3"/>
      <c r="I214" s="2"/>
      <c r="J214" s="4">
        <f t="shared" si="9"/>
        <v>0</v>
      </c>
      <c r="K214" s="1">
        <v>1</v>
      </c>
      <c r="L214" s="4">
        <f t="shared" si="10"/>
        <v>0</v>
      </c>
      <c r="M214" s="1"/>
      <c r="N214" s="4"/>
      <c r="O214" s="1"/>
    </row>
    <row r="215" spans="1:15" x14ac:dyDescent="0.25">
      <c r="A215" s="1">
        <v>214</v>
      </c>
      <c r="B215" s="1"/>
      <c r="C215" s="1"/>
      <c r="D215" s="1"/>
      <c r="E215" s="1"/>
      <c r="F215" s="15"/>
      <c r="G215" s="2"/>
      <c r="H215" s="3"/>
      <c r="I215" s="2"/>
      <c r="J215" s="4">
        <f t="shared" si="9"/>
        <v>0</v>
      </c>
      <c r="K215" s="1">
        <v>1</v>
      </c>
      <c r="L215" s="4">
        <f t="shared" si="10"/>
        <v>0</v>
      </c>
      <c r="M215" s="1"/>
      <c r="N215" s="4"/>
      <c r="O215" s="1"/>
    </row>
    <row r="216" spans="1:15" x14ac:dyDescent="0.25">
      <c r="A216" s="1">
        <v>215</v>
      </c>
      <c r="B216" s="1"/>
      <c r="C216" s="1"/>
      <c r="D216" s="1"/>
      <c r="E216" s="1"/>
      <c r="F216" s="15"/>
      <c r="G216" s="2"/>
      <c r="H216" s="3"/>
      <c r="I216" s="2"/>
      <c r="J216" s="4">
        <f t="shared" si="9"/>
        <v>0</v>
      </c>
      <c r="K216" s="1">
        <v>1</v>
      </c>
      <c r="L216" s="4">
        <f t="shared" si="10"/>
        <v>0</v>
      </c>
      <c r="M216" s="1"/>
      <c r="N216" s="4"/>
      <c r="O216" s="1"/>
    </row>
    <row r="217" spans="1:15" x14ac:dyDescent="0.25">
      <c r="A217" s="1">
        <v>216</v>
      </c>
      <c r="B217" s="1"/>
      <c r="C217" s="1"/>
      <c r="D217" s="1"/>
      <c r="E217" s="1"/>
      <c r="F217" s="15"/>
      <c r="G217" s="2"/>
      <c r="H217" s="3"/>
      <c r="I217" s="2"/>
      <c r="J217" s="4">
        <f t="shared" si="9"/>
        <v>0</v>
      </c>
      <c r="K217" s="1">
        <v>1</v>
      </c>
      <c r="L217" s="4">
        <f t="shared" si="10"/>
        <v>0</v>
      </c>
      <c r="M217" s="1"/>
      <c r="N217" s="4"/>
      <c r="O217" s="1"/>
    </row>
    <row r="218" spans="1:15" x14ac:dyDescent="0.25">
      <c r="A218" s="1">
        <v>217</v>
      </c>
      <c r="B218" s="1"/>
      <c r="C218" s="1"/>
      <c r="D218" s="1"/>
      <c r="E218" s="1"/>
      <c r="F218" s="15"/>
      <c r="G218" s="2"/>
      <c r="H218" s="3"/>
      <c r="I218" s="2"/>
      <c r="J218" s="4">
        <f t="shared" si="9"/>
        <v>0</v>
      </c>
      <c r="K218" s="1">
        <v>1</v>
      </c>
      <c r="L218" s="4">
        <f t="shared" si="10"/>
        <v>0</v>
      </c>
      <c r="M218" s="1"/>
      <c r="N218" s="4"/>
      <c r="O218" s="1"/>
    </row>
    <row r="219" spans="1:15" x14ac:dyDescent="0.25">
      <c r="A219" s="1">
        <v>218</v>
      </c>
      <c r="B219" s="1"/>
      <c r="C219" s="1"/>
      <c r="D219" s="1"/>
      <c r="E219" s="1"/>
      <c r="F219" s="15"/>
      <c r="G219" s="2"/>
      <c r="H219" s="3"/>
      <c r="I219" s="2"/>
      <c r="J219" s="4">
        <f t="shared" si="9"/>
        <v>0</v>
      </c>
      <c r="K219" s="1">
        <v>1</v>
      </c>
      <c r="L219" s="4">
        <f t="shared" si="10"/>
        <v>0</v>
      </c>
      <c r="M219" s="1"/>
      <c r="N219" s="4"/>
      <c r="O219" s="1"/>
    </row>
    <row r="220" spans="1:15" x14ac:dyDescent="0.25">
      <c r="A220" s="1">
        <v>219</v>
      </c>
      <c r="B220" s="1"/>
      <c r="C220" s="1"/>
      <c r="D220" s="1"/>
      <c r="E220" s="1"/>
      <c r="F220" s="15"/>
      <c r="G220" s="2"/>
      <c r="H220" s="3"/>
      <c r="I220" s="2"/>
      <c r="J220" s="4">
        <f t="shared" si="9"/>
        <v>0</v>
      </c>
      <c r="K220" s="1">
        <v>1</v>
      </c>
      <c r="L220" s="4">
        <f t="shared" si="10"/>
        <v>0</v>
      </c>
      <c r="M220" s="1"/>
      <c r="N220" s="4"/>
      <c r="O220" s="1"/>
    </row>
    <row r="221" spans="1:15" x14ac:dyDescent="0.25">
      <c r="A221" s="1">
        <v>220</v>
      </c>
      <c r="B221" s="1"/>
      <c r="C221" s="1"/>
      <c r="D221" s="1"/>
      <c r="E221" s="1"/>
      <c r="F221" s="15"/>
      <c r="G221" s="2"/>
      <c r="H221" s="3"/>
      <c r="I221" s="2"/>
      <c r="J221" s="4">
        <f t="shared" si="9"/>
        <v>0</v>
      </c>
      <c r="K221" s="1">
        <v>1</v>
      </c>
      <c r="L221" s="4">
        <f t="shared" si="10"/>
        <v>0</v>
      </c>
      <c r="M221" s="1"/>
      <c r="N221" s="4"/>
      <c r="O221" s="1"/>
    </row>
    <row r="222" spans="1:15" x14ac:dyDescent="0.25">
      <c r="A222" s="1">
        <v>221</v>
      </c>
      <c r="B222" s="1"/>
      <c r="C222" s="1"/>
      <c r="D222" s="1"/>
      <c r="E222" s="1"/>
      <c r="F222" s="15"/>
      <c r="G222" s="2"/>
      <c r="H222" s="3"/>
      <c r="I222" s="2"/>
      <c r="J222" s="4">
        <f t="shared" si="9"/>
        <v>0</v>
      </c>
      <c r="K222" s="1">
        <v>1</v>
      </c>
      <c r="L222" s="4">
        <f t="shared" si="10"/>
        <v>0</v>
      </c>
      <c r="M222" s="1"/>
      <c r="N222" s="4"/>
      <c r="O222" s="1"/>
    </row>
    <row r="223" spans="1:15" x14ac:dyDescent="0.25">
      <c r="A223" s="1">
        <v>222</v>
      </c>
      <c r="B223" s="1"/>
      <c r="C223" s="1"/>
      <c r="D223" s="1"/>
      <c r="E223" s="1"/>
      <c r="F223" s="15"/>
      <c r="G223" s="2"/>
      <c r="H223" s="3"/>
      <c r="I223" s="2"/>
      <c r="J223" s="4">
        <f t="shared" si="9"/>
        <v>0</v>
      </c>
      <c r="K223" s="1">
        <v>1</v>
      </c>
      <c r="L223" s="4">
        <f t="shared" si="10"/>
        <v>0</v>
      </c>
      <c r="M223" s="1"/>
      <c r="N223" s="4"/>
      <c r="O223" s="1"/>
    </row>
    <row r="224" spans="1:15" x14ac:dyDescent="0.25">
      <c r="A224" s="1">
        <v>223</v>
      </c>
      <c r="B224" s="1"/>
      <c r="C224" s="1"/>
      <c r="D224" s="1"/>
      <c r="E224" s="1"/>
      <c r="F224" s="15"/>
      <c r="G224" s="2"/>
      <c r="H224" s="3"/>
      <c r="I224" s="2"/>
      <c r="J224" s="4">
        <f t="shared" si="9"/>
        <v>0</v>
      </c>
      <c r="K224" s="1">
        <v>1</v>
      </c>
      <c r="L224" s="4">
        <f t="shared" si="10"/>
        <v>0</v>
      </c>
      <c r="M224" s="1"/>
      <c r="N224" s="4"/>
      <c r="O224" s="1"/>
    </row>
    <row r="225" spans="1:15" x14ac:dyDescent="0.25">
      <c r="A225" s="1">
        <v>224</v>
      </c>
      <c r="B225" s="1"/>
      <c r="C225" s="1"/>
      <c r="D225" s="1"/>
      <c r="E225" s="1"/>
      <c r="F225" s="15"/>
      <c r="G225" s="2"/>
      <c r="H225" s="3"/>
      <c r="I225" s="2"/>
      <c r="J225" s="4">
        <f t="shared" si="9"/>
        <v>0</v>
      </c>
      <c r="K225" s="1">
        <v>1</v>
      </c>
      <c r="L225" s="4">
        <f t="shared" si="10"/>
        <v>0</v>
      </c>
      <c r="M225" s="1"/>
      <c r="N225" s="4"/>
      <c r="O225" s="1"/>
    </row>
    <row r="226" spans="1:15" x14ac:dyDescent="0.25">
      <c r="A226" s="1">
        <v>225</v>
      </c>
      <c r="B226" s="1"/>
      <c r="C226" s="1"/>
      <c r="D226" s="1"/>
      <c r="E226" s="1"/>
      <c r="F226" s="15"/>
      <c r="G226" s="2"/>
      <c r="H226" s="3"/>
      <c r="I226" s="2"/>
      <c r="J226" s="4">
        <f t="shared" si="9"/>
        <v>0</v>
      </c>
      <c r="K226" s="1">
        <v>1</v>
      </c>
      <c r="L226" s="4">
        <f t="shared" si="10"/>
        <v>0</v>
      </c>
      <c r="M226" s="1"/>
      <c r="N226" s="4"/>
      <c r="O226" s="1"/>
    </row>
    <row r="227" spans="1:15" x14ac:dyDescent="0.25">
      <c r="A227" s="1">
        <v>226</v>
      </c>
      <c r="B227" s="1"/>
      <c r="C227" s="1"/>
      <c r="D227" s="1"/>
      <c r="E227" s="1"/>
      <c r="F227" s="15"/>
      <c r="G227" s="2"/>
      <c r="H227" s="3"/>
      <c r="I227" s="2"/>
      <c r="J227" s="4">
        <f t="shared" si="9"/>
        <v>0</v>
      </c>
      <c r="K227" s="1">
        <v>1</v>
      </c>
      <c r="L227" s="4">
        <f t="shared" si="10"/>
        <v>0</v>
      </c>
      <c r="M227" s="1"/>
      <c r="N227" s="4"/>
      <c r="O227" s="1"/>
    </row>
    <row r="228" spans="1:15" x14ac:dyDescent="0.25">
      <c r="A228" s="1">
        <v>227</v>
      </c>
      <c r="B228" s="1"/>
      <c r="C228" s="1"/>
      <c r="D228" s="1"/>
      <c r="E228" s="1"/>
      <c r="F228" s="15"/>
      <c r="G228" s="2"/>
      <c r="H228" s="3"/>
      <c r="I228" s="2"/>
      <c r="J228" s="4">
        <f t="shared" si="9"/>
        <v>0</v>
      </c>
      <c r="K228" s="1">
        <v>1</v>
      </c>
      <c r="L228" s="4">
        <f t="shared" si="10"/>
        <v>0</v>
      </c>
      <c r="M228" s="1"/>
      <c r="N228" s="4"/>
      <c r="O228" s="1"/>
    </row>
    <row r="229" spans="1:15" x14ac:dyDescent="0.25">
      <c r="A229" s="1">
        <v>228</v>
      </c>
      <c r="B229" s="1"/>
      <c r="C229" s="1"/>
      <c r="D229" s="1"/>
      <c r="E229" s="1"/>
      <c r="F229" s="15"/>
      <c r="G229" s="2"/>
      <c r="H229" s="3"/>
      <c r="I229" s="2"/>
      <c r="J229" s="4">
        <f t="shared" si="9"/>
        <v>0</v>
      </c>
      <c r="K229" s="1">
        <v>1</v>
      </c>
      <c r="L229" s="4">
        <f t="shared" si="10"/>
        <v>0</v>
      </c>
      <c r="M229" s="1"/>
      <c r="N229" s="4"/>
      <c r="O229" s="1"/>
    </row>
    <row r="230" spans="1:15" x14ac:dyDescent="0.25">
      <c r="A230" s="1">
        <v>229</v>
      </c>
      <c r="B230" s="1"/>
      <c r="C230" s="1"/>
      <c r="D230" s="1"/>
      <c r="E230" s="1"/>
      <c r="F230" s="15"/>
      <c r="G230" s="2"/>
      <c r="H230" s="3"/>
      <c r="I230" s="2"/>
      <c r="J230" s="4">
        <f t="shared" si="9"/>
        <v>0</v>
      </c>
      <c r="K230" s="1">
        <v>1</v>
      </c>
      <c r="L230" s="4">
        <f t="shared" si="10"/>
        <v>0</v>
      </c>
      <c r="M230" s="1"/>
      <c r="N230" s="4"/>
      <c r="O230" s="1"/>
    </row>
    <row r="231" spans="1:15" x14ac:dyDescent="0.25">
      <c r="A231" s="1">
        <v>230</v>
      </c>
      <c r="B231" s="1"/>
      <c r="C231" s="1"/>
      <c r="D231" s="1"/>
      <c r="E231" s="1"/>
      <c r="F231" s="15"/>
      <c r="G231" s="2"/>
      <c r="H231" s="3"/>
      <c r="I231" s="2"/>
      <c r="J231" s="4">
        <f t="shared" si="9"/>
        <v>0</v>
      </c>
      <c r="K231" s="1">
        <v>1</v>
      </c>
      <c r="L231" s="4">
        <f t="shared" si="10"/>
        <v>0</v>
      </c>
      <c r="M231" s="1"/>
      <c r="N231" s="4"/>
      <c r="O231" s="1"/>
    </row>
    <row r="232" spans="1:15" x14ac:dyDescent="0.25">
      <c r="A232" s="1">
        <v>231</v>
      </c>
      <c r="B232" s="1"/>
      <c r="C232" s="1"/>
      <c r="D232" s="1"/>
      <c r="E232" s="1"/>
      <c r="F232" s="15"/>
      <c r="G232" s="2"/>
      <c r="H232" s="3"/>
      <c r="I232" s="2"/>
      <c r="J232" s="4">
        <f t="shared" si="9"/>
        <v>0</v>
      </c>
      <c r="K232" s="1">
        <v>1</v>
      </c>
      <c r="L232" s="4">
        <f t="shared" si="10"/>
        <v>0</v>
      </c>
      <c r="M232" s="1"/>
      <c r="N232" s="4"/>
      <c r="O232" s="1"/>
    </row>
    <row r="233" spans="1:15" x14ac:dyDescent="0.25">
      <c r="A233" s="1">
        <v>232</v>
      </c>
      <c r="B233" s="1"/>
      <c r="C233" s="1"/>
      <c r="D233" s="1"/>
      <c r="E233" s="1"/>
      <c r="F233" s="15"/>
      <c r="G233" s="2"/>
      <c r="H233" s="3"/>
      <c r="I233" s="2"/>
      <c r="J233" s="4">
        <f t="shared" si="9"/>
        <v>0</v>
      </c>
      <c r="K233" s="1">
        <v>1</v>
      </c>
      <c r="L233" s="4">
        <f t="shared" si="10"/>
        <v>0</v>
      </c>
      <c r="M233" s="1"/>
      <c r="N233" s="4"/>
      <c r="O233" s="1"/>
    </row>
    <row r="234" spans="1:15" x14ac:dyDescent="0.25">
      <c r="A234" s="1">
        <v>233</v>
      </c>
      <c r="B234" s="1"/>
      <c r="C234" s="1"/>
      <c r="D234" s="1"/>
      <c r="E234" s="1"/>
      <c r="F234" s="15"/>
      <c r="G234" s="2"/>
      <c r="H234" s="3"/>
      <c r="I234" s="2"/>
      <c r="J234" s="4">
        <f t="shared" si="9"/>
        <v>0</v>
      </c>
      <c r="K234" s="1">
        <v>1</v>
      </c>
      <c r="L234" s="4">
        <f t="shared" si="10"/>
        <v>0</v>
      </c>
      <c r="M234" s="1"/>
      <c r="N234" s="4"/>
      <c r="O234" s="1"/>
    </row>
    <row r="235" spans="1:15" x14ac:dyDescent="0.25">
      <c r="A235" s="1">
        <v>234</v>
      </c>
      <c r="B235" s="1"/>
      <c r="C235" s="1"/>
      <c r="D235" s="1"/>
      <c r="E235" s="1"/>
      <c r="F235" s="15"/>
      <c r="G235" s="2"/>
      <c r="H235" s="3"/>
      <c r="I235" s="2"/>
      <c r="J235" s="4">
        <f t="shared" si="9"/>
        <v>0</v>
      </c>
      <c r="K235" s="1">
        <v>1</v>
      </c>
      <c r="L235" s="4">
        <f t="shared" si="10"/>
        <v>0</v>
      </c>
      <c r="M235" s="1"/>
      <c r="N235" s="4"/>
      <c r="O235" s="1"/>
    </row>
    <row r="236" spans="1:15" x14ac:dyDescent="0.25">
      <c r="A236" s="1">
        <v>235</v>
      </c>
      <c r="B236" s="1"/>
      <c r="C236" s="1"/>
      <c r="D236" s="1"/>
      <c r="E236" s="1"/>
      <c r="F236" s="15"/>
      <c r="G236" s="2"/>
      <c r="H236" s="3"/>
      <c r="I236" s="2"/>
      <c r="J236" s="4">
        <f t="shared" si="9"/>
        <v>0</v>
      </c>
      <c r="K236" s="1">
        <v>1</v>
      </c>
      <c r="L236" s="4">
        <f t="shared" si="10"/>
        <v>0</v>
      </c>
      <c r="M236" s="1"/>
      <c r="N236" s="4"/>
      <c r="O236" s="1"/>
    </row>
    <row r="237" spans="1:15" x14ac:dyDescent="0.25">
      <c r="A237" s="1">
        <v>236</v>
      </c>
      <c r="B237" s="1"/>
      <c r="C237" s="1"/>
      <c r="D237" s="1"/>
      <c r="E237" s="1"/>
      <c r="F237" s="15"/>
      <c r="G237" s="2"/>
      <c r="H237" s="3"/>
      <c r="I237" s="2"/>
      <c r="J237" s="4">
        <f t="shared" si="9"/>
        <v>0</v>
      </c>
      <c r="K237" s="1">
        <v>1</v>
      </c>
      <c r="L237" s="4">
        <f t="shared" si="10"/>
        <v>0</v>
      </c>
      <c r="M237" s="1"/>
      <c r="N237" s="4"/>
      <c r="O237" s="1"/>
    </row>
    <row r="238" spans="1:15" x14ac:dyDescent="0.25">
      <c r="A238" s="1">
        <v>237</v>
      </c>
      <c r="B238" s="1"/>
      <c r="C238" s="1"/>
      <c r="D238" s="1"/>
      <c r="E238" s="1"/>
      <c r="F238" s="15"/>
      <c r="G238" s="2"/>
      <c r="H238" s="3"/>
      <c r="I238" s="2"/>
      <c r="J238" s="4">
        <f t="shared" si="9"/>
        <v>0</v>
      </c>
      <c r="K238" s="1">
        <v>1</v>
      </c>
      <c r="L238" s="4">
        <f t="shared" si="10"/>
        <v>0</v>
      </c>
      <c r="M238" s="1"/>
      <c r="N238" s="4"/>
      <c r="O238" s="1"/>
    </row>
    <row r="239" spans="1:15" x14ac:dyDescent="0.25">
      <c r="A239" s="1">
        <v>238</v>
      </c>
      <c r="B239" s="1"/>
      <c r="C239" s="1"/>
      <c r="D239" s="1"/>
      <c r="E239" s="1"/>
      <c r="F239" s="15"/>
      <c r="G239" s="2"/>
      <c r="H239" s="3"/>
      <c r="I239" s="2"/>
      <c r="J239" s="4">
        <f t="shared" si="9"/>
        <v>0</v>
      </c>
      <c r="K239" s="1">
        <v>1</v>
      </c>
      <c r="L239" s="4">
        <f t="shared" si="10"/>
        <v>0</v>
      </c>
      <c r="M239" s="1"/>
      <c r="N239" s="4"/>
      <c r="O239" s="1"/>
    </row>
    <row r="240" spans="1:15" x14ac:dyDescent="0.25">
      <c r="A240" s="1">
        <v>239</v>
      </c>
      <c r="B240" s="1"/>
      <c r="C240" s="1"/>
      <c r="D240" s="1"/>
      <c r="E240" s="1"/>
      <c r="F240" s="15"/>
      <c r="G240" s="2"/>
      <c r="H240" s="3"/>
      <c r="I240" s="2"/>
      <c r="J240" s="4">
        <f t="shared" si="9"/>
        <v>0</v>
      </c>
      <c r="K240" s="1">
        <v>1</v>
      </c>
      <c r="L240" s="4">
        <f t="shared" si="10"/>
        <v>0</v>
      </c>
      <c r="M240" s="1"/>
      <c r="N240" s="4"/>
      <c r="O240" s="1"/>
    </row>
  </sheetData>
  <phoneticPr fontId="7" type="noConversion"/>
  <pageMargins left="0.7" right="0.7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2C494-648F-4CA0-842E-E7D23F6634D2}">
  <sheetPr codeName="Sheet31"/>
  <dimension ref="A1:P186"/>
  <sheetViews>
    <sheetView zoomScaleNormal="100" workbookViewId="0">
      <pane xSplit="3" ySplit="1" topLeftCell="D119" activePane="bottomRight" state="frozen"/>
      <selection activeCell="F98" sqref="F98"/>
      <selection pane="topRight" activeCell="F98" sqref="F98"/>
      <selection pane="bottomLeft" activeCell="F98" sqref="F98"/>
      <selection pane="bottomRight" activeCell="F133" sqref="F133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5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10.6328125" style="16" customWidth="1"/>
    <col min="13" max="13" width="10.26953125" style="5" customWidth="1"/>
    <col min="14" max="14" width="15.453125" style="16" customWidth="1"/>
    <col min="15" max="15" width="15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3187</v>
      </c>
      <c r="K1" s="11" t="s">
        <v>18</v>
      </c>
      <c r="L1" s="13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1117</v>
      </c>
      <c r="C2" s="10">
        <v>45150</v>
      </c>
      <c r="D2" s="1">
        <v>0</v>
      </c>
      <c r="E2" s="11" t="s">
        <v>231</v>
      </c>
      <c r="F2" s="15">
        <v>16</v>
      </c>
      <c r="G2" s="2">
        <v>2.5331999999999999</v>
      </c>
      <c r="H2" s="3">
        <v>6</v>
      </c>
      <c r="I2" s="2">
        <v>1.8418000000000001</v>
      </c>
      <c r="J2" s="4">
        <f t="shared" ref="J2:J65" si="0">G2-I2</f>
        <v>0.69139999999999979</v>
      </c>
      <c r="K2" s="1">
        <v>1</v>
      </c>
      <c r="L2" s="4">
        <f t="shared" ref="L2:L65" si="1">(G2-I2-D2)*K2</f>
        <v>0.69139999999999979</v>
      </c>
      <c r="M2" s="1">
        <v>1</v>
      </c>
      <c r="N2" s="4">
        <v>0.69139999999999979</v>
      </c>
      <c r="O2" s="1" t="s">
        <v>1746</v>
      </c>
    </row>
    <row r="3" spans="1:15" x14ac:dyDescent="0.25">
      <c r="A3" s="1">
        <v>2</v>
      </c>
      <c r="B3" s="1" t="s">
        <v>1117</v>
      </c>
      <c r="C3" s="10">
        <v>45151</v>
      </c>
      <c r="D3" s="1">
        <v>0</v>
      </c>
      <c r="E3" s="11" t="s">
        <v>1438</v>
      </c>
      <c r="F3" s="15">
        <v>24</v>
      </c>
      <c r="G3" s="2">
        <v>4.54</v>
      </c>
      <c r="H3" s="3">
        <v>8</v>
      </c>
      <c r="I3" s="2">
        <v>3.38</v>
      </c>
      <c r="J3" s="4">
        <f t="shared" si="0"/>
        <v>1.1600000000000001</v>
      </c>
      <c r="K3" s="1">
        <v>1</v>
      </c>
      <c r="L3" s="4">
        <f t="shared" si="1"/>
        <v>1.1600000000000001</v>
      </c>
      <c r="M3" s="1">
        <v>1</v>
      </c>
      <c r="N3" s="4">
        <v>1.1600000000000001</v>
      </c>
      <c r="O3" s="1" t="s">
        <v>1746</v>
      </c>
    </row>
    <row r="4" spans="1:15" x14ac:dyDescent="0.25">
      <c r="A4" s="1">
        <v>3</v>
      </c>
      <c r="B4" s="1" t="s">
        <v>1117</v>
      </c>
      <c r="C4" s="10">
        <v>45152</v>
      </c>
      <c r="D4" s="1">
        <v>0</v>
      </c>
      <c r="E4" s="11" t="s">
        <v>428</v>
      </c>
      <c r="F4" s="15">
        <v>24</v>
      </c>
      <c r="G4" s="2">
        <v>4.28</v>
      </c>
      <c r="H4" s="3">
        <v>11</v>
      </c>
      <c r="I4" s="2">
        <v>3.35</v>
      </c>
      <c r="J4" s="4">
        <f t="shared" si="0"/>
        <v>0.93000000000000016</v>
      </c>
      <c r="K4" s="1">
        <v>1</v>
      </c>
      <c r="L4" s="4">
        <f t="shared" si="1"/>
        <v>0.93000000000000016</v>
      </c>
      <c r="M4" s="1">
        <v>1</v>
      </c>
      <c r="N4" s="4">
        <v>0.93000000000000016</v>
      </c>
      <c r="O4" s="1" t="s">
        <v>1746</v>
      </c>
    </row>
    <row r="5" spans="1:15" ht="33" x14ac:dyDescent="0.25">
      <c r="A5" s="1">
        <v>4</v>
      </c>
      <c r="B5" s="1" t="s">
        <v>1117</v>
      </c>
      <c r="C5" s="10">
        <v>45153</v>
      </c>
      <c r="D5" s="1">
        <v>0</v>
      </c>
      <c r="E5" s="11" t="s">
        <v>5067</v>
      </c>
      <c r="F5" s="15">
        <v>24</v>
      </c>
      <c r="G5" s="2">
        <v>2.73</v>
      </c>
      <c r="H5" s="3">
        <v>26</v>
      </c>
      <c r="I5" s="2">
        <v>2.7</v>
      </c>
      <c r="J5" s="4">
        <f t="shared" si="0"/>
        <v>2.9999999999999805E-2</v>
      </c>
      <c r="K5" s="1">
        <v>1</v>
      </c>
      <c r="L5" s="4">
        <f t="shared" si="1"/>
        <v>2.9999999999999805E-2</v>
      </c>
      <c r="M5" s="1">
        <v>1</v>
      </c>
      <c r="N5" s="4">
        <v>2.9999999999999805E-2</v>
      </c>
      <c r="O5" s="1" t="s">
        <v>1746</v>
      </c>
    </row>
    <row r="6" spans="1:15" x14ac:dyDescent="0.25">
      <c r="A6" s="1">
        <v>5</v>
      </c>
      <c r="B6" s="1" t="s">
        <v>1117</v>
      </c>
      <c r="C6" s="10">
        <v>45154</v>
      </c>
      <c r="D6" s="1">
        <v>0</v>
      </c>
      <c r="E6" s="11" t="s">
        <v>428</v>
      </c>
      <c r="F6" s="15">
        <v>24</v>
      </c>
      <c r="G6" s="2">
        <v>2.84</v>
      </c>
      <c r="H6" s="3">
        <v>27</v>
      </c>
      <c r="I6" s="2">
        <v>2.65</v>
      </c>
      <c r="J6" s="4">
        <f t="shared" si="0"/>
        <v>0.18999999999999995</v>
      </c>
      <c r="K6" s="1">
        <v>1</v>
      </c>
      <c r="L6" s="4">
        <f t="shared" si="1"/>
        <v>0.18999999999999995</v>
      </c>
      <c r="M6" s="1">
        <v>1</v>
      </c>
      <c r="N6" s="4">
        <v>0.18999999999999995</v>
      </c>
      <c r="O6" s="1" t="s">
        <v>1746</v>
      </c>
    </row>
    <row r="7" spans="1:15" x14ac:dyDescent="0.25">
      <c r="A7" s="1">
        <v>6</v>
      </c>
      <c r="B7" s="1" t="s">
        <v>1117</v>
      </c>
      <c r="C7" s="10">
        <v>45155</v>
      </c>
      <c r="D7" s="1">
        <v>0</v>
      </c>
      <c r="E7" s="11" t="s">
        <v>428</v>
      </c>
      <c r="F7" s="15">
        <v>24</v>
      </c>
      <c r="G7" s="2">
        <v>2.8</v>
      </c>
      <c r="H7" s="3">
        <v>23</v>
      </c>
      <c r="I7" s="2">
        <v>2.61</v>
      </c>
      <c r="J7" s="4">
        <f t="shared" si="0"/>
        <v>0.18999999999999995</v>
      </c>
      <c r="K7" s="1">
        <v>1</v>
      </c>
      <c r="L7" s="4">
        <f t="shared" si="1"/>
        <v>0.18999999999999995</v>
      </c>
      <c r="M7" s="1">
        <v>1</v>
      </c>
      <c r="N7" s="4">
        <v>0.18999999999999995</v>
      </c>
      <c r="O7" s="1" t="s">
        <v>1746</v>
      </c>
    </row>
    <row r="8" spans="1:15" ht="66" x14ac:dyDescent="0.25">
      <c r="A8" s="1">
        <v>7</v>
      </c>
      <c r="B8" s="1" t="s">
        <v>1117</v>
      </c>
      <c r="C8" s="10">
        <v>45156</v>
      </c>
      <c r="D8" s="1">
        <v>0</v>
      </c>
      <c r="E8" s="11" t="s">
        <v>5068</v>
      </c>
      <c r="F8" s="15">
        <v>20</v>
      </c>
      <c r="G8" s="2">
        <v>2.46</v>
      </c>
      <c r="H8" s="3">
        <v>26</v>
      </c>
      <c r="I8" s="2">
        <v>1.98</v>
      </c>
      <c r="J8" s="4">
        <f t="shared" si="0"/>
        <v>0.48</v>
      </c>
      <c r="K8" s="1">
        <v>1</v>
      </c>
      <c r="L8" s="4">
        <f t="shared" si="1"/>
        <v>0.48</v>
      </c>
      <c r="M8" s="1">
        <v>1</v>
      </c>
      <c r="N8" s="4">
        <v>0.48</v>
      </c>
      <c r="O8" s="1" t="s">
        <v>1746</v>
      </c>
    </row>
    <row r="9" spans="1:15" x14ac:dyDescent="0.25">
      <c r="A9" s="1">
        <v>8</v>
      </c>
      <c r="B9" s="1" t="s">
        <v>1117</v>
      </c>
      <c r="C9" s="10">
        <v>45157</v>
      </c>
      <c r="D9" s="1">
        <v>0</v>
      </c>
      <c r="E9" s="11" t="s">
        <v>428</v>
      </c>
      <c r="F9" s="15">
        <v>24</v>
      </c>
      <c r="G9" s="2">
        <v>2.5099999999999998</v>
      </c>
      <c r="H9" s="3">
        <v>30</v>
      </c>
      <c r="I9" s="2">
        <v>2.31</v>
      </c>
      <c r="J9" s="4">
        <f t="shared" si="0"/>
        <v>0.19999999999999973</v>
      </c>
      <c r="K9" s="1">
        <v>1</v>
      </c>
      <c r="L9" s="4">
        <f t="shared" si="1"/>
        <v>0.19999999999999973</v>
      </c>
      <c r="M9" s="1">
        <v>1</v>
      </c>
      <c r="N9" s="4">
        <v>0.19999999999999973</v>
      </c>
      <c r="O9" s="1" t="s">
        <v>1746</v>
      </c>
    </row>
    <row r="10" spans="1:15" x14ac:dyDescent="0.25">
      <c r="A10" s="1">
        <v>9</v>
      </c>
      <c r="B10" s="1" t="s">
        <v>1117</v>
      </c>
      <c r="C10" s="10">
        <v>45158</v>
      </c>
      <c r="D10" s="1">
        <v>0</v>
      </c>
      <c r="E10" s="11" t="s">
        <v>428</v>
      </c>
      <c r="F10" s="15">
        <v>24</v>
      </c>
      <c r="G10" s="2">
        <v>2.52</v>
      </c>
      <c r="H10" s="3">
        <v>28</v>
      </c>
      <c r="I10" s="2">
        <v>2.41</v>
      </c>
      <c r="J10" s="4">
        <f t="shared" si="0"/>
        <v>0.10999999999999988</v>
      </c>
      <c r="K10" s="1">
        <v>1</v>
      </c>
      <c r="L10" s="4">
        <f t="shared" si="1"/>
        <v>0.10999999999999988</v>
      </c>
      <c r="M10" s="1">
        <v>1</v>
      </c>
      <c r="N10" s="4">
        <v>0.10999999999999988</v>
      </c>
      <c r="O10" s="1" t="s">
        <v>1746</v>
      </c>
    </row>
    <row r="11" spans="1:15" x14ac:dyDescent="0.25">
      <c r="A11" s="1">
        <v>10</v>
      </c>
      <c r="B11" s="1" t="s">
        <v>1117</v>
      </c>
      <c r="C11" s="10">
        <v>45159</v>
      </c>
      <c r="D11" s="1">
        <v>0</v>
      </c>
      <c r="E11" s="11" t="s">
        <v>428</v>
      </c>
      <c r="F11" s="15">
        <v>24</v>
      </c>
      <c r="G11" s="2">
        <v>1.93</v>
      </c>
      <c r="H11" s="3">
        <v>33</v>
      </c>
      <c r="I11" s="2">
        <v>1.83</v>
      </c>
      <c r="J11" s="4">
        <f t="shared" si="0"/>
        <v>9.9999999999999867E-2</v>
      </c>
      <c r="K11" s="1">
        <v>1</v>
      </c>
      <c r="L11" s="4">
        <f t="shared" si="1"/>
        <v>9.9999999999999867E-2</v>
      </c>
      <c r="M11" s="1">
        <v>1</v>
      </c>
      <c r="N11" s="4">
        <v>9.9999999999999867E-2</v>
      </c>
      <c r="O11" s="1" t="s">
        <v>1746</v>
      </c>
    </row>
    <row r="12" spans="1:15" x14ac:dyDescent="0.25">
      <c r="A12" s="1">
        <v>11</v>
      </c>
      <c r="B12" s="1" t="s">
        <v>1117</v>
      </c>
      <c r="C12" s="10">
        <v>45160</v>
      </c>
      <c r="D12" s="1">
        <v>0</v>
      </c>
      <c r="E12" s="11" t="s">
        <v>428</v>
      </c>
      <c r="F12" s="15">
        <v>24</v>
      </c>
      <c r="G12" s="2">
        <v>2.5695000000000001</v>
      </c>
      <c r="H12" s="3">
        <v>30</v>
      </c>
      <c r="I12" s="2">
        <v>2.4500000000000002</v>
      </c>
      <c r="J12" s="4">
        <f t="shared" si="0"/>
        <v>0.11949999999999994</v>
      </c>
      <c r="K12" s="1">
        <v>1</v>
      </c>
      <c r="L12" s="4">
        <f t="shared" si="1"/>
        <v>0.11949999999999994</v>
      </c>
      <c r="M12" s="1">
        <v>1</v>
      </c>
      <c r="N12" s="4">
        <v>0.11949999999999994</v>
      </c>
      <c r="O12" s="1" t="s">
        <v>1746</v>
      </c>
    </row>
    <row r="13" spans="1:15" x14ac:dyDescent="0.25">
      <c r="A13" s="1">
        <v>12</v>
      </c>
      <c r="B13" s="1" t="s">
        <v>1117</v>
      </c>
      <c r="C13" s="10">
        <v>45161</v>
      </c>
      <c r="D13" s="1">
        <v>0</v>
      </c>
      <c r="E13" s="11" t="s">
        <v>428</v>
      </c>
      <c r="F13" s="15">
        <v>24</v>
      </c>
      <c r="G13" s="2">
        <v>2.64</v>
      </c>
      <c r="H13" s="3">
        <v>33</v>
      </c>
      <c r="I13" s="2">
        <v>2.62</v>
      </c>
      <c r="J13" s="4">
        <f t="shared" si="0"/>
        <v>2.0000000000000018E-2</v>
      </c>
      <c r="K13" s="1">
        <v>2</v>
      </c>
      <c r="L13" s="4">
        <f t="shared" si="1"/>
        <v>4.0000000000000036E-2</v>
      </c>
      <c r="M13" s="1">
        <v>2</v>
      </c>
      <c r="N13" s="4">
        <v>1.4523999999999999</v>
      </c>
      <c r="O13" s="1" t="s">
        <v>1746</v>
      </c>
    </row>
    <row r="14" spans="1:15" x14ac:dyDescent="0.25">
      <c r="A14" s="1">
        <v>13</v>
      </c>
      <c r="B14" s="1" t="s">
        <v>1117</v>
      </c>
      <c r="C14" s="10">
        <v>45162</v>
      </c>
      <c r="D14" s="1">
        <v>0</v>
      </c>
      <c r="E14" s="11" t="s">
        <v>4851</v>
      </c>
      <c r="F14" s="15">
        <v>2</v>
      </c>
      <c r="G14" s="2">
        <v>0.26400000000000001</v>
      </c>
      <c r="H14" s="3">
        <v>33</v>
      </c>
      <c r="I14" s="2">
        <v>0.26</v>
      </c>
      <c r="J14" s="4">
        <f t="shared" ref="J14" si="2">G14-I14</f>
        <v>4.0000000000000036E-3</v>
      </c>
      <c r="K14" s="1">
        <v>1</v>
      </c>
      <c r="L14" s="4">
        <f t="shared" ref="L14" si="3">(G14-I14-D14)*K14</f>
        <v>4.0000000000000036E-3</v>
      </c>
      <c r="M14" s="1">
        <v>1</v>
      </c>
      <c r="N14" s="4">
        <v>4.0000000000000036E-3</v>
      </c>
      <c r="O14" s="1" t="s">
        <v>1746</v>
      </c>
    </row>
    <row r="15" spans="1:15" x14ac:dyDescent="0.25">
      <c r="A15" s="1">
        <v>14</v>
      </c>
      <c r="B15" s="1" t="s">
        <v>1117</v>
      </c>
      <c r="C15" s="10">
        <v>45163</v>
      </c>
      <c r="D15" s="1">
        <v>0</v>
      </c>
      <c r="E15" s="1" t="s">
        <v>4269</v>
      </c>
      <c r="F15" s="15">
        <v>6</v>
      </c>
      <c r="G15" s="2">
        <v>1.8465</v>
      </c>
      <c r="H15" s="3">
        <v>9</v>
      </c>
      <c r="I15" s="2">
        <v>0.72</v>
      </c>
      <c r="J15" s="4">
        <f t="shared" si="0"/>
        <v>1.1265000000000001</v>
      </c>
      <c r="K15" s="1">
        <v>1</v>
      </c>
      <c r="L15" s="4">
        <f t="shared" si="1"/>
        <v>1.1265000000000001</v>
      </c>
      <c r="M15" s="1">
        <v>1</v>
      </c>
      <c r="N15" s="4">
        <v>1.1265000000000001</v>
      </c>
      <c r="O15" s="1" t="s">
        <v>1746</v>
      </c>
    </row>
    <row r="16" spans="1:15" ht="33" x14ac:dyDescent="0.25">
      <c r="A16" s="1">
        <v>15</v>
      </c>
      <c r="B16" s="1" t="s">
        <v>1117</v>
      </c>
      <c r="C16" s="10">
        <v>45164</v>
      </c>
      <c r="D16" s="1">
        <v>0</v>
      </c>
      <c r="E16" s="11" t="s">
        <v>4852</v>
      </c>
      <c r="F16" s="15">
        <v>20.5</v>
      </c>
      <c r="G16" s="2">
        <v>1.7041999999999999</v>
      </c>
      <c r="H16" s="3">
        <v>24</v>
      </c>
      <c r="I16" s="2">
        <v>0.58050000000000002</v>
      </c>
      <c r="J16" s="4">
        <f t="shared" si="0"/>
        <v>1.1236999999999999</v>
      </c>
      <c r="K16" s="1">
        <v>1</v>
      </c>
      <c r="L16" s="4">
        <f t="shared" si="1"/>
        <v>1.1236999999999999</v>
      </c>
      <c r="M16" s="1">
        <v>1</v>
      </c>
      <c r="N16" s="4">
        <v>1.1236999999999999</v>
      </c>
      <c r="O16" s="1" t="s">
        <v>1746</v>
      </c>
    </row>
    <row r="17" spans="1:15" x14ac:dyDescent="0.25">
      <c r="A17" s="1">
        <v>16</v>
      </c>
      <c r="B17" s="1" t="s">
        <v>570</v>
      </c>
      <c r="C17" s="10">
        <v>45164</v>
      </c>
      <c r="D17" s="1">
        <v>0</v>
      </c>
      <c r="E17" s="1" t="s">
        <v>4853</v>
      </c>
      <c r="F17" s="15">
        <v>3.5</v>
      </c>
      <c r="G17" s="2">
        <v>1.7927999999999999</v>
      </c>
      <c r="H17" s="3">
        <v>11</v>
      </c>
      <c r="I17" s="2">
        <v>0.12479999999999999</v>
      </c>
      <c r="J17" s="4">
        <f t="shared" si="0"/>
        <v>1.6679999999999999</v>
      </c>
      <c r="K17" s="1">
        <v>1</v>
      </c>
      <c r="L17" s="4">
        <f t="shared" si="1"/>
        <v>1.6679999999999999</v>
      </c>
      <c r="M17" s="1">
        <v>1</v>
      </c>
      <c r="N17" s="4">
        <v>1.6679999999999999</v>
      </c>
      <c r="O17" s="1" t="s">
        <v>1746</v>
      </c>
    </row>
    <row r="18" spans="1:15" x14ac:dyDescent="0.25">
      <c r="A18" s="1">
        <v>17</v>
      </c>
      <c r="B18" s="1" t="s">
        <v>1117</v>
      </c>
      <c r="C18" s="10">
        <v>45165</v>
      </c>
      <c r="D18" s="1">
        <v>0</v>
      </c>
      <c r="E18" s="11" t="s">
        <v>428</v>
      </c>
      <c r="F18" s="15">
        <v>24</v>
      </c>
      <c r="G18" s="2">
        <v>2.2799999999999998</v>
      </c>
      <c r="H18" s="3">
        <v>24</v>
      </c>
      <c r="I18" s="2">
        <v>1.89</v>
      </c>
      <c r="J18" s="4">
        <f t="shared" si="0"/>
        <v>0.3899999999999999</v>
      </c>
      <c r="K18" s="1">
        <v>1</v>
      </c>
      <c r="L18" s="4">
        <f t="shared" si="1"/>
        <v>0.3899999999999999</v>
      </c>
      <c r="M18" s="1">
        <v>1</v>
      </c>
      <c r="N18" s="4">
        <v>0.3899999999999999</v>
      </c>
      <c r="O18" s="1" t="s">
        <v>1746</v>
      </c>
    </row>
    <row r="19" spans="1:15" x14ac:dyDescent="0.25">
      <c r="A19" s="1">
        <v>18</v>
      </c>
      <c r="B19" s="1" t="s">
        <v>1117</v>
      </c>
      <c r="C19" s="10">
        <v>45166</v>
      </c>
      <c r="D19" s="1">
        <v>0</v>
      </c>
      <c r="E19" s="11" t="s">
        <v>428</v>
      </c>
      <c r="F19" s="15">
        <v>24</v>
      </c>
      <c r="G19" s="2">
        <v>2.29</v>
      </c>
      <c r="H19" s="3">
        <v>32</v>
      </c>
      <c r="I19" s="2">
        <v>2.04</v>
      </c>
      <c r="J19" s="4">
        <f t="shared" si="0"/>
        <v>0.25</v>
      </c>
      <c r="K19" s="1">
        <v>1</v>
      </c>
      <c r="L19" s="4">
        <f t="shared" si="1"/>
        <v>0.25</v>
      </c>
      <c r="M19" s="1">
        <v>1</v>
      </c>
      <c r="N19" s="4">
        <v>0.25</v>
      </c>
      <c r="O19" s="1" t="s">
        <v>1746</v>
      </c>
    </row>
    <row r="20" spans="1:15" x14ac:dyDescent="0.25">
      <c r="A20" s="1">
        <v>19</v>
      </c>
      <c r="B20" s="1" t="s">
        <v>1117</v>
      </c>
      <c r="C20" s="10">
        <v>45167</v>
      </c>
      <c r="D20" s="1">
        <v>0</v>
      </c>
      <c r="E20" s="11" t="s">
        <v>428</v>
      </c>
      <c r="F20" s="15">
        <v>24</v>
      </c>
      <c r="G20" s="2">
        <v>2.29</v>
      </c>
      <c r="H20" s="3">
        <v>32</v>
      </c>
      <c r="I20" s="2">
        <v>2.04</v>
      </c>
      <c r="J20" s="4">
        <f t="shared" si="0"/>
        <v>0.25</v>
      </c>
      <c r="K20" s="1">
        <v>1</v>
      </c>
      <c r="L20" s="4">
        <f t="shared" si="1"/>
        <v>0.25</v>
      </c>
      <c r="M20" s="1">
        <v>1</v>
      </c>
      <c r="N20" s="4">
        <v>0.25</v>
      </c>
      <c r="O20" s="1" t="s">
        <v>1746</v>
      </c>
    </row>
    <row r="21" spans="1:15" x14ac:dyDescent="0.25">
      <c r="A21" s="1">
        <v>20</v>
      </c>
      <c r="B21" s="1" t="s">
        <v>1117</v>
      </c>
      <c r="C21" s="10">
        <v>45168</v>
      </c>
      <c r="D21" s="1">
        <v>0</v>
      </c>
      <c r="E21" s="11" t="s">
        <v>428</v>
      </c>
      <c r="F21" s="15">
        <v>24</v>
      </c>
      <c r="G21" s="2">
        <v>2.25</v>
      </c>
      <c r="H21" s="3">
        <v>39</v>
      </c>
      <c r="I21" s="2">
        <v>2.11</v>
      </c>
      <c r="J21" s="4">
        <f t="shared" si="0"/>
        <v>0.14000000000000012</v>
      </c>
      <c r="K21" s="1">
        <v>1</v>
      </c>
      <c r="L21" s="4">
        <f t="shared" si="1"/>
        <v>0.14000000000000012</v>
      </c>
      <c r="M21" s="1">
        <v>1</v>
      </c>
      <c r="N21" s="4">
        <v>0.14000000000000012</v>
      </c>
      <c r="O21" s="1" t="s">
        <v>1746</v>
      </c>
    </row>
    <row r="22" spans="1:15" x14ac:dyDescent="0.25">
      <c r="A22" s="1">
        <v>21</v>
      </c>
      <c r="B22" s="1" t="s">
        <v>1117</v>
      </c>
      <c r="C22" s="10">
        <v>45169</v>
      </c>
      <c r="D22" s="1">
        <v>0</v>
      </c>
      <c r="E22" s="11" t="s">
        <v>428</v>
      </c>
      <c r="F22" s="15">
        <v>24</v>
      </c>
      <c r="G22" s="2">
        <v>2.25</v>
      </c>
      <c r="H22" s="3">
        <v>39.5</v>
      </c>
      <c r="I22" s="2">
        <v>2.12</v>
      </c>
      <c r="J22" s="4">
        <f t="shared" si="0"/>
        <v>0.12999999999999989</v>
      </c>
      <c r="K22" s="1">
        <v>1</v>
      </c>
      <c r="L22" s="4">
        <f t="shared" si="1"/>
        <v>0.12999999999999989</v>
      </c>
      <c r="M22" s="1">
        <v>1</v>
      </c>
      <c r="N22" s="4">
        <v>0.12999999999999989</v>
      </c>
      <c r="O22" s="1" t="s">
        <v>1746</v>
      </c>
    </row>
    <row r="23" spans="1:15" x14ac:dyDescent="0.25">
      <c r="A23" s="1">
        <v>22</v>
      </c>
      <c r="B23" s="1" t="s">
        <v>1117</v>
      </c>
      <c r="C23" s="10">
        <v>45170</v>
      </c>
      <c r="D23" s="1">
        <v>0</v>
      </c>
      <c r="E23" s="11" t="s">
        <v>428</v>
      </c>
      <c r="F23" s="15">
        <v>24</v>
      </c>
      <c r="G23" s="2">
        <v>2.25</v>
      </c>
      <c r="H23" s="3">
        <v>39.5</v>
      </c>
      <c r="I23" s="2">
        <v>2.11</v>
      </c>
      <c r="J23" s="4">
        <f t="shared" si="0"/>
        <v>0.14000000000000012</v>
      </c>
      <c r="K23" s="1">
        <v>1</v>
      </c>
      <c r="L23" s="4">
        <f t="shared" si="1"/>
        <v>0.14000000000000012</v>
      </c>
      <c r="M23" s="1">
        <v>1</v>
      </c>
      <c r="N23" s="4">
        <v>0.14000000000000012</v>
      </c>
      <c r="O23" s="1" t="s">
        <v>1746</v>
      </c>
    </row>
    <row r="24" spans="1:15" x14ac:dyDescent="0.25">
      <c r="A24" s="1">
        <v>23</v>
      </c>
      <c r="B24" s="1" t="s">
        <v>1117</v>
      </c>
      <c r="C24" s="10">
        <v>45171</v>
      </c>
      <c r="D24" s="1">
        <v>0</v>
      </c>
      <c r="E24" s="11" t="s">
        <v>428</v>
      </c>
      <c r="F24" s="15">
        <v>24</v>
      </c>
      <c r="G24" s="2">
        <v>2.39</v>
      </c>
      <c r="H24" s="3">
        <v>40.799999999999997</v>
      </c>
      <c r="I24" s="2">
        <v>2.0099999999999998</v>
      </c>
      <c r="J24" s="4">
        <f t="shared" si="0"/>
        <v>0.38000000000000034</v>
      </c>
      <c r="K24" s="1">
        <v>1</v>
      </c>
      <c r="L24" s="4">
        <f t="shared" si="1"/>
        <v>0.38000000000000034</v>
      </c>
      <c r="M24" s="1">
        <v>1</v>
      </c>
      <c r="N24" s="4">
        <v>0.38000000000000034</v>
      </c>
      <c r="O24" s="1" t="s">
        <v>1746</v>
      </c>
    </row>
    <row r="25" spans="1:15" x14ac:dyDescent="0.25">
      <c r="A25" s="1">
        <v>24</v>
      </c>
      <c r="B25" s="1" t="s">
        <v>1117</v>
      </c>
      <c r="C25" s="10">
        <v>45172</v>
      </c>
      <c r="D25" s="1">
        <v>0</v>
      </c>
      <c r="E25" s="11" t="s">
        <v>428</v>
      </c>
      <c r="F25" s="15">
        <v>24</v>
      </c>
      <c r="G25" s="2">
        <v>2.19</v>
      </c>
      <c r="H25" s="3">
        <v>40</v>
      </c>
      <c r="I25" s="2">
        <v>1.99</v>
      </c>
      <c r="J25" s="4">
        <f t="shared" si="0"/>
        <v>0.19999999999999996</v>
      </c>
      <c r="K25" s="1">
        <v>1</v>
      </c>
      <c r="L25" s="4">
        <f t="shared" si="1"/>
        <v>0.19999999999999996</v>
      </c>
      <c r="M25" s="1">
        <v>1</v>
      </c>
      <c r="N25" s="4">
        <v>0.19999999999999996</v>
      </c>
      <c r="O25" s="1" t="s">
        <v>1746</v>
      </c>
    </row>
    <row r="26" spans="1:15" x14ac:dyDescent="0.25">
      <c r="A26" s="1">
        <v>25</v>
      </c>
      <c r="B26" s="1" t="s">
        <v>1117</v>
      </c>
      <c r="C26" s="10">
        <v>45173</v>
      </c>
      <c r="D26" s="1">
        <v>0</v>
      </c>
      <c r="E26" s="11" t="s">
        <v>428</v>
      </c>
      <c r="F26" s="15">
        <v>24</v>
      </c>
      <c r="G26" s="2">
        <v>2.25</v>
      </c>
      <c r="H26" s="3">
        <v>40</v>
      </c>
      <c r="I26" s="2">
        <v>2.0099999999999998</v>
      </c>
      <c r="J26" s="4">
        <f t="shared" si="0"/>
        <v>0.24000000000000021</v>
      </c>
      <c r="K26" s="1">
        <v>1</v>
      </c>
      <c r="L26" s="4">
        <f t="shared" si="1"/>
        <v>0.24000000000000021</v>
      </c>
      <c r="M26" s="1">
        <v>1</v>
      </c>
      <c r="N26" s="4">
        <v>0.24000000000000021</v>
      </c>
      <c r="O26" s="1" t="s">
        <v>1746</v>
      </c>
    </row>
    <row r="27" spans="1:15" x14ac:dyDescent="0.25">
      <c r="A27" s="1">
        <v>26</v>
      </c>
      <c r="B27" s="1" t="s">
        <v>1117</v>
      </c>
      <c r="C27" s="10">
        <v>45174</v>
      </c>
      <c r="D27" s="1">
        <v>0</v>
      </c>
      <c r="E27" s="11" t="s">
        <v>428</v>
      </c>
      <c r="F27" s="15">
        <v>24</v>
      </c>
      <c r="G27" s="2">
        <v>2.23</v>
      </c>
      <c r="H27" s="3">
        <v>38</v>
      </c>
      <c r="I27" s="2">
        <v>2.02</v>
      </c>
      <c r="J27" s="4">
        <f t="shared" si="0"/>
        <v>0.20999999999999996</v>
      </c>
      <c r="K27" s="1">
        <v>1</v>
      </c>
      <c r="L27" s="4">
        <f t="shared" si="1"/>
        <v>0.20999999999999996</v>
      </c>
      <c r="M27" s="1">
        <v>1</v>
      </c>
      <c r="N27" s="4">
        <v>0.20999999999999996</v>
      </c>
      <c r="O27" s="1" t="s">
        <v>1746</v>
      </c>
    </row>
    <row r="28" spans="1:15" x14ac:dyDescent="0.25">
      <c r="A28" s="1">
        <v>27</v>
      </c>
      <c r="B28" s="1" t="s">
        <v>1117</v>
      </c>
      <c r="C28" s="10">
        <v>45175</v>
      </c>
      <c r="D28" s="1">
        <v>0</v>
      </c>
      <c r="E28" s="11" t="s">
        <v>428</v>
      </c>
      <c r="F28" s="15">
        <v>24</v>
      </c>
      <c r="G28" s="2">
        <v>2.2999999999999998</v>
      </c>
      <c r="H28" s="3">
        <v>38</v>
      </c>
      <c r="I28" s="2">
        <v>2</v>
      </c>
      <c r="J28" s="4">
        <f t="shared" si="0"/>
        <v>0.29999999999999982</v>
      </c>
      <c r="K28" s="1">
        <v>1</v>
      </c>
      <c r="L28" s="4">
        <f t="shared" si="1"/>
        <v>0.29999999999999982</v>
      </c>
      <c r="M28" s="1">
        <v>1</v>
      </c>
      <c r="N28" s="4">
        <v>0.29999999999999982</v>
      </c>
      <c r="O28" s="1" t="s">
        <v>1746</v>
      </c>
    </row>
    <row r="29" spans="1:15" x14ac:dyDescent="0.25">
      <c r="A29" s="1">
        <v>28</v>
      </c>
      <c r="B29" s="1" t="s">
        <v>1117</v>
      </c>
      <c r="C29" s="10">
        <v>45176</v>
      </c>
      <c r="D29" s="1">
        <v>0</v>
      </c>
      <c r="E29" s="11" t="s">
        <v>428</v>
      </c>
      <c r="F29" s="15">
        <v>24</v>
      </c>
      <c r="G29" s="2">
        <v>2.36</v>
      </c>
      <c r="H29" s="3">
        <v>29</v>
      </c>
      <c r="I29" s="2">
        <v>2.0499999999999998</v>
      </c>
      <c r="J29" s="4">
        <f t="shared" si="0"/>
        <v>0.31000000000000005</v>
      </c>
      <c r="K29" s="1">
        <v>1</v>
      </c>
      <c r="L29" s="4">
        <f t="shared" si="1"/>
        <v>0.31000000000000005</v>
      </c>
      <c r="M29" s="1">
        <v>1</v>
      </c>
      <c r="N29" s="4">
        <v>0.31000000000000005</v>
      </c>
      <c r="O29" s="1" t="s">
        <v>1746</v>
      </c>
    </row>
    <row r="30" spans="1:15" x14ac:dyDescent="0.25">
      <c r="A30" s="1">
        <v>29</v>
      </c>
      <c r="B30" s="1" t="s">
        <v>1117</v>
      </c>
      <c r="C30" s="10">
        <v>45177</v>
      </c>
      <c r="D30" s="1">
        <v>0</v>
      </c>
      <c r="E30" s="11" t="s">
        <v>428</v>
      </c>
      <c r="F30" s="15">
        <v>24</v>
      </c>
      <c r="G30" s="2">
        <v>2.4500000000000002</v>
      </c>
      <c r="H30" s="3">
        <v>37</v>
      </c>
      <c r="I30" s="2">
        <v>2.1</v>
      </c>
      <c r="J30" s="4">
        <f t="shared" si="0"/>
        <v>0.35000000000000009</v>
      </c>
      <c r="K30" s="1">
        <v>1</v>
      </c>
      <c r="L30" s="4">
        <f t="shared" si="1"/>
        <v>0.35000000000000009</v>
      </c>
      <c r="M30" s="1">
        <v>1</v>
      </c>
      <c r="N30" s="4">
        <v>0.35000000000000009</v>
      </c>
      <c r="O30" s="1" t="s">
        <v>1746</v>
      </c>
    </row>
    <row r="31" spans="1:15" x14ac:dyDescent="0.25">
      <c r="A31" s="1">
        <v>30</v>
      </c>
      <c r="B31" s="1" t="s">
        <v>1117</v>
      </c>
      <c r="C31" s="10">
        <v>45178</v>
      </c>
      <c r="D31" s="1">
        <v>0</v>
      </c>
      <c r="E31" s="11" t="s">
        <v>428</v>
      </c>
      <c r="F31" s="15">
        <v>24</v>
      </c>
      <c r="G31" s="2">
        <v>2.37</v>
      </c>
      <c r="H31" s="3">
        <v>24</v>
      </c>
      <c r="I31" s="2">
        <v>2.1</v>
      </c>
      <c r="J31" s="4">
        <f t="shared" si="0"/>
        <v>0.27</v>
      </c>
      <c r="K31" s="1">
        <v>1</v>
      </c>
      <c r="L31" s="4">
        <f t="shared" si="1"/>
        <v>0.27</v>
      </c>
      <c r="M31" s="1">
        <v>1</v>
      </c>
      <c r="N31" s="4">
        <v>0.27</v>
      </c>
      <c r="O31" s="1" t="s">
        <v>1746</v>
      </c>
    </row>
    <row r="32" spans="1:15" x14ac:dyDescent="0.25">
      <c r="A32" s="1">
        <v>31</v>
      </c>
      <c r="B32" s="1" t="s">
        <v>1117</v>
      </c>
      <c r="C32" s="10">
        <v>45179</v>
      </c>
      <c r="D32" s="1">
        <v>0</v>
      </c>
      <c r="E32" s="11" t="s">
        <v>428</v>
      </c>
      <c r="F32" s="15">
        <v>24</v>
      </c>
      <c r="G32" s="2">
        <v>2.78</v>
      </c>
      <c r="H32" s="3">
        <v>33</v>
      </c>
      <c r="I32" s="2">
        <v>2.17</v>
      </c>
      <c r="J32" s="4">
        <f t="shared" si="0"/>
        <v>0.60999999999999988</v>
      </c>
      <c r="K32" s="1">
        <v>1</v>
      </c>
      <c r="L32" s="4">
        <f t="shared" si="1"/>
        <v>0.60999999999999988</v>
      </c>
      <c r="M32" s="1">
        <v>1</v>
      </c>
      <c r="N32" s="4">
        <v>0.60999999999999988</v>
      </c>
      <c r="O32" s="1" t="s">
        <v>1746</v>
      </c>
    </row>
    <row r="33" spans="1:15" x14ac:dyDescent="0.25">
      <c r="A33" s="1">
        <v>32</v>
      </c>
      <c r="B33" s="1" t="s">
        <v>1117</v>
      </c>
      <c r="C33" s="10">
        <v>45180</v>
      </c>
      <c r="D33" s="1">
        <v>0</v>
      </c>
      <c r="E33" s="11" t="s">
        <v>428</v>
      </c>
      <c r="F33" s="15">
        <v>24</v>
      </c>
      <c r="G33" s="2">
        <v>3.42</v>
      </c>
      <c r="H33" s="3">
        <v>24</v>
      </c>
      <c r="I33" s="2">
        <v>2.15</v>
      </c>
      <c r="J33" s="4">
        <f t="shared" si="0"/>
        <v>1.27</v>
      </c>
      <c r="K33" s="1">
        <v>1</v>
      </c>
      <c r="L33" s="4">
        <f t="shared" si="1"/>
        <v>1.27</v>
      </c>
      <c r="M33" s="1">
        <v>1</v>
      </c>
      <c r="N33" s="4">
        <v>1.27</v>
      </c>
      <c r="O33" s="1" t="s">
        <v>1746</v>
      </c>
    </row>
    <row r="34" spans="1:15" x14ac:dyDescent="0.25">
      <c r="A34" s="1">
        <v>33</v>
      </c>
      <c r="B34" s="1" t="s">
        <v>1117</v>
      </c>
      <c r="C34" s="10">
        <v>45181</v>
      </c>
      <c r="D34" s="1">
        <v>0</v>
      </c>
      <c r="E34" s="11" t="s">
        <v>428</v>
      </c>
      <c r="F34" s="15">
        <v>24</v>
      </c>
      <c r="G34" s="2">
        <v>4.24</v>
      </c>
      <c r="H34" s="3">
        <v>12.5</v>
      </c>
      <c r="I34" s="2">
        <v>2.15</v>
      </c>
      <c r="J34" s="4">
        <f t="shared" si="0"/>
        <v>2.0900000000000003</v>
      </c>
      <c r="K34" s="1">
        <v>1</v>
      </c>
      <c r="L34" s="4">
        <f t="shared" si="1"/>
        <v>2.0900000000000003</v>
      </c>
      <c r="M34" s="1">
        <v>1</v>
      </c>
      <c r="N34" s="4">
        <v>2.0900000000000003</v>
      </c>
      <c r="O34" s="1" t="s">
        <v>1746</v>
      </c>
    </row>
    <row r="35" spans="1:15" x14ac:dyDescent="0.25">
      <c r="A35" s="1">
        <v>34</v>
      </c>
      <c r="B35" s="1" t="s">
        <v>1117</v>
      </c>
      <c r="C35" s="10">
        <v>45182</v>
      </c>
      <c r="D35" s="1">
        <v>0</v>
      </c>
      <c r="E35" s="11" t="s">
        <v>428</v>
      </c>
      <c r="F35" s="15">
        <v>24</v>
      </c>
      <c r="G35" s="2">
        <v>5.14</v>
      </c>
      <c r="H35" s="3">
        <v>17.600000000000001</v>
      </c>
      <c r="I35" s="2">
        <v>2.12</v>
      </c>
      <c r="J35" s="4">
        <f t="shared" si="0"/>
        <v>3.0199999999999996</v>
      </c>
      <c r="K35" s="1">
        <v>1</v>
      </c>
      <c r="L35" s="4">
        <f t="shared" si="1"/>
        <v>3.0199999999999996</v>
      </c>
      <c r="M35" s="1">
        <v>1</v>
      </c>
      <c r="N35" s="4">
        <v>3.0199999999999996</v>
      </c>
      <c r="O35" s="1" t="s">
        <v>1746</v>
      </c>
    </row>
    <row r="36" spans="1:15" x14ac:dyDescent="0.25">
      <c r="A36" s="1">
        <v>35</v>
      </c>
      <c r="B36" s="1" t="s">
        <v>1117</v>
      </c>
      <c r="C36" s="10">
        <v>45183</v>
      </c>
      <c r="D36" s="1">
        <v>0</v>
      </c>
      <c r="E36" s="1" t="s">
        <v>213</v>
      </c>
      <c r="F36" s="15">
        <v>24</v>
      </c>
      <c r="G36" s="2">
        <v>3.84</v>
      </c>
      <c r="H36" s="3">
        <v>17.7</v>
      </c>
      <c r="I36" s="2">
        <v>1.1399999999999999</v>
      </c>
      <c r="J36" s="4">
        <f t="shared" si="0"/>
        <v>2.7</v>
      </c>
      <c r="K36" s="1">
        <v>1</v>
      </c>
      <c r="L36" s="4">
        <f t="shared" si="1"/>
        <v>2.7</v>
      </c>
      <c r="M36" s="1">
        <v>1</v>
      </c>
      <c r="N36" s="4">
        <v>2.7</v>
      </c>
      <c r="O36" s="1" t="s">
        <v>1746</v>
      </c>
    </row>
    <row r="37" spans="1:15" x14ac:dyDescent="0.25">
      <c r="A37" s="1">
        <v>36</v>
      </c>
      <c r="B37" s="1" t="s">
        <v>4352</v>
      </c>
      <c r="C37" s="10">
        <v>45183</v>
      </c>
      <c r="D37" s="1">
        <v>0</v>
      </c>
      <c r="E37" s="1" t="s">
        <v>4854</v>
      </c>
      <c r="F37" s="15">
        <v>17.5</v>
      </c>
      <c r="G37" s="2">
        <v>2.82</v>
      </c>
      <c r="H37" s="3">
        <v>28.8</v>
      </c>
      <c r="I37" s="2">
        <v>0.98</v>
      </c>
      <c r="J37" s="4">
        <f t="shared" si="0"/>
        <v>1.8399999999999999</v>
      </c>
      <c r="K37" s="1">
        <v>1</v>
      </c>
      <c r="L37" s="4">
        <f t="shared" si="1"/>
        <v>1.8399999999999999</v>
      </c>
      <c r="M37" s="1">
        <v>1</v>
      </c>
      <c r="N37" s="4">
        <v>1.8399999999999999</v>
      </c>
      <c r="O37" s="1" t="s">
        <v>1746</v>
      </c>
    </row>
    <row r="38" spans="1:15" x14ac:dyDescent="0.25">
      <c r="A38" s="1">
        <v>37</v>
      </c>
      <c r="B38" s="1" t="s">
        <v>948</v>
      </c>
      <c r="C38" s="10">
        <v>45184</v>
      </c>
      <c r="D38" s="1">
        <v>0</v>
      </c>
      <c r="E38" s="11" t="s">
        <v>428</v>
      </c>
      <c r="F38" s="15">
        <v>24</v>
      </c>
      <c r="G38" s="2">
        <v>2.86</v>
      </c>
      <c r="H38" s="3">
        <v>24.9</v>
      </c>
      <c r="I38" s="2">
        <v>0.87</v>
      </c>
      <c r="J38" s="4">
        <f t="shared" si="0"/>
        <v>1.9899999999999998</v>
      </c>
      <c r="K38" s="1">
        <v>1</v>
      </c>
      <c r="L38" s="4">
        <f t="shared" si="1"/>
        <v>1.9899999999999998</v>
      </c>
      <c r="M38" s="1">
        <v>1</v>
      </c>
      <c r="N38" s="4">
        <v>1.9899999999999998</v>
      </c>
      <c r="O38" s="1" t="s">
        <v>1746</v>
      </c>
    </row>
    <row r="39" spans="1:15" x14ac:dyDescent="0.25">
      <c r="A39" s="1">
        <v>38</v>
      </c>
      <c r="B39" s="1" t="s">
        <v>1117</v>
      </c>
      <c r="C39" s="10">
        <v>45184</v>
      </c>
      <c r="D39" s="1">
        <v>0</v>
      </c>
      <c r="E39" s="11" t="s">
        <v>428</v>
      </c>
      <c r="F39" s="15">
        <v>24</v>
      </c>
      <c r="G39" s="2">
        <v>3.13</v>
      </c>
      <c r="H39" s="3">
        <v>21.3</v>
      </c>
      <c r="I39" s="2">
        <v>1.18</v>
      </c>
      <c r="J39" s="4">
        <f t="shared" si="0"/>
        <v>1.95</v>
      </c>
      <c r="K39" s="1">
        <v>1</v>
      </c>
      <c r="L39" s="4">
        <f t="shared" si="1"/>
        <v>1.95</v>
      </c>
      <c r="M39" s="1">
        <v>1</v>
      </c>
      <c r="N39" s="4">
        <v>1.95</v>
      </c>
      <c r="O39" s="1" t="s">
        <v>1746</v>
      </c>
    </row>
    <row r="40" spans="1:15" x14ac:dyDescent="0.25">
      <c r="A40" s="1">
        <v>39</v>
      </c>
      <c r="B40" s="1" t="s">
        <v>948</v>
      </c>
      <c r="C40" s="10">
        <v>45185</v>
      </c>
      <c r="D40" s="1">
        <v>0</v>
      </c>
      <c r="E40" s="11" t="s">
        <v>428</v>
      </c>
      <c r="F40" s="15">
        <v>24</v>
      </c>
      <c r="G40" s="2">
        <v>2.77</v>
      </c>
      <c r="H40" s="3">
        <v>23.4</v>
      </c>
      <c r="I40" s="2">
        <v>0.98</v>
      </c>
      <c r="J40" s="4">
        <f t="shared" si="0"/>
        <v>1.79</v>
      </c>
      <c r="K40" s="1">
        <v>1</v>
      </c>
      <c r="L40" s="4">
        <f t="shared" si="1"/>
        <v>1.79</v>
      </c>
      <c r="M40" s="1">
        <v>1</v>
      </c>
      <c r="N40" s="4">
        <v>1.79</v>
      </c>
      <c r="O40" s="1" t="s">
        <v>1746</v>
      </c>
    </row>
    <row r="41" spans="1:15" x14ac:dyDescent="0.25">
      <c r="A41" s="1">
        <v>40</v>
      </c>
      <c r="B41" s="1" t="s">
        <v>1117</v>
      </c>
      <c r="C41" s="10">
        <v>45185</v>
      </c>
      <c r="D41" s="1">
        <v>0</v>
      </c>
      <c r="E41" s="11" t="s">
        <v>428</v>
      </c>
      <c r="F41" s="15">
        <v>24</v>
      </c>
      <c r="G41" s="2">
        <v>4.7</v>
      </c>
      <c r="H41" s="3">
        <v>5.5</v>
      </c>
      <c r="I41" s="2">
        <v>1.34</v>
      </c>
      <c r="J41" s="4">
        <v>0</v>
      </c>
      <c r="K41" s="1">
        <v>1</v>
      </c>
      <c r="L41" s="4">
        <v>0</v>
      </c>
      <c r="M41" s="1">
        <v>1</v>
      </c>
      <c r="N41" s="4">
        <v>0</v>
      </c>
      <c r="O41" s="1" t="s">
        <v>1746</v>
      </c>
    </row>
    <row r="42" spans="1:15" x14ac:dyDescent="0.25">
      <c r="A42" s="1">
        <v>41</v>
      </c>
      <c r="B42" s="1" t="s">
        <v>948</v>
      </c>
      <c r="C42" s="10">
        <v>45186</v>
      </c>
      <c r="D42" s="1">
        <v>0</v>
      </c>
      <c r="E42" s="11" t="s">
        <v>428</v>
      </c>
      <c r="F42" s="15">
        <v>24</v>
      </c>
      <c r="G42" s="2">
        <v>3.04</v>
      </c>
      <c r="H42" s="3">
        <v>10.6</v>
      </c>
      <c r="I42" s="2">
        <v>1.2</v>
      </c>
      <c r="J42" s="4">
        <f t="shared" si="0"/>
        <v>1.84</v>
      </c>
      <c r="K42" s="1">
        <v>1</v>
      </c>
      <c r="L42" s="4">
        <f t="shared" si="1"/>
        <v>1.84</v>
      </c>
      <c r="M42" s="1">
        <v>1</v>
      </c>
      <c r="N42" s="4">
        <v>1.84</v>
      </c>
      <c r="O42" s="1" t="s">
        <v>1746</v>
      </c>
    </row>
    <row r="43" spans="1:15" x14ac:dyDescent="0.25">
      <c r="A43" s="1">
        <v>42</v>
      </c>
      <c r="B43" s="1" t="s">
        <v>1117</v>
      </c>
      <c r="C43" s="10">
        <v>45186</v>
      </c>
      <c r="D43" s="1">
        <v>0</v>
      </c>
      <c r="E43" s="11" t="s">
        <v>428</v>
      </c>
      <c r="F43" s="15">
        <v>24</v>
      </c>
      <c r="G43" s="2">
        <v>3.23</v>
      </c>
      <c r="H43" s="3">
        <v>16.2</v>
      </c>
      <c r="I43" s="2">
        <v>0.87</v>
      </c>
      <c r="J43" s="4">
        <f t="shared" si="0"/>
        <v>2.36</v>
      </c>
      <c r="K43" s="1">
        <v>1</v>
      </c>
      <c r="L43" s="4">
        <f t="shared" si="1"/>
        <v>2.36</v>
      </c>
      <c r="M43" s="1">
        <v>1</v>
      </c>
      <c r="N43" s="4">
        <v>2.36</v>
      </c>
      <c r="O43" s="1" t="s">
        <v>1746</v>
      </c>
    </row>
    <row r="44" spans="1:15" x14ac:dyDescent="0.25">
      <c r="A44" s="1">
        <v>43</v>
      </c>
      <c r="B44" s="1" t="s">
        <v>948</v>
      </c>
      <c r="C44" s="10">
        <v>45187</v>
      </c>
      <c r="D44" s="1">
        <v>0</v>
      </c>
      <c r="E44" s="11" t="s">
        <v>213</v>
      </c>
      <c r="F44" s="15">
        <v>24</v>
      </c>
      <c r="G44" s="2">
        <v>3.6</v>
      </c>
      <c r="H44" s="3">
        <v>20</v>
      </c>
      <c r="I44" s="2">
        <v>1.1200000000000001</v>
      </c>
      <c r="J44" s="4">
        <f t="shared" si="0"/>
        <v>2.48</v>
      </c>
      <c r="K44" s="1">
        <v>1</v>
      </c>
      <c r="L44" s="4">
        <f t="shared" si="1"/>
        <v>2.48</v>
      </c>
      <c r="M44" s="1">
        <v>1</v>
      </c>
      <c r="N44" s="4">
        <v>2.48</v>
      </c>
      <c r="O44" s="1" t="s">
        <v>1746</v>
      </c>
    </row>
    <row r="45" spans="1:15" x14ac:dyDescent="0.25">
      <c r="A45" s="1">
        <v>44</v>
      </c>
      <c r="B45" s="1" t="s">
        <v>1117</v>
      </c>
      <c r="C45" s="10">
        <v>45187</v>
      </c>
      <c r="D45" s="1">
        <v>0</v>
      </c>
      <c r="E45" s="11" t="s">
        <v>213</v>
      </c>
      <c r="F45" s="15">
        <v>24</v>
      </c>
      <c r="G45" s="2">
        <v>3.55</v>
      </c>
      <c r="H45" s="3">
        <v>15</v>
      </c>
      <c r="I45" s="2">
        <v>1.05</v>
      </c>
      <c r="J45" s="4">
        <f t="shared" si="0"/>
        <v>2.5</v>
      </c>
      <c r="K45" s="1">
        <v>1</v>
      </c>
      <c r="L45" s="4">
        <f t="shared" si="1"/>
        <v>2.5</v>
      </c>
      <c r="M45" s="1">
        <v>1</v>
      </c>
      <c r="N45" s="4">
        <v>2.5</v>
      </c>
      <c r="O45" s="1" t="s">
        <v>1746</v>
      </c>
    </row>
    <row r="46" spans="1:15" x14ac:dyDescent="0.25">
      <c r="A46" s="1">
        <v>45</v>
      </c>
      <c r="B46" s="1" t="s">
        <v>948</v>
      </c>
      <c r="C46" s="10">
        <v>45188</v>
      </c>
      <c r="D46" s="1">
        <v>0</v>
      </c>
      <c r="E46" s="11" t="s">
        <v>213</v>
      </c>
      <c r="F46" s="15">
        <v>24</v>
      </c>
      <c r="G46" s="2">
        <v>4.17</v>
      </c>
      <c r="H46" s="3">
        <v>15</v>
      </c>
      <c r="I46" s="2">
        <v>1.08</v>
      </c>
      <c r="J46" s="4">
        <f t="shared" si="0"/>
        <v>3.09</v>
      </c>
      <c r="K46" s="1">
        <v>1</v>
      </c>
      <c r="L46" s="4">
        <f t="shared" si="1"/>
        <v>3.09</v>
      </c>
      <c r="M46" s="1">
        <v>1</v>
      </c>
      <c r="N46" s="4">
        <v>3.09</v>
      </c>
      <c r="O46" s="1" t="s">
        <v>1746</v>
      </c>
    </row>
    <row r="47" spans="1:15" x14ac:dyDescent="0.25">
      <c r="A47" s="1">
        <v>46</v>
      </c>
      <c r="B47" s="1" t="s">
        <v>1117</v>
      </c>
      <c r="C47" s="10">
        <v>45188</v>
      </c>
      <c r="D47" s="1">
        <v>0</v>
      </c>
      <c r="E47" s="11" t="s">
        <v>213</v>
      </c>
      <c r="F47" s="15">
        <v>24</v>
      </c>
      <c r="G47" s="2">
        <v>3.39</v>
      </c>
      <c r="H47" s="3">
        <v>12</v>
      </c>
      <c r="I47" s="2">
        <v>1.06</v>
      </c>
      <c r="J47" s="4">
        <f t="shared" si="0"/>
        <v>2.33</v>
      </c>
      <c r="K47" s="1">
        <v>1</v>
      </c>
      <c r="L47" s="4">
        <f t="shared" si="1"/>
        <v>2.33</v>
      </c>
      <c r="M47" s="1">
        <v>1</v>
      </c>
      <c r="N47" s="4">
        <v>2.33</v>
      </c>
      <c r="O47" s="1" t="s">
        <v>1746</v>
      </c>
    </row>
    <row r="48" spans="1:15" x14ac:dyDescent="0.25">
      <c r="A48" s="1">
        <v>47</v>
      </c>
      <c r="B48" s="1" t="s">
        <v>948</v>
      </c>
      <c r="C48" s="10">
        <v>45189</v>
      </c>
      <c r="D48" s="1">
        <v>0</v>
      </c>
      <c r="E48" s="11" t="s">
        <v>213</v>
      </c>
      <c r="F48" s="15">
        <v>24</v>
      </c>
      <c r="G48" s="2">
        <v>3.21</v>
      </c>
      <c r="H48" s="3">
        <v>19</v>
      </c>
      <c r="I48" s="2">
        <v>1.1200000000000001</v>
      </c>
      <c r="J48" s="4">
        <f t="shared" si="0"/>
        <v>2.09</v>
      </c>
      <c r="K48" s="1">
        <v>1</v>
      </c>
      <c r="L48" s="4">
        <f t="shared" si="1"/>
        <v>2.09</v>
      </c>
      <c r="M48" s="1">
        <v>1</v>
      </c>
      <c r="N48" s="4">
        <v>2.09</v>
      </c>
      <c r="O48" s="1" t="s">
        <v>1746</v>
      </c>
    </row>
    <row r="49" spans="1:15" x14ac:dyDescent="0.25">
      <c r="A49" s="1">
        <v>48</v>
      </c>
      <c r="B49" s="1" t="s">
        <v>1117</v>
      </c>
      <c r="C49" s="10">
        <v>45189</v>
      </c>
      <c r="D49" s="1">
        <v>0</v>
      </c>
      <c r="E49" s="11" t="s">
        <v>213</v>
      </c>
      <c r="F49" s="15">
        <v>24</v>
      </c>
      <c r="G49" s="2">
        <v>4.05</v>
      </c>
      <c r="H49" s="3">
        <v>10</v>
      </c>
      <c r="I49" s="2">
        <v>1.1299999999999999</v>
      </c>
      <c r="J49" s="4">
        <f t="shared" si="0"/>
        <v>2.92</v>
      </c>
      <c r="K49" s="1">
        <v>1</v>
      </c>
      <c r="L49" s="4">
        <f t="shared" si="1"/>
        <v>2.92</v>
      </c>
      <c r="M49" s="1">
        <v>1</v>
      </c>
      <c r="N49" s="4">
        <v>2.92</v>
      </c>
      <c r="O49" s="1" t="s">
        <v>1746</v>
      </c>
    </row>
    <row r="50" spans="1:15" x14ac:dyDescent="0.25">
      <c r="A50" s="1">
        <v>49</v>
      </c>
      <c r="B50" s="1" t="s">
        <v>948</v>
      </c>
      <c r="C50" s="10">
        <v>45190</v>
      </c>
      <c r="D50" s="1">
        <v>0</v>
      </c>
      <c r="E50" s="11" t="s">
        <v>213</v>
      </c>
      <c r="F50" s="15">
        <v>24</v>
      </c>
      <c r="G50" s="2">
        <v>4.24</v>
      </c>
      <c r="H50" s="3">
        <v>8</v>
      </c>
      <c r="I50" s="2">
        <v>1.18</v>
      </c>
      <c r="J50" s="4">
        <f t="shared" si="0"/>
        <v>3.0600000000000005</v>
      </c>
      <c r="K50" s="1">
        <v>1</v>
      </c>
      <c r="L50" s="4">
        <f t="shared" si="1"/>
        <v>3.0600000000000005</v>
      </c>
      <c r="M50" s="1">
        <v>1</v>
      </c>
      <c r="N50" s="4">
        <v>3.0600000000000005</v>
      </c>
      <c r="O50" s="1" t="s">
        <v>1746</v>
      </c>
    </row>
    <row r="51" spans="1:15" x14ac:dyDescent="0.25">
      <c r="A51" s="1">
        <v>50</v>
      </c>
      <c r="B51" s="1" t="s">
        <v>1117</v>
      </c>
      <c r="C51" s="10">
        <v>45190</v>
      </c>
      <c r="D51" s="1">
        <v>0</v>
      </c>
      <c r="E51" s="11" t="s">
        <v>213</v>
      </c>
      <c r="F51" s="15">
        <v>24</v>
      </c>
      <c r="G51" s="2">
        <v>3.24</v>
      </c>
      <c r="H51" s="3">
        <v>13</v>
      </c>
      <c r="I51" s="2">
        <v>1.2</v>
      </c>
      <c r="J51" s="4">
        <f t="shared" si="0"/>
        <v>2.04</v>
      </c>
      <c r="K51" s="1">
        <v>1</v>
      </c>
      <c r="L51" s="4">
        <f t="shared" si="1"/>
        <v>2.04</v>
      </c>
      <c r="M51" s="1">
        <v>1</v>
      </c>
      <c r="N51" s="4">
        <v>2.04</v>
      </c>
      <c r="O51" s="1" t="s">
        <v>1746</v>
      </c>
    </row>
    <row r="52" spans="1:15" x14ac:dyDescent="0.25">
      <c r="A52" s="1">
        <v>51</v>
      </c>
      <c r="B52" s="1" t="s">
        <v>948</v>
      </c>
      <c r="C52" s="10">
        <v>45191</v>
      </c>
      <c r="D52" s="1">
        <v>0</v>
      </c>
      <c r="E52" s="1" t="s">
        <v>213</v>
      </c>
      <c r="F52" s="15">
        <v>24</v>
      </c>
      <c r="G52" s="2">
        <v>3.31</v>
      </c>
      <c r="H52" s="3">
        <v>18.5</v>
      </c>
      <c r="I52" s="2">
        <v>1.1000000000000001</v>
      </c>
      <c r="J52" s="4">
        <f t="shared" si="0"/>
        <v>2.21</v>
      </c>
      <c r="K52" s="1">
        <v>1</v>
      </c>
      <c r="L52" s="4">
        <f t="shared" si="1"/>
        <v>2.21</v>
      </c>
      <c r="M52" s="1">
        <v>1</v>
      </c>
      <c r="N52" s="4">
        <v>2.21</v>
      </c>
      <c r="O52" s="1" t="s">
        <v>1746</v>
      </c>
    </row>
    <row r="53" spans="1:15" x14ac:dyDescent="0.25">
      <c r="A53" s="1">
        <v>52</v>
      </c>
      <c r="B53" s="1" t="s">
        <v>1117</v>
      </c>
      <c r="C53" s="10">
        <v>45191</v>
      </c>
      <c r="D53" s="1">
        <v>0</v>
      </c>
      <c r="E53" s="1" t="s">
        <v>213</v>
      </c>
      <c r="F53" s="15">
        <v>24</v>
      </c>
      <c r="G53" s="2">
        <v>3.78</v>
      </c>
      <c r="H53" s="3">
        <v>10</v>
      </c>
      <c r="I53" s="2">
        <v>1.1299999999999999</v>
      </c>
      <c r="J53" s="4">
        <f t="shared" si="0"/>
        <v>2.65</v>
      </c>
      <c r="K53" s="1">
        <v>1</v>
      </c>
      <c r="L53" s="4">
        <f t="shared" si="1"/>
        <v>2.65</v>
      </c>
      <c r="M53" s="1">
        <v>1</v>
      </c>
      <c r="N53" s="4">
        <v>2.65</v>
      </c>
      <c r="O53" s="1" t="s">
        <v>1746</v>
      </c>
    </row>
    <row r="54" spans="1:15" x14ac:dyDescent="0.25">
      <c r="A54" s="1">
        <v>53</v>
      </c>
      <c r="B54" s="1" t="s">
        <v>948</v>
      </c>
      <c r="C54" s="10">
        <v>45192</v>
      </c>
      <c r="D54" s="1">
        <v>0</v>
      </c>
      <c r="E54" s="1" t="s">
        <v>213</v>
      </c>
      <c r="F54" s="15">
        <v>24</v>
      </c>
      <c r="G54" s="2">
        <v>3.19</v>
      </c>
      <c r="H54" s="3">
        <v>14.2</v>
      </c>
      <c r="I54" s="2">
        <v>1.06</v>
      </c>
      <c r="J54" s="4">
        <f t="shared" si="0"/>
        <v>2.13</v>
      </c>
      <c r="K54" s="1">
        <v>1</v>
      </c>
      <c r="L54" s="4">
        <f t="shared" si="1"/>
        <v>2.13</v>
      </c>
      <c r="M54" s="1">
        <v>1</v>
      </c>
      <c r="N54" s="4">
        <v>2.13</v>
      </c>
      <c r="O54" s="1" t="s">
        <v>1746</v>
      </c>
    </row>
    <row r="55" spans="1:15" x14ac:dyDescent="0.25">
      <c r="A55" s="1">
        <v>54</v>
      </c>
      <c r="B55" s="1" t="s">
        <v>1117</v>
      </c>
      <c r="C55" s="10">
        <v>45192</v>
      </c>
      <c r="D55" s="1">
        <v>0</v>
      </c>
      <c r="E55" s="1" t="s">
        <v>213</v>
      </c>
      <c r="F55" s="15">
        <v>24</v>
      </c>
      <c r="G55" s="2">
        <v>4.1500000000000004</v>
      </c>
      <c r="H55" s="3">
        <v>8.8000000000000007</v>
      </c>
      <c r="I55" s="2">
        <v>1.1200000000000001</v>
      </c>
      <c r="J55" s="4">
        <f t="shared" si="0"/>
        <v>3.0300000000000002</v>
      </c>
      <c r="K55" s="1">
        <v>1</v>
      </c>
      <c r="L55" s="4">
        <f t="shared" si="1"/>
        <v>3.0300000000000002</v>
      </c>
      <c r="M55" s="1">
        <v>1</v>
      </c>
      <c r="N55" s="4">
        <v>3.0300000000000002</v>
      </c>
      <c r="O55" s="1" t="s">
        <v>1746</v>
      </c>
    </row>
    <row r="56" spans="1:15" x14ac:dyDescent="0.25">
      <c r="A56" s="1">
        <v>55</v>
      </c>
      <c r="B56" s="1" t="s">
        <v>1117</v>
      </c>
      <c r="C56" s="10">
        <v>45193</v>
      </c>
      <c r="D56" s="1">
        <v>0</v>
      </c>
      <c r="E56" s="1" t="s">
        <v>213</v>
      </c>
      <c r="F56" s="15">
        <v>24</v>
      </c>
      <c r="G56" s="2">
        <v>4.45</v>
      </c>
      <c r="H56" s="3">
        <v>11</v>
      </c>
      <c r="I56" s="2">
        <v>1.1299999999999999</v>
      </c>
      <c r="J56" s="4">
        <f t="shared" si="0"/>
        <v>3.3200000000000003</v>
      </c>
      <c r="K56" s="1">
        <v>1</v>
      </c>
      <c r="L56" s="4">
        <f t="shared" si="1"/>
        <v>3.3200000000000003</v>
      </c>
      <c r="M56" s="1">
        <v>1</v>
      </c>
      <c r="N56" s="4">
        <v>3.3200000000000003</v>
      </c>
      <c r="O56" s="1" t="s">
        <v>1746</v>
      </c>
    </row>
    <row r="57" spans="1:15" x14ac:dyDescent="0.25">
      <c r="A57" s="1">
        <v>56</v>
      </c>
      <c r="B57" s="1" t="s">
        <v>948</v>
      </c>
      <c r="C57" s="10">
        <v>45193</v>
      </c>
      <c r="D57" s="1">
        <v>0</v>
      </c>
      <c r="E57" s="1" t="s">
        <v>213</v>
      </c>
      <c r="F57" s="15">
        <v>24</v>
      </c>
      <c r="G57" s="2">
        <v>3.11</v>
      </c>
      <c r="H57" s="3">
        <v>17</v>
      </c>
      <c r="I57" s="2">
        <v>1.1000000000000001</v>
      </c>
      <c r="J57" s="4">
        <f t="shared" si="0"/>
        <v>2.0099999999999998</v>
      </c>
      <c r="K57" s="1">
        <v>1</v>
      </c>
      <c r="L57" s="4">
        <f t="shared" si="1"/>
        <v>2.0099999999999998</v>
      </c>
      <c r="M57" s="1">
        <v>1</v>
      </c>
      <c r="N57" s="4">
        <v>2.0099999999999998</v>
      </c>
      <c r="O57" s="1" t="s">
        <v>1746</v>
      </c>
    </row>
    <row r="58" spans="1:15" x14ac:dyDescent="0.25">
      <c r="A58" s="1">
        <v>57</v>
      </c>
      <c r="B58" s="1" t="s">
        <v>1117</v>
      </c>
      <c r="C58" s="10">
        <v>45194</v>
      </c>
      <c r="D58" s="1">
        <v>0</v>
      </c>
      <c r="E58" s="1" t="s">
        <v>213</v>
      </c>
      <c r="F58" s="15">
        <v>24</v>
      </c>
      <c r="G58" s="2">
        <v>4.17</v>
      </c>
      <c r="H58" s="3">
        <v>11</v>
      </c>
      <c r="I58" s="2">
        <v>1.18</v>
      </c>
      <c r="J58" s="4">
        <f t="shared" si="0"/>
        <v>2.99</v>
      </c>
      <c r="K58" s="1">
        <v>1</v>
      </c>
      <c r="L58" s="4">
        <f t="shared" si="1"/>
        <v>2.99</v>
      </c>
      <c r="M58" s="1">
        <v>1</v>
      </c>
      <c r="N58" s="4">
        <v>2.99</v>
      </c>
      <c r="O58" s="1" t="s">
        <v>1746</v>
      </c>
    </row>
    <row r="59" spans="1:15" x14ac:dyDescent="0.25">
      <c r="A59" s="1">
        <v>58</v>
      </c>
      <c r="B59" s="1" t="s">
        <v>948</v>
      </c>
      <c r="C59" s="10">
        <v>45194</v>
      </c>
      <c r="D59" s="1">
        <v>0</v>
      </c>
      <c r="E59" s="1" t="s">
        <v>213</v>
      </c>
      <c r="F59" s="15">
        <v>24</v>
      </c>
      <c r="G59" s="2">
        <v>3.36</v>
      </c>
      <c r="H59" s="3">
        <v>17</v>
      </c>
      <c r="I59" s="2">
        <v>1.0900000000000001</v>
      </c>
      <c r="J59" s="4">
        <f t="shared" si="0"/>
        <v>2.2699999999999996</v>
      </c>
      <c r="K59" s="1">
        <v>1</v>
      </c>
      <c r="L59" s="4">
        <f t="shared" si="1"/>
        <v>2.2699999999999996</v>
      </c>
      <c r="M59" s="1">
        <v>1</v>
      </c>
      <c r="N59" s="4">
        <v>2.2699999999999996</v>
      </c>
      <c r="O59" s="1" t="s">
        <v>1746</v>
      </c>
    </row>
    <row r="60" spans="1:15" x14ac:dyDescent="0.25">
      <c r="A60" s="1">
        <v>59</v>
      </c>
      <c r="B60" s="1" t="s">
        <v>948</v>
      </c>
      <c r="C60" s="10">
        <v>45195</v>
      </c>
      <c r="D60" s="1">
        <v>0</v>
      </c>
      <c r="E60" s="1" t="s">
        <v>213</v>
      </c>
      <c r="F60" s="15">
        <v>24</v>
      </c>
      <c r="G60" s="2">
        <v>3.72</v>
      </c>
      <c r="H60" s="3">
        <v>15</v>
      </c>
      <c r="I60" s="2">
        <v>1.1000000000000001</v>
      </c>
      <c r="J60" s="4">
        <f t="shared" si="0"/>
        <v>2.62</v>
      </c>
      <c r="K60" s="1">
        <v>1</v>
      </c>
      <c r="L60" s="4">
        <f t="shared" si="1"/>
        <v>2.62</v>
      </c>
      <c r="M60" s="1">
        <v>1</v>
      </c>
      <c r="N60" s="4">
        <v>2.62</v>
      </c>
      <c r="O60" s="1" t="s">
        <v>1746</v>
      </c>
    </row>
    <row r="61" spans="1:15" x14ac:dyDescent="0.25">
      <c r="A61" s="1">
        <v>60</v>
      </c>
      <c r="B61" s="1" t="s">
        <v>1117</v>
      </c>
      <c r="C61" s="10">
        <v>45195</v>
      </c>
      <c r="D61" s="1">
        <v>0</v>
      </c>
      <c r="E61" s="1" t="s">
        <v>213</v>
      </c>
      <c r="F61" s="15">
        <v>24</v>
      </c>
      <c r="G61" s="2">
        <v>4.1900000000000004</v>
      </c>
      <c r="H61" s="3">
        <v>11</v>
      </c>
      <c r="I61" s="2">
        <v>1.1299999999999999</v>
      </c>
      <c r="J61" s="4">
        <f t="shared" si="0"/>
        <v>3.0600000000000005</v>
      </c>
      <c r="K61" s="1">
        <v>1</v>
      </c>
      <c r="L61" s="4">
        <f t="shared" si="1"/>
        <v>3.0600000000000005</v>
      </c>
      <c r="M61" s="1">
        <v>1</v>
      </c>
      <c r="N61" s="4">
        <v>3.0600000000000005</v>
      </c>
      <c r="O61" s="1" t="s">
        <v>1746</v>
      </c>
    </row>
    <row r="62" spans="1:15" x14ac:dyDescent="0.25">
      <c r="A62" s="1">
        <v>61</v>
      </c>
      <c r="B62" s="1" t="s">
        <v>948</v>
      </c>
      <c r="C62" s="10">
        <v>45196</v>
      </c>
      <c r="D62" s="1">
        <v>0</v>
      </c>
      <c r="E62" s="1" t="s">
        <v>213</v>
      </c>
      <c r="F62" s="15">
        <v>24</v>
      </c>
      <c r="G62" s="2">
        <v>3.88</v>
      </c>
      <c r="H62" s="3">
        <v>17</v>
      </c>
      <c r="I62" s="2">
        <v>1.1000000000000001</v>
      </c>
      <c r="J62" s="4">
        <f t="shared" si="0"/>
        <v>2.78</v>
      </c>
      <c r="K62" s="1">
        <v>1</v>
      </c>
      <c r="L62" s="4">
        <f t="shared" si="1"/>
        <v>2.78</v>
      </c>
      <c r="M62" s="1">
        <v>1</v>
      </c>
      <c r="N62" s="4">
        <v>2.78</v>
      </c>
      <c r="O62" s="1" t="s">
        <v>1746</v>
      </c>
    </row>
    <row r="63" spans="1:15" x14ac:dyDescent="0.25">
      <c r="A63" s="1">
        <v>62</v>
      </c>
      <c r="B63" s="1" t="s">
        <v>1117</v>
      </c>
      <c r="C63" s="10">
        <v>45196</v>
      </c>
      <c r="D63" s="1">
        <v>0</v>
      </c>
      <c r="E63" s="1" t="s">
        <v>213</v>
      </c>
      <c r="F63" s="15">
        <v>24</v>
      </c>
      <c r="G63" s="2">
        <v>5.14</v>
      </c>
      <c r="H63" s="3">
        <v>10</v>
      </c>
      <c r="I63" s="2">
        <v>1.29</v>
      </c>
      <c r="J63" s="4">
        <f t="shared" si="0"/>
        <v>3.8499999999999996</v>
      </c>
      <c r="K63" s="1">
        <v>1</v>
      </c>
      <c r="L63" s="4">
        <f t="shared" si="1"/>
        <v>3.8499999999999996</v>
      </c>
      <c r="M63" s="1">
        <v>1</v>
      </c>
      <c r="N63" s="4">
        <v>3.8499999999999996</v>
      </c>
      <c r="O63" s="1" t="s">
        <v>1746</v>
      </c>
    </row>
    <row r="64" spans="1:15" x14ac:dyDescent="0.25">
      <c r="A64" s="1">
        <v>63</v>
      </c>
      <c r="B64" s="1" t="s">
        <v>1117</v>
      </c>
      <c r="C64" s="10">
        <v>45197</v>
      </c>
      <c r="D64" s="1">
        <v>0</v>
      </c>
      <c r="E64" s="1" t="s">
        <v>213</v>
      </c>
      <c r="F64" s="15">
        <v>24</v>
      </c>
      <c r="G64" s="2">
        <v>4.58</v>
      </c>
      <c r="H64" s="3">
        <v>11</v>
      </c>
      <c r="I64" s="2">
        <v>1.22</v>
      </c>
      <c r="J64" s="4">
        <f t="shared" si="0"/>
        <v>3.3600000000000003</v>
      </c>
      <c r="K64" s="1">
        <v>1</v>
      </c>
      <c r="L64" s="4">
        <f t="shared" si="1"/>
        <v>3.3600000000000003</v>
      </c>
      <c r="M64" s="1">
        <v>1</v>
      </c>
      <c r="N64" s="4">
        <v>3.3600000000000003</v>
      </c>
      <c r="O64" s="1" t="s">
        <v>1746</v>
      </c>
    </row>
    <row r="65" spans="1:15" x14ac:dyDescent="0.25">
      <c r="A65" s="1">
        <v>64</v>
      </c>
      <c r="B65" s="1" t="s">
        <v>948</v>
      </c>
      <c r="C65" s="10">
        <v>45197</v>
      </c>
      <c r="D65" s="1">
        <v>0</v>
      </c>
      <c r="E65" s="1" t="s">
        <v>213</v>
      </c>
      <c r="F65" s="15">
        <v>24</v>
      </c>
      <c r="G65" s="2">
        <v>4.1900000000000004</v>
      </c>
      <c r="H65" s="3">
        <v>16</v>
      </c>
      <c r="I65" s="2">
        <v>1.17</v>
      </c>
      <c r="J65" s="4">
        <f t="shared" si="0"/>
        <v>3.0200000000000005</v>
      </c>
      <c r="K65" s="1">
        <v>1</v>
      </c>
      <c r="L65" s="4">
        <f t="shared" si="1"/>
        <v>3.0200000000000005</v>
      </c>
      <c r="M65" s="1">
        <v>1</v>
      </c>
      <c r="N65" s="4">
        <v>3.0200000000000005</v>
      </c>
      <c r="O65" s="1" t="s">
        <v>1746</v>
      </c>
    </row>
    <row r="66" spans="1:15" x14ac:dyDescent="0.25">
      <c r="A66" s="1">
        <v>65</v>
      </c>
      <c r="B66" s="1" t="s">
        <v>1117</v>
      </c>
      <c r="C66" s="10">
        <v>45198</v>
      </c>
      <c r="D66" s="1">
        <v>0</v>
      </c>
      <c r="E66" s="1" t="s">
        <v>213</v>
      </c>
      <c r="F66" s="15">
        <v>24</v>
      </c>
      <c r="G66" s="2">
        <v>4.6100000000000003</v>
      </c>
      <c r="H66" s="3">
        <v>11</v>
      </c>
      <c r="I66" s="2">
        <v>1.22</v>
      </c>
      <c r="J66" s="4">
        <f t="shared" ref="J66:J129" si="4">G66-I66</f>
        <v>3.3900000000000006</v>
      </c>
      <c r="K66" s="1">
        <v>1</v>
      </c>
      <c r="L66" s="4">
        <f t="shared" ref="L66:L129" si="5">(G66-I66-D66)*K66</f>
        <v>3.3900000000000006</v>
      </c>
      <c r="M66" s="1">
        <v>1</v>
      </c>
      <c r="N66" s="4">
        <v>3.3900000000000006</v>
      </c>
      <c r="O66" s="1" t="s">
        <v>1746</v>
      </c>
    </row>
    <row r="67" spans="1:15" x14ac:dyDescent="0.25">
      <c r="A67" s="1">
        <v>66</v>
      </c>
      <c r="B67" s="1" t="s">
        <v>948</v>
      </c>
      <c r="C67" s="10">
        <v>45198</v>
      </c>
      <c r="D67" s="1">
        <v>0</v>
      </c>
      <c r="E67" s="1" t="s">
        <v>213</v>
      </c>
      <c r="F67" s="15">
        <v>24</v>
      </c>
      <c r="G67" s="2">
        <v>4.25</v>
      </c>
      <c r="H67" s="3">
        <v>15</v>
      </c>
      <c r="I67" s="2">
        <v>1.18</v>
      </c>
      <c r="J67" s="4">
        <f t="shared" si="4"/>
        <v>3.0700000000000003</v>
      </c>
      <c r="K67" s="1">
        <v>1</v>
      </c>
      <c r="L67" s="4">
        <f t="shared" si="5"/>
        <v>3.0700000000000003</v>
      </c>
      <c r="M67" s="1">
        <v>1</v>
      </c>
      <c r="N67" s="4">
        <v>3.0700000000000003</v>
      </c>
      <c r="O67" s="1" t="s">
        <v>1746</v>
      </c>
    </row>
    <row r="68" spans="1:15" x14ac:dyDescent="0.25">
      <c r="A68" s="1">
        <v>67</v>
      </c>
      <c r="B68" s="1" t="s">
        <v>948</v>
      </c>
      <c r="C68" s="10">
        <v>45199</v>
      </c>
      <c r="D68" s="1">
        <v>0</v>
      </c>
      <c r="E68" s="1" t="s">
        <v>213</v>
      </c>
      <c r="F68" s="15">
        <v>24</v>
      </c>
      <c r="G68" s="2">
        <v>4.5999999999999996</v>
      </c>
      <c r="H68" s="3">
        <v>11</v>
      </c>
      <c r="I68" s="2">
        <v>1.29</v>
      </c>
      <c r="J68" s="4">
        <f t="shared" si="4"/>
        <v>3.3099999999999996</v>
      </c>
      <c r="K68" s="1">
        <v>1</v>
      </c>
      <c r="L68" s="4">
        <f t="shared" si="5"/>
        <v>3.3099999999999996</v>
      </c>
      <c r="M68" s="1">
        <v>1</v>
      </c>
      <c r="N68" s="4">
        <v>3.3099999999999996</v>
      </c>
      <c r="O68" s="1" t="s">
        <v>1746</v>
      </c>
    </row>
    <row r="69" spans="1:15" x14ac:dyDescent="0.25">
      <c r="A69" s="1">
        <v>68</v>
      </c>
      <c r="B69" s="1" t="s">
        <v>1117</v>
      </c>
      <c r="C69" s="10">
        <v>45199</v>
      </c>
      <c r="D69" s="1">
        <v>0</v>
      </c>
      <c r="E69" s="1" t="s">
        <v>213</v>
      </c>
      <c r="F69" s="15">
        <v>24</v>
      </c>
      <c r="G69" s="2">
        <v>4.26</v>
      </c>
      <c r="H69" s="3">
        <v>15</v>
      </c>
      <c r="I69" s="2">
        <v>1.21</v>
      </c>
      <c r="J69" s="4">
        <f t="shared" si="4"/>
        <v>3.05</v>
      </c>
      <c r="K69" s="1">
        <v>1</v>
      </c>
      <c r="L69" s="4">
        <f t="shared" si="5"/>
        <v>3.05</v>
      </c>
      <c r="M69" s="1">
        <v>1</v>
      </c>
      <c r="N69" s="4">
        <v>3.05</v>
      </c>
      <c r="O69" s="1" t="s">
        <v>1746</v>
      </c>
    </row>
    <row r="70" spans="1:15" x14ac:dyDescent="0.25">
      <c r="A70" s="1">
        <v>69</v>
      </c>
      <c r="B70" s="1" t="s">
        <v>948</v>
      </c>
      <c r="C70" s="10">
        <v>45200</v>
      </c>
      <c r="D70" s="1">
        <v>0</v>
      </c>
      <c r="E70" s="1" t="s">
        <v>213</v>
      </c>
      <c r="F70" s="15">
        <v>24</v>
      </c>
      <c r="G70" s="2">
        <v>4.5999999999999996</v>
      </c>
      <c r="H70" s="3">
        <v>10</v>
      </c>
      <c r="I70" s="2">
        <v>1.33</v>
      </c>
      <c r="J70" s="4">
        <f t="shared" si="4"/>
        <v>3.2699999999999996</v>
      </c>
      <c r="K70" s="1">
        <v>1</v>
      </c>
      <c r="L70" s="4">
        <f t="shared" si="5"/>
        <v>3.2699999999999996</v>
      </c>
      <c r="M70" s="1">
        <v>1</v>
      </c>
      <c r="N70" s="4">
        <v>3.2699999999999996</v>
      </c>
      <c r="O70" s="1" t="s">
        <v>1746</v>
      </c>
    </row>
    <row r="71" spans="1:15" x14ac:dyDescent="0.25">
      <c r="A71" s="1">
        <v>70</v>
      </c>
      <c r="B71" s="1" t="s">
        <v>1117</v>
      </c>
      <c r="C71" s="10">
        <v>45200</v>
      </c>
      <c r="D71" s="1">
        <v>0</v>
      </c>
      <c r="E71" s="1" t="s">
        <v>213</v>
      </c>
      <c r="F71" s="15">
        <v>24</v>
      </c>
      <c r="G71" s="2">
        <v>4.2699999999999996</v>
      </c>
      <c r="H71" s="3">
        <v>14</v>
      </c>
      <c r="I71" s="2">
        <v>1.26</v>
      </c>
      <c r="J71" s="4">
        <f t="shared" si="4"/>
        <v>3.01</v>
      </c>
      <c r="K71" s="1">
        <v>1</v>
      </c>
      <c r="L71" s="4">
        <f t="shared" si="5"/>
        <v>3.01</v>
      </c>
      <c r="M71" s="1">
        <v>1</v>
      </c>
      <c r="N71" s="4">
        <v>3.01</v>
      </c>
      <c r="O71" s="1" t="s">
        <v>1746</v>
      </c>
    </row>
    <row r="72" spans="1:15" x14ac:dyDescent="0.25">
      <c r="A72" s="1">
        <v>71</v>
      </c>
      <c r="B72" s="1" t="s">
        <v>948</v>
      </c>
      <c r="C72" s="10">
        <v>45201</v>
      </c>
      <c r="D72" s="1">
        <v>0</v>
      </c>
      <c r="E72" s="1" t="s">
        <v>213</v>
      </c>
      <c r="F72" s="15">
        <v>24</v>
      </c>
      <c r="G72" s="2">
        <v>4.28</v>
      </c>
      <c r="H72" s="3">
        <v>14</v>
      </c>
      <c r="I72" s="2">
        <v>1.24</v>
      </c>
      <c r="J72" s="4">
        <f t="shared" si="4"/>
        <v>3.04</v>
      </c>
      <c r="K72" s="1">
        <v>1</v>
      </c>
      <c r="L72" s="4">
        <f t="shared" si="5"/>
        <v>3.04</v>
      </c>
      <c r="M72" s="1">
        <v>1</v>
      </c>
      <c r="N72" s="4">
        <v>3.04</v>
      </c>
      <c r="O72" s="1" t="s">
        <v>1746</v>
      </c>
    </row>
    <row r="73" spans="1:15" x14ac:dyDescent="0.25">
      <c r="A73" s="1">
        <v>72</v>
      </c>
      <c r="B73" s="1" t="s">
        <v>1117</v>
      </c>
      <c r="C73" s="10">
        <v>45201</v>
      </c>
      <c r="D73" s="1">
        <v>0</v>
      </c>
      <c r="E73" s="1" t="s">
        <v>213</v>
      </c>
      <c r="F73" s="15">
        <v>24</v>
      </c>
      <c r="G73" s="2">
        <v>4.63</v>
      </c>
      <c r="H73" s="3">
        <v>10</v>
      </c>
      <c r="I73" s="2">
        <v>1.33</v>
      </c>
      <c r="J73" s="4">
        <f t="shared" si="4"/>
        <v>3.3</v>
      </c>
      <c r="K73" s="1">
        <v>1</v>
      </c>
      <c r="L73" s="4">
        <f t="shared" si="5"/>
        <v>3.3</v>
      </c>
      <c r="M73" s="1">
        <v>1</v>
      </c>
      <c r="N73" s="4">
        <v>3.3</v>
      </c>
      <c r="O73" s="1" t="s">
        <v>1746</v>
      </c>
    </row>
    <row r="74" spans="1:15" x14ac:dyDescent="0.25">
      <c r="A74" s="1">
        <v>73</v>
      </c>
      <c r="B74" s="1" t="s">
        <v>948</v>
      </c>
      <c r="C74" s="10">
        <v>45202</v>
      </c>
      <c r="D74" s="1">
        <v>0</v>
      </c>
      <c r="E74" s="1" t="s">
        <v>213</v>
      </c>
      <c r="F74" s="15">
        <v>24</v>
      </c>
      <c r="G74" s="2">
        <v>4.28</v>
      </c>
      <c r="H74" s="3">
        <v>14</v>
      </c>
      <c r="I74" s="2">
        <v>1.23</v>
      </c>
      <c r="J74" s="4">
        <f t="shared" si="4"/>
        <v>3.0500000000000003</v>
      </c>
      <c r="K74" s="1">
        <v>1</v>
      </c>
      <c r="L74" s="4">
        <f t="shared" si="5"/>
        <v>3.0500000000000003</v>
      </c>
      <c r="M74" s="1">
        <v>1</v>
      </c>
      <c r="N74" s="4">
        <v>3.0500000000000003</v>
      </c>
      <c r="O74" s="1" t="s">
        <v>1746</v>
      </c>
    </row>
    <row r="75" spans="1:15" x14ac:dyDescent="0.25">
      <c r="A75" s="1">
        <v>74</v>
      </c>
      <c r="B75" s="1" t="s">
        <v>1117</v>
      </c>
      <c r="C75" s="10">
        <v>45202</v>
      </c>
      <c r="D75" s="1">
        <v>0</v>
      </c>
      <c r="E75" s="1" t="s">
        <v>213</v>
      </c>
      <c r="F75" s="15">
        <v>24</v>
      </c>
      <c r="G75" s="2">
        <v>4.6399999999999997</v>
      </c>
      <c r="H75" s="3">
        <v>10</v>
      </c>
      <c r="I75" s="2">
        <v>1.35</v>
      </c>
      <c r="J75" s="4">
        <f t="shared" si="4"/>
        <v>3.2899999999999996</v>
      </c>
      <c r="K75" s="1">
        <v>1</v>
      </c>
      <c r="L75" s="4">
        <f t="shared" si="5"/>
        <v>3.2899999999999996</v>
      </c>
      <c r="M75" s="1">
        <v>1</v>
      </c>
      <c r="N75" s="4">
        <v>3.2899999999999996</v>
      </c>
      <c r="O75" s="1" t="s">
        <v>1746</v>
      </c>
    </row>
    <row r="76" spans="1:15" x14ac:dyDescent="0.25">
      <c r="A76" s="1">
        <v>75</v>
      </c>
      <c r="B76" s="1" t="s">
        <v>948</v>
      </c>
      <c r="C76" s="10">
        <v>45203</v>
      </c>
      <c r="D76" s="1">
        <v>0</v>
      </c>
      <c r="E76" s="1" t="s">
        <v>213</v>
      </c>
      <c r="F76" s="15">
        <v>24</v>
      </c>
      <c r="G76" s="2">
        <v>4.3099999999999996</v>
      </c>
      <c r="H76" s="3">
        <v>14</v>
      </c>
      <c r="I76" s="2">
        <v>1.23</v>
      </c>
      <c r="J76" s="4">
        <f t="shared" si="4"/>
        <v>3.0799999999999996</v>
      </c>
      <c r="K76" s="1">
        <v>1</v>
      </c>
      <c r="L76" s="4">
        <f t="shared" si="5"/>
        <v>3.0799999999999996</v>
      </c>
      <c r="M76" s="1">
        <v>1</v>
      </c>
      <c r="N76" s="4">
        <v>3.0799999999999996</v>
      </c>
      <c r="O76" s="1" t="s">
        <v>1746</v>
      </c>
    </row>
    <row r="77" spans="1:15" x14ac:dyDescent="0.25">
      <c r="A77" s="1">
        <v>76</v>
      </c>
      <c r="B77" s="1" t="s">
        <v>1117</v>
      </c>
      <c r="C77" s="10">
        <v>45203</v>
      </c>
      <c r="D77" s="1">
        <v>0</v>
      </c>
      <c r="E77" s="1" t="s">
        <v>213</v>
      </c>
      <c r="F77" s="15">
        <v>24</v>
      </c>
      <c r="G77" s="2">
        <v>4.6399999999999997</v>
      </c>
      <c r="H77" s="3">
        <v>10</v>
      </c>
      <c r="I77" s="2">
        <v>1.34</v>
      </c>
      <c r="J77" s="4">
        <f t="shared" si="4"/>
        <v>3.3</v>
      </c>
      <c r="K77" s="1">
        <v>1</v>
      </c>
      <c r="L77" s="4">
        <f t="shared" si="5"/>
        <v>3.3</v>
      </c>
      <c r="M77" s="1">
        <v>1</v>
      </c>
      <c r="N77" s="4">
        <v>3.3</v>
      </c>
      <c r="O77" s="1" t="s">
        <v>1746</v>
      </c>
    </row>
    <row r="78" spans="1:15" x14ac:dyDescent="0.25">
      <c r="A78" s="1">
        <v>77</v>
      </c>
      <c r="B78" s="1" t="s">
        <v>948</v>
      </c>
      <c r="C78" s="10">
        <v>45204</v>
      </c>
      <c r="D78" s="1">
        <v>0</v>
      </c>
      <c r="E78" s="1" t="s">
        <v>213</v>
      </c>
      <c r="F78" s="15">
        <v>24</v>
      </c>
      <c r="G78" s="2">
        <v>4.3499999999999996</v>
      </c>
      <c r="H78" s="3">
        <v>13</v>
      </c>
      <c r="I78" s="2">
        <v>1.23</v>
      </c>
      <c r="J78" s="4">
        <f t="shared" si="4"/>
        <v>3.1199999999999997</v>
      </c>
      <c r="K78" s="1">
        <v>1</v>
      </c>
      <c r="L78" s="4">
        <f t="shared" si="5"/>
        <v>3.1199999999999997</v>
      </c>
      <c r="M78" s="1">
        <v>1</v>
      </c>
      <c r="N78" s="4">
        <v>3.1199999999999997</v>
      </c>
      <c r="O78" s="1" t="s">
        <v>1746</v>
      </c>
    </row>
    <row r="79" spans="1:15" x14ac:dyDescent="0.25">
      <c r="A79" s="1">
        <v>78</v>
      </c>
      <c r="B79" s="1" t="s">
        <v>1117</v>
      </c>
      <c r="C79" s="10">
        <v>45204</v>
      </c>
      <c r="D79" s="1">
        <v>0</v>
      </c>
      <c r="E79" s="1" t="s">
        <v>213</v>
      </c>
      <c r="F79" s="15">
        <v>24</v>
      </c>
      <c r="G79" s="2">
        <v>4.67</v>
      </c>
      <c r="H79" s="3">
        <v>10</v>
      </c>
      <c r="I79" s="2">
        <v>1.32</v>
      </c>
      <c r="J79" s="4">
        <f t="shared" si="4"/>
        <v>3.3499999999999996</v>
      </c>
      <c r="K79" s="1">
        <v>1</v>
      </c>
      <c r="L79" s="4">
        <f t="shared" si="5"/>
        <v>3.3499999999999996</v>
      </c>
      <c r="M79" s="1">
        <v>1</v>
      </c>
      <c r="N79" s="4">
        <v>3.3499999999999996</v>
      </c>
      <c r="O79" s="1" t="s">
        <v>1746</v>
      </c>
    </row>
    <row r="80" spans="1:15" x14ac:dyDescent="0.25">
      <c r="A80" s="1">
        <v>79</v>
      </c>
      <c r="B80" s="1" t="s">
        <v>948</v>
      </c>
      <c r="C80" s="10">
        <v>45205</v>
      </c>
      <c r="D80" s="1">
        <v>0</v>
      </c>
      <c r="E80" s="1" t="s">
        <v>213</v>
      </c>
      <c r="F80" s="15">
        <v>24</v>
      </c>
      <c r="G80" s="2">
        <v>4.16</v>
      </c>
      <c r="H80" s="3">
        <v>14</v>
      </c>
      <c r="I80" s="2">
        <v>1.22</v>
      </c>
      <c r="J80" s="4">
        <f t="shared" si="4"/>
        <v>2.9400000000000004</v>
      </c>
      <c r="K80" s="1">
        <v>1</v>
      </c>
      <c r="L80" s="4">
        <f t="shared" si="5"/>
        <v>2.9400000000000004</v>
      </c>
      <c r="M80" s="1">
        <v>1</v>
      </c>
      <c r="N80" s="4">
        <v>2.9400000000000004</v>
      </c>
      <c r="O80" s="1" t="s">
        <v>1746</v>
      </c>
    </row>
    <row r="81" spans="1:15" x14ac:dyDescent="0.25">
      <c r="A81" s="1">
        <v>80</v>
      </c>
      <c r="B81" s="1" t="s">
        <v>1117</v>
      </c>
      <c r="C81" s="10">
        <v>45205</v>
      </c>
      <c r="D81" s="1">
        <v>0</v>
      </c>
      <c r="E81" s="1" t="s">
        <v>213</v>
      </c>
      <c r="F81" s="15">
        <v>24</v>
      </c>
      <c r="G81" s="2">
        <v>4.72</v>
      </c>
      <c r="H81" s="3">
        <v>10</v>
      </c>
      <c r="I81" s="2">
        <v>1.34</v>
      </c>
      <c r="J81" s="4">
        <f t="shared" si="4"/>
        <v>3.38</v>
      </c>
      <c r="K81" s="1">
        <v>1</v>
      </c>
      <c r="L81" s="4">
        <f t="shared" si="5"/>
        <v>3.38</v>
      </c>
      <c r="M81" s="1">
        <v>1</v>
      </c>
      <c r="N81" s="4">
        <v>3.38</v>
      </c>
      <c r="O81" s="1" t="s">
        <v>1746</v>
      </c>
    </row>
    <row r="82" spans="1:15" x14ac:dyDescent="0.25">
      <c r="A82" s="1">
        <v>81</v>
      </c>
      <c r="B82" s="1" t="s">
        <v>948</v>
      </c>
      <c r="C82" s="10">
        <v>45206</v>
      </c>
      <c r="D82" s="1">
        <v>0</v>
      </c>
      <c r="E82" s="1" t="s">
        <v>213</v>
      </c>
      <c r="F82" s="15">
        <v>24</v>
      </c>
      <c r="G82" s="2">
        <v>3.79</v>
      </c>
      <c r="H82" s="3">
        <v>12</v>
      </c>
      <c r="I82" s="2">
        <v>1.22</v>
      </c>
      <c r="J82" s="4">
        <f t="shared" si="4"/>
        <v>2.5700000000000003</v>
      </c>
      <c r="K82" s="1">
        <v>1</v>
      </c>
      <c r="L82" s="4">
        <f t="shared" si="5"/>
        <v>2.5700000000000003</v>
      </c>
      <c r="M82" s="1">
        <v>1</v>
      </c>
      <c r="N82" s="4">
        <v>2.5700000000000003</v>
      </c>
      <c r="O82" s="1" t="s">
        <v>1746</v>
      </c>
    </row>
    <row r="83" spans="1:15" x14ac:dyDescent="0.25">
      <c r="A83" s="1">
        <v>82</v>
      </c>
      <c r="B83" s="1" t="s">
        <v>1117</v>
      </c>
      <c r="C83" s="10">
        <v>45206</v>
      </c>
      <c r="D83" s="1">
        <v>0</v>
      </c>
      <c r="E83" s="1" t="s">
        <v>213</v>
      </c>
      <c r="F83" s="15">
        <v>24</v>
      </c>
      <c r="G83" s="2">
        <v>4.7</v>
      </c>
      <c r="H83" s="3">
        <v>9</v>
      </c>
      <c r="I83" s="2">
        <v>1.35</v>
      </c>
      <c r="J83" s="4">
        <f t="shared" si="4"/>
        <v>3.35</v>
      </c>
      <c r="K83" s="1">
        <v>1</v>
      </c>
      <c r="L83" s="4">
        <f t="shared" si="5"/>
        <v>3.35</v>
      </c>
      <c r="M83" s="1">
        <v>1</v>
      </c>
      <c r="N83" s="4">
        <v>3.35</v>
      </c>
      <c r="O83" s="1" t="s">
        <v>1746</v>
      </c>
    </row>
    <row r="84" spans="1:15" x14ac:dyDescent="0.25">
      <c r="A84" s="1">
        <v>83</v>
      </c>
      <c r="B84" s="1" t="s">
        <v>948</v>
      </c>
      <c r="C84" s="10">
        <v>45207</v>
      </c>
      <c r="D84" s="1">
        <v>0</v>
      </c>
      <c r="E84" s="1" t="s">
        <v>213</v>
      </c>
      <c r="F84" s="15">
        <v>24</v>
      </c>
      <c r="G84" s="2">
        <v>3.9</v>
      </c>
      <c r="H84" s="3">
        <v>11</v>
      </c>
      <c r="I84" s="2">
        <v>1.22</v>
      </c>
      <c r="J84" s="4">
        <f t="shared" si="4"/>
        <v>2.6799999999999997</v>
      </c>
      <c r="K84" s="1">
        <v>1</v>
      </c>
      <c r="L84" s="4">
        <f t="shared" si="5"/>
        <v>2.6799999999999997</v>
      </c>
      <c r="M84" s="1">
        <v>1</v>
      </c>
      <c r="N84" s="4">
        <v>2.6799999999999997</v>
      </c>
      <c r="O84" s="1" t="s">
        <v>1746</v>
      </c>
    </row>
    <row r="85" spans="1:15" x14ac:dyDescent="0.25">
      <c r="A85" s="1">
        <v>84</v>
      </c>
      <c r="B85" s="1" t="s">
        <v>1117</v>
      </c>
      <c r="C85" s="10">
        <v>45207</v>
      </c>
      <c r="D85" s="1">
        <v>0</v>
      </c>
      <c r="E85" s="1" t="s">
        <v>213</v>
      </c>
      <c r="F85" s="15">
        <v>24</v>
      </c>
      <c r="G85" s="2">
        <v>4.6900000000000004</v>
      </c>
      <c r="H85" s="3">
        <v>13</v>
      </c>
      <c r="I85" s="2">
        <v>1.35</v>
      </c>
      <c r="J85" s="4">
        <f t="shared" si="4"/>
        <v>3.3400000000000003</v>
      </c>
      <c r="K85" s="1">
        <v>1</v>
      </c>
      <c r="L85" s="4">
        <f t="shared" si="5"/>
        <v>3.3400000000000003</v>
      </c>
      <c r="M85" s="1">
        <v>1</v>
      </c>
      <c r="N85" s="4">
        <v>3.3400000000000003</v>
      </c>
      <c r="O85" s="1" t="s">
        <v>1746</v>
      </c>
    </row>
    <row r="86" spans="1:15" x14ac:dyDescent="0.25">
      <c r="A86" s="1">
        <v>85</v>
      </c>
      <c r="B86" s="1" t="s">
        <v>948</v>
      </c>
      <c r="C86" s="10">
        <v>45208</v>
      </c>
      <c r="D86" s="1">
        <v>0</v>
      </c>
      <c r="E86" s="1" t="s">
        <v>213</v>
      </c>
      <c r="F86" s="15">
        <v>24</v>
      </c>
      <c r="G86" s="2">
        <v>3.93</v>
      </c>
      <c r="H86" s="3">
        <v>7</v>
      </c>
      <c r="I86" s="2">
        <v>1.23</v>
      </c>
      <c r="J86" s="4">
        <f t="shared" si="4"/>
        <v>2.7</v>
      </c>
      <c r="K86" s="1">
        <v>1</v>
      </c>
      <c r="L86" s="4">
        <f t="shared" si="5"/>
        <v>2.7</v>
      </c>
      <c r="M86" s="1">
        <v>1</v>
      </c>
      <c r="N86" s="4">
        <v>2.7</v>
      </c>
      <c r="O86" s="1" t="s">
        <v>1746</v>
      </c>
    </row>
    <row r="87" spans="1:15" x14ac:dyDescent="0.25">
      <c r="A87" s="1">
        <v>86</v>
      </c>
      <c r="B87" s="1" t="s">
        <v>1117</v>
      </c>
      <c r="C87" s="10">
        <v>45208</v>
      </c>
      <c r="D87" s="1">
        <v>0</v>
      </c>
      <c r="E87" s="1" t="s">
        <v>213</v>
      </c>
      <c r="F87" s="15">
        <v>24</v>
      </c>
      <c r="G87" s="2">
        <v>4.6900000000000004</v>
      </c>
      <c r="H87" s="3">
        <v>11</v>
      </c>
      <c r="I87" s="2">
        <v>1.37</v>
      </c>
      <c r="J87" s="4">
        <f t="shared" si="4"/>
        <v>3.3200000000000003</v>
      </c>
      <c r="K87" s="1">
        <v>1</v>
      </c>
      <c r="L87" s="4">
        <f t="shared" si="5"/>
        <v>3.3200000000000003</v>
      </c>
      <c r="M87" s="1">
        <v>1</v>
      </c>
      <c r="N87" s="4">
        <v>3.3200000000000003</v>
      </c>
      <c r="O87" s="1" t="s">
        <v>1746</v>
      </c>
    </row>
    <row r="88" spans="1:15" x14ac:dyDescent="0.25">
      <c r="A88" s="1">
        <v>87</v>
      </c>
      <c r="B88" s="1" t="s">
        <v>948</v>
      </c>
      <c r="C88" s="10">
        <v>45209</v>
      </c>
      <c r="D88" s="1">
        <v>0</v>
      </c>
      <c r="E88" s="1" t="s">
        <v>213</v>
      </c>
      <c r="F88" s="15">
        <v>24</v>
      </c>
      <c r="G88" s="2">
        <v>3.96</v>
      </c>
      <c r="H88" s="3">
        <v>10</v>
      </c>
      <c r="I88" s="2">
        <v>1.22</v>
      </c>
      <c r="J88" s="4">
        <f t="shared" si="4"/>
        <v>2.74</v>
      </c>
      <c r="K88" s="1">
        <v>1</v>
      </c>
      <c r="L88" s="4">
        <f t="shared" si="5"/>
        <v>2.74</v>
      </c>
      <c r="M88" s="1">
        <v>1</v>
      </c>
      <c r="N88" s="4">
        <v>2.74</v>
      </c>
      <c r="O88" s="1" t="s">
        <v>1746</v>
      </c>
    </row>
    <row r="89" spans="1:15" x14ac:dyDescent="0.25">
      <c r="A89" s="1">
        <v>88</v>
      </c>
      <c r="B89" s="1" t="s">
        <v>1117</v>
      </c>
      <c r="C89" s="10">
        <v>45209</v>
      </c>
      <c r="D89" s="1">
        <v>0</v>
      </c>
      <c r="E89" s="1" t="s">
        <v>213</v>
      </c>
      <c r="F89" s="15">
        <v>24</v>
      </c>
      <c r="G89" s="2">
        <v>4.67</v>
      </c>
      <c r="H89" s="3">
        <v>13</v>
      </c>
      <c r="I89" s="2">
        <v>1.35</v>
      </c>
      <c r="J89" s="4">
        <f t="shared" si="4"/>
        <v>3.32</v>
      </c>
      <c r="K89" s="1">
        <v>1</v>
      </c>
      <c r="L89" s="4">
        <f t="shared" si="5"/>
        <v>3.32</v>
      </c>
      <c r="M89" s="1">
        <v>1</v>
      </c>
      <c r="N89" s="4">
        <v>3.32</v>
      </c>
      <c r="O89" s="1" t="s">
        <v>1746</v>
      </c>
    </row>
    <row r="90" spans="1:15" x14ac:dyDescent="0.25">
      <c r="A90" s="1">
        <v>89</v>
      </c>
      <c r="B90" s="1" t="s">
        <v>948</v>
      </c>
      <c r="C90" s="10">
        <v>45210</v>
      </c>
      <c r="D90" s="1">
        <v>0</v>
      </c>
      <c r="E90" s="1" t="s">
        <v>213</v>
      </c>
      <c r="F90" s="15">
        <v>24</v>
      </c>
      <c r="G90" s="2">
        <v>4.01</v>
      </c>
      <c r="H90" s="3">
        <v>10</v>
      </c>
      <c r="I90" s="2">
        <v>1.33</v>
      </c>
      <c r="J90" s="4">
        <f t="shared" si="4"/>
        <v>2.6799999999999997</v>
      </c>
      <c r="K90" s="1">
        <v>1</v>
      </c>
      <c r="L90" s="4">
        <f t="shared" si="5"/>
        <v>2.6799999999999997</v>
      </c>
      <c r="M90" s="1">
        <v>1</v>
      </c>
      <c r="N90" s="4">
        <v>2.6799999999999997</v>
      </c>
      <c r="O90" s="1" t="s">
        <v>1746</v>
      </c>
    </row>
    <row r="91" spans="1:15" x14ac:dyDescent="0.25">
      <c r="A91" s="1">
        <v>90</v>
      </c>
      <c r="B91" s="1" t="s">
        <v>1117</v>
      </c>
      <c r="C91" s="10">
        <v>45210</v>
      </c>
      <c r="D91" s="1">
        <v>0</v>
      </c>
      <c r="E91" s="1" t="s">
        <v>213</v>
      </c>
      <c r="F91" s="15">
        <v>24</v>
      </c>
      <c r="G91" s="2">
        <v>2.54</v>
      </c>
      <c r="H91" s="3">
        <v>3</v>
      </c>
      <c r="I91" s="2">
        <v>1.19</v>
      </c>
      <c r="J91" s="4">
        <f t="shared" si="4"/>
        <v>1.35</v>
      </c>
      <c r="K91" s="1">
        <v>1</v>
      </c>
      <c r="L91" s="4">
        <f t="shared" si="5"/>
        <v>1.35</v>
      </c>
      <c r="M91" s="1">
        <v>1</v>
      </c>
      <c r="N91" s="4">
        <v>1.35</v>
      </c>
      <c r="O91" s="1" t="s">
        <v>1746</v>
      </c>
    </row>
    <row r="92" spans="1:15" x14ac:dyDescent="0.25">
      <c r="A92" s="1">
        <v>91</v>
      </c>
      <c r="B92" s="1" t="s">
        <v>948</v>
      </c>
      <c r="C92" s="10">
        <v>45211</v>
      </c>
      <c r="D92" s="1">
        <v>0</v>
      </c>
      <c r="E92" s="1" t="s">
        <v>213</v>
      </c>
      <c r="F92" s="15">
        <v>24</v>
      </c>
      <c r="G92" s="2">
        <v>2.54</v>
      </c>
      <c r="H92" s="3">
        <v>3</v>
      </c>
      <c r="I92" s="2">
        <v>1.19</v>
      </c>
      <c r="J92" s="4">
        <f t="shared" si="4"/>
        <v>1.35</v>
      </c>
      <c r="K92" s="1">
        <v>1</v>
      </c>
      <c r="L92" s="4">
        <f t="shared" si="5"/>
        <v>1.35</v>
      </c>
      <c r="M92" s="1">
        <v>1</v>
      </c>
      <c r="N92" s="4">
        <v>2.83</v>
      </c>
      <c r="O92" s="1" t="s">
        <v>1746</v>
      </c>
    </row>
    <row r="93" spans="1:15" x14ac:dyDescent="0.25">
      <c r="A93" s="1">
        <v>92</v>
      </c>
      <c r="B93" s="1" t="s">
        <v>1117</v>
      </c>
      <c r="C93" s="10">
        <v>45211</v>
      </c>
      <c r="D93" s="1">
        <v>0</v>
      </c>
      <c r="E93" s="1" t="s">
        <v>213</v>
      </c>
      <c r="F93" s="15">
        <v>24</v>
      </c>
      <c r="G93" s="2">
        <v>4.6100000000000003</v>
      </c>
      <c r="H93" s="3">
        <v>8</v>
      </c>
      <c r="I93" s="2">
        <v>1.35</v>
      </c>
      <c r="J93" s="4">
        <f t="shared" si="4"/>
        <v>3.2600000000000002</v>
      </c>
      <c r="K93" s="1">
        <v>1</v>
      </c>
      <c r="L93" s="4">
        <f t="shared" si="5"/>
        <v>3.2600000000000002</v>
      </c>
      <c r="M93" s="1">
        <v>1</v>
      </c>
      <c r="N93" s="4">
        <v>3.2600000000000002</v>
      </c>
      <c r="O93" s="1" t="s">
        <v>1746</v>
      </c>
    </row>
    <row r="94" spans="1:15" x14ac:dyDescent="0.25">
      <c r="A94" s="1">
        <v>93</v>
      </c>
      <c r="B94" s="1" t="s">
        <v>948</v>
      </c>
      <c r="C94" s="10">
        <v>45212</v>
      </c>
      <c r="D94" s="1">
        <v>0</v>
      </c>
      <c r="E94" s="1" t="s">
        <v>213</v>
      </c>
      <c r="F94" s="15">
        <v>24</v>
      </c>
      <c r="G94" s="2">
        <v>4.25</v>
      </c>
      <c r="H94" s="3">
        <v>9</v>
      </c>
      <c r="I94" s="2">
        <v>1.22</v>
      </c>
      <c r="J94" s="4">
        <f t="shared" si="4"/>
        <v>3.0300000000000002</v>
      </c>
      <c r="K94" s="1">
        <v>1</v>
      </c>
      <c r="L94" s="4">
        <f t="shared" si="5"/>
        <v>3.0300000000000002</v>
      </c>
      <c r="M94" s="1">
        <v>1</v>
      </c>
      <c r="N94" s="4">
        <v>3.0300000000000002</v>
      </c>
      <c r="O94" s="1" t="s">
        <v>1746</v>
      </c>
    </row>
    <row r="95" spans="1:15" x14ac:dyDescent="0.25">
      <c r="A95" s="1">
        <v>94</v>
      </c>
      <c r="B95" s="1" t="s">
        <v>1117</v>
      </c>
      <c r="C95" s="10">
        <v>45212</v>
      </c>
      <c r="D95" s="1">
        <v>0</v>
      </c>
      <c r="E95" s="1" t="s">
        <v>213</v>
      </c>
      <c r="F95" s="15">
        <v>24</v>
      </c>
      <c r="G95" s="2">
        <v>4.6900000000000004</v>
      </c>
      <c r="H95" s="3">
        <v>8</v>
      </c>
      <c r="I95" s="2">
        <v>1.35</v>
      </c>
      <c r="J95" s="4">
        <f t="shared" si="4"/>
        <v>3.3400000000000003</v>
      </c>
      <c r="K95" s="1">
        <v>1</v>
      </c>
      <c r="L95" s="4">
        <f t="shared" si="5"/>
        <v>3.3400000000000003</v>
      </c>
      <c r="M95" s="1">
        <v>1</v>
      </c>
      <c r="N95" s="4">
        <v>3.3400000000000003</v>
      </c>
      <c r="O95" s="1" t="s">
        <v>1746</v>
      </c>
    </row>
    <row r="96" spans="1:15" x14ac:dyDescent="0.25">
      <c r="A96" s="1">
        <v>95</v>
      </c>
      <c r="B96" s="1" t="s">
        <v>948</v>
      </c>
      <c r="C96" s="10">
        <v>45213</v>
      </c>
      <c r="D96" s="1">
        <v>0</v>
      </c>
      <c r="E96" s="1" t="s">
        <v>213</v>
      </c>
      <c r="F96" s="15">
        <v>24</v>
      </c>
      <c r="G96" s="2">
        <v>4.41</v>
      </c>
      <c r="H96" s="3">
        <v>9</v>
      </c>
      <c r="I96" s="2">
        <v>1.21</v>
      </c>
      <c r="J96" s="4">
        <f t="shared" si="4"/>
        <v>3.2</v>
      </c>
      <c r="K96" s="1">
        <v>1</v>
      </c>
      <c r="L96" s="4">
        <f t="shared" si="5"/>
        <v>3.2</v>
      </c>
      <c r="M96" s="1">
        <v>1</v>
      </c>
      <c r="N96" s="4">
        <v>3.2</v>
      </c>
      <c r="O96" s="1" t="s">
        <v>1746</v>
      </c>
    </row>
    <row r="97" spans="1:15" x14ac:dyDescent="0.25">
      <c r="A97" s="1">
        <v>96</v>
      </c>
      <c r="B97" s="1" t="s">
        <v>1117</v>
      </c>
      <c r="C97" s="10">
        <v>45213</v>
      </c>
      <c r="D97" s="1">
        <v>0</v>
      </c>
      <c r="E97" s="1" t="s">
        <v>213</v>
      </c>
      <c r="F97" s="15">
        <v>24</v>
      </c>
      <c r="G97" s="2">
        <v>4.91</v>
      </c>
      <c r="H97" s="3">
        <v>9</v>
      </c>
      <c r="I97" s="2">
        <v>1.33</v>
      </c>
      <c r="J97" s="4">
        <f t="shared" si="4"/>
        <v>3.58</v>
      </c>
      <c r="K97" s="1">
        <v>1</v>
      </c>
      <c r="L97" s="4">
        <f t="shared" si="5"/>
        <v>3.58</v>
      </c>
      <c r="M97" s="1">
        <v>1</v>
      </c>
      <c r="N97" s="4">
        <v>3.58</v>
      </c>
      <c r="O97" s="1" t="s">
        <v>1746</v>
      </c>
    </row>
    <row r="98" spans="1:15" x14ac:dyDescent="0.25">
      <c r="A98" s="1">
        <v>97</v>
      </c>
      <c r="B98" s="1" t="s">
        <v>948</v>
      </c>
      <c r="C98" s="10">
        <v>45214</v>
      </c>
      <c r="D98" s="1">
        <v>0</v>
      </c>
      <c r="E98" s="1" t="s">
        <v>213</v>
      </c>
      <c r="F98" s="15">
        <v>24</v>
      </c>
      <c r="G98" s="2">
        <v>4.4800000000000004</v>
      </c>
      <c r="H98" s="3">
        <v>11</v>
      </c>
      <c r="I98" s="2">
        <v>1.41</v>
      </c>
      <c r="J98" s="4">
        <f t="shared" si="4"/>
        <v>3.0700000000000003</v>
      </c>
      <c r="K98" s="1">
        <v>1</v>
      </c>
      <c r="L98" s="4">
        <f t="shared" si="5"/>
        <v>3.0700000000000003</v>
      </c>
      <c r="M98" s="1">
        <v>1</v>
      </c>
      <c r="N98" s="4">
        <v>3.0700000000000003</v>
      </c>
      <c r="O98" s="1" t="s">
        <v>1746</v>
      </c>
    </row>
    <row r="99" spans="1:15" x14ac:dyDescent="0.25">
      <c r="A99" s="1">
        <v>98</v>
      </c>
      <c r="B99" s="1" t="s">
        <v>1117</v>
      </c>
      <c r="C99" s="10">
        <v>45214</v>
      </c>
      <c r="D99" s="1">
        <v>0</v>
      </c>
      <c r="E99" s="1" t="s">
        <v>213</v>
      </c>
      <c r="F99" s="15">
        <v>24</v>
      </c>
      <c r="G99" s="2">
        <v>4.8499999999999996</v>
      </c>
      <c r="H99" s="3">
        <v>9</v>
      </c>
      <c r="I99" s="2">
        <v>1.25</v>
      </c>
      <c r="J99" s="4">
        <f t="shared" si="4"/>
        <v>3.5999999999999996</v>
      </c>
      <c r="K99" s="1">
        <v>1</v>
      </c>
      <c r="L99" s="4">
        <f t="shared" si="5"/>
        <v>3.5999999999999996</v>
      </c>
      <c r="M99" s="1">
        <v>1</v>
      </c>
      <c r="N99" s="4">
        <v>3.5999999999999996</v>
      </c>
      <c r="O99" s="1" t="s">
        <v>1746</v>
      </c>
    </row>
    <row r="100" spans="1:15" x14ac:dyDescent="0.25">
      <c r="A100" s="1">
        <v>99</v>
      </c>
      <c r="B100" s="1" t="s">
        <v>948</v>
      </c>
      <c r="C100" s="10">
        <v>45215</v>
      </c>
      <c r="D100" s="1">
        <v>0</v>
      </c>
      <c r="E100" s="1" t="s">
        <v>213</v>
      </c>
      <c r="F100" s="15">
        <v>24</v>
      </c>
      <c r="G100" s="2">
        <v>4.5199999999999996</v>
      </c>
      <c r="H100" s="3">
        <v>11</v>
      </c>
      <c r="I100" s="2">
        <v>1.22</v>
      </c>
      <c r="J100" s="4">
        <f t="shared" si="4"/>
        <v>3.3</v>
      </c>
      <c r="K100" s="1">
        <v>1</v>
      </c>
      <c r="L100" s="4">
        <f t="shared" si="5"/>
        <v>3.3</v>
      </c>
      <c r="M100" s="1">
        <v>1</v>
      </c>
      <c r="N100" s="4">
        <v>3.3</v>
      </c>
      <c r="O100" s="1" t="s">
        <v>1746</v>
      </c>
    </row>
    <row r="101" spans="1:15" x14ac:dyDescent="0.25">
      <c r="A101" s="1">
        <v>100</v>
      </c>
      <c r="B101" s="1" t="s">
        <v>1117</v>
      </c>
      <c r="C101" s="10">
        <v>45215</v>
      </c>
      <c r="D101" s="1">
        <v>0</v>
      </c>
      <c r="E101" s="1" t="s">
        <v>213</v>
      </c>
      <c r="F101" s="15">
        <v>24</v>
      </c>
      <c r="G101" s="2">
        <v>4.8899999999999997</v>
      </c>
      <c r="H101" s="3">
        <v>8</v>
      </c>
      <c r="I101" s="2">
        <v>1.35</v>
      </c>
      <c r="J101" s="4">
        <f t="shared" si="4"/>
        <v>3.5399999999999996</v>
      </c>
      <c r="K101" s="1">
        <v>1</v>
      </c>
      <c r="L101" s="4">
        <f t="shared" si="5"/>
        <v>3.5399999999999996</v>
      </c>
      <c r="M101" s="1">
        <v>1</v>
      </c>
      <c r="N101" s="4">
        <v>3.5399999999999996</v>
      </c>
      <c r="O101" s="1" t="s">
        <v>1746</v>
      </c>
    </row>
    <row r="102" spans="1:15" ht="33" x14ac:dyDescent="0.25">
      <c r="A102" s="1">
        <v>101</v>
      </c>
      <c r="B102" s="1" t="s">
        <v>948</v>
      </c>
      <c r="C102" s="10">
        <v>45216</v>
      </c>
      <c r="D102" s="1">
        <v>0</v>
      </c>
      <c r="E102" s="11" t="s">
        <v>4561</v>
      </c>
      <c r="F102" s="15">
        <v>21</v>
      </c>
      <c r="G102" s="2">
        <v>3.72</v>
      </c>
      <c r="H102" s="3">
        <v>10</v>
      </c>
      <c r="I102" s="2">
        <v>1.26</v>
      </c>
      <c r="J102" s="4">
        <f t="shared" si="4"/>
        <v>2.46</v>
      </c>
      <c r="K102" s="1">
        <v>1</v>
      </c>
      <c r="L102" s="4">
        <f t="shared" si="5"/>
        <v>2.46</v>
      </c>
      <c r="M102" s="1">
        <v>1</v>
      </c>
      <c r="N102" s="4">
        <v>2.46</v>
      </c>
      <c r="O102" s="1" t="s">
        <v>1746</v>
      </c>
    </row>
    <row r="103" spans="1:15" ht="33" x14ac:dyDescent="0.25">
      <c r="A103" s="1">
        <v>102</v>
      </c>
      <c r="B103" s="1" t="s">
        <v>1117</v>
      </c>
      <c r="C103" s="10">
        <v>45216</v>
      </c>
      <c r="D103" s="1">
        <v>0</v>
      </c>
      <c r="E103" s="11" t="s">
        <v>4560</v>
      </c>
      <c r="F103" s="15">
        <v>21</v>
      </c>
      <c r="G103" s="2">
        <v>4.07</v>
      </c>
      <c r="H103" s="3">
        <v>8</v>
      </c>
      <c r="I103" s="2">
        <v>1.46</v>
      </c>
      <c r="J103" s="4">
        <f t="shared" si="4"/>
        <v>2.6100000000000003</v>
      </c>
      <c r="K103" s="1">
        <v>1</v>
      </c>
      <c r="L103" s="4">
        <f t="shared" si="5"/>
        <v>2.6100000000000003</v>
      </c>
      <c r="M103" s="1">
        <v>1</v>
      </c>
      <c r="N103" s="4">
        <v>2.6100000000000003</v>
      </c>
      <c r="O103" s="1" t="s">
        <v>1746</v>
      </c>
    </row>
    <row r="104" spans="1:15" x14ac:dyDescent="0.25">
      <c r="A104" s="1">
        <v>103</v>
      </c>
      <c r="B104" s="1" t="s">
        <v>948</v>
      </c>
      <c r="C104" s="10">
        <v>45217</v>
      </c>
      <c r="D104" s="1">
        <v>0</v>
      </c>
      <c r="E104" s="1" t="s">
        <v>213</v>
      </c>
      <c r="F104" s="15">
        <v>24</v>
      </c>
      <c r="G104" s="2">
        <v>3.95</v>
      </c>
      <c r="H104" s="3">
        <v>10</v>
      </c>
      <c r="I104" s="2">
        <v>1.22</v>
      </c>
      <c r="J104" s="4">
        <f t="shared" si="4"/>
        <v>2.7300000000000004</v>
      </c>
      <c r="K104" s="1">
        <v>1</v>
      </c>
      <c r="L104" s="4">
        <f t="shared" si="5"/>
        <v>2.7300000000000004</v>
      </c>
      <c r="M104" s="1">
        <v>1</v>
      </c>
      <c r="N104" s="4">
        <v>2.7300000000000004</v>
      </c>
      <c r="O104" s="1" t="s">
        <v>1746</v>
      </c>
    </row>
    <row r="105" spans="1:15" x14ac:dyDescent="0.25">
      <c r="A105" s="1">
        <v>104</v>
      </c>
      <c r="B105" s="1" t="s">
        <v>1117</v>
      </c>
      <c r="C105" s="10">
        <v>45217</v>
      </c>
      <c r="D105" s="1">
        <v>0</v>
      </c>
      <c r="E105" s="1" t="s">
        <v>213</v>
      </c>
      <c r="F105" s="15">
        <v>24</v>
      </c>
      <c r="G105" s="2">
        <v>5.31</v>
      </c>
      <c r="H105" s="3">
        <v>8</v>
      </c>
      <c r="I105" s="2">
        <v>1.35</v>
      </c>
      <c r="J105" s="4">
        <f t="shared" si="4"/>
        <v>3.9599999999999995</v>
      </c>
      <c r="K105" s="1">
        <v>1</v>
      </c>
      <c r="L105" s="4">
        <f t="shared" si="5"/>
        <v>3.9599999999999995</v>
      </c>
      <c r="M105" s="1">
        <v>1</v>
      </c>
      <c r="N105" s="4">
        <v>3.9599999999999995</v>
      </c>
      <c r="O105" s="1" t="s">
        <v>1746</v>
      </c>
    </row>
    <row r="106" spans="1:15" x14ac:dyDescent="0.25">
      <c r="A106" s="1">
        <v>105</v>
      </c>
      <c r="B106" s="1" t="s">
        <v>948</v>
      </c>
      <c r="C106" s="10">
        <v>45218</v>
      </c>
      <c r="D106" s="1">
        <v>0</v>
      </c>
      <c r="E106" s="1" t="s">
        <v>213</v>
      </c>
      <c r="F106" s="15">
        <v>24</v>
      </c>
      <c r="G106" s="2">
        <v>3.98</v>
      </c>
      <c r="H106" s="3">
        <v>10</v>
      </c>
      <c r="I106" s="2">
        <v>1.22</v>
      </c>
      <c r="J106" s="4">
        <f t="shared" si="4"/>
        <v>2.76</v>
      </c>
      <c r="K106" s="1">
        <v>1</v>
      </c>
      <c r="L106" s="4">
        <f t="shared" si="5"/>
        <v>2.76</v>
      </c>
      <c r="M106" s="1">
        <v>1</v>
      </c>
      <c r="N106" s="4">
        <v>2.76</v>
      </c>
      <c r="O106" s="1" t="s">
        <v>1746</v>
      </c>
    </row>
    <row r="107" spans="1:15" x14ac:dyDescent="0.25">
      <c r="A107" s="1">
        <v>106</v>
      </c>
      <c r="B107" s="1" t="s">
        <v>1117</v>
      </c>
      <c r="C107" s="10">
        <v>45218</v>
      </c>
      <c r="D107" s="1">
        <v>0</v>
      </c>
      <c r="E107" s="1" t="s">
        <v>213</v>
      </c>
      <c r="F107" s="15">
        <v>24</v>
      </c>
      <c r="G107" s="2">
        <v>5.3</v>
      </c>
      <c r="H107" s="3">
        <v>8</v>
      </c>
      <c r="I107" s="2">
        <v>1.35</v>
      </c>
      <c r="J107" s="4">
        <f t="shared" si="4"/>
        <v>3.9499999999999997</v>
      </c>
      <c r="K107" s="1">
        <v>1</v>
      </c>
      <c r="L107" s="4">
        <f t="shared" si="5"/>
        <v>3.9499999999999997</v>
      </c>
      <c r="M107" s="1">
        <v>1</v>
      </c>
      <c r="N107" s="4">
        <v>3.9499999999999997</v>
      </c>
      <c r="O107" s="1" t="s">
        <v>1746</v>
      </c>
    </row>
    <row r="108" spans="1:15" x14ac:dyDescent="0.25">
      <c r="A108" s="1">
        <v>107</v>
      </c>
      <c r="B108" s="1" t="s">
        <v>948</v>
      </c>
      <c r="C108" s="10">
        <v>45219</v>
      </c>
      <c r="D108" s="1">
        <v>0</v>
      </c>
      <c r="E108" s="1" t="s">
        <v>213</v>
      </c>
      <c r="F108" s="15">
        <v>24</v>
      </c>
      <c r="G108" s="2">
        <v>4</v>
      </c>
      <c r="H108" s="3">
        <v>10</v>
      </c>
      <c r="I108" s="2">
        <v>1.32</v>
      </c>
      <c r="J108" s="4">
        <f t="shared" si="4"/>
        <v>2.6799999999999997</v>
      </c>
      <c r="K108" s="1">
        <v>1</v>
      </c>
      <c r="L108" s="4">
        <f t="shared" si="5"/>
        <v>2.6799999999999997</v>
      </c>
      <c r="M108" s="1">
        <v>1</v>
      </c>
      <c r="N108" s="4">
        <v>2.6799999999999997</v>
      </c>
      <c r="O108" s="1" t="s">
        <v>1746</v>
      </c>
    </row>
    <row r="109" spans="1:15" x14ac:dyDescent="0.25">
      <c r="A109" s="1">
        <v>108</v>
      </c>
      <c r="B109" s="1" t="s">
        <v>1117</v>
      </c>
      <c r="C109" s="10">
        <v>45219</v>
      </c>
      <c r="D109" s="1">
        <v>0</v>
      </c>
      <c r="E109" s="1" t="s">
        <v>213</v>
      </c>
      <c r="F109" s="15">
        <v>24</v>
      </c>
      <c r="G109" s="2">
        <v>5.3</v>
      </c>
      <c r="H109" s="3">
        <v>8</v>
      </c>
      <c r="I109" s="2">
        <v>1.35</v>
      </c>
      <c r="J109" s="4">
        <f t="shared" si="4"/>
        <v>3.9499999999999997</v>
      </c>
      <c r="K109" s="1">
        <v>1</v>
      </c>
      <c r="L109" s="4">
        <f t="shared" si="5"/>
        <v>3.9499999999999997</v>
      </c>
      <c r="M109" s="1">
        <v>1</v>
      </c>
      <c r="N109" s="4">
        <v>3.9499999999999997</v>
      </c>
      <c r="O109" s="1" t="s">
        <v>1746</v>
      </c>
    </row>
    <row r="110" spans="1:15" x14ac:dyDescent="0.25">
      <c r="A110" s="1">
        <v>109</v>
      </c>
      <c r="B110" s="1" t="s">
        <v>948</v>
      </c>
      <c r="C110" s="10">
        <v>45220</v>
      </c>
      <c r="D110" s="1">
        <v>0</v>
      </c>
      <c r="E110" s="1" t="s">
        <v>213</v>
      </c>
      <c r="F110" s="15">
        <v>24</v>
      </c>
      <c r="G110" s="2">
        <v>4.0199999999999996</v>
      </c>
      <c r="H110" s="3">
        <v>10</v>
      </c>
      <c r="I110" s="2">
        <v>1.32</v>
      </c>
      <c r="J110" s="4">
        <f t="shared" si="4"/>
        <v>2.6999999999999993</v>
      </c>
      <c r="K110" s="1">
        <v>1</v>
      </c>
      <c r="L110" s="4">
        <f t="shared" si="5"/>
        <v>2.6999999999999993</v>
      </c>
      <c r="M110" s="1">
        <v>1</v>
      </c>
      <c r="N110" s="4">
        <v>2.6999999999999993</v>
      </c>
      <c r="O110" s="1" t="s">
        <v>1746</v>
      </c>
    </row>
    <row r="111" spans="1:15" x14ac:dyDescent="0.25">
      <c r="A111" s="1">
        <v>110</v>
      </c>
      <c r="B111" s="1" t="s">
        <v>1117</v>
      </c>
      <c r="C111" s="10">
        <v>45220</v>
      </c>
      <c r="D111" s="1">
        <v>0</v>
      </c>
      <c r="E111" s="1" t="s">
        <v>213</v>
      </c>
      <c r="F111" s="15">
        <v>24</v>
      </c>
      <c r="G111" s="2">
        <v>5.3</v>
      </c>
      <c r="H111" s="3">
        <v>8</v>
      </c>
      <c r="I111" s="2">
        <v>1.35</v>
      </c>
      <c r="J111" s="4">
        <f t="shared" si="4"/>
        <v>3.9499999999999997</v>
      </c>
      <c r="K111" s="1">
        <v>1</v>
      </c>
      <c r="L111" s="4">
        <f t="shared" si="5"/>
        <v>3.9499999999999997</v>
      </c>
      <c r="M111" s="1">
        <v>1</v>
      </c>
      <c r="N111" s="4">
        <v>3.9499999999999997</v>
      </c>
      <c r="O111" s="1" t="s">
        <v>1746</v>
      </c>
    </row>
    <row r="112" spans="1:15" x14ac:dyDescent="0.25">
      <c r="A112" s="1">
        <v>111</v>
      </c>
      <c r="B112" s="1" t="s">
        <v>948</v>
      </c>
      <c r="C112" s="10">
        <v>45221</v>
      </c>
      <c r="D112" s="1">
        <v>0</v>
      </c>
      <c r="E112" s="1" t="s">
        <v>213</v>
      </c>
      <c r="F112" s="15">
        <v>24</v>
      </c>
      <c r="G112" s="2">
        <v>4.05</v>
      </c>
      <c r="H112" s="3">
        <v>10</v>
      </c>
      <c r="I112" s="2">
        <v>1.32</v>
      </c>
      <c r="J112" s="4">
        <f t="shared" si="4"/>
        <v>2.7299999999999995</v>
      </c>
      <c r="K112" s="1">
        <v>1</v>
      </c>
      <c r="L112" s="4">
        <f t="shared" si="5"/>
        <v>2.7299999999999995</v>
      </c>
      <c r="M112" s="1">
        <v>1</v>
      </c>
      <c r="N112" s="4">
        <v>2.7299999999999995</v>
      </c>
      <c r="O112" s="1" t="s">
        <v>1746</v>
      </c>
    </row>
    <row r="113" spans="1:15" x14ac:dyDescent="0.25">
      <c r="A113" s="1">
        <v>112</v>
      </c>
      <c r="B113" s="1" t="s">
        <v>1117</v>
      </c>
      <c r="C113" s="10">
        <v>45221</v>
      </c>
      <c r="D113" s="1">
        <v>0</v>
      </c>
      <c r="E113" s="1" t="s">
        <v>213</v>
      </c>
      <c r="F113" s="15">
        <v>24</v>
      </c>
      <c r="G113" s="2">
        <v>5.28</v>
      </c>
      <c r="H113" s="3">
        <v>8</v>
      </c>
      <c r="I113" s="2">
        <v>1.35</v>
      </c>
      <c r="J113" s="4">
        <f t="shared" si="4"/>
        <v>3.93</v>
      </c>
      <c r="K113" s="1">
        <v>1</v>
      </c>
      <c r="L113" s="4">
        <f t="shared" si="5"/>
        <v>3.93</v>
      </c>
      <c r="M113" s="1">
        <v>1</v>
      </c>
      <c r="N113" s="4">
        <v>3.93</v>
      </c>
      <c r="O113" s="1" t="s">
        <v>1746</v>
      </c>
    </row>
    <row r="114" spans="1:15" x14ac:dyDescent="0.25">
      <c r="A114" s="1">
        <v>113</v>
      </c>
      <c r="B114" s="1" t="s">
        <v>948</v>
      </c>
      <c r="C114" s="10">
        <v>45222</v>
      </c>
      <c r="D114" s="1">
        <v>0</v>
      </c>
      <c r="E114" s="1" t="s">
        <v>213</v>
      </c>
      <c r="F114" s="15">
        <v>24</v>
      </c>
      <c r="G114" s="2">
        <v>4.08</v>
      </c>
      <c r="H114" s="3">
        <v>10</v>
      </c>
      <c r="I114" s="2">
        <v>1.32</v>
      </c>
      <c r="J114" s="4">
        <f t="shared" si="4"/>
        <v>2.76</v>
      </c>
      <c r="K114" s="1">
        <v>1</v>
      </c>
      <c r="L114" s="4">
        <f t="shared" si="5"/>
        <v>2.76</v>
      </c>
      <c r="M114" s="1">
        <v>1</v>
      </c>
      <c r="N114" s="4">
        <v>2.76</v>
      </c>
      <c r="O114" s="1" t="s">
        <v>1746</v>
      </c>
    </row>
    <row r="115" spans="1:15" x14ac:dyDescent="0.25">
      <c r="A115" s="1">
        <v>114</v>
      </c>
      <c r="B115" s="1" t="s">
        <v>1117</v>
      </c>
      <c r="C115" s="10">
        <v>45222</v>
      </c>
      <c r="D115" s="1">
        <v>0</v>
      </c>
      <c r="E115" s="1" t="s">
        <v>213</v>
      </c>
      <c r="F115" s="15">
        <v>24</v>
      </c>
      <c r="G115" s="2">
        <v>5.27</v>
      </c>
      <c r="H115" s="3">
        <v>8</v>
      </c>
      <c r="I115" s="2">
        <v>1.35</v>
      </c>
      <c r="J115" s="4">
        <f t="shared" si="4"/>
        <v>3.9199999999999995</v>
      </c>
      <c r="K115" s="1">
        <v>1</v>
      </c>
      <c r="L115" s="4">
        <f t="shared" si="5"/>
        <v>3.9199999999999995</v>
      </c>
      <c r="M115" s="1">
        <v>1</v>
      </c>
      <c r="N115" s="4">
        <v>3.9199999999999995</v>
      </c>
      <c r="O115" s="1" t="s">
        <v>1746</v>
      </c>
    </row>
    <row r="116" spans="1:15" x14ac:dyDescent="0.25">
      <c r="A116" s="1">
        <v>115</v>
      </c>
      <c r="B116" s="1" t="s">
        <v>948</v>
      </c>
      <c r="C116" s="10">
        <v>45223</v>
      </c>
      <c r="D116" s="1">
        <v>0</v>
      </c>
      <c r="E116" s="1" t="s">
        <v>213</v>
      </c>
      <c r="F116" s="15">
        <v>24</v>
      </c>
      <c r="G116" s="2">
        <v>4.09</v>
      </c>
      <c r="H116" s="3">
        <v>10</v>
      </c>
      <c r="I116" s="2">
        <v>1.32</v>
      </c>
      <c r="J116" s="4">
        <f t="shared" si="4"/>
        <v>2.7699999999999996</v>
      </c>
      <c r="K116" s="1">
        <v>1</v>
      </c>
      <c r="L116" s="4">
        <f t="shared" si="5"/>
        <v>2.7699999999999996</v>
      </c>
      <c r="M116" s="1">
        <v>1</v>
      </c>
      <c r="N116" s="4">
        <v>2.7699999999999996</v>
      </c>
      <c r="O116" s="1" t="s">
        <v>1746</v>
      </c>
    </row>
    <row r="117" spans="1:15" x14ac:dyDescent="0.25">
      <c r="A117" s="1">
        <v>116</v>
      </c>
      <c r="B117" s="1" t="s">
        <v>1117</v>
      </c>
      <c r="C117" s="10">
        <v>45223</v>
      </c>
      <c r="D117" s="1">
        <v>0</v>
      </c>
      <c r="E117" s="1" t="s">
        <v>213</v>
      </c>
      <c r="F117" s="15">
        <v>24</v>
      </c>
      <c r="G117" s="2">
        <v>5.26</v>
      </c>
      <c r="H117" s="3">
        <v>8</v>
      </c>
      <c r="I117" s="2">
        <v>1.35</v>
      </c>
      <c r="J117" s="4">
        <f t="shared" si="4"/>
        <v>3.9099999999999997</v>
      </c>
      <c r="K117" s="1">
        <v>1</v>
      </c>
      <c r="L117" s="4">
        <f t="shared" si="5"/>
        <v>3.9099999999999997</v>
      </c>
      <c r="M117" s="1">
        <v>1</v>
      </c>
      <c r="N117" s="4">
        <v>3.9099999999999997</v>
      </c>
      <c r="O117" s="1" t="s">
        <v>1746</v>
      </c>
    </row>
    <row r="118" spans="1:15" x14ac:dyDescent="0.25">
      <c r="A118" s="1">
        <v>117</v>
      </c>
      <c r="B118" s="1" t="s">
        <v>948</v>
      </c>
      <c r="C118" s="10">
        <v>45224</v>
      </c>
      <c r="D118" s="1">
        <v>0</v>
      </c>
      <c r="E118" s="1" t="s">
        <v>213</v>
      </c>
      <c r="F118" s="15">
        <v>24</v>
      </c>
      <c r="G118" s="2">
        <v>4.1100000000000003</v>
      </c>
      <c r="H118" s="3">
        <v>9</v>
      </c>
      <c r="I118" s="2">
        <v>1.32</v>
      </c>
      <c r="J118" s="4">
        <f t="shared" si="4"/>
        <v>2.79</v>
      </c>
      <c r="K118" s="1">
        <v>1</v>
      </c>
      <c r="L118" s="4">
        <f t="shared" si="5"/>
        <v>2.79</v>
      </c>
      <c r="M118" s="1">
        <v>1</v>
      </c>
      <c r="N118" s="4">
        <v>2.79</v>
      </c>
      <c r="O118" s="1" t="s">
        <v>1746</v>
      </c>
    </row>
    <row r="119" spans="1:15" x14ac:dyDescent="0.25">
      <c r="A119" s="1">
        <v>118</v>
      </c>
      <c r="B119" s="1" t="s">
        <v>1117</v>
      </c>
      <c r="C119" s="10">
        <v>45224</v>
      </c>
      <c r="D119" s="1">
        <v>0</v>
      </c>
      <c r="E119" s="1" t="s">
        <v>213</v>
      </c>
      <c r="F119" s="15">
        <v>24</v>
      </c>
      <c r="G119" s="2">
        <v>5.23</v>
      </c>
      <c r="H119" s="3">
        <v>8</v>
      </c>
      <c r="I119" s="2">
        <v>1.35</v>
      </c>
      <c r="J119" s="4">
        <f t="shared" si="4"/>
        <v>3.8800000000000003</v>
      </c>
      <c r="K119" s="1">
        <v>1</v>
      </c>
      <c r="L119" s="4">
        <f t="shared" si="5"/>
        <v>3.8800000000000003</v>
      </c>
      <c r="M119" s="1">
        <v>1</v>
      </c>
      <c r="N119" s="4">
        <v>3.8800000000000003</v>
      </c>
      <c r="O119" s="1" t="s">
        <v>1746</v>
      </c>
    </row>
    <row r="120" spans="1:15" x14ac:dyDescent="0.25">
      <c r="A120" s="1">
        <v>119</v>
      </c>
      <c r="B120" s="1" t="s">
        <v>948</v>
      </c>
      <c r="C120" s="10">
        <v>45225</v>
      </c>
      <c r="D120" s="1">
        <v>0</v>
      </c>
      <c r="E120" s="1" t="s">
        <v>213</v>
      </c>
      <c r="F120" s="15">
        <v>24</v>
      </c>
      <c r="G120" s="2">
        <v>4.13</v>
      </c>
      <c r="H120" s="3">
        <v>9</v>
      </c>
      <c r="I120" s="2">
        <v>1.32</v>
      </c>
      <c r="J120" s="4">
        <f t="shared" si="4"/>
        <v>2.8099999999999996</v>
      </c>
      <c r="K120" s="1">
        <v>1</v>
      </c>
      <c r="L120" s="4">
        <f t="shared" si="5"/>
        <v>2.8099999999999996</v>
      </c>
      <c r="M120" s="1">
        <v>1</v>
      </c>
      <c r="N120" s="4">
        <v>2.8099999999999996</v>
      </c>
      <c r="O120" s="1" t="s">
        <v>1746</v>
      </c>
    </row>
    <row r="121" spans="1:15" x14ac:dyDescent="0.25">
      <c r="A121" s="1">
        <v>120</v>
      </c>
      <c r="B121" s="1" t="s">
        <v>1117</v>
      </c>
      <c r="C121" s="10">
        <v>45225</v>
      </c>
      <c r="D121" s="1">
        <v>0</v>
      </c>
      <c r="E121" s="1" t="s">
        <v>213</v>
      </c>
      <c r="F121" s="15">
        <v>24</v>
      </c>
      <c r="G121" s="2">
        <v>5.24</v>
      </c>
      <c r="H121" s="3">
        <v>8</v>
      </c>
      <c r="I121" s="2">
        <v>1.35</v>
      </c>
      <c r="J121" s="4">
        <f t="shared" si="4"/>
        <v>3.89</v>
      </c>
      <c r="K121" s="1">
        <v>1</v>
      </c>
      <c r="L121" s="4">
        <f t="shared" si="5"/>
        <v>3.89</v>
      </c>
      <c r="M121" s="1">
        <v>1</v>
      </c>
      <c r="N121" s="4">
        <v>3.89</v>
      </c>
      <c r="O121" s="1" t="s">
        <v>1746</v>
      </c>
    </row>
    <row r="122" spans="1:15" x14ac:dyDescent="0.25">
      <c r="A122" s="1">
        <v>121</v>
      </c>
      <c r="B122" s="1" t="s">
        <v>948</v>
      </c>
      <c r="C122" s="10">
        <v>45226</v>
      </c>
      <c r="D122" s="1">
        <v>0</v>
      </c>
      <c r="E122" s="1" t="s">
        <v>213</v>
      </c>
      <c r="F122" s="15">
        <v>24</v>
      </c>
      <c r="G122" s="2">
        <v>4.1399999999999997</v>
      </c>
      <c r="H122" s="3">
        <v>10</v>
      </c>
      <c r="I122" s="2">
        <v>1.32</v>
      </c>
      <c r="J122" s="4">
        <f t="shared" si="4"/>
        <v>2.8199999999999994</v>
      </c>
      <c r="K122" s="1">
        <v>1</v>
      </c>
      <c r="L122" s="4">
        <f t="shared" si="5"/>
        <v>2.8199999999999994</v>
      </c>
      <c r="M122" s="1">
        <v>1</v>
      </c>
      <c r="N122" s="4">
        <v>2.8199999999999994</v>
      </c>
      <c r="O122" s="1" t="s">
        <v>1746</v>
      </c>
    </row>
    <row r="123" spans="1:15" x14ac:dyDescent="0.25">
      <c r="A123" s="1">
        <v>122</v>
      </c>
      <c r="B123" s="1" t="s">
        <v>1117</v>
      </c>
      <c r="C123" s="10">
        <v>45226</v>
      </c>
      <c r="D123" s="1">
        <v>0</v>
      </c>
      <c r="E123" s="1" t="s">
        <v>213</v>
      </c>
      <c r="F123" s="15">
        <v>24</v>
      </c>
      <c r="G123" s="2">
        <v>5.13</v>
      </c>
      <c r="H123" s="3">
        <v>8</v>
      </c>
      <c r="I123" s="2">
        <v>1.35</v>
      </c>
      <c r="J123" s="4">
        <f t="shared" si="4"/>
        <v>3.78</v>
      </c>
      <c r="K123" s="1">
        <v>1</v>
      </c>
      <c r="L123" s="4">
        <f t="shared" si="5"/>
        <v>3.78</v>
      </c>
      <c r="M123" s="1">
        <v>1</v>
      </c>
      <c r="N123" s="4">
        <v>3.78</v>
      </c>
      <c r="O123" s="1" t="s">
        <v>1746</v>
      </c>
    </row>
    <row r="124" spans="1:15" x14ac:dyDescent="0.25">
      <c r="A124" s="1">
        <v>123</v>
      </c>
      <c r="B124" s="1" t="s">
        <v>948</v>
      </c>
      <c r="C124" s="10">
        <v>45227</v>
      </c>
      <c r="D124" s="1">
        <v>0</v>
      </c>
      <c r="E124" s="1" t="s">
        <v>213</v>
      </c>
      <c r="F124" s="15">
        <v>24</v>
      </c>
      <c r="G124" s="2">
        <v>4.1399999999999997</v>
      </c>
      <c r="H124" s="3">
        <v>10</v>
      </c>
      <c r="I124" s="2">
        <v>1.32</v>
      </c>
      <c r="J124" s="4">
        <f t="shared" si="4"/>
        <v>2.8199999999999994</v>
      </c>
      <c r="K124" s="1">
        <v>1</v>
      </c>
      <c r="L124" s="4">
        <f t="shared" si="5"/>
        <v>2.8199999999999994</v>
      </c>
      <c r="M124" s="1">
        <v>1</v>
      </c>
      <c r="N124" s="4">
        <v>2.8199999999999994</v>
      </c>
      <c r="O124" s="1" t="s">
        <v>1746</v>
      </c>
    </row>
    <row r="125" spans="1:15" x14ac:dyDescent="0.25">
      <c r="A125" s="1">
        <v>124</v>
      </c>
      <c r="B125" s="1" t="s">
        <v>1117</v>
      </c>
      <c r="C125" s="10">
        <v>45227</v>
      </c>
      <c r="D125" s="1">
        <v>0</v>
      </c>
      <c r="E125" s="1" t="s">
        <v>213</v>
      </c>
      <c r="F125" s="15">
        <v>24</v>
      </c>
      <c r="G125" s="2">
        <v>5.12</v>
      </c>
      <c r="H125" s="3">
        <v>9</v>
      </c>
      <c r="I125" s="2">
        <v>1.33</v>
      </c>
      <c r="J125" s="4">
        <f t="shared" si="4"/>
        <v>3.79</v>
      </c>
      <c r="K125" s="1">
        <v>1</v>
      </c>
      <c r="L125" s="4">
        <f t="shared" si="5"/>
        <v>3.79</v>
      </c>
      <c r="M125" s="1">
        <v>1</v>
      </c>
      <c r="N125" s="4">
        <v>3.79</v>
      </c>
      <c r="O125" s="1" t="s">
        <v>1746</v>
      </c>
    </row>
    <row r="126" spans="1:15" x14ac:dyDescent="0.25">
      <c r="A126" s="1">
        <v>125</v>
      </c>
      <c r="B126" s="1" t="s">
        <v>948</v>
      </c>
      <c r="C126" s="10">
        <v>45228</v>
      </c>
      <c r="D126" s="1">
        <v>0</v>
      </c>
      <c r="E126" s="1" t="s">
        <v>213</v>
      </c>
      <c r="F126" s="15">
        <v>24</v>
      </c>
      <c r="G126" s="2">
        <v>4.29</v>
      </c>
      <c r="H126" s="3">
        <v>10</v>
      </c>
      <c r="I126" s="2">
        <v>1.19</v>
      </c>
      <c r="J126" s="4">
        <f t="shared" si="4"/>
        <v>3.1</v>
      </c>
      <c r="K126" s="1">
        <v>1</v>
      </c>
      <c r="L126" s="4">
        <f t="shared" si="5"/>
        <v>3.1</v>
      </c>
      <c r="M126" s="1">
        <v>1</v>
      </c>
      <c r="N126" s="4">
        <v>3.1</v>
      </c>
      <c r="O126" s="1" t="s">
        <v>1746</v>
      </c>
    </row>
    <row r="127" spans="1:15" x14ac:dyDescent="0.25">
      <c r="A127" s="1">
        <v>126</v>
      </c>
      <c r="B127" s="1" t="s">
        <v>1117</v>
      </c>
      <c r="C127" s="10">
        <v>45228</v>
      </c>
      <c r="D127" s="1">
        <v>0</v>
      </c>
      <c r="E127" s="1" t="s">
        <v>213</v>
      </c>
      <c r="F127" s="15">
        <v>24</v>
      </c>
      <c r="G127" s="2">
        <v>5.05</v>
      </c>
      <c r="H127" s="3">
        <v>8</v>
      </c>
      <c r="I127" s="2">
        <v>1.67</v>
      </c>
      <c r="J127" s="4">
        <f t="shared" si="4"/>
        <v>3.38</v>
      </c>
      <c r="K127" s="1">
        <v>1</v>
      </c>
      <c r="L127" s="4">
        <f t="shared" si="5"/>
        <v>3.38</v>
      </c>
      <c r="M127" s="1">
        <v>1</v>
      </c>
      <c r="N127" s="4">
        <v>3.38</v>
      </c>
      <c r="O127" s="1" t="s">
        <v>1746</v>
      </c>
    </row>
    <row r="128" spans="1:15" x14ac:dyDescent="0.25">
      <c r="A128" s="1">
        <v>127</v>
      </c>
      <c r="B128" s="1" t="s">
        <v>948</v>
      </c>
      <c r="C128" s="10">
        <v>45229</v>
      </c>
      <c r="D128" s="1">
        <v>0</v>
      </c>
      <c r="E128" s="1" t="s">
        <v>220</v>
      </c>
      <c r="F128" s="15">
        <v>1.5</v>
      </c>
      <c r="G128" s="2">
        <v>4.4000000000000004</v>
      </c>
      <c r="H128" s="3">
        <v>11</v>
      </c>
      <c r="I128" s="2">
        <v>0.08</v>
      </c>
      <c r="J128" s="4">
        <f t="shared" si="4"/>
        <v>4.32</v>
      </c>
      <c r="K128" s="1">
        <v>1</v>
      </c>
      <c r="L128" s="4">
        <f t="shared" si="5"/>
        <v>4.32</v>
      </c>
      <c r="M128" s="1">
        <v>1</v>
      </c>
      <c r="N128" s="4">
        <v>4.32</v>
      </c>
      <c r="O128" s="1" t="s">
        <v>1746</v>
      </c>
    </row>
    <row r="129" spans="1:16" x14ac:dyDescent="0.25">
      <c r="A129" s="46">
        <v>128</v>
      </c>
      <c r="B129" s="46" t="s">
        <v>1117</v>
      </c>
      <c r="C129" s="47">
        <v>45229</v>
      </c>
      <c r="D129" s="46">
        <v>0</v>
      </c>
      <c r="E129" s="46" t="s">
        <v>220</v>
      </c>
      <c r="F129" s="24">
        <v>1.5</v>
      </c>
      <c r="G129" s="4">
        <v>3.99</v>
      </c>
      <c r="H129" s="57">
        <v>6</v>
      </c>
      <c r="I129" s="4">
        <v>0.18</v>
      </c>
      <c r="J129" s="4">
        <f t="shared" si="4"/>
        <v>3.81</v>
      </c>
      <c r="K129" s="46">
        <v>1</v>
      </c>
      <c r="L129" s="4">
        <f t="shared" si="5"/>
        <v>3.81</v>
      </c>
      <c r="M129" s="46">
        <v>1</v>
      </c>
      <c r="N129" s="4">
        <v>3.81</v>
      </c>
      <c r="O129" s="46" t="s">
        <v>1746</v>
      </c>
      <c r="P129" s="132" t="s">
        <v>5112</v>
      </c>
    </row>
    <row r="130" spans="1:16" x14ac:dyDescent="0.25">
      <c r="A130" s="1">
        <v>129</v>
      </c>
      <c r="B130" s="1"/>
      <c r="C130" s="10"/>
      <c r="D130" s="1"/>
      <c r="E130" s="11"/>
      <c r="F130" s="15"/>
      <c r="G130" s="2"/>
      <c r="H130" s="3"/>
      <c r="I130" s="2"/>
      <c r="J130" s="4">
        <f t="shared" ref="J130:J186" si="6">G130-I130</f>
        <v>0</v>
      </c>
      <c r="K130" s="1">
        <v>1</v>
      </c>
      <c r="L130" s="4">
        <f t="shared" ref="L130:L186" si="7">(G130-I130-D130)*K130</f>
        <v>0</v>
      </c>
      <c r="M130" s="1"/>
      <c r="N130" s="4"/>
      <c r="O130" s="1"/>
    </row>
    <row r="131" spans="1:16" x14ac:dyDescent="0.25">
      <c r="A131" s="1">
        <v>130</v>
      </c>
      <c r="B131" s="1"/>
      <c r="C131" s="10"/>
      <c r="D131" s="1"/>
      <c r="E131" s="1"/>
      <c r="F131" s="15"/>
      <c r="G131" s="2"/>
      <c r="H131" s="3"/>
      <c r="I131" s="2"/>
      <c r="J131" s="4">
        <f t="shared" si="6"/>
        <v>0</v>
      </c>
      <c r="K131" s="1">
        <v>1</v>
      </c>
      <c r="L131" s="4">
        <f t="shared" si="7"/>
        <v>0</v>
      </c>
      <c r="M131" s="1"/>
      <c r="N131" s="4"/>
      <c r="O131" s="1"/>
    </row>
    <row r="132" spans="1:16" x14ac:dyDescent="0.25">
      <c r="A132" s="1">
        <v>131</v>
      </c>
      <c r="B132" s="1"/>
      <c r="C132" s="10"/>
      <c r="D132" s="1"/>
      <c r="E132" s="11"/>
      <c r="F132" s="15"/>
      <c r="G132" s="2"/>
      <c r="H132" s="3"/>
      <c r="I132" s="2"/>
      <c r="J132" s="4">
        <f t="shared" si="6"/>
        <v>0</v>
      </c>
      <c r="K132" s="1">
        <v>1</v>
      </c>
      <c r="L132" s="4">
        <f t="shared" si="7"/>
        <v>0</v>
      </c>
      <c r="M132" s="1"/>
      <c r="N132" s="4"/>
      <c r="O132" s="1"/>
    </row>
    <row r="133" spans="1:16" x14ac:dyDescent="0.25">
      <c r="A133" s="1">
        <v>132</v>
      </c>
      <c r="B133" s="1"/>
      <c r="C133" s="10"/>
      <c r="D133" s="1"/>
      <c r="E133" s="1"/>
      <c r="F133" s="15"/>
      <c r="G133" s="2"/>
      <c r="H133" s="3"/>
      <c r="I133" s="2"/>
      <c r="J133" s="4">
        <f t="shared" si="6"/>
        <v>0</v>
      </c>
      <c r="K133" s="1">
        <v>1</v>
      </c>
      <c r="L133" s="4">
        <f t="shared" si="7"/>
        <v>0</v>
      </c>
      <c r="M133" s="1"/>
      <c r="N133" s="4"/>
      <c r="O133" s="1"/>
    </row>
    <row r="134" spans="1:16" x14ac:dyDescent="0.25">
      <c r="A134" s="1">
        <v>133</v>
      </c>
      <c r="B134" s="1"/>
      <c r="C134" s="10"/>
      <c r="D134" s="1"/>
      <c r="E134" s="11"/>
      <c r="F134" s="15"/>
      <c r="G134" s="2"/>
      <c r="H134" s="3"/>
      <c r="I134" s="2"/>
      <c r="J134" s="4">
        <f t="shared" si="6"/>
        <v>0</v>
      </c>
      <c r="K134" s="1">
        <v>1</v>
      </c>
      <c r="L134" s="4">
        <f t="shared" si="7"/>
        <v>0</v>
      </c>
      <c r="M134" s="1"/>
      <c r="N134" s="4"/>
      <c r="O134" s="1"/>
    </row>
    <row r="135" spans="1:16" x14ac:dyDescent="0.25">
      <c r="A135" s="1">
        <v>134</v>
      </c>
      <c r="B135" s="1"/>
      <c r="C135" s="10"/>
      <c r="D135" s="1"/>
      <c r="E135" s="11"/>
      <c r="F135" s="15"/>
      <c r="G135" s="2"/>
      <c r="H135" s="3"/>
      <c r="I135" s="2"/>
      <c r="J135" s="4">
        <f t="shared" si="6"/>
        <v>0</v>
      </c>
      <c r="K135" s="1">
        <v>1</v>
      </c>
      <c r="L135" s="4">
        <f t="shared" si="7"/>
        <v>0</v>
      </c>
      <c r="M135" s="1"/>
      <c r="N135" s="4"/>
      <c r="O135" s="1"/>
    </row>
    <row r="136" spans="1:16" x14ac:dyDescent="0.25">
      <c r="A136" s="1">
        <v>135</v>
      </c>
      <c r="B136" s="1"/>
      <c r="C136" s="10"/>
      <c r="D136" s="1"/>
      <c r="E136" s="1"/>
      <c r="F136" s="15"/>
      <c r="G136" s="2"/>
      <c r="H136" s="3"/>
      <c r="I136" s="2"/>
      <c r="J136" s="4">
        <f t="shared" si="6"/>
        <v>0</v>
      </c>
      <c r="K136" s="1">
        <v>1</v>
      </c>
      <c r="L136" s="4">
        <f t="shared" si="7"/>
        <v>0</v>
      </c>
      <c r="M136" s="1"/>
      <c r="N136" s="4"/>
      <c r="O136" s="1"/>
    </row>
    <row r="137" spans="1:16" x14ac:dyDescent="0.25">
      <c r="A137" s="1">
        <v>136</v>
      </c>
      <c r="B137" s="1"/>
      <c r="C137" s="10"/>
      <c r="D137" s="1"/>
      <c r="E137" s="1"/>
      <c r="F137" s="15"/>
      <c r="G137" s="2"/>
      <c r="H137" s="3"/>
      <c r="I137" s="2"/>
      <c r="J137" s="4">
        <f t="shared" si="6"/>
        <v>0</v>
      </c>
      <c r="K137" s="1">
        <v>1</v>
      </c>
      <c r="L137" s="4">
        <f t="shared" si="7"/>
        <v>0</v>
      </c>
      <c r="M137" s="1"/>
      <c r="N137" s="4"/>
      <c r="O137" s="1"/>
    </row>
    <row r="138" spans="1:16" x14ac:dyDescent="0.25">
      <c r="A138" s="1">
        <v>137</v>
      </c>
      <c r="B138" s="1"/>
      <c r="C138" s="10"/>
      <c r="D138" s="1"/>
      <c r="E138" s="11"/>
      <c r="F138" s="15"/>
      <c r="G138" s="2"/>
      <c r="H138" s="3"/>
      <c r="I138" s="2"/>
      <c r="J138" s="4">
        <f t="shared" si="6"/>
        <v>0</v>
      </c>
      <c r="K138" s="1">
        <v>1</v>
      </c>
      <c r="L138" s="4">
        <f t="shared" si="7"/>
        <v>0</v>
      </c>
      <c r="M138" s="1"/>
      <c r="N138" s="4"/>
      <c r="O138" s="1"/>
    </row>
    <row r="139" spans="1:16" x14ac:dyDescent="0.25">
      <c r="A139" s="1">
        <v>138</v>
      </c>
      <c r="B139" s="1"/>
      <c r="C139" s="10"/>
      <c r="D139" s="1"/>
      <c r="E139" s="1"/>
      <c r="F139" s="15"/>
      <c r="G139" s="2"/>
      <c r="H139" s="3"/>
      <c r="I139" s="2"/>
      <c r="J139" s="4">
        <f t="shared" si="6"/>
        <v>0</v>
      </c>
      <c r="K139" s="1">
        <v>1</v>
      </c>
      <c r="L139" s="4">
        <f t="shared" si="7"/>
        <v>0</v>
      </c>
      <c r="M139" s="1"/>
      <c r="N139" s="4"/>
      <c r="O139" s="1"/>
    </row>
    <row r="140" spans="1:16" x14ac:dyDescent="0.25">
      <c r="A140" s="1">
        <v>139</v>
      </c>
      <c r="B140" s="1"/>
      <c r="C140" s="10"/>
      <c r="D140" s="1"/>
      <c r="E140" s="1"/>
      <c r="F140" s="15"/>
      <c r="G140" s="2"/>
      <c r="H140" s="3"/>
      <c r="I140" s="2"/>
      <c r="J140" s="4">
        <f t="shared" si="6"/>
        <v>0</v>
      </c>
      <c r="K140" s="1">
        <v>1</v>
      </c>
      <c r="L140" s="4">
        <f t="shared" si="7"/>
        <v>0</v>
      </c>
      <c r="M140" s="1"/>
      <c r="N140" s="4"/>
      <c r="O140" s="1"/>
    </row>
    <row r="141" spans="1:16" x14ac:dyDescent="0.25">
      <c r="A141" s="1">
        <v>140</v>
      </c>
      <c r="B141" s="1"/>
      <c r="C141" s="10"/>
      <c r="D141" s="1"/>
      <c r="E141" s="1"/>
      <c r="F141" s="15"/>
      <c r="G141" s="2"/>
      <c r="H141" s="3"/>
      <c r="I141" s="2"/>
      <c r="J141" s="4">
        <f t="shared" si="6"/>
        <v>0</v>
      </c>
      <c r="K141" s="1">
        <v>1</v>
      </c>
      <c r="L141" s="4">
        <f t="shared" si="7"/>
        <v>0</v>
      </c>
      <c r="M141" s="1"/>
      <c r="N141" s="4"/>
      <c r="O141" s="1"/>
    </row>
    <row r="142" spans="1:16" x14ac:dyDescent="0.25">
      <c r="A142" s="1">
        <v>141</v>
      </c>
      <c r="B142" s="1"/>
      <c r="C142" s="10"/>
      <c r="D142" s="1"/>
      <c r="E142" s="1"/>
      <c r="F142" s="15"/>
      <c r="G142" s="2"/>
      <c r="H142" s="3"/>
      <c r="I142" s="2"/>
      <c r="J142" s="4">
        <f t="shared" si="6"/>
        <v>0</v>
      </c>
      <c r="K142" s="1">
        <v>1</v>
      </c>
      <c r="L142" s="4">
        <f t="shared" si="7"/>
        <v>0</v>
      </c>
      <c r="M142" s="1"/>
      <c r="N142" s="4"/>
      <c r="O142" s="1"/>
    </row>
    <row r="143" spans="1:16" x14ac:dyDescent="0.25">
      <c r="A143" s="1">
        <v>142</v>
      </c>
      <c r="B143" s="1"/>
      <c r="C143" s="10"/>
      <c r="D143" s="1"/>
      <c r="E143" s="1"/>
      <c r="F143" s="15"/>
      <c r="G143" s="2"/>
      <c r="H143" s="3"/>
      <c r="I143" s="2"/>
      <c r="J143" s="4">
        <f t="shared" si="6"/>
        <v>0</v>
      </c>
      <c r="K143" s="1">
        <v>1</v>
      </c>
      <c r="L143" s="4">
        <f t="shared" si="7"/>
        <v>0</v>
      </c>
      <c r="M143" s="1"/>
      <c r="N143" s="4"/>
      <c r="O143" s="1"/>
    </row>
    <row r="144" spans="1:16" x14ac:dyDescent="0.25">
      <c r="A144" s="1">
        <v>143</v>
      </c>
      <c r="B144" s="1"/>
      <c r="C144" s="10"/>
      <c r="D144" s="1"/>
      <c r="E144" s="1"/>
      <c r="F144" s="15"/>
      <c r="G144" s="2"/>
      <c r="H144" s="3"/>
      <c r="I144" s="2"/>
      <c r="J144" s="4">
        <f t="shared" si="6"/>
        <v>0</v>
      </c>
      <c r="K144" s="1">
        <v>1</v>
      </c>
      <c r="L144" s="4">
        <f t="shared" si="7"/>
        <v>0</v>
      </c>
      <c r="M144" s="1"/>
      <c r="N144" s="4"/>
      <c r="O144" s="1"/>
    </row>
    <row r="145" spans="1:15" x14ac:dyDescent="0.25">
      <c r="A145" s="1">
        <v>144</v>
      </c>
      <c r="B145" s="1"/>
      <c r="C145" s="10"/>
      <c r="D145" s="1"/>
      <c r="E145" s="1"/>
      <c r="F145" s="15"/>
      <c r="G145" s="2"/>
      <c r="H145" s="3"/>
      <c r="I145" s="2"/>
      <c r="J145" s="4">
        <f t="shared" si="6"/>
        <v>0</v>
      </c>
      <c r="K145" s="1">
        <v>1</v>
      </c>
      <c r="L145" s="4">
        <f t="shared" si="7"/>
        <v>0</v>
      </c>
      <c r="M145" s="1"/>
      <c r="N145" s="4"/>
      <c r="O145" s="1"/>
    </row>
    <row r="146" spans="1:15" x14ac:dyDescent="0.25">
      <c r="A146" s="1">
        <v>145</v>
      </c>
      <c r="B146" s="1"/>
      <c r="C146" s="10"/>
      <c r="D146" s="1"/>
      <c r="E146" s="1"/>
      <c r="F146" s="15"/>
      <c r="G146" s="2"/>
      <c r="H146" s="3"/>
      <c r="I146" s="2"/>
      <c r="J146" s="4">
        <f t="shared" si="6"/>
        <v>0</v>
      </c>
      <c r="K146" s="1">
        <v>1</v>
      </c>
      <c r="L146" s="4">
        <f t="shared" si="7"/>
        <v>0</v>
      </c>
      <c r="M146" s="1"/>
      <c r="N146" s="4"/>
      <c r="O146" s="1"/>
    </row>
    <row r="147" spans="1:15" x14ac:dyDescent="0.25">
      <c r="A147" s="1">
        <v>146</v>
      </c>
      <c r="B147" s="1"/>
      <c r="C147" s="10"/>
      <c r="D147" s="1"/>
      <c r="E147" s="1"/>
      <c r="F147" s="15"/>
      <c r="G147" s="2"/>
      <c r="H147" s="3"/>
      <c r="I147" s="2"/>
      <c r="J147" s="4">
        <f t="shared" si="6"/>
        <v>0</v>
      </c>
      <c r="K147" s="1">
        <v>1</v>
      </c>
      <c r="L147" s="4">
        <f t="shared" si="7"/>
        <v>0</v>
      </c>
      <c r="M147" s="1"/>
      <c r="N147" s="4"/>
      <c r="O147" s="1"/>
    </row>
    <row r="148" spans="1:15" x14ac:dyDescent="0.25">
      <c r="A148" s="1">
        <v>147</v>
      </c>
      <c r="B148" s="1"/>
      <c r="C148" s="10"/>
      <c r="D148" s="1"/>
      <c r="E148" s="1"/>
      <c r="F148" s="15"/>
      <c r="G148" s="2"/>
      <c r="H148" s="3"/>
      <c r="I148" s="2"/>
      <c r="J148" s="4">
        <f t="shared" si="6"/>
        <v>0</v>
      </c>
      <c r="K148" s="1">
        <v>1</v>
      </c>
      <c r="L148" s="4">
        <f t="shared" si="7"/>
        <v>0</v>
      </c>
      <c r="M148" s="1"/>
      <c r="N148" s="4"/>
      <c r="O148" s="1"/>
    </row>
    <row r="149" spans="1:15" x14ac:dyDescent="0.25">
      <c r="A149" s="1">
        <v>148</v>
      </c>
      <c r="B149" s="1"/>
      <c r="C149" s="10"/>
      <c r="D149" s="1"/>
      <c r="E149" s="1"/>
      <c r="F149" s="15"/>
      <c r="G149" s="2"/>
      <c r="H149" s="3"/>
      <c r="I149" s="2"/>
      <c r="J149" s="4">
        <f t="shared" si="6"/>
        <v>0</v>
      </c>
      <c r="K149" s="1">
        <v>1</v>
      </c>
      <c r="L149" s="4">
        <f t="shared" si="7"/>
        <v>0</v>
      </c>
      <c r="M149" s="1"/>
      <c r="N149" s="4"/>
      <c r="O149" s="1"/>
    </row>
    <row r="150" spans="1:15" x14ac:dyDescent="0.25">
      <c r="A150" s="1">
        <v>149</v>
      </c>
      <c r="B150" s="1"/>
      <c r="C150" s="10"/>
      <c r="D150" s="1"/>
      <c r="E150" s="1"/>
      <c r="F150" s="15"/>
      <c r="G150" s="2"/>
      <c r="H150" s="3"/>
      <c r="I150" s="2"/>
      <c r="J150" s="4">
        <f t="shared" si="6"/>
        <v>0</v>
      </c>
      <c r="K150" s="1">
        <v>1</v>
      </c>
      <c r="L150" s="4">
        <f t="shared" si="7"/>
        <v>0</v>
      </c>
      <c r="M150" s="1"/>
      <c r="N150" s="4"/>
      <c r="O150" s="1"/>
    </row>
    <row r="151" spans="1:15" x14ac:dyDescent="0.25">
      <c r="A151" s="1">
        <v>150</v>
      </c>
      <c r="B151" s="1"/>
      <c r="C151" s="10"/>
      <c r="D151" s="1"/>
      <c r="E151" s="1"/>
      <c r="F151" s="15"/>
      <c r="G151" s="2"/>
      <c r="H151" s="3"/>
      <c r="I151" s="2"/>
      <c r="J151" s="4">
        <f t="shared" si="6"/>
        <v>0</v>
      </c>
      <c r="K151" s="1">
        <v>1</v>
      </c>
      <c r="L151" s="4">
        <f t="shared" si="7"/>
        <v>0</v>
      </c>
      <c r="M151" s="1"/>
      <c r="N151" s="4"/>
      <c r="O151" s="1"/>
    </row>
    <row r="152" spans="1:15" x14ac:dyDescent="0.25">
      <c r="A152" s="1">
        <v>151</v>
      </c>
      <c r="B152" s="1"/>
      <c r="C152" s="10"/>
      <c r="D152" s="1"/>
      <c r="E152" s="1"/>
      <c r="F152" s="15"/>
      <c r="G152" s="2"/>
      <c r="H152" s="3"/>
      <c r="I152" s="2"/>
      <c r="J152" s="4">
        <f t="shared" si="6"/>
        <v>0</v>
      </c>
      <c r="K152" s="1">
        <v>1</v>
      </c>
      <c r="L152" s="4">
        <f t="shared" si="7"/>
        <v>0</v>
      </c>
      <c r="M152" s="1"/>
      <c r="N152" s="4"/>
      <c r="O152" s="1"/>
    </row>
    <row r="153" spans="1:15" x14ac:dyDescent="0.25">
      <c r="A153" s="1">
        <v>152</v>
      </c>
      <c r="B153" s="1"/>
      <c r="C153" s="10"/>
      <c r="D153" s="1"/>
      <c r="E153" s="1"/>
      <c r="F153" s="15"/>
      <c r="G153" s="2"/>
      <c r="H153" s="3"/>
      <c r="I153" s="2"/>
      <c r="J153" s="4">
        <f t="shared" si="6"/>
        <v>0</v>
      </c>
      <c r="K153" s="1">
        <v>1</v>
      </c>
      <c r="L153" s="4">
        <f t="shared" si="7"/>
        <v>0</v>
      </c>
      <c r="M153" s="1"/>
      <c r="N153" s="4"/>
      <c r="O153" s="1"/>
    </row>
    <row r="154" spans="1:15" x14ac:dyDescent="0.25">
      <c r="A154" s="1">
        <v>153</v>
      </c>
      <c r="B154" s="1"/>
      <c r="C154" s="10"/>
      <c r="D154" s="1"/>
      <c r="E154" s="1"/>
      <c r="F154" s="15"/>
      <c r="G154" s="2"/>
      <c r="H154" s="3"/>
      <c r="I154" s="2"/>
      <c r="J154" s="4">
        <f t="shared" si="6"/>
        <v>0</v>
      </c>
      <c r="K154" s="1">
        <v>1</v>
      </c>
      <c r="L154" s="4">
        <f t="shared" si="7"/>
        <v>0</v>
      </c>
      <c r="M154" s="1"/>
      <c r="N154" s="4"/>
      <c r="O154" s="1"/>
    </row>
    <row r="155" spans="1:15" x14ac:dyDescent="0.25">
      <c r="A155" s="1">
        <v>154</v>
      </c>
      <c r="B155" s="1"/>
      <c r="C155" s="1"/>
      <c r="D155" s="1"/>
      <c r="E155" s="1"/>
      <c r="F155" s="15"/>
      <c r="G155" s="2"/>
      <c r="H155" s="3"/>
      <c r="I155" s="2"/>
      <c r="J155" s="4">
        <f t="shared" si="6"/>
        <v>0</v>
      </c>
      <c r="K155" s="1">
        <v>1</v>
      </c>
      <c r="L155" s="4">
        <f t="shared" si="7"/>
        <v>0</v>
      </c>
      <c r="M155" s="1"/>
      <c r="N155" s="4"/>
      <c r="O155" s="1"/>
    </row>
    <row r="156" spans="1:15" x14ac:dyDescent="0.25">
      <c r="A156" s="1">
        <v>155</v>
      </c>
      <c r="B156" s="1"/>
      <c r="C156" s="1"/>
      <c r="D156" s="1"/>
      <c r="E156" s="1"/>
      <c r="F156" s="15"/>
      <c r="G156" s="2"/>
      <c r="H156" s="3"/>
      <c r="I156" s="2"/>
      <c r="J156" s="4">
        <f t="shared" si="6"/>
        <v>0</v>
      </c>
      <c r="K156" s="1">
        <v>1</v>
      </c>
      <c r="L156" s="4">
        <f t="shared" si="7"/>
        <v>0</v>
      </c>
      <c r="M156" s="1"/>
      <c r="N156" s="4"/>
      <c r="O156" s="1"/>
    </row>
    <row r="157" spans="1:15" x14ac:dyDescent="0.25">
      <c r="A157" s="1">
        <v>156</v>
      </c>
      <c r="B157" s="1"/>
      <c r="C157" s="1"/>
      <c r="D157" s="1"/>
      <c r="E157" s="1"/>
      <c r="F157" s="15"/>
      <c r="G157" s="2"/>
      <c r="H157" s="3"/>
      <c r="I157" s="2"/>
      <c r="J157" s="4">
        <f t="shared" si="6"/>
        <v>0</v>
      </c>
      <c r="K157" s="1">
        <v>1</v>
      </c>
      <c r="L157" s="4">
        <f t="shared" si="7"/>
        <v>0</v>
      </c>
      <c r="M157" s="1"/>
      <c r="N157" s="4"/>
      <c r="O157" s="1"/>
    </row>
    <row r="158" spans="1:15" x14ac:dyDescent="0.25">
      <c r="A158" s="1">
        <v>157</v>
      </c>
      <c r="B158" s="1"/>
      <c r="C158" s="1"/>
      <c r="D158" s="1"/>
      <c r="E158" s="1"/>
      <c r="F158" s="15"/>
      <c r="G158" s="2"/>
      <c r="H158" s="3"/>
      <c r="I158" s="2"/>
      <c r="J158" s="4">
        <f t="shared" si="6"/>
        <v>0</v>
      </c>
      <c r="K158" s="1">
        <v>1</v>
      </c>
      <c r="L158" s="4">
        <f t="shared" si="7"/>
        <v>0</v>
      </c>
      <c r="M158" s="1"/>
      <c r="N158" s="4"/>
      <c r="O158" s="1"/>
    </row>
    <row r="159" spans="1:15" x14ac:dyDescent="0.25">
      <c r="A159" s="1">
        <v>158</v>
      </c>
      <c r="B159" s="1"/>
      <c r="C159" s="1"/>
      <c r="D159" s="1"/>
      <c r="E159" s="1"/>
      <c r="F159" s="15"/>
      <c r="G159" s="2"/>
      <c r="H159" s="3"/>
      <c r="I159" s="2"/>
      <c r="J159" s="4">
        <f t="shared" si="6"/>
        <v>0</v>
      </c>
      <c r="K159" s="1">
        <v>1</v>
      </c>
      <c r="L159" s="4">
        <f t="shared" si="7"/>
        <v>0</v>
      </c>
      <c r="M159" s="1"/>
      <c r="N159" s="4"/>
      <c r="O159" s="1"/>
    </row>
    <row r="160" spans="1:15" x14ac:dyDescent="0.25">
      <c r="A160" s="1">
        <v>159</v>
      </c>
      <c r="B160" s="1"/>
      <c r="C160" s="1"/>
      <c r="D160" s="1"/>
      <c r="E160" s="1"/>
      <c r="F160" s="15"/>
      <c r="G160" s="2"/>
      <c r="H160" s="3"/>
      <c r="I160" s="2"/>
      <c r="J160" s="4">
        <f t="shared" si="6"/>
        <v>0</v>
      </c>
      <c r="K160" s="1">
        <v>1</v>
      </c>
      <c r="L160" s="4">
        <f t="shared" si="7"/>
        <v>0</v>
      </c>
      <c r="M160" s="1"/>
      <c r="N160" s="4"/>
      <c r="O160" s="1"/>
    </row>
    <row r="161" spans="1:15" x14ac:dyDescent="0.25">
      <c r="A161" s="1">
        <v>160</v>
      </c>
      <c r="B161" s="1"/>
      <c r="C161" s="1"/>
      <c r="D161" s="1"/>
      <c r="E161" s="1"/>
      <c r="F161" s="15"/>
      <c r="G161" s="2"/>
      <c r="H161" s="3"/>
      <c r="I161" s="2"/>
      <c r="J161" s="4">
        <f t="shared" si="6"/>
        <v>0</v>
      </c>
      <c r="K161" s="1">
        <v>1</v>
      </c>
      <c r="L161" s="4">
        <f t="shared" si="7"/>
        <v>0</v>
      </c>
      <c r="M161" s="1"/>
      <c r="N161" s="4"/>
      <c r="O161" s="1"/>
    </row>
    <row r="162" spans="1:15" x14ac:dyDescent="0.25">
      <c r="A162" s="1">
        <v>161</v>
      </c>
      <c r="B162" s="1"/>
      <c r="C162" s="1"/>
      <c r="D162" s="1"/>
      <c r="E162" s="1"/>
      <c r="F162" s="15"/>
      <c r="G162" s="2"/>
      <c r="H162" s="3"/>
      <c r="I162" s="2"/>
      <c r="J162" s="4">
        <f t="shared" si="6"/>
        <v>0</v>
      </c>
      <c r="K162" s="1">
        <v>1</v>
      </c>
      <c r="L162" s="4">
        <f t="shared" si="7"/>
        <v>0</v>
      </c>
      <c r="M162" s="1"/>
      <c r="N162" s="4"/>
      <c r="O162" s="1"/>
    </row>
    <row r="163" spans="1:15" x14ac:dyDescent="0.25">
      <c r="A163" s="1">
        <v>162</v>
      </c>
      <c r="B163" s="1"/>
      <c r="C163" s="1"/>
      <c r="D163" s="1"/>
      <c r="E163" s="1"/>
      <c r="F163" s="15"/>
      <c r="G163" s="2"/>
      <c r="H163" s="3"/>
      <c r="I163" s="2"/>
      <c r="J163" s="4">
        <f t="shared" si="6"/>
        <v>0</v>
      </c>
      <c r="K163" s="1">
        <v>1</v>
      </c>
      <c r="L163" s="4">
        <f t="shared" si="7"/>
        <v>0</v>
      </c>
      <c r="M163" s="1"/>
      <c r="N163" s="4"/>
      <c r="O163" s="1"/>
    </row>
    <row r="164" spans="1:15" x14ac:dyDescent="0.25">
      <c r="A164" s="1">
        <v>163</v>
      </c>
      <c r="B164" s="1"/>
      <c r="C164" s="1"/>
      <c r="D164" s="1"/>
      <c r="E164" s="1"/>
      <c r="F164" s="15"/>
      <c r="G164" s="2"/>
      <c r="H164" s="3"/>
      <c r="I164" s="2"/>
      <c r="J164" s="4">
        <f t="shared" si="6"/>
        <v>0</v>
      </c>
      <c r="K164" s="1">
        <v>1</v>
      </c>
      <c r="L164" s="4">
        <f t="shared" si="7"/>
        <v>0</v>
      </c>
      <c r="M164" s="1"/>
      <c r="N164" s="4"/>
      <c r="O164" s="1"/>
    </row>
    <row r="165" spans="1:15" x14ac:dyDescent="0.25">
      <c r="A165" s="1">
        <v>164</v>
      </c>
      <c r="B165" s="1"/>
      <c r="C165" s="1"/>
      <c r="D165" s="1"/>
      <c r="E165" s="1"/>
      <c r="F165" s="15"/>
      <c r="G165" s="2"/>
      <c r="H165" s="3"/>
      <c r="I165" s="2"/>
      <c r="J165" s="4">
        <f t="shared" si="6"/>
        <v>0</v>
      </c>
      <c r="K165" s="1">
        <v>1</v>
      </c>
      <c r="L165" s="4">
        <f t="shared" si="7"/>
        <v>0</v>
      </c>
      <c r="M165" s="1"/>
      <c r="N165" s="4"/>
      <c r="O165" s="1"/>
    </row>
    <row r="166" spans="1:15" x14ac:dyDescent="0.25">
      <c r="A166" s="1">
        <v>165</v>
      </c>
      <c r="B166" s="1"/>
      <c r="C166" s="1"/>
      <c r="D166" s="1"/>
      <c r="E166" s="1"/>
      <c r="F166" s="15"/>
      <c r="G166" s="2"/>
      <c r="H166" s="3"/>
      <c r="I166" s="2"/>
      <c r="J166" s="4">
        <f t="shared" si="6"/>
        <v>0</v>
      </c>
      <c r="K166" s="1">
        <v>1</v>
      </c>
      <c r="L166" s="4">
        <f t="shared" si="7"/>
        <v>0</v>
      </c>
      <c r="M166" s="1"/>
      <c r="N166" s="4"/>
      <c r="O166" s="1"/>
    </row>
    <row r="167" spans="1:15" x14ac:dyDescent="0.25">
      <c r="A167" s="1">
        <v>166</v>
      </c>
      <c r="B167" s="1"/>
      <c r="C167" s="1"/>
      <c r="D167" s="1"/>
      <c r="E167" s="1"/>
      <c r="F167" s="15"/>
      <c r="G167" s="2"/>
      <c r="H167" s="3"/>
      <c r="I167" s="2"/>
      <c r="J167" s="4">
        <f t="shared" si="6"/>
        <v>0</v>
      </c>
      <c r="K167" s="1">
        <v>1</v>
      </c>
      <c r="L167" s="4">
        <f t="shared" si="7"/>
        <v>0</v>
      </c>
      <c r="M167" s="1"/>
      <c r="N167" s="4"/>
      <c r="O167" s="1"/>
    </row>
    <row r="168" spans="1:15" x14ac:dyDescent="0.25">
      <c r="A168" s="1">
        <v>167</v>
      </c>
      <c r="B168" s="1"/>
      <c r="C168" s="1"/>
      <c r="D168" s="1"/>
      <c r="E168" s="1"/>
      <c r="F168" s="15"/>
      <c r="G168" s="2"/>
      <c r="H168" s="3"/>
      <c r="I168" s="2"/>
      <c r="J168" s="4">
        <f t="shared" si="6"/>
        <v>0</v>
      </c>
      <c r="K168" s="1">
        <v>1</v>
      </c>
      <c r="L168" s="4">
        <f t="shared" si="7"/>
        <v>0</v>
      </c>
      <c r="M168" s="1"/>
      <c r="N168" s="4"/>
      <c r="O168" s="1"/>
    </row>
    <row r="169" spans="1:15" x14ac:dyDescent="0.25">
      <c r="A169" s="1">
        <v>168</v>
      </c>
      <c r="B169" s="1"/>
      <c r="C169" s="1"/>
      <c r="D169" s="1"/>
      <c r="E169" s="1"/>
      <c r="F169" s="15"/>
      <c r="G169" s="2"/>
      <c r="H169" s="3"/>
      <c r="I169" s="2"/>
      <c r="J169" s="4">
        <f t="shared" si="6"/>
        <v>0</v>
      </c>
      <c r="K169" s="1">
        <v>1</v>
      </c>
      <c r="L169" s="4">
        <f t="shared" si="7"/>
        <v>0</v>
      </c>
      <c r="M169" s="1"/>
      <c r="N169" s="4"/>
      <c r="O169" s="1"/>
    </row>
    <row r="170" spans="1:15" x14ac:dyDescent="0.25">
      <c r="A170" s="1">
        <v>169</v>
      </c>
      <c r="B170" s="1"/>
      <c r="C170" s="1"/>
      <c r="D170" s="1"/>
      <c r="E170" s="1"/>
      <c r="F170" s="15"/>
      <c r="G170" s="2"/>
      <c r="H170" s="3"/>
      <c r="I170" s="2"/>
      <c r="J170" s="4">
        <f t="shared" si="6"/>
        <v>0</v>
      </c>
      <c r="K170" s="1">
        <v>1</v>
      </c>
      <c r="L170" s="4">
        <f t="shared" si="7"/>
        <v>0</v>
      </c>
      <c r="M170" s="1"/>
      <c r="N170" s="4"/>
      <c r="O170" s="1"/>
    </row>
    <row r="171" spans="1:15" x14ac:dyDescent="0.25">
      <c r="A171" s="1">
        <v>170</v>
      </c>
      <c r="B171" s="1"/>
      <c r="C171" s="1"/>
      <c r="D171" s="1"/>
      <c r="E171" s="1"/>
      <c r="F171" s="15"/>
      <c r="G171" s="2"/>
      <c r="H171" s="3"/>
      <c r="I171" s="2"/>
      <c r="J171" s="4">
        <f t="shared" si="6"/>
        <v>0</v>
      </c>
      <c r="K171" s="1">
        <v>1</v>
      </c>
      <c r="L171" s="4">
        <f t="shared" si="7"/>
        <v>0</v>
      </c>
      <c r="M171" s="1"/>
      <c r="N171" s="4"/>
      <c r="O171" s="1"/>
    </row>
    <row r="172" spans="1:15" x14ac:dyDescent="0.25">
      <c r="A172" s="1">
        <v>171</v>
      </c>
      <c r="B172" s="1"/>
      <c r="C172" s="1"/>
      <c r="D172" s="1"/>
      <c r="E172" s="1"/>
      <c r="F172" s="15"/>
      <c r="G172" s="2"/>
      <c r="H172" s="3"/>
      <c r="I172" s="2"/>
      <c r="J172" s="4">
        <f t="shared" si="6"/>
        <v>0</v>
      </c>
      <c r="K172" s="1">
        <v>1</v>
      </c>
      <c r="L172" s="4">
        <f t="shared" si="7"/>
        <v>0</v>
      </c>
      <c r="M172" s="1"/>
      <c r="N172" s="4"/>
      <c r="O172" s="1"/>
    </row>
    <row r="173" spans="1:15" x14ac:dyDescent="0.25">
      <c r="A173" s="1">
        <v>172</v>
      </c>
      <c r="B173" s="1"/>
      <c r="C173" s="1"/>
      <c r="D173" s="1"/>
      <c r="E173" s="1"/>
      <c r="F173" s="15"/>
      <c r="G173" s="2"/>
      <c r="H173" s="3"/>
      <c r="I173" s="2"/>
      <c r="J173" s="4">
        <f t="shared" si="6"/>
        <v>0</v>
      </c>
      <c r="K173" s="1">
        <v>1</v>
      </c>
      <c r="L173" s="4">
        <f t="shared" si="7"/>
        <v>0</v>
      </c>
      <c r="M173" s="1"/>
      <c r="N173" s="4"/>
      <c r="O173" s="1"/>
    </row>
    <row r="174" spans="1:15" x14ac:dyDescent="0.25">
      <c r="A174" s="1">
        <v>173</v>
      </c>
      <c r="B174" s="1"/>
      <c r="C174" s="1"/>
      <c r="D174" s="1"/>
      <c r="E174" s="1"/>
      <c r="F174" s="15"/>
      <c r="G174" s="2"/>
      <c r="H174" s="3"/>
      <c r="I174" s="2"/>
      <c r="J174" s="4">
        <f t="shared" si="6"/>
        <v>0</v>
      </c>
      <c r="K174" s="1">
        <v>1</v>
      </c>
      <c r="L174" s="4">
        <f t="shared" si="7"/>
        <v>0</v>
      </c>
      <c r="M174" s="1"/>
      <c r="N174" s="4"/>
      <c r="O174" s="1"/>
    </row>
    <row r="175" spans="1:15" x14ac:dyDescent="0.25">
      <c r="A175" s="1">
        <v>174</v>
      </c>
      <c r="B175" s="1"/>
      <c r="C175" s="1"/>
      <c r="D175" s="1"/>
      <c r="E175" s="1"/>
      <c r="F175" s="15"/>
      <c r="G175" s="2"/>
      <c r="H175" s="3"/>
      <c r="I175" s="2"/>
      <c r="J175" s="4">
        <f t="shared" si="6"/>
        <v>0</v>
      </c>
      <c r="K175" s="1">
        <v>1</v>
      </c>
      <c r="L175" s="4">
        <f t="shared" si="7"/>
        <v>0</v>
      </c>
      <c r="M175" s="1"/>
      <c r="N175" s="4"/>
      <c r="O175" s="1"/>
    </row>
    <row r="176" spans="1:15" x14ac:dyDescent="0.25">
      <c r="A176" s="1">
        <v>175</v>
      </c>
      <c r="B176" s="1"/>
      <c r="C176" s="1"/>
      <c r="D176" s="1"/>
      <c r="E176" s="1"/>
      <c r="F176" s="15"/>
      <c r="G176" s="2"/>
      <c r="H176" s="3"/>
      <c r="I176" s="2"/>
      <c r="J176" s="4">
        <f t="shared" si="6"/>
        <v>0</v>
      </c>
      <c r="K176" s="1">
        <v>1</v>
      </c>
      <c r="L176" s="4">
        <f t="shared" si="7"/>
        <v>0</v>
      </c>
      <c r="M176" s="1"/>
      <c r="N176" s="4"/>
      <c r="O176" s="1"/>
    </row>
    <row r="177" spans="1:15" x14ac:dyDescent="0.25">
      <c r="A177" s="1">
        <v>176</v>
      </c>
      <c r="B177" s="1"/>
      <c r="C177" s="1"/>
      <c r="D177" s="1"/>
      <c r="E177" s="1"/>
      <c r="F177" s="15"/>
      <c r="G177" s="2"/>
      <c r="H177" s="3"/>
      <c r="I177" s="2"/>
      <c r="J177" s="4">
        <f t="shared" si="6"/>
        <v>0</v>
      </c>
      <c r="K177" s="1">
        <v>1</v>
      </c>
      <c r="L177" s="4">
        <f t="shared" si="7"/>
        <v>0</v>
      </c>
      <c r="M177" s="1"/>
      <c r="N177" s="4"/>
      <c r="O177" s="1"/>
    </row>
    <row r="178" spans="1:15" x14ac:dyDescent="0.25">
      <c r="A178" s="1">
        <v>177</v>
      </c>
      <c r="B178" s="1"/>
      <c r="C178" s="1"/>
      <c r="D178" s="1"/>
      <c r="E178" s="1"/>
      <c r="F178" s="15"/>
      <c r="G178" s="2"/>
      <c r="H178" s="3"/>
      <c r="I178" s="2"/>
      <c r="J178" s="4">
        <f t="shared" si="6"/>
        <v>0</v>
      </c>
      <c r="K178" s="1">
        <v>1</v>
      </c>
      <c r="L178" s="4">
        <f t="shared" si="7"/>
        <v>0</v>
      </c>
      <c r="M178" s="1"/>
      <c r="N178" s="4"/>
      <c r="O178" s="1"/>
    </row>
    <row r="179" spans="1:15" x14ac:dyDescent="0.25">
      <c r="A179" s="1">
        <v>178</v>
      </c>
      <c r="B179" s="1"/>
      <c r="C179" s="1"/>
      <c r="D179" s="1"/>
      <c r="E179" s="1"/>
      <c r="F179" s="15"/>
      <c r="G179" s="2"/>
      <c r="H179" s="3"/>
      <c r="I179" s="2"/>
      <c r="J179" s="4">
        <f t="shared" si="6"/>
        <v>0</v>
      </c>
      <c r="K179" s="1">
        <v>1</v>
      </c>
      <c r="L179" s="4">
        <f t="shared" si="7"/>
        <v>0</v>
      </c>
      <c r="M179" s="1"/>
      <c r="N179" s="4"/>
      <c r="O179" s="1"/>
    </row>
    <row r="180" spans="1:15" x14ac:dyDescent="0.25">
      <c r="A180" s="1">
        <v>179</v>
      </c>
      <c r="B180" s="1"/>
      <c r="C180" s="1"/>
      <c r="D180" s="1"/>
      <c r="E180" s="1"/>
      <c r="F180" s="15"/>
      <c r="G180" s="2"/>
      <c r="H180" s="3"/>
      <c r="I180" s="2"/>
      <c r="J180" s="4">
        <f t="shared" si="6"/>
        <v>0</v>
      </c>
      <c r="K180" s="1">
        <v>1</v>
      </c>
      <c r="L180" s="4">
        <f t="shared" si="7"/>
        <v>0</v>
      </c>
      <c r="M180" s="1"/>
      <c r="N180" s="4"/>
      <c r="O180" s="1"/>
    </row>
    <row r="181" spans="1:15" x14ac:dyDescent="0.25">
      <c r="A181" s="1">
        <v>180</v>
      </c>
      <c r="B181" s="1"/>
      <c r="C181" s="1"/>
      <c r="D181" s="1"/>
      <c r="E181" s="1"/>
      <c r="F181" s="15"/>
      <c r="G181" s="2"/>
      <c r="H181" s="3"/>
      <c r="I181" s="2"/>
      <c r="J181" s="4">
        <f t="shared" si="6"/>
        <v>0</v>
      </c>
      <c r="K181" s="1">
        <v>1</v>
      </c>
      <c r="L181" s="4">
        <f t="shared" si="7"/>
        <v>0</v>
      </c>
      <c r="M181" s="1"/>
      <c r="N181" s="4"/>
      <c r="O181" s="1"/>
    </row>
    <row r="182" spans="1:15" x14ac:dyDescent="0.25">
      <c r="A182" s="1">
        <v>181</v>
      </c>
      <c r="B182" s="1"/>
      <c r="C182" s="1"/>
      <c r="D182" s="1"/>
      <c r="E182" s="1"/>
      <c r="F182" s="15"/>
      <c r="G182" s="2"/>
      <c r="H182" s="3"/>
      <c r="I182" s="2"/>
      <c r="J182" s="4">
        <f t="shared" si="6"/>
        <v>0</v>
      </c>
      <c r="K182" s="1">
        <v>1</v>
      </c>
      <c r="L182" s="4">
        <f t="shared" si="7"/>
        <v>0</v>
      </c>
      <c r="M182" s="1"/>
      <c r="N182" s="4"/>
      <c r="O182" s="1"/>
    </row>
    <row r="183" spans="1:15" x14ac:dyDescent="0.25">
      <c r="A183" s="1">
        <v>182</v>
      </c>
      <c r="B183" s="1"/>
      <c r="C183" s="1"/>
      <c r="D183" s="1"/>
      <c r="E183" s="1"/>
      <c r="F183" s="15"/>
      <c r="G183" s="2"/>
      <c r="H183" s="3"/>
      <c r="I183" s="2"/>
      <c r="J183" s="4">
        <f t="shared" si="6"/>
        <v>0</v>
      </c>
      <c r="K183" s="1">
        <v>1</v>
      </c>
      <c r="L183" s="4">
        <f t="shared" si="7"/>
        <v>0</v>
      </c>
      <c r="M183" s="1"/>
      <c r="N183" s="4"/>
      <c r="O183" s="1"/>
    </row>
    <row r="184" spans="1:15" x14ac:dyDescent="0.25">
      <c r="A184" s="1">
        <v>183</v>
      </c>
      <c r="B184" s="1"/>
      <c r="C184" s="1"/>
      <c r="D184" s="1"/>
      <c r="E184" s="1"/>
      <c r="F184" s="15"/>
      <c r="G184" s="2"/>
      <c r="H184" s="3"/>
      <c r="I184" s="2"/>
      <c r="J184" s="4">
        <f t="shared" si="6"/>
        <v>0</v>
      </c>
      <c r="K184" s="1">
        <v>1</v>
      </c>
      <c r="L184" s="4">
        <f t="shared" si="7"/>
        <v>0</v>
      </c>
      <c r="M184" s="1"/>
      <c r="N184" s="4"/>
      <c r="O184" s="1"/>
    </row>
    <row r="185" spans="1:15" x14ac:dyDescent="0.25">
      <c r="A185" s="1">
        <v>184</v>
      </c>
      <c r="B185" s="1"/>
      <c r="C185" s="1"/>
      <c r="D185" s="1"/>
      <c r="E185" s="1"/>
      <c r="F185" s="15"/>
      <c r="G185" s="2"/>
      <c r="H185" s="3"/>
      <c r="I185" s="2"/>
      <c r="J185" s="4">
        <f t="shared" si="6"/>
        <v>0</v>
      </c>
      <c r="K185" s="1">
        <v>1</v>
      </c>
      <c r="L185" s="4">
        <f t="shared" si="7"/>
        <v>0</v>
      </c>
      <c r="M185" s="1"/>
      <c r="N185" s="4"/>
      <c r="O185" s="1"/>
    </row>
    <row r="186" spans="1:15" x14ac:dyDescent="0.25">
      <c r="A186" s="1">
        <v>185</v>
      </c>
      <c r="B186" s="1"/>
      <c r="C186" s="1"/>
      <c r="D186" s="1"/>
      <c r="E186" s="1"/>
      <c r="F186" s="15"/>
      <c r="G186" s="2"/>
      <c r="H186" s="3"/>
      <c r="I186" s="2"/>
      <c r="J186" s="4">
        <f t="shared" si="6"/>
        <v>0</v>
      </c>
      <c r="K186" s="1">
        <v>1</v>
      </c>
      <c r="L186" s="4">
        <f t="shared" si="7"/>
        <v>0</v>
      </c>
      <c r="M186" s="1"/>
      <c r="N186" s="4"/>
      <c r="O186" s="1"/>
    </row>
  </sheetData>
  <phoneticPr fontId="7" type="noConversion"/>
  <pageMargins left="0.7" right="0.7" top="0.75" bottom="0.75" header="0.3" footer="0.3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/>
  <dimension ref="A1:O419"/>
  <sheetViews>
    <sheetView zoomScaleNormal="100" workbookViewId="0">
      <pane xSplit="3" ySplit="1" topLeftCell="E406" activePane="bottomRight" state="frozen"/>
      <selection activeCell="F19" sqref="F19"/>
      <selection pane="topRight" activeCell="F19" sqref="F19"/>
      <selection pane="bottomLeft" activeCell="F19" sqref="F19"/>
      <selection pane="bottomRight" activeCell="O424" sqref="O424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5.453125" style="16" customWidth="1"/>
    <col min="15" max="15" width="47.269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3194</v>
      </c>
      <c r="K1" s="11" t="s">
        <v>18</v>
      </c>
      <c r="L1" s="6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2714</v>
      </c>
      <c r="C2" s="10">
        <v>44516</v>
      </c>
      <c r="D2" s="22">
        <v>0</v>
      </c>
      <c r="E2" s="17" t="s">
        <v>4087</v>
      </c>
      <c r="F2" s="15">
        <v>13</v>
      </c>
      <c r="G2" s="2">
        <v>5.83</v>
      </c>
      <c r="H2" s="3">
        <v>28.13</v>
      </c>
      <c r="I2" s="2">
        <v>1.53</v>
      </c>
      <c r="J2" s="2">
        <v>4.3</v>
      </c>
      <c r="K2" s="1">
        <v>1</v>
      </c>
      <c r="L2" s="2">
        <v>4.3</v>
      </c>
      <c r="M2" s="2" t="s">
        <v>1746</v>
      </c>
      <c r="N2" s="2" t="s">
        <v>1746</v>
      </c>
      <c r="O2" s="105" t="s">
        <v>1746</v>
      </c>
    </row>
    <row r="3" spans="1:15" x14ac:dyDescent="0.25">
      <c r="A3" s="1">
        <v>2</v>
      </c>
      <c r="B3" s="1" t="s">
        <v>2714</v>
      </c>
      <c r="C3" s="10">
        <v>44517</v>
      </c>
      <c r="D3" s="22">
        <v>0</v>
      </c>
      <c r="E3" s="17" t="s">
        <v>4006</v>
      </c>
      <c r="F3" s="15">
        <v>24</v>
      </c>
      <c r="G3" s="2">
        <v>8.6999999999999993</v>
      </c>
      <c r="H3" s="3">
        <v>29.1</v>
      </c>
      <c r="I3" s="2">
        <v>2.7</v>
      </c>
      <c r="J3" s="2">
        <v>5.9999999999999991</v>
      </c>
      <c r="K3" s="1">
        <v>1</v>
      </c>
      <c r="L3" s="2">
        <v>5.9999999999999991</v>
      </c>
      <c r="M3" s="2" t="s">
        <v>1746</v>
      </c>
      <c r="N3" s="2" t="s">
        <v>1746</v>
      </c>
      <c r="O3" s="105" t="s">
        <v>1746</v>
      </c>
    </row>
    <row r="4" spans="1:15" x14ac:dyDescent="0.25">
      <c r="A4" s="1">
        <v>3</v>
      </c>
      <c r="B4" s="1" t="s">
        <v>2714</v>
      </c>
      <c r="C4" s="10">
        <v>44518</v>
      </c>
      <c r="D4" s="22">
        <v>0</v>
      </c>
      <c r="E4" s="17" t="s">
        <v>4006</v>
      </c>
      <c r="F4" s="15">
        <v>24</v>
      </c>
      <c r="G4" s="2">
        <v>8.4</v>
      </c>
      <c r="H4" s="3">
        <v>18.899999999999999</v>
      </c>
      <c r="I4" s="2">
        <v>2.7</v>
      </c>
      <c r="J4" s="2">
        <v>5.7</v>
      </c>
      <c r="K4" s="1">
        <v>1</v>
      </c>
      <c r="L4" s="2">
        <v>5.7</v>
      </c>
      <c r="M4" s="2" t="s">
        <v>1746</v>
      </c>
      <c r="N4" s="2" t="s">
        <v>1746</v>
      </c>
      <c r="O4" s="105" t="s">
        <v>1746</v>
      </c>
    </row>
    <row r="5" spans="1:15" x14ac:dyDescent="0.25">
      <c r="A5" s="1">
        <v>4</v>
      </c>
      <c r="B5" s="1" t="s">
        <v>2714</v>
      </c>
      <c r="C5" s="10">
        <v>44519</v>
      </c>
      <c r="D5" s="22">
        <v>0</v>
      </c>
      <c r="E5" s="17" t="s">
        <v>4006</v>
      </c>
      <c r="F5" s="15">
        <v>24</v>
      </c>
      <c r="G5" s="2">
        <v>8.3000000000000007</v>
      </c>
      <c r="H5" s="3">
        <v>15.3</v>
      </c>
      <c r="I5" s="2">
        <v>2.8</v>
      </c>
      <c r="J5" s="2">
        <v>5.5000000000000009</v>
      </c>
      <c r="K5" s="1">
        <v>1</v>
      </c>
      <c r="L5" s="2">
        <v>5.5000000000000009</v>
      </c>
      <c r="M5" s="2" t="s">
        <v>1746</v>
      </c>
      <c r="N5" s="2" t="s">
        <v>1746</v>
      </c>
      <c r="O5" s="105" t="s">
        <v>1746</v>
      </c>
    </row>
    <row r="6" spans="1:15" x14ac:dyDescent="0.25">
      <c r="A6" s="1">
        <v>5</v>
      </c>
      <c r="B6" s="1" t="s">
        <v>2714</v>
      </c>
      <c r="C6" s="10">
        <v>44520</v>
      </c>
      <c r="D6" s="22">
        <v>0</v>
      </c>
      <c r="E6" s="17" t="s">
        <v>4006</v>
      </c>
      <c r="F6" s="15">
        <v>24</v>
      </c>
      <c r="G6" s="2">
        <v>8</v>
      </c>
      <c r="H6" s="3">
        <v>20.9</v>
      </c>
      <c r="I6" s="2">
        <v>2.7</v>
      </c>
      <c r="J6" s="2">
        <v>5.3</v>
      </c>
      <c r="K6" s="1">
        <v>1</v>
      </c>
      <c r="L6" s="2">
        <v>5.3</v>
      </c>
      <c r="M6" s="2" t="s">
        <v>1746</v>
      </c>
      <c r="N6" s="2" t="s">
        <v>1746</v>
      </c>
      <c r="O6" s="105" t="s">
        <v>1746</v>
      </c>
    </row>
    <row r="7" spans="1:15" x14ac:dyDescent="0.25">
      <c r="A7" s="1">
        <v>6</v>
      </c>
      <c r="B7" s="1" t="s">
        <v>2714</v>
      </c>
      <c r="C7" s="10">
        <v>44521</v>
      </c>
      <c r="D7" s="22">
        <v>0</v>
      </c>
      <c r="E7" s="17" t="s">
        <v>4006</v>
      </c>
      <c r="F7" s="15">
        <v>24</v>
      </c>
      <c r="G7" s="2">
        <v>7.9</v>
      </c>
      <c r="H7" s="3">
        <v>19.5</v>
      </c>
      <c r="I7" s="2">
        <v>2.8</v>
      </c>
      <c r="J7" s="2">
        <v>5.1000000000000005</v>
      </c>
      <c r="K7" s="1">
        <v>1</v>
      </c>
      <c r="L7" s="2">
        <v>5.1000000000000005</v>
      </c>
      <c r="M7" s="2" t="s">
        <v>1746</v>
      </c>
      <c r="N7" s="2" t="s">
        <v>1746</v>
      </c>
      <c r="O7" s="105" t="s">
        <v>1746</v>
      </c>
    </row>
    <row r="8" spans="1:15" x14ac:dyDescent="0.25">
      <c r="A8" s="1">
        <v>7</v>
      </c>
      <c r="B8" s="1" t="s">
        <v>2714</v>
      </c>
      <c r="C8" s="10">
        <v>44522</v>
      </c>
      <c r="D8" s="22">
        <v>0</v>
      </c>
      <c r="E8" s="17" t="s">
        <v>4006</v>
      </c>
      <c r="F8" s="15">
        <v>24</v>
      </c>
      <c r="G8" s="2">
        <v>7.7</v>
      </c>
      <c r="H8" s="3">
        <v>19.2</v>
      </c>
      <c r="I8" s="2">
        <v>2.8</v>
      </c>
      <c r="J8" s="2">
        <v>4.9000000000000004</v>
      </c>
      <c r="K8" s="1">
        <v>1</v>
      </c>
      <c r="L8" s="2">
        <v>4.9000000000000004</v>
      </c>
      <c r="M8" s="2" t="s">
        <v>1746</v>
      </c>
      <c r="N8" s="2" t="s">
        <v>1746</v>
      </c>
      <c r="O8" s="105" t="s">
        <v>1746</v>
      </c>
    </row>
    <row r="9" spans="1:15" x14ac:dyDescent="0.25">
      <c r="A9" s="1">
        <v>8</v>
      </c>
      <c r="B9" s="1" t="s">
        <v>2714</v>
      </c>
      <c r="C9" s="10">
        <v>44523</v>
      </c>
      <c r="D9" s="22">
        <v>0</v>
      </c>
      <c r="E9" s="17" t="s">
        <v>4006</v>
      </c>
      <c r="F9" s="15">
        <v>24</v>
      </c>
      <c r="G9" s="2">
        <v>7.5</v>
      </c>
      <c r="H9" s="3">
        <v>18.7</v>
      </c>
      <c r="I9" s="2">
        <v>2.8</v>
      </c>
      <c r="J9" s="2">
        <v>4.7</v>
      </c>
      <c r="K9" s="1">
        <v>1</v>
      </c>
      <c r="L9" s="2">
        <v>4.7</v>
      </c>
      <c r="M9" s="2" t="s">
        <v>1746</v>
      </c>
      <c r="N9" s="2" t="s">
        <v>1746</v>
      </c>
      <c r="O9" s="105" t="s">
        <v>1746</v>
      </c>
    </row>
    <row r="10" spans="1:15" x14ac:dyDescent="0.25">
      <c r="A10" s="1">
        <v>9</v>
      </c>
      <c r="B10" s="1" t="s">
        <v>2714</v>
      </c>
      <c r="C10" s="10">
        <v>44524</v>
      </c>
      <c r="D10" s="22">
        <v>0</v>
      </c>
      <c r="E10" s="17" t="s">
        <v>4006</v>
      </c>
      <c r="F10" s="15">
        <v>24</v>
      </c>
      <c r="G10" s="2">
        <v>7.4</v>
      </c>
      <c r="H10" s="3">
        <v>18.899999999999999</v>
      </c>
      <c r="I10" s="2">
        <v>2.7</v>
      </c>
      <c r="J10" s="2">
        <v>4.7</v>
      </c>
      <c r="K10" s="1">
        <v>1</v>
      </c>
      <c r="L10" s="2">
        <v>4.7</v>
      </c>
      <c r="M10" s="2" t="s">
        <v>1746</v>
      </c>
      <c r="N10" s="2" t="s">
        <v>1746</v>
      </c>
      <c r="O10" s="105" t="s">
        <v>1746</v>
      </c>
    </row>
    <row r="11" spans="1:15" x14ac:dyDescent="0.25">
      <c r="A11" s="1">
        <v>10</v>
      </c>
      <c r="B11" s="1" t="s">
        <v>2714</v>
      </c>
      <c r="C11" s="10">
        <v>44525</v>
      </c>
      <c r="D11" s="22">
        <v>0</v>
      </c>
      <c r="E11" s="17" t="s">
        <v>4006</v>
      </c>
      <c r="F11" s="15">
        <v>24</v>
      </c>
      <c r="G11" s="2">
        <v>7.3</v>
      </c>
      <c r="H11" s="3">
        <v>18.899999999999999</v>
      </c>
      <c r="I11" s="2">
        <v>2.7</v>
      </c>
      <c r="J11" s="2">
        <v>4.5999999999999996</v>
      </c>
      <c r="K11" s="1">
        <v>1</v>
      </c>
      <c r="L11" s="2">
        <v>4.5999999999999996</v>
      </c>
      <c r="M11" s="2" t="s">
        <v>1746</v>
      </c>
      <c r="N11" s="2" t="s">
        <v>1746</v>
      </c>
      <c r="O11" s="105" t="s">
        <v>1746</v>
      </c>
    </row>
    <row r="12" spans="1:15" x14ac:dyDescent="0.25">
      <c r="A12" s="1">
        <v>11</v>
      </c>
      <c r="B12" s="1" t="s">
        <v>2714</v>
      </c>
      <c r="C12" s="10">
        <v>44526</v>
      </c>
      <c r="D12" s="22">
        <v>0</v>
      </c>
      <c r="E12" s="17" t="s">
        <v>4006</v>
      </c>
      <c r="F12" s="15">
        <v>24</v>
      </c>
      <c r="G12" s="2">
        <v>7.2</v>
      </c>
      <c r="H12" s="3">
        <v>19.100000000000001</v>
      </c>
      <c r="I12" s="2">
        <v>2.7</v>
      </c>
      <c r="J12" s="2">
        <v>4.5</v>
      </c>
      <c r="K12" s="1">
        <v>1</v>
      </c>
      <c r="L12" s="2">
        <v>4.5</v>
      </c>
      <c r="M12" s="2" t="s">
        <v>1746</v>
      </c>
      <c r="N12" s="2" t="s">
        <v>1746</v>
      </c>
      <c r="O12" s="105" t="s">
        <v>1746</v>
      </c>
    </row>
    <row r="13" spans="1:15" x14ac:dyDescent="0.25">
      <c r="A13" s="1">
        <v>12</v>
      </c>
      <c r="B13" s="1" t="s">
        <v>2714</v>
      </c>
      <c r="C13" s="10">
        <v>44527</v>
      </c>
      <c r="D13" s="22">
        <v>0</v>
      </c>
      <c r="E13" s="17" t="s">
        <v>4006</v>
      </c>
      <c r="F13" s="15">
        <v>24</v>
      </c>
      <c r="G13" s="2">
        <v>7.1</v>
      </c>
      <c r="H13" s="3">
        <v>18.8</v>
      </c>
      <c r="I13" s="2">
        <v>2.7</v>
      </c>
      <c r="J13" s="2">
        <v>4.3999999999999995</v>
      </c>
      <c r="K13" s="1">
        <v>1</v>
      </c>
      <c r="L13" s="2">
        <v>4.3999999999999995</v>
      </c>
      <c r="M13" s="2" t="s">
        <v>1746</v>
      </c>
      <c r="N13" s="2" t="s">
        <v>1746</v>
      </c>
      <c r="O13" s="105" t="s">
        <v>1746</v>
      </c>
    </row>
    <row r="14" spans="1:15" x14ac:dyDescent="0.25">
      <c r="A14" s="1">
        <v>13</v>
      </c>
      <c r="B14" s="1" t="s">
        <v>2714</v>
      </c>
      <c r="C14" s="10">
        <v>44528</v>
      </c>
      <c r="D14" s="22">
        <v>0</v>
      </c>
      <c r="E14" s="17" t="s">
        <v>4006</v>
      </c>
      <c r="F14" s="15">
        <v>24</v>
      </c>
      <c r="G14" s="2">
        <v>7</v>
      </c>
      <c r="H14" s="3">
        <v>18.8</v>
      </c>
      <c r="I14" s="2">
        <v>2.7</v>
      </c>
      <c r="J14" s="2">
        <v>4.3</v>
      </c>
      <c r="K14" s="1">
        <v>1</v>
      </c>
      <c r="L14" s="2">
        <v>4.3</v>
      </c>
      <c r="M14" s="2" t="s">
        <v>1746</v>
      </c>
      <c r="N14" s="2" t="s">
        <v>1746</v>
      </c>
      <c r="O14" s="105" t="s">
        <v>1746</v>
      </c>
    </row>
    <row r="15" spans="1:15" x14ac:dyDescent="0.25">
      <c r="A15" s="1">
        <v>14</v>
      </c>
      <c r="B15" s="1" t="s">
        <v>2714</v>
      </c>
      <c r="C15" s="10">
        <v>44529</v>
      </c>
      <c r="D15" s="22">
        <v>0</v>
      </c>
      <c r="E15" s="17" t="s">
        <v>4006</v>
      </c>
      <c r="F15" s="15">
        <v>24</v>
      </c>
      <c r="G15" s="2">
        <v>6.7</v>
      </c>
      <c r="H15" s="3">
        <v>18.3</v>
      </c>
      <c r="I15" s="2">
        <v>2.8</v>
      </c>
      <c r="J15" s="2">
        <v>3.9000000000000004</v>
      </c>
      <c r="K15" s="1">
        <v>1</v>
      </c>
      <c r="L15" s="2">
        <v>3.9000000000000004</v>
      </c>
      <c r="M15" s="2" t="s">
        <v>1746</v>
      </c>
      <c r="N15" s="2" t="s">
        <v>1746</v>
      </c>
      <c r="O15" s="105" t="s">
        <v>1746</v>
      </c>
    </row>
    <row r="16" spans="1:15" x14ac:dyDescent="0.25">
      <c r="A16" s="1">
        <v>15</v>
      </c>
      <c r="B16" s="1" t="s">
        <v>2714</v>
      </c>
      <c r="C16" s="10">
        <v>44530</v>
      </c>
      <c r="D16" s="22">
        <v>0</v>
      </c>
      <c r="E16" s="17" t="s">
        <v>4006</v>
      </c>
      <c r="F16" s="15">
        <v>24</v>
      </c>
      <c r="G16" s="2">
        <v>6.9</v>
      </c>
      <c r="H16" s="3">
        <v>18.899999999999999</v>
      </c>
      <c r="I16" s="2">
        <v>2.7</v>
      </c>
      <c r="J16" s="2">
        <v>4.2</v>
      </c>
      <c r="K16" s="1">
        <v>1</v>
      </c>
      <c r="L16" s="2">
        <v>4.2</v>
      </c>
      <c r="M16" s="2" t="s">
        <v>1746</v>
      </c>
      <c r="N16" s="2" t="s">
        <v>1746</v>
      </c>
      <c r="O16" s="105" t="s">
        <v>1746</v>
      </c>
    </row>
    <row r="17" spans="1:15" x14ac:dyDescent="0.25">
      <c r="A17" s="1">
        <v>16</v>
      </c>
      <c r="B17" s="1" t="s">
        <v>2714</v>
      </c>
      <c r="C17" s="10">
        <v>44531</v>
      </c>
      <c r="D17" s="22">
        <v>0</v>
      </c>
      <c r="E17" s="17" t="s">
        <v>4006</v>
      </c>
      <c r="F17" s="15">
        <v>24</v>
      </c>
      <c r="G17" s="2">
        <v>6.8</v>
      </c>
      <c r="H17" s="3">
        <v>18.600000000000001</v>
      </c>
      <c r="I17" s="2">
        <v>2.7</v>
      </c>
      <c r="J17" s="2">
        <v>4.0999999999999996</v>
      </c>
      <c r="K17" s="1">
        <v>1</v>
      </c>
      <c r="L17" s="2">
        <v>4.0999999999999996</v>
      </c>
      <c r="M17" s="2" t="s">
        <v>1746</v>
      </c>
      <c r="N17" s="2" t="s">
        <v>1746</v>
      </c>
      <c r="O17" s="105" t="s">
        <v>1746</v>
      </c>
    </row>
    <row r="18" spans="1:15" x14ac:dyDescent="0.25">
      <c r="A18" s="1">
        <v>17</v>
      </c>
      <c r="B18" s="1" t="s">
        <v>2714</v>
      </c>
      <c r="C18" s="10">
        <v>44532</v>
      </c>
      <c r="D18" s="22">
        <v>0</v>
      </c>
      <c r="E18" s="17" t="s">
        <v>4006</v>
      </c>
      <c r="F18" s="15">
        <v>24</v>
      </c>
      <c r="G18" s="2">
        <v>6.6</v>
      </c>
      <c r="H18" s="3">
        <v>17.899999999999999</v>
      </c>
      <c r="I18" s="2">
        <v>2.7</v>
      </c>
      <c r="J18" s="2">
        <v>3.8999999999999995</v>
      </c>
      <c r="K18" s="1">
        <v>1</v>
      </c>
      <c r="L18" s="2">
        <v>3.8999999999999995</v>
      </c>
      <c r="M18" s="2" t="s">
        <v>1746</v>
      </c>
      <c r="N18" s="2" t="s">
        <v>1746</v>
      </c>
      <c r="O18" s="105" t="s">
        <v>1746</v>
      </c>
    </row>
    <row r="19" spans="1:15" x14ac:dyDescent="0.25">
      <c r="A19" s="1">
        <v>18</v>
      </c>
      <c r="B19" s="1" t="s">
        <v>2714</v>
      </c>
      <c r="C19" s="10">
        <v>44533</v>
      </c>
      <c r="D19" s="22">
        <v>0</v>
      </c>
      <c r="E19" s="17" t="s">
        <v>4006</v>
      </c>
      <c r="F19" s="15">
        <v>24</v>
      </c>
      <c r="G19" s="2">
        <v>6.6</v>
      </c>
      <c r="H19" s="3">
        <v>17.8</v>
      </c>
      <c r="I19" s="2">
        <v>2.7</v>
      </c>
      <c r="J19" s="2">
        <v>3.8999999999999995</v>
      </c>
      <c r="K19" s="1">
        <v>1</v>
      </c>
      <c r="L19" s="2">
        <v>3.8999999999999995</v>
      </c>
      <c r="M19" s="2" t="s">
        <v>1746</v>
      </c>
      <c r="N19" s="2" t="s">
        <v>1746</v>
      </c>
      <c r="O19" s="105" t="s">
        <v>1746</v>
      </c>
    </row>
    <row r="20" spans="1:15" x14ac:dyDescent="0.25">
      <c r="A20" s="1">
        <v>19</v>
      </c>
      <c r="B20" s="1" t="s">
        <v>2714</v>
      </c>
      <c r="C20" s="10">
        <v>44534</v>
      </c>
      <c r="D20" s="22">
        <v>0</v>
      </c>
      <c r="E20" s="17" t="s">
        <v>4006</v>
      </c>
      <c r="F20" s="15">
        <v>24</v>
      </c>
      <c r="G20" s="2">
        <v>6.6</v>
      </c>
      <c r="H20" s="3">
        <v>17.2</v>
      </c>
      <c r="I20" s="2">
        <v>2.7</v>
      </c>
      <c r="J20" s="2">
        <v>3.8999999999999995</v>
      </c>
      <c r="K20" s="1">
        <v>1</v>
      </c>
      <c r="L20" s="2">
        <v>3.8999999999999995</v>
      </c>
      <c r="M20" s="2" t="s">
        <v>1746</v>
      </c>
      <c r="N20" s="2" t="s">
        <v>1746</v>
      </c>
      <c r="O20" s="105" t="s">
        <v>1746</v>
      </c>
    </row>
    <row r="21" spans="1:15" x14ac:dyDescent="0.25">
      <c r="A21" s="1">
        <v>20</v>
      </c>
      <c r="B21" s="1" t="s">
        <v>2714</v>
      </c>
      <c r="C21" s="10">
        <v>44535</v>
      </c>
      <c r="D21" s="22">
        <v>0</v>
      </c>
      <c r="E21" s="17" t="s">
        <v>4006</v>
      </c>
      <c r="F21" s="15">
        <v>24</v>
      </c>
      <c r="G21" s="2">
        <v>6.5</v>
      </c>
      <c r="H21" s="3">
        <v>17</v>
      </c>
      <c r="I21" s="2">
        <v>2.7</v>
      </c>
      <c r="J21" s="2">
        <v>3.8</v>
      </c>
      <c r="K21" s="1">
        <v>1</v>
      </c>
      <c r="L21" s="2">
        <v>3.8</v>
      </c>
      <c r="M21" s="2" t="s">
        <v>1746</v>
      </c>
      <c r="N21" s="2" t="s">
        <v>1746</v>
      </c>
      <c r="O21" s="105" t="s">
        <v>1746</v>
      </c>
    </row>
    <row r="22" spans="1:15" x14ac:dyDescent="0.25">
      <c r="A22" s="1">
        <v>21</v>
      </c>
      <c r="B22" s="1" t="s">
        <v>2714</v>
      </c>
      <c r="C22" s="10">
        <v>44536</v>
      </c>
      <c r="D22" s="22">
        <v>0</v>
      </c>
      <c r="E22" s="17" t="s">
        <v>4006</v>
      </c>
      <c r="F22" s="15">
        <v>24</v>
      </c>
      <c r="G22" s="2">
        <v>6.6</v>
      </c>
      <c r="H22" s="3">
        <v>17.2</v>
      </c>
      <c r="I22" s="2">
        <v>2.7</v>
      </c>
      <c r="J22" s="2">
        <v>3.8999999999999995</v>
      </c>
      <c r="K22" s="1">
        <v>1</v>
      </c>
      <c r="L22" s="2">
        <v>3.8999999999999995</v>
      </c>
      <c r="M22" s="2" t="s">
        <v>1746</v>
      </c>
      <c r="N22" s="2" t="s">
        <v>1746</v>
      </c>
      <c r="O22" s="105" t="s">
        <v>1746</v>
      </c>
    </row>
    <row r="23" spans="1:15" x14ac:dyDescent="0.25">
      <c r="A23" s="1">
        <v>22</v>
      </c>
      <c r="B23" s="1" t="s">
        <v>2714</v>
      </c>
      <c r="C23" s="10">
        <v>44537</v>
      </c>
      <c r="D23" s="22">
        <v>0</v>
      </c>
      <c r="E23" s="17" t="s">
        <v>4006</v>
      </c>
      <c r="F23" s="15">
        <v>24</v>
      </c>
      <c r="G23" s="2">
        <v>6.5</v>
      </c>
      <c r="H23" s="3">
        <v>17.3</v>
      </c>
      <c r="I23" s="2">
        <v>2.7</v>
      </c>
      <c r="J23" s="2">
        <v>3.8</v>
      </c>
      <c r="K23" s="1">
        <v>1</v>
      </c>
      <c r="L23" s="2">
        <v>3.8</v>
      </c>
      <c r="M23" s="2" t="s">
        <v>1746</v>
      </c>
      <c r="N23" s="2" t="s">
        <v>1746</v>
      </c>
      <c r="O23" s="105" t="s">
        <v>1746</v>
      </c>
    </row>
    <row r="24" spans="1:15" x14ac:dyDescent="0.25">
      <c r="A24" s="1">
        <v>23</v>
      </c>
      <c r="B24" s="1" t="s">
        <v>2714</v>
      </c>
      <c r="C24" s="10">
        <v>44538</v>
      </c>
      <c r="D24" s="22">
        <v>0</v>
      </c>
      <c r="E24" s="17" t="s">
        <v>4006</v>
      </c>
      <c r="F24" s="15">
        <v>24</v>
      </c>
      <c r="G24" s="2">
        <v>6.5</v>
      </c>
      <c r="H24" s="3">
        <v>17.2</v>
      </c>
      <c r="I24" s="2">
        <v>2.8</v>
      </c>
      <c r="J24" s="2">
        <v>3.7</v>
      </c>
      <c r="K24" s="1">
        <v>1</v>
      </c>
      <c r="L24" s="2">
        <v>3.7</v>
      </c>
      <c r="M24" s="2" t="s">
        <v>1746</v>
      </c>
      <c r="N24" s="2" t="s">
        <v>1746</v>
      </c>
      <c r="O24" s="105" t="s">
        <v>1746</v>
      </c>
    </row>
    <row r="25" spans="1:15" x14ac:dyDescent="0.25">
      <c r="A25" s="1">
        <v>24</v>
      </c>
      <c r="B25" s="1" t="s">
        <v>2714</v>
      </c>
      <c r="C25" s="10">
        <v>44539</v>
      </c>
      <c r="D25" s="22">
        <v>0</v>
      </c>
      <c r="E25" s="17" t="s">
        <v>4006</v>
      </c>
      <c r="F25" s="15">
        <v>24</v>
      </c>
      <c r="G25" s="2">
        <v>6.5</v>
      </c>
      <c r="H25" s="3">
        <v>17.2</v>
      </c>
      <c r="I25" s="2">
        <v>2.8</v>
      </c>
      <c r="J25" s="2">
        <v>3.7</v>
      </c>
      <c r="K25" s="1">
        <v>1</v>
      </c>
      <c r="L25" s="2">
        <v>3.7</v>
      </c>
      <c r="M25" s="2" t="s">
        <v>1746</v>
      </c>
      <c r="N25" s="2" t="s">
        <v>1746</v>
      </c>
      <c r="O25" s="105" t="s">
        <v>1746</v>
      </c>
    </row>
    <row r="26" spans="1:15" x14ac:dyDescent="0.25">
      <c r="A26" s="1">
        <v>25</v>
      </c>
      <c r="B26" s="1" t="s">
        <v>2714</v>
      </c>
      <c r="C26" s="10">
        <v>44540</v>
      </c>
      <c r="D26" s="22">
        <v>0</v>
      </c>
      <c r="E26" s="17" t="s">
        <v>4006</v>
      </c>
      <c r="F26" s="15">
        <v>24</v>
      </c>
      <c r="G26" s="2">
        <v>6.4</v>
      </c>
      <c r="H26" s="3">
        <v>17</v>
      </c>
      <c r="I26" s="2">
        <v>2.9</v>
      </c>
      <c r="J26" s="2">
        <v>3.5000000000000004</v>
      </c>
      <c r="K26" s="1">
        <v>1</v>
      </c>
      <c r="L26" s="2">
        <v>3.5000000000000004</v>
      </c>
      <c r="M26" s="2" t="s">
        <v>1746</v>
      </c>
      <c r="N26" s="2" t="s">
        <v>1746</v>
      </c>
      <c r="O26" s="105" t="s">
        <v>1746</v>
      </c>
    </row>
    <row r="27" spans="1:15" x14ac:dyDescent="0.25">
      <c r="A27" s="1">
        <v>26</v>
      </c>
      <c r="B27" s="1" t="s">
        <v>2714</v>
      </c>
      <c r="C27" s="10">
        <v>44541</v>
      </c>
      <c r="D27" s="22">
        <v>0</v>
      </c>
      <c r="E27" s="17" t="s">
        <v>4006</v>
      </c>
      <c r="F27" s="15">
        <v>24</v>
      </c>
      <c r="G27" s="2">
        <v>6.7</v>
      </c>
      <c r="H27" s="3">
        <v>17.8</v>
      </c>
      <c r="I27" s="2">
        <v>3.29</v>
      </c>
      <c r="J27" s="2">
        <v>3.41</v>
      </c>
      <c r="K27" s="1">
        <v>1</v>
      </c>
      <c r="L27" s="2">
        <v>3.41</v>
      </c>
      <c r="M27" s="2" t="s">
        <v>1746</v>
      </c>
      <c r="N27" s="2" t="s">
        <v>1746</v>
      </c>
      <c r="O27" s="105" t="s">
        <v>1746</v>
      </c>
    </row>
    <row r="28" spans="1:15" x14ac:dyDescent="0.25">
      <c r="A28" s="1">
        <v>27</v>
      </c>
      <c r="B28" s="1" t="s">
        <v>2714</v>
      </c>
      <c r="C28" s="10">
        <v>44542</v>
      </c>
      <c r="D28" s="22">
        <v>0</v>
      </c>
      <c r="E28" s="17" t="s">
        <v>4006</v>
      </c>
      <c r="F28" s="15">
        <v>24</v>
      </c>
      <c r="G28" s="2">
        <v>6.7</v>
      </c>
      <c r="H28" s="3">
        <v>17.3</v>
      </c>
      <c r="I28" s="2">
        <v>3.2</v>
      </c>
      <c r="J28" s="2">
        <v>3.5</v>
      </c>
      <c r="K28" s="1">
        <v>1</v>
      </c>
      <c r="L28" s="2">
        <v>3.5</v>
      </c>
      <c r="M28" s="2" t="s">
        <v>1746</v>
      </c>
      <c r="N28" s="2" t="s">
        <v>1746</v>
      </c>
      <c r="O28" s="105" t="s">
        <v>1746</v>
      </c>
    </row>
    <row r="29" spans="1:15" x14ac:dyDescent="0.25">
      <c r="A29" s="1">
        <v>28</v>
      </c>
      <c r="B29" s="1" t="s">
        <v>2714</v>
      </c>
      <c r="C29" s="10">
        <v>44543</v>
      </c>
      <c r="D29" s="22">
        <v>0</v>
      </c>
      <c r="E29" s="17" t="s">
        <v>4006</v>
      </c>
      <c r="F29" s="15">
        <v>24</v>
      </c>
      <c r="G29" s="2">
        <v>6.6</v>
      </c>
      <c r="H29" s="3">
        <v>17.2</v>
      </c>
      <c r="I29" s="2">
        <v>3.2</v>
      </c>
      <c r="J29" s="2">
        <v>3.3999999999999995</v>
      </c>
      <c r="K29" s="1">
        <v>1</v>
      </c>
      <c r="L29" s="2">
        <v>3.3999999999999995</v>
      </c>
      <c r="M29" s="2" t="s">
        <v>1746</v>
      </c>
      <c r="N29" s="2" t="s">
        <v>1746</v>
      </c>
      <c r="O29" s="105" t="s">
        <v>1746</v>
      </c>
    </row>
    <row r="30" spans="1:15" ht="22.5" customHeight="1" x14ac:dyDescent="0.25">
      <c r="A30" s="1">
        <v>29</v>
      </c>
      <c r="B30" s="1" t="s">
        <v>2714</v>
      </c>
      <c r="C30" s="10">
        <v>44544</v>
      </c>
      <c r="D30" s="22">
        <v>0</v>
      </c>
      <c r="E30" s="17" t="s">
        <v>4006</v>
      </c>
      <c r="F30" s="15">
        <v>24</v>
      </c>
      <c r="G30" s="2">
        <v>5.6</v>
      </c>
      <c r="H30" s="3">
        <v>14.1</v>
      </c>
      <c r="I30" s="2">
        <v>2.09</v>
      </c>
      <c r="J30" s="2">
        <v>3.51</v>
      </c>
      <c r="K30" s="1">
        <v>1</v>
      </c>
      <c r="L30" s="2">
        <v>3.51</v>
      </c>
      <c r="M30" s="2" t="s">
        <v>1746</v>
      </c>
      <c r="N30" s="2" t="s">
        <v>1746</v>
      </c>
      <c r="O30" s="11" t="s">
        <v>4121</v>
      </c>
    </row>
    <row r="31" spans="1:15" x14ac:dyDescent="0.25">
      <c r="A31" s="1">
        <v>30</v>
      </c>
      <c r="B31" s="1" t="s">
        <v>2714</v>
      </c>
      <c r="C31" s="10">
        <v>44545</v>
      </c>
      <c r="D31" s="22">
        <v>0</v>
      </c>
      <c r="E31" s="17" t="s">
        <v>4006</v>
      </c>
      <c r="F31" s="15">
        <v>24</v>
      </c>
      <c r="G31" s="2">
        <v>6.6</v>
      </c>
      <c r="H31" s="3">
        <v>17.600000000000001</v>
      </c>
      <c r="I31" s="2">
        <v>2.88</v>
      </c>
      <c r="J31" s="2">
        <v>3.7199999999999998</v>
      </c>
      <c r="K31" s="1">
        <v>1</v>
      </c>
      <c r="L31" s="2">
        <v>3.7199999999999998</v>
      </c>
      <c r="M31" s="2" t="s">
        <v>1746</v>
      </c>
      <c r="N31" s="2" t="s">
        <v>1746</v>
      </c>
      <c r="O31" s="105" t="s">
        <v>1746</v>
      </c>
    </row>
    <row r="32" spans="1:15" x14ac:dyDescent="0.25">
      <c r="A32" s="1">
        <v>31</v>
      </c>
      <c r="B32" s="1" t="s">
        <v>2714</v>
      </c>
      <c r="C32" s="10">
        <v>44546</v>
      </c>
      <c r="D32" s="22">
        <v>0</v>
      </c>
      <c r="E32" s="17" t="s">
        <v>4006</v>
      </c>
      <c r="F32" s="15">
        <v>24</v>
      </c>
      <c r="G32" s="2">
        <v>6.3</v>
      </c>
      <c r="H32" s="3">
        <v>16.899999999999999</v>
      </c>
      <c r="I32" s="2">
        <v>2.85</v>
      </c>
      <c r="J32" s="2">
        <v>3.4499999999999997</v>
      </c>
      <c r="K32" s="1">
        <v>1</v>
      </c>
      <c r="L32" s="2">
        <v>3.4499999999999997</v>
      </c>
      <c r="M32" s="2" t="s">
        <v>1746</v>
      </c>
      <c r="N32" s="2" t="s">
        <v>1746</v>
      </c>
      <c r="O32" s="105" t="s">
        <v>1746</v>
      </c>
    </row>
    <row r="33" spans="1:15" x14ac:dyDescent="0.25">
      <c r="A33" s="1">
        <v>32</v>
      </c>
      <c r="B33" s="1" t="s">
        <v>2714</v>
      </c>
      <c r="C33" s="10">
        <v>44547</v>
      </c>
      <c r="D33" s="22">
        <v>0</v>
      </c>
      <c r="E33" s="17" t="s">
        <v>4006</v>
      </c>
      <c r="F33" s="15">
        <v>24</v>
      </c>
      <c r="G33" s="2">
        <v>6.3</v>
      </c>
      <c r="H33" s="3">
        <v>16.8</v>
      </c>
      <c r="I33" s="2">
        <v>2.89</v>
      </c>
      <c r="J33" s="2">
        <v>3.4099999999999997</v>
      </c>
      <c r="K33" s="1">
        <v>1</v>
      </c>
      <c r="L33" s="2">
        <v>3.4099999999999997</v>
      </c>
      <c r="M33" s="2" t="s">
        <v>1746</v>
      </c>
      <c r="N33" s="2" t="s">
        <v>1746</v>
      </c>
      <c r="O33" s="105" t="s">
        <v>1746</v>
      </c>
    </row>
    <row r="34" spans="1:15" x14ac:dyDescent="0.25">
      <c r="A34" s="1">
        <v>33</v>
      </c>
      <c r="B34" s="1" t="s">
        <v>2714</v>
      </c>
      <c r="C34" s="10">
        <v>44548</v>
      </c>
      <c r="D34" s="22">
        <v>0</v>
      </c>
      <c r="E34" s="17" t="s">
        <v>4006</v>
      </c>
      <c r="F34" s="15">
        <v>24</v>
      </c>
      <c r="G34" s="2">
        <v>6.4</v>
      </c>
      <c r="H34" s="3">
        <v>16.8</v>
      </c>
      <c r="I34" s="2">
        <v>2.9</v>
      </c>
      <c r="J34" s="2">
        <v>3.5000000000000004</v>
      </c>
      <c r="K34" s="1">
        <v>1</v>
      </c>
      <c r="L34" s="2">
        <v>3.5000000000000004</v>
      </c>
      <c r="M34" s="2" t="s">
        <v>1746</v>
      </c>
      <c r="N34" s="2" t="s">
        <v>1746</v>
      </c>
      <c r="O34" s="105" t="s">
        <v>1746</v>
      </c>
    </row>
    <row r="35" spans="1:15" x14ac:dyDescent="0.25">
      <c r="A35" s="1">
        <v>34</v>
      </c>
      <c r="B35" s="1" t="s">
        <v>2714</v>
      </c>
      <c r="C35" s="10">
        <v>44549</v>
      </c>
      <c r="D35" s="22">
        <v>0</v>
      </c>
      <c r="E35" s="17" t="s">
        <v>4006</v>
      </c>
      <c r="F35" s="15">
        <v>24</v>
      </c>
      <c r="G35" s="2">
        <v>6.2</v>
      </c>
      <c r="H35" s="3">
        <v>16.5</v>
      </c>
      <c r="I35" s="2">
        <v>2.88</v>
      </c>
      <c r="J35" s="2">
        <v>3.3200000000000003</v>
      </c>
      <c r="K35" s="1">
        <v>1</v>
      </c>
      <c r="L35" s="2">
        <v>3.3200000000000003</v>
      </c>
      <c r="M35" s="2" t="s">
        <v>1746</v>
      </c>
      <c r="N35" s="2" t="s">
        <v>1746</v>
      </c>
      <c r="O35" s="105" t="s">
        <v>1746</v>
      </c>
    </row>
    <row r="36" spans="1:15" x14ac:dyDescent="0.25">
      <c r="A36" s="1">
        <v>35</v>
      </c>
      <c r="B36" s="1" t="s">
        <v>2714</v>
      </c>
      <c r="C36" s="10">
        <v>44550</v>
      </c>
      <c r="D36" s="22">
        <v>0</v>
      </c>
      <c r="E36" s="17" t="s">
        <v>4006</v>
      </c>
      <c r="F36" s="15">
        <v>24</v>
      </c>
      <c r="G36" s="2">
        <v>6.2</v>
      </c>
      <c r="H36" s="3">
        <v>16.2</v>
      </c>
      <c r="I36" s="2">
        <v>2.88</v>
      </c>
      <c r="J36" s="2">
        <v>3.3200000000000003</v>
      </c>
      <c r="K36" s="1">
        <v>1</v>
      </c>
      <c r="L36" s="2">
        <v>3.3200000000000003</v>
      </c>
      <c r="M36" s="2" t="s">
        <v>1746</v>
      </c>
      <c r="N36" s="2" t="s">
        <v>1746</v>
      </c>
      <c r="O36" s="105" t="s">
        <v>1746</v>
      </c>
    </row>
    <row r="37" spans="1:15" x14ac:dyDescent="0.25">
      <c r="A37" s="1">
        <v>36</v>
      </c>
      <c r="B37" s="1" t="s">
        <v>2714</v>
      </c>
      <c r="C37" s="10">
        <v>44551</v>
      </c>
      <c r="D37" s="22">
        <v>0</v>
      </c>
      <c r="E37" s="17" t="s">
        <v>4006</v>
      </c>
      <c r="F37" s="15">
        <v>24</v>
      </c>
      <c r="G37" s="2">
        <v>6.2</v>
      </c>
      <c r="H37" s="3">
        <v>16</v>
      </c>
      <c r="I37" s="2">
        <v>2.87</v>
      </c>
      <c r="J37" s="2">
        <v>3.33</v>
      </c>
      <c r="K37" s="1">
        <v>1</v>
      </c>
      <c r="L37" s="2">
        <v>3.33</v>
      </c>
      <c r="M37" s="2" t="s">
        <v>1746</v>
      </c>
      <c r="N37" s="2" t="s">
        <v>1746</v>
      </c>
      <c r="O37" s="105" t="s">
        <v>1746</v>
      </c>
    </row>
    <row r="38" spans="1:15" x14ac:dyDescent="0.25">
      <c r="A38" s="1">
        <v>37</v>
      </c>
      <c r="B38" s="1" t="s">
        <v>2714</v>
      </c>
      <c r="C38" s="10">
        <v>44552</v>
      </c>
      <c r="D38" s="22">
        <v>0</v>
      </c>
      <c r="E38" s="17" t="s">
        <v>4006</v>
      </c>
      <c r="F38" s="15">
        <v>24</v>
      </c>
      <c r="G38" s="2">
        <v>6.2</v>
      </c>
      <c r="H38" s="3">
        <v>16.2</v>
      </c>
      <c r="I38" s="2">
        <v>2.88</v>
      </c>
      <c r="J38" s="2">
        <v>3.3200000000000003</v>
      </c>
      <c r="K38" s="1">
        <v>1</v>
      </c>
      <c r="L38" s="2">
        <v>3.3200000000000003</v>
      </c>
      <c r="M38" s="2" t="s">
        <v>1746</v>
      </c>
      <c r="N38" s="2" t="s">
        <v>1746</v>
      </c>
      <c r="O38" s="105" t="s">
        <v>1746</v>
      </c>
    </row>
    <row r="39" spans="1:15" x14ac:dyDescent="0.25">
      <c r="A39" s="1">
        <v>38</v>
      </c>
      <c r="B39" s="1" t="s">
        <v>2714</v>
      </c>
      <c r="C39" s="10">
        <v>44553</v>
      </c>
      <c r="D39" s="22">
        <v>0</v>
      </c>
      <c r="E39" s="17" t="s">
        <v>4006</v>
      </c>
      <c r="F39" s="15">
        <v>24</v>
      </c>
      <c r="G39" s="2">
        <v>6</v>
      </c>
      <c r="H39" s="3">
        <v>15.9</v>
      </c>
      <c r="I39" s="2">
        <v>2.89</v>
      </c>
      <c r="J39" s="2">
        <v>3.11</v>
      </c>
      <c r="K39" s="1">
        <v>1</v>
      </c>
      <c r="L39" s="2">
        <v>3.11</v>
      </c>
      <c r="M39" s="2" t="s">
        <v>1746</v>
      </c>
      <c r="N39" s="2" t="s">
        <v>1746</v>
      </c>
      <c r="O39" s="105" t="s">
        <v>1746</v>
      </c>
    </row>
    <row r="40" spans="1:15" x14ac:dyDescent="0.25">
      <c r="A40" s="1">
        <v>39</v>
      </c>
      <c r="B40" s="1" t="s">
        <v>2714</v>
      </c>
      <c r="C40" s="10">
        <v>44554</v>
      </c>
      <c r="D40" s="22">
        <v>0</v>
      </c>
      <c r="E40" s="17" t="s">
        <v>4006</v>
      </c>
      <c r="F40" s="15">
        <v>24</v>
      </c>
      <c r="G40" s="2">
        <v>6.3</v>
      </c>
      <c r="H40" s="3">
        <v>16.3</v>
      </c>
      <c r="I40" s="2">
        <v>2.89</v>
      </c>
      <c r="J40" s="2">
        <v>3.4099999999999997</v>
      </c>
      <c r="K40" s="1">
        <v>1</v>
      </c>
      <c r="L40" s="2">
        <v>3.4099999999999997</v>
      </c>
      <c r="M40" s="2" t="s">
        <v>1746</v>
      </c>
      <c r="N40" s="2" t="s">
        <v>1746</v>
      </c>
      <c r="O40" s="105" t="s">
        <v>1746</v>
      </c>
    </row>
    <row r="41" spans="1:15" x14ac:dyDescent="0.25">
      <c r="A41" s="1">
        <v>40</v>
      </c>
      <c r="B41" s="1" t="s">
        <v>2714</v>
      </c>
      <c r="C41" s="10">
        <v>44555</v>
      </c>
      <c r="D41" s="22">
        <v>0</v>
      </c>
      <c r="E41" s="17" t="s">
        <v>4006</v>
      </c>
      <c r="F41" s="15">
        <v>24</v>
      </c>
      <c r="G41" s="2">
        <v>6</v>
      </c>
      <c r="H41" s="3">
        <v>15.9</v>
      </c>
      <c r="I41" s="2">
        <v>2.9</v>
      </c>
      <c r="J41" s="2">
        <v>3.1</v>
      </c>
      <c r="K41" s="1">
        <v>1</v>
      </c>
      <c r="L41" s="2">
        <v>3.1</v>
      </c>
      <c r="M41" s="2" t="s">
        <v>1746</v>
      </c>
      <c r="N41" s="2" t="s">
        <v>1746</v>
      </c>
      <c r="O41" s="105" t="s">
        <v>1746</v>
      </c>
    </row>
    <row r="42" spans="1:15" x14ac:dyDescent="0.25">
      <c r="A42" s="1">
        <v>41</v>
      </c>
      <c r="B42" s="1" t="s">
        <v>2714</v>
      </c>
      <c r="C42" s="10">
        <v>44556</v>
      </c>
      <c r="D42" s="22">
        <v>0</v>
      </c>
      <c r="E42" s="17" t="s">
        <v>4006</v>
      </c>
      <c r="F42" s="15">
        <v>24</v>
      </c>
      <c r="G42" s="2">
        <v>6.1</v>
      </c>
      <c r="H42" s="3">
        <v>15.9</v>
      </c>
      <c r="I42" s="2">
        <v>2.91</v>
      </c>
      <c r="J42" s="2">
        <v>3.1899999999999995</v>
      </c>
      <c r="K42" s="1">
        <v>1</v>
      </c>
      <c r="L42" s="2">
        <v>3.1899999999999995</v>
      </c>
      <c r="M42" s="2" t="s">
        <v>1746</v>
      </c>
      <c r="N42" s="2" t="s">
        <v>1746</v>
      </c>
      <c r="O42" s="105" t="s">
        <v>1746</v>
      </c>
    </row>
    <row r="43" spans="1:15" x14ac:dyDescent="0.25">
      <c r="A43" s="1">
        <v>42</v>
      </c>
      <c r="B43" s="1" t="s">
        <v>2714</v>
      </c>
      <c r="C43" s="10">
        <v>44557</v>
      </c>
      <c r="D43" s="22">
        <v>0</v>
      </c>
      <c r="E43" s="17" t="s">
        <v>4006</v>
      </c>
      <c r="F43" s="15">
        <v>24</v>
      </c>
      <c r="G43" s="2">
        <v>6.1</v>
      </c>
      <c r="H43" s="3">
        <v>15.6</v>
      </c>
      <c r="I43" s="2">
        <v>2.96</v>
      </c>
      <c r="J43" s="2">
        <v>3.1399999999999997</v>
      </c>
      <c r="K43" s="1">
        <v>1</v>
      </c>
      <c r="L43" s="2">
        <v>3.1399999999999997</v>
      </c>
      <c r="M43" s="2" t="s">
        <v>1746</v>
      </c>
      <c r="N43" s="2" t="s">
        <v>1746</v>
      </c>
      <c r="O43" s="105" t="s">
        <v>1746</v>
      </c>
    </row>
    <row r="44" spans="1:15" x14ac:dyDescent="0.25">
      <c r="A44" s="1">
        <v>43</v>
      </c>
      <c r="B44" s="1" t="s">
        <v>2714</v>
      </c>
      <c r="C44" s="10">
        <v>44558</v>
      </c>
      <c r="D44" s="22">
        <v>0</v>
      </c>
      <c r="E44" s="17" t="s">
        <v>4006</v>
      </c>
      <c r="F44" s="15">
        <v>24</v>
      </c>
      <c r="G44" s="2">
        <v>6.1</v>
      </c>
      <c r="H44" s="3">
        <v>15.5</v>
      </c>
      <c r="I44" s="2">
        <v>2.97</v>
      </c>
      <c r="J44" s="2">
        <v>3.1299999999999994</v>
      </c>
      <c r="K44" s="1">
        <v>1</v>
      </c>
      <c r="L44" s="2">
        <v>3.1299999999999994</v>
      </c>
      <c r="M44" s="2" t="s">
        <v>1746</v>
      </c>
      <c r="N44" s="2" t="s">
        <v>1746</v>
      </c>
      <c r="O44" s="105" t="s">
        <v>1746</v>
      </c>
    </row>
    <row r="45" spans="1:15" x14ac:dyDescent="0.25">
      <c r="A45" s="1">
        <v>44</v>
      </c>
      <c r="B45" s="1" t="s">
        <v>2714</v>
      </c>
      <c r="C45" s="10">
        <v>44559</v>
      </c>
      <c r="D45" s="22">
        <v>0</v>
      </c>
      <c r="E45" s="17" t="s">
        <v>4006</v>
      </c>
      <c r="F45" s="15">
        <v>24</v>
      </c>
      <c r="G45" s="2">
        <v>6</v>
      </c>
      <c r="H45" s="3">
        <v>15.5</v>
      </c>
      <c r="I45" s="2">
        <v>2.96</v>
      </c>
      <c r="J45" s="2">
        <v>3.04</v>
      </c>
      <c r="K45" s="1">
        <v>1</v>
      </c>
      <c r="L45" s="2">
        <v>3.04</v>
      </c>
      <c r="M45" s="2" t="s">
        <v>1746</v>
      </c>
      <c r="N45" s="2" t="s">
        <v>1746</v>
      </c>
      <c r="O45" s="105" t="s">
        <v>1746</v>
      </c>
    </row>
    <row r="46" spans="1:15" x14ac:dyDescent="0.25">
      <c r="A46" s="1">
        <v>45</v>
      </c>
      <c r="B46" s="1" t="s">
        <v>2714</v>
      </c>
      <c r="C46" s="10">
        <v>44560</v>
      </c>
      <c r="D46" s="22">
        <v>0</v>
      </c>
      <c r="E46" s="17" t="s">
        <v>4006</v>
      </c>
      <c r="F46" s="15">
        <v>24</v>
      </c>
      <c r="G46" s="2">
        <v>6.1</v>
      </c>
      <c r="H46" s="3">
        <v>15.6</v>
      </c>
      <c r="I46" s="2">
        <v>2.96</v>
      </c>
      <c r="J46" s="2">
        <v>3.1399999999999997</v>
      </c>
      <c r="K46" s="1">
        <v>1</v>
      </c>
      <c r="L46" s="2">
        <v>3.1399999999999997</v>
      </c>
      <c r="M46" s="2" t="s">
        <v>1746</v>
      </c>
      <c r="N46" s="2" t="s">
        <v>1746</v>
      </c>
      <c r="O46" s="105" t="s">
        <v>1746</v>
      </c>
    </row>
    <row r="47" spans="1:15" x14ac:dyDescent="0.25">
      <c r="A47" s="1">
        <v>46</v>
      </c>
      <c r="B47" s="1" t="s">
        <v>2714</v>
      </c>
      <c r="C47" s="10">
        <v>44561</v>
      </c>
      <c r="D47" s="22">
        <v>0</v>
      </c>
      <c r="E47" s="17" t="s">
        <v>4006</v>
      </c>
      <c r="F47" s="15">
        <v>24</v>
      </c>
      <c r="G47" s="2">
        <v>6.2</v>
      </c>
      <c r="H47" s="3">
        <v>15.5</v>
      </c>
      <c r="I47" s="2">
        <v>2.96</v>
      </c>
      <c r="J47" s="2">
        <v>3.24</v>
      </c>
      <c r="K47" s="1">
        <v>1</v>
      </c>
      <c r="L47" s="2">
        <v>3.24</v>
      </c>
      <c r="M47" s="2" t="s">
        <v>1746</v>
      </c>
      <c r="N47" s="2" t="s">
        <v>1746</v>
      </c>
      <c r="O47" s="105" t="s">
        <v>1746</v>
      </c>
    </row>
    <row r="48" spans="1:15" x14ac:dyDescent="0.25">
      <c r="A48" s="1">
        <v>47</v>
      </c>
      <c r="B48" s="1" t="s">
        <v>2714</v>
      </c>
      <c r="C48" s="10">
        <v>44562</v>
      </c>
      <c r="D48" s="22">
        <v>0</v>
      </c>
      <c r="E48" s="17" t="s">
        <v>2715</v>
      </c>
      <c r="F48" s="15">
        <v>24</v>
      </c>
      <c r="G48" s="2">
        <v>5.8</v>
      </c>
      <c r="H48" s="3">
        <v>15.4</v>
      </c>
      <c r="I48" s="2">
        <v>2.93</v>
      </c>
      <c r="J48" s="2">
        <f t="shared" ref="J48:J111" si="0">G48-I48</f>
        <v>2.8699999999999997</v>
      </c>
      <c r="K48" s="1">
        <v>1</v>
      </c>
      <c r="L48" s="2">
        <f>(G48-I48-D48)*K48</f>
        <v>2.8699999999999997</v>
      </c>
      <c r="M48" s="1">
        <v>1</v>
      </c>
      <c r="N48" s="2">
        <v>2.87</v>
      </c>
      <c r="O48" s="1" t="s">
        <v>1746</v>
      </c>
    </row>
    <row r="49" spans="1:15" x14ac:dyDescent="0.25">
      <c r="A49" s="1">
        <v>48</v>
      </c>
      <c r="B49" s="1" t="s">
        <v>2714</v>
      </c>
      <c r="C49" s="10">
        <v>44563</v>
      </c>
      <c r="D49" s="22">
        <v>0</v>
      </c>
      <c r="E49" s="17" t="s">
        <v>2715</v>
      </c>
      <c r="F49" s="15">
        <v>24</v>
      </c>
      <c r="G49" s="2">
        <v>5</v>
      </c>
      <c r="H49" s="3">
        <v>15.1</v>
      </c>
      <c r="I49" s="2">
        <v>2.91</v>
      </c>
      <c r="J49" s="2">
        <f t="shared" si="0"/>
        <v>2.09</v>
      </c>
      <c r="K49" s="1">
        <v>1</v>
      </c>
      <c r="L49" s="2">
        <f t="shared" ref="L49:L113" si="1">(G49-I49-D49)*K49</f>
        <v>2.09</v>
      </c>
      <c r="M49" s="1">
        <v>1</v>
      </c>
      <c r="N49" s="2">
        <v>3.09</v>
      </c>
      <c r="O49" s="1" t="s">
        <v>1746</v>
      </c>
    </row>
    <row r="50" spans="1:15" x14ac:dyDescent="0.25">
      <c r="A50" s="1">
        <v>49</v>
      </c>
      <c r="B50" s="1" t="s">
        <v>2714</v>
      </c>
      <c r="C50" s="10">
        <v>44564</v>
      </c>
      <c r="D50" s="22">
        <v>0</v>
      </c>
      <c r="E50" s="17" t="s">
        <v>2715</v>
      </c>
      <c r="F50" s="15">
        <v>24</v>
      </c>
      <c r="G50" s="2">
        <v>5</v>
      </c>
      <c r="H50" s="3">
        <v>15.3</v>
      </c>
      <c r="I50" s="2">
        <v>2.92</v>
      </c>
      <c r="J50" s="2">
        <f t="shared" si="0"/>
        <v>2.08</v>
      </c>
      <c r="K50" s="1">
        <v>1</v>
      </c>
      <c r="L50" s="2">
        <f t="shared" si="1"/>
        <v>2.08</v>
      </c>
      <c r="M50" s="1">
        <v>1</v>
      </c>
      <c r="N50" s="2">
        <v>3.08</v>
      </c>
      <c r="O50" s="1" t="s">
        <v>1746</v>
      </c>
    </row>
    <row r="51" spans="1:15" x14ac:dyDescent="0.25">
      <c r="A51" s="1">
        <v>50</v>
      </c>
      <c r="B51" s="1" t="s">
        <v>2714</v>
      </c>
      <c r="C51" s="10">
        <v>44565</v>
      </c>
      <c r="D51" s="22">
        <v>0</v>
      </c>
      <c r="E51" s="17" t="s">
        <v>2715</v>
      </c>
      <c r="F51" s="15">
        <v>24</v>
      </c>
      <c r="G51" s="2">
        <v>5</v>
      </c>
      <c r="H51" s="3">
        <v>15.2</v>
      </c>
      <c r="I51" s="2">
        <v>2.9</v>
      </c>
      <c r="J51" s="2">
        <f t="shared" si="0"/>
        <v>2.1</v>
      </c>
      <c r="K51" s="1">
        <v>1</v>
      </c>
      <c r="L51" s="2">
        <f t="shared" si="1"/>
        <v>2.1</v>
      </c>
      <c r="M51" s="1">
        <v>1</v>
      </c>
      <c r="N51" s="2">
        <v>3.1</v>
      </c>
      <c r="O51" s="1" t="s">
        <v>1746</v>
      </c>
    </row>
    <row r="52" spans="1:15" x14ac:dyDescent="0.25">
      <c r="A52" s="1">
        <v>51</v>
      </c>
      <c r="B52" s="1" t="s">
        <v>2714</v>
      </c>
      <c r="C52" s="10">
        <v>44566</v>
      </c>
      <c r="D52" s="22">
        <v>0</v>
      </c>
      <c r="E52" s="17" t="s">
        <v>2715</v>
      </c>
      <c r="F52" s="15">
        <v>24</v>
      </c>
      <c r="G52" s="2">
        <v>4.9000000000000004</v>
      </c>
      <c r="H52" s="3">
        <v>15.3</v>
      </c>
      <c r="I52" s="2">
        <v>2.89</v>
      </c>
      <c r="J52" s="2">
        <f t="shared" si="0"/>
        <v>2.0100000000000002</v>
      </c>
      <c r="K52" s="1">
        <v>1</v>
      </c>
      <c r="L52" s="2">
        <f t="shared" si="1"/>
        <v>2.0100000000000002</v>
      </c>
      <c r="M52" s="1">
        <v>1</v>
      </c>
      <c r="N52" s="2">
        <v>3.01</v>
      </c>
      <c r="O52" s="1" t="s">
        <v>1746</v>
      </c>
    </row>
    <row r="53" spans="1:15" x14ac:dyDescent="0.25">
      <c r="A53" s="1">
        <v>52</v>
      </c>
      <c r="B53" s="1" t="s">
        <v>2714</v>
      </c>
      <c r="C53" s="10">
        <v>44567</v>
      </c>
      <c r="D53" s="22">
        <v>0</v>
      </c>
      <c r="E53" s="1" t="s">
        <v>2716</v>
      </c>
      <c r="F53" s="15">
        <v>12</v>
      </c>
      <c r="G53" s="2">
        <v>3.71</v>
      </c>
      <c r="H53" s="3">
        <v>9.34</v>
      </c>
      <c r="I53" s="2">
        <v>1.44</v>
      </c>
      <c r="J53" s="2">
        <f t="shared" si="0"/>
        <v>2.27</v>
      </c>
      <c r="K53" s="1">
        <v>1</v>
      </c>
      <c r="L53" s="2">
        <f t="shared" si="1"/>
        <v>2.27</v>
      </c>
      <c r="M53" s="1">
        <v>5</v>
      </c>
      <c r="N53" s="2">
        <v>24.6203</v>
      </c>
      <c r="O53" s="1" t="s">
        <v>1746</v>
      </c>
    </row>
    <row r="54" spans="1:15" x14ac:dyDescent="0.25">
      <c r="A54" s="1">
        <v>53</v>
      </c>
      <c r="B54" s="1" t="s">
        <v>2717</v>
      </c>
      <c r="C54" s="10">
        <v>44567</v>
      </c>
      <c r="D54" s="22">
        <v>0</v>
      </c>
      <c r="E54" s="1" t="s">
        <v>1193</v>
      </c>
      <c r="F54" s="15">
        <v>3</v>
      </c>
      <c r="G54" s="2">
        <v>0.84</v>
      </c>
      <c r="H54" s="3">
        <v>1.85</v>
      </c>
      <c r="I54" s="2">
        <v>0.39</v>
      </c>
      <c r="J54" s="2">
        <f t="shared" si="0"/>
        <v>0.44999999999999996</v>
      </c>
      <c r="K54" s="1">
        <v>1</v>
      </c>
      <c r="L54" s="2">
        <f t="shared" si="1"/>
        <v>0.44999999999999996</v>
      </c>
      <c r="M54" s="1">
        <f>C69-C54</f>
        <v>17</v>
      </c>
      <c r="N54" s="2">
        <f>J54*M54</f>
        <v>7.6499999999999995</v>
      </c>
      <c r="O54" s="1" t="s">
        <v>1746</v>
      </c>
    </row>
    <row r="55" spans="1:15" x14ac:dyDescent="0.25">
      <c r="A55" s="1">
        <v>54</v>
      </c>
      <c r="B55" s="1" t="s">
        <v>2714</v>
      </c>
      <c r="C55" s="10">
        <v>44571</v>
      </c>
      <c r="D55" s="22">
        <v>0</v>
      </c>
      <c r="E55" s="17" t="s">
        <v>2550</v>
      </c>
      <c r="F55" s="15">
        <v>16</v>
      </c>
      <c r="G55" s="2">
        <v>3.52</v>
      </c>
      <c r="H55" s="3">
        <v>7.22</v>
      </c>
      <c r="I55" s="2">
        <v>1.827</v>
      </c>
      <c r="J55" s="2">
        <f t="shared" si="0"/>
        <v>1.6930000000000001</v>
      </c>
      <c r="K55" s="1">
        <v>1</v>
      </c>
      <c r="L55" s="2">
        <f t="shared" si="1"/>
        <v>1.6930000000000001</v>
      </c>
      <c r="M55" s="1">
        <v>1</v>
      </c>
      <c r="N55" s="2">
        <v>1.6930000000000001</v>
      </c>
      <c r="O55" s="1" t="s">
        <v>1746</v>
      </c>
    </row>
    <row r="56" spans="1:15" x14ac:dyDescent="0.25">
      <c r="A56" s="1">
        <v>55</v>
      </c>
      <c r="B56" s="1" t="s">
        <v>2714</v>
      </c>
      <c r="C56" s="10">
        <v>44572</v>
      </c>
      <c r="D56" s="22">
        <v>0</v>
      </c>
      <c r="E56" s="1" t="s">
        <v>2715</v>
      </c>
      <c r="F56" s="15">
        <v>24</v>
      </c>
      <c r="G56" s="2">
        <v>5</v>
      </c>
      <c r="H56" s="3">
        <v>12</v>
      </c>
      <c r="I56" s="2">
        <v>2.69</v>
      </c>
      <c r="J56" s="2">
        <f t="shared" si="0"/>
        <v>2.31</v>
      </c>
      <c r="K56" s="1">
        <v>1</v>
      </c>
      <c r="L56" s="2">
        <f t="shared" si="1"/>
        <v>2.31</v>
      </c>
      <c r="M56" s="1">
        <v>1</v>
      </c>
      <c r="N56" s="2">
        <v>3.31</v>
      </c>
      <c r="O56" s="1" t="s">
        <v>1746</v>
      </c>
    </row>
    <row r="57" spans="1:15" x14ac:dyDescent="0.25">
      <c r="A57" s="1">
        <v>56</v>
      </c>
      <c r="B57" s="1" t="s">
        <v>2714</v>
      </c>
      <c r="C57" s="10">
        <v>44573</v>
      </c>
      <c r="D57" s="22">
        <v>0</v>
      </c>
      <c r="E57" s="1" t="s">
        <v>2715</v>
      </c>
      <c r="F57" s="15">
        <v>24</v>
      </c>
      <c r="G57" s="2">
        <v>5.0999999999999996</v>
      </c>
      <c r="H57" s="3">
        <v>12.3</v>
      </c>
      <c r="I57" s="2">
        <v>2.67</v>
      </c>
      <c r="J57" s="2">
        <f t="shared" si="0"/>
        <v>2.4299999999999997</v>
      </c>
      <c r="K57" s="1">
        <v>1</v>
      </c>
      <c r="L57" s="2">
        <f t="shared" si="1"/>
        <v>2.4299999999999997</v>
      </c>
      <c r="M57" s="1">
        <v>1</v>
      </c>
      <c r="N57" s="2">
        <v>3.43</v>
      </c>
      <c r="O57" s="1" t="s">
        <v>1746</v>
      </c>
    </row>
    <row r="58" spans="1:15" x14ac:dyDescent="0.25">
      <c r="A58" s="1">
        <v>57</v>
      </c>
      <c r="B58" s="1" t="s">
        <v>2714</v>
      </c>
      <c r="C58" s="10">
        <v>44574</v>
      </c>
      <c r="D58" s="22">
        <v>0</v>
      </c>
      <c r="E58" s="1" t="s">
        <v>2715</v>
      </c>
      <c r="F58" s="15">
        <v>24</v>
      </c>
      <c r="G58" s="2">
        <v>4.97</v>
      </c>
      <c r="H58" s="3">
        <v>12.03</v>
      </c>
      <c r="I58" s="2">
        <v>2.64</v>
      </c>
      <c r="J58" s="2">
        <f t="shared" si="0"/>
        <v>2.3299999999999996</v>
      </c>
      <c r="K58" s="1">
        <v>1</v>
      </c>
      <c r="L58" s="2">
        <f t="shared" si="1"/>
        <v>2.3299999999999996</v>
      </c>
      <c r="M58" s="1">
        <v>1</v>
      </c>
      <c r="N58" s="2">
        <v>3.33</v>
      </c>
      <c r="O58" s="1" t="s">
        <v>1746</v>
      </c>
    </row>
    <row r="59" spans="1:15" x14ac:dyDescent="0.25">
      <c r="A59" s="1">
        <v>58</v>
      </c>
      <c r="B59" s="1" t="s">
        <v>2714</v>
      </c>
      <c r="C59" s="10">
        <v>44575</v>
      </c>
      <c r="D59" s="22">
        <v>0</v>
      </c>
      <c r="E59" s="1" t="s">
        <v>2715</v>
      </c>
      <c r="F59" s="15">
        <v>24</v>
      </c>
      <c r="G59" s="2">
        <v>5.14</v>
      </c>
      <c r="H59" s="3">
        <v>12.32</v>
      </c>
      <c r="I59" s="2">
        <v>2.68</v>
      </c>
      <c r="J59" s="2">
        <f t="shared" si="0"/>
        <v>2.4599999999999995</v>
      </c>
      <c r="K59" s="1">
        <v>1</v>
      </c>
      <c r="L59" s="2">
        <f t="shared" si="1"/>
        <v>2.4599999999999995</v>
      </c>
      <c r="M59" s="1">
        <v>1</v>
      </c>
      <c r="N59" s="2">
        <v>3.46</v>
      </c>
      <c r="O59" s="1" t="s">
        <v>1746</v>
      </c>
    </row>
    <row r="60" spans="1:15" x14ac:dyDescent="0.25">
      <c r="A60" s="1">
        <v>59</v>
      </c>
      <c r="B60" s="1" t="s">
        <v>2714</v>
      </c>
      <c r="C60" s="10">
        <v>44576</v>
      </c>
      <c r="D60" s="22">
        <v>0</v>
      </c>
      <c r="E60" s="1" t="s">
        <v>2715</v>
      </c>
      <c r="F60" s="15">
        <v>24</v>
      </c>
      <c r="G60" s="2">
        <v>5.9</v>
      </c>
      <c r="H60" s="3">
        <v>11.99</v>
      </c>
      <c r="I60" s="2">
        <v>2.68</v>
      </c>
      <c r="J60" s="2">
        <f t="shared" si="0"/>
        <v>3.22</v>
      </c>
      <c r="K60" s="1">
        <v>1</v>
      </c>
      <c r="L60" s="2">
        <f t="shared" si="1"/>
        <v>3.22</v>
      </c>
      <c r="M60" s="1">
        <v>1</v>
      </c>
      <c r="N60" s="2">
        <v>3.22</v>
      </c>
      <c r="O60" s="1" t="s">
        <v>1746</v>
      </c>
    </row>
    <row r="61" spans="1:15" x14ac:dyDescent="0.25">
      <c r="A61" s="1">
        <v>60</v>
      </c>
      <c r="B61" s="1" t="s">
        <v>2714</v>
      </c>
      <c r="C61" s="10">
        <v>44577</v>
      </c>
      <c r="D61" s="22">
        <v>0</v>
      </c>
      <c r="E61" s="1" t="s">
        <v>2715</v>
      </c>
      <c r="F61" s="15">
        <v>24</v>
      </c>
      <c r="G61" s="2">
        <v>5</v>
      </c>
      <c r="H61" s="3">
        <v>12.2</v>
      </c>
      <c r="I61" s="2">
        <v>2.66</v>
      </c>
      <c r="J61" s="2">
        <f t="shared" si="0"/>
        <v>2.34</v>
      </c>
      <c r="K61" s="1">
        <v>1</v>
      </c>
      <c r="L61" s="2">
        <f t="shared" si="1"/>
        <v>2.34</v>
      </c>
      <c r="M61" s="1">
        <v>1</v>
      </c>
      <c r="N61" s="2">
        <v>3.34</v>
      </c>
      <c r="O61" s="1" t="s">
        <v>1746</v>
      </c>
    </row>
    <row r="62" spans="1:15" x14ac:dyDescent="0.25">
      <c r="A62" s="1">
        <v>61</v>
      </c>
      <c r="B62" s="1" t="s">
        <v>2714</v>
      </c>
      <c r="C62" s="10">
        <v>44578</v>
      </c>
      <c r="D62" s="22">
        <v>0</v>
      </c>
      <c r="E62" s="1" t="s">
        <v>2715</v>
      </c>
      <c r="F62" s="15">
        <v>24</v>
      </c>
      <c r="G62" s="2">
        <v>4.9000000000000004</v>
      </c>
      <c r="H62" s="3">
        <v>12.2</v>
      </c>
      <c r="I62" s="2">
        <v>2.66</v>
      </c>
      <c r="J62" s="2">
        <f t="shared" si="0"/>
        <v>2.2400000000000002</v>
      </c>
      <c r="K62" s="1">
        <v>1</v>
      </c>
      <c r="L62" s="2">
        <f t="shared" si="1"/>
        <v>2.2400000000000002</v>
      </c>
      <c r="M62" s="1">
        <v>1</v>
      </c>
      <c r="N62" s="2">
        <v>3.24</v>
      </c>
      <c r="O62" s="1" t="s">
        <v>1746</v>
      </c>
    </row>
    <row r="63" spans="1:15" x14ac:dyDescent="0.25">
      <c r="A63" s="1">
        <v>62</v>
      </c>
      <c r="B63" s="1" t="s">
        <v>2714</v>
      </c>
      <c r="C63" s="10">
        <v>44579</v>
      </c>
      <c r="D63" s="22">
        <v>0</v>
      </c>
      <c r="E63" s="1" t="s">
        <v>2715</v>
      </c>
      <c r="F63" s="15">
        <v>24</v>
      </c>
      <c r="G63" s="2">
        <v>4.9000000000000004</v>
      </c>
      <c r="H63" s="3">
        <v>12.2</v>
      </c>
      <c r="I63" s="2">
        <v>2.66</v>
      </c>
      <c r="J63" s="2">
        <f t="shared" si="0"/>
        <v>2.2400000000000002</v>
      </c>
      <c r="K63" s="1">
        <v>1</v>
      </c>
      <c r="L63" s="2">
        <f t="shared" si="1"/>
        <v>2.2400000000000002</v>
      </c>
      <c r="M63" s="1">
        <v>1</v>
      </c>
      <c r="N63" s="2">
        <v>3.24</v>
      </c>
      <c r="O63" s="1" t="s">
        <v>1746</v>
      </c>
    </row>
    <row r="64" spans="1:15" x14ac:dyDescent="0.25">
      <c r="A64" s="1">
        <v>63</v>
      </c>
      <c r="B64" s="1" t="s">
        <v>2714</v>
      </c>
      <c r="C64" s="10">
        <v>44580</v>
      </c>
      <c r="D64" s="22">
        <v>0</v>
      </c>
      <c r="E64" s="1" t="s">
        <v>2715</v>
      </c>
      <c r="F64" s="15">
        <v>24</v>
      </c>
      <c r="G64" s="2">
        <v>4.9000000000000004</v>
      </c>
      <c r="H64" s="3">
        <v>12.1</v>
      </c>
      <c r="I64" s="2">
        <v>2.65</v>
      </c>
      <c r="J64" s="2">
        <f t="shared" si="0"/>
        <v>2.2500000000000004</v>
      </c>
      <c r="K64" s="1">
        <v>1</v>
      </c>
      <c r="L64" s="2">
        <f t="shared" si="1"/>
        <v>2.2500000000000004</v>
      </c>
      <c r="M64" s="1">
        <v>1</v>
      </c>
      <c r="N64" s="2">
        <v>3.25</v>
      </c>
      <c r="O64" s="1" t="s">
        <v>1746</v>
      </c>
    </row>
    <row r="65" spans="1:15" x14ac:dyDescent="0.25">
      <c r="A65" s="1">
        <v>64</v>
      </c>
      <c r="B65" s="1" t="s">
        <v>2714</v>
      </c>
      <c r="C65" s="10">
        <v>44581</v>
      </c>
      <c r="D65" s="22">
        <v>0</v>
      </c>
      <c r="E65" s="1" t="s">
        <v>2715</v>
      </c>
      <c r="F65" s="15">
        <v>24</v>
      </c>
      <c r="G65" s="2">
        <v>4.9000000000000004</v>
      </c>
      <c r="H65" s="3">
        <v>12.1</v>
      </c>
      <c r="I65" s="2">
        <v>2.65</v>
      </c>
      <c r="J65" s="2">
        <f t="shared" si="0"/>
        <v>2.2500000000000004</v>
      </c>
      <c r="K65" s="1">
        <v>1</v>
      </c>
      <c r="L65" s="2">
        <f t="shared" si="1"/>
        <v>2.2500000000000004</v>
      </c>
      <c r="M65" s="1">
        <v>1</v>
      </c>
      <c r="N65" s="2">
        <v>3.25</v>
      </c>
      <c r="O65" s="1" t="s">
        <v>1746</v>
      </c>
    </row>
    <row r="66" spans="1:15" x14ac:dyDescent="0.25">
      <c r="A66" s="1">
        <v>65</v>
      </c>
      <c r="B66" s="1" t="s">
        <v>2714</v>
      </c>
      <c r="C66" s="10">
        <v>44582</v>
      </c>
      <c r="D66" s="22">
        <v>0</v>
      </c>
      <c r="E66" s="1" t="s">
        <v>2715</v>
      </c>
      <c r="F66" s="15">
        <v>24</v>
      </c>
      <c r="G66" s="2">
        <v>4.8</v>
      </c>
      <c r="H66" s="3">
        <v>12.1</v>
      </c>
      <c r="I66" s="2">
        <v>2.61</v>
      </c>
      <c r="J66" s="2">
        <f t="shared" si="0"/>
        <v>2.19</v>
      </c>
      <c r="K66" s="1">
        <v>1</v>
      </c>
      <c r="L66" s="2">
        <f t="shared" si="1"/>
        <v>2.19</v>
      </c>
      <c r="M66" s="1">
        <v>1</v>
      </c>
      <c r="N66" s="2">
        <v>3.19</v>
      </c>
      <c r="O66" s="1" t="s">
        <v>1746</v>
      </c>
    </row>
    <row r="67" spans="1:15" x14ac:dyDescent="0.25">
      <c r="A67" s="1">
        <v>66</v>
      </c>
      <c r="B67" s="1" t="s">
        <v>2714</v>
      </c>
      <c r="C67" s="10">
        <v>44583</v>
      </c>
      <c r="D67" s="22">
        <v>0</v>
      </c>
      <c r="E67" s="1" t="s">
        <v>2715</v>
      </c>
      <c r="F67" s="15">
        <v>24</v>
      </c>
      <c r="G67" s="2">
        <v>4.9000000000000004</v>
      </c>
      <c r="H67" s="3">
        <v>12</v>
      </c>
      <c r="I67" s="2">
        <v>2.64</v>
      </c>
      <c r="J67" s="2">
        <f t="shared" si="0"/>
        <v>2.2600000000000002</v>
      </c>
      <c r="K67" s="1">
        <v>1</v>
      </c>
      <c r="L67" s="2">
        <f t="shared" si="1"/>
        <v>2.2600000000000002</v>
      </c>
      <c r="M67" s="1">
        <v>1</v>
      </c>
      <c r="N67" s="2">
        <v>3.26</v>
      </c>
      <c r="O67" s="1" t="s">
        <v>1746</v>
      </c>
    </row>
    <row r="68" spans="1:15" x14ac:dyDescent="0.25">
      <c r="A68" s="1">
        <v>67</v>
      </c>
      <c r="B68" s="1" t="s">
        <v>2714</v>
      </c>
      <c r="C68" s="10">
        <v>44584</v>
      </c>
      <c r="D68" s="22">
        <v>0</v>
      </c>
      <c r="E68" s="1" t="s">
        <v>2715</v>
      </c>
      <c r="F68" s="15">
        <v>24</v>
      </c>
      <c r="G68" s="2">
        <v>4.7</v>
      </c>
      <c r="H68" s="3">
        <v>11.7</v>
      </c>
      <c r="I68" s="2">
        <v>2.41</v>
      </c>
      <c r="J68" s="2">
        <f t="shared" si="0"/>
        <v>2.29</v>
      </c>
      <c r="K68" s="1">
        <v>1</v>
      </c>
      <c r="L68" s="2">
        <f t="shared" si="1"/>
        <v>2.29</v>
      </c>
      <c r="M68" s="1">
        <v>1</v>
      </c>
      <c r="N68" s="2">
        <v>3.29</v>
      </c>
      <c r="O68" s="1" t="s">
        <v>1746</v>
      </c>
    </row>
    <row r="69" spans="1:15" x14ac:dyDescent="0.25">
      <c r="A69" s="1">
        <v>68</v>
      </c>
      <c r="B69" s="1" t="s">
        <v>2717</v>
      </c>
      <c r="C69" s="10">
        <v>44584</v>
      </c>
      <c r="D69" s="22">
        <v>0</v>
      </c>
      <c r="E69" s="1" t="s">
        <v>2718</v>
      </c>
      <c r="F69" s="15">
        <v>4.5</v>
      </c>
      <c r="G69" s="2">
        <v>1</v>
      </c>
      <c r="H69" s="3">
        <v>2.6</v>
      </c>
      <c r="I69" s="2">
        <v>0.42</v>
      </c>
      <c r="J69" s="2">
        <f t="shared" si="0"/>
        <v>0.58000000000000007</v>
      </c>
      <c r="K69" s="1">
        <v>1</v>
      </c>
      <c r="L69" s="2">
        <f t="shared" si="1"/>
        <v>0.58000000000000007</v>
      </c>
      <c r="M69" s="1">
        <v>1</v>
      </c>
      <c r="N69" s="2">
        <v>0.57999999999999996</v>
      </c>
      <c r="O69" s="1" t="s">
        <v>1746</v>
      </c>
    </row>
    <row r="70" spans="1:15" x14ac:dyDescent="0.25">
      <c r="A70" s="1">
        <v>69</v>
      </c>
      <c r="B70" s="1" t="s">
        <v>2714</v>
      </c>
      <c r="C70" s="10">
        <v>44585</v>
      </c>
      <c r="D70" s="22">
        <v>0</v>
      </c>
      <c r="E70" s="1" t="s">
        <v>2715</v>
      </c>
      <c r="F70" s="15">
        <v>24</v>
      </c>
      <c r="G70" s="2">
        <v>5.3</v>
      </c>
      <c r="H70" s="3">
        <v>11.1</v>
      </c>
      <c r="I70" s="2">
        <v>1.73</v>
      </c>
      <c r="J70" s="2">
        <f t="shared" si="0"/>
        <v>3.57</v>
      </c>
      <c r="K70" s="1">
        <v>1</v>
      </c>
      <c r="L70" s="2">
        <f t="shared" si="1"/>
        <v>3.57</v>
      </c>
      <c r="M70" s="1">
        <v>1</v>
      </c>
      <c r="N70" s="2">
        <v>3.57</v>
      </c>
      <c r="O70" s="1" t="s">
        <v>1746</v>
      </c>
    </row>
    <row r="71" spans="1:15" x14ac:dyDescent="0.25">
      <c r="A71" s="1">
        <v>70</v>
      </c>
      <c r="B71" s="1" t="s">
        <v>2717</v>
      </c>
      <c r="C71" s="10">
        <v>44585</v>
      </c>
      <c r="D71" s="22">
        <v>0</v>
      </c>
      <c r="E71" s="1" t="s">
        <v>2715</v>
      </c>
      <c r="F71" s="15">
        <v>24</v>
      </c>
      <c r="G71" s="2">
        <v>7.2</v>
      </c>
      <c r="H71" s="3">
        <v>13.6</v>
      </c>
      <c r="I71" s="2">
        <v>1.27</v>
      </c>
      <c r="J71" s="2">
        <f t="shared" si="0"/>
        <v>5.93</v>
      </c>
      <c r="K71" s="1">
        <v>1</v>
      </c>
      <c r="L71" s="2">
        <f t="shared" si="1"/>
        <v>5.93</v>
      </c>
      <c r="M71" s="1">
        <v>1</v>
      </c>
      <c r="N71" s="2">
        <v>5.93</v>
      </c>
      <c r="O71" s="1" t="s">
        <v>1746</v>
      </c>
    </row>
    <row r="72" spans="1:15" x14ac:dyDescent="0.25">
      <c r="A72" s="1">
        <v>71</v>
      </c>
      <c r="B72" s="1" t="s">
        <v>2714</v>
      </c>
      <c r="C72" s="10">
        <v>44586</v>
      </c>
      <c r="D72" s="22">
        <v>0</v>
      </c>
      <c r="E72" s="1" t="s">
        <v>2715</v>
      </c>
      <c r="F72" s="15">
        <v>24</v>
      </c>
      <c r="G72" s="2">
        <v>5.0999999999999996</v>
      </c>
      <c r="H72" s="3">
        <v>10.5</v>
      </c>
      <c r="I72" s="2">
        <v>1.53</v>
      </c>
      <c r="J72" s="2">
        <f t="shared" si="0"/>
        <v>3.5699999999999994</v>
      </c>
      <c r="K72" s="1">
        <v>1</v>
      </c>
      <c r="L72" s="2">
        <f t="shared" si="1"/>
        <v>3.5699999999999994</v>
      </c>
      <c r="M72" s="1">
        <v>1</v>
      </c>
      <c r="N72" s="2">
        <v>3.57</v>
      </c>
      <c r="O72" s="1" t="s">
        <v>1746</v>
      </c>
    </row>
    <row r="73" spans="1:15" x14ac:dyDescent="0.25">
      <c r="A73" s="1">
        <v>72</v>
      </c>
      <c r="B73" s="1" t="s">
        <v>2717</v>
      </c>
      <c r="C73" s="10">
        <v>44586</v>
      </c>
      <c r="D73" s="22">
        <v>0</v>
      </c>
      <c r="E73" s="1" t="s">
        <v>2715</v>
      </c>
      <c r="F73" s="15">
        <v>24</v>
      </c>
      <c r="G73" s="2">
        <v>7.2</v>
      </c>
      <c r="H73" s="3">
        <v>13.9</v>
      </c>
      <c r="I73" s="2">
        <v>1.24</v>
      </c>
      <c r="J73" s="2">
        <f t="shared" si="0"/>
        <v>5.96</v>
      </c>
      <c r="K73" s="1">
        <v>1</v>
      </c>
      <c r="L73" s="2">
        <f t="shared" si="1"/>
        <v>5.96</v>
      </c>
      <c r="M73" s="1">
        <v>1</v>
      </c>
      <c r="N73" s="2">
        <v>5.96</v>
      </c>
      <c r="O73" s="1" t="s">
        <v>1746</v>
      </c>
    </row>
    <row r="74" spans="1:15" x14ac:dyDescent="0.25">
      <c r="A74" s="1">
        <v>73</v>
      </c>
      <c r="B74" s="1" t="s">
        <v>2714</v>
      </c>
      <c r="C74" s="10">
        <v>44587</v>
      </c>
      <c r="D74" s="22">
        <v>0</v>
      </c>
      <c r="E74" s="1" t="s">
        <v>2715</v>
      </c>
      <c r="F74" s="15">
        <v>24</v>
      </c>
      <c r="G74" s="2">
        <v>4.9000000000000004</v>
      </c>
      <c r="H74" s="3">
        <v>10.5</v>
      </c>
      <c r="I74" s="2">
        <v>1.48</v>
      </c>
      <c r="J74" s="2">
        <f t="shared" si="0"/>
        <v>3.4200000000000004</v>
      </c>
      <c r="K74" s="1">
        <v>1</v>
      </c>
      <c r="L74" s="2">
        <f t="shared" si="1"/>
        <v>3.4200000000000004</v>
      </c>
      <c r="M74" s="1">
        <v>1</v>
      </c>
      <c r="N74" s="2">
        <v>3.42</v>
      </c>
      <c r="O74" s="1" t="s">
        <v>1746</v>
      </c>
    </row>
    <row r="75" spans="1:15" x14ac:dyDescent="0.25">
      <c r="A75" s="1">
        <v>74</v>
      </c>
      <c r="B75" s="1" t="s">
        <v>2717</v>
      </c>
      <c r="C75" s="10">
        <v>44587</v>
      </c>
      <c r="D75" s="22">
        <v>0</v>
      </c>
      <c r="E75" s="1" t="s">
        <v>2715</v>
      </c>
      <c r="F75" s="15">
        <v>24</v>
      </c>
      <c r="G75" s="2">
        <v>7.3</v>
      </c>
      <c r="H75" s="3">
        <v>13.9</v>
      </c>
      <c r="I75" s="2">
        <v>1.28</v>
      </c>
      <c r="J75" s="2">
        <f t="shared" si="0"/>
        <v>6.02</v>
      </c>
      <c r="K75" s="1">
        <v>1</v>
      </c>
      <c r="L75" s="2">
        <f t="shared" si="1"/>
        <v>6.02</v>
      </c>
      <c r="M75" s="1">
        <v>1</v>
      </c>
      <c r="N75" s="2">
        <v>6.02</v>
      </c>
      <c r="O75" s="1" t="s">
        <v>1746</v>
      </c>
    </row>
    <row r="76" spans="1:15" x14ac:dyDescent="0.25">
      <c r="A76" s="1">
        <v>75</v>
      </c>
      <c r="B76" s="1" t="s">
        <v>2714</v>
      </c>
      <c r="C76" s="10">
        <v>44588</v>
      </c>
      <c r="D76" s="22">
        <v>0</v>
      </c>
      <c r="E76" s="1" t="s">
        <v>2715</v>
      </c>
      <c r="F76" s="15">
        <v>24</v>
      </c>
      <c r="G76" s="2">
        <v>4.8</v>
      </c>
      <c r="H76" s="3">
        <v>10</v>
      </c>
      <c r="I76" s="2">
        <v>1.44</v>
      </c>
      <c r="J76" s="2">
        <f t="shared" si="0"/>
        <v>3.36</v>
      </c>
      <c r="K76" s="1">
        <v>1</v>
      </c>
      <c r="L76" s="2">
        <f t="shared" si="1"/>
        <v>3.36</v>
      </c>
      <c r="M76" s="1">
        <v>1</v>
      </c>
      <c r="N76" s="2">
        <v>3.36</v>
      </c>
      <c r="O76" s="1" t="s">
        <v>1746</v>
      </c>
    </row>
    <row r="77" spans="1:15" x14ac:dyDescent="0.25">
      <c r="A77" s="1">
        <v>76</v>
      </c>
      <c r="B77" s="1" t="s">
        <v>2717</v>
      </c>
      <c r="C77" s="10">
        <v>44588</v>
      </c>
      <c r="D77" s="22">
        <v>0</v>
      </c>
      <c r="E77" s="1" t="s">
        <v>2715</v>
      </c>
      <c r="F77" s="15">
        <v>24</v>
      </c>
      <c r="G77" s="2">
        <v>7.2</v>
      </c>
      <c r="H77" s="3">
        <v>13.4</v>
      </c>
      <c r="I77" s="2">
        <v>1.35</v>
      </c>
      <c r="J77" s="2">
        <f t="shared" si="0"/>
        <v>5.85</v>
      </c>
      <c r="K77" s="1">
        <v>1</v>
      </c>
      <c r="L77" s="2">
        <f t="shared" si="1"/>
        <v>5.85</v>
      </c>
      <c r="M77" s="1">
        <v>1</v>
      </c>
      <c r="N77" s="2">
        <v>5.85</v>
      </c>
      <c r="O77" s="1" t="s">
        <v>1746</v>
      </c>
    </row>
    <row r="78" spans="1:15" x14ac:dyDescent="0.25">
      <c r="A78" s="1">
        <v>77</v>
      </c>
      <c r="B78" s="1" t="s">
        <v>2714</v>
      </c>
      <c r="C78" s="10">
        <v>44589</v>
      </c>
      <c r="D78" s="22">
        <v>0</v>
      </c>
      <c r="E78" s="1" t="s">
        <v>2715</v>
      </c>
      <c r="F78" s="15">
        <v>24</v>
      </c>
      <c r="G78" s="2">
        <v>5</v>
      </c>
      <c r="H78" s="3">
        <v>10.199999999999999</v>
      </c>
      <c r="I78" s="2">
        <v>1.53</v>
      </c>
      <c r="J78" s="2">
        <f t="shared" si="0"/>
        <v>3.4699999999999998</v>
      </c>
      <c r="K78" s="1">
        <v>1</v>
      </c>
      <c r="L78" s="2">
        <f t="shared" si="1"/>
        <v>3.4699999999999998</v>
      </c>
      <c r="M78" s="1">
        <v>1</v>
      </c>
      <c r="N78" s="2">
        <f>L78</f>
        <v>3.4699999999999998</v>
      </c>
      <c r="O78" s="1" t="s">
        <v>1746</v>
      </c>
    </row>
    <row r="79" spans="1:15" x14ac:dyDescent="0.25">
      <c r="A79" s="1">
        <v>78</v>
      </c>
      <c r="B79" s="1" t="s">
        <v>2717</v>
      </c>
      <c r="C79" s="10">
        <v>44589</v>
      </c>
      <c r="D79" s="22">
        <v>0</v>
      </c>
      <c r="E79" s="1" t="s">
        <v>2715</v>
      </c>
      <c r="F79" s="15">
        <v>24</v>
      </c>
      <c r="G79" s="2">
        <v>7.3</v>
      </c>
      <c r="H79" s="3">
        <v>13.7</v>
      </c>
      <c r="I79" s="2">
        <v>1.3</v>
      </c>
      <c r="J79" s="2">
        <f t="shared" si="0"/>
        <v>6</v>
      </c>
      <c r="K79" s="1">
        <v>1</v>
      </c>
      <c r="L79" s="2">
        <f t="shared" si="1"/>
        <v>6</v>
      </c>
      <c r="M79" s="1">
        <v>1</v>
      </c>
      <c r="N79" s="2">
        <f t="shared" ref="N79:N95" si="2">L79</f>
        <v>6</v>
      </c>
      <c r="O79" s="1" t="s">
        <v>1746</v>
      </c>
    </row>
    <row r="80" spans="1:15" x14ac:dyDescent="0.25">
      <c r="A80" s="1">
        <v>79</v>
      </c>
      <c r="B80" s="1" t="s">
        <v>2714</v>
      </c>
      <c r="C80" s="10">
        <v>44590</v>
      </c>
      <c r="D80" s="22">
        <v>0</v>
      </c>
      <c r="E80" s="1" t="s">
        <v>2715</v>
      </c>
      <c r="F80" s="15">
        <v>24</v>
      </c>
      <c r="G80" s="2">
        <v>4.9000000000000004</v>
      </c>
      <c r="H80" s="3">
        <v>10.3</v>
      </c>
      <c r="I80" s="2">
        <v>1.53</v>
      </c>
      <c r="J80" s="2">
        <f t="shared" si="0"/>
        <v>3.37</v>
      </c>
      <c r="K80" s="1">
        <v>1</v>
      </c>
      <c r="L80" s="2">
        <f t="shared" si="1"/>
        <v>3.37</v>
      </c>
      <c r="M80" s="1">
        <v>1</v>
      </c>
      <c r="N80" s="2">
        <f t="shared" si="2"/>
        <v>3.37</v>
      </c>
      <c r="O80" s="1" t="s">
        <v>1746</v>
      </c>
    </row>
    <row r="81" spans="1:15" x14ac:dyDescent="0.25">
      <c r="A81" s="1">
        <v>80</v>
      </c>
      <c r="B81" s="1" t="s">
        <v>2717</v>
      </c>
      <c r="C81" s="10">
        <v>44590</v>
      </c>
      <c r="D81" s="22">
        <v>0</v>
      </c>
      <c r="E81" s="1" t="s">
        <v>2715</v>
      </c>
      <c r="F81" s="15">
        <v>24</v>
      </c>
      <c r="G81" s="2">
        <v>7.4</v>
      </c>
      <c r="H81" s="3">
        <v>13.6</v>
      </c>
      <c r="I81" s="2">
        <v>1.29</v>
      </c>
      <c r="J81" s="2">
        <f t="shared" si="0"/>
        <v>6.11</v>
      </c>
      <c r="K81" s="1">
        <v>1</v>
      </c>
      <c r="L81" s="2">
        <f t="shared" si="1"/>
        <v>6.11</v>
      </c>
      <c r="M81" s="1">
        <v>1</v>
      </c>
      <c r="N81" s="2">
        <f t="shared" si="2"/>
        <v>6.11</v>
      </c>
      <c r="O81" s="1" t="s">
        <v>1746</v>
      </c>
    </row>
    <row r="82" spans="1:15" x14ac:dyDescent="0.25">
      <c r="A82" s="1">
        <v>81</v>
      </c>
      <c r="B82" s="1" t="s">
        <v>2714</v>
      </c>
      <c r="C82" s="10">
        <v>44591</v>
      </c>
      <c r="D82" s="22">
        <v>0</v>
      </c>
      <c r="E82" s="1" t="s">
        <v>2715</v>
      </c>
      <c r="F82" s="15">
        <v>24</v>
      </c>
      <c r="G82" s="2">
        <v>4.9000000000000004</v>
      </c>
      <c r="H82" s="3">
        <v>10</v>
      </c>
      <c r="I82" s="2">
        <v>1.53</v>
      </c>
      <c r="J82" s="2">
        <f t="shared" si="0"/>
        <v>3.37</v>
      </c>
      <c r="K82" s="1">
        <v>1</v>
      </c>
      <c r="L82" s="2">
        <f t="shared" si="1"/>
        <v>3.37</v>
      </c>
      <c r="M82" s="1">
        <v>1</v>
      </c>
      <c r="N82" s="2">
        <f t="shared" si="2"/>
        <v>3.37</v>
      </c>
      <c r="O82" s="1" t="s">
        <v>1746</v>
      </c>
    </row>
    <row r="83" spans="1:15" x14ac:dyDescent="0.25">
      <c r="A83" s="1">
        <v>82</v>
      </c>
      <c r="B83" s="1" t="s">
        <v>2717</v>
      </c>
      <c r="C83" s="10">
        <v>44591</v>
      </c>
      <c r="D83" s="22">
        <v>0</v>
      </c>
      <c r="E83" s="1" t="s">
        <v>2715</v>
      </c>
      <c r="F83" s="15">
        <v>24</v>
      </c>
      <c r="G83" s="2">
        <v>7.2</v>
      </c>
      <c r="H83" s="3">
        <v>13.2</v>
      </c>
      <c r="I83" s="2">
        <v>1.28</v>
      </c>
      <c r="J83" s="2">
        <f t="shared" si="0"/>
        <v>5.92</v>
      </c>
      <c r="K83" s="1">
        <v>1</v>
      </c>
      <c r="L83" s="2">
        <f t="shared" si="1"/>
        <v>5.92</v>
      </c>
      <c r="M83" s="1">
        <v>1</v>
      </c>
      <c r="N83" s="2">
        <f t="shared" si="2"/>
        <v>5.92</v>
      </c>
      <c r="O83" s="1" t="s">
        <v>1746</v>
      </c>
    </row>
    <row r="84" spans="1:15" x14ac:dyDescent="0.25">
      <c r="A84" s="1">
        <v>83</v>
      </c>
      <c r="B84" s="1" t="s">
        <v>2714</v>
      </c>
      <c r="C84" s="10">
        <v>44592</v>
      </c>
      <c r="D84" s="22">
        <v>0</v>
      </c>
      <c r="E84" s="1" t="s">
        <v>2715</v>
      </c>
      <c r="F84" s="15">
        <v>24</v>
      </c>
      <c r="G84" s="2">
        <v>4.8</v>
      </c>
      <c r="H84" s="3">
        <v>9.9</v>
      </c>
      <c r="I84" s="2">
        <v>1.51</v>
      </c>
      <c r="J84" s="2">
        <f t="shared" si="0"/>
        <v>3.29</v>
      </c>
      <c r="K84" s="1">
        <v>1</v>
      </c>
      <c r="L84" s="2">
        <f t="shared" si="1"/>
        <v>3.29</v>
      </c>
      <c r="M84" s="1">
        <v>1</v>
      </c>
      <c r="N84" s="2">
        <f t="shared" si="2"/>
        <v>3.29</v>
      </c>
      <c r="O84" s="1" t="s">
        <v>1746</v>
      </c>
    </row>
    <row r="85" spans="1:15" x14ac:dyDescent="0.25">
      <c r="A85" s="1">
        <v>84</v>
      </c>
      <c r="B85" s="1" t="s">
        <v>2717</v>
      </c>
      <c r="C85" s="10">
        <v>44592</v>
      </c>
      <c r="D85" s="22">
        <v>0</v>
      </c>
      <c r="E85" s="1" t="s">
        <v>2715</v>
      </c>
      <c r="F85" s="15">
        <v>24</v>
      </c>
      <c r="G85" s="2">
        <v>7.1</v>
      </c>
      <c r="H85" s="3">
        <v>13.2</v>
      </c>
      <c r="I85" s="2">
        <v>1.29</v>
      </c>
      <c r="J85" s="2">
        <f t="shared" si="0"/>
        <v>5.81</v>
      </c>
      <c r="K85" s="1">
        <v>1</v>
      </c>
      <c r="L85" s="2">
        <f t="shared" si="1"/>
        <v>5.81</v>
      </c>
      <c r="M85" s="1">
        <v>1</v>
      </c>
      <c r="N85" s="2">
        <f t="shared" si="2"/>
        <v>5.81</v>
      </c>
      <c r="O85" s="1" t="s">
        <v>1746</v>
      </c>
    </row>
    <row r="86" spans="1:15" x14ac:dyDescent="0.25">
      <c r="A86" s="1">
        <v>85</v>
      </c>
      <c r="B86" s="1" t="s">
        <v>2714</v>
      </c>
      <c r="C86" s="10">
        <v>44593</v>
      </c>
      <c r="D86" s="22">
        <v>0</v>
      </c>
      <c r="E86" s="1" t="s">
        <v>2715</v>
      </c>
      <c r="F86" s="15">
        <v>24</v>
      </c>
      <c r="G86" s="2">
        <v>4.8</v>
      </c>
      <c r="H86" s="1">
        <v>9.8000000000000007</v>
      </c>
      <c r="I86" s="2">
        <v>1.55</v>
      </c>
      <c r="J86" s="2">
        <f t="shared" si="0"/>
        <v>3.25</v>
      </c>
      <c r="K86" s="1">
        <v>1</v>
      </c>
      <c r="L86" s="2">
        <f t="shared" si="1"/>
        <v>3.25</v>
      </c>
      <c r="M86" s="1">
        <v>1</v>
      </c>
      <c r="N86" s="2">
        <f t="shared" si="2"/>
        <v>3.25</v>
      </c>
      <c r="O86" s="1" t="s">
        <v>1746</v>
      </c>
    </row>
    <row r="87" spans="1:15" x14ac:dyDescent="0.25">
      <c r="A87" s="1">
        <v>86</v>
      </c>
      <c r="B87" s="1" t="s">
        <v>2717</v>
      </c>
      <c r="C87" s="10">
        <v>44593</v>
      </c>
      <c r="D87" s="22">
        <v>0</v>
      </c>
      <c r="E87" s="1" t="s">
        <v>2715</v>
      </c>
      <c r="F87" s="15">
        <v>24</v>
      </c>
      <c r="G87" s="2">
        <v>7.1</v>
      </c>
      <c r="H87" s="3">
        <v>13.3</v>
      </c>
      <c r="I87" s="2">
        <v>1.21</v>
      </c>
      <c r="J87" s="2">
        <f t="shared" si="0"/>
        <v>5.89</v>
      </c>
      <c r="K87" s="1">
        <v>1</v>
      </c>
      <c r="L87" s="2">
        <f t="shared" si="1"/>
        <v>5.89</v>
      </c>
      <c r="M87" s="1">
        <v>1</v>
      </c>
      <c r="N87" s="2">
        <f t="shared" si="2"/>
        <v>5.89</v>
      </c>
      <c r="O87" s="1" t="s">
        <v>1746</v>
      </c>
    </row>
    <row r="88" spans="1:15" x14ac:dyDescent="0.25">
      <c r="A88" s="1">
        <v>87</v>
      </c>
      <c r="B88" s="1" t="s">
        <v>2714</v>
      </c>
      <c r="C88" s="10">
        <v>44594</v>
      </c>
      <c r="D88" s="22">
        <v>0</v>
      </c>
      <c r="E88" s="1" t="s">
        <v>2715</v>
      </c>
      <c r="F88" s="15">
        <v>24</v>
      </c>
      <c r="G88" s="2">
        <v>5</v>
      </c>
      <c r="H88" s="3">
        <v>10.3</v>
      </c>
      <c r="I88" s="2">
        <v>1.57</v>
      </c>
      <c r="J88" s="2">
        <f t="shared" si="0"/>
        <v>3.4299999999999997</v>
      </c>
      <c r="K88" s="1">
        <v>1</v>
      </c>
      <c r="L88" s="2">
        <f t="shared" si="1"/>
        <v>3.4299999999999997</v>
      </c>
      <c r="M88" s="1">
        <v>1</v>
      </c>
      <c r="N88" s="2">
        <f t="shared" si="2"/>
        <v>3.4299999999999997</v>
      </c>
      <c r="O88" s="1" t="s">
        <v>1746</v>
      </c>
    </row>
    <row r="89" spans="1:15" x14ac:dyDescent="0.25">
      <c r="A89" s="1">
        <v>88</v>
      </c>
      <c r="B89" s="1" t="s">
        <v>2717</v>
      </c>
      <c r="C89" s="10">
        <v>44594</v>
      </c>
      <c r="D89" s="22">
        <v>0</v>
      </c>
      <c r="E89" s="1" t="s">
        <v>2715</v>
      </c>
      <c r="F89" s="15">
        <v>24</v>
      </c>
      <c r="G89" s="2">
        <v>7.2</v>
      </c>
      <c r="H89" s="3">
        <v>13.6</v>
      </c>
      <c r="I89" s="2">
        <v>1.22</v>
      </c>
      <c r="J89" s="2">
        <f t="shared" si="0"/>
        <v>5.98</v>
      </c>
      <c r="K89" s="1">
        <v>1</v>
      </c>
      <c r="L89" s="2">
        <f t="shared" si="1"/>
        <v>5.98</v>
      </c>
      <c r="M89" s="1">
        <v>1</v>
      </c>
      <c r="N89" s="2">
        <f t="shared" si="2"/>
        <v>5.98</v>
      </c>
      <c r="O89" s="1" t="s">
        <v>1746</v>
      </c>
    </row>
    <row r="90" spans="1:15" x14ac:dyDescent="0.25">
      <c r="A90" s="1">
        <v>89</v>
      </c>
      <c r="B90" s="1" t="s">
        <v>2714</v>
      </c>
      <c r="C90" s="10">
        <v>44595</v>
      </c>
      <c r="D90" s="22">
        <v>0</v>
      </c>
      <c r="E90" s="1" t="s">
        <v>2715</v>
      </c>
      <c r="F90" s="15">
        <v>24</v>
      </c>
      <c r="G90" s="2">
        <v>4.9000000000000004</v>
      </c>
      <c r="H90" s="3">
        <v>10.1</v>
      </c>
      <c r="I90" s="2">
        <v>1.56</v>
      </c>
      <c r="J90" s="2">
        <f t="shared" si="0"/>
        <v>3.3400000000000003</v>
      </c>
      <c r="K90" s="1">
        <v>1</v>
      </c>
      <c r="L90" s="2">
        <f t="shared" si="1"/>
        <v>3.3400000000000003</v>
      </c>
      <c r="M90" s="1">
        <v>1</v>
      </c>
      <c r="N90" s="2">
        <f t="shared" si="2"/>
        <v>3.3400000000000003</v>
      </c>
      <c r="O90" s="1" t="s">
        <v>1746</v>
      </c>
    </row>
    <row r="91" spans="1:15" x14ac:dyDescent="0.25">
      <c r="A91" s="1">
        <v>90</v>
      </c>
      <c r="B91" s="1" t="s">
        <v>2717</v>
      </c>
      <c r="C91" s="10">
        <v>44595</v>
      </c>
      <c r="D91" s="22">
        <v>0</v>
      </c>
      <c r="E91" s="1" t="s">
        <v>2715</v>
      </c>
      <c r="F91" s="15">
        <v>24</v>
      </c>
      <c r="G91" s="2">
        <v>7</v>
      </c>
      <c r="H91" s="3">
        <v>13.2</v>
      </c>
      <c r="I91" s="2">
        <v>1.23</v>
      </c>
      <c r="J91" s="2">
        <f t="shared" si="0"/>
        <v>5.77</v>
      </c>
      <c r="K91" s="1">
        <v>1</v>
      </c>
      <c r="L91" s="2">
        <f t="shared" si="1"/>
        <v>5.77</v>
      </c>
      <c r="M91" s="1">
        <v>1</v>
      </c>
      <c r="N91" s="2">
        <f t="shared" si="2"/>
        <v>5.77</v>
      </c>
      <c r="O91" s="1" t="s">
        <v>1746</v>
      </c>
    </row>
    <row r="92" spans="1:15" x14ac:dyDescent="0.25">
      <c r="A92" s="1">
        <v>91</v>
      </c>
      <c r="B92" s="1" t="s">
        <v>2714</v>
      </c>
      <c r="C92" s="10">
        <v>44596</v>
      </c>
      <c r="D92" s="22">
        <v>0</v>
      </c>
      <c r="E92" s="1" t="s">
        <v>213</v>
      </c>
      <c r="F92" s="15">
        <v>24</v>
      </c>
      <c r="G92" s="2">
        <v>4.7300000000000004</v>
      </c>
      <c r="H92" s="3">
        <v>9.36</v>
      </c>
      <c r="I92" s="2">
        <v>1.54</v>
      </c>
      <c r="J92" s="2">
        <f t="shared" si="0"/>
        <v>3.1900000000000004</v>
      </c>
      <c r="K92" s="1">
        <v>1</v>
      </c>
      <c r="L92" s="2">
        <f t="shared" si="1"/>
        <v>3.1900000000000004</v>
      </c>
      <c r="M92" s="1">
        <v>1</v>
      </c>
      <c r="N92" s="2">
        <f t="shared" si="2"/>
        <v>3.1900000000000004</v>
      </c>
      <c r="O92" s="1" t="s">
        <v>1746</v>
      </c>
    </row>
    <row r="93" spans="1:15" x14ac:dyDescent="0.25">
      <c r="A93" s="1">
        <v>92</v>
      </c>
      <c r="B93" s="1" t="s">
        <v>2717</v>
      </c>
      <c r="C93" s="10">
        <v>44596</v>
      </c>
      <c r="D93" s="22">
        <v>0</v>
      </c>
      <c r="E93" s="1" t="s">
        <v>213</v>
      </c>
      <c r="F93" s="15">
        <v>24</v>
      </c>
      <c r="G93" s="2">
        <v>7.04</v>
      </c>
      <c r="H93" s="3">
        <v>13.16</v>
      </c>
      <c r="I93" s="2">
        <v>1.24</v>
      </c>
      <c r="J93" s="2">
        <f t="shared" si="0"/>
        <v>5.8</v>
      </c>
      <c r="K93" s="1">
        <v>1</v>
      </c>
      <c r="L93" s="2">
        <f t="shared" si="1"/>
        <v>5.8</v>
      </c>
      <c r="M93" s="1">
        <v>1</v>
      </c>
      <c r="N93" s="2">
        <f t="shared" si="2"/>
        <v>5.8</v>
      </c>
      <c r="O93" s="1" t="s">
        <v>1746</v>
      </c>
    </row>
    <row r="94" spans="1:15" x14ac:dyDescent="0.25">
      <c r="A94" s="1">
        <v>93</v>
      </c>
      <c r="B94" s="1" t="s">
        <v>2714</v>
      </c>
      <c r="C94" s="10">
        <v>44597</v>
      </c>
      <c r="D94" s="22">
        <v>0</v>
      </c>
      <c r="E94" s="1" t="s">
        <v>213</v>
      </c>
      <c r="F94" s="15">
        <v>24</v>
      </c>
      <c r="G94" s="2">
        <v>4.9000000000000004</v>
      </c>
      <c r="H94" s="3">
        <v>10.199999999999999</v>
      </c>
      <c r="I94" s="2">
        <v>1.59</v>
      </c>
      <c r="J94" s="2">
        <f t="shared" si="0"/>
        <v>3.3100000000000005</v>
      </c>
      <c r="K94" s="1">
        <v>1</v>
      </c>
      <c r="L94" s="2">
        <f t="shared" si="1"/>
        <v>3.3100000000000005</v>
      </c>
      <c r="M94" s="1">
        <v>1</v>
      </c>
      <c r="N94" s="2">
        <f t="shared" si="2"/>
        <v>3.3100000000000005</v>
      </c>
      <c r="O94" s="1" t="s">
        <v>1746</v>
      </c>
    </row>
    <row r="95" spans="1:15" x14ac:dyDescent="0.25">
      <c r="A95" s="1">
        <v>94</v>
      </c>
      <c r="B95" s="1" t="s">
        <v>2717</v>
      </c>
      <c r="C95" s="10">
        <v>44597</v>
      </c>
      <c r="D95" s="22">
        <v>0</v>
      </c>
      <c r="E95" s="1" t="s">
        <v>213</v>
      </c>
      <c r="F95" s="15">
        <v>24</v>
      </c>
      <c r="G95" s="2">
        <v>7</v>
      </c>
      <c r="H95" s="3">
        <v>13.2</v>
      </c>
      <c r="I95" s="2">
        <v>1.2</v>
      </c>
      <c r="J95" s="2">
        <f t="shared" si="0"/>
        <v>5.8</v>
      </c>
      <c r="K95" s="1">
        <v>1</v>
      </c>
      <c r="L95" s="2">
        <f t="shared" si="1"/>
        <v>5.8</v>
      </c>
      <c r="M95" s="1">
        <v>1</v>
      </c>
      <c r="N95" s="2">
        <f t="shared" si="2"/>
        <v>5.8</v>
      </c>
      <c r="O95" s="1" t="s">
        <v>1746</v>
      </c>
    </row>
    <row r="96" spans="1:15" x14ac:dyDescent="0.25">
      <c r="A96" s="1">
        <v>95</v>
      </c>
      <c r="B96" s="1" t="s">
        <v>2714</v>
      </c>
      <c r="C96" s="10">
        <v>44598</v>
      </c>
      <c r="D96" s="22">
        <v>0</v>
      </c>
      <c r="E96" s="1" t="s">
        <v>213</v>
      </c>
      <c r="F96" s="15">
        <v>24</v>
      </c>
      <c r="G96" s="2">
        <v>4.9000000000000004</v>
      </c>
      <c r="H96" s="3">
        <v>10.199999999999999</v>
      </c>
      <c r="I96" s="2">
        <v>1.55</v>
      </c>
      <c r="J96" s="2">
        <f t="shared" si="0"/>
        <v>3.3500000000000005</v>
      </c>
      <c r="K96" s="1">
        <v>1</v>
      </c>
      <c r="L96" s="2">
        <f t="shared" si="1"/>
        <v>3.3500000000000005</v>
      </c>
      <c r="M96" s="1">
        <v>1</v>
      </c>
      <c r="N96" s="2">
        <v>3.35</v>
      </c>
      <c r="O96" s="1" t="s">
        <v>1746</v>
      </c>
    </row>
    <row r="97" spans="1:15" x14ac:dyDescent="0.25">
      <c r="A97" s="1">
        <v>96</v>
      </c>
      <c r="B97" s="1" t="s">
        <v>2717</v>
      </c>
      <c r="C97" s="10">
        <v>44598</v>
      </c>
      <c r="D97" s="22">
        <v>0</v>
      </c>
      <c r="E97" s="1" t="s">
        <v>213</v>
      </c>
      <c r="F97" s="15">
        <v>24</v>
      </c>
      <c r="G97" s="2">
        <v>6.8</v>
      </c>
      <c r="H97" s="3">
        <v>13.4</v>
      </c>
      <c r="I97" s="2">
        <v>1.26</v>
      </c>
      <c r="J97" s="2">
        <f t="shared" si="0"/>
        <v>5.54</v>
      </c>
      <c r="K97" s="1">
        <v>1</v>
      </c>
      <c r="L97" s="2">
        <f t="shared" si="1"/>
        <v>5.54</v>
      </c>
      <c r="M97" s="1">
        <v>1</v>
      </c>
      <c r="N97" s="2">
        <v>5.54</v>
      </c>
      <c r="O97" s="1" t="s">
        <v>1746</v>
      </c>
    </row>
    <row r="98" spans="1:15" x14ac:dyDescent="0.25">
      <c r="A98" s="1">
        <v>97</v>
      </c>
      <c r="B98" s="1" t="s">
        <v>2714</v>
      </c>
      <c r="C98" s="10">
        <v>44599</v>
      </c>
      <c r="D98" s="22">
        <v>0</v>
      </c>
      <c r="E98" s="1" t="s">
        <v>213</v>
      </c>
      <c r="F98" s="15">
        <v>24</v>
      </c>
      <c r="G98" s="2">
        <v>4.9000000000000004</v>
      </c>
      <c r="H98" s="3">
        <v>10.1</v>
      </c>
      <c r="I98" s="2">
        <v>1.55</v>
      </c>
      <c r="J98" s="2">
        <f t="shared" si="0"/>
        <v>3.3500000000000005</v>
      </c>
      <c r="K98" s="1">
        <v>1</v>
      </c>
      <c r="L98" s="2">
        <f t="shared" si="1"/>
        <v>3.3500000000000005</v>
      </c>
      <c r="M98" s="1">
        <v>1</v>
      </c>
      <c r="N98" s="2">
        <v>3.35</v>
      </c>
      <c r="O98" s="1" t="s">
        <v>1746</v>
      </c>
    </row>
    <row r="99" spans="1:15" x14ac:dyDescent="0.25">
      <c r="A99" s="1">
        <v>98</v>
      </c>
      <c r="B99" s="1" t="s">
        <v>2717</v>
      </c>
      <c r="C99" s="10">
        <v>44599</v>
      </c>
      <c r="D99" s="22">
        <v>0</v>
      </c>
      <c r="E99" s="1" t="s">
        <v>213</v>
      </c>
      <c r="F99" s="15">
        <v>24</v>
      </c>
      <c r="G99" s="2">
        <v>7.3</v>
      </c>
      <c r="H99" s="3">
        <v>13.4</v>
      </c>
      <c r="I99" s="2">
        <v>1.26</v>
      </c>
      <c r="J99" s="2">
        <f t="shared" si="0"/>
        <v>6.04</v>
      </c>
      <c r="K99" s="1">
        <v>1</v>
      </c>
      <c r="L99" s="2">
        <f t="shared" si="1"/>
        <v>6.04</v>
      </c>
      <c r="M99" s="1">
        <v>1</v>
      </c>
      <c r="N99" s="2">
        <v>6.04</v>
      </c>
      <c r="O99" s="1" t="s">
        <v>1746</v>
      </c>
    </row>
    <row r="100" spans="1:15" x14ac:dyDescent="0.25">
      <c r="A100" s="1">
        <v>99</v>
      </c>
      <c r="B100" s="1" t="s">
        <v>2717</v>
      </c>
      <c r="C100" s="10">
        <v>44600</v>
      </c>
      <c r="D100" s="22">
        <v>0</v>
      </c>
      <c r="E100" s="1" t="s">
        <v>4249</v>
      </c>
      <c r="F100" s="15">
        <v>1</v>
      </c>
      <c r="G100" s="2">
        <v>5.35</v>
      </c>
      <c r="H100" s="3">
        <v>0.56000000000000005</v>
      </c>
      <c r="I100" s="2">
        <v>0.05</v>
      </c>
      <c r="J100" s="2">
        <f t="shared" si="0"/>
        <v>5.3</v>
      </c>
      <c r="K100" s="1">
        <v>1</v>
      </c>
      <c r="L100" s="2">
        <f t="shared" si="1"/>
        <v>5.3</v>
      </c>
      <c r="M100" s="1">
        <v>30</v>
      </c>
      <c r="N100" s="2">
        <v>152</v>
      </c>
      <c r="O100" s="1" t="s">
        <v>1746</v>
      </c>
    </row>
    <row r="101" spans="1:15" ht="33" x14ac:dyDescent="0.25">
      <c r="A101" s="1">
        <v>100</v>
      </c>
      <c r="B101" s="1" t="s">
        <v>2714</v>
      </c>
      <c r="C101" s="10">
        <v>44600</v>
      </c>
      <c r="D101" s="22">
        <v>0</v>
      </c>
      <c r="E101" s="11" t="s">
        <v>4270</v>
      </c>
      <c r="F101" s="15">
        <v>14</v>
      </c>
      <c r="G101" s="2">
        <v>3.3</v>
      </c>
      <c r="H101" s="3">
        <v>6.6</v>
      </c>
      <c r="I101" s="2">
        <v>1.55</v>
      </c>
      <c r="J101" s="2">
        <f t="shared" si="0"/>
        <v>1.7499999999999998</v>
      </c>
      <c r="K101" s="1">
        <v>1</v>
      </c>
      <c r="L101" s="2">
        <f t="shared" si="1"/>
        <v>1.7499999999999998</v>
      </c>
      <c r="M101" s="1">
        <v>1</v>
      </c>
      <c r="N101" s="2">
        <v>1.75</v>
      </c>
      <c r="O101" s="1" t="s">
        <v>1746</v>
      </c>
    </row>
    <row r="102" spans="1:15" x14ac:dyDescent="0.25">
      <c r="A102" s="1">
        <v>101</v>
      </c>
      <c r="B102" s="1" t="s">
        <v>2714</v>
      </c>
      <c r="C102" s="10">
        <v>44601</v>
      </c>
      <c r="D102" s="22">
        <v>0</v>
      </c>
      <c r="E102" s="1" t="s">
        <v>213</v>
      </c>
      <c r="F102" s="15">
        <v>24</v>
      </c>
      <c r="G102" s="2">
        <v>5.7</v>
      </c>
      <c r="H102" s="3">
        <v>11.4</v>
      </c>
      <c r="I102" s="2">
        <v>2.77</v>
      </c>
      <c r="J102" s="2">
        <f t="shared" si="0"/>
        <v>2.93</v>
      </c>
      <c r="K102" s="1">
        <v>1</v>
      </c>
      <c r="L102" s="2">
        <f t="shared" si="1"/>
        <v>2.93</v>
      </c>
      <c r="M102" s="1">
        <v>1</v>
      </c>
      <c r="N102" s="2">
        <v>2.93</v>
      </c>
      <c r="O102" s="1" t="s">
        <v>1746</v>
      </c>
    </row>
    <row r="103" spans="1:15" ht="33" x14ac:dyDescent="0.25">
      <c r="A103" s="1">
        <v>102</v>
      </c>
      <c r="B103" s="1" t="s">
        <v>2714</v>
      </c>
      <c r="C103" s="10">
        <v>44602</v>
      </c>
      <c r="D103" s="22">
        <v>0</v>
      </c>
      <c r="E103" s="11" t="s">
        <v>4271</v>
      </c>
      <c r="F103" s="15">
        <v>13</v>
      </c>
      <c r="G103" s="2">
        <v>3.16</v>
      </c>
      <c r="H103" s="3">
        <v>6.2</v>
      </c>
      <c r="I103" s="2">
        <v>1.64</v>
      </c>
      <c r="J103" s="2">
        <f t="shared" si="0"/>
        <v>1.5200000000000002</v>
      </c>
      <c r="K103" s="1">
        <v>1</v>
      </c>
      <c r="L103" s="2">
        <f t="shared" si="1"/>
        <v>1.5200000000000002</v>
      </c>
      <c r="M103" s="1">
        <v>1</v>
      </c>
      <c r="N103" s="2">
        <v>1.52</v>
      </c>
      <c r="O103" s="1" t="s">
        <v>1746</v>
      </c>
    </row>
    <row r="104" spans="1:15" x14ac:dyDescent="0.25">
      <c r="A104" s="1">
        <v>103</v>
      </c>
      <c r="B104" s="1" t="s">
        <v>2714</v>
      </c>
      <c r="C104" s="10">
        <v>44603</v>
      </c>
      <c r="D104" s="22">
        <v>0</v>
      </c>
      <c r="E104" s="1" t="s">
        <v>213</v>
      </c>
      <c r="F104" s="15">
        <v>24</v>
      </c>
      <c r="G104" s="2">
        <v>5.7</v>
      </c>
      <c r="H104" s="3">
        <v>11.4</v>
      </c>
      <c r="I104" s="2">
        <v>2.56</v>
      </c>
      <c r="J104" s="2">
        <f t="shared" si="0"/>
        <v>3.14</v>
      </c>
      <c r="K104" s="1">
        <v>1</v>
      </c>
      <c r="L104" s="2">
        <f t="shared" si="1"/>
        <v>3.14</v>
      </c>
      <c r="M104" s="1">
        <v>1</v>
      </c>
      <c r="N104" s="2">
        <v>3.14</v>
      </c>
      <c r="O104" s="1" t="s">
        <v>1746</v>
      </c>
    </row>
    <row r="105" spans="1:15" x14ac:dyDescent="0.25">
      <c r="A105" s="1">
        <v>104</v>
      </c>
      <c r="B105" s="1" t="s">
        <v>2714</v>
      </c>
      <c r="C105" s="10">
        <v>44604</v>
      </c>
      <c r="D105" s="22">
        <v>0</v>
      </c>
      <c r="E105" s="1" t="s">
        <v>213</v>
      </c>
      <c r="F105" s="15">
        <v>24</v>
      </c>
      <c r="G105" s="2">
        <v>5.7</v>
      </c>
      <c r="H105" s="3">
        <v>11.3</v>
      </c>
      <c r="I105" s="2">
        <v>2.73</v>
      </c>
      <c r="J105" s="2">
        <f t="shared" si="0"/>
        <v>2.97</v>
      </c>
      <c r="K105" s="1">
        <v>1</v>
      </c>
      <c r="L105" s="2">
        <f t="shared" si="1"/>
        <v>2.97</v>
      </c>
      <c r="M105" s="1">
        <v>1</v>
      </c>
      <c r="N105" s="2">
        <v>2.97</v>
      </c>
      <c r="O105" s="1" t="s">
        <v>1746</v>
      </c>
    </row>
    <row r="106" spans="1:15" x14ac:dyDescent="0.25">
      <c r="A106" s="1">
        <v>105</v>
      </c>
      <c r="B106" s="1" t="s">
        <v>2714</v>
      </c>
      <c r="C106" s="10">
        <v>44605</v>
      </c>
      <c r="D106" s="22">
        <v>0</v>
      </c>
      <c r="E106" s="1" t="s">
        <v>213</v>
      </c>
      <c r="F106" s="15">
        <v>24</v>
      </c>
      <c r="G106" s="2">
        <v>5.7</v>
      </c>
      <c r="H106" s="3">
        <v>11.3</v>
      </c>
      <c r="I106" s="2">
        <v>2.69</v>
      </c>
      <c r="J106" s="2">
        <f t="shared" si="0"/>
        <v>3.0100000000000002</v>
      </c>
      <c r="K106" s="1">
        <v>1</v>
      </c>
      <c r="L106" s="2">
        <f t="shared" si="1"/>
        <v>3.0100000000000002</v>
      </c>
      <c r="M106" s="1">
        <v>1</v>
      </c>
      <c r="N106" s="2">
        <v>3.01</v>
      </c>
      <c r="O106" s="1" t="s">
        <v>1746</v>
      </c>
    </row>
    <row r="107" spans="1:15" x14ac:dyDescent="0.25">
      <c r="A107" s="1">
        <v>106</v>
      </c>
      <c r="B107" s="1" t="s">
        <v>2714</v>
      </c>
      <c r="C107" s="10">
        <v>44606</v>
      </c>
      <c r="D107" s="22">
        <v>0</v>
      </c>
      <c r="E107" s="1" t="s">
        <v>213</v>
      </c>
      <c r="F107" s="15">
        <v>24</v>
      </c>
      <c r="G107" s="2">
        <v>5.5</v>
      </c>
      <c r="H107" s="3">
        <v>11</v>
      </c>
      <c r="I107" s="2">
        <v>2.69</v>
      </c>
      <c r="J107" s="2">
        <f t="shared" si="0"/>
        <v>2.81</v>
      </c>
      <c r="K107" s="1">
        <v>1</v>
      </c>
      <c r="L107" s="2">
        <f t="shared" si="1"/>
        <v>2.81</v>
      </c>
      <c r="M107" s="1">
        <v>1</v>
      </c>
      <c r="N107" s="2">
        <v>2.81</v>
      </c>
      <c r="O107" s="1" t="s">
        <v>1746</v>
      </c>
    </row>
    <row r="108" spans="1:15" x14ac:dyDescent="0.25">
      <c r="A108" s="1">
        <v>107</v>
      </c>
      <c r="B108" s="1" t="s">
        <v>2714</v>
      </c>
      <c r="C108" s="10">
        <v>44607</v>
      </c>
      <c r="D108" s="22">
        <v>0</v>
      </c>
      <c r="E108" s="1" t="s">
        <v>213</v>
      </c>
      <c r="F108" s="15">
        <v>24</v>
      </c>
      <c r="G108" s="2">
        <v>5.6</v>
      </c>
      <c r="H108" s="3">
        <v>11.2</v>
      </c>
      <c r="I108" s="2">
        <v>2.69</v>
      </c>
      <c r="J108" s="2">
        <f t="shared" si="0"/>
        <v>2.9099999999999997</v>
      </c>
      <c r="K108" s="1">
        <v>1</v>
      </c>
      <c r="L108" s="2">
        <f t="shared" si="1"/>
        <v>2.9099999999999997</v>
      </c>
      <c r="M108" s="1">
        <v>1</v>
      </c>
      <c r="N108" s="2">
        <v>2.91</v>
      </c>
      <c r="O108" s="1" t="s">
        <v>1746</v>
      </c>
    </row>
    <row r="109" spans="1:15" x14ac:dyDescent="0.25">
      <c r="A109" s="1">
        <v>108</v>
      </c>
      <c r="B109" s="1" t="s">
        <v>2714</v>
      </c>
      <c r="C109" s="10">
        <v>44608</v>
      </c>
      <c r="D109" s="22">
        <v>0</v>
      </c>
      <c r="E109" s="1" t="s">
        <v>213</v>
      </c>
      <c r="F109" s="15">
        <v>24</v>
      </c>
      <c r="G109" s="2">
        <v>5.59</v>
      </c>
      <c r="H109" s="3">
        <v>11.1</v>
      </c>
      <c r="I109" s="2">
        <v>2.73</v>
      </c>
      <c r="J109" s="2">
        <f t="shared" si="0"/>
        <v>2.86</v>
      </c>
      <c r="K109" s="1">
        <v>1</v>
      </c>
      <c r="L109" s="2">
        <f t="shared" si="1"/>
        <v>2.86</v>
      </c>
      <c r="M109" s="1">
        <v>1</v>
      </c>
      <c r="N109" s="2">
        <v>2.86</v>
      </c>
      <c r="O109" s="1" t="s">
        <v>1746</v>
      </c>
    </row>
    <row r="110" spans="1:15" x14ac:dyDescent="0.25">
      <c r="A110" s="1">
        <v>109</v>
      </c>
      <c r="B110" s="1" t="s">
        <v>2714</v>
      </c>
      <c r="C110" s="10">
        <v>44609</v>
      </c>
      <c r="D110" s="22">
        <v>0</v>
      </c>
      <c r="E110" s="1" t="s">
        <v>213</v>
      </c>
      <c r="F110" s="15">
        <v>24</v>
      </c>
      <c r="G110" s="2">
        <v>5.69</v>
      </c>
      <c r="H110" s="3">
        <v>11.3</v>
      </c>
      <c r="I110" s="2">
        <v>2.73</v>
      </c>
      <c r="J110" s="2">
        <f t="shared" si="0"/>
        <v>2.9600000000000004</v>
      </c>
      <c r="K110" s="1">
        <v>1</v>
      </c>
      <c r="L110" s="2">
        <f t="shared" si="1"/>
        <v>2.9600000000000004</v>
      </c>
      <c r="M110" s="1">
        <v>1</v>
      </c>
      <c r="N110" s="2">
        <v>2.96</v>
      </c>
      <c r="O110" s="1" t="s">
        <v>1746</v>
      </c>
    </row>
    <row r="111" spans="1:15" x14ac:dyDescent="0.25">
      <c r="A111" s="1">
        <v>110</v>
      </c>
      <c r="B111" s="1" t="s">
        <v>2714</v>
      </c>
      <c r="C111" s="10">
        <v>44610</v>
      </c>
      <c r="D111" s="22">
        <v>0</v>
      </c>
      <c r="E111" s="1" t="s">
        <v>213</v>
      </c>
      <c r="F111" s="15">
        <v>24</v>
      </c>
      <c r="G111" s="2">
        <v>5.8</v>
      </c>
      <c r="H111" s="3">
        <v>11.4</v>
      </c>
      <c r="I111" s="2">
        <v>2.86</v>
      </c>
      <c r="J111" s="2">
        <f t="shared" si="0"/>
        <v>2.94</v>
      </c>
      <c r="K111" s="1">
        <v>1</v>
      </c>
      <c r="L111" s="2">
        <f t="shared" si="1"/>
        <v>2.94</v>
      </c>
      <c r="M111" s="1">
        <v>1</v>
      </c>
      <c r="N111" s="2">
        <v>2.94</v>
      </c>
      <c r="O111" s="1" t="s">
        <v>1746</v>
      </c>
    </row>
    <row r="112" spans="1:15" x14ac:dyDescent="0.25">
      <c r="A112" s="1">
        <v>111</v>
      </c>
      <c r="B112" s="1" t="s">
        <v>2714</v>
      </c>
      <c r="C112" s="10">
        <v>44611</v>
      </c>
      <c r="D112" s="22">
        <v>0</v>
      </c>
      <c r="E112" s="1" t="s">
        <v>213</v>
      </c>
      <c r="F112" s="15">
        <v>24</v>
      </c>
      <c r="G112" s="2">
        <v>5.9</v>
      </c>
      <c r="H112" s="3">
        <v>11</v>
      </c>
      <c r="I112" s="2">
        <v>2.86</v>
      </c>
      <c r="J112" s="2">
        <f t="shared" ref="J112:J175" si="3">G112-I112</f>
        <v>3.0400000000000005</v>
      </c>
      <c r="K112" s="1">
        <v>1</v>
      </c>
      <c r="L112" s="2">
        <f t="shared" si="1"/>
        <v>3.0400000000000005</v>
      </c>
      <c r="M112" s="1">
        <v>1</v>
      </c>
      <c r="N112" s="2">
        <v>3.04</v>
      </c>
      <c r="O112" s="1" t="s">
        <v>1746</v>
      </c>
    </row>
    <row r="113" spans="1:15" x14ac:dyDescent="0.25">
      <c r="A113" s="1">
        <v>112</v>
      </c>
      <c r="B113" s="1" t="s">
        <v>2714</v>
      </c>
      <c r="C113" s="10">
        <v>44612</v>
      </c>
      <c r="D113" s="22">
        <v>0</v>
      </c>
      <c r="E113" s="1" t="s">
        <v>213</v>
      </c>
      <c r="F113" s="15">
        <v>24</v>
      </c>
      <c r="G113" s="2">
        <v>5.8</v>
      </c>
      <c r="H113" s="3">
        <v>11.4</v>
      </c>
      <c r="I113" s="2">
        <v>2.74</v>
      </c>
      <c r="J113" s="2">
        <f t="shared" si="3"/>
        <v>3.0599999999999996</v>
      </c>
      <c r="K113" s="1">
        <v>1</v>
      </c>
      <c r="L113" s="2">
        <f t="shared" si="1"/>
        <v>3.0599999999999996</v>
      </c>
      <c r="M113" s="1">
        <v>1</v>
      </c>
      <c r="N113" s="2">
        <v>3.06</v>
      </c>
      <c r="O113" s="1" t="s">
        <v>1746</v>
      </c>
    </row>
    <row r="114" spans="1:15" x14ac:dyDescent="0.25">
      <c r="A114" s="1">
        <v>113</v>
      </c>
      <c r="B114" s="1" t="s">
        <v>2714</v>
      </c>
      <c r="C114" s="10">
        <v>44613</v>
      </c>
      <c r="D114" s="22">
        <v>0</v>
      </c>
      <c r="E114" s="1" t="s">
        <v>213</v>
      </c>
      <c r="F114" s="15">
        <v>24</v>
      </c>
      <c r="G114" s="2">
        <v>5.9</v>
      </c>
      <c r="H114" s="3">
        <v>11.6</v>
      </c>
      <c r="I114" s="2">
        <v>2.8</v>
      </c>
      <c r="J114" s="2">
        <f t="shared" si="3"/>
        <v>3.1000000000000005</v>
      </c>
      <c r="K114" s="1">
        <v>1</v>
      </c>
      <c r="L114" s="2">
        <f t="shared" ref="L114:L177" si="4">(G114-I114-D114)*K114</f>
        <v>3.1000000000000005</v>
      </c>
      <c r="M114" s="1">
        <v>1</v>
      </c>
      <c r="N114" s="2">
        <v>3.1</v>
      </c>
      <c r="O114" s="1" t="s">
        <v>1746</v>
      </c>
    </row>
    <row r="115" spans="1:15" x14ac:dyDescent="0.25">
      <c r="A115" s="1">
        <v>114</v>
      </c>
      <c r="B115" s="1" t="s">
        <v>2714</v>
      </c>
      <c r="C115" s="10">
        <v>44614</v>
      </c>
      <c r="D115" s="22">
        <v>0</v>
      </c>
      <c r="E115" s="1" t="s">
        <v>213</v>
      </c>
      <c r="F115" s="15">
        <v>24</v>
      </c>
      <c r="G115" s="2">
        <v>5.8</v>
      </c>
      <c r="H115" s="3">
        <v>11.4</v>
      </c>
      <c r="I115" s="2">
        <v>2.76</v>
      </c>
      <c r="J115" s="2">
        <f t="shared" si="3"/>
        <v>3.04</v>
      </c>
      <c r="K115" s="1">
        <v>1</v>
      </c>
      <c r="L115" s="2">
        <f t="shared" si="4"/>
        <v>3.04</v>
      </c>
      <c r="M115" s="1">
        <v>1</v>
      </c>
      <c r="N115" s="2">
        <v>3.04</v>
      </c>
      <c r="O115" s="1" t="s">
        <v>1746</v>
      </c>
    </row>
    <row r="116" spans="1:15" x14ac:dyDescent="0.25">
      <c r="A116" s="1">
        <v>115</v>
      </c>
      <c r="B116" s="1" t="s">
        <v>2714</v>
      </c>
      <c r="C116" s="10">
        <v>44615</v>
      </c>
      <c r="D116" s="22">
        <v>0</v>
      </c>
      <c r="E116" s="1" t="s">
        <v>213</v>
      </c>
      <c r="F116" s="15">
        <v>24</v>
      </c>
      <c r="G116" s="2">
        <v>5.7</v>
      </c>
      <c r="H116" s="3">
        <v>11.3</v>
      </c>
      <c r="I116" s="2">
        <v>2.85</v>
      </c>
      <c r="J116" s="2">
        <f t="shared" si="3"/>
        <v>2.85</v>
      </c>
      <c r="K116" s="1">
        <v>1</v>
      </c>
      <c r="L116" s="2">
        <f t="shared" si="4"/>
        <v>2.85</v>
      </c>
      <c r="M116" s="1">
        <v>1</v>
      </c>
      <c r="N116" s="2">
        <v>2.85</v>
      </c>
      <c r="O116" s="1" t="s">
        <v>1746</v>
      </c>
    </row>
    <row r="117" spans="1:15" x14ac:dyDescent="0.25">
      <c r="A117" s="1">
        <v>116</v>
      </c>
      <c r="B117" s="1" t="s">
        <v>2714</v>
      </c>
      <c r="C117" s="10">
        <v>44616</v>
      </c>
      <c r="D117" s="22">
        <v>0</v>
      </c>
      <c r="E117" s="1" t="s">
        <v>213</v>
      </c>
      <c r="F117" s="15">
        <v>24</v>
      </c>
      <c r="G117" s="2">
        <v>5.9</v>
      </c>
      <c r="H117" s="3">
        <v>11.5</v>
      </c>
      <c r="I117" s="2">
        <v>2.77</v>
      </c>
      <c r="J117" s="2">
        <f t="shared" si="3"/>
        <v>3.1300000000000003</v>
      </c>
      <c r="K117" s="1">
        <v>1</v>
      </c>
      <c r="L117" s="2">
        <f t="shared" si="4"/>
        <v>3.1300000000000003</v>
      </c>
      <c r="M117" s="1">
        <v>1</v>
      </c>
      <c r="N117" s="2">
        <v>3.13</v>
      </c>
      <c r="O117" s="1" t="s">
        <v>1746</v>
      </c>
    </row>
    <row r="118" spans="1:15" x14ac:dyDescent="0.25">
      <c r="A118" s="1">
        <v>117</v>
      </c>
      <c r="B118" s="1" t="s">
        <v>2714</v>
      </c>
      <c r="C118" s="10">
        <v>44617</v>
      </c>
      <c r="D118" s="22">
        <v>0</v>
      </c>
      <c r="E118" s="1" t="s">
        <v>213</v>
      </c>
      <c r="F118" s="15">
        <v>24</v>
      </c>
      <c r="G118" s="2">
        <v>5.7</v>
      </c>
      <c r="H118" s="3">
        <v>11.2</v>
      </c>
      <c r="I118" s="2">
        <v>2.8</v>
      </c>
      <c r="J118" s="2">
        <f t="shared" si="3"/>
        <v>2.9000000000000004</v>
      </c>
      <c r="K118" s="1">
        <v>1</v>
      </c>
      <c r="L118" s="2">
        <f t="shared" si="4"/>
        <v>2.9000000000000004</v>
      </c>
      <c r="M118" s="1">
        <v>1</v>
      </c>
      <c r="N118" s="2">
        <v>2.9</v>
      </c>
      <c r="O118" s="1" t="s">
        <v>1746</v>
      </c>
    </row>
    <row r="119" spans="1:15" x14ac:dyDescent="0.25">
      <c r="A119" s="1">
        <v>118</v>
      </c>
      <c r="B119" s="1" t="s">
        <v>2714</v>
      </c>
      <c r="C119" s="10">
        <v>44618</v>
      </c>
      <c r="D119" s="22">
        <v>0</v>
      </c>
      <c r="E119" s="1" t="s">
        <v>213</v>
      </c>
      <c r="F119" s="15">
        <v>24</v>
      </c>
      <c r="G119" s="2">
        <v>5.7</v>
      </c>
      <c r="H119" s="3">
        <v>11.2</v>
      </c>
      <c r="I119" s="2">
        <v>2.82</v>
      </c>
      <c r="J119" s="2">
        <f t="shared" si="3"/>
        <v>2.8800000000000003</v>
      </c>
      <c r="K119" s="1">
        <v>1</v>
      </c>
      <c r="L119" s="2">
        <f t="shared" si="4"/>
        <v>2.8800000000000003</v>
      </c>
      <c r="M119" s="1">
        <v>1</v>
      </c>
      <c r="N119" s="2">
        <v>2.88</v>
      </c>
      <c r="O119" s="1" t="s">
        <v>1746</v>
      </c>
    </row>
    <row r="120" spans="1:15" x14ac:dyDescent="0.25">
      <c r="A120" s="1">
        <v>119</v>
      </c>
      <c r="B120" s="1" t="s">
        <v>2714</v>
      </c>
      <c r="C120" s="10">
        <v>44619</v>
      </c>
      <c r="D120" s="22">
        <v>0</v>
      </c>
      <c r="E120" s="1" t="s">
        <v>213</v>
      </c>
      <c r="F120" s="15">
        <v>24</v>
      </c>
      <c r="G120" s="2">
        <v>5.7</v>
      </c>
      <c r="H120" s="3">
        <v>10.9</v>
      </c>
      <c r="I120" s="2">
        <v>2.87</v>
      </c>
      <c r="J120" s="2">
        <f t="shared" si="3"/>
        <v>2.83</v>
      </c>
      <c r="K120" s="1">
        <v>1</v>
      </c>
      <c r="L120" s="2">
        <f t="shared" si="4"/>
        <v>2.83</v>
      </c>
      <c r="M120" s="1">
        <v>1</v>
      </c>
      <c r="N120" s="2">
        <v>2.83</v>
      </c>
      <c r="O120" s="1" t="s">
        <v>1746</v>
      </c>
    </row>
    <row r="121" spans="1:15" x14ac:dyDescent="0.25">
      <c r="A121" s="1">
        <v>120</v>
      </c>
      <c r="B121" s="1" t="s">
        <v>2714</v>
      </c>
      <c r="C121" s="10">
        <v>44620</v>
      </c>
      <c r="D121" s="22">
        <v>0</v>
      </c>
      <c r="E121" s="1" t="s">
        <v>213</v>
      </c>
      <c r="F121" s="15">
        <v>24</v>
      </c>
      <c r="G121" s="2">
        <v>5.8</v>
      </c>
      <c r="H121" s="3">
        <v>10</v>
      </c>
      <c r="I121" s="2">
        <v>2.83</v>
      </c>
      <c r="J121" s="2">
        <f t="shared" si="3"/>
        <v>2.9699999999999998</v>
      </c>
      <c r="K121" s="1">
        <v>1</v>
      </c>
      <c r="L121" s="2">
        <f t="shared" si="4"/>
        <v>2.9699999999999998</v>
      </c>
      <c r="M121" s="1">
        <v>1</v>
      </c>
      <c r="N121" s="2">
        <v>2.97</v>
      </c>
      <c r="O121" s="1" t="s">
        <v>1746</v>
      </c>
    </row>
    <row r="122" spans="1:15" x14ac:dyDescent="0.25">
      <c r="A122" s="1">
        <v>121</v>
      </c>
      <c r="B122" s="1" t="s">
        <v>2714</v>
      </c>
      <c r="C122" s="10">
        <v>44621</v>
      </c>
      <c r="D122" s="22">
        <v>0</v>
      </c>
      <c r="E122" s="1" t="s">
        <v>213</v>
      </c>
      <c r="F122" s="15">
        <v>24</v>
      </c>
      <c r="G122" s="2">
        <v>5.7</v>
      </c>
      <c r="H122" s="3">
        <v>10.6</v>
      </c>
      <c r="I122" s="2">
        <v>2.76</v>
      </c>
      <c r="J122" s="2">
        <f t="shared" si="3"/>
        <v>2.9400000000000004</v>
      </c>
      <c r="K122" s="1">
        <v>1</v>
      </c>
      <c r="L122" s="2">
        <f t="shared" si="4"/>
        <v>2.9400000000000004</v>
      </c>
      <c r="M122" s="1">
        <v>1</v>
      </c>
      <c r="N122" s="2">
        <v>2.94</v>
      </c>
      <c r="O122" s="1" t="s">
        <v>1746</v>
      </c>
    </row>
    <row r="123" spans="1:15" x14ac:dyDescent="0.25">
      <c r="A123" s="1">
        <v>122</v>
      </c>
      <c r="B123" s="1" t="s">
        <v>2714</v>
      </c>
      <c r="C123" s="10">
        <v>44622</v>
      </c>
      <c r="D123" s="22">
        <v>0</v>
      </c>
      <c r="E123" s="1" t="s">
        <v>213</v>
      </c>
      <c r="F123" s="15">
        <v>24</v>
      </c>
      <c r="G123" s="2">
        <v>5.6</v>
      </c>
      <c r="H123" s="3">
        <v>10.6</v>
      </c>
      <c r="I123" s="2">
        <v>2.8</v>
      </c>
      <c r="J123" s="2">
        <f t="shared" si="3"/>
        <v>2.8</v>
      </c>
      <c r="K123" s="1">
        <v>1</v>
      </c>
      <c r="L123" s="2">
        <f t="shared" si="4"/>
        <v>2.8</v>
      </c>
      <c r="M123" s="1">
        <v>1</v>
      </c>
      <c r="N123" s="2">
        <v>2.8</v>
      </c>
      <c r="O123" s="1" t="s">
        <v>1746</v>
      </c>
    </row>
    <row r="124" spans="1:15" x14ac:dyDescent="0.25">
      <c r="A124" s="1">
        <v>123</v>
      </c>
      <c r="B124" s="1" t="s">
        <v>2714</v>
      </c>
      <c r="C124" s="10">
        <v>44623</v>
      </c>
      <c r="D124" s="22">
        <v>0</v>
      </c>
      <c r="E124" s="1" t="s">
        <v>213</v>
      </c>
      <c r="F124" s="15">
        <v>24</v>
      </c>
      <c r="G124" s="2">
        <v>5.7</v>
      </c>
      <c r="H124" s="3">
        <v>10.6</v>
      </c>
      <c r="I124" s="2">
        <v>2.2999999999999998</v>
      </c>
      <c r="J124" s="2">
        <f t="shared" si="3"/>
        <v>3.4000000000000004</v>
      </c>
      <c r="K124" s="1">
        <v>1</v>
      </c>
      <c r="L124" s="2">
        <f t="shared" si="4"/>
        <v>3.4000000000000004</v>
      </c>
      <c r="M124" s="1">
        <v>1</v>
      </c>
      <c r="N124" s="2">
        <v>3.4</v>
      </c>
      <c r="O124" s="1" t="s">
        <v>1746</v>
      </c>
    </row>
    <row r="125" spans="1:15" x14ac:dyDescent="0.25">
      <c r="A125" s="1">
        <v>124</v>
      </c>
      <c r="B125" s="1" t="s">
        <v>2714</v>
      </c>
      <c r="C125" s="10">
        <v>44624</v>
      </c>
      <c r="D125" s="22">
        <v>0</v>
      </c>
      <c r="E125" s="1" t="s">
        <v>213</v>
      </c>
      <c r="F125" s="15">
        <v>24</v>
      </c>
      <c r="G125" s="2">
        <v>5.6</v>
      </c>
      <c r="H125" s="3">
        <v>10.6</v>
      </c>
      <c r="I125" s="2">
        <v>2.72</v>
      </c>
      <c r="J125" s="2">
        <f t="shared" si="3"/>
        <v>2.8799999999999994</v>
      </c>
      <c r="K125" s="1">
        <v>1</v>
      </c>
      <c r="L125" s="2">
        <f t="shared" si="4"/>
        <v>2.8799999999999994</v>
      </c>
      <c r="M125" s="1">
        <v>1</v>
      </c>
      <c r="N125" s="2">
        <v>2.88</v>
      </c>
      <c r="O125" s="1" t="s">
        <v>1746</v>
      </c>
    </row>
    <row r="126" spans="1:15" x14ac:dyDescent="0.25">
      <c r="A126" s="1">
        <v>125</v>
      </c>
      <c r="B126" s="1" t="s">
        <v>2714</v>
      </c>
      <c r="C126" s="10">
        <v>44625</v>
      </c>
      <c r="D126" s="22">
        <v>0</v>
      </c>
      <c r="E126" s="1" t="s">
        <v>213</v>
      </c>
      <c r="F126" s="15">
        <v>24</v>
      </c>
      <c r="G126" s="2">
        <v>5.6</v>
      </c>
      <c r="H126" s="3">
        <v>10.4</v>
      </c>
      <c r="I126" s="2">
        <v>2.73</v>
      </c>
      <c r="J126" s="2">
        <f t="shared" si="3"/>
        <v>2.8699999999999997</v>
      </c>
      <c r="K126" s="1">
        <v>1</v>
      </c>
      <c r="L126" s="2">
        <f t="shared" si="4"/>
        <v>2.8699999999999997</v>
      </c>
      <c r="M126" s="1">
        <v>1</v>
      </c>
      <c r="N126" s="2">
        <v>2.87</v>
      </c>
      <c r="O126" s="1" t="s">
        <v>1746</v>
      </c>
    </row>
    <row r="127" spans="1:15" x14ac:dyDescent="0.25">
      <c r="A127" s="1">
        <v>126</v>
      </c>
      <c r="B127" s="1" t="s">
        <v>2714</v>
      </c>
      <c r="C127" s="10">
        <v>44626</v>
      </c>
      <c r="D127" s="22">
        <v>0</v>
      </c>
      <c r="E127" s="1" t="s">
        <v>213</v>
      </c>
      <c r="F127" s="15">
        <v>24</v>
      </c>
      <c r="G127" s="2">
        <v>5.5</v>
      </c>
      <c r="H127" s="3">
        <v>10.1</v>
      </c>
      <c r="I127" s="2">
        <v>2.75</v>
      </c>
      <c r="J127" s="2">
        <f t="shared" si="3"/>
        <v>2.75</v>
      </c>
      <c r="K127" s="1">
        <v>1</v>
      </c>
      <c r="L127" s="2">
        <f t="shared" si="4"/>
        <v>2.75</v>
      </c>
      <c r="M127" s="1">
        <v>1</v>
      </c>
      <c r="N127" s="2">
        <v>2.75</v>
      </c>
      <c r="O127" s="1" t="s">
        <v>1746</v>
      </c>
    </row>
    <row r="128" spans="1:15" x14ac:dyDescent="0.25">
      <c r="A128" s="1">
        <v>127</v>
      </c>
      <c r="B128" s="1" t="s">
        <v>2714</v>
      </c>
      <c r="C128" s="10">
        <v>44627</v>
      </c>
      <c r="D128" s="22">
        <v>0</v>
      </c>
      <c r="E128" s="1" t="s">
        <v>213</v>
      </c>
      <c r="F128" s="15">
        <v>24</v>
      </c>
      <c r="G128" s="2">
        <v>4.5</v>
      </c>
      <c r="H128" s="3">
        <v>8.5</v>
      </c>
      <c r="I128" s="2">
        <v>2.73</v>
      </c>
      <c r="J128" s="2">
        <f t="shared" si="3"/>
        <v>1.77</v>
      </c>
      <c r="K128" s="1">
        <v>1</v>
      </c>
      <c r="L128" s="2">
        <f t="shared" si="4"/>
        <v>1.77</v>
      </c>
      <c r="M128" s="1">
        <v>1</v>
      </c>
      <c r="N128" s="2">
        <v>1.77</v>
      </c>
      <c r="O128" s="1" t="s">
        <v>1746</v>
      </c>
    </row>
    <row r="129" spans="1:15" x14ac:dyDescent="0.25">
      <c r="A129" s="1">
        <v>128</v>
      </c>
      <c r="B129" s="1" t="s">
        <v>2714</v>
      </c>
      <c r="C129" s="10">
        <v>44628</v>
      </c>
      <c r="D129" s="22">
        <v>0</v>
      </c>
      <c r="E129" s="1" t="s">
        <v>213</v>
      </c>
      <c r="F129" s="15">
        <v>24</v>
      </c>
      <c r="G129" s="2">
        <v>4.0999999999999996</v>
      </c>
      <c r="H129" s="3">
        <v>7.6</v>
      </c>
      <c r="I129" s="2">
        <v>2.79</v>
      </c>
      <c r="J129" s="2">
        <f t="shared" si="3"/>
        <v>1.3099999999999996</v>
      </c>
      <c r="K129" s="1">
        <v>1</v>
      </c>
      <c r="L129" s="2">
        <f t="shared" si="4"/>
        <v>1.3099999999999996</v>
      </c>
      <c r="M129" s="1">
        <v>1</v>
      </c>
      <c r="N129" s="2">
        <v>1.31</v>
      </c>
      <c r="O129" s="1" t="s">
        <v>1746</v>
      </c>
    </row>
    <row r="130" spans="1:15" x14ac:dyDescent="0.25">
      <c r="A130" s="1">
        <v>129</v>
      </c>
      <c r="B130" s="1" t="s">
        <v>2714</v>
      </c>
      <c r="C130" s="10">
        <v>44629</v>
      </c>
      <c r="D130" s="22">
        <v>0</v>
      </c>
      <c r="E130" s="1" t="s">
        <v>213</v>
      </c>
      <c r="F130" s="15">
        <v>21</v>
      </c>
      <c r="G130" s="2">
        <v>4.8</v>
      </c>
      <c r="H130" s="3">
        <v>9</v>
      </c>
      <c r="I130" s="2">
        <v>2.3199999999999998</v>
      </c>
      <c r="J130" s="2">
        <f t="shared" si="3"/>
        <v>2.48</v>
      </c>
      <c r="K130" s="1">
        <v>1</v>
      </c>
      <c r="L130" s="2">
        <f t="shared" si="4"/>
        <v>2.48</v>
      </c>
      <c r="M130" s="1">
        <v>1</v>
      </c>
      <c r="N130" s="2">
        <v>2.48</v>
      </c>
      <c r="O130" s="1" t="s">
        <v>1746</v>
      </c>
    </row>
    <row r="131" spans="1:15" x14ac:dyDescent="0.25">
      <c r="A131" s="1">
        <v>130</v>
      </c>
      <c r="B131" s="1" t="s">
        <v>2714</v>
      </c>
      <c r="C131" s="10">
        <v>44630</v>
      </c>
      <c r="D131" s="22">
        <v>0</v>
      </c>
      <c r="E131" s="1" t="s">
        <v>697</v>
      </c>
      <c r="F131" s="15">
        <v>3</v>
      </c>
      <c r="G131" s="2">
        <v>0.8</v>
      </c>
      <c r="H131" s="3">
        <v>1.5</v>
      </c>
      <c r="I131" s="2">
        <v>0.32</v>
      </c>
      <c r="J131" s="2">
        <f t="shared" si="3"/>
        <v>0.48000000000000004</v>
      </c>
      <c r="K131" s="1">
        <v>1</v>
      </c>
      <c r="L131" s="2">
        <f t="shared" si="4"/>
        <v>0.48000000000000004</v>
      </c>
      <c r="M131" s="1">
        <v>15</v>
      </c>
      <c r="N131" s="2">
        <v>6.8</v>
      </c>
      <c r="O131" s="1" t="s">
        <v>1746</v>
      </c>
    </row>
    <row r="132" spans="1:15" x14ac:dyDescent="0.25">
      <c r="A132" s="1">
        <v>131</v>
      </c>
      <c r="B132" s="1" t="s">
        <v>2714</v>
      </c>
      <c r="C132" s="10">
        <v>44687</v>
      </c>
      <c r="D132" s="22">
        <v>0</v>
      </c>
      <c r="E132" s="1" t="s">
        <v>216</v>
      </c>
      <c r="F132" s="15">
        <v>15</v>
      </c>
      <c r="G132" s="2">
        <v>2.14</v>
      </c>
      <c r="H132" s="3">
        <v>38.200000000000003</v>
      </c>
      <c r="I132" s="2">
        <v>1.54</v>
      </c>
      <c r="J132" s="2">
        <f t="shared" si="3"/>
        <v>0.60000000000000009</v>
      </c>
      <c r="K132" s="1">
        <v>1</v>
      </c>
      <c r="L132" s="2">
        <f t="shared" si="4"/>
        <v>0.60000000000000009</v>
      </c>
      <c r="M132" s="1">
        <v>1</v>
      </c>
      <c r="N132" s="2">
        <v>0.6</v>
      </c>
      <c r="O132" s="1" t="s">
        <v>1746</v>
      </c>
    </row>
    <row r="133" spans="1:15" x14ac:dyDescent="0.25">
      <c r="A133" s="1">
        <v>132</v>
      </c>
      <c r="B133" s="1" t="s">
        <v>2714</v>
      </c>
      <c r="C133" s="10">
        <v>44688</v>
      </c>
      <c r="D133" s="22">
        <v>1</v>
      </c>
      <c r="E133" s="1" t="s">
        <v>213</v>
      </c>
      <c r="F133" s="15">
        <v>24</v>
      </c>
      <c r="G133" s="2">
        <v>4.7300000000000004</v>
      </c>
      <c r="H133" s="3">
        <v>51.5</v>
      </c>
      <c r="I133" s="2">
        <v>2.59</v>
      </c>
      <c r="J133" s="2">
        <f t="shared" si="3"/>
        <v>2.1400000000000006</v>
      </c>
      <c r="K133" s="1">
        <v>1</v>
      </c>
      <c r="L133" s="2">
        <f t="shared" si="4"/>
        <v>1.1400000000000006</v>
      </c>
      <c r="M133" s="1">
        <v>1</v>
      </c>
      <c r="N133" s="2">
        <v>1.1399999999999999</v>
      </c>
      <c r="O133" s="1" t="s">
        <v>1746</v>
      </c>
    </row>
    <row r="134" spans="1:15" x14ac:dyDescent="0.25">
      <c r="A134" s="1">
        <v>133</v>
      </c>
      <c r="B134" s="1" t="s">
        <v>2714</v>
      </c>
      <c r="C134" s="10">
        <v>44689</v>
      </c>
      <c r="D134" s="22">
        <v>1</v>
      </c>
      <c r="E134" s="1" t="s">
        <v>213</v>
      </c>
      <c r="F134" s="15">
        <v>24</v>
      </c>
      <c r="G134" s="2">
        <v>4.8</v>
      </c>
      <c r="H134" s="3">
        <v>41.2</v>
      </c>
      <c r="I134" s="2">
        <v>2.61</v>
      </c>
      <c r="J134" s="2">
        <f t="shared" si="3"/>
        <v>2.19</v>
      </c>
      <c r="K134" s="1">
        <v>1</v>
      </c>
      <c r="L134" s="2">
        <f t="shared" si="4"/>
        <v>1.19</v>
      </c>
      <c r="M134" s="1">
        <v>1</v>
      </c>
      <c r="N134" s="2">
        <v>1.19</v>
      </c>
      <c r="O134" s="1" t="s">
        <v>1746</v>
      </c>
    </row>
    <row r="135" spans="1:15" x14ac:dyDescent="0.25">
      <c r="A135" s="1">
        <v>134</v>
      </c>
      <c r="B135" s="1" t="s">
        <v>2714</v>
      </c>
      <c r="C135" s="10">
        <v>44690</v>
      </c>
      <c r="D135" s="22">
        <v>1</v>
      </c>
      <c r="E135" s="1" t="s">
        <v>213</v>
      </c>
      <c r="F135" s="15">
        <v>24</v>
      </c>
      <c r="G135" s="2">
        <v>4.6500000000000004</v>
      </c>
      <c r="H135" s="3">
        <v>38.1</v>
      </c>
      <c r="I135" s="2">
        <v>2.63</v>
      </c>
      <c r="J135" s="2">
        <f t="shared" si="3"/>
        <v>2.0200000000000005</v>
      </c>
      <c r="K135" s="1">
        <v>1</v>
      </c>
      <c r="L135" s="2">
        <f t="shared" si="4"/>
        <v>1.0200000000000005</v>
      </c>
      <c r="M135" s="1">
        <v>1</v>
      </c>
      <c r="N135" s="2">
        <v>1.02</v>
      </c>
      <c r="O135" s="1" t="s">
        <v>1746</v>
      </c>
    </row>
    <row r="136" spans="1:15" x14ac:dyDescent="0.25">
      <c r="A136" s="1">
        <v>135</v>
      </c>
      <c r="B136" s="1" t="s">
        <v>2714</v>
      </c>
      <c r="C136" s="10">
        <v>44691</v>
      </c>
      <c r="D136" s="22">
        <v>1</v>
      </c>
      <c r="E136" s="1" t="s">
        <v>213</v>
      </c>
      <c r="F136" s="15">
        <v>24</v>
      </c>
      <c r="G136" s="2">
        <v>4.5</v>
      </c>
      <c r="H136" s="3">
        <v>36.5</v>
      </c>
      <c r="I136" s="2">
        <v>2.57</v>
      </c>
      <c r="J136" s="2">
        <f t="shared" si="3"/>
        <v>1.9300000000000002</v>
      </c>
      <c r="K136" s="1">
        <v>1</v>
      </c>
      <c r="L136" s="2">
        <f t="shared" si="4"/>
        <v>0.93000000000000016</v>
      </c>
      <c r="M136" s="1">
        <v>1</v>
      </c>
      <c r="N136" s="2">
        <v>0.93</v>
      </c>
      <c r="O136" s="1" t="s">
        <v>1746</v>
      </c>
    </row>
    <row r="137" spans="1:15" x14ac:dyDescent="0.25">
      <c r="A137" s="1">
        <v>136</v>
      </c>
      <c r="B137" s="1" t="s">
        <v>2714</v>
      </c>
      <c r="C137" s="10">
        <v>44692</v>
      </c>
      <c r="D137" s="22">
        <v>1</v>
      </c>
      <c r="E137" s="1" t="s">
        <v>213</v>
      </c>
      <c r="F137" s="15">
        <v>24</v>
      </c>
      <c r="G137" s="2">
        <v>4.5999999999999996</v>
      </c>
      <c r="H137" s="3">
        <v>36.200000000000003</v>
      </c>
      <c r="I137" s="2">
        <v>2.59</v>
      </c>
      <c r="J137" s="2">
        <f t="shared" si="3"/>
        <v>2.0099999999999998</v>
      </c>
      <c r="K137" s="1">
        <v>1</v>
      </c>
      <c r="L137" s="2">
        <f t="shared" si="4"/>
        <v>1.0099999999999998</v>
      </c>
      <c r="M137" s="1">
        <v>1</v>
      </c>
      <c r="N137" s="2">
        <v>1.01</v>
      </c>
      <c r="O137" s="1" t="s">
        <v>1746</v>
      </c>
    </row>
    <row r="138" spans="1:15" ht="49.5" x14ac:dyDescent="0.25">
      <c r="A138" s="1">
        <v>137</v>
      </c>
      <c r="B138" s="1" t="s">
        <v>2714</v>
      </c>
      <c r="C138" s="10">
        <v>44693</v>
      </c>
      <c r="D138" s="22">
        <v>1</v>
      </c>
      <c r="E138" s="11" t="s">
        <v>2719</v>
      </c>
      <c r="F138" s="15">
        <v>22</v>
      </c>
      <c r="G138" s="2">
        <v>3.8</v>
      </c>
      <c r="H138" s="3">
        <v>34.4</v>
      </c>
      <c r="I138" s="2">
        <v>2.17</v>
      </c>
      <c r="J138" s="2">
        <f t="shared" si="3"/>
        <v>1.63</v>
      </c>
      <c r="K138" s="1">
        <v>1</v>
      </c>
      <c r="L138" s="2">
        <f t="shared" si="4"/>
        <v>0.62999999999999989</v>
      </c>
      <c r="M138" s="1">
        <v>1</v>
      </c>
      <c r="N138" s="2">
        <v>0.63</v>
      </c>
      <c r="O138" s="1" t="s">
        <v>1746</v>
      </c>
    </row>
    <row r="139" spans="1:15" x14ac:dyDescent="0.25">
      <c r="A139" s="1">
        <v>138</v>
      </c>
      <c r="B139" s="1" t="s">
        <v>2714</v>
      </c>
      <c r="C139" s="10">
        <v>44694</v>
      </c>
      <c r="D139" s="22">
        <v>1</v>
      </c>
      <c r="E139" s="1" t="s">
        <v>213</v>
      </c>
      <c r="F139" s="15">
        <v>24</v>
      </c>
      <c r="G139" s="2">
        <v>4.4000000000000004</v>
      </c>
      <c r="H139" s="3">
        <v>36.200000000000003</v>
      </c>
      <c r="I139" s="2">
        <v>2.38</v>
      </c>
      <c r="J139" s="2">
        <f t="shared" si="3"/>
        <v>2.0200000000000005</v>
      </c>
      <c r="K139" s="1">
        <v>1</v>
      </c>
      <c r="L139" s="2">
        <f t="shared" si="4"/>
        <v>1.0200000000000005</v>
      </c>
      <c r="M139" s="1">
        <v>1</v>
      </c>
      <c r="N139" s="2">
        <v>1.02</v>
      </c>
      <c r="O139" s="1" t="s">
        <v>1746</v>
      </c>
    </row>
    <row r="140" spans="1:15" x14ac:dyDescent="0.25">
      <c r="A140" s="1">
        <v>139</v>
      </c>
      <c r="B140" s="1" t="s">
        <v>2714</v>
      </c>
      <c r="C140" s="10">
        <v>44695</v>
      </c>
      <c r="D140" s="22">
        <v>1</v>
      </c>
      <c r="E140" s="1" t="s">
        <v>213</v>
      </c>
      <c r="F140" s="15">
        <v>24</v>
      </c>
      <c r="G140" s="2">
        <v>4.5999999999999996</v>
      </c>
      <c r="H140" s="3">
        <v>33.5</v>
      </c>
      <c r="I140" s="2">
        <v>2.4700000000000002</v>
      </c>
      <c r="J140" s="2">
        <f t="shared" si="3"/>
        <v>2.1299999999999994</v>
      </c>
      <c r="K140" s="1">
        <v>1</v>
      </c>
      <c r="L140" s="2">
        <f t="shared" si="4"/>
        <v>1.1299999999999994</v>
      </c>
      <c r="M140" s="1">
        <v>1</v>
      </c>
      <c r="N140" s="2">
        <v>1.1299999999999999</v>
      </c>
      <c r="O140" s="1" t="s">
        <v>1746</v>
      </c>
    </row>
    <row r="141" spans="1:15" x14ac:dyDescent="0.25">
      <c r="A141" s="1">
        <v>140</v>
      </c>
      <c r="B141" s="1" t="s">
        <v>2714</v>
      </c>
      <c r="C141" s="10">
        <v>44696</v>
      </c>
      <c r="D141" s="22">
        <v>1</v>
      </c>
      <c r="E141" s="1" t="s">
        <v>213</v>
      </c>
      <c r="F141" s="15">
        <v>24</v>
      </c>
      <c r="G141" s="2">
        <v>4.5999999999999996</v>
      </c>
      <c r="H141" s="3">
        <v>30.9</v>
      </c>
      <c r="I141" s="2">
        <v>2.42</v>
      </c>
      <c r="J141" s="2">
        <f t="shared" si="3"/>
        <v>2.1799999999999997</v>
      </c>
      <c r="K141" s="1">
        <v>1</v>
      </c>
      <c r="L141" s="2">
        <f t="shared" si="4"/>
        <v>1.1799999999999997</v>
      </c>
      <c r="M141" s="1">
        <v>1</v>
      </c>
      <c r="N141" s="2">
        <v>1.18</v>
      </c>
      <c r="O141" s="1" t="s">
        <v>1746</v>
      </c>
    </row>
    <row r="142" spans="1:15" x14ac:dyDescent="0.25">
      <c r="A142" s="1">
        <v>141</v>
      </c>
      <c r="B142" s="1" t="s">
        <v>2714</v>
      </c>
      <c r="C142" s="10">
        <v>44697</v>
      </c>
      <c r="D142" s="22">
        <v>1</v>
      </c>
      <c r="E142" s="1" t="s">
        <v>213</v>
      </c>
      <c r="F142" s="15">
        <v>24</v>
      </c>
      <c r="G142" s="2">
        <v>4.7</v>
      </c>
      <c r="H142" s="3">
        <v>28</v>
      </c>
      <c r="I142" s="2">
        <v>2.39</v>
      </c>
      <c r="J142" s="2">
        <f t="shared" si="3"/>
        <v>2.31</v>
      </c>
      <c r="K142" s="1">
        <v>1</v>
      </c>
      <c r="L142" s="2">
        <f t="shared" si="4"/>
        <v>1.31</v>
      </c>
      <c r="M142" s="1">
        <v>1</v>
      </c>
      <c r="N142" s="2">
        <v>1.31</v>
      </c>
      <c r="O142" s="1" t="s">
        <v>1746</v>
      </c>
    </row>
    <row r="143" spans="1:15" x14ac:dyDescent="0.25">
      <c r="A143" s="1">
        <v>142</v>
      </c>
      <c r="B143" s="1" t="s">
        <v>2714</v>
      </c>
      <c r="C143" s="10">
        <v>44698</v>
      </c>
      <c r="D143" s="22">
        <v>1</v>
      </c>
      <c r="E143" s="1" t="s">
        <v>213</v>
      </c>
      <c r="F143" s="15">
        <v>24</v>
      </c>
      <c r="G143" s="2">
        <v>4.9000000000000004</v>
      </c>
      <c r="H143" s="3">
        <v>26.4</v>
      </c>
      <c r="I143" s="2">
        <v>2.4700000000000002</v>
      </c>
      <c r="J143" s="2">
        <f t="shared" si="3"/>
        <v>2.4300000000000002</v>
      </c>
      <c r="K143" s="1">
        <v>1</v>
      </c>
      <c r="L143" s="2">
        <f t="shared" si="4"/>
        <v>1.4300000000000002</v>
      </c>
      <c r="M143" s="1">
        <v>1</v>
      </c>
      <c r="N143" s="2">
        <v>1.43</v>
      </c>
      <c r="O143" s="1" t="s">
        <v>1746</v>
      </c>
    </row>
    <row r="144" spans="1:15" x14ac:dyDescent="0.25">
      <c r="A144" s="1">
        <v>143</v>
      </c>
      <c r="B144" s="1" t="s">
        <v>2714</v>
      </c>
      <c r="C144" s="10">
        <v>44699</v>
      </c>
      <c r="D144" s="22">
        <v>1</v>
      </c>
      <c r="E144" s="1" t="s">
        <v>213</v>
      </c>
      <c r="F144" s="15">
        <v>24</v>
      </c>
      <c r="G144" s="2">
        <v>5</v>
      </c>
      <c r="H144" s="3">
        <v>24.4</v>
      </c>
      <c r="I144" s="2">
        <v>2.44</v>
      </c>
      <c r="J144" s="2">
        <f t="shared" si="3"/>
        <v>2.56</v>
      </c>
      <c r="K144" s="1">
        <v>1</v>
      </c>
      <c r="L144" s="2">
        <f t="shared" si="4"/>
        <v>1.56</v>
      </c>
      <c r="M144" s="1">
        <v>1</v>
      </c>
      <c r="N144" s="2">
        <v>1.56</v>
      </c>
      <c r="O144" s="1" t="s">
        <v>1746</v>
      </c>
    </row>
    <row r="145" spans="1:15" x14ac:dyDescent="0.25">
      <c r="A145" s="1">
        <v>144</v>
      </c>
      <c r="B145" s="1" t="s">
        <v>2714</v>
      </c>
      <c r="C145" s="10">
        <v>44700</v>
      </c>
      <c r="D145" s="22">
        <v>1</v>
      </c>
      <c r="E145" s="1" t="s">
        <v>213</v>
      </c>
      <c r="F145" s="15">
        <v>24</v>
      </c>
      <c r="G145" s="2">
        <v>5.0999999999999996</v>
      </c>
      <c r="H145" s="3">
        <v>22.2</v>
      </c>
      <c r="I145" s="2">
        <v>2.39</v>
      </c>
      <c r="J145" s="2">
        <f t="shared" si="3"/>
        <v>2.7099999999999995</v>
      </c>
      <c r="K145" s="1">
        <v>1</v>
      </c>
      <c r="L145" s="2">
        <f t="shared" si="4"/>
        <v>1.7099999999999995</v>
      </c>
      <c r="M145" s="1">
        <v>1</v>
      </c>
      <c r="N145" s="2">
        <v>1.71</v>
      </c>
      <c r="O145" s="1" t="s">
        <v>1746</v>
      </c>
    </row>
    <row r="146" spans="1:15" x14ac:dyDescent="0.25">
      <c r="A146" s="1">
        <v>145</v>
      </c>
      <c r="B146" s="1" t="s">
        <v>2714</v>
      </c>
      <c r="C146" s="10">
        <v>44701</v>
      </c>
      <c r="D146" s="22">
        <v>1</v>
      </c>
      <c r="E146" s="1" t="s">
        <v>213</v>
      </c>
      <c r="F146" s="15">
        <v>24</v>
      </c>
      <c r="G146" s="2">
        <v>5.0999999999999996</v>
      </c>
      <c r="H146" s="3">
        <v>20.399999999999999</v>
      </c>
      <c r="I146" s="2">
        <v>2.35</v>
      </c>
      <c r="J146" s="2">
        <f t="shared" si="3"/>
        <v>2.7499999999999996</v>
      </c>
      <c r="K146" s="1">
        <v>1</v>
      </c>
      <c r="L146" s="2">
        <f t="shared" si="4"/>
        <v>1.7499999999999996</v>
      </c>
      <c r="M146" s="1">
        <v>1</v>
      </c>
      <c r="N146" s="2">
        <v>1.75</v>
      </c>
      <c r="O146" s="1" t="s">
        <v>1746</v>
      </c>
    </row>
    <row r="147" spans="1:15" x14ac:dyDescent="0.25">
      <c r="A147" s="1">
        <v>146</v>
      </c>
      <c r="B147" s="1" t="s">
        <v>2714</v>
      </c>
      <c r="C147" s="10">
        <v>44702</v>
      </c>
      <c r="D147" s="22">
        <v>1</v>
      </c>
      <c r="E147" s="1" t="s">
        <v>213</v>
      </c>
      <c r="F147" s="15">
        <v>24</v>
      </c>
      <c r="G147" s="2">
        <v>5.2</v>
      </c>
      <c r="H147" s="3">
        <v>19.3</v>
      </c>
      <c r="I147" s="2">
        <v>2.41</v>
      </c>
      <c r="J147" s="2">
        <f t="shared" si="3"/>
        <v>2.79</v>
      </c>
      <c r="K147" s="1">
        <v>1</v>
      </c>
      <c r="L147" s="2">
        <f t="shared" si="4"/>
        <v>1.79</v>
      </c>
      <c r="M147" s="1">
        <v>1</v>
      </c>
      <c r="N147" s="2">
        <v>1.79</v>
      </c>
      <c r="O147" s="1" t="s">
        <v>1746</v>
      </c>
    </row>
    <row r="148" spans="1:15" x14ac:dyDescent="0.25">
      <c r="A148" s="1">
        <v>147</v>
      </c>
      <c r="B148" s="1" t="s">
        <v>2714</v>
      </c>
      <c r="C148" s="10">
        <v>44703</v>
      </c>
      <c r="D148" s="22">
        <v>1</v>
      </c>
      <c r="E148" s="1" t="s">
        <v>213</v>
      </c>
      <c r="F148" s="15">
        <v>24</v>
      </c>
      <c r="G148" s="2">
        <v>5.0999999999999996</v>
      </c>
      <c r="H148" s="3">
        <v>19.600000000000001</v>
      </c>
      <c r="I148" s="2">
        <v>2.4</v>
      </c>
      <c r="J148" s="2">
        <f t="shared" si="3"/>
        <v>2.6999999999999997</v>
      </c>
      <c r="K148" s="1">
        <v>1</v>
      </c>
      <c r="L148" s="2">
        <f t="shared" si="4"/>
        <v>1.6999999999999997</v>
      </c>
      <c r="M148" s="1">
        <v>1</v>
      </c>
      <c r="N148" s="2">
        <v>1.7</v>
      </c>
      <c r="O148" s="1" t="s">
        <v>1746</v>
      </c>
    </row>
    <row r="149" spans="1:15" x14ac:dyDescent="0.25">
      <c r="A149" s="1">
        <v>148</v>
      </c>
      <c r="B149" s="1" t="s">
        <v>2714</v>
      </c>
      <c r="C149" s="10">
        <v>44704</v>
      </c>
      <c r="D149" s="22">
        <v>1</v>
      </c>
      <c r="E149" s="1" t="s">
        <v>213</v>
      </c>
      <c r="F149" s="15">
        <v>24</v>
      </c>
      <c r="G149" s="2">
        <v>5.2</v>
      </c>
      <c r="H149" s="3">
        <v>18.100000000000001</v>
      </c>
      <c r="I149" s="2">
        <v>2.36</v>
      </c>
      <c r="J149" s="2">
        <f t="shared" si="3"/>
        <v>2.8400000000000003</v>
      </c>
      <c r="K149" s="1">
        <v>1</v>
      </c>
      <c r="L149" s="2">
        <f t="shared" si="4"/>
        <v>1.8400000000000003</v>
      </c>
      <c r="M149" s="1">
        <v>1</v>
      </c>
      <c r="N149" s="2">
        <v>1.84</v>
      </c>
      <c r="O149" s="1" t="s">
        <v>1746</v>
      </c>
    </row>
    <row r="150" spans="1:15" x14ac:dyDescent="0.25">
      <c r="A150" s="1">
        <v>149</v>
      </c>
      <c r="B150" s="1" t="s">
        <v>2714</v>
      </c>
      <c r="C150" s="10">
        <v>44705</v>
      </c>
      <c r="D150" s="22">
        <v>1</v>
      </c>
      <c r="E150" s="1" t="s">
        <v>213</v>
      </c>
      <c r="F150" s="15">
        <v>24</v>
      </c>
      <c r="G150" s="2">
        <v>5.3</v>
      </c>
      <c r="H150" s="3">
        <v>16.5</v>
      </c>
      <c r="I150" s="2">
        <v>2.4</v>
      </c>
      <c r="J150" s="2">
        <f t="shared" si="3"/>
        <v>2.9</v>
      </c>
      <c r="K150" s="1">
        <v>1</v>
      </c>
      <c r="L150" s="2">
        <f t="shared" si="4"/>
        <v>1.9</v>
      </c>
      <c r="M150" s="1">
        <v>1</v>
      </c>
      <c r="N150" s="2">
        <v>1.9</v>
      </c>
      <c r="O150" s="1" t="s">
        <v>1746</v>
      </c>
    </row>
    <row r="151" spans="1:15" x14ac:dyDescent="0.25">
      <c r="A151" s="1">
        <v>150</v>
      </c>
      <c r="B151" s="1" t="s">
        <v>2714</v>
      </c>
      <c r="C151" s="10">
        <v>44706</v>
      </c>
      <c r="D151" s="22">
        <v>1</v>
      </c>
      <c r="E151" s="1" t="s">
        <v>213</v>
      </c>
      <c r="F151" s="15">
        <v>24</v>
      </c>
      <c r="G151" s="2">
        <v>5.4</v>
      </c>
      <c r="H151" s="3">
        <v>15.6</v>
      </c>
      <c r="I151" s="2">
        <v>2.4</v>
      </c>
      <c r="J151" s="2">
        <f t="shared" si="3"/>
        <v>3.0000000000000004</v>
      </c>
      <c r="K151" s="1">
        <v>1</v>
      </c>
      <c r="L151" s="2">
        <f t="shared" si="4"/>
        <v>2.0000000000000004</v>
      </c>
      <c r="M151" s="1">
        <v>1</v>
      </c>
      <c r="N151" s="2">
        <v>2</v>
      </c>
      <c r="O151" s="1" t="s">
        <v>1746</v>
      </c>
    </row>
    <row r="152" spans="1:15" x14ac:dyDescent="0.25">
      <c r="A152" s="1">
        <v>151</v>
      </c>
      <c r="B152" s="1" t="s">
        <v>2714</v>
      </c>
      <c r="C152" s="10">
        <v>44707</v>
      </c>
      <c r="D152" s="22">
        <v>1</v>
      </c>
      <c r="E152" s="1" t="s">
        <v>213</v>
      </c>
      <c r="F152" s="15">
        <v>24</v>
      </c>
      <c r="G152" s="2">
        <v>5.4</v>
      </c>
      <c r="H152" s="3">
        <v>14.3</v>
      </c>
      <c r="I152" s="2">
        <v>2.4</v>
      </c>
      <c r="J152" s="2">
        <f t="shared" si="3"/>
        <v>3.0000000000000004</v>
      </c>
      <c r="K152" s="1">
        <v>1</v>
      </c>
      <c r="L152" s="2">
        <f t="shared" si="4"/>
        <v>2.0000000000000004</v>
      </c>
      <c r="M152" s="1">
        <v>1</v>
      </c>
      <c r="N152" s="2">
        <v>2</v>
      </c>
      <c r="O152" s="1" t="s">
        <v>1746</v>
      </c>
    </row>
    <row r="153" spans="1:15" x14ac:dyDescent="0.25">
      <c r="A153" s="1">
        <v>152</v>
      </c>
      <c r="B153" s="1" t="s">
        <v>2714</v>
      </c>
      <c r="C153" s="10">
        <v>44708</v>
      </c>
      <c r="D153" s="22">
        <v>1</v>
      </c>
      <c r="E153" s="1" t="s">
        <v>213</v>
      </c>
      <c r="F153" s="15">
        <v>24</v>
      </c>
      <c r="G153" s="2">
        <v>5.6</v>
      </c>
      <c r="H153" s="3">
        <v>13.3</v>
      </c>
      <c r="I153" s="2">
        <v>2.4300000000000002</v>
      </c>
      <c r="J153" s="2">
        <f t="shared" si="3"/>
        <v>3.1699999999999995</v>
      </c>
      <c r="K153" s="1">
        <v>1</v>
      </c>
      <c r="L153" s="2">
        <f t="shared" si="4"/>
        <v>2.1699999999999995</v>
      </c>
      <c r="M153" s="1">
        <v>1</v>
      </c>
      <c r="N153" s="2">
        <v>2.17</v>
      </c>
      <c r="O153" s="1" t="s">
        <v>1746</v>
      </c>
    </row>
    <row r="154" spans="1:15" x14ac:dyDescent="0.25">
      <c r="A154" s="1">
        <v>153</v>
      </c>
      <c r="B154" s="1" t="s">
        <v>2714</v>
      </c>
      <c r="C154" s="10">
        <v>44709</v>
      </c>
      <c r="D154" s="22">
        <v>1</v>
      </c>
      <c r="E154" s="1" t="s">
        <v>213</v>
      </c>
      <c r="F154" s="15">
        <v>24</v>
      </c>
      <c r="G154" s="2">
        <v>5.4</v>
      </c>
      <c r="H154" s="3">
        <v>12.8</v>
      </c>
      <c r="I154" s="2">
        <v>2.41</v>
      </c>
      <c r="J154" s="2">
        <f t="shared" si="3"/>
        <v>2.99</v>
      </c>
      <c r="K154" s="1">
        <v>1</v>
      </c>
      <c r="L154" s="2">
        <f t="shared" si="4"/>
        <v>1.9900000000000002</v>
      </c>
      <c r="M154" s="1">
        <v>1</v>
      </c>
      <c r="N154" s="2">
        <v>1.99</v>
      </c>
      <c r="O154" s="1" t="s">
        <v>1746</v>
      </c>
    </row>
    <row r="155" spans="1:15" x14ac:dyDescent="0.25">
      <c r="A155" s="1">
        <v>154</v>
      </c>
      <c r="B155" s="1" t="s">
        <v>2714</v>
      </c>
      <c r="C155" s="10">
        <v>44710</v>
      </c>
      <c r="D155" s="22">
        <v>1</v>
      </c>
      <c r="E155" s="1" t="s">
        <v>213</v>
      </c>
      <c r="F155" s="15">
        <v>24</v>
      </c>
      <c r="G155" s="2">
        <v>5.6</v>
      </c>
      <c r="H155" s="3">
        <v>11.8</v>
      </c>
      <c r="I155" s="2">
        <v>2.41</v>
      </c>
      <c r="J155" s="2">
        <f t="shared" si="3"/>
        <v>3.1899999999999995</v>
      </c>
      <c r="K155" s="1">
        <v>1</v>
      </c>
      <c r="L155" s="2">
        <f t="shared" si="4"/>
        <v>2.1899999999999995</v>
      </c>
      <c r="M155" s="1">
        <v>1</v>
      </c>
      <c r="N155" s="2">
        <v>2.19</v>
      </c>
      <c r="O155" s="1" t="s">
        <v>1746</v>
      </c>
    </row>
    <row r="156" spans="1:15" x14ac:dyDescent="0.25">
      <c r="A156" s="1">
        <v>155</v>
      </c>
      <c r="B156" s="1" t="s">
        <v>2714</v>
      </c>
      <c r="C156" s="10">
        <v>44711</v>
      </c>
      <c r="D156" s="22">
        <v>1</v>
      </c>
      <c r="E156" s="1" t="s">
        <v>213</v>
      </c>
      <c r="F156" s="15">
        <v>24</v>
      </c>
      <c r="G156" s="2">
        <v>5.5</v>
      </c>
      <c r="H156" s="3">
        <v>11.2</v>
      </c>
      <c r="I156" s="2">
        <v>2.41</v>
      </c>
      <c r="J156" s="2">
        <f t="shared" si="3"/>
        <v>3.09</v>
      </c>
      <c r="K156" s="1">
        <v>1</v>
      </c>
      <c r="L156" s="2">
        <f t="shared" si="4"/>
        <v>2.09</v>
      </c>
      <c r="M156" s="1">
        <v>1</v>
      </c>
      <c r="N156" s="2">
        <v>2.09</v>
      </c>
      <c r="O156" s="1" t="s">
        <v>1746</v>
      </c>
    </row>
    <row r="157" spans="1:15" x14ac:dyDescent="0.25">
      <c r="A157" s="1">
        <v>156</v>
      </c>
      <c r="B157" s="1" t="s">
        <v>2714</v>
      </c>
      <c r="C157" s="10">
        <v>44712</v>
      </c>
      <c r="D157" s="22">
        <v>1</v>
      </c>
      <c r="E157" s="1" t="s">
        <v>213</v>
      </c>
      <c r="F157" s="15">
        <v>24</v>
      </c>
      <c r="G157" s="2">
        <v>5.6</v>
      </c>
      <c r="H157" s="3">
        <v>10.7</v>
      </c>
      <c r="I157" s="2">
        <v>2.4300000000000002</v>
      </c>
      <c r="J157" s="2">
        <f t="shared" si="3"/>
        <v>3.1699999999999995</v>
      </c>
      <c r="K157" s="1">
        <v>1</v>
      </c>
      <c r="L157" s="2">
        <f t="shared" si="4"/>
        <v>2.1699999999999995</v>
      </c>
      <c r="M157" s="1">
        <v>1</v>
      </c>
      <c r="N157" s="2">
        <v>2.17</v>
      </c>
      <c r="O157" s="1" t="s">
        <v>1746</v>
      </c>
    </row>
    <row r="158" spans="1:15" x14ac:dyDescent="0.25">
      <c r="A158" s="1">
        <v>157</v>
      </c>
      <c r="B158" s="1" t="s">
        <v>2714</v>
      </c>
      <c r="C158" s="10">
        <v>44713</v>
      </c>
      <c r="D158" s="22">
        <v>1</v>
      </c>
      <c r="E158" s="1" t="s">
        <v>213</v>
      </c>
      <c r="F158" s="15">
        <v>24</v>
      </c>
      <c r="G158" s="2">
        <v>5.6</v>
      </c>
      <c r="H158" s="3">
        <v>10</v>
      </c>
      <c r="I158" s="2">
        <v>2.4300000000000002</v>
      </c>
      <c r="J158" s="2">
        <f t="shared" si="3"/>
        <v>3.1699999999999995</v>
      </c>
      <c r="K158" s="1">
        <v>1</v>
      </c>
      <c r="L158" s="2">
        <f t="shared" si="4"/>
        <v>2.1699999999999995</v>
      </c>
      <c r="M158" s="1">
        <v>1</v>
      </c>
      <c r="N158" s="2">
        <v>2.17</v>
      </c>
      <c r="O158" s="1" t="s">
        <v>1746</v>
      </c>
    </row>
    <row r="159" spans="1:15" x14ac:dyDescent="0.25">
      <c r="A159" s="1">
        <v>158</v>
      </c>
      <c r="B159" s="1" t="s">
        <v>2720</v>
      </c>
      <c r="C159" s="10">
        <v>44714</v>
      </c>
      <c r="D159" s="22">
        <v>1</v>
      </c>
      <c r="E159" s="17" t="s">
        <v>580</v>
      </c>
      <c r="F159" s="15">
        <v>22.5</v>
      </c>
      <c r="G159" s="2">
        <v>5</v>
      </c>
      <c r="H159" s="3">
        <v>32</v>
      </c>
      <c r="I159" s="2">
        <v>2.15</v>
      </c>
      <c r="J159" s="2">
        <f t="shared" si="3"/>
        <v>2.85</v>
      </c>
      <c r="K159" s="1">
        <v>1</v>
      </c>
      <c r="L159" s="2">
        <f t="shared" si="4"/>
        <v>1.85</v>
      </c>
      <c r="M159" s="1">
        <v>1</v>
      </c>
      <c r="N159" s="2">
        <v>1.85</v>
      </c>
      <c r="O159" s="1" t="s">
        <v>1746</v>
      </c>
    </row>
    <row r="160" spans="1:15" x14ac:dyDescent="0.25">
      <c r="A160" s="1">
        <v>159</v>
      </c>
      <c r="B160" s="1" t="s">
        <v>2714</v>
      </c>
      <c r="C160" s="10">
        <v>44714</v>
      </c>
      <c r="D160" s="22">
        <v>1</v>
      </c>
      <c r="E160" s="1" t="s">
        <v>220</v>
      </c>
      <c r="F160" s="15">
        <v>1.5</v>
      </c>
      <c r="G160" s="2">
        <v>2.2999999999999998</v>
      </c>
      <c r="H160" s="3">
        <v>27.4</v>
      </c>
      <c r="I160" s="2">
        <v>0.1</v>
      </c>
      <c r="J160" s="2">
        <f t="shared" si="3"/>
        <v>2.1999999999999997</v>
      </c>
      <c r="K160" s="1">
        <v>5</v>
      </c>
      <c r="L160" s="2">
        <f t="shared" si="4"/>
        <v>5.9999999999999982</v>
      </c>
      <c r="M160" s="1">
        <v>28</v>
      </c>
      <c r="N160" s="2">
        <v>79.113100000000003</v>
      </c>
      <c r="O160" s="1" t="s">
        <v>1746</v>
      </c>
    </row>
    <row r="161" spans="1:15" x14ac:dyDescent="0.25">
      <c r="A161" s="1">
        <v>160</v>
      </c>
      <c r="B161" s="1" t="s">
        <v>2720</v>
      </c>
      <c r="C161" s="10">
        <v>44715</v>
      </c>
      <c r="D161" s="22">
        <v>2</v>
      </c>
      <c r="E161" s="1" t="s">
        <v>213</v>
      </c>
      <c r="F161" s="15">
        <v>24</v>
      </c>
      <c r="G161" s="2">
        <v>6.2</v>
      </c>
      <c r="H161" s="3">
        <v>35.4</v>
      </c>
      <c r="I161" s="2">
        <v>2.33</v>
      </c>
      <c r="J161" s="2">
        <f t="shared" si="3"/>
        <v>3.87</v>
      </c>
      <c r="K161" s="1">
        <v>1</v>
      </c>
      <c r="L161" s="2">
        <f t="shared" si="4"/>
        <v>1.87</v>
      </c>
      <c r="M161" s="1">
        <v>1</v>
      </c>
      <c r="N161" s="2">
        <v>1.87</v>
      </c>
      <c r="O161" s="1" t="s">
        <v>1746</v>
      </c>
    </row>
    <row r="162" spans="1:15" x14ac:dyDescent="0.25">
      <c r="A162" s="1">
        <v>161</v>
      </c>
      <c r="B162" s="1" t="s">
        <v>2720</v>
      </c>
      <c r="C162" s="10">
        <v>44716</v>
      </c>
      <c r="D162" s="22">
        <v>2</v>
      </c>
      <c r="E162" s="1" t="s">
        <v>213</v>
      </c>
      <c r="F162" s="15">
        <v>24</v>
      </c>
      <c r="G162" s="2">
        <v>5.9</v>
      </c>
      <c r="H162" s="3">
        <v>29.7</v>
      </c>
      <c r="I162" s="2">
        <v>2.4300000000000002</v>
      </c>
      <c r="J162" s="2">
        <f t="shared" si="3"/>
        <v>3.47</v>
      </c>
      <c r="K162" s="1">
        <v>1</v>
      </c>
      <c r="L162" s="2">
        <f t="shared" si="4"/>
        <v>1.4700000000000002</v>
      </c>
      <c r="M162" s="1">
        <v>1</v>
      </c>
      <c r="N162" s="2">
        <v>1.47</v>
      </c>
      <c r="O162" s="1" t="s">
        <v>1746</v>
      </c>
    </row>
    <row r="163" spans="1:15" x14ac:dyDescent="0.25">
      <c r="A163" s="1">
        <v>162</v>
      </c>
      <c r="B163" s="1" t="s">
        <v>2720</v>
      </c>
      <c r="C163" s="10">
        <v>44717</v>
      </c>
      <c r="D163" s="22">
        <v>2</v>
      </c>
      <c r="E163" s="1" t="s">
        <v>213</v>
      </c>
      <c r="F163" s="15">
        <v>24</v>
      </c>
      <c r="G163" s="2">
        <v>6.1</v>
      </c>
      <c r="H163" s="3">
        <v>26.8</v>
      </c>
      <c r="I163" s="2">
        <v>2.39</v>
      </c>
      <c r="J163" s="2">
        <f t="shared" si="3"/>
        <v>3.7099999999999995</v>
      </c>
      <c r="K163" s="1">
        <v>1</v>
      </c>
      <c r="L163" s="2">
        <f t="shared" si="4"/>
        <v>1.7099999999999995</v>
      </c>
      <c r="M163" s="1">
        <v>1</v>
      </c>
      <c r="N163" s="2">
        <v>1.71</v>
      </c>
      <c r="O163" s="1" t="s">
        <v>1746</v>
      </c>
    </row>
    <row r="164" spans="1:15" x14ac:dyDescent="0.25">
      <c r="A164" s="1">
        <v>163</v>
      </c>
      <c r="B164" s="1" t="s">
        <v>2720</v>
      </c>
      <c r="C164" s="10">
        <v>44718</v>
      </c>
      <c r="D164" s="22">
        <v>2</v>
      </c>
      <c r="E164" s="1" t="s">
        <v>213</v>
      </c>
      <c r="F164" s="15">
        <v>24</v>
      </c>
      <c r="G164" s="2">
        <v>5.9</v>
      </c>
      <c r="H164" s="3">
        <v>24.3</v>
      </c>
      <c r="I164" s="2">
        <v>2.38</v>
      </c>
      <c r="J164" s="2">
        <f t="shared" si="3"/>
        <v>3.5200000000000005</v>
      </c>
      <c r="K164" s="1">
        <v>1</v>
      </c>
      <c r="L164" s="2">
        <f t="shared" si="4"/>
        <v>1.5200000000000005</v>
      </c>
      <c r="M164" s="1">
        <v>1</v>
      </c>
      <c r="N164" s="2">
        <v>1.52</v>
      </c>
      <c r="O164" s="1" t="s">
        <v>1746</v>
      </c>
    </row>
    <row r="165" spans="1:15" x14ac:dyDescent="0.25">
      <c r="A165" s="1">
        <v>164</v>
      </c>
      <c r="B165" s="1" t="s">
        <v>2720</v>
      </c>
      <c r="C165" s="10">
        <v>44719</v>
      </c>
      <c r="D165" s="22">
        <v>2</v>
      </c>
      <c r="E165" s="1" t="s">
        <v>213</v>
      </c>
      <c r="F165" s="15">
        <v>24</v>
      </c>
      <c r="G165" s="2">
        <v>5.8</v>
      </c>
      <c r="H165" s="3">
        <v>22.3</v>
      </c>
      <c r="I165" s="2">
        <v>2.36</v>
      </c>
      <c r="J165" s="2">
        <f t="shared" si="3"/>
        <v>3.44</v>
      </c>
      <c r="K165" s="1">
        <v>1</v>
      </c>
      <c r="L165" s="2">
        <f t="shared" si="4"/>
        <v>1.44</v>
      </c>
      <c r="M165" s="1">
        <v>1</v>
      </c>
      <c r="N165" s="2">
        <v>1.44</v>
      </c>
      <c r="O165" s="1" t="s">
        <v>1746</v>
      </c>
    </row>
    <row r="166" spans="1:15" x14ac:dyDescent="0.25">
      <c r="A166" s="1">
        <v>165</v>
      </c>
      <c r="B166" s="1" t="s">
        <v>2720</v>
      </c>
      <c r="C166" s="10">
        <v>44720</v>
      </c>
      <c r="D166" s="22">
        <v>2</v>
      </c>
      <c r="E166" s="1" t="s">
        <v>213</v>
      </c>
      <c r="F166" s="15">
        <v>24</v>
      </c>
      <c r="G166" s="2">
        <v>5.71</v>
      </c>
      <c r="H166" s="3">
        <v>21.2</v>
      </c>
      <c r="I166" s="2">
        <v>2.39</v>
      </c>
      <c r="J166" s="2">
        <f t="shared" si="3"/>
        <v>3.32</v>
      </c>
      <c r="K166" s="1">
        <v>1</v>
      </c>
      <c r="L166" s="2">
        <f t="shared" si="4"/>
        <v>1.3199999999999998</v>
      </c>
      <c r="M166" s="1">
        <v>1</v>
      </c>
      <c r="N166" s="2">
        <v>1.32</v>
      </c>
      <c r="O166" s="1" t="s">
        <v>1746</v>
      </c>
    </row>
    <row r="167" spans="1:15" x14ac:dyDescent="0.25">
      <c r="A167" s="1">
        <v>166</v>
      </c>
      <c r="B167" s="1" t="s">
        <v>2720</v>
      </c>
      <c r="C167" s="10">
        <v>44721</v>
      </c>
      <c r="D167" s="22">
        <v>2</v>
      </c>
      <c r="E167" s="1" t="s">
        <v>213</v>
      </c>
      <c r="F167" s="15">
        <v>24</v>
      </c>
      <c r="G167" s="2">
        <v>5.6</v>
      </c>
      <c r="H167" s="3">
        <v>20.6</v>
      </c>
      <c r="I167" s="2">
        <v>2.44</v>
      </c>
      <c r="J167" s="2">
        <f t="shared" si="3"/>
        <v>3.1599999999999997</v>
      </c>
      <c r="K167" s="1">
        <v>1</v>
      </c>
      <c r="L167" s="2">
        <f t="shared" si="4"/>
        <v>1.1599999999999997</v>
      </c>
      <c r="M167" s="1">
        <v>1</v>
      </c>
      <c r="N167" s="2">
        <v>1.1599999999999999</v>
      </c>
      <c r="O167" s="1" t="s">
        <v>1746</v>
      </c>
    </row>
    <row r="168" spans="1:15" x14ac:dyDescent="0.25">
      <c r="A168" s="1">
        <v>167</v>
      </c>
      <c r="B168" s="1" t="s">
        <v>2720</v>
      </c>
      <c r="C168" s="10">
        <v>44722</v>
      </c>
      <c r="D168" s="22">
        <v>2</v>
      </c>
      <c r="E168" s="1" t="s">
        <v>213</v>
      </c>
      <c r="F168" s="15">
        <v>24</v>
      </c>
      <c r="G168" s="2">
        <v>5.55</v>
      </c>
      <c r="H168" s="3">
        <v>20.3</v>
      </c>
      <c r="I168" s="2">
        <v>2.41</v>
      </c>
      <c r="J168" s="2">
        <f t="shared" si="3"/>
        <v>3.1399999999999997</v>
      </c>
      <c r="K168" s="1">
        <v>1</v>
      </c>
      <c r="L168" s="2">
        <f t="shared" si="4"/>
        <v>1.1399999999999997</v>
      </c>
      <c r="M168" s="1">
        <v>1</v>
      </c>
      <c r="N168" s="2">
        <v>1.1399999999999999</v>
      </c>
      <c r="O168" s="1" t="s">
        <v>1746</v>
      </c>
    </row>
    <row r="169" spans="1:15" x14ac:dyDescent="0.25">
      <c r="A169" s="1">
        <v>168</v>
      </c>
      <c r="B169" s="1" t="s">
        <v>2720</v>
      </c>
      <c r="C169" s="10">
        <v>44723</v>
      </c>
      <c r="D169" s="22">
        <v>2</v>
      </c>
      <c r="E169" s="1" t="s">
        <v>213</v>
      </c>
      <c r="F169" s="15">
        <v>24</v>
      </c>
      <c r="G169" s="2">
        <v>5.5</v>
      </c>
      <c r="H169" s="3">
        <v>20</v>
      </c>
      <c r="I169" s="2">
        <v>2.4500000000000002</v>
      </c>
      <c r="J169" s="2">
        <f t="shared" si="3"/>
        <v>3.05</v>
      </c>
      <c r="K169" s="1">
        <v>1</v>
      </c>
      <c r="L169" s="2">
        <f t="shared" si="4"/>
        <v>1.0499999999999998</v>
      </c>
      <c r="M169" s="1">
        <v>1</v>
      </c>
      <c r="N169" s="2">
        <v>1.05</v>
      </c>
      <c r="O169" s="1" t="s">
        <v>1746</v>
      </c>
    </row>
    <row r="170" spans="1:15" x14ac:dyDescent="0.25">
      <c r="A170" s="1">
        <v>169</v>
      </c>
      <c r="B170" s="1" t="s">
        <v>2720</v>
      </c>
      <c r="C170" s="10">
        <v>44724</v>
      </c>
      <c r="D170" s="22">
        <v>2</v>
      </c>
      <c r="E170" s="1" t="s">
        <v>213</v>
      </c>
      <c r="F170" s="15">
        <v>24</v>
      </c>
      <c r="G170" s="2">
        <v>5.5</v>
      </c>
      <c r="H170" s="3">
        <v>18.7</v>
      </c>
      <c r="I170" s="2">
        <v>2.4500000000000002</v>
      </c>
      <c r="J170" s="2">
        <f t="shared" si="3"/>
        <v>3.05</v>
      </c>
      <c r="K170" s="1">
        <v>1</v>
      </c>
      <c r="L170" s="2">
        <f t="shared" si="4"/>
        <v>1.0499999999999998</v>
      </c>
      <c r="M170" s="1">
        <v>1</v>
      </c>
      <c r="N170" s="2">
        <v>1.05</v>
      </c>
      <c r="O170" s="1" t="s">
        <v>1746</v>
      </c>
    </row>
    <row r="171" spans="1:15" x14ac:dyDescent="0.25">
      <c r="A171" s="1">
        <v>170</v>
      </c>
      <c r="B171" s="1" t="s">
        <v>2720</v>
      </c>
      <c r="C171" s="10">
        <v>44725</v>
      </c>
      <c r="D171" s="22">
        <v>2</v>
      </c>
      <c r="E171" s="1" t="s">
        <v>213</v>
      </c>
      <c r="F171" s="15">
        <v>24</v>
      </c>
      <c r="G171" s="2">
        <v>5.4</v>
      </c>
      <c r="H171" s="3">
        <v>18.3</v>
      </c>
      <c r="I171" s="2">
        <v>2.4</v>
      </c>
      <c r="J171" s="2">
        <f t="shared" si="3"/>
        <v>3.0000000000000004</v>
      </c>
      <c r="K171" s="1">
        <v>1</v>
      </c>
      <c r="L171" s="2">
        <f t="shared" si="4"/>
        <v>1.0000000000000004</v>
      </c>
      <c r="M171" s="1">
        <v>1</v>
      </c>
      <c r="N171" s="2">
        <v>1</v>
      </c>
      <c r="O171" s="1" t="s">
        <v>1746</v>
      </c>
    </row>
    <row r="172" spans="1:15" x14ac:dyDescent="0.25">
      <c r="A172" s="1">
        <v>171</v>
      </c>
      <c r="B172" s="1" t="s">
        <v>2720</v>
      </c>
      <c r="C172" s="10">
        <v>44726</v>
      </c>
      <c r="D172" s="22">
        <v>2</v>
      </c>
      <c r="E172" s="1" t="s">
        <v>213</v>
      </c>
      <c r="F172" s="15">
        <v>24</v>
      </c>
      <c r="G172" s="2">
        <v>5.3</v>
      </c>
      <c r="H172" s="3">
        <v>18.100000000000001</v>
      </c>
      <c r="I172" s="2">
        <v>2.37</v>
      </c>
      <c r="J172" s="2">
        <f t="shared" si="3"/>
        <v>2.9299999999999997</v>
      </c>
      <c r="K172" s="1">
        <v>1</v>
      </c>
      <c r="L172" s="2">
        <f t="shared" si="4"/>
        <v>0.92999999999999972</v>
      </c>
      <c r="M172" s="1">
        <v>1</v>
      </c>
      <c r="N172" s="2">
        <v>0.93</v>
      </c>
      <c r="O172" s="1" t="s">
        <v>1746</v>
      </c>
    </row>
    <row r="173" spans="1:15" x14ac:dyDescent="0.25">
      <c r="A173" s="1">
        <v>172</v>
      </c>
      <c r="B173" s="1" t="s">
        <v>2720</v>
      </c>
      <c r="C173" s="10">
        <v>44727</v>
      </c>
      <c r="D173" s="22">
        <v>2</v>
      </c>
      <c r="E173" s="1" t="s">
        <v>213</v>
      </c>
      <c r="F173" s="15">
        <v>24</v>
      </c>
      <c r="G173" s="2">
        <v>5.3</v>
      </c>
      <c r="H173" s="3">
        <v>17.8</v>
      </c>
      <c r="I173" s="2">
        <v>2.39</v>
      </c>
      <c r="J173" s="2">
        <f t="shared" si="3"/>
        <v>2.9099999999999997</v>
      </c>
      <c r="K173" s="1">
        <v>1</v>
      </c>
      <c r="L173" s="2">
        <f t="shared" si="4"/>
        <v>0.9099999999999997</v>
      </c>
      <c r="M173" s="1">
        <v>1</v>
      </c>
      <c r="N173" s="2">
        <v>0.91</v>
      </c>
      <c r="O173" s="1" t="s">
        <v>1746</v>
      </c>
    </row>
    <row r="174" spans="1:15" x14ac:dyDescent="0.25">
      <c r="A174" s="1">
        <v>173</v>
      </c>
      <c r="B174" s="1" t="s">
        <v>2720</v>
      </c>
      <c r="C174" s="10">
        <v>44728</v>
      </c>
      <c r="D174" s="22">
        <v>2</v>
      </c>
      <c r="E174" s="1" t="s">
        <v>213</v>
      </c>
      <c r="F174" s="15">
        <v>24</v>
      </c>
      <c r="G174" s="2">
        <v>5.3</v>
      </c>
      <c r="H174" s="3">
        <v>17.600000000000001</v>
      </c>
      <c r="I174" s="2">
        <v>2.41</v>
      </c>
      <c r="J174" s="2">
        <f t="shared" si="3"/>
        <v>2.8899999999999997</v>
      </c>
      <c r="K174" s="1">
        <v>1</v>
      </c>
      <c r="L174" s="2">
        <f t="shared" si="4"/>
        <v>0.88999999999999968</v>
      </c>
      <c r="M174" s="1">
        <v>1</v>
      </c>
      <c r="N174" s="2">
        <v>0.89</v>
      </c>
      <c r="O174" s="1" t="s">
        <v>1746</v>
      </c>
    </row>
    <row r="175" spans="1:15" x14ac:dyDescent="0.25">
      <c r="A175" s="1">
        <v>174</v>
      </c>
      <c r="B175" s="1" t="s">
        <v>2720</v>
      </c>
      <c r="C175" s="10">
        <v>44729</v>
      </c>
      <c r="D175" s="22">
        <v>2</v>
      </c>
      <c r="E175" s="1" t="s">
        <v>213</v>
      </c>
      <c r="F175" s="15">
        <v>24</v>
      </c>
      <c r="G175" s="2">
        <v>5.17</v>
      </c>
      <c r="H175" s="3">
        <v>17.100000000000001</v>
      </c>
      <c r="I175" s="2">
        <v>2.41</v>
      </c>
      <c r="J175" s="2">
        <f t="shared" si="3"/>
        <v>2.76</v>
      </c>
      <c r="K175" s="1">
        <v>1</v>
      </c>
      <c r="L175" s="2">
        <f t="shared" si="4"/>
        <v>0.75999999999999979</v>
      </c>
      <c r="M175" s="1">
        <v>1</v>
      </c>
      <c r="N175" s="2">
        <v>0.76</v>
      </c>
      <c r="O175" s="1" t="s">
        <v>1746</v>
      </c>
    </row>
    <row r="176" spans="1:15" x14ac:dyDescent="0.25">
      <c r="A176" s="1">
        <v>175</v>
      </c>
      <c r="B176" s="1" t="s">
        <v>2720</v>
      </c>
      <c r="C176" s="10">
        <v>44730</v>
      </c>
      <c r="D176" s="22">
        <v>2</v>
      </c>
      <c r="E176" s="1" t="s">
        <v>213</v>
      </c>
      <c r="F176" s="15">
        <v>24</v>
      </c>
      <c r="G176" s="2">
        <v>5.2</v>
      </c>
      <c r="H176" s="3">
        <v>16.600000000000001</v>
      </c>
      <c r="I176" s="2">
        <v>2.41</v>
      </c>
      <c r="J176" s="2">
        <f t="shared" ref="J176:J239" si="5">G176-I176</f>
        <v>2.79</v>
      </c>
      <c r="K176" s="1">
        <v>1</v>
      </c>
      <c r="L176" s="2">
        <f t="shared" si="4"/>
        <v>0.79</v>
      </c>
      <c r="M176" s="1">
        <v>1</v>
      </c>
      <c r="N176" s="2">
        <v>0.79</v>
      </c>
      <c r="O176" s="1" t="s">
        <v>1746</v>
      </c>
    </row>
    <row r="177" spans="1:15" x14ac:dyDescent="0.25">
      <c r="A177" s="1">
        <v>176</v>
      </c>
      <c r="B177" s="1" t="s">
        <v>2720</v>
      </c>
      <c r="C177" s="10">
        <v>44731</v>
      </c>
      <c r="D177" s="22">
        <v>2</v>
      </c>
      <c r="E177" s="1" t="s">
        <v>213</v>
      </c>
      <c r="F177" s="15">
        <v>24</v>
      </c>
      <c r="G177" s="2">
        <v>5.2</v>
      </c>
      <c r="H177" s="3">
        <v>16.899999999999999</v>
      </c>
      <c r="I177" s="2">
        <v>2.39</v>
      </c>
      <c r="J177" s="2">
        <f t="shared" si="5"/>
        <v>2.81</v>
      </c>
      <c r="K177" s="1">
        <v>1</v>
      </c>
      <c r="L177" s="2">
        <f t="shared" si="4"/>
        <v>0.81</v>
      </c>
      <c r="M177" s="1">
        <v>1</v>
      </c>
      <c r="N177" s="2">
        <v>0.81</v>
      </c>
      <c r="O177" s="1" t="s">
        <v>1746</v>
      </c>
    </row>
    <row r="178" spans="1:15" x14ac:dyDescent="0.25">
      <c r="A178" s="1">
        <v>177</v>
      </c>
      <c r="B178" s="1" t="s">
        <v>2720</v>
      </c>
      <c r="C178" s="10">
        <v>44732</v>
      </c>
      <c r="D178" s="22">
        <v>2</v>
      </c>
      <c r="E178" s="1" t="s">
        <v>4254</v>
      </c>
      <c r="F178" s="15">
        <v>2</v>
      </c>
      <c r="G178" s="2">
        <v>3.1</v>
      </c>
      <c r="H178" s="3">
        <v>9.9</v>
      </c>
      <c r="I178" s="2">
        <v>0.2</v>
      </c>
      <c r="J178" s="2">
        <f t="shared" si="5"/>
        <v>2.9</v>
      </c>
      <c r="K178" s="1">
        <v>5</v>
      </c>
      <c r="L178" s="2">
        <f t="shared" ref="L178:L241" si="6">(G178-I178-D178)*K178</f>
        <v>4.5</v>
      </c>
      <c r="M178" s="1">
        <v>10</v>
      </c>
      <c r="N178" s="2">
        <v>48.24</v>
      </c>
      <c r="O178" s="1" t="s">
        <v>1746</v>
      </c>
    </row>
    <row r="179" spans="1:15" x14ac:dyDescent="0.25">
      <c r="A179" s="1">
        <v>178</v>
      </c>
      <c r="B179" s="1" t="s">
        <v>2717</v>
      </c>
      <c r="C179" s="10">
        <v>44732</v>
      </c>
      <c r="D179" s="22">
        <v>0</v>
      </c>
      <c r="E179" s="1" t="s">
        <v>2721</v>
      </c>
      <c r="F179" s="15">
        <v>8</v>
      </c>
      <c r="G179" s="2">
        <v>1.2</v>
      </c>
      <c r="H179" s="3">
        <v>1.8</v>
      </c>
      <c r="I179" s="2">
        <v>0.84</v>
      </c>
      <c r="J179" s="2">
        <f t="shared" si="5"/>
        <v>0.36</v>
      </c>
      <c r="K179" s="1">
        <v>1</v>
      </c>
      <c r="L179" s="2">
        <f t="shared" si="6"/>
        <v>0.36</v>
      </c>
      <c r="M179" s="1">
        <v>1</v>
      </c>
      <c r="N179" s="2">
        <v>0.36</v>
      </c>
      <c r="O179" s="1" t="s">
        <v>1746</v>
      </c>
    </row>
    <row r="180" spans="1:15" x14ac:dyDescent="0.25">
      <c r="A180" s="1">
        <v>179</v>
      </c>
      <c r="B180" s="1" t="s">
        <v>2717</v>
      </c>
      <c r="C180" s="10">
        <v>44733</v>
      </c>
      <c r="D180" s="22">
        <v>0</v>
      </c>
      <c r="E180" s="1" t="s">
        <v>4272</v>
      </c>
      <c r="F180" s="15">
        <v>9.5</v>
      </c>
      <c r="G180" s="2">
        <v>1.4</v>
      </c>
      <c r="H180" s="3">
        <v>2.2999999999999998</v>
      </c>
      <c r="I180" s="2">
        <v>1.07</v>
      </c>
      <c r="J180" s="2">
        <f t="shared" si="5"/>
        <v>0.32999999999999985</v>
      </c>
      <c r="K180" s="1">
        <v>1</v>
      </c>
      <c r="L180" s="2">
        <f t="shared" si="6"/>
        <v>0.32999999999999985</v>
      </c>
      <c r="M180" s="1">
        <v>1</v>
      </c>
      <c r="N180" s="2">
        <v>0.33</v>
      </c>
      <c r="O180" s="1" t="s">
        <v>1746</v>
      </c>
    </row>
    <row r="181" spans="1:15" x14ac:dyDescent="0.25">
      <c r="A181" s="1">
        <v>180</v>
      </c>
      <c r="B181" s="1" t="s">
        <v>2717</v>
      </c>
      <c r="C181" s="10">
        <v>44734</v>
      </c>
      <c r="D181" s="22">
        <v>0</v>
      </c>
      <c r="E181" s="1" t="s">
        <v>2722</v>
      </c>
      <c r="F181" s="15">
        <v>10</v>
      </c>
      <c r="G181" s="2">
        <v>1.58</v>
      </c>
      <c r="H181" s="3">
        <v>2.2999999999999998</v>
      </c>
      <c r="I181" s="2">
        <v>1.18</v>
      </c>
      <c r="J181" s="2">
        <f t="shared" si="5"/>
        <v>0.40000000000000013</v>
      </c>
      <c r="K181" s="1">
        <v>3</v>
      </c>
      <c r="L181" s="2">
        <f t="shared" si="6"/>
        <v>1.2000000000000004</v>
      </c>
      <c r="M181" s="1">
        <v>8</v>
      </c>
      <c r="N181" s="2">
        <v>1.2726</v>
      </c>
      <c r="O181" s="1" t="s">
        <v>1746</v>
      </c>
    </row>
    <row r="182" spans="1:15" x14ac:dyDescent="0.25">
      <c r="A182" s="1">
        <v>181</v>
      </c>
      <c r="B182" s="1" t="s">
        <v>288</v>
      </c>
      <c r="C182" s="10">
        <v>44747</v>
      </c>
      <c r="D182" s="22">
        <v>0</v>
      </c>
      <c r="E182" s="1" t="s">
        <v>2723</v>
      </c>
      <c r="F182" s="15">
        <v>8.8000000000000007</v>
      </c>
      <c r="G182" s="2">
        <v>1.9</v>
      </c>
      <c r="H182" s="3">
        <v>4.5999999999999996</v>
      </c>
      <c r="I182" s="2">
        <v>0.88</v>
      </c>
      <c r="J182" s="2">
        <f t="shared" si="5"/>
        <v>1.02</v>
      </c>
      <c r="K182" s="1">
        <v>5</v>
      </c>
      <c r="L182" s="2">
        <f t="shared" si="6"/>
        <v>5.0999999999999996</v>
      </c>
      <c r="M182" s="1">
        <f>C183-C182</f>
        <v>23</v>
      </c>
      <c r="N182" s="2">
        <v>16.651299999999999</v>
      </c>
      <c r="O182" s="1" t="s">
        <v>1746</v>
      </c>
    </row>
    <row r="183" spans="1:15" x14ac:dyDescent="0.25">
      <c r="A183" s="1">
        <v>182</v>
      </c>
      <c r="B183" s="1" t="s">
        <v>288</v>
      </c>
      <c r="C183" s="10">
        <v>44770</v>
      </c>
      <c r="D183" s="22">
        <v>0</v>
      </c>
      <c r="E183" s="1" t="s">
        <v>423</v>
      </c>
      <c r="F183" s="15">
        <v>11</v>
      </c>
      <c r="G183" s="2">
        <v>2.1</v>
      </c>
      <c r="H183" s="3">
        <v>5.3</v>
      </c>
      <c r="I183" s="2">
        <v>1.0900000000000001</v>
      </c>
      <c r="J183" s="2">
        <f t="shared" si="5"/>
        <v>1.01</v>
      </c>
      <c r="K183" s="1">
        <v>1</v>
      </c>
      <c r="L183" s="2">
        <f t="shared" si="6"/>
        <v>1.01</v>
      </c>
      <c r="M183" s="1">
        <v>1</v>
      </c>
      <c r="N183" s="2">
        <v>1.01</v>
      </c>
      <c r="O183" s="1" t="s">
        <v>1746</v>
      </c>
    </row>
    <row r="184" spans="1:15" x14ac:dyDescent="0.25">
      <c r="A184" s="1">
        <v>183</v>
      </c>
      <c r="B184" s="1" t="s">
        <v>288</v>
      </c>
      <c r="C184" s="10">
        <v>44771</v>
      </c>
      <c r="D184" s="22">
        <v>1</v>
      </c>
      <c r="E184" s="1" t="s">
        <v>213</v>
      </c>
      <c r="F184" s="15">
        <v>24</v>
      </c>
      <c r="G184" s="2">
        <v>4.5</v>
      </c>
      <c r="H184" s="3">
        <v>10.6</v>
      </c>
      <c r="I184" s="2">
        <v>2.33</v>
      </c>
      <c r="J184" s="2">
        <f t="shared" si="5"/>
        <v>2.17</v>
      </c>
      <c r="K184" s="1">
        <v>1</v>
      </c>
      <c r="L184" s="2">
        <f t="shared" si="6"/>
        <v>1.17</v>
      </c>
      <c r="M184" s="1">
        <v>1</v>
      </c>
      <c r="N184" s="2">
        <v>1.17</v>
      </c>
      <c r="O184" s="1" t="s">
        <v>1746</v>
      </c>
    </row>
    <row r="185" spans="1:15" x14ac:dyDescent="0.25">
      <c r="A185" s="1">
        <v>184</v>
      </c>
      <c r="B185" s="1" t="s">
        <v>2717</v>
      </c>
      <c r="C185" s="10">
        <v>44772</v>
      </c>
      <c r="D185" s="22">
        <v>0</v>
      </c>
      <c r="E185" s="1" t="s">
        <v>213</v>
      </c>
      <c r="F185" s="15">
        <v>24</v>
      </c>
      <c r="G185" s="2">
        <v>2.7</v>
      </c>
      <c r="H185" s="3">
        <v>32.799999999999997</v>
      </c>
      <c r="I185" s="2">
        <v>2.1800000000000002</v>
      </c>
      <c r="J185" s="2">
        <f t="shared" si="5"/>
        <v>0.52</v>
      </c>
      <c r="K185" s="1">
        <v>1</v>
      </c>
      <c r="L185" s="2">
        <f t="shared" si="6"/>
        <v>0.52</v>
      </c>
      <c r="M185" s="1">
        <v>1</v>
      </c>
      <c r="N185" s="2">
        <v>0.52</v>
      </c>
      <c r="O185" s="1" t="s">
        <v>1746</v>
      </c>
    </row>
    <row r="186" spans="1:15" x14ac:dyDescent="0.25">
      <c r="A186" s="1">
        <v>185</v>
      </c>
      <c r="B186" s="1" t="s">
        <v>2724</v>
      </c>
      <c r="C186" s="10">
        <v>44773</v>
      </c>
      <c r="D186" s="22">
        <v>0.5</v>
      </c>
      <c r="E186" s="1" t="s">
        <v>213</v>
      </c>
      <c r="F186" s="15">
        <v>24</v>
      </c>
      <c r="G186" s="2">
        <v>3.71</v>
      </c>
      <c r="H186" s="3">
        <v>127.5</v>
      </c>
      <c r="I186" s="2">
        <v>1.92</v>
      </c>
      <c r="J186" s="2">
        <f t="shared" si="5"/>
        <v>1.79</v>
      </c>
      <c r="K186" s="1">
        <v>1</v>
      </c>
      <c r="L186" s="2">
        <f t="shared" si="6"/>
        <v>1.29</v>
      </c>
      <c r="M186" s="1">
        <v>1</v>
      </c>
      <c r="N186" s="2">
        <v>1.29</v>
      </c>
      <c r="O186" s="1" t="s">
        <v>1746</v>
      </c>
    </row>
    <row r="187" spans="1:15" x14ac:dyDescent="0.25">
      <c r="A187" s="1">
        <v>186</v>
      </c>
      <c r="B187" s="1" t="s">
        <v>2724</v>
      </c>
      <c r="C187" s="10">
        <v>44774</v>
      </c>
      <c r="D187" s="22">
        <v>0.5</v>
      </c>
      <c r="E187" s="1" t="s">
        <v>213</v>
      </c>
      <c r="F187" s="15">
        <v>24</v>
      </c>
      <c r="G187" s="2">
        <v>4.03</v>
      </c>
      <c r="H187" s="3">
        <v>115.3</v>
      </c>
      <c r="I187" s="2">
        <v>2.06</v>
      </c>
      <c r="J187" s="2">
        <f t="shared" si="5"/>
        <v>1.9700000000000002</v>
      </c>
      <c r="K187" s="1">
        <v>1</v>
      </c>
      <c r="L187" s="2">
        <f t="shared" si="6"/>
        <v>1.4700000000000002</v>
      </c>
      <c r="M187" s="1">
        <v>1</v>
      </c>
      <c r="N187" s="2">
        <v>1.47</v>
      </c>
      <c r="O187" s="1" t="s">
        <v>1746</v>
      </c>
    </row>
    <row r="188" spans="1:15" x14ac:dyDescent="0.25">
      <c r="A188" s="1">
        <v>187</v>
      </c>
      <c r="B188" s="1" t="s">
        <v>2724</v>
      </c>
      <c r="C188" s="10">
        <v>44775</v>
      </c>
      <c r="D188" s="22">
        <v>0.5</v>
      </c>
      <c r="E188" s="1" t="s">
        <v>213</v>
      </c>
      <c r="F188" s="15">
        <v>24</v>
      </c>
      <c r="G188" s="2">
        <v>4.24</v>
      </c>
      <c r="H188" s="3">
        <v>95.4</v>
      </c>
      <c r="I188" s="2">
        <v>2.09</v>
      </c>
      <c r="J188" s="2">
        <f t="shared" si="5"/>
        <v>2.1500000000000004</v>
      </c>
      <c r="K188" s="1">
        <v>3</v>
      </c>
      <c r="L188" s="2">
        <f t="shared" si="6"/>
        <v>4.9500000000000011</v>
      </c>
      <c r="M188" s="1">
        <f>C193-C188</f>
        <v>5</v>
      </c>
      <c r="N188" s="2">
        <v>5.9482999999999997</v>
      </c>
      <c r="O188" s="1" t="s">
        <v>1746</v>
      </c>
    </row>
    <row r="189" spans="1:15" x14ac:dyDescent="0.25">
      <c r="A189" s="1">
        <v>188</v>
      </c>
      <c r="B189" s="1" t="s">
        <v>2720</v>
      </c>
      <c r="C189" s="10">
        <v>44776</v>
      </c>
      <c r="D189" s="22">
        <v>3.6</v>
      </c>
      <c r="E189" s="1" t="s">
        <v>213</v>
      </c>
      <c r="F189" s="15">
        <v>24</v>
      </c>
      <c r="G189" s="2">
        <v>4.8099999999999996</v>
      </c>
      <c r="H189" s="3">
        <v>8.5</v>
      </c>
      <c r="I189" s="2">
        <v>2.58</v>
      </c>
      <c r="J189" s="2">
        <f t="shared" si="5"/>
        <v>2.2299999999999995</v>
      </c>
      <c r="K189" s="1">
        <v>0</v>
      </c>
      <c r="L189" s="2">
        <f t="shared" si="6"/>
        <v>0</v>
      </c>
      <c r="M189" s="1">
        <v>0</v>
      </c>
      <c r="N189" s="2">
        <v>0</v>
      </c>
      <c r="O189" s="1" t="s">
        <v>1746</v>
      </c>
    </row>
    <row r="190" spans="1:15" x14ac:dyDescent="0.25">
      <c r="A190" s="1">
        <v>189</v>
      </c>
      <c r="B190" s="1" t="s">
        <v>2714</v>
      </c>
      <c r="C190" s="10">
        <v>44777</v>
      </c>
      <c r="D190" s="22">
        <v>3.4</v>
      </c>
      <c r="E190" s="1" t="s">
        <v>213</v>
      </c>
      <c r="F190" s="15">
        <v>24</v>
      </c>
      <c r="G190" s="2">
        <v>4.41</v>
      </c>
      <c r="H190" s="3">
        <v>8.6999999999999993</v>
      </c>
      <c r="I190" s="2">
        <v>2.63</v>
      </c>
      <c r="J190" s="2">
        <f t="shared" si="5"/>
        <v>1.7800000000000002</v>
      </c>
      <c r="K190" s="1">
        <v>0</v>
      </c>
      <c r="L190" s="2">
        <f t="shared" si="6"/>
        <v>0</v>
      </c>
      <c r="M190" s="1">
        <v>0</v>
      </c>
      <c r="N190" s="2">
        <v>0</v>
      </c>
      <c r="O190" s="1" t="s">
        <v>1746</v>
      </c>
    </row>
    <row r="191" spans="1:15" x14ac:dyDescent="0.25">
      <c r="A191" s="1">
        <v>190</v>
      </c>
      <c r="B191" s="1" t="s">
        <v>2725</v>
      </c>
      <c r="C191" s="10">
        <v>44778</v>
      </c>
      <c r="D191" s="22">
        <v>4.3</v>
      </c>
      <c r="E191" s="1" t="s">
        <v>213</v>
      </c>
      <c r="F191" s="15">
        <v>24</v>
      </c>
      <c r="G191" s="2">
        <v>4.3099999999999996</v>
      </c>
      <c r="H191" s="3">
        <v>7.2</v>
      </c>
      <c r="I191" s="2">
        <v>1.8</v>
      </c>
      <c r="J191" s="2">
        <f t="shared" si="5"/>
        <v>2.5099999999999998</v>
      </c>
      <c r="K191" s="1">
        <v>0</v>
      </c>
      <c r="L191" s="2">
        <f t="shared" si="6"/>
        <v>0</v>
      </c>
      <c r="M191" s="1">
        <v>0</v>
      </c>
      <c r="N191" s="2">
        <v>0</v>
      </c>
      <c r="O191" s="1" t="s">
        <v>1746</v>
      </c>
    </row>
    <row r="192" spans="1:15" x14ac:dyDescent="0.25">
      <c r="A192" s="1">
        <v>191</v>
      </c>
      <c r="B192" s="1" t="s">
        <v>2726</v>
      </c>
      <c r="C192" s="10">
        <v>44779</v>
      </c>
      <c r="D192" s="22">
        <v>3.6</v>
      </c>
      <c r="E192" s="1" t="s">
        <v>2340</v>
      </c>
      <c r="F192" s="15">
        <v>21.3</v>
      </c>
      <c r="G192" s="2">
        <v>5.28</v>
      </c>
      <c r="H192" s="3">
        <v>7.2</v>
      </c>
      <c r="I192" s="2">
        <v>2.34</v>
      </c>
      <c r="J192" s="2">
        <f t="shared" si="5"/>
        <v>2.9400000000000004</v>
      </c>
      <c r="K192" s="1">
        <v>0</v>
      </c>
      <c r="L192" s="2">
        <f t="shared" si="6"/>
        <v>0</v>
      </c>
      <c r="M192" s="1">
        <v>0</v>
      </c>
      <c r="N192" s="2">
        <v>0</v>
      </c>
      <c r="O192" s="1" t="s">
        <v>1746</v>
      </c>
    </row>
    <row r="193" spans="1:15" x14ac:dyDescent="0.25">
      <c r="A193" s="1">
        <v>192</v>
      </c>
      <c r="B193" s="1" t="s">
        <v>2724</v>
      </c>
      <c r="C193" s="10">
        <v>44780</v>
      </c>
      <c r="D193" s="22">
        <v>1</v>
      </c>
      <c r="E193" s="1" t="s">
        <v>213</v>
      </c>
      <c r="F193" s="15">
        <v>24</v>
      </c>
      <c r="G193" s="2">
        <v>4.5999999999999996</v>
      </c>
      <c r="H193" s="3">
        <v>89.8</v>
      </c>
      <c r="I193" s="2">
        <v>2.0499999999999998</v>
      </c>
      <c r="J193" s="2">
        <f t="shared" si="5"/>
        <v>2.5499999999999998</v>
      </c>
      <c r="K193" s="1">
        <v>1</v>
      </c>
      <c r="L193" s="2">
        <f t="shared" si="6"/>
        <v>1.5499999999999998</v>
      </c>
      <c r="M193" s="1">
        <v>1</v>
      </c>
      <c r="N193" s="2">
        <v>1.55</v>
      </c>
      <c r="O193" s="1" t="s">
        <v>1746</v>
      </c>
    </row>
    <row r="194" spans="1:15" x14ac:dyDescent="0.25">
      <c r="A194" s="1">
        <v>193</v>
      </c>
      <c r="B194" s="1" t="s">
        <v>2724</v>
      </c>
      <c r="C194" s="10">
        <v>44781</v>
      </c>
      <c r="D194" s="22">
        <v>1</v>
      </c>
      <c r="E194" s="1" t="s">
        <v>213</v>
      </c>
      <c r="F194" s="15">
        <v>24</v>
      </c>
      <c r="G194" s="2">
        <v>4.0199999999999996</v>
      </c>
      <c r="H194" s="3">
        <v>72.2</v>
      </c>
      <c r="I194" s="2">
        <v>2.0499999999999998</v>
      </c>
      <c r="J194" s="2">
        <f t="shared" si="5"/>
        <v>1.9699999999999998</v>
      </c>
      <c r="K194" s="1">
        <v>1</v>
      </c>
      <c r="L194" s="2">
        <f t="shared" si="6"/>
        <v>0.96999999999999975</v>
      </c>
      <c r="M194" s="1">
        <v>1</v>
      </c>
      <c r="N194" s="2">
        <v>0.97</v>
      </c>
      <c r="O194" s="1" t="s">
        <v>1746</v>
      </c>
    </row>
    <row r="195" spans="1:15" x14ac:dyDescent="0.25">
      <c r="A195" s="1">
        <v>194</v>
      </c>
      <c r="B195" s="1" t="s">
        <v>2724</v>
      </c>
      <c r="C195" s="10">
        <v>44782</v>
      </c>
      <c r="D195" s="22">
        <v>1</v>
      </c>
      <c r="E195" s="1" t="s">
        <v>213</v>
      </c>
      <c r="F195" s="15">
        <v>24</v>
      </c>
      <c r="G195" s="2">
        <v>4.01</v>
      </c>
      <c r="H195" s="3">
        <v>66.8</v>
      </c>
      <c r="I195" s="2">
        <v>2.0699999999999998</v>
      </c>
      <c r="J195" s="2">
        <f t="shared" si="5"/>
        <v>1.94</v>
      </c>
      <c r="K195" s="1">
        <v>1</v>
      </c>
      <c r="L195" s="2">
        <f t="shared" si="6"/>
        <v>0.94</v>
      </c>
      <c r="M195" s="1">
        <v>1</v>
      </c>
      <c r="N195" s="2">
        <v>0.94</v>
      </c>
      <c r="O195" s="1" t="s">
        <v>1746</v>
      </c>
    </row>
    <row r="196" spans="1:15" x14ac:dyDescent="0.25">
      <c r="A196" s="1">
        <v>195</v>
      </c>
      <c r="B196" s="1" t="s">
        <v>2724</v>
      </c>
      <c r="C196" s="10">
        <v>44783</v>
      </c>
      <c r="D196" s="22">
        <v>0</v>
      </c>
      <c r="E196" s="1" t="s">
        <v>697</v>
      </c>
      <c r="F196" s="15">
        <v>3</v>
      </c>
      <c r="G196" s="2">
        <v>0.56999999999999995</v>
      </c>
      <c r="H196" s="3">
        <v>9.1</v>
      </c>
      <c r="I196" s="2">
        <v>0.24</v>
      </c>
      <c r="J196" s="2">
        <f t="shared" si="5"/>
        <v>0.32999999999999996</v>
      </c>
      <c r="K196" s="1">
        <v>1</v>
      </c>
      <c r="L196" s="2">
        <f t="shared" si="6"/>
        <v>0.32999999999999996</v>
      </c>
      <c r="M196" s="1">
        <v>1</v>
      </c>
      <c r="N196" s="2">
        <v>0.33</v>
      </c>
      <c r="O196" s="1" t="s">
        <v>1746</v>
      </c>
    </row>
    <row r="197" spans="1:15" x14ac:dyDescent="0.25">
      <c r="A197" s="1">
        <v>196</v>
      </c>
      <c r="B197" s="1" t="s">
        <v>2726</v>
      </c>
      <c r="C197" s="10">
        <v>44783</v>
      </c>
      <c r="D197" s="22">
        <v>0</v>
      </c>
      <c r="E197" s="1" t="s">
        <v>223</v>
      </c>
      <c r="F197" s="15">
        <v>17</v>
      </c>
      <c r="G197" s="2">
        <v>3.3</v>
      </c>
      <c r="H197" s="3">
        <v>6</v>
      </c>
      <c r="I197" s="2">
        <v>1.82</v>
      </c>
      <c r="J197" s="2">
        <f t="shared" si="5"/>
        <v>1.4799999999999998</v>
      </c>
      <c r="K197" s="1">
        <v>5</v>
      </c>
      <c r="L197" s="2">
        <f t="shared" si="6"/>
        <v>7.3999999999999986</v>
      </c>
      <c r="M197" s="1">
        <v>21</v>
      </c>
      <c r="N197" s="2">
        <v>22.5242</v>
      </c>
      <c r="O197" s="1" t="s">
        <v>1746</v>
      </c>
    </row>
    <row r="198" spans="1:15" x14ac:dyDescent="0.25">
      <c r="A198" s="1">
        <v>197</v>
      </c>
      <c r="B198" s="1" t="s">
        <v>2724</v>
      </c>
      <c r="C198" s="10">
        <v>44784</v>
      </c>
      <c r="D198" s="22">
        <v>0</v>
      </c>
      <c r="E198" s="1" t="s">
        <v>213</v>
      </c>
      <c r="F198" s="15">
        <v>24</v>
      </c>
      <c r="G198" s="2">
        <v>3.5</v>
      </c>
      <c r="H198" s="3">
        <v>56</v>
      </c>
      <c r="I198" s="2">
        <v>2.0499999999999998</v>
      </c>
      <c r="J198" s="2">
        <f t="shared" si="5"/>
        <v>1.4500000000000002</v>
      </c>
      <c r="K198" s="1">
        <v>1</v>
      </c>
      <c r="L198" s="2">
        <f t="shared" si="6"/>
        <v>1.4500000000000002</v>
      </c>
      <c r="M198" s="1">
        <v>1</v>
      </c>
      <c r="N198" s="2">
        <v>1.45</v>
      </c>
      <c r="O198" s="1" t="s">
        <v>1746</v>
      </c>
    </row>
    <row r="199" spans="1:15" ht="33" x14ac:dyDescent="0.25">
      <c r="A199" s="1">
        <v>198</v>
      </c>
      <c r="B199" s="1" t="s">
        <v>2724</v>
      </c>
      <c r="C199" s="10">
        <v>44785</v>
      </c>
      <c r="D199" s="22">
        <v>0</v>
      </c>
      <c r="E199" s="11" t="s">
        <v>2727</v>
      </c>
      <c r="F199" s="15">
        <v>19.5</v>
      </c>
      <c r="G199" s="2">
        <v>2.2000000000000002</v>
      </c>
      <c r="H199" s="3">
        <v>30.7</v>
      </c>
      <c r="I199" s="2">
        <v>1.65</v>
      </c>
      <c r="J199" s="2">
        <f t="shared" si="5"/>
        <v>0.55000000000000027</v>
      </c>
      <c r="K199" s="1">
        <v>1</v>
      </c>
      <c r="L199" s="2">
        <f t="shared" si="6"/>
        <v>0.55000000000000027</v>
      </c>
      <c r="M199" s="1">
        <v>1</v>
      </c>
      <c r="N199" s="2">
        <v>0.55000000000000004</v>
      </c>
      <c r="O199" s="1" t="s">
        <v>1746</v>
      </c>
    </row>
    <row r="200" spans="1:15" x14ac:dyDescent="0.25">
      <c r="A200" s="1">
        <v>199</v>
      </c>
      <c r="B200" s="1" t="s">
        <v>288</v>
      </c>
      <c r="C200" s="10">
        <v>44785</v>
      </c>
      <c r="D200" s="22">
        <v>0</v>
      </c>
      <c r="E200" s="1" t="s">
        <v>587</v>
      </c>
      <c r="F200" s="15">
        <v>4.5</v>
      </c>
      <c r="G200" s="2">
        <v>1.4</v>
      </c>
      <c r="H200" s="3">
        <v>6.6</v>
      </c>
      <c r="I200" s="2">
        <v>0.38</v>
      </c>
      <c r="J200" s="2">
        <f t="shared" si="5"/>
        <v>1.02</v>
      </c>
      <c r="K200" s="1">
        <v>5</v>
      </c>
      <c r="L200" s="2">
        <f t="shared" si="6"/>
        <v>5.0999999999999996</v>
      </c>
      <c r="M200" s="1">
        <v>19</v>
      </c>
      <c r="N200" s="2">
        <v>5.7721</v>
      </c>
      <c r="O200" s="1" t="s">
        <v>1746</v>
      </c>
    </row>
    <row r="201" spans="1:15" ht="33" x14ac:dyDescent="0.25">
      <c r="A201" s="1">
        <v>200</v>
      </c>
      <c r="B201" s="1" t="s">
        <v>2724</v>
      </c>
      <c r="C201" s="10">
        <v>44786</v>
      </c>
      <c r="D201" s="22">
        <v>0</v>
      </c>
      <c r="E201" s="11" t="s">
        <v>2728</v>
      </c>
      <c r="F201" s="15">
        <v>16.5</v>
      </c>
      <c r="G201" s="2">
        <v>2.2999999999999998</v>
      </c>
      <c r="H201" s="3">
        <v>36.1</v>
      </c>
      <c r="I201" s="2">
        <v>1.34</v>
      </c>
      <c r="J201" s="2">
        <f t="shared" si="5"/>
        <v>0.95999999999999974</v>
      </c>
      <c r="K201" s="1">
        <v>3</v>
      </c>
      <c r="L201" s="2">
        <f t="shared" si="6"/>
        <v>2.879999999999999</v>
      </c>
      <c r="M201" s="1">
        <v>18</v>
      </c>
      <c r="N201" s="2">
        <v>3.4958999999999998</v>
      </c>
      <c r="O201" s="1" t="s">
        <v>1746</v>
      </c>
    </row>
    <row r="202" spans="1:15" x14ac:dyDescent="0.25">
      <c r="A202" s="1">
        <v>201</v>
      </c>
      <c r="B202" s="1" t="s">
        <v>2724</v>
      </c>
      <c r="C202" s="10">
        <v>44804</v>
      </c>
      <c r="D202" s="22">
        <v>0</v>
      </c>
      <c r="E202" s="1" t="s">
        <v>580</v>
      </c>
      <c r="F202" s="15">
        <v>22.5</v>
      </c>
      <c r="G202" s="2">
        <v>3.1</v>
      </c>
      <c r="H202" s="3">
        <v>36.799999999999997</v>
      </c>
      <c r="I202" s="2">
        <v>2.27</v>
      </c>
      <c r="J202" s="2">
        <f t="shared" si="5"/>
        <v>0.83000000000000007</v>
      </c>
      <c r="K202" s="1">
        <v>1</v>
      </c>
      <c r="L202" s="2">
        <f t="shared" si="6"/>
        <v>0.83000000000000007</v>
      </c>
      <c r="M202" s="1">
        <v>1</v>
      </c>
      <c r="N202" s="2">
        <v>0.83</v>
      </c>
      <c r="O202" s="1" t="s">
        <v>1746</v>
      </c>
    </row>
    <row r="203" spans="1:15" x14ac:dyDescent="0.25">
      <c r="A203" s="1">
        <v>202</v>
      </c>
      <c r="B203" s="1" t="s">
        <v>2724</v>
      </c>
      <c r="C203" s="10">
        <v>44805</v>
      </c>
      <c r="D203" s="22">
        <v>0</v>
      </c>
      <c r="E203" s="1" t="s">
        <v>213</v>
      </c>
      <c r="F203" s="15">
        <v>24</v>
      </c>
      <c r="G203" s="2">
        <v>4</v>
      </c>
      <c r="H203" s="3">
        <v>69</v>
      </c>
      <c r="I203" s="2">
        <v>2.4700000000000002</v>
      </c>
      <c r="J203" s="2">
        <f t="shared" si="5"/>
        <v>1.5299999999999998</v>
      </c>
      <c r="K203" s="1">
        <v>1</v>
      </c>
      <c r="L203" s="2">
        <f t="shared" si="6"/>
        <v>1.5299999999999998</v>
      </c>
      <c r="M203" s="1">
        <v>1</v>
      </c>
      <c r="N203" s="2">
        <v>1.53</v>
      </c>
      <c r="O203" s="1" t="s">
        <v>1746</v>
      </c>
    </row>
    <row r="204" spans="1:15" x14ac:dyDescent="0.25">
      <c r="A204" s="1">
        <v>203</v>
      </c>
      <c r="B204" s="1" t="s">
        <v>2724</v>
      </c>
      <c r="C204" s="10">
        <v>44806</v>
      </c>
      <c r="D204" s="22">
        <v>0</v>
      </c>
      <c r="E204" s="1" t="s">
        <v>213</v>
      </c>
      <c r="F204" s="15">
        <v>24</v>
      </c>
      <c r="G204" s="2">
        <v>3.9</v>
      </c>
      <c r="H204" s="3">
        <v>68.900000000000006</v>
      </c>
      <c r="I204" s="2">
        <v>2.48</v>
      </c>
      <c r="J204" s="2">
        <f t="shared" si="5"/>
        <v>1.42</v>
      </c>
      <c r="K204" s="1">
        <v>1</v>
      </c>
      <c r="L204" s="2">
        <f t="shared" si="6"/>
        <v>1.42</v>
      </c>
      <c r="M204" s="1">
        <v>1</v>
      </c>
      <c r="N204" s="2">
        <v>1.42</v>
      </c>
      <c r="O204" s="1" t="s">
        <v>1746</v>
      </c>
    </row>
    <row r="205" spans="1:15" x14ac:dyDescent="0.25">
      <c r="A205" s="1">
        <v>204</v>
      </c>
      <c r="B205" s="1" t="s">
        <v>2724</v>
      </c>
      <c r="C205" s="10">
        <v>44807</v>
      </c>
      <c r="D205" s="22">
        <v>0</v>
      </c>
      <c r="E205" s="1" t="s">
        <v>213</v>
      </c>
      <c r="F205" s="15">
        <v>24</v>
      </c>
      <c r="G205" s="2">
        <v>3.8</v>
      </c>
      <c r="H205" s="3">
        <v>57.7</v>
      </c>
      <c r="I205" s="2">
        <v>2.56</v>
      </c>
      <c r="J205" s="2">
        <f t="shared" si="5"/>
        <v>1.2399999999999998</v>
      </c>
      <c r="K205" s="1">
        <v>1</v>
      </c>
      <c r="L205" s="2">
        <f t="shared" si="6"/>
        <v>1.2399999999999998</v>
      </c>
      <c r="M205" s="1">
        <v>1</v>
      </c>
      <c r="N205" s="2">
        <v>1.24</v>
      </c>
      <c r="O205" s="1" t="s">
        <v>1746</v>
      </c>
    </row>
    <row r="206" spans="1:15" x14ac:dyDescent="0.25">
      <c r="A206" s="1">
        <v>205</v>
      </c>
      <c r="B206" s="1" t="s">
        <v>2724</v>
      </c>
      <c r="C206" s="10">
        <v>44808</v>
      </c>
      <c r="D206" s="22">
        <v>0</v>
      </c>
      <c r="E206" s="1" t="s">
        <v>213</v>
      </c>
      <c r="F206" s="15">
        <v>24</v>
      </c>
      <c r="G206" s="2">
        <v>3.8</v>
      </c>
      <c r="H206" s="3">
        <v>50.6</v>
      </c>
      <c r="I206" s="2">
        <v>2.5499999999999998</v>
      </c>
      <c r="J206" s="2">
        <f t="shared" si="5"/>
        <v>1.25</v>
      </c>
      <c r="K206" s="1">
        <v>1</v>
      </c>
      <c r="L206" s="2">
        <f t="shared" si="6"/>
        <v>1.25</v>
      </c>
      <c r="M206" s="1">
        <v>1</v>
      </c>
      <c r="N206" s="2">
        <v>1.25</v>
      </c>
      <c r="O206" s="1" t="s">
        <v>1746</v>
      </c>
    </row>
    <row r="207" spans="1:15" x14ac:dyDescent="0.25">
      <c r="A207" s="1">
        <v>206</v>
      </c>
      <c r="B207" s="1" t="s">
        <v>2724</v>
      </c>
      <c r="C207" s="10">
        <v>44809</v>
      </c>
      <c r="D207" s="22">
        <v>0</v>
      </c>
      <c r="E207" s="1" t="s">
        <v>213</v>
      </c>
      <c r="F207" s="15">
        <v>24</v>
      </c>
      <c r="G207" s="2">
        <v>3.7</v>
      </c>
      <c r="H207" s="3">
        <v>45.3</v>
      </c>
      <c r="I207" s="2">
        <v>2.58</v>
      </c>
      <c r="J207" s="2">
        <f t="shared" si="5"/>
        <v>1.1200000000000001</v>
      </c>
      <c r="K207" s="1">
        <v>1</v>
      </c>
      <c r="L207" s="2">
        <f t="shared" si="6"/>
        <v>1.1200000000000001</v>
      </c>
      <c r="M207" s="1">
        <v>1</v>
      </c>
      <c r="N207" s="2">
        <v>1.1200000000000001</v>
      </c>
      <c r="O207" s="1" t="s">
        <v>1746</v>
      </c>
    </row>
    <row r="208" spans="1:15" x14ac:dyDescent="0.25">
      <c r="A208" s="1">
        <v>207</v>
      </c>
      <c r="B208" s="1" t="s">
        <v>2724</v>
      </c>
      <c r="C208" s="10">
        <v>44810</v>
      </c>
      <c r="D208" s="22">
        <v>0</v>
      </c>
      <c r="E208" s="1" t="s">
        <v>213</v>
      </c>
      <c r="F208" s="15">
        <v>24</v>
      </c>
      <c r="G208" s="2">
        <v>3.9</v>
      </c>
      <c r="H208" s="3">
        <v>42.1</v>
      </c>
      <c r="I208" s="2">
        <v>2.6</v>
      </c>
      <c r="J208" s="2">
        <f t="shared" si="5"/>
        <v>1.2999999999999998</v>
      </c>
      <c r="K208" s="1">
        <v>1</v>
      </c>
      <c r="L208" s="2">
        <f t="shared" si="6"/>
        <v>1.2999999999999998</v>
      </c>
      <c r="M208" s="1">
        <v>1</v>
      </c>
      <c r="N208" s="2">
        <v>1.3</v>
      </c>
      <c r="O208" s="1" t="s">
        <v>1746</v>
      </c>
    </row>
    <row r="209" spans="1:15" x14ac:dyDescent="0.25">
      <c r="A209" s="1">
        <v>208</v>
      </c>
      <c r="B209" s="1" t="s">
        <v>2724</v>
      </c>
      <c r="C209" s="10">
        <v>44811</v>
      </c>
      <c r="D209" s="22">
        <v>0</v>
      </c>
      <c r="E209" s="1" t="s">
        <v>4207</v>
      </c>
      <c r="F209" s="15">
        <v>24</v>
      </c>
      <c r="G209" s="2">
        <v>3.8</v>
      </c>
      <c r="H209" s="3">
        <v>40.1</v>
      </c>
      <c r="I209" s="2">
        <v>2.6</v>
      </c>
      <c r="J209" s="2">
        <f t="shared" si="5"/>
        <v>1.1999999999999997</v>
      </c>
      <c r="K209" s="1">
        <v>1</v>
      </c>
      <c r="L209" s="2">
        <f t="shared" si="6"/>
        <v>1.1999999999999997</v>
      </c>
      <c r="M209" s="1">
        <v>1</v>
      </c>
      <c r="N209" s="2">
        <v>1.2</v>
      </c>
      <c r="O209" s="1" t="s">
        <v>1746</v>
      </c>
    </row>
    <row r="210" spans="1:15" x14ac:dyDescent="0.25">
      <c r="A210" s="1">
        <v>209</v>
      </c>
      <c r="B210" s="1" t="s">
        <v>2724</v>
      </c>
      <c r="C210" s="10">
        <v>44812</v>
      </c>
      <c r="D210" s="22">
        <v>0</v>
      </c>
      <c r="E210" s="1" t="s">
        <v>213</v>
      </c>
      <c r="F210" s="15">
        <v>24</v>
      </c>
      <c r="G210" s="2">
        <v>3.9</v>
      </c>
      <c r="H210" s="3">
        <v>38.299999999999997</v>
      </c>
      <c r="I210" s="2">
        <v>2.58</v>
      </c>
      <c r="J210" s="2">
        <f t="shared" si="5"/>
        <v>1.3199999999999998</v>
      </c>
      <c r="K210" s="1">
        <v>1</v>
      </c>
      <c r="L210" s="2">
        <f t="shared" si="6"/>
        <v>1.3199999999999998</v>
      </c>
      <c r="M210" s="1">
        <v>1</v>
      </c>
      <c r="N210" s="2">
        <v>1.32</v>
      </c>
      <c r="O210" s="1" t="s">
        <v>1746</v>
      </c>
    </row>
    <row r="211" spans="1:15" x14ac:dyDescent="0.25">
      <c r="A211" s="1">
        <v>210</v>
      </c>
      <c r="B211" s="1" t="s">
        <v>2724</v>
      </c>
      <c r="C211" s="10">
        <v>44813</v>
      </c>
      <c r="D211" s="22">
        <v>0</v>
      </c>
      <c r="E211" s="1" t="s">
        <v>213</v>
      </c>
      <c r="F211" s="15">
        <v>24</v>
      </c>
      <c r="G211" s="2">
        <v>3.9</v>
      </c>
      <c r="H211" s="3">
        <v>35.200000000000003</v>
      </c>
      <c r="I211" s="2">
        <v>2.58</v>
      </c>
      <c r="J211" s="2">
        <f t="shared" si="5"/>
        <v>1.3199999999999998</v>
      </c>
      <c r="K211" s="1">
        <v>1</v>
      </c>
      <c r="L211" s="2">
        <f t="shared" si="6"/>
        <v>1.3199999999999998</v>
      </c>
      <c r="M211" s="1">
        <v>1</v>
      </c>
      <c r="N211" s="2">
        <v>1.32</v>
      </c>
      <c r="O211" s="1" t="s">
        <v>1746</v>
      </c>
    </row>
    <row r="212" spans="1:15" x14ac:dyDescent="0.25">
      <c r="A212" s="1">
        <v>211</v>
      </c>
      <c r="B212" s="1" t="s">
        <v>2724</v>
      </c>
      <c r="C212" s="10">
        <v>44814</v>
      </c>
      <c r="D212" s="22">
        <v>0</v>
      </c>
      <c r="E212" s="1" t="s">
        <v>2729</v>
      </c>
      <c r="F212" s="15">
        <v>22.75</v>
      </c>
      <c r="G212" s="2">
        <v>4</v>
      </c>
      <c r="H212" s="3">
        <v>33.9</v>
      </c>
      <c r="I212" s="2">
        <v>2.36</v>
      </c>
      <c r="J212" s="2">
        <f t="shared" si="5"/>
        <v>1.6400000000000001</v>
      </c>
      <c r="K212" s="1">
        <v>2</v>
      </c>
      <c r="L212" s="2">
        <f t="shared" si="6"/>
        <v>3.2800000000000002</v>
      </c>
      <c r="M212" s="1">
        <f>C213-C212</f>
        <v>8</v>
      </c>
      <c r="N212" s="2">
        <v>3.4807000000000001</v>
      </c>
      <c r="O212" s="1" t="s">
        <v>1746</v>
      </c>
    </row>
    <row r="213" spans="1:15" x14ac:dyDescent="0.25">
      <c r="A213" s="1">
        <v>212</v>
      </c>
      <c r="B213" s="1" t="s">
        <v>2724</v>
      </c>
      <c r="C213" s="10">
        <v>44822</v>
      </c>
      <c r="D213" s="22">
        <v>0</v>
      </c>
      <c r="E213" s="1" t="s">
        <v>699</v>
      </c>
      <c r="F213" s="15">
        <v>21.5</v>
      </c>
      <c r="G213" s="2">
        <v>3.1</v>
      </c>
      <c r="H213" s="3">
        <v>38.200000000000003</v>
      </c>
      <c r="I213" s="2">
        <v>2.23</v>
      </c>
      <c r="J213" s="2">
        <f t="shared" si="5"/>
        <v>0.87000000000000011</v>
      </c>
      <c r="K213" s="1">
        <v>1</v>
      </c>
      <c r="L213" s="2">
        <f t="shared" si="6"/>
        <v>0.87000000000000011</v>
      </c>
      <c r="M213" s="1">
        <v>1</v>
      </c>
      <c r="N213" s="2">
        <v>0.87</v>
      </c>
      <c r="O213" s="1" t="s">
        <v>1746</v>
      </c>
    </row>
    <row r="214" spans="1:15" x14ac:dyDescent="0.25">
      <c r="A214" s="1">
        <v>213</v>
      </c>
      <c r="B214" s="1" t="s">
        <v>2724</v>
      </c>
      <c r="C214" s="10">
        <v>44823</v>
      </c>
      <c r="D214" s="22">
        <v>0</v>
      </c>
      <c r="E214" s="1" t="s">
        <v>213</v>
      </c>
      <c r="F214" s="15">
        <v>24</v>
      </c>
      <c r="G214" s="2">
        <v>4</v>
      </c>
      <c r="H214" s="3">
        <v>45.4</v>
      </c>
      <c r="I214" s="2">
        <v>2.4500000000000002</v>
      </c>
      <c r="J214" s="2">
        <f t="shared" si="5"/>
        <v>1.5499999999999998</v>
      </c>
      <c r="K214" s="1">
        <v>1</v>
      </c>
      <c r="L214" s="2">
        <f t="shared" si="6"/>
        <v>1.5499999999999998</v>
      </c>
      <c r="M214" s="1">
        <v>1</v>
      </c>
      <c r="N214" s="2">
        <v>1.55</v>
      </c>
      <c r="O214" s="1" t="s">
        <v>1746</v>
      </c>
    </row>
    <row r="215" spans="1:15" x14ac:dyDescent="0.25">
      <c r="A215" s="1">
        <v>214</v>
      </c>
      <c r="B215" s="1" t="s">
        <v>2724</v>
      </c>
      <c r="C215" s="10">
        <v>44824</v>
      </c>
      <c r="D215" s="22">
        <v>0</v>
      </c>
      <c r="E215" s="1" t="s">
        <v>213</v>
      </c>
      <c r="F215" s="15">
        <v>24</v>
      </c>
      <c r="G215" s="2">
        <v>4.0999999999999996</v>
      </c>
      <c r="H215" s="3">
        <v>38.4</v>
      </c>
      <c r="I215" s="2">
        <v>2.46</v>
      </c>
      <c r="J215" s="2">
        <f t="shared" si="5"/>
        <v>1.6399999999999997</v>
      </c>
      <c r="K215" s="1">
        <v>1</v>
      </c>
      <c r="L215" s="2">
        <f t="shared" si="6"/>
        <v>1.6399999999999997</v>
      </c>
      <c r="M215" s="26">
        <v>1</v>
      </c>
      <c r="N215" s="2">
        <v>1.64</v>
      </c>
      <c r="O215" s="1" t="s">
        <v>1746</v>
      </c>
    </row>
    <row r="216" spans="1:15" x14ac:dyDescent="0.25">
      <c r="A216" s="1">
        <v>215</v>
      </c>
      <c r="B216" s="1" t="s">
        <v>2724</v>
      </c>
      <c r="C216" s="10">
        <v>44825</v>
      </c>
      <c r="D216" s="22">
        <v>0</v>
      </c>
      <c r="E216" s="1" t="s">
        <v>213</v>
      </c>
      <c r="F216" s="15">
        <v>24</v>
      </c>
      <c r="G216" s="2">
        <v>4.0999999999999996</v>
      </c>
      <c r="H216" s="3">
        <v>33.6</v>
      </c>
      <c r="I216" s="2">
        <v>2.5</v>
      </c>
      <c r="J216" s="2">
        <f t="shared" si="5"/>
        <v>1.5999999999999996</v>
      </c>
      <c r="K216" s="1">
        <v>1</v>
      </c>
      <c r="L216" s="2">
        <f t="shared" si="6"/>
        <v>1.5999999999999996</v>
      </c>
      <c r="M216" s="1">
        <v>1</v>
      </c>
      <c r="N216" s="2">
        <v>1.6</v>
      </c>
      <c r="O216" s="1" t="s">
        <v>1746</v>
      </c>
    </row>
    <row r="217" spans="1:15" x14ac:dyDescent="0.25">
      <c r="A217" s="1">
        <v>216</v>
      </c>
      <c r="B217" s="1" t="s">
        <v>2724</v>
      </c>
      <c r="C217" s="10">
        <v>44826</v>
      </c>
      <c r="D217" s="22">
        <v>0</v>
      </c>
      <c r="E217" s="1" t="s">
        <v>213</v>
      </c>
      <c r="F217" s="15">
        <v>24</v>
      </c>
      <c r="G217" s="2">
        <v>4.0999999999999996</v>
      </c>
      <c r="H217" s="3">
        <v>30.3</v>
      </c>
      <c r="I217" s="2">
        <v>2.5099999999999998</v>
      </c>
      <c r="J217" s="2">
        <f t="shared" si="5"/>
        <v>1.5899999999999999</v>
      </c>
      <c r="K217" s="1">
        <v>1</v>
      </c>
      <c r="L217" s="2">
        <f t="shared" si="6"/>
        <v>1.5899999999999999</v>
      </c>
      <c r="M217" s="1">
        <v>1</v>
      </c>
      <c r="N217" s="2">
        <v>1.59</v>
      </c>
      <c r="O217" s="1" t="s">
        <v>1746</v>
      </c>
    </row>
    <row r="218" spans="1:15" x14ac:dyDescent="0.25">
      <c r="A218" s="1">
        <v>217</v>
      </c>
      <c r="B218" s="1" t="s">
        <v>2724</v>
      </c>
      <c r="C218" s="10">
        <v>44827</v>
      </c>
      <c r="D218" s="22">
        <v>0</v>
      </c>
      <c r="E218" s="1" t="s">
        <v>213</v>
      </c>
      <c r="F218" s="15">
        <v>24</v>
      </c>
      <c r="G218" s="2">
        <v>4.2</v>
      </c>
      <c r="H218" s="3">
        <v>28.3</v>
      </c>
      <c r="I218" s="2">
        <v>2.52</v>
      </c>
      <c r="J218" s="2">
        <f t="shared" si="5"/>
        <v>1.6800000000000002</v>
      </c>
      <c r="K218" s="1">
        <v>1</v>
      </c>
      <c r="L218" s="2">
        <f t="shared" si="6"/>
        <v>1.6800000000000002</v>
      </c>
      <c r="M218" s="1">
        <v>1</v>
      </c>
      <c r="N218" s="2">
        <v>1.68</v>
      </c>
      <c r="O218" s="1" t="s">
        <v>1746</v>
      </c>
    </row>
    <row r="219" spans="1:15" x14ac:dyDescent="0.25">
      <c r="A219" s="1">
        <v>218</v>
      </c>
      <c r="B219" s="1" t="s">
        <v>2724</v>
      </c>
      <c r="C219" s="10">
        <v>44828</v>
      </c>
      <c r="D219" s="22">
        <v>0</v>
      </c>
      <c r="E219" s="1" t="s">
        <v>213</v>
      </c>
      <c r="F219" s="15">
        <v>24</v>
      </c>
      <c r="G219" s="2">
        <v>4.0999999999999996</v>
      </c>
      <c r="H219" s="3">
        <v>26.7</v>
      </c>
      <c r="I219" s="2">
        <v>2.5299999999999998</v>
      </c>
      <c r="J219" s="2">
        <f t="shared" si="5"/>
        <v>1.5699999999999998</v>
      </c>
      <c r="K219" s="1">
        <v>1</v>
      </c>
      <c r="L219" s="2">
        <f t="shared" si="6"/>
        <v>1.5699999999999998</v>
      </c>
      <c r="M219" s="1">
        <v>1</v>
      </c>
      <c r="N219" s="2">
        <v>1.57</v>
      </c>
      <c r="O219" s="1" t="s">
        <v>1746</v>
      </c>
    </row>
    <row r="220" spans="1:15" x14ac:dyDescent="0.25">
      <c r="A220" s="1">
        <v>219</v>
      </c>
      <c r="B220" s="1" t="s">
        <v>2724</v>
      </c>
      <c r="C220" s="10">
        <v>44829</v>
      </c>
      <c r="D220" s="22">
        <v>0</v>
      </c>
      <c r="E220" s="1" t="s">
        <v>213</v>
      </c>
      <c r="F220" s="15">
        <v>24</v>
      </c>
      <c r="G220" s="2">
        <v>4.0999999999999996</v>
      </c>
      <c r="H220" s="3">
        <v>25.7</v>
      </c>
      <c r="I220" s="2">
        <v>2.52</v>
      </c>
      <c r="J220" s="2">
        <f t="shared" si="5"/>
        <v>1.5799999999999996</v>
      </c>
      <c r="K220" s="1">
        <v>1</v>
      </c>
      <c r="L220" s="2">
        <f t="shared" si="6"/>
        <v>1.5799999999999996</v>
      </c>
      <c r="M220" s="1">
        <v>1</v>
      </c>
      <c r="N220" s="2">
        <v>1.58</v>
      </c>
      <c r="O220" s="1" t="s">
        <v>1746</v>
      </c>
    </row>
    <row r="221" spans="1:15" x14ac:dyDescent="0.25">
      <c r="A221" s="1">
        <v>220</v>
      </c>
      <c r="B221" s="1" t="s">
        <v>2724</v>
      </c>
      <c r="C221" s="10">
        <v>44830</v>
      </c>
      <c r="D221" s="22">
        <v>0</v>
      </c>
      <c r="E221" s="1" t="s">
        <v>213</v>
      </c>
      <c r="F221" s="15">
        <v>24</v>
      </c>
      <c r="G221" s="2">
        <v>4</v>
      </c>
      <c r="H221" s="3">
        <v>24.9</v>
      </c>
      <c r="I221" s="2">
        <v>2.5299999999999998</v>
      </c>
      <c r="J221" s="2">
        <f t="shared" si="5"/>
        <v>1.4700000000000002</v>
      </c>
      <c r="K221" s="1">
        <v>1</v>
      </c>
      <c r="L221" s="2">
        <f t="shared" si="6"/>
        <v>1.4700000000000002</v>
      </c>
      <c r="M221" s="1">
        <v>1</v>
      </c>
      <c r="N221" s="2">
        <v>1.47</v>
      </c>
      <c r="O221" s="1" t="s">
        <v>1746</v>
      </c>
    </row>
    <row r="222" spans="1:15" x14ac:dyDescent="0.25">
      <c r="A222" s="1">
        <v>221</v>
      </c>
      <c r="B222" s="1" t="s">
        <v>2724</v>
      </c>
      <c r="C222" s="10">
        <v>44831</v>
      </c>
      <c r="D222" s="22">
        <v>0</v>
      </c>
      <c r="E222" s="1" t="s">
        <v>213</v>
      </c>
      <c r="F222" s="15">
        <v>24</v>
      </c>
      <c r="G222" s="2">
        <v>4</v>
      </c>
      <c r="H222" s="3">
        <v>24</v>
      </c>
      <c r="I222" s="2">
        <v>2.54</v>
      </c>
      <c r="J222" s="2">
        <f t="shared" si="5"/>
        <v>1.46</v>
      </c>
      <c r="K222" s="1">
        <v>1</v>
      </c>
      <c r="L222" s="2">
        <f t="shared" si="6"/>
        <v>1.46</v>
      </c>
      <c r="M222" s="1">
        <v>1</v>
      </c>
      <c r="N222" s="2">
        <v>1.46</v>
      </c>
      <c r="O222" s="1" t="s">
        <v>1746</v>
      </c>
    </row>
    <row r="223" spans="1:15" x14ac:dyDescent="0.25">
      <c r="A223" s="1">
        <v>222</v>
      </c>
      <c r="B223" s="1" t="s">
        <v>2724</v>
      </c>
      <c r="C223" s="10">
        <v>44832</v>
      </c>
      <c r="D223" s="22">
        <v>0</v>
      </c>
      <c r="E223" s="1" t="s">
        <v>213</v>
      </c>
      <c r="F223" s="15">
        <v>24</v>
      </c>
      <c r="G223" s="2">
        <v>4</v>
      </c>
      <c r="H223" s="3">
        <v>23.4</v>
      </c>
      <c r="I223" s="2">
        <v>2.54</v>
      </c>
      <c r="J223" s="2">
        <f t="shared" si="5"/>
        <v>1.46</v>
      </c>
      <c r="K223" s="1">
        <v>1</v>
      </c>
      <c r="L223" s="2">
        <f t="shared" si="6"/>
        <v>1.46</v>
      </c>
      <c r="M223" s="1">
        <v>1</v>
      </c>
      <c r="N223" s="2">
        <v>1.46</v>
      </c>
      <c r="O223" s="1" t="s">
        <v>1746</v>
      </c>
    </row>
    <row r="224" spans="1:15" x14ac:dyDescent="0.25">
      <c r="A224" s="1">
        <v>223</v>
      </c>
      <c r="B224" s="1" t="s">
        <v>2724</v>
      </c>
      <c r="C224" s="10">
        <v>44833</v>
      </c>
      <c r="D224" s="22">
        <v>0</v>
      </c>
      <c r="E224" s="1" t="s">
        <v>213</v>
      </c>
      <c r="F224" s="15">
        <v>24</v>
      </c>
      <c r="G224" s="2">
        <v>4</v>
      </c>
      <c r="H224" s="3">
        <v>22.9</v>
      </c>
      <c r="I224" s="2">
        <v>2.5099999999999998</v>
      </c>
      <c r="J224" s="2">
        <f t="shared" si="5"/>
        <v>1.4900000000000002</v>
      </c>
      <c r="K224" s="1">
        <v>1</v>
      </c>
      <c r="L224" s="2">
        <f t="shared" si="6"/>
        <v>1.4900000000000002</v>
      </c>
      <c r="M224" s="1">
        <v>1</v>
      </c>
      <c r="N224" s="2">
        <v>1.49</v>
      </c>
      <c r="O224" s="1" t="s">
        <v>1746</v>
      </c>
    </row>
    <row r="225" spans="1:15" x14ac:dyDescent="0.25">
      <c r="A225" s="1">
        <v>224</v>
      </c>
      <c r="B225" s="1" t="s">
        <v>2724</v>
      </c>
      <c r="C225" s="10">
        <v>44834</v>
      </c>
      <c r="D225" s="22">
        <v>0</v>
      </c>
      <c r="E225" s="1" t="s">
        <v>213</v>
      </c>
      <c r="F225" s="15">
        <v>24</v>
      </c>
      <c r="G225" s="2">
        <v>3.8</v>
      </c>
      <c r="H225" s="3">
        <v>21.8</v>
      </c>
      <c r="I225" s="2">
        <v>2.4700000000000002</v>
      </c>
      <c r="J225" s="2">
        <f t="shared" si="5"/>
        <v>1.3299999999999996</v>
      </c>
      <c r="K225" s="1">
        <v>1</v>
      </c>
      <c r="L225" s="2">
        <f t="shared" si="6"/>
        <v>1.3299999999999996</v>
      </c>
      <c r="M225" s="1">
        <v>1</v>
      </c>
      <c r="N225" s="2">
        <v>1.33</v>
      </c>
      <c r="O225" s="1" t="s">
        <v>1746</v>
      </c>
    </row>
    <row r="226" spans="1:15" x14ac:dyDescent="0.25">
      <c r="A226" s="1">
        <v>225</v>
      </c>
      <c r="B226" s="1" t="s">
        <v>2724</v>
      </c>
      <c r="C226" s="10">
        <v>44835</v>
      </c>
      <c r="D226" s="22">
        <v>0</v>
      </c>
      <c r="E226" s="1" t="s">
        <v>213</v>
      </c>
      <c r="F226" s="15">
        <v>24</v>
      </c>
      <c r="G226" s="2">
        <v>3.9</v>
      </c>
      <c r="H226" s="3">
        <v>22.4</v>
      </c>
      <c r="I226" s="2">
        <v>2.4900000000000002</v>
      </c>
      <c r="J226" s="2">
        <f t="shared" si="5"/>
        <v>1.4099999999999997</v>
      </c>
      <c r="K226" s="1">
        <v>1</v>
      </c>
      <c r="L226" s="2">
        <f t="shared" si="6"/>
        <v>1.4099999999999997</v>
      </c>
      <c r="M226" s="1">
        <v>1</v>
      </c>
      <c r="N226" s="2">
        <v>1.41</v>
      </c>
      <c r="O226" s="1" t="s">
        <v>1746</v>
      </c>
    </row>
    <row r="227" spans="1:15" x14ac:dyDescent="0.25">
      <c r="A227" s="1">
        <v>226</v>
      </c>
      <c r="B227" s="1" t="s">
        <v>2724</v>
      </c>
      <c r="C227" s="10">
        <v>44836</v>
      </c>
      <c r="D227" s="22">
        <v>0</v>
      </c>
      <c r="E227" s="1" t="s">
        <v>213</v>
      </c>
      <c r="F227" s="15">
        <v>24</v>
      </c>
      <c r="G227" s="2">
        <v>3.8</v>
      </c>
      <c r="H227" s="3">
        <v>20.7</v>
      </c>
      <c r="I227" s="2">
        <v>2.4900000000000002</v>
      </c>
      <c r="J227" s="2">
        <f t="shared" si="5"/>
        <v>1.3099999999999996</v>
      </c>
      <c r="K227" s="1">
        <v>1</v>
      </c>
      <c r="L227" s="2">
        <f t="shared" si="6"/>
        <v>1.3099999999999996</v>
      </c>
      <c r="M227" s="1">
        <v>1</v>
      </c>
      <c r="N227" s="2">
        <v>1.31</v>
      </c>
      <c r="O227" s="1" t="s">
        <v>1746</v>
      </c>
    </row>
    <row r="228" spans="1:15" x14ac:dyDescent="0.25">
      <c r="A228" s="1">
        <v>227</v>
      </c>
      <c r="B228" s="1" t="s">
        <v>2724</v>
      </c>
      <c r="C228" s="10">
        <v>44837</v>
      </c>
      <c r="D228" s="22">
        <v>0</v>
      </c>
      <c r="E228" s="1" t="s">
        <v>213</v>
      </c>
      <c r="F228" s="15">
        <v>24</v>
      </c>
      <c r="G228" s="2">
        <v>4</v>
      </c>
      <c r="H228" s="3">
        <v>19.7</v>
      </c>
      <c r="I228" s="2">
        <v>2.5</v>
      </c>
      <c r="J228" s="2">
        <f t="shared" si="5"/>
        <v>1.5</v>
      </c>
      <c r="K228" s="1">
        <v>1</v>
      </c>
      <c r="L228" s="2">
        <f t="shared" si="6"/>
        <v>1.5</v>
      </c>
      <c r="M228" s="1">
        <v>1</v>
      </c>
      <c r="N228" s="2">
        <v>1.5</v>
      </c>
      <c r="O228" s="1" t="s">
        <v>1746</v>
      </c>
    </row>
    <row r="229" spans="1:15" x14ac:dyDescent="0.25">
      <c r="A229" s="1">
        <v>228</v>
      </c>
      <c r="B229" s="1" t="s">
        <v>2724</v>
      </c>
      <c r="C229" s="10">
        <v>44838</v>
      </c>
      <c r="D229" s="22">
        <v>0</v>
      </c>
      <c r="E229" s="1" t="s">
        <v>213</v>
      </c>
      <c r="F229" s="15">
        <v>24</v>
      </c>
      <c r="G229" s="2">
        <v>4</v>
      </c>
      <c r="H229" s="3">
        <v>19.8</v>
      </c>
      <c r="I229" s="2">
        <v>2.4900000000000002</v>
      </c>
      <c r="J229" s="2">
        <f t="shared" si="5"/>
        <v>1.5099999999999998</v>
      </c>
      <c r="K229" s="1">
        <v>1</v>
      </c>
      <c r="L229" s="2">
        <f t="shared" si="6"/>
        <v>1.5099999999999998</v>
      </c>
      <c r="M229" s="1">
        <v>1</v>
      </c>
      <c r="N229" s="2">
        <v>1.51</v>
      </c>
      <c r="O229" s="1" t="s">
        <v>1746</v>
      </c>
    </row>
    <row r="230" spans="1:15" x14ac:dyDescent="0.25">
      <c r="A230" s="1">
        <v>229</v>
      </c>
      <c r="B230" s="1" t="s">
        <v>2724</v>
      </c>
      <c r="C230" s="10">
        <v>44839</v>
      </c>
      <c r="D230" s="22">
        <v>0</v>
      </c>
      <c r="E230" s="1" t="s">
        <v>213</v>
      </c>
      <c r="F230" s="15">
        <v>24</v>
      </c>
      <c r="G230" s="2">
        <v>4.09</v>
      </c>
      <c r="H230" s="3">
        <v>19</v>
      </c>
      <c r="I230" s="2">
        <v>2.4900000000000002</v>
      </c>
      <c r="J230" s="2">
        <f t="shared" si="5"/>
        <v>1.5999999999999996</v>
      </c>
      <c r="K230" s="1">
        <v>1</v>
      </c>
      <c r="L230" s="2">
        <f t="shared" si="6"/>
        <v>1.5999999999999996</v>
      </c>
      <c r="M230" s="1">
        <v>1</v>
      </c>
      <c r="N230" s="2">
        <v>1.6</v>
      </c>
      <c r="O230" s="1" t="s">
        <v>1746</v>
      </c>
    </row>
    <row r="231" spans="1:15" x14ac:dyDescent="0.25">
      <c r="A231" s="1">
        <v>230</v>
      </c>
      <c r="B231" s="1" t="s">
        <v>2724</v>
      </c>
      <c r="C231" s="10">
        <v>44840</v>
      </c>
      <c r="D231" s="22">
        <v>0</v>
      </c>
      <c r="E231" s="1" t="s">
        <v>213</v>
      </c>
      <c r="F231" s="15">
        <v>24</v>
      </c>
      <c r="G231" s="2">
        <v>4.01</v>
      </c>
      <c r="H231" s="3">
        <v>18.600000000000001</v>
      </c>
      <c r="I231" s="2">
        <v>2.48</v>
      </c>
      <c r="J231" s="2">
        <f t="shared" si="5"/>
        <v>1.5299999999999998</v>
      </c>
      <c r="K231" s="1">
        <v>1</v>
      </c>
      <c r="L231" s="2">
        <f t="shared" si="6"/>
        <v>1.5299999999999998</v>
      </c>
      <c r="M231" s="1">
        <v>1</v>
      </c>
      <c r="N231" s="2">
        <v>1.53</v>
      </c>
      <c r="O231" s="1" t="s">
        <v>1746</v>
      </c>
    </row>
    <row r="232" spans="1:15" x14ac:dyDescent="0.25">
      <c r="A232" s="1">
        <v>231</v>
      </c>
      <c r="B232" s="1" t="s">
        <v>2724</v>
      </c>
      <c r="C232" s="10">
        <v>44841</v>
      </c>
      <c r="D232" s="22">
        <v>0</v>
      </c>
      <c r="E232" s="1" t="s">
        <v>213</v>
      </c>
      <c r="F232" s="15">
        <v>24</v>
      </c>
      <c r="G232" s="2">
        <v>4.03</v>
      </c>
      <c r="H232" s="3">
        <v>18</v>
      </c>
      <c r="I232" s="2">
        <v>2.48</v>
      </c>
      <c r="J232" s="2">
        <f t="shared" si="5"/>
        <v>1.5500000000000003</v>
      </c>
      <c r="K232" s="1">
        <v>1</v>
      </c>
      <c r="L232" s="2">
        <f t="shared" si="6"/>
        <v>1.5500000000000003</v>
      </c>
      <c r="M232" s="1">
        <v>1</v>
      </c>
      <c r="N232" s="2">
        <v>1.55</v>
      </c>
      <c r="O232" s="1" t="s">
        <v>1746</v>
      </c>
    </row>
    <row r="233" spans="1:15" x14ac:dyDescent="0.25">
      <c r="A233" s="1">
        <v>232</v>
      </c>
      <c r="B233" s="1" t="s">
        <v>2724</v>
      </c>
      <c r="C233" s="10">
        <v>44842</v>
      </c>
      <c r="D233" s="22">
        <v>0</v>
      </c>
      <c r="E233" s="1" t="s">
        <v>213</v>
      </c>
      <c r="F233" s="15">
        <v>24</v>
      </c>
      <c r="G233" s="2">
        <v>4.0199999999999996</v>
      </c>
      <c r="H233" s="3">
        <v>17.7</v>
      </c>
      <c r="I233" s="2">
        <v>2.48</v>
      </c>
      <c r="J233" s="2">
        <f t="shared" si="5"/>
        <v>1.5399999999999996</v>
      </c>
      <c r="K233" s="1">
        <v>1</v>
      </c>
      <c r="L233" s="2">
        <f t="shared" si="6"/>
        <v>1.5399999999999996</v>
      </c>
      <c r="M233" s="1">
        <v>1</v>
      </c>
      <c r="N233" s="2">
        <v>1.54</v>
      </c>
      <c r="O233" s="1" t="s">
        <v>1746</v>
      </c>
    </row>
    <row r="234" spans="1:15" x14ac:dyDescent="0.25">
      <c r="A234" s="1">
        <v>233</v>
      </c>
      <c r="B234" s="1" t="s">
        <v>2724</v>
      </c>
      <c r="C234" s="10">
        <v>44843</v>
      </c>
      <c r="D234" s="22">
        <v>0</v>
      </c>
      <c r="E234" s="1" t="s">
        <v>213</v>
      </c>
      <c r="F234" s="15">
        <v>24</v>
      </c>
      <c r="G234" s="2">
        <v>4.03</v>
      </c>
      <c r="H234" s="3">
        <v>17.3</v>
      </c>
      <c r="I234" s="2">
        <v>2.4700000000000002</v>
      </c>
      <c r="J234" s="2">
        <f t="shared" si="5"/>
        <v>1.56</v>
      </c>
      <c r="K234" s="1">
        <v>1</v>
      </c>
      <c r="L234" s="2">
        <f t="shared" si="6"/>
        <v>1.56</v>
      </c>
      <c r="M234" s="1">
        <v>1</v>
      </c>
      <c r="N234" s="2">
        <v>1.56</v>
      </c>
      <c r="O234" s="1" t="s">
        <v>1746</v>
      </c>
    </row>
    <row r="235" spans="1:15" x14ac:dyDescent="0.25">
      <c r="A235" s="1">
        <v>234</v>
      </c>
      <c r="B235" s="1" t="s">
        <v>2724</v>
      </c>
      <c r="C235" s="10">
        <v>44844</v>
      </c>
      <c r="D235" s="22">
        <v>0</v>
      </c>
      <c r="E235" s="1" t="s">
        <v>213</v>
      </c>
      <c r="F235" s="15">
        <v>24</v>
      </c>
      <c r="G235" s="2">
        <v>4</v>
      </c>
      <c r="H235" s="3">
        <v>16.8</v>
      </c>
      <c r="I235" s="2">
        <v>2.46</v>
      </c>
      <c r="J235" s="2">
        <f t="shared" si="5"/>
        <v>1.54</v>
      </c>
      <c r="K235" s="1">
        <v>1</v>
      </c>
      <c r="L235" s="2">
        <f t="shared" si="6"/>
        <v>1.54</v>
      </c>
      <c r="M235" s="1">
        <v>1</v>
      </c>
      <c r="N235" s="2">
        <v>1.54</v>
      </c>
      <c r="O235" s="1" t="s">
        <v>1746</v>
      </c>
    </row>
    <row r="236" spans="1:15" ht="33" x14ac:dyDescent="0.25">
      <c r="A236" s="1">
        <v>235</v>
      </c>
      <c r="B236" s="1" t="s">
        <v>2724</v>
      </c>
      <c r="C236" s="10">
        <v>44845</v>
      </c>
      <c r="D236" s="22">
        <v>0</v>
      </c>
      <c r="E236" s="11" t="s">
        <v>2730</v>
      </c>
      <c r="F236" s="15">
        <v>21.5</v>
      </c>
      <c r="G236" s="2">
        <v>3.59</v>
      </c>
      <c r="H236" s="3">
        <v>16</v>
      </c>
      <c r="I236" s="2">
        <v>2.15</v>
      </c>
      <c r="J236" s="2">
        <f t="shared" si="5"/>
        <v>1.44</v>
      </c>
      <c r="K236" s="1">
        <v>1</v>
      </c>
      <c r="L236" s="2">
        <f t="shared" si="6"/>
        <v>1.44</v>
      </c>
      <c r="M236" s="1">
        <v>1</v>
      </c>
      <c r="N236" s="2">
        <v>1.44</v>
      </c>
      <c r="O236" s="1" t="s">
        <v>1746</v>
      </c>
    </row>
    <row r="237" spans="1:15" x14ac:dyDescent="0.25">
      <c r="A237" s="1">
        <v>236</v>
      </c>
      <c r="B237" s="1" t="s">
        <v>288</v>
      </c>
      <c r="C237" s="10">
        <v>44845</v>
      </c>
      <c r="D237" s="22">
        <v>0</v>
      </c>
      <c r="E237" s="1" t="s">
        <v>2731</v>
      </c>
      <c r="F237" s="15">
        <v>2.5</v>
      </c>
      <c r="G237" s="2">
        <v>0.5</v>
      </c>
      <c r="H237" s="3">
        <v>0.9</v>
      </c>
      <c r="I237" s="2">
        <v>0.3</v>
      </c>
      <c r="J237" s="2">
        <f t="shared" si="5"/>
        <v>0.2</v>
      </c>
      <c r="K237" s="1">
        <v>5</v>
      </c>
      <c r="L237" s="2">
        <f t="shared" si="6"/>
        <v>1</v>
      </c>
      <c r="M237" s="1">
        <v>20</v>
      </c>
      <c r="N237" s="2">
        <v>3.9258000000000002</v>
      </c>
      <c r="O237" s="1" t="s">
        <v>1746</v>
      </c>
    </row>
    <row r="238" spans="1:15" x14ac:dyDescent="0.25">
      <c r="A238" s="1">
        <v>237</v>
      </c>
      <c r="B238" s="1" t="s">
        <v>2724</v>
      </c>
      <c r="C238" s="10">
        <v>44846</v>
      </c>
      <c r="D238" s="22">
        <v>0</v>
      </c>
      <c r="E238" s="1" t="s">
        <v>213</v>
      </c>
      <c r="F238" s="15">
        <v>24</v>
      </c>
      <c r="G238" s="2">
        <v>4.0199999999999996</v>
      </c>
      <c r="H238" s="3">
        <v>16.8</v>
      </c>
      <c r="I238" s="2">
        <v>2.44</v>
      </c>
      <c r="J238" s="2">
        <f t="shared" si="5"/>
        <v>1.5799999999999996</v>
      </c>
      <c r="K238" s="1">
        <v>1</v>
      </c>
      <c r="L238" s="2">
        <f t="shared" si="6"/>
        <v>1.5799999999999996</v>
      </c>
      <c r="M238" s="1">
        <v>1</v>
      </c>
      <c r="N238" s="2">
        <v>1.58</v>
      </c>
      <c r="O238" s="1" t="s">
        <v>1746</v>
      </c>
    </row>
    <row r="239" spans="1:15" x14ac:dyDescent="0.25">
      <c r="A239" s="1">
        <v>238</v>
      </c>
      <c r="B239" s="1" t="s">
        <v>2724</v>
      </c>
      <c r="C239" s="10">
        <v>44847</v>
      </c>
      <c r="D239" s="22">
        <v>0</v>
      </c>
      <c r="E239" s="1" t="s">
        <v>213</v>
      </c>
      <c r="F239" s="15">
        <v>24</v>
      </c>
      <c r="G239" s="2">
        <v>3.98</v>
      </c>
      <c r="H239" s="3">
        <v>16.2</v>
      </c>
      <c r="I239" s="2">
        <v>2.4300000000000002</v>
      </c>
      <c r="J239" s="2">
        <f t="shared" si="5"/>
        <v>1.5499999999999998</v>
      </c>
      <c r="K239" s="1">
        <v>1</v>
      </c>
      <c r="L239" s="2">
        <f t="shared" si="6"/>
        <v>1.5499999999999998</v>
      </c>
      <c r="M239" s="1">
        <v>1</v>
      </c>
      <c r="N239" s="2">
        <v>1.55</v>
      </c>
      <c r="O239" s="1" t="s">
        <v>1746</v>
      </c>
    </row>
    <row r="240" spans="1:15" x14ac:dyDescent="0.25">
      <c r="A240" s="1">
        <v>239</v>
      </c>
      <c r="B240" s="1" t="s">
        <v>2724</v>
      </c>
      <c r="C240" s="10">
        <v>44848</v>
      </c>
      <c r="D240" s="22">
        <v>0</v>
      </c>
      <c r="E240" s="1" t="s">
        <v>213</v>
      </c>
      <c r="F240" s="15">
        <v>24</v>
      </c>
      <c r="G240" s="2">
        <v>3.94</v>
      </c>
      <c r="H240" s="3">
        <v>15.8</v>
      </c>
      <c r="I240" s="2">
        <v>2.4300000000000002</v>
      </c>
      <c r="J240" s="2">
        <f t="shared" ref="J240:J303" si="7">G240-I240</f>
        <v>1.5099999999999998</v>
      </c>
      <c r="K240" s="1">
        <v>1</v>
      </c>
      <c r="L240" s="2">
        <f t="shared" si="6"/>
        <v>1.5099999999999998</v>
      </c>
      <c r="M240" s="1">
        <v>1</v>
      </c>
      <c r="N240" s="2">
        <v>1.51</v>
      </c>
      <c r="O240" s="1" t="s">
        <v>1746</v>
      </c>
    </row>
    <row r="241" spans="1:15" x14ac:dyDescent="0.25">
      <c r="A241" s="1">
        <v>240</v>
      </c>
      <c r="B241" s="1" t="s">
        <v>2724</v>
      </c>
      <c r="C241" s="10">
        <v>44849</v>
      </c>
      <c r="D241" s="22">
        <v>0</v>
      </c>
      <c r="E241" s="1" t="s">
        <v>218</v>
      </c>
      <c r="F241" s="15">
        <v>24</v>
      </c>
      <c r="G241" s="2">
        <v>3.9</v>
      </c>
      <c r="H241" s="3">
        <v>17</v>
      </c>
      <c r="I241" s="2">
        <v>2.44</v>
      </c>
      <c r="J241" s="2">
        <f t="shared" si="7"/>
        <v>1.46</v>
      </c>
      <c r="K241" s="1">
        <v>1</v>
      </c>
      <c r="L241" s="2">
        <f t="shared" si="6"/>
        <v>1.46</v>
      </c>
      <c r="M241" s="1">
        <v>1</v>
      </c>
      <c r="N241" s="2">
        <v>1.46</v>
      </c>
      <c r="O241" s="1" t="s">
        <v>1746</v>
      </c>
    </row>
    <row r="242" spans="1:15" x14ac:dyDescent="0.25">
      <c r="A242" s="1">
        <v>241</v>
      </c>
      <c r="B242" s="1" t="s">
        <v>2724</v>
      </c>
      <c r="C242" s="10">
        <v>44850</v>
      </c>
      <c r="D242" s="22">
        <v>0</v>
      </c>
      <c r="E242" s="1" t="s">
        <v>2732</v>
      </c>
      <c r="F242" s="15">
        <v>17</v>
      </c>
      <c r="G242" s="2">
        <v>2.9</v>
      </c>
      <c r="H242" s="3">
        <v>12.3</v>
      </c>
      <c r="I242" s="2">
        <v>1.72</v>
      </c>
      <c r="J242" s="2">
        <f t="shared" si="7"/>
        <v>1.18</v>
      </c>
      <c r="K242" s="1">
        <v>1</v>
      </c>
      <c r="L242" s="2">
        <f t="shared" ref="L242:L305" si="8">(G242-I242-D242)*K242</f>
        <v>1.18</v>
      </c>
      <c r="M242" s="1">
        <v>1</v>
      </c>
      <c r="N242" s="2">
        <v>1.18</v>
      </c>
      <c r="O242" s="1" t="s">
        <v>1746</v>
      </c>
    </row>
    <row r="243" spans="1:15" ht="33" x14ac:dyDescent="0.25">
      <c r="A243" s="1">
        <v>242</v>
      </c>
      <c r="B243" s="1" t="s">
        <v>2724</v>
      </c>
      <c r="C243" s="10">
        <v>44851</v>
      </c>
      <c r="D243" s="22">
        <v>0</v>
      </c>
      <c r="E243" s="11" t="s">
        <v>4283</v>
      </c>
      <c r="F243" s="15">
        <v>11.5</v>
      </c>
      <c r="G243" s="2">
        <v>1.8</v>
      </c>
      <c r="H243" s="3">
        <v>9.5</v>
      </c>
      <c r="I243" s="2">
        <v>1.22</v>
      </c>
      <c r="J243" s="2">
        <f t="shared" si="7"/>
        <v>0.58000000000000007</v>
      </c>
      <c r="K243" s="1">
        <v>1</v>
      </c>
      <c r="L243" s="2">
        <f t="shared" si="8"/>
        <v>0.58000000000000007</v>
      </c>
      <c r="M243" s="1">
        <v>1</v>
      </c>
      <c r="N243" s="2">
        <v>0.57999999999999996</v>
      </c>
      <c r="O243" s="1" t="s">
        <v>1746</v>
      </c>
    </row>
    <row r="244" spans="1:15" x14ac:dyDescent="0.25">
      <c r="A244" s="1">
        <v>243</v>
      </c>
      <c r="B244" s="1" t="s">
        <v>2724</v>
      </c>
      <c r="C244" s="10">
        <v>44852</v>
      </c>
      <c r="D244" s="22">
        <v>0</v>
      </c>
      <c r="E244" s="1" t="s">
        <v>213</v>
      </c>
      <c r="F244" s="15">
        <v>24</v>
      </c>
      <c r="G244" s="2">
        <v>3.93</v>
      </c>
      <c r="H244" s="3">
        <v>17.760000000000002</v>
      </c>
      <c r="I244" s="2">
        <v>2.4</v>
      </c>
      <c r="J244" s="2">
        <f t="shared" si="7"/>
        <v>1.5300000000000002</v>
      </c>
      <c r="K244" s="1">
        <v>1</v>
      </c>
      <c r="L244" s="2">
        <f t="shared" si="8"/>
        <v>1.5300000000000002</v>
      </c>
      <c r="M244" s="1">
        <v>1</v>
      </c>
      <c r="N244" s="2">
        <v>1.53</v>
      </c>
      <c r="O244" s="1" t="s">
        <v>1746</v>
      </c>
    </row>
    <row r="245" spans="1:15" x14ac:dyDescent="0.25">
      <c r="A245" s="1">
        <v>244</v>
      </c>
      <c r="B245" s="1" t="s">
        <v>2724</v>
      </c>
      <c r="C245" s="10">
        <v>44853</v>
      </c>
      <c r="D245" s="22">
        <v>0</v>
      </c>
      <c r="E245" s="1" t="s">
        <v>213</v>
      </c>
      <c r="F245" s="15">
        <v>24</v>
      </c>
      <c r="G245" s="2">
        <v>3.84</v>
      </c>
      <c r="H245" s="3">
        <v>16.260000000000002</v>
      </c>
      <c r="I245" s="2">
        <v>2.4</v>
      </c>
      <c r="J245" s="2">
        <f t="shared" si="7"/>
        <v>1.44</v>
      </c>
      <c r="K245" s="1">
        <v>1</v>
      </c>
      <c r="L245" s="2">
        <f t="shared" si="8"/>
        <v>1.44</v>
      </c>
      <c r="M245" s="1">
        <v>1</v>
      </c>
      <c r="N245" s="2">
        <v>1.44</v>
      </c>
      <c r="O245" s="1" t="s">
        <v>1746</v>
      </c>
    </row>
    <row r="246" spans="1:15" x14ac:dyDescent="0.25">
      <c r="A246" s="1">
        <v>245</v>
      </c>
      <c r="B246" s="1" t="s">
        <v>2724</v>
      </c>
      <c r="C246" s="10">
        <v>44854</v>
      </c>
      <c r="D246" s="22">
        <v>0</v>
      </c>
      <c r="E246" s="1" t="s">
        <v>213</v>
      </c>
      <c r="F246" s="15">
        <v>24</v>
      </c>
      <c r="G246" s="2">
        <v>3.8</v>
      </c>
      <c r="H246" s="3">
        <v>16.25</v>
      </c>
      <c r="I246" s="2">
        <v>2.39</v>
      </c>
      <c r="J246" s="2">
        <f t="shared" si="7"/>
        <v>1.4099999999999997</v>
      </c>
      <c r="K246" s="1">
        <v>1</v>
      </c>
      <c r="L246" s="2">
        <f t="shared" si="8"/>
        <v>1.4099999999999997</v>
      </c>
      <c r="M246" s="1">
        <v>1</v>
      </c>
      <c r="N246" s="2">
        <v>1.41</v>
      </c>
      <c r="O246" s="1" t="s">
        <v>1746</v>
      </c>
    </row>
    <row r="247" spans="1:15" x14ac:dyDescent="0.25">
      <c r="A247" s="1">
        <v>246</v>
      </c>
      <c r="B247" s="1" t="s">
        <v>2724</v>
      </c>
      <c r="C247" s="10">
        <v>44855</v>
      </c>
      <c r="D247" s="22">
        <v>0</v>
      </c>
      <c r="E247" s="1" t="s">
        <v>213</v>
      </c>
      <c r="F247" s="15">
        <v>24</v>
      </c>
      <c r="G247" s="2">
        <v>3.8</v>
      </c>
      <c r="H247" s="3">
        <v>16.07</v>
      </c>
      <c r="I247" s="2">
        <v>2.37</v>
      </c>
      <c r="J247" s="2">
        <f t="shared" si="7"/>
        <v>1.4299999999999997</v>
      </c>
      <c r="K247" s="1">
        <v>1</v>
      </c>
      <c r="L247" s="2">
        <f t="shared" si="8"/>
        <v>1.4299999999999997</v>
      </c>
      <c r="M247" s="1">
        <v>1</v>
      </c>
      <c r="N247" s="2">
        <v>1.43</v>
      </c>
      <c r="O247" s="1" t="s">
        <v>1746</v>
      </c>
    </row>
    <row r="248" spans="1:15" x14ac:dyDescent="0.25">
      <c r="A248" s="1">
        <v>247</v>
      </c>
      <c r="B248" s="1" t="s">
        <v>2724</v>
      </c>
      <c r="C248" s="10">
        <v>44856</v>
      </c>
      <c r="D248" s="22">
        <v>0</v>
      </c>
      <c r="E248" s="1" t="s">
        <v>213</v>
      </c>
      <c r="F248" s="15">
        <v>24</v>
      </c>
      <c r="G248" s="2">
        <v>3.76</v>
      </c>
      <c r="H248" s="3">
        <v>15.22</v>
      </c>
      <c r="I248" s="2">
        <v>2.37</v>
      </c>
      <c r="J248" s="2">
        <f t="shared" si="7"/>
        <v>1.3899999999999997</v>
      </c>
      <c r="K248" s="1">
        <v>1</v>
      </c>
      <c r="L248" s="2">
        <f t="shared" si="8"/>
        <v>1.3899999999999997</v>
      </c>
      <c r="M248" s="1">
        <v>1</v>
      </c>
      <c r="N248" s="2">
        <v>1.39</v>
      </c>
      <c r="O248" s="1" t="s">
        <v>1746</v>
      </c>
    </row>
    <row r="249" spans="1:15" x14ac:dyDescent="0.25">
      <c r="A249" s="1">
        <v>248</v>
      </c>
      <c r="B249" s="1" t="s">
        <v>2724</v>
      </c>
      <c r="C249" s="10">
        <v>44857</v>
      </c>
      <c r="D249" s="22">
        <v>0</v>
      </c>
      <c r="E249" s="1" t="s">
        <v>213</v>
      </c>
      <c r="F249" s="15">
        <v>24</v>
      </c>
      <c r="G249" s="2">
        <v>3.78</v>
      </c>
      <c r="H249" s="3">
        <v>15.05</v>
      </c>
      <c r="I249" s="2">
        <v>2.36</v>
      </c>
      <c r="J249" s="2">
        <f t="shared" si="7"/>
        <v>1.42</v>
      </c>
      <c r="K249" s="1">
        <v>1</v>
      </c>
      <c r="L249" s="2">
        <f t="shared" si="8"/>
        <v>1.42</v>
      </c>
      <c r="M249" s="1">
        <v>1</v>
      </c>
      <c r="N249" s="2">
        <v>1.42</v>
      </c>
      <c r="O249" s="1" t="s">
        <v>1746</v>
      </c>
    </row>
    <row r="250" spans="1:15" x14ac:dyDescent="0.25">
      <c r="A250" s="1">
        <v>249</v>
      </c>
      <c r="B250" s="1" t="s">
        <v>2724</v>
      </c>
      <c r="C250" s="10">
        <v>44858</v>
      </c>
      <c r="D250" s="22">
        <v>0</v>
      </c>
      <c r="E250" s="1" t="s">
        <v>213</v>
      </c>
      <c r="F250" s="15">
        <v>24</v>
      </c>
      <c r="G250" s="2">
        <v>3.81</v>
      </c>
      <c r="H250" s="3">
        <v>14.77</v>
      </c>
      <c r="I250" s="2">
        <v>2.38</v>
      </c>
      <c r="J250" s="2">
        <f t="shared" si="7"/>
        <v>1.4300000000000002</v>
      </c>
      <c r="K250" s="1">
        <v>1</v>
      </c>
      <c r="L250" s="2">
        <f t="shared" si="8"/>
        <v>1.4300000000000002</v>
      </c>
      <c r="M250" s="1">
        <v>1</v>
      </c>
      <c r="N250" s="2">
        <v>1.43</v>
      </c>
      <c r="O250" s="1" t="s">
        <v>1746</v>
      </c>
    </row>
    <row r="251" spans="1:15" x14ac:dyDescent="0.25">
      <c r="A251" s="1">
        <v>250</v>
      </c>
      <c r="B251" s="1" t="s">
        <v>2724</v>
      </c>
      <c r="C251" s="10">
        <v>44859</v>
      </c>
      <c r="D251" s="22">
        <v>0</v>
      </c>
      <c r="E251" s="1" t="s">
        <v>213</v>
      </c>
      <c r="F251" s="15">
        <v>24</v>
      </c>
      <c r="G251" s="2">
        <v>3.83</v>
      </c>
      <c r="H251" s="3">
        <v>14.17</v>
      </c>
      <c r="I251" s="2">
        <v>2.38</v>
      </c>
      <c r="J251" s="2">
        <f t="shared" si="7"/>
        <v>1.4500000000000002</v>
      </c>
      <c r="K251" s="1">
        <v>1</v>
      </c>
      <c r="L251" s="2">
        <f t="shared" si="8"/>
        <v>1.4500000000000002</v>
      </c>
      <c r="M251" s="1">
        <v>1</v>
      </c>
      <c r="N251" s="2">
        <v>1.45</v>
      </c>
      <c r="O251" s="1" t="s">
        <v>1746</v>
      </c>
    </row>
    <row r="252" spans="1:15" x14ac:dyDescent="0.25">
      <c r="A252" s="1">
        <v>251</v>
      </c>
      <c r="B252" s="1" t="s">
        <v>2724</v>
      </c>
      <c r="C252" s="10">
        <v>44860</v>
      </c>
      <c r="D252" s="22">
        <v>0</v>
      </c>
      <c r="E252" s="1" t="s">
        <v>213</v>
      </c>
      <c r="F252" s="15">
        <v>24</v>
      </c>
      <c r="G252" s="2">
        <v>3.84</v>
      </c>
      <c r="H252" s="3">
        <v>13.96</v>
      </c>
      <c r="I252" s="2">
        <v>2.38</v>
      </c>
      <c r="J252" s="2">
        <f t="shared" si="7"/>
        <v>1.46</v>
      </c>
      <c r="K252" s="1">
        <v>1</v>
      </c>
      <c r="L252" s="2">
        <f t="shared" si="8"/>
        <v>1.46</v>
      </c>
      <c r="M252" s="1">
        <v>1</v>
      </c>
      <c r="N252" s="2">
        <v>1.46</v>
      </c>
      <c r="O252" s="1" t="s">
        <v>1746</v>
      </c>
    </row>
    <row r="253" spans="1:15" x14ac:dyDescent="0.25">
      <c r="A253" s="1">
        <v>252</v>
      </c>
      <c r="B253" s="1" t="s">
        <v>2724</v>
      </c>
      <c r="C253" s="10">
        <v>44861</v>
      </c>
      <c r="D253" s="22">
        <v>0</v>
      </c>
      <c r="E253" s="1" t="s">
        <v>213</v>
      </c>
      <c r="F253" s="15">
        <v>24</v>
      </c>
      <c r="G253" s="2">
        <v>3.85</v>
      </c>
      <c r="H253" s="3">
        <v>13.97</v>
      </c>
      <c r="I253" s="2">
        <v>2.4</v>
      </c>
      <c r="J253" s="2">
        <f t="shared" si="7"/>
        <v>1.4500000000000002</v>
      </c>
      <c r="K253" s="1">
        <v>1</v>
      </c>
      <c r="L253" s="2">
        <f t="shared" si="8"/>
        <v>1.4500000000000002</v>
      </c>
      <c r="M253" s="1">
        <v>1</v>
      </c>
      <c r="N253" s="2">
        <v>1.45</v>
      </c>
      <c r="O253" s="1" t="s">
        <v>1746</v>
      </c>
    </row>
    <row r="254" spans="1:15" x14ac:dyDescent="0.25">
      <c r="A254" s="1">
        <v>253</v>
      </c>
      <c r="B254" s="1" t="s">
        <v>2724</v>
      </c>
      <c r="C254" s="10">
        <v>44862</v>
      </c>
      <c r="D254" s="22">
        <v>0</v>
      </c>
      <c r="E254" s="1" t="s">
        <v>213</v>
      </c>
      <c r="F254" s="15">
        <v>24</v>
      </c>
      <c r="G254" s="2">
        <v>3.85</v>
      </c>
      <c r="H254" s="3">
        <v>13.61</v>
      </c>
      <c r="I254" s="2">
        <v>2.4300000000000002</v>
      </c>
      <c r="J254" s="2">
        <f t="shared" si="7"/>
        <v>1.42</v>
      </c>
      <c r="K254" s="1">
        <v>1</v>
      </c>
      <c r="L254" s="2">
        <f t="shared" si="8"/>
        <v>1.42</v>
      </c>
      <c r="M254" s="1">
        <v>1</v>
      </c>
      <c r="N254" s="2">
        <v>1.42</v>
      </c>
      <c r="O254" s="1" t="s">
        <v>1746</v>
      </c>
    </row>
    <row r="255" spans="1:15" x14ac:dyDescent="0.25">
      <c r="A255" s="1">
        <v>254</v>
      </c>
      <c r="B255" s="1" t="s">
        <v>2724</v>
      </c>
      <c r="C255" s="10">
        <v>44863</v>
      </c>
      <c r="D255" s="22">
        <v>0</v>
      </c>
      <c r="E255" s="1" t="s">
        <v>4273</v>
      </c>
      <c r="F255" s="15">
        <v>22</v>
      </c>
      <c r="G255" s="2">
        <v>3.66</v>
      </c>
      <c r="H255" s="2">
        <v>12.8</v>
      </c>
      <c r="I255" s="2">
        <v>2.1800000000000002</v>
      </c>
      <c r="J255" s="2">
        <f t="shared" si="7"/>
        <v>1.48</v>
      </c>
      <c r="K255" s="1">
        <v>1</v>
      </c>
      <c r="L255" s="2">
        <f t="shared" si="8"/>
        <v>1.48</v>
      </c>
      <c r="M255" s="1">
        <v>1</v>
      </c>
      <c r="N255" s="2">
        <v>1.48</v>
      </c>
      <c r="O255" s="1" t="s">
        <v>1746</v>
      </c>
    </row>
    <row r="256" spans="1:15" x14ac:dyDescent="0.25">
      <c r="A256" s="1">
        <v>255</v>
      </c>
      <c r="B256" s="1" t="s">
        <v>2724</v>
      </c>
      <c r="C256" s="10">
        <v>44864</v>
      </c>
      <c r="D256" s="22">
        <v>0</v>
      </c>
      <c r="E256" s="1" t="s">
        <v>294</v>
      </c>
      <c r="F256" s="15">
        <v>17</v>
      </c>
      <c r="G256" s="2">
        <v>2.66</v>
      </c>
      <c r="H256" s="3">
        <v>10.3</v>
      </c>
      <c r="I256" s="2">
        <v>1.66</v>
      </c>
      <c r="J256" s="2">
        <f t="shared" si="7"/>
        <v>1.0000000000000002</v>
      </c>
      <c r="K256" s="1">
        <v>1</v>
      </c>
      <c r="L256" s="2">
        <f t="shared" si="8"/>
        <v>1.0000000000000002</v>
      </c>
      <c r="M256" s="1">
        <v>1</v>
      </c>
      <c r="N256" s="2">
        <v>1</v>
      </c>
      <c r="O256" s="1" t="s">
        <v>1746</v>
      </c>
    </row>
    <row r="257" spans="1:15" x14ac:dyDescent="0.25">
      <c r="A257" s="1">
        <v>256</v>
      </c>
      <c r="B257" s="1" t="s">
        <v>2724</v>
      </c>
      <c r="C257" s="10">
        <v>44865</v>
      </c>
      <c r="D257" s="22">
        <v>0</v>
      </c>
      <c r="E257" s="1" t="s">
        <v>213</v>
      </c>
      <c r="F257" s="15">
        <v>24</v>
      </c>
      <c r="G257" s="2">
        <v>3.82</v>
      </c>
      <c r="H257" s="3">
        <v>13.1</v>
      </c>
      <c r="I257" s="2">
        <v>2.34</v>
      </c>
      <c r="J257" s="2">
        <f t="shared" si="7"/>
        <v>1.48</v>
      </c>
      <c r="K257" s="1">
        <v>1</v>
      </c>
      <c r="L257" s="2">
        <f t="shared" si="8"/>
        <v>1.48</v>
      </c>
      <c r="M257" s="1">
        <v>1</v>
      </c>
      <c r="N257" s="2">
        <v>1.48</v>
      </c>
      <c r="O257" s="1" t="s">
        <v>1746</v>
      </c>
    </row>
    <row r="258" spans="1:15" x14ac:dyDescent="0.25">
      <c r="A258" s="1">
        <v>257</v>
      </c>
      <c r="B258" s="1" t="s">
        <v>2724</v>
      </c>
      <c r="C258" s="10">
        <v>44866</v>
      </c>
      <c r="D258" s="22">
        <v>0</v>
      </c>
      <c r="E258" s="1" t="s">
        <v>213</v>
      </c>
      <c r="F258" s="15">
        <v>24</v>
      </c>
      <c r="G258" s="2">
        <v>3.89</v>
      </c>
      <c r="H258" s="3">
        <v>12.7</v>
      </c>
      <c r="I258" s="2">
        <v>2.35</v>
      </c>
      <c r="J258" s="2">
        <f t="shared" si="7"/>
        <v>1.54</v>
      </c>
      <c r="K258" s="1">
        <v>1</v>
      </c>
      <c r="L258" s="2">
        <f t="shared" si="8"/>
        <v>1.54</v>
      </c>
      <c r="M258" s="1">
        <v>1</v>
      </c>
      <c r="N258" s="2">
        <v>1.54</v>
      </c>
      <c r="O258" s="1" t="s">
        <v>1746</v>
      </c>
    </row>
    <row r="259" spans="1:15" x14ac:dyDescent="0.25">
      <c r="A259" s="1">
        <v>258</v>
      </c>
      <c r="B259" s="1" t="s">
        <v>2724</v>
      </c>
      <c r="C259" s="10">
        <v>44867</v>
      </c>
      <c r="D259" s="22">
        <v>0</v>
      </c>
      <c r="E259" s="1" t="s">
        <v>213</v>
      </c>
      <c r="F259" s="15">
        <v>24</v>
      </c>
      <c r="G259" s="2">
        <v>3.79</v>
      </c>
      <c r="H259" s="3">
        <v>12.1</v>
      </c>
      <c r="I259" s="2">
        <v>2.35</v>
      </c>
      <c r="J259" s="2">
        <f t="shared" si="7"/>
        <v>1.44</v>
      </c>
      <c r="K259" s="1">
        <v>1</v>
      </c>
      <c r="L259" s="2">
        <f t="shared" si="8"/>
        <v>1.44</v>
      </c>
      <c r="M259" s="1">
        <v>1</v>
      </c>
      <c r="N259" s="2">
        <v>1.44</v>
      </c>
      <c r="O259" s="1" t="s">
        <v>1746</v>
      </c>
    </row>
    <row r="260" spans="1:15" x14ac:dyDescent="0.25">
      <c r="A260" s="1">
        <v>259</v>
      </c>
      <c r="B260" s="1" t="s">
        <v>2724</v>
      </c>
      <c r="C260" s="10">
        <v>44868</v>
      </c>
      <c r="D260" s="22">
        <v>0</v>
      </c>
      <c r="E260" s="1" t="s">
        <v>213</v>
      </c>
      <c r="F260" s="15">
        <v>24</v>
      </c>
      <c r="G260" s="2">
        <v>3.86</v>
      </c>
      <c r="H260" s="3">
        <v>12.4</v>
      </c>
      <c r="I260" s="2">
        <v>2.34</v>
      </c>
      <c r="J260" s="2">
        <f t="shared" si="7"/>
        <v>1.52</v>
      </c>
      <c r="K260" s="1">
        <v>1</v>
      </c>
      <c r="L260" s="2">
        <f t="shared" si="8"/>
        <v>1.52</v>
      </c>
      <c r="M260" s="1">
        <v>1</v>
      </c>
      <c r="N260" s="2">
        <v>1.52</v>
      </c>
      <c r="O260" s="1" t="s">
        <v>1746</v>
      </c>
    </row>
    <row r="261" spans="1:15" x14ac:dyDescent="0.25">
      <c r="A261" s="1">
        <v>260</v>
      </c>
      <c r="B261" s="1" t="s">
        <v>2724</v>
      </c>
      <c r="C261" s="10">
        <v>44869</v>
      </c>
      <c r="D261" s="22">
        <v>0</v>
      </c>
      <c r="E261" s="1" t="s">
        <v>213</v>
      </c>
      <c r="F261" s="15">
        <v>24</v>
      </c>
      <c r="G261" s="2">
        <v>4.08</v>
      </c>
      <c r="H261" s="3">
        <v>11.8</v>
      </c>
      <c r="I261" s="2">
        <v>2.38</v>
      </c>
      <c r="J261" s="2">
        <f t="shared" si="7"/>
        <v>1.7000000000000002</v>
      </c>
      <c r="K261" s="1">
        <v>1</v>
      </c>
      <c r="L261" s="2">
        <f t="shared" si="8"/>
        <v>1.7000000000000002</v>
      </c>
      <c r="M261" s="1">
        <v>1</v>
      </c>
      <c r="N261" s="2">
        <v>1.7</v>
      </c>
      <c r="O261" s="1" t="s">
        <v>1746</v>
      </c>
    </row>
    <row r="262" spans="1:15" x14ac:dyDescent="0.25">
      <c r="A262" s="1">
        <v>261</v>
      </c>
      <c r="B262" s="1" t="s">
        <v>2724</v>
      </c>
      <c r="C262" s="10">
        <v>44870</v>
      </c>
      <c r="D262" s="22">
        <v>0</v>
      </c>
      <c r="E262" s="1" t="s">
        <v>213</v>
      </c>
      <c r="F262" s="15">
        <v>24</v>
      </c>
      <c r="G262" s="2">
        <v>2.64</v>
      </c>
      <c r="H262" s="3">
        <v>8.0500000000000007</v>
      </c>
      <c r="I262" s="2">
        <v>1.48</v>
      </c>
      <c r="J262" s="2">
        <f t="shared" si="7"/>
        <v>1.1600000000000001</v>
      </c>
      <c r="K262" s="1">
        <v>1</v>
      </c>
      <c r="L262" s="2">
        <f t="shared" si="8"/>
        <v>1.1600000000000001</v>
      </c>
      <c r="M262" s="1">
        <v>1</v>
      </c>
      <c r="N262" s="2">
        <v>1.1599999999999999</v>
      </c>
      <c r="O262" s="1" t="s">
        <v>1746</v>
      </c>
    </row>
    <row r="263" spans="1:15" x14ac:dyDescent="0.25">
      <c r="A263" s="1">
        <v>262</v>
      </c>
      <c r="B263" s="1" t="s">
        <v>2724</v>
      </c>
      <c r="C263" s="10">
        <v>44871</v>
      </c>
      <c r="D263" s="22">
        <v>0</v>
      </c>
      <c r="E263" s="1" t="s">
        <v>213</v>
      </c>
      <c r="F263" s="15">
        <v>24</v>
      </c>
      <c r="G263" s="2">
        <v>4.1900000000000004</v>
      </c>
      <c r="H263" s="3">
        <v>8.35</v>
      </c>
      <c r="I263" s="2">
        <v>2.39</v>
      </c>
      <c r="J263" s="2">
        <f t="shared" si="7"/>
        <v>1.8000000000000003</v>
      </c>
      <c r="K263" s="1">
        <v>1</v>
      </c>
      <c r="L263" s="2">
        <f t="shared" si="8"/>
        <v>1.8000000000000003</v>
      </c>
      <c r="M263" s="1">
        <v>1</v>
      </c>
      <c r="N263" s="2">
        <v>1.8</v>
      </c>
      <c r="O263" s="1" t="s">
        <v>1746</v>
      </c>
    </row>
    <row r="264" spans="1:15" x14ac:dyDescent="0.25">
      <c r="A264" s="1">
        <v>263</v>
      </c>
      <c r="B264" s="1" t="s">
        <v>2724</v>
      </c>
      <c r="C264" s="10">
        <v>44872</v>
      </c>
      <c r="D264" s="22">
        <v>0</v>
      </c>
      <c r="E264" s="1" t="s">
        <v>2277</v>
      </c>
      <c r="F264" s="15">
        <v>19</v>
      </c>
      <c r="G264" s="2">
        <v>3.57</v>
      </c>
      <c r="H264" s="3">
        <v>6.38</v>
      </c>
      <c r="I264" s="2">
        <v>1.88</v>
      </c>
      <c r="J264" s="2">
        <f t="shared" si="7"/>
        <v>1.69</v>
      </c>
      <c r="K264" s="1">
        <v>1</v>
      </c>
      <c r="L264" s="2">
        <f t="shared" si="8"/>
        <v>1.69</v>
      </c>
      <c r="M264" s="1">
        <v>1</v>
      </c>
      <c r="N264" s="2">
        <v>1.69</v>
      </c>
      <c r="O264" s="1" t="s">
        <v>1746</v>
      </c>
    </row>
    <row r="265" spans="1:15" x14ac:dyDescent="0.25">
      <c r="A265" s="1">
        <v>264</v>
      </c>
      <c r="B265" s="1" t="s">
        <v>2724</v>
      </c>
      <c r="C265" s="10">
        <v>44873</v>
      </c>
      <c r="D265" s="22">
        <v>0</v>
      </c>
      <c r="E265" s="1" t="s">
        <v>231</v>
      </c>
      <c r="F265" s="15">
        <v>16</v>
      </c>
      <c r="G265" s="2">
        <v>1.85</v>
      </c>
      <c r="H265" s="3">
        <v>1</v>
      </c>
      <c r="I265" s="2">
        <v>1.66</v>
      </c>
      <c r="J265" s="2">
        <f t="shared" si="7"/>
        <v>0.19000000000000017</v>
      </c>
      <c r="K265" s="1">
        <v>1</v>
      </c>
      <c r="L265" s="2">
        <f t="shared" si="8"/>
        <v>0.19000000000000017</v>
      </c>
      <c r="M265" s="1">
        <v>1</v>
      </c>
      <c r="N265" s="2">
        <v>0.19</v>
      </c>
      <c r="O265" s="1" t="s">
        <v>1746</v>
      </c>
    </row>
    <row r="266" spans="1:15" ht="33" x14ac:dyDescent="0.25">
      <c r="A266" s="1">
        <v>265</v>
      </c>
      <c r="B266" s="1" t="s">
        <v>288</v>
      </c>
      <c r="C266" s="10">
        <v>44874</v>
      </c>
      <c r="D266" s="22">
        <v>0</v>
      </c>
      <c r="E266" s="11" t="s">
        <v>4282</v>
      </c>
      <c r="F266" s="15">
        <v>17.5</v>
      </c>
      <c r="G266" s="2">
        <v>3.3</v>
      </c>
      <c r="H266" s="3">
        <v>12.6</v>
      </c>
      <c r="I266" s="2">
        <v>1.28</v>
      </c>
      <c r="J266" s="2">
        <f t="shared" si="7"/>
        <v>2.0199999999999996</v>
      </c>
      <c r="K266" s="1">
        <v>1</v>
      </c>
      <c r="L266" s="2">
        <f t="shared" si="8"/>
        <v>2.0199999999999996</v>
      </c>
      <c r="M266" s="1">
        <v>1</v>
      </c>
      <c r="N266" s="2">
        <v>2.02</v>
      </c>
      <c r="O266" s="1" t="s">
        <v>1746</v>
      </c>
    </row>
    <row r="267" spans="1:15" x14ac:dyDescent="0.25">
      <c r="A267" s="1">
        <v>266</v>
      </c>
      <c r="B267" s="1" t="s">
        <v>2724</v>
      </c>
      <c r="C267" s="10">
        <v>44874</v>
      </c>
      <c r="D267" s="22">
        <v>0</v>
      </c>
      <c r="E267" s="1" t="s">
        <v>776</v>
      </c>
      <c r="F267" s="15">
        <v>13.5</v>
      </c>
      <c r="G267" s="2">
        <v>1.83</v>
      </c>
      <c r="H267" s="3">
        <v>11.8</v>
      </c>
      <c r="I267" s="2">
        <v>0.88</v>
      </c>
      <c r="J267" s="2">
        <f t="shared" si="7"/>
        <v>0.95000000000000007</v>
      </c>
      <c r="K267" s="1">
        <v>1</v>
      </c>
      <c r="L267" s="2">
        <f t="shared" si="8"/>
        <v>0.95000000000000007</v>
      </c>
      <c r="M267" s="1">
        <v>1</v>
      </c>
      <c r="N267" s="2">
        <v>0.95</v>
      </c>
      <c r="O267" s="1" t="s">
        <v>1746</v>
      </c>
    </row>
    <row r="268" spans="1:15" x14ac:dyDescent="0.25">
      <c r="A268" s="1">
        <v>267</v>
      </c>
      <c r="B268" s="1" t="s">
        <v>288</v>
      </c>
      <c r="C268" s="10">
        <v>44875</v>
      </c>
      <c r="D268" s="22">
        <v>0</v>
      </c>
      <c r="E268" s="1" t="s">
        <v>213</v>
      </c>
      <c r="F268" s="15">
        <v>24</v>
      </c>
      <c r="G268" s="2">
        <v>4.51</v>
      </c>
      <c r="H268" s="3">
        <v>34.299999999999997</v>
      </c>
      <c r="I268" s="2">
        <v>1.5</v>
      </c>
      <c r="J268" s="2">
        <f t="shared" si="7"/>
        <v>3.01</v>
      </c>
      <c r="K268" s="1">
        <v>1</v>
      </c>
      <c r="L268" s="2">
        <f t="shared" si="8"/>
        <v>3.01</v>
      </c>
      <c r="M268" s="1">
        <v>1</v>
      </c>
      <c r="N268" s="2">
        <v>3.01</v>
      </c>
      <c r="O268" s="1" t="s">
        <v>1746</v>
      </c>
    </row>
    <row r="269" spans="1:15" x14ac:dyDescent="0.25">
      <c r="A269" s="1">
        <v>268</v>
      </c>
      <c r="B269" s="1" t="s">
        <v>2724</v>
      </c>
      <c r="C269" s="10">
        <v>44875</v>
      </c>
      <c r="D269" s="22">
        <v>0</v>
      </c>
      <c r="E269" s="1" t="s">
        <v>213</v>
      </c>
      <c r="F269" s="15">
        <v>24</v>
      </c>
      <c r="G269" s="2">
        <v>2.58</v>
      </c>
      <c r="H269" s="3">
        <v>16.399999999999999</v>
      </c>
      <c r="I269" s="2">
        <v>1.43</v>
      </c>
      <c r="J269" s="2">
        <f t="shared" si="7"/>
        <v>1.1500000000000001</v>
      </c>
      <c r="K269" s="1">
        <v>1</v>
      </c>
      <c r="L269" s="2">
        <f t="shared" si="8"/>
        <v>1.1500000000000001</v>
      </c>
      <c r="M269" s="1">
        <v>1</v>
      </c>
      <c r="N269" s="2">
        <v>1.1499999999999999</v>
      </c>
      <c r="O269" s="1" t="s">
        <v>1746</v>
      </c>
    </row>
    <row r="270" spans="1:15" x14ac:dyDescent="0.25">
      <c r="A270" s="1">
        <v>269</v>
      </c>
      <c r="B270" s="1" t="s">
        <v>2720</v>
      </c>
      <c r="C270" s="10">
        <v>44876</v>
      </c>
      <c r="D270" s="22">
        <v>0</v>
      </c>
      <c r="E270" s="1" t="s">
        <v>2437</v>
      </c>
      <c r="F270" s="15">
        <v>15</v>
      </c>
      <c r="G270" s="2">
        <v>1.94</v>
      </c>
      <c r="H270" s="3">
        <v>3.8</v>
      </c>
      <c r="I270" s="2">
        <v>0.83</v>
      </c>
      <c r="J270" s="2">
        <f t="shared" si="7"/>
        <v>1.1099999999999999</v>
      </c>
      <c r="K270" s="1">
        <v>5</v>
      </c>
      <c r="L270" s="2">
        <f t="shared" si="8"/>
        <v>5.5499999999999989</v>
      </c>
      <c r="M270" s="1">
        <f>C289-C270</f>
        <v>14</v>
      </c>
      <c r="N270" s="2">
        <v>34.842500000000001</v>
      </c>
      <c r="O270" s="1" t="s">
        <v>1746</v>
      </c>
    </row>
    <row r="271" spans="1:15" x14ac:dyDescent="0.25">
      <c r="A271" s="1">
        <v>270</v>
      </c>
      <c r="B271" s="1" t="s">
        <v>288</v>
      </c>
      <c r="C271" s="10">
        <v>44876</v>
      </c>
      <c r="D271" s="22">
        <v>0</v>
      </c>
      <c r="E271" s="1" t="s">
        <v>213</v>
      </c>
      <c r="F271" s="15">
        <v>24</v>
      </c>
      <c r="G271" s="2">
        <v>3.88</v>
      </c>
      <c r="H271" s="3">
        <v>36.200000000000003</v>
      </c>
      <c r="I271" s="2">
        <v>1.36</v>
      </c>
      <c r="J271" s="2">
        <f t="shared" si="7"/>
        <v>2.5199999999999996</v>
      </c>
      <c r="K271" s="1">
        <v>1</v>
      </c>
      <c r="L271" s="2">
        <f t="shared" si="8"/>
        <v>2.5199999999999996</v>
      </c>
      <c r="M271" s="1">
        <v>1</v>
      </c>
      <c r="N271" s="2">
        <v>2.52</v>
      </c>
      <c r="O271" s="1" t="s">
        <v>1746</v>
      </c>
    </row>
    <row r="272" spans="1:15" x14ac:dyDescent="0.25">
      <c r="A272" s="1">
        <v>271</v>
      </c>
      <c r="B272" s="1" t="s">
        <v>2724</v>
      </c>
      <c r="C272" s="10">
        <v>44876</v>
      </c>
      <c r="D272" s="22">
        <v>0</v>
      </c>
      <c r="E272" s="1" t="s">
        <v>4274</v>
      </c>
      <c r="F272" s="15">
        <v>9</v>
      </c>
      <c r="G272" s="2">
        <v>1.1000000000000001</v>
      </c>
      <c r="H272" s="3">
        <v>6.6</v>
      </c>
      <c r="I272" s="2">
        <v>0.55000000000000004</v>
      </c>
      <c r="J272" s="2">
        <f t="shared" si="7"/>
        <v>0.55000000000000004</v>
      </c>
      <c r="K272" s="1">
        <v>1</v>
      </c>
      <c r="L272" s="2">
        <f t="shared" si="8"/>
        <v>0.55000000000000004</v>
      </c>
      <c r="M272" s="1">
        <v>1</v>
      </c>
      <c r="N272" s="2">
        <v>0.55000000000000004</v>
      </c>
      <c r="O272" s="1" t="s">
        <v>1746</v>
      </c>
    </row>
    <row r="273" spans="1:15" x14ac:dyDescent="0.25">
      <c r="A273" s="1">
        <v>272</v>
      </c>
      <c r="B273" s="1" t="s">
        <v>288</v>
      </c>
      <c r="C273" s="10">
        <v>44877</v>
      </c>
      <c r="D273" s="22">
        <v>0</v>
      </c>
      <c r="E273" s="1" t="s">
        <v>4275</v>
      </c>
      <c r="F273" s="15">
        <v>11</v>
      </c>
      <c r="G273" s="2">
        <v>1.2</v>
      </c>
      <c r="H273" s="3">
        <v>10.6</v>
      </c>
      <c r="I273" s="2">
        <v>0.77</v>
      </c>
      <c r="J273" s="2">
        <f t="shared" si="7"/>
        <v>0.42999999999999994</v>
      </c>
      <c r="K273" s="1">
        <v>1</v>
      </c>
      <c r="L273" s="2">
        <f t="shared" si="8"/>
        <v>0.42999999999999994</v>
      </c>
      <c r="M273" s="1">
        <v>1</v>
      </c>
      <c r="N273" s="2">
        <v>0.42999999999999994</v>
      </c>
      <c r="O273" s="1" t="s">
        <v>1746</v>
      </c>
    </row>
    <row r="274" spans="1:15" ht="33" x14ac:dyDescent="0.25">
      <c r="A274" s="1">
        <v>273</v>
      </c>
      <c r="B274" s="1" t="s">
        <v>2724</v>
      </c>
      <c r="C274" s="10">
        <v>44877</v>
      </c>
      <c r="D274" s="22">
        <v>0</v>
      </c>
      <c r="E274" s="11" t="s">
        <v>4281</v>
      </c>
      <c r="F274" s="15">
        <v>22.5</v>
      </c>
      <c r="G274" s="2">
        <v>3</v>
      </c>
      <c r="H274" s="3">
        <v>12.4</v>
      </c>
      <c r="I274" s="2">
        <v>1.84</v>
      </c>
      <c r="J274" s="2">
        <f t="shared" si="7"/>
        <v>1.1599999999999999</v>
      </c>
      <c r="K274" s="1">
        <v>1</v>
      </c>
      <c r="L274" s="2">
        <f t="shared" si="8"/>
        <v>1.1599999999999999</v>
      </c>
      <c r="M274" s="1">
        <v>1</v>
      </c>
      <c r="N274" s="2">
        <v>1.1599999999999999</v>
      </c>
      <c r="O274" s="1" t="s">
        <v>1746</v>
      </c>
    </row>
    <row r="275" spans="1:15" x14ac:dyDescent="0.25">
      <c r="A275" s="1">
        <v>274</v>
      </c>
      <c r="B275" s="1" t="s">
        <v>288</v>
      </c>
      <c r="C275" s="10">
        <v>44878</v>
      </c>
      <c r="D275" s="22">
        <v>0</v>
      </c>
      <c r="E275" s="1" t="s">
        <v>2734</v>
      </c>
      <c r="F275" s="15">
        <v>1.5</v>
      </c>
      <c r="G275" s="2">
        <v>0.15</v>
      </c>
      <c r="H275" s="3">
        <v>0.17</v>
      </c>
      <c r="I275" s="2">
        <v>0.06</v>
      </c>
      <c r="J275" s="2">
        <f t="shared" si="7"/>
        <v>0.09</v>
      </c>
      <c r="K275" s="1">
        <v>4</v>
      </c>
      <c r="L275" s="2">
        <f t="shared" si="8"/>
        <v>0.36</v>
      </c>
      <c r="M275" s="1">
        <f>C280-C275</f>
        <v>4</v>
      </c>
      <c r="N275" s="2">
        <v>0.83120000000000005</v>
      </c>
      <c r="O275" s="1" t="s">
        <v>1746</v>
      </c>
    </row>
    <row r="276" spans="1:15" x14ac:dyDescent="0.25">
      <c r="A276" s="1">
        <v>275</v>
      </c>
      <c r="B276" s="1" t="s">
        <v>2724</v>
      </c>
      <c r="C276" s="10">
        <v>44878</v>
      </c>
      <c r="D276" s="22">
        <v>0</v>
      </c>
      <c r="E276" s="1" t="s">
        <v>213</v>
      </c>
      <c r="F276" s="15">
        <v>24</v>
      </c>
      <c r="G276" s="2">
        <v>4.05</v>
      </c>
      <c r="H276" s="3">
        <v>12.1</v>
      </c>
      <c r="I276" s="2">
        <v>2.54</v>
      </c>
      <c r="J276" s="2">
        <f t="shared" si="7"/>
        <v>1.5099999999999998</v>
      </c>
      <c r="K276" s="1">
        <v>1</v>
      </c>
      <c r="L276" s="2">
        <f t="shared" si="8"/>
        <v>1.5099999999999998</v>
      </c>
      <c r="M276" s="1">
        <v>1</v>
      </c>
      <c r="N276" s="2">
        <v>1.5099999999999998</v>
      </c>
      <c r="O276" s="1" t="s">
        <v>1746</v>
      </c>
    </row>
    <row r="277" spans="1:15" x14ac:dyDescent="0.25">
      <c r="A277" s="1">
        <v>276</v>
      </c>
      <c r="B277" s="1" t="s">
        <v>2724</v>
      </c>
      <c r="C277" s="10">
        <v>44879</v>
      </c>
      <c r="D277" s="22">
        <v>0</v>
      </c>
      <c r="E277" s="1" t="s">
        <v>213</v>
      </c>
      <c r="F277" s="15">
        <v>24</v>
      </c>
      <c r="G277" s="2">
        <v>3.95</v>
      </c>
      <c r="H277" s="3">
        <v>10.9</v>
      </c>
      <c r="I277" s="2">
        <v>2.4700000000000002</v>
      </c>
      <c r="J277" s="2">
        <f t="shared" si="7"/>
        <v>1.48</v>
      </c>
      <c r="K277" s="1">
        <v>1</v>
      </c>
      <c r="L277" s="2">
        <f t="shared" si="8"/>
        <v>1.48</v>
      </c>
      <c r="M277" s="1">
        <v>1</v>
      </c>
      <c r="N277" s="2">
        <v>1.48</v>
      </c>
      <c r="O277" s="1" t="s">
        <v>1746</v>
      </c>
    </row>
    <row r="278" spans="1:15" x14ac:dyDescent="0.25">
      <c r="A278" s="1">
        <v>277</v>
      </c>
      <c r="B278" s="1" t="s">
        <v>2724</v>
      </c>
      <c r="C278" s="10">
        <v>44880</v>
      </c>
      <c r="D278" s="22">
        <v>0</v>
      </c>
      <c r="E278" s="1" t="s">
        <v>213</v>
      </c>
      <c r="F278" s="15">
        <v>24</v>
      </c>
      <c r="G278" s="2">
        <v>4</v>
      </c>
      <c r="H278" s="3">
        <v>10.9</v>
      </c>
      <c r="I278" s="2">
        <v>2.58</v>
      </c>
      <c r="J278" s="2">
        <f t="shared" si="7"/>
        <v>1.42</v>
      </c>
      <c r="K278" s="1">
        <v>1</v>
      </c>
      <c r="L278" s="2">
        <f t="shared" si="8"/>
        <v>1.42</v>
      </c>
      <c r="M278" s="1">
        <v>1</v>
      </c>
      <c r="N278" s="2">
        <v>1.42</v>
      </c>
      <c r="O278" s="1" t="s">
        <v>1746</v>
      </c>
    </row>
    <row r="279" spans="1:15" x14ac:dyDescent="0.25">
      <c r="A279" s="1">
        <v>278</v>
      </c>
      <c r="B279" s="1" t="s">
        <v>2724</v>
      </c>
      <c r="C279" s="10">
        <v>44881</v>
      </c>
      <c r="D279" s="22">
        <v>0</v>
      </c>
      <c r="E279" s="1" t="s">
        <v>4276</v>
      </c>
      <c r="F279" s="15">
        <v>10.5</v>
      </c>
      <c r="G279" s="2">
        <v>2</v>
      </c>
      <c r="H279" s="3">
        <v>5.3</v>
      </c>
      <c r="I279" s="2">
        <v>1.1000000000000001</v>
      </c>
      <c r="J279" s="2">
        <f t="shared" si="7"/>
        <v>0.89999999999999991</v>
      </c>
      <c r="K279" s="1">
        <v>5</v>
      </c>
      <c r="L279" s="2">
        <f t="shared" si="8"/>
        <v>4.5</v>
      </c>
      <c r="M279" s="1">
        <v>14</v>
      </c>
      <c r="N279" s="2">
        <v>5.5350999999999999</v>
      </c>
      <c r="O279" s="1" t="s">
        <v>1746</v>
      </c>
    </row>
    <row r="280" spans="1:15" x14ac:dyDescent="0.25">
      <c r="A280" s="1">
        <v>279</v>
      </c>
      <c r="B280" s="1" t="s">
        <v>2735</v>
      </c>
      <c r="C280" s="10">
        <v>44882</v>
      </c>
      <c r="D280" s="22">
        <v>0</v>
      </c>
      <c r="E280" s="1" t="s">
        <v>213</v>
      </c>
      <c r="F280" s="15">
        <v>24</v>
      </c>
      <c r="G280" s="2">
        <v>6.25</v>
      </c>
      <c r="H280" s="3">
        <v>20.8</v>
      </c>
      <c r="I280" s="2">
        <v>2.79</v>
      </c>
      <c r="J280" s="2">
        <f t="shared" si="7"/>
        <v>3.46</v>
      </c>
      <c r="K280" s="1">
        <v>1</v>
      </c>
      <c r="L280" s="2">
        <f t="shared" si="8"/>
        <v>3.46</v>
      </c>
      <c r="M280" s="1">
        <v>1</v>
      </c>
      <c r="N280" s="2">
        <v>3.46</v>
      </c>
      <c r="O280" s="1" t="s">
        <v>1746</v>
      </c>
    </row>
    <row r="281" spans="1:15" x14ac:dyDescent="0.25">
      <c r="A281" s="1">
        <v>280</v>
      </c>
      <c r="B281" s="1" t="s">
        <v>2735</v>
      </c>
      <c r="C281" s="10">
        <v>44883</v>
      </c>
      <c r="D281" s="22">
        <v>0</v>
      </c>
      <c r="E281" s="1" t="s">
        <v>213</v>
      </c>
      <c r="F281" s="15">
        <v>24</v>
      </c>
      <c r="G281" s="2">
        <v>4.8499999999999996</v>
      </c>
      <c r="H281" s="3">
        <v>22.5</v>
      </c>
      <c r="I281" s="2">
        <v>2.62</v>
      </c>
      <c r="J281" s="2">
        <f t="shared" si="7"/>
        <v>2.2299999999999995</v>
      </c>
      <c r="K281" s="1">
        <v>1</v>
      </c>
      <c r="L281" s="2">
        <f t="shared" si="8"/>
        <v>2.2299999999999995</v>
      </c>
      <c r="M281" s="1">
        <v>1</v>
      </c>
      <c r="N281" s="2">
        <v>2.2299999999999995</v>
      </c>
      <c r="O281" s="1" t="s">
        <v>1746</v>
      </c>
    </row>
    <row r="282" spans="1:15" x14ac:dyDescent="0.25">
      <c r="A282" s="1">
        <v>281</v>
      </c>
      <c r="B282" s="1" t="s">
        <v>2735</v>
      </c>
      <c r="C282" s="10">
        <v>44884</v>
      </c>
      <c r="D282" s="22">
        <v>0</v>
      </c>
      <c r="E282" s="1" t="s">
        <v>213</v>
      </c>
      <c r="F282" s="15">
        <v>24</v>
      </c>
      <c r="G282" s="2">
        <v>4.54</v>
      </c>
      <c r="H282" s="3">
        <v>20.3</v>
      </c>
      <c r="I282" s="2">
        <v>2.54</v>
      </c>
      <c r="J282" s="2">
        <f t="shared" si="7"/>
        <v>2</v>
      </c>
      <c r="K282" s="1">
        <v>1</v>
      </c>
      <c r="L282" s="2">
        <f t="shared" si="8"/>
        <v>2</v>
      </c>
      <c r="M282" s="1">
        <v>1</v>
      </c>
      <c r="N282" s="2">
        <v>2</v>
      </c>
      <c r="O282" s="1" t="s">
        <v>1746</v>
      </c>
    </row>
    <row r="283" spans="1:15" x14ac:dyDescent="0.25">
      <c r="A283" s="1">
        <v>282</v>
      </c>
      <c r="B283" s="1" t="s">
        <v>2735</v>
      </c>
      <c r="C283" s="10">
        <v>44885</v>
      </c>
      <c r="D283" s="22">
        <v>0</v>
      </c>
      <c r="E283" s="1" t="s">
        <v>213</v>
      </c>
      <c r="F283" s="15">
        <v>24</v>
      </c>
      <c r="G283" s="2">
        <v>4.43</v>
      </c>
      <c r="H283" s="3">
        <v>18.8</v>
      </c>
      <c r="I283" s="2">
        <v>2.44</v>
      </c>
      <c r="J283" s="2">
        <f t="shared" si="7"/>
        <v>1.9899999999999998</v>
      </c>
      <c r="K283" s="1">
        <v>1</v>
      </c>
      <c r="L283" s="2">
        <f t="shared" si="8"/>
        <v>1.9899999999999998</v>
      </c>
      <c r="M283" s="1">
        <v>1</v>
      </c>
      <c r="N283" s="2">
        <v>1.9899999999999998</v>
      </c>
      <c r="O283" s="1" t="s">
        <v>1746</v>
      </c>
    </row>
    <row r="284" spans="1:15" x14ac:dyDescent="0.25">
      <c r="A284" s="1">
        <v>283</v>
      </c>
      <c r="B284" s="1" t="s">
        <v>2735</v>
      </c>
      <c r="C284" s="10">
        <v>44886</v>
      </c>
      <c r="D284" s="22">
        <v>0</v>
      </c>
      <c r="E284" s="1" t="s">
        <v>213</v>
      </c>
      <c r="F284" s="15">
        <v>24</v>
      </c>
      <c r="G284" s="2">
        <v>4.22</v>
      </c>
      <c r="H284" s="3">
        <v>17.68</v>
      </c>
      <c r="I284" s="2">
        <v>2.48</v>
      </c>
      <c r="J284" s="2">
        <f t="shared" si="7"/>
        <v>1.7399999999999998</v>
      </c>
      <c r="K284" s="1">
        <v>1</v>
      </c>
      <c r="L284" s="2">
        <f t="shared" si="8"/>
        <v>1.7399999999999998</v>
      </c>
      <c r="M284" s="1">
        <v>1</v>
      </c>
      <c r="N284" s="2">
        <v>1.7399999999999998</v>
      </c>
      <c r="O284" s="1" t="s">
        <v>1746</v>
      </c>
    </row>
    <row r="285" spans="1:15" x14ac:dyDescent="0.25">
      <c r="A285" s="1">
        <v>284</v>
      </c>
      <c r="B285" s="1" t="s">
        <v>2735</v>
      </c>
      <c r="C285" s="10">
        <v>44887</v>
      </c>
      <c r="D285" s="22">
        <v>0</v>
      </c>
      <c r="E285" s="1" t="s">
        <v>213</v>
      </c>
      <c r="F285" s="15">
        <v>24</v>
      </c>
      <c r="G285" s="2">
        <v>4.18</v>
      </c>
      <c r="H285" s="3">
        <v>16.22</v>
      </c>
      <c r="I285" s="2">
        <v>2.6</v>
      </c>
      <c r="J285" s="2">
        <f t="shared" si="7"/>
        <v>1.5799999999999996</v>
      </c>
      <c r="K285" s="1">
        <v>1</v>
      </c>
      <c r="L285" s="2">
        <f t="shared" si="8"/>
        <v>1.5799999999999996</v>
      </c>
      <c r="M285" s="1">
        <v>1</v>
      </c>
      <c r="N285" s="2">
        <v>1.5799999999999996</v>
      </c>
      <c r="O285" s="1" t="s">
        <v>1746</v>
      </c>
    </row>
    <row r="286" spans="1:15" x14ac:dyDescent="0.25">
      <c r="A286" s="1">
        <v>285</v>
      </c>
      <c r="B286" s="1" t="s">
        <v>2735</v>
      </c>
      <c r="C286" s="10">
        <v>44888</v>
      </c>
      <c r="D286" s="22">
        <v>0</v>
      </c>
      <c r="E286" s="1" t="s">
        <v>213</v>
      </c>
      <c r="F286" s="15">
        <v>24</v>
      </c>
      <c r="G286" s="2">
        <v>4.0999999999999996</v>
      </c>
      <c r="H286" s="3">
        <v>15.32</v>
      </c>
      <c r="I286" s="2">
        <v>2.63</v>
      </c>
      <c r="J286" s="2">
        <f t="shared" si="7"/>
        <v>1.4699999999999998</v>
      </c>
      <c r="K286" s="1">
        <v>1</v>
      </c>
      <c r="L286" s="2">
        <f t="shared" si="8"/>
        <v>1.4699999999999998</v>
      </c>
      <c r="M286" s="1">
        <v>1</v>
      </c>
      <c r="N286" s="2">
        <v>1.4699999999999998</v>
      </c>
      <c r="O286" s="1" t="s">
        <v>1746</v>
      </c>
    </row>
    <row r="287" spans="1:15" x14ac:dyDescent="0.25">
      <c r="A287" s="1">
        <v>286</v>
      </c>
      <c r="B287" s="1" t="s">
        <v>2735</v>
      </c>
      <c r="C287" s="10">
        <v>44889</v>
      </c>
      <c r="D287" s="22">
        <v>0</v>
      </c>
      <c r="E287" s="1" t="s">
        <v>213</v>
      </c>
      <c r="F287" s="15">
        <v>24</v>
      </c>
      <c r="G287" s="2">
        <v>4.07</v>
      </c>
      <c r="H287" s="3">
        <v>14.8</v>
      </c>
      <c r="I287" s="2">
        <v>2.5299999999999998</v>
      </c>
      <c r="J287" s="2">
        <f t="shared" si="7"/>
        <v>1.5400000000000005</v>
      </c>
      <c r="K287" s="1">
        <v>1</v>
      </c>
      <c r="L287" s="2">
        <f t="shared" si="8"/>
        <v>1.5400000000000005</v>
      </c>
      <c r="M287" s="1">
        <v>1</v>
      </c>
      <c r="N287" s="2">
        <v>1.5400000000000005</v>
      </c>
      <c r="O287" s="1" t="s">
        <v>1746</v>
      </c>
    </row>
    <row r="288" spans="1:15" x14ac:dyDescent="0.25">
      <c r="A288" s="1">
        <v>287</v>
      </c>
      <c r="B288" s="1" t="s">
        <v>2735</v>
      </c>
      <c r="C288" s="10">
        <v>44890</v>
      </c>
      <c r="D288" s="22">
        <v>0</v>
      </c>
      <c r="E288" s="1" t="s">
        <v>213</v>
      </c>
      <c r="F288" s="15">
        <v>24</v>
      </c>
      <c r="G288" s="2">
        <v>4.03</v>
      </c>
      <c r="H288" s="3">
        <v>12.82</v>
      </c>
      <c r="I288" s="2">
        <v>2.4900000000000002</v>
      </c>
      <c r="J288" s="2">
        <f t="shared" si="7"/>
        <v>1.54</v>
      </c>
      <c r="K288" s="1">
        <v>1</v>
      </c>
      <c r="L288" s="2">
        <f t="shared" si="8"/>
        <v>1.54</v>
      </c>
      <c r="M288" s="1">
        <v>1</v>
      </c>
      <c r="N288" s="2">
        <v>1.54</v>
      </c>
      <c r="O288" s="1" t="s">
        <v>1746</v>
      </c>
    </row>
    <row r="289" spans="1:15" x14ac:dyDescent="0.25">
      <c r="A289" s="1">
        <v>288</v>
      </c>
      <c r="B289" s="1" t="s">
        <v>2736</v>
      </c>
      <c r="C289" s="10">
        <v>44890</v>
      </c>
      <c r="D289" s="22">
        <v>0</v>
      </c>
      <c r="E289" s="1" t="s">
        <v>2737</v>
      </c>
      <c r="F289" s="15">
        <v>2</v>
      </c>
      <c r="G289" s="2">
        <v>1.3</v>
      </c>
      <c r="H289" s="3">
        <v>2.62</v>
      </c>
      <c r="I289" s="2">
        <v>7.0000000000000007E-2</v>
      </c>
      <c r="J289" s="2">
        <f t="shared" si="7"/>
        <v>1.23</v>
      </c>
      <c r="K289" s="1">
        <v>5</v>
      </c>
      <c r="L289" s="2">
        <f t="shared" si="8"/>
        <v>6.15</v>
      </c>
      <c r="M289" s="1">
        <v>5</v>
      </c>
      <c r="N289" s="2">
        <v>8.6757000000000009</v>
      </c>
      <c r="O289" s="1" t="s">
        <v>1746</v>
      </c>
    </row>
    <row r="290" spans="1:15" x14ac:dyDescent="0.25">
      <c r="A290" s="1">
        <v>289</v>
      </c>
      <c r="B290" s="1" t="s">
        <v>2735</v>
      </c>
      <c r="C290" s="10">
        <v>44891</v>
      </c>
      <c r="D290" s="22">
        <v>0</v>
      </c>
      <c r="E290" s="1" t="s">
        <v>213</v>
      </c>
      <c r="F290" s="15">
        <v>24</v>
      </c>
      <c r="G290" s="2">
        <v>4.1500000000000004</v>
      </c>
      <c r="H290" s="3">
        <v>9.8000000000000007</v>
      </c>
      <c r="I290" s="2">
        <v>2.6</v>
      </c>
      <c r="J290" s="2">
        <f t="shared" si="7"/>
        <v>1.5500000000000003</v>
      </c>
      <c r="K290" s="1">
        <v>1</v>
      </c>
      <c r="L290" s="2">
        <f t="shared" si="8"/>
        <v>1.5500000000000003</v>
      </c>
      <c r="M290" s="1">
        <v>1</v>
      </c>
      <c r="N290" s="2">
        <v>1.5500000000000003</v>
      </c>
      <c r="O290" s="1" t="s">
        <v>1746</v>
      </c>
    </row>
    <row r="291" spans="1:15" x14ac:dyDescent="0.25">
      <c r="A291" s="1">
        <v>290</v>
      </c>
      <c r="B291" s="1" t="s">
        <v>2735</v>
      </c>
      <c r="C291" s="10">
        <v>44892</v>
      </c>
      <c r="D291" s="22">
        <v>0</v>
      </c>
      <c r="E291" s="1" t="s">
        <v>213</v>
      </c>
      <c r="F291" s="15">
        <v>24</v>
      </c>
      <c r="G291" s="2">
        <v>4.0999999999999996</v>
      </c>
      <c r="H291" s="3">
        <v>10.6</v>
      </c>
      <c r="I291" s="2">
        <v>2.54</v>
      </c>
      <c r="J291" s="2">
        <f t="shared" si="7"/>
        <v>1.5599999999999996</v>
      </c>
      <c r="K291" s="1">
        <v>1</v>
      </c>
      <c r="L291" s="2">
        <f t="shared" si="8"/>
        <v>1.5599999999999996</v>
      </c>
      <c r="M291" s="1">
        <v>1</v>
      </c>
      <c r="N291" s="2">
        <v>1.5599999999999996</v>
      </c>
      <c r="O291" s="1" t="s">
        <v>1746</v>
      </c>
    </row>
    <row r="292" spans="1:15" x14ac:dyDescent="0.25">
      <c r="A292" s="1">
        <v>291</v>
      </c>
      <c r="B292" s="1" t="s">
        <v>2735</v>
      </c>
      <c r="C292" s="10">
        <v>44893</v>
      </c>
      <c r="D292" s="22">
        <v>0</v>
      </c>
      <c r="E292" s="1" t="s">
        <v>213</v>
      </c>
      <c r="F292" s="15">
        <v>24</v>
      </c>
      <c r="G292" s="2">
        <v>3.91</v>
      </c>
      <c r="H292" s="3">
        <v>10.7</v>
      </c>
      <c r="I292" s="2">
        <v>2.4900000000000002</v>
      </c>
      <c r="J292" s="2">
        <f t="shared" si="7"/>
        <v>1.42</v>
      </c>
      <c r="K292" s="1">
        <v>1</v>
      </c>
      <c r="L292" s="2">
        <f t="shared" si="8"/>
        <v>1.42</v>
      </c>
      <c r="M292" s="1">
        <v>1</v>
      </c>
      <c r="N292" s="2">
        <v>1.42</v>
      </c>
      <c r="O292" s="1" t="s">
        <v>1746</v>
      </c>
    </row>
    <row r="293" spans="1:15" x14ac:dyDescent="0.25">
      <c r="A293" s="1">
        <v>292</v>
      </c>
      <c r="B293" s="1" t="s">
        <v>2735</v>
      </c>
      <c r="C293" s="10">
        <v>44894</v>
      </c>
      <c r="D293" s="22">
        <v>0</v>
      </c>
      <c r="E293" s="1" t="s">
        <v>213</v>
      </c>
      <c r="F293" s="15">
        <v>24</v>
      </c>
      <c r="G293" s="2">
        <v>3.86</v>
      </c>
      <c r="H293" s="3">
        <v>7.51</v>
      </c>
      <c r="I293" s="2">
        <v>2.6</v>
      </c>
      <c r="J293" s="2">
        <f t="shared" si="7"/>
        <v>1.2599999999999998</v>
      </c>
      <c r="K293" s="1">
        <v>1</v>
      </c>
      <c r="L293" s="2">
        <f t="shared" si="8"/>
        <v>1.2599999999999998</v>
      </c>
      <c r="M293" s="1">
        <v>1</v>
      </c>
      <c r="N293" s="2">
        <v>1.2599999999999998</v>
      </c>
      <c r="O293" s="1" t="s">
        <v>1746</v>
      </c>
    </row>
    <row r="294" spans="1:15" x14ac:dyDescent="0.25">
      <c r="A294" s="1">
        <v>293</v>
      </c>
      <c r="B294" s="1" t="s">
        <v>2735</v>
      </c>
      <c r="C294" s="10">
        <v>44895</v>
      </c>
      <c r="D294" s="22">
        <v>0</v>
      </c>
      <c r="E294" s="1" t="s">
        <v>213</v>
      </c>
      <c r="F294" s="15">
        <v>24</v>
      </c>
      <c r="G294" s="2">
        <v>3.85</v>
      </c>
      <c r="H294" s="3">
        <v>6.36</v>
      </c>
      <c r="I294" s="2">
        <v>2.57</v>
      </c>
      <c r="J294" s="2">
        <f t="shared" si="7"/>
        <v>1.2800000000000002</v>
      </c>
      <c r="K294" s="1">
        <v>1</v>
      </c>
      <c r="L294" s="2">
        <f t="shared" si="8"/>
        <v>1.2800000000000002</v>
      </c>
      <c r="M294" s="1">
        <v>1</v>
      </c>
      <c r="N294" s="2">
        <v>1.2800000000000002</v>
      </c>
      <c r="O294" s="1" t="s">
        <v>1746</v>
      </c>
    </row>
    <row r="295" spans="1:15" x14ac:dyDescent="0.25">
      <c r="A295" s="1">
        <v>294</v>
      </c>
      <c r="B295" s="1" t="s">
        <v>2735</v>
      </c>
      <c r="C295" s="10">
        <v>44896</v>
      </c>
      <c r="D295" s="22">
        <v>0</v>
      </c>
      <c r="E295" s="1" t="s">
        <v>213</v>
      </c>
      <c r="F295" s="15">
        <v>24</v>
      </c>
      <c r="G295" s="2">
        <v>3.84</v>
      </c>
      <c r="H295" s="3">
        <v>6.29</v>
      </c>
      <c r="I295" s="2">
        <v>2.5</v>
      </c>
      <c r="J295" s="2">
        <f t="shared" si="7"/>
        <v>1.3399999999999999</v>
      </c>
      <c r="K295" s="1">
        <v>1</v>
      </c>
      <c r="L295" s="2">
        <f t="shared" si="8"/>
        <v>1.3399999999999999</v>
      </c>
      <c r="M295" s="1">
        <v>1</v>
      </c>
      <c r="N295" s="2">
        <v>1.3399999999999999</v>
      </c>
      <c r="O295" s="1" t="s">
        <v>1746</v>
      </c>
    </row>
    <row r="296" spans="1:15" x14ac:dyDescent="0.25">
      <c r="A296" s="1">
        <v>295</v>
      </c>
      <c r="B296" s="1" t="s">
        <v>2735</v>
      </c>
      <c r="C296" s="10">
        <v>44897</v>
      </c>
      <c r="D296" s="22">
        <v>0</v>
      </c>
      <c r="E296" s="1" t="s">
        <v>213</v>
      </c>
      <c r="F296" s="15">
        <v>24</v>
      </c>
      <c r="G296" s="2">
        <v>3.94</v>
      </c>
      <c r="H296" s="3">
        <v>7.38</v>
      </c>
      <c r="I296" s="2">
        <v>2.4300000000000002</v>
      </c>
      <c r="J296" s="2">
        <f t="shared" si="7"/>
        <v>1.5099999999999998</v>
      </c>
      <c r="K296" s="1">
        <v>1</v>
      </c>
      <c r="L296" s="2">
        <f t="shared" si="8"/>
        <v>1.5099999999999998</v>
      </c>
      <c r="M296" s="1">
        <v>1</v>
      </c>
      <c r="N296" s="2">
        <v>1.5099999999999998</v>
      </c>
      <c r="O296" s="1" t="s">
        <v>1746</v>
      </c>
    </row>
    <row r="297" spans="1:15" x14ac:dyDescent="0.25">
      <c r="A297" s="1">
        <v>296</v>
      </c>
      <c r="B297" s="1" t="s">
        <v>2735</v>
      </c>
      <c r="C297" s="10">
        <v>44898</v>
      </c>
      <c r="D297" s="22">
        <v>0</v>
      </c>
      <c r="E297" s="1" t="s">
        <v>213</v>
      </c>
      <c r="F297" s="15">
        <v>24</v>
      </c>
      <c r="G297" s="2">
        <v>3.42</v>
      </c>
      <c r="H297" s="3">
        <v>7.03</v>
      </c>
      <c r="I297" s="2">
        <v>2.23</v>
      </c>
      <c r="J297" s="2">
        <f t="shared" si="7"/>
        <v>1.19</v>
      </c>
      <c r="K297" s="1">
        <v>1</v>
      </c>
      <c r="L297" s="2">
        <f t="shared" si="8"/>
        <v>1.19</v>
      </c>
      <c r="M297" s="1">
        <v>1</v>
      </c>
      <c r="N297" s="2">
        <v>1.19</v>
      </c>
      <c r="O297" s="1" t="s">
        <v>1746</v>
      </c>
    </row>
    <row r="298" spans="1:15" x14ac:dyDescent="0.25">
      <c r="A298" s="1">
        <v>297</v>
      </c>
      <c r="B298" s="1" t="s">
        <v>2736</v>
      </c>
      <c r="C298" s="10">
        <v>44898</v>
      </c>
      <c r="D298" s="22">
        <v>0</v>
      </c>
      <c r="E298" s="1" t="s">
        <v>2738</v>
      </c>
      <c r="F298" s="15">
        <v>7</v>
      </c>
      <c r="G298" s="2">
        <v>1.95</v>
      </c>
      <c r="H298" s="3">
        <v>3.49</v>
      </c>
      <c r="I298" s="2">
        <v>0.3</v>
      </c>
      <c r="J298" s="2">
        <f t="shared" si="7"/>
        <v>1.65</v>
      </c>
      <c r="K298" s="1">
        <v>2</v>
      </c>
      <c r="L298" s="2">
        <f t="shared" si="8"/>
        <v>3.3</v>
      </c>
      <c r="M298" s="1">
        <v>2</v>
      </c>
      <c r="N298" s="2">
        <v>4.3745000000000003</v>
      </c>
      <c r="O298" s="1" t="s">
        <v>1746</v>
      </c>
    </row>
    <row r="299" spans="1:15" x14ac:dyDescent="0.25">
      <c r="A299" s="1">
        <v>298</v>
      </c>
      <c r="B299" s="1" t="s">
        <v>2735</v>
      </c>
      <c r="C299" s="10">
        <v>44899</v>
      </c>
      <c r="D299" s="22">
        <v>0</v>
      </c>
      <c r="E299" s="1" t="s">
        <v>213</v>
      </c>
      <c r="F299" s="15">
        <v>24</v>
      </c>
      <c r="G299" s="2">
        <v>3.86</v>
      </c>
      <c r="H299" s="3">
        <v>6.78</v>
      </c>
      <c r="I299" s="2">
        <v>2.6</v>
      </c>
      <c r="J299" s="2">
        <f t="shared" si="7"/>
        <v>1.2599999999999998</v>
      </c>
      <c r="K299" s="1">
        <v>1</v>
      </c>
      <c r="L299" s="2">
        <f t="shared" si="8"/>
        <v>1.2599999999999998</v>
      </c>
      <c r="M299" s="1">
        <v>1</v>
      </c>
      <c r="N299" s="2">
        <v>1.2599999999999998</v>
      </c>
      <c r="O299" s="1" t="s">
        <v>1746</v>
      </c>
    </row>
    <row r="300" spans="1:15" x14ac:dyDescent="0.25">
      <c r="A300" s="1">
        <v>299</v>
      </c>
      <c r="B300" s="1" t="s">
        <v>2735</v>
      </c>
      <c r="C300" s="10">
        <v>44900</v>
      </c>
      <c r="D300" s="22">
        <v>0</v>
      </c>
      <c r="E300" s="1" t="s">
        <v>213</v>
      </c>
      <c r="F300" s="15">
        <v>24</v>
      </c>
      <c r="G300" s="2">
        <v>3.66</v>
      </c>
      <c r="H300" s="3">
        <v>11.34</v>
      </c>
      <c r="I300" s="2">
        <v>1.93</v>
      </c>
      <c r="J300" s="2">
        <f t="shared" si="7"/>
        <v>1.7300000000000002</v>
      </c>
      <c r="K300" s="1">
        <v>1</v>
      </c>
      <c r="L300" s="2">
        <f t="shared" si="8"/>
        <v>1.7300000000000002</v>
      </c>
      <c r="M300" s="1">
        <v>1</v>
      </c>
      <c r="N300" s="2">
        <v>1.7300000000000002</v>
      </c>
      <c r="O300" s="1" t="s">
        <v>1746</v>
      </c>
    </row>
    <row r="301" spans="1:15" x14ac:dyDescent="0.25">
      <c r="A301" s="1">
        <v>300</v>
      </c>
      <c r="B301" s="1" t="s">
        <v>2736</v>
      </c>
      <c r="C301" s="10">
        <v>44900</v>
      </c>
      <c r="D301" s="22">
        <v>0</v>
      </c>
      <c r="E301" s="1" t="s">
        <v>2739</v>
      </c>
      <c r="F301" s="15">
        <v>12.5</v>
      </c>
      <c r="G301" s="2">
        <v>1.92</v>
      </c>
      <c r="H301" s="3">
        <v>3.28</v>
      </c>
      <c r="I301" s="2">
        <v>0.55000000000000004</v>
      </c>
      <c r="J301" s="2">
        <f t="shared" si="7"/>
        <v>1.3699999999999999</v>
      </c>
      <c r="K301" s="1">
        <v>2</v>
      </c>
      <c r="L301" s="2">
        <f t="shared" si="8"/>
        <v>2.7399999999999998</v>
      </c>
      <c r="M301" s="1">
        <v>2</v>
      </c>
      <c r="N301" s="2">
        <v>4.1890999999999998</v>
      </c>
      <c r="O301" s="1" t="s">
        <v>1746</v>
      </c>
    </row>
    <row r="302" spans="1:15" ht="33" x14ac:dyDescent="0.25">
      <c r="A302" s="1">
        <v>301</v>
      </c>
      <c r="B302" s="1" t="s">
        <v>2735</v>
      </c>
      <c r="C302" s="10">
        <v>44901</v>
      </c>
      <c r="D302" s="22">
        <v>0</v>
      </c>
      <c r="E302" s="11" t="s">
        <v>4280</v>
      </c>
      <c r="F302" s="15">
        <v>16</v>
      </c>
      <c r="G302" s="2">
        <v>2.65</v>
      </c>
      <c r="H302" s="3">
        <v>5.4</v>
      </c>
      <c r="I302" s="2">
        <v>1.69</v>
      </c>
      <c r="J302" s="2">
        <f t="shared" si="7"/>
        <v>0.96</v>
      </c>
      <c r="K302" s="1">
        <v>1</v>
      </c>
      <c r="L302" s="2">
        <f t="shared" si="8"/>
        <v>0.96</v>
      </c>
      <c r="M302" s="1">
        <v>1</v>
      </c>
      <c r="N302" s="2">
        <v>0.96</v>
      </c>
      <c r="O302" s="1" t="s">
        <v>1746</v>
      </c>
    </row>
    <row r="303" spans="1:15" x14ac:dyDescent="0.25">
      <c r="A303" s="1">
        <v>302</v>
      </c>
      <c r="B303" s="1" t="s">
        <v>2735</v>
      </c>
      <c r="C303" s="10">
        <v>44902</v>
      </c>
      <c r="D303" s="22">
        <v>0</v>
      </c>
      <c r="E303" s="1" t="s">
        <v>213</v>
      </c>
      <c r="F303" s="15">
        <v>24</v>
      </c>
      <c r="G303" s="2">
        <v>3.53</v>
      </c>
      <c r="H303" s="3">
        <v>6.82</v>
      </c>
      <c r="I303" s="2">
        <v>1.54</v>
      </c>
      <c r="J303" s="2">
        <f t="shared" si="7"/>
        <v>1.9899999999999998</v>
      </c>
      <c r="K303" s="1">
        <v>1</v>
      </c>
      <c r="L303" s="2">
        <f t="shared" si="8"/>
        <v>1.9899999999999998</v>
      </c>
      <c r="M303" s="1">
        <v>1</v>
      </c>
      <c r="N303" s="2">
        <v>1.9899999999999998</v>
      </c>
      <c r="O303" s="1" t="s">
        <v>1746</v>
      </c>
    </row>
    <row r="304" spans="1:15" x14ac:dyDescent="0.25">
      <c r="A304" s="1">
        <v>303</v>
      </c>
      <c r="B304" s="1" t="s">
        <v>2736</v>
      </c>
      <c r="C304" s="10">
        <v>44902</v>
      </c>
      <c r="D304" s="22">
        <v>0</v>
      </c>
      <c r="E304" s="1" t="s">
        <v>254</v>
      </c>
      <c r="F304" s="15">
        <v>22</v>
      </c>
      <c r="G304" s="2">
        <v>1.86</v>
      </c>
      <c r="H304" s="3">
        <v>3.23</v>
      </c>
      <c r="I304" s="2">
        <v>0.91</v>
      </c>
      <c r="J304" s="2">
        <f t="shared" ref="J304:J331" si="9">G304-I304</f>
        <v>0.95000000000000007</v>
      </c>
      <c r="K304" s="1">
        <v>1</v>
      </c>
      <c r="L304" s="2">
        <f t="shared" si="8"/>
        <v>0.95000000000000007</v>
      </c>
      <c r="M304" s="1">
        <v>1</v>
      </c>
      <c r="N304" s="2">
        <v>0.95000000000000007</v>
      </c>
      <c r="O304" s="1" t="s">
        <v>1746</v>
      </c>
    </row>
    <row r="305" spans="1:15" x14ac:dyDescent="0.25">
      <c r="A305" s="1">
        <v>304</v>
      </c>
      <c r="B305" s="1" t="s">
        <v>2735</v>
      </c>
      <c r="C305" s="10">
        <v>44903</v>
      </c>
      <c r="D305" s="22">
        <v>0</v>
      </c>
      <c r="E305" s="1" t="s">
        <v>213</v>
      </c>
      <c r="F305" s="15">
        <v>24</v>
      </c>
      <c r="G305" s="2">
        <v>3.78</v>
      </c>
      <c r="H305" s="3">
        <v>8.1999999999999993</v>
      </c>
      <c r="I305" s="2">
        <v>2.33</v>
      </c>
      <c r="J305" s="2">
        <f t="shared" si="9"/>
        <v>1.4499999999999997</v>
      </c>
      <c r="K305" s="1">
        <v>1</v>
      </c>
      <c r="L305" s="2">
        <f t="shared" si="8"/>
        <v>1.4499999999999997</v>
      </c>
      <c r="M305" s="1">
        <v>1</v>
      </c>
      <c r="N305" s="2">
        <v>1.4499999999999997</v>
      </c>
      <c r="O305" s="1" t="s">
        <v>1746</v>
      </c>
    </row>
    <row r="306" spans="1:15" x14ac:dyDescent="0.25">
      <c r="A306" s="1">
        <v>305</v>
      </c>
      <c r="B306" s="1" t="s">
        <v>2736</v>
      </c>
      <c r="C306" s="10">
        <v>44903</v>
      </c>
      <c r="D306" s="22">
        <v>0</v>
      </c>
      <c r="E306" s="1" t="s">
        <v>278</v>
      </c>
      <c r="F306" s="15">
        <v>1</v>
      </c>
      <c r="G306" s="2">
        <v>1.78</v>
      </c>
      <c r="H306" s="3">
        <v>2.57</v>
      </c>
      <c r="I306" s="2">
        <v>0.04</v>
      </c>
      <c r="J306" s="2">
        <f t="shared" si="9"/>
        <v>1.74</v>
      </c>
      <c r="K306" s="1">
        <v>1</v>
      </c>
      <c r="L306" s="2">
        <f t="shared" ref="L306:L331" si="10">(G306-I306-D306)*K306</f>
        <v>1.74</v>
      </c>
      <c r="M306" s="1">
        <v>1</v>
      </c>
      <c r="N306" s="2">
        <v>1.74</v>
      </c>
      <c r="O306" s="1" t="s">
        <v>1746</v>
      </c>
    </row>
    <row r="307" spans="1:15" x14ac:dyDescent="0.25">
      <c r="A307" s="1">
        <v>306</v>
      </c>
      <c r="B307" s="1" t="s">
        <v>2735</v>
      </c>
      <c r="C307" s="10">
        <v>44904</v>
      </c>
      <c r="D307" s="22">
        <v>0</v>
      </c>
      <c r="E307" s="1" t="s">
        <v>213</v>
      </c>
      <c r="F307" s="15">
        <v>24</v>
      </c>
      <c r="G307" s="2">
        <v>3.3</v>
      </c>
      <c r="H307" s="3">
        <v>6.05</v>
      </c>
      <c r="I307" s="2">
        <v>1.7</v>
      </c>
      <c r="J307" s="2">
        <f t="shared" si="9"/>
        <v>1.5999999999999999</v>
      </c>
      <c r="K307" s="1">
        <v>1</v>
      </c>
      <c r="L307" s="2">
        <f t="shared" si="10"/>
        <v>1.5999999999999999</v>
      </c>
      <c r="M307" s="1">
        <v>1</v>
      </c>
      <c r="N307" s="2">
        <v>1.5999999999999999</v>
      </c>
      <c r="O307" s="1" t="s">
        <v>1746</v>
      </c>
    </row>
    <row r="308" spans="1:15" x14ac:dyDescent="0.25">
      <c r="A308" s="1">
        <v>307</v>
      </c>
      <c r="B308" s="1" t="s">
        <v>2736</v>
      </c>
      <c r="C308" s="10">
        <v>44904</v>
      </c>
      <c r="D308" s="22">
        <v>0</v>
      </c>
      <c r="E308" s="1" t="s">
        <v>551</v>
      </c>
      <c r="F308" s="15">
        <v>20.5</v>
      </c>
      <c r="G308" s="2">
        <v>1.56</v>
      </c>
      <c r="H308" s="3">
        <v>2.41</v>
      </c>
      <c r="I308" s="2">
        <v>0.67</v>
      </c>
      <c r="J308" s="2">
        <f t="shared" si="9"/>
        <v>0.89</v>
      </c>
      <c r="K308" s="1">
        <v>1</v>
      </c>
      <c r="L308" s="2">
        <f t="shared" si="10"/>
        <v>0.89</v>
      </c>
      <c r="M308" s="1">
        <v>1</v>
      </c>
      <c r="N308" s="2">
        <v>0.89</v>
      </c>
      <c r="O308" s="1" t="s">
        <v>1746</v>
      </c>
    </row>
    <row r="309" spans="1:15" x14ac:dyDescent="0.25">
      <c r="A309" s="1">
        <v>308</v>
      </c>
      <c r="B309" s="1" t="s">
        <v>2735</v>
      </c>
      <c r="C309" s="10">
        <v>44905</v>
      </c>
      <c r="D309" s="22">
        <v>0</v>
      </c>
      <c r="E309" s="1" t="s">
        <v>213</v>
      </c>
      <c r="F309" s="15">
        <v>24</v>
      </c>
      <c r="G309" s="2">
        <v>3.74</v>
      </c>
      <c r="H309" s="3">
        <v>8.26</v>
      </c>
      <c r="I309" s="2">
        <v>2.27</v>
      </c>
      <c r="J309" s="2">
        <f t="shared" si="9"/>
        <v>1.4700000000000002</v>
      </c>
      <c r="K309" s="1">
        <v>1</v>
      </c>
      <c r="L309" s="2">
        <f t="shared" si="10"/>
        <v>1.4700000000000002</v>
      </c>
      <c r="M309" s="1">
        <v>1</v>
      </c>
      <c r="N309" s="2">
        <v>1.4700000000000002</v>
      </c>
      <c r="O309" s="1" t="s">
        <v>1746</v>
      </c>
    </row>
    <row r="310" spans="1:15" x14ac:dyDescent="0.25">
      <c r="A310" s="1">
        <v>309</v>
      </c>
      <c r="B310" s="1" t="s">
        <v>2736</v>
      </c>
      <c r="C310" s="10">
        <v>44905</v>
      </c>
      <c r="D310" s="22">
        <v>0</v>
      </c>
      <c r="E310" s="1" t="s">
        <v>2388</v>
      </c>
      <c r="F310" s="15">
        <v>3.5</v>
      </c>
      <c r="G310" s="2">
        <v>1.94</v>
      </c>
      <c r="H310" s="3">
        <v>3.38</v>
      </c>
      <c r="I310" s="2">
        <v>0.11</v>
      </c>
      <c r="J310" s="2">
        <f t="shared" si="9"/>
        <v>1.8299999999999998</v>
      </c>
      <c r="K310" s="1">
        <v>5</v>
      </c>
      <c r="L310" s="2">
        <f t="shared" si="10"/>
        <v>9.1499999999999986</v>
      </c>
      <c r="M310" s="1">
        <v>21</v>
      </c>
      <c r="N310" s="2">
        <v>38.387700000000002</v>
      </c>
      <c r="O310" s="1" t="s">
        <v>1746</v>
      </c>
    </row>
    <row r="311" spans="1:15" x14ac:dyDescent="0.25">
      <c r="A311" s="1">
        <v>310</v>
      </c>
      <c r="B311" s="1" t="s">
        <v>2735</v>
      </c>
      <c r="C311" s="10">
        <v>44906</v>
      </c>
      <c r="D311" s="22">
        <v>0</v>
      </c>
      <c r="E311" s="1" t="s">
        <v>213</v>
      </c>
      <c r="F311" s="15">
        <v>24</v>
      </c>
      <c r="G311" s="2">
        <v>3.79</v>
      </c>
      <c r="H311" s="3">
        <v>8.6999999999999993</v>
      </c>
      <c r="I311" s="2">
        <v>2.37</v>
      </c>
      <c r="J311" s="2">
        <f t="shared" si="9"/>
        <v>1.42</v>
      </c>
      <c r="K311" s="1">
        <v>1</v>
      </c>
      <c r="L311" s="2">
        <f t="shared" si="10"/>
        <v>1.42</v>
      </c>
      <c r="M311" s="1">
        <v>1</v>
      </c>
      <c r="N311" s="2">
        <v>1.42</v>
      </c>
      <c r="O311" s="1" t="s">
        <v>1746</v>
      </c>
    </row>
    <row r="312" spans="1:15" x14ac:dyDescent="0.25">
      <c r="A312" s="1">
        <v>311</v>
      </c>
      <c r="B312" s="1" t="s">
        <v>2735</v>
      </c>
      <c r="C312" s="10">
        <v>44907</v>
      </c>
      <c r="D312" s="22">
        <v>0</v>
      </c>
      <c r="E312" s="1" t="s">
        <v>213</v>
      </c>
      <c r="F312" s="15">
        <v>24</v>
      </c>
      <c r="G312" s="2">
        <v>3.81</v>
      </c>
      <c r="H312" s="3">
        <v>9.1999999999999993</v>
      </c>
      <c r="I312" s="2">
        <v>2.46</v>
      </c>
      <c r="J312" s="2">
        <f t="shared" si="9"/>
        <v>1.35</v>
      </c>
      <c r="K312" s="1">
        <v>1</v>
      </c>
      <c r="L312" s="2">
        <f t="shared" si="10"/>
        <v>1.35</v>
      </c>
      <c r="M312" s="1">
        <v>1</v>
      </c>
      <c r="N312" s="2">
        <v>1.35</v>
      </c>
      <c r="O312" s="1" t="s">
        <v>1746</v>
      </c>
    </row>
    <row r="313" spans="1:15" x14ac:dyDescent="0.25">
      <c r="A313" s="1">
        <v>312</v>
      </c>
      <c r="B313" s="1" t="s">
        <v>2735</v>
      </c>
      <c r="C313" s="10">
        <v>44908</v>
      </c>
      <c r="D313" s="22">
        <v>0</v>
      </c>
      <c r="E313" s="1" t="s">
        <v>213</v>
      </c>
      <c r="F313" s="15">
        <v>24</v>
      </c>
      <c r="G313" s="2">
        <v>3.84</v>
      </c>
      <c r="H313" s="3">
        <v>9.1</v>
      </c>
      <c r="I313" s="2">
        <v>2.2999999999999998</v>
      </c>
      <c r="J313" s="2">
        <f t="shared" si="9"/>
        <v>1.54</v>
      </c>
      <c r="K313" s="1">
        <v>1</v>
      </c>
      <c r="L313" s="2">
        <f t="shared" si="10"/>
        <v>1.54</v>
      </c>
      <c r="M313" s="1">
        <v>1</v>
      </c>
      <c r="N313" s="2">
        <v>1.54</v>
      </c>
      <c r="O313" s="1" t="s">
        <v>1746</v>
      </c>
    </row>
    <row r="314" spans="1:15" x14ac:dyDescent="0.25">
      <c r="A314" s="1">
        <v>313</v>
      </c>
      <c r="B314" s="1" t="s">
        <v>2735</v>
      </c>
      <c r="C314" s="10">
        <v>44909</v>
      </c>
      <c r="D314" s="22">
        <v>0</v>
      </c>
      <c r="E314" s="1" t="s">
        <v>213</v>
      </c>
      <c r="F314" s="15">
        <v>24</v>
      </c>
      <c r="G314" s="2">
        <v>3.82</v>
      </c>
      <c r="H314" s="3">
        <v>9</v>
      </c>
      <c r="I314" s="2">
        <v>2.3199999999999998</v>
      </c>
      <c r="J314" s="2">
        <f t="shared" si="9"/>
        <v>1.5</v>
      </c>
      <c r="K314" s="1">
        <v>1</v>
      </c>
      <c r="L314" s="2">
        <f t="shared" si="10"/>
        <v>1.5</v>
      </c>
      <c r="M314" s="1">
        <v>1</v>
      </c>
      <c r="N314" s="2">
        <v>1.5</v>
      </c>
      <c r="O314" s="1" t="s">
        <v>1746</v>
      </c>
    </row>
    <row r="315" spans="1:15" x14ac:dyDescent="0.25">
      <c r="A315" s="1">
        <v>314</v>
      </c>
      <c r="B315" s="1" t="s">
        <v>2735</v>
      </c>
      <c r="C315" s="10">
        <v>44910</v>
      </c>
      <c r="D315" s="22">
        <v>0</v>
      </c>
      <c r="E315" s="1" t="s">
        <v>213</v>
      </c>
      <c r="F315" s="15">
        <v>24</v>
      </c>
      <c r="G315" s="2">
        <v>3.81</v>
      </c>
      <c r="H315" s="3">
        <v>9.1999999999999993</v>
      </c>
      <c r="I315" s="2">
        <v>2.33</v>
      </c>
      <c r="J315" s="2">
        <f t="shared" si="9"/>
        <v>1.48</v>
      </c>
      <c r="K315" s="1">
        <v>1</v>
      </c>
      <c r="L315" s="2">
        <f t="shared" si="10"/>
        <v>1.48</v>
      </c>
      <c r="M315" s="1">
        <v>1</v>
      </c>
      <c r="N315" s="2">
        <v>1.48</v>
      </c>
      <c r="O315" s="1" t="s">
        <v>1746</v>
      </c>
    </row>
    <row r="316" spans="1:15" x14ac:dyDescent="0.25">
      <c r="A316" s="1">
        <v>315</v>
      </c>
      <c r="B316" s="1" t="s">
        <v>2735</v>
      </c>
      <c r="C316" s="10">
        <v>44911</v>
      </c>
      <c r="D316" s="22">
        <v>0</v>
      </c>
      <c r="E316" s="1" t="s">
        <v>213</v>
      </c>
      <c r="F316" s="15">
        <v>24</v>
      </c>
      <c r="G316" s="2">
        <v>3.88</v>
      </c>
      <c r="H316" s="3">
        <v>9.5</v>
      </c>
      <c r="I316" s="2">
        <v>2.33</v>
      </c>
      <c r="J316" s="2">
        <f t="shared" si="9"/>
        <v>1.5499999999999998</v>
      </c>
      <c r="K316" s="1">
        <v>1</v>
      </c>
      <c r="L316" s="2">
        <f t="shared" si="10"/>
        <v>1.5499999999999998</v>
      </c>
      <c r="M316" s="1">
        <v>1</v>
      </c>
      <c r="N316" s="2">
        <v>1.5499999999999998</v>
      </c>
      <c r="O316" s="1" t="s">
        <v>1746</v>
      </c>
    </row>
    <row r="317" spans="1:15" x14ac:dyDescent="0.25">
      <c r="A317" s="1">
        <v>316</v>
      </c>
      <c r="B317" s="1" t="s">
        <v>2735</v>
      </c>
      <c r="C317" s="10">
        <v>44912</v>
      </c>
      <c r="D317" s="22">
        <v>0</v>
      </c>
      <c r="E317" s="1" t="s">
        <v>213</v>
      </c>
      <c r="F317" s="15">
        <v>24</v>
      </c>
      <c r="G317" s="2">
        <v>3.91</v>
      </c>
      <c r="H317" s="3">
        <v>9.6999999999999993</v>
      </c>
      <c r="I317" s="2">
        <v>2.2999999999999998</v>
      </c>
      <c r="J317" s="2">
        <f t="shared" si="9"/>
        <v>1.6100000000000003</v>
      </c>
      <c r="K317" s="1">
        <v>1</v>
      </c>
      <c r="L317" s="2">
        <f t="shared" si="10"/>
        <v>1.6100000000000003</v>
      </c>
      <c r="M317" s="1">
        <v>1</v>
      </c>
      <c r="N317" s="2">
        <v>1.6100000000000003</v>
      </c>
      <c r="O317" s="1" t="s">
        <v>1746</v>
      </c>
    </row>
    <row r="318" spans="1:15" x14ac:dyDescent="0.25">
      <c r="A318" s="1">
        <v>317</v>
      </c>
      <c r="B318" s="1" t="s">
        <v>2735</v>
      </c>
      <c r="C318" s="10">
        <v>44913</v>
      </c>
      <c r="D318" s="22">
        <v>0</v>
      </c>
      <c r="E318" s="1" t="s">
        <v>213</v>
      </c>
      <c r="F318" s="15">
        <v>24</v>
      </c>
      <c r="G318" s="2">
        <v>3.9</v>
      </c>
      <c r="H318" s="3">
        <v>10.1</v>
      </c>
      <c r="I318" s="2">
        <v>2.2999999999999998</v>
      </c>
      <c r="J318" s="2">
        <f t="shared" si="9"/>
        <v>1.6</v>
      </c>
      <c r="K318" s="1">
        <v>1</v>
      </c>
      <c r="L318" s="2">
        <f t="shared" si="10"/>
        <v>1.6</v>
      </c>
      <c r="M318" s="1">
        <v>1</v>
      </c>
      <c r="N318" s="2">
        <v>1.6</v>
      </c>
      <c r="O318" s="1" t="s">
        <v>1746</v>
      </c>
    </row>
    <row r="319" spans="1:15" x14ac:dyDescent="0.25">
      <c r="A319" s="1">
        <v>318</v>
      </c>
      <c r="B319" s="1" t="s">
        <v>2735</v>
      </c>
      <c r="C319" s="10">
        <v>44914</v>
      </c>
      <c r="D319" s="22">
        <v>0</v>
      </c>
      <c r="E319" s="1" t="s">
        <v>213</v>
      </c>
      <c r="F319" s="15">
        <v>24</v>
      </c>
      <c r="G319" s="2">
        <v>3.82</v>
      </c>
      <c r="H319" s="3">
        <v>9.7799999999999994</v>
      </c>
      <c r="I319" s="2">
        <v>2.3199999999999998</v>
      </c>
      <c r="J319" s="2">
        <f t="shared" si="9"/>
        <v>1.5</v>
      </c>
      <c r="K319" s="1">
        <v>1</v>
      </c>
      <c r="L319" s="2">
        <f t="shared" si="10"/>
        <v>1.5</v>
      </c>
      <c r="M319" s="1">
        <v>1</v>
      </c>
      <c r="N319" s="2">
        <v>1.5</v>
      </c>
      <c r="O319" s="1" t="s">
        <v>1746</v>
      </c>
    </row>
    <row r="320" spans="1:15" x14ac:dyDescent="0.25">
      <c r="A320" s="1">
        <v>319</v>
      </c>
      <c r="B320" s="1" t="s">
        <v>2735</v>
      </c>
      <c r="C320" s="10">
        <v>44915</v>
      </c>
      <c r="D320" s="22">
        <v>0</v>
      </c>
      <c r="E320" s="1" t="s">
        <v>213</v>
      </c>
      <c r="F320" s="15">
        <v>24</v>
      </c>
      <c r="G320" s="2">
        <v>3.83</v>
      </c>
      <c r="H320" s="3">
        <v>9.59</v>
      </c>
      <c r="I320" s="2">
        <v>2.31</v>
      </c>
      <c r="J320" s="2">
        <f t="shared" si="9"/>
        <v>1.52</v>
      </c>
      <c r="K320" s="1">
        <v>1</v>
      </c>
      <c r="L320" s="2">
        <f t="shared" si="10"/>
        <v>1.52</v>
      </c>
      <c r="M320" s="1">
        <v>1</v>
      </c>
      <c r="N320" s="2">
        <v>1.52</v>
      </c>
      <c r="O320" s="1" t="s">
        <v>1746</v>
      </c>
    </row>
    <row r="321" spans="1:15" x14ac:dyDescent="0.25">
      <c r="A321" s="1">
        <v>320</v>
      </c>
      <c r="B321" s="1" t="s">
        <v>2735</v>
      </c>
      <c r="C321" s="10">
        <v>44916</v>
      </c>
      <c r="D321" s="22">
        <v>0</v>
      </c>
      <c r="E321" s="1" t="s">
        <v>213</v>
      </c>
      <c r="F321" s="15">
        <v>24</v>
      </c>
      <c r="G321" s="2">
        <v>3.83</v>
      </c>
      <c r="H321" s="3">
        <v>9.67</v>
      </c>
      <c r="I321" s="2">
        <v>2.31</v>
      </c>
      <c r="J321" s="2">
        <f t="shared" si="9"/>
        <v>1.52</v>
      </c>
      <c r="K321" s="1">
        <v>1</v>
      </c>
      <c r="L321" s="2">
        <f t="shared" si="10"/>
        <v>1.52</v>
      </c>
      <c r="M321" s="1">
        <v>1</v>
      </c>
      <c r="N321" s="2">
        <v>1.52</v>
      </c>
      <c r="O321" s="1" t="s">
        <v>1746</v>
      </c>
    </row>
    <row r="322" spans="1:15" x14ac:dyDescent="0.25">
      <c r="A322" s="1">
        <v>321</v>
      </c>
      <c r="B322" s="1" t="s">
        <v>2735</v>
      </c>
      <c r="C322" s="10">
        <v>44917</v>
      </c>
      <c r="D322" s="22">
        <v>0</v>
      </c>
      <c r="E322" s="1" t="s">
        <v>213</v>
      </c>
      <c r="F322" s="15">
        <v>24</v>
      </c>
      <c r="G322" s="2">
        <v>3.79</v>
      </c>
      <c r="H322" s="3">
        <v>9.5</v>
      </c>
      <c r="I322" s="2">
        <v>2.31</v>
      </c>
      <c r="J322" s="2">
        <f t="shared" si="9"/>
        <v>1.48</v>
      </c>
      <c r="K322" s="1">
        <v>1</v>
      </c>
      <c r="L322" s="2">
        <f t="shared" si="10"/>
        <v>1.48</v>
      </c>
      <c r="M322" s="1">
        <v>1</v>
      </c>
      <c r="N322" s="2">
        <v>1.48</v>
      </c>
      <c r="O322" s="1" t="s">
        <v>1746</v>
      </c>
    </row>
    <row r="323" spans="1:15" x14ac:dyDescent="0.25">
      <c r="A323" s="1">
        <v>322</v>
      </c>
      <c r="B323" s="1" t="s">
        <v>2735</v>
      </c>
      <c r="C323" s="10">
        <v>44918</v>
      </c>
      <c r="D323" s="22">
        <v>0</v>
      </c>
      <c r="E323" s="1" t="s">
        <v>213</v>
      </c>
      <c r="F323" s="15">
        <v>24</v>
      </c>
      <c r="G323" s="2">
        <v>3.78</v>
      </c>
      <c r="H323" s="3">
        <v>9.58</v>
      </c>
      <c r="I323" s="2">
        <v>2.3199999999999998</v>
      </c>
      <c r="J323" s="2">
        <f t="shared" si="9"/>
        <v>1.46</v>
      </c>
      <c r="K323" s="1">
        <v>1</v>
      </c>
      <c r="L323" s="2">
        <f t="shared" si="10"/>
        <v>1.46</v>
      </c>
      <c r="M323" s="1">
        <v>1</v>
      </c>
      <c r="N323" s="2">
        <v>1.46</v>
      </c>
      <c r="O323" s="1" t="s">
        <v>1746</v>
      </c>
    </row>
    <row r="324" spans="1:15" x14ac:dyDescent="0.25">
      <c r="A324" s="1">
        <v>323</v>
      </c>
      <c r="B324" s="1" t="s">
        <v>2735</v>
      </c>
      <c r="C324" s="10">
        <v>44919</v>
      </c>
      <c r="D324" s="22">
        <v>0</v>
      </c>
      <c r="E324" s="1" t="s">
        <v>213</v>
      </c>
      <c r="F324" s="15">
        <v>24</v>
      </c>
      <c r="G324" s="2">
        <v>3.79</v>
      </c>
      <c r="H324" s="3">
        <v>9.6999999999999993</v>
      </c>
      <c r="I324" s="2">
        <v>2.33</v>
      </c>
      <c r="J324" s="2">
        <f t="shared" si="9"/>
        <v>1.46</v>
      </c>
      <c r="K324" s="1">
        <v>1</v>
      </c>
      <c r="L324" s="2">
        <f t="shared" si="10"/>
        <v>1.46</v>
      </c>
      <c r="M324" s="1">
        <v>1</v>
      </c>
      <c r="N324" s="2">
        <v>1.46</v>
      </c>
      <c r="O324" s="1" t="s">
        <v>1746</v>
      </c>
    </row>
    <row r="325" spans="1:15" x14ac:dyDescent="0.25">
      <c r="A325" s="1">
        <v>324</v>
      </c>
      <c r="B325" s="1" t="s">
        <v>2735</v>
      </c>
      <c r="C325" s="10">
        <v>44920</v>
      </c>
      <c r="D325" s="22">
        <v>0</v>
      </c>
      <c r="E325" s="1" t="s">
        <v>213</v>
      </c>
      <c r="F325" s="15">
        <v>24</v>
      </c>
      <c r="G325" s="2">
        <v>3.86</v>
      </c>
      <c r="H325" s="3">
        <v>9.6999999999999993</v>
      </c>
      <c r="I325" s="2">
        <v>2.34</v>
      </c>
      <c r="J325" s="2">
        <f t="shared" si="9"/>
        <v>1.52</v>
      </c>
      <c r="K325" s="1">
        <v>1</v>
      </c>
      <c r="L325" s="2">
        <f t="shared" si="10"/>
        <v>1.52</v>
      </c>
      <c r="M325" s="1">
        <v>1</v>
      </c>
      <c r="N325" s="2">
        <v>1.52</v>
      </c>
      <c r="O325" s="1" t="s">
        <v>1746</v>
      </c>
    </row>
    <row r="326" spans="1:15" x14ac:dyDescent="0.25">
      <c r="A326" s="1">
        <v>325</v>
      </c>
      <c r="B326" s="1" t="s">
        <v>2735</v>
      </c>
      <c r="C326" s="10">
        <v>44921</v>
      </c>
      <c r="D326" s="22">
        <v>0</v>
      </c>
      <c r="E326" s="1" t="s">
        <v>213</v>
      </c>
      <c r="F326" s="15">
        <v>24</v>
      </c>
      <c r="G326" s="2">
        <v>3.82</v>
      </c>
      <c r="H326" s="3">
        <v>9.6</v>
      </c>
      <c r="I326" s="2">
        <v>2.35</v>
      </c>
      <c r="J326" s="2">
        <f t="shared" si="9"/>
        <v>1.4699999999999998</v>
      </c>
      <c r="K326" s="1">
        <v>1</v>
      </c>
      <c r="L326" s="2">
        <f t="shared" si="10"/>
        <v>1.4699999999999998</v>
      </c>
      <c r="M326" s="1">
        <v>1</v>
      </c>
      <c r="N326" s="2">
        <v>1.4699999999999998</v>
      </c>
      <c r="O326" s="1" t="s">
        <v>1746</v>
      </c>
    </row>
    <row r="327" spans="1:15" x14ac:dyDescent="0.25">
      <c r="A327" s="1">
        <v>326</v>
      </c>
      <c r="B327" s="1" t="s">
        <v>2735</v>
      </c>
      <c r="C327" s="10">
        <v>44922</v>
      </c>
      <c r="D327" s="22">
        <v>0</v>
      </c>
      <c r="E327" s="1" t="s">
        <v>213</v>
      </c>
      <c r="F327" s="15">
        <v>24</v>
      </c>
      <c r="G327" s="2">
        <v>3.8317999999999999</v>
      </c>
      <c r="H327" s="3">
        <v>9.6999999999999993</v>
      </c>
      <c r="I327" s="2">
        <v>2.37</v>
      </c>
      <c r="J327" s="2">
        <f t="shared" si="9"/>
        <v>1.4617999999999998</v>
      </c>
      <c r="K327" s="1">
        <v>1</v>
      </c>
      <c r="L327" s="2">
        <f t="shared" si="10"/>
        <v>1.4617999999999998</v>
      </c>
      <c r="M327" s="1">
        <v>1</v>
      </c>
      <c r="N327" s="2">
        <v>1.4617999999999998</v>
      </c>
      <c r="O327" s="1" t="s">
        <v>1746</v>
      </c>
    </row>
    <row r="328" spans="1:15" x14ac:dyDescent="0.25">
      <c r="A328" s="1">
        <v>327</v>
      </c>
      <c r="B328" s="1" t="s">
        <v>2735</v>
      </c>
      <c r="C328" s="10">
        <v>44923</v>
      </c>
      <c r="D328" s="22">
        <v>0</v>
      </c>
      <c r="E328" s="1" t="s">
        <v>213</v>
      </c>
      <c r="F328" s="15">
        <v>24</v>
      </c>
      <c r="G328" s="2">
        <v>3.81</v>
      </c>
      <c r="H328" s="3">
        <v>9.5</v>
      </c>
      <c r="I328" s="2">
        <v>2.33</v>
      </c>
      <c r="J328" s="2">
        <f t="shared" si="9"/>
        <v>1.48</v>
      </c>
      <c r="K328" s="1">
        <v>1</v>
      </c>
      <c r="L328" s="2">
        <f t="shared" si="10"/>
        <v>1.48</v>
      </c>
      <c r="M328" s="1">
        <v>1</v>
      </c>
      <c r="N328" s="2">
        <v>1.48</v>
      </c>
      <c r="O328" s="1" t="s">
        <v>1746</v>
      </c>
    </row>
    <row r="329" spans="1:15" x14ac:dyDescent="0.25">
      <c r="A329" s="1">
        <v>328</v>
      </c>
      <c r="B329" s="1" t="s">
        <v>2735</v>
      </c>
      <c r="C329" s="10">
        <v>44924</v>
      </c>
      <c r="D329" s="22">
        <v>0</v>
      </c>
      <c r="E329" s="1" t="s">
        <v>213</v>
      </c>
      <c r="F329" s="15">
        <v>24</v>
      </c>
      <c r="G329" s="2">
        <v>3.76</v>
      </c>
      <c r="H329" s="3">
        <v>9.48</v>
      </c>
      <c r="I329" s="2">
        <v>2.34</v>
      </c>
      <c r="J329" s="2">
        <f t="shared" si="9"/>
        <v>1.42</v>
      </c>
      <c r="K329" s="1">
        <v>1</v>
      </c>
      <c r="L329" s="2">
        <f t="shared" si="10"/>
        <v>1.42</v>
      </c>
      <c r="M329" s="1">
        <v>1</v>
      </c>
      <c r="N329" s="2">
        <v>1.42</v>
      </c>
      <c r="O329" s="1" t="s">
        <v>1746</v>
      </c>
    </row>
    <row r="330" spans="1:15" x14ac:dyDescent="0.25">
      <c r="A330" s="1">
        <v>329</v>
      </c>
      <c r="B330" s="1" t="s">
        <v>2735</v>
      </c>
      <c r="C330" s="10">
        <v>44925</v>
      </c>
      <c r="D330" s="22">
        <v>0</v>
      </c>
      <c r="E330" s="1" t="s">
        <v>213</v>
      </c>
      <c r="F330" s="15">
        <v>24</v>
      </c>
      <c r="G330" s="2">
        <v>3.81</v>
      </c>
      <c r="H330" s="3">
        <v>9.32</v>
      </c>
      <c r="I330" s="2">
        <v>2.34</v>
      </c>
      <c r="J330" s="2">
        <f t="shared" si="9"/>
        <v>1.4700000000000002</v>
      </c>
      <c r="K330" s="1">
        <v>1</v>
      </c>
      <c r="L330" s="2">
        <f t="shared" si="10"/>
        <v>1.4700000000000002</v>
      </c>
      <c r="M330" s="1">
        <v>1</v>
      </c>
      <c r="N330" s="2">
        <v>1.4700000000000002</v>
      </c>
      <c r="O330" s="1" t="s">
        <v>1746</v>
      </c>
    </row>
    <row r="331" spans="1:15" x14ac:dyDescent="0.25">
      <c r="A331" s="1">
        <v>330</v>
      </c>
      <c r="B331" s="1" t="s">
        <v>2735</v>
      </c>
      <c r="C331" s="10">
        <v>44926</v>
      </c>
      <c r="D331" s="22">
        <v>0</v>
      </c>
      <c r="E331" s="1" t="s">
        <v>213</v>
      </c>
      <c r="F331" s="15">
        <v>24</v>
      </c>
      <c r="G331" s="2">
        <v>3.74</v>
      </c>
      <c r="H331" s="3">
        <v>9.27</v>
      </c>
      <c r="I331" s="2">
        <v>2.37</v>
      </c>
      <c r="J331" s="2">
        <f t="shared" si="9"/>
        <v>1.37</v>
      </c>
      <c r="K331" s="1">
        <v>1</v>
      </c>
      <c r="L331" s="2">
        <f t="shared" si="10"/>
        <v>1.37</v>
      </c>
      <c r="M331" s="1">
        <v>1</v>
      </c>
      <c r="N331" s="2">
        <v>1.37</v>
      </c>
      <c r="O331" s="1" t="s">
        <v>1746</v>
      </c>
    </row>
    <row r="332" spans="1:15" x14ac:dyDescent="0.25">
      <c r="A332" s="1">
        <v>331</v>
      </c>
      <c r="B332" s="1" t="s">
        <v>288</v>
      </c>
      <c r="C332" s="10">
        <v>44927</v>
      </c>
      <c r="D332" s="22">
        <v>0</v>
      </c>
      <c r="E332" s="1" t="s">
        <v>213</v>
      </c>
      <c r="F332" s="15">
        <v>24</v>
      </c>
      <c r="G332" s="2">
        <v>3.78</v>
      </c>
      <c r="H332" s="3">
        <v>9.33</v>
      </c>
      <c r="I332" s="2">
        <v>2.34</v>
      </c>
      <c r="J332" s="2">
        <f t="shared" ref="J332:J333" si="11">G332-I332</f>
        <v>1.44</v>
      </c>
      <c r="K332" s="1">
        <v>1</v>
      </c>
      <c r="L332" s="2">
        <f t="shared" ref="L332:L333" si="12">(G332-I332-D332)*K332</f>
        <v>1.44</v>
      </c>
      <c r="M332" s="1">
        <v>1</v>
      </c>
      <c r="N332" s="2">
        <v>1.44</v>
      </c>
      <c r="O332" s="1" t="s">
        <v>1746</v>
      </c>
    </row>
    <row r="333" spans="1:15" x14ac:dyDescent="0.25">
      <c r="A333" s="1">
        <v>332</v>
      </c>
      <c r="B333" s="1" t="s">
        <v>288</v>
      </c>
      <c r="C333" s="10">
        <v>44928</v>
      </c>
      <c r="D333" s="22">
        <v>0</v>
      </c>
      <c r="E333" s="1" t="s">
        <v>213</v>
      </c>
      <c r="F333" s="15">
        <v>24</v>
      </c>
      <c r="G333" s="2">
        <v>3.78</v>
      </c>
      <c r="H333" s="3">
        <v>9.32</v>
      </c>
      <c r="I333" s="2">
        <v>2.34</v>
      </c>
      <c r="J333" s="2">
        <f t="shared" si="11"/>
        <v>1.44</v>
      </c>
      <c r="K333" s="1">
        <v>1</v>
      </c>
      <c r="L333" s="2">
        <f t="shared" si="12"/>
        <v>1.44</v>
      </c>
      <c r="M333" s="1">
        <v>1</v>
      </c>
      <c r="N333" s="2">
        <v>1.44</v>
      </c>
      <c r="O333" s="1" t="s">
        <v>1746</v>
      </c>
    </row>
    <row r="334" spans="1:15" x14ac:dyDescent="0.25">
      <c r="A334" s="1">
        <v>333</v>
      </c>
      <c r="B334" s="1" t="s">
        <v>288</v>
      </c>
      <c r="C334" s="10">
        <v>44929</v>
      </c>
      <c r="D334" s="22">
        <v>0</v>
      </c>
      <c r="E334" s="1" t="s">
        <v>213</v>
      </c>
      <c r="F334" s="15">
        <v>24</v>
      </c>
      <c r="G334" s="2">
        <v>3.73</v>
      </c>
      <c r="H334" s="3">
        <v>9.18</v>
      </c>
      <c r="I334" s="2">
        <v>2.34</v>
      </c>
      <c r="J334" s="2">
        <f t="shared" ref="J334:J350" si="13">G334-I334</f>
        <v>1.3900000000000001</v>
      </c>
      <c r="K334" s="1">
        <v>1</v>
      </c>
      <c r="L334" s="2">
        <f t="shared" ref="L334:L350" si="14">(G334-I334-D334)*K334</f>
        <v>1.3900000000000001</v>
      </c>
      <c r="M334" s="1">
        <v>1</v>
      </c>
      <c r="N334" s="2">
        <v>1.39</v>
      </c>
      <c r="O334" s="1" t="s">
        <v>1746</v>
      </c>
    </row>
    <row r="335" spans="1:15" x14ac:dyDescent="0.25">
      <c r="A335" s="1">
        <v>334</v>
      </c>
      <c r="B335" s="1" t="s">
        <v>288</v>
      </c>
      <c r="C335" s="10">
        <v>44930</v>
      </c>
      <c r="D335" s="22">
        <v>0</v>
      </c>
      <c r="E335" s="1" t="s">
        <v>213</v>
      </c>
      <c r="F335" s="15">
        <v>24</v>
      </c>
      <c r="G335" s="2">
        <v>3.71</v>
      </c>
      <c r="H335" s="3">
        <v>9.23</v>
      </c>
      <c r="I335" s="2">
        <v>2.33</v>
      </c>
      <c r="J335" s="2">
        <f t="shared" si="13"/>
        <v>1.38</v>
      </c>
      <c r="K335" s="1">
        <v>1</v>
      </c>
      <c r="L335" s="2">
        <f t="shared" si="14"/>
        <v>1.38</v>
      </c>
      <c r="M335" s="1">
        <v>1</v>
      </c>
      <c r="N335" s="2">
        <v>1.38</v>
      </c>
      <c r="O335" s="1" t="s">
        <v>1746</v>
      </c>
    </row>
    <row r="336" spans="1:15" x14ac:dyDescent="0.25">
      <c r="A336" s="1">
        <v>335</v>
      </c>
      <c r="B336" s="1" t="s">
        <v>288</v>
      </c>
      <c r="C336" s="10">
        <v>44931</v>
      </c>
      <c r="D336" s="22">
        <v>0</v>
      </c>
      <c r="E336" s="1" t="s">
        <v>213</v>
      </c>
      <c r="F336" s="15">
        <v>24</v>
      </c>
      <c r="G336" s="2">
        <v>3.69</v>
      </c>
      <c r="H336" s="3">
        <v>9.24</v>
      </c>
      <c r="I336" s="2">
        <v>2.33</v>
      </c>
      <c r="J336" s="2">
        <f t="shared" si="13"/>
        <v>1.3599999999999999</v>
      </c>
      <c r="K336" s="1">
        <v>1</v>
      </c>
      <c r="L336" s="2">
        <f t="shared" si="14"/>
        <v>1.3599999999999999</v>
      </c>
      <c r="M336" s="1">
        <v>1</v>
      </c>
      <c r="N336" s="2">
        <v>1.36</v>
      </c>
      <c r="O336" s="1" t="s">
        <v>1746</v>
      </c>
    </row>
    <row r="337" spans="1:15" x14ac:dyDescent="0.25">
      <c r="A337" s="1">
        <v>336</v>
      </c>
      <c r="B337" s="1" t="s">
        <v>288</v>
      </c>
      <c r="C337" s="10">
        <v>44932</v>
      </c>
      <c r="D337" s="22">
        <v>0</v>
      </c>
      <c r="E337" s="1" t="s">
        <v>213</v>
      </c>
      <c r="F337" s="15">
        <v>24</v>
      </c>
      <c r="G337" s="2">
        <v>3.71</v>
      </c>
      <c r="H337" s="3">
        <v>8.9700000000000006</v>
      </c>
      <c r="I337" s="2">
        <v>2.35</v>
      </c>
      <c r="J337" s="2">
        <f t="shared" si="13"/>
        <v>1.3599999999999999</v>
      </c>
      <c r="K337" s="1">
        <v>1</v>
      </c>
      <c r="L337" s="2">
        <f t="shared" si="14"/>
        <v>1.3599999999999999</v>
      </c>
      <c r="M337" s="1">
        <v>1</v>
      </c>
      <c r="N337" s="2">
        <v>1.36</v>
      </c>
      <c r="O337" s="1" t="s">
        <v>1746</v>
      </c>
    </row>
    <row r="338" spans="1:15" x14ac:dyDescent="0.25">
      <c r="A338" s="1">
        <v>337</v>
      </c>
      <c r="B338" s="1" t="s">
        <v>288</v>
      </c>
      <c r="C338" s="10">
        <v>44933</v>
      </c>
      <c r="D338" s="22">
        <v>0</v>
      </c>
      <c r="E338" s="1" t="s">
        <v>213</v>
      </c>
      <c r="F338" s="15">
        <v>24</v>
      </c>
      <c r="G338" s="2">
        <v>3.67</v>
      </c>
      <c r="H338" s="3">
        <v>9.1199999999999992</v>
      </c>
      <c r="I338" s="2">
        <v>2.3199999999999998</v>
      </c>
      <c r="J338" s="2">
        <f t="shared" si="13"/>
        <v>1.35</v>
      </c>
      <c r="K338" s="1">
        <v>1</v>
      </c>
      <c r="L338" s="2">
        <f t="shared" si="14"/>
        <v>1.35</v>
      </c>
      <c r="M338" s="1">
        <v>1</v>
      </c>
      <c r="N338" s="2">
        <v>1.35</v>
      </c>
      <c r="O338" s="1" t="s">
        <v>1746</v>
      </c>
    </row>
    <row r="339" spans="1:15" x14ac:dyDescent="0.25">
      <c r="A339" s="1">
        <v>338</v>
      </c>
      <c r="B339" s="1" t="s">
        <v>288</v>
      </c>
      <c r="C339" s="10">
        <v>44934</v>
      </c>
      <c r="D339" s="22">
        <v>0</v>
      </c>
      <c r="E339" s="1" t="s">
        <v>213</v>
      </c>
      <c r="F339" s="15">
        <v>24</v>
      </c>
      <c r="G339" s="2">
        <v>3.71</v>
      </c>
      <c r="H339" s="3">
        <v>8.9</v>
      </c>
      <c r="I339" s="2">
        <v>2.31</v>
      </c>
      <c r="J339" s="2">
        <f t="shared" si="13"/>
        <v>1.4</v>
      </c>
      <c r="K339" s="1">
        <v>1</v>
      </c>
      <c r="L339" s="2">
        <f t="shared" si="14"/>
        <v>1.4</v>
      </c>
      <c r="M339" s="1">
        <v>1</v>
      </c>
      <c r="N339" s="2">
        <v>1.4</v>
      </c>
      <c r="O339" s="1" t="s">
        <v>1746</v>
      </c>
    </row>
    <row r="340" spans="1:15" x14ac:dyDescent="0.25">
      <c r="A340" s="1">
        <v>339</v>
      </c>
      <c r="B340" s="1" t="s">
        <v>288</v>
      </c>
      <c r="C340" s="10">
        <v>44935</v>
      </c>
      <c r="D340" s="22">
        <v>0</v>
      </c>
      <c r="E340" s="1" t="s">
        <v>213</v>
      </c>
      <c r="F340" s="15">
        <v>24</v>
      </c>
      <c r="G340" s="2">
        <v>3.61</v>
      </c>
      <c r="H340" s="3">
        <v>8.89</v>
      </c>
      <c r="I340" s="2">
        <v>2.2999999999999998</v>
      </c>
      <c r="J340" s="2">
        <f t="shared" si="13"/>
        <v>1.31</v>
      </c>
      <c r="K340" s="1">
        <v>1</v>
      </c>
      <c r="L340" s="2">
        <f t="shared" si="14"/>
        <v>1.31</v>
      </c>
      <c r="M340" s="1">
        <v>1</v>
      </c>
      <c r="N340" s="2">
        <v>1.31</v>
      </c>
      <c r="O340" s="1" t="s">
        <v>1746</v>
      </c>
    </row>
    <row r="341" spans="1:15" x14ac:dyDescent="0.25">
      <c r="A341" s="1">
        <v>340</v>
      </c>
      <c r="B341" s="1" t="s">
        <v>288</v>
      </c>
      <c r="C341" s="10">
        <v>44936</v>
      </c>
      <c r="D341" s="22">
        <v>0</v>
      </c>
      <c r="E341" s="1" t="s">
        <v>213</v>
      </c>
      <c r="F341" s="15">
        <v>24</v>
      </c>
      <c r="G341" s="2">
        <v>3.68</v>
      </c>
      <c r="H341" s="3">
        <v>8.73</v>
      </c>
      <c r="I341" s="2">
        <v>2.3199999999999998</v>
      </c>
      <c r="J341" s="2">
        <f t="shared" si="13"/>
        <v>1.3600000000000003</v>
      </c>
      <c r="K341" s="1">
        <v>1</v>
      </c>
      <c r="L341" s="2">
        <f t="shared" si="14"/>
        <v>1.3600000000000003</v>
      </c>
      <c r="M341" s="1">
        <v>1</v>
      </c>
      <c r="N341" s="2">
        <v>1.36</v>
      </c>
      <c r="O341" s="1" t="s">
        <v>1746</v>
      </c>
    </row>
    <row r="342" spans="1:15" x14ac:dyDescent="0.25">
      <c r="A342" s="1">
        <v>341</v>
      </c>
      <c r="B342" s="1" t="s">
        <v>288</v>
      </c>
      <c r="C342" s="10">
        <v>44937</v>
      </c>
      <c r="D342" s="22">
        <v>0</v>
      </c>
      <c r="E342" s="1" t="s">
        <v>213</v>
      </c>
      <c r="F342" s="15">
        <v>24</v>
      </c>
      <c r="G342" s="2">
        <v>3.69</v>
      </c>
      <c r="H342" s="3">
        <v>8.65</v>
      </c>
      <c r="I342" s="2">
        <v>2.34</v>
      </c>
      <c r="J342" s="2">
        <f t="shared" si="13"/>
        <v>1.35</v>
      </c>
      <c r="K342" s="1">
        <v>1</v>
      </c>
      <c r="L342" s="2">
        <f t="shared" si="14"/>
        <v>1.35</v>
      </c>
      <c r="M342" s="1">
        <v>1</v>
      </c>
      <c r="N342" s="2">
        <v>1.35</v>
      </c>
      <c r="O342" s="1" t="s">
        <v>1746</v>
      </c>
    </row>
    <row r="343" spans="1:15" x14ac:dyDescent="0.25">
      <c r="A343" s="1">
        <v>342</v>
      </c>
      <c r="B343" s="1" t="s">
        <v>288</v>
      </c>
      <c r="C343" s="10">
        <v>44938</v>
      </c>
      <c r="D343" s="22">
        <v>0</v>
      </c>
      <c r="E343" s="1" t="s">
        <v>213</v>
      </c>
      <c r="F343" s="15">
        <v>24</v>
      </c>
      <c r="G343" s="2">
        <v>3.61</v>
      </c>
      <c r="H343" s="3">
        <v>9.1999999999999993</v>
      </c>
      <c r="I343" s="2">
        <v>2.3199999999999998</v>
      </c>
      <c r="J343" s="2">
        <f t="shared" si="13"/>
        <v>1.29</v>
      </c>
      <c r="K343" s="1">
        <v>1</v>
      </c>
      <c r="L343" s="2">
        <f t="shared" si="14"/>
        <v>1.29</v>
      </c>
      <c r="M343" s="1">
        <v>1</v>
      </c>
      <c r="N343" s="2">
        <v>1.29</v>
      </c>
      <c r="O343" s="1" t="s">
        <v>1746</v>
      </c>
    </row>
    <row r="344" spans="1:15" x14ac:dyDescent="0.25">
      <c r="A344" s="1">
        <v>343</v>
      </c>
      <c r="B344" s="1" t="s">
        <v>288</v>
      </c>
      <c r="C344" s="10">
        <v>44939</v>
      </c>
      <c r="D344" s="22">
        <v>0</v>
      </c>
      <c r="E344" s="1" t="s">
        <v>213</v>
      </c>
      <c r="F344" s="15">
        <v>24</v>
      </c>
      <c r="G344" s="2">
        <v>3.65</v>
      </c>
      <c r="H344" s="3">
        <v>9.27</v>
      </c>
      <c r="I344" s="2">
        <v>2.3199999999999998</v>
      </c>
      <c r="J344" s="2">
        <f t="shared" si="13"/>
        <v>1.33</v>
      </c>
      <c r="K344" s="1">
        <v>1</v>
      </c>
      <c r="L344" s="2">
        <f t="shared" si="14"/>
        <v>1.33</v>
      </c>
      <c r="M344" s="1">
        <v>1</v>
      </c>
      <c r="N344" s="2">
        <v>1.33</v>
      </c>
      <c r="O344" s="1" t="s">
        <v>1746</v>
      </c>
    </row>
    <row r="345" spans="1:15" x14ac:dyDescent="0.25">
      <c r="A345" s="1">
        <v>344</v>
      </c>
      <c r="B345" s="1" t="s">
        <v>288</v>
      </c>
      <c r="C345" s="10">
        <v>44940</v>
      </c>
      <c r="D345" s="22">
        <v>0</v>
      </c>
      <c r="E345" s="1" t="s">
        <v>213</v>
      </c>
      <c r="F345" s="15">
        <v>24</v>
      </c>
      <c r="G345" s="2">
        <v>3.69</v>
      </c>
      <c r="H345" s="3">
        <v>9.17</v>
      </c>
      <c r="I345" s="2">
        <v>2.3199999999999998</v>
      </c>
      <c r="J345" s="2">
        <f t="shared" si="13"/>
        <v>1.37</v>
      </c>
      <c r="K345" s="1">
        <v>1</v>
      </c>
      <c r="L345" s="2">
        <f t="shared" si="14"/>
        <v>1.37</v>
      </c>
      <c r="M345" s="1">
        <v>1</v>
      </c>
      <c r="N345" s="2">
        <v>1.37</v>
      </c>
      <c r="O345" s="1" t="s">
        <v>1746</v>
      </c>
    </row>
    <row r="346" spans="1:15" x14ac:dyDescent="0.25">
      <c r="A346" s="1">
        <v>345</v>
      </c>
      <c r="B346" s="1" t="s">
        <v>288</v>
      </c>
      <c r="C346" s="10">
        <v>44941</v>
      </c>
      <c r="D346" s="22">
        <v>0</v>
      </c>
      <c r="E346" s="1" t="s">
        <v>213</v>
      </c>
      <c r="F346" s="15">
        <v>24</v>
      </c>
      <c r="G346" s="2">
        <v>3.7</v>
      </c>
      <c r="H346" s="3">
        <v>9.27</v>
      </c>
      <c r="I346" s="2">
        <v>2.29</v>
      </c>
      <c r="J346" s="2">
        <f t="shared" si="13"/>
        <v>1.4100000000000001</v>
      </c>
      <c r="K346" s="1">
        <v>1</v>
      </c>
      <c r="L346" s="2">
        <f t="shared" si="14"/>
        <v>1.4100000000000001</v>
      </c>
      <c r="M346" s="1">
        <v>1</v>
      </c>
      <c r="N346" s="2">
        <v>1.41</v>
      </c>
      <c r="O346" s="1" t="s">
        <v>1746</v>
      </c>
    </row>
    <row r="347" spans="1:15" x14ac:dyDescent="0.25">
      <c r="A347" s="1">
        <v>346</v>
      </c>
      <c r="B347" s="1" t="s">
        <v>288</v>
      </c>
      <c r="C347" s="10">
        <v>44942</v>
      </c>
      <c r="D347" s="22">
        <v>0</v>
      </c>
      <c r="E347" s="1" t="s">
        <v>213</v>
      </c>
      <c r="F347" s="15">
        <v>24</v>
      </c>
      <c r="G347" s="2">
        <v>3.76</v>
      </c>
      <c r="H347" s="3">
        <v>9.09</v>
      </c>
      <c r="I347" s="2">
        <v>2.3199999999999998</v>
      </c>
      <c r="J347" s="2">
        <f t="shared" si="13"/>
        <v>1.44</v>
      </c>
      <c r="K347" s="1">
        <v>1</v>
      </c>
      <c r="L347" s="2">
        <f t="shared" si="14"/>
        <v>1.44</v>
      </c>
      <c r="M347" s="1">
        <v>1</v>
      </c>
      <c r="N347" s="2">
        <v>1.44</v>
      </c>
      <c r="O347" s="1" t="s">
        <v>1746</v>
      </c>
    </row>
    <row r="348" spans="1:15" x14ac:dyDescent="0.25">
      <c r="A348" s="1">
        <v>347</v>
      </c>
      <c r="B348" s="1" t="s">
        <v>288</v>
      </c>
      <c r="C348" s="10">
        <v>44943</v>
      </c>
      <c r="D348" s="22">
        <v>0</v>
      </c>
      <c r="E348" s="1" t="s">
        <v>213</v>
      </c>
      <c r="F348" s="15">
        <v>24</v>
      </c>
      <c r="G348" s="2">
        <v>3.57</v>
      </c>
      <c r="H348" s="3">
        <v>8.99</v>
      </c>
      <c r="I348" s="2">
        <v>2.31</v>
      </c>
      <c r="J348" s="2">
        <f t="shared" si="13"/>
        <v>1.2599999999999998</v>
      </c>
      <c r="K348" s="1">
        <v>1</v>
      </c>
      <c r="L348" s="2">
        <f t="shared" si="14"/>
        <v>1.2599999999999998</v>
      </c>
      <c r="M348" s="1">
        <v>1</v>
      </c>
      <c r="N348" s="2">
        <v>1.26</v>
      </c>
      <c r="O348" s="1" t="s">
        <v>1746</v>
      </c>
    </row>
    <row r="349" spans="1:15" x14ac:dyDescent="0.25">
      <c r="A349" s="1">
        <v>348</v>
      </c>
      <c r="B349" s="1" t="s">
        <v>288</v>
      </c>
      <c r="C349" s="10">
        <v>44944</v>
      </c>
      <c r="D349" s="22">
        <v>0</v>
      </c>
      <c r="E349" s="1" t="s">
        <v>213</v>
      </c>
      <c r="F349" s="15">
        <v>24</v>
      </c>
      <c r="G349" s="2">
        <v>3.66</v>
      </c>
      <c r="H349" s="3">
        <v>8.8000000000000007</v>
      </c>
      <c r="I349" s="2">
        <v>2.34</v>
      </c>
      <c r="J349" s="2">
        <f t="shared" si="13"/>
        <v>1.3200000000000003</v>
      </c>
      <c r="K349" s="1">
        <v>1</v>
      </c>
      <c r="L349" s="2">
        <f t="shared" si="14"/>
        <v>1.3200000000000003</v>
      </c>
      <c r="M349" s="1">
        <v>1</v>
      </c>
      <c r="N349" s="2">
        <v>1.32</v>
      </c>
      <c r="O349" s="1" t="s">
        <v>1746</v>
      </c>
    </row>
    <row r="350" spans="1:15" x14ac:dyDescent="0.25">
      <c r="A350" s="1">
        <v>349</v>
      </c>
      <c r="B350" s="1" t="s">
        <v>288</v>
      </c>
      <c r="C350" s="10">
        <v>44945</v>
      </c>
      <c r="D350" s="22">
        <v>0</v>
      </c>
      <c r="E350" s="1" t="s">
        <v>213</v>
      </c>
      <c r="F350" s="15">
        <v>24</v>
      </c>
      <c r="G350" s="2">
        <v>3.62</v>
      </c>
      <c r="H350" s="3">
        <v>8.51</v>
      </c>
      <c r="I350" s="2">
        <v>2.33</v>
      </c>
      <c r="J350" s="2">
        <f t="shared" si="13"/>
        <v>1.29</v>
      </c>
      <c r="K350" s="1">
        <v>1</v>
      </c>
      <c r="L350" s="2">
        <f t="shared" si="14"/>
        <v>1.29</v>
      </c>
      <c r="M350" s="1">
        <v>1</v>
      </c>
      <c r="N350" s="2">
        <v>1.29</v>
      </c>
      <c r="O350" s="1" t="s">
        <v>1746</v>
      </c>
    </row>
    <row r="351" spans="1:15" x14ac:dyDescent="0.25">
      <c r="A351" s="1">
        <v>350</v>
      </c>
      <c r="B351" s="1" t="s">
        <v>288</v>
      </c>
      <c r="C351" s="10">
        <v>44946</v>
      </c>
      <c r="D351" s="22">
        <v>0</v>
      </c>
      <c r="E351" s="1" t="s">
        <v>213</v>
      </c>
      <c r="F351" s="15">
        <v>24</v>
      </c>
      <c r="G351" s="2">
        <v>3.61</v>
      </c>
      <c r="H351" s="3">
        <v>8.66</v>
      </c>
      <c r="I351" s="2">
        <v>2.3199999999999998</v>
      </c>
      <c r="J351" s="2">
        <f t="shared" ref="J351:J365" si="15">G351-I351</f>
        <v>1.29</v>
      </c>
      <c r="K351" s="1">
        <v>1</v>
      </c>
      <c r="L351" s="2">
        <f t="shared" ref="L351:L365" si="16">(G351-I351-D351)*K351</f>
        <v>1.29</v>
      </c>
      <c r="M351" s="1">
        <v>1</v>
      </c>
      <c r="N351" s="2">
        <v>1.29</v>
      </c>
      <c r="O351" s="1" t="s">
        <v>1746</v>
      </c>
    </row>
    <row r="352" spans="1:15" x14ac:dyDescent="0.25">
      <c r="A352" s="1">
        <v>351</v>
      </c>
      <c r="B352" s="1" t="s">
        <v>288</v>
      </c>
      <c r="C352" s="10">
        <v>44947</v>
      </c>
      <c r="D352" s="22">
        <v>0</v>
      </c>
      <c r="E352" s="1" t="s">
        <v>213</v>
      </c>
      <c r="F352" s="15">
        <v>24</v>
      </c>
      <c r="G352" s="2">
        <v>3.59</v>
      </c>
      <c r="H352" s="3">
        <v>8.48</v>
      </c>
      <c r="I352" s="2">
        <v>2.31</v>
      </c>
      <c r="J352" s="2">
        <f t="shared" si="15"/>
        <v>1.2799999999999998</v>
      </c>
      <c r="K352" s="1">
        <v>1</v>
      </c>
      <c r="L352" s="2">
        <f t="shared" si="16"/>
        <v>1.2799999999999998</v>
      </c>
      <c r="M352" s="1">
        <v>1</v>
      </c>
      <c r="N352" s="2">
        <v>1.28</v>
      </c>
      <c r="O352" s="1" t="s">
        <v>1746</v>
      </c>
    </row>
    <row r="353" spans="1:15" ht="33" x14ac:dyDescent="0.25">
      <c r="A353" s="1">
        <v>352</v>
      </c>
      <c r="B353" s="1" t="s">
        <v>288</v>
      </c>
      <c r="C353" s="10">
        <v>44948</v>
      </c>
      <c r="D353" s="22">
        <v>0</v>
      </c>
      <c r="E353" s="11" t="s">
        <v>4279</v>
      </c>
      <c r="F353" s="15">
        <v>23.5</v>
      </c>
      <c r="G353" s="2">
        <v>3.58</v>
      </c>
      <c r="H353" s="3">
        <v>8.23</v>
      </c>
      <c r="I353" s="2">
        <v>2.3199999999999998</v>
      </c>
      <c r="J353" s="2">
        <f t="shared" si="15"/>
        <v>1.2600000000000002</v>
      </c>
      <c r="K353" s="1">
        <v>1</v>
      </c>
      <c r="L353" s="2">
        <f t="shared" si="16"/>
        <v>1.2600000000000002</v>
      </c>
      <c r="M353" s="1">
        <v>1</v>
      </c>
      <c r="N353" s="2">
        <v>1.26</v>
      </c>
      <c r="O353" s="1" t="s">
        <v>1746</v>
      </c>
    </row>
    <row r="354" spans="1:15" x14ac:dyDescent="0.25">
      <c r="A354" s="1">
        <v>353</v>
      </c>
      <c r="B354" s="1" t="s">
        <v>288</v>
      </c>
      <c r="C354" s="10">
        <v>44949</v>
      </c>
      <c r="D354" s="22">
        <v>0</v>
      </c>
      <c r="E354" s="1" t="s">
        <v>213</v>
      </c>
      <c r="F354" s="15">
        <v>24</v>
      </c>
      <c r="G354" s="2">
        <v>3.61</v>
      </c>
      <c r="H354" s="3">
        <v>9.2100000000000009</v>
      </c>
      <c r="I354" s="2">
        <v>2.2999999999999998</v>
      </c>
      <c r="J354" s="2">
        <f t="shared" si="15"/>
        <v>1.31</v>
      </c>
      <c r="K354" s="1">
        <v>1</v>
      </c>
      <c r="L354" s="2">
        <f t="shared" si="16"/>
        <v>1.31</v>
      </c>
      <c r="M354" s="1">
        <v>1</v>
      </c>
      <c r="N354" s="2">
        <v>1.31</v>
      </c>
      <c r="O354" s="1" t="s">
        <v>1746</v>
      </c>
    </row>
    <row r="355" spans="1:15" x14ac:dyDescent="0.25">
      <c r="A355" s="1">
        <v>354</v>
      </c>
      <c r="B355" s="1" t="s">
        <v>288</v>
      </c>
      <c r="C355" s="10">
        <v>44950</v>
      </c>
      <c r="D355" s="22">
        <v>0</v>
      </c>
      <c r="E355" s="1" t="s">
        <v>213</v>
      </c>
      <c r="F355" s="15">
        <v>24</v>
      </c>
      <c r="G355" s="2">
        <v>3.63</v>
      </c>
      <c r="H355" s="3">
        <v>8.9600000000000009</v>
      </c>
      <c r="I355" s="2">
        <v>2.2999999999999998</v>
      </c>
      <c r="J355" s="2">
        <f t="shared" si="15"/>
        <v>1.33</v>
      </c>
      <c r="K355" s="1">
        <v>1</v>
      </c>
      <c r="L355" s="2">
        <f t="shared" si="16"/>
        <v>1.33</v>
      </c>
      <c r="M355" s="1">
        <v>1</v>
      </c>
      <c r="N355" s="2">
        <v>1.33</v>
      </c>
      <c r="O355" s="1" t="s">
        <v>1746</v>
      </c>
    </row>
    <row r="356" spans="1:15" ht="18" customHeight="1" x14ac:dyDescent="0.25">
      <c r="A356" s="1">
        <v>355</v>
      </c>
      <c r="B356" s="1" t="s">
        <v>288</v>
      </c>
      <c r="C356" s="10">
        <v>44951</v>
      </c>
      <c r="D356" s="22">
        <v>0</v>
      </c>
      <c r="E356" s="1" t="s">
        <v>213</v>
      </c>
      <c r="F356" s="15">
        <v>24</v>
      </c>
      <c r="G356" s="2">
        <v>3.65</v>
      </c>
      <c r="H356" s="3">
        <v>8.82</v>
      </c>
      <c r="I356" s="2">
        <v>2.3199999999999998</v>
      </c>
      <c r="J356" s="2">
        <f t="shared" si="15"/>
        <v>1.33</v>
      </c>
      <c r="K356" s="1">
        <v>1</v>
      </c>
      <c r="L356" s="2">
        <f t="shared" si="16"/>
        <v>1.33</v>
      </c>
      <c r="M356" s="1">
        <v>1</v>
      </c>
      <c r="N356" s="2">
        <v>1.33</v>
      </c>
      <c r="O356" s="1" t="s">
        <v>1746</v>
      </c>
    </row>
    <row r="357" spans="1:15" x14ac:dyDescent="0.25">
      <c r="A357" s="1">
        <v>356</v>
      </c>
      <c r="B357" s="1" t="s">
        <v>288</v>
      </c>
      <c r="C357" s="10">
        <v>44952</v>
      </c>
      <c r="D357" s="22">
        <v>0</v>
      </c>
      <c r="E357" s="1" t="s">
        <v>213</v>
      </c>
      <c r="F357" s="15">
        <v>24</v>
      </c>
      <c r="G357" s="2">
        <v>3.62</v>
      </c>
      <c r="H357" s="3">
        <v>8.69</v>
      </c>
      <c r="I357" s="2">
        <v>2.33</v>
      </c>
      <c r="J357" s="2">
        <f t="shared" si="15"/>
        <v>1.29</v>
      </c>
      <c r="K357" s="1">
        <v>1</v>
      </c>
      <c r="L357" s="2">
        <f t="shared" si="16"/>
        <v>1.29</v>
      </c>
      <c r="M357" s="1">
        <v>1</v>
      </c>
      <c r="N357" s="2">
        <v>1.29</v>
      </c>
      <c r="O357" s="1" t="s">
        <v>1746</v>
      </c>
    </row>
    <row r="358" spans="1:15" x14ac:dyDescent="0.25">
      <c r="A358" s="1">
        <v>357</v>
      </c>
      <c r="B358" s="1" t="s">
        <v>288</v>
      </c>
      <c r="C358" s="10">
        <v>44953</v>
      </c>
      <c r="D358" s="22">
        <v>0</v>
      </c>
      <c r="E358" s="1" t="s">
        <v>213</v>
      </c>
      <c r="F358" s="15">
        <v>24</v>
      </c>
      <c r="G358" s="2">
        <v>3.57</v>
      </c>
      <c r="H358" s="3">
        <v>8.58</v>
      </c>
      <c r="I358" s="2">
        <v>2.3199999999999998</v>
      </c>
      <c r="J358" s="2">
        <f t="shared" si="15"/>
        <v>1.25</v>
      </c>
      <c r="K358" s="1">
        <v>1</v>
      </c>
      <c r="L358" s="2">
        <f t="shared" si="16"/>
        <v>1.25</v>
      </c>
      <c r="M358" s="1">
        <v>1</v>
      </c>
      <c r="N358" s="2">
        <v>1.25</v>
      </c>
      <c r="O358" s="1" t="s">
        <v>1746</v>
      </c>
    </row>
    <row r="359" spans="1:15" x14ac:dyDescent="0.25">
      <c r="A359" s="1">
        <v>358</v>
      </c>
      <c r="B359" s="1" t="s">
        <v>288</v>
      </c>
      <c r="C359" s="10">
        <v>44954</v>
      </c>
      <c r="D359" s="22">
        <v>0</v>
      </c>
      <c r="E359" s="1" t="s">
        <v>213</v>
      </c>
      <c r="F359" s="15">
        <v>24</v>
      </c>
      <c r="G359" s="2">
        <v>3.64</v>
      </c>
      <c r="H359" s="3">
        <v>8.69</v>
      </c>
      <c r="I359" s="2">
        <v>2.33</v>
      </c>
      <c r="J359" s="2">
        <f t="shared" si="15"/>
        <v>1.31</v>
      </c>
      <c r="K359" s="1">
        <v>1</v>
      </c>
      <c r="L359" s="2">
        <f t="shared" si="16"/>
        <v>1.31</v>
      </c>
      <c r="M359" s="1">
        <v>1</v>
      </c>
      <c r="N359" s="2">
        <v>1.31</v>
      </c>
      <c r="O359" s="1" t="s">
        <v>1746</v>
      </c>
    </row>
    <row r="360" spans="1:15" x14ac:dyDescent="0.25">
      <c r="A360" s="1">
        <v>359</v>
      </c>
      <c r="B360" s="1" t="s">
        <v>288</v>
      </c>
      <c r="C360" s="10">
        <v>44955</v>
      </c>
      <c r="D360" s="22">
        <v>0</v>
      </c>
      <c r="E360" s="1" t="s">
        <v>213</v>
      </c>
      <c r="F360" s="15">
        <v>24</v>
      </c>
      <c r="G360" s="2">
        <v>3.62</v>
      </c>
      <c r="H360" s="3">
        <v>8.69</v>
      </c>
      <c r="I360" s="2">
        <v>2.33</v>
      </c>
      <c r="J360" s="2">
        <f t="shared" si="15"/>
        <v>1.29</v>
      </c>
      <c r="K360" s="1">
        <v>1</v>
      </c>
      <c r="L360" s="2">
        <f t="shared" si="16"/>
        <v>1.29</v>
      </c>
      <c r="M360" s="1">
        <v>1</v>
      </c>
      <c r="N360" s="2">
        <v>1.29</v>
      </c>
      <c r="O360" s="1" t="s">
        <v>1746</v>
      </c>
    </row>
    <row r="361" spans="1:15" x14ac:dyDescent="0.25">
      <c r="A361" s="1">
        <v>360</v>
      </c>
      <c r="B361" s="1" t="s">
        <v>288</v>
      </c>
      <c r="C361" s="10">
        <v>44956</v>
      </c>
      <c r="D361" s="22">
        <v>0</v>
      </c>
      <c r="E361" s="1" t="s">
        <v>213</v>
      </c>
      <c r="F361" s="15">
        <v>24</v>
      </c>
      <c r="G361" s="2">
        <v>3.61</v>
      </c>
      <c r="H361" s="3">
        <v>8.59</v>
      </c>
      <c r="I361" s="2">
        <v>2.36</v>
      </c>
      <c r="J361" s="2">
        <f t="shared" si="15"/>
        <v>1.25</v>
      </c>
      <c r="K361" s="1">
        <v>1</v>
      </c>
      <c r="L361" s="2">
        <f t="shared" si="16"/>
        <v>1.25</v>
      </c>
      <c r="M361" s="1">
        <v>1</v>
      </c>
      <c r="N361" s="2">
        <v>1.25</v>
      </c>
      <c r="O361" s="1" t="s">
        <v>1746</v>
      </c>
    </row>
    <row r="362" spans="1:15" x14ac:dyDescent="0.25">
      <c r="A362" s="1">
        <v>361</v>
      </c>
      <c r="B362" s="1" t="s">
        <v>288</v>
      </c>
      <c r="C362" s="10">
        <v>44957</v>
      </c>
      <c r="D362" s="22">
        <v>0</v>
      </c>
      <c r="E362" s="1" t="s">
        <v>213</v>
      </c>
      <c r="F362" s="15">
        <v>24</v>
      </c>
      <c r="G362" s="2">
        <v>3.64</v>
      </c>
      <c r="H362" s="3">
        <v>8.5500000000000007</v>
      </c>
      <c r="I362" s="2">
        <v>2.36</v>
      </c>
      <c r="J362" s="2">
        <f t="shared" si="15"/>
        <v>1.2800000000000002</v>
      </c>
      <c r="K362" s="1">
        <v>1</v>
      </c>
      <c r="L362" s="2">
        <f t="shared" si="16"/>
        <v>1.2800000000000002</v>
      </c>
      <c r="M362" s="1">
        <v>1</v>
      </c>
      <c r="N362" s="2">
        <v>1.28</v>
      </c>
      <c r="O362" s="1" t="s">
        <v>1746</v>
      </c>
    </row>
    <row r="363" spans="1:15" ht="33" x14ac:dyDescent="0.25">
      <c r="A363" s="1">
        <v>362</v>
      </c>
      <c r="B363" s="1" t="s">
        <v>288</v>
      </c>
      <c r="C363" s="10">
        <v>44958</v>
      </c>
      <c r="D363" s="22">
        <v>0</v>
      </c>
      <c r="E363" s="11" t="s">
        <v>4278</v>
      </c>
      <c r="F363" s="15">
        <v>23.5</v>
      </c>
      <c r="G363" s="2">
        <v>3.5</v>
      </c>
      <c r="H363" s="3">
        <v>7.44</v>
      </c>
      <c r="I363" s="2">
        <v>2.37</v>
      </c>
      <c r="J363" s="2">
        <f t="shared" si="15"/>
        <v>1.1299999999999999</v>
      </c>
      <c r="K363" s="1">
        <v>1</v>
      </c>
      <c r="L363" s="2">
        <f t="shared" si="16"/>
        <v>1.1299999999999999</v>
      </c>
      <c r="M363" s="1">
        <v>1</v>
      </c>
      <c r="N363" s="2">
        <v>1.1299999999999999</v>
      </c>
      <c r="O363" s="1" t="s">
        <v>1746</v>
      </c>
    </row>
    <row r="364" spans="1:15" x14ac:dyDescent="0.25">
      <c r="A364" s="1">
        <v>363</v>
      </c>
      <c r="B364" s="1" t="s">
        <v>288</v>
      </c>
      <c r="C364" s="10">
        <v>44959</v>
      </c>
      <c r="D364" s="22">
        <v>0</v>
      </c>
      <c r="E364" s="1" t="s">
        <v>213</v>
      </c>
      <c r="F364" s="15">
        <v>24</v>
      </c>
      <c r="G364" s="2">
        <v>3.63</v>
      </c>
      <c r="H364" s="3">
        <v>7.93</v>
      </c>
      <c r="I364" s="2">
        <v>2.35</v>
      </c>
      <c r="J364" s="2">
        <f t="shared" si="15"/>
        <v>1.2799999999999998</v>
      </c>
      <c r="K364" s="1">
        <v>1</v>
      </c>
      <c r="L364" s="2">
        <f t="shared" si="16"/>
        <v>1.2799999999999998</v>
      </c>
      <c r="M364" s="1">
        <v>1</v>
      </c>
      <c r="N364" s="2">
        <v>1.28</v>
      </c>
      <c r="O364" s="1" t="s">
        <v>1746</v>
      </c>
    </row>
    <row r="365" spans="1:15" x14ac:dyDescent="0.25">
      <c r="A365" s="1">
        <v>364</v>
      </c>
      <c r="B365" s="1" t="s">
        <v>288</v>
      </c>
      <c r="C365" s="10">
        <v>44960</v>
      </c>
      <c r="D365" s="22">
        <v>0</v>
      </c>
      <c r="E365" s="1" t="s">
        <v>213</v>
      </c>
      <c r="F365" s="15">
        <v>24</v>
      </c>
      <c r="G365" s="2">
        <v>3.55</v>
      </c>
      <c r="H365" s="3">
        <v>8.35</v>
      </c>
      <c r="I365" s="2">
        <v>2.33</v>
      </c>
      <c r="J365" s="2">
        <f t="shared" si="15"/>
        <v>1.2199999999999998</v>
      </c>
      <c r="K365" s="1">
        <v>1</v>
      </c>
      <c r="L365" s="2">
        <f t="shared" si="16"/>
        <v>1.2199999999999998</v>
      </c>
      <c r="M365" s="1">
        <v>1</v>
      </c>
      <c r="N365" s="2">
        <v>1.22</v>
      </c>
      <c r="O365" s="1" t="s">
        <v>1746</v>
      </c>
    </row>
    <row r="366" spans="1:15" x14ac:dyDescent="0.25">
      <c r="A366" s="1">
        <v>365</v>
      </c>
      <c r="B366" s="1" t="s">
        <v>288</v>
      </c>
      <c r="C366" s="10">
        <v>44961</v>
      </c>
      <c r="D366" s="22">
        <v>0</v>
      </c>
      <c r="E366" s="1" t="s">
        <v>213</v>
      </c>
      <c r="F366" s="15">
        <v>24</v>
      </c>
      <c r="G366" s="2">
        <v>3.49</v>
      </c>
      <c r="H366" s="3">
        <v>8.15</v>
      </c>
      <c r="I366" s="2">
        <v>2.3199999999999998</v>
      </c>
      <c r="J366" s="2">
        <f t="shared" ref="J366:J394" si="17">G366-I366</f>
        <v>1.1700000000000004</v>
      </c>
      <c r="K366" s="1">
        <v>1</v>
      </c>
      <c r="L366" s="2">
        <f t="shared" ref="L366:L394" si="18">(G366-I366-D366)*K366</f>
        <v>1.1700000000000004</v>
      </c>
      <c r="M366" s="1">
        <v>1</v>
      </c>
      <c r="N366" s="2">
        <v>1.17</v>
      </c>
      <c r="O366" s="1" t="s">
        <v>1746</v>
      </c>
    </row>
    <row r="367" spans="1:15" x14ac:dyDescent="0.25">
      <c r="A367" s="1">
        <v>366</v>
      </c>
      <c r="B367" s="1" t="s">
        <v>288</v>
      </c>
      <c r="C367" s="10">
        <v>44962</v>
      </c>
      <c r="D367" s="22">
        <v>0</v>
      </c>
      <c r="E367" s="1" t="s">
        <v>213</v>
      </c>
      <c r="F367" s="15">
        <v>24</v>
      </c>
      <c r="G367" s="2">
        <v>3.53</v>
      </c>
      <c r="H367" s="3">
        <v>8.44</v>
      </c>
      <c r="I367" s="2">
        <v>2.31</v>
      </c>
      <c r="J367" s="2">
        <f t="shared" si="17"/>
        <v>1.2199999999999998</v>
      </c>
      <c r="K367" s="1">
        <v>1</v>
      </c>
      <c r="L367" s="2">
        <f t="shared" si="18"/>
        <v>1.2199999999999998</v>
      </c>
      <c r="M367" s="1">
        <v>1</v>
      </c>
      <c r="N367" s="2">
        <v>1.22</v>
      </c>
      <c r="O367" s="1" t="s">
        <v>1746</v>
      </c>
    </row>
    <row r="368" spans="1:15" x14ac:dyDescent="0.25">
      <c r="A368" s="1">
        <v>367</v>
      </c>
      <c r="B368" s="1" t="s">
        <v>288</v>
      </c>
      <c r="C368" s="10">
        <v>44963</v>
      </c>
      <c r="D368" s="22">
        <v>0</v>
      </c>
      <c r="E368" s="1" t="s">
        <v>213</v>
      </c>
      <c r="F368" s="15">
        <v>24</v>
      </c>
      <c r="G368" s="2">
        <v>3.55</v>
      </c>
      <c r="H368" s="3">
        <v>8.16</v>
      </c>
      <c r="I368" s="2">
        <v>2.31</v>
      </c>
      <c r="J368" s="2">
        <f t="shared" si="17"/>
        <v>1.2399999999999998</v>
      </c>
      <c r="K368" s="1">
        <v>1</v>
      </c>
      <c r="L368" s="2">
        <f t="shared" si="18"/>
        <v>1.2399999999999998</v>
      </c>
      <c r="M368" s="1">
        <v>1</v>
      </c>
      <c r="N368" s="2">
        <v>1.24</v>
      </c>
      <c r="O368" s="1" t="s">
        <v>1746</v>
      </c>
    </row>
    <row r="369" spans="1:15" ht="27.75" customHeight="1" x14ac:dyDescent="0.25">
      <c r="A369" s="1">
        <v>368</v>
      </c>
      <c r="B369" s="1" t="s">
        <v>288</v>
      </c>
      <c r="C369" s="10">
        <v>44964</v>
      </c>
      <c r="D369" s="22">
        <v>0</v>
      </c>
      <c r="E369" s="1" t="s">
        <v>213</v>
      </c>
      <c r="F369" s="15">
        <v>24</v>
      </c>
      <c r="G369" s="2">
        <v>3.55</v>
      </c>
      <c r="H369" s="3">
        <v>8.4499999999999993</v>
      </c>
      <c r="I369" s="2">
        <v>2.29</v>
      </c>
      <c r="J369" s="2">
        <f t="shared" si="17"/>
        <v>1.2599999999999998</v>
      </c>
      <c r="K369" s="1">
        <v>1</v>
      </c>
      <c r="L369" s="2">
        <f t="shared" si="18"/>
        <v>1.2599999999999998</v>
      </c>
      <c r="M369" s="1">
        <v>1</v>
      </c>
      <c r="N369" s="2">
        <v>1.26</v>
      </c>
      <c r="O369" s="1" t="s">
        <v>1746</v>
      </c>
    </row>
    <row r="370" spans="1:15" x14ac:dyDescent="0.25">
      <c r="A370" s="1">
        <v>369</v>
      </c>
      <c r="B370" s="1" t="s">
        <v>288</v>
      </c>
      <c r="C370" s="10">
        <v>44965</v>
      </c>
      <c r="D370" s="22">
        <v>0</v>
      </c>
      <c r="E370" s="1" t="s">
        <v>213</v>
      </c>
      <c r="F370" s="15">
        <v>24</v>
      </c>
      <c r="G370" s="2">
        <v>3.48</v>
      </c>
      <c r="H370" s="3">
        <v>7.03</v>
      </c>
      <c r="I370" s="2">
        <v>2.29</v>
      </c>
      <c r="J370" s="2">
        <f t="shared" si="17"/>
        <v>1.19</v>
      </c>
      <c r="K370" s="1">
        <v>1</v>
      </c>
      <c r="L370" s="2">
        <f t="shared" si="18"/>
        <v>1.19</v>
      </c>
      <c r="M370" s="1">
        <v>1</v>
      </c>
      <c r="N370" s="2">
        <v>1.19</v>
      </c>
      <c r="O370" s="1" t="s">
        <v>1746</v>
      </c>
    </row>
    <row r="371" spans="1:15" x14ac:dyDescent="0.25">
      <c r="A371" s="1">
        <v>370</v>
      </c>
      <c r="B371" s="1" t="s">
        <v>288</v>
      </c>
      <c r="C371" s="10">
        <v>44966</v>
      </c>
      <c r="D371" s="22">
        <v>0</v>
      </c>
      <c r="E371" s="1" t="s">
        <v>213</v>
      </c>
      <c r="F371" s="15">
        <v>24</v>
      </c>
      <c r="G371" s="2">
        <v>3.55</v>
      </c>
      <c r="H371" s="3">
        <v>7.05</v>
      </c>
      <c r="I371" s="2">
        <v>2.3199999999999998</v>
      </c>
      <c r="J371" s="2">
        <f t="shared" si="17"/>
        <v>1.23</v>
      </c>
      <c r="K371" s="1">
        <v>1</v>
      </c>
      <c r="L371" s="2">
        <f t="shared" si="18"/>
        <v>1.23</v>
      </c>
      <c r="M371" s="1">
        <v>1</v>
      </c>
      <c r="N371" s="2">
        <v>1.23</v>
      </c>
      <c r="O371" s="1" t="s">
        <v>1746</v>
      </c>
    </row>
    <row r="372" spans="1:15" x14ac:dyDescent="0.25">
      <c r="A372" s="1">
        <v>371</v>
      </c>
      <c r="B372" s="1" t="s">
        <v>288</v>
      </c>
      <c r="C372" s="10">
        <v>44967</v>
      </c>
      <c r="D372" s="22">
        <v>0</v>
      </c>
      <c r="E372" s="1" t="s">
        <v>213</v>
      </c>
      <c r="F372" s="15">
        <v>24</v>
      </c>
      <c r="G372" s="2">
        <v>3.5</v>
      </c>
      <c r="H372" s="3">
        <v>7.58</v>
      </c>
      <c r="I372" s="2">
        <v>2.31</v>
      </c>
      <c r="J372" s="2">
        <f t="shared" si="17"/>
        <v>1.19</v>
      </c>
      <c r="K372" s="1">
        <v>1</v>
      </c>
      <c r="L372" s="2">
        <f t="shared" si="18"/>
        <v>1.19</v>
      </c>
      <c r="M372" s="1">
        <v>1</v>
      </c>
      <c r="N372" s="2">
        <v>1.19</v>
      </c>
      <c r="O372" s="1" t="s">
        <v>1746</v>
      </c>
    </row>
    <row r="373" spans="1:15" x14ac:dyDescent="0.25">
      <c r="A373" s="1">
        <v>372</v>
      </c>
      <c r="B373" s="1" t="s">
        <v>288</v>
      </c>
      <c r="C373" s="10">
        <v>44968</v>
      </c>
      <c r="D373" s="22">
        <v>0</v>
      </c>
      <c r="E373" s="1" t="s">
        <v>213</v>
      </c>
      <c r="F373" s="15">
        <v>24</v>
      </c>
      <c r="G373" s="2">
        <v>3.43</v>
      </c>
      <c r="H373" s="3">
        <v>8.2100000000000009</v>
      </c>
      <c r="I373" s="2">
        <v>2.31</v>
      </c>
      <c r="J373" s="2">
        <f t="shared" si="17"/>
        <v>1.1200000000000001</v>
      </c>
      <c r="K373" s="1">
        <v>1</v>
      </c>
      <c r="L373" s="2">
        <f t="shared" si="18"/>
        <v>1.1200000000000001</v>
      </c>
      <c r="M373" s="1">
        <v>1</v>
      </c>
      <c r="N373" s="2">
        <v>1.1200000000000001</v>
      </c>
      <c r="O373" s="1" t="s">
        <v>1746</v>
      </c>
    </row>
    <row r="374" spans="1:15" x14ac:dyDescent="0.25">
      <c r="A374" s="1">
        <v>373</v>
      </c>
      <c r="B374" s="1" t="s">
        <v>288</v>
      </c>
      <c r="C374" s="10">
        <v>44969</v>
      </c>
      <c r="D374" s="22">
        <v>0</v>
      </c>
      <c r="E374" s="1" t="s">
        <v>213</v>
      </c>
      <c r="F374" s="15">
        <v>24</v>
      </c>
      <c r="G374" s="2">
        <v>3.48</v>
      </c>
      <c r="H374" s="3">
        <v>8.41</v>
      </c>
      <c r="I374" s="2">
        <v>2.31</v>
      </c>
      <c r="J374" s="2">
        <f t="shared" si="17"/>
        <v>1.17</v>
      </c>
      <c r="K374" s="1">
        <v>1</v>
      </c>
      <c r="L374" s="2">
        <f t="shared" si="18"/>
        <v>1.17</v>
      </c>
      <c r="M374" s="1">
        <v>1</v>
      </c>
      <c r="N374" s="2">
        <v>1.17</v>
      </c>
      <c r="O374" s="1" t="s">
        <v>1746</v>
      </c>
    </row>
    <row r="375" spans="1:15" x14ac:dyDescent="0.25">
      <c r="A375" s="1">
        <v>374</v>
      </c>
      <c r="B375" s="1" t="s">
        <v>288</v>
      </c>
      <c r="C375" s="10">
        <v>44970</v>
      </c>
      <c r="D375" s="22">
        <v>0</v>
      </c>
      <c r="E375" s="1" t="s">
        <v>213</v>
      </c>
      <c r="F375" s="15">
        <v>24</v>
      </c>
      <c r="G375" s="2">
        <v>3.54</v>
      </c>
      <c r="H375" s="3">
        <v>8.4</v>
      </c>
      <c r="I375" s="2">
        <v>2.31</v>
      </c>
      <c r="J375" s="2">
        <f t="shared" si="17"/>
        <v>1.23</v>
      </c>
      <c r="K375" s="1">
        <v>1</v>
      </c>
      <c r="L375" s="2">
        <f t="shared" si="18"/>
        <v>1.23</v>
      </c>
      <c r="M375" s="1">
        <v>1</v>
      </c>
      <c r="N375" s="2">
        <v>1.23</v>
      </c>
      <c r="O375" s="1" t="s">
        <v>1746</v>
      </c>
    </row>
    <row r="376" spans="1:15" ht="33" x14ac:dyDescent="0.25">
      <c r="A376" s="1">
        <v>375</v>
      </c>
      <c r="B376" s="1" t="s">
        <v>288</v>
      </c>
      <c r="C376" s="10">
        <v>44971</v>
      </c>
      <c r="D376" s="22">
        <v>0</v>
      </c>
      <c r="E376" s="11" t="s">
        <v>289</v>
      </c>
      <c r="F376" s="15">
        <v>18</v>
      </c>
      <c r="G376" s="2">
        <v>2.81</v>
      </c>
      <c r="H376" s="3">
        <v>7.09</v>
      </c>
      <c r="I376" s="2">
        <v>1.72</v>
      </c>
      <c r="J376" s="2">
        <f t="shared" si="17"/>
        <v>1.0900000000000001</v>
      </c>
      <c r="K376" s="1">
        <v>1</v>
      </c>
      <c r="L376" s="2">
        <f t="shared" si="18"/>
        <v>1.0900000000000001</v>
      </c>
      <c r="M376" s="1">
        <v>1</v>
      </c>
      <c r="N376" s="2">
        <v>1.0900000000000001</v>
      </c>
      <c r="O376" s="1" t="s">
        <v>1746</v>
      </c>
    </row>
    <row r="377" spans="1:15" x14ac:dyDescent="0.25">
      <c r="A377" s="1">
        <v>376</v>
      </c>
      <c r="B377" s="1" t="s">
        <v>288</v>
      </c>
      <c r="C377" s="10">
        <v>44972</v>
      </c>
      <c r="D377" s="22">
        <v>0</v>
      </c>
      <c r="E377" s="1" t="s">
        <v>213</v>
      </c>
      <c r="F377" s="15">
        <v>24</v>
      </c>
      <c r="G377" s="2">
        <v>3.51</v>
      </c>
      <c r="H377" s="3">
        <v>8.7799999999999994</v>
      </c>
      <c r="I377" s="2">
        <v>2.31</v>
      </c>
      <c r="J377" s="2">
        <f t="shared" si="17"/>
        <v>1.1999999999999997</v>
      </c>
      <c r="K377" s="1">
        <v>1</v>
      </c>
      <c r="L377" s="2">
        <f t="shared" si="18"/>
        <v>1.1999999999999997</v>
      </c>
      <c r="M377" s="1">
        <v>1</v>
      </c>
      <c r="N377" s="2">
        <v>1.2</v>
      </c>
      <c r="O377" s="1" t="s">
        <v>1746</v>
      </c>
    </row>
    <row r="378" spans="1:15" x14ac:dyDescent="0.25">
      <c r="A378" s="1">
        <v>377</v>
      </c>
      <c r="B378" s="1" t="s">
        <v>288</v>
      </c>
      <c r="C378" s="10">
        <v>44973</v>
      </c>
      <c r="D378" s="22">
        <v>0</v>
      </c>
      <c r="E378" s="1" t="s">
        <v>213</v>
      </c>
      <c r="F378" s="15">
        <v>24</v>
      </c>
      <c r="G378" s="2">
        <v>3.52</v>
      </c>
      <c r="H378" s="3">
        <v>8.58</v>
      </c>
      <c r="I378" s="2">
        <v>2.3199999999999998</v>
      </c>
      <c r="J378" s="2">
        <f t="shared" si="17"/>
        <v>1.2000000000000002</v>
      </c>
      <c r="K378" s="1">
        <v>1</v>
      </c>
      <c r="L378" s="2">
        <f t="shared" si="18"/>
        <v>1.2000000000000002</v>
      </c>
      <c r="M378" s="1">
        <v>1</v>
      </c>
      <c r="N378" s="2">
        <v>1.2</v>
      </c>
      <c r="O378" s="1" t="s">
        <v>1746</v>
      </c>
    </row>
    <row r="379" spans="1:15" x14ac:dyDescent="0.25">
      <c r="A379" s="1">
        <v>378</v>
      </c>
      <c r="B379" s="1" t="s">
        <v>288</v>
      </c>
      <c r="C379" s="10">
        <v>44974</v>
      </c>
      <c r="D379" s="22">
        <v>0</v>
      </c>
      <c r="E379" s="1" t="s">
        <v>213</v>
      </c>
      <c r="F379" s="15">
        <v>24</v>
      </c>
      <c r="G379" s="2">
        <v>3.5</v>
      </c>
      <c r="H379" s="3">
        <v>8.26</v>
      </c>
      <c r="I379" s="2">
        <v>2.2999999999999998</v>
      </c>
      <c r="J379" s="2">
        <f t="shared" si="17"/>
        <v>1.2000000000000002</v>
      </c>
      <c r="K379" s="1">
        <v>1</v>
      </c>
      <c r="L379" s="2">
        <f t="shared" si="18"/>
        <v>1.2000000000000002</v>
      </c>
      <c r="M379" s="1">
        <v>1</v>
      </c>
      <c r="N379" s="2">
        <v>1.2</v>
      </c>
      <c r="O379" s="1" t="s">
        <v>1746</v>
      </c>
    </row>
    <row r="380" spans="1:15" x14ac:dyDescent="0.25">
      <c r="A380" s="1">
        <v>379</v>
      </c>
      <c r="B380" s="1" t="s">
        <v>288</v>
      </c>
      <c r="C380" s="10">
        <v>44975</v>
      </c>
      <c r="D380" s="22">
        <v>0</v>
      </c>
      <c r="E380" s="1" t="s">
        <v>213</v>
      </c>
      <c r="F380" s="15">
        <v>24</v>
      </c>
      <c r="G380" s="2">
        <v>3.48</v>
      </c>
      <c r="H380" s="3">
        <v>8.27</v>
      </c>
      <c r="I380" s="2">
        <v>2.3199999999999998</v>
      </c>
      <c r="J380" s="2">
        <f t="shared" si="17"/>
        <v>1.1600000000000001</v>
      </c>
      <c r="K380" s="1">
        <v>1</v>
      </c>
      <c r="L380" s="2">
        <f t="shared" si="18"/>
        <v>1.1600000000000001</v>
      </c>
      <c r="M380" s="1">
        <v>1</v>
      </c>
      <c r="N380" s="2">
        <v>1.1599999999999999</v>
      </c>
      <c r="O380" s="1" t="s">
        <v>1746</v>
      </c>
    </row>
    <row r="381" spans="1:15" x14ac:dyDescent="0.25">
      <c r="A381" s="1">
        <v>380</v>
      </c>
      <c r="B381" s="1" t="s">
        <v>288</v>
      </c>
      <c r="C381" s="10">
        <v>44976</v>
      </c>
      <c r="D381" s="22">
        <v>0</v>
      </c>
      <c r="E381" s="1" t="s">
        <v>213</v>
      </c>
      <c r="F381" s="15">
        <v>24</v>
      </c>
      <c r="G381" s="2">
        <v>3.48</v>
      </c>
      <c r="H381" s="3">
        <v>7.75</v>
      </c>
      <c r="I381" s="2">
        <v>2.3199999999999998</v>
      </c>
      <c r="J381" s="2">
        <f t="shared" si="17"/>
        <v>1.1600000000000001</v>
      </c>
      <c r="K381" s="1">
        <v>1</v>
      </c>
      <c r="L381" s="2">
        <f t="shared" si="18"/>
        <v>1.1600000000000001</v>
      </c>
      <c r="M381" s="1">
        <v>1</v>
      </c>
      <c r="N381" s="2">
        <v>1.1599999999999999</v>
      </c>
      <c r="O381" s="1" t="s">
        <v>1746</v>
      </c>
    </row>
    <row r="382" spans="1:15" x14ac:dyDescent="0.25">
      <c r="A382" s="1">
        <v>381</v>
      </c>
      <c r="B382" s="1" t="s">
        <v>288</v>
      </c>
      <c r="C382" s="10">
        <v>44977</v>
      </c>
      <c r="D382" s="22">
        <v>0</v>
      </c>
      <c r="E382" s="1" t="s">
        <v>213</v>
      </c>
      <c r="F382" s="15">
        <v>24</v>
      </c>
      <c r="G382" s="2">
        <v>3.5</v>
      </c>
      <c r="H382" s="3">
        <v>7.92</v>
      </c>
      <c r="I382" s="2">
        <v>2.3199999999999998</v>
      </c>
      <c r="J382" s="2">
        <f t="shared" si="17"/>
        <v>1.1800000000000002</v>
      </c>
      <c r="K382" s="1">
        <v>1</v>
      </c>
      <c r="L382" s="2">
        <f t="shared" si="18"/>
        <v>1.1800000000000002</v>
      </c>
      <c r="M382" s="1">
        <v>1</v>
      </c>
      <c r="N382" s="2">
        <v>1.18</v>
      </c>
      <c r="O382" s="1" t="s">
        <v>1746</v>
      </c>
    </row>
    <row r="383" spans="1:15" x14ac:dyDescent="0.25">
      <c r="A383" s="1">
        <v>382</v>
      </c>
      <c r="B383" s="1" t="s">
        <v>288</v>
      </c>
      <c r="C383" s="10">
        <v>44978</v>
      </c>
      <c r="D383" s="22">
        <v>0</v>
      </c>
      <c r="E383" s="1" t="s">
        <v>213</v>
      </c>
      <c r="F383" s="15">
        <v>24</v>
      </c>
      <c r="G383" s="2">
        <v>3.34</v>
      </c>
      <c r="H383" s="3">
        <v>8.2899999999999991</v>
      </c>
      <c r="I383" s="2">
        <v>2.2200000000000002</v>
      </c>
      <c r="J383" s="2">
        <f t="shared" si="17"/>
        <v>1.1199999999999997</v>
      </c>
      <c r="K383" s="1">
        <v>1</v>
      </c>
      <c r="L383" s="2">
        <f t="shared" si="18"/>
        <v>1.1199999999999997</v>
      </c>
      <c r="M383" s="1">
        <v>1</v>
      </c>
      <c r="N383" s="2">
        <v>1.1200000000000001</v>
      </c>
      <c r="O383" s="1" t="s">
        <v>1746</v>
      </c>
    </row>
    <row r="384" spans="1:15" x14ac:dyDescent="0.25">
      <c r="A384" s="1">
        <v>383</v>
      </c>
      <c r="B384" s="1" t="s">
        <v>288</v>
      </c>
      <c r="C384" s="10">
        <v>44979</v>
      </c>
      <c r="D384" s="22">
        <v>0</v>
      </c>
      <c r="E384" s="1" t="s">
        <v>213</v>
      </c>
      <c r="F384" s="15">
        <v>24</v>
      </c>
      <c r="G384" s="2">
        <v>3.49</v>
      </c>
      <c r="H384" s="3">
        <v>8.44</v>
      </c>
      <c r="I384" s="2">
        <v>2.3199999999999998</v>
      </c>
      <c r="J384" s="2">
        <f t="shared" si="17"/>
        <v>1.1700000000000004</v>
      </c>
      <c r="K384" s="1">
        <v>1</v>
      </c>
      <c r="L384" s="2">
        <f t="shared" si="18"/>
        <v>1.1700000000000004</v>
      </c>
      <c r="M384" s="1">
        <v>1</v>
      </c>
      <c r="N384" s="2">
        <v>1.17</v>
      </c>
      <c r="O384" s="1" t="s">
        <v>1746</v>
      </c>
    </row>
    <row r="385" spans="1:15" x14ac:dyDescent="0.25">
      <c r="A385" s="1">
        <v>384</v>
      </c>
      <c r="B385" s="1" t="s">
        <v>288</v>
      </c>
      <c r="C385" s="10">
        <v>44980</v>
      </c>
      <c r="D385" s="22">
        <v>0</v>
      </c>
      <c r="E385" s="1" t="s">
        <v>213</v>
      </c>
      <c r="F385" s="15">
        <v>24</v>
      </c>
      <c r="G385" s="2">
        <v>3.41</v>
      </c>
      <c r="H385" s="3">
        <v>8.41</v>
      </c>
      <c r="I385" s="2">
        <v>2.2999999999999998</v>
      </c>
      <c r="J385" s="2">
        <f t="shared" si="17"/>
        <v>1.1100000000000003</v>
      </c>
      <c r="K385" s="1">
        <v>1</v>
      </c>
      <c r="L385" s="2">
        <f t="shared" si="18"/>
        <v>1.1100000000000003</v>
      </c>
      <c r="M385" s="1">
        <v>1</v>
      </c>
      <c r="N385" s="2">
        <v>1.1100000000000001</v>
      </c>
      <c r="O385" s="1" t="s">
        <v>1746</v>
      </c>
    </row>
    <row r="386" spans="1:15" x14ac:dyDescent="0.25">
      <c r="A386" s="1">
        <v>385</v>
      </c>
      <c r="B386" s="1" t="s">
        <v>288</v>
      </c>
      <c r="C386" s="10">
        <v>44981</v>
      </c>
      <c r="D386" s="22">
        <v>0</v>
      </c>
      <c r="E386" s="1" t="s">
        <v>213</v>
      </c>
      <c r="F386" s="15">
        <v>24</v>
      </c>
      <c r="G386" s="2">
        <v>3.26</v>
      </c>
      <c r="H386" s="3">
        <v>7.58</v>
      </c>
      <c r="I386" s="2">
        <v>2.31</v>
      </c>
      <c r="J386" s="2">
        <f t="shared" si="17"/>
        <v>0.94999999999999973</v>
      </c>
      <c r="K386" s="1">
        <v>1</v>
      </c>
      <c r="L386" s="2">
        <f t="shared" si="18"/>
        <v>0.94999999999999973</v>
      </c>
      <c r="M386" s="1">
        <v>1</v>
      </c>
      <c r="N386" s="2">
        <v>0.95</v>
      </c>
      <c r="O386" s="1" t="s">
        <v>1746</v>
      </c>
    </row>
    <row r="387" spans="1:15" x14ac:dyDescent="0.25">
      <c r="A387" s="1">
        <v>386</v>
      </c>
      <c r="B387" s="1" t="s">
        <v>288</v>
      </c>
      <c r="C387" s="10">
        <v>44982</v>
      </c>
      <c r="D387" s="22">
        <v>0</v>
      </c>
      <c r="E387" s="1" t="s">
        <v>213</v>
      </c>
      <c r="F387" s="15">
        <v>24</v>
      </c>
      <c r="G387" s="2">
        <v>3.42</v>
      </c>
      <c r="H387" s="3">
        <v>8.42</v>
      </c>
      <c r="I387" s="2">
        <v>2.2999999999999998</v>
      </c>
      <c r="J387" s="2">
        <f t="shared" si="17"/>
        <v>1.1200000000000001</v>
      </c>
      <c r="K387" s="1">
        <v>1</v>
      </c>
      <c r="L387" s="2">
        <f t="shared" si="18"/>
        <v>1.1200000000000001</v>
      </c>
      <c r="M387" s="1">
        <v>1</v>
      </c>
      <c r="N387" s="2">
        <v>1.1200000000000001</v>
      </c>
      <c r="O387" s="1" t="s">
        <v>1746</v>
      </c>
    </row>
    <row r="388" spans="1:15" x14ac:dyDescent="0.25">
      <c r="A388" s="1">
        <v>387</v>
      </c>
      <c r="B388" s="1" t="s">
        <v>288</v>
      </c>
      <c r="C388" s="10">
        <v>44983</v>
      </c>
      <c r="D388" s="22">
        <v>0</v>
      </c>
      <c r="E388" s="1" t="s">
        <v>213</v>
      </c>
      <c r="F388" s="15">
        <v>24</v>
      </c>
      <c r="G388" s="2">
        <v>3.4</v>
      </c>
      <c r="H388" s="3">
        <v>8.3800000000000008</v>
      </c>
      <c r="I388" s="2">
        <v>2.31</v>
      </c>
      <c r="J388" s="2">
        <f t="shared" si="17"/>
        <v>1.0899999999999999</v>
      </c>
      <c r="K388" s="1">
        <v>1</v>
      </c>
      <c r="L388" s="2">
        <f t="shared" si="18"/>
        <v>1.0899999999999999</v>
      </c>
      <c r="M388" s="1">
        <v>1</v>
      </c>
      <c r="N388" s="2">
        <v>1.0900000000000001</v>
      </c>
      <c r="O388" s="1" t="s">
        <v>1746</v>
      </c>
    </row>
    <row r="389" spans="1:15" x14ac:dyDescent="0.25">
      <c r="A389" s="1">
        <v>388</v>
      </c>
      <c r="B389" s="1" t="s">
        <v>288</v>
      </c>
      <c r="C389" s="10">
        <v>44984</v>
      </c>
      <c r="D389" s="22">
        <v>0</v>
      </c>
      <c r="E389" s="1" t="s">
        <v>213</v>
      </c>
      <c r="F389" s="15">
        <v>24</v>
      </c>
      <c r="G389" s="2">
        <v>3.45</v>
      </c>
      <c r="H389" s="3">
        <v>8.48</v>
      </c>
      <c r="I389" s="2">
        <v>2.2999999999999998</v>
      </c>
      <c r="J389" s="2">
        <f t="shared" si="17"/>
        <v>1.1500000000000004</v>
      </c>
      <c r="K389" s="1">
        <v>1</v>
      </c>
      <c r="L389" s="2">
        <f t="shared" si="18"/>
        <v>1.1500000000000004</v>
      </c>
      <c r="M389" s="1">
        <v>1</v>
      </c>
      <c r="N389" s="2">
        <v>1.1499999999999999</v>
      </c>
      <c r="O389" s="1" t="s">
        <v>1746</v>
      </c>
    </row>
    <row r="390" spans="1:15" x14ac:dyDescent="0.25">
      <c r="A390" s="1">
        <v>389</v>
      </c>
      <c r="B390" s="1" t="s">
        <v>288</v>
      </c>
      <c r="C390" s="10">
        <v>44985</v>
      </c>
      <c r="D390" s="22">
        <v>0</v>
      </c>
      <c r="E390" s="1" t="s">
        <v>213</v>
      </c>
      <c r="F390" s="15">
        <v>24</v>
      </c>
      <c r="G390" s="2">
        <v>3.38</v>
      </c>
      <c r="H390" s="3">
        <v>8.17</v>
      </c>
      <c r="I390" s="2">
        <v>2.31</v>
      </c>
      <c r="J390" s="2">
        <f t="shared" si="17"/>
        <v>1.0699999999999998</v>
      </c>
      <c r="K390" s="1">
        <v>1</v>
      </c>
      <c r="L390" s="2">
        <f t="shared" si="18"/>
        <v>1.0699999999999998</v>
      </c>
      <c r="M390" s="1">
        <v>1</v>
      </c>
      <c r="N390" s="2">
        <v>1.07</v>
      </c>
      <c r="O390" s="1" t="s">
        <v>1746</v>
      </c>
    </row>
    <row r="391" spans="1:15" x14ac:dyDescent="0.25">
      <c r="A391" s="1">
        <v>390</v>
      </c>
      <c r="B391" s="1" t="s">
        <v>288</v>
      </c>
      <c r="C391" s="10">
        <v>44986</v>
      </c>
      <c r="D391" s="22">
        <v>0</v>
      </c>
      <c r="E391" s="1" t="s">
        <v>213</v>
      </c>
      <c r="F391" s="15">
        <v>24</v>
      </c>
      <c r="G391" s="2">
        <v>3.36</v>
      </c>
      <c r="H391" s="3">
        <v>8.25</v>
      </c>
      <c r="I391" s="2">
        <v>2.31</v>
      </c>
      <c r="J391" s="2">
        <f t="shared" si="17"/>
        <v>1.0499999999999998</v>
      </c>
      <c r="K391" s="1">
        <v>1</v>
      </c>
      <c r="L391" s="2">
        <f t="shared" si="18"/>
        <v>1.0499999999999998</v>
      </c>
      <c r="M391" s="1">
        <v>1</v>
      </c>
      <c r="N391" s="2">
        <v>1.05</v>
      </c>
      <c r="O391" s="1" t="s">
        <v>1746</v>
      </c>
    </row>
    <row r="392" spans="1:15" x14ac:dyDescent="0.25">
      <c r="A392" s="1">
        <v>391</v>
      </c>
      <c r="B392" s="1" t="s">
        <v>288</v>
      </c>
      <c r="C392" s="10">
        <v>44987</v>
      </c>
      <c r="D392" s="22">
        <v>0</v>
      </c>
      <c r="E392" s="1" t="s">
        <v>213</v>
      </c>
      <c r="F392" s="15">
        <v>24</v>
      </c>
      <c r="G392" s="2">
        <v>3.39</v>
      </c>
      <c r="H392" s="3">
        <v>8.1999999999999993</v>
      </c>
      <c r="I392" s="2">
        <v>2.2999999999999998</v>
      </c>
      <c r="J392" s="2">
        <f t="shared" si="17"/>
        <v>1.0900000000000003</v>
      </c>
      <c r="K392" s="1">
        <v>1</v>
      </c>
      <c r="L392" s="2">
        <f t="shared" si="18"/>
        <v>1.0900000000000003</v>
      </c>
      <c r="M392" s="1">
        <v>1</v>
      </c>
      <c r="N392" s="2">
        <v>1.0900000000000003</v>
      </c>
      <c r="O392" s="1" t="s">
        <v>1746</v>
      </c>
    </row>
    <row r="393" spans="1:15" x14ac:dyDescent="0.25">
      <c r="A393" s="1">
        <v>392</v>
      </c>
      <c r="B393" s="1" t="s">
        <v>288</v>
      </c>
      <c r="C393" s="10">
        <v>44988</v>
      </c>
      <c r="D393" s="22">
        <v>0</v>
      </c>
      <c r="E393" s="1" t="s">
        <v>213</v>
      </c>
      <c r="F393" s="15">
        <v>24</v>
      </c>
      <c r="G393" s="2">
        <v>3.41</v>
      </c>
      <c r="H393" s="3">
        <v>7.52</v>
      </c>
      <c r="I393" s="2">
        <v>2.29</v>
      </c>
      <c r="J393" s="2">
        <f t="shared" si="17"/>
        <v>1.1200000000000001</v>
      </c>
      <c r="K393" s="1">
        <v>1</v>
      </c>
      <c r="L393" s="2">
        <f t="shared" si="18"/>
        <v>1.1200000000000001</v>
      </c>
      <c r="M393" s="1">
        <v>1</v>
      </c>
      <c r="N393" s="2">
        <v>1.1200000000000001</v>
      </c>
      <c r="O393" s="1" t="s">
        <v>1746</v>
      </c>
    </row>
    <row r="394" spans="1:15" x14ac:dyDescent="0.25">
      <c r="A394" s="1">
        <v>393</v>
      </c>
      <c r="B394" s="1" t="s">
        <v>288</v>
      </c>
      <c r="C394" s="10">
        <v>44989</v>
      </c>
      <c r="D394" s="22">
        <v>0</v>
      </c>
      <c r="E394" s="1" t="s">
        <v>213</v>
      </c>
      <c r="F394" s="15">
        <v>24</v>
      </c>
      <c r="G394" s="2">
        <v>3.38</v>
      </c>
      <c r="H394" s="3">
        <v>7.19</v>
      </c>
      <c r="I394" s="2">
        <v>2.2999999999999998</v>
      </c>
      <c r="J394" s="2">
        <f t="shared" si="17"/>
        <v>1.08</v>
      </c>
      <c r="K394" s="1">
        <v>1</v>
      </c>
      <c r="L394" s="2">
        <f t="shared" si="18"/>
        <v>1.08</v>
      </c>
      <c r="M394" s="1">
        <v>1</v>
      </c>
      <c r="N394" s="2">
        <v>1.08</v>
      </c>
      <c r="O394" s="1" t="s">
        <v>1746</v>
      </c>
    </row>
    <row r="395" spans="1:15" x14ac:dyDescent="0.25">
      <c r="A395" s="1">
        <v>394</v>
      </c>
      <c r="B395" s="1" t="s">
        <v>288</v>
      </c>
      <c r="C395" s="10">
        <v>44990</v>
      </c>
      <c r="D395" s="22">
        <v>0</v>
      </c>
      <c r="E395" s="1" t="s">
        <v>213</v>
      </c>
      <c r="F395" s="15">
        <v>24</v>
      </c>
      <c r="G395" s="2">
        <v>3.39</v>
      </c>
      <c r="H395" s="3">
        <v>7.44</v>
      </c>
      <c r="I395" s="2">
        <v>2.2999999999999998</v>
      </c>
      <c r="J395" s="2">
        <f t="shared" ref="J395:J413" si="19">G395-I395</f>
        <v>1.0900000000000003</v>
      </c>
      <c r="K395" s="1">
        <v>1</v>
      </c>
      <c r="L395" s="2">
        <f t="shared" ref="L395:L413" si="20">(G395-I395-D395)*K395</f>
        <v>1.0900000000000003</v>
      </c>
      <c r="M395" s="1">
        <v>1</v>
      </c>
      <c r="N395" s="2">
        <v>1.0900000000000003</v>
      </c>
      <c r="O395" s="1" t="s">
        <v>1746</v>
      </c>
    </row>
    <row r="396" spans="1:15" x14ac:dyDescent="0.25">
      <c r="A396" s="1">
        <v>395</v>
      </c>
      <c r="B396" s="1" t="s">
        <v>288</v>
      </c>
      <c r="C396" s="10">
        <v>44991</v>
      </c>
      <c r="D396" s="22">
        <v>0</v>
      </c>
      <c r="E396" s="1" t="s">
        <v>213</v>
      </c>
      <c r="F396" s="15">
        <v>24</v>
      </c>
      <c r="G396" s="2">
        <v>3.34</v>
      </c>
      <c r="H396" s="3">
        <v>7.31</v>
      </c>
      <c r="I396" s="2">
        <v>2.2999999999999998</v>
      </c>
      <c r="J396" s="2">
        <f t="shared" si="19"/>
        <v>1.04</v>
      </c>
      <c r="K396" s="1">
        <v>1</v>
      </c>
      <c r="L396" s="2">
        <f t="shared" si="20"/>
        <v>1.04</v>
      </c>
      <c r="M396" s="1">
        <v>1</v>
      </c>
      <c r="N396" s="2">
        <v>1.04</v>
      </c>
      <c r="O396" s="1" t="s">
        <v>1746</v>
      </c>
    </row>
    <row r="397" spans="1:15" x14ac:dyDescent="0.25">
      <c r="A397" s="1">
        <v>396</v>
      </c>
      <c r="B397" s="1" t="s">
        <v>288</v>
      </c>
      <c r="C397" s="10">
        <v>44992</v>
      </c>
      <c r="D397" s="22">
        <v>0</v>
      </c>
      <c r="E397" s="1" t="s">
        <v>213</v>
      </c>
      <c r="F397" s="15">
        <v>24</v>
      </c>
      <c r="G397" s="2">
        <v>3.36</v>
      </c>
      <c r="H397" s="3">
        <v>7.21</v>
      </c>
      <c r="I397" s="2">
        <v>2.31</v>
      </c>
      <c r="J397" s="2">
        <f t="shared" si="19"/>
        <v>1.0499999999999998</v>
      </c>
      <c r="K397" s="1">
        <v>1</v>
      </c>
      <c r="L397" s="2">
        <f t="shared" si="20"/>
        <v>1.0499999999999998</v>
      </c>
      <c r="M397" s="1">
        <v>1</v>
      </c>
      <c r="N397" s="2">
        <v>1.0499999999999998</v>
      </c>
      <c r="O397" s="1" t="s">
        <v>1746</v>
      </c>
    </row>
    <row r="398" spans="1:15" x14ac:dyDescent="0.25">
      <c r="A398" s="1">
        <v>397</v>
      </c>
      <c r="B398" s="1" t="s">
        <v>288</v>
      </c>
      <c r="C398" s="10">
        <v>44993</v>
      </c>
      <c r="D398" s="22">
        <v>0</v>
      </c>
      <c r="E398" s="1" t="s">
        <v>213</v>
      </c>
      <c r="F398" s="15">
        <v>24</v>
      </c>
      <c r="G398" s="2">
        <v>3.34</v>
      </c>
      <c r="H398" s="3">
        <v>7.05</v>
      </c>
      <c r="I398" s="2">
        <v>2.29</v>
      </c>
      <c r="J398" s="2">
        <f t="shared" si="19"/>
        <v>1.0499999999999998</v>
      </c>
      <c r="K398" s="1">
        <v>1</v>
      </c>
      <c r="L398" s="2">
        <f t="shared" si="20"/>
        <v>1.0499999999999998</v>
      </c>
      <c r="M398" s="1">
        <v>1</v>
      </c>
      <c r="N398" s="2">
        <v>1.0499999999999998</v>
      </c>
      <c r="O398" s="1" t="s">
        <v>1746</v>
      </c>
    </row>
    <row r="399" spans="1:15" x14ac:dyDescent="0.25">
      <c r="A399" s="1">
        <v>398</v>
      </c>
      <c r="B399" s="1" t="s">
        <v>288</v>
      </c>
      <c r="C399" s="10">
        <v>44994</v>
      </c>
      <c r="D399" s="22">
        <v>0</v>
      </c>
      <c r="E399" s="1" t="s">
        <v>213</v>
      </c>
      <c r="F399" s="15">
        <v>24</v>
      </c>
      <c r="G399" s="2">
        <v>3.38</v>
      </c>
      <c r="H399" s="3">
        <v>7.12</v>
      </c>
      <c r="I399" s="2">
        <v>2.29</v>
      </c>
      <c r="J399" s="2">
        <f t="shared" si="19"/>
        <v>1.0899999999999999</v>
      </c>
      <c r="K399" s="1">
        <v>1</v>
      </c>
      <c r="L399" s="2">
        <f t="shared" si="20"/>
        <v>1.0899999999999999</v>
      </c>
      <c r="M399" s="1">
        <v>1</v>
      </c>
      <c r="N399" s="2">
        <v>1.0899999999999999</v>
      </c>
      <c r="O399" s="1" t="s">
        <v>1746</v>
      </c>
    </row>
    <row r="400" spans="1:15" x14ac:dyDescent="0.25">
      <c r="A400" s="1">
        <v>399</v>
      </c>
      <c r="B400" s="1" t="s">
        <v>288</v>
      </c>
      <c r="C400" s="10">
        <v>44995</v>
      </c>
      <c r="D400" s="22">
        <v>0</v>
      </c>
      <c r="E400" s="1" t="s">
        <v>213</v>
      </c>
      <c r="F400" s="15">
        <v>24</v>
      </c>
      <c r="G400" s="2">
        <v>3.18</v>
      </c>
      <c r="H400" s="3">
        <v>6.46</v>
      </c>
      <c r="I400" s="2">
        <v>2.29</v>
      </c>
      <c r="J400" s="2">
        <f t="shared" si="19"/>
        <v>0.89000000000000012</v>
      </c>
      <c r="K400" s="1">
        <v>1</v>
      </c>
      <c r="L400" s="2">
        <f t="shared" si="20"/>
        <v>0.89000000000000012</v>
      </c>
      <c r="M400" s="1">
        <v>1</v>
      </c>
      <c r="N400" s="2">
        <v>0.89000000000000012</v>
      </c>
      <c r="O400" s="1" t="s">
        <v>1746</v>
      </c>
    </row>
    <row r="401" spans="1:15" x14ac:dyDescent="0.25">
      <c r="A401" s="1">
        <v>400</v>
      </c>
      <c r="B401" s="1" t="s">
        <v>288</v>
      </c>
      <c r="C401" s="10">
        <v>44996</v>
      </c>
      <c r="D401" s="22">
        <v>0</v>
      </c>
      <c r="E401" s="1" t="s">
        <v>213</v>
      </c>
      <c r="F401" s="15">
        <v>24</v>
      </c>
      <c r="G401" s="2">
        <v>2.84</v>
      </c>
      <c r="H401" s="3">
        <v>5.75</v>
      </c>
      <c r="I401" s="2">
        <v>2.2599999999999998</v>
      </c>
      <c r="J401" s="2">
        <f t="shared" si="19"/>
        <v>0.58000000000000007</v>
      </c>
      <c r="K401" s="1">
        <v>1</v>
      </c>
      <c r="L401" s="2">
        <f t="shared" si="20"/>
        <v>0.58000000000000007</v>
      </c>
      <c r="M401" s="1">
        <v>1</v>
      </c>
      <c r="N401" s="2">
        <v>0.58000000000000007</v>
      </c>
      <c r="O401" s="1" t="s">
        <v>1746</v>
      </c>
    </row>
    <row r="402" spans="1:15" ht="33" x14ac:dyDescent="0.25">
      <c r="A402" s="1">
        <v>401</v>
      </c>
      <c r="B402" s="1" t="s">
        <v>288</v>
      </c>
      <c r="C402" s="10">
        <v>44997</v>
      </c>
      <c r="D402" s="22">
        <v>0</v>
      </c>
      <c r="E402" s="11" t="s">
        <v>4277</v>
      </c>
      <c r="F402" s="15">
        <v>19.5</v>
      </c>
      <c r="G402" s="2">
        <v>3.16</v>
      </c>
      <c r="H402" s="3">
        <v>6.61</v>
      </c>
      <c r="I402" s="2">
        <v>1.8</v>
      </c>
      <c r="J402" s="2">
        <f t="shared" si="19"/>
        <v>1.36</v>
      </c>
      <c r="K402" s="1">
        <v>1</v>
      </c>
      <c r="L402" s="2">
        <f t="shared" si="20"/>
        <v>1.36</v>
      </c>
      <c r="M402" s="1">
        <v>1</v>
      </c>
      <c r="N402" s="2">
        <v>1.36</v>
      </c>
      <c r="O402" s="1" t="s">
        <v>1746</v>
      </c>
    </row>
    <row r="403" spans="1:15" x14ac:dyDescent="0.25">
      <c r="A403" s="1">
        <v>402</v>
      </c>
      <c r="B403" s="1" t="s">
        <v>288</v>
      </c>
      <c r="C403" s="10">
        <v>44998</v>
      </c>
      <c r="D403" s="22">
        <v>0</v>
      </c>
      <c r="E403" s="1" t="s">
        <v>213</v>
      </c>
      <c r="F403" s="15">
        <v>24</v>
      </c>
      <c r="G403" s="2">
        <v>3.48</v>
      </c>
      <c r="H403" s="3">
        <v>7.22</v>
      </c>
      <c r="I403" s="2">
        <v>2.29</v>
      </c>
      <c r="J403" s="2">
        <f t="shared" si="19"/>
        <v>1.19</v>
      </c>
      <c r="K403" s="1">
        <v>1</v>
      </c>
      <c r="L403" s="2">
        <f t="shared" si="20"/>
        <v>1.19</v>
      </c>
      <c r="M403" s="1">
        <v>1</v>
      </c>
      <c r="N403" s="2">
        <v>1.19</v>
      </c>
      <c r="O403" s="1" t="s">
        <v>1746</v>
      </c>
    </row>
    <row r="404" spans="1:15" x14ac:dyDescent="0.25">
      <c r="A404" s="1">
        <v>403</v>
      </c>
      <c r="B404" s="1" t="s">
        <v>288</v>
      </c>
      <c r="C404" s="10">
        <v>44999</v>
      </c>
      <c r="D404" s="22">
        <v>0</v>
      </c>
      <c r="E404" s="1" t="s">
        <v>213</v>
      </c>
      <c r="F404" s="15">
        <v>24</v>
      </c>
      <c r="G404" s="2">
        <v>3.41</v>
      </c>
      <c r="H404" s="3">
        <v>6.83</v>
      </c>
      <c r="I404" s="2">
        <v>2.29</v>
      </c>
      <c r="J404" s="2">
        <f t="shared" si="19"/>
        <v>1.1200000000000001</v>
      </c>
      <c r="K404" s="1">
        <v>1</v>
      </c>
      <c r="L404" s="2">
        <f t="shared" si="20"/>
        <v>1.1200000000000001</v>
      </c>
      <c r="M404" s="1">
        <v>1</v>
      </c>
      <c r="N404" s="2">
        <v>1.1200000000000001</v>
      </c>
      <c r="O404" s="1" t="s">
        <v>1746</v>
      </c>
    </row>
    <row r="405" spans="1:15" x14ac:dyDescent="0.25">
      <c r="A405" s="1">
        <v>404</v>
      </c>
      <c r="B405" s="1" t="s">
        <v>288</v>
      </c>
      <c r="C405" s="10">
        <v>45000</v>
      </c>
      <c r="D405" s="22">
        <v>0</v>
      </c>
      <c r="E405" s="1" t="s">
        <v>213</v>
      </c>
      <c r="F405" s="15">
        <v>24</v>
      </c>
      <c r="G405" s="2">
        <v>3.36</v>
      </c>
      <c r="H405" s="3">
        <v>6.95</v>
      </c>
      <c r="I405" s="2">
        <v>2.27</v>
      </c>
      <c r="J405" s="2">
        <f t="shared" si="19"/>
        <v>1.0899999999999999</v>
      </c>
      <c r="K405" s="1">
        <v>1</v>
      </c>
      <c r="L405" s="2">
        <f t="shared" si="20"/>
        <v>1.0899999999999999</v>
      </c>
      <c r="M405" s="1">
        <v>1</v>
      </c>
      <c r="N405" s="2">
        <v>1.0899999999999999</v>
      </c>
      <c r="O405" s="1" t="s">
        <v>1746</v>
      </c>
    </row>
    <row r="406" spans="1:15" x14ac:dyDescent="0.25">
      <c r="A406" s="1">
        <v>405</v>
      </c>
      <c r="B406" s="1" t="s">
        <v>288</v>
      </c>
      <c r="C406" s="10">
        <v>45001</v>
      </c>
      <c r="D406" s="22">
        <v>0</v>
      </c>
      <c r="E406" s="1" t="s">
        <v>213</v>
      </c>
      <c r="F406" s="15">
        <v>24</v>
      </c>
      <c r="G406" s="2">
        <v>3.35</v>
      </c>
      <c r="H406" s="3">
        <v>6.61</v>
      </c>
      <c r="I406" s="2">
        <v>2.2799999999999998</v>
      </c>
      <c r="J406" s="2">
        <f t="shared" si="19"/>
        <v>1.0700000000000003</v>
      </c>
      <c r="K406" s="1">
        <v>1</v>
      </c>
      <c r="L406" s="2">
        <f t="shared" si="20"/>
        <v>1.0700000000000003</v>
      </c>
      <c r="M406" s="1">
        <v>1</v>
      </c>
      <c r="N406" s="2">
        <v>1.0700000000000003</v>
      </c>
      <c r="O406" s="1" t="s">
        <v>1746</v>
      </c>
    </row>
    <row r="407" spans="1:15" x14ac:dyDescent="0.25">
      <c r="A407" s="1">
        <v>406</v>
      </c>
      <c r="B407" s="1" t="s">
        <v>288</v>
      </c>
      <c r="C407" s="10">
        <v>45002</v>
      </c>
      <c r="D407" s="22">
        <v>0</v>
      </c>
      <c r="E407" s="1" t="s">
        <v>213</v>
      </c>
      <c r="F407" s="15">
        <v>24</v>
      </c>
      <c r="G407" s="2">
        <v>3.36</v>
      </c>
      <c r="H407" s="3">
        <v>6.77</v>
      </c>
      <c r="I407" s="2">
        <v>2.27</v>
      </c>
      <c r="J407" s="2">
        <f t="shared" si="19"/>
        <v>1.0899999999999999</v>
      </c>
      <c r="K407" s="1">
        <v>1</v>
      </c>
      <c r="L407" s="2">
        <f t="shared" si="20"/>
        <v>1.0899999999999999</v>
      </c>
      <c r="M407" s="1">
        <v>1</v>
      </c>
      <c r="N407" s="2">
        <v>1.0899999999999999</v>
      </c>
      <c r="O407" s="1" t="s">
        <v>1746</v>
      </c>
    </row>
    <row r="408" spans="1:15" x14ac:dyDescent="0.25">
      <c r="A408" s="1">
        <v>407</v>
      </c>
      <c r="B408" s="1" t="s">
        <v>288</v>
      </c>
      <c r="C408" s="10">
        <v>45003</v>
      </c>
      <c r="D408" s="22">
        <v>0</v>
      </c>
      <c r="E408" s="1" t="s">
        <v>213</v>
      </c>
      <c r="F408" s="15">
        <v>24</v>
      </c>
      <c r="G408" s="2">
        <v>3.3</v>
      </c>
      <c r="H408" s="3">
        <v>6.43</v>
      </c>
      <c r="I408" s="2">
        <v>2.2200000000000002</v>
      </c>
      <c r="J408" s="2">
        <f t="shared" si="19"/>
        <v>1.0799999999999996</v>
      </c>
      <c r="K408" s="1">
        <v>1</v>
      </c>
      <c r="L408" s="2">
        <f t="shared" si="20"/>
        <v>1.0799999999999996</v>
      </c>
      <c r="M408" s="1">
        <v>1</v>
      </c>
      <c r="N408" s="2">
        <v>1.0799999999999996</v>
      </c>
      <c r="O408" s="1" t="s">
        <v>1746</v>
      </c>
    </row>
    <row r="409" spans="1:15" x14ac:dyDescent="0.25">
      <c r="A409" s="1">
        <v>408</v>
      </c>
      <c r="B409" s="1" t="s">
        <v>288</v>
      </c>
      <c r="C409" s="10">
        <v>45004</v>
      </c>
      <c r="D409" s="22">
        <v>0</v>
      </c>
      <c r="E409" s="1" t="s">
        <v>213</v>
      </c>
      <c r="F409" s="15">
        <v>24</v>
      </c>
      <c r="G409" s="2">
        <v>3.36</v>
      </c>
      <c r="H409" s="3">
        <v>6.61</v>
      </c>
      <c r="I409" s="2">
        <v>2.2400000000000002</v>
      </c>
      <c r="J409" s="2">
        <f t="shared" si="19"/>
        <v>1.1199999999999997</v>
      </c>
      <c r="K409" s="1">
        <v>1</v>
      </c>
      <c r="L409" s="2">
        <f t="shared" si="20"/>
        <v>1.1199999999999997</v>
      </c>
      <c r="M409" s="1">
        <v>1</v>
      </c>
      <c r="N409" s="2">
        <v>1.1199999999999997</v>
      </c>
      <c r="O409" s="1" t="s">
        <v>1746</v>
      </c>
    </row>
    <row r="410" spans="1:15" x14ac:dyDescent="0.25">
      <c r="A410" s="1">
        <v>409</v>
      </c>
      <c r="B410" s="1" t="s">
        <v>288</v>
      </c>
      <c r="C410" s="10">
        <v>45005</v>
      </c>
      <c r="D410" s="22">
        <v>0</v>
      </c>
      <c r="E410" s="1" t="s">
        <v>213</v>
      </c>
      <c r="F410" s="15">
        <v>24</v>
      </c>
      <c r="G410" s="2">
        <v>3.34</v>
      </c>
      <c r="H410" s="3">
        <v>6.61</v>
      </c>
      <c r="I410" s="2">
        <v>2.2400000000000002</v>
      </c>
      <c r="J410" s="2">
        <f t="shared" si="19"/>
        <v>1.0999999999999996</v>
      </c>
      <c r="K410" s="1">
        <v>1</v>
      </c>
      <c r="L410" s="2">
        <f t="shared" si="20"/>
        <v>1.0999999999999996</v>
      </c>
      <c r="M410" s="1">
        <v>1</v>
      </c>
      <c r="N410" s="2">
        <v>1.0999999999999996</v>
      </c>
      <c r="O410" s="1" t="s">
        <v>1746</v>
      </c>
    </row>
    <row r="411" spans="1:15" x14ac:dyDescent="0.25">
      <c r="A411" s="1">
        <v>410</v>
      </c>
      <c r="B411" s="1" t="s">
        <v>288</v>
      </c>
      <c r="C411" s="10">
        <v>45006</v>
      </c>
      <c r="D411" s="22">
        <v>0</v>
      </c>
      <c r="E411" s="1" t="s">
        <v>213</v>
      </c>
      <c r="F411" s="15">
        <v>24</v>
      </c>
      <c r="G411" s="2">
        <v>3.31</v>
      </c>
      <c r="H411" s="3">
        <v>6.36</v>
      </c>
      <c r="I411" s="2">
        <v>2.2200000000000002</v>
      </c>
      <c r="J411" s="2">
        <f t="shared" si="19"/>
        <v>1.0899999999999999</v>
      </c>
      <c r="K411" s="1">
        <v>1</v>
      </c>
      <c r="L411" s="2">
        <f t="shared" si="20"/>
        <v>1.0899999999999999</v>
      </c>
      <c r="M411" s="1">
        <v>1</v>
      </c>
      <c r="N411" s="2">
        <v>1.0899999999999999</v>
      </c>
      <c r="O411" s="1" t="s">
        <v>1746</v>
      </c>
    </row>
    <row r="412" spans="1:15" x14ac:dyDescent="0.25">
      <c r="A412" s="1">
        <v>411</v>
      </c>
      <c r="B412" s="1" t="s">
        <v>288</v>
      </c>
      <c r="C412" s="10">
        <v>45007</v>
      </c>
      <c r="D412" s="22">
        <v>0</v>
      </c>
      <c r="E412" s="1" t="s">
        <v>213</v>
      </c>
      <c r="F412" s="15">
        <v>24</v>
      </c>
      <c r="G412" s="2">
        <v>3.1</v>
      </c>
      <c r="H412" s="3">
        <v>6.45</v>
      </c>
      <c r="I412" s="2">
        <v>2.1800000000000002</v>
      </c>
      <c r="J412" s="2">
        <f t="shared" si="19"/>
        <v>0.91999999999999993</v>
      </c>
      <c r="K412" s="1">
        <v>1</v>
      </c>
      <c r="L412" s="2">
        <f t="shared" si="20"/>
        <v>0.91999999999999993</v>
      </c>
      <c r="M412" s="1">
        <v>1</v>
      </c>
      <c r="N412" s="2">
        <v>0.91999999999999993</v>
      </c>
      <c r="O412" s="1" t="s">
        <v>1746</v>
      </c>
    </row>
    <row r="413" spans="1:15" x14ac:dyDescent="0.25">
      <c r="A413" s="1">
        <v>412</v>
      </c>
      <c r="B413" s="1" t="s">
        <v>288</v>
      </c>
      <c r="C413" s="10">
        <v>45008</v>
      </c>
      <c r="D413" s="22">
        <v>0</v>
      </c>
      <c r="E413" s="1" t="s">
        <v>278</v>
      </c>
      <c r="F413" s="15">
        <v>1</v>
      </c>
      <c r="G413" s="2">
        <v>1.01</v>
      </c>
      <c r="H413" s="3">
        <v>1.62</v>
      </c>
      <c r="I413" s="2">
        <v>0.09</v>
      </c>
      <c r="J413" s="2">
        <f t="shared" si="19"/>
        <v>0.92</v>
      </c>
      <c r="K413" s="1">
        <v>1</v>
      </c>
      <c r="L413" s="2">
        <f t="shared" si="20"/>
        <v>0.92</v>
      </c>
      <c r="M413" s="1">
        <v>2</v>
      </c>
      <c r="N413" s="2">
        <v>1.7</v>
      </c>
      <c r="O413" s="1" t="s">
        <v>1746</v>
      </c>
    </row>
    <row r="414" spans="1:15" x14ac:dyDescent="0.25">
      <c r="A414" s="1">
        <v>413</v>
      </c>
      <c r="B414" s="1" t="s">
        <v>288</v>
      </c>
      <c r="C414" s="10">
        <v>45010</v>
      </c>
      <c r="D414" s="22">
        <v>0</v>
      </c>
      <c r="E414" s="1" t="s">
        <v>469</v>
      </c>
      <c r="F414" s="15">
        <v>14</v>
      </c>
      <c r="G414" s="2">
        <v>1.68</v>
      </c>
      <c r="H414" s="3">
        <v>3.11</v>
      </c>
      <c r="I414" s="2">
        <v>1.27</v>
      </c>
      <c r="J414" s="2">
        <f t="shared" ref="J414:J419" si="21">G414-I414</f>
        <v>0.40999999999999992</v>
      </c>
      <c r="K414" s="1">
        <v>1</v>
      </c>
      <c r="L414" s="2">
        <f t="shared" ref="L414:L419" si="22">(G414-I414-D414)*K414</f>
        <v>0.40999999999999992</v>
      </c>
      <c r="M414" s="1">
        <v>1</v>
      </c>
      <c r="N414" s="2">
        <v>0.40999999999999992</v>
      </c>
      <c r="O414" s="1" t="s">
        <v>1746</v>
      </c>
    </row>
    <row r="415" spans="1:15" ht="33" x14ac:dyDescent="0.25">
      <c r="A415" s="1">
        <v>414</v>
      </c>
      <c r="B415" s="1" t="s">
        <v>288</v>
      </c>
      <c r="C415" s="10">
        <v>45011</v>
      </c>
      <c r="D415" s="22">
        <v>0</v>
      </c>
      <c r="E415" s="11" t="s">
        <v>475</v>
      </c>
      <c r="F415" s="15">
        <v>10</v>
      </c>
      <c r="G415" s="2">
        <v>1.58</v>
      </c>
      <c r="H415" s="3">
        <v>2.59</v>
      </c>
      <c r="I415" s="2">
        <v>0.9</v>
      </c>
      <c r="J415" s="2">
        <f t="shared" si="21"/>
        <v>0.68</v>
      </c>
      <c r="K415" s="1">
        <v>1</v>
      </c>
      <c r="L415" s="2">
        <f t="shared" si="22"/>
        <v>0.68</v>
      </c>
      <c r="M415" s="1">
        <v>1</v>
      </c>
      <c r="N415" s="2">
        <v>0.68</v>
      </c>
      <c r="O415" s="1" t="s">
        <v>1746</v>
      </c>
    </row>
    <row r="416" spans="1:15" x14ac:dyDescent="0.25">
      <c r="A416" s="1">
        <v>415</v>
      </c>
      <c r="B416" s="1" t="s">
        <v>288</v>
      </c>
      <c r="C416" s="10">
        <v>45012</v>
      </c>
      <c r="D416" s="22">
        <v>0</v>
      </c>
      <c r="E416" s="1" t="s">
        <v>4249</v>
      </c>
      <c r="F416" s="15">
        <v>1</v>
      </c>
      <c r="G416" s="2">
        <v>2.65</v>
      </c>
      <c r="H416" s="3">
        <v>6.94</v>
      </c>
      <c r="I416" s="2">
        <v>0.09</v>
      </c>
      <c r="J416" s="2">
        <f t="shared" si="21"/>
        <v>2.56</v>
      </c>
      <c r="K416" s="1">
        <v>3</v>
      </c>
      <c r="L416" s="2">
        <f t="shared" si="22"/>
        <v>7.68</v>
      </c>
      <c r="M416" s="1">
        <v>4</v>
      </c>
      <c r="N416" s="2">
        <v>8.1</v>
      </c>
      <c r="O416" s="1" t="s">
        <v>1746</v>
      </c>
    </row>
    <row r="417" spans="1:15" x14ac:dyDescent="0.25">
      <c r="A417" s="1">
        <v>416</v>
      </c>
      <c r="B417" s="1" t="s">
        <v>288</v>
      </c>
      <c r="C417" s="10">
        <v>45022</v>
      </c>
      <c r="D417" s="22">
        <v>0</v>
      </c>
      <c r="E417" s="1" t="s">
        <v>524</v>
      </c>
      <c r="F417" s="15">
        <v>7</v>
      </c>
      <c r="G417" s="2">
        <v>1.45</v>
      </c>
      <c r="H417" s="3">
        <v>2.14</v>
      </c>
      <c r="I417" s="2">
        <v>0.63</v>
      </c>
      <c r="J417" s="2">
        <f t="shared" si="21"/>
        <v>0.82</v>
      </c>
      <c r="K417" s="1">
        <v>1</v>
      </c>
      <c r="L417" s="2">
        <f t="shared" si="22"/>
        <v>0.82</v>
      </c>
      <c r="M417" s="1">
        <v>2</v>
      </c>
      <c r="N417" s="2">
        <f>0.27+0.87</f>
        <v>1.1400000000000001</v>
      </c>
      <c r="O417" s="1" t="s">
        <v>1746</v>
      </c>
    </row>
    <row r="418" spans="1:15" x14ac:dyDescent="0.25">
      <c r="A418" s="1">
        <v>417</v>
      </c>
      <c r="B418" s="1" t="s">
        <v>288</v>
      </c>
      <c r="C418" s="10">
        <v>45024</v>
      </c>
      <c r="D418" s="22">
        <v>0</v>
      </c>
      <c r="E418" s="1" t="s">
        <v>528</v>
      </c>
      <c r="F418" s="15">
        <v>8</v>
      </c>
      <c r="G418" s="2">
        <v>2.06</v>
      </c>
      <c r="H418" s="3">
        <v>3.86</v>
      </c>
      <c r="I418" s="2">
        <v>0.72</v>
      </c>
      <c r="J418" s="2">
        <f t="shared" si="21"/>
        <v>1.34</v>
      </c>
      <c r="K418" s="1">
        <v>5</v>
      </c>
      <c r="L418" s="2">
        <f t="shared" si="22"/>
        <v>6.7</v>
      </c>
      <c r="M418" s="1">
        <v>23</v>
      </c>
      <c r="N418" s="2">
        <v>39.1</v>
      </c>
      <c r="O418" s="1" t="s">
        <v>1746</v>
      </c>
    </row>
    <row r="419" spans="1:15" x14ac:dyDescent="0.25">
      <c r="A419" s="1">
        <v>418</v>
      </c>
      <c r="B419" s="1" t="s">
        <v>537</v>
      </c>
      <c r="C419" s="10">
        <v>45027</v>
      </c>
      <c r="D419" s="22">
        <v>0</v>
      </c>
      <c r="E419" s="1" t="s">
        <v>538</v>
      </c>
      <c r="F419" s="15">
        <v>7.5</v>
      </c>
      <c r="G419" s="2">
        <v>1.07</v>
      </c>
      <c r="H419" s="3">
        <v>1.22</v>
      </c>
      <c r="I419" s="2">
        <v>0.63</v>
      </c>
      <c r="J419" s="2">
        <f t="shared" si="21"/>
        <v>0.44000000000000006</v>
      </c>
      <c r="K419" s="1">
        <v>5</v>
      </c>
      <c r="L419" s="2">
        <f t="shared" si="22"/>
        <v>2.2000000000000002</v>
      </c>
      <c r="M419" s="1">
        <v>20</v>
      </c>
      <c r="N419" s="2">
        <v>12.2</v>
      </c>
      <c r="O419" s="1" t="s">
        <v>1746</v>
      </c>
    </row>
  </sheetData>
  <phoneticPr fontId="7" type="noConversion"/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/>
  <dimension ref="A1:P284"/>
  <sheetViews>
    <sheetView zoomScaleNormal="100" workbookViewId="0">
      <pane xSplit="3" ySplit="1" topLeftCell="D275" activePane="bottomRight" state="frozen"/>
      <selection activeCell="F19" sqref="F19"/>
      <selection pane="topRight" activeCell="F19" sqref="F19"/>
      <selection pane="bottomLeft" activeCell="F19" sqref="F19"/>
      <selection pane="bottomRight" activeCell="K288" sqref="K288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5.453125" style="16" customWidth="1"/>
    <col min="15" max="15" width="15.453125" style="5" customWidth="1"/>
    <col min="16" max="16" width="10.6328125" style="5" customWidth="1"/>
    <col min="17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8" t="s">
        <v>3194</v>
      </c>
      <c r="K1" s="11" t="s">
        <v>18</v>
      </c>
      <c r="L1" s="6" t="s">
        <v>19</v>
      </c>
      <c r="M1" s="6" t="s">
        <v>18</v>
      </c>
      <c r="N1" s="72" t="s">
        <v>211</v>
      </c>
      <c r="O1" s="15" t="s">
        <v>22</v>
      </c>
    </row>
    <row r="2" spans="1:15" x14ac:dyDescent="0.25">
      <c r="A2" s="1">
        <v>1</v>
      </c>
      <c r="B2" s="1" t="s">
        <v>1698</v>
      </c>
      <c r="C2" s="10">
        <v>44630</v>
      </c>
      <c r="D2" s="22">
        <v>0</v>
      </c>
      <c r="E2" s="17" t="s">
        <v>2740</v>
      </c>
      <c r="F2" s="15">
        <v>10</v>
      </c>
      <c r="G2" s="2">
        <v>0.93</v>
      </c>
      <c r="H2" s="3">
        <v>7</v>
      </c>
      <c r="I2" s="2">
        <v>0.77</v>
      </c>
      <c r="J2" s="2">
        <f t="shared" ref="J2:J65" si="0">G2-I2</f>
        <v>0.16000000000000003</v>
      </c>
      <c r="K2" s="1">
        <v>1</v>
      </c>
      <c r="L2" s="2">
        <f>(G2-I2-D2)*K2</f>
        <v>0.16000000000000003</v>
      </c>
      <c r="M2" s="1">
        <v>1</v>
      </c>
      <c r="N2" s="2">
        <v>0.16</v>
      </c>
      <c r="O2" s="1" t="s">
        <v>1746</v>
      </c>
    </row>
    <row r="3" spans="1:15" x14ac:dyDescent="0.25">
      <c r="A3" s="1">
        <v>2</v>
      </c>
      <c r="B3" s="1" t="s">
        <v>1698</v>
      </c>
      <c r="C3" s="10">
        <v>44631</v>
      </c>
      <c r="D3" s="22">
        <v>0</v>
      </c>
      <c r="E3" s="17" t="s">
        <v>4208</v>
      </c>
      <c r="F3" s="15">
        <v>21.5</v>
      </c>
      <c r="G3" s="2">
        <v>1.57</v>
      </c>
      <c r="H3" s="3">
        <v>6</v>
      </c>
      <c r="I3" s="2">
        <v>0.75</v>
      </c>
      <c r="J3" s="2">
        <f t="shared" si="0"/>
        <v>0.82000000000000006</v>
      </c>
      <c r="K3" s="1">
        <v>1</v>
      </c>
      <c r="L3" s="2">
        <f t="shared" ref="L3:L66" si="1">(G3-I3-D3)*K3</f>
        <v>0.82000000000000006</v>
      </c>
      <c r="M3" s="1">
        <v>1</v>
      </c>
      <c r="N3" s="2">
        <v>0.82</v>
      </c>
      <c r="O3" s="1" t="s">
        <v>1746</v>
      </c>
    </row>
    <row r="4" spans="1:15" x14ac:dyDescent="0.25">
      <c r="A4" s="1">
        <v>3</v>
      </c>
      <c r="B4" s="1" t="s">
        <v>291</v>
      </c>
      <c r="C4" s="10">
        <v>44631</v>
      </c>
      <c r="D4" s="22">
        <v>0</v>
      </c>
      <c r="E4" s="17" t="s">
        <v>4257</v>
      </c>
      <c r="F4" s="15">
        <v>20</v>
      </c>
      <c r="G4" s="2">
        <v>2.15</v>
      </c>
      <c r="H4" s="3">
        <v>13</v>
      </c>
      <c r="I4" s="2">
        <v>0.87</v>
      </c>
      <c r="J4" s="2">
        <f t="shared" si="0"/>
        <v>1.2799999999999998</v>
      </c>
      <c r="K4" s="1">
        <v>1</v>
      </c>
      <c r="L4" s="2">
        <f t="shared" si="1"/>
        <v>1.2799999999999998</v>
      </c>
      <c r="M4" s="1">
        <v>1</v>
      </c>
      <c r="N4" s="2">
        <v>1.28</v>
      </c>
      <c r="O4" s="1" t="s">
        <v>1746</v>
      </c>
    </row>
    <row r="5" spans="1:15" x14ac:dyDescent="0.25">
      <c r="A5" s="1">
        <v>4</v>
      </c>
      <c r="B5" s="1" t="s">
        <v>1698</v>
      </c>
      <c r="C5" s="10">
        <v>44632</v>
      </c>
      <c r="D5" s="22">
        <v>0</v>
      </c>
      <c r="E5" s="17" t="s">
        <v>4207</v>
      </c>
      <c r="F5" s="15">
        <v>24</v>
      </c>
      <c r="G5" s="2">
        <v>1.76</v>
      </c>
      <c r="H5" s="3">
        <v>2</v>
      </c>
      <c r="I5" s="2">
        <v>1.24</v>
      </c>
      <c r="J5" s="2">
        <f t="shared" si="0"/>
        <v>0.52</v>
      </c>
      <c r="K5" s="1">
        <v>1</v>
      </c>
      <c r="L5" s="2">
        <f t="shared" si="1"/>
        <v>0.52</v>
      </c>
      <c r="M5" s="1">
        <v>1</v>
      </c>
      <c r="N5" s="2">
        <v>0.52</v>
      </c>
      <c r="O5" s="1" t="s">
        <v>1746</v>
      </c>
    </row>
    <row r="6" spans="1:15" x14ac:dyDescent="0.25">
      <c r="A6" s="1">
        <v>5</v>
      </c>
      <c r="B6" s="1" t="s">
        <v>291</v>
      </c>
      <c r="C6" s="10">
        <v>44632</v>
      </c>
      <c r="D6" s="22">
        <v>0</v>
      </c>
      <c r="E6" s="17" t="s">
        <v>4284</v>
      </c>
      <c r="F6" s="15">
        <v>13</v>
      </c>
      <c r="G6" s="2">
        <v>1.46</v>
      </c>
      <c r="H6" s="3">
        <v>6</v>
      </c>
      <c r="I6" s="2">
        <v>0.66</v>
      </c>
      <c r="J6" s="2">
        <f t="shared" si="0"/>
        <v>0.79999999999999993</v>
      </c>
      <c r="K6" s="1">
        <v>5</v>
      </c>
      <c r="L6" s="2">
        <f t="shared" si="1"/>
        <v>3.9999999999999996</v>
      </c>
      <c r="M6" s="1">
        <v>15</v>
      </c>
      <c r="N6" s="2">
        <f>M6*J6</f>
        <v>11.999999999999998</v>
      </c>
      <c r="O6" s="1" t="s">
        <v>1746</v>
      </c>
    </row>
    <row r="7" spans="1:15" x14ac:dyDescent="0.25">
      <c r="A7" s="1">
        <v>6</v>
      </c>
      <c r="B7" s="1" t="s">
        <v>293</v>
      </c>
      <c r="C7" s="10">
        <v>44632</v>
      </c>
      <c r="D7" s="22">
        <v>0</v>
      </c>
      <c r="E7" s="1" t="s">
        <v>1055</v>
      </c>
      <c r="F7" s="15">
        <v>11</v>
      </c>
      <c r="G7" s="2">
        <v>1.2</v>
      </c>
      <c r="H7" s="3">
        <v>3</v>
      </c>
      <c r="I7" s="2">
        <v>0.63</v>
      </c>
      <c r="J7" s="2">
        <f t="shared" si="0"/>
        <v>0.56999999999999995</v>
      </c>
      <c r="K7" s="1">
        <v>1</v>
      </c>
      <c r="L7" s="2">
        <f t="shared" si="1"/>
        <v>0.56999999999999995</v>
      </c>
      <c r="M7" s="1">
        <v>1</v>
      </c>
      <c r="N7" s="2">
        <v>0.56999999999999995</v>
      </c>
      <c r="O7" s="1" t="s">
        <v>1746</v>
      </c>
    </row>
    <row r="8" spans="1:15" x14ac:dyDescent="0.25">
      <c r="A8" s="1">
        <v>7</v>
      </c>
      <c r="B8" s="1" t="s">
        <v>1698</v>
      </c>
      <c r="C8" s="10">
        <v>44633</v>
      </c>
      <c r="D8" s="22">
        <v>0</v>
      </c>
      <c r="E8" s="17" t="s">
        <v>4207</v>
      </c>
      <c r="F8" s="6">
        <v>24</v>
      </c>
      <c r="G8" s="2">
        <v>1.69</v>
      </c>
      <c r="H8" s="3">
        <v>2</v>
      </c>
      <c r="I8" s="2">
        <v>1.37</v>
      </c>
      <c r="J8" s="2">
        <f t="shared" si="0"/>
        <v>0.31999999999999984</v>
      </c>
      <c r="K8" s="1">
        <v>1</v>
      </c>
      <c r="L8" s="2">
        <f t="shared" si="1"/>
        <v>0.31999999999999984</v>
      </c>
      <c r="M8" s="1">
        <v>1</v>
      </c>
      <c r="N8" s="2">
        <v>0.32</v>
      </c>
      <c r="O8" s="1" t="s">
        <v>1746</v>
      </c>
    </row>
    <row r="9" spans="1:15" x14ac:dyDescent="0.25">
      <c r="A9" s="1">
        <v>8</v>
      </c>
      <c r="B9" s="1" t="s">
        <v>293</v>
      </c>
      <c r="C9" s="10">
        <v>44633</v>
      </c>
      <c r="D9" s="22">
        <v>0</v>
      </c>
      <c r="E9" s="17" t="s">
        <v>4207</v>
      </c>
      <c r="F9" s="15">
        <v>24</v>
      </c>
      <c r="G9" s="2">
        <v>1.79</v>
      </c>
      <c r="H9" s="3">
        <v>9</v>
      </c>
      <c r="I9" s="2">
        <v>1.36</v>
      </c>
      <c r="J9" s="2">
        <f t="shared" si="0"/>
        <v>0.42999999999999994</v>
      </c>
      <c r="K9" s="1">
        <v>1</v>
      </c>
      <c r="L9" s="2">
        <f t="shared" si="1"/>
        <v>0.42999999999999994</v>
      </c>
      <c r="M9" s="1">
        <v>1</v>
      </c>
      <c r="N9" s="2">
        <v>0.43</v>
      </c>
      <c r="O9" s="1" t="s">
        <v>1746</v>
      </c>
    </row>
    <row r="10" spans="1:15" x14ac:dyDescent="0.25">
      <c r="A10" s="1">
        <v>9</v>
      </c>
      <c r="B10" s="1" t="s">
        <v>1698</v>
      </c>
      <c r="C10" s="10">
        <v>44634</v>
      </c>
      <c r="D10" s="22">
        <v>0</v>
      </c>
      <c r="E10" s="17" t="s">
        <v>4207</v>
      </c>
      <c r="F10" s="15">
        <v>24</v>
      </c>
      <c r="G10" s="2">
        <v>1.76</v>
      </c>
      <c r="H10" s="3">
        <v>2</v>
      </c>
      <c r="I10" s="2">
        <v>1.37</v>
      </c>
      <c r="J10" s="2">
        <f t="shared" si="0"/>
        <v>0.3899999999999999</v>
      </c>
      <c r="K10" s="1">
        <v>1</v>
      </c>
      <c r="L10" s="2">
        <f t="shared" si="1"/>
        <v>0.3899999999999999</v>
      </c>
      <c r="M10" s="1">
        <v>1</v>
      </c>
      <c r="N10" s="2">
        <v>0.39</v>
      </c>
      <c r="O10" s="1" t="s">
        <v>1746</v>
      </c>
    </row>
    <row r="11" spans="1:15" x14ac:dyDescent="0.25">
      <c r="A11" s="1">
        <v>10</v>
      </c>
      <c r="B11" s="1" t="s">
        <v>293</v>
      </c>
      <c r="C11" s="10">
        <v>44634</v>
      </c>
      <c r="D11" s="22">
        <v>0</v>
      </c>
      <c r="E11" s="17" t="s">
        <v>4207</v>
      </c>
      <c r="F11" s="15">
        <v>24</v>
      </c>
      <c r="G11" s="2">
        <v>2.0299999999999998</v>
      </c>
      <c r="H11" s="3">
        <v>8</v>
      </c>
      <c r="I11" s="2">
        <v>1.36</v>
      </c>
      <c r="J11" s="2">
        <f t="shared" si="0"/>
        <v>0.66999999999999971</v>
      </c>
      <c r="K11" s="1">
        <v>1</v>
      </c>
      <c r="L11" s="2">
        <f t="shared" si="1"/>
        <v>0.66999999999999971</v>
      </c>
      <c r="M11" s="1">
        <v>1</v>
      </c>
      <c r="N11" s="2">
        <v>0.67</v>
      </c>
      <c r="O11" s="1" t="s">
        <v>1746</v>
      </c>
    </row>
    <row r="12" spans="1:15" x14ac:dyDescent="0.25">
      <c r="A12" s="1">
        <v>11</v>
      </c>
      <c r="B12" s="1" t="s">
        <v>1698</v>
      </c>
      <c r="C12" s="10">
        <v>44635</v>
      </c>
      <c r="D12" s="22">
        <v>0</v>
      </c>
      <c r="E12" s="17" t="s">
        <v>4207</v>
      </c>
      <c r="F12" s="15">
        <v>24</v>
      </c>
      <c r="G12" s="2">
        <v>1.63</v>
      </c>
      <c r="H12" s="3">
        <v>2</v>
      </c>
      <c r="I12" s="2">
        <v>1.25</v>
      </c>
      <c r="J12" s="2">
        <f t="shared" si="0"/>
        <v>0.37999999999999989</v>
      </c>
      <c r="K12" s="1">
        <v>1</v>
      </c>
      <c r="L12" s="2">
        <f t="shared" si="1"/>
        <v>0.37999999999999989</v>
      </c>
      <c r="M12" s="1">
        <v>1</v>
      </c>
      <c r="N12" s="2">
        <v>0.38</v>
      </c>
      <c r="O12" s="1" t="s">
        <v>1746</v>
      </c>
    </row>
    <row r="13" spans="1:15" x14ac:dyDescent="0.25">
      <c r="A13" s="1">
        <v>12</v>
      </c>
      <c r="B13" s="1" t="s">
        <v>293</v>
      </c>
      <c r="C13" s="10">
        <v>44635</v>
      </c>
      <c r="D13" s="22">
        <v>0</v>
      </c>
      <c r="E13" s="17" t="s">
        <v>4207</v>
      </c>
      <c r="F13" s="15">
        <v>24</v>
      </c>
      <c r="G13" s="2">
        <v>2.12</v>
      </c>
      <c r="H13" s="3">
        <v>6</v>
      </c>
      <c r="I13" s="2">
        <v>1.52</v>
      </c>
      <c r="J13" s="2">
        <f t="shared" si="0"/>
        <v>0.60000000000000009</v>
      </c>
      <c r="K13" s="1">
        <v>1</v>
      </c>
      <c r="L13" s="2">
        <f t="shared" si="1"/>
        <v>0.60000000000000009</v>
      </c>
      <c r="M13" s="1">
        <v>1</v>
      </c>
      <c r="N13" s="2">
        <v>0.6</v>
      </c>
      <c r="O13" s="1" t="s">
        <v>1746</v>
      </c>
    </row>
    <row r="14" spans="1:15" x14ac:dyDescent="0.25">
      <c r="A14" s="1">
        <v>13</v>
      </c>
      <c r="B14" s="1" t="s">
        <v>1698</v>
      </c>
      <c r="C14" s="10">
        <v>44636</v>
      </c>
      <c r="D14" s="22">
        <v>0</v>
      </c>
      <c r="E14" s="17" t="s">
        <v>4207</v>
      </c>
      <c r="F14" s="15">
        <v>24</v>
      </c>
      <c r="G14" s="2">
        <v>1.36</v>
      </c>
      <c r="H14" s="3">
        <v>2</v>
      </c>
      <c r="I14" s="2">
        <v>1</v>
      </c>
      <c r="J14" s="2">
        <f t="shared" si="0"/>
        <v>0.3600000000000001</v>
      </c>
      <c r="K14" s="1">
        <v>1</v>
      </c>
      <c r="L14" s="2">
        <f t="shared" si="1"/>
        <v>0.3600000000000001</v>
      </c>
      <c r="M14" s="1">
        <v>1</v>
      </c>
      <c r="N14" s="2">
        <v>0.36</v>
      </c>
      <c r="O14" s="1" t="s">
        <v>1746</v>
      </c>
    </row>
    <row r="15" spans="1:15" s="69" customFormat="1" x14ac:dyDescent="0.25">
      <c r="A15" s="1">
        <v>14</v>
      </c>
      <c r="B15" s="26" t="s">
        <v>293</v>
      </c>
      <c r="C15" s="66">
        <v>44636</v>
      </c>
      <c r="D15" s="79">
        <v>0</v>
      </c>
      <c r="E15" s="17" t="s">
        <v>4207</v>
      </c>
      <c r="F15" s="43">
        <v>24</v>
      </c>
      <c r="G15" s="67">
        <v>1.8</v>
      </c>
      <c r="H15" s="68">
        <v>5</v>
      </c>
      <c r="I15" s="67">
        <v>1.46</v>
      </c>
      <c r="J15" s="67">
        <f t="shared" si="0"/>
        <v>0.34000000000000008</v>
      </c>
      <c r="K15" s="26">
        <v>1</v>
      </c>
      <c r="L15" s="67">
        <f t="shared" si="1"/>
        <v>0.34000000000000008</v>
      </c>
      <c r="M15" s="26">
        <v>1</v>
      </c>
      <c r="N15" s="67">
        <v>0.34</v>
      </c>
      <c r="O15" s="26" t="s">
        <v>1746</v>
      </c>
    </row>
    <row r="16" spans="1:15" x14ac:dyDescent="0.25">
      <c r="A16" s="1">
        <v>15</v>
      </c>
      <c r="B16" s="1" t="s">
        <v>1698</v>
      </c>
      <c r="C16" s="10">
        <v>44637</v>
      </c>
      <c r="D16" s="22">
        <v>0</v>
      </c>
      <c r="E16" s="1" t="s">
        <v>4285</v>
      </c>
      <c r="F16" s="15">
        <v>14.3</v>
      </c>
      <c r="G16" s="2">
        <v>0.95</v>
      </c>
      <c r="H16" s="3">
        <v>1</v>
      </c>
      <c r="I16" s="2">
        <v>0.61</v>
      </c>
      <c r="J16" s="2">
        <f t="shared" si="0"/>
        <v>0.33999999999999997</v>
      </c>
      <c r="K16" s="1">
        <v>1</v>
      </c>
      <c r="L16" s="2">
        <f t="shared" si="1"/>
        <v>0.33999999999999997</v>
      </c>
      <c r="M16" s="1">
        <v>15</v>
      </c>
      <c r="N16" s="2">
        <v>6.1</v>
      </c>
      <c r="O16" s="1" t="s">
        <v>1746</v>
      </c>
    </row>
    <row r="17" spans="1:15" x14ac:dyDescent="0.25">
      <c r="A17" s="1">
        <v>16</v>
      </c>
      <c r="B17" s="1" t="s">
        <v>293</v>
      </c>
      <c r="C17" s="10">
        <v>44637</v>
      </c>
      <c r="D17" s="22">
        <v>0</v>
      </c>
      <c r="E17" s="1" t="s">
        <v>4285</v>
      </c>
      <c r="F17" s="15">
        <v>14.3</v>
      </c>
      <c r="G17" s="2">
        <v>1.37</v>
      </c>
      <c r="H17" s="3">
        <v>2</v>
      </c>
      <c r="I17" s="2">
        <v>0.76</v>
      </c>
      <c r="J17" s="2">
        <f t="shared" si="0"/>
        <v>0.6100000000000001</v>
      </c>
      <c r="K17" s="1">
        <v>1</v>
      </c>
      <c r="L17" s="2">
        <f t="shared" si="1"/>
        <v>0.6100000000000001</v>
      </c>
      <c r="M17" s="1">
        <v>15</v>
      </c>
      <c r="N17" s="2">
        <v>10.15</v>
      </c>
      <c r="O17" s="1" t="s">
        <v>1746</v>
      </c>
    </row>
    <row r="18" spans="1:15" x14ac:dyDescent="0.25">
      <c r="A18" s="1">
        <v>17</v>
      </c>
      <c r="B18" s="1" t="s">
        <v>511</v>
      </c>
      <c r="C18" s="10">
        <v>44683</v>
      </c>
      <c r="D18" s="22">
        <v>3.5</v>
      </c>
      <c r="E18" s="1" t="s">
        <v>1023</v>
      </c>
      <c r="F18" s="15">
        <v>6</v>
      </c>
      <c r="G18" s="2">
        <v>5.7</v>
      </c>
      <c r="H18" s="3">
        <v>8</v>
      </c>
      <c r="I18" s="2">
        <v>0.73</v>
      </c>
      <c r="J18" s="2">
        <f t="shared" si="0"/>
        <v>4.9700000000000006</v>
      </c>
      <c r="K18" s="1">
        <v>1</v>
      </c>
      <c r="L18" s="2">
        <f t="shared" si="1"/>
        <v>1.4700000000000006</v>
      </c>
      <c r="M18" s="1">
        <v>29</v>
      </c>
      <c r="N18" s="2">
        <v>154.20920000000001</v>
      </c>
      <c r="O18" s="1" t="s">
        <v>1746</v>
      </c>
    </row>
    <row r="19" spans="1:15" x14ac:dyDescent="0.25">
      <c r="A19" s="1">
        <v>18</v>
      </c>
      <c r="B19" s="1" t="s">
        <v>854</v>
      </c>
      <c r="C19" s="10">
        <v>44684</v>
      </c>
      <c r="D19" s="22">
        <v>4</v>
      </c>
      <c r="E19" s="1" t="s">
        <v>4286</v>
      </c>
      <c r="F19" s="15">
        <v>11.5</v>
      </c>
      <c r="G19" s="2">
        <v>7.4</v>
      </c>
      <c r="H19" s="3">
        <v>16.8</v>
      </c>
      <c r="I19" s="2">
        <v>1.51</v>
      </c>
      <c r="J19" s="2">
        <f t="shared" si="0"/>
        <v>5.8900000000000006</v>
      </c>
      <c r="K19" s="1">
        <v>1</v>
      </c>
      <c r="L19" s="2">
        <f t="shared" si="1"/>
        <v>1.8900000000000006</v>
      </c>
      <c r="M19" s="1">
        <v>28</v>
      </c>
      <c r="N19" s="2">
        <v>175.1437</v>
      </c>
      <c r="O19" s="1" t="s">
        <v>2742</v>
      </c>
    </row>
    <row r="20" spans="1:15" x14ac:dyDescent="0.25">
      <c r="A20" s="1">
        <v>19</v>
      </c>
      <c r="B20" s="1" t="s">
        <v>1698</v>
      </c>
      <c r="C20" s="10">
        <v>44691</v>
      </c>
      <c r="D20" s="22">
        <v>0</v>
      </c>
      <c r="E20" s="1" t="s">
        <v>2743</v>
      </c>
      <c r="F20" s="15">
        <v>13</v>
      </c>
      <c r="G20" s="2">
        <v>1.5</v>
      </c>
      <c r="H20" s="3">
        <v>6.9</v>
      </c>
      <c r="I20" s="2">
        <v>1.1299999999999999</v>
      </c>
      <c r="J20" s="2">
        <f t="shared" si="0"/>
        <v>0.37000000000000011</v>
      </c>
      <c r="K20" s="1">
        <v>5</v>
      </c>
      <c r="L20" s="2">
        <f t="shared" si="1"/>
        <v>1.8500000000000005</v>
      </c>
      <c r="M20" s="1">
        <v>21</v>
      </c>
      <c r="N20" s="2">
        <v>3.5245000000000002</v>
      </c>
      <c r="O20" s="1" t="s">
        <v>1746</v>
      </c>
    </row>
    <row r="21" spans="1:15" x14ac:dyDescent="0.25">
      <c r="A21" s="1">
        <v>20</v>
      </c>
      <c r="B21" s="26" t="s">
        <v>293</v>
      </c>
      <c r="C21" s="10">
        <v>44694</v>
      </c>
      <c r="D21" s="22">
        <v>0</v>
      </c>
      <c r="E21" s="1" t="s">
        <v>2283</v>
      </c>
      <c r="F21" s="15">
        <v>4.5</v>
      </c>
      <c r="G21" s="2">
        <v>1.17</v>
      </c>
      <c r="H21" s="3">
        <v>0.79</v>
      </c>
      <c r="I21" s="2">
        <v>0.68</v>
      </c>
      <c r="J21" s="2">
        <f t="shared" si="0"/>
        <v>0.48999999999999988</v>
      </c>
      <c r="K21" s="1">
        <v>2</v>
      </c>
      <c r="L21" s="2">
        <f t="shared" si="1"/>
        <v>0.97999999999999976</v>
      </c>
      <c r="M21" s="1">
        <f>C23-C21</f>
        <v>2</v>
      </c>
      <c r="N21" s="2">
        <v>1.3271999999999999</v>
      </c>
      <c r="O21" s="1" t="s">
        <v>1746</v>
      </c>
    </row>
    <row r="22" spans="1:15" x14ac:dyDescent="0.25">
      <c r="A22" s="1">
        <v>21</v>
      </c>
      <c r="B22" s="26" t="s">
        <v>291</v>
      </c>
      <c r="C22" s="10">
        <v>44694</v>
      </c>
      <c r="D22" s="22">
        <v>0</v>
      </c>
      <c r="E22" s="1" t="s">
        <v>2744</v>
      </c>
      <c r="F22" s="15">
        <v>7</v>
      </c>
      <c r="G22" s="2">
        <v>1.85</v>
      </c>
      <c r="H22" s="3">
        <v>7.73</v>
      </c>
      <c r="I22" s="2">
        <v>0.98</v>
      </c>
      <c r="J22" s="2">
        <f t="shared" si="0"/>
        <v>0.87000000000000011</v>
      </c>
      <c r="K22" s="1">
        <v>2</v>
      </c>
      <c r="L22" s="2">
        <f t="shared" si="1"/>
        <v>1.7400000000000002</v>
      </c>
      <c r="M22" s="1">
        <f>C24-C22</f>
        <v>3</v>
      </c>
      <c r="N22" s="2">
        <v>2.3490000000000002</v>
      </c>
      <c r="O22" s="1" t="s">
        <v>1746</v>
      </c>
    </row>
    <row r="23" spans="1:15" x14ac:dyDescent="0.25">
      <c r="A23" s="1">
        <v>22</v>
      </c>
      <c r="B23" s="26" t="s">
        <v>293</v>
      </c>
      <c r="C23" s="10">
        <v>44696</v>
      </c>
      <c r="D23" s="22">
        <v>0</v>
      </c>
      <c r="E23" s="1" t="s">
        <v>2721</v>
      </c>
      <c r="F23" s="15">
        <v>8</v>
      </c>
      <c r="G23" s="2">
        <v>2.2200000000000002</v>
      </c>
      <c r="H23" s="3">
        <v>1.65</v>
      </c>
      <c r="I23" s="2">
        <v>0.94</v>
      </c>
      <c r="J23" s="2">
        <f t="shared" si="0"/>
        <v>1.2800000000000002</v>
      </c>
      <c r="K23" s="1">
        <v>5</v>
      </c>
      <c r="L23" s="2">
        <f t="shared" si="1"/>
        <v>6.4000000000000012</v>
      </c>
      <c r="M23" s="1">
        <v>16</v>
      </c>
      <c r="N23" s="2">
        <v>7.3365</v>
      </c>
      <c r="O23" s="1" t="s">
        <v>1746</v>
      </c>
    </row>
    <row r="24" spans="1:15" x14ac:dyDescent="0.25">
      <c r="A24" s="1">
        <v>23</v>
      </c>
      <c r="B24" s="26" t="s">
        <v>291</v>
      </c>
      <c r="C24" s="10">
        <v>44697</v>
      </c>
      <c r="D24" s="22">
        <v>0</v>
      </c>
      <c r="E24" s="1" t="s">
        <v>2743</v>
      </c>
      <c r="F24" s="15">
        <v>13</v>
      </c>
      <c r="G24" s="2">
        <v>2.82</v>
      </c>
      <c r="H24" s="3">
        <v>8</v>
      </c>
      <c r="I24" s="2">
        <v>1.48</v>
      </c>
      <c r="J24" s="2">
        <f t="shared" si="0"/>
        <v>1.3399999999999999</v>
      </c>
      <c r="K24" s="1">
        <v>2</v>
      </c>
      <c r="L24" s="2">
        <f t="shared" si="1"/>
        <v>2.6799999999999997</v>
      </c>
      <c r="M24" s="1">
        <f>C27-C24</f>
        <v>2</v>
      </c>
      <c r="N24" s="2">
        <v>2.4058999999999999</v>
      </c>
      <c r="O24" s="1" t="s">
        <v>1746</v>
      </c>
    </row>
    <row r="25" spans="1:15" x14ac:dyDescent="0.25">
      <c r="A25" s="1">
        <v>24</v>
      </c>
      <c r="B25" s="26" t="s">
        <v>299</v>
      </c>
      <c r="C25" s="10">
        <v>44698</v>
      </c>
      <c r="D25" s="22">
        <v>0</v>
      </c>
      <c r="E25" s="1" t="s">
        <v>2577</v>
      </c>
      <c r="F25" s="15">
        <v>16</v>
      </c>
      <c r="G25" s="2">
        <v>3.13</v>
      </c>
      <c r="H25" s="3">
        <v>1.81</v>
      </c>
      <c r="I25" s="2">
        <v>2.1</v>
      </c>
      <c r="J25" s="2">
        <f t="shared" si="0"/>
        <v>1.0299999999999998</v>
      </c>
      <c r="K25" s="1">
        <v>1</v>
      </c>
      <c r="L25" s="2">
        <f t="shared" si="1"/>
        <v>1.0299999999999998</v>
      </c>
      <c r="M25" s="1">
        <v>1</v>
      </c>
      <c r="N25" s="2">
        <v>1.03</v>
      </c>
      <c r="O25" s="1" t="s">
        <v>1746</v>
      </c>
    </row>
    <row r="26" spans="1:15" x14ac:dyDescent="0.25">
      <c r="A26" s="1">
        <v>25</v>
      </c>
      <c r="B26" s="26" t="s">
        <v>299</v>
      </c>
      <c r="C26" s="10">
        <v>44699</v>
      </c>
      <c r="D26" s="22">
        <v>3.1</v>
      </c>
      <c r="E26" s="1" t="s">
        <v>4267</v>
      </c>
      <c r="F26" s="15">
        <v>3.5</v>
      </c>
      <c r="G26" s="2">
        <v>4.9000000000000004</v>
      </c>
      <c r="H26" s="3">
        <v>2</v>
      </c>
      <c r="I26" s="2">
        <v>0.41</v>
      </c>
      <c r="J26" s="2">
        <f t="shared" si="0"/>
        <v>4.49</v>
      </c>
      <c r="K26" s="1">
        <v>5</v>
      </c>
      <c r="L26" s="2">
        <f t="shared" si="1"/>
        <v>6.9500000000000011</v>
      </c>
      <c r="M26" s="1">
        <f>C28-C26</f>
        <v>10</v>
      </c>
      <c r="N26" s="2">
        <v>46.119</v>
      </c>
      <c r="O26" s="1" t="s">
        <v>1746</v>
      </c>
    </row>
    <row r="27" spans="1:15" x14ac:dyDescent="0.25">
      <c r="A27" s="1">
        <v>26</v>
      </c>
      <c r="B27" s="26" t="s">
        <v>291</v>
      </c>
      <c r="C27" s="10">
        <v>44699</v>
      </c>
      <c r="D27" s="22">
        <v>0</v>
      </c>
      <c r="E27" s="1" t="s">
        <v>2260</v>
      </c>
      <c r="F27" s="15">
        <v>8.5</v>
      </c>
      <c r="G27" s="2">
        <v>2.04</v>
      </c>
      <c r="H27" s="3">
        <v>7</v>
      </c>
      <c r="I27" s="2">
        <v>1.26</v>
      </c>
      <c r="J27" s="2">
        <f t="shared" si="0"/>
        <v>0.78</v>
      </c>
      <c r="K27" s="1">
        <v>5</v>
      </c>
      <c r="L27" s="2">
        <f t="shared" si="1"/>
        <v>3.9000000000000004</v>
      </c>
      <c r="M27" s="1">
        <v>13</v>
      </c>
      <c r="N27" s="2">
        <v>16.412700000000001</v>
      </c>
      <c r="O27" s="1" t="s">
        <v>1746</v>
      </c>
    </row>
    <row r="28" spans="1:15" x14ac:dyDescent="0.25">
      <c r="A28" s="1">
        <v>27</v>
      </c>
      <c r="B28" s="26" t="s">
        <v>299</v>
      </c>
      <c r="C28" s="10">
        <v>44709</v>
      </c>
      <c r="D28" s="22">
        <v>0</v>
      </c>
      <c r="E28" s="1" t="s">
        <v>776</v>
      </c>
      <c r="F28" s="15">
        <v>13.5</v>
      </c>
      <c r="G28" s="2">
        <v>2.76</v>
      </c>
      <c r="H28" s="3">
        <v>0.81</v>
      </c>
      <c r="I28" s="2">
        <v>1.84</v>
      </c>
      <c r="J28" s="2">
        <f t="shared" si="0"/>
        <v>0.91999999999999971</v>
      </c>
      <c r="K28" s="1">
        <v>1</v>
      </c>
      <c r="L28" s="2">
        <f t="shared" si="1"/>
        <v>0.91999999999999971</v>
      </c>
      <c r="M28" s="1">
        <v>1</v>
      </c>
      <c r="N28" s="2">
        <v>0.92</v>
      </c>
      <c r="O28" s="1" t="s">
        <v>1746</v>
      </c>
    </row>
    <row r="29" spans="1:15" x14ac:dyDescent="0.25">
      <c r="A29" s="1">
        <v>28</v>
      </c>
      <c r="B29" s="26" t="s">
        <v>299</v>
      </c>
      <c r="C29" s="10">
        <v>44710</v>
      </c>
      <c r="D29" s="22">
        <v>2.5</v>
      </c>
      <c r="E29" s="1" t="s">
        <v>278</v>
      </c>
      <c r="F29" s="15">
        <v>1</v>
      </c>
      <c r="G29" s="2">
        <v>3.76</v>
      </c>
      <c r="H29" s="3">
        <v>2.2999999999999998</v>
      </c>
      <c r="I29" s="2">
        <v>0.14000000000000001</v>
      </c>
      <c r="J29" s="2">
        <f t="shared" si="0"/>
        <v>3.6199999999999997</v>
      </c>
      <c r="K29" s="1">
        <v>1</v>
      </c>
      <c r="L29" s="2">
        <f t="shared" si="1"/>
        <v>1.1199999999999997</v>
      </c>
      <c r="M29" s="1">
        <v>1</v>
      </c>
      <c r="N29" s="2">
        <v>1.1200000000000001</v>
      </c>
      <c r="O29" s="1" t="s">
        <v>1746</v>
      </c>
    </row>
    <row r="30" spans="1:15" x14ac:dyDescent="0.25">
      <c r="A30" s="1">
        <v>29</v>
      </c>
      <c r="B30" s="26" t="s">
        <v>299</v>
      </c>
      <c r="C30" s="10">
        <v>44711</v>
      </c>
      <c r="D30" s="22">
        <v>2.5</v>
      </c>
      <c r="E30" s="1" t="s">
        <v>4287</v>
      </c>
      <c r="F30" s="15">
        <v>10.5</v>
      </c>
      <c r="G30" s="2">
        <v>4.45</v>
      </c>
      <c r="H30" s="3">
        <v>2.7</v>
      </c>
      <c r="I30" s="2">
        <v>1.44</v>
      </c>
      <c r="J30" s="2">
        <f t="shared" si="0"/>
        <v>3.0100000000000002</v>
      </c>
      <c r="K30" s="1">
        <v>1</v>
      </c>
      <c r="L30" s="2">
        <f t="shared" si="1"/>
        <v>0.51000000000000023</v>
      </c>
      <c r="M30" s="1">
        <v>1</v>
      </c>
      <c r="N30" s="2">
        <v>0.51</v>
      </c>
      <c r="O30" s="1" t="s">
        <v>1746</v>
      </c>
    </row>
    <row r="31" spans="1:15" x14ac:dyDescent="0.25">
      <c r="A31" s="1">
        <v>30</v>
      </c>
      <c r="B31" s="26" t="s">
        <v>299</v>
      </c>
      <c r="C31" s="10">
        <v>44714</v>
      </c>
      <c r="D31" s="22">
        <v>0</v>
      </c>
      <c r="E31" s="1" t="s">
        <v>2745</v>
      </c>
      <c r="F31" s="15">
        <v>8.5</v>
      </c>
      <c r="G31" s="2">
        <v>3.02</v>
      </c>
      <c r="H31" s="3">
        <v>1.32</v>
      </c>
      <c r="I31" s="2">
        <v>1.1599999999999999</v>
      </c>
      <c r="J31" s="2">
        <f t="shared" si="0"/>
        <v>1.86</v>
      </c>
      <c r="K31" s="1">
        <v>4</v>
      </c>
      <c r="L31" s="2">
        <f t="shared" si="1"/>
        <v>7.44</v>
      </c>
      <c r="M31" s="1">
        <f>C37-C31</f>
        <v>4</v>
      </c>
      <c r="N31" s="2">
        <v>16.907599999999999</v>
      </c>
      <c r="O31" s="1" t="s">
        <v>1746</v>
      </c>
    </row>
    <row r="32" spans="1:15" x14ac:dyDescent="0.25">
      <c r="A32" s="1">
        <v>31</v>
      </c>
      <c r="B32" s="26" t="s">
        <v>290</v>
      </c>
      <c r="C32" s="10">
        <v>44715</v>
      </c>
      <c r="D32" s="22">
        <v>0</v>
      </c>
      <c r="E32" s="1" t="s">
        <v>4288</v>
      </c>
      <c r="F32" s="15">
        <v>11</v>
      </c>
      <c r="G32" s="2">
        <v>1.85</v>
      </c>
      <c r="H32" s="3">
        <v>9.48</v>
      </c>
      <c r="I32" s="2">
        <v>1.48</v>
      </c>
      <c r="J32" s="2">
        <f t="shared" si="0"/>
        <v>0.37000000000000011</v>
      </c>
      <c r="K32" s="1">
        <v>1</v>
      </c>
      <c r="L32" s="2">
        <f t="shared" si="1"/>
        <v>0.37000000000000011</v>
      </c>
      <c r="M32" s="1">
        <v>1</v>
      </c>
      <c r="N32" s="2">
        <v>0.37</v>
      </c>
      <c r="O32" s="1" t="s">
        <v>1746</v>
      </c>
    </row>
    <row r="33" spans="1:15" x14ac:dyDescent="0.25">
      <c r="A33" s="1">
        <v>32</v>
      </c>
      <c r="B33" s="26" t="s">
        <v>290</v>
      </c>
      <c r="C33" s="10">
        <v>44716</v>
      </c>
      <c r="D33" s="22">
        <v>0</v>
      </c>
      <c r="E33" s="1" t="s">
        <v>4289</v>
      </c>
      <c r="F33" s="15">
        <v>7.5</v>
      </c>
      <c r="G33" s="2">
        <v>1.24</v>
      </c>
      <c r="H33" s="3">
        <v>1</v>
      </c>
      <c r="I33" s="2">
        <v>0.89</v>
      </c>
      <c r="J33" s="2">
        <f t="shared" si="0"/>
        <v>0.35</v>
      </c>
      <c r="K33" s="1">
        <v>1</v>
      </c>
      <c r="L33" s="2">
        <f t="shared" si="1"/>
        <v>0.35</v>
      </c>
      <c r="M33" s="1">
        <v>1</v>
      </c>
      <c r="N33" s="2">
        <v>0.35</v>
      </c>
      <c r="O33" s="1" t="s">
        <v>1746</v>
      </c>
    </row>
    <row r="34" spans="1:15" x14ac:dyDescent="0.25">
      <c r="A34" s="1">
        <v>33</v>
      </c>
      <c r="B34" s="26" t="s">
        <v>293</v>
      </c>
      <c r="C34" s="10">
        <v>44716</v>
      </c>
      <c r="D34" s="22">
        <v>0</v>
      </c>
      <c r="E34" s="1" t="s">
        <v>2746</v>
      </c>
      <c r="F34" s="15">
        <v>1.5</v>
      </c>
      <c r="G34" s="2">
        <v>0</v>
      </c>
      <c r="H34" s="3">
        <v>0</v>
      </c>
      <c r="I34" s="2">
        <v>0.2</v>
      </c>
      <c r="J34" s="2">
        <f t="shared" si="0"/>
        <v>-0.2</v>
      </c>
      <c r="K34" s="1">
        <v>0</v>
      </c>
      <c r="L34" s="2">
        <v>0</v>
      </c>
      <c r="M34" s="1">
        <v>0</v>
      </c>
      <c r="N34" s="2">
        <v>0</v>
      </c>
      <c r="O34" s="1" t="s">
        <v>1746</v>
      </c>
    </row>
    <row r="35" spans="1:15" x14ac:dyDescent="0.25">
      <c r="A35" s="1">
        <v>34</v>
      </c>
      <c r="B35" s="26" t="s">
        <v>290</v>
      </c>
      <c r="C35" s="10">
        <v>44717</v>
      </c>
      <c r="D35" s="22">
        <v>0</v>
      </c>
      <c r="E35" s="1" t="s">
        <v>2747</v>
      </c>
      <c r="F35" s="15">
        <v>5.5</v>
      </c>
      <c r="G35" s="2">
        <v>0.84</v>
      </c>
      <c r="H35" s="3">
        <v>1</v>
      </c>
      <c r="I35" s="2">
        <v>0.68</v>
      </c>
      <c r="J35" s="2">
        <f t="shared" si="0"/>
        <v>0.15999999999999992</v>
      </c>
      <c r="K35" s="1">
        <v>5</v>
      </c>
      <c r="L35" s="2">
        <f t="shared" si="1"/>
        <v>0.7999999999999996</v>
      </c>
      <c r="M35" s="1">
        <v>25</v>
      </c>
      <c r="N35" s="2">
        <v>3.5440999999999998</v>
      </c>
      <c r="O35" s="1" t="s">
        <v>1746</v>
      </c>
    </row>
    <row r="36" spans="1:15" x14ac:dyDescent="0.25">
      <c r="A36" s="1">
        <v>35</v>
      </c>
      <c r="B36" s="26" t="s">
        <v>293</v>
      </c>
      <c r="C36" s="10">
        <v>44717</v>
      </c>
      <c r="D36" s="22">
        <v>0</v>
      </c>
      <c r="E36" s="1" t="s">
        <v>2748</v>
      </c>
      <c r="F36" s="15">
        <v>3</v>
      </c>
      <c r="G36" s="2">
        <v>0.59</v>
      </c>
      <c r="H36" s="3">
        <v>0.3</v>
      </c>
      <c r="I36" s="2">
        <v>0.39</v>
      </c>
      <c r="J36" s="2">
        <f t="shared" si="0"/>
        <v>0.19999999999999996</v>
      </c>
      <c r="K36" s="1">
        <v>1</v>
      </c>
      <c r="L36" s="2">
        <f t="shared" si="1"/>
        <v>0.19999999999999996</v>
      </c>
      <c r="M36" s="1">
        <v>1</v>
      </c>
      <c r="N36" s="2">
        <v>0.2</v>
      </c>
      <c r="O36" s="1" t="s">
        <v>1746</v>
      </c>
    </row>
    <row r="37" spans="1:15" x14ac:dyDescent="0.25">
      <c r="A37" s="1">
        <v>36</v>
      </c>
      <c r="B37" s="26" t="s">
        <v>299</v>
      </c>
      <c r="C37" s="10">
        <v>44718</v>
      </c>
      <c r="D37" s="22">
        <v>0</v>
      </c>
      <c r="E37" s="1" t="s">
        <v>1530</v>
      </c>
      <c r="F37" s="15">
        <v>9</v>
      </c>
      <c r="G37" s="2">
        <v>1.02</v>
      </c>
      <c r="H37" s="3">
        <v>0.52</v>
      </c>
      <c r="I37" s="2">
        <v>0.7</v>
      </c>
      <c r="J37" s="2">
        <f t="shared" si="0"/>
        <v>0.32000000000000006</v>
      </c>
      <c r="K37" s="1">
        <v>1</v>
      </c>
      <c r="L37" s="2">
        <f t="shared" si="1"/>
        <v>0.32000000000000006</v>
      </c>
      <c r="M37" s="1">
        <v>1</v>
      </c>
      <c r="N37" s="2">
        <v>0.32</v>
      </c>
      <c r="O37" s="1" t="s">
        <v>1746</v>
      </c>
    </row>
    <row r="38" spans="1:15" ht="33" x14ac:dyDescent="0.25">
      <c r="A38" s="1">
        <v>37</v>
      </c>
      <c r="B38" s="26" t="s">
        <v>293</v>
      </c>
      <c r="C38" s="10">
        <v>44718</v>
      </c>
      <c r="D38" s="22">
        <v>0</v>
      </c>
      <c r="E38" s="11" t="s">
        <v>4290</v>
      </c>
      <c r="F38" s="15">
        <v>22</v>
      </c>
      <c r="G38" s="2">
        <v>3.53</v>
      </c>
      <c r="H38" s="3">
        <v>5</v>
      </c>
      <c r="I38" s="2">
        <v>1.85</v>
      </c>
      <c r="J38" s="2">
        <f t="shared" si="0"/>
        <v>1.6799999999999997</v>
      </c>
      <c r="K38" s="1">
        <v>1</v>
      </c>
      <c r="L38" s="2">
        <f t="shared" si="1"/>
        <v>1.6799999999999997</v>
      </c>
      <c r="M38" s="1">
        <v>1</v>
      </c>
      <c r="N38" s="2">
        <v>1.68</v>
      </c>
      <c r="O38" s="1" t="s">
        <v>1746</v>
      </c>
    </row>
    <row r="39" spans="1:15" x14ac:dyDescent="0.25">
      <c r="A39" s="1">
        <v>38</v>
      </c>
      <c r="B39" s="26" t="s">
        <v>299</v>
      </c>
      <c r="C39" s="10">
        <v>44719</v>
      </c>
      <c r="D39" s="22">
        <v>0</v>
      </c>
      <c r="E39" s="1" t="s">
        <v>2739</v>
      </c>
      <c r="F39" s="15">
        <v>12.5</v>
      </c>
      <c r="G39" s="2">
        <v>4.25</v>
      </c>
      <c r="H39" s="1">
        <v>1.78</v>
      </c>
      <c r="I39" s="2">
        <v>1.34</v>
      </c>
      <c r="J39" s="2">
        <f t="shared" si="0"/>
        <v>2.91</v>
      </c>
      <c r="K39" s="1">
        <v>5</v>
      </c>
      <c r="L39" s="2">
        <f t="shared" si="1"/>
        <v>14.55</v>
      </c>
      <c r="M39" s="1">
        <v>23</v>
      </c>
      <c r="N39" s="2">
        <v>89.589200000000005</v>
      </c>
      <c r="O39" s="1" t="s">
        <v>1746</v>
      </c>
    </row>
    <row r="40" spans="1:15" x14ac:dyDescent="0.25">
      <c r="A40" s="1">
        <v>39</v>
      </c>
      <c r="B40" s="26" t="s">
        <v>293</v>
      </c>
      <c r="C40" s="10">
        <v>44719</v>
      </c>
      <c r="D40" s="22">
        <v>0</v>
      </c>
      <c r="E40" s="1" t="s">
        <v>4291</v>
      </c>
      <c r="F40" s="15">
        <v>0.5</v>
      </c>
      <c r="G40" s="2">
        <v>0.63</v>
      </c>
      <c r="H40" s="3">
        <v>3</v>
      </c>
      <c r="I40" s="2">
        <v>7.0000000000000007E-2</v>
      </c>
      <c r="J40" s="2">
        <f t="shared" si="0"/>
        <v>0.56000000000000005</v>
      </c>
      <c r="K40" s="1">
        <v>5</v>
      </c>
      <c r="L40" s="2">
        <f t="shared" si="1"/>
        <v>2.8000000000000003</v>
      </c>
      <c r="M40" s="1">
        <v>23</v>
      </c>
      <c r="N40" s="2">
        <v>26.2561</v>
      </c>
      <c r="O40" s="1" t="s">
        <v>1746</v>
      </c>
    </row>
    <row r="41" spans="1:15" x14ac:dyDescent="0.25">
      <c r="A41" s="1">
        <v>40</v>
      </c>
      <c r="B41" s="26" t="s">
        <v>291</v>
      </c>
      <c r="C41" s="10">
        <v>44724</v>
      </c>
      <c r="D41" s="22">
        <v>0</v>
      </c>
      <c r="E41" s="1" t="s">
        <v>469</v>
      </c>
      <c r="F41" s="15">
        <v>14</v>
      </c>
      <c r="G41" s="2">
        <v>1.8</v>
      </c>
      <c r="H41" s="3">
        <v>1</v>
      </c>
      <c r="I41" s="2">
        <v>1.35</v>
      </c>
      <c r="J41" s="2">
        <f t="shared" si="0"/>
        <v>0.44999999999999996</v>
      </c>
      <c r="K41" s="1">
        <v>1</v>
      </c>
      <c r="L41" s="2">
        <f t="shared" si="1"/>
        <v>0.44999999999999996</v>
      </c>
      <c r="M41" s="1">
        <v>1</v>
      </c>
      <c r="N41" s="2">
        <v>0.45</v>
      </c>
      <c r="O41" s="1" t="s">
        <v>1746</v>
      </c>
    </row>
    <row r="42" spans="1:15" x14ac:dyDescent="0.25">
      <c r="A42" s="1">
        <v>41</v>
      </c>
      <c r="B42" s="26" t="s">
        <v>291</v>
      </c>
      <c r="C42" s="10">
        <v>44725</v>
      </c>
      <c r="D42" s="22">
        <v>0</v>
      </c>
      <c r="E42" s="1" t="s">
        <v>220</v>
      </c>
      <c r="F42" s="15">
        <v>1.5</v>
      </c>
      <c r="G42" s="2">
        <v>0.75</v>
      </c>
      <c r="H42" s="3">
        <v>1</v>
      </c>
      <c r="I42" s="2">
        <v>0.14000000000000001</v>
      </c>
      <c r="J42" s="2">
        <f t="shared" si="0"/>
        <v>0.61</v>
      </c>
      <c r="K42" s="1">
        <v>5</v>
      </c>
      <c r="L42" s="2">
        <f t="shared" si="1"/>
        <v>3.05</v>
      </c>
      <c r="M42" s="1">
        <v>17</v>
      </c>
      <c r="N42" s="2">
        <v>17.631799999999998</v>
      </c>
      <c r="O42" s="1" t="s">
        <v>1746</v>
      </c>
    </row>
    <row r="43" spans="1:15" x14ac:dyDescent="0.25">
      <c r="A43" s="1">
        <v>42</v>
      </c>
      <c r="B43" s="26" t="s">
        <v>854</v>
      </c>
      <c r="C43" s="10">
        <v>44755</v>
      </c>
      <c r="D43" s="22">
        <v>0</v>
      </c>
      <c r="E43" s="1" t="s">
        <v>2749</v>
      </c>
      <c r="F43" s="15">
        <v>5</v>
      </c>
      <c r="G43" s="2">
        <v>0.84</v>
      </c>
      <c r="H43" s="3">
        <v>0.32</v>
      </c>
      <c r="I43" s="2">
        <v>0.52</v>
      </c>
      <c r="J43" s="2">
        <f t="shared" si="0"/>
        <v>0.31999999999999995</v>
      </c>
      <c r="K43" s="1">
        <v>1</v>
      </c>
      <c r="L43" s="2">
        <f t="shared" si="1"/>
        <v>0.31999999999999995</v>
      </c>
      <c r="M43" s="1">
        <v>1</v>
      </c>
      <c r="N43" s="2">
        <v>0.32</v>
      </c>
      <c r="O43" s="1" t="s">
        <v>1746</v>
      </c>
    </row>
    <row r="44" spans="1:15" x14ac:dyDescent="0.25">
      <c r="A44" s="1">
        <v>43</v>
      </c>
      <c r="B44" s="26" t="s">
        <v>299</v>
      </c>
      <c r="C44" s="10">
        <v>44755</v>
      </c>
      <c r="D44" s="22">
        <v>0</v>
      </c>
      <c r="E44" s="1" t="s">
        <v>2750</v>
      </c>
      <c r="F44" s="15">
        <v>3</v>
      </c>
      <c r="G44" s="2">
        <v>2.36</v>
      </c>
      <c r="H44" s="3">
        <v>1.79</v>
      </c>
      <c r="I44" s="2">
        <v>0.27</v>
      </c>
      <c r="J44" s="2">
        <f t="shared" si="0"/>
        <v>2.09</v>
      </c>
      <c r="K44" s="1">
        <v>1</v>
      </c>
      <c r="L44" s="2">
        <f t="shared" si="1"/>
        <v>2.09</v>
      </c>
      <c r="M44" s="1">
        <v>1</v>
      </c>
      <c r="N44" s="2">
        <v>2.09</v>
      </c>
      <c r="O44" s="1" t="s">
        <v>1746</v>
      </c>
    </row>
    <row r="45" spans="1:15" x14ac:dyDescent="0.25">
      <c r="A45" s="1">
        <v>44</v>
      </c>
      <c r="B45" s="26" t="s">
        <v>854</v>
      </c>
      <c r="C45" s="10">
        <v>44756</v>
      </c>
      <c r="D45" s="22">
        <v>0</v>
      </c>
      <c r="E45" s="1" t="s">
        <v>2751</v>
      </c>
      <c r="F45" s="15">
        <v>4.5</v>
      </c>
      <c r="G45" s="2">
        <v>0.7</v>
      </c>
      <c r="H45" s="3">
        <v>0.32</v>
      </c>
      <c r="I45" s="2">
        <v>0.4</v>
      </c>
      <c r="J45" s="2">
        <f t="shared" si="0"/>
        <v>0.29999999999999993</v>
      </c>
      <c r="K45" s="1">
        <v>1</v>
      </c>
      <c r="L45" s="2">
        <f t="shared" si="1"/>
        <v>0.29999999999999993</v>
      </c>
      <c r="M45" s="1">
        <v>1</v>
      </c>
      <c r="N45" s="2">
        <v>0.3</v>
      </c>
      <c r="O45" s="1" t="s">
        <v>1746</v>
      </c>
    </row>
    <row r="46" spans="1:15" x14ac:dyDescent="0.25">
      <c r="A46" s="1">
        <v>45</v>
      </c>
      <c r="B46" s="26" t="s">
        <v>299</v>
      </c>
      <c r="C46" s="10">
        <v>44756</v>
      </c>
      <c r="D46" s="22">
        <v>0</v>
      </c>
      <c r="E46" s="1" t="s">
        <v>2752</v>
      </c>
      <c r="F46" s="15">
        <v>5</v>
      </c>
      <c r="G46" s="2">
        <v>1.95</v>
      </c>
      <c r="H46" s="3">
        <v>5.84</v>
      </c>
      <c r="I46" s="2">
        <v>0.56999999999999995</v>
      </c>
      <c r="J46" s="2">
        <f t="shared" si="0"/>
        <v>1.38</v>
      </c>
      <c r="K46" s="1">
        <v>5</v>
      </c>
      <c r="L46" s="2">
        <f t="shared" si="1"/>
        <v>6.8999999999999995</v>
      </c>
      <c r="M46" s="1">
        <f>C56-C46</f>
        <v>13</v>
      </c>
      <c r="N46" s="2">
        <v>49.830100000000002</v>
      </c>
      <c r="O46" s="1" t="s">
        <v>1746</v>
      </c>
    </row>
    <row r="47" spans="1:15" x14ac:dyDescent="0.25">
      <c r="A47" s="1">
        <v>46</v>
      </c>
      <c r="B47" s="26" t="s">
        <v>511</v>
      </c>
      <c r="C47" s="10">
        <v>44756</v>
      </c>
      <c r="D47" s="22">
        <v>0</v>
      </c>
      <c r="E47" s="1" t="s">
        <v>4235</v>
      </c>
      <c r="F47" s="15">
        <v>7.5</v>
      </c>
      <c r="G47" s="2">
        <v>1.29</v>
      </c>
      <c r="H47" s="3">
        <v>0</v>
      </c>
      <c r="I47" s="2">
        <v>0.97</v>
      </c>
      <c r="J47" s="2">
        <f t="shared" si="0"/>
        <v>0.32000000000000006</v>
      </c>
      <c r="K47" s="1">
        <v>1</v>
      </c>
      <c r="L47" s="2">
        <f t="shared" si="1"/>
        <v>0.32000000000000006</v>
      </c>
      <c r="M47" s="1">
        <v>1</v>
      </c>
      <c r="N47" s="2">
        <v>0.32</v>
      </c>
      <c r="O47" s="1" t="s">
        <v>1746</v>
      </c>
    </row>
    <row r="48" spans="1:15" x14ac:dyDescent="0.25">
      <c r="A48" s="1">
        <v>47</v>
      </c>
      <c r="B48" s="26" t="s">
        <v>854</v>
      </c>
      <c r="C48" s="10">
        <v>44757</v>
      </c>
      <c r="D48" s="22">
        <v>1</v>
      </c>
      <c r="E48" s="1" t="s">
        <v>2753</v>
      </c>
      <c r="F48" s="15">
        <v>10.5</v>
      </c>
      <c r="G48" s="2">
        <v>4.05</v>
      </c>
      <c r="H48" s="3">
        <v>6.46</v>
      </c>
      <c r="I48" s="2">
        <v>1.18</v>
      </c>
      <c r="J48" s="2">
        <f t="shared" si="0"/>
        <v>2.87</v>
      </c>
      <c r="K48" s="1">
        <v>5</v>
      </c>
      <c r="L48" s="2">
        <f t="shared" si="1"/>
        <v>9.3500000000000014</v>
      </c>
      <c r="M48" s="1">
        <f>C55-C48</f>
        <v>12</v>
      </c>
      <c r="N48" s="2">
        <v>68.293099999999995</v>
      </c>
      <c r="O48" s="1" t="s">
        <v>1746</v>
      </c>
    </row>
    <row r="49" spans="1:15" x14ac:dyDescent="0.25">
      <c r="A49" s="1">
        <v>48</v>
      </c>
      <c r="B49" s="26" t="s">
        <v>511</v>
      </c>
      <c r="C49" s="10">
        <v>44757</v>
      </c>
      <c r="D49" s="22">
        <v>0</v>
      </c>
      <c r="E49" s="1" t="s">
        <v>697</v>
      </c>
      <c r="F49" s="15">
        <v>3</v>
      </c>
      <c r="G49" s="2">
        <v>0.21</v>
      </c>
      <c r="H49" s="3">
        <v>0.16</v>
      </c>
      <c r="I49" s="2">
        <v>0.39</v>
      </c>
      <c r="J49" s="2">
        <f t="shared" si="0"/>
        <v>-0.18000000000000002</v>
      </c>
      <c r="K49" s="1">
        <v>0</v>
      </c>
      <c r="L49" s="2">
        <f t="shared" si="1"/>
        <v>0</v>
      </c>
      <c r="M49" s="1">
        <v>0</v>
      </c>
      <c r="N49" s="2">
        <v>0</v>
      </c>
      <c r="O49" s="1" t="s">
        <v>1746</v>
      </c>
    </row>
    <row r="50" spans="1:15" x14ac:dyDescent="0.25">
      <c r="A50" s="1">
        <v>49</v>
      </c>
      <c r="B50" s="26" t="s">
        <v>511</v>
      </c>
      <c r="C50" s="10">
        <v>44758</v>
      </c>
      <c r="D50" s="22">
        <v>1</v>
      </c>
      <c r="E50" s="1" t="s">
        <v>4292</v>
      </c>
      <c r="F50" s="15">
        <v>13.5</v>
      </c>
      <c r="G50" s="2">
        <v>3.97</v>
      </c>
      <c r="H50" s="3">
        <v>4.6399999999999997</v>
      </c>
      <c r="I50" s="2">
        <v>1.49</v>
      </c>
      <c r="J50" s="2">
        <f t="shared" si="0"/>
        <v>2.4800000000000004</v>
      </c>
      <c r="K50" s="1">
        <v>5</v>
      </c>
      <c r="L50" s="2">
        <f t="shared" si="1"/>
        <v>7.4000000000000021</v>
      </c>
      <c r="M50" s="1">
        <f>C57-C50</f>
        <v>11</v>
      </c>
      <c r="N50" s="2">
        <v>50.414400000000001</v>
      </c>
      <c r="O50" s="1" t="s">
        <v>1746</v>
      </c>
    </row>
    <row r="51" spans="1:15" x14ac:dyDescent="0.25">
      <c r="A51" s="1">
        <v>50</v>
      </c>
      <c r="B51" s="26" t="s">
        <v>291</v>
      </c>
      <c r="C51" s="10">
        <v>44765</v>
      </c>
      <c r="D51" s="22">
        <v>0</v>
      </c>
      <c r="E51" s="1" t="s">
        <v>213</v>
      </c>
      <c r="F51" s="15">
        <v>24</v>
      </c>
      <c r="G51" s="2">
        <v>3.45</v>
      </c>
      <c r="H51" s="3">
        <v>2.36</v>
      </c>
      <c r="I51" s="2">
        <v>2.36</v>
      </c>
      <c r="J51" s="2">
        <f t="shared" si="0"/>
        <v>1.0900000000000003</v>
      </c>
      <c r="K51" s="1">
        <v>2</v>
      </c>
      <c r="L51" s="2">
        <f t="shared" si="1"/>
        <v>2.1800000000000006</v>
      </c>
      <c r="M51" s="1">
        <v>8</v>
      </c>
      <c r="N51" s="2">
        <v>6.3011999999999997</v>
      </c>
      <c r="O51" s="1" t="s">
        <v>1746</v>
      </c>
    </row>
    <row r="52" spans="1:15" x14ac:dyDescent="0.25">
      <c r="A52" s="1">
        <v>51</v>
      </c>
      <c r="B52" s="26" t="s">
        <v>293</v>
      </c>
      <c r="C52" s="10">
        <v>44766</v>
      </c>
      <c r="D52" s="22">
        <v>0</v>
      </c>
      <c r="E52" s="1" t="s">
        <v>213</v>
      </c>
      <c r="F52" s="15">
        <v>24</v>
      </c>
      <c r="G52" s="2">
        <v>2.75</v>
      </c>
      <c r="H52" s="3">
        <v>8.98</v>
      </c>
      <c r="I52" s="2">
        <v>2.41</v>
      </c>
      <c r="J52" s="2">
        <f t="shared" si="0"/>
        <v>0.33999999999999986</v>
      </c>
      <c r="K52" s="1">
        <v>2</v>
      </c>
      <c r="L52" s="2">
        <f t="shared" si="1"/>
        <v>0.67999999999999972</v>
      </c>
      <c r="M52" s="1">
        <v>7</v>
      </c>
      <c r="N52" s="2">
        <v>3.2978999999999998</v>
      </c>
      <c r="O52" s="1" t="s">
        <v>1746</v>
      </c>
    </row>
    <row r="53" spans="1:15" x14ac:dyDescent="0.25">
      <c r="A53" s="1">
        <v>52</v>
      </c>
      <c r="B53" s="26" t="s">
        <v>1698</v>
      </c>
      <c r="C53" s="10">
        <v>44767</v>
      </c>
      <c r="D53" s="22">
        <v>0</v>
      </c>
      <c r="E53" s="1" t="s">
        <v>213</v>
      </c>
      <c r="F53" s="15">
        <v>24</v>
      </c>
      <c r="G53" s="2">
        <v>2.82</v>
      </c>
      <c r="H53" s="3">
        <v>5.48</v>
      </c>
      <c r="I53" s="2">
        <v>2.5099999999999998</v>
      </c>
      <c r="J53" s="2">
        <f t="shared" si="0"/>
        <v>0.31000000000000005</v>
      </c>
      <c r="K53" s="1">
        <v>1</v>
      </c>
      <c r="L53" s="2">
        <f t="shared" si="1"/>
        <v>0.31000000000000005</v>
      </c>
      <c r="M53" s="1">
        <v>6</v>
      </c>
      <c r="N53" s="2">
        <v>0.94689999999999996</v>
      </c>
      <c r="O53" s="1" t="s">
        <v>1746</v>
      </c>
    </row>
    <row r="54" spans="1:15" ht="33" x14ac:dyDescent="0.25">
      <c r="A54" s="1">
        <v>53</v>
      </c>
      <c r="B54" s="26" t="s">
        <v>290</v>
      </c>
      <c r="C54" s="10">
        <v>44768</v>
      </c>
      <c r="D54" s="22">
        <v>0</v>
      </c>
      <c r="E54" s="11" t="s">
        <v>4293</v>
      </c>
      <c r="F54" s="15">
        <v>21</v>
      </c>
      <c r="G54" s="2">
        <v>1.71</v>
      </c>
      <c r="H54" s="3">
        <v>66.959999999999994</v>
      </c>
      <c r="I54" s="2">
        <v>1.71</v>
      </c>
      <c r="J54" s="2">
        <f t="shared" si="0"/>
        <v>0</v>
      </c>
      <c r="K54" s="1">
        <v>0</v>
      </c>
      <c r="L54" s="2">
        <f t="shared" si="1"/>
        <v>0</v>
      </c>
      <c r="M54" s="1">
        <v>0</v>
      </c>
      <c r="N54" s="2">
        <v>0</v>
      </c>
      <c r="O54" s="1" t="s">
        <v>1746</v>
      </c>
    </row>
    <row r="55" spans="1:15" x14ac:dyDescent="0.25">
      <c r="A55" s="1">
        <v>54</v>
      </c>
      <c r="B55" s="26" t="s">
        <v>854</v>
      </c>
      <c r="C55" s="10">
        <v>44769</v>
      </c>
      <c r="D55" s="22">
        <v>0</v>
      </c>
      <c r="E55" s="1" t="s">
        <v>4259</v>
      </c>
      <c r="F55" s="15">
        <v>1</v>
      </c>
      <c r="G55" s="2">
        <v>0.24</v>
      </c>
      <c r="H55" s="3">
        <v>0.3</v>
      </c>
      <c r="I55" s="2">
        <v>0.12</v>
      </c>
      <c r="J55" s="2">
        <f t="shared" si="0"/>
        <v>0.12</v>
      </c>
      <c r="K55" s="1">
        <v>1</v>
      </c>
      <c r="L55" s="2">
        <f t="shared" si="1"/>
        <v>0.12</v>
      </c>
      <c r="M55" s="1">
        <v>1</v>
      </c>
      <c r="N55" s="2">
        <v>0.12</v>
      </c>
      <c r="O55" s="1" t="s">
        <v>1746</v>
      </c>
    </row>
    <row r="56" spans="1:15" x14ac:dyDescent="0.25">
      <c r="A56" s="1">
        <v>55</v>
      </c>
      <c r="B56" s="26" t="s">
        <v>299</v>
      </c>
      <c r="C56" s="10">
        <v>44769</v>
      </c>
      <c r="D56" s="22">
        <v>0</v>
      </c>
      <c r="E56" s="11" t="s">
        <v>2754</v>
      </c>
      <c r="F56" s="15">
        <v>9.5</v>
      </c>
      <c r="G56" s="2">
        <v>1.84</v>
      </c>
      <c r="H56" s="3">
        <v>1.93</v>
      </c>
      <c r="I56" s="2">
        <v>1.1000000000000001</v>
      </c>
      <c r="J56" s="2">
        <f t="shared" si="0"/>
        <v>0.74</v>
      </c>
      <c r="K56" s="1">
        <v>2</v>
      </c>
      <c r="L56" s="2">
        <f t="shared" si="1"/>
        <v>1.48</v>
      </c>
      <c r="M56" s="1">
        <v>4</v>
      </c>
      <c r="N56" s="2">
        <v>3.9857999999999998</v>
      </c>
      <c r="O56" s="1" t="s">
        <v>1746</v>
      </c>
    </row>
    <row r="57" spans="1:15" x14ac:dyDescent="0.25">
      <c r="A57" s="1">
        <v>56</v>
      </c>
      <c r="B57" s="26" t="s">
        <v>511</v>
      </c>
      <c r="C57" s="10">
        <v>44769</v>
      </c>
      <c r="D57" s="22">
        <v>0</v>
      </c>
      <c r="E57" s="1" t="s">
        <v>4294</v>
      </c>
      <c r="F57" s="15">
        <v>13.5</v>
      </c>
      <c r="G57" s="2">
        <v>3.05</v>
      </c>
      <c r="H57" s="3">
        <v>2.65</v>
      </c>
      <c r="I57" s="2">
        <v>1.7</v>
      </c>
      <c r="J57" s="2">
        <f t="shared" si="0"/>
        <v>1.3499999999999999</v>
      </c>
      <c r="K57" s="1">
        <v>2</v>
      </c>
      <c r="L57" s="2">
        <f t="shared" si="1"/>
        <v>2.6999999999999997</v>
      </c>
      <c r="M57" s="1">
        <v>4</v>
      </c>
      <c r="N57" s="2">
        <v>5.6032999999999999</v>
      </c>
      <c r="O57" s="1" t="s">
        <v>1746</v>
      </c>
    </row>
    <row r="58" spans="1:15" x14ac:dyDescent="0.25">
      <c r="A58" s="1">
        <v>57</v>
      </c>
      <c r="B58" s="26" t="s">
        <v>854</v>
      </c>
      <c r="C58" s="10">
        <v>44770</v>
      </c>
      <c r="D58" s="22">
        <v>2</v>
      </c>
      <c r="E58" s="1" t="s">
        <v>4207</v>
      </c>
      <c r="F58" s="15">
        <v>24</v>
      </c>
      <c r="G58" s="2">
        <v>6.25</v>
      </c>
      <c r="H58" s="3">
        <v>4.09</v>
      </c>
      <c r="I58" s="2">
        <v>2.6</v>
      </c>
      <c r="J58" s="2">
        <f t="shared" si="0"/>
        <v>3.65</v>
      </c>
      <c r="K58" s="1">
        <v>1</v>
      </c>
      <c r="L58" s="2">
        <f t="shared" si="1"/>
        <v>1.65</v>
      </c>
      <c r="M58" s="1">
        <v>3</v>
      </c>
      <c r="N58" s="2">
        <v>4.4744000000000002</v>
      </c>
      <c r="O58" s="1" t="s">
        <v>1746</v>
      </c>
    </row>
    <row r="59" spans="1:15" x14ac:dyDescent="0.25">
      <c r="A59" s="1">
        <v>58</v>
      </c>
      <c r="B59" s="26" t="s">
        <v>2088</v>
      </c>
      <c r="C59" s="10">
        <v>44771</v>
      </c>
      <c r="D59" s="22">
        <v>1</v>
      </c>
      <c r="E59" s="1" t="s">
        <v>213</v>
      </c>
      <c r="F59" s="15">
        <v>24</v>
      </c>
      <c r="G59" s="2">
        <v>4.53</v>
      </c>
      <c r="H59" s="3">
        <v>38.35</v>
      </c>
      <c r="I59" s="2">
        <v>2.52</v>
      </c>
      <c r="J59" s="2">
        <f t="shared" si="0"/>
        <v>2.0100000000000002</v>
      </c>
      <c r="K59" s="1">
        <v>1</v>
      </c>
      <c r="L59" s="2">
        <f t="shared" si="1"/>
        <v>1.0100000000000002</v>
      </c>
      <c r="M59" s="1">
        <v>1</v>
      </c>
      <c r="N59" s="2">
        <v>1.01</v>
      </c>
      <c r="O59" s="1" t="s">
        <v>1746</v>
      </c>
    </row>
    <row r="60" spans="1:15" x14ac:dyDescent="0.25">
      <c r="A60" s="1">
        <v>59</v>
      </c>
      <c r="B60" s="26" t="s">
        <v>2088</v>
      </c>
      <c r="C60" s="10">
        <v>44772</v>
      </c>
      <c r="D60" s="22">
        <v>1</v>
      </c>
      <c r="E60" s="1" t="s">
        <v>213</v>
      </c>
      <c r="F60" s="15">
        <v>24</v>
      </c>
      <c r="G60" s="2">
        <v>4.5999999999999996</v>
      </c>
      <c r="H60" s="3">
        <v>45.45</v>
      </c>
      <c r="I60" s="2">
        <v>2.58</v>
      </c>
      <c r="J60" s="2">
        <f t="shared" si="0"/>
        <v>2.0199999999999996</v>
      </c>
      <c r="K60" s="1">
        <v>1</v>
      </c>
      <c r="L60" s="2">
        <f t="shared" si="1"/>
        <v>1.0199999999999996</v>
      </c>
      <c r="M60" s="1">
        <v>1</v>
      </c>
      <c r="N60" s="2">
        <v>1.02</v>
      </c>
      <c r="O60" s="1" t="s">
        <v>1746</v>
      </c>
    </row>
    <row r="61" spans="1:15" x14ac:dyDescent="0.25">
      <c r="A61" s="1">
        <v>60</v>
      </c>
      <c r="B61" s="26" t="s">
        <v>854</v>
      </c>
      <c r="C61" s="10">
        <v>44773</v>
      </c>
      <c r="D61" s="22">
        <v>0</v>
      </c>
      <c r="E61" s="1" t="s">
        <v>4259</v>
      </c>
      <c r="F61" s="15">
        <v>1</v>
      </c>
      <c r="G61" s="2">
        <v>0.25</v>
      </c>
      <c r="H61" s="3">
        <v>0.31</v>
      </c>
      <c r="I61" s="2">
        <v>0.11</v>
      </c>
      <c r="J61" s="2">
        <f t="shared" si="0"/>
        <v>0.14000000000000001</v>
      </c>
      <c r="K61" s="1">
        <v>1</v>
      </c>
      <c r="L61" s="2">
        <f t="shared" si="1"/>
        <v>0.14000000000000001</v>
      </c>
      <c r="M61" s="1">
        <v>1</v>
      </c>
      <c r="N61" s="2">
        <v>0.14000000000000001</v>
      </c>
      <c r="O61" s="1" t="s">
        <v>1746</v>
      </c>
    </row>
    <row r="62" spans="1:15" x14ac:dyDescent="0.25">
      <c r="A62" s="1">
        <v>61</v>
      </c>
      <c r="B62" s="26" t="s">
        <v>2088</v>
      </c>
      <c r="C62" s="10">
        <v>44773</v>
      </c>
      <c r="D62" s="22">
        <v>3</v>
      </c>
      <c r="E62" s="1" t="s">
        <v>2756</v>
      </c>
      <c r="F62" s="15">
        <v>2</v>
      </c>
      <c r="G62" s="2">
        <v>4.1500000000000004</v>
      </c>
      <c r="H62" s="3">
        <v>17.010000000000002</v>
      </c>
      <c r="I62" s="2">
        <v>0.19</v>
      </c>
      <c r="J62" s="2">
        <f t="shared" si="0"/>
        <v>3.9600000000000004</v>
      </c>
      <c r="K62" s="1">
        <v>1</v>
      </c>
      <c r="L62" s="2">
        <f t="shared" si="1"/>
        <v>0.96000000000000041</v>
      </c>
      <c r="M62" s="1">
        <v>1</v>
      </c>
      <c r="N62" s="2">
        <v>0.96</v>
      </c>
      <c r="O62" s="1" t="s">
        <v>1746</v>
      </c>
    </row>
    <row r="63" spans="1:15" x14ac:dyDescent="0.25">
      <c r="A63" s="1">
        <v>62</v>
      </c>
      <c r="B63" s="26" t="s">
        <v>511</v>
      </c>
      <c r="C63" s="10">
        <v>44773</v>
      </c>
      <c r="D63" s="22">
        <v>2</v>
      </c>
      <c r="E63" s="1" t="s">
        <v>2757</v>
      </c>
      <c r="F63" s="15">
        <v>9.5</v>
      </c>
      <c r="G63" s="2">
        <v>3.81</v>
      </c>
      <c r="H63" s="3">
        <v>2.74</v>
      </c>
      <c r="I63" s="2">
        <v>1.03</v>
      </c>
      <c r="J63" s="2">
        <f t="shared" si="0"/>
        <v>2.7800000000000002</v>
      </c>
      <c r="K63" s="1">
        <v>1</v>
      </c>
      <c r="L63" s="2">
        <f t="shared" si="1"/>
        <v>0.78000000000000025</v>
      </c>
      <c r="M63" s="1">
        <v>1</v>
      </c>
      <c r="N63" s="2">
        <v>0.78</v>
      </c>
      <c r="O63" s="1" t="s">
        <v>1746</v>
      </c>
    </row>
    <row r="64" spans="1:15" x14ac:dyDescent="0.25">
      <c r="A64" s="1">
        <v>63</v>
      </c>
      <c r="B64" s="26" t="s">
        <v>854</v>
      </c>
      <c r="C64" s="10">
        <v>44774</v>
      </c>
      <c r="D64" s="22">
        <v>3</v>
      </c>
      <c r="E64" s="1" t="s">
        <v>4240</v>
      </c>
      <c r="F64" s="15">
        <v>7</v>
      </c>
      <c r="G64" s="2">
        <v>5.25</v>
      </c>
      <c r="H64" s="3">
        <v>6.2</v>
      </c>
      <c r="I64" s="2">
        <v>0.83</v>
      </c>
      <c r="J64" s="2">
        <f t="shared" si="0"/>
        <v>4.42</v>
      </c>
      <c r="K64" s="1">
        <v>4</v>
      </c>
      <c r="L64" s="2">
        <f t="shared" si="1"/>
        <v>5.68</v>
      </c>
      <c r="M64" s="1">
        <f>C74-C64</f>
        <v>4</v>
      </c>
      <c r="N64" s="2">
        <v>21.3141</v>
      </c>
      <c r="O64" s="1" t="s">
        <v>1746</v>
      </c>
    </row>
    <row r="65" spans="1:15" x14ac:dyDescent="0.25">
      <c r="A65" s="1">
        <v>64</v>
      </c>
      <c r="B65" s="26" t="s">
        <v>511</v>
      </c>
      <c r="C65" s="10">
        <v>44774</v>
      </c>
      <c r="D65" s="22">
        <v>0</v>
      </c>
      <c r="E65" s="1" t="s">
        <v>294</v>
      </c>
      <c r="F65" s="15">
        <v>17</v>
      </c>
      <c r="G65" s="2">
        <v>3.09</v>
      </c>
      <c r="H65" s="3">
        <v>3.77</v>
      </c>
      <c r="I65" s="2">
        <v>1.94</v>
      </c>
      <c r="J65" s="2">
        <f t="shared" si="0"/>
        <v>1.1499999999999999</v>
      </c>
      <c r="K65" s="1">
        <v>1</v>
      </c>
      <c r="L65" s="2">
        <f t="shared" si="1"/>
        <v>1.1499999999999999</v>
      </c>
      <c r="M65" s="1">
        <v>1</v>
      </c>
      <c r="N65" s="2">
        <v>1.1499999999999999</v>
      </c>
      <c r="O65" s="1" t="s">
        <v>1746</v>
      </c>
    </row>
    <row r="66" spans="1:15" x14ac:dyDescent="0.25">
      <c r="A66" s="1">
        <v>65</v>
      </c>
      <c r="B66" s="26" t="s">
        <v>511</v>
      </c>
      <c r="C66" s="10">
        <v>44775</v>
      </c>
      <c r="D66" s="22">
        <v>1.5</v>
      </c>
      <c r="E66" s="1" t="s">
        <v>4284</v>
      </c>
      <c r="F66" s="15">
        <v>13</v>
      </c>
      <c r="G66" s="2">
        <v>4.3099999999999996</v>
      </c>
      <c r="H66" s="3">
        <v>3.44</v>
      </c>
      <c r="I66" s="2">
        <v>1.38</v>
      </c>
      <c r="J66" s="2">
        <f t="shared" ref="J66:J129" si="2">G66-I66</f>
        <v>2.9299999999999997</v>
      </c>
      <c r="K66" s="1">
        <v>1</v>
      </c>
      <c r="L66" s="2">
        <f t="shared" si="1"/>
        <v>1.4299999999999997</v>
      </c>
      <c r="M66" s="1">
        <v>1</v>
      </c>
      <c r="N66" s="2">
        <v>1.43</v>
      </c>
      <c r="O66" s="1" t="s">
        <v>1746</v>
      </c>
    </row>
    <row r="67" spans="1:15" x14ac:dyDescent="0.25">
      <c r="A67" s="1">
        <v>66</v>
      </c>
      <c r="B67" s="26" t="s">
        <v>299</v>
      </c>
      <c r="C67" s="10">
        <v>44775</v>
      </c>
      <c r="D67" s="22">
        <v>0</v>
      </c>
      <c r="E67" s="1" t="s">
        <v>1520</v>
      </c>
      <c r="F67" s="15">
        <v>10</v>
      </c>
      <c r="G67" s="2">
        <v>1.53</v>
      </c>
      <c r="H67" s="3">
        <v>0.26</v>
      </c>
      <c r="I67" s="2">
        <v>1.1599999999999999</v>
      </c>
      <c r="J67" s="2">
        <f t="shared" si="2"/>
        <v>0.37000000000000011</v>
      </c>
      <c r="K67" s="1">
        <v>1</v>
      </c>
      <c r="L67" s="2">
        <f t="shared" ref="L67:L130" si="3">(G67-I67-D67)*K67</f>
        <v>0.37000000000000011</v>
      </c>
      <c r="M67" s="1">
        <v>1</v>
      </c>
      <c r="N67" s="2">
        <v>0.37</v>
      </c>
      <c r="O67" s="1" t="s">
        <v>1746</v>
      </c>
    </row>
    <row r="68" spans="1:15" x14ac:dyDescent="0.25">
      <c r="A68" s="1">
        <v>67</v>
      </c>
      <c r="B68" s="26" t="s">
        <v>2088</v>
      </c>
      <c r="C68" s="10">
        <v>44776</v>
      </c>
      <c r="D68" s="22">
        <v>0</v>
      </c>
      <c r="E68" s="1" t="s">
        <v>367</v>
      </c>
      <c r="F68" s="15">
        <v>20</v>
      </c>
      <c r="G68" s="2">
        <v>3.21</v>
      </c>
      <c r="H68" s="3">
        <v>27.69</v>
      </c>
      <c r="I68" s="2">
        <v>1.56</v>
      </c>
      <c r="J68" s="2">
        <f t="shared" si="2"/>
        <v>1.65</v>
      </c>
      <c r="K68" s="1">
        <v>1</v>
      </c>
      <c r="L68" s="2">
        <f t="shared" si="3"/>
        <v>1.65</v>
      </c>
      <c r="M68" s="1">
        <v>1</v>
      </c>
      <c r="N68" s="2">
        <v>1.65</v>
      </c>
      <c r="O68" s="1" t="s">
        <v>1746</v>
      </c>
    </row>
    <row r="69" spans="1:15" x14ac:dyDescent="0.25">
      <c r="A69" s="1">
        <v>68</v>
      </c>
      <c r="B69" s="26" t="s">
        <v>299</v>
      </c>
      <c r="C69" s="10">
        <v>44776</v>
      </c>
      <c r="D69" s="22">
        <v>0</v>
      </c>
      <c r="E69" s="1" t="s">
        <v>220</v>
      </c>
      <c r="F69" s="15">
        <v>1.5</v>
      </c>
      <c r="G69" s="2">
        <v>1.92</v>
      </c>
      <c r="H69" s="3">
        <v>0.45</v>
      </c>
      <c r="I69" s="2">
        <v>0.11</v>
      </c>
      <c r="J69" s="2">
        <f t="shared" si="2"/>
        <v>1.8099999999999998</v>
      </c>
      <c r="K69" s="1">
        <v>1</v>
      </c>
      <c r="L69" s="2">
        <f t="shared" si="3"/>
        <v>1.8099999999999998</v>
      </c>
      <c r="M69" s="1">
        <v>1</v>
      </c>
      <c r="N69" s="2">
        <v>1.81</v>
      </c>
      <c r="O69" s="1" t="s">
        <v>1746</v>
      </c>
    </row>
    <row r="70" spans="1:15" x14ac:dyDescent="0.25">
      <c r="A70" s="1">
        <v>69</v>
      </c>
      <c r="B70" s="26" t="s">
        <v>511</v>
      </c>
      <c r="C70" s="10">
        <v>44776</v>
      </c>
      <c r="D70" s="22">
        <v>1</v>
      </c>
      <c r="E70" s="1" t="s">
        <v>580</v>
      </c>
      <c r="F70" s="15">
        <v>22.5</v>
      </c>
      <c r="G70" s="2">
        <v>3.9</v>
      </c>
      <c r="H70" s="3">
        <v>4.12</v>
      </c>
      <c r="I70" s="2">
        <v>1.67</v>
      </c>
      <c r="J70" s="2">
        <f t="shared" si="2"/>
        <v>2.23</v>
      </c>
      <c r="K70" s="1">
        <v>1</v>
      </c>
      <c r="L70" s="2">
        <f t="shared" si="3"/>
        <v>1.23</v>
      </c>
      <c r="M70" s="1">
        <v>1</v>
      </c>
      <c r="N70" s="2">
        <v>1.23</v>
      </c>
      <c r="O70" s="1" t="s">
        <v>1746</v>
      </c>
    </row>
    <row r="71" spans="1:15" x14ac:dyDescent="0.25">
      <c r="A71" s="1">
        <v>70</v>
      </c>
      <c r="B71" s="26" t="s">
        <v>2088</v>
      </c>
      <c r="C71" s="10">
        <v>44777</v>
      </c>
      <c r="D71" s="22">
        <v>1</v>
      </c>
      <c r="E71" s="1" t="s">
        <v>4295</v>
      </c>
      <c r="F71" s="15">
        <v>22.5</v>
      </c>
      <c r="G71" s="2">
        <v>3.76</v>
      </c>
      <c r="H71" s="3">
        <v>31.95</v>
      </c>
      <c r="I71" s="2">
        <v>1.44</v>
      </c>
      <c r="J71" s="2">
        <f t="shared" si="2"/>
        <v>2.3199999999999998</v>
      </c>
      <c r="K71" s="1">
        <v>3</v>
      </c>
      <c r="L71" s="2">
        <f t="shared" si="3"/>
        <v>3.9599999999999995</v>
      </c>
      <c r="M71" s="1">
        <f>C78-C71</f>
        <v>3</v>
      </c>
      <c r="N71" s="2">
        <v>9.7371999999999996</v>
      </c>
      <c r="O71" s="1" t="s">
        <v>1746</v>
      </c>
    </row>
    <row r="72" spans="1:15" x14ac:dyDescent="0.25">
      <c r="A72" s="1">
        <v>71</v>
      </c>
      <c r="B72" s="26" t="s">
        <v>299</v>
      </c>
      <c r="C72" s="10">
        <v>44777</v>
      </c>
      <c r="D72" s="22">
        <v>1</v>
      </c>
      <c r="E72" s="1" t="s">
        <v>4233</v>
      </c>
      <c r="F72" s="15">
        <v>8</v>
      </c>
      <c r="G72" s="2">
        <v>3</v>
      </c>
      <c r="H72" s="3">
        <v>1.53</v>
      </c>
      <c r="I72" s="2">
        <v>0.69</v>
      </c>
      <c r="J72" s="2">
        <f t="shared" si="2"/>
        <v>2.31</v>
      </c>
      <c r="K72" s="1">
        <v>4</v>
      </c>
      <c r="L72" s="2">
        <f t="shared" si="3"/>
        <v>5.24</v>
      </c>
      <c r="M72" s="1">
        <f>C81-C72</f>
        <v>4</v>
      </c>
      <c r="N72" s="2">
        <v>12.637700000000001</v>
      </c>
      <c r="O72" s="1" t="s">
        <v>1746</v>
      </c>
    </row>
    <row r="73" spans="1:15" x14ac:dyDescent="0.25">
      <c r="A73" s="1">
        <v>72</v>
      </c>
      <c r="B73" s="26" t="s">
        <v>511</v>
      </c>
      <c r="C73" s="10">
        <v>44777</v>
      </c>
      <c r="D73" s="22">
        <v>0</v>
      </c>
      <c r="E73" s="1" t="s">
        <v>2759</v>
      </c>
      <c r="F73" s="15">
        <v>14.5</v>
      </c>
      <c r="G73" s="2">
        <v>2.5099999999999998</v>
      </c>
      <c r="H73" s="3">
        <v>2.21</v>
      </c>
      <c r="I73" s="2">
        <v>1.1299999999999999</v>
      </c>
      <c r="J73" s="2">
        <f t="shared" si="2"/>
        <v>1.38</v>
      </c>
      <c r="K73" s="1">
        <v>1</v>
      </c>
      <c r="L73" s="2">
        <f t="shared" si="3"/>
        <v>1.38</v>
      </c>
      <c r="M73" s="1">
        <v>1</v>
      </c>
      <c r="N73" s="2">
        <v>1.38</v>
      </c>
      <c r="O73" s="1" t="s">
        <v>1746</v>
      </c>
    </row>
    <row r="74" spans="1:15" x14ac:dyDescent="0.25">
      <c r="A74" s="1">
        <v>73</v>
      </c>
      <c r="B74" s="26" t="s">
        <v>854</v>
      </c>
      <c r="C74" s="10">
        <v>44778</v>
      </c>
      <c r="D74" s="22">
        <v>0</v>
      </c>
      <c r="E74" s="1" t="s">
        <v>4296</v>
      </c>
      <c r="F74" s="15">
        <v>22.5</v>
      </c>
      <c r="G74" s="2">
        <v>3.58</v>
      </c>
      <c r="H74" s="3">
        <v>2.4500000000000002</v>
      </c>
      <c r="I74" s="2">
        <v>1.69</v>
      </c>
      <c r="J74" s="2">
        <f t="shared" si="2"/>
        <v>1.8900000000000001</v>
      </c>
      <c r="K74" s="1">
        <v>1</v>
      </c>
      <c r="L74" s="2">
        <f t="shared" si="3"/>
        <v>1.8900000000000001</v>
      </c>
      <c r="M74" s="1">
        <v>1</v>
      </c>
      <c r="N74" s="2">
        <v>1.89</v>
      </c>
      <c r="O74" s="1" t="s">
        <v>1746</v>
      </c>
    </row>
    <row r="75" spans="1:15" x14ac:dyDescent="0.25">
      <c r="A75" s="1">
        <v>74</v>
      </c>
      <c r="B75" s="26" t="s">
        <v>511</v>
      </c>
      <c r="C75" s="10">
        <v>44778</v>
      </c>
      <c r="D75" s="22">
        <v>0</v>
      </c>
      <c r="E75" s="1" t="s">
        <v>4296</v>
      </c>
      <c r="F75" s="15">
        <v>22.5</v>
      </c>
      <c r="G75" s="2">
        <v>2.78</v>
      </c>
      <c r="H75" s="3">
        <v>1.74</v>
      </c>
      <c r="I75" s="2">
        <v>1.73</v>
      </c>
      <c r="J75" s="2">
        <f t="shared" si="2"/>
        <v>1.0499999999999998</v>
      </c>
      <c r="K75" s="1">
        <v>1</v>
      </c>
      <c r="L75" s="2">
        <f t="shared" si="3"/>
        <v>1.0499999999999998</v>
      </c>
      <c r="M75" s="1">
        <v>1</v>
      </c>
      <c r="N75" s="2">
        <v>1.05</v>
      </c>
      <c r="O75" s="1" t="s">
        <v>1746</v>
      </c>
    </row>
    <row r="76" spans="1:15" x14ac:dyDescent="0.25">
      <c r="A76" s="1">
        <v>75</v>
      </c>
      <c r="B76" s="26" t="s">
        <v>854</v>
      </c>
      <c r="C76" s="10">
        <v>44779</v>
      </c>
      <c r="D76" s="22">
        <v>3</v>
      </c>
      <c r="E76" s="1" t="s">
        <v>4233</v>
      </c>
      <c r="F76" s="15">
        <v>8</v>
      </c>
      <c r="G76" s="2">
        <v>5.05</v>
      </c>
      <c r="H76" s="3">
        <v>5.45</v>
      </c>
      <c r="I76" s="2">
        <v>0.5</v>
      </c>
      <c r="J76" s="2">
        <f t="shared" si="2"/>
        <v>4.55</v>
      </c>
      <c r="K76" s="1">
        <v>3</v>
      </c>
      <c r="L76" s="2">
        <f t="shared" si="3"/>
        <v>4.6499999999999995</v>
      </c>
      <c r="M76" s="1">
        <f>C83-C76</f>
        <v>3</v>
      </c>
      <c r="N76" s="2">
        <v>15.165900000000001</v>
      </c>
      <c r="O76" s="1" t="s">
        <v>1746</v>
      </c>
    </row>
    <row r="77" spans="1:15" x14ac:dyDescent="0.25">
      <c r="A77" s="1">
        <v>76</v>
      </c>
      <c r="B77" s="26" t="s">
        <v>511</v>
      </c>
      <c r="C77" s="10">
        <v>44779</v>
      </c>
      <c r="D77" s="22">
        <v>2</v>
      </c>
      <c r="E77" s="1" t="s">
        <v>4233</v>
      </c>
      <c r="F77" s="15">
        <v>8</v>
      </c>
      <c r="G77" s="2">
        <v>4.05</v>
      </c>
      <c r="H77" s="3">
        <v>2.46</v>
      </c>
      <c r="I77" s="2">
        <v>0.52</v>
      </c>
      <c r="J77" s="2">
        <f t="shared" si="2"/>
        <v>3.53</v>
      </c>
      <c r="K77" s="1">
        <v>1</v>
      </c>
      <c r="L77" s="2">
        <f t="shared" si="3"/>
        <v>1.5299999999999998</v>
      </c>
      <c r="M77" s="1">
        <v>1</v>
      </c>
      <c r="N77" s="2">
        <v>1.53</v>
      </c>
      <c r="O77" s="1" t="s">
        <v>1746</v>
      </c>
    </row>
    <row r="78" spans="1:15" x14ac:dyDescent="0.25">
      <c r="A78" s="1">
        <v>77</v>
      </c>
      <c r="B78" s="26" t="s">
        <v>2088</v>
      </c>
      <c r="C78" s="10">
        <v>44780</v>
      </c>
      <c r="D78" s="22">
        <v>0</v>
      </c>
      <c r="E78" s="1" t="s">
        <v>674</v>
      </c>
      <c r="F78" s="15">
        <v>13</v>
      </c>
      <c r="G78" s="2">
        <v>1.88</v>
      </c>
      <c r="H78" s="3">
        <v>15.38</v>
      </c>
      <c r="I78" s="2">
        <v>0.94</v>
      </c>
      <c r="J78" s="2">
        <f t="shared" si="2"/>
        <v>0.94</v>
      </c>
      <c r="K78" s="1">
        <v>1</v>
      </c>
      <c r="L78" s="2">
        <f t="shared" si="3"/>
        <v>0.94</v>
      </c>
      <c r="M78" s="1">
        <v>1</v>
      </c>
      <c r="N78" s="2">
        <v>0.94</v>
      </c>
      <c r="O78" s="1" t="s">
        <v>1746</v>
      </c>
    </row>
    <row r="79" spans="1:15" x14ac:dyDescent="0.25">
      <c r="A79" s="1">
        <v>78</v>
      </c>
      <c r="B79" s="26" t="s">
        <v>511</v>
      </c>
      <c r="C79" s="10">
        <v>44780</v>
      </c>
      <c r="D79" s="22">
        <v>0</v>
      </c>
      <c r="E79" s="1" t="s">
        <v>367</v>
      </c>
      <c r="F79" s="15">
        <v>20</v>
      </c>
      <c r="G79" s="2">
        <v>3.37</v>
      </c>
      <c r="H79" s="3">
        <v>1.98</v>
      </c>
      <c r="I79" s="2">
        <v>1.71</v>
      </c>
      <c r="J79" s="2">
        <f t="shared" si="2"/>
        <v>1.6600000000000001</v>
      </c>
      <c r="K79" s="1">
        <v>1</v>
      </c>
      <c r="L79" s="2">
        <f t="shared" si="3"/>
        <v>1.6600000000000001</v>
      </c>
      <c r="M79" s="1">
        <v>1</v>
      </c>
      <c r="N79" s="2">
        <v>1.66</v>
      </c>
      <c r="O79" s="1" t="s">
        <v>1746</v>
      </c>
    </row>
    <row r="80" spans="1:15" ht="33" x14ac:dyDescent="0.25">
      <c r="A80" s="1">
        <v>79</v>
      </c>
      <c r="B80" s="26" t="s">
        <v>2088</v>
      </c>
      <c r="C80" s="10">
        <v>44781</v>
      </c>
      <c r="D80" s="22">
        <v>0</v>
      </c>
      <c r="E80" s="11" t="s">
        <v>4297</v>
      </c>
      <c r="F80" s="15">
        <v>22.5</v>
      </c>
      <c r="G80" s="2">
        <v>3.61</v>
      </c>
      <c r="H80" s="3">
        <v>30.37</v>
      </c>
      <c r="I80" s="2">
        <v>1.46</v>
      </c>
      <c r="J80" s="2">
        <f t="shared" si="2"/>
        <v>2.15</v>
      </c>
      <c r="K80" s="1">
        <v>1</v>
      </c>
      <c r="L80" s="2">
        <f t="shared" si="3"/>
        <v>2.15</v>
      </c>
      <c r="M80" s="1">
        <v>1</v>
      </c>
      <c r="N80" s="2">
        <v>2.15</v>
      </c>
      <c r="O80" s="1" t="s">
        <v>1746</v>
      </c>
    </row>
    <row r="81" spans="1:15" ht="33" x14ac:dyDescent="0.25">
      <c r="A81" s="1">
        <v>80</v>
      </c>
      <c r="B81" s="26" t="s">
        <v>299</v>
      </c>
      <c r="C81" s="10">
        <v>44781</v>
      </c>
      <c r="D81" s="22">
        <v>0</v>
      </c>
      <c r="E81" s="11" t="s">
        <v>4298</v>
      </c>
      <c r="F81" s="15">
        <v>15</v>
      </c>
      <c r="G81" s="2">
        <v>2.16</v>
      </c>
      <c r="H81" s="3">
        <v>0.81</v>
      </c>
      <c r="I81" s="2">
        <v>1.28</v>
      </c>
      <c r="J81" s="2">
        <f t="shared" si="2"/>
        <v>0.88000000000000012</v>
      </c>
      <c r="K81" s="1">
        <v>1</v>
      </c>
      <c r="L81" s="2">
        <f t="shared" si="3"/>
        <v>0.88000000000000012</v>
      </c>
      <c r="M81" s="1">
        <v>1</v>
      </c>
      <c r="N81" s="2">
        <v>0.88</v>
      </c>
      <c r="O81" s="1" t="s">
        <v>1746</v>
      </c>
    </row>
    <row r="82" spans="1:15" x14ac:dyDescent="0.25">
      <c r="A82" s="1">
        <v>81</v>
      </c>
      <c r="B82" s="26" t="s">
        <v>511</v>
      </c>
      <c r="C82" s="10">
        <v>44781</v>
      </c>
      <c r="D82" s="22">
        <v>0</v>
      </c>
      <c r="E82" s="1" t="s">
        <v>4250</v>
      </c>
      <c r="F82" s="15">
        <v>7.5</v>
      </c>
      <c r="G82" s="2">
        <v>2.13</v>
      </c>
      <c r="H82" s="3">
        <v>1.34</v>
      </c>
      <c r="I82" s="2">
        <v>0.5</v>
      </c>
      <c r="J82" s="2">
        <f t="shared" si="2"/>
        <v>1.63</v>
      </c>
      <c r="K82" s="1">
        <v>1</v>
      </c>
      <c r="L82" s="2">
        <f t="shared" si="3"/>
        <v>1.63</v>
      </c>
      <c r="M82" s="1">
        <v>1</v>
      </c>
      <c r="N82" s="2">
        <v>1.63</v>
      </c>
      <c r="O82" s="1" t="s">
        <v>1746</v>
      </c>
    </row>
    <row r="83" spans="1:15" x14ac:dyDescent="0.25">
      <c r="A83" s="1">
        <v>82</v>
      </c>
      <c r="B83" s="26" t="s">
        <v>854</v>
      </c>
      <c r="C83" s="10">
        <v>44782</v>
      </c>
      <c r="D83" s="22">
        <v>0</v>
      </c>
      <c r="E83" s="1" t="s">
        <v>4222</v>
      </c>
      <c r="F83" s="15">
        <v>23</v>
      </c>
      <c r="G83" s="2">
        <v>4.76</v>
      </c>
      <c r="H83" s="3">
        <v>4.7</v>
      </c>
      <c r="I83" s="2">
        <v>1.4</v>
      </c>
      <c r="J83" s="2">
        <f t="shared" si="2"/>
        <v>3.36</v>
      </c>
      <c r="K83" s="1">
        <v>2</v>
      </c>
      <c r="L83" s="2">
        <f t="shared" si="3"/>
        <v>6.72</v>
      </c>
      <c r="M83" s="1">
        <v>22</v>
      </c>
      <c r="N83" s="2">
        <v>10.200100000000001</v>
      </c>
      <c r="O83" s="2" t="s">
        <v>1746</v>
      </c>
    </row>
    <row r="84" spans="1:15" x14ac:dyDescent="0.25">
      <c r="A84" s="1">
        <v>83</v>
      </c>
      <c r="B84" s="26" t="s">
        <v>2088</v>
      </c>
      <c r="C84" s="10">
        <v>44782</v>
      </c>
      <c r="D84" s="22">
        <v>0</v>
      </c>
      <c r="E84" s="1" t="s">
        <v>4249</v>
      </c>
      <c r="F84" s="15">
        <v>1</v>
      </c>
      <c r="G84" s="2">
        <v>2.68</v>
      </c>
      <c r="H84" s="3">
        <v>19.39</v>
      </c>
      <c r="I84" s="2">
        <v>0.06</v>
      </c>
      <c r="J84" s="2">
        <f t="shared" si="2"/>
        <v>2.62</v>
      </c>
      <c r="K84" s="1">
        <v>2</v>
      </c>
      <c r="L84" s="2">
        <f t="shared" si="3"/>
        <v>5.24</v>
      </c>
      <c r="M84" s="1">
        <v>22</v>
      </c>
      <c r="N84" s="2">
        <v>12.1517</v>
      </c>
      <c r="O84" s="2" t="s">
        <v>1746</v>
      </c>
    </row>
    <row r="85" spans="1:15" ht="33" x14ac:dyDescent="0.25">
      <c r="A85" s="1">
        <v>84</v>
      </c>
      <c r="B85" s="26" t="s">
        <v>299</v>
      </c>
      <c r="C85" s="10">
        <v>44782</v>
      </c>
      <c r="D85" s="22">
        <v>0</v>
      </c>
      <c r="E85" s="11" t="s">
        <v>4299</v>
      </c>
      <c r="F85" s="15">
        <v>13</v>
      </c>
      <c r="G85" s="2">
        <v>2.2400000000000002</v>
      </c>
      <c r="H85" s="3">
        <v>1.43</v>
      </c>
      <c r="I85" s="2">
        <v>0.88</v>
      </c>
      <c r="J85" s="2">
        <f t="shared" si="2"/>
        <v>1.3600000000000003</v>
      </c>
      <c r="K85" s="1">
        <v>2</v>
      </c>
      <c r="L85" s="2">
        <f t="shared" si="3"/>
        <v>2.7200000000000006</v>
      </c>
      <c r="M85" s="1">
        <v>22</v>
      </c>
      <c r="N85" s="2">
        <v>5.20589999999999</v>
      </c>
      <c r="O85" s="2" t="s">
        <v>1746</v>
      </c>
    </row>
    <row r="86" spans="1:15" x14ac:dyDescent="0.25">
      <c r="A86" s="1">
        <v>85</v>
      </c>
      <c r="B86" s="26" t="s">
        <v>511</v>
      </c>
      <c r="C86" s="10">
        <v>44782</v>
      </c>
      <c r="D86" s="22">
        <v>0</v>
      </c>
      <c r="E86" s="1" t="s">
        <v>4300</v>
      </c>
      <c r="F86" s="15">
        <v>11</v>
      </c>
      <c r="G86" s="2">
        <v>3.48</v>
      </c>
      <c r="H86" s="3">
        <v>4.66</v>
      </c>
      <c r="I86" s="2">
        <v>0.8</v>
      </c>
      <c r="J86" s="2">
        <f t="shared" si="2"/>
        <v>2.6799999999999997</v>
      </c>
      <c r="K86" s="1">
        <v>2</v>
      </c>
      <c r="L86" s="2">
        <f t="shared" si="3"/>
        <v>5.3599999999999994</v>
      </c>
      <c r="M86" s="1">
        <v>22</v>
      </c>
      <c r="N86" s="2">
        <v>8.1137000000000103</v>
      </c>
      <c r="O86" s="2" t="s">
        <v>1746</v>
      </c>
    </row>
    <row r="87" spans="1:15" x14ac:dyDescent="0.25">
      <c r="A87" s="1">
        <v>86</v>
      </c>
      <c r="B87" s="26" t="s">
        <v>299</v>
      </c>
      <c r="C87" s="10">
        <v>44825</v>
      </c>
      <c r="D87" s="22">
        <v>0</v>
      </c>
      <c r="E87" s="1" t="s">
        <v>216</v>
      </c>
      <c r="F87" s="15">
        <v>15</v>
      </c>
      <c r="G87" s="2">
        <v>2.93</v>
      </c>
      <c r="H87" s="3">
        <v>5.38</v>
      </c>
      <c r="I87" s="2">
        <v>1.77</v>
      </c>
      <c r="J87" s="2">
        <f t="shared" si="2"/>
        <v>1.1600000000000001</v>
      </c>
      <c r="K87" s="1">
        <v>1</v>
      </c>
      <c r="L87" s="2">
        <f t="shared" si="3"/>
        <v>1.1600000000000001</v>
      </c>
      <c r="M87" s="1">
        <v>1</v>
      </c>
      <c r="N87" s="2">
        <v>1.1599999999999999</v>
      </c>
      <c r="O87" s="1" t="s">
        <v>1746</v>
      </c>
    </row>
    <row r="88" spans="1:15" x14ac:dyDescent="0.25">
      <c r="A88" s="1">
        <v>87</v>
      </c>
      <c r="B88" s="26" t="s">
        <v>299</v>
      </c>
      <c r="C88" s="10">
        <v>44826</v>
      </c>
      <c r="D88" s="22">
        <v>3</v>
      </c>
      <c r="E88" s="1" t="s">
        <v>213</v>
      </c>
      <c r="F88" s="15">
        <v>24</v>
      </c>
      <c r="G88" s="2">
        <v>8.0500000000000007</v>
      </c>
      <c r="H88" s="3">
        <v>3</v>
      </c>
      <c r="I88" s="2">
        <v>2.67</v>
      </c>
      <c r="J88" s="2">
        <f t="shared" si="2"/>
        <v>5.3800000000000008</v>
      </c>
      <c r="K88" s="1">
        <v>1</v>
      </c>
      <c r="L88" s="2">
        <f t="shared" si="3"/>
        <v>2.3800000000000008</v>
      </c>
      <c r="M88" s="1">
        <v>1</v>
      </c>
      <c r="N88" s="2">
        <v>2.38</v>
      </c>
      <c r="O88" s="1" t="s">
        <v>1746</v>
      </c>
    </row>
    <row r="89" spans="1:15" x14ac:dyDescent="0.25">
      <c r="A89" s="1">
        <v>88</v>
      </c>
      <c r="B89" s="26" t="s">
        <v>299</v>
      </c>
      <c r="C89" s="10">
        <v>44827</v>
      </c>
      <c r="D89" s="22">
        <v>3</v>
      </c>
      <c r="E89" s="1" t="s">
        <v>213</v>
      </c>
      <c r="F89" s="15">
        <v>24</v>
      </c>
      <c r="G89" s="2">
        <v>8.1</v>
      </c>
      <c r="H89" s="3">
        <v>1.88</v>
      </c>
      <c r="I89" s="2">
        <v>2.58</v>
      </c>
      <c r="J89" s="2">
        <f t="shared" si="2"/>
        <v>5.52</v>
      </c>
      <c r="K89" s="1">
        <v>1</v>
      </c>
      <c r="L89" s="2">
        <f t="shared" si="3"/>
        <v>2.5199999999999996</v>
      </c>
      <c r="M89" s="1">
        <v>1</v>
      </c>
      <c r="N89" s="2">
        <v>2.52</v>
      </c>
      <c r="O89" s="1" t="s">
        <v>1746</v>
      </c>
    </row>
    <row r="90" spans="1:15" x14ac:dyDescent="0.25">
      <c r="A90" s="1">
        <v>89</v>
      </c>
      <c r="B90" s="26" t="s">
        <v>299</v>
      </c>
      <c r="C90" s="10">
        <v>44828</v>
      </c>
      <c r="D90" s="22">
        <v>3</v>
      </c>
      <c r="E90" s="1" t="s">
        <v>213</v>
      </c>
      <c r="F90" s="15">
        <v>24</v>
      </c>
      <c r="G90" s="2">
        <v>7.8</v>
      </c>
      <c r="H90" s="3">
        <v>2.37</v>
      </c>
      <c r="I90" s="2">
        <v>2.56</v>
      </c>
      <c r="J90" s="2">
        <f t="shared" si="2"/>
        <v>5.24</v>
      </c>
      <c r="K90" s="1">
        <v>1</v>
      </c>
      <c r="L90" s="2">
        <f t="shared" si="3"/>
        <v>2.2400000000000002</v>
      </c>
      <c r="M90" s="1">
        <v>1</v>
      </c>
      <c r="N90" s="2">
        <v>2.2400000000000002</v>
      </c>
      <c r="O90" s="1" t="s">
        <v>1746</v>
      </c>
    </row>
    <row r="91" spans="1:15" x14ac:dyDescent="0.25">
      <c r="A91" s="1">
        <v>90</v>
      </c>
      <c r="B91" s="26" t="s">
        <v>299</v>
      </c>
      <c r="C91" s="10">
        <v>44829</v>
      </c>
      <c r="D91" s="22">
        <v>3</v>
      </c>
      <c r="E91" s="1" t="s">
        <v>213</v>
      </c>
      <c r="F91" s="15">
        <v>24</v>
      </c>
      <c r="G91" s="2">
        <v>7.33</v>
      </c>
      <c r="H91" s="3">
        <v>1.81</v>
      </c>
      <c r="I91" s="2">
        <v>2.5</v>
      </c>
      <c r="J91" s="2">
        <f t="shared" si="2"/>
        <v>4.83</v>
      </c>
      <c r="K91" s="1">
        <v>1</v>
      </c>
      <c r="L91" s="2">
        <f t="shared" si="3"/>
        <v>1.83</v>
      </c>
      <c r="M91" s="1">
        <v>1</v>
      </c>
      <c r="N91" s="2">
        <v>1.83</v>
      </c>
      <c r="O91" s="1" t="s">
        <v>1746</v>
      </c>
    </row>
    <row r="92" spans="1:15" x14ac:dyDescent="0.25">
      <c r="A92" s="1">
        <v>91</v>
      </c>
      <c r="B92" s="26" t="s">
        <v>299</v>
      </c>
      <c r="C92" s="10">
        <v>44830</v>
      </c>
      <c r="D92" s="22">
        <v>3</v>
      </c>
      <c r="E92" s="1" t="s">
        <v>213</v>
      </c>
      <c r="F92" s="15">
        <v>24</v>
      </c>
      <c r="G92" s="2">
        <v>7.26</v>
      </c>
      <c r="H92" s="3">
        <v>0.95</v>
      </c>
      <c r="I92" s="2">
        <v>2.5099999999999998</v>
      </c>
      <c r="J92" s="2">
        <f t="shared" si="2"/>
        <v>4.75</v>
      </c>
      <c r="K92" s="1">
        <v>1</v>
      </c>
      <c r="L92" s="2">
        <f t="shared" si="3"/>
        <v>1.75</v>
      </c>
      <c r="M92" s="1">
        <v>1</v>
      </c>
      <c r="N92" s="2">
        <v>1.75</v>
      </c>
      <c r="O92" s="1" t="s">
        <v>1746</v>
      </c>
    </row>
    <row r="93" spans="1:15" x14ac:dyDescent="0.25">
      <c r="A93" s="1">
        <v>92</v>
      </c>
      <c r="B93" s="26" t="s">
        <v>299</v>
      </c>
      <c r="C93" s="10">
        <v>44831</v>
      </c>
      <c r="D93" s="22">
        <v>3</v>
      </c>
      <c r="E93" s="1" t="s">
        <v>213</v>
      </c>
      <c r="F93" s="15">
        <v>24</v>
      </c>
      <c r="G93" s="2">
        <v>7.14</v>
      </c>
      <c r="H93" s="3">
        <v>0.59</v>
      </c>
      <c r="I93" s="2">
        <v>2.52</v>
      </c>
      <c r="J93" s="2">
        <f t="shared" si="2"/>
        <v>4.6199999999999992</v>
      </c>
      <c r="K93" s="1">
        <v>1</v>
      </c>
      <c r="L93" s="2">
        <f t="shared" si="3"/>
        <v>1.6199999999999992</v>
      </c>
      <c r="M93" s="1">
        <v>1</v>
      </c>
      <c r="N93" s="2">
        <v>1.62</v>
      </c>
      <c r="O93" s="1" t="s">
        <v>1746</v>
      </c>
    </row>
    <row r="94" spans="1:15" x14ac:dyDescent="0.25">
      <c r="A94" s="1">
        <v>93</v>
      </c>
      <c r="B94" s="26" t="s">
        <v>299</v>
      </c>
      <c r="C94" s="10">
        <v>44832</v>
      </c>
      <c r="D94" s="22">
        <v>3</v>
      </c>
      <c r="E94" s="1" t="s">
        <v>213</v>
      </c>
      <c r="F94" s="15">
        <v>24</v>
      </c>
      <c r="G94" s="2">
        <v>7.51</v>
      </c>
      <c r="H94" s="3">
        <v>1.72</v>
      </c>
      <c r="I94" s="2">
        <v>2.52</v>
      </c>
      <c r="J94" s="2">
        <f t="shared" si="2"/>
        <v>4.99</v>
      </c>
      <c r="K94" s="1">
        <v>1</v>
      </c>
      <c r="L94" s="2">
        <f t="shared" si="3"/>
        <v>1.9900000000000002</v>
      </c>
      <c r="M94" s="1">
        <v>1</v>
      </c>
      <c r="N94" s="2">
        <v>1.99</v>
      </c>
      <c r="O94" s="1" t="s">
        <v>1746</v>
      </c>
    </row>
    <row r="95" spans="1:15" x14ac:dyDescent="0.25">
      <c r="A95" s="1">
        <v>94</v>
      </c>
      <c r="B95" s="26" t="s">
        <v>299</v>
      </c>
      <c r="C95" s="10">
        <v>44833</v>
      </c>
      <c r="D95" s="22">
        <v>3</v>
      </c>
      <c r="E95" s="1" t="s">
        <v>213</v>
      </c>
      <c r="F95" s="15">
        <v>24</v>
      </c>
      <c r="G95" s="2">
        <v>7.15</v>
      </c>
      <c r="H95" s="3">
        <v>2</v>
      </c>
      <c r="I95" s="2">
        <v>2.48</v>
      </c>
      <c r="J95" s="2">
        <f t="shared" si="2"/>
        <v>4.67</v>
      </c>
      <c r="K95" s="1">
        <v>1</v>
      </c>
      <c r="L95" s="2">
        <f t="shared" si="3"/>
        <v>1.67</v>
      </c>
      <c r="M95" s="1">
        <v>1</v>
      </c>
      <c r="N95" s="2">
        <v>1.67</v>
      </c>
      <c r="O95" s="1" t="s">
        <v>1746</v>
      </c>
    </row>
    <row r="96" spans="1:15" x14ac:dyDescent="0.25">
      <c r="A96" s="1">
        <v>95</v>
      </c>
      <c r="B96" s="26" t="s">
        <v>299</v>
      </c>
      <c r="C96" s="10">
        <v>44834</v>
      </c>
      <c r="D96" s="22">
        <v>3</v>
      </c>
      <c r="E96" s="1" t="s">
        <v>213</v>
      </c>
      <c r="F96" s="15">
        <v>24</v>
      </c>
      <c r="G96" s="2">
        <v>6.92</v>
      </c>
      <c r="H96" s="3">
        <v>1.89</v>
      </c>
      <c r="I96" s="2">
        <v>2.48</v>
      </c>
      <c r="J96" s="2">
        <f t="shared" si="2"/>
        <v>4.4399999999999995</v>
      </c>
      <c r="K96" s="1">
        <v>1</v>
      </c>
      <c r="L96" s="2">
        <f t="shared" si="3"/>
        <v>1.4399999999999995</v>
      </c>
      <c r="M96" s="1">
        <v>1</v>
      </c>
      <c r="N96" s="2">
        <v>1.44</v>
      </c>
      <c r="O96" s="1" t="s">
        <v>1746</v>
      </c>
    </row>
    <row r="97" spans="1:15" x14ac:dyDescent="0.25">
      <c r="A97" s="1">
        <v>96</v>
      </c>
      <c r="B97" s="26" t="s">
        <v>299</v>
      </c>
      <c r="C97" s="10">
        <v>44835</v>
      </c>
      <c r="D97" s="22">
        <v>3</v>
      </c>
      <c r="E97" s="1" t="s">
        <v>213</v>
      </c>
      <c r="F97" s="15">
        <v>24</v>
      </c>
      <c r="G97" s="2">
        <v>6.58</v>
      </c>
      <c r="H97" s="3">
        <v>1.47</v>
      </c>
      <c r="I97" s="2">
        <v>2.4700000000000002</v>
      </c>
      <c r="J97" s="2">
        <f t="shared" si="2"/>
        <v>4.1099999999999994</v>
      </c>
      <c r="K97" s="1">
        <v>1</v>
      </c>
      <c r="L97" s="2">
        <f t="shared" si="3"/>
        <v>1.1099999999999994</v>
      </c>
      <c r="M97" s="1">
        <v>1</v>
      </c>
      <c r="N97" s="2">
        <v>1.1100000000000001</v>
      </c>
      <c r="O97" s="1" t="s">
        <v>1746</v>
      </c>
    </row>
    <row r="98" spans="1:15" x14ac:dyDescent="0.25">
      <c r="A98" s="1">
        <v>97</v>
      </c>
      <c r="B98" s="26" t="s">
        <v>299</v>
      </c>
      <c r="C98" s="10">
        <v>44836</v>
      </c>
      <c r="D98" s="22">
        <v>3</v>
      </c>
      <c r="E98" s="1" t="s">
        <v>213</v>
      </c>
      <c r="F98" s="15">
        <v>24</v>
      </c>
      <c r="G98" s="2">
        <v>6.6</v>
      </c>
      <c r="H98" s="3">
        <v>1.53</v>
      </c>
      <c r="I98" s="2">
        <v>2.48</v>
      </c>
      <c r="J98" s="2">
        <f t="shared" si="2"/>
        <v>4.1199999999999992</v>
      </c>
      <c r="K98" s="1">
        <v>1</v>
      </c>
      <c r="L98" s="2">
        <f t="shared" si="3"/>
        <v>1.1199999999999992</v>
      </c>
      <c r="M98" s="1">
        <v>1</v>
      </c>
      <c r="N98" s="2">
        <v>1.1200000000000001</v>
      </c>
      <c r="O98" s="1" t="s">
        <v>1746</v>
      </c>
    </row>
    <row r="99" spans="1:15" x14ac:dyDescent="0.25">
      <c r="A99" s="1">
        <v>98</v>
      </c>
      <c r="B99" s="26" t="s">
        <v>299</v>
      </c>
      <c r="C99" s="10">
        <v>44837</v>
      </c>
      <c r="D99" s="22">
        <v>3</v>
      </c>
      <c r="E99" s="1" t="s">
        <v>213</v>
      </c>
      <c r="F99" s="15">
        <v>24</v>
      </c>
      <c r="G99" s="2">
        <v>6.8</v>
      </c>
      <c r="H99" s="3">
        <v>1.73</v>
      </c>
      <c r="I99" s="2">
        <v>2.56</v>
      </c>
      <c r="J99" s="2">
        <f t="shared" si="2"/>
        <v>4.24</v>
      </c>
      <c r="K99" s="1">
        <v>1</v>
      </c>
      <c r="L99" s="2">
        <f t="shared" si="3"/>
        <v>1.2400000000000002</v>
      </c>
      <c r="M99" s="1">
        <v>1</v>
      </c>
      <c r="N99" s="2">
        <v>1.24</v>
      </c>
      <c r="O99" s="1" t="s">
        <v>1746</v>
      </c>
    </row>
    <row r="100" spans="1:15" x14ac:dyDescent="0.25">
      <c r="A100" s="1">
        <v>99</v>
      </c>
      <c r="B100" s="26" t="s">
        <v>299</v>
      </c>
      <c r="C100" s="10">
        <v>44838</v>
      </c>
      <c r="D100" s="22">
        <v>3</v>
      </c>
      <c r="E100" s="1" t="s">
        <v>213</v>
      </c>
      <c r="F100" s="15">
        <v>24</v>
      </c>
      <c r="G100" s="2">
        <v>6.59</v>
      </c>
      <c r="H100" s="3">
        <v>1.31</v>
      </c>
      <c r="I100" s="2">
        <v>2.52</v>
      </c>
      <c r="J100" s="2">
        <f t="shared" si="2"/>
        <v>4.07</v>
      </c>
      <c r="K100" s="1">
        <v>1</v>
      </c>
      <c r="L100" s="2">
        <f t="shared" si="3"/>
        <v>1.0700000000000003</v>
      </c>
      <c r="M100" s="1">
        <v>1</v>
      </c>
      <c r="N100" s="2">
        <v>1.07</v>
      </c>
      <c r="O100" s="1" t="s">
        <v>1746</v>
      </c>
    </row>
    <row r="101" spans="1:15" x14ac:dyDescent="0.25">
      <c r="A101" s="1">
        <v>100</v>
      </c>
      <c r="B101" s="26" t="s">
        <v>299</v>
      </c>
      <c r="C101" s="10">
        <v>44839</v>
      </c>
      <c r="D101" s="22">
        <v>3</v>
      </c>
      <c r="E101" s="1" t="s">
        <v>213</v>
      </c>
      <c r="F101" s="15">
        <v>24</v>
      </c>
      <c r="G101" s="2">
        <v>6.5</v>
      </c>
      <c r="H101" s="3">
        <v>1.01</v>
      </c>
      <c r="I101" s="2">
        <v>2.52</v>
      </c>
      <c r="J101" s="2">
        <f t="shared" si="2"/>
        <v>3.98</v>
      </c>
      <c r="K101" s="1">
        <v>1</v>
      </c>
      <c r="L101" s="2">
        <f t="shared" si="3"/>
        <v>0.98</v>
      </c>
      <c r="M101" s="1">
        <v>1</v>
      </c>
      <c r="N101" s="2">
        <v>0.98</v>
      </c>
      <c r="O101" s="1" t="s">
        <v>1746</v>
      </c>
    </row>
    <row r="102" spans="1:15" x14ac:dyDescent="0.25">
      <c r="A102" s="1">
        <v>101</v>
      </c>
      <c r="B102" s="26" t="s">
        <v>299</v>
      </c>
      <c r="C102" s="10">
        <v>44840</v>
      </c>
      <c r="D102" s="22">
        <v>3</v>
      </c>
      <c r="E102" s="1" t="s">
        <v>213</v>
      </c>
      <c r="F102" s="15">
        <v>24</v>
      </c>
      <c r="G102" s="2">
        <v>6.7</v>
      </c>
      <c r="H102" s="3">
        <v>1.05</v>
      </c>
      <c r="I102" s="2">
        <v>2.52</v>
      </c>
      <c r="J102" s="2">
        <f t="shared" si="2"/>
        <v>4.18</v>
      </c>
      <c r="K102" s="1">
        <v>1</v>
      </c>
      <c r="L102" s="2">
        <f t="shared" si="3"/>
        <v>1.1799999999999997</v>
      </c>
      <c r="M102" s="1">
        <v>1</v>
      </c>
      <c r="N102" s="2">
        <v>1.18</v>
      </c>
      <c r="O102" s="1" t="s">
        <v>1746</v>
      </c>
    </row>
    <row r="103" spans="1:15" x14ac:dyDescent="0.25">
      <c r="A103" s="1">
        <v>102</v>
      </c>
      <c r="B103" s="26" t="s">
        <v>299</v>
      </c>
      <c r="C103" s="10">
        <v>44841</v>
      </c>
      <c r="D103" s="22">
        <v>3</v>
      </c>
      <c r="E103" s="1" t="s">
        <v>213</v>
      </c>
      <c r="F103" s="15">
        <v>24</v>
      </c>
      <c r="G103" s="2">
        <v>6.65</v>
      </c>
      <c r="H103" s="3">
        <v>1.2</v>
      </c>
      <c r="I103" s="2">
        <v>2.54</v>
      </c>
      <c r="J103" s="2">
        <f t="shared" si="2"/>
        <v>4.1100000000000003</v>
      </c>
      <c r="K103" s="1">
        <v>1</v>
      </c>
      <c r="L103" s="2">
        <f t="shared" si="3"/>
        <v>1.1100000000000003</v>
      </c>
      <c r="M103" s="1">
        <v>1</v>
      </c>
      <c r="N103" s="2">
        <v>1.1100000000000001</v>
      </c>
      <c r="O103" s="1" t="s">
        <v>1746</v>
      </c>
    </row>
    <row r="104" spans="1:15" x14ac:dyDescent="0.25">
      <c r="A104" s="1">
        <v>103</v>
      </c>
      <c r="B104" s="26" t="s">
        <v>299</v>
      </c>
      <c r="C104" s="10">
        <v>44842</v>
      </c>
      <c r="D104" s="22">
        <v>3</v>
      </c>
      <c r="E104" s="1" t="s">
        <v>213</v>
      </c>
      <c r="F104" s="15">
        <v>24</v>
      </c>
      <c r="G104" s="2">
        <v>6.45</v>
      </c>
      <c r="H104" s="3">
        <v>1.21</v>
      </c>
      <c r="I104" s="2">
        <v>2.56</v>
      </c>
      <c r="J104" s="2">
        <f t="shared" si="2"/>
        <v>3.89</v>
      </c>
      <c r="K104" s="1">
        <v>1</v>
      </c>
      <c r="L104" s="2">
        <f t="shared" si="3"/>
        <v>0.89000000000000012</v>
      </c>
      <c r="M104" s="1">
        <v>1</v>
      </c>
      <c r="N104" s="2">
        <v>0.89</v>
      </c>
      <c r="O104" s="1" t="s">
        <v>1746</v>
      </c>
    </row>
    <row r="105" spans="1:15" x14ac:dyDescent="0.25">
      <c r="A105" s="1">
        <v>104</v>
      </c>
      <c r="B105" s="26" t="s">
        <v>299</v>
      </c>
      <c r="C105" s="10">
        <v>44843</v>
      </c>
      <c r="D105" s="22">
        <v>3</v>
      </c>
      <c r="E105" s="1" t="s">
        <v>213</v>
      </c>
      <c r="F105" s="15">
        <v>24</v>
      </c>
      <c r="G105" s="2">
        <v>6.26</v>
      </c>
      <c r="H105" s="3">
        <v>1.27</v>
      </c>
      <c r="I105" s="2">
        <v>2.56</v>
      </c>
      <c r="J105" s="2">
        <f t="shared" si="2"/>
        <v>3.6999999999999997</v>
      </c>
      <c r="K105" s="1">
        <v>1</v>
      </c>
      <c r="L105" s="2">
        <f t="shared" si="3"/>
        <v>0.69999999999999973</v>
      </c>
      <c r="M105" s="1">
        <v>1</v>
      </c>
      <c r="N105" s="2">
        <v>0.7</v>
      </c>
      <c r="O105" s="1" t="s">
        <v>1746</v>
      </c>
    </row>
    <row r="106" spans="1:15" x14ac:dyDescent="0.25">
      <c r="A106" s="1">
        <v>105</v>
      </c>
      <c r="B106" s="26" t="s">
        <v>299</v>
      </c>
      <c r="C106" s="10">
        <v>44844</v>
      </c>
      <c r="D106" s="22">
        <v>3</v>
      </c>
      <c r="E106" s="1" t="s">
        <v>213</v>
      </c>
      <c r="F106" s="15">
        <v>24</v>
      </c>
      <c r="G106" s="2">
        <v>6.22</v>
      </c>
      <c r="H106" s="3">
        <v>1.43</v>
      </c>
      <c r="I106" s="2">
        <v>2.48</v>
      </c>
      <c r="J106" s="2">
        <f t="shared" si="2"/>
        <v>3.7399999999999998</v>
      </c>
      <c r="K106" s="1">
        <v>1</v>
      </c>
      <c r="L106" s="2">
        <f t="shared" si="3"/>
        <v>0.73999999999999977</v>
      </c>
      <c r="M106" s="1">
        <v>1</v>
      </c>
      <c r="N106" s="2">
        <v>0.74</v>
      </c>
      <c r="O106" s="1" t="s">
        <v>1746</v>
      </c>
    </row>
    <row r="107" spans="1:15" x14ac:dyDescent="0.25">
      <c r="A107" s="1">
        <v>106</v>
      </c>
      <c r="B107" s="26" t="s">
        <v>299</v>
      </c>
      <c r="C107" s="10">
        <v>44845</v>
      </c>
      <c r="D107" s="22">
        <v>3</v>
      </c>
      <c r="E107" s="1" t="s">
        <v>213</v>
      </c>
      <c r="F107" s="15">
        <v>24</v>
      </c>
      <c r="G107" s="2">
        <v>6.54</v>
      </c>
      <c r="H107" s="3">
        <v>1.43</v>
      </c>
      <c r="I107" s="2">
        <v>2.5</v>
      </c>
      <c r="J107" s="2">
        <f t="shared" si="2"/>
        <v>4.04</v>
      </c>
      <c r="K107" s="1">
        <v>1</v>
      </c>
      <c r="L107" s="2">
        <f t="shared" si="3"/>
        <v>1.04</v>
      </c>
      <c r="M107" s="1">
        <v>1</v>
      </c>
      <c r="N107" s="2">
        <v>1.04</v>
      </c>
      <c r="O107" s="1" t="s">
        <v>1746</v>
      </c>
    </row>
    <row r="108" spans="1:15" x14ac:dyDescent="0.25">
      <c r="A108" s="1">
        <v>107</v>
      </c>
      <c r="B108" s="26" t="s">
        <v>299</v>
      </c>
      <c r="C108" s="10">
        <v>44846</v>
      </c>
      <c r="D108" s="22">
        <v>3</v>
      </c>
      <c r="E108" s="1" t="s">
        <v>213</v>
      </c>
      <c r="F108" s="15">
        <v>24</v>
      </c>
      <c r="G108" s="2">
        <v>6.32</v>
      </c>
      <c r="H108" s="3">
        <v>1.4</v>
      </c>
      <c r="I108" s="2">
        <v>2.5299999999999998</v>
      </c>
      <c r="J108" s="2">
        <f t="shared" si="2"/>
        <v>3.7900000000000005</v>
      </c>
      <c r="K108" s="1">
        <v>1</v>
      </c>
      <c r="L108" s="2">
        <f t="shared" si="3"/>
        <v>0.79000000000000048</v>
      </c>
      <c r="M108" s="1">
        <v>1</v>
      </c>
      <c r="N108" s="2">
        <v>0.79</v>
      </c>
      <c r="O108" s="1" t="s">
        <v>1746</v>
      </c>
    </row>
    <row r="109" spans="1:15" x14ac:dyDescent="0.25">
      <c r="A109" s="1">
        <v>108</v>
      </c>
      <c r="B109" s="26" t="s">
        <v>299</v>
      </c>
      <c r="C109" s="10">
        <v>44847</v>
      </c>
      <c r="D109" s="22">
        <v>3</v>
      </c>
      <c r="E109" s="1" t="s">
        <v>766</v>
      </c>
      <c r="F109" s="15">
        <v>7.5</v>
      </c>
      <c r="G109" s="2">
        <v>5.66</v>
      </c>
      <c r="H109" s="3">
        <v>2.0499999999999998</v>
      </c>
      <c r="I109" s="2">
        <v>0.78</v>
      </c>
      <c r="J109" s="2">
        <f t="shared" si="2"/>
        <v>4.88</v>
      </c>
      <c r="K109" s="1">
        <v>1</v>
      </c>
      <c r="L109" s="2">
        <f t="shared" si="3"/>
        <v>1.88</v>
      </c>
      <c r="M109" s="1">
        <v>18</v>
      </c>
      <c r="N109" s="2">
        <v>91.618399999999994</v>
      </c>
      <c r="O109" s="1" t="s">
        <v>1746</v>
      </c>
    </row>
    <row r="110" spans="1:15" x14ac:dyDescent="0.25">
      <c r="A110" s="1">
        <v>109</v>
      </c>
      <c r="B110" s="26" t="s">
        <v>854</v>
      </c>
      <c r="C110" s="10">
        <v>44861</v>
      </c>
      <c r="D110" s="22">
        <v>0</v>
      </c>
      <c r="E110" s="1" t="s">
        <v>946</v>
      </c>
      <c r="F110" s="15">
        <v>17.5</v>
      </c>
      <c r="G110" s="2">
        <v>4.9000000000000004</v>
      </c>
      <c r="H110" s="3">
        <v>16.399999999999999</v>
      </c>
      <c r="I110" s="2">
        <v>1.9</v>
      </c>
      <c r="J110" s="2">
        <f t="shared" si="2"/>
        <v>3.0000000000000004</v>
      </c>
      <c r="K110" s="1">
        <v>1</v>
      </c>
      <c r="L110" s="2">
        <f t="shared" si="3"/>
        <v>3.0000000000000004</v>
      </c>
      <c r="M110" s="1">
        <v>1</v>
      </c>
      <c r="N110" s="2">
        <v>3</v>
      </c>
      <c r="O110" s="1" t="s">
        <v>1746</v>
      </c>
    </row>
    <row r="111" spans="1:15" x14ac:dyDescent="0.25">
      <c r="A111" s="1">
        <v>110</v>
      </c>
      <c r="B111" s="26" t="s">
        <v>854</v>
      </c>
      <c r="C111" s="10">
        <v>44862</v>
      </c>
      <c r="D111" s="22">
        <v>2</v>
      </c>
      <c r="E111" s="1" t="s">
        <v>278</v>
      </c>
      <c r="F111" s="15">
        <v>1</v>
      </c>
      <c r="G111" s="2">
        <v>5.39</v>
      </c>
      <c r="H111" s="3">
        <v>13.73</v>
      </c>
      <c r="I111" s="2">
        <v>0.1</v>
      </c>
      <c r="J111" s="2">
        <f t="shared" si="2"/>
        <v>5.29</v>
      </c>
      <c r="K111" s="1">
        <v>1</v>
      </c>
      <c r="L111" s="2">
        <f t="shared" si="3"/>
        <v>3.29</v>
      </c>
      <c r="M111" s="1">
        <v>3</v>
      </c>
      <c r="N111" s="2">
        <v>12.6692</v>
      </c>
      <c r="O111" s="1" t="s">
        <v>1746</v>
      </c>
    </row>
    <row r="112" spans="1:15" x14ac:dyDescent="0.25">
      <c r="A112" s="1">
        <v>111</v>
      </c>
      <c r="B112" s="26" t="s">
        <v>511</v>
      </c>
      <c r="C112" s="10">
        <v>44862</v>
      </c>
      <c r="D112" s="22">
        <v>2</v>
      </c>
      <c r="E112" s="1" t="s">
        <v>489</v>
      </c>
      <c r="F112" s="15">
        <v>23</v>
      </c>
      <c r="G112" s="2">
        <v>5.82</v>
      </c>
      <c r="H112" s="3">
        <v>13.25</v>
      </c>
      <c r="I112" s="2">
        <v>2.4</v>
      </c>
      <c r="J112" s="2">
        <f t="shared" si="2"/>
        <v>3.4200000000000004</v>
      </c>
      <c r="K112" s="1">
        <v>1</v>
      </c>
      <c r="L112" s="2">
        <f t="shared" si="3"/>
        <v>1.4200000000000004</v>
      </c>
      <c r="M112" s="1">
        <v>1</v>
      </c>
      <c r="N112" s="2">
        <v>1.42</v>
      </c>
      <c r="O112" s="1" t="s">
        <v>1746</v>
      </c>
    </row>
    <row r="113" spans="1:15" x14ac:dyDescent="0.25">
      <c r="A113" s="1">
        <v>112</v>
      </c>
      <c r="B113" s="26" t="s">
        <v>511</v>
      </c>
      <c r="C113" s="10">
        <v>44863</v>
      </c>
      <c r="D113" s="22">
        <v>2</v>
      </c>
      <c r="E113" s="1" t="s">
        <v>213</v>
      </c>
      <c r="F113" s="15">
        <v>24</v>
      </c>
      <c r="G113" s="2">
        <v>7.87</v>
      </c>
      <c r="H113" s="3">
        <v>12.81</v>
      </c>
      <c r="I113" s="2">
        <v>2.56</v>
      </c>
      <c r="J113" s="2">
        <f t="shared" si="2"/>
        <v>5.3100000000000005</v>
      </c>
      <c r="K113" s="1">
        <v>1</v>
      </c>
      <c r="L113" s="2">
        <f t="shared" si="3"/>
        <v>3.3100000000000005</v>
      </c>
      <c r="M113" s="1">
        <v>2</v>
      </c>
      <c r="N113" s="2">
        <v>6.3880999999999997</v>
      </c>
      <c r="O113" s="1" t="s">
        <v>1746</v>
      </c>
    </row>
    <row r="114" spans="1:15" x14ac:dyDescent="0.25">
      <c r="A114" s="1">
        <v>113</v>
      </c>
      <c r="B114" s="26" t="s">
        <v>511</v>
      </c>
      <c r="C114" s="10">
        <v>44864</v>
      </c>
      <c r="D114" s="22">
        <v>2</v>
      </c>
      <c r="E114" s="1" t="s">
        <v>278</v>
      </c>
      <c r="F114" s="15">
        <v>1</v>
      </c>
      <c r="G114" s="2">
        <v>6.34</v>
      </c>
      <c r="H114" s="3">
        <v>9.8800000000000008</v>
      </c>
      <c r="I114" s="2">
        <v>0.1</v>
      </c>
      <c r="J114" s="2">
        <f t="shared" si="2"/>
        <v>6.24</v>
      </c>
      <c r="K114" s="1">
        <v>1</v>
      </c>
      <c r="L114" s="2">
        <f t="shared" si="3"/>
        <v>4.24</v>
      </c>
      <c r="M114" s="1">
        <v>1</v>
      </c>
      <c r="N114" s="2">
        <v>4.24</v>
      </c>
      <c r="O114" s="1" t="s">
        <v>1746</v>
      </c>
    </row>
    <row r="115" spans="1:15" x14ac:dyDescent="0.25">
      <c r="A115" s="1">
        <v>114</v>
      </c>
      <c r="B115" s="26" t="s">
        <v>290</v>
      </c>
      <c r="C115" s="10">
        <v>44864</v>
      </c>
      <c r="D115" s="22">
        <v>0</v>
      </c>
      <c r="E115" s="1" t="s">
        <v>489</v>
      </c>
      <c r="F115" s="15">
        <v>23</v>
      </c>
      <c r="G115" s="2">
        <v>3.42</v>
      </c>
      <c r="H115" s="3">
        <v>1.2</v>
      </c>
      <c r="I115" s="2">
        <v>2.59</v>
      </c>
      <c r="J115" s="2">
        <f t="shared" si="2"/>
        <v>0.83000000000000007</v>
      </c>
      <c r="K115" s="1">
        <v>1</v>
      </c>
      <c r="L115" s="2">
        <f t="shared" si="3"/>
        <v>0.83000000000000007</v>
      </c>
      <c r="M115" s="1">
        <v>1</v>
      </c>
      <c r="N115" s="2">
        <v>0.83</v>
      </c>
      <c r="O115" s="1" t="s">
        <v>1746</v>
      </c>
    </row>
    <row r="116" spans="1:15" x14ac:dyDescent="0.25">
      <c r="A116" s="1">
        <v>115</v>
      </c>
      <c r="B116" s="26" t="s">
        <v>290</v>
      </c>
      <c r="C116" s="10">
        <v>44865</v>
      </c>
      <c r="D116" s="22">
        <v>0</v>
      </c>
      <c r="E116" s="1" t="s">
        <v>213</v>
      </c>
      <c r="F116" s="15">
        <v>24</v>
      </c>
      <c r="G116" s="2">
        <v>3.24</v>
      </c>
      <c r="H116" s="3">
        <v>42.02</v>
      </c>
      <c r="I116" s="2">
        <v>2.5299999999999998</v>
      </c>
      <c r="J116" s="2">
        <f t="shared" si="2"/>
        <v>0.71000000000000041</v>
      </c>
      <c r="K116" s="1">
        <v>1</v>
      </c>
      <c r="L116" s="2">
        <f t="shared" si="3"/>
        <v>0.71000000000000041</v>
      </c>
      <c r="M116" s="1">
        <v>1</v>
      </c>
      <c r="N116" s="2">
        <v>0.71</v>
      </c>
      <c r="O116" s="1" t="s">
        <v>1746</v>
      </c>
    </row>
    <row r="117" spans="1:15" x14ac:dyDescent="0.25">
      <c r="A117" s="1">
        <v>116</v>
      </c>
      <c r="B117" s="26" t="s">
        <v>290</v>
      </c>
      <c r="C117" s="10">
        <v>44866</v>
      </c>
      <c r="D117" s="22">
        <v>0</v>
      </c>
      <c r="E117" s="1" t="s">
        <v>213</v>
      </c>
      <c r="F117" s="15">
        <v>24</v>
      </c>
      <c r="G117" s="2">
        <v>4.05</v>
      </c>
      <c r="H117" s="3">
        <v>69.349999999999994</v>
      </c>
      <c r="I117" s="2">
        <v>2.5099999999999998</v>
      </c>
      <c r="J117" s="2">
        <f t="shared" si="2"/>
        <v>1.54</v>
      </c>
      <c r="K117" s="1">
        <v>1</v>
      </c>
      <c r="L117" s="2">
        <f t="shared" si="3"/>
        <v>1.54</v>
      </c>
      <c r="M117" s="1">
        <v>1</v>
      </c>
      <c r="N117" s="2">
        <v>1.54</v>
      </c>
      <c r="O117" s="1" t="s">
        <v>1746</v>
      </c>
    </row>
    <row r="118" spans="1:15" x14ac:dyDescent="0.25">
      <c r="A118" s="1">
        <v>117</v>
      </c>
      <c r="B118" s="26" t="s">
        <v>290</v>
      </c>
      <c r="C118" s="10">
        <v>44867</v>
      </c>
      <c r="D118" s="22">
        <v>0</v>
      </c>
      <c r="E118" s="1" t="s">
        <v>213</v>
      </c>
      <c r="F118" s="15">
        <v>24</v>
      </c>
      <c r="G118" s="2">
        <v>3.92</v>
      </c>
      <c r="H118" s="3">
        <v>38.43</v>
      </c>
      <c r="I118" s="2">
        <v>2.6</v>
      </c>
      <c r="J118" s="2">
        <f t="shared" si="2"/>
        <v>1.3199999999999998</v>
      </c>
      <c r="K118" s="1">
        <v>1</v>
      </c>
      <c r="L118" s="2">
        <f t="shared" si="3"/>
        <v>1.3199999999999998</v>
      </c>
      <c r="M118" s="1">
        <v>1</v>
      </c>
      <c r="N118" s="2">
        <v>1.32</v>
      </c>
      <c r="O118" s="1" t="s">
        <v>1746</v>
      </c>
    </row>
    <row r="119" spans="1:15" x14ac:dyDescent="0.25">
      <c r="A119" s="1">
        <v>118</v>
      </c>
      <c r="B119" s="26" t="s">
        <v>290</v>
      </c>
      <c r="C119" s="10">
        <v>44868</v>
      </c>
      <c r="D119" s="22">
        <v>0</v>
      </c>
      <c r="E119" s="1" t="s">
        <v>213</v>
      </c>
      <c r="F119" s="15">
        <v>24</v>
      </c>
      <c r="G119" s="2">
        <v>3.75</v>
      </c>
      <c r="H119" s="3">
        <v>30.96</v>
      </c>
      <c r="I119" s="2">
        <v>2.57</v>
      </c>
      <c r="J119" s="2">
        <f t="shared" si="2"/>
        <v>1.1800000000000002</v>
      </c>
      <c r="K119" s="1">
        <v>1</v>
      </c>
      <c r="L119" s="2">
        <f t="shared" si="3"/>
        <v>1.1800000000000002</v>
      </c>
      <c r="M119" s="1">
        <v>1</v>
      </c>
      <c r="N119" s="2">
        <v>1.18</v>
      </c>
      <c r="O119" s="1" t="s">
        <v>1746</v>
      </c>
    </row>
    <row r="120" spans="1:15" x14ac:dyDescent="0.25">
      <c r="A120" s="1">
        <v>119</v>
      </c>
      <c r="B120" s="26" t="s">
        <v>290</v>
      </c>
      <c r="C120" s="10">
        <v>44869</v>
      </c>
      <c r="D120" s="22">
        <v>0</v>
      </c>
      <c r="E120" s="1" t="s">
        <v>4301</v>
      </c>
      <c r="F120" s="15">
        <v>23</v>
      </c>
      <c r="G120" s="2">
        <v>3.99</v>
      </c>
      <c r="H120" s="3">
        <v>32.25</v>
      </c>
      <c r="I120" s="2">
        <v>2.62</v>
      </c>
      <c r="J120" s="2">
        <f t="shared" si="2"/>
        <v>1.37</v>
      </c>
      <c r="K120" s="1">
        <v>1</v>
      </c>
      <c r="L120" s="2">
        <f t="shared" si="3"/>
        <v>1.37</v>
      </c>
      <c r="M120" s="1">
        <v>1</v>
      </c>
      <c r="N120" s="2">
        <v>1.37</v>
      </c>
      <c r="O120" s="1" t="s">
        <v>1746</v>
      </c>
    </row>
    <row r="121" spans="1:15" x14ac:dyDescent="0.25">
      <c r="A121" s="1">
        <v>120</v>
      </c>
      <c r="B121" s="26" t="s">
        <v>290</v>
      </c>
      <c r="C121" s="10">
        <v>44870</v>
      </c>
      <c r="D121" s="22">
        <v>0</v>
      </c>
      <c r="E121" s="1" t="s">
        <v>2762</v>
      </c>
      <c r="F121" s="15">
        <v>7</v>
      </c>
      <c r="G121" s="2">
        <v>1.1299999999999999</v>
      </c>
      <c r="H121" s="3">
        <v>7.02</v>
      </c>
      <c r="I121" s="2">
        <v>0.74</v>
      </c>
      <c r="J121" s="2">
        <f t="shared" si="2"/>
        <v>0.3899999999999999</v>
      </c>
      <c r="K121" s="1">
        <v>1</v>
      </c>
      <c r="L121" s="2">
        <f t="shared" si="3"/>
        <v>0.3899999999999999</v>
      </c>
      <c r="M121" s="1">
        <v>1</v>
      </c>
      <c r="N121" s="2">
        <v>0.39</v>
      </c>
      <c r="O121" s="1" t="s">
        <v>1746</v>
      </c>
    </row>
    <row r="122" spans="1:15" x14ac:dyDescent="0.25">
      <c r="A122" s="1">
        <v>121</v>
      </c>
      <c r="B122" s="26" t="s">
        <v>290</v>
      </c>
      <c r="C122" s="10">
        <v>44871</v>
      </c>
      <c r="D122" s="22">
        <v>0</v>
      </c>
      <c r="E122" s="1" t="s">
        <v>213</v>
      </c>
      <c r="F122" s="15">
        <v>24</v>
      </c>
      <c r="G122" s="2">
        <v>4.09</v>
      </c>
      <c r="H122" s="3">
        <v>22.21</v>
      </c>
      <c r="I122" s="2">
        <v>2.59</v>
      </c>
      <c r="J122" s="2">
        <f t="shared" si="2"/>
        <v>1.5</v>
      </c>
      <c r="K122" s="1">
        <v>1</v>
      </c>
      <c r="L122" s="2">
        <f t="shared" si="3"/>
        <v>1.5</v>
      </c>
      <c r="M122" s="1">
        <v>1</v>
      </c>
      <c r="N122" s="2">
        <v>1.5</v>
      </c>
      <c r="O122" s="1" t="s">
        <v>1746</v>
      </c>
    </row>
    <row r="123" spans="1:15" x14ac:dyDescent="0.25">
      <c r="A123" s="1">
        <v>122</v>
      </c>
      <c r="B123" s="26" t="s">
        <v>290</v>
      </c>
      <c r="C123" s="10">
        <v>44872</v>
      </c>
      <c r="D123" s="22">
        <v>0</v>
      </c>
      <c r="E123" s="1" t="s">
        <v>213</v>
      </c>
      <c r="F123" s="15">
        <v>24</v>
      </c>
      <c r="G123" s="2">
        <v>4.1100000000000003</v>
      </c>
      <c r="H123" s="3">
        <v>20.329999999999998</v>
      </c>
      <c r="I123" s="2">
        <v>2.61</v>
      </c>
      <c r="J123" s="2">
        <f t="shared" si="2"/>
        <v>1.5000000000000004</v>
      </c>
      <c r="K123" s="1">
        <v>1</v>
      </c>
      <c r="L123" s="2">
        <f t="shared" si="3"/>
        <v>1.5000000000000004</v>
      </c>
      <c r="M123" s="1">
        <v>1</v>
      </c>
      <c r="N123" s="2">
        <v>1.5</v>
      </c>
      <c r="O123" s="1" t="s">
        <v>1746</v>
      </c>
    </row>
    <row r="124" spans="1:15" ht="33" x14ac:dyDescent="0.25">
      <c r="A124" s="1">
        <v>123</v>
      </c>
      <c r="B124" s="26" t="s">
        <v>290</v>
      </c>
      <c r="C124" s="10">
        <v>44873</v>
      </c>
      <c r="D124" s="22">
        <v>0</v>
      </c>
      <c r="E124" s="11" t="s">
        <v>2763</v>
      </c>
      <c r="F124" s="15">
        <v>18.5</v>
      </c>
      <c r="G124" s="85">
        <v>3.17</v>
      </c>
      <c r="H124" s="85">
        <v>13.48</v>
      </c>
      <c r="I124" s="85">
        <v>1.97</v>
      </c>
      <c r="J124" s="2">
        <f t="shared" si="2"/>
        <v>1.2</v>
      </c>
      <c r="K124" s="1">
        <v>1</v>
      </c>
      <c r="L124" s="2">
        <f t="shared" si="3"/>
        <v>1.2</v>
      </c>
      <c r="M124" s="1">
        <v>1</v>
      </c>
      <c r="N124" s="2">
        <v>1.2</v>
      </c>
      <c r="O124" s="1" t="s">
        <v>1746</v>
      </c>
    </row>
    <row r="125" spans="1:15" x14ac:dyDescent="0.25">
      <c r="A125" s="1">
        <v>124</v>
      </c>
      <c r="B125" s="26" t="s">
        <v>290</v>
      </c>
      <c r="C125" s="10">
        <v>44874</v>
      </c>
      <c r="D125" s="22">
        <v>0</v>
      </c>
      <c r="E125" s="1" t="s">
        <v>213</v>
      </c>
      <c r="F125" s="15">
        <v>24</v>
      </c>
      <c r="G125" s="2">
        <v>4.25</v>
      </c>
      <c r="H125" s="3">
        <v>16.440000000000001</v>
      </c>
      <c r="I125" s="2">
        <v>2.64</v>
      </c>
      <c r="J125" s="2">
        <f t="shared" si="2"/>
        <v>1.6099999999999999</v>
      </c>
      <c r="K125" s="1">
        <v>1</v>
      </c>
      <c r="L125" s="2">
        <f t="shared" si="3"/>
        <v>1.6099999999999999</v>
      </c>
      <c r="M125" s="1">
        <v>1</v>
      </c>
      <c r="N125" s="2">
        <v>1.61</v>
      </c>
      <c r="O125" s="1" t="s">
        <v>1746</v>
      </c>
    </row>
    <row r="126" spans="1:15" x14ac:dyDescent="0.25">
      <c r="A126" s="1">
        <v>125</v>
      </c>
      <c r="B126" s="26" t="s">
        <v>290</v>
      </c>
      <c r="C126" s="10">
        <v>44875</v>
      </c>
      <c r="D126" s="22">
        <v>0</v>
      </c>
      <c r="E126" s="1" t="s">
        <v>213</v>
      </c>
      <c r="F126" s="15">
        <v>24</v>
      </c>
      <c r="G126" s="2">
        <v>4.38</v>
      </c>
      <c r="H126" s="3">
        <v>10.78</v>
      </c>
      <c r="I126" s="2">
        <v>2.64</v>
      </c>
      <c r="J126" s="2">
        <f t="shared" si="2"/>
        <v>1.7399999999999998</v>
      </c>
      <c r="K126" s="1">
        <v>1</v>
      </c>
      <c r="L126" s="2">
        <f t="shared" si="3"/>
        <v>1.7399999999999998</v>
      </c>
      <c r="M126" s="1">
        <v>1</v>
      </c>
      <c r="N126" s="2">
        <v>1.74</v>
      </c>
      <c r="O126" s="1" t="s">
        <v>1746</v>
      </c>
    </row>
    <row r="127" spans="1:15" x14ac:dyDescent="0.25">
      <c r="A127" s="1">
        <v>126</v>
      </c>
      <c r="B127" s="26" t="s">
        <v>290</v>
      </c>
      <c r="C127" s="10">
        <v>44876</v>
      </c>
      <c r="D127" s="22">
        <v>0</v>
      </c>
      <c r="E127" s="1" t="s">
        <v>213</v>
      </c>
      <c r="F127" s="15">
        <v>24</v>
      </c>
      <c r="G127" s="2">
        <v>4.2</v>
      </c>
      <c r="H127" s="3">
        <v>8.32</v>
      </c>
      <c r="I127" s="2">
        <v>2.4700000000000002</v>
      </c>
      <c r="J127" s="2">
        <f t="shared" si="2"/>
        <v>1.73</v>
      </c>
      <c r="K127" s="1">
        <v>1</v>
      </c>
      <c r="L127" s="2">
        <f t="shared" si="3"/>
        <v>1.73</v>
      </c>
      <c r="M127" s="1">
        <v>1</v>
      </c>
      <c r="N127" s="2">
        <v>1.73</v>
      </c>
      <c r="O127" s="1" t="s">
        <v>1746</v>
      </c>
    </row>
    <row r="128" spans="1:15" x14ac:dyDescent="0.25">
      <c r="A128" s="1">
        <v>127</v>
      </c>
      <c r="B128" s="26" t="s">
        <v>290</v>
      </c>
      <c r="C128" s="10">
        <v>44877</v>
      </c>
      <c r="D128" s="22">
        <v>0</v>
      </c>
      <c r="E128" s="1" t="s">
        <v>213</v>
      </c>
      <c r="F128" s="15">
        <v>24</v>
      </c>
      <c r="G128" s="2">
        <v>4.09</v>
      </c>
      <c r="H128" s="3">
        <v>6.95</v>
      </c>
      <c r="I128" s="2">
        <v>2.41</v>
      </c>
      <c r="J128" s="2">
        <f t="shared" si="2"/>
        <v>1.6799999999999997</v>
      </c>
      <c r="K128" s="1">
        <v>1</v>
      </c>
      <c r="L128" s="2">
        <f t="shared" si="3"/>
        <v>1.6799999999999997</v>
      </c>
      <c r="M128" s="1">
        <v>1</v>
      </c>
      <c r="N128" s="2">
        <v>1.6799999999999997</v>
      </c>
      <c r="O128" s="1" t="s">
        <v>1746</v>
      </c>
    </row>
    <row r="129" spans="1:15" x14ac:dyDescent="0.25">
      <c r="A129" s="1">
        <v>128</v>
      </c>
      <c r="B129" s="26" t="s">
        <v>290</v>
      </c>
      <c r="C129" s="10">
        <v>44878</v>
      </c>
      <c r="D129" s="22">
        <v>0</v>
      </c>
      <c r="E129" s="1" t="s">
        <v>213</v>
      </c>
      <c r="F129" s="15">
        <v>24</v>
      </c>
      <c r="G129" s="2">
        <v>4.09</v>
      </c>
      <c r="H129" s="3">
        <v>6.12</v>
      </c>
      <c r="I129" s="2">
        <v>2.41</v>
      </c>
      <c r="J129" s="2">
        <f t="shared" si="2"/>
        <v>1.6799999999999997</v>
      </c>
      <c r="K129" s="1">
        <v>1</v>
      </c>
      <c r="L129" s="2">
        <f t="shared" si="3"/>
        <v>1.6799999999999997</v>
      </c>
      <c r="M129" s="1">
        <v>1</v>
      </c>
      <c r="N129" s="2">
        <v>1.6799999999999997</v>
      </c>
      <c r="O129" s="1" t="s">
        <v>1746</v>
      </c>
    </row>
    <row r="130" spans="1:15" x14ac:dyDescent="0.25">
      <c r="A130" s="1">
        <v>129</v>
      </c>
      <c r="B130" s="26" t="s">
        <v>290</v>
      </c>
      <c r="C130" s="10">
        <v>44879</v>
      </c>
      <c r="D130" s="22">
        <v>0</v>
      </c>
      <c r="E130" s="1" t="s">
        <v>213</v>
      </c>
      <c r="F130" s="15">
        <v>24</v>
      </c>
      <c r="G130" s="2">
        <v>4.04</v>
      </c>
      <c r="H130" s="3">
        <v>4.53</v>
      </c>
      <c r="I130" s="2">
        <v>2.4500000000000002</v>
      </c>
      <c r="J130" s="2">
        <f t="shared" ref="J130:J193" si="4">G130-I130</f>
        <v>1.5899999999999999</v>
      </c>
      <c r="K130" s="1">
        <v>1</v>
      </c>
      <c r="L130" s="2">
        <f t="shared" si="3"/>
        <v>1.5899999999999999</v>
      </c>
      <c r="M130" s="1">
        <v>1</v>
      </c>
      <c r="N130" s="2">
        <v>1.5899999999999999</v>
      </c>
      <c r="O130" s="1" t="s">
        <v>1746</v>
      </c>
    </row>
    <row r="131" spans="1:15" x14ac:dyDescent="0.25">
      <c r="A131" s="1">
        <v>130</v>
      </c>
      <c r="B131" s="26" t="s">
        <v>290</v>
      </c>
      <c r="C131" s="10">
        <v>44880</v>
      </c>
      <c r="D131" s="22">
        <v>0</v>
      </c>
      <c r="E131" s="1" t="s">
        <v>213</v>
      </c>
      <c r="F131" s="15">
        <v>24</v>
      </c>
      <c r="G131" s="2">
        <v>4.0199999999999996</v>
      </c>
      <c r="H131" s="3">
        <v>3.4</v>
      </c>
      <c r="I131" s="2">
        <v>2.48</v>
      </c>
      <c r="J131" s="2">
        <f t="shared" si="4"/>
        <v>1.5399999999999996</v>
      </c>
      <c r="K131" s="1">
        <v>1</v>
      </c>
      <c r="L131" s="2">
        <f t="shared" ref="L131:L194" si="5">(G131-I131-D131)*K131</f>
        <v>1.5399999999999996</v>
      </c>
      <c r="M131" s="1">
        <v>1</v>
      </c>
      <c r="N131" s="2">
        <v>1.5399999999999996</v>
      </c>
      <c r="O131" s="1" t="s">
        <v>1746</v>
      </c>
    </row>
    <row r="132" spans="1:15" x14ac:dyDescent="0.25">
      <c r="A132" s="1">
        <v>131</v>
      </c>
      <c r="B132" s="26" t="s">
        <v>290</v>
      </c>
      <c r="C132" s="10">
        <v>44881</v>
      </c>
      <c r="D132" s="22">
        <v>0</v>
      </c>
      <c r="E132" s="1" t="s">
        <v>213</v>
      </c>
      <c r="F132" s="15">
        <v>24</v>
      </c>
      <c r="G132" s="2">
        <v>4.0199999999999996</v>
      </c>
      <c r="H132" s="3">
        <v>3.09</v>
      </c>
      <c r="I132" s="2">
        <v>2.5099999999999998</v>
      </c>
      <c r="J132" s="2">
        <f t="shared" si="4"/>
        <v>1.5099999999999998</v>
      </c>
      <c r="K132" s="1">
        <v>1</v>
      </c>
      <c r="L132" s="2">
        <f t="shared" si="5"/>
        <v>1.5099999999999998</v>
      </c>
      <c r="M132" s="1">
        <v>1</v>
      </c>
      <c r="N132" s="2">
        <v>1.5099999999999998</v>
      </c>
      <c r="O132" s="1" t="s">
        <v>1746</v>
      </c>
    </row>
    <row r="133" spans="1:15" x14ac:dyDescent="0.25">
      <c r="A133" s="1">
        <v>132</v>
      </c>
      <c r="B133" s="26" t="s">
        <v>290</v>
      </c>
      <c r="C133" s="10">
        <v>44882</v>
      </c>
      <c r="D133" s="22">
        <v>0</v>
      </c>
      <c r="E133" s="1" t="s">
        <v>213</v>
      </c>
      <c r="F133" s="15">
        <v>24</v>
      </c>
      <c r="G133" s="2">
        <v>3.97</v>
      </c>
      <c r="H133" s="3">
        <v>3.56</v>
      </c>
      <c r="I133" s="2">
        <v>2.48</v>
      </c>
      <c r="J133" s="2">
        <f t="shared" si="4"/>
        <v>1.4900000000000002</v>
      </c>
      <c r="K133" s="1">
        <v>1</v>
      </c>
      <c r="L133" s="2">
        <f t="shared" si="5"/>
        <v>1.4900000000000002</v>
      </c>
      <c r="M133" s="1">
        <v>1</v>
      </c>
      <c r="N133" s="2">
        <v>1.4900000000000002</v>
      </c>
      <c r="O133" s="1" t="s">
        <v>1746</v>
      </c>
    </row>
    <row r="134" spans="1:15" x14ac:dyDescent="0.25">
      <c r="A134" s="1">
        <v>133</v>
      </c>
      <c r="B134" s="26" t="s">
        <v>290</v>
      </c>
      <c r="C134" s="10">
        <v>44883</v>
      </c>
      <c r="D134" s="22">
        <v>0</v>
      </c>
      <c r="E134" s="1" t="s">
        <v>213</v>
      </c>
      <c r="F134" s="15">
        <v>24</v>
      </c>
      <c r="G134" s="2">
        <v>4</v>
      </c>
      <c r="H134" s="3">
        <v>3.63</v>
      </c>
      <c r="I134" s="2">
        <v>2.48</v>
      </c>
      <c r="J134" s="2">
        <f t="shared" si="4"/>
        <v>1.52</v>
      </c>
      <c r="K134" s="1">
        <v>1</v>
      </c>
      <c r="L134" s="2">
        <f t="shared" si="5"/>
        <v>1.52</v>
      </c>
      <c r="M134" s="1">
        <v>1</v>
      </c>
      <c r="N134" s="2">
        <v>1.52</v>
      </c>
      <c r="O134" s="1" t="s">
        <v>1746</v>
      </c>
    </row>
    <row r="135" spans="1:15" x14ac:dyDescent="0.25">
      <c r="A135" s="1">
        <v>134</v>
      </c>
      <c r="B135" s="26" t="s">
        <v>290</v>
      </c>
      <c r="C135" s="10">
        <v>44884</v>
      </c>
      <c r="D135" s="22">
        <v>0</v>
      </c>
      <c r="E135" s="1" t="s">
        <v>213</v>
      </c>
      <c r="F135" s="15">
        <v>24</v>
      </c>
      <c r="G135" s="2">
        <v>3.95</v>
      </c>
      <c r="H135" s="3">
        <v>1.82</v>
      </c>
      <c r="I135" s="2">
        <v>2.5</v>
      </c>
      <c r="J135" s="2">
        <f t="shared" si="4"/>
        <v>1.4500000000000002</v>
      </c>
      <c r="K135" s="1">
        <v>1</v>
      </c>
      <c r="L135" s="2">
        <f t="shared" si="5"/>
        <v>1.4500000000000002</v>
      </c>
      <c r="M135" s="1">
        <v>1</v>
      </c>
      <c r="N135" s="2">
        <v>1.4500000000000002</v>
      </c>
      <c r="O135" s="1" t="s">
        <v>1746</v>
      </c>
    </row>
    <row r="136" spans="1:15" x14ac:dyDescent="0.25">
      <c r="A136" s="1">
        <v>135</v>
      </c>
      <c r="B136" s="26" t="s">
        <v>290</v>
      </c>
      <c r="C136" s="10">
        <v>44885</v>
      </c>
      <c r="D136" s="22">
        <v>0</v>
      </c>
      <c r="E136" s="1" t="s">
        <v>213</v>
      </c>
      <c r="F136" s="15">
        <v>24</v>
      </c>
      <c r="G136" s="2">
        <v>3.91</v>
      </c>
      <c r="H136" s="3">
        <v>1.28</v>
      </c>
      <c r="I136" s="2">
        <v>2.48</v>
      </c>
      <c r="J136" s="2">
        <f t="shared" si="4"/>
        <v>1.4300000000000002</v>
      </c>
      <c r="K136" s="1">
        <v>1</v>
      </c>
      <c r="L136" s="2">
        <f t="shared" si="5"/>
        <v>1.4300000000000002</v>
      </c>
      <c r="M136" s="1">
        <v>1</v>
      </c>
      <c r="N136" s="2">
        <v>1.4300000000000002</v>
      </c>
      <c r="O136" s="1" t="s">
        <v>1746</v>
      </c>
    </row>
    <row r="137" spans="1:15" x14ac:dyDescent="0.25">
      <c r="A137" s="1">
        <v>136</v>
      </c>
      <c r="B137" s="26" t="s">
        <v>290</v>
      </c>
      <c r="C137" s="10">
        <v>44886</v>
      </c>
      <c r="D137" s="22">
        <v>0</v>
      </c>
      <c r="E137" s="1" t="s">
        <v>213</v>
      </c>
      <c r="F137" s="15">
        <v>24</v>
      </c>
      <c r="G137" s="2">
        <v>3.92</v>
      </c>
      <c r="H137" s="3">
        <v>1.78</v>
      </c>
      <c r="I137" s="2">
        <v>2.48</v>
      </c>
      <c r="J137" s="2">
        <f t="shared" si="4"/>
        <v>1.44</v>
      </c>
      <c r="K137" s="1">
        <v>1</v>
      </c>
      <c r="L137" s="2">
        <f t="shared" si="5"/>
        <v>1.44</v>
      </c>
      <c r="M137" s="1">
        <v>1</v>
      </c>
      <c r="N137" s="2">
        <v>1.44</v>
      </c>
      <c r="O137" s="1" t="s">
        <v>1746</v>
      </c>
    </row>
    <row r="138" spans="1:15" x14ac:dyDescent="0.25">
      <c r="A138" s="1">
        <v>137</v>
      </c>
      <c r="B138" s="26" t="s">
        <v>290</v>
      </c>
      <c r="C138" s="10">
        <v>44887</v>
      </c>
      <c r="D138" s="22">
        <v>0</v>
      </c>
      <c r="E138" s="1" t="s">
        <v>213</v>
      </c>
      <c r="F138" s="15">
        <v>24</v>
      </c>
      <c r="G138" s="2">
        <v>3.92</v>
      </c>
      <c r="H138" s="3">
        <v>1.87</v>
      </c>
      <c r="I138" s="2">
        <v>2.5</v>
      </c>
      <c r="J138" s="2">
        <f t="shared" si="4"/>
        <v>1.42</v>
      </c>
      <c r="K138" s="1">
        <v>1</v>
      </c>
      <c r="L138" s="2">
        <f t="shared" si="5"/>
        <v>1.42</v>
      </c>
      <c r="M138" s="1">
        <v>1</v>
      </c>
      <c r="N138" s="2">
        <v>1.42</v>
      </c>
      <c r="O138" s="1" t="s">
        <v>1746</v>
      </c>
    </row>
    <row r="139" spans="1:15" x14ac:dyDescent="0.25">
      <c r="A139" s="1">
        <v>138</v>
      </c>
      <c r="B139" s="26" t="s">
        <v>290</v>
      </c>
      <c r="C139" s="10">
        <v>44888</v>
      </c>
      <c r="D139" s="22">
        <v>0</v>
      </c>
      <c r="E139" s="1" t="s">
        <v>213</v>
      </c>
      <c r="F139" s="15">
        <v>24</v>
      </c>
      <c r="G139" s="2">
        <v>3.85</v>
      </c>
      <c r="H139" s="3">
        <v>5.36</v>
      </c>
      <c r="I139" s="2">
        <v>2.5</v>
      </c>
      <c r="J139" s="2">
        <f t="shared" si="4"/>
        <v>1.35</v>
      </c>
      <c r="K139" s="1">
        <v>1</v>
      </c>
      <c r="L139" s="2">
        <f t="shared" si="5"/>
        <v>1.35</v>
      </c>
      <c r="M139" s="1">
        <v>1</v>
      </c>
      <c r="N139" s="2">
        <v>1.35</v>
      </c>
      <c r="O139" s="1" t="s">
        <v>1746</v>
      </c>
    </row>
    <row r="140" spans="1:15" x14ac:dyDescent="0.25">
      <c r="A140" s="1">
        <v>139</v>
      </c>
      <c r="B140" s="26" t="s">
        <v>290</v>
      </c>
      <c r="C140" s="10">
        <v>44889</v>
      </c>
      <c r="D140" s="22">
        <v>0</v>
      </c>
      <c r="E140" s="1" t="s">
        <v>213</v>
      </c>
      <c r="F140" s="15">
        <v>24</v>
      </c>
      <c r="G140" s="2">
        <v>3.83</v>
      </c>
      <c r="H140" s="3">
        <v>5.28</v>
      </c>
      <c r="I140" s="2">
        <v>2.5</v>
      </c>
      <c r="J140" s="2">
        <f t="shared" si="4"/>
        <v>1.33</v>
      </c>
      <c r="K140" s="1">
        <v>1</v>
      </c>
      <c r="L140" s="2">
        <f t="shared" si="5"/>
        <v>1.33</v>
      </c>
      <c r="M140" s="1">
        <v>1</v>
      </c>
      <c r="N140" s="2">
        <v>1.33</v>
      </c>
      <c r="O140" s="1" t="s">
        <v>1746</v>
      </c>
    </row>
    <row r="141" spans="1:15" x14ac:dyDescent="0.25">
      <c r="A141" s="1">
        <v>140</v>
      </c>
      <c r="B141" s="26" t="s">
        <v>290</v>
      </c>
      <c r="C141" s="10">
        <v>44890</v>
      </c>
      <c r="D141" s="22">
        <v>0</v>
      </c>
      <c r="E141" s="1" t="s">
        <v>213</v>
      </c>
      <c r="F141" s="15">
        <v>24</v>
      </c>
      <c r="G141" s="2">
        <v>3.73</v>
      </c>
      <c r="H141" s="3">
        <v>4.5999999999999996</v>
      </c>
      <c r="I141" s="2">
        <v>2.4900000000000002</v>
      </c>
      <c r="J141" s="2">
        <f t="shared" si="4"/>
        <v>1.2399999999999998</v>
      </c>
      <c r="K141" s="1">
        <v>1</v>
      </c>
      <c r="L141" s="2">
        <f t="shared" si="5"/>
        <v>1.2399999999999998</v>
      </c>
      <c r="M141" s="1">
        <v>1</v>
      </c>
      <c r="N141" s="2">
        <v>1.2399999999999998</v>
      </c>
      <c r="O141" s="1" t="s">
        <v>1746</v>
      </c>
    </row>
    <row r="142" spans="1:15" x14ac:dyDescent="0.25">
      <c r="A142" s="1">
        <v>141</v>
      </c>
      <c r="B142" s="26" t="s">
        <v>290</v>
      </c>
      <c r="C142" s="10">
        <v>44891</v>
      </c>
      <c r="D142" s="22">
        <v>0</v>
      </c>
      <c r="E142" s="1" t="s">
        <v>213</v>
      </c>
      <c r="F142" s="15">
        <v>24</v>
      </c>
      <c r="G142" s="2">
        <v>3.73</v>
      </c>
      <c r="H142" s="3">
        <v>4.57</v>
      </c>
      <c r="I142" s="2">
        <v>2.5</v>
      </c>
      <c r="J142" s="2">
        <f t="shared" si="4"/>
        <v>1.23</v>
      </c>
      <c r="K142" s="1">
        <v>1</v>
      </c>
      <c r="L142" s="2">
        <f t="shared" si="5"/>
        <v>1.23</v>
      </c>
      <c r="M142" s="1">
        <v>1</v>
      </c>
      <c r="N142" s="2">
        <v>1.23</v>
      </c>
      <c r="O142" s="1" t="s">
        <v>1746</v>
      </c>
    </row>
    <row r="143" spans="1:15" x14ac:dyDescent="0.25">
      <c r="A143" s="1">
        <v>142</v>
      </c>
      <c r="B143" s="26" t="s">
        <v>290</v>
      </c>
      <c r="C143" s="10">
        <v>44892</v>
      </c>
      <c r="D143" s="22">
        <v>0</v>
      </c>
      <c r="E143" s="1" t="s">
        <v>213</v>
      </c>
      <c r="F143" s="15">
        <v>24</v>
      </c>
      <c r="G143" s="2">
        <v>3.67</v>
      </c>
      <c r="H143" s="3">
        <v>4.43</v>
      </c>
      <c r="I143" s="2">
        <v>2.48</v>
      </c>
      <c r="J143" s="2">
        <f t="shared" si="4"/>
        <v>1.19</v>
      </c>
      <c r="K143" s="1">
        <v>1</v>
      </c>
      <c r="L143" s="2">
        <f t="shared" si="5"/>
        <v>1.19</v>
      </c>
      <c r="M143" s="1">
        <v>1</v>
      </c>
      <c r="N143" s="2">
        <v>1.19</v>
      </c>
      <c r="O143" s="1" t="s">
        <v>1746</v>
      </c>
    </row>
    <row r="144" spans="1:15" x14ac:dyDescent="0.25">
      <c r="A144" s="1">
        <v>143</v>
      </c>
      <c r="B144" s="26" t="s">
        <v>290</v>
      </c>
      <c r="C144" s="10">
        <v>44893</v>
      </c>
      <c r="D144" s="22">
        <v>0</v>
      </c>
      <c r="E144" s="1" t="s">
        <v>213</v>
      </c>
      <c r="F144" s="15">
        <v>24</v>
      </c>
      <c r="G144" s="2">
        <v>3.7</v>
      </c>
      <c r="H144" s="3">
        <v>4.63</v>
      </c>
      <c r="I144" s="2">
        <v>2.48</v>
      </c>
      <c r="J144" s="2">
        <f t="shared" si="4"/>
        <v>1.2200000000000002</v>
      </c>
      <c r="K144" s="1">
        <v>1</v>
      </c>
      <c r="L144" s="2">
        <f t="shared" si="5"/>
        <v>1.2200000000000002</v>
      </c>
      <c r="M144" s="1">
        <v>1</v>
      </c>
      <c r="N144" s="2">
        <v>1.2200000000000002</v>
      </c>
      <c r="O144" s="1" t="s">
        <v>1746</v>
      </c>
    </row>
    <row r="145" spans="1:15" x14ac:dyDescent="0.25">
      <c r="A145" s="1">
        <v>144</v>
      </c>
      <c r="B145" s="26" t="s">
        <v>290</v>
      </c>
      <c r="C145" s="10">
        <v>44894</v>
      </c>
      <c r="D145" s="22">
        <v>0</v>
      </c>
      <c r="E145" s="1" t="s">
        <v>213</v>
      </c>
      <c r="F145" s="15">
        <v>24</v>
      </c>
      <c r="G145" s="2">
        <v>3.69</v>
      </c>
      <c r="H145" s="3">
        <v>4.1500000000000004</v>
      </c>
      <c r="I145" s="2">
        <v>2.52</v>
      </c>
      <c r="J145" s="2">
        <f t="shared" si="4"/>
        <v>1.17</v>
      </c>
      <c r="K145" s="1">
        <v>1</v>
      </c>
      <c r="L145" s="2">
        <f t="shared" si="5"/>
        <v>1.17</v>
      </c>
      <c r="M145" s="1">
        <v>1</v>
      </c>
      <c r="N145" s="2">
        <v>1.17</v>
      </c>
      <c r="O145" s="1" t="s">
        <v>1746</v>
      </c>
    </row>
    <row r="146" spans="1:15" x14ac:dyDescent="0.25">
      <c r="A146" s="1">
        <v>145</v>
      </c>
      <c r="B146" s="26" t="s">
        <v>290</v>
      </c>
      <c r="C146" s="10">
        <v>44895</v>
      </c>
      <c r="D146" s="22">
        <v>0</v>
      </c>
      <c r="E146" s="1" t="s">
        <v>213</v>
      </c>
      <c r="F146" s="15">
        <v>24</v>
      </c>
      <c r="G146" s="2">
        <v>3.69</v>
      </c>
      <c r="H146" s="3">
        <v>3.93</v>
      </c>
      <c r="I146" s="2">
        <v>2.56</v>
      </c>
      <c r="J146" s="2">
        <f>G146-I146</f>
        <v>1.1299999999999999</v>
      </c>
      <c r="K146" s="1">
        <v>1</v>
      </c>
      <c r="L146" s="2">
        <f>(G146-I146-D146)*K146</f>
        <v>1.1299999999999999</v>
      </c>
      <c r="M146" s="1">
        <v>1</v>
      </c>
      <c r="N146" s="2">
        <v>1.1299999999999999</v>
      </c>
      <c r="O146" s="1" t="s">
        <v>1746</v>
      </c>
    </row>
    <row r="147" spans="1:15" x14ac:dyDescent="0.25">
      <c r="A147" s="1">
        <v>146</v>
      </c>
      <c r="B147" s="26" t="s">
        <v>290</v>
      </c>
      <c r="C147" s="10">
        <v>44896</v>
      </c>
      <c r="D147" s="22">
        <v>0</v>
      </c>
      <c r="E147" s="1" t="s">
        <v>213</v>
      </c>
      <c r="F147" s="15">
        <v>24</v>
      </c>
      <c r="G147" s="2">
        <v>3.66</v>
      </c>
      <c r="H147" s="3">
        <v>3.71</v>
      </c>
      <c r="I147" s="2">
        <v>2.57</v>
      </c>
      <c r="J147" s="2">
        <f t="shared" si="4"/>
        <v>1.0900000000000003</v>
      </c>
      <c r="K147" s="1">
        <v>1</v>
      </c>
      <c r="L147" s="2">
        <f t="shared" si="5"/>
        <v>1.0900000000000003</v>
      </c>
      <c r="M147" s="1">
        <v>1</v>
      </c>
      <c r="N147" s="2">
        <v>1.0900000000000003</v>
      </c>
      <c r="O147" s="1" t="s">
        <v>1746</v>
      </c>
    </row>
    <row r="148" spans="1:15" x14ac:dyDescent="0.25">
      <c r="A148" s="1">
        <v>147</v>
      </c>
      <c r="B148" s="26" t="s">
        <v>290</v>
      </c>
      <c r="C148" s="10">
        <v>44897</v>
      </c>
      <c r="D148" s="22">
        <v>0</v>
      </c>
      <c r="E148" s="1" t="s">
        <v>213</v>
      </c>
      <c r="F148" s="15">
        <v>24</v>
      </c>
      <c r="G148" s="2">
        <v>3.64</v>
      </c>
      <c r="H148" s="3">
        <v>3.52</v>
      </c>
      <c r="I148" s="2">
        <v>2.54</v>
      </c>
      <c r="J148" s="2">
        <f t="shared" si="4"/>
        <v>1.1000000000000001</v>
      </c>
      <c r="K148" s="1">
        <v>1</v>
      </c>
      <c r="L148" s="2">
        <f t="shared" si="5"/>
        <v>1.1000000000000001</v>
      </c>
      <c r="M148" s="1">
        <v>1</v>
      </c>
      <c r="N148" s="2">
        <v>1.1000000000000001</v>
      </c>
      <c r="O148" s="1" t="s">
        <v>1746</v>
      </c>
    </row>
    <row r="149" spans="1:15" x14ac:dyDescent="0.25">
      <c r="A149" s="1">
        <v>148</v>
      </c>
      <c r="B149" s="26" t="s">
        <v>290</v>
      </c>
      <c r="C149" s="10">
        <v>44898</v>
      </c>
      <c r="D149" s="22">
        <v>0</v>
      </c>
      <c r="E149" s="1" t="s">
        <v>213</v>
      </c>
      <c r="F149" s="15">
        <v>24</v>
      </c>
      <c r="G149" s="2">
        <v>3.63</v>
      </c>
      <c r="H149" s="3">
        <v>3.86</v>
      </c>
      <c r="I149" s="2">
        <v>2.5299999999999998</v>
      </c>
      <c r="J149" s="2">
        <f t="shared" si="4"/>
        <v>1.1000000000000001</v>
      </c>
      <c r="K149" s="1">
        <v>1</v>
      </c>
      <c r="L149" s="2">
        <f t="shared" si="5"/>
        <v>1.1000000000000001</v>
      </c>
      <c r="M149" s="1">
        <v>1</v>
      </c>
      <c r="N149" s="2">
        <v>1.1000000000000001</v>
      </c>
      <c r="O149" s="1" t="s">
        <v>1746</v>
      </c>
    </row>
    <row r="150" spans="1:15" x14ac:dyDescent="0.25">
      <c r="A150" s="1">
        <v>149</v>
      </c>
      <c r="B150" s="26" t="s">
        <v>290</v>
      </c>
      <c r="C150" s="10">
        <v>44899</v>
      </c>
      <c r="D150" s="22">
        <v>0</v>
      </c>
      <c r="E150" s="1" t="s">
        <v>213</v>
      </c>
      <c r="F150" s="15">
        <v>24</v>
      </c>
      <c r="G150" s="2">
        <v>3.61</v>
      </c>
      <c r="H150" s="3">
        <v>4.33</v>
      </c>
      <c r="I150" s="2">
        <v>2.52</v>
      </c>
      <c r="J150" s="2">
        <f t="shared" si="4"/>
        <v>1.0899999999999999</v>
      </c>
      <c r="K150" s="1">
        <v>1</v>
      </c>
      <c r="L150" s="2">
        <f t="shared" si="5"/>
        <v>1.0899999999999999</v>
      </c>
      <c r="M150" s="1">
        <v>1</v>
      </c>
      <c r="N150" s="2">
        <v>1.0899999999999999</v>
      </c>
      <c r="O150" s="1" t="s">
        <v>1746</v>
      </c>
    </row>
    <row r="151" spans="1:15" x14ac:dyDescent="0.25">
      <c r="A151" s="1">
        <v>150</v>
      </c>
      <c r="B151" s="26" t="s">
        <v>290</v>
      </c>
      <c r="C151" s="10">
        <v>44900</v>
      </c>
      <c r="D151" s="22">
        <v>0</v>
      </c>
      <c r="E151" s="1" t="s">
        <v>213</v>
      </c>
      <c r="F151" s="15">
        <v>24</v>
      </c>
      <c r="G151" s="2">
        <v>3.57</v>
      </c>
      <c r="H151" s="3">
        <v>4.32</v>
      </c>
      <c r="I151" s="2">
        <v>2.5</v>
      </c>
      <c r="J151" s="2">
        <f t="shared" si="4"/>
        <v>1.0699999999999998</v>
      </c>
      <c r="K151" s="1">
        <v>1</v>
      </c>
      <c r="L151" s="2">
        <f t="shared" si="5"/>
        <v>1.0699999999999998</v>
      </c>
      <c r="M151" s="1">
        <v>1</v>
      </c>
      <c r="N151" s="2">
        <v>1.0699999999999998</v>
      </c>
      <c r="O151" s="1" t="s">
        <v>1746</v>
      </c>
    </row>
    <row r="152" spans="1:15" x14ac:dyDescent="0.25">
      <c r="A152" s="1">
        <v>151</v>
      </c>
      <c r="B152" s="26" t="s">
        <v>290</v>
      </c>
      <c r="C152" s="10">
        <v>44901</v>
      </c>
      <c r="D152" s="22">
        <v>0</v>
      </c>
      <c r="E152" s="1" t="s">
        <v>4302</v>
      </c>
      <c r="F152" s="15">
        <v>1.5</v>
      </c>
      <c r="G152" s="2">
        <v>0.45</v>
      </c>
      <c r="H152" s="3">
        <v>0.5</v>
      </c>
      <c r="I152" s="2">
        <v>0.15</v>
      </c>
      <c r="J152" s="2">
        <f t="shared" si="4"/>
        <v>0.30000000000000004</v>
      </c>
      <c r="K152" s="1">
        <v>1</v>
      </c>
      <c r="L152" s="2">
        <f t="shared" si="5"/>
        <v>0.30000000000000004</v>
      </c>
      <c r="M152" s="1">
        <v>1</v>
      </c>
      <c r="N152" s="2">
        <v>0.30000000000000004</v>
      </c>
      <c r="O152" s="1" t="s">
        <v>1746</v>
      </c>
    </row>
    <row r="153" spans="1:15" x14ac:dyDescent="0.25">
      <c r="A153" s="1">
        <v>152</v>
      </c>
      <c r="B153" s="26" t="s">
        <v>290</v>
      </c>
      <c r="C153" s="10">
        <v>44902</v>
      </c>
      <c r="D153" s="22">
        <v>0</v>
      </c>
      <c r="E153" s="1" t="s">
        <v>1400</v>
      </c>
      <c r="F153" s="15">
        <v>15.5</v>
      </c>
      <c r="G153" s="2">
        <v>2.73</v>
      </c>
      <c r="H153" s="3">
        <v>3.55</v>
      </c>
      <c r="I153" s="2">
        <v>1.7</v>
      </c>
      <c r="J153" s="2">
        <f t="shared" si="4"/>
        <v>1.03</v>
      </c>
      <c r="K153" s="1">
        <v>1</v>
      </c>
      <c r="L153" s="2">
        <f t="shared" si="5"/>
        <v>1.03</v>
      </c>
      <c r="M153" s="1">
        <v>1</v>
      </c>
      <c r="N153" s="2">
        <v>1.03</v>
      </c>
      <c r="O153" s="1" t="s">
        <v>1746</v>
      </c>
    </row>
    <row r="154" spans="1:15" ht="33" x14ac:dyDescent="0.25">
      <c r="A154" s="1">
        <v>153</v>
      </c>
      <c r="B154" s="26" t="s">
        <v>290</v>
      </c>
      <c r="C154" s="10">
        <v>44903</v>
      </c>
      <c r="D154" s="22">
        <v>0</v>
      </c>
      <c r="E154" s="11" t="s">
        <v>2764</v>
      </c>
      <c r="F154" s="15">
        <v>20</v>
      </c>
      <c r="G154" s="2">
        <v>3.41</v>
      </c>
      <c r="H154" s="3">
        <v>4.53</v>
      </c>
      <c r="I154" s="2">
        <v>2.21</v>
      </c>
      <c r="J154" s="2">
        <f t="shared" si="4"/>
        <v>1.2000000000000002</v>
      </c>
      <c r="K154" s="1">
        <v>1</v>
      </c>
      <c r="L154" s="2">
        <f t="shared" si="5"/>
        <v>1.2000000000000002</v>
      </c>
      <c r="M154" s="1">
        <v>1</v>
      </c>
      <c r="N154" s="2">
        <v>1.2000000000000002</v>
      </c>
      <c r="O154" s="1" t="s">
        <v>1746</v>
      </c>
    </row>
    <row r="155" spans="1:15" x14ac:dyDescent="0.25">
      <c r="A155" s="1">
        <v>154</v>
      </c>
      <c r="B155" s="26" t="s">
        <v>290</v>
      </c>
      <c r="C155" s="10">
        <v>44904</v>
      </c>
      <c r="D155" s="22">
        <v>0</v>
      </c>
      <c r="E155" s="1" t="s">
        <v>230</v>
      </c>
      <c r="F155" s="15">
        <v>10.5</v>
      </c>
      <c r="G155" s="2">
        <v>1.62</v>
      </c>
      <c r="H155" s="3">
        <v>1.9</v>
      </c>
      <c r="I155" s="2">
        <v>1.1499999999999999</v>
      </c>
      <c r="J155" s="2">
        <f t="shared" si="4"/>
        <v>0.4700000000000002</v>
      </c>
      <c r="K155" s="1">
        <v>1</v>
      </c>
      <c r="L155" s="2">
        <f t="shared" si="5"/>
        <v>0.4700000000000002</v>
      </c>
      <c r="M155" s="1">
        <v>1</v>
      </c>
      <c r="N155" s="2">
        <v>0.4700000000000002</v>
      </c>
      <c r="O155" s="1" t="s">
        <v>1746</v>
      </c>
    </row>
    <row r="156" spans="1:15" x14ac:dyDescent="0.25">
      <c r="A156" s="1">
        <v>155</v>
      </c>
      <c r="B156" s="26" t="s">
        <v>290</v>
      </c>
      <c r="C156" s="10">
        <v>44905</v>
      </c>
      <c r="D156" s="22">
        <v>0</v>
      </c>
      <c r="E156" s="1" t="s">
        <v>213</v>
      </c>
      <c r="F156" s="15">
        <v>24</v>
      </c>
      <c r="G156" s="2">
        <v>3.89</v>
      </c>
      <c r="H156" s="3">
        <v>4.29</v>
      </c>
      <c r="I156" s="2">
        <v>2.5</v>
      </c>
      <c r="J156" s="2">
        <f t="shared" si="4"/>
        <v>1.3900000000000001</v>
      </c>
      <c r="K156" s="1">
        <v>1</v>
      </c>
      <c r="L156" s="2">
        <f t="shared" si="5"/>
        <v>1.3900000000000001</v>
      </c>
      <c r="M156" s="1">
        <v>1</v>
      </c>
      <c r="N156" s="2">
        <v>1.3900000000000001</v>
      </c>
      <c r="O156" s="1" t="s">
        <v>1746</v>
      </c>
    </row>
    <row r="157" spans="1:15" x14ac:dyDescent="0.25">
      <c r="A157" s="1">
        <v>156</v>
      </c>
      <c r="B157" s="26" t="s">
        <v>729</v>
      </c>
      <c r="C157" s="10">
        <v>44905</v>
      </c>
      <c r="D157" s="22">
        <v>0</v>
      </c>
      <c r="E157" s="1" t="s">
        <v>542</v>
      </c>
      <c r="F157" s="15">
        <v>21</v>
      </c>
      <c r="G157" s="2">
        <v>0.91</v>
      </c>
      <c r="H157" s="3">
        <v>6.4</v>
      </c>
      <c r="I157" s="2">
        <v>0.71</v>
      </c>
      <c r="J157" s="2">
        <f t="shared" si="4"/>
        <v>0.20000000000000007</v>
      </c>
      <c r="K157" s="1">
        <v>5</v>
      </c>
      <c r="L157" s="2">
        <f t="shared" si="5"/>
        <v>1.0000000000000004</v>
      </c>
      <c r="M157" s="1">
        <f>C173-C157</f>
        <v>9</v>
      </c>
      <c r="N157" s="2">
        <v>2.4287999999999998</v>
      </c>
      <c r="O157" s="1" t="s">
        <v>1746</v>
      </c>
    </row>
    <row r="158" spans="1:15" x14ac:dyDescent="0.25">
      <c r="A158" s="1">
        <v>157</v>
      </c>
      <c r="B158" s="26" t="s">
        <v>290</v>
      </c>
      <c r="C158" s="10">
        <v>44906</v>
      </c>
      <c r="D158" s="22">
        <v>0</v>
      </c>
      <c r="E158" s="1" t="s">
        <v>213</v>
      </c>
      <c r="F158" s="15">
        <v>24</v>
      </c>
      <c r="G158" s="2">
        <v>3.79</v>
      </c>
      <c r="H158" s="3">
        <v>4.26</v>
      </c>
      <c r="I158" s="2">
        <v>2.54</v>
      </c>
      <c r="J158" s="2">
        <f t="shared" si="4"/>
        <v>1.25</v>
      </c>
      <c r="K158" s="1">
        <v>1</v>
      </c>
      <c r="L158" s="2">
        <f t="shared" si="5"/>
        <v>1.25</v>
      </c>
      <c r="M158" s="1">
        <v>1</v>
      </c>
      <c r="N158" s="2">
        <v>1.25</v>
      </c>
      <c r="O158" s="1" t="s">
        <v>1746</v>
      </c>
    </row>
    <row r="159" spans="1:15" x14ac:dyDescent="0.25">
      <c r="A159" s="1">
        <v>158</v>
      </c>
      <c r="B159" s="26" t="s">
        <v>290</v>
      </c>
      <c r="C159" s="10">
        <v>44907</v>
      </c>
      <c r="D159" s="22">
        <v>0</v>
      </c>
      <c r="E159" s="1" t="s">
        <v>213</v>
      </c>
      <c r="F159" s="15">
        <v>24</v>
      </c>
      <c r="G159" s="2">
        <v>3.73</v>
      </c>
      <c r="H159" s="3">
        <v>4.59</v>
      </c>
      <c r="I159" s="2">
        <v>2.5499999999999998</v>
      </c>
      <c r="J159" s="2">
        <f t="shared" si="4"/>
        <v>1.1800000000000002</v>
      </c>
      <c r="K159" s="1">
        <v>1</v>
      </c>
      <c r="L159" s="2">
        <f t="shared" si="5"/>
        <v>1.1800000000000002</v>
      </c>
      <c r="M159" s="1">
        <v>1</v>
      </c>
      <c r="N159" s="2">
        <v>1.1800000000000002</v>
      </c>
      <c r="O159" s="1" t="s">
        <v>1746</v>
      </c>
    </row>
    <row r="160" spans="1:15" x14ac:dyDescent="0.25">
      <c r="A160" s="1">
        <v>159</v>
      </c>
      <c r="B160" s="26" t="s">
        <v>290</v>
      </c>
      <c r="C160" s="10">
        <v>44908</v>
      </c>
      <c r="D160" s="22">
        <v>0</v>
      </c>
      <c r="E160" s="1" t="s">
        <v>213</v>
      </c>
      <c r="F160" s="15">
        <v>24</v>
      </c>
      <c r="G160" s="2">
        <v>3.69</v>
      </c>
      <c r="H160" s="3">
        <v>3.8</v>
      </c>
      <c r="I160" s="2">
        <v>2.56</v>
      </c>
      <c r="J160" s="2">
        <f t="shared" si="4"/>
        <v>1.1299999999999999</v>
      </c>
      <c r="K160" s="1">
        <v>1</v>
      </c>
      <c r="L160" s="2">
        <f t="shared" si="5"/>
        <v>1.1299999999999999</v>
      </c>
      <c r="M160" s="1">
        <v>1</v>
      </c>
      <c r="N160" s="2">
        <v>1.1299999999999999</v>
      </c>
      <c r="O160" s="1" t="s">
        <v>1746</v>
      </c>
    </row>
    <row r="161" spans="1:15" x14ac:dyDescent="0.25">
      <c r="A161" s="1">
        <v>160</v>
      </c>
      <c r="B161" s="26" t="s">
        <v>2765</v>
      </c>
      <c r="C161" s="10">
        <v>44908</v>
      </c>
      <c r="D161" s="22">
        <v>0</v>
      </c>
      <c r="E161" s="1" t="s">
        <v>489</v>
      </c>
      <c r="F161" s="15">
        <v>23</v>
      </c>
      <c r="G161" s="2">
        <v>1.38</v>
      </c>
      <c r="H161" s="3">
        <v>1.1000000000000001</v>
      </c>
      <c r="I161" s="2">
        <v>0.83</v>
      </c>
      <c r="J161" s="2">
        <f t="shared" si="4"/>
        <v>0.54999999999999993</v>
      </c>
      <c r="K161" s="1">
        <v>1</v>
      </c>
      <c r="L161" s="2">
        <f t="shared" si="5"/>
        <v>0.54999999999999993</v>
      </c>
      <c r="M161" s="1">
        <v>1</v>
      </c>
      <c r="N161" s="2">
        <v>0.54999999999999993</v>
      </c>
      <c r="O161" s="1" t="s">
        <v>1746</v>
      </c>
    </row>
    <row r="162" spans="1:15" x14ac:dyDescent="0.25">
      <c r="A162" s="1">
        <v>161</v>
      </c>
      <c r="B162" s="26" t="s">
        <v>290</v>
      </c>
      <c r="C162" s="10">
        <v>44909</v>
      </c>
      <c r="D162" s="22">
        <v>0</v>
      </c>
      <c r="E162" s="1" t="s">
        <v>213</v>
      </c>
      <c r="F162" s="15">
        <v>24</v>
      </c>
      <c r="G162" s="2">
        <v>3.72</v>
      </c>
      <c r="H162" s="3">
        <v>3.92</v>
      </c>
      <c r="I162" s="2">
        <v>2.5499999999999998</v>
      </c>
      <c r="J162" s="2">
        <f t="shared" si="4"/>
        <v>1.1700000000000004</v>
      </c>
      <c r="K162" s="1">
        <v>1</v>
      </c>
      <c r="L162" s="2">
        <f t="shared" si="5"/>
        <v>1.1700000000000004</v>
      </c>
      <c r="M162" s="1">
        <v>1</v>
      </c>
      <c r="N162" s="2">
        <v>1.1700000000000004</v>
      </c>
      <c r="O162" s="1" t="s">
        <v>1746</v>
      </c>
    </row>
    <row r="163" spans="1:15" x14ac:dyDescent="0.25">
      <c r="A163" s="1">
        <v>162</v>
      </c>
      <c r="B163" s="26" t="s">
        <v>2765</v>
      </c>
      <c r="C163" s="10">
        <v>44909</v>
      </c>
      <c r="D163" s="22">
        <v>0</v>
      </c>
      <c r="E163" s="1" t="s">
        <v>4222</v>
      </c>
      <c r="F163" s="15">
        <v>24</v>
      </c>
      <c r="G163" s="2">
        <v>1.57</v>
      </c>
      <c r="H163" s="3">
        <v>1.2</v>
      </c>
      <c r="I163" s="2">
        <v>0.88</v>
      </c>
      <c r="J163" s="2">
        <f t="shared" si="4"/>
        <v>0.69000000000000006</v>
      </c>
      <c r="K163" s="1">
        <v>1</v>
      </c>
      <c r="L163" s="2">
        <f t="shared" si="5"/>
        <v>0.69000000000000006</v>
      </c>
      <c r="M163" s="1">
        <v>1</v>
      </c>
      <c r="N163" s="2">
        <v>0.69000000000000006</v>
      </c>
      <c r="O163" s="1" t="s">
        <v>1746</v>
      </c>
    </row>
    <row r="164" spans="1:15" x14ac:dyDescent="0.25">
      <c r="A164" s="1">
        <v>163</v>
      </c>
      <c r="B164" s="26" t="s">
        <v>290</v>
      </c>
      <c r="C164" s="10">
        <v>44910</v>
      </c>
      <c r="D164" s="22">
        <v>0</v>
      </c>
      <c r="E164" s="1" t="s">
        <v>213</v>
      </c>
      <c r="F164" s="15">
        <v>24</v>
      </c>
      <c r="G164" s="2">
        <v>3.68</v>
      </c>
      <c r="H164" s="3">
        <v>4.0999999999999996</v>
      </c>
      <c r="I164" s="2">
        <v>2.56</v>
      </c>
      <c r="J164" s="2">
        <f t="shared" si="4"/>
        <v>1.1200000000000001</v>
      </c>
      <c r="K164" s="1">
        <v>1</v>
      </c>
      <c r="L164" s="2">
        <f t="shared" si="5"/>
        <v>1.1200000000000001</v>
      </c>
      <c r="M164" s="1">
        <v>1</v>
      </c>
      <c r="N164" s="2">
        <v>1.1200000000000001</v>
      </c>
      <c r="O164" s="1" t="s">
        <v>1746</v>
      </c>
    </row>
    <row r="165" spans="1:15" x14ac:dyDescent="0.25">
      <c r="A165" s="1">
        <v>164</v>
      </c>
      <c r="B165" s="26" t="s">
        <v>2765</v>
      </c>
      <c r="C165" s="10">
        <v>44910</v>
      </c>
      <c r="D165" s="22">
        <v>0</v>
      </c>
      <c r="E165" s="1" t="s">
        <v>213</v>
      </c>
      <c r="F165" s="15">
        <v>24</v>
      </c>
      <c r="G165" s="2">
        <v>1.76</v>
      </c>
      <c r="H165" s="3">
        <v>0.8</v>
      </c>
      <c r="I165" s="2">
        <v>0.96</v>
      </c>
      <c r="J165" s="2">
        <f t="shared" si="4"/>
        <v>0.8</v>
      </c>
      <c r="K165" s="1">
        <v>1</v>
      </c>
      <c r="L165" s="2">
        <f t="shared" si="5"/>
        <v>0.8</v>
      </c>
      <c r="M165" s="1">
        <v>1</v>
      </c>
      <c r="N165" s="2">
        <v>0.8</v>
      </c>
      <c r="O165" s="1" t="s">
        <v>1746</v>
      </c>
    </row>
    <row r="166" spans="1:15" x14ac:dyDescent="0.25">
      <c r="A166" s="1">
        <v>165</v>
      </c>
      <c r="B166" s="26" t="s">
        <v>290</v>
      </c>
      <c r="C166" s="10">
        <v>44911</v>
      </c>
      <c r="D166" s="22">
        <v>0</v>
      </c>
      <c r="E166" s="1" t="s">
        <v>213</v>
      </c>
      <c r="F166" s="15">
        <v>24</v>
      </c>
      <c r="G166" s="2">
        <v>3.74</v>
      </c>
      <c r="H166" s="3">
        <v>4.66</v>
      </c>
      <c r="I166" s="2">
        <v>2.5299999999999998</v>
      </c>
      <c r="J166" s="2">
        <f t="shared" si="4"/>
        <v>1.2100000000000004</v>
      </c>
      <c r="K166" s="1">
        <v>1</v>
      </c>
      <c r="L166" s="2">
        <f t="shared" si="5"/>
        <v>1.2100000000000004</v>
      </c>
      <c r="M166" s="1">
        <v>1</v>
      </c>
      <c r="N166" s="2">
        <v>1.2100000000000004</v>
      </c>
      <c r="O166" s="1" t="s">
        <v>1746</v>
      </c>
    </row>
    <row r="167" spans="1:15" x14ac:dyDescent="0.25">
      <c r="A167" s="1">
        <v>166</v>
      </c>
      <c r="B167" s="26" t="s">
        <v>2765</v>
      </c>
      <c r="C167" s="10">
        <v>44911</v>
      </c>
      <c r="D167" s="22">
        <v>0</v>
      </c>
      <c r="E167" s="1" t="s">
        <v>213</v>
      </c>
      <c r="F167" s="15">
        <v>24</v>
      </c>
      <c r="G167" s="2">
        <v>1.74</v>
      </c>
      <c r="H167" s="3">
        <v>0.94</v>
      </c>
      <c r="I167" s="2">
        <v>0.91</v>
      </c>
      <c r="J167" s="2">
        <f t="shared" si="4"/>
        <v>0.83</v>
      </c>
      <c r="K167" s="1">
        <v>1</v>
      </c>
      <c r="L167" s="2">
        <f t="shared" si="5"/>
        <v>0.83</v>
      </c>
      <c r="M167" s="1">
        <v>1</v>
      </c>
      <c r="N167" s="2">
        <v>0.83</v>
      </c>
      <c r="O167" s="1" t="s">
        <v>1746</v>
      </c>
    </row>
    <row r="168" spans="1:15" x14ac:dyDescent="0.25">
      <c r="A168" s="1">
        <v>167</v>
      </c>
      <c r="B168" s="26" t="s">
        <v>290</v>
      </c>
      <c r="C168" s="10">
        <v>44912</v>
      </c>
      <c r="D168" s="22">
        <v>0</v>
      </c>
      <c r="E168" s="1" t="s">
        <v>213</v>
      </c>
      <c r="F168" s="15">
        <v>24</v>
      </c>
      <c r="G168" s="2">
        <v>3.5</v>
      </c>
      <c r="H168" s="3">
        <v>4.38</v>
      </c>
      <c r="I168" s="2">
        <v>2.56</v>
      </c>
      <c r="J168" s="2">
        <f t="shared" si="4"/>
        <v>0.94</v>
      </c>
      <c r="K168" s="1">
        <v>1</v>
      </c>
      <c r="L168" s="2">
        <f t="shared" si="5"/>
        <v>0.94</v>
      </c>
      <c r="M168" s="26">
        <v>1</v>
      </c>
      <c r="N168" s="2">
        <v>0.94</v>
      </c>
      <c r="O168" s="1" t="s">
        <v>1746</v>
      </c>
    </row>
    <row r="169" spans="1:15" x14ac:dyDescent="0.25">
      <c r="A169" s="1">
        <v>168</v>
      </c>
      <c r="B169" s="26" t="s">
        <v>2765</v>
      </c>
      <c r="C169" s="10">
        <v>44912</v>
      </c>
      <c r="D169" s="22">
        <v>0</v>
      </c>
      <c r="E169" s="1" t="s">
        <v>213</v>
      </c>
      <c r="F169" s="15">
        <v>24</v>
      </c>
      <c r="G169" s="2">
        <v>1.89</v>
      </c>
      <c r="H169" s="3">
        <v>1.43</v>
      </c>
      <c r="I169" s="2">
        <v>0.99</v>
      </c>
      <c r="J169" s="2">
        <f t="shared" si="4"/>
        <v>0.89999999999999991</v>
      </c>
      <c r="K169" s="1">
        <v>1</v>
      </c>
      <c r="L169" s="2">
        <f t="shared" si="5"/>
        <v>0.89999999999999991</v>
      </c>
      <c r="M169" s="1">
        <v>1</v>
      </c>
      <c r="N169" s="2">
        <v>0.89999999999999991</v>
      </c>
      <c r="O169" s="1" t="s">
        <v>1746</v>
      </c>
    </row>
    <row r="170" spans="1:15" x14ac:dyDescent="0.25">
      <c r="A170" s="1">
        <v>169</v>
      </c>
      <c r="B170" s="26" t="s">
        <v>290</v>
      </c>
      <c r="C170" s="10">
        <v>44913</v>
      </c>
      <c r="D170" s="22">
        <v>0</v>
      </c>
      <c r="E170" s="1" t="s">
        <v>213</v>
      </c>
      <c r="F170" s="15">
        <v>24</v>
      </c>
      <c r="G170" s="2">
        <v>3.68</v>
      </c>
      <c r="H170" s="3">
        <v>4.0599999999999996</v>
      </c>
      <c r="I170" s="2">
        <v>2.5099999999999998</v>
      </c>
      <c r="J170" s="2">
        <f t="shared" si="4"/>
        <v>1.1700000000000004</v>
      </c>
      <c r="K170" s="1">
        <v>1</v>
      </c>
      <c r="L170" s="2">
        <f t="shared" si="5"/>
        <v>1.1700000000000004</v>
      </c>
      <c r="M170" s="1">
        <v>1</v>
      </c>
      <c r="N170" s="2">
        <v>1.1700000000000004</v>
      </c>
      <c r="O170" s="1" t="s">
        <v>1746</v>
      </c>
    </row>
    <row r="171" spans="1:15" x14ac:dyDescent="0.25">
      <c r="A171" s="1">
        <v>170</v>
      </c>
      <c r="B171" s="26" t="s">
        <v>2765</v>
      </c>
      <c r="C171" s="10">
        <v>44913</v>
      </c>
      <c r="D171" s="22">
        <v>0</v>
      </c>
      <c r="E171" s="1" t="s">
        <v>213</v>
      </c>
      <c r="F171" s="15">
        <v>24</v>
      </c>
      <c r="G171" s="2">
        <v>1.76</v>
      </c>
      <c r="H171" s="3">
        <v>0.81</v>
      </c>
      <c r="I171" s="2">
        <v>0.93</v>
      </c>
      <c r="J171" s="2">
        <f t="shared" si="4"/>
        <v>0.83</v>
      </c>
      <c r="K171" s="1">
        <v>1</v>
      </c>
      <c r="L171" s="2">
        <f t="shared" si="5"/>
        <v>0.83</v>
      </c>
      <c r="M171" s="1">
        <v>1</v>
      </c>
      <c r="N171" s="2">
        <v>0.83</v>
      </c>
      <c r="O171" s="1" t="s">
        <v>1746</v>
      </c>
    </row>
    <row r="172" spans="1:15" x14ac:dyDescent="0.25">
      <c r="A172" s="1">
        <v>171</v>
      </c>
      <c r="B172" s="26" t="s">
        <v>290</v>
      </c>
      <c r="C172" s="10">
        <v>44914</v>
      </c>
      <c r="D172" s="22">
        <v>0</v>
      </c>
      <c r="E172" s="1" t="s">
        <v>213</v>
      </c>
      <c r="F172" s="15">
        <v>24</v>
      </c>
      <c r="G172" s="2">
        <v>3.63</v>
      </c>
      <c r="H172" s="3">
        <v>4.04</v>
      </c>
      <c r="I172" s="2">
        <v>2.56</v>
      </c>
      <c r="J172" s="2">
        <f t="shared" si="4"/>
        <v>1.0699999999999998</v>
      </c>
      <c r="K172" s="1">
        <v>1</v>
      </c>
      <c r="L172" s="2">
        <f t="shared" si="5"/>
        <v>1.0699999999999998</v>
      </c>
      <c r="M172" s="1">
        <v>1</v>
      </c>
      <c r="N172" s="2">
        <v>1.0699999999999998</v>
      </c>
      <c r="O172" s="1" t="s">
        <v>1746</v>
      </c>
    </row>
    <row r="173" spans="1:15" x14ac:dyDescent="0.25">
      <c r="A173" s="1">
        <v>172</v>
      </c>
      <c r="B173" s="26" t="s">
        <v>729</v>
      </c>
      <c r="C173" s="10">
        <v>44914</v>
      </c>
      <c r="D173" s="22">
        <v>0</v>
      </c>
      <c r="E173" s="1" t="s">
        <v>4303</v>
      </c>
      <c r="F173" s="15">
        <v>22</v>
      </c>
      <c r="G173" s="2">
        <v>1.17</v>
      </c>
      <c r="H173" s="3">
        <v>9.49</v>
      </c>
      <c r="I173" s="2">
        <v>0.83</v>
      </c>
      <c r="J173" s="2">
        <f t="shared" si="4"/>
        <v>0.33999999999999997</v>
      </c>
      <c r="K173" s="1">
        <v>1</v>
      </c>
      <c r="L173" s="2">
        <f t="shared" si="5"/>
        <v>0.33999999999999997</v>
      </c>
      <c r="M173" s="1">
        <v>1</v>
      </c>
      <c r="N173" s="2">
        <v>0.33999999999999997</v>
      </c>
      <c r="O173" s="1" t="s">
        <v>1746</v>
      </c>
    </row>
    <row r="174" spans="1:15" x14ac:dyDescent="0.25">
      <c r="A174" s="1">
        <v>173</v>
      </c>
      <c r="B174" s="26" t="s">
        <v>2765</v>
      </c>
      <c r="C174" s="10">
        <v>44914</v>
      </c>
      <c r="D174" s="22">
        <v>0</v>
      </c>
      <c r="E174" s="1" t="s">
        <v>4254</v>
      </c>
      <c r="F174" s="15">
        <v>2</v>
      </c>
      <c r="G174" s="2">
        <v>0.87</v>
      </c>
      <c r="H174" s="3">
        <v>0.4</v>
      </c>
      <c r="I174" s="2">
        <v>7.0000000000000007E-2</v>
      </c>
      <c r="J174" s="2">
        <f t="shared" si="4"/>
        <v>0.8</v>
      </c>
      <c r="K174" s="1">
        <v>3</v>
      </c>
      <c r="L174" s="2">
        <f t="shared" si="5"/>
        <v>2.4000000000000004</v>
      </c>
      <c r="M174" s="1">
        <f>C183-C174</f>
        <v>4</v>
      </c>
      <c r="N174" s="2">
        <v>2.8134999999999999</v>
      </c>
      <c r="O174" s="1" t="s">
        <v>1746</v>
      </c>
    </row>
    <row r="175" spans="1:15" x14ac:dyDescent="0.25">
      <c r="A175" s="1">
        <v>174</v>
      </c>
      <c r="B175" s="26" t="s">
        <v>290</v>
      </c>
      <c r="C175" s="10">
        <v>44915</v>
      </c>
      <c r="D175" s="22">
        <v>0</v>
      </c>
      <c r="E175" s="1" t="s">
        <v>213</v>
      </c>
      <c r="F175" s="15">
        <v>24</v>
      </c>
      <c r="G175" s="2">
        <v>3.54</v>
      </c>
      <c r="H175" s="3">
        <v>3.89</v>
      </c>
      <c r="I175" s="2">
        <v>2.58</v>
      </c>
      <c r="J175" s="2">
        <f t="shared" si="4"/>
        <v>0.96</v>
      </c>
      <c r="K175" s="1">
        <v>1</v>
      </c>
      <c r="L175" s="2">
        <f t="shared" si="5"/>
        <v>0.96</v>
      </c>
      <c r="M175" s="1">
        <v>1</v>
      </c>
      <c r="N175" s="2">
        <v>0.96</v>
      </c>
      <c r="O175" s="1" t="s">
        <v>1746</v>
      </c>
    </row>
    <row r="176" spans="1:15" x14ac:dyDescent="0.25">
      <c r="A176" s="1">
        <v>175</v>
      </c>
      <c r="B176" s="26" t="s">
        <v>729</v>
      </c>
      <c r="C176" s="10">
        <v>44915</v>
      </c>
      <c r="D176" s="22">
        <v>0</v>
      </c>
      <c r="E176" s="1" t="s">
        <v>213</v>
      </c>
      <c r="F176" s="15">
        <v>24</v>
      </c>
      <c r="G176" s="2">
        <v>1.95</v>
      </c>
      <c r="H176" s="3">
        <v>11.24</v>
      </c>
      <c r="I176" s="2">
        <v>0.96</v>
      </c>
      <c r="J176" s="2">
        <f t="shared" si="4"/>
        <v>0.99</v>
      </c>
      <c r="K176" s="1">
        <v>1</v>
      </c>
      <c r="L176" s="2">
        <f t="shared" si="5"/>
        <v>0.99</v>
      </c>
      <c r="M176" s="1">
        <v>1</v>
      </c>
      <c r="N176" s="2">
        <v>0.99</v>
      </c>
      <c r="O176" s="1" t="s">
        <v>1746</v>
      </c>
    </row>
    <row r="177" spans="1:15" x14ac:dyDescent="0.25">
      <c r="A177" s="1">
        <v>176</v>
      </c>
      <c r="B177" s="26" t="s">
        <v>290</v>
      </c>
      <c r="C177" s="10">
        <v>44916</v>
      </c>
      <c r="D177" s="22">
        <v>0</v>
      </c>
      <c r="E177" s="1" t="s">
        <v>213</v>
      </c>
      <c r="F177" s="15">
        <v>24</v>
      </c>
      <c r="G177" s="2">
        <v>3.54</v>
      </c>
      <c r="H177" s="3">
        <v>3.85</v>
      </c>
      <c r="I177" s="2">
        <v>2.54</v>
      </c>
      <c r="J177" s="2">
        <f t="shared" si="4"/>
        <v>1</v>
      </c>
      <c r="K177" s="1">
        <v>1</v>
      </c>
      <c r="L177" s="2">
        <f t="shared" si="5"/>
        <v>1</v>
      </c>
      <c r="M177" s="1">
        <v>1</v>
      </c>
      <c r="N177" s="2">
        <v>1</v>
      </c>
      <c r="O177" s="1" t="s">
        <v>1746</v>
      </c>
    </row>
    <row r="178" spans="1:15" x14ac:dyDescent="0.25">
      <c r="A178" s="1">
        <v>177</v>
      </c>
      <c r="B178" s="26" t="s">
        <v>729</v>
      </c>
      <c r="C178" s="10">
        <v>44916</v>
      </c>
      <c r="D178" s="22">
        <v>0</v>
      </c>
      <c r="E178" s="1" t="s">
        <v>213</v>
      </c>
      <c r="F178" s="15">
        <v>24</v>
      </c>
      <c r="G178" s="2">
        <v>1.76</v>
      </c>
      <c r="H178" s="3">
        <v>8.26</v>
      </c>
      <c r="I178" s="2">
        <v>0.94</v>
      </c>
      <c r="J178" s="2">
        <f t="shared" si="4"/>
        <v>0.82000000000000006</v>
      </c>
      <c r="K178" s="1">
        <v>1</v>
      </c>
      <c r="L178" s="2">
        <f t="shared" si="5"/>
        <v>0.82000000000000006</v>
      </c>
      <c r="M178" s="1">
        <v>1</v>
      </c>
      <c r="N178" s="2">
        <v>0.82000000000000006</v>
      </c>
      <c r="O178" s="1" t="s">
        <v>1746</v>
      </c>
    </row>
    <row r="179" spans="1:15" x14ac:dyDescent="0.25">
      <c r="A179" s="1">
        <v>178</v>
      </c>
      <c r="B179" s="26" t="s">
        <v>290</v>
      </c>
      <c r="C179" s="10">
        <v>44917</v>
      </c>
      <c r="D179" s="22">
        <v>0</v>
      </c>
      <c r="E179" s="1" t="s">
        <v>213</v>
      </c>
      <c r="F179" s="15">
        <v>24</v>
      </c>
      <c r="G179" s="2">
        <v>3.52</v>
      </c>
      <c r="H179" s="3">
        <v>3.95</v>
      </c>
      <c r="I179" s="2">
        <v>2.5299999999999998</v>
      </c>
      <c r="J179" s="2">
        <f t="shared" si="4"/>
        <v>0.99000000000000021</v>
      </c>
      <c r="K179" s="1">
        <v>1</v>
      </c>
      <c r="L179" s="2">
        <f t="shared" si="5"/>
        <v>0.99000000000000021</v>
      </c>
      <c r="M179" s="1">
        <v>1</v>
      </c>
      <c r="N179" s="2">
        <v>0.99000000000000021</v>
      </c>
      <c r="O179" s="1" t="s">
        <v>1746</v>
      </c>
    </row>
    <row r="180" spans="1:15" x14ac:dyDescent="0.25">
      <c r="A180" s="1">
        <v>179</v>
      </c>
      <c r="B180" s="26" t="s">
        <v>729</v>
      </c>
      <c r="C180" s="10">
        <v>44917</v>
      </c>
      <c r="D180" s="22">
        <v>0</v>
      </c>
      <c r="E180" s="1" t="s">
        <v>213</v>
      </c>
      <c r="F180" s="15">
        <v>24</v>
      </c>
      <c r="G180" s="2">
        <v>1.66</v>
      </c>
      <c r="H180" s="3">
        <v>8.14</v>
      </c>
      <c r="I180" s="2">
        <v>0.94</v>
      </c>
      <c r="J180" s="2">
        <f t="shared" si="4"/>
        <v>0.72</v>
      </c>
      <c r="K180" s="1">
        <v>1</v>
      </c>
      <c r="L180" s="2">
        <f t="shared" si="5"/>
        <v>0.72</v>
      </c>
      <c r="M180" s="1">
        <v>1</v>
      </c>
      <c r="N180" s="2">
        <v>0.72</v>
      </c>
      <c r="O180" s="1" t="s">
        <v>1746</v>
      </c>
    </row>
    <row r="181" spans="1:15" x14ac:dyDescent="0.25">
      <c r="A181" s="1">
        <v>180</v>
      </c>
      <c r="B181" s="26" t="s">
        <v>290</v>
      </c>
      <c r="C181" s="10">
        <v>44918</v>
      </c>
      <c r="D181" s="22">
        <v>0</v>
      </c>
      <c r="E181" s="1" t="s">
        <v>213</v>
      </c>
      <c r="F181" s="15">
        <v>24</v>
      </c>
      <c r="G181" s="2">
        <v>3.56</v>
      </c>
      <c r="H181" s="3">
        <v>4.17</v>
      </c>
      <c r="I181" s="2">
        <v>2.48</v>
      </c>
      <c r="J181" s="2">
        <f t="shared" si="4"/>
        <v>1.08</v>
      </c>
      <c r="K181" s="1">
        <v>1</v>
      </c>
      <c r="L181" s="2">
        <f t="shared" si="5"/>
        <v>1.08</v>
      </c>
      <c r="M181" s="1">
        <v>1</v>
      </c>
      <c r="N181" s="2">
        <v>1.08</v>
      </c>
      <c r="O181" s="1" t="s">
        <v>1746</v>
      </c>
    </row>
    <row r="182" spans="1:15" x14ac:dyDescent="0.25">
      <c r="A182" s="1">
        <v>181</v>
      </c>
      <c r="B182" s="26" t="s">
        <v>729</v>
      </c>
      <c r="C182" s="10">
        <v>44918</v>
      </c>
      <c r="D182" s="22">
        <v>0</v>
      </c>
      <c r="E182" s="1" t="s">
        <v>2766</v>
      </c>
      <c r="F182" s="15">
        <v>3</v>
      </c>
      <c r="G182" s="2">
        <v>0.77</v>
      </c>
      <c r="H182" s="3">
        <v>2.59</v>
      </c>
      <c r="I182" s="2">
        <v>0.11</v>
      </c>
      <c r="J182" s="2">
        <f t="shared" si="4"/>
        <v>0.66</v>
      </c>
      <c r="K182" s="1">
        <v>2</v>
      </c>
      <c r="L182" s="2">
        <f t="shared" si="5"/>
        <v>1.32</v>
      </c>
      <c r="M182" s="1">
        <v>8</v>
      </c>
      <c r="N182" s="2">
        <v>1.9535</v>
      </c>
      <c r="O182" s="1" t="s">
        <v>1746</v>
      </c>
    </row>
    <row r="183" spans="1:15" x14ac:dyDescent="0.25">
      <c r="A183" s="1">
        <v>182</v>
      </c>
      <c r="B183" s="26" t="s">
        <v>2765</v>
      </c>
      <c r="C183" s="10">
        <v>44918</v>
      </c>
      <c r="D183" s="22">
        <v>0</v>
      </c>
      <c r="E183" s="1" t="s">
        <v>640</v>
      </c>
      <c r="F183" s="15">
        <v>21</v>
      </c>
      <c r="G183" s="2">
        <v>1.06</v>
      </c>
      <c r="H183" s="3">
        <v>0.63</v>
      </c>
      <c r="I183" s="2">
        <v>0.77</v>
      </c>
      <c r="J183" s="2">
        <f t="shared" si="4"/>
        <v>0.29000000000000004</v>
      </c>
      <c r="K183" s="1">
        <v>1</v>
      </c>
      <c r="L183" s="2">
        <f t="shared" si="5"/>
        <v>0.29000000000000004</v>
      </c>
      <c r="M183" s="1">
        <v>1</v>
      </c>
      <c r="N183" s="2">
        <v>0.29000000000000004</v>
      </c>
      <c r="O183" s="1" t="s">
        <v>1746</v>
      </c>
    </row>
    <row r="184" spans="1:15" x14ac:dyDescent="0.25">
      <c r="A184" s="1">
        <v>183</v>
      </c>
      <c r="B184" s="26" t="s">
        <v>290</v>
      </c>
      <c r="C184" s="10">
        <v>44919</v>
      </c>
      <c r="D184" s="22">
        <v>0</v>
      </c>
      <c r="E184" s="1" t="s">
        <v>213</v>
      </c>
      <c r="F184" s="15">
        <v>24</v>
      </c>
      <c r="G184" s="2">
        <v>3.5</v>
      </c>
      <c r="H184" s="3">
        <v>4.1500000000000004</v>
      </c>
      <c r="I184" s="2">
        <v>2.5</v>
      </c>
      <c r="J184" s="2">
        <f t="shared" si="4"/>
        <v>1</v>
      </c>
      <c r="K184" s="1">
        <v>1</v>
      </c>
      <c r="L184" s="2">
        <f t="shared" si="5"/>
        <v>1</v>
      </c>
      <c r="M184" s="1">
        <v>1</v>
      </c>
      <c r="N184" s="2">
        <v>1</v>
      </c>
      <c r="O184" s="1" t="s">
        <v>1746</v>
      </c>
    </row>
    <row r="185" spans="1:15" x14ac:dyDescent="0.25">
      <c r="A185" s="1">
        <v>184</v>
      </c>
      <c r="B185" s="26" t="s">
        <v>2765</v>
      </c>
      <c r="C185" s="10">
        <v>44919</v>
      </c>
      <c r="D185" s="22">
        <v>0</v>
      </c>
      <c r="E185" s="1" t="s">
        <v>213</v>
      </c>
      <c r="F185" s="15">
        <v>24</v>
      </c>
      <c r="G185" s="2">
        <v>1.29</v>
      </c>
      <c r="H185" s="3">
        <v>1.7</v>
      </c>
      <c r="I185" s="2">
        <v>0.9</v>
      </c>
      <c r="J185" s="2">
        <f t="shared" si="4"/>
        <v>0.39</v>
      </c>
      <c r="K185" s="1">
        <v>1</v>
      </c>
      <c r="L185" s="2">
        <f t="shared" si="5"/>
        <v>0.39</v>
      </c>
      <c r="M185" s="1">
        <v>1</v>
      </c>
      <c r="N185" s="2">
        <v>0.39</v>
      </c>
      <c r="O185" s="1" t="s">
        <v>1746</v>
      </c>
    </row>
    <row r="186" spans="1:15" x14ac:dyDescent="0.25">
      <c r="A186" s="1">
        <v>185</v>
      </c>
      <c r="B186" s="26" t="s">
        <v>290</v>
      </c>
      <c r="C186" s="10">
        <v>44920</v>
      </c>
      <c r="D186" s="22">
        <v>0</v>
      </c>
      <c r="E186" s="1" t="s">
        <v>213</v>
      </c>
      <c r="F186" s="15">
        <v>24</v>
      </c>
      <c r="G186" s="2">
        <v>3.45</v>
      </c>
      <c r="H186" s="3">
        <v>4.1399999999999997</v>
      </c>
      <c r="I186" s="2">
        <v>2.54</v>
      </c>
      <c r="J186" s="2">
        <f t="shared" si="4"/>
        <v>0.91000000000000014</v>
      </c>
      <c r="K186" s="1">
        <v>1</v>
      </c>
      <c r="L186" s="2">
        <f t="shared" si="5"/>
        <v>0.91000000000000014</v>
      </c>
      <c r="M186" s="1">
        <v>1</v>
      </c>
      <c r="N186" s="2">
        <v>0.91000000000000014</v>
      </c>
      <c r="O186" s="1" t="s">
        <v>1746</v>
      </c>
    </row>
    <row r="187" spans="1:15" x14ac:dyDescent="0.25">
      <c r="A187" s="1">
        <v>186</v>
      </c>
      <c r="B187" s="26" t="s">
        <v>2765</v>
      </c>
      <c r="C187" s="10">
        <v>44920</v>
      </c>
      <c r="D187" s="22">
        <v>0</v>
      </c>
      <c r="E187" s="1" t="s">
        <v>213</v>
      </c>
      <c r="F187" s="15">
        <v>24</v>
      </c>
      <c r="G187" s="2">
        <v>1.41</v>
      </c>
      <c r="H187" s="3">
        <v>0.99</v>
      </c>
      <c r="I187" s="2">
        <v>0.94</v>
      </c>
      <c r="J187" s="2">
        <f t="shared" si="4"/>
        <v>0.47</v>
      </c>
      <c r="K187" s="1">
        <v>1</v>
      </c>
      <c r="L187" s="2">
        <f t="shared" si="5"/>
        <v>0.47</v>
      </c>
      <c r="M187" s="1">
        <v>1</v>
      </c>
      <c r="N187" s="2">
        <v>0.47</v>
      </c>
      <c r="O187" s="1" t="s">
        <v>1746</v>
      </c>
    </row>
    <row r="188" spans="1:15" x14ac:dyDescent="0.25">
      <c r="A188" s="1">
        <v>187</v>
      </c>
      <c r="B188" s="26" t="s">
        <v>290</v>
      </c>
      <c r="C188" s="10">
        <v>44921</v>
      </c>
      <c r="D188" s="22">
        <v>0</v>
      </c>
      <c r="E188" s="1" t="s">
        <v>213</v>
      </c>
      <c r="F188" s="15">
        <v>24</v>
      </c>
      <c r="G188" s="2">
        <v>3.48</v>
      </c>
      <c r="H188" s="3">
        <v>4.53</v>
      </c>
      <c r="I188" s="2">
        <v>2.52</v>
      </c>
      <c r="J188" s="2">
        <f t="shared" si="4"/>
        <v>0.96</v>
      </c>
      <c r="K188" s="1">
        <v>1</v>
      </c>
      <c r="L188" s="2">
        <f t="shared" si="5"/>
        <v>0.96</v>
      </c>
      <c r="M188" s="1">
        <v>1</v>
      </c>
      <c r="N188" s="2">
        <v>0.96</v>
      </c>
      <c r="O188" s="1" t="s">
        <v>1746</v>
      </c>
    </row>
    <row r="189" spans="1:15" x14ac:dyDescent="0.25">
      <c r="A189" s="1">
        <v>188</v>
      </c>
      <c r="B189" s="26" t="s">
        <v>2765</v>
      </c>
      <c r="C189" s="10">
        <v>44921</v>
      </c>
      <c r="D189" s="22">
        <v>0</v>
      </c>
      <c r="E189" s="1" t="s">
        <v>213</v>
      </c>
      <c r="F189" s="15">
        <v>24</v>
      </c>
      <c r="G189" s="2">
        <v>1.56</v>
      </c>
      <c r="H189" s="3">
        <v>0.79</v>
      </c>
      <c r="I189" s="2">
        <v>0.87</v>
      </c>
      <c r="J189" s="2">
        <f t="shared" si="4"/>
        <v>0.69000000000000006</v>
      </c>
      <c r="K189" s="1">
        <v>1</v>
      </c>
      <c r="L189" s="2">
        <f t="shared" si="5"/>
        <v>0.69000000000000006</v>
      </c>
      <c r="M189" s="1">
        <v>1</v>
      </c>
      <c r="N189" s="2">
        <v>0.69000000000000006</v>
      </c>
      <c r="O189" s="1" t="s">
        <v>1746</v>
      </c>
    </row>
    <row r="190" spans="1:15" x14ac:dyDescent="0.25">
      <c r="A190" s="1">
        <v>189</v>
      </c>
      <c r="B190" s="26" t="s">
        <v>290</v>
      </c>
      <c r="C190" s="10">
        <v>44922</v>
      </c>
      <c r="D190" s="22">
        <v>0</v>
      </c>
      <c r="E190" s="1" t="s">
        <v>213</v>
      </c>
      <c r="F190" s="15">
        <v>24</v>
      </c>
      <c r="G190" s="2">
        <v>3.3915999999999999</v>
      </c>
      <c r="H190" s="3">
        <v>4.43</v>
      </c>
      <c r="I190" s="2">
        <v>2.52</v>
      </c>
      <c r="J190" s="2">
        <f t="shared" si="4"/>
        <v>0.87159999999999993</v>
      </c>
      <c r="K190" s="1">
        <v>1</v>
      </c>
      <c r="L190" s="2">
        <f t="shared" si="5"/>
        <v>0.87159999999999993</v>
      </c>
      <c r="M190" s="1">
        <v>1</v>
      </c>
      <c r="N190" s="2">
        <v>0.87159999999999993</v>
      </c>
      <c r="O190" s="1" t="s">
        <v>1746</v>
      </c>
    </row>
    <row r="191" spans="1:15" x14ac:dyDescent="0.25">
      <c r="A191" s="1">
        <v>190</v>
      </c>
      <c r="B191" s="26" t="s">
        <v>2765</v>
      </c>
      <c r="C191" s="10">
        <v>44922</v>
      </c>
      <c r="D191" s="22">
        <v>0</v>
      </c>
      <c r="E191" s="1" t="s">
        <v>213</v>
      </c>
      <c r="F191" s="15">
        <v>24</v>
      </c>
      <c r="G191" s="2">
        <v>1.5709</v>
      </c>
      <c r="H191" s="3">
        <v>0.82</v>
      </c>
      <c r="I191" s="2">
        <v>0.87</v>
      </c>
      <c r="J191" s="2">
        <f t="shared" si="4"/>
        <v>0.70089999999999997</v>
      </c>
      <c r="K191" s="1">
        <v>1</v>
      </c>
      <c r="L191" s="2">
        <f t="shared" si="5"/>
        <v>0.70089999999999997</v>
      </c>
      <c r="M191" s="1">
        <v>1</v>
      </c>
      <c r="N191" s="2">
        <v>0.70089999999999997</v>
      </c>
      <c r="O191" s="1" t="s">
        <v>1746</v>
      </c>
    </row>
    <row r="192" spans="1:15" x14ac:dyDescent="0.25">
      <c r="A192" s="1">
        <v>191</v>
      </c>
      <c r="B192" s="26" t="s">
        <v>290</v>
      </c>
      <c r="C192" s="10">
        <v>44923</v>
      </c>
      <c r="D192" s="22">
        <v>0</v>
      </c>
      <c r="E192" s="1" t="s">
        <v>213</v>
      </c>
      <c r="F192" s="15">
        <v>24</v>
      </c>
      <c r="G192" s="2">
        <v>3.38</v>
      </c>
      <c r="H192" s="3">
        <v>4.3499999999999996</v>
      </c>
      <c r="I192" s="2">
        <v>2.5</v>
      </c>
      <c r="J192" s="2">
        <f t="shared" si="4"/>
        <v>0.87999999999999989</v>
      </c>
      <c r="K192" s="1">
        <v>1</v>
      </c>
      <c r="L192" s="2">
        <f t="shared" si="5"/>
        <v>0.87999999999999989</v>
      </c>
      <c r="M192" s="1">
        <v>1</v>
      </c>
      <c r="N192" s="2">
        <v>0.87999999999999989</v>
      </c>
      <c r="O192" s="1" t="s">
        <v>1746</v>
      </c>
    </row>
    <row r="193" spans="1:15" x14ac:dyDescent="0.25">
      <c r="A193" s="1">
        <v>192</v>
      </c>
      <c r="B193" s="26" t="s">
        <v>2765</v>
      </c>
      <c r="C193" s="10">
        <v>44923</v>
      </c>
      <c r="D193" s="22">
        <v>0</v>
      </c>
      <c r="E193" s="1" t="s">
        <v>213</v>
      </c>
      <c r="F193" s="15">
        <v>24</v>
      </c>
      <c r="G193" s="2">
        <v>1.54</v>
      </c>
      <c r="H193" s="3">
        <v>0.77</v>
      </c>
      <c r="I193" s="2">
        <v>0.87</v>
      </c>
      <c r="J193" s="2">
        <f t="shared" si="4"/>
        <v>0.67</v>
      </c>
      <c r="K193" s="1">
        <v>1</v>
      </c>
      <c r="L193" s="2">
        <f t="shared" si="5"/>
        <v>0.67</v>
      </c>
      <c r="M193" s="1">
        <v>1</v>
      </c>
      <c r="N193" s="2">
        <v>0.67</v>
      </c>
      <c r="O193" s="1" t="s">
        <v>1746</v>
      </c>
    </row>
    <row r="194" spans="1:15" x14ac:dyDescent="0.25">
      <c r="A194" s="1">
        <v>193</v>
      </c>
      <c r="B194" s="26" t="s">
        <v>290</v>
      </c>
      <c r="C194" s="10">
        <v>44924</v>
      </c>
      <c r="D194" s="22">
        <v>0</v>
      </c>
      <c r="E194" s="1" t="s">
        <v>213</v>
      </c>
      <c r="F194" s="15">
        <v>24</v>
      </c>
      <c r="G194" s="2">
        <v>3.36</v>
      </c>
      <c r="H194" s="3">
        <v>4.4000000000000004</v>
      </c>
      <c r="I194" s="2">
        <v>2.5</v>
      </c>
      <c r="J194" s="2">
        <f t="shared" ref="J194:J199" si="6">G194-I194</f>
        <v>0.85999999999999988</v>
      </c>
      <c r="K194" s="1">
        <v>1</v>
      </c>
      <c r="L194" s="2">
        <f t="shared" si="5"/>
        <v>0.85999999999999988</v>
      </c>
      <c r="M194" s="1">
        <v>1</v>
      </c>
      <c r="N194" s="2">
        <v>0.85999999999999988</v>
      </c>
      <c r="O194" s="1" t="s">
        <v>1746</v>
      </c>
    </row>
    <row r="195" spans="1:15" x14ac:dyDescent="0.25">
      <c r="A195" s="1">
        <v>194</v>
      </c>
      <c r="B195" s="26" t="s">
        <v>2765</v>
      </c>
      <c r="C195" s="10">
        <v>44924</v>
      </c>
      <c r="D195" s="22">
        <v>0</v>
      </c>
      <c r="E195" s="1" t="s">
        <v>213</v>
      </c>
      <c r="F195" s="15">
        <v>24</v>
      </c>
      <c r="G195" s="2">
        <v>1.48</v>
      </c>
      <c r="H195" s="3">
        <v>0.7</v>
      </c>
      <c r="I195" s="2">
        <v>0.85</v>
      </c>
      <c r="J195" s="2">
        <f t="shared" si="6"/>
        <v>0.63</v>
      </c>
      <c r="K195" s="1">
        <v>1</v>
      </c>
      <c r="L195" s="2">
        <f t="shared" ref="L195:L199" si="7">(G195-I195-D195)*K195</f>
        <v>0.63</v>
      </c>
      <c r="M195" s="1">
        <v>1</v>
      </c>
      <c r="N195" s="2">
        <v>0.63</v>
      </c>
      <c r="O195" s="1" t="s">
        <v>1746</v>
      </c>
    </row>
    <row r="196" spans="1:15" x14ac:dyDescent="0.25">
      <c r="A196" s="1">
        <v>195</v>
      </c>
      <c r="B196" s="26" t="s">
        <v>290</v>
      </c>
      <c r="C196" s="10">
        <v>44925</v>
      </c>
      <c r="D196" s="22">
        <v>0</v>
      </c>
      <c r="E196" s="1" t="s">
        <v>213</v>
      </c>
      <c r="F196" s="15">
        <v>24</v>
      </c>
      <c r="G196" s="2">
        <v>3.3</v>
      </c>
      <c r="H196" s="3">
        <v>4.37</v>
      </c>
      <c r="I196" s="2">
        <v>2.4900000000000002</v>
      </c>
      <c r="J196" s="2">
        <f t="shared" si="6"/>
        <v>0.80999999999999961</v>
      </c>
      <c r="K196" s="1">
        <v>1</v>
      </c>
      <c r="L196" s="2">
        <f t="shared" si="7"/>
        <v>0.80999999999999961</v>
      </c>
      <c r="M196" s="1">
        <v>1</v>
      </c>
      <c r="N196" s="2">
        <v>0.80999999999999961</v>
      </c>
      <c r="O196" s="1" t="s">
        <v>1746</v>
      </c>
    </row>
    <row r="197" spans="1:15" x14ac:dyDescent="0.25">
      <c r="A197" s="1">
        <v>196</v>
      </c>
      <c r="B197" s="26" t="s">
        <v>2765</v>
      </c>
      <c r="C197" s="10">
        <v>44925</v>
      </c>
      <c r="D197" s="22">
        <v>0</v>
      </c>
      <c r="E197" s="1" t="s">
        <v>213</v>
      </c>
      <c r="F197" s="15">
        <v>24</v>
      </c>
      <c r="G197" s="2">
        <v>1.46</v>
      </c>
      <c r="H197" s="3">
        <v>1.22</v>
      </c>
      <c r="I197" s="2">
        <v>0.82</v>
      </c>
      <c r="J197" s="2">
        <f t="shared" si="6"/>
        <v>0.64</v>
      </c>
      <c r="K197" s="1">
        <v>1</v>
      </c>
      <c r="L197" s="2">
        <f t="shared" si="7"/>
        <v>0.64</v>
      </c>
      <c r="M197" s="1">
        <v>1</v>
      </c>
      <c r="N197" s="2">
        <v>0.64</v>
      </c>
      <c r="O197" s="1" t="s">
        <v>1746</v>
      </c>
    </row>
    <row r="198" spans="1:15" x14ac:dyDescent="0.25">
      <c r="A198" s="1">
        <v>197</v>
      </c>
      <c r="B198" s="26" t="s">
        <v>290</v>
      </c>
      <c r="C198" s="10">
        <v>44926</v>
      </c>
      <c r="D198" s="22">
        <v>0</v>
      </c>
      <c r="E198" s="1" t="s">
        <v>213</v>
      </c>
      <c r="F198" s="15">
        <v>24</v>
      </c>
      <c r="G198" s="2">
        <v>3.28</v>
      </c>
      <c r="H198" s="3">
        <v>4.5</v>
      </c>
      <c r="I198" s="2">
        <v>2.5</v>
      </c>
      <c r="J198" s="2">
        <f t="shared" si="6"/>
        <v>0.7799999999999998</v>
      </c>
      <c r="K198" s="1">
        <v>1</v>
      </c>
      <c r="L198" s="2">
        <f t="shared" si="7"/>
        <v>0.7799999999999998</v>
      </c>
      <c r="M198" s="1">
        <v>1</v>
      </c>
      <c r="N198" s="2">
        <v>0.7799999999999998</v>
      </c>
      <c r="O198" s="1" t="s">
        <v>1746</v>
      </c>
    </row>
    <row r="199" spans="1:15" x14ac:dyDescent="0.25">
      <c r="A199" s="1">
        <v>198</v>
      </c>
      <c r="B199" s="26" t="s">
        <v>2765</v>
      </c>
      <c r="C199" s="10">
        <v>44926</v>
      </c>
      <c r="D199" s="22">
        <v>0</v>
      </c>
      <c r="E199" s="1" t="s">
        <v>213</v>
      </c>
      <c r="F199" s="15">
        <v>24</v>
      </c>
      <c r="G199" s="2">
        <v>1.45</v>
      </c>
      <c r="H199" s="3">
        <v>0.92</v>
      </c>
      <c r="I199" s="2">
        <v>0.82</v>
      </c>
      <c r="J199" s="2">
        <f t="shared" si="6"/>
        <v>0.63</v>
      </c>
      <c r="K199" s="1">
        <v>1</v>
      </c>
      <c r="L199" s="2">
        <f t="shared" si="7"/>
        <v>0.63</v>
      </c>
      <c r="M199" s="1">
        <v>1</v>
      </c>
      <c r="N199" s="2">
        <v>0.63</v>
      </c>
      <c r="O199" s="1" t="s">
        <v>1746</v>
      </c>
    </row>
    <row r="200" spans="1:15" x14ac:dyDescent="0.25">
      <c r="A200" s="1">
        <v>199</v>
      </c>
      <c r="B200" s="1" t="s">
        <v>290</v>
      </c>
      <c r="C200" s="10">
        <v>44927</v>
      </c>
      <c r="D200" s="22">
        <v>0</v>
      </c>
      <c r="E200" s="1" t="s">
        <v>213</v>
      </c>
      <c r="F200" s="15">
        <v>24</v>
      </c>
      <c r="G200" s="2">
        <v>3.36</v>
      </c>
      <c r="H200" s="3">
        <v>4.51</v>
      </c>
      <c r="I200" s="2">
        <v>2.4900000000000002</v>
      </c>
      <c r="J200" s="2">
        <f t="shared" ref="J200:J211" si="8">G200-I200</f>
        <v>0.86999999999999966</v>
      </c>
      <c r="K200" s="1">
        <v>1</v>
      </c>
      <c r="L200" s="2">
        <f t="shared" ref="L200:L211" si="9">(G200-I200-D200)*K200</f>
        <v>0.86999999999999966</v>
      </c>
      <c r="M200" s="1">
        <v>1</v>
      </c>
      <c r="N200" s="2">
        <v>0.87</v>
      </c>
      <c r="O200" s="1" t="s">
        <v>1746</v>
      </c>
    </row>
    <row r="201" spans="1:15" x14ac:dyDescent="0.25">
      <c r="A201" s="1">
        <v>200</v>
      </c>
      <c r="B201" s="1" t="s">
        <v>291</v>
      </c>
      <c r="C201" s="10">
        <v>44927</v>
      </c>
      <c r="D201" s="22">
        <v>0</v>
      </c>
      <c r="E201" s="1" t="s">
        <v>213</v>
      </c>
      <c r="F201" s="15">
        <v>24</v>
      </c>
      <c r="G201" s="2">
        <v>1.32</v>
      </c>
      <c r="H201" s="3">
        <v>0.92</v>
      </c>
      <c r="I201" s="2">
        <v>0.78</v>
      </c>
      <c r="J201" s="2">
        <f t="shared" si="8"/>
        <v>0.54</v>
      </c>
      <c r="K201" s="1">
        <v>1</v>
      </c>
      <c r="L201" s="2">
        <f t="shared" si="9"/>
        <v>0.54</v>
      </c>
      <c r="M201" s="1">
        <v>1</v>
      </c>
      <c r="N201" s="2">
        <v>0.54</v>
      </c>
      <c r="O201" s="1" t="s">
        <v>1746</v>
      </c>
    </row>
    <row r="202" spans="1:15" x14ac:dyDescent="0.25">
      <c r="A202" s="1">
        <v>201</v>
      </c>
      <c r="B202" s="1" t="s">
        <v>290</v>
      </c>
      <c r="C202" s="10">
        <v>44928</v>
      </c>
      <c r="D202" s="22">
        <v>0</v>
      </c>
      <c r="E202" s="1" t="s">
        <v>213</v>
      </c>
      <c r="F202" s="15">
        <v>24</v>
      </c>
      <c r="G202" s="2">
        <v>3.28</v>
      </c>
      <c r="H202" s="3">
        <v>4.53</v>
      </c>
      <c r="I202" s="2">
        <v>2.4900000000000002</v>
      </c>
      <c r="J202" s="2">
        <f t="shared" si="8"/>
        <v>0.78999999999999959</v>
      </c>
      <c r="K202" s="1">
        <v>1</v>
      </c>
      <c r="L202" s="2">
        <f t="shared" si="9"/>
        <v>0.78999999999999959</v>
      </c>
      <c r="M202" s="1">
        <v>1</v>
      </c>
      <c r="N202" s="2">
        <v>0.79</v>
      </c>
      <c r="O202" s="1" t="s">
        <v>1746</v>
      </c>
    </row>
    <row r="203" spans="1:15" x14ac:dyDescent="0.25">
      <c r="A203" s="1">
        <v>202</v>
      </c>
      <c r="B203" s="1" t="s">
        <v>291</v>
      </c>
      <c r="C203" s="10">
        <v>44928</v>
      </c>
      <c r="D203" s="22">
        <v>0</v>
      </c>
      <c r="E203" s="1" t="s">
        <v>4240</v>
      </c>
      <c r="F203" s="15">
        <v>7</v>
      </c>
      <c r="G203" s="2">
        <v>0.75</v>
      </c>
      <c r="H203" s="3">
        <v>0.6</v>
      </c>
      <c r="I203" s="2">
        <v>0.22</v>
      </c>
      <c r="J203" s="2">
        <f t="shared" si="8"/>
        <v>0.53</v>
      </c>
      <c r="K203" s="1">
        <v>5</v>
      </c>
      <c r="L203" s="2">
        <f t="shared" si="9"/>
        <v>2.6500000000000004</v>
      </c>
      <c r="M203" s="1">
        <f>C235-C203</f>
        <v>15</v>
      </c>
      <c r="N203" s="2">
        <v>6.61</v>
      </c>
      <c r="O203" s="1" t="s">
        <v>1746</v>
      </c>
    </row>
    <row r="204" spans="1:15" x14ac:dyDescent="0.25">
      <c r="A204" s="1">
        <v>203</v>
      </c>
      <c r="B204" s="1" t="s">
        <v>293</v>
      </c>
      <c r="C204" s="10">
        <v>44928</v>
      </c>
      <c r="D204" s="22">
        <v>0</v>
      </c>
      <c r="E204" s="1" t="s">
        <v>4304</v>
      </c>
      <c r="F204" s="15">
        <v>17</v>
      </c>
      <c r="G204" s="2">
        <v>0.68</v>
      </c>
      <c r="H204" s="3">
        <v>2.14</v>
      </c>
      <c r="I204" s="2">
        <v>0.52</v>
      </c>
      <c r="J204" s="2">
        <f t="shared" si="8"/>
        <v>0.16000000000000003</v>
      </c>
      <c r="K204" s="1">
        <v>1</v>
      </c>
      <c r="L204" s="2">
        <f t="shared" si="9"/>
        <v>0.16000000000000003</v>
      </c>
      <c r="M204" s="1">
        <v>1</v>
      </c>
      <c r="N204" s="2">
        <v>0.16</v>
      </c>
      <c r="O204" s="1" t="s">
        <v>1746</v>
      </c>
    </row>
    <row r="205" spans="1:15" x14ac:dyDescent="0.25">
      <c r="A205" s="1">
        <v>204</v>
      </c>
      <c r="B205" s="1" t="s">
        <v>290</v>
      </c>
      <c r="C205" s="10">
        <v>44929</v>
      </c>
      <c r="D205" s="22">
        <v>0</v>
      </c>
      <c r="E205" s="1" t="s">
        <v>213</v>
      </c>
      <c r="F205" s="15">
        <v>24</v>
      </c>
      <c r="G205" s="2">
        <v>3.26</v>
      </c>
      <c r="H205" s="3">
        <v>4.76</v>
      </c>
      <c r="I205" s="2">
        <v>2.39</v>
      </c>
      <c r="J205" s="2">
        <f t="shared" si="8"/>
        <v>0.86999999999999966</v>
      </c>
      <c r="K205" s="1">
        <v>1</v>
      </c>
      <c r="L205" s="2">
        <f t="shared" si="9"/>
        <v>0.86999999999999966</v>
      </c>
      <c r="M205" s="1">
        <v>1</v>
      </c>
      <c r="N205" s="2">
        <v>0.87</v>
      </c>
      <c r="O205" s="1" t="s">
        <v>1746</v>
      </c>
    </row>
    <row r="206" spans="1:15" x14ac:dyDescent="0.25">
      <c r="A206" s="1">
        <v>205</v>
      </c>
      <c r="B206" s="1" t="s">
        <v>293</v>
      </c>
      <c r="C206" s="10">
        <v>44929</v>
      </c>
      <c r="D206" s="22">
        <v>0</v>
      </c>
      <c r="E206" s="1" t="s">
        <v>213</v>
      </c>
      <c r="F206" s="15">
        <v>24</v>
      </c>
      <c r="G206" s="2">
        <v>0.97</v>
      </c>
      <c r="H206" s="3">
        <v>6.95</v>
      </c>
      <c r="I206" s="2">
        <v>0.72</v>
      </c>
      <c r="J206" s="2">
        <f t="shared" si="8"/>
        <v>0.25</v>
      </c>
      <c r="K206" s="1">
        <v>1</v>
      </c>
      <c r="L206" s="2">
        <f t="shared" si="9"/>
        <v>0.25</v>
      </c>
      <c r="M206" s="1">
        <v>1</v>
      </c>
      <c r="N206" s="2">
        <v>0.25</v>
      </c>
      <c r="O206" s="1" t="s">
        <v>1746</v>
      </c>
    </row>
    <row r="207" spans="1:15" x14ac:dyDescent="0.25">
      <c r="A207" s="1">
        <v>206</v>
      </c>
      <c r="B207" s="1" t="s">
        <v>290</v>
      </c>
      <c r="C207" s="10">
        <v>44930</v>
      </c>
      <c r="D207" s="22">
        <v>0</v>
      </c>
      <c r="E207" s="1" t="s">
        <v>213</v>
      </c>
      <c r="F207" s="15">
        <v>24</v>
      </c>
      <c r="G207" s="2">
        <v>3.31</v>
      </c>
      <c r="H207" s="3">
        <v>4.88</v>
      </c>
      <c r="I207" s="2">
        <v>2.4500000000000002</v>
      </c>
      <c r="J207" s="2">
        <f t="shared" si="8"/>
        <v>0.85999999999999988</v>
      </c>
      <c r="K207" s="1">
        <v>1</v>
      </c>
      <c r="L207" s="2">
        <f t="shared" si="9"/>
        <v>0.85999999999999988</v>
      </c>
      <c r="M207" s="1">
        <v>1</v>
      </c>
      <c r="N207" s="2">
        <v>0.86</v>
      </c>
      <c r="O207" s="1" t="s">
        <v>1746</v>
      </c>
    </row>
    <row r="208" spans="1:15" x14ac:dyDescent="0.25">
      <c r="A208" s="1">
        <v>207</v>
      </c>
      <c r="B208" s="1" t="s">
        <v>293</v>
      </c>
      <c r="C208" s="10">
        <v>44930</v>
      </c>
      <c r="D208" s="22">
        <v>0</v>
      </c>
      <c r="E208" s="1" t="s">
        <v>213</v>
      </c>
      <c r="F208" s="15">
        <v>24</v>
      </c>
      <c r="G208" s="2">
        <v>0.86</v>
      </c>
      <c r="H208" s="3">
        <v>7.07</v>
      </c>
      <c r="I208" s="2">
        <v>0.64</v>
      </c>
      <c r="J208" s="2">
        <f t="shared" si="8"/>
        <v>0.21999999999999997</v>
      </c>
      <c r="K208" s="1">
        <v>1</v>
      </c>
      <c r="L208" s="2">
        <f t="shared" si="9"/>
        <v>0.21999999999999997</v>
      </c>
      <c r="M208" s="1">
        <v>1</v>
      </c>
      <c r="N208" s="2">
        <v>0.22</v>
      </c>
      <c r="O208" s="1" t="s">
        <v>1746</v>
      </c>
    </row>
    <row r="209" spans="1:15" x14ac:dyDescent="0.25">
      <c r="A209" s="1">
        <v>208</v>
      </c>
      <c r="B209" s="1" t="s">
        <v>290</v>
      </c>
      <c r="C209" s="10">
        <v>44931</v>
      </c>
      <c r="D209" s="22">
        <v>0</v>
      </c>
      <c r="E209" s="1" t="s">
        <v>213</v>
      </c>
      <c r="F209" s="15">
        <v>24</v>
      </c>
      <c r="G209" s="2">
        <v>3.25</v>
      </c>
      <c r="H209" s="3">
        <v>4.58</v>
      </c>
      <c r="I209" s="2">
        <v>2.4300000000000002</v>
      </c>
      <c r="J209" s="2">
        <f t="shared" si="8"/>
        <v>0.81999999999999984</v>
      </c>
      <c r="K209" s="1">
        <v>1</v>
      </c>
      <c r="L209" s="2">
        <f t="shared" si="9"/>
        <v>0.81999999999999984</v>
      </c>
      <c r="M209" s="1">
        <v>1</v>
      </c>
      <c r="N209" s="2">
        <v>0.82</v>
      </c>
      <c r="O209" s="1" t="s">
        <v>1746</v>
      </c>
    </row>
    <row r="210" spans="1:15" x14ac:dyDescent="0.25">
      <c r="A210" s="1">
        <v>209</v>
      </c>
      <c r="B210" s="1" t="s">
        <v>293</v>
      </c>
      <c r="C210" s="10">
        <v>44931</v>
      </c>
      <c r="D210" s="22">
        <v>0</v>
      </c>
      <c r="E210" s="1" t="s">
        <v>213</v>
      </c>
      <c r="F210" s="15">
        <v>24</v>
      </c>
      <c r="G210" s="2">
        <v>0.9</v>
      </c>
      <c r="H210" s="3">
        <v>7.14</v>
      </c>
      <c r="I210" s="2">
        <v>0.65</v>
      </c>
      <c r="J210" s="2">
        <f t="shared" si="8"/>
        <v>0.25</v>
      </c>
      <c r="K210" s="1">
        <v>1</v>
      </c>
      <c r="L210" s="2">
        <f t="shared" si="9"/>
        <v>0.25</v>
      </c>
      <c r="M210" s="1">
        <v>1</v>
      </c>
      <c r="N210" s="2">
        <v>0.25</v>
      </c>
      <c r="O210" s="1" t="s">
        <v>1746</v>
      </c>
    </row>
    <row r="211" spans="1:15" x14ac:dyDescent="0.25">
      <c r="A211" s="1">
        <v>210</v>
      </c>
      <c r="B211" s="1" t="s">
        <v>290</v>
      </c>
      <c r="C211" s="10">
        <v>44932</v>
      </c>
      <c r="D211" s="22">
        <v>0</v>
      </c>
      <c r="E211" s="1" t="s">
        <v>213</v>
      </c>
      <c r="F211" s="15">
        <v>24</v>
      </c>
      <c r="G211" s="2">
        <v>3.25</v>
      </c>
      <c r="H211" s="3">
        <v>4.6500000000000004</v>
      </c>
      <c r="I211" s="2">
        <v>2.4</v>
      </c>
      <c r="J211" s="2">
        <f t="shared" si="8"/>
        <v>0.85000000000000009</v>
      </c>
      <c r="K211" s="1">
        <v>1</v>
      </c>
      <c r="L211" s="2">
        <f t="shared" si="9"/>
        <v>0.85000000000000009</v>
      </c>
      <c r="M211" s="1">
        <v>1</v>
      </c>
      <c r="N211" s="2">
        <v>0.85</v>
      </c>
      <c r="O211" s="1" t="s">
        <v>1746</v>
      </c>
    </row>
    <row r="212" spans="1:15" x14ac:dyDescent="0.25">
      <c r="A212" s="1">
        <v>211</v>
      </c>
      <c r="B212" s="1" t="s">
        <v>293</v>
      </c>
      <c r="C212" s="10">
        <v>44932</v>
      </c>
      <c r="D212" s="22">
        <v>0</v>
      </c>
      <c r="E212" s="1" t="s">
        <v>213</v>
      </c>
      <c r="F212" s="15">
        <v>24</v>
      </c>
      <c r="G212" s="2">
        <v>0.75</v>
      </c>
      <c r="H212" s="3">
        <v>5.78</v>
      </c>
      <c r="I212" s="2">
        <v>0.55000000000000004</v>
      </c>
      <c r="J212" s="2">
        <f t="shared" ref="J212:J231" si="10">G212-I212</f>
        <v>0.19999999999999996</v>
      </c>
      <c r="K212" s="1">
        <v>1</v>
      </c>
      <c r="L212" s="2">
        <f t="shared" ref="L212:L231" si="11">(G212-I212-D212)*K212</f>
        <v>0.19999999999999996</v>
      </c>
      <c r="M212" s="1">
        <v>1</v>
      </c>
      <c r="N212" s="2">
        <v>0.2</v>
      </c>
      <c r="O212" s="1" t="s">
        <v>1746</v>
      </c>
    </row>
    <row r="213" spans="1:15" x14ac:dyDescent="0.25">
      <c r="A213" s="1">
        <v>212</v>
      </c>
      <c r="B213" s="1" t="s">
        <v>290</v>
      </c>
      <c r="C213" s="10">
        <v>44933</v>
      </c>
      <c r="D213" s="22">
        <v>0</v>
      </c>
      <c r="E213" s="1" t="s">
        <v>213</v>
      </c>
      <c r="F213" s="15">
        <v>24</v>
      </c>
      <c r="G213" s="2">
        <v>3.22</v>
      </c>
      <c r="H213" s="3">
        <v>4.55</v>
      </c>
      <c r="I213" s="2">
        <v>2.37</v>
      </c>
      <c r="J213" s="2">
        <f t="shared" si="10"/>
        <v>0.85000000000000009</v>
      </c>
      <c r="K213" s="1">
        <v>1</v>
      </c>
      <c r="L213" s="2">
        <f t="shared" si="11"/>
        <v>0.85000000000000009</v>
      </c>
      <c r="M213" s="1">
        <v>1</v>
      </c>
      <c r="N213" s="2">
        <v>0.85</v>
      </c>
      <c r="O213" s="1" t="s">
        <v>1746</v>
      </c>
    </row>
    <row r="214" spans="1:15" x14ac:dyDescent="0.25">
      <c r="A214" s="1">
        <v>213</v>
      </c>
      <c r="B214" s="1" t="s">
        <v>293</v>
      </c>
      <c r="C214" s="10">
        <v>44933</v>
      </c>
      <c r="D214" s="22">
        <v>0</v>
      </c>
      <c r="E214" s="1" t="s">
        <v>213</v>
      </c>
      <c r="F214" s="15">
        <v>24</v>
      </c>
      <c r="G214" s="2">
        <v>0.69</v>
      </c>
      <c r="H214" s="3">
        <v>5.7</v>
      </c>
      <c r="I214" s="2">
        <v>0.56999999999999995</v>
      </c>
      <c r="J214" s="2">
        <f t="shared" si="10"/>
        <v>0.12</v>
      </c>
      <c r="K214" s="1">
        <v>1</v>
      </c>
      <c r="L214" s="2">
        <f t="shared" si="11"/>
        <v>0.12</v>
      </c>
      <c r="M214" s="1">
        <v>1</v>
      </c>
      <c r="N214" s="2">
        <v>0.12</v>
      </c>
      <c r="O214" s="1" t="s">
        <v>1746</v>
      </c>
    </row>
    <row r="215" spans="1:15" x14ac:dyDescent="0.25">
      <c r="A215" s="1">
        <v>214</v>
      </c>
      <c r="B215" s="1" t="s">
        <v>290</v>
      </c>
      <c r="C215" s="10">
        <v>44934</v>
      </c>
      <c r="D215" s="22">
        <v>0</v>
      </c>
      <c r="E215" s="1" t="s">
        <v>213</v>
      </c>
      <c r="F215" s="15">
        <v>24</v>
      </c>
      <c r="G215" s="2">
        <v>3.17</v>
      </c>
      <c r="H215" s="3">
        <v>4.47</v>
      </c>
      <c r="I215" s="2">
        <v>2.38</v>
      </c>
      <c r="J215" s="2">
        <f t="shared" si="10"/>
        <v>0.79</v>
      </c>
      <c r="K215" s="1">
        <v>1</v>
      </c>
      <c r="L215" s="2">
        <f t="shared" si="11"/>
        <v>0.79</v>
      </c>
      <c r="M215" s="1">
        <v>1</v>
      </c>
      <c r="N215" s="2">
        <v>0.79</v>
      </c>
      <c r="O215" s="1" t="s">
        <v>1746</v>
      </c>
    </row>
    <row r="216" spans="1:15" x14ac:dyDescent="0.25">
      <c r="A216" s="1">
        <v>215</v>
      </c>
      <c r="B216" s="1" t="s">
        <v>293</v>
      </c>
      <c r="C216" s="10">
        <v>44934</v>
      </c>
      <c r="D216" s="22">
        <v>0</v>
      </c>
      <c r="E216" s="1" t="s">
        <v>213</v>
      </c>
      <c r="F216" s="15">
        <v>24</v>
      </c>
      <c r="G216" s="2">
        <v>0.76</v>
      </c>
      <c r="H216" s="3">
        <v>6.37</v>
      </c>
      <c r="I216" s="2">
        <v>0.61</v>
      </c>
      <c r="J216" s="2">
        <f t="shared" si="10"/>
        <v>0.15000000000000002</v>
      </c>
      <c r="K216" s="1">
        <v>1</v>
      </c>
      <c r="L216" s="2">
        <f t="shared" si="11"/>
        <v>0.15000000000000002</v>
      </c>
      <c r="M216" s="1">
        <v>1</v>
      </c>
      <c r="N216" s="2">
        <v>0.15</v>
      </c>
      <c r="O216" s="1" t="s">
        <v>1746</v>
      </c>
    </row>
    <row r="217" spans="1:15" x14ac:dyDescent="0.25">
      <c r="A217" s="1">
        <v>216</v>
      </c>
      <c r="B217" s="1" t="s">
        <v>290</v>
      </c>
      <c r="C217" s="10">
        <v>44935</v>
      </c>
      <c r="D217" s="22">
        <v>0</v>
      </c>
      <c r="E217" s="1" t="s">
        <v>213</v>
      </c>
      <c r="F217" s="15">
        <v>24</v>
      </c>
      <c r="G217" s="2">
        <v>3.12</v>
      </c>
      <c r="H217" s="3">
        <v>4.6399999999999997</v>
      </c>
      <c r="I217" s="2">
        <v>2.35</v>
      </c>
      <c r="J217" s="2">
        <f t="shared" si="10"/>
        <v>0.77</v>
      </c>
      <c r="K217" s="1">
        <v>1</v>
      </c>
      <c r="L217" s="2">
        <f t="shared" si="11"/>
        <v>0.77</v>
      </c>
      <c r="M217" s="1">
        <v>1</v>
      </c>
      <c r="N217" s="2">
        <v>0.77</v>
      </c>
      <c r="O217" s="1" t="s">
        <v>1746</v>
      </c>
    </row>
    <row r="218" spans="1:15" x14ac:dyDescent="0.25">
      <c r="A218" s="1">
        <v>217</v>
      </c>
      <c r="B218" s="1" t="s">
        <v>293</v>
      </c>
      <c r="C218" s="10">
        <v>44935</v>
      </c>
      <c r="D218" s="22">
        <v>0</v>
      </c>
      <c r="E218" s="1" t="s">
        <v>213</v>
      </c>
      <c r="F218" s="15">
        <v>24</v>
      </c>
      <c r="G218" s="2">
        <v>0.66</v>
      </c>
      <c r="H218" s="3">
        <v>5.14</v>
      </c>
      <c r="I218" s="2">
        <v>0.52</v>
      </c>
      <c r="J218" s="2">
        <f t="shared" si="10"/>
        <v>0.14000000000000001</v>
      </c>
      <c r="K218" s="1">
        <v>1</v>
      </c>
      <c r="L218" s="2">
        <f t="shared" si="11"/>
        <v>0.14000000000000001</v>
      </c>
      <c r="M218" s="1">
        <v>1</v>
      </c>
      <c r="N218" s="2">
        <v>0.14000000000000001</v>
      </c>
      <c r="O218" s="1" t="s">
        <v>1746</v>
      </c>
    </row>
    <row r="219" spans="1:15" x14ac:dyDescent="0.25">
      <c r="A219" s="1">
        <v>218</v>
      </c>
      <c r="B219" s="1" t="s">
        <v>290</v>
      </c>
      <c r="C219" s="10">
        <v>44936</v>
      </c>
      <c r="D219" s="22">
        <v>0</v>
      </c>
      <c r="E219" s="1" t="s">
        <v>213</v>
      </c>
      <c r="F219" s="15">
        <v>24</v>
      </c>
      <c r="G219" s="2">
        <v>3.12</v>
      </c>
      <c r="H219" s="3">
        <v>4.5</v>
      </c>
      <c r="I219" s="2">
        <v>2.38</v>
      </c>
      <c r="J219" s="2">
        <f t="shared" si="10"/>
        <v>0.74000000000000021</v>
      </c>
      <c r="K219" s="1">
        <v>1</v>
      </c>
      <c r="L219" s="2">
        <f t="shared" si="11"/>
        <v>0.74000000000000021</v>
      </c>
      <c r="M219" s="1">
        <v>1</v>
      </c>
      <c r="N219" s="2">
        <v>0.74</v>
      </c>
      <c r="O219" s="1" t="s">
        <v>1746</v>
      </c>
    </row>
    <row r="220" spans="1:15" x14ac:dyDescent="0.25">
      <c r="A220" s="1">
        <v>219</v>
      </c>
      <c r="B220" s="1" t="s">
        <v>293</v>
      </c>
      <c r="C220" s="10">
        <v>44936</v>
      </c>
      <c r="D220" s="22">
        <v>0</v>
      </c>
      <c r="E220" s="1" t="s">
        <v>213</v>
      </c>
      <c r="F220" s="15">
        <v>24</v>
      </c>
      <c r="G220" s="2">
        <v>0.69</v>
      </c>
      <c r="H220" s="3">
        <v>5.67</v>
      </c>
      <c r="I220" s="2">
        <v>0.56999999999999995</v>
      </c>
      <c r="J220" s="2">
        <f t="shared" si="10"/>
        <v>0.12</v>
      </c>
      <c r="K220" s="1">
        <v>1</v>
      </c>
      <c r="L220" s="2">
        <f t="shared" si="11"/>
        <v>0.12</v>
      </c>
      <c r="M220" s="1">
        <v>1</v>
      </c>
      <c r="N220" s="2">
        <v>0.12</v>
      </c>
      <c r="O220" s="1" t="s">
        <v>1746</v>
      </c>
    </row>
    <row r="221" spans="1:15" x14ac:dyDescent="0.25">
      <c r="A221" s="1">
        <v>220</v>
      </c>
      <c r="B221" s="1" t="s">
        <v>290</v>
      </c>
      <c r="C221" s="10">
        <v>44937</v>
      </c>
      <c r="D221" s="22">
        <v>0</v>
      </c>
      <c r="E221" s="1" t="s">
        <v>213</v>
      </c>
      <c r="F221" s="15">
        <v>24</v>
      </c>
      <c r="G221" s="2">
        <v>3.11</v>
      </c>
      <c r="H221" s="3">
        <v>4.04</v>
      </c>
      <c r="I221" s="2">
        <v>2.31</v>
      </c>
      <c r="J221" s="2">
        <f t="shared" si="10"/>
        <v>0.79999999999999982</v>
      </c>
      <c r="K221" s="1">
        <v>1</v>
      </c>
      <c r="L221" s="2">
        <f t="shared" si="11"/>
        <v>0.79999999999999982</v>
      </c>
      <c r="M221" s="1">
        <v>1</v>
      </c>
      <c r="N221" s="2">
        <v>0.8</v>
      </c>
      <c r="O221" s="1" t="s">
        <v>1746</v>
      </c>
    </row>
    <row r="222" spans="1:15" x14ac:dyDescent="0.25">
      <c r="A222" s="1">
        <v>221</v>
      </c>
      <c r="B222" s="1" t="s">
        <v>293</v>
      </c>
      <c r="C222" s="10">
        <v>44937</v>
      </c>
      <c r="D222" s="22">
        <v>0</v>
      </c>
      <c r="E222" s="1" t="s">
        <v>213</v>
      </c>
      <c r="F222" s="15">
        <v>24</v>
      </c>
      <c r="G222" s="2">
        <v>0.73</v>
      </c>
      <c r="H222" s="3">
        <v>6.59</v>
      </c>
      <c r="I222" s="2">
        <v>0.53</v>
      </c>
      <c r="J222" s="2">
        <f t="shared" si="10"/>
        <v>0.19999999999999996</v>
      </c>
      <c r="K222" s="1">
        <v>1</v>
      </c>
      <c r="L222" s="2">
        <f t="shared" si="11"/>
        <v>0.19999999999999996</v>
      </c>
      <c r="M222" s="1">
        <v>1</v>
      </c>
      <c r="N222" s="2">
        <v>0.2</v>
      </c>
      <c r="O222" s="1" t="s">
        <v>1746</v>
      </c>
    </row>
    <row r="223" spans="1:15" x14ac:dyDescent="0.25">
      <c r="A223" s="1">
        <v>222</v>
      </c>
      <c r="B223" s="1" t="s">
        <v>290</v>
      </c>
      <c r="C223" s="10">
        <v>44938</v>
      </c>
      <c r="D223" s="22">
        <v>0</v>
      </c>
      <c r="E223" s="1" t="s">
        <v>213</v>
      </c>
      <c r="F223" s="15">
        <v>24</v>
      </c>
      <c r="G223" s="2">
        <v>2.79</v>
      </c>
      <c r="H223" s="3">
        <v>2.65</v>
      </c>
      <c r="I223" s="2">
        <v>2.0299999999999998</v>
      </c>
      <c r="J223" s="2">
        <f t="shared" si="10"/>
        <v>0.76000000000000023</v>
      </c>
      <c r="K223" s="1">
        <v>1</v>
      </c>
      <c r="L223" s="2">
        <f t="shared" si="11"/>
        <v>0.76000000000000023</v>
      </c>
      <c r="M223" s="1">
        <v>1</v>
      </c>
      <c r="N223" s="2">
        <v>0.76</v>
      </c>
      <c r="O223" s="1" t="s">
        <v>1746</v>
      </c>
    </row>
    <row r="224" spans="1:15" x14ac:dyDescent="0.25">
      <c r="A224" s="1">
        <v>223</v>
      </c>
      <c r="B224" s="1" t="s">
        <v>293</v>
      </c>
      <c r="C224" s="10">
        <v>44938</v>
      </c>
      <c r="D224" s="22">
        <v>0</v>
      </c>
      <c r="E224" s="1" t="s">
        <v>213</v>
      </c>
      <c r="F224" s="15">
        <v>24</v>
      </c>
      <c r="G224" s="2">
        <v>1.42</v>
      </c>
      <c r="H224" s="3">
        <v>12.61</v>
      </c>
      <c r="I224" s="2">
        <v>0.88</v>
      </c>
      <c r="J224" s="2">
        <f t="shared" si="10"/>
        <v>0.53999999999999992</v>
      </c>
      <c r="K224" s="1">
        <v>1</v>
      </c>
      <c r="L224" s="2">
        <f t="shared" si="11"/>
        <v>0.53999999999999992</v>
      </c>
      <c r="M224" s="1">
        <v>1</v>
      </c>
      <c r="N224" s="2">
        <v>0.54</v>
      </c>
      <c r="O224" s="1" t="s">
        <v>1746</v>
      </c>
    </row>
    <row r="225" spans="1:15" x14ac:dyDescent="0.25">
      <c r="A225" s="1">
        <v>224</v>
      </c>
      <c r="B225" s="1" t="s">
        <v>290</v>
      </c>
      <c r="C225" s="10">
        <v>44939</v>
      </c>
      <c r="D225" s="22">
        <v>0</v>
      </c>
      <c r="E225" s="1" t="s">
        <v>213</v>
      </c>
      <c r="F225" s="15">
        <v>24</v>
      </c>
      <c r="G225" s="2">
        <v>2.56</v>
      </c>
      <c r="H225" s="3">
        <v>2.2799999999999998</v>
      </c>
      <c r="I225" s="2">
        <v>1.89</v>
      </c>
      <c r="J225" s="2">
        <f t="shared" si="10"/>
        <v>0.67000000000000015</v>
      </c>
      <c r="K225" s="1">
        <v>1</v>
      </c>
      <c r="L225" s="2">
        <f t="shared" si="11"/>
        <v>0.67000000000000015</v>
      </c>
      <c r="M225" s="1">
        <v>1</v>
      </c>
      <c r="N225" s="2">
        <v>0.67</v>
      </c>
      <c r="O225" s="1" t="s">
        <v>1746</v>
      </c>
    </row>
    <row r="226" spans="1:15" x14ac:dyDescent="0.25">
      <c r="A226" s="1">
        <v>225</v>
      </c>
      <c r="B226" s="1" t="s">
        <v>293</v>
      </c>
      <c r="C226" s="10">
        <v>44939</v>
      </c>
      <c r="D226" s="22">
        <v>0</v>
      </c>
      <c r="E226" s="1" t="s">
        <v>213</v>
      </c>
      <c r="F226" s="15">
        <v>24</v>
      </c>
      <c r="G226" s="2">
        <v>2.12</v>
      </c>
      <c r="H226" s="3">
        <v>13.08</v>
      </c>
      <c r="I226" s="2">
        <v>0.91</v>
      </c>
      <c r="J226" s="2">
        <f t="shared" si="10"/>
        <v>1.21</v>
      </c>
      <c r="K226" s="1">
        <v>1</v>
      </c>
      <c r="L226" s="2">
        <f t="shared" si="11"/>
        <v>1.21</v>
      </c>
      <c r="M226" s="1">
        <v>1</v>
      </c>
      <c r="N226" s="2">
        <v>1.21</v>
      </c>
      <c r="O226" s="1" t="s">
        <v>1746</v>
      </c>
    </row>
    <row r="227" spans="1:15" x14ac:dyDescent="0.25">
      <c r="A227" s="1">
        <v>226</v>
      </c>
      <c r="B227" s="1" t="s">
        <v>290</v>
      </c>
      <c r="C227" s="10">
        <v>44940</v>
      </c>
      <c r="D227" s="22">
        <v>0</v>
      </c>
      <c r="E227" s="1" t="s">
        <v>213</v>
      </c>
      <c r="F227" s="15">
        <v>24</v>
      </c>
      <c r="G227" s="2">
        <v>2.69</v>
      </c>
      <c r="H227" s="3">
        <v>2.95</v>
      </c>
      <c r="I227" s="2">
        <v>1.99</v>
      </c>
      <c r="J227" s="2">
        <f t="shared" si="10"/>
        <v>0.7</v>
      </c>
      <c r="K227" s="1">
        <v>1</v>
      </c>
      <c r="L227" s="2">
        <f t="shared" si="11"/>
        <v>0.7</v>
      </c>
      <c r="M227" s="1">
        <v>1</v>
      </c>
      <c r="N227" s="2">
        <v>0.7</v>
      </c>
      <c r="O227" s="1" t="s">
        <v>1746</v>
      </c>
    </row>
    <row r="228" spans="1:15" x14ac:dyDescent="0.25">
      <c r="A228" s="1">
        <v>227</v>
      </c>
      <c r="B228" s="1" t="s">
        <v>293</v>
      </c>
      <c r="C228" s="10">
        <v>44940</v>
      </c>
      <c r="D228" s="22">
        <v>0</v>
      </c>
      <c r="E228" s="1" t="s">
        <v>213</v>
      </c>
      <c r="F228" s="15">
        <v>24</v>
      </c>
      <c r="G228" s="2">
        <v>1.86</v>
      </c>
      <c r="H228" s="3">
        <v>10.92</v>
      </c>
      <c r="I228" s="2">
        <v>1.01</v>
      </c>
      <c r="J228" s="2">
        <f t="shared" si="10"/>
        <v>0.85000000000000009</v>
      </c>
      <c r="K228" s="1">
        <v>1</v>
      </c>
      <c r="L228" s="2">
        <f t="shared" si="11"/>
        <v>0.85000000000000009</v>
      </c>
      <c r="M228" s="1">
        <v>1</v>
      </c>
      <c r="N228" s="2">
        <v>0.85</v>
      </c>
      <c r="O228" s="1" t="s">
        <v>1746</v>
      </c>
    </row>
    <row r="229" spans="1:15" x14ac:dyDescent="0.25">
      <c r="A229" s="1">
        <v>228</v>
      </c>
      <c r="B229" s="1" t="s">
        <v>290</v>
      </c>
      <c r="C229" s="10">
        <v>44941</v>
      </c>
      <c r="D229" s="22">
        <v>0</v>
      </c>
      <c r="E229" s="1" t="s">
        <v>213</v>
      </c>
      <c r="F229" s="15">
        <v>24</v>
      </c>
      <c r="G229" s="2">
        <v>2.69</v>
      </c>
      <c r="H229" s="3">
        <v>2.93</v>
      </c>
      <c r="I229" s="2">
        <v>2.0099999999999998</v>
      </c>
      <c r="J229" s="2">
        <f t="shared" si="10"/>
        <v>0.68000000000000016</v>
      </c>
      <c r="K229" s="1">
        <v>1</v>
      </c>
      <c r="L229" s="2">
        <f t="shared" si="11"/>
        <v>0.68000000000000016</v>
      </c>
      <c r="M229" s="1">
        <v>1</v>
      </c>
      <c r="N229" s="2">
        <v>0.68</v>
      </c>
      <c r="O229" s="1" t="s">
        <v>1746</v>
      </c>
    </row>
    <row r="230" spans="1:15" x14ac:dyDescent="0.25">
      <c r="A230" s="1">
        <v>229</v>
      </c>
      <c r="B230" s="1" t="s">
        <v>293</v>
      </c>
      <c r="C230" s="10">
        <v>44941</v>
      </c>
      <c r="D230" s="22">
        <v>0</v>
      </c>
      <c r="E230" s="1" t="s">
        <v>213</v>
      </c>
      <c r="F230" s="15">
        <v>24</v>
      </c>
      <c r="G230" s="2">
        <v>1.72</v>
      </c>
      <c r="H230" s="3">
        <v>10.32</v>
      </c>
      <c r="I230" s="2">
        <v>1.02</v>
      </c>
      <c r="J230" s="2">
        <f t="shared" si="10"/>
        <v>0.7</v>
      </c>
      <c r="K230" s="1">
        <v>1</v>
      </c>
      <c r="L230" s="2">
        <f t="shared" si="11"/>
        <v>0.7</v>
      </c>
      <c r="M230" s="1">
        <v>1</v>
      </c>
      <c r="N230" s="2">
        <v>0.7</v>
      </c>
      <c r="O230" s="1" t="s">
        <v>1746</v>
      </c>
    </row>
    <row r="231" spans="1:15" x14ac:dyDescent="0.25">
      <c r="A231" s="1">
        <v>230</v>
      </c>
      <c r="B231" s="1" t="s">
        <v>290</v>
      </c>
      <c r="C231" s="10">
        <v>44942</v>
      </c>
      <c r="D231" s="22">
        <v>0</v>
      </c>
      <c r="E231" s="1" t="s">
        <v>213</v>
      </c>
      <c r="F231" s="15">
        <v>24</v>
      </c>
      <c r="G231" s="2">
        <v>2.57</v>
      </c>
      <c r="H231" s="3">
        <v>2.56</v>
      </c>
      <c r="I231" s="2">
        <v>1.96</v>
      </c>
      <c r="J231" s="2">
        <f t="shared" si="10"/>
        <v>0.60999999999999988</v>
      </c>
      <c r="K231" s="1">
        <v>1</v>
      </c>
      <c r="L231" s="2">
        <f t="shared" si="11"/>
        <v>0.60999999999999988</v>
      </c>
      <c r="M231" s="1">
        <v>1</v>
      </c>
      <c r="N231" s="2">
        <v>0.61</v>
      </c>
      <c r="O231" s="1" t="s">
        <v>1746</v>
      </c>
    </row>
    <row r="232" spans="1:15" x14ac:dyDescent="0.25">
      <c r="A232" s="1">
        <v>231</v>
      </c>
      <c r="B232" s="1" t="s">
        <v>293</v>
      </c>
      <c r="C232" s="10">
        <v>44942</v>
      </c>
      <c r="D232" s="22">
        <v>0</v>
      </c>
      <c r="E232" s="1" t="s">
        <v>213</v>
      </c>
      <c r="F232" s="15">
        <v>24</v>
      </c>
      <c r="G232" s="2">
        <v>1.76</v>
      </c>
      <c r="H232" s="3">
        <v>10.28</v>
      </c>
      <c r="I232" s="2">
        <v>1</v>
      </c>
      <c r="J232" s="2">
        <f t="shared" ref="J232:J252" si="12">G232-I232</f>
        <v>0.76</v>
      </c>
      <c r="K232" s="1">
        <v>1</v>
      </c>
      <c r="L232" s="2">
        <f t="shared" ref="L232:L252" si="13">(G232-I232-D232)*K232</f>
        <v>0.76</v>
      </c>
      <c r="M232" s="1">
        <v>1</v>
      </c>
      <c r="N232" s="2">
        <v>0.76</v>
      </c>
      <c r="O232" s="1" t="s">
        <v>1746</v>
      </c>
    </row>
    <row r="233" spans="1:15" x14ac:dyDescent="0.25">
      <c r="A233" s="1">
        <v>232</v>
      </c>
      <c r="B233" s="1" t="s">
        <v>290</v>
      </c>
      <c r="C233" s="10">
        <v>44943</v>
      </c>
      <c r="D233" s="22">
        <v>0</v>
      </c>
      <c r="E233" s="1" t="s">
        <v>213</v>
      </c>
      <c r="F233" s="15">
        <v>24</v>
      </c>
      <c r="G233" s="2">
        <v>2.62</v>
      </c>
      <c r="H233" s="3">
        <v>2.78</v>
      </c>
      <c r="I233" s="2">
        <v>1.95</v>
      </c>
      <c r="J233" s="2">
        <f t="shared" si="12"/>
        <v>0.67000000000000015</v>
      </c>
      <c r="K233" s="1">
        <v>1</v>
      </c>
      <c r="L233" s="2">
        <f t="shared" si="13"/>
        <v>0.67000000000000015</v>
      </c>
      <c r="M233" s="1">
        <v>1</v>
      </c>
      <c r="N233" s="2">
        <v>0.67</v>
      </c>
      <c r="O233" s="1" t="s">
        <v>1746</v>
      </c>
    </row>
    <row r="234" spans="1:15" x14ac:dyDescent="0.25">
      <c r="A234" s="1">
        <v>233</v>
      </c>
      <c r="B234" s="1" t="s">
        <v>293</v>
      </c>
      <c r="C234" s="10">
        <v>44943</v>
      </c>
      <c r="D234" s="22">
        <v>0</v>
      </c>
      <c r="E234" s="1" t="s">
        <v>4291</v>
      </c>
      <c r="F234" s="15">
        <v>0.5</v>
      </c>
      <c r="G234" s="2">
        <v>0.66</v>
      </c>
      <c r="H234" s="3">
        <v>4.7699999999999996</v>
      </c>
      <c r="I234" s="2">
        <v>0.02</v>
      </c>
      <c r="J234" s="2">
        <f t="shared" si="12"/>
        <v>0.64</v>
      </c>
      <c r="K234" s="1">
        <v>3</v>
      </c>
      <c r="L234" s="2">
        <f t="shared" si="13"/>
        <v>1.92</v>
      </c>
      <c r="M234" s="1">
        <f>C249-C234</f>
        <v>7</v>
      </c>
      <c r="N234" s="2">
        <v>2.4356</v>
      </c>
      <c r="O234" s="1" t="s">
        <v>1746</v>
      </c>
    </row>
    <row r="235" spans="1:15" x14ac:dyDescent="0.25">
      <c r="A235" s="1">
        <v>234</v>
      </c>
      <c r="B235" s="1" t="s">
        <v>291</v>
      </c>
      <c r="C235" s="10">
        <v>44943</v>
      </c>
      <c r="D235" s="22">
        <v>0</v>
      </c>
      <c r="E235" s="1" t="s">
        <v>4305</v>
      </c>
      <c r="F235" s="15">
        <v>23.5</v>
      </c>
      <c r="G235" s="2">
        <v>1.73</v>
      </c>
      <c r="H235" s="3">
        <v>6.16</v>
      </c>
      <c r="I235" s="2">
        <v>1</v>
      </c>
      <c r="J235" s="2">
        <f t="shared" si="12"/>
        <v>0.73</v>
      </c>
      <c r="K235" s="1">
        <v>1</v>
      </c>
      <c r="L235" s="2">
        <f t="shared" si="13"/>
        <v>0.73</v>
      </c>
      <c r="M235" s="1">
        <v>1</v>
      </c>
      <c r="N235" s="2">
        <v>0.73</v>
      </c>
      <c r="O235" s="1" t="s">
        <v>1746</v>
      </c>
    </row>
    <row r="236" spans="1:15" x14ac:dyDescent="0.25">
      <c r="A236" s="1">
        <v>235</v>
      </c>
      <c r="B236" s="1" t="s">
        <v>290</v>
      </c>
      <c r="C236" s="10">
        <v>44944</v>
      </c>
      <c r="D236" s="22">
        <v>0</v>
      </c>
      <c r="E236" s="1" t="s">
        <v>213</v>
      </c>
      <c r="F236" s="15">
        <v>24</v>
      </c>
      <c r="G236" s="2">
        <v>2.57</v>
      </c>
      <c r="H236" s="3">
        <v>2.74</v>
      </c>
      <c r="I236" s="2">
        <v>1.94</v>
      </c>
      <c r="J236" s="2">
        <f t="shared" si="12"/>
        <v>0.62999999999999989</v>
      </c>
      <c r="K236" s="1">
        <v>1</v>
      </c>
      <c r="L236" s="2">
        <f t="shared" si="13"/>
        <v>0.62999999999999989</v>
      </c>
      <c r="M236" s="1">
        <v>1</v>
      </c>
      <c r="N236" s="2">
        <v>0.63</v>
      </c>
      <c r="O236" s="1" t="s">
        <v>1746</v>
      </c>
    </row>
    <row r="237" spans="1:15" x14ac:dyDescent="0.25">
      <c r="A237" s="1">
        <v>236</v>
      </c>
      <c r="B237" s="1" t="s">
        <v>291</v>
      </c>
      <c r="C237" s="10">
        <v>44944</v>
      </c>
      <c r="D237" s="22">
        <v>0</v>
      </c>
      <c r="E237" s="1" t="s">
        <v>213</v>
      </c>
      <c r="F237" s="15">
        <v>24</v>
      </c>
      <c r="G237" s="2">
        <v>2.15</v>
      </c>
      <c r="H237" s="3">
        <v>7.19</v>
      </c>
      <c r="I237" s="2">
        <v>0.97</v>
      </c>
      <c r="J237" s="2">
        <f t="shared" si="12"/>
        <v>1.18</v>
      </c>
      <c r="K237" s="1">
        <v>1</v>
      </c>
      <c r="L237" s="2">
        <f t="shared" si="13"/>
        <v>1.18</v>
      </c>
      <c r="M237" s="1">
        <v>1</v>
      </c>
      <c r="N237" s="2">
        <v>1.18</v>
      </c>
      <c r="O237" s="1" t="s">
        <v>1746</v>
      </c>
    </row>
    <row r="238" spans="1:15" x14ac:dyDescent="0.25">
      <c r="A238" s="1">
        <v>237</v>
      </c>
      <c r="B238" s="1" t="s">
        <v>290</v>
      </c>
      <c r="C238" s="10">
        <v>44945</v>
      </c>
      <c r="D238" s="22">
        <v>0</v>
      </c>
      <c r="E238" s="1" t="s">
        <v>213</v>
      </c>
      <c r="F238" s="15">
        <v>24</v>
      </c>
      <c r="G238" s="2">
        <v>2.5499999999999998</v>
      </c>
      <c r="H238" s="3">
        <v>2.84</v>
      </c>
      <c r="I238" s="2">
        <v>1.92</v>
      </c>
      <c r="J238" s="2">
        <f t="shared" si="12"/>
        <v>0.62999999999999989</v>
      </c>
      <c r="K238" s="1">
        <v>1</v>
      </c>
      <c r="L238" s="2">
        <f t="shared" si="13"/>
        <v>0.62999999999999989</v>
      </c>
      <c r="M238" s="1">
        <v>1</v>
      </c>
      <c r="N238" s="2">
        <v>0.63</v>
      </c>
      <c r="O238" s="1" t="s">
        <v>1746</v>
      </c>
    </row>
    <row r="239" spans="1:15" ht="15" customHeight="1" x14ac:dyDescent="0.25">
      <c r="A239" s="1">
        <v>238</v>
      </c>
      <c r="B239" s="1" t="s">
        <v>291</v>
      </c>
      <c r="C239" s="10">
        <v>44945</v>
      </c>
      <c r="D239" s="22">
        <v>0</v>
      </c>
      <c r="E239" s="1" t="s">
        <v>213</v>
      </c>
      <c r="F239" s="15">
        <v>24</v>
      </c>
      <c r="G239" s="2">
        <v>1.98</v>
      </c>
      <c r="H239" s="3">
        <v>10.01</v>
      </c>
      <c r="I239" s="2">
        <v>0.96</v>
      </c>
      <c r="J239" s="2">
        <f t="shared" si="12"/>
        <v>1.02</v>
      </c>
      <c r="K239" s="1">
        <v>1</v>
      </c>
      <c r="L239" s="2">
        <f t="shared" si="13"/>
        <v>1.02</v>
      </c>
      <c r="M239" s="1">
        <v>1</v>
      </c>
      <c r="N239" s="2">
        <v>1.02</v>
      </c>
      <c r="O239" s="1" t="s">
        <v>1746</v>
      </c>
    </row>
    <row r="240" spans="1:15" x14ac:dyDescent="0.25">
      <c r="A240" s="1">
        <v>239</v>
      </c>
      <c r="B240" s="1" t="s">
        <v>290</v>
      </c>
      <c r="C240" s="10">
        <v>44946</v>
      </c>
      <c r="D240" s="22">
        <v>0</v>
      </c>
      <c r="E240" s="1" t="s">
        <v>213</v>
      </c>
      <c r="F240" s="15">
        <v>24</v>
      </c>
      <c r="G240" s="2">
        <v>2.66</v>
      </c>
      <c r="H240" s="3">
        <v>2.84</v>
      </c>
      <c r="I240" s="2">
        <v>1.89</v>
      </c>
      <c r="J240" s="2">
        <f t="shared" si="12"/>
        <v>0.77000000000000024</v>
      </c>
      <c r="K240" s="1">
        <v>1</v>
      </c>
      <c r="L240" s="2">
        <f t="shared" si="13"/>
        <v>0.77000000000000024</v>
      </c>
      <c r="M240" s="1">
        <v>1</v>
      </c>
      <c r="N240" s="2">
        <v>0.77</v>
      </c>
      <c r="O240" s="1" t="s">
        <v>1746</v>
      </c>
    </row>
    <row r="241" spans="1:15" x14ac:dyDescent="0.25">
      <c r="A241" s="1">
        <v>240</v>
      </c>
      <c r="B241" s="1" t="s">
        <v>291</v>
      </c>
      <c r="C241" s="10">
        <v>44946</v>
      </c>
      <c r="D241" s="22">
        <v>0</v>
      </c>
      <c r="E241" s="1" t="s">
        <v>213</v>
      </c>
      <c r="F241" s="15">
        <v>24</v>
      </c>
      <c r="G241" s="2">
        <v>2.09</v>
      </c>
      <c r="H241" s="3">
        <v>5.54</v>
      </c>
      <c r="I241" s="2">
        <v>0.94</v>
      </c>
      <c r="J241" s="2">
        <f t="shared" si="12"/>
        <v>1.1499999999999999</v>
      </c>
      <c r="K241" s="1">
        <v>1</v>
      </c>
      <c r="L241" s="2">
        <f t="shared" si="13"/>
        <v>1.1499999999999999</v>
      </c>
      <c r="M241" s="1">
        <v>1</v>
      </c>
      <c r="N241" s="2">
        <v>1.1499999999999999</v>
      </c>
      <c r="O241" s="1" t="s">
        <v>1746</v>
      </c>
    </row>
    <row r="242" spans="1:15" x14ac:dyDescent="0.25">
      <c r="A242" s="1">
        <v>241</v>
      </c>
      <c r="B242" s="1" t="s">
        <v>290</v>
      </c>
      <c r="C242" s="10">
        <v>44947</v>
      </c>
      <c r="D242" s="22">
        <v>0</v>
      </c>
      <c r="E242" s="1" t="s">
        <v>213</v>
      </c>
      <c r="F242" s="15">
        <v>24</v>
      </c>
      <c r="G242" s="2">
        <v>2.4900000000000002</v>
      </c>
      <c r="H242" s="3">
        <v>2.8</v>
      </c>
      <c r="I242" s="2">
        <v>1.84</v>
      </c>
      <c r="J242" s="2">
        <f t="shared" si="12"/>
        <v>0.65000000000000013</v>
      </c>
      <c r="K242" s="1">
        <v>1</v>
      </c>
      <c r="L242" s="2">
        <f t="shared" si="13"/>
        <v>0.65000000000000013</v>
      </c>
      <c r="M242" s="1">
        <v>1</v>
      </c>
      <c r="N242" s="2">
        <v>0.65</v>
      </c>
      <c r="O242" s="1" t="s">
        <v>1746</v>
      </c>
    </row>
    <row r="243" spans="1:15" x14ac:dyDescent="0.25">
      <c r="A243" s="1">
        <v>242</v>
      </c>
      <c r="B243" s="1" t="s">
        <v>291</v>
      </c>
      <c r="C243" s="10">
        <v>44947</v>
      </c>
      <c r="D243" s="22">
        <v>0</v>
      </c>
      <c r="E243" s="1" t="s">
        <v>213</v>
      </c>
      <c r="F243" s="15">
        <v>24</v>
      </c>
      <c r="G243" s="2">
        <v>2.1800000000000002</v>
      </c>
      <c r="H243" s="3">
        <v>2.08</v>
      </c>
      <c r="I243" s="2">
        <v>0.91</v>
      </c>
      <c r="J243" s="2">
        <f t="shared" si="12"/>
        <v>1.27</v>
      </c>
      <c r="K243" s="1">
        <v>1</v>
      </c>
      <c r="L243" s="2">
        <f t="shared" si="13"/>
        <v>1.27</v>
      </c>
      <c r="M243" s="1">
        <v>1</v>
      </c>
      <c r="N243" s="2">
        <v>1.27</v>
      </c>
      <c r="O243" s="1" t="s">
        <v>1746</v>
      </c>
    </row>
    <row r="244" spans="1:15" x14ac:dyDescent="0.25">
      <c r="A244" s="1">
        <v>243</v>
      </c>
      <c r="B244" s="1" t="s">
        <v>290</v>
      </c>
      <c r="C244" s="10">
        <v>44948</v>
      </c>
      <c r="D244" s="22">
        <v>0</v>
      </c>
      <c r="E244" s="1" t="s">
        <v>213</v>
      </c>
      <c r="F244" s="15">
        <v>24</v>
      </c>
      <c r="G244" s="2">
        <v>2.6</v>
      </c>
      <c r="H244" s="3">
        <v>2.95</v>
      </c>
      <c r="I244" s="2">
        <v>1.88</v>
      </c>
      <c r="J244" s="2">
        <f t="shared" si="12"/>
        <v>0.7200000000000002</v>
      </c>
      <c r="K244" s="1">
        <v>1</v>
      </c>
      <c r="L244" s="2">
        <f t="shared" si="13"/>
        <v>0.7200000000000002</v>
      </c>
      <c r="M244" s="1">
        <v>1</v>
      </c>
      <c r="N244" s="2">
        <v>0.72</v>
      </c>
      <c r="O244" s="1" t="s">
        <v>1746</v>
      </c>
    </row>
    <row r="245" spans="1:15" x14ac:dyDescent="0.25">
      <c r="A245" s="1">
        <v>244</v>
      </c>
      <c r="B245" s="1" t="s">
        <v>291</v>
      </c>
      <c r="C245" s="10">
        <v>44948</v>
      </c>
      <c r="D245" s="22">
        <v>0</v>
      </c>
      <c r="E245" s="1" t="s">
        <v>213</v>
      </c>
      <c r="F245" s="15">
        <v>24</v>
      </c>
      <c r="G245" s="2">
        <v>2.09</v>
      </c>
      <c r="H245" s="3">
        <v>1.7</v>
      </c>
      <c r="I245" s="2">
        <v>0.96</v>
      </c>
      <c r="J245" s="2">
        <f t="shared" si="12"/>
        <v>1.1299999999999999</v>
      </c>
      <c r="K245" s="1">
        <v>1</v>
      </c>
      <c r="L245" s="2">
        <f t="shared" si="13"/>
        <v>1.1299999999999999</v>
      </c>
      <c r="M245" s="1">
        <v>1</v>
      </c>
      <c r="N245" s="2">
        <v>1.1299999999999999</v>
      </c>
      <c r="O245" s="1" t="s">
        <v>1746</v>
      </c>
    </row>
    <row r="246" spans="1:15" x14ac:dyDescent="0.25">
      <c r="A246" s="1">
        <v>245</v>
      </c>
      <c r="B246" s="1" t="s">
        <v>290</v>
      </c>
      <c r="C246" s="10">
        <v>44949</v>
      </c>
      <c r="D246" s="22">
        <v>0</v>
      </c>
      <c r="E246" s="1" t="s">
        <v>213</v>
      </c>
      <c r="F246" s="15">
        <v>24</v>
      </c>
      <c r="G246" s="2">
        <v>2.34</v>
      </c>
      <c r="H246" s="3">
        <v>2.48</v>
      </c>
      <c r="I246" s="2">
        <v>1.8</v>
      </c>
      <c r="J246" s="2">
        <f t="shared" si="12"/>
        <v>0.53999999999999981</v>
      </c>
      <c r="K246" s="1">
        <v>1</v>
      </c>
      <c r="L246" s="2">
        <f t="shared" si="13"/>
        <v>0.53999999999999981</v>
      </c>
      <c r="M246" s="1">
        <v>1</v>
      </c>
      <c r="N246" s="2">
        <v>0.54</v>
      </c>
      <c r="O246" s="1" t="s">
        <v>1746</v>
      </c>
    </row>
    <row r="247" spans="1:15" x14ac:dyDescent="0.25">
      <c r="A247" s="1">
        <v>246</v>
      </c>
      <c r="B247" s="1" t="s">
        <v>291</v>
      </c>
      <c r="C247" s="10">
        <v>44949</v>
      </c>
      <c r="D247" s="22">
        <v>0</v>
      </c>
      <c r="E247" s="1" t="s">
        <v>213</v>
      </c>
      <c r="F247" s="15">
        <v>24</v>
      </c>
      <c r="G247" s="2">
        <v>2.2200000000000002</v>
      </c>
      <c r="H247" s="3">
        <v>1.45</v>
      </c>
      <c r="I247" s="2">
        <v>0.92</v>
      </c>
      <c r="J247" s="2">
        <f t="shared" si="12"/>
        <v>1.3000000000000003</v>
      </c>
      <c r="K247" s="1">
        <v>1</v>
      </c>
      <c r="L247" s="2">
        <f t="shared" si="13"/>
        <v>1.3000000000000003</v>
      </c>
      <c r="M247" s="1">
        <v>1</v>
      </c>
      <c r="N247" s="2">
        <v>1.3</v>
      </c>
      <c r="O247" s="1" t="s">
        <v>1746</v>
      </c>
    </row>
    <row r="248" spans="1:15" x14ac:dyDescent="0.25">
      <c r="A248" s="1">
        <v>247</v>
      </c>
      <c r="B248" s="1" t="s">
        <v>290</v>
      </c>
      <c r="C248" s="10">
        <v>44950</v>
      </c>
      <c r="D248" s="22">
        <v>0</v>
      </c>
      <c r="E248" s="1" t="s">
        <v>213</v>
      </c>
      <c r="F248" s="15">
        <v>24</v>
      </c>
      <c r="G248" s="2">
        <v>2.39</v>
      </c>
      <c r="H248" s="3">
        <v>2.39</v>
      </c>
      <c r="I248" s="2">
        <v>1.78</v>
      </c>
      <c r="J248" s="2">
        <f t="shared" si="12"/>
        <v>0.6100000000000001</v>
      </c>
      <c r="K248" s="1">
        <v>2</v>
      </c>
      <c r="L248" s="2">
        <f t="shared" si="13"/>
        <v>1.2200000000000002</v>
      </c>
      <c r="M248" s="1">
        <f>C255-C248</f>
        <v>2</v>
      </c>
      <c r="N248" s="2">
        <v>1.2297</v>
      </c>
      <c r="O248" s="1" t="s">
        <v>1746</v>
      </c>
    </row>
    <row r="249" spans="1:15" x14ac:dyDescent="0.25">
      <c r="A249" s="1">
        <v>248</v>
      </c>
      <c r="B249" s="1" t="s">
        <v>293</v>
      </c>
      <c r="C249" s="10">
        <v>44950</v>
      </c>
      <c r="D249" s="22">
        <v>0</v>
      </c>
      <c r="E249" s="1" t="s">
        <v>4302</v>
      </c>
      <c r="F249" s="15">
        <v>1.5</v>
      </c>
      <c r="G249" s="2">
        <v>0.83</v>
      </c>
      <c r="H249" s="3">
        <v>0.74</v>
      </c>
      <c r="I249" s="2">
        <v>0.04</v>
      </c>
      <c r="J249" s="2">
        <f t="shared" si="12"/>
        <v>0.78999999999999992</v>
      </c>
      <c r="K249" s="1">
        <v>1</v>
      </c>
      <c r="L249" s="2">
        <f t="shared" si="13"/>
        <v>0.78999999999999992</v>
      </c>
      <c r="M249" s="1">
        <v>1</v>
      </c>
      <c r="N249" s="2">
        <v>0.79</v>
      </c>
      <c r="O249" s="1" t="s">
        <v>1746</v>
      </c>
    </row>
    <row r="250" spans="1:15" x14ac:dyDescent="0.25">
      <c r="A250" s="1">
        <v>249</v>
      </c>
      <c r="B250" s="1" t="s">
        <v>291</v>
      </c>
      <c r="C250" s="10">
        <v>44950</v>
      </c>
      <c r="D250" s="22">
        <v>0</v>
      </c>
      <c r="E250" s="1" t="s">
        <v>4296</v>
      </c>
      <c r="F250" s="15">
        <v>22.5</v>
      </c>
      <c r="G250" s="2">
        <v>1.36</v>
      </c>
      <c r="H250" s="3">
        <v>10.17</v>
      </c>
      <c r="I250" s="2">
        <v>0.88</v>
      </c>
      <c r="J250" s="2">
        <f t="shared" si="12"/>
        <v>0.48000000000000009</v>
      </c>
      <c r="K250" s="1">
        <v>1</v>
      </c>
      <c r="L250" s="2">
        <f t="shared" si="13"/>
        <v>0.48000000000000009</v>
      </c>
      <c r="M250" s="1">
        <v>1</v>
      </c>
      <c r="N250" s="2">
        <v>0.48</v>
      </c>
      <c r="O250" s="1" t="s">
        <v>1746</v>
      </c>
    </row>
    <row r="251" spans="1:15" x14ac:dyDescent="0.25">
      <c r="A251" s="1">
        <v>250</v>
      </c>
      <c r="B251" s="1" t="s">
        <v>299</v>
      </c>
      <c r="C251" s="10">
        <v>44951</v>
      </c>
      <c r="D251" s="22">
        <v>0</v>
      </c>
      <c r="E251" s="1" t="s">
        <v>300</v>
      </c>
      <c r="F251" s="15">
        <v>4</v>
      </c>
      <c r="G251" s="2">
        <v>1.2</v>
      </c>
      <c r="H251" s="3">
        <v>2.2000000000000002</v>
      </c>
      <c r="I251" s="2">
        <v>0.44</v>
      </c>
      <c r="J251" s="2">
        <f t="shared" si="12"/>
        <v>0.76</v>
      </c>
      <c r="K251" s="1">
        <v>1</v>
      </c>
      <c r="L251" s="2">
        <f t="shared" si="13"/>
        <v>0.76</v>
      </c>
      <c r="M251" s="1">
        <v>1</v>
      </c>
      <c r="N251" s="2">
        <v>0.76</v>
      </c>
      <c r="O251" s="1" t="s">
        <v>1746</v>
      </c>
    </row>
    <row r="252" spans="1:15" ht="33" x14ac:dyDescent="0.25">
      <c r="A252" s="1">
        <v>251</v>
      </c>
      <c r="B252" s="1" t="s">
        <v>291</v>
      </c>
      <c r="C252" s="10">
        <v>44951</v>
      </c>
      <c r="D252" s="22">
        <v>0</v>
      </c>
      <c r="E252" s="11" t="s">
        <v>4311</v>
      </c>
      <c r="F252" s="15">
        <v>20</v>
      </c>
      <c r="G252" s="2">
        <v>2.29</v>
      </c>
      <c r="H252" s="3">
        <v>2.44</v>
      </c>
      <c r="I252" s="2">
        <v>1.78</v>
      </c>
      <c r="J252" s="2">
        <f t="shared" si="12"/>
        <v>0.51</v>
      </c>
      <c r="K252" s="1">
        <v>1</v>
      </c>
      <c r="L252" s="2">
        <f t="shared" si="13"/>
        <v>0.51</v>
      </c>
      <c r="M252" s="1">
        <v>1</v>
      </c>
      <c r="N252" s="2">
        <v>0.51</v>
      </c>
      <c r="O252" s="1" t="s">
        <v>1746</v>
      </c>
    </row>
    <row r="253" spans="1:15" x14ac:dyDescent="0.25">
      <c r="A253" s="1">
        <v>252</v>
      </c>
      <c r="B253" s="1" t="s">
        <v>293</v>
      </c>
      <c r="C253" s="10">
        <v>44951</v>
      </c>
      <c r="D253" s="22">
        <v>0</v>
      </c>
      <c r="E253" s="1" t="s">
        <v>4310</v>
      </c>
      <c r="F253" s="15">
        <v>11</v>
      </c>
      <c r="G253" s="2">
        <v>1.46</v>
      </c>
      <c r="H253" s="3">
        <v>10.58</v>
      </c>
      <c r="I253" s="2">
        <v>0.45</v>
      </c>
      <c r="J253" s="2">
        <f t="shared" ref="J253:J272" si="14">G253-I253</f>
        <v>1.01</v>
      </c>
      <c r="K253" s="1">
        <v>2</v>
      </c>
      <c r="L253" s="2">
        <f t="shared" ref="L253:L272" si="15">(G253-I253-D253)*K253</f>
        <v>2.02</v>
      </c>
      <c r="M253" s="1">
        <f>C259-C253</f>
        <v>3</v>
      </c>
      <c r="N253" s="2">
        <v>2.145</v>
      </c>
      <c r="O253" s="1" t="s">
        <v>1746</v>
      </c>
    </row>
    <row r="254" spans="1:15" x14ac:dyDescent="0.25">
      <c r="A254" s="1">
        <v>253</v>
      </c>
      <c r="B254" s="1" t="s">
        <v>299</v>
      </c>
      <c r="C254" s="10">
        <v>44952</v>
      </c>
      <c r="D254" s="22">
        <v>0</v>
      </c>
      <c r="E254" s="1" t="s">
        <v>301</v>
      </c>
      <c r="F254" s="15">
        <v>8.5</v>
      </c>
      <c r="G254" s="2">
        <v>2.08</v>
      </c>
      <c r="H254" s="3">
        <v>2.4300000000000002</v>
      </c>
      <c r="I254" s="2">
        <v>0.62</v>
      </c>
      <c r="J254" s="2">
        <f t="shared" si="14"/>
        <v>1.46</v>
      </c>
      <c r="K254" s="1">
        <v>5</v>
      </c>
      <c r="L254" s="2">
        <f t="shared" si="15"/>
        <v>7.3</v>
      </c>
      <c r="M254" s="1">
        <v>5</v>
      </c>
      <c r="N254" s="2">
        <v>9.4684000000000008</v>
      </c>
      <c r="O254" s="1" t="s">
        <v>1746</v>
      </c>
    </row>
    <row r="255" spans="1:15" ht="33" x14ac:dyDescent="0.25">
      <c r="A255" s="1">
        <v>254</v>
      </c>
      <c r="B255" s="1" t="s">
        <v>290</v>
      </c>
      <c r="C255" s="10">
        <v>44952</v>
      </c>
      <c r="D255" s="22">
        <v>0</v>
      </c>
      <c r="E255" s="11" t="s">
        <v>4309</v>
      </c>
      <c r="F255" s="15">
        <v>15.5</v>
      </c>
      <c r="G255" s="2">
        <v>2.5</v>
      </c>
      <c r="H255" s="3">
        <v>3.55</v>
      </c>
      <c r="I255" s="2">
        <v>1.61</v>
      </c>
      <c r="J255" s="2">
        <f t="shared" si="14"/>
        <v>0.8899999999999999</v>
      </c>
      <c r="K255" s="1">
        <v>1</v>
      </c>
      <c r="L255" s="2">
        <f t="shared" si="15"/>
        <v>0.8899999999999999</v>
      </c>
      <c r="M255" s="1">
        <v>1</v>
      </c>
      <c r="N255" s="2">
        <v>0.89</v>
      </c>
      <c r="O255" s="1" t="s">
        <v>1746</v>
      </c>
    </row>
    <row r="256" spans="1:15" x14ac:dyDescent="0.25">
      <c r="A256" s="1">
        <v>255</v>
      </c>
      <c r="B256" s="1" t="s">
        <v>291</v>
      </c>
      <c r="C256" s="10">
        <v>44952</v>
      </c>
      <c r="D256" s="22">
        <v>0</v>
      </c>
      <c r="E256" s="1" t="s">
        <v>302</v>
      </c>
      <c r="F256" s="15">
        <v>10</v>
      </c>
      <c r="G256" s="2">
        <v>0.97</v>
      </c>
      <c r="H256" s="3">
        <v>1.03</v>
      </c>
      <c r="I256" s="2">
        <v>0.45</v>
      </c>
      <c r="J256" s="2">
        <f t="shared" si="14"/>
        <v>0.52</v>
      </c>
      <c r="K256" s="1">
        <v>3</v>
      </c>
      <c r="L256" s="2">
        <f t="shared" si="15"/>
        <v>1.56</v>
      </c>
      <c r="M256" s="1">
        <v>5</v>
      </c>
      <c r="N256" s="2">
        <v>1.9147000000000001</v>
      </c>
      <c r="O256" s="1" t="s">
        <v>1746</v>
      </c>
    </row>
    <row r="257" spans="1:15" x14ac:dyDescent="0.25">
      <c r="A257" s="1">
        <v>256</v>
      </c>
      <c r="B257" s="1" t="s">
        <v>290</v>
      </c>
      <c r="C257" s="10">
        <v>44953</v>
      </c>
      <c r="D257" s="22">
        <v>0</v>
      </c>
      <c r="E257" s="1" t="s">
        <v>213</v>
      </c>
      <c r="F257" s="15">
        <v>24</v>
      </c>
      <c r="G257" s="2">
        <v>3.69</v>
      </c>
      <c r="H257" s="3">
        <v>5.35</v>
      </c>
      <c r="I257" s="2">
        <v>2.71</v>
      </c>
      <c r="J257" s="2">
        <f t="shared" si="14"/>
        <v>0.98</v>
      </c>
      <c r="K257" s="1">
        <v>1</v>
      </c>
      <c r="L257" s="2">
        <f t="shared" si="15"/>
        <v>0.98</v>
      </c>
      <c r="M257" s="1">
        <v>1</v>
      </c>
      <c r="N257" s="2">
        <v>0.98</v>
      </c>
      <c r="O257" s="1" t="s">
        <v>1746</v>
      </c>
    </row>
    <row r="258" spans="1:15" x14ac:dyDescent="0.25">
      <c r="A258" s="1">
        <v>257</v>
      </c>
      <c r="B258" s="1" t="s">
        <v>290</v>
      </c>
      <c r="C258" s="10">
        <v>44954</v>
      </c>
      <c r="D258" s="22">
        <v>0</v>
      </c>
      <c r="E258" s="1" t="s">
        <v>213</v>
      </c>
      <c r="F258" s="15">
        <v>24</v>
      </c>
      <c r="G258" s="2">
        <v>2.48</v>
      </c>
      <c r="H258" s="3">
        <v>2.5099999999999998</v>
      </c>
      <c r="I258" s="2">
        <v>1.66</v>
      </c>
      <c r="J258" s="2">
        <f t="shared" si="14"/>
        <v>0.82000000000000006</v>
      </c>
      <c r="K258" s="1">
        <v>1</v>
      </c>
      <c r="L258" s="2">
        <f t="shared" si="15"/>
        <v>0.82000000000000006</v>
      </c>
      <c r="M258" s="1">
        <v>1</v>
      </c>
      <c r="N258" s="2">
        <v>0.82</v>
      </c>
      <c r="O258" s="1" t="s">
        <v>1746</v>
      </c>
    </row>
    <row r="259" spans="1:15" x14ac:dyDescent="0.25">
      <c r="A259" s="1">
        <v>258</v>
      </c>
      <c r="B259" s="1" t="s">
        <v>293</v>
      </c>
      <c r="C259" s="10">
        <v>44954</v>
      </c>
      <c r="D259" s="22">
        <v>0</v>
      </c>
      <c r="E259" s="1" t="s">
        <v>4296</v>
      </c>
      <c r="F259" s="15">
        <v>22.5</v>
      </c>
      <c r="G259" s="2">
        <v>1.23</v>
      </c>
      <c r="H259" s="3">
        <v>9.2200000000000006</v>
      </c>
      <c r="I259" s="2">
        <v>1</v>
      </c>
      <c r="J259" s="2">
        <f t="shared" si="14"/>
        <v>0.22999999999999998</v>
      </c>
      <c r="K259" s="1">
        <v>1</v>
      </c>
      <c r="L259" s="2">
        <f t="shared" si="15"/>
        <v>0.22999999999999998</v>
      </c>
      <c r="M259" s="1">
        <v>1</v>
      </c>
      <c r="N259" s="2">
        <v>0.23</v>
      </c>
      <c r="O259" s="1" t="s">
        <v>1746</v>
      </c>
    </row>
    <row r="260" spans="1:15" x14ac:dyDescent="0.25">
      <c r="A260" s="1">
        <v>259</v>
      </c>
      <c r="B260" s="1" t="s">
        <v>290</v>
      </c>
      <c r="C260" s="10">
        <v>44955</v>
      </c>
      <c r="D260" s="22">
        <v>0</v>
      </c>
      <c r="E260" s="1" t="s">
        <v>213</v>
      </c>
      <c r="F260" s="15">
        <v>24</v>
      </c>
      <c r="G260" s="2">
        <v>2.2200000000000002</v>
      </c>
      <c r="H260" s="3">
        <v>2.0299999999999998</v>
      </c>
      <c r="I260" s="2">
        <v>1.64</v>
      </c>
      <c r="J260" s="2">
        <f t="shared" si="14"/>
        <v>0.58000000000000029</v>
      </c>
      <c r="K260" s="1">
        <v>1</v>
      </c>
      <c r="L260" s="2">
        <f t="shared" si="15"/>
        <v>0.58000000000000029</v>
      </c>
      <c r="M260" s="1">
        <v>1</v>
      </c>
      <c r="N260" s="2">
        <v>0.57999999999999996</v>
      </c>
      <c r="O260" s="1" t="s">
        <v>1746</v>
      </c>
    </row>
    <row r="261" spans="1:15" x14ac:dyDescent="0.25">
      <c r="A261" s="1">
        <v>260</v>
      </c>
      <c r="B261" s="1" t="s">
        <v>293</v>
      </c>
      <c r="C261" s="10">
        <v>44955</v>
      </c>
      <c r="D261" s="22">
        <v>0</v>
      </c>
      <c r="E261" s="1" t="s">
        <v>213</v>
      </c>
      <c r="F261" s="15">
        <v>24</v>
      </c>
      <c r="G261" s="2">
        <v>1.82</v>
      </c>
      <c r="H261" s="3">
        <v>10.56</v>
      </c>
      <c r="I261" s="2">
        <v>1.02</v>
      </c>
      <c r="J261" s="2">
        <f t="shared" si="14"/>
        <v>0.8</v>
      </c>
      <c r="K261" s="1">
        <v>1</v>
      </c>
      <c r="L261" s="2">
        <f t="shared" si="15"/>
        <v>0.8</v>
      </c>
      <c r="M261" s="1">
        <v>1</v>
      </c>
      <c r="N261" s="2">
        <v>0.8</v>
      </c>
      <c r="O261" s="1" t="s">
        <v>1746</v>
      </c>
    </row>
    <row r="262" spans="1:15" x14ac:dyDescent="0.25">
      <c r="A262" s="1">
        <v>261</v>
      </c>
      <c r="B262" s="1" t="s">
        <v>290</v>
      </c>
      <c r="C262" s="10">
        <v>44956</v>
      </c>
      <c r="D262" s="22">
        <v>0</v>
      </c>
      <c r="E262" s="1" t="s">
        <v>213</v>
      </c>
      <c r="F262" s="15">
        <v>24</v>
      </c>
      <c r="G262" s="2">
        <v>2.17</v>
      </c>
      <c r="H262" s="3">
        <v>1.98</v>
      </c>
      <c r="I262" s="2">
        <v>1.62</v>
      </c>
      <c r="J262" s="2">
        <f t="shared" si="14"/>
        <v>0.54999999999999982</v>
      </c>
      <c r="K262" s="1">
        <v>1</v>
      </c>
      <c r="L262" s="2">
        <f t="shared" si="15"/>
        <v>0.54999999999999982</v>
      </c>
      <c r="M262" s="1">
        <v>1</v>
      </c>
      <c r="N262" s="2">
        <v>0.55000000000000004</v>
      </c>
      <c r="O262" s="1" t="s">
        <v>1746</v>
      </c>
    </row>
    <row r="263" spans="1:15" x14ac:dyDescent="0.25">
      <c r="A263" s="1">
        <v>262</v>
      </c>
      <c r="B263" s="1" t="s">
        <v>293</v>
      </c>
      <c r="C263" s="10">
        <v>44956</v>
      </c>
      <c r="D263" s="22">
        <v>0</v>
      </c>
      <c r="E263" s="1" t="s">
        <v>213</v>
      </c>
      <c r="F263" s="15">
        <v>24</v>
      </c>
      <c r="G263" s="2">
        <v>1.83</v>
      </c>
      <c r="H263" s="3">
        <v>9.86</v>
      </c>
      <c r="I263" s="2">
        <v>1.01</v>
      </c>
      <c r="J263" s="2">
        <f t="shared" si="14"/>
        <v>0.82000000000000006</v>
      </c>
      <c r="K263" s="1">
        <v>1</v>
      </c>
      <c r="L263" s="2">
        <f t="shared" si="15"/>
        <v>0.82000000000000006</v>
      </c>
      <c r="M263" s="1">
        <v>1</v>
      </c>
      <c r="N263" s="2">
        <v>0.82</v>
      </c>
      <c r="O263" s="1" t="s">
        <v>1746</v>
      </c>
    </row>
    <row r="264" spans="1:15" x14ac:dyDescent="0.25">
      <c r="A264" s="1">
        <v>263</v>
      </c>
      <c r="B264" s="1" t="s">
        <v>290</v>
      </c>
      <c r="C264" s="10">
        <v>44957</v>
      </c>
      <c r="D264" s="22">
        <v>0</v>
      </c>
      <c r="E264" s="1" t="s">
        <v>213</v>
      </c>
      <c r="F264" s="15">
        <v>24</v>
      </c>
      <c r="G264" s="2">
        <v>2.12</v>
      </c>
      <c r="H264" s="3">
        <v>1.61</v>
      </c>
      <c r="I264" s="2">
        <v>1.59</v>
      </c>
      <c r="J264" s="2">
        <f t="shared" si="14"/>
        <v>0.53</v>
      </c>
      <c r="K264" s="1">
        <v>1</v>
      </c>
      <c r="L264" s="2">
        <f t="shared" si="15"/>
        <v>0.53</v>
      </c>
      <c r="M264" s="1">
        <v>1</v>
      </c>
      <c r="N264" s="2">
        <v>0.53</v>
      </c>
      <c r="O264" s="1" t="s">
        <v>1746</v>
      </c>
    </row>
    <row r="265" spans="1:15" x14ac:dyDescent="0.25">
      <c r="A265" s="1">
        <v>264</v>
      </c>
      <c r="B265" s="1" t="s">
        <v>293</v>
      </c>
      <c r="C265" s="10">
        <v>44957</v>
      </c>
      <c r="D265" s="22">
        <v>0</v>
      </c>
      <c r="E265" s="1" t="s">
        <v>303</v>
      </c>
      <c r="F265" s="15">
        <v>0.4</v>
      </c>
      <c r="G265" s="2">
        <v>0.73</v>
      </c>
      <c r="H265" s="3">
        <v>5.41</v>
      </c>
      <c r="I265" s="2">
        <v>0.02</v>
      </c>
      <c r="J265" s="2">
        <f t="shared" si="14"/>
        <v>0.71</v>
      </c>
      <c r="K265" s="1">
        <v>1</v>
      </c>
      <c r="L265" s="2">
        <f t="shared" si="15"/>
        <v>0.71</v>
      </c>
      <c r="M265" s="1">
        <v>1</v>
      </c>
      <c r="N265" s="2">
        <v>0.71</v>
      </c>
      <c r="O265" s="1" t="s">
        <v>1746</v>
      </c>
    </row>
    <row r="266" spans="1:15" x14ac:dyDescent="0.25">
      <c r="A266" s="1">
        <v>265</v>
      </c>
      <c r="B266" s="1" t="s">
        <v>291</v>
      </c>
      <c r="C266" s="10">
        <v>44957</v>
      </c>
      <c r="D266" s="22">
        <v>0</v>
      </c>
      <c r="E266" s="1" t="s">
        <v>304</v>
      </c>
      <c r="F266" s="15">
        <v>23.6</v>
      </c>
      <c r="G266" s="2">
        <v>1.75</v>
      </c>
      <c r="H266" s="3">
        <v>4.22</v>
      </c>
      <c r="I266" s="2">
        <v>1.01</v>
      </c>
      <c r="J266" s="2">
        <f t="shared" si="14"/>
        <v>0.74</v>
      </c>
      <c r="K266" s="1">
        <v>1</v>
      </c>
      <c r="L266" s="2">
        <f t="shared" si="15"/>
        <v>0.74</v>
      </c>
      <c r="M266" s="1">
        <v>1</v>
      </c>
      <c r="N266" s="2">
        <v>0.74</v>
      </c>
      <c r="O266" s="1" t="s">
        <v>1746</v>
      </c>
    </row>
    <row r="267" spans="1:15" x14ac:dyDescent="0.25">
      <c r="A267" s="1">
        <v>266</v>
      </c>
      <c r="B267" s="1" t="s">
        <v>290</v>
      </c>
      <c r="C267" s="10">
        <v>44958</v>
      </c>
      <c r="D267" s="22">
        <v>0</v>
      </c>
      <c r="E267" s="1" t="s">
        <v>213</v>
      </c>
      <c r="F267" s="15">
        <v>24</v>
      </c>
      <c r="G267" s="2">
        <v>2.17</v>
      </c>
      <c r="H267" s="3">
        <v>2.19</v>
      </c>
      <c r="I267" s="2">
        <v>1.59</v>
      </c>
      <c r="J267" s="2">
        <f t="shared" si="14"/>
        <v>0.57999999999999985</v>
      </c>
      <c r="K267" s="1">
        <v>1</v>
      </c>
      <c r="L267" s="2">
        <f t="shared" si="15"/>
        <v>0.57999999999999985</v>
      </c>
      <c r="M267" s="1">
        <v>1</v>
      </c>
      <c r="N267" s="2">
        <v>0.57999999999999996</v>
      </c>
      <c r="O267" s="1" t="s">
        <v>1746</v>
      </c>
    </row>
    <row r="268" spans="1:15" x14ac:dyDescent="0.25">
      <c r="A268" s="1">
        <v>267</v>
      </c>
      <c r="B268" s="1" t="s">
        <v>291</v>
      </c>
      <c r="C268" s="10">
        <v>44958</v>
      </c>
      <c r="D268" s="22">
        <v>0</v>
      </c>
      <c r="E268" s="1" t="s">
        <v>213</v>
      </c>
      <c r="F268" s="15">
        <v>24</v>
      </c>
      <c r="G268" s="2">
        <v>2.0099999999999998</v>
      </c>
      <c r="H268" s="3">
        <v>2.84</v>
      </c>
      <c r="I268" s="2">
        <v>1.02</v>
      </c>
      <c r="J268" s="2">
        <f t="shared" si="14"/>
        <v>0.98999999999999977</v>
      </c>
      <c r="K268" s="1">
        <v>1</v>
      </c>
      <c r="L268" s="2">
        <f t="shared" si="15"/>
        <v>0.98999999999999977</v>
      </c>
      <c r="M268" s="1">
        <v>1</v>
      </c>
      <c r="N268" s="2">
        <v>0.99</v>
      </c>
      <c r="O268" s="1" t="s">
        <v>1746</v>
      </c>
    </row>
    <row r="269" spans="1:15" x14ac:dyDescent="0.25">
      <c r="A269" s="1">
        <v>268</v>
      </c>
      <c r="B269" s="1" t="s">
        <v>290</v>
      </c>
      <c r="C269" s="10">
        <v>44959</v>
      </c>
      <c r="D269" s="22">
        <v>0</v>
      </c>
      <c r="E269" s="1" t="s">
        <v>213</v>
      </c>
      <c r="F269" s="15">
        <v>24</v>
      </c>
      <c r="G269" s="2">
        <v>2.3199999999999998</v>
      </c>
      <c r="H269" s="3">
        <v>2.7</v>
      </c>
      <c r="I269" s="2">
        <v>1.52</v>
      </c>
      <c r="J269" s="2">
        <f t="shared" si="14"/>
        <v>0.79999999999999982</v>
      </c>
      <c r="K269" s="1">
        <v>1</v>
      </c>
      <c r="L269" s="2">
        <f t="shared" si="15"/>
        <v>0.79999999999999982</v>
      </c>
      <c r="M269" s="1">
        <v>1</v>
      </c>
      <c r="N269" s="2">
        <v>0.8</v>
      </c>
      <c r="O269" s="1" t="s">
        <v>1746</v>
      </c>
    </row>
    <row r="270" spans="1:15" x14ac:dyDescent="0.25">
      <c r="A270" s="1">
        <v>269</v>
      </c>
      <c r="B270" s="1" t="s">
        <v>291</v>
      </c>
      <c r="C270" s="10">
        <v>44959</v>
      </c>
      <c r="D270" s="22">
        <v>0</v>
      </c>
      <c r="E270" s="1" t="s">
        <v>213</v>
      </c>
      <c r="F270" s="15">
        <v>24</v>
      </c>
      <c r="G270" s="2">
        <v>1.92</v>
      </c>
      <c r="H270" s="3">
        <v>0.91</v>
      </c>
      <c r="I270" s="2">
        <v>1.06</v>
      </c>
      <c r="J270" s="2">
        <f t="shared" si="14"/>
        <v>0.85999999999999988</v>
      </c>
      <c r="K270" s="1">
        <v>1</v>
      </c>
      <c r="L270" s="2">
        <f t="shared" si="15"/>
        <v>0.85999999999999988</v>
      </c>
      <c r="M270" s="1">
        <v>1</v>
      </c>
      <c r="N270" s="2">
        <v>0.86</v>
      </c>
      <c r="O270" s="1" t="s">
        <v>1746</v>
      </c>
    </row>
    <row r="271" spans="1:15" x14ac:dyDescent="0.25">
      <c r="A271" s="1">
        <v>270</v>
      </c>
      <c r="B271" s="1" t="s">
        <v>290</v>
      </c>
      <c r="C271" s="10">
        <v>44960</v>
      </c>
      <c r="D271" s="22">
        <v>0</v>
      </c>
      <c r="E271" s="1" t="s">
        <v>213</v>
      </c>
      <c r="F271" s="15">
        <v>24</v>
      </c>
      <c r="G271" s="2">
        <v>2.27</v>
      </c>
      <c r="H271" s="3">
        <v>2.6</v>
      </c>
      <c r="I271" s="2">
        <v>1.54</v>
      </c>
      <c r="J271" s="2">
        <f t="shared" si="14"/>
        <v>0.73</v>
      </c>
      <c r="K271" s="1">
        <v>1</v>
      </c>
      <c r="L271" s="2">
        <f t="shared" si="15"/>
        <v>0.73</v>
      </c>
      <c r="M271" s="1">
        <v>1</v>
      </c>
      <c r="N271" s="2">
        <v>0.73</v>
      </c>
      <c r="O271" s="1" t="s">
        <v>1746</v>
      </c>
    </row>
    <row r="272" spans="1:15" x14ac:dyDescent="0.25">
      <c r="A272" s="1">
        <v>271</v>
      </c>
      <c r="B272" s="1" t="s">
        <v>291</v>
      </c>
      <c r="C272" s="10">
        <v>44960</v>
      </c>
      <c r="D272" s="22">
        <v>0</v>
      </c>
      <c r="E272" s="1" t="s">
        <v>213</v>
      </c>
      <c r="F272" s="15">
        <v>24</v>
      </c>
      <c r="G272" s="2">
        <v>1.81</v>
      </c>
      <c r="H272" s="3">
        <v>0.47</v>
      </c>
      <c r="I272" s="2">
        <v>1.04</v>
      </c>
      <c r="J272" s="2">
        <f t="shared" si="14"/>
        <v>0.77</v>
      </c>
      <c r="K272" s="1">
        <v>1</v>
      </c>
      <c r="L272" s="2">
        <f t="shared" si="15"/>
        <v>0.77</v>
      </c>
      <c r="M272" s="1">
        <v>1</v>
      </c>
      <c r="N272" s="2">
        <v>0.77</v>
      </c>
      <c r="O272" s="1" t="s">
        <v>1746</v>
      </c>
    </row>
    <row r="273" spans="1:16" x14ac:dyDescent="0.25">
      <c r="A273" s="1">
        <v>272</v>
      </c>
      <c r="B273" s="1" t="s">
        <v>290</v>
      </c>
      <c r="C273" s="10">
        <v>44961</v>
      </c>
      <c r="D273" s="22">
        <v>0</v>
      </c>
      <c r="E273" s="1" t="s">
        <v>213</v>
      </c>
      <c r="F273" s="15">
        <v>24</v>
      </c>
      <c r="G273" s="2">
        <v>2.37</v>
      </c>
      <c r="H273" s="3">
        <v>2.4300000000000002</v>
      </c>
      <c r="I273" s="2">
        <v>1.66</v>
      </c>
      <c r="J273" s="2">
        <f t="shared" ref="J273:J284" si="16">G273-I273</f>
        <v>0.71000000000000019</v>
      </c>
      <c r="K273" s="1">
        <v>1</v>
      </c>
      <c r="L273" s="2">
        <f t="shared" ref="L273:L284" si="17">(G273-I273-D273)*K273</f>
        <v>0.71000000000000019</v>
      </c>
      <c r="M273" s="1">
        <v>1</v>
      </c>
      <c r="N273" s="2">
        <v>0.71</v>
      </c>
      <c r="O273" s="1" t="s">
        <v>1746</v>
      </c>
    </row>
    <row r="274" spans="1:16" x14ac:dyDescent="0.25">
      <c r="A274" s="1">
        <v>273</v>
      </c>
      <c r="B274" s="1" t="s">
        <v>291</v>
      </c>
      <c r="C274" s="10">
        <v>44961</v>
      </c>
      <c r="D274" s="22">
        <v>0</v>
      </c>
      <c r="E274" s="1" t="s">
        <v>213</v>
      </c>
      <c r="F274" s="15">
        <v>24</v>
      </c>
      <c r="G274" s="2">
        <v>1.75</v>
      </c>
      <c r="H274" s="3">
        <v>0.62</v>
      </c>
      <c r="I274" s="2">
        <v>1</v>
      </c>
      <c r="J274" s="2">
        <f t="shared" si="16"/>
        <v>0.75</v>
      </c>
      <c r="K274" s="1">
        <v>1</v>
      </c>
      <c r="L274" s="2">
        <f t="shared" si="17"/>
        <v>0.75</v>
      </c>
      <c r="M274" s="1">
        <v>1</v>
      </c>
      <c r="N274" s="2">
        <v>0.75</v>
      </c>
      <c r="O274" s="1" t="s">
        <v>1746</v>
      </c>
    </row>
    <row r="275" spans="1:16" x14ac:dyDescent="0.25">
      <c r="A275" s="1">
        <v>274</v>
      </c>
      <c r="B275" s="1" t="s">
        <v>290</v>
      </c>
      <c r="C275" s="10">
        <v>44962</v>
      </c>
      <c r="D275" s="22">
        <v>0</v>
      </c>
      <c r="E275" s="1" t="s">
        <v>213</v>
      </c>
      <c r="F275" s="15">
        <v>24</v>
      </c>
      <c r="G275" s="2">
        <v>2.38</v>
      </c>
      <c r="H275" s="3">
        <v>1.53</v>
      </c>
      <c r="I275" s="2">
        <v>1.62</v>
      </c>
      <c r="J275" s="2">
        <f t="shared" si="16"/>
        <v>0.75999999999999979</v>
      </c>
      <c r="K275" s="1">
        <v>1</v>
      </c>
      <c r="L275" s="2">
        <f t="shared" si="17"/>
        <v>0.75999999999999979</v>
      </c>
      <c r="M275" s="1">
        <v>1</v>
      </c>
      <c r="N275" s="2">
        <v>0.76</v>
      </c>
      <c r="O275" s="1" t="s">
        <v>1746</v>
      </c>
    </row>
    <row r="276" spans="1:16" x14ac:dyDescent="0.25">
      <c r="A276" s="1">
        <v>275</v>
      </c>
      <c r="B276" s="1" t="s">
        <v>291</v>
      </c>
      <c r="C276" s="10">
        <v>44962</v>
      </c>
      <c r="D276" s="22">
        <v>0</v>
      </c>
      <c r="E276" s="1" t="s">
        <v>213</v>
      </c>
      <c r="F276" s="15">
        <v>24</v>
      </c>
      <c r="G276" s="2">
        <v>1.79</v>
      </c>
      <c r="H276" s="3">
        <v>0.81</v>
      </c>
      <c r="I276" s="2">
        <v>1.01</v>
      </c>
      <c r="J276" s="2">
        <f t="shared" si="16"/>
        <v>0.78</v>
      </c>
      <c r="K276" s="1">
        <v>1</v>
      </c>
      <c r="L276" s="2">
        <f t="shared" si="17"/>
        <v>0.78</v>
      </c>
      <c r="M276" s="1">
        <v>1</v>
      </c>
      <c r="N276" s="2">
        <v>0.78</v>
      </c>
      <c r="O276" s="1" t="s">
        <v>1746</v>
      </c>
    </row>
    <row r="277" spans="1:16" x14ac:dyDescent="0.25">
      <c r="A277" s="1">
        <v>276</v>
      </c>
      <c r="B277" s="1" t="s">
        <v>290</v>
      </c>
      <c r="C277" s="10">
        <v>44963</v>
      </c>
      <c r="D277" s="22">
        <v>0</v>
      </c>
      <c r="E277" s="1" t="s">
        <v>4308</v>
      </c>
      <c r="F277" s="15">
        <v>5</v>
      </c>
      <c r="G277" s="2">
        <v>0.6</v>
      </c>
      <c r="H277" s="3">
        <v>0.35</v>
      </c>
      <c r="I277" s="2">
        <v>0.31</v>
      </c>
      <c r="J277" s="2">
        <f t="shared" si="16"/>
        <v>0.28999999999999998</v>
      </c>
      <c r="K277" s="1">
        <v>5</v>
      </c>
      <c r="L277" s="2">
        <f t="shared" si="17"/>
        <v>1.45</v>
      </c>
      <c r="M277" s="1">
        <f>C280-C277</f>
        <v>11</v>
      </c>
      <c r="N277" s="2">
        <v>9.9132999999999996</v>
      </c>
      <c r="O277" s="1" t="s">
        <v>1746</v>
      </c>
    </row>
    <row r="278" spans="1:16" x14ac:dyDescent="0.25">
      <c r="A278" s="1">
        <v>277</v>
      </c>
      <c r="B278" s="1" t="s">
        <v>291</v>
      </c>
      <c r="C278" s="10">
        <v>44963</v>
      </c>
      <c r="D278" s="22">
        <v>0</v>
      </c>
      <c r="E278" s="1" t="s">
        <v>4307</v>
      </c>
      <c r="F278" s="15">
        <v>2.5</v>
      </c>
      <c r="G278" s="2">
        <v>0.91</v>
      </c>
      <c r="H278" s="3">
        <v>0.9</v>
      </c>
      <c r="I278" s="2">
        <v>0.1</v>
      </c>
      <c r="J278" s="2">
        <f t="shared" si="16"/>
        <v>0.81</v>
      </c>
      <c r="K278" s="1">
        <v>5</v>
      </c>
      <c r="L278" s="2">
        <f t="shared" si="17"/>
        <v>4.0500000000000007</v>
      </c>
      <c r="M278" s="1">
        <v>22</v>
      </c>
      <c r="N278" s="2">
        <v>18.080100000000002</v>
      </c>
      <c r="O278" s="1" t="s">
        <v>1746</v>
      </c>
      <c r="P278" s="16"/>
    </row>
    <row r="279" spans="1:16" x14ac:dyDescent="0.25">
      <c r="A279" s="1">
        <v>278</v>
      </c>
      <c r="B279" s="1" t="s">
        <v>293</v>
      </c>
      <c r="C279" s="10">
        <v>44963</v>
      </c>
      <c r="D279" s="22">
        <v>0</v>
      </c>
      <c r="E279" s="1" t="s">
        <v>305</v>
      </c>
      <c r="F279" s="15">
        <v>2.5</v>
      </c>
      <c r="G279" s="2">
        <v>0.51</v>
      </c>
      <c r="H279" s="3">
        <v>9.06</v>
      </c>
      <c r="I279" s="2">
        <v>0.1</v>
      </c>
      <c r="J279" s="2">
        <f t="shared" si="16"/>
        <v>0.41000000000000003</v>
      </c>
      <c r="K279" s="1">
        <v>5</v>
      </c>
      <c r="L279" s="2">
        <f t="shared" si="17"/>
        <v>2.0500000000000003</v>
      </c>
      <c r="M279" s="1">
        <v>22</v>
      </c>
      <c r="N279" s="2">
        <v>16.194900000000001</v>
      </c>
      <c r="O279" s="1" t="s">
        <v>1746</v>
      </c>
      <c r="P279" s="16"/>
    </row>
    <row r="280" spans="1:16" x14ac:dyDescent="0.25">
      <c r="A280" s="1">
        <v>279</v>
      </c>
      <c r="B280" s="1" t="s">
        <v>290</v>
      </c>
      <c r="C280" s="10">
        <v>44974</v>
      </c>
      <c r="D280" s="22">
        <v>0</v>
      </c>
      <c r="E280" s="1" t="s">
        <v>254</v>
      </c>
      <c r="F280" s="15">
        <v>22</v>
      </c>
      <c r="G280" s="2">
        <v>3.01</v>
      </c>
      <c r="H280" s="3">
        <v>3.37</v>
      </c>
      <c r="I280" s="2">
        <v>2.35</v>
      </c>
      <c r="J280" s="2">
        <f t="shared" si="16"/>
        <v>0.6599999999999997</v>
      </c>
      <c r="K280" s="1">
        <v>1</v>
      </c>
      <c r="L280" s="2">
        <f t="shared" si="17"/>
        <v>0.6599999999999997</v>
      </c>
      <c r="M280" s="1">
        <v>1</v>
      </c>
      <c r="N280" s="2">
        <v>0.66</v>
      </c>
      <c r="O280" s="1" t="s">
        <v>1746</v>
      </c>
    </row>
    <row r="281" spans="1:16" x14ac:dyDescent="0.25">
      <c r="A281" s="1">
        <v>280</v>
      </c>
      <c r="B281" s="1" t="s">
        <v>290</v>
      </c>
      <c r="C281" s="10">
        <v>44975</v>
      </c>
      <c r="D281" s="22">
        <v>0</v>
      </c>
      <c r="E281" s="1" t="s">
        <v>213</v>
      </c>
      <c r="F281" s="15">
        <v>24</v>
      </c>
      <c r="G281" s="2">
        <v>3.26</v>
      </c>
      <c r="H281" s="3">
        <v>2.96</v>
      </c>
      <c r="I281" s="2">
        <v>2.5299999999999998</v>
      </c>
      <c r="J281" s="2">
        <f t="shared" si="16"/>
        <v>0.73</v>
      </c>
      <c r="K281" s="1">
        <v>1</v>
      </c>
      <c r="L281" s="2">
        <f t="shared" si="17"/>
        <v>0.73</v>
      </c>
      <c r="M281" s="1">
        <v>1</v>
      </c>
      <c r="N281" s="2">
        <v>0.73</v>
      </c>
      <c r="O281" s="1" t="s">
        <v>1746</v>
      </c>
    </row>
    <row r="282" spans="1:16" x14ac:dyDescent="0.25">
      <c r="A282" s="1">
        <v>281</v>
      </c>
      <c r="B282" s="1" t="s">
        <v>290</v>
      </c>
      <c r="C282" s="10">
        <v>44976</v>
      </c>
      <c r="D282" s="22">
        <v>0</v>
      </c>
      <c r="E282" s="1" t="s">
        <v>213</v>
      </c>
      <c r="F282" s="15">
        <v>24</v>
      </c>
      <c r="G282" s="2">
        <v>3.56</v>
      </c>
      <c r="H282" s="3">
        <v>3.48</v>
      </c>
      <c r="I282" s="2">
        <v>2.83</v>
      </c>
      <c r="J282" s="2">
        <f t="shared" si="16"/>
        <v>0.73</v>
      </c>
      <c r="K282" s="1">
        <v>1</v>
      </c>
      <c r="L282" s="2">
        <f t="shared" si="17"/>
        <v>0.73</v>
      </c>
      <c r="M282" s="1">
        <v>1</v>
      </c>
      <c r="N282" s="2">
        <v>0.73</v>
      </c>
      <c r="O282" s="1" t="s">
        <v>1746</v>
      </c>
    </row>
    <row r="283" spans="1:16" x14ac:dyDescent="0.25">
      <c r="A283" s="1">
        <v>282</v>
      </c>
      <c r="B283" s="1" t="s">
        <v>290</v>
      </c>
      <c r="C283" s="10">
        <v>44977</v>
      </c>
      <c r="D283" s="22">
        <v>0</v>
      </c>
      <c r="E283" s="1" t="s">
        <v>4249</v>
      </c>
      <c r="F283" s="15">
        <v>1</v>
      </c>
      <c r="G283" s="2">
        <v>1.03</v>
      </c>
      <c r="H283" s="3">
        <v>1.25</v>
      </c>
      <c r="I283" s="2">
        <v>0.11</v>
      </c>
      <c r="J283" s="2">
        <f t="shared" si="16"/>
        <v>0.92</v>
      </c>
      <c r="K283" s="1">
        <v>5</v>
      </c>
      <c r="L283" s="2">
        <f t="shared" si="17"/>
        <v>4.6000000000000005</v>
      </c>
      <c r="M283" s="1">
        <v>8</v>
      </c>
      <c r="N283" s="2">
        <v>8.5569000000000006</v>
      </c>
      <c r="O283" s="1" t="s">
        <v>1746</v>
      </c>
    </row>
    <row r="284" spans="1:16" x14ac:dyDescent="0.25">
      <c r="A284" s="1">
        <v>283</v>
      </c>
      <c r="B284" s="1" t="s">
        <v>299</v>
      </c>
      <c r="C284" s="10">
        <v>44977</v>
      </c>
      <c r="D284" s="22">
        <v>0</v>
      </c>
      <c r="E284" s="1" t="s">
        <v>4306</v>
      </c>
      <c r="F284" s="15">
        <v>6</v>
      </c>
      <c r="G284" s="2">
        <v>2.17</v>
      </c>
      <c r="H284" s="3">
        <v>4.4000000000000004</v>
      </c>
      <c r="I284" s="2">
        <v>0.77</v>
      </c>
      <c r="J284" s="2">
        <f t="shared" si="16"/>
        <v>1.4</v>
      </c>
      <c r="K284" s="1">
        <v>5</v>
      </c>
      <c r="L284" s="2">
        <f t="shared" si="17"/>
        <v>7</v>
      </c>
      <c r="M284" s="1">
        <v>8</v>
      </c>
      <c r="N284" s="2">
        <v>16.354099999999999</v>
      </c>
      <c r="O284" s="1" t="s">
        <v>1746</v>
      </c>
    </row>
  </sheetData>
  <phoneticPr fontId="7" type="noConversion"/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9"/>
  <dimension ref="A1:P1397"/>
  <sheetViews>
    <sheetView zoomScale="85" zoomScaleNormal="85" workbookViewId="0">
      <pane xSplit="3" ySplit="1" topLeftCell="D1384" activePane="bottomRight" state="frozen"/>
      <selection activeCell="F19" sqref="F19"/>
      <selection pane="topRight" activeCell="F19" sqref="F19"/>
      <selection pane="bottomLeft" activeCell="F19" sqref="F19"/>
      <selection pane="bottomRight" activeCell="J1401" sqref="J1401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3.36328125" style="37" customWidth="1"/>
    <col min="5" max="5" width="14.453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9.453125" style="5" customWidth="1"/>
    <col min="14" max="14" width="15.7265625" style="16" customWidth="1"/>
    <col min="15" max="15" width="43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14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3194</v>
      </c>
      <c r="K1" s="11" t="s">
        <v>18</v>
      </c>
      <c r="L1" s="14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318</v>
      </c>
      <c r="C2" s="10">
        <v>44328</v>
      </c>
      <c r="D2" s="22">
        <v>0</v>
      </c>
      <c r="E2" s="17" t="s">
        <v>4006</v>
      </c>
      <c r="F2" s="15">
        <v>24</v>
      </c>
      <c r="G2" s="2">
        <v>5.83</v>
      </c>
      <c r="H2" s="3">
        <v>36.54</v>
      </c>
      <c r="I2" s="2">
        <v>2.89</v>
      </c>
      <c r="J2" s="4">
        <v>2.94</v>
      </c>
      <c r="K2" s="22">
        <v>1</v>
      </c>
      <c r="L2" s="4">
        <v>2.94</v>
      </c>
      <c r="M2" s="2" t="s">
        <v>1746</v>
      </c>
      <c r="N2" s="4" t="s">
        <v>1746</v>
      </c>
      <c r="O2" s="6" t="s">
        <v>1746</v>
      </c>
    </row>
    <row r="3" spans="1:15" x14ac:dyDescent="0.25">
      <c r="A3" s="1">
        <v>2</v>
      </c>
      <c r="B3" s="1" t="s">
        <v>318</v>
      </c>
      <c r="C3" s="10">
        <v>44329</v>
      </c>
      <c r="D3" s="22">
        <v>0</v>
      </c>
      <c r="E3" s="17" t="s">
        <v>4006</v>
      </c>
      <c r="F3" s="15">
        <v>22.2</v>
      </c>
      <c r="G3" s="2">
        <v>4.91</v>
      </c>
      <c r="H3" s="3">
        <v>30.47</v>
      </c>
      <c r="I3" s="2">
        <v>2.5299999999999998</v>
      </c>
      <c r="J3" s="4">
        <v>2.3800000000000003</v>
      </c>
      <c r="K3" s="22">
        <v>1</v>
      </c>
      <c r="L3" s="4">
        <v>2.3800000000000003</v>
      </c>
      <c r="M3" s="2" t="s">
        <v>1746</v>
      </c>
      <c r="N3" s="4" t="s">
        <v>1746</v>
      </c>
      <c r="O3" s="6" t="s">
        <v>1746</v>
      </c>
    </row>
    <row r="4" spans="1:15" x14ac:dyDescent="0.25">
      <c r="A4" s="1">
        <v>3</v>
      </c>
      <c r="B4" s="1" t="s">
        <v>318</v>
      </c>
      <c r="C4" s="10">
        <v>44330</v>
      </c>
      <c r="D4" s="22">
        <v>0</v>
      </c>
      <c r="E4" s="17" t="s">
        <v>4006</v>
      </c>
      <c r="F4" s="15">
        <v>24</v>
      </c>
      <c r="G4" s="2">
        <v>5.03</v>
      </c>
      <c r="H4" s="3">
        <v>25.53</v>
      </c>
      <c r="I4" s="2">
        <v>2.65</v>
      </c>
      <c r="J4" s="4">
        <v>2.3800000000000003</v>
      </c>
      <c r="K4" s="22">
        <v>1</v>
      </c>
      <c r="L4" s="4">
        <v>2.3800000000000003</v>
      </c>
      <c r="M4" s="2" t="s">
        <v>1746</v>
      </c>
      <c r="N4" s="4" t="s">
        <v>1746</v>
      </c>
      <c r="O4" s="6" t="s">
        <v>1746</v>
      </c>
    </row>
    <row r="5" spans="1:15" x14ac:dyDescent="0.25">
      <c r="A5" s="1">
        <v>4</v>
      </c>
      <c r="B5" s="1" t="s">
        <v>318</v>
      </c>
      <c r="C5" s="10">
        <v>44331</v>
      </c>
      <c r="D5" s="22">
        <v>0</v>
      </c>
      <c r="E5" s="17" t="s">
        <v>4006</v>
      </c>
      <c r="F5" s="15">
        <v>23</v>
      </c>
      <c r="G5" s="2">
        <v>4.8</v>
      </c>
      <c r="H5" s="3">
        <v>23.11</v>
      </c>
      <c r="I5" s="2">
        <v>2.59</v>
      </c>
      <c r="J5" s="4">
        <v>2.21</v>
      </c>
      <c r="K5" s="22">
        <v>1</v>
      </c>
      <c r="L5" s="4">
        <v>2.21</v>
      </c>
      <c r="M5" s="2" t="s">
        <v>1746</v>
      </c>
      <c r="N5" s="4" t="s">
        <v>1746</v>
      </c>
      <c r="O5" s="6" t="s">
        <v>1746</v>
      </c>
    </row>
    <row r="6" spans="1:15" x14ac:dyDescent="0.25">
      <c r="A6" s="1">
        <v>5</v>
      </c>
      <c r="B6" s="1" t="s">
        <v>318</v>
      </c>
      <c r="C6" s="10">
        <v>44332</v>
      </c>
      <c r="D6" s="22">
        <v>0</v>
      </c>
      <c r="E6" s="17" t="s">
        <v>4006</v>
      </c>
      <c r="F6" s="15">
        <v>24</v>
      </c>
      <c r="G6" s="2">
        <v>4.8739999999999997</v>
      </c>
      <c r="H6" s="3">
        <v>19.97</v>
      </c>
      <c r="I6" s="2">
        <v>2.7149999999999999</v>
      </c>
      <c r="J6" s="4">
        <v>2.1589999999999998</v>
      </c>
      <c r="K6" s="22">
        <v>1</v>
      </c>
      <c r="L6" s="4">
        <v>2.1589999999999998</v>
      </c>
      <c r="M6" s="2" t="s">
        <v>1746</v>
      </c>
      <c r="N6" s="4" t="s">
        <v>1746</v>
      </c>
      <c r="O6" s="6" t="s">
        <v>1746</v>
      </c>
    </row>
    <row r="7" spans="1:15" x14ac:dyDescent="0.25">
      <c r="A7" s="1">
        <v>6</v>
      </c>
      <c r="B7" s="1" t="s">
        <v>318</v>
      </c>
      <c r="C7" s="10">
        <v>44333</v>
      </c>
      <c r="D7" s="22">
        <v>0</v>
      </c>
      <c r="E7" s="17" t="s">
        <v>4078</v>
      </c>
      <c r="F7" s="15">
        <v>16</v>
      </c>
      <c r="G7" s="2">
        <v>3.32</v>
      </c>
      <c r="H7" s="3">
        <v>12.3</v>
      </c>
      <c r="I7" s="2">
        <v>1.81</v>
      </c>
      <c r="J7" s="4">
        <v>1.5099999999999998</v>
      </c>
      <c r="K7" s="22">
        <v>1</v>
      </c>
      <c r="L7" s="4">
        <v>1.5099999999999998</v>
      </c>
      <c r="M7" s="2" t="s">
        <v>1746</v>
      </c>
      <c r="N7" s="4" t="s">
        <v>1746</v>
      </c>
      <c r="O7" s="6" t="s">
        <v>1746</v>
      </c>
    </row>
    <row r="8" spans="1:15" x14ac:dyDescent="0.25">
      <c r="A8" s="1">
        <v>7</v>
      </c>
      <c r="B8" s="1" t="s">
        <v>318</v>
      </c>
      <c r="C8" s="10">
        <v>44336</v>
      </c>
      <c r="D8" s="22">
        <v>0</v>
      </c>
      <c r="E8" s="17" t="s">
        <v>4122</v>
      </c>
      <c r="F8" s="15">
        <v>8.8000000000000007</v>
      </c>
      <c r="G8" s="2">
        <v>2.4900000000000002</v>
      </c>
      <c r="H8" s="3">
        <v>12.31</v>
      </c>
      <c r="I8" s="2">
        <v>1.1200000000000001</v>
      </c>
      <c r="J8" s="4">
        <v>1.37</v>
      </c>
      <c r="K8" s="22">
        <v>1</v>
      </c>
      <c r="L8" s="4">
        <v>1.37</v>
      </c>
      <c r="M8" s="2" t="s">
        <v>1746</v>
      </c>
      <c r="N8" s="4" t="s">
        <v>1746</v>
      </c>
      <c r="O8" s="6" t="s">
        <v>1746</v>
      </c>
    </row>
    <row r="9" spans="1:15" x14ac:dyDescent="0.25">
      <c r="A9" s="1">
        <v>8</v>
      </c>
      <c r="B9" s="1" t="s">
        <v>318</v>
      </c>
      <c r="C9" s="10">
        <v>44337</v>
      </c>
      <c r="D9" s="22">
        <v>0</v>
      </c>
      <c r="E9" s="17" t="s">
        <v>4006</v>
      </c>
      <c r="F9" s="15">
        <v>24</v>
      </c>
      <c r="G9" s="2">
        <v>5.43</v>
      </c>
      <c r="H9" s="3">
        <v>23.24</v>
      </c>
      <c r="I9" s="2">
        <v>2.71</v>
      </c>
      <c r="J9" s="4">
        <v>2.7199999999999998</v>
      </c>
      <c r="K9" s="22">
        <v>1</v>
      </c>
      <c r="L9" s="4">
        <v>2.7199999999999998</v>
      </c>
      <c r="M9" s="2" t="s">
        <v>1746</v>
      </c>
      <c r="N9" s="4" t="s">
        <v>1746</v>
      </c>
      <c r="O9" s="6" t="s">
        <v>1746</v>
      </c>
    </row>
    <row r="10" spans="1:15" x14ac:dyDescent="0.25">
      <c r="A10" s="1">
        <v>9</v>
      </c>
      <c r="B10" s="1" t="s">
        <v>318</v>
      </c>
      <c r="C10" s="10">
        <v>44338</v>
      </c>
      <c r="D10" s="22">
        <v>0</v>
      </c>
      <c r="E10" s="17" t="s">
        <v>4006</v>
      </c>
      <c r="F10" s="15">
        <v>24</v>
      </c>
      <c r="G10" s="2">
        <v>4.9400000000000004</v>
      </c>
      <c r="H10" s="3">
        <v>19.84</v>
      </c>
      <c r="I10" s="2">
        <v>2.7</v>
      </c>
      <c r="J10" s="4">
        <v>2.2400000000000002</v>
      </c>
      <c r="K10" s="22">
        <v>1</v>
      </c>
      <c r="L10" s="4">
        <v>2.2400000000000002</v>
      </c>
      <c r="M10" s="2" t="s">
        <v>1746</v>
      </c>
      <c r="N10" s="4" t="s">
        <v>1746</v>
      </c>
      <c r="O10" s="6" t="s">
        <v>1746</v>
      </c>
    </row>
    <row r="11" spans="1:15" x14ac:dyDescent="0.25">
      <c r="A11" s="1">
        <v>10</v>
      </c>
      <c r="B11" s="1" t="s">
        <v>318</v>
      </c>
      <c r="C11" s="10">
        <v>44339</v>
      </c>
      <c r="D11" s="22">
        <v>0</v>
      </c>
      <c r="E11" s="17" t="s">
        <v>4006</v>
      </c>
      <c r="F11" s="15">
        <v>24</v>
      </c>
      <c r="G11" s="2">
        <v>4.8899999999999997</v>
      </c>
      <c r="H11" s="3">
        <v>15.88</v>
      </c>
      <c r="I11" s="2">
        <v>2.74</v>
      </c>
      <c r="J11" s="4">
        <v>2.1499999999999995</v>
      </c>
      <c r="K11" s="22">
        <v>1</v>
      </c>
      <c r="L11" s="4">
        <v>2.1499999999999995</v>
      </c>
      <c r="M11" s="2" t="s">
        <v>1746</v>
      </c>
      <c r="N11" s="4" t="s">
        <v>1746</v>
      </c>
      <c r="O11" s="6" t="s">
        <v>1746</v>
      </c>
    </row>
    <row r="12" spans="1:15" x14ac:dyDescent="0.25">
      <c r="A12" s="1">
        <v>11</v>
      </c>
      <c r="B12" s="1" t="s">
        <v>318</v>
      </c>
      <c r="C12" s="10">
        <v>44340</v>
      </c>
      <c r="D12" s="22">
        <v>0</v>
      </c>
      <c r="E12" s="17" t="s">
        <v>4006</v>
      </c>
      <c r="F12" s="15">
        <v>24</v>
      </c>
      <c r="G12" s="2">
        <v>4.87</v>
      </c>
      <c r="H12" s="3">
        <v>10.08</v>
      </c>
      <c r="I12" s="2">
        <v>2.75</v>
      </c>
      <c r="J12" s="4">
        <v>2.12</v>
      </c>
      <c r="K12" s="22">
        <v>1</v>
      </c>
      <c r="L12" s="4">
        <v>2.12</v>
      </c>
      <c r="M12" s="2" t="s">
        <v>1746</v>
      </c>
      <c r="N12" s="4" t="s">
        <v>1746</v>
      </c>
      <c r="O12" s="6" t="s">
        <v>1746</v>
      </c>
    </row>
    <row r="13" spans="1:15" x14ac:dyDescent="0.25">
      <c r="A13" s="1">
        <v>12</v>
      </c>
      <c r="B13" s="1" t="s">
        <v>318</v>
      </c>
      <c r="C13" s="10">
        <v>44341</v>
      </c>
      <c r="D13" s="22">
        <v>0</v>
      </c>
      <c r="E13" s="17" t="s">
        <v>4006</v>
      </c>
      <c r="F13" s="15">
        <v>22.34</v>
      </c>
      <c r="G13" s="2">
        <v>4.78</v>
      </c>
      <c r="H13" s="3">
        <v>13.25</v>
      </c>
      <c r="I13" s="2">
        <v>2.65</v>
      </c>
      <c r="J13" s="4">
        <v>2.1300000000000003</v>
      </c>
      <c r="K13" s="22">
        <v>1</v>
      </c>
      <c r="L13" s="4">
        <v>2.1300000000000003</v>
      </c>
      <c r="M13" s="2" t="s">
        <v>1746</v>
      </c>
      <c r="N13" s="4" t="s">
        <v>1746</v>
      </c>
      <c r="O13" s="6" t="s">
        <v>4123</v>
      </c>
    </row>
    <row r="14" spans="1:15" x14ac:dyDescent="0.25">
      <c r="A14" s="1">
        <v>13</v>
      </c>
      <c r="B14" s="1" t="s">
        <v>314</v>
      </c>
      <c r="C14" s="10">
        <v>44342</v>
      </c>
      <c r="D14" s="22">
        <v>0</v>
      </c>
      <c r="E14" s="17" t="s">
        <v>4124</v>
      </c>
      <c r="F14" s="15">
        <v>10.5</v>
      </c>
      <c r="G14" s="2">
        <v>0.71</v>
      </c>
      <c r="H14" s="3">
        <v>28.1</v>
      </c>
      <c r="I14" s="2">
        <v>1.02</v>
      </c>
      <c r="J14" s="4">
        <v>-0.31000000000000005</v>
      </c>
      <c r="K14" s="22">
        <v>1</v>
      </c>
      <c r="L14" s="4">
        <v>-0.31000000000000005</v>
      </c>
      <c r="M14" s="2" t="s">
        <v>1746</v>
      </c>
      <c r="N14" s="4" t="s">
        <v>1746</v>
      </c>
      <c r="O14" s="6" t="s">
        <v>1746</v>
      </c>
    </row>
    <row r="15" spans="1:15" x14ac:dyDescent="0.25">
      <c r="A15" s="1">
        <v>14</v>
      </c>
      <c r="B15" s="1" t="s">
        <v>318</v>
      </c>
      <c r="C15" s="10">
        <v>44342</v>
      </c>
      <c r="D15" s="22">
        <v>0</v>
      </c>
      <c r="E15" s="17" t="s">
        <v>2916</v>
      </c>
      <c r="F15" s="15">
        <v>17</v>
      </c>
      <c r="G15" s="2">
        <v>3.46</v>
      </c>
      <c r="H15" s="3">
        <v>14.88</v>
      </c>
      <c r="I15" s="2">
        <v>1.95</v>
      </c>
      <c r="J15" s="4">
        <v>1.51</v>
      </c>
      <c r="K15" s="22">
        <v>1</v>
      </c>
      <c r="L15" s="4">
        <v>1.51</v>
      </c>
      <c r="M15" s="2" t="s">
        <v>1746</v>
      </c>
      <c r="N15" s="4" t="s">
        <v>1746</v>
      </c>
      <c r="O15" s="6" t="s">
        <v>1746</v>
      </c>
    </row>
    <row r="16" spans="1:15" x14ac:dyDescent="0.25">
      <c r="A16" s="1">
        <v>15</v>
      </c>
      <c r="B16" s="1" t="s">
        <v>314</v>
      </c>
      <c r="C16" s="10">
        <v>44343</v>
      </c>
      <c r="D16" s="22">
        <v>0</v>
      </c>
      <c r="E16" s="17" t="s">
        <v>4006</v>
      </c>
      <c r="F16" s="15">
        <v>24</v>
      </c>
      <c r="G16" s="2">
        <v>2.64</v>
      </c>
      <c r="H16" s="3">
        <v>85.02</v>
      </c>
      <c r="I16" s="2">
        <v>2.04</v>
      </c>
      <c r="J16" s="4">
        <v>0.60000000000000009</v>
      </c>
      <c r="K16" s="22">
        <v>1</v>
      </c>
      <c r="L16" s="4">
        <v>0.60000000000000009</v>
      </c>
      <c r="M16" s="127" t="s">
        <v>1746</v>
      </c>
      <c r="N16" s="147" t="s">
        <v>1746</v>
      </c>
      <c r="O16" s="183" t="s">
        <v>4125</v>
      </c>
    </row>
    <row r="17" spans="1:15" x14ac:dyDescent="0.25">
      <c r="A17" s="1">
        <v>16</v>
      </c>
      <c r="B17" s="1" t="s">
        <v>320</v>
      </c>
      <c r="C17" s="10">
        <v>44343</v>
      </c>
      <c r="D17" s="22">
        <v>0</v>
      </c>
      <c r="E17" s="17" t="s">
        <v>4126</v>
      </c>
      <c r="F17" s="15">
        <v>3</v>
      </c>
      <c r="G17" s="2">
        <v>0.22</v>
      </c>
      <c r="H17" s="3">
        <v>3.73</v>
      </c>
      <c r="I17" s="2">
        <v>0.39</v>
      </c>
      <c r="J17" s="4">
        <v>-0.17</v>
      </c>
      <c r="K17" s="22">
        <v>1</v>
      </c>
      <c r="L17" s="4">
        <v>-0.17</v>
      </c>
      <c r="M17" s="128" t="s">
        <v>1746</v>
      </c>
      <c r="N17" s="148" t="s">
        <v>1746</v>
      </c>
      <c r="O17" s="184"/>
    </row>
    <row r="18" spans="1:15" x14ac:dyDescent="0.25">
      <c r="A18" s="1">
        <v>17</v>
      </c>
      <c r="B18" s="1" t="s">
        <v>314</v>
      </c>
      <c r="C18" s="10">
        <v>44344</v>
      </c>
      <c r="D18" s="22">
        <v>0</v>
      </c>
      <c r="E18" s="17" t="s">
        <v>4006</v>
      </c>
      <c r="F18" s="15">
        <v>22.2</v>
      </c>
      <c r="G18" s="2">
        <v>3.54</v>
      </c>
      <c r="H18" s="3">
        <v>82.89</v>
      </c>
      <c r="I18" s="2">
        <v>2.33</v>
      </c>
      <c r="J18" s="4">
        <v>1.21</v>
      </c>
      <c r="K18" s="22">
        <v>1</v>
      </c>
      <c r="L18" s="4">
        <v>1.21</v>
      </c>
      <c r="M18" s="2" t="s">
        <v>1746</v>
      </c>
      <c r="N18" s="4" t="s">
        <v>1746</v>
      </c>
      <c r="O18" s="6" t="s">
        <v>1746</v>
      </c>
    </row>
    <row r="19" spans="1:15" x14ac:dyDescent="0.25">
      <c r="A19" s="1">
        <v>18</v>
      </c>
      <c r="B19" s="1" t="s">
        <v>314</v>
      </c>
      <c r="C19" s="10">
        <v>44345</v>
      </c>
      <c r="D19" s="22">
        <v>0</v>
      </c>
      <c r="E19" s="17" t="s">
        <v>2716</v>
      </c>
      <c r="F19" s="15">
        <v>12</v>
      </c>
      <c r="G19" s="2">
        <v>1.96</v>
      </c>
      <c r="H19" s="185">
        <v>63.04</v>
      </c>
      <c r="I19" s="2">
        <v>1.22</v>
      </c>
      <c r="J19" s="4">
        <v>0.74</v>
      </c>
      <c r="K19" s="22">
        <v>1</v>
      </c>
      <c r="L19" s="4">
        <v>0.74</v>
      </c>
      <c r="M19" s="2" t="s">
        <v>1746</v>
      </c>
      <c r="N19" s="4" t="s">
        <v>1746</v>
      </c>
      <c r="O19" s="6" t="s">
        <v>1746</v>
      </c>
    </row>
    <row r="20" spans="1:15" x14ac:dyDescent="0.25">
      <c r="A20" s="1">
        <v>19</v>
      </c>
      <c r="B20" s="1" t="s">
        <v>311</v>
      </c>
      <c r="C20" s="10">
        <v>44345</v>
      </c>
      <c r="D20" s="22">
        <v>0</v>
      </c>
      <c r="E20" s="17" t="s">
        <v>4127</v>
      </c>
      <c r="F20" s="15">
        <v>12</v>
      </c>
      <c r="G20" s="2">
        <v>1.86</v>
      </c>
      <c r="H20" s="185"/>
      <c r="I20" s="2">
        <v>1.31</v>
      </c>
      <c r="J20" s="4">
        <v>0.55000000000000004</v>
      </c>
      <c r="K20" s="22">
        <v>1</v>
      </c>
      <c r="L20" s="4">
        <v>0.55000000000000004</v>
      </c>
      <c r="M20" s="2" t="s">
        <v>1746</v>
      </c>
      <c r="N20" s="4" t="s">
        <v>1746</v>
      </c>
      <c r="O20" s="6" t="s">
        <v>1746</v>
      </c>
    </row>
    <row r="21" spans="1:15" x14ac:dyDescent="0.25">
      <c r="A21" s="1">
        <v>20</v>
      </c>
      <c r="B21" s="1" t="s">
        <v>311</v>
      </c>
      <c r="C21" s="10">
        <v>44346</v>
      </c>
      <c r="D21" s="22">
        <v>0</v>
      </c>
      <c r="E21" s="17" t="s">
        <v>4006</v>
      </c>
      <c r="F21" s="15">
        <v>24</v>
      </c>
      <c r="G21" s="2">
        <v>3.42</v>
      </c>
      <c r="H21" s="3">
        <v>32.51</v>
      </c>
      <c r="I21" s="2">
        <v>2.65</v>
      </c>
      <c r="J21" s="4">
        <v>0.77</v>
      </c>
      <c r="K21" s="22">
        <v>1</v>
      </c>
      <c r="L21" s="4">
        <v>0.77</v>
      </c>
      <c r="M21" s="2" t="s">
        <v>1746</v>
      </c>
      <c r="N21" s="4" t="s">
        <v>1746</v>
      </c>
      <c r="O21" s="6" t="s">
        <v>1746</v>
      </c>
    </row>
    <row r="22" spans="1:15" x14ac:dyDescent="0.25">
      <c r="A22" s="1">
        <v>21</v>
      </c>
      <c r="B22" s="1" t="s">
        <v>311</v>
      </c>
      <c r="C22" s="10">
        <v>44347</v>
      </c>
      <c r="D22" s="22">
        <v>0</v>
      </c>
      <c r="E22" s="17" t="s">
        <v>4006</v>
      </c>
      <c r="F22" s="15">
        <v>24</v>
      </c>
      <c r="G22" s="2">
        <v>3.44</v>
      </c>
      <c r="H22" s="3">
        <v>33.14</v>
      </c>
      <c r="I22" s="2">
        <v>2.78</v>
      </c>
      <c r="J22" s="4">
        <v>0.66</v>
      </c>
      <c r="K22" s="22">
        <v>1</v>
      </c>
      <c r="L22" s="4">
        <v>0.66000000000000014</v>
      </c>
      <c r="M22" s="2" t="s">
        <v>1746</v>
      </c>
      <c r="N22" s="4" t="s">
        <v>1746</v>
      </c>
      <c r="O22" s="6" t="s">
        <v>1746</v>
      </c>
    </row>
    <row r="23" spans="1:15" x14ac:dyDescent="0.25">
      <c r="A23" s="1">
        <v>22</v>
      </c>
      <c r="B23" s="1" t="s">
        <v>311</v>
      </c>
      <c r="C23" s="10">
        <v>44348</v>
      </c>
      <c r="D23" s="22">
        <v>0</v>
      </c>
      <c r="E23" s="17" t="s">
        <v>4128</v>
      </c>
      <c r="F23" s="15">
        <v>13.8</v>
      </c>
      <c r="G23" s="2">
        <v>1.7</v>
      </c>
      <c r="H23" s="3">
        <v>19.97</v>
      </c>
      <c r="I23" s="2">
        <v>1.39</v>
      </c>
      <c r="J23" s="4">
        <v>0.31</v>
      </c>
      <c r="K23" s="22">
        <v>1</v>
      </c>
      <c r="L23" s="4">
        <v>0.31000000000000005</v>
      </c>
      <c r="M23" s="2" t="s">
        <v>1746</v>
      </c>
      <c r="N23" s="4" t="s">
        <v>1746</v>
      </c>
      <c r="O23" s="6" t="s">
        <v>1746</v>
      </c>
    </row>
    <row r="24" spans="1:15" x14ac:dyDescent="0.25">
      <c r="A24" s="1">
        <v>23</v>
      </c>
      <c r="B24" s="1" t="s">
        <v>320</v>
      </c>
      <c r="C24" s="10">
        <v>44348</v>
      </c>
      <c r="D24" s="22">
        <v>0</v>
      </c>
      <c r="E24" s="17" t="s">
        <v>4129</v>
      </c>
      <c r="F24" s="15">
        <v>10.199999999999999</v>
      </c>
      <c r="G24" s="2">
        <v>1.98</v>
      </c>
      <c r="H24" s="3">
        <v>24.7</v>
      </c>
      <c r="I24" s="2">
        <v>1.24</v>
      </c>
      <c r="J24" s="4">
        <v>0.74</v>
      </c>
      <c r="K24" s="22">
        <v>1</v>
      </c>
      <c r="L24" s="4">
        <v>0.74</v>
      </c>
      <c r="M24" s="2" t="s">
        <v>1746</v>
      </c>
      <c r="N24" s="4" t="s">
        <v>1746</v>
      </c>
      <c r="O24" s="6" t="s">
        <v>1746</v>
      </c>
    </row>
    <row r="25" spans="1:15" x14ac:dyDescent="0.25">
      <c r="A25" s="1">
        <v>24</v>
      </c>
      <c r="B25" s="1" t="s">
        <v>320</v>
      </c>
      <c r="C25" s="10">
        <v>44349</v>
      </c>
      <c r="D25" s="22">
        <v>0</v>
      </c>
      <c r="E25" s="17" t="s">
        <v>4102</v>
      </c>
      <c r="F25" s="15">
        <v>10.5</v>
      </c>
      <c r="G25" s="2">
        <v>2.34</v>
      </c>
      <c r="H25" s="3">
        <v>18.690000000000001</v>
      </c>
      <c r="I25" s="2">
        <v>1.17</v>
      </c>
      <c r="J25" s="4">
        <v>1.17</v>
      </c>
      <c r="K25" s="22">
        <v>1</v>
      </c>
      <c r="L25" s="4">
        <v>1.17</v>
      </c>
      <c r="M25" s="2" t="s">
        <v>1746</v>
      </c>
      <c r="N25" s="4" t="s">
        <v>1746</v>
      </c>
      <c r="O25" s="6" t="s">
        <v>1746</v>
      </c>
    </row>
    <row r="26" spans="1:15" x14ac:dyDescent="0.25">
      <c r="A26" s="1">
        <v>25</v>
      </c>
      <c r="B26" s="1" t="s">
        <v>314</v>
      </c>
      <c r="C26" s="10">
        <v>44349</v>
      </c>
      <c r="D26" s="22">
        <v>0</v>
      </c>
      <c r="E26" s="17" t="s">
        <v>4009</v>
      </c>
      <c r="F26" s="15">
        <v>13.5</v>
      </c>
      <c r="G26" s="2">
        <v>1.57</v>
      </c>
      <c r="H26" s="3">
        <v>56.39</v>
      </c>
      <c r="I26" s="2">
        <v>1.18</v>
      </c>
      <c r="J26" s="4">
        <v>0.39000000000000012</v>
      </c>
      <c r="K26" s="22">
        <v>1</v>
      </c>
      <c r="L26" s="4">
        <v>0.39000000000000012</v>
      </c>
      <c r="M26" s="2" t="s">
        <v>1746</v>
      </c>
      <c r="N26" s="4" t="s">
        <v>1746</v>
      </c>
      <c r="O26" s="6" t="s">
        <v>1746</v>
      </c>
    </row>
    <row r="27" spans="1:15" x14ac:dyDescent="0.25">
      <c r="A27" s="1">
        <v>26</v>
      </c>
      <c r="B27" s="1" t="s">
        <v>314</v>
      </c>
      <c r="C27" s="10">
        <v>44350</v>
      </c>
      <c r="D27" s="22">
        <v>0</v>
      </c>
      <c r="E27" s="17" t="s">
        <v>4006</v>
      </c>
      <c r="F27" s="15">
        <v>24</v>
      </c>
      <c r="G27" s="2">
        <v>3.53</v>
      </c>
      <c r="H27" s="3">
        <v>89.23</v>
      </c>
      <c r="I27" s="2">
        <v>2.0699999999999998</v>
      </c>
      <c r="J27" s="4">
        <v>1.46</v>
      </c>
      <c r="K27" s="22">
        <v>1</v>
      </c>
      <c r="L27" s="4">
        <v>1.46</v>
      </c>
      <c r="M27" s="2" t="s">
        <v>1746</v>
      </c>
      <c r="N27" s="4" t="s">
        <v>1746</v>
      </c>
      <c r="O27" s="6" t="s">
        <v>1746</v>
      </c>
    </row>
    <row r="28" spans="1:15" x14ac:dyDescent="0.25">
      <c r="A28" s="1">
        <v>27</v>
      </c>
      <c r="B28" s="1" t="s">
        <v>314</v>
      </c>
      <c r="C28" s="10">
        <v>44351</v>
      </c>
      <c r="D28" s="22">
        <v>0</v>
      </c>
      <c r="E28" s="17" t="s">
        <v>4006</v>
      </c>
      <c r="F28" s="15">
        <v>12</v>
      </c>
      <c r="G28" s="2">
        <v>1.52</v>
      </c>
      <c r="H28" s="3">
        <v>41.11</v>
      </c>
      <c r="I28" s="2">
        <v>1.08</v>
      </c>
      <c r="J28" s="4">
        <v>0.43999999999999995</v>
      </c>
      <c r="K28" s="22">
        <v>1</v>
      </c>
      <c r="L28" s="4">
        <v>0.43999999999999995</v>
      </c>
      <c r="M28" s="2" t="s">
        <v>1746</v>
      </c>
      <c r="N28" s="4" t="s">
        <v>1746</v>
      </c>
      <c r="O28" s="6" t="s">
        <v>4130</v>
      </c>
    </row>
    <row r="29" spans="1:15" x14ac:dyDescent="0.25">
      <c r="A29" s="1">
        <v>28</v>
      </c>
      <c r="B29" s="1" t="s">
        <v>314</v>
      </c>
      <c r="C29" s="10">
        <v>44352</v>
      </c>
      <c r="D29" s="22">
        <v>0</v>
      </c>
      <c r="E29" s="17" t="s">
        <v>4006</v>
      </c>
      <c r="F29" s="15">
        <v>24</v>
      </c>
      <c r="G29" s="2">
        <v>4.3499999999999996</v>
      </c>
      <c r="H29" s="3">
        <v>102.43</v>
      </c>
      <c r="I29" s="2">
        <v>2.57</v>
      </c>
      <c r="J29" s="4">
        <v>1.7799999999999998</v>
      </c>
      <c r="K29" s="22">
        <v>1</v>
      </c>
      <c r="L29" s="4">
        <v>1.7799999999999998</v>
      </c>
      <c r="M29" s="2" t="s">
        <v>1746</v>
      </c>
      <c r="N29" s="4" t="s">
        <v>1746</v>
      </c>
      <c r="O29" s="6" t="s">
        <v>1746</v>
      </c>
    </row>
    <row r="30" spans="1:15" x14ac:dyDescent="0.25">
      <c r="A30" s="1">
        <v>29</v>
      </c>
      <c r="B30" s="1" t="s">
        <v>314</v>
      </c>
      <c r="C30" s="10">
        <v>44353</v>
      </c>
      <c r="D30" s="22">
        <v>0</v>
      </c>
      <c r="E30" s="17" t="s">
        <v>4006</v>
      </c>
      <c r="F30" s="15">
        <v>24</v>
      </c>
      <c r="G30" s="2">
        <v>4.5999999999999996</v>
      </c>
      <c r="H30" s="3">
        <v>86.44</v>
      </c>
      <c r="I30" s="2">
        <v>2.6</v>
      </c>
      <c r="J30" s="4">
        <v>1.9999999999999996</v>
      </c>
      <c r="K30" s="22">
        <v>1</v>
      </c>
      <c r="L30" s="4">
        <v>1.9999999999999996</v>
      </c>
      <c r="M30" s="2" t="s">
        <v>1746</v>
      </c>
      <c r="N30" s="4" t="s">
        <v>1746</v>
      </c>
      <c r="O30" s="6" t="s">
        <v>1746</v>
      </c>
    </row>
    <row r="31" spans="1:15" x14ac:dyDescent="0.25">
      <c r="A31" s="1">
        <v>30</v>
      </c>
      <c r="B31" s="1" t="s">
        <v>314</v>
      </c>
      <c r="C31" s="10">
        <v>44354</v>
      </c>
      <c r="D31" s="22">
        <v>0</v>
      </c>
      <c r="E31" s="17" t="s">
        <v>4006</v>
      </c>
      <c r="F31" s="15">
        <v>5.7</v>
      </c>
      <c r="G31" s="2">
        <v>2.86</v>
      </c>
      <c r="H31" s="3">
        <v>67.150000000000006</v>
      </c>
      <c r="I31" s="2">
        <v>1.74</v>
      </c>
      <c r="J31" s="4">
        <v>1.1199999999999999</v>
      </c>
      <c r="K31" s="22">
        <v>1</v>
      </c>
      <c r="L31" s="4">
        <v>1.1199999999999999</v>
      </c>
      <c r="M31" s="2" t="s">
        <v>1746</v>
      </c>
      <c r="N31" s="4" t="s">
        <v>1746</v>
      </c>
      <c r="O31" s="6" t="s">
        <v>4131</v>
      </c>
    </row>
    <row r="32" spans="1:15" x14ac:dyDescent="0.25">
      <c r="A32" s="1">
        <v>31</v>
      </c>
      <c r="B32" s="1" t="s">
        <v>320</v>
      </c>
      <c r="C32" s="10">
        <v>44354</v>
      </c>
      <c r="D32" s="22">
        <v>0</v>
      </c>
      <c r="E32" s="17" t="s">
        <v>4132</v>
      </c>
      <c r="F32" s="15">
        <v>18.3</v>
      </c>
      <c r="G32" s="2">
        <v>1.1599999999999999</v>
      </c>
      <c r="H32" s="3">
        <v>12.73</v>
      </c>
      <c r="I32" s="2">
        <v>0.7</v>
      </c>
      <c r="J32" s="4">
        <v>0.45999999999999996</v>
      </c>
      <c r="K32" s="22">
        <v>1</v>
      </c>
      <c r="L32" s="4">
        <v>0.45999999999999996</v>
      </c>
      <c r="M32" s="2" t="s">
        <v>1746</v>
      </c>
      <c r="N32" s="4" t="s">
        <v>1746</v>
      </c>
      <c r="O32" s="6" t="s">
        <v>1746</v>
      </c>
    </row>
    <row r="33" spans="1:15" x14ac:dyDescent="0.25">
      <c r="A33" s="1">
        <v>32</v>
      </c>
      <c r="B33" s="1" t="s">
        <v>314</v>
      </c>
      <c r="C33" s="10">
        <v>44355</v>
      </c>
      <c r="D33" s="22">
        <v>0</v>
      </c>
      <c r="E33" s="17" t="s">
        <v>4006</v>
      </c>
      <c r="F33" s="15">
        <v>24</v>
      </c>
      <c r="G33" s="2">
        <v>4.42</v>
      </c>
      <c r="H33" s="3">
        <v>90.45</v>
      </c>
      <c r="I33" s="2">
        <v>2.61</v>
      </c>
      <c r="J33" s="4">
        <v>1.81</v>
      </c>
      <c r="K33" s="22">
        <v>1</v>
      </c>
      <c r="L33" s="4">
        <v>1.81</v>
      </c>
      <c r="M33" s="2" t="s">
        <v>1746</v>
      </c>
      <c r="N33" s="4" t="s">
        <v>1746</v>
      </c>
      <c r="O33" s="6" t="s">
        <v>1746</v>
      </c>
    </row>
    <row r="34" spans="1:15" x14ac:dyDescent="0.25">
      <c r="A34" s="1">
        <v>33</v>
      </c>
      <c r="B34" s="1" t="s">
        <v>314</v>
      </c>
      <c r="C34" s="10">
        <v>44356</v>
      </c>
      <c r="D34" s="22">
        <v>0</v>
      </c>
      <c r="E34" s="17" t="s">
        <v>4006</v>
      </c>
      <c r="F34" s="15">
        <v>24</v>
      </c>
      <c r="G34" s="2">
        <v>4.59</v>
      </c>
      <c r="H34" s="3">
        <v>83.55</v>
      </c>
      <c r="I34" s="2">
        <v>2.66</v>
      </c>
      <c r="J34" s="4">
        <v>1.9299999999999997</v>
      </c>
      <c r="K34" s="22">
        <v>1</v>
      </c>
      <c r="L34" s="4">
        <v>1.9299999999999997</v>
      </c>
      <c r="M34" s="2" t="s">
        <v>1746</v>
      </c>
      <c r="N34" s="4" t="s">
        <v>1746</v>
      </c>
      <c r="O34" s="6" t="s">
        <v>1746</v>
      </c>
    </row>
    <row r="35" spans="1:15" x14ac:dyDescent="0.25">
      <c r="A35" s="1">
        <v>34</v>
      </c>
      <c r="B35" s="1" t="s">
        <v>314</v>
      </c>
      <c r="C35" s="10">
        <v>44357</v>
      </c>
      <c r="D35" s="22">
        <v>0</v>
      </c>
      <c r="E35" s="17" t="s">
        <v>4006</v>
      </c>
      <c r="F35" s="15">
        <v>18</v>
      </c>
      <c r="G35" s="2">
        <v>2.74</v>
      </c>
      <c r="H35" s="3">
        <v>63.89</v>
      </c>
      <c r="I35" s="2">
        <v>1.86</v>
      </c>
      <c r="J35" s="4">
        <v>0.88000000000000012</v>
      </c>
      <c r="K35" s="22">
        <v>1</v>
      </c>
      <c r="L35" s="4">
        <v>0.88000000000000012</v>
      </c>
      <c r="M35" s="2" t="s">
        <v>1746</v>
      </c>
      <c r="N35" s="4" t="s">
        <v>1746</v>
      </c>
      <c r="O35" s="6" t="s">
        <v>4133</v>
      </c>
    </row>
    <row r="36" spans="1:15" x14ac:dyDescent="0.25">
      <c r="A36" s="1">
        <v>35</v>
      </c>
      <c r="B36" s="1" t="s">
        <v>320</v>
      </c>
      <c r="C36" s="10">
        <v>44357</v>
      </c>
      <c r="D36" s="22">
        <v>0</v>
      </c>
      <c r="E36" s="17" t="s">
        <v>1023</v>
      </c>
      <c r="F36" s="15">
        <v>6</v>
      </c>
      <c r="G36" s="2">
        <v>1.01</v>
      </c>
      <c r="H36" s="3">
        <v>11.17</v>
      </c>
      <c r="I36" s="2">
        <v>0.81</v>
      </c>
      <c r="J36" s="4">
        <v>0.19999999999999996</v>
      </c>
      <c r="K36" s="22">
        <v>1</v>
      </c>
      <c r="L36" s="4">
        <v>0.19999999999999996</v>
      </c>
      <c r="M36" s="2" t="s">
        <v>1746</v>
      </c>
      <c r="N36" s="4" t="s">
        <v>1746</v>
      </c>
      <c r="O36" s="6" t="s">
        <v>1746</v>
      </c>
    </row>
    <row r="37" spans="1:15" x14ac:dyDescent="0.25">
      <c r="A37" s="1">
        <v>36</v>
      </c>
      <c r="B37" s="1" t="s">
        <v>314</v>
      </c>
      <c r="C37" s="10">
        <v>44358</v>
      </c>
      <c r="D37" s="22">
        <v>0</v>
      </c>
      <c r="E37" s="17" t="s">
        <v>4006</v>
      </c>
      <c r="F37" s="15">
        <v>24</v>
      </c>
      <c r="G37" s="2">
        <v>4.2699999999999996</v>
      </c>
      <c r="H37" s="3">
        <v>90.59</v>
      </c>
      <c r="I37" s="2">
        <v>2.57</v>
      </c>
      <c r="J37" s="4">
        <v>1.6999999999999997</v>
      </c>
      <c r="K37" s="22">
        <v>1</v>
      </c>
      <c r="L37" s="4">
        <v>1.6999999999999997</v>
      </c>
      <c r="M37" s="2" t="s">
        <v>1746</v>
      </c>
      <c r="N37" s="4" t="s">
        <v>1746</v>
      </c>
      <c r="O37" s="6" t="s">
        <v>1746</v>
      </c>
    </row>
    <row r="38" spans="1:15" x14ac:dyDescent="0.25">
      <c r="A38" s="1">
        <v>37</v>
      </c>
      <c r="B38" s="1" t="s">
        <v>314</v>
      </c>
      <c r="C38" s="10">
        <v>44359</v>
      </c>
      <c r="D38" s="22">
        <v>0</v>
      </c>
      <c r="E38" s="17" t="s">
        <v>4006</v>
      </c>
      <c r="F38" s="15">
        <v>24</v>
      </c>
      <c r="G38" s="2">
        <v>4.54</v>
      </c>
      <c r="H38" s="3">
        <v>89.51</v>
      </c>
      <c r="I38" s="2">
        <v>2.57</v>
      </c>
      <c r="J38" s="4">
        <v>1.9700000000000002</v>
      </c>
      <c r="K38" s="22">
        <v>1</v>
      </c>
      <c r="L38" s="4">
        <v>1.9700000000000002</v>
      </c>
      <c r="M38" s="2" t="s">
        <v>1746</v>
      </c>
      <c r="N38" s="4" t="s">
        <v>1746</v>
      </c>
      <c r="O38" s="6" t="s">
        <v>1746</v>
      </c>
    </row>
    <row r="39" spans="1:15" x14ac:dyDescent="0.25">
      <c r="A39" s="1">
        <v>38</v>
      </c>
      <c r="B39" s="1" t="s">
        <v>314</v>
      </c>
      <c r="C39" s="10">
        <v>44360</v>
      </c>
      <c r="D39" s="22">
        <v>0</v>
      </c>
      <c r="E39" s="17" t="s">
        <v>4006</v>
      </c>
      <c r="F39" s="15">
        <v>24</v>
      </c>
      <c r="G39" s="2">
        <v>4.57</v>
      </c>
      <c r="H39" s="3">
        <v>74.400000000000006</v>
      </c>
      <c r="I39" s="2">
        <v>2.57</v>
      </c>
      <c r="J39" s="4">
        <v>2.0000000000000004</v>
      </c>
      <c r="K39" s="22">
        <v>1</v>
      </c>
      <c r="L39" s="4">
        <v>2.0000000000000004</v>
      </c>
      <c r="M39" s="2" t="s">
        <v>1746</v>
      </c>
      <c r="N39" s="4" t="s">
        <v>1746</v>
      </c>
      <c r="O39" s="6" t="s">
        <v>1746</v>
      </c>
    </row>
    <row r="40" spans="1:15" x14ac:dyDescent="0.25">
      <c r="A40" s="1">
        <v>39</v>
      </c>
      <c r="B40" s="1" t="s">
        <v>314</v>
      </c>
      <c r="C40" s="10">
        <v>44361</v>
      </c>
      <c r="D40" s="22">
        <v>0</v>
      </c>
      <c r="E40" s="17" t="s">
        <v>4006</v>
      </c>
      <c r="F40" s="15">
        <v>24</v>
      </c>
      <c r="G40" s="2">
        <v>4.5199999999999996</v>
      </c>
      <c r="H40" s="3">
        <v>79.489999999999995</v>
      </c>
      <c r="I40" s="2">
        <v>2.58</v>
      </c>
      <c r="J40" s="4">
        <v>1.9399999999999995</v>
      </c>
      <c r="K40" s="22">
        <v>1</v>
      </c>
      <c r="L40" s="4">
        <v>1.9399999999999995</v>
      </c>
      <c r="M40" s="2" t="s">
        <v>1746</v>
      </c>
      <c r="N40" s="4" t="s">
        <v>1746</v>
      </c>
      <c r="O40" s="6" t="s">
        <v>1746</v>
      </c>
    </row>
    <row r="41" spans="1:15" x14ac:dyDescent="0.25">
      <c r="A41" s="1">
        <v>40</v>
      </c>
      <c r="B41" s="1" t="s">
        <v>314</v>
      </c>
      <c r="C41" s="10">
        <v>44362</v>
      </c>
      <c r="D41" s="22">
        <v>0</v>
      </c>
      <c r="E41" s="17" t="s">
        <v>4006</v>
      </c>
      <c r="F41" s="15">
        <v>24</v>
      </c>
      <c r="G41" s="2">
        <v>4.49</v>
      </c>
      <c r="H41" s="3">
        <v>78.34</v>
      </c>
      <c r="I41" s="2">
        <v>2.58</v>
      </c>
      <c r="J41" s="4">
        <v>1.9100000000000001</v>
      </c>
      <c r="K41" s="22">
        <v>1</v>
      </c>
      <c r="L41" s="4">
        <v>1.9100000000000001</v>
      </c>
      <c r="M41" s="2" t="s">
        <v>1746</v>
      </c>
      <c r="N41" s="4" t="s">
        <v>1746</v>
      </c>
      <c r="O41" s="6" t="s">
        <v>1746</v>
      </c>
    </row>
    <row r="42" spans="1:15" x14ac:dyDescent="0.25">
      <c r="A42" s="1">
        <v>41</v>
      </c>
      <c r="B42" s="1" t="s">
        <v>314</v>
      </c>
      <c r="C42" s="10">
        <v>44363</v>
      </c>
      <c r="D42" s="22">
        <v>0</v>
      </c>
      <c r="E42" s="17" t="s">
        <v>4006</v>
      </c>
      <c r="F42" s="15">
        <v>24</v>
      </c>
      <c r="G42" s="2">
        <v>4.51</v>
      </c>
      <c r="H42" s="3">
        <v>79.03</v>
      </c>
      <c r="I42" s="2">
        <v>2.58</v>
      </c>
      <c r="J42" s="4">
        <v>1.9299999999999997</v>
      </c>
      <c r="K42" s="22">
        <v>1</v>
      </c>
      <c r="L42" s="4">
        <v>1.9299999999999997</v>
      </c>
      <c r="M42" s="2" t="s">
        <v>1746</v>
      </c>
      <c r="N42" s="4" t="s">
        <v>1746</v>
      </c>
      <c r="O42" s="6" t="s">
        <v>1746</v>
      </c>
    </row>
    <row r="43" spans="1:15" x14ac:dyDescent="0.25">
      <c r="A43" s="1">
        <v>42</v>
      </c>
      <c r="B43" s="1" t="s">
        <v>314</v>
      </c>
      <c r="C43" s="10">
        <v>44364</v>
      </c>
      <c r="D43" s="22">
        <v>0</v>
      </c>
      <c r="E43" s="17" t="s">
        <v>4006</v>
      </c>
      <c r="F43" s="15">
        <v>24</v>
      </c>
      <c r="G43" s="2">
        <v>4.5</v>
      </c>
      <c r="H43" s="3">
        <v>77.650000000000006</v>
      </c>
      <c r="I43" s="2">
        <v>2.65</v>
      </c>
      <c r="J43" s="4">
        <v>1.85</v>
      </c>
      <c r="K43" s="22">
        <v>1</v>
      </c>
      <c r="L43" s="4">
        <v>1.85</v>
      </c>
      <c r="M43" s="2" t="s">
        <v>1746</v>
      </c>
      <c r="N43" s="4" t="s">
        <v>1746</v>
      </c>
      <c r="O43" s="6" t="s">
        <v>1746</v>
      </c>
    </row>
    <row r="44" spans="1:15" x14ac:dyDescent="0.25">
      <c r="A44" s="1">
        <v>43</v>
      </c>
      <c r="B44" s="1" t="s">
        <v>314</v>
      </c>
      <c r="C44" s="10">
        <v>44365</v>
      </c>
      <c r="D44" s="22">
        <v>0</v>
      </c>
      <c r="E44" s="17" t="s">
        <v>4006</v>
      </c>
      <c r="F44" s="15">
        <v>24</v>
      </c>
      <c r="G44" s="2">
        <v>4.53</v>
      </c>
      <c r="H44" s="3">
        <v>77.27</v>
      </c>
      <c r="I44" s="2">
        <v>2.65</v>
      </c>
      <c r="J44" s="4">
        <v>1.8800000000000003</v>
      </c>
      <c r="K44" s="22">
        <v>1</v>
      </c>
      <c r="L44" s="4">
        <v>1.8800000000000003</v>
      </c>
      <c r="M44" s="2" t="s">
        <v>1746</v>
      </c>
      <c r="N44" s="4" t="s">
        <v>1746</v>
      </c>
      <c r="O44" s="6" t="s">
        <v>1746</v>
      </c>
    </row>
    <row r="45" spans="1:15" x14ac:dyDescent="0.25">
      <c r="A45" s="1">
        <v>44</v>
      </c>
      <c r="B45" s="1" t="s">
        <v>314</v>
      </c>
      <c r="C45" s="10">
        <v>44366</v>
      </c>
      <c r="D45" s="22">
        <v>0</v>
      </c>
      <c r="E45" s="17" t="s">
        <v>4006</v>
      </c>
      <c r="F45" s="15">
        <v>24</v>
      </c>
      <c r="G45" s="2">
        <v>4.17</v>
      </c>
      <c r="H45" s="3">
        <v>72.319999999999993</v>
      </c>
      <c r="I45" s="2">
        <v>2.61</v>
      </c>
      <c r="J45" s="4">
        <v>1.56</v>
      </c>
      <c r="K45" s="22">
        <v>1</v>
      </c>
      <c r="L45" s="4">
        <v>1.56</v>
      </c>
      <c r="M45" s="2" t="s">
        <v>1746</v>
      </c>
      <c r="N45" s="4" t="s">
        <v>1746</v>
      </c>
      <c r="O45" s="6" t="s">
        <v>1746</v>
      </c>
    </row>
    <row r="46" spans="1:15" x14ac:dyDescent="0.25">
      <c r="A46" s="1">
        <v>45</v>
      </c>
      <c r="B46" s="1" t="s">
        <v>314</v>
      </c>
      <c r="C46" s="10">
        <v>44367</v>
      </c>
      <c r="D46" s="22">
        <v>0</v>
      </c>
      <c r="E46" s="17" t="s">
        <v>4006</v>
      </c>
      <c r="F46" s="15">
        <v>24</v>
      </c>
      <c r="G46" s="2">
        <v>4.41</v>
      </c>
      <c r="H46" s="3">
        <v>75.790000000000006</v>
      </c>
      <c r="I46" s="2">
        <v>2.59</v>
      </c>
      <c r="J46" s="4">
        <v>1.8200000000000003</v>
      </c>
      <c r="K46" s="22">
        <v>1</v>
      </c>
      <c r="L46" s="4">
        <v>1.8200000000000003</v>
      </c>
      <c r="M46" s="2" t="s">
        <v>1746</v>
      </c>
      <c r="N46" s="4" t="s">
        <v>1746</v>
      </c>
      <c r="O46" s="6" t="s">
        <v>1746</v>
      </c>
    </row>
    <row r="47" spans="1:15" x14ac:dyDescent="0.25">
      <c r="A47" s="1">
        <v>46</v>
      </c>
      <c r="B47" s="1" t="s">
        <v>314</v>
      </c>
      <c r="C47" s="10">
        <v>44368</v>
      </c>
      <c r="D47" s="22">
        <v>0</v>
      </c>
      <c r="E47" s="17" t="s">
        <v>4006</v>
      </c>
      <c r="F47" s="15">
        <v>24</v>
      </c>
      <c r="G47" s="2">
        <v>4.47</v>
      </c>
      <c r="H47" s="3">
        <v>75.75</v>
      </c>
      <c r="I47" s="2">
        <v>2.59</v>
      </c>
      <c r="J47" s="4">
        <v>1.88</v>
      </c>
      <c r="K47" s="22">
        <v>1</v>
      </c>
      <c r="L47" s="4">
        <v>1.88</v>
      </c>
      <c r="M47" s="2" t="s">
        <v>1746</v>
      </c>
      <c r="N47" s="4" t="s">
        <v>1746</v>
      </c>
      <c r="O47" s="6" t="s">
        <v>1746</v>
      </c>
    </row>
    <row r="48" spans="1:15" x14ac:dyDescent="0.25">
      <c r="A48" s="1">
        <v>47</v>
      </c>
      <c r="B48" s="1" t="s">
        <v>314</v>
      </c>
      <c r="C48" s="10">
        <v>44369</v>
      </c>
      <c r="D48" s="22">
        <v>0</v>
      </c>
      <c r="E48" s="17" t="s">
        <v>4006</v>
      </c>
      <c r="F48" s="15">
        <v>24</v>
      </c>
      <c r="G48" s="2">
        <v>4.13</v>
      </c>
      <c r="H48" s="3">
        <v>71</v>
      </c>
      <c r="I48" s="2">
        <v>2.52</v>
      </c>
      <c r="J48" s="4">
        <v>1.6099999999999999</v>
      </c>
      <c r="K48" s="22">
        <v>1</v>
      </c>
      <c r="L48" s="4">
        <v>1.6099999999999999</v>
      </c>
      <c r="M48" s="2" t="s">
        <v>1746</v>
      </c>
      <c r="N48" s="4" t="s">
        <v>1746</v>
      </c>
      <c r="O48" s="6" t="s">
        <v>1746</v>
      </c>
    </row>
    <row r="49" spans="1:15" x14ac:dyDescent="0.25">
      <c r="A49" s="1">
        <v>48</v>
      </c>
      <c r="B49" s="1" t="s">
        <v>314</v>
      </c>
      <c r="C49" s="10">
        <v>44370</v>
      </c>
      <c r="D49" s="22">
        <v>0</v>
      </c>
      <c r="E49" s="17" t="s">
        <v>4006</v>
      </c>
      <c r="F49" s="15">
        <v>24</v>
      </c>
      <c r="G49" s="2">
        <v>4.4000000000000004</v>
      </c>
      <c r="H49" s="3">
        <v>75.14</v>
      </c>
      <c r="I49" s="2">
        <v>2.57</v>
      </c>
      <c r="J49" s="4">
        <v>1.8300000000000005</v>
      </c>
      <c r="K49" s="22">
        <v>1</v>
      </c>
      <c r="L49" s="4">
        <v>1.8300000000000005</v>
      </c>
      <c r="M49" s="2" t="s">
        <v>1746</v>
      </c>
      <c r="N49" s="4" t="s">
        <v>1746</v>
      </c>
      <c r="O49" s="6" t="s">
        <v>1746</v>
      </c>
    </row>
    <row r="50" spans="1:15" x14ac:dyDescent="0.25">
      <c r="A50" s="1">
        <v>49</v>
      </c>
      <c r="B50" s="1" t="s">
        <v>314</v>
      </c>
      <c r="C50" s="10">
        <v>44371</v>
      </c>
      <c r="D50" s="22">
        <v>0</v>
      </c>
      <c r="E50" s="17" t="s">
        <v>4006</v>
      </c>
      <c r="F50" s="15">
        <v>24</v>
      </c>
      <c r="G50" s="2">
        <v>4.41</v>
      </c>
      <c r="H50" s="3">
        <v>75.08</v>
      </c>
      <c r="I50" s="2">
        <v>2.61</v>
      </c>
      <c r="J50" s="4">
        <v>1.8000000000000003</v>
      </c>
      <c r="K50" s="22">
        <v>1</v>
      </c>
      <c r="L50" s="4">
        <v>1.8000000000000003</v>
      </c>
      <c r="M50" s="2" t="s">
        <v>1746</v>
      </c>
      <c r="N50" s="4" t="s">
        <v>1746</v>
      </c>
      <c r="O50" s="6" t="s">
        <v>1746</v>
      </c>
    </row>
    <row r="51" spans="1:15" ht="49.5" x14ac:dyDescent="0.25">
      <c r="A51" s="1">
        <v>50</v>
      </c>
      <c r="B51" s="1" t="s">
        <v>314</v>
      </c>
      <c r="C51" s="10">
        <v>44372</v>
      </c>
      <c r="D51" s="22">
        <v>0</v>
      </c>
      <c r="E51" s="18" t="s">
        <v>4312</v>
      </c>
      <c r="F51" s="15">
        <v>21</v>
      </c>
      <c r="G51" s="2">
        <v>3.17</v>
      </c>
      <c r="H51" s="3">
        <v>63.58</v>
      </c>
      <c r="I51" s="2">
        <v>2.31</v>
      </c>
      <c r="J51" s="4">
        <v>0.85999999999999988</v>
      </c>
      <c r="K51" s="22">
        <v>1</v>
      </c>
      <c r="L51" s="4">
        <v>0.85999999999999988</v>
      </c>
      <c r="M51" s="2" t="s">
        <v>1746</v>
      </c>
      <c r="N51" s="4" t="s">
        <v>1746</v>
      </c>
      <c r="O51" s="6" t="s">
        <v>1746</v>
      </c>
    </row>
    <row r="52" spans="1:15" x14ac:dyDescent="0.25">
      <c r="A52" s="1">
        <v>51</v>
      </c>
      <c r="B52" s="1" t="s">
        <v>320</v>
      </c>
      <c r="C52" s="10">
        <v>44372</v>
      </c>
      <c r="D52" s="22">
        <v>0</v>
      </c>
      <c r="E52" s="17" t="s">
        <v>4134</v>
      </c>
      <c r="F52" s="15">
        <v>3</v>
      </c>
      <c r="G52" s="2">
        <v>1.8</v>
      </c>
      <c r="H52" s="3">
        <v>3.43</v>
      </c>
      <c r="I52" s="2">
        <v>0.37</v>
      </c>
      <c r="J52" s="4">
        <v>1.4300000000000002</v>
      </c>
      <c r="K52" s="22">
        <v>1</v>
      </c>
      <c r="L52" s="4">
        <v>1.4300000000000002</v>
      </c>
      <c r="M52" s="2" t="s">
        <v>1746</v>
      </c>
      <c r="N52" s="4" t="s">
        <v>1746</v>
      </c>
      <c r="O52" s="6" t="s">
        <v>1746</v>
      </c>
    </row>
    <row r="53" spans="1:15" x14ac:dyDescent="0.25">
      <c r="A53" s="1">
        <v>52</v>
      </c>
      <c r="B53" s="1" t="s">
        <v>314</v>
      </c>
      <c r="C53" s="10">
        <v>44373</v>
      </c>
      <c r="D53" s="22">
        <v>0</v>
      </c>
      <c r="E53" s="17" t="s">
        <v>2770</v>
      </c>
      <c r="F53" s="15">
        <v>9</v>
      </c>
      <c r="G53" s="2">
        <v>1.66</v>
      </c>
      <c r="H53" s="3">
        <v>32.43</v>
      </c>
      <c r="I53" s="2">
        <v>0.97</v>
      </c>
      <c r="J53" s="4">
        <v>0.69</v>
      </c>
      <c r="K53" s="22">
        <v>1</v>
      </c>
      <c r="L53" s="4">
        <v>0.69</v>
      </c>
      <c r="M53" s="2" t="s">
        <v>1746</v>
      </c>
      <c r="N53" s="4" t="s">
        <v>1746</v>
      </c>
      <c r="O53" s="6" t="s">
        <v>1746</v>
      </c>
    </row>
    <row r="54" spans="1:15" x14ac:dyDescent="0.25">
      <c r="A54" s="1">
        <v>53</v>
      </c>
      <c r="B54" s="1" t="s">
        <v>320</v>
      </c>
      <c r="C54" s="10">
        <v>44380</v>
      </c>
      <c r="D54" s="22">
        <v>0</v>
      </c>
      <c r="E54" s="17" t="s">
        <v>4135</v>
      </c>
      <c r="F54" s="15">
        <v>5.5</v>
      </c>
      <c r="G54" s="2">
        <v>1.05</v>
      </c>
      <c r="H54" s="3">
        <v>18.899999999999999</v>
      </c>
      <c r="I54" s="2">
        <v>0.65</v>
      </c>
      <c r="J54" s="4">
        <v>0.4</v>
      </c>
      <c r="K54" s="22">
        <v>1</v>
      </c>
      <c r="L54" s="4">
        <v>0.4</v>
      </c>
      <c r="M54" s="2" t="s">
        <v>1746</v>
      </c>
      <c r="N54" s="4" t="s">
        <v>1746</v>
      </c>
      <c r="O54" s="6" t="s">
        <v>1746</v>
      </c>
    </row>
    <row r="55" spans="1:15" x14ac:dyDescent="0.25">
      <c r="A55" s="1">
        <v>54</v>
      </c>
      <c r="B55" s="1" t="s">
        <v>314</v>
      </c>
      <c r="C55" s="10">
        <v>44380</v>
      </c>
      <c r="D55" s="22">
        <v>0</v>
      </c>
      <c r="E55" s="17" t="s">
        <v>4079</v>
      </c>
      <c r="F55" s="15">
        <v>7.5</v>
      </c>
      <c r="G55" s="2">
        <v>1.72</v>
      </c>
      <c r="H55" s="3">
        <v>34.01</v>
      </c>
      <c r="I55" s="2">
        <v>0.85</v>
      </c>
      <c r="J55" s="4">
        <v>0.87</v>
      </c>
      <c r="K55" s="22">
        <v>1</v>
      </c>
      <c r="L55" s="4">
        <v>0.87</v>
      </c>
      <c r="M55" s="2" t="s">
        <v>1746</v>
      </c>
      <c r="N55" s="4" t="s">
        <v>1746</v>
      </c>
      <c r="O55" s="6" t="s">
        <v>1746</v>
      </c>
    </row>
    <row r="56" spans="1:15" ht="33" x14ac:dyDescent="0.25">
      <c r="A56" s="1">
        <v>55</v>
      </c>
      <c r="B56" s="1" t="s">
        <v>314</v>
      </c>
      <c r="C56" s="10">
        <v>44381</v>
      </c>
      <c r="D56" s="22">
        <v>0</v>
      </c>
      <c r="E56" s="18" t="s">
        <v>4313</v>
      </c>
      <c r="F56" s="15">
        <v>18.3</v>
      </c>
      <c r="G56" s="2">
        <v>3.39</v>
      </c>
      <c r="H56" s="3">
        <v>92.59</v>
      </c>
      <c r="I56" s="2">
        <v>2.08</v>
      </c>
      <c r="J56" s="4">
        <v>1.31</v>
      </c>
      <c r="K56" s="22">
        <v>1</v>
      </c>
      <c r="L56" s="4">
        <v>1.31</v>
      </c>
      <c r="M56" s="2" t="s">
        <v>1746</v>
      </c>
      <c r="N56" s="4" t="s">
        <v>1746</v>
      </c>
      <c r="O56" s="6" t="s">
        <v>1746</v>
      </c>
    </row>
    <row r="57" spans="1:15" x14ac:dyDescent="0.25">
      <c r="A57" s="1">
        <v>56</v>
      </c>
      <c r="B57" s="1" t="s">
        <v>320</v>
      </c>
      <c r="C57" s="10">
        <v>44381</v>
      </c>
      <c r="D57" s="22">
        <v>0</v>
      </c>
      <c r="E57" s="17" t="s">
        <v>4136</v>
      </c>
      <c r="F57" s="15">
        <v>3.7</v>
      </c>
      <c r="G57" s="2">
        <v>1.37</v>
      </c>
      <c r="H57" s="3">
        <v>7.14</v>
      </c>
      <c r="I57" s="2">
        <v>0.47</v>
      </c>
      <c r="J57" s="4">
        <v>0.90000000000000013</v>
      </c>
      <c r="K57" s="22">
        <v>1</v>
      </c>
      <c r="L57" s="4">
        <v>0.90000000000000013</v>
      </c>
      <c r="M57" s="2" t="s">
        <v>1746</v>
      </c>
      <c r="N57" s="4" t="s">
        <v>1746</v>
      </c>
      <c r="O57" s="6" t="s">
        <v>1746</v>
      </c>
    </row>
    <row r="58" spans="1:15" x14ac:dyDescent="0.25">
      <c r="A58" s="1">
        <v>57</v>
      </c>
      <c r="B58" s="1" t="s">
        <v>314</v>
      </c>
      <c r="C58" s="10">
        <v>44382</v>
      </c>
      <c r="D58" s="22">
        <v>0</v>
      </c>
      <c r="E58" s="17" t="s">
        <v>4006</v>
      </c>
      <c r="F58" s="15">
        <v>24</v>
      </c>
      <c r="G58" s="2">
        <v>3.73</v>
      </c>
      <c r="H58" s="3">
        <v>105.78</v>
      </c>
      <c r="I58" s="2">
        <v>2.66</v>
      </c>
      <c r="J58" s="4">
        <v>1.0699999999999998</v>
      </c>
      <c r="K58" s="22">
        <v>1</v>
      </c>
      <c r="L58" s="4">
        <v>1.0699999999999998</v>
      </c>
      <c r="M58" s="2" t="s">
        <v>1746</v>
      </c>
      <c r="N58" s="4" t="s">
        <v>1746</v>
      </c>
      <c r="O58" s="6" t="s">
        <v>1746</v>
      </c>
    </row>
    <row r="59" spans="1:15" x14ac:dyDescent="0.25">
      <c r="A59" s="1">
        <v>58</v>
      </c>
      <c r="B59" s="1" t="s">
        <v>314</v>
      </c>
      <c r="C59" s="10">
        <v>44383</v>
      </c>
      <c r="D59" s="22">
        <v>0</v>
      </c>
      <c r="E59" s="17" t="s">
        <v>4137</v>
      </c>
      <c r="F59" s="15">
        <v>20.3</v>
      </c>
      <c r="G59" s="2">
        <v>3.53</v>
      </c>
      <c r="H59" s="3">
        <v>83.94</v>
      </c>
      <c r="I59" s="2">
        <v>2.23</v>
      </c>
      <c r="J59" s="4">
        <v>1.2999999999999998</v>
      </c>
      <c r="K59" s="22">
        <v>1</v>
      </c>
      <c r="L59" s="4">
        <v>1.2999999999999998</v>
      </c>
      <c r="M59" s="2" t="s">
        <v>1746</v>
      </c>
      <c r="N59" s="4" t="s">
        <v>1746</v>
      </c>
      <c r="O59" s="6" t="s">
        <v>1746</v>
      </c>
    </row>
    <row r="60" spans="1:15" x14ac:dyDescent="0.25">
      <c r="A60" s="1">
        <v>59</v>
      </c>
      <c r="B60" s="1" t="s">
        <v>320</v>
      </c>
      <c r="C60" s="10">
        <v>44383</v>
      </c>
      <c r="D60" s="22">
        <v>0</v>
      </c>
      <c r="E60" s="17" t="s">
        <v>4138</v>
      </c>
      <c r="F60" s="15">
        <v>3.7</v>
      </c>
      <c r="G60" s="2">
        <v>0.56000000000000005</v>
      </c>
      <c r="H60" s="3">
        <v>3.19</v>
      </c>
      <c r="I60" s="2">
        <v>0.51</v>
      </c>
      <c r="J60" s="4">
        <v>5.0000000000000044E-2</v>
      </c>
      <c r="K60" s="22">
        <v>1</v>
      </c>
      <c r="L60" s="4">
        <v>5.0000000000000044E-2</v>
      </c>
      <c r="M60" s="2" t="s">
        <v>1746</v>
      </c>
      <c r="N60" s="4" t="s">
        <v>1746</v>
      </c>
      <c r="O60" s="6" t="s">
        <v>1746</v>
      </c>
    </row>
    <row r="61" spans="1:15" x14ac:dyDescent="0.25">
      <c r="A61" s="1">
        <v>60</v>
      </c>
      <c r="B61" s="1" t="s">
        <v>314</v>
      </c>
      <c r="C61" s="10">
        <v>44384</v>
      </c>
      <c r="D61" s="22">
        <v>0</v>
      </c>
      <c r="E61" s="17" t="s">
        <v>4139</v>
      </c>
      <c r="F61" s="15">
        <v>3</v>
      </c>
      <c r="G61" s="2">
        <v>0.21</v>
      </c>
      <c r="H61" s="3">
        <v>2.21</v>
      </c>
      <c r="I61" s="2">
        <v>0.34</v>
      </c>
      <c r="J61" s="4">
        <v>-0.13000000000000003</v>
      </c>
      <c r="K61" s="22">
        <v>1</v>
      </c>
      <c r="L61" s="4">
        <v>-0.13000000000000003</v>
      </c>
      <c r="M61" s="2" t="s">
        <v>1746</v>
      </c>
      <c r="N61" s="4" t="s">
        <v>1746</v>
      </c>
      <c r="O61" s="6" t="s">
        <v>1746</v>
      </c>
    </row>
    <row r="62" spans="1:15" x14ac:dyDescent="0.25">
      <c r="A62" s="1">
        <v>61</v>
      </c>
      <c r="B62" s="1" t="s">
        <v>311</v>
      </c>
      <c r="C62" s="10">
        <v>44384</v>
      </c>
      <c r="D62" s="22">
        <v>0</v>
      </c>
      <c r="E62" s="17" t="s">
        <v>4082</v>
      </c>
      <c r="F62" s="15">
        <v>18</v>
      </c>
      <c r="G62" s="2">
        <v>2.2200000000000002</v>
      </c>
      <c r="H62" s="3">
        <v>20.71</v>
      </c>
      <c r="I62" s="2">
        <v>1.92</v>
      </c>
      <c r="J62" s="4">
        <v>0.30000000000000027</v>
      </c>
      <c r="K62" s="22">
        <v>1</v>
      </c>
      <c r="L62" s="4">
        <v>0.30000000000000027</v>
      </c>
      <c r="M62" s="2" t="s">
        <v>1746</v>
      </c>
      <c r="N62" s="4" t="s">
        <v>1746</v>
      </c>
      <c r="O62" s="6" t="s">
        <v>1746</v>
      </c>
    </row>
    <row r="63" spans="1:15" x14ac:dyDescent="0.25">
      <c r="A63" s="1">
        <v>62</v>
      </c>
      <c r="B63" s="1" t="s">
        <v>311</v>
      </c>
      <c r="C63" s="10">
        <v>44385</v>
      </c>
      <c r="D63" s="22">
        <v>0</v>
      </c>
      <c r="E63" s="17" t="s">
        <v>4006</v>
      </c>
      <c r="F63" s="15">
        <v>24</v>
      </c>
      <c r="G63" s="2">
        <v>4.45</v>
      </c>
      <c r="H63" s="3">
        <v>33.25</v>
      </c>
      <c r="I63" s="2">
        <v>2.96</v>
      </c>
      <c r="J63" s="4">
        <v>1.4900000000000002</v>
      </c>
      <c r="K63" s="22">
        <v>1</v>
      </c>
      <c r="L63" s="4">
        <v>1.4900000000000002</v>
      </c>
      <c r="M63" s="2" t="s">
        <v>1746</v>
      </c>
      <c r="N63" s="4" t="s">
        <v>1746</v>
      </c>
      <c r="O63" s="6" t="s">
        <v>1746</v>
      </c>
    </row>
    <row r="64" spans="1:15" x14ac:dyDescent="0.25">
      <c r="A64" s="1">
        <v>63</v>
      </c>
      <c r="B64" s="1" t="s">
        <v>311</v>
      </c>
      <c r="C64" s="10">
        <v>44386</v>
      </c>
      <c r="D64" s="22">
        <v>0</v>
      </c>
      <c r="E64" s="17" t="s">
        <v>4140</v>
      </c>
      <c r="F64" s="15">
        <v>16.5</v>
      </c>
      <c r="G64" s="2">
        <v>2.85</v>
      </c>
      <c r="H64" s="3">
        <v>22.96</v>
      </c>
      <c r="I64" s="2">
        <v>2.11</v>
      </c>
      <c r="J64" s="4">
        <v>0.74000000000000021</v>
      </c>
      <c r="K64" s="22">
        <v>1</v>
      </c>
      <c r="L64" s="4">
        <v>0.74000000000000021</v>
      </c>
      <c r="M64" s="2" t="s">
        <v>1746</v>
      </c>
      <c r="N64" s="4" t="s">
        <v>1746</v>
      </c>
      <c r="O64" s="6" t="s">
        <v>4141</v>
      </c>
    </row>
    <row r="65" spans="1:15" x14ac:dyDescent="0.25">
      <c r="A65" s="1">
        <v>64</v>
      </c>
      <c r="B65" s="1" t="s">
        <v>320</v>
      </c>
      <c r="C65" s="10">
        <v>44386</v>
      </c>
      <c r="D65" s="22">
        <v>0</v>
      </c>
      <c r="E65" s="17" t="s">
        <v>4142</v>
      </c>
      <c r="F65" s="15">
        <v>5</v>
      </c>
      <c r="G65" s="2">
        <v>0.72</v>
      </c>
      <c r="H65" s="3">
        <v>5.85</v>
      </c>
      <c r="I65" s="2">
        <v>0.62</v>
      </c>
      <c r="J65" s="4">
        <v>9.9999999999999978E-2</v>
      </c>
      <c r="K65" s="22">
        <v>1</v>
      </c>
      <c r="L65" s="4">
        <v>9.9999999999999978E-2</v>
      </c>
      <c r="M65" s="2" t="s">
        <v>1746</v>
      </c>
      <c r="N65" s="4" t="s">
        <v>1746</v>
      </c>
      <c r="O65" s="6" t="s">
        <v>1746</v>
      </c>
    </row>
    <row r="66" spans="1:15" x14ac:dyDescent="0.25">
      <c r="A66" s="1">
        <v>65</v>
      </c>
      <c r="B66" s="1" t="s">
        <v>311</v>
      </c>
      <c r="C66" s="10">
        <v>44387</v>
      </c>
      <c r="D66" s="22">
        <v>0</v>
      </c>
      <c r="E66" s="17" t="s">
        <v>4069</v>
      </c>
      <c r="F66" s="15">
        <v>13</v>
      </c>
      <c r="G66" s="2">
        <v>1.75</v>
      </c>
      <c r="H66" s="3">
        <v>19.7</v>
      </c>
      <c r="I66" s="2">
        <v>1.58</v>
      </c>
      <c r="J66" s="4">
        <v>0.16999999999999993</v>
      </c>
      <c r="K66" s="22">
        <v>1</v>
      </c>
      <c r="L66" s="4">
        <v>0.16999999999999993</v>
      </c>
      <c r="M66" s="2" t="s">
        <v>1746</v>
      </c>
      <c r="N66" s="4" t="s">
        <v>1746</v>
      </c>
      <c r="O66" s="6" t="s">
        <v>1746</v>
      </c>
    </row>
    <row r="67" spans="1:15" x14ac:dyDescent="0.25">
      <c r="A67" s="1">
        <v>66</v>
      </c>
      <c r="B67" s="1" t="s">
        <v>320</v>
      </c>
      <c r="C67" s="10">
        <v>44389</v>
      </c>
      <c r="D67" s="22">
        <v>0</v>
      </c>
      <c r="E67" s="17" t="s">
        <v>4143</v>
      </c>
      <c r="F67" s="15">
        <v>1.3</v>
      </c>
      <c r="G67" s="2">
        <v>0</v>
      </c>
      <c r="H67" s="3">
        <v>0</v>
      </c>
      <c r="I67" s="2">
        <v>0.22</v>
      </c>
      <c r="J67" s="4">
        <v>-0.22</v>
      </c>
      <c r="K67" s="22">
        <v>0</v>
      </c>
      <c r="L67" s="4">
        <v>-0.22</v>
      </c>
      <c r="M67" s="2" t="s">
        <v>1746</v>
      </c>
      <c r="N67" s="4" t="s">
        <v>1746</v>
      </c>
      <c r="O67" s="6" t="s">
        <v>4096</v>
      </c>
    </row>
    <row r="68" spans="1:15" x14ac:dyDescent="0.25">
      <c r="A68" s="1">
        <v>67</v>
      </c>
      <c r="B68" s="1" t="s">
        <v>320</v>
      </c>
      <c r="C68" s="10">
        <v>44390</v>
      </c>
      <c r="D68" s="22">
        <v>0</v>
      </c>
      <c r="E68" s="17" t="s">
        <v>4006</v>
      </c>
      <c r="F68" s="15">
        <v>24</v>
      </c>
      <c r="G68" s="2">
        <v>0</v>
      </c>
      <c r="H68" s="3">
        <v>0</v>
      </c>
      <c r="I68" s="2">
        <v>2.86</v>
      </c>
      <c r="J68" s="4">
        <v>-2.86</v>
      </c>
      <c r="K68" s="22">
        <v>0</v>
      </c>
      <c r="L68" s="4">
        <v>-2.86</v>
      </c>
      <c r="M68" s="2" t="s">
        <v>1746</v>
      </c>
      <c r="N68" s="4" t="s">
        <v>1746</v>
      </c>
      <c r="O68" s="6" t="s">
        <v>4096</v>
      </c>
    </row>
    <row r="69" spans="1:15" x14ac:dyDescent="0.25">
      <c r="A69" s="1">
        <v>68</v>
      </c>
      <c r="B69" s="1" t="s">
        <v>320</v>
      </c>
      <c r="C69" s="10">
        <v>44391</v>
      </c>
      <c r="D69" s="22">
        <v>0</v>
      </c>
      <c r="E69" s="17" t="s">
        <v>4006</v>
      </c>
      <c r="F69" s="15">
        <v>24</v>
      </c>
      <c r="G69" s="2">
        <v>0</v>
      </c>
      <c r="H69" s="3">
        <v>0</v>
      </c>
      <c r="I69" s="2">
        <v>3.21</v>
      </c>
      <c r="J69" s="4">
        <v>-3.21</v>
      </c>
      <c r="K69" s="22">
        <v>0</v>
      </c>
      <c r="L69" s="4">
        <v>-3.21</v>
      </c>
      <c r="M69" s="2" t="s">
        <v>1746</v>
      </c>
      <c r="N69" s="4" t="s">
        <v>1746</v>
      </c>
      <c r="O69" s="6" t="s">
        <v>4096</v>
      </c>
    </row>
    <row r="70" spans="1:15" x14ac:dyDescent="0.25">
      <c r="A70" s="1">
        <v>69</v>
      </c>
      <c r="B70" s="1" t="s">
        <v>320</v>
      </c>
      <c r="C70" s="10">
        <v>44392</v>
      </c>
      <c r="D70" s="22">
        <v>0</v>
      </c>
      <c r="E70" s="17" t="s">
        <v>4006</v>
      </c>
      <c r="F70" s="15">
        <v>24</v>
      </c>
      <c r="G70" s="2">
        <v>0</v>
      </c>
      <c r="H70" s="3">
        <v>0</v>
      </c>
      <c r="I70" s="2">
        <v>3.24</v>
      </c>
      <c r="J70" s="4">
        <v>-3.24</v>
      </c>
      <c r="K70" s="22">
        <v>0</v>
      </c>
      <c r="L70" s="4">
        <v>-3.24</v>
      </c>
      <c r="M70" s="2" t="s">
        <v>1746</v>
      </c>
      <c r="N70" s="4" t="s">
        <v>1746</v>
      </c>
      <c r="O70" s="6" t="s">
        <v>4096</v>
      </c>
    </row>
    <row r="71" spans="1:15" x14ac:dyDescent="0.25">
      <c r="A71" s="1">
        <v>70</v>
      </c>
      <c r="B71" s="1" t="s">
        <v>320</v>
      </c>
      <c r="C71" s="10">
        <v>44393</v>
      </c>
      <c r="D71" s="22">
        <v>0</v>
      </c>
      <c r="E71" s="17" t="s">
        <v>4006</v>
      </c>
      <c r="F71" s="15">
        <v>24</v>
      </c>
      <c r="G71" s="2">
        <v>0</v>
      </c>
      <c r="H71" s="3">
        <v>0</v>
      </c>
      <c r="I71" s="2">
        <v>3.27</v>
      </c>
      <c r="J71" s="4">
        <v>-3.27</v>
      </c>
      <c r="K71" s="22">
        <v>0</v>
      </c>
      <c r="L71" s="4">
        <v>-3.27</v>
      </c>
      <c r="M71" s="2" t="s">
        <v>1746</v>
      </c>
      <c r="N71" s="4" t="s">
        <v>1746</v>
      </c>
      <c r="O71" s="6" t="s">
        <v>4096</v>
      </c>
    </row>
    <row r="72" spans="1:15" x14ac:dyDescent="0.25">
      <c r="A72" s="1">
        <v>71</v>
      </c>
      <c r="B72" s="1" t="s">
        <v>320</v>
      </c>
      <c r="C72" s="10">
        <v>44394</v>
      </c>
      <c r="D72" s="22">
        <v>0</v>
      </c>
      <c r="E72" s="17" t="s">
        <v>4006</v>
      </c>
      <c r="F72" s="15">
        <v>24</v>
      </c>
      <c r="G72" s="2">
        <v>0</v>
      </c>
      <c r="H72" s="3">
        <v>0</v>
      </c>
      <c r="I72" s="2">
        <v>3.16</v>
      </c>
      <c r="J72" s="4">
        <v>-3.16</v>
      </c>
      <c r="K72" s="22">
        <v>0</v>
      </c>
      <c r="L72" s="4">
        <v>-3.16</v>
      </c>
      <c r="M72" s="2" t="s">
        <v>1746</v>
      </c>
      <c r="N72" s="4" t="s">
        <v>1746</v>
      </c>
      <c r="O72" s="6" t="s">
        <v>4096</v>
      </c>
    </row>
    <row r="73" spans="1:15" x14ac:dyDescent="0.25">
      <c r="A73" s="1">
        <v>72</v>
      </c>
      <c r="B73" s="1" t="s">
        <v>320</v>
      </c>
      <c r="C73" s="10">
        <v>44395</v>
      </c>
      <c r="D73" s="22">
        <v>0</v>
      </c>
      <c r="E73" s="17" t="s">
        <v>4006</v>
      </c>
      <c r="F73" s="15">
        <v>24</v>
      </c>
      <c r="G73" s="2">
        <v>0</v>
      </c>
      <c r="H73" s="3">
        <v>0</v>
      </c>
      <c r="I73" s="2">
        <v>3.15</v>
      </c>
      <c r="J73" s="4">
        <v>-3.15</v>
      </c>
      <c r="K73" s="22">
        <v>0</v>
      </c>
      <c r="L73" s="4">
        <v>-3.15</v>
      </c>
      <c r="M73" s="2" t="s">
        <v>1746</v>
      </c>
      <c r="N73" s="4" t="s">
        <v>1746</v>
      </c>
      <c r="O73" s="6" t="s">
        <v>4096</v>
      </c>
    </row>
    <row r="74" spans="1:15" x14ac:dyDescent="0.25">
      <c r="A74" s="1">
        <v>73</v>
      </c>
      <c r="B74" s="1" t="s">
        <v>320</v>
      </c>
      <c r="C74" s="10">
        <v>44396</v>
      </c>
      <c r="D74" s="22">
        <v>0</v>
      </c>
      <c r="E74" s="17" t="s">
        <v>4144</v>
      </c>
      <c r="F74" s="15">
        <v>22.7</v>
      </c>
      <c r="G74" s="2">
        <v>0</v>
      </c>
      <c r="H74" s="3">
        <v>0</v>
      </c>
      <c r="I74" s="2">
        <v>2.88</v>
      </c>
      <c r="J74" s="4">
        <v>-2.88</v>
      </c>
      <c r="K74" s="22">
        <v>0</v>
      </c>
      <c r="L74" s="4">
        <v>-2.88</v>
      </c>
      <c r="M74" s="2" t="s">
        <v>1746</v>
      </c>
      <c r="N74" s="4" t="s">
        <v>1746</v>
      </c>
      <c r="O74" s="6" t="s">
        <v>4145</v>
      </c>
    </row>
    <row r="75" spans="1:15" x14ac:dyDescent="0.25">
      <c r="A75" s="1">
        <v>74</v>
      </c>
      <c r="B75" s="1" t="s">
        <v>320</v>
      </c>
      <c r="C75" s="10">
        <v>44398</v>
      </c>
      <c r="D75" s="22">
        <v>0</v>
      </c>
      <c r="E75" s="17" t="s">
        <v>4142</v>
      </c>
      <c r="F75" s="15">
        <v>5</v>
      </c>
      <c r="G75" s="2">
        <v>0</v>
      </c>
      <c r="H75" s="3">
        <v>0</v>
      </c>
      <c r="I75" s="2">
        <v>0.71</v>
      </c>
      <c r="J75" s="4">
        <v>-0.71</v>
      </c>
      <c r="K75" s="22">
        <v>0</v>
      </c>
      <c r="L75" s="4">
        <v>-0.71</v>
      </c>
      <c r="M75" s="2" t="s">
        <v>1746</v>
      </c>
      <c r="N75" s="4" t="s">
        <v>1746</v>
      </c>
      <c r="O75" s="6" t="s">
        <v>4096</v>
      </c>
    </row>
    <row r="76" spans="1:15" ht="33" x14ac:dyDescent="0.25">
      <c r="A76" s="1">
        <v>75</v>
      </c>
      <c r="B76" s="1" t="s">
        <v>320</v>
      </c>
      <c r="C76" s="10">
        <v>44399</v>
      </c>
      <c r="D76" s="22">
        <v>0</v>
      </c>
      <c r="E76" s="17" t="s">
        <v>4006</v>
      </c>
      <c r="F76" s="15">
        <v>23.5</v>
      </c>
      <c r="G76" s="2">
        <v>0</v>
      </c>
      <c r="H76" s="3">
        <v>0</v>
      </c>
      <c r="I76" s="2">
        <v>3.17</v>
      </c>
      <c r="J76" s="4">
        <v>-3.17</v>
      </c>
      <c r="K76" s="22">
        <v>0</v>
      </c>
      <c r="L76" s="4">
        <v>-3.17</v>
      </c>
      <c r="M76" s="2" t="s">
        <v>1746</v>
      </c>
      <c r="N76" s="4" t="s">
        <v>1746</v>
      </c>
      <c r="O76" s="6" t="s">
        <v>4146</v>
      </c>
    </row>
    <row r="77" spans="1:15" x14ac:dyDescent="0.25">
      <c r="A77" s="1">
        <v>76</v>
      </c>
      <c r="B77" s="1" t="s">
        <v>320</v>
      </c>
      <c r="C77" s="10">
        <v>44400</v>
      </c>
      <c r="D77" s="22">
        <v>0</v>
      </c>
      <c r="E77" s="17" t="s">
        <v>4006</v>
      </c>
      <c r="F77" s="15">
        <v>24</v>
      </c>
      <c r="G77" s="2">
        <v>0</v>
      </c>
      <c r="H77" s="3">
        <v>0</v>
      </c>
      <c r="I77" s="2">
        <v>3.13</v>
      </c>
      <c r="J77" s="4">
        <v>-3.13</v>
      </c>
      <c r="K77" s="22">
        <v>0</v>
      </c>
      <c r="L77" s="4">
        <v>-3.13</v>
      </c>
      <c r="M77" s="2" t="s">
        <v>1746</v>
      </c>
      <c r="N77" s="4" t="s">
        <v>1746</v>
      </c>
      <c r="O77" s="6" t="s">
        <v>4096</v>
      </c>
    </row>
    <row r="78" spans="1:15" x14ac:dyDescent="0.25">
      <c r="A78" s="1">
        <v>77</v>
      </c>
      <c r="B78" s="1" t="s">
        <v>320</v>
      </c>
      <c r="C78" s="10">
        <v>44401</v>
      </c>
      <c r="D78" s="22">
        <v>0</v>
      </c>
      <c r="E78" s="17" t="s">
        <v>4069</v>
      </c>
      <c r="F78" s="15">
        <v>13</v>
      </c>
      <c r="G78" s="2">
        <v>0</v>
      </c>
      <c r="H78" s="3">
        <v>0</v>
      </c>
      <c r="I78" s="2">
        <v>1.87</v>
      </c>
      <c r="J78" s="4">
        <v>-1.87</v>
      </c>
      <c r="K78" s="22">
        <v>0</v>
      </c>
      <c r="L78" s="4">
        <v>-1.87</v>
      </c>
      <c r="M78" s="2" t="s">
        <v>1746</v>
      </c>
      <c r="N78" s="4" t="s">
        <v>1746</v>
      </c>
      <c r="O78" s="6" t="s">
        <v>4096</v>
      </c>
    </row>
    <row r="79" spans="1:15" x14ac:dyDescent="0.25">
      <c r="A79" s="1">
        <v>78</v>
      </c>
      <c r="B79" s="1" t="s">
        <v>311</v>
      </c>
      <c r="C79" s="10">
        <v>44401</v>
      </c>
      <c r="D79" s="22">
        <v>0</v>
      </c>
      <c r="E79" s="17" t="s">
        <v>4147</v>
      </c>
      <c r="F79" s="15">
        <v>6</v>
      </c>
      <c r="G79" s="2">
        <v>0.72</v>
      </c>
      <c r="H79" s="3">
        <v>11.83</v>
      </c>
      <c r="I79" s="2">
        <v>0.79</v>
      </c>
      <c r="J79" s="4">
        <v>-7.0000000000000062E-2</v>
      </c>
      <c r="K79" s="22">
        <v>1</v>
      </c>
      <c r="L79" s="4">
        <v>-7.0000000000000062E-2</v>
      </c>
      <c r="M79" s="2" t="s">
        <v>1746</v>
      </c>
      <c r="N79" s="4" t="s">
        <v>1746</v>
      </c>
      <c r="O79" s="6" t="s">
        <v>1746</v>
      </c>
    </row>
    <row r="80" spans="1:15" x14ac:dyDescent="0.25">
      <c r="A80" s="1">
        <v>79</v>
      </c>
      <c r="B80" s="1" t="s">
        <v>311</v>
      </c>
      <c r="C80" s="10">
        <v>44402</v>
      </c>
      <c r="D80" s="22">
        <v>0</v>
      </c>
      <c r="E80" s="17" t="s">
        <v>4006</v>
      </c>
      <c r="F80" s="15">
        <v>24</v>
      </c>
      <c r="G80" s="2">
        <v>3.46</v>
      </c>
      <c r="H80" s="3">
        <v>42.85</v>
      </c>
      <c r="I80" s="2">
        <v>2.88</v>
      </c>
      <c r="J80" s="4">
        <v>0.58000000000000007</v>
      </c>
      <c r="K80" s="22">
        <v>1</v>
      </c>
      <c r="L80" s="4">
        <v>0.58000000000000007</v>
      </c>
      <c r="M80" s="2" t="s">
        <v>1746</v>
      </c>
      <c r="N80" s="4" t="s">
        <v>1746</v>
      </c>
      <c r="O80" s="6" t="s">
        <v>1746</v>
      </c>
    </row>
    <row r="81" spans="1:15" x14ac:dyDescent="0.25">
      <c r="A81" s="1">
        <v>80</v>
      </c>
      <c r="B81" s="1" t="s">
        <v>311</v>
      </c>
      <c r="C81" s="10">
        <v>44403</v>
      </c>
      <c r="D81" s="22">
        <v>0</v>
      </c>
      <c r="E81" s="17" t="s">
        <v>4006</v>
      </c>
      <c r="F81" s="15">
        <v>24</v>
      </c>
      <c r="G81" s="2">
        <v>3.6</v>
      </c>
      <c r="H81" s="3">
        <v>41.22</v>
      </c>
      <c r="I81" s="2">
        <v>3.04</v>
      </c>
      <c r="J81" s="4">
        <v>0.56000000000000005</v>
      </c>
      <c r="K81" s="22">
        <v>1</v>
      </c>
      <c r="L81" s="4">
        <v>0.56000000000000005</v>
      </c>
      <c r="M81" s="2" t="s">
        <v>1746</v>
      </c>
      <c r="N81" s="4" t="s">
        <v>1746</v>
      </c>
      <c r="O81" s="6" t="s">
        <v>1746</v>
      </c>
    </row>
    <row r="82" spans="1:15" x14ac:dyDescent="0.25">
      <c r="A82" s="1">
        <v>81</v>
      </c>
      <c r="B82" s="1" t="s">
        <v>311</v>
      </c>
      <c r="C82" s="10">
        <v>44404</v>
      </c>
      <c r="D82" s="22">
        <v>0</v>
      </c>
      <c r="E82" s="17" t="s">
        <v>4006</v>
      </c>
      <c r="F82" s="15">
        <v>24</v>
      </c>
      <c r="G82" s="2">
        <v>3.83</v>
      </c>
      <c r="H82" s="3">
        <v>38.71</v>
      </c>
      <c r="I82" s="2">
        <v>3.2</v>
      </c>
      <c r="J82" s="4">
        <v>0.62999999999999989</v>
      </c>
      <c r="K82" s="22">
        <v>1</v>
      </c>
      <c r="L82" s="4">
        <v>0.62999999999999989</v>
      </c>
      <c r="M82" s="2" t="s">
        <v>1746</v>
      </c>
      <c r="N82" s="4" t="s">
        <v>1746</v>
      </c>
      <c r="O82" s="6" t="s">
        <v>1746</v>
      </c>
    </row>
    <row r="83" spans="1:15" x14ac:dyDescent="0.25">
      <c r="A83" s="1">
        <v>82</v>
      </c>
      <c r="B83" s="1" t="s">
        <v>311</v>
      </c>
      <c r="C83" s="10">
        <v>44405</v>
      </c>
      <c r="D83" s="22">
        <v>0</v>
      </c>
      <c r="E83" s="17" t="s">
        <v>2778</v>
      </c>
      <c r="F83" s="15">
        <v>15.5</v>
      </c>
      <c r="G83" s="2">
        <v>2.61</v>
      </c>
      <c r="H83" s="3">
        <v>24.55</v>
      </c>
      <c r="I83" s="2">
        <v>2.04</v>
      </c>
      <c r="J83" s="4">
        <v>0.56999999999999984</v>
      </c>
      <c r="K83" s="22">
        <v>1</v>
      </c>
      <c r="L83" s="4">
        <v>0.56999999999999984</v>
      </c>
      <c r="M83" s="2" t="s">
        <v>1746</v>
      </c>
      <c r="N83" s="4" t="s">
        <v>1746</v>
      </c>
      <c r="O83" s="6" t="s">
        <v>1746</v>
      </c>
    </row>
    <row r="84" spans="1:15" x14ac:dyDescent="0.25">
      <c r="A84" s="1">
        <v>83</v>
      </c>
      <c r="B84" s="1" t="s">
        <v>314</v>
      </c>
      <c r="C84" s="10">
        <v>44405</v>
      </c>
      <c r="D84" s="22">
        <v>0</v>
      </c>
      <c r="E84" s="17" t="s">
        <v>4112</v>
      </c>
      <c r="F84" s="15">
        <v>8.5</v>
      </c>
      <c r="G84" s="2">
        <v>2.27</v>
      </c>
      <c r="H84" s="3">
        <v>20.149999999999999</v>
      </c>
      <c r="I84" s="2">
        <v>1.1299999999999999</v>
      </c>
      <c r="J84" s="4">
        <v>1.1400000000000001</v>
      </c>
      <c r="K84" s="22">
        <v>1</v>
      </c>
      <c r="L84" s="4">
        <v>1.1400000000000001</v>
      </c>
      <c r="M84" s="2" t="s">
        <v>1746</v>
      </c>
      <c r="N84" s="4" t="s">
        <v>1746</v>
      </c>
      <c r="O84" s="6" t="s">
        <v>1746</v>
      </c>
    </row>
    <row r="85" spans="1:15" x14ac:dyDescent="0.25">
      <c r="A85" s="1">
        <v>84</v>
      </c>
      <c r="B85" s="1" t="s">
        <v>314</v>
      </c>
      <c r="C85" s="10">
        <v>44406</v>
      </c>
      <c r="D85" s="22">
        <v>0</v>
      </c>
      <c r="E85" s="17" t="s">
        <v>4006</v>
      </c>
      <c r="F85" s="15">
        <v>24</v>
      </c>
      <c r="G85" s="2">
        <v>6.57</v>
      </c>
      <c r="H85" s="3">
        <v>53.78</v>
      </c>
      <c r="I85" s="2">
        <v>3.53</v>
      </c>
      <c r="J85" s="4">
        <v>3.0400000000000005</v>
      </c>
      <c r="K85" s="22">
        <v>1</v>
      </c>
      <c r="L85" s="4">
        <v>3.0400000000000005</v>
      </c>
      <c r="M85" s="2" t="s">
        <v>1746</v>
      </c>
      <c r="N85" s="4" t="s">
        <v>1746</v>
      </c>
      <c r="O85" s="6" t="s">
        <v>1746</v>
      </c>
    </row>
    <row r="86" spans="1:15" x14ac:dyDescent="0.25">
      <c r="A86" s="1">
        <v>85</v>
      </c>
      <c r="B86" s="1" t="s">
        <v>314</v>
      </c>
      <c r="C86" s="10">
        <v>44407</v>
      </c>
      <c r="D86" s="22">
        <v>0</v>
      </c>
      <c r="E86" s="17" t="s">
        <v>4006</v>
      </c>
      <c r="F86" s="15">
        <v>24</v>
      </c>
      <c r="G86" s="2">
        <v>4.3600000000000003</v>
      </c>
      <c r="H86" s="3">
        <v>32.270000000000003</v>
      </c>
      <c r="I86" s="2">
        <v>3.48</v>
      </c>
      <c r="J86" s="4">
        <v>0.88000000000000034</v>
      </c>
      <c r="K86" s="22">
        <v>1</v>
      </c>
      <c r="L86" s="4">
        <v>0.88000000000000034</v>
      </c>
      <c r="M86" s="2" t="s">
        <v>1746</v>
      </c>
      <c r="N86" s="4" t="s">
        <v>1746</v>
      </c>
      <c r="O86" s="6" t="s">
        <v>1746</v>
      </c>
    </row>
    <row r="87" spans="1:15" x14ac:dyDescent="0.25">
      <c r="A87" s="1">
        <v>86</v>
      </c>
      <c r="B87" s="1" t="s">
        <v>314</v>
      </c>
      <c r="C87" s="10">
        <v>44408</v>
      </c>
      <c r="D87" s="22">
        <v>0</v>
      </c>
      <c r="E87" s="17" t="s">
        <v>4006</v>
      </c>
      <c r="F87" s="15">
        <v>24</v>
      </c>
      <c r="G87" s="2">
        <v>5.72</v>
      </c>
      <c r="H87" s="3">
        <v>36.42</v>
      </c>
      <c r="I87" s="2">
        <v>3.53</v>
      </c>
      <c r="J87" s="4">
        <v>2.19</v>
      </c>
      <c r="K87" s="22">
        <v>1</v>
      </c>
      <c r="L87" s="4">
        <v>2.19</v>
      </c>
      <c r="M87" s="2" t="s">
        <v>1746</v>
      </c>
      <c r="N87" s="4" t="s">
        <v>1746</v>
      </c>
      <c r="O87" s="6" t="s">
        <v>1746</v>
      </c>
    </row>
    <row r="88" spans="1:15" x14ac:dyDescent="0.25">
      <c r="A88" s="1">
        <v>87</v>
      </c>
      <c r="B88" s="1" t="s">
        <v>314</v>
      </c>
      <c r="C88" s="10">
        <v>44409</v>
      </c>
      <c r="D88" s="22">
        <v>0</v>
      </c>
      <c r="E88" s="17" t="s">
        <v>4006</v>
      </c>
      <c r="F88" s="15">
        <v>24</v>
      </c>
      <c r="G88" s="2">
        <v>4.93</v>
      </c>
      <c r="H88" s="3">
        <v>27.26</v>
      </c>
      <c r="I88" s="2">
        <v>3.61</v>
      </c>
      <c r="J88" s="4">
        <v>1.3199999999999998</v>
      </c>
      <c r="K88" s="22">
        <v>1</v>
      </c>
      <c r="L88" s="4">
        <v>1.3199999999999998</v>
      </c>
      <c r="M88" s="2" t="s">
        <v>1746</v>
      </c>
      <c r="N88" s="4" t="s">
        <v>1746</v>
      </c>
      <c r="O88" s="6" t="s">
        <v>1746</v>
      </c>
    </row>
    <row r="89" spans="1:15" x14ac:dyDescent="0.25">
      <c r="A89" s="1">
        <v>88</v>
      </c>
      <c r="B89" s="1" t="s">
        <v>314</v>
      </c>
      <c r="C89" s="10">
        <v>44410</v>
      </c>
      <c r="D89" s="22">
        <v>0</v>
      </c>
      <c r="E89" s="17" t="s">
        <v>4006</v>
      </c>
      <c r="F89" s="15">
        <v>24</v>
      </c>
      <c r="G89" s="2">
        <v>4.2699999999999996</v>
      </c>
      <c r="H89" s="3">
        <v>20.9</v>
      </c>
      <c r="I89" s="2">
        <v>3.64</v>
      </c>
      <c r="J89" s="4">
        <v>0.62999999999999945</v>
      </c>
      <c r="K89" s="22">
        <v>1</v>
      </c>
      <c r="L89" s="4">
        <v>0.62999999999999945</v>
      </c>
      <c r="M89" s="2" t="s">
        <v>1746</v>
      </c>
      <c r="N89" s="4" t="s">
        <v>1746</v>
      </c>
      <c r="O89" s="6" t="s">
        <v>1746</v>
      </c>
    </row>
    <row r="90" spans="1:15" x14ac:dyDescent="0.25">
      <c r="A90" s="1">
        <v>89</v>
      </c>
      <c r="B90" s="1" t="s">
        <v>314</v>
      </c>
      <c r="C90" s="10">
        <v>44411</v>
      </c>
      <c r="D90" s="22">
        <v>0</v>
      </c>
      <c r="E90" s="17" t="s">
        <v>4006</v>
      </c>
      <c r="F90" s="15">
        <v>24</v>
      </c>
      <c r="G90" s="2">
        <v>4.0999999999999996</v>
      </c>
      <c r="H90" s="3">
        <v>19.45</v>
      </c>
      <c r="I90" s="2">
        <v>3.35</v>
      </c>
      <c r="J90" s="4">
        <v>0.74999999999999956</v>
      </c>
      <c r="K90" s="22">
        <v>1</v>
      </c>
      <c r="L90" s="4">
        <v>0.74999999999999956</v>
      </c>
      <c r="M90" s="2" t="s">
        <v>1746</v>
      </c>
      <c r="N90" s="4" t="s">
        <v>1746</v>
      </c>
      <c r="O90" s="6" t="s">
        <v>1746</v>
      </c>
    </row>
    <row r="91" spans="1:15" x14ac:dyDescent="0.25">
      <c r="A91" s="1">
        <v>90</v>
      </c>
      <c r="B91" s="1" t="s">
        <v>314</v>
      </c>
      <c r="C91" s="10">
        <v>44412</v>
      </c>
      <c r="D91" s="22">
        <v>0</v>
      </c>
      <c r="E91" s="17" t="s">
        <v>4006</v>
      </c>
      <c r="F91" s="15">
        <v>24</v>
      </c>
      <c r="G91" s="2">
        <v>3.73</v>
      </c>
      <c r="H91" s="3">
        <v>16.09</v>
      </c>
      <c r="I91" s="2">
        <v>3.23</v>
      </c>
      <c r="J91" s="4">
        <v>0.5</v>
      </c>
      <c r="K91" s="22">
        <v>1</v>
      </c>
      <c r="L91" s="4">
        <v>0.5</v>
      </c>
      <c r="M91" s="2" t="s">
        <v>1746</v>
      </c>
      <c r="N91" s="4" t="s">
        <v>1746</v>
      </c>
      <c r="O91" s="6" t="s">
        <v>1746</v>
      </c>
    </row>
    <row r="92" spans="1:15" x14ac:dyDescent="0.25">
      <c r="A92" s="1">
        <v>91</v>
      </c>
      <c r="B92" s="1" t="s">
        <v>314</v>
      </c>
      <c r="C92" s="10">
        <v>44413</v>
      </c>
      <c r="D92" s="22">
        <v>0</v>
      </c>
      <c r="E92" s="17" t="s">
        <v>4006</v>
      </c>
      <c r="F92" s="15">
        <v>24</v>
      </c>
      <c r="G92" s="2">
        <v>5.51</v>
      </c>
      <c r="H92" s="3">
        <v>22</v>
      </c>
      <c r="I92" s="2">
        <v>3.33</v>
      </c>
      <c r="J92" s="4">
        <v>2.1799999999999997</v>
      </c>
      <c r="K92" s="22">
        <v>1</v>
      </c>
      <c r="L92" s="4">
        <v>2.1799999999999997</v>
      </c>
      <c r="M92" s="2" t="s">
        <v>1746</v>
      </c>
      <c r="N92" s="4" t="s">
        <v>1746</v>
      </c>
      <c r="O92" s="6" t="s">
        <v>1746</v>
      </c>
    </row>
    <row r="93" spans="1:15" x14ac:dyDescent="0.25">
      <c r="A93" s="1">
        <v>92</v>
      </c>
      <c r="B93" s="1" t="s">
        <v>314</v>
      </c>
      <c r="C93" s="10">
        <v>44414</v>
      </c>
      <c r="D93" s="22">
        <v>0</v>
      </c>
      <c r="E93" s="17" t="s">
        <v>4006</v>
      </c>
      <c r="F93" s="15">
        <v>24</v>
      </c>
      <c r="G93" s="2">
        <v>5.4</v>
      </c>
      <c r="H93" s="3">
        <v>20.76</v>
      </c>
      <c r="I93" s="2">
        <v>3.34</v>
      </c>
      <c r="J93" s="4">
        <v>2.0600000000000005</v>
      </c>
      <c r="K93" s="22">
        <v>1</v>
      </c>
      <c r="L93" s="4">
        <v>2.0600000000000005</v>
      </c>
      <c r="M93" s="2" t="s">
        <v>1746</v>
      </c>
      <c r="N93" s="4" t="s">
        <v>1746</v>
      </c>
      <c r="O93" s="6" t="s">
        <v>1746</v>
      </c>
    </row>
    <row r="94" spans="1:15" x14ac:dyDescent="0.25">
      <c r="A94" s="1">
        <v>93</v>
      </c>
      <c r="B94" s="1" t="s">
        <v>314</v>
      </c>
      <c r="C94" s="10">
        <v>44415</v>
      </c>
      <c r="D94" s="22">
        <v>0</v>
      </c>
      <c r="E94" s="17" t="s">
        <v>4148</v>
      </c>
      <c r="F94" s="15">
        <v>5.75</v>
      </c>
      <c r="G94" s="2">
        <v>1.36</v>
      </c>
      <c r="H94" s="3">
        <v>5.13</v>
      </c>
      <c r="I94" s="2">
        <v>0.7</v>
      </c>
      <c r="J94" s="4">
        <v>0.66000000000000014</v>
      </c>
      <c r="K94" s="22">
        <v>1</v>
      </c>
      <c r="L94" s="4">
        <v>0.66000000000000014</v>
      </c>
      <c r="M94" s="2" t="s">
        <v>1746</v>
      </c>
      <c r="N94" s="4" t="s">
        <v>1746</v>
      </c>
      <c r="O94" s="6" t="s">
        <v>1746</v>
      </c>
    </row>
    <row r="95" spans="1:15" x14ac:dyDescent="0.25">
      <c r="A95" s="1">
        <v>94</v>
      </c>
      <c r="B95" s="1" t="s">
        <v>314</v>
      </c>
      <c r="C95" s="10">
        <v>44416</v>
      </c>
      <c r="D95" s="22">
        <v>0</v>
      </c>
      <c r="E95" s="17" t="s">
        <v>4080</v>
      </c>
      <c r="F95" s="15">
        <v>9</v>
      </c>
      <c r="G95" s="2">
        <v>2.16</v>
      </c>
      <c r="H95" s="3">
        <v>11.38</v>
      </c>
      <c r="I95" s="2">
        <v>1.36</v>
      </c>
      <c r="J95" s="4">
        <v>0.8</v>
      </c>
      <c r="K95" s="22">
        <v>1</v>
      </c>
      <c r="L95" s="4">
        <v>0.8</v>
      </c>
      <c r="M95" s="2" t="s">
        <v>1746</v>
      </c>
      <c r="N95" s="4" t="s">
        <v>1746</v>
      </c>
      <c r="O95" s="6" t="s">
        <v>1746</v>
      </c>
    </row>
    <row r="96" spans="1:15" x14ac:dyDescent="0.25">
      <c r="A96" s="1">
        <v>95</v>
      </c>
      <c r="B96" s="1" t="s">
        <v>308</v>
      </c>
      <c r="C96" s="10">
        <v>44416</v>
      </c>
      <c r="D96" s="22">
        <v>0</v>
      </c>
      <c r="E96" s="17" t="s">
        <v>434</v>
      </c>
      <c r="F96" s="15">
        <v>6</v>
      </c>
      <c r="G96" s="2">
        <v>1.45</v>
      </c>
      <c r="H96" s="3">
        <v>6.01</v>
      </c>
      <c r="I96" s="2">
        <v>0.97</v>
      </c>
      <c r="J96" s="4">
        <v>0.48</v>
      </c>
      <c r="K96" s="22">
        <v>1</v>
      </c>
      <c r="L96" s="4">
        <v>0.48</v>
      </c>
      <c r="M96" s="2" t="s">
        <v>1746</v>
      </c>
      <c r="N96" s="4" t="s">
        <v>1746</v>
      </c>
      <c r="O96" s="6" t="s">
        <v>1746</v>
      </c>
    </row>
    <row r="97" spans="1:15" x14ac:dyDescent="0.25">
      <c r="A97" s="1">
        <v>96</v>
      </c>
      <c r="B97" s="1" t="s">
        <v>314</v>
      </c>
      <c r="C97" s="10">
        <v>44417</v>
      </c>
      <c r="D97" s="22">
        <v>0</v>
      </c>
      <c r="E97" s="17" t="s">
        <v>4006</v>
      </c>
      <c r="F97" s="15">
        <v>24</v>
      </c>
      <c r="G97" s="2">
        <v>6.03</v>
      </c>
      <c r="H97" s="3">
        <v>25.47</v>
      </c>
      <c r="I97" s="2">
        <v>2.95</v>
      </c>
      <c r="J97" s="4">
        <v>3.08</v>
      </c>
      <c r="K97" s="22">
        <v>1</v>
      </c>
      <c r="L97" s="4">
        <v>3.08</v>
      </c>
      <c r="M97" s="2" t="s">
        <v>1746</v>
      </c>
      <c r="N97" s="4" t="s">
        <v>1746</v>
      </c>
      <c r="O97" s="6" t="s">
        <v>1746</v>
      </c>
    </row>
    <row r="98" spans="1:15" x14ac:dyDescent="0.25">
      <c r="A98" s="1">
        <v>97</v>
      </c>
      <c r="B98" s="1" t="s">
        <v>314</v>
      </c>
      <c r="C98" s="10">
        <v>44418</v>
      </c>
      <c r="D98" s="22">
        <v>0</v>
      </c>
      <c r="E98" s="17" t="s">
        <v>4006</v>
      </c>
      <c r="F98" s="15">
        <v>24</v>
      </c>
      <c r="G98" s="2">
        <v>5.27</v>
      </c>
      <c r="H98" s="3">
        <v>22.22</v>
      </c>
      <c r="I98" s="2">
        <v>3.04</v>
      </c>
      <c r="J98" s="4">
        <v>2.2299999999999995</v>
      </c>
      <c r="K98" s="22">
        <v>1</v>
      </c>
      <c r="L98" s="4">
        <v>2.2299999999999995</v>
      </c>
      <c r="M98" s="2" t="s">
        <v>1746</v>
      </c>
      <c r="N98" s="4" t="s">
        <v>1746</v>
      </c>
      <c r="O98" s="6" t="s">
        <v>1746</v>
      </c>
    </row>
    <row r="99" spans="1:15" x14ac:dyDescent="0.25">
      <c r="A99" s="1">
        <v>98</v>
      </c>
      <c r="B99" s="1" t="s">
        <v>314</v>
      </c>
      <c r="C99" s="10">
        <v>44419</v>
      </c>
      <c r="D99" s="22">
        <v>0</v>
      </c>
      <c r="E99" s="17" t="s">
        <v>4006</v>
      </c>
      <c r="F99" s="15">
        <v>24</v>
      </c>
      <c r="G99" s="2">
        <v>5.23</v>
      </c>
      <c r="H99" s="3">
        <v>19.239999999999998</v>
      </c>
      <c r="I99" s="2">
        <v>3.14</v>
      </c>
      <c r="J99" s="4">
        <v>2.0900000000000003</v>
      </c>
      <c r="K99" s="22">
        <v>1</v>
      </c>
      <c r="L99" s="4">
        <v>2.0900000000000003</v>
      </c>
      <c r="M99" s="2" t="s">
        <v>1746</v>
      </c>
      <c r="N99" s="4" t="s">
        <v>1746</v>
      </c>
      <c r="O99" s="6" t="s">
        <v>1746</v>
      </c>
    </row>
    <row r="100" spans="1:15" x14ac:dyDescent="0.25">
      <c r="A100" s="1">
        <v>99</v>
      </c>
      <c r="B100" s="1" t="s">
        <v>314</v>
      </c>
      <c r="C100" s="10">
        <v>44420</v>
      </c>
      <c r="D100" s="22">
        <v>0</v>
      </c>
      <c r="E100" s="17" t="s">
        <v>4006</v>
      </c>
      <c r="F100" s="15">
        <v>24</v>
      </c>
      <c r="G100" s="2">
        <v>5.25</v>
      </c>
      <c r="H100" s="3">
        <v>19.809999999999999</v>
      </c>
      <c r="I100" s="2">
        <v>3.06</v>
      </c>
      <c r="J100" s="4">
        <v>2.19</v>
      </c>
      <c r="K100" s="22">
        <v>1</v>
      </c>
      <c r="L100" s="4">
        <v>2.19</v>
      </c>
      <c r="M100" s="2" t="s">
        <v>1746</v>
      </c>
      <c r="N100" s="4" t="s">
        <v>1746</v>
      </c>
      <c r="O100" s="6" t="s">
        <v>1746</v>
      </c>
    </row>
    <row r="101" spans="1:15" x14ac:dyDescent="0.25">
      <c r="A101" s="1">
        <v>100</v>
      </c>
      <c r="B101" s="1" t="s">
        <v>314</v>
      </c>
      <c r="C101" s="10">
        <v>44421</v>
      </c>
      <c r="D101" s="22">
        <v>0</v>
      </c>
      <c r="E101" s="17" t="s">
        <v>4006</v>
      </c>
      <c r="F101" s="15">
        <v>24</v>
      </c>
      <c r="G101" s="2">
        <v>5.22</v>
      </c>
      <c r="H101" s="3">
        <v>19.510000000000002</v>
      </c>
      <c r="I101" s="2">
        <v>3.08</v>
      </c>
      <c r="J101" s="4">
        <v>2.1399999999999997</v>
      </c>
      <c r="K101" s="22">
        <v>1</v>
      </c>
      <c r="L101" s="4">
        <v>2.1399999999999997</v>
      </c>
      <c r="M101" s="2" t="s">
        <v>1746</v>
      </c>
      <c r="N101" s="4" t="s">
        <v>1746</v>
      </c>
      <c r="O101" s="6" t="s">
        <v>1746</v>
      </c>
    </row>
    <row r="102" spans="1:15" x14ac:dyDescent="0.25">
      <c r="A102" s="1">
        <v>101</v>
      </c>
      <c r="B102" s="1" t="s">
        <v>314</v>
      </c>
      <c r="C102" s="10">
        <v>44422</v>
      </c>
      <c r="D102" s="22">
        <v>0</v>
      </c>
      <c r="E102" s="17" t="s">
        <v>4006</v>
      </c>
      <c r="F102" s="15">
        <v>24</v>
      </c>
      <c r="G102" s="2">
        <v>5.17</v>
      </c>
      <c r="H102" s="3">
        <v>11.82</v>
      </c>
      <c r="I102" s="2">
        <v>3.06</v>
      </c>
      <c r="J102" s="4">
        <v>2.11</v>
      </c>
      <c r="K102" s="22">
        <v>1</v>
      </c>
      <c r="L102" s="4">
        <v>2.11</v>
      </c>
      <c r="M102" s="2" t="s">
        <v>1746</v>
      </c>
      <c r="N102" s="4" t="s">
        <v>1746</v>
      </c>
      <c r="O102" s="6" t="s">
        <v>1746</v>
      </c>
    </row>
    <row r="103" spans="1:15" x14ac:dyDescent="0.25">
      <c r="A103" s="1">
        <v>102</v>
      </c>
      <c r="B103" s="1" t="s">
        <v>314</v>
      </c>
      <c r="C103" s="10">
        <v>44423</v>
      </c>
      <c r="D103" s="22">
        <v>0</v>
      </c>
      <c r="E103" s="17" t="s">
        <v>4006</v>
      </c>
      <c r="F103" s="15">
        <v>22</v>
      </c>
      <c r="G103" s="2">
        <v>4.8099999999999996</v>
      </c>
      <c r="H103" s="3">
        <v>16.98</v>
      </c>
      <c r="I103" s="2">
        <v>2.82</v>
      </c>
      <c r="J103" s="4">
        <v>1.9899999999999998</v>
      </c>
      <c r="K103" s="22">
        <v>1</v>
      </c>
      <c r="L103" s="4">
        <v>1.9899999999999998</v>
      </c>
      <c r="M103" s="2" t="s">
        <v>1746</v>
      </c>
      <c r="N103" s="4" t="s">
        <v>1746</v>
      </c>
      <c r="O103" s="6" t="s">
        <v>4149</v>
      </c>
    </row>
    <row r="104" spans="1:15" x14ac:dyDescent="0.25">
      <c r="A104" s="1">
        <v>103</v>
      </c>
      <c r="B104" s="1" t="s">
        <v>314</v>
      </c>
      <c r="C104" s="10">
        <v>44424</v>
      </c>
      <c r="D104" s="22">
        <v>0</v>
      </c>
      <c r="E104" s="17" t="s">
        <v>4006</v>
      </c>
      <c r="F104" s="15">
        <v>18</v>
      </c>
      <c r="G104" s="2">
        <v>3.89</v>
      </c>
      <c r="H104" s="3">
        <v>14.23</v>
      </c>
      <c r="I104" s="2">
        <v>2.3199999999999998</v>
      </c>
      <c r="J104" s="4">
        <v>1.5700000000000003</v>
      </c>
      <c r="K104" s="22">
        <v>1</v>
      </c>
      <c r="L104" s="4">
        <v>1.5700000000000003</v>
      </c>
      <c r="M104" s="2" t="s">
        <v>1746</v>
      </c>
      <c r="N104" s="4" t="s">
        <v>1746</v>
      </c>
      <c r="O104" s="6" t="s">
        <v>4150</v>
      </c>
    </row>
    <row r="105" spans="1:15" x14ac:dyDescent="0.25">
      <c r="A105" s="1">
        <v>104</v>
      </c>
      <c r="B105" s="1" t="s">
        <v>308</v>
      </c>
      <c r="C105" s="10">
        <v>44424</v>
      </c>
      <c r="D105" s="22">
        <v>0</v>
      </c>
      <c r="E105" s="17" t="s">
        <v>2871</v>
      </c>
      <c r="F105" s="15">
        <v>6</v>
      </c>
      <c r="G105" s="2">
        <v>1.04</v>
      </c>
      <c r="H105" s="3">
        <v>5.58</v>
      </c>
      <c r="I105" s="2">
        <v>0.71</v>
      </c>
      <c r="J105" s="4">
        <v>0.33000000000000007</v>
      </c>
      <c r="K105" s="22">
        <v>1</v>
      </c>
      <c r="L105" s="4">
        <v>0.33000000000000007</v>
      </c>
      <c r="M105" s="2" t="s">
        <v>1746</v>
      </c>
      <c r="N105" s="4" t="s">
        <v>1746</v>
      </c>
      <c r="O105" s="6" t="s">
        <v>1746</v>
      </c>
    </row>
    <row r="106" spans="1:15" x14ac:dyDescent="0.25">
      <c r="A106" s="1">
        <v>105</v>
      </c>
      <c r="B106" s="1" t="s">
        <v>314</v>
      </c>
      <c r="C106" s="10">
        <v>44425</v>
      </c>
      <c r="D106" s="22">
        <v>0</v>
      </c>
      <c r="E106" s="17" t="s">
        <v>4006</v>
      </c>
      <c r="F106" s="15">
        <v>21</v>
      </c>
      <c r="G106" s="2">
        <v>4.72</v>
      </c>
      <c r="H106" s="3">
        <v>17.399999999999999</v>
      </c>
      <c r="I106" s="2">
        <v>2.72</v>
      </c>
      <c r="J106" s="4">
        <v>1.9999999999999996</v>
      </c>
      <c r="K106" s="22">
        <v>1</v>
      </c>
      <c r="L106" s="4">
        <v>1.9999999999999996</v>
      </c>
      <c r="M106" s="2" t="s">
        <v>1746</v>
      </c>
      <c r="N106" s="4" t="s">
        <v>1746</v>
      </c>
      <c r="O106" s="6" t="s">
        <v>4151</v>
      </c>
    </row>
    <row r="107" spans="1:15" x14ac:dyDescent="0.25">
      <c r="A107" s="1">
        <v>106</v>
      </c>
      <c r="B107" s="1" t="s">
        <v>314</v>
      </c>
      <c r="C107" s="10">
        <v>44426</v>
      </c>
      <c r="D107" s="22">
        <v>0</v>
      </c>
      <c r="E107" s="17" t="s">
        <v>4069</v>
      </c>
      <c r="F107" s="15">
        <v>12.5</v>
      </c>
      <c r="G107" s="2">
        <v>2.68</v>
      </c>
      <c r="H107" s="3">
        <v>9.19</v>
      </c>
      <c r="I107" s="2">
        <v>1.69</v>
      </c>
      <c r="J107" s="4">
        <v>0.99000000000000021</v>
      </c>
      <c r="K107" s="22">
        <v>1</v>
      </c>
      <c r="L107" s="4">
        <v>0.99000000000000021</v>
      </c>
      <c r="M107" s="2" t="s">
        <v>1746</v>
      </c>
      <c r="N107" s="4" t="s">
        <v>1746</v>
      </c>
      <c r="O107" s="6" t="s">
        <v>4152</v>
      </c>
    </row>
    <row r="108" spans="1:15" x14ac:dyDescent="0.25">
      <c r="A108" s="1">
        <v>107</v>
      </c>
      <c r="B108" s="1" t="s">
        <v>311</v>
      </c>
      <c r="C108" s="10">
        <v>44426</v>
      </c>
      <c r="D108" s="22">
        <v>0</v>
      </c>
      <c r="E108" s="17" t="s">
        <v>4032</v>
      </c>
      <c r="F108" s="15">
        <v>11</v>
      </c>
      <c r="G108" s="2">
        <v>1.46</v>
      </c>
      <c r="H108" s="3">
        <v>6.67</v>
      </c>
      <c r="I108" s="2">
        <v>1.34</v>
      </c>
      <c r="J108" s="4">
        <v>0.11999999999999988</v>
      </c>
      <c r="K108" s="22">
        <v>1</v>
      </c>
      <c r="L108" s="4">
        <v>0.11999999999999988</v>
      </c>
      <c r="M108" s="2" t="s">
        <v>1746</v>
      </c>
      <c r="N108" s="4" t="s">
        <v>1746</v>
      </c>
      <c r="O108" s="6" t="s">
        <v>1746</v>
      </c>
    </row>
    <row r="109" spans="1:15" x14ac:dyDescent="0.25">
      <c r="A109" s="1">
        <v>108</v>
      </c>
      <c r="B109" s="1" t="s">
        <v>311</v>
      </c>
      <c r="C109" s="10">
        <v>44427</v>
      </c>
      <c r="D109" s="22">
        <v>0</v>
      </c>
      <c r="E109" s="17" t="s">
        <v>4006</v>
      </c>
      <c r="F109" s="15">
        <v>17.5</v>
      </c>
      <c r="G109" s="2">
        <v>2.2799999999999998</v>
      </c>
      <c r="H109" s="3">
        <v>28.54</v>
      </c>
      <c r="I109" s="2">
        <v>1.83</v>
      </c>
      <c r="J109" s="4">
        <v>0.44999999999999973</v>
      </c>
      <c r="K109" s="22">
        <v>1</v>
      </c>
      <c r="L109" s="4">
        <v>0.44999999999999973</v>
      </c>
      <c r="M109" s="2" t="s">
        <v>1746</v>
      </c>
      <c r="N109" s="4" t="s">
        <v>1746</v>
      </c>
      <c r="O109" s="186" t="s">
        <v>4153</v>
      </c>
    </row>
    <row r="110" spans="1:15" x14ac:dyDescent="0.25">
      <c r="A110" s="1">
        <v>109</v>
      </c>
      <c r="B110" s="1" t="s">
        <v>308</v>
      </c>
      <c r="C110" s="10">
        <v>44427</v>
      </c>
      <c r="D110" s="22">
        <v>0</v>
      </c>
      <c r="E110" s="17" t="s">
        <v>4049</v>
      </c>
      <c r="F110" s="15">
        <v>14.5</v>
      </c>
      <c r="G110" s="2">
        <v>1.96</v>
      </c>
      <c r="H110" s="3">
        <v>7.98</v>
      </c>
      <c r="I110" s="2">
        <v>1.31</v>
      </c>
      <c r="J110" s="4">
        <v>0.64999999999999991</v>
      </c>
      <c r="K110" s="22">
        <v>1</v>
      </c>
      <c r="L110" s="4">
        <v>0.64999999999999991</v>
      </c>
      <c r="M110" s="2" t="s">
        <v>1746</v>
      </c>
      <c r="N110" s="4" t="s">
        <v>1746</v>
      </c>
      <c r="O110" s="186"/>
    </row>
    <row r="111" spans="1:15" x14ac:dyDescent="0.25">
      <c r="A111" s="1">
        <v>110</v>
      </c>
      <c r="B111" s="1" t="s">
        <v>308</v>
      </c>
      <c r="C111" s="10">
        <v>44428</v>
      </c>
      <c r="D111" s="22">
        <v>0</v>
      </c>
      <c r="E111" s="17" t="s">
        <v>4006</v>
      </c>
      <c r="F111" s="15">
        <v>22</v>
      </c>
      <c r="G111" s="2">
        <v>2.93</v>
      </c>
      <c r="H111" s="3">
        <v>8.8800000000000008</v>
      </c>
      <c r="I111" s="2">
        <v>1.96</v>
      </c>
      <c r="J111" s="4">
        <v>0.9700000000000002</v>
      </c>
      <c r="K111" s="22">
        <v>1</v>
      </c>
      <c r="L111" s="4">
        <v>0.9700000000000002</v>
      </c>
      <c r="M111" s="2" t="s">
        <v>1746</v>
      </c>
      <c r="N111" s="4" t="s">
        <v>1746</v>
      </c>
      <c r="O111" s="186" t="s">
        <v>4154</v>
      </c>
    </row>
    <row r="112" spans="1:15" x14ac:dyDescent="0.25">
      <c r="A112" s="1">
        <v>111</v>
      </c>
      <c r="B112" s="1" t="s">
        <v>320</v>
      </c>
      <c r="C112" s="10">
        <v>44428</v>
      </c>
      <c r="D112" s="22">
        <v>0</v>
      </c>
      <c r="E112" s="17" t="s">
        <v>4155</v>
      </c>
      <c r="F112" s="15">
        <v>5.5</v>
      </c>
      <c r="G112" s="2">
        <v>1.1100000000000001</v>
      </c>
      <c r="H112" s="3">
        <v>5.83</v>
      </c>
      <c r="I112" s="2">
        <v>0.39</v>
      </c>
      <c r="J112" s="4">
        <v>0.72000000000000008</v>
      </c>
      <c r="K112" s="22">
        <v>1</v>
      </c>
      <c r="L112" s="4">
        <v>0.72000000000000008</v>
      </c>
      <c r="M112" s="2" t="s">
        <v>1746</v>
      </c>
      <c r="N112" s="4" t="s">
        <v>1746</v>
      </c>
      <c r="O112" s="186"/>
    </row>
    <row r="113" spans="1:15" x14ac:dyDescent="0.25">
      <c r="A113" s="1">
        <v>112</v>
      </c>
      <c r="B113" s="1" t="s">
        <v>311</v>
      </c>
      <c r="C113" s="10">
        <v>44428</v>
      </c>
      <c r="D113" s="22">
        <v>0</v>
      </c>
      <c r="E113" s="17" t="s">
        <v>2770</v>
      </c>
      <c r="F113" s="15">
        <v>7</v>
      </c>
      <c r="G113" s="2">
        <v>0.82</v>
      </c>
      <c r="H113" s="3">
        <v>23.12</v>
      </c>
      <c r="I113" s="2">
        <v>0.62</v>
      </c>
      <c r="J113" s="4">
        <v>0.19999999999999996</v>
      </c>
      <c r="K113" s="22">
        <v>1</v>
      </c>
      <c r="L113" s="4">
        <v>0.19999999999999996</v>
      </c>
      <c r="M113" s="2" t="s">
        <v>1746</v>
      </c>
      <c r="N113" s="4" t="s">
        <v>1746</v>
      </c>
      <c r="O113" s="186"/>
    </row>
    <row r="114" spans="1:15" x14ac:dyDescent="0.25">
      <c r="A114" s="1">
        <v>113</v>
      </c>
      <c r="B114" s="1" t="s">
        <v>308</v>
      </c>
      <c r="C114" s="10">
        <v>44429</v>
      </c>
      <c r="D114" s="22">
        <v>0</v>
      </c>
      <c r="E114" s="17" t="s">
        <v>4006</v>
      </c>
      <c r="F114" s="15">
        <v>18</v>
      </c>
      <c r="G114" s="2">
        <v>3.2</v>
      </c>
      <c r="H114" s="3">
        <v>8.06</v>
      </c>
      <c r="I114" s="2">
        <v>2.41</v>
      </c>
      <c r="J114" s="4">
        <v>0.79</v>
      </c>
      <c r="K114" s="22">
        <v>1</v>
      </c>
      <c r="L114" s="4">
        <v>0.79</v>
      </c>
      <c r="M114" s="2" t="s">
        <v>1746</v>
      </c>
      <c r="N114" s="4" t="s">
        <v>1746</v>
      </c>
      <c r="O114" s="6" t="s">
        <v>4156</v>
      </c>
    </row>
    <row r="115" spans="1:15" x14ac:dyDescent="0.25">
      <c r="A115" s="1">
        <v>114</v>
      </c>
      <c r="B115" s="1" t="s">
        <v>314</v>
      </c>
      <c r="C115" s="10">
        <v>44430</v>
      </c>
      <c r="D115" s="22">
        <v>0</v>
      </c>
      <c r="E115" s="17" t="s">
        <v>4157</v>
      </c>
      <c r="F115" s="15">
        <v>4</v>
      </c>
      <c r="G115" s="2">
        <v>1</v>
      </c>
      <c r="H115" s="3">
        <v>5.74</v>
      </c>
      <c r="I115" s="2">
        <v>0.54</v>
      </c>
      <c r="J115" s="4">
        <v>0.45999999999999996</v>
      </c>
      <c r="K115" s="22">
        <v>1</v>
      </c>
      <c r="L115" s="4">
        <v>0.45999999999999996</v>
      </c>
      <c r="M115" s="2" t="s">
        <v>1746</v>
      </c>
      <c r="N115" s="4" t="s">
        <v>1746</v>
      </c>
      <c r="O115" s="6" t="s">
        <v>1746</v>
      </c>
    </row>
    <row r="116" spans="1:15" x14ac:dyDescent="0.25">
      <c r="A116" s="1">
        <v>115</v>
      </c>
      <c r="B116" s="1" t="s">
        <v>308</v>
      </c>
      <c r="C116" s="10">
        <v>44430</v>
      </c>
      <c r="D116" s="22">
        <v>0</v>
      </c>
      <c r="E116" s="17" t="s">
        <v>4006</v>
      </c>
      <c r="F116" s="15">
        <v>16</v>
      </c>
      <c r="G116" s="2">
        <v>2.75</v>
      </c>
      <c r="H116" s="3">
        <v>7.21</v>
      </c>
      <c r="I116" s="2">
        <v>1.97</v>
      </c>
      <c r="J116" s="4">
        <v>0.78</v>
      </c>
      <c r="K116" s="22">
        <v>1</v>
      </c>
      <c r="L116" s="4">
        <v>0.78</v>
      </c>
      <c r="M116" s="2" t="s">
        <v>1746</v>
      </c>
      <c r="N116" s="4" t="s">
        <v>1746</v>
      </c>
      <c r="O116" s="6" t="s">
        <v>1746</v>
      </c>
    </row>
    <row r="117" spans="1:15" x14ac:dyDescent="0.25">
      <c r="A117" s="1">
        <v>116</v>
      </c>
      <c r="B117" s="1" t="s">
        <v>320</v>
      </c>
      <c r="C117" s="10">
        <v>44430</v>
      </c>
      <c r="D117" s="22">
        <v>0</v>
      </c>
      <c r="E117" s="17" t="s">
        <v>1491</v>
      </c>
      <c r="F117" s="15">
        <v>4</v>
      </c>
      <c r="G117" s="2">
        <v>0.59</v>
      </c>
      <c r="H117" s="3">
        <v>3.07</v>
      </c>
      <c r="I117" s="2">
        <v>0.55000000000000004</v>
      </c>
      <c r="J117" s="4">
        <v>3.9999999999999925E-2</v>
      </c>
      <c r="K117" s="22">
        <v>1</v>
      </c>
      <c r="L117" s="4">
        <v>3.9999999999999925E-2</v>
      </c>
      <c r="M117" s="2" t="s">
        <v>1746</v>
      </c>
      <c r="N117" s="4" t="s">
        <v>1746</v>
      </c>
      <c r="O117" s="6" t="s">
        <v>1746</v>
      </c>
    </row>
    <row r="118" spans="1:15" x14ac:dyDescent="0.25">
      <c r="A118" s="1">
        <v>117</v>
      </c>
      <c r="B118" s="1" t="s">
        <v>314</v>
      </c>
      <c r="C118" s="10">
        <v>44431</v>
      </c>
      <c r="D118" s="22">
        <v>0</v>
      </c>
      <c r="E118" s="17" t="s">
        <v>239</v>
      </c>
      <c r="F118" s="15">
        <v>2</v>
      </c>
      <c r="G118" s="2">
        <v>1.53</v>
      </c>
      <c r="H118" s="3">
        <v>0.49</v>
      </c>
      <c r="I118" s="2">
        <v>0.23</v>
      </c>
      <c r="J118" s="4">
        <v>1.3</v>
      </c>
      <c r="K118" s="22">
        <v>1</v>
      </c>
      <c r="L118" s="4">
        <v>1.3</v>
      </c>
      <c r="M118" s="2" t="s">
        <v>1746</v>
      </c>
      <c r="N118" s="4" t="s">
        <v>1746</v>
      </c>
      <c r="O118" s="6" t="s">
        <v>1746</v>
      </c>
    </row>
    <row r="119" spans="1:15" x14ac:dyDescent="0.25">
      <c r="A119" s="1">
        <v>118</v>
      </c>
      <c r="B119" s="1" t="s">
        <v>320</v>
      </c>
      <c r="C119" s="10">
        <v>44431</v>
      </c>
      <c r="D119" s="22">
        <v>0</v>
      </c>
      <c r="E119" s="17" t="s">
        <v>257</v>
      </c>
      <c r="F119" s="15">
        <v>4</v>
      </c>
      <c r="G119" s="2">
        <v>0.72</v>
      </c>
      <c r="H119" s="3">
        <v>1.62</v>
      </c>
      <c r="I119" s="2">
        <v>0.54</v>
      </c>
      <c r="J119" s="4">
        <v>0.17999999999999994</v>
      </c>
      <c r="K119" s="22">
        <v>1</v>
      </c>
      <c r="L119" s="4">
        <v>0.17999999999999994</v>
      </c>
      <c r="M119" s="2" t="s">
        <v>1746</v>
      </c>
      <c r="N119" s="4" t="s">
        <v>1746</v>
      </c>
      <c r="O119" s="6" t="s">
        <v>1746</v>
      </c>
    </row>
    <row r="120" spans="1:15" x14ac:dyDescent="0.25">
      <c r="A120" s="1">
        <v>119</v>
      </c>
      <c r="B120" s="1" t="s">
        <v>308</v>
      </c>
      <c r="C120" s="10">
        <v>44431</v>
      </c>
      <c r="D120" s="22">
        <v>0</v>
      </c>
      <c r="E120" s="17" t="s">
        <v>2770</v>
      </c>
      <c r="F120" s="15">
        <v>9</v>
      </c>
      <c r="G120" s="2">
        <v>1.55</v>
      </c>
      <c r="H120" s="3">
        <v>1.84</v>
      </c>
      <c r="I120" s="2">
        <v>1.1399999999999999</v>
      </c>
      <c r="J120" s="4">
        <v>0.41000000000000014</v>
      </c>
      <c r="K120" s="22">
        <v>1</v>
      </c>
      <c r="L120" s="4">
        <v>0.41000000000000014</v>
      </c>
      <c r="M120" s="2" t="s">
        <v>1746</v>
      </c>
      <c r="N120" s="4" t="s">
        <v>1746</v>
      </c>
      <c r="O120" s="6" t="s">
        <v>1746</v>
      </c>
    </row>
    <row r="121" spans="1:15" x14ac:dyDescent="0.25">
      <c r="A121" s="1">
        <v>120</v>
      </c>
      <c r="B121" s="1" t="s">
        <v>311</v>
      </c>
      <c r="C121" s="10">
        <v>44431</v>
      </c>
      <c r="D121" s="22">
        <v>0</v>
      </c>
      <c r="E121" s="17" t="s">
        <v>4080</v>
      </c>
      <c r="F121" s="15">
        <v>9</v>
      </c>
      <c r="G121" s="2">
        <v>1.23</v>
      </c>
      <c r="H121" s="3">
        <v>27.04</v>
      </c>
      <c r="I121" s="2">
        <v>1.1000000000000001</v>
      </c>
      <c r="J121" s="4">
        <v>0.12999999999999989</v>
      </c>
      <c r="K121" s="22">
        <v>1</v>
      </c>
      <c r="L121" s="4">
        <v>0.12999999999999989</v>
      </c>
      <c r="M121" s="2" t="s">
        <v>1746</v>
      </c>
      <c r="N121" s="4" t="s">
        <v>1746</v>
      </c>
      <c r="O121" s="6" t="s">
        <v>1746</v>
      </c>
    </row>
    <row r="122" spans="1:15" x14ac:dyDescent="0.25">
      <c r="A122" s="1">
        <v>121</v>
      </c>
      <c r="B122" s="1" t="s">
        <v>314</v>
      </c>
      <c r="C122" s="10">
        <v>44432</v>
      </c>
      <c r="D122" s="22">
        <v>0</v>
      </c>
      <c r="E122" s="17" t="s">
        <v>4080</v>
      </c>
      <c r="F122" s="15">
        <v>9</v>
      </c>
      <c r="G122" s="2">
        <v>2.09</v>
      </c>
      <c r="H122" s="3">
        <v>8.0399999999999991</v>
      </c>
      <c r="I122" s="2">
        <v>0.79</v>
      </c>
      <c r="J122" s="4">
        <v>1.2999999999999998</v>
      </c>
      <c r="K122" s="22">
        <v>1</v>
      </c>
      <c r="L122" s="4">
        <v>1.2999999999999998</v>
      </c>
      <c r="M122" s="2" t="s">
        <v>1746</v>
      </c>
      <c r="N122" s="4" t="s">
        <v>1746</v>
      </c>
      <c r="O122" s="6" t="s">
        <v>1746</v>
      </c>
    </row>
    <row r="123" spans="1:15" x14ac:dyDescent="0.25">
      <c r="A123" s="1">
        <v>122</v>
      </c>
      <c r="B123" s="1" t="s">
        <v>311</v>
      </c>
      <c r="C123" s="10">
        <v>44432</v>
      </c>
      <c r="D123" s="22">
        <v>0</v>
      </c>
      <c r="E123" s="17" t="s">
        <v>4006</v>
      </c>
      <c r="F123" s="15">
        <v>24</v>
      </c>
      <c r="G123" s="2">
        <v>2.93</v>
      </c>
      <c r="H123" s="3">
        <v>75.7</v>
      </c>
      <c r="I123" s="2">
        <v>2.4500000000000002</v>
      </c>
      <c r="J123" s="4">
        <v>0.48</v>
      </c>
      <c r="K123" s="22">
        <v>1</v>
      </c>
      <c r="L123" s="4">
        <v>0.48</v>
      </c>
      <c r="M123" s="2" t="s">
        <v>1746</v>
      </c>
      <c r="N123" s="4" t="s">
        <v>1746</v>
      </c>
      <c r="O123" s="6" t="s">
        <v>1746</v>
      </c>
    </row>
    <row r="124" spans="1:15" x14ac:dyDescent="0.25">
      <c r="A124" s="1">
        <v>123</v>
      </c>
      <c r="B124" s="1" t="s">
        <v>314</v>
      </c>
      <c r="C124" s="10">
        <v>44433</v>
      </c>
      <c r="D124" s="22">
        <v>0</v>
      </c>
      <c r="E124" s="17" t="s">
        <v>4158</v>
      </c>
      <c r="F124" s="15">
        <v>8.5</v>
      </c>
      <c r="G124" s="2">
        <v>2.9</v>
      </c>
      <c r="H124" s="3">
        <v>17.13</v>
      </c>
      <c r="I124" s="2">
        <v>0.95</v>
      </c>
      <c r="J124" s="4">
        <v>1.95</v>
      </c>
      <c r="K124" s="22">
        <v>1</v>
      </c>
      <c r="L124" s="4">
        <v>1.95</v>
      </c>
      <c r="M124" s="2" t="s">
        <v>1746</v>
      </c>
      <c r="N124" s="4" t="s">
        <v>1746</v>
      </c>
      <c r="O124" s="6" t="s">
        <v>1746</v>
      </c>
    </row>
    <row r="125" spans="1:15" x14ac:dyDescent="0.25">
      <c r="A125" s="1">
        <v>124</v>
      </c>
      <c r="B125" s="1" t="s">
        <v>311</v>
      </c>
      <c r="C125" s="10">
        <v>44433</v>
      </c>
      <c r="D125" s="22">
        <v>0</v>
      </c>
      <c r="E125" s="17" t="s">
        <v>4158</v>
      </c>
      <c r="F125" s="15">
        <v>8.5</v>
      </c>
      <c r="G125" s="2">
        <v>0.45</v>
      </c>
      <c r="H125" s="3">
        <v>10.76</v>
      </c>
      <c r="I125" s="2">
        <v>0.4</v>
      </c>
      <c r="J125" s="4">
        <v>4.9999999999999989E-2</v>
      </c>
      <c r="K125" s="22">
        <v>1</v>
      </c>
      <c r="L125" s="4">
        <v>4.9999999999999989E-2</v>
      </c>
      <c r="M125" s="2" t="s">
        <v>1746</v>
      </c>
      <c r="N125" s="4" t="s">
        <v>1746</v>
      </c>
      <c r="O125" s="6" t="s">
        <v>4159</v>
      </c>
    </row>
    <row r="126" spans="1:15" x14ac:dyDescent="0.25">
      <c r="A126" s="1">
        <v>125</v>
      </c>
      <c r="B126" s="1" t="s">
        <v>320</v>
      </c>
      <c r="C126" s="10">
        <v>44433</v>
      </c>
      <c r="D126" s="22">
        <v>0</v>
      </c>
      <c r="E126" s="17" t="s">
        <v>4160</v>
      </c>
      <c r="F126" s="15">
        <v>4.5</v>
      </c>
      <c r="G126" s="2">
        <v>0.97</v>
      </c>
      <c r="H126" s="3">
        <v>5.44</v>
      </c>
      <c r="I126" s="2">
        <v>0.67</v>
      </c>
      <c r="J126" s="4">
        <v>0.29999999999999993</v>
      </c>
      <c r="K126" s="22">
        <v>1</v>
      </c>
      <c r="L126" s="4">
        <v>0.29999999999999993</v>
      </c>
      <c r="M126" s="2" t="s">
        <v>1746</v>
      </c>
      <c r="N126" s="4" t="s">
        <v>1746</v>
      </c>
      <c r="O126" s="6" t="s">
        <v>1746</v>
      </c>
    </row>
    <row r="127" spans="1:15" x14ac:dyDescent="0.25">
      <c r="A127" s="1">
        <v>126</v>
      </c>
      <c r="B127" s="1" t="s">
        <v>308</v>
      </c>
      <c r="C127" s="10">
        <v>44433</v>
      </c>
      <c r="D127" s="22">
        <v>0</v>
      </c>
      <c r="E127" s="17" t="s">
        <v>4080</v>
      </c>
      <c r="F127" s="15">
        <v>9</v>
      </c>
      <c r="G127" s="2">
        <v>1.58</v>
      </c>
      <c r="H127" s="3">
        <v>7.15</v>
      </c>
      <c r="I127" s="2">
        <v>1.17</v>
      </c>
      <c r="J127" s="4">
        <v>0.41000000000000014</v>
      </c>
      <c r="K127" s="22">
        <v>1</v>
      </c>
      <c r="L127" s="4">
        <v>0.41000000000000014</v>
      </c>
      <c r="M127" s="2" t="s">
        <v>1746</v>
      </c>
      <c r="N127" s="4" t="s">
        <v>1746</v>
      </c>
      <c r="O127" s="6" t="s">
        <v>1746</v>
      </c>
    </row>
    <row r="128" spans="1:15" x14ac:dyDescent="0.25">
      <c r="A128" s="1">
        <v>127</v>
      </c>
      <c r="B128" s="1" t="s">
        <v>308</v>
      </c>
      <c r="C128" s="10">
        <v>44434</v>
      </c>
      <c r="D128" s="22">
        <v>0</v>
      </c>
      <c r="E128" s="17" t="s">
        <v>4006</v>
      </c>
      <c r="F128" s="15">
        <v>24</v>
      </c>
      <c r="G128" s="2">
        <v>3.42</v>
      </c>
      <c r="H128" s="3">
        <v>7.39</v>
      </c>
      <c r="I128" s="2">
        <v>2.61</v>
      </c>
      <c r="J128" s="4">
        <v>0.81</v>
      </c>
      <c r="K128" s="22">
        <v>1</v>
      </c>
      <c r="L128" s="4">
        <v>0.81</v>
      </c>
      <c r="M128" s="2" t="s">
        <v>1746</v>
      </c>
      <c r="N128" s="4" t="s">
        <v>1746</v>
      </c>
      <c r="O128" s="6" t="s">
        <v>1746</v>
      </c>
    </row>
    <row r="129" spans="1:15" x14ac:dyDescent="0.25">
      <c r="A129" s="1">
        <v>128</v>
      </c>
      <c r="B129" s="1" t="s">
        <v>320</v>
      </c>
      <c r="C129" s="10">
        <v>44434</v>
      </c>
      <c r="D129" s="22">
        <v>0</v>
      </c>
      <c r="E129" s="17" t="s">
        <v>4126</v>
      </c>
      <c r="F129" s="15">
        <v>3</v>
      </c>
      <c r="G129" s="2">
        <v>0.38</v>
      </c>
      <c r="H129" s="3">
        <v>2.0499999999999998</v>
      </c>
      <c r="I129" s="2">
        <v>0.21</v>
      </c>
      <c r="J129" s="4">
        <v>0.17</v>
      </c>
      <c r="K129" s="22">
        <v>1</v>
      </c>
      <c r="L129" s="4">
        <v>0.17</v>
      </c>
      <c r="M129" s="2" t="s">
        <v>1746</v>
      </c>
      <c r="N129" s="4" t="s">
        <v>1746</v>
      </c>
      <c r="O129" s="6" t="s">
        <v>1746</v>
      </c>
    </row>
    <row r="130" spans="1:15" x14ac:dyDescent="0.25">
      <c r="A130" s="1">
        <v>129</v>
      </c>
      <c r="B130" s="1" t="s">
        <v>311</v>
      </c>
      <c r="C130" s="10">
        <v>44434</v>
      </c>
      <c r="D130" s="22">
        <v>0</v>
      </c>
      <c r="E130" s="17" t="s">
        <v>4147</v>
      </c>
      <c r="F130" s="15">
        <v>6</v>
      </c>
      <c r="G130" s="2">
        <v>0.63</v>
      </c>
      <c r="H130" s="3">
        <v>8.56</v>
      </c>
      <c r="I130" s="2">
        <v>0.48</v>
      </c>
      <c r="J130" s="4">
        <v>0.15000000000000002</v>
      </c>
      <c r="K130" s="22">
        <v>1</v>
      </c>
      <c r="L130" s="4">
        <v>0.15000000000000002</v>
      </c>
      <c r="M130" s="2" t="s">
        <v>1746</v>
      </c>
      <c r="N130" s="4" t="s">
        <v>1746</v>
      </c>
      <c r="O130" s="6" t="s">
        <v>1746</v>
      </c>
    </row>
    <row r="131" spans="1:15" x14ac:dyDescent="0.25">
      <c r="A131" s="1">
        <v>130</v>
      </c>
      <c r="B131" s="1" t="s">
        <v>308</v>
      </c>
      <c r="C131" s="10">
        <v>44435</v>
      </c>
      <c r="D131" s="22">
        <v>0</v>
      </c>
      <c r="E131" s="17" t="s">
        <v>4006</v>
      </c>
      <c r="F131" s="15">
        <v>24</v>
      </c>
      <c r="G131" s="2">
        <v>2.34</v>
      </c>
      <c r="H131" s="3">
        <v>6.75</v>
      </c>
      <c r="I131" s="2">
        <v>2.06</v>
      </c>
      <c r="J131" s="4">
        <v>0.2799999999999998</v>
      </c>
      <c r="K131" s="22">
        <v>1</v>
      </c>
      <c r="L131" s="4">
        <v>0.2799999999999998</v>
      </c>
      <c r="M131" s="2" t="s">
        <v>1746</v>
      </c>
      <c r="N131" s="4" t="s">
        <v>1746</v>
      </c>
      <c r="O131" s="6" t="s">
        <v>1746</v>
      </c>
    </row>
    <row r="132" spans="1:15" x14ac:dyDescent="0.25">
      <c r="A132" s="1">
        <v>131</v>
      </c>
      <c r="B132" s="1" t="s">
        <v>320</v>
      </c>
      <c r="C132" s="10">
        <v>44435</v>
      </c>
      <c r="D132" s="22">
        <v>0</v>
      </c>
      <c r="E132" s="17" t="s">
        <v>4126</v>
      </c>
      <c r="F132" s="15">
        <v>3</v>
      </c>
      <c r="G132" s="2">
        <v>0.42</v>
      </c>
      <c r="H132" s="3">
        <v>2.37</v>
      </c>
      <c r="I132" s="2">
        <v>0.23</v>
      </c>
      <c r="J132" s="4">
        <v>0.18999999999999997</v>
      </c>
      <c r="K132" s="22">
        <v>1</v>
      </c>
      <c r="L132" s="4">
        <v>0.18999999999999997</v>
      </c>
      <c r="M132" s="2" t="s">
        <v>1746</v>
      </c>
      <c r="N132" s="4" t="s">
        <v>1746</v>
      </c>
      <c r="O132" s="6" t="s">
        <v>1746</v>
      </c>
    </row>
    <row r="133" spans="1:15" x14ac:dyDescent="0.25">
      <c r="A133" s="1">
        <v>132</v>
      </c>
      <c r="B133" s="1" t="s">
        <v>311</v>
      </c>
      <c r="C133" s="10">
        <v>44435</v>
      </c>
      <c r="D133" s="22">
        <v>0</v>
      </c>
      <c r="E133" s="17" t="s">
        <v>4006</v>
      </c>
      <c r="F133" s="15">
        <v>21</v>
      </c>
      <c r="G133" s="2">
        <v>2.21</v>
      </c>
      <c r="H133" s="3">
        <v>48.53</v>
      </c>
      <c r="I133" s="2">
        <v>1.63</v>
      </c>
      <c r="J133" s="4">
        <v>0.58000000000000007</v>
      </c>
      <c r="K133" s="22">
        <v>1</v>
      </c>
      <c r="L133" s="4">
        <v>0.58000000000000007</v>
      </c>
      <c r="M133" s="2" t="s">
        <v>1746</v>
      </c>
      <c r="N133" s="4" t="s">
        <v>1746</v>
      </c>
      <c r="O133" s="6" t="s">
        <v>4161</v>
      </c>
    </row>
    <row r="134" spans="1:15" x14ac:dyDescent="0.25">
      <c r="A134" s="1">
        <v>133</v>
      </c>
      <c r="B134" s="1" t="s">
        <v>308</v>
      </c>
      <c r="C134" s="10">
        <v>44436</v>
      </c>
      <c r="D134" s="22">
        <v>0</v>
      </c>
      <c r="E134" s="17" t="s">
        <v>4006</v>
      </c>
      <c r="F134" s="15">
        <v>24</v>
      </c>
      <c r="G134" s="2">
        <v>2.64</v>
      </c>
      <c r="H134" s="3">
        <v>7.43</v>
      </c>
      <c r="I134" s="2">
        <v>2.16</v>
      </c>
      <c r="J134" s="4">
        <v>0.48</v>
      </c>
      <c r="K134" s="22">
        <v>1</v>
      </c>
      <c r="L134" s="4">
        <v>0.48</v>
      </c>
      <c r="M134" s="2" t="s">
        <v>1746</v>
      </c>
      <c r="N134" s="4" t="s">
        <v>1746</v>
      </c>
      <c r="O134" s="6" t="s">
        <v>1746</v>
      </c>
    </row>
    <row r="135" spans="1:15" x14ac:dyDescent="0.25">
      <c r="A135" s="1">
        <v>134</v>
      </c>
      <c r="B135" s="1" t="s">
        <v>311</v>
      </c>
      <c r="C135" s="10">
        <v>44436</v>
      </c>
      <c r="D135" s="22">
        <v>0</v>
      </c>
      <c r="E135" s="17" t="s">
        <v>4006</v>
      </c>
      <c r="F135" s="15">
        <v>24</v>
      </c>
      <c r="G135" s="2">
        <v>2.69</v>
      </c>
      <c r="H135" s="3">
        <v>56.75</v>
      </c>
      <c r="I135" s="2">
        <v>1.85</v>
      </c>
      <c r="J135" s="4">
        <v>0.83999999999999986</v>
      </c>
      <c r="K135" s="22">
        <v>1</v>
      </c>
      <c r="L135" s="4">
        <v>0.83999999999999986</v>
      </c>
      <c r="M135" s="2" t="s">
        <v>1746</v>
      </c>
      <c r="N135" s="4" t="s">
        <v>1746</v>
      </c>
      <c r="O135" s="6" t="s">
        <v>1746</v>
      </c>
    </row>
    <row r="136" spans="1:15" x14ac:dyDescent="0.25">
      <c r="A136" s="1">
        <v>135</v>
      </c>
      <c r="B136" s="1" t="s">
        <v>308</v>
      </c>
      <c r="C136" s="10">
        <v>44437</v>
      </c>
      <c r="D136" s="22">
        <v>0</v>
      </c>
      <c r="E136" s="17" t="s">
        <v>4006</v>
      </c>
      <c r="F136" s="15">
        <v>24</v>
      </c>
      <c r="G136" s="2">
        <v>2.58</v>
      </c>
      <c r="H136" s="3">
        <v>6.24</v>
      </c>
      <c r="I136" s="2">
        <v>2.17</v>
      </c>
      <c r="J136" s="4">
        <v>0.41000000000000014</v>
      </c>
      <c r="K136" s="22">
        <v>1</v>
      </c>
      <c r="L136" s="4">
        <v>0.41000000000000014</v>
      </c>
      <c r="M136" s="2" t="s">
        <v>1746</v>
      </c>
      <c r="N136" s="4" t="s">
        <v>1746</v>
      </c>
      <c r="O136" s="6" t="s">
        <v>1746</v>
      </c>
    </row>
    <row r="137" spans="1:15" x14ac:dyDescent="0.25">
      <c r="A137" s="1">
        <v>136</v>
      </c>
      <c r="B137" s="1" t="s">
        <v>320</v>
      </c>
      <c r="C137" s="10">
        <v>44437</v>
      </c>
      <c r="D137" s="22">
        <v>0</v>
      </c>
      <c r="E137" s="17" t="s">
        <v>321</v>
      </c>
      <c r="F137" s="15">
        <v>4</v>
      </c>
      <c r="G137" s="2">
        <v>2.41</v>
      </c>
      <c r="H137" s="3">
        <v>11.89</v>
      </c>
      <c r="I137" s="2">
        <v>0.32</v>
      </c>
      <c r="J137" s="4">
        <v>2.0900000000000003</v>
      </c>
      <c r="K137" s="22">
        <v>1</v>
      </c>
      <c r="L137" s="4">
        <v>2.0900000000000003</v>
      </c>
      <c r="M137" s="2" t="s">
        <v>1746</v>
      </c>
      <c r="N137" s="4" t="s">
        <v>1746</v>
      </c>
      <c r="O137" s="6" t="s">
        <v>1746</v>
      </c>
    </row>
    <row r="138" spans="1:15" x14ac:dyDescent="0.25">
      <c r="A138" s="1">
        <v>137</v>
      </c>
      <c r="B138" s="1" t="s">
        <v>311</v>
      </c>
      <c r="C138" s="10">
        <v>44437</v>
      </c>
      <c r="D138" s="22">
        <v>0</v>
      </c>
      <c r="E138" s="17" t="s">
        <v>4006</v>
      </c>
      <c r="F138" s="15">
        <v>20</v>
      </c>
      <c r="G138" s="2">
        <v>2.08</v>
      </c>
      <c r="H138" s="3">
        <v>42.76</v>
      </c>
      <c r="I138" s="2">
        <v>1.5</v>
      </c>
      <c r="J138" s="4">
        <v>0.58000000000000007</v>
      </c>
      <c r="K138" s="22">
        <v>1</v>
      </c>
      <c r="L138" s="4">
        <v>0.58000000000000007</v>
      </c>
      <c r="M138" s="2" t="s">
        <v>1746</v>
      </c>
      <c r="N138" s="4" t="s">
        <v>1746</v>
      </c>
      <c r="O138" s="6" t="s">
        <v>4162</v>
      </c>
    </row>
    <row r="139" spans="1:15" x14ac:dyDescent="0.25">
      <c r="A139" s="1">
        <v>138</v>
      </c>
      <c r="B139" s="1" t="s">
        <v>308</v>
      </c>
      <c r="C139" s="10">
        <v>44438</v>
      </c>
      <c r="D139" s="22">
        <v>0</v>
      </c>
      <c r="E139" s="17" t="s">
        <v>4006</v>
      </c>
      <c r="F139" s="15">
        <v>24</v>
      </c>
      <c r="G139" s="2">
        <v>3.35</v>
      </c>
      <c r="H139" s="3">
        <v>5.81</v>
      </c>
      <c r="I139" s="2">
        <v>2.1800000000000002</v>
      </c>
      <c r="J139" s="4">
        <v>1.17</v>
      </c>
      <c r="K139" s="22">
        <v>1</v>
      </c>
      <c r="L139" s="4">
        <v>1.17</v>
      </c>
      <c r="M139" s="2" t="s">
        <v>1746</v>
      </c>
      <c r="N139" s="4" t="s">
        <v>1746</v>
      </c>
      <c r="O139" s="6" t="s">
        <v>1746</v>
      </c>
    </row>
    <row r="140" spans="1:15" x14ac:dyDescent="0.25">
      <c r="A140" s="1">
        <v>139</v>
      </c>
      <c r="B140" s="1" t="s">
        <v>320</v>
      </c>
      <c r="C140" s="10">
        <v>44438</v>
      </c>
      <c r="D140" s="22">
        <v>0</v>
      </c>
      <c r="E140" s="17" t="s">
        <v>4082</v>
      </c>
      <c r="F140" s="15">
        <v>15</v>
      </c>
      <c r="G140" s="2">
        <v>2.1</v>
      </c>
      <c r="H140" s="3">
        <v>10.01</v>
      </c>
      <c r="I140" s="2">
        <v>1.1499999999999999</v>
      </c>
      <c r="J140" s="4">
        <v>0.95000000000000018</v>
      </c>
      <c r="K140" s="22">
        <v>1</v>
      </c>
      <c r="L140" s="4">
        <v>0.95000000000000018</v>
      </c>
      <c r="M140" s="2" t="s">
        <v>1746</v>
      </c>
      <c r="N140" s="4" t="s">
        <v>1746</v>
      </c>
      <c r="O140" s="6" t="s">
        <v>1746</v>
      </c>
    </row>
    <row r="141" spans="1:15" x14ac:dyDescent="0.25">
      <c r="A141" s="1">
        <v>140</v>
      </c>
      <c r="B141" s="1" t="s">
        <v>311</v>
      </c>
      <c r="C141" s="10">
        <v>44438</v>
      </c>
      <c r="D141" s="22">
        <v>0</v>
      </c>
      <c r="E141" s="17" t="s">
        <v>2770</v>
      </c>
      <c r="F141" s="15">
        <v>9</v>
      </c>
      <c r="G141" s="2">
        <v>0.86</v>
      </c>
      <c r="H141" s="3">
        <v>20.16</v>
      </c>
      <c r="I141" s="2">
        <v>0.68</v>
      </c>
      <c r="J141" s="4">
        <v>0.17999999999999994</v>
      </c>
      <c r="K141" s="22">
        <v>1</v>
      </c>
      <c r="L141" s="4">
        <v>0.17999999999999994</v>
      </c>
      <c r="M141" s="2" t="s">
        <v>1746</v>
      </c>
      <c r="N141" s="4" t="s">
        <v>1746</v>
      </c>
      <c r="O141" s="6" t="s">
        <v>1746</v>
      </c>
    </row>
    <row r="142" spans="1:15" x14ac:dyDescent="0.25">
      <c r="A142" s="1">
        <v>141</v>
      </c>
      <c r="B142" s="1" t="s">
        <v>308</v>
      </c>
      <c r="C142" s="10">
        <v>44439</v>
      </c>
      <c r="D142" s="22">
        <v>0</v>
      </c>
      <c r="E142" s="17" t="s">
        <v>4006</v>
      </c>
      <c r="F142" s="15">
        <v>24</v>
      </c>
      <c r="G142" s="2">
        <v>3.44</v>
      </c>
      <c r="H142" s="3">
        <v>6.19</v>
      </c>
      <c r="I142" s="2">
        <v>2.2200000000000002</v>
      </c>
      <c r="J142" s="4">
        <v>1.2199999999999998</v>
      </c>
      <c r="K142" s="22">
        <v>1</v>
      </c>
      <c r="L142" s="4">
        <v>1.2199999999999998</v>
      </c>
      <c r="M142" s="2" t="s">
        <v>1746</v>
      </c>
      <c r="N142" s="4" t="s">
        <v>1746</v>
      </c>
      <c r="O142" s="6" t="s">
        <v>1746</v>
      </c>
    </row>
    <row r="143" spans="1:15" x14ac:dyDescent="0.25">
      <c r="A143" s="1">
        <v>142</v>
      </c>
      <c r="B143" s="1" t="s">
        <v>320</v>
      </c>
      <c r="C143" s="10">
        <v>44439</v>
      </c>
      <c r="D143" s="22">
        <v>0</v>
      </c>
      <c r="E143" s="17" t="s">
        <v>2780</v>
      </c>
      <c r="F143" s="15">
        <v>18</v>
      </c>
      <c r="G143" s="2">
        <v>3.25</v>
      </c>
      <c r="H143" s="3">
        <v>15.31</v>
      </c>
      <c r="I143" s="2">
        <v>1.31</v>
      </c>
      <c r="J143" s="4">
        <v>1.94</v>
      </c>
      <c r="K143" s="22">
        <v>1</v>
      </c>
      <c r="L143" s="4">
        <v>1.94</v>
      </c>
      <c r="M143" s="2" t="s">
        <v>1746</v>
      </c>
      <c r="N143" s="4" t="s">
        <v>1746</v>
      </c>
      <c r="O143" s="6" t="s">
        <v>1746</v>
      </c>
    </row>
    <row r="144" spans="1:15" x14ac:dyDescent="0.25">
      <c r="A144" s="1">
        <v>143</v>
      </c>
      <c r="B144" s="1" t="s">
        <v>311</v>
      </c>
      <c r="C144" s="10">
        <v>44439</v>
      </c>
      <c r="D144" s="22">
        <v>0</v>
      </c>
      <c r="E144" s="17" t="s">
        <v>4147</v>
      </c>
      <c r="F144" s="15">
        <v>6</v>
      </c>
      <c r="G144" s="2">
        <v>0.55000000000000004</v>
      </c>
      <c r="H144" s="3">
        <v>10.039999999999999</v>
      </c>
      <c r="I144" s="2">
        <v>0.43</v>
      </c>
      <c r="J144" s="4">
        <v>0.12000000000000005</v>
      </c>
      <c r="K144" s="22">
        <v>1</v>
      </c>
      <c r="L144" s="4">
        <v>0.12000000000000005</v>
      </c>
      <c r="M144" s="2" t="s">
        <v>1746</v>
      </c>
      <c r="N144" s="4" t="s">
        <v>1746</v>
      </c>
      <c r="O144" s="6" t="s">
        <v>1746</v>
      </c>
    </row>
    <row r="145" spans="1:15" x14ac:dyDescent="0.25">
      <c r="A145" s="1">
        <v>144</v>
      </c>
      <c r="B145" s="1" t="s">
        <v>308</v>
      </c>
      <c r="C145" s="10">
        <v>44440</v>
      </c>
      <c r="D145" s="22">
        <v>0</v>
      </c>
      <c r="E145" s="17" t="s">
        <v>4006</v>
      </c>
      <c r="F145" s="15">
        <v>24</v>
      </c>
      <c r="G145" s="2">
        <v>3.17</v>
      </c>
      <c r="H145" s="3">
        <v>5.52</v>
      </c>
      <c r="I145" s="2">
        <v>2.19</v>
      </c>
      <c r="J145" s="4">
        <v>0.98</v>
      </c>
      <c r="K145" s="22">
        <v>1</v>
      </c>
      <c r="L145" s="4">
        <v>0.98</v>
      </c>
      <c r="M145" s="2" t="s">
        <v>1746</v>
      </c>
      <c r="N145" s="4" t="s">
        <v>1746</v>
      </c>
      <c r="O145" s="6" t="s">
        <v>1746</v>
      </c>
    </row>
    <row r="146" spans="1:15" x14ac:dyDescent="0.25">
      <c r="A146" s="1">
        <v>145</v>
      </c>
      <c r="B146" s="1" t="s">
        <v>320</v>
      </c>
      <c r="C146" s="10">
        <v>44440</v>
      </c>
      <c r="D146" s="22">
        <v>0</v>
      </c>
      <c r="E146" s="17" t="s">
        <v>2461</v>
      </c>
      <c r="F146" s="15">
        <v>6</v>
      </c>
      <c r="G146" s="2">
        <v>3.17</v>
      </c>
      <c r="H146" s="3">
        <v>6.95</v>
      </c>
      <c r="I146" s="2">
        <v>2.19</v>
      </c>
      <c r="J146" s="4">
        <v>0.98</v>
      </c>
      <c r="K146" s="22">
        <v>1</v>
      </c>
      <c r="L146" s="4">
        <v>0.98</v>
      </c>
      <c r="M146" s="2" t="s">
        <v>1746</v>
      </c>
      <c r="N146" s="4" t="s">
        <v>1746</v>
      </c>
      <c r="O146" s="6" t="s">
        <v>1746</v>
      </c>
    </row>
    <row r="147" spans="1:15" x14ac:dyDescent="0.25">
      <c r="A147" s="1">
        <v>146</v>
      </c>
      <c r="B147" s="1" t="s">
        <v>311</v>
      </c>
      <c r="C147" s="10">
        <v>44440</v>
      </c>
      <c r="D147" s="22">
        <v>0</v>
      </c>
      <c r="E147" s="17" t="s">
        <v>4006</v>
      </c>
      <c r="F147" s="15">
        <v>18</v>
      </c>
      <c r="G147" s="2">
        <v>1.41</v>
      </c>
      <c r="H147" s="3">
        <v>31.98</v>
      </c>
      <c r="I147" s="2">
        <v>1.31</v>
      </c>
      <c r="J147" s="4">
        <v>9.9999999999999867E-2</v>
      </c>
      <c r="K147" s="22">
        <v>1</v>
      </c>
      <c r="L147" s="4">
        <v>9.9999999999999867E-2</v>
      </c>
      <c r="M147" s="2" t="s">
        <v>1746</v>
      </c>
      <c r="N147" s="4" t="s">
        <v>1746</v>
      </c>
      <c r="O147" s="6" t="s">
        <v>1746</v>
      </c>
    </row>
    <row r="148" spans="1:15" x14ac:dyDescent="0.25">
      <c r="A148" s="1">
        <v>147</v>
      </c>
      <c r="B148" s="1" t="s">
        <v>308</v>
      </c>
      <c r="C148" s="10">
        <v>44441</v>
      </c>
      <c r="D148" s="22">
        <v>0</v>
      </c>
      <c r="E148" s="17" t="s">
        <v>4006</v>
      </c>
      <c r="F148" s="15">
        <v>24</v>
      </c>
      <c r="G148" s="2">
        <v>3.15</v>
      </c>
      <c r="H148" s="3">
        <v>5.36</v>
      </c>
      <c r="I148" s="2">
        <v>2.2200000000000002</v>
      </c>
      <c r="J148" s="4">
        <v>0.92999999999999972</v>
      </c>
      <c r="K148" s="22">
        <v>1</v>
      </c>
      <c r="L148" s="4">
        <v>0.92999999999999972</v>
      </c>
      <c r="M148" s="2" t="s">
        <v>1746</v>
      </c>
      <c r="N148" s="4" t="s">
        <v>1746</v>
      </c>
      <c r="O148" s="6" t="s">
        <v>1746</v>
      </c>
    </row>
    <row r="149" spans="1:15" x14ac:dyDescent="0.25">
      <c r="A149" s="1">
        <v>148</v>
      </c>
      <c r="B149" s="1" t="s">
        <v>311</v>
      </c>
      <c r="C149" s="10">
        <v>44441</v>
      </c>
      <c r="D149" s="22">
        <v>0</v>
      </c>
      <c r="E149" s="17" t="s">
        <v>4006</v>
      </c>
      <c r="F149" s="15">
        <v>24</v>
      </c>
      <c r="G149" s="2">
        <v>2.3199999999999998</v>
      </c>
      <c r="H149" s="3">
        <v>48.09</v>
      </c>
      <c r="I149" s="2">
        <v>1.71</v>
      </c>
      <c r="J149" s="4">
        <v>0.60999999999999988</v>
      </c>
      <c r="K149" s="22">
        <v>1</v>
      </c>
      <c r="L149" s="4">
        <v>0.60999999999999988</v>
      </c>
      <c r="M149" s="2" t="s">
        <v>1746</v>
      </c>
      <c r="N149" s="4" t="s">
        <v>1746</v>
      </c>
      <c r="O149" s="6" t="s">
        <v>1746</v>
      </c>
    </row>
    <row r="150" spans="1:15" x14ac:dyDescent="0.25">
      <c r="A150" s="1">
        <v>149</v>
      </c>
      <c r="B150" s="1" t="s">
        <v>308</v>
      </c>
      <c r="C150" s="10">
        <v>44442</v>
      </c>
      <c r="D150" s="22">
        <v>0</v>
      </c>
      <c r="E150" s="17" t="s">
        <v>4006</v>
      </c>
      <c r="F150" s="15">
        <v>24</v>
      </c>
      <c r="G150" s="2">
        <v>2.89</v>
      </c>
      <c r="H150" s="3">
        <v>5.49</v>
      </c>
      <c r="I150" s="2">
        <v>1.98</v>
      </c>
      <c r="J150" s="4">
        <v>0.91000000000000014</v>
      </c>
      <c r="K150" s="22">
        <v>1</v>
      </c>
      <c r="L150" s="4">
        <v>0.91000000000000014</v>
      </c>
      <c r="M150" s="2" t="s">
        <v>1746</v>
      </c>
      <c r="N150" s="4" t="s">
        <v>1746</v>
      </c>
      <c r="O150" s="6" t="s">
        <v>1746</v>
      </c>
    </row>
    <row r="151" spans="1:15" x14ac:dyDescent="0.25">
      <c r="A151" s="1">
        <v>150</v>
      </c>
      <c r="B151" s="1" t="s">
        <v>320</v>
      </c>
      <c r="C151" s="10">
        <v>44442</v>
      </c>
      <c r="D151" s="22">
        <v>0</v>
      </c>
      <c r="E151" s="17" t="s">
        <v>4163</v>
      </c>
      <c r="F151" s="15">
        <v>4.5</v>
      </c>
      <c r="G151" s="2">
        <v>1.37</v>
      </c>
      <c r="H151" s="3">
        <v>6.81</v>
      </c>
      <c r="I151" s="2">
        <v>0.27</v>
      </c>
      <c r="J151" s="4">
        <v>1.1000000000000001</v>
      </c>
      <c r="K151" s="22">
        <v>1</v>
      </c>
      <c r="L151" s="4">
        <v>1.1000000000000001</v>
      </c>
      <c r="M151" s="2" t="s">
        <v>1746</v>
      </c>
      <c r="N151" s="4" t="s">
        <v>1746</v>
      </c>
      <c r="O151" s="6" t="s">
        <v>1746</v>
      </c>
    </row>
    <row r="152" spans="1:15" ht="16.5" customHeight="1" x14ac:dyDescent="0.25">
      <c r="A152" s="1">
        <v>151</v>
      </c>
      <c r="B152" s="1" t="s">
        <v>311</v>
      </c>
      <c r="C152" s="10">
        <v>44442</v>
      </c>
      <c r="D152" s="22">
        <v>0</v>
      </c>
      <c r="E152" s="17" t="s">
        <v>4006</v>
      </c>
      <c r="F152" s="15">
        <v>18</v>
      </c>
      <c r="G152" s="2">
        <v>1.91</v>
      </c>
      <c r="H152" s="3">
        <v>31.42</v>
      </c>
      <c r="I152" s="2">
        <v>1.24</v>
      </c>
      <c r="J152" s="4">
        <v>0.66999999999999993</v>
      </c>
      <c r="K152" s="22">
        <v>1</v>
      </c>
      <c r="L152" s="4">
        <v>0.66999999999999993</v>
      </c>
      <c r="M152" s="2" t="s">
        <v>1746</v>
      </c>
      <c r="N152" s="4" t="s">
        <v>1746</v>
      </c>
      <c r="O152" s="6" t="s">
        <v>4164</v>
      </c>
    </row>
    <row r="153" spans="1:15" x14ac:dyDescent="0.25">
      <c r="A153" s="1">
        <v>152</v>
      </c>
      <c r="B153" s="1" t="s">
        <v>308</v>
      </c>
      <c r="C153" s="10">
        <v>44443</v>
      </c>
      <c r="D153" s="22">
        <v>0</v>
      </c>
      <c r="E153" s="17" t="s">
        <v>4006</v>
      </c>
      <c r="F153" s="15">
        <v>23</v>
      </c>
      <c r="G153" s="2">
        <v>2.99</v>
      </c>
      <c r="H153" s="3">
        <v>5.49</v>
      </c>
      <c r="I153" s="2">
        <v>2.0499999999999998</v>
      </c>
      <c r="J153" s="4">
        <v>0.94000000000000039</v>
      </c>
      <c r="K153" s="22">
        <v>1</v>
      </c>
      <c r="L153" s="4">
        <v>0.94000000000000039</v>
      </c>
      <c r="M153" s="2" t="s">
        <v>1746</v>
      </c>
      <c r="N153" s="4" t="s">
        <v>1746</v>
      </c>
      <c r="O153" s="6" t="s">
        <v>4165</v>
      </c>
    </row>
    <row r="154" spans="1:15" x14ac:dyDescent="0.25">
      <c r="A154" s="1">
        <v>153</v>
      </c>
      <c r="B154" s="1" t="s">
        <v>311</v>
      </c>
      <c r="C154" s="10">
        <v>44443</v>
      </c>
      <c r="D154" s="22">
        <v>0</v>
      </c>
      <c r="E154" s="17" t="s">
        <v>4006</v>
      </c>
      <c r="F154" s="15">
        <v>23</v>
      </c>
      <c r="G154" s="2">
        <v>2.46</v>
      </c>
      <c r="H154" s="3">
        <v>43.83</v>
      </c>
      <c r="I154" s="2">
        <v>1.7</v>
      </c>
      <c r="J154" s="4">
        <v>0.76</v>
      </c>
      <c r="K154" s="22">
        <v>1</v>
      </c>
      <c r="L154" s="4">
        <v>0.76</v>
      </c>
      <c r="M154" s="2" t="s">
        <v>1746</v>
      </c>
      <c r="N154" s="4" t="s">
        <v>1746</v>
      </c>
      <c r="O154" s="6" t="s">
        <v>4165</v>
      </c>
    </row>
    <row r="155" spans="1:15" x14ac:dyDescent="0.25">
      <c r="A155" s="1">
        <v>154</v>
      </c>
      <c r="B155" s="1" t="s">
        <v>308</v>
      </c>
      <c r="C155" s="10">
        <v>44444</v>
      </c>
      <c r="D155" s="22">
        <v>0</v>
      </c>
      <c r="E155" s="17" t="s">
        <v>4006</v>
      </c>
      <c r="F155" s="15">
        <v>24</v>
      </c>
      <c r="G155" s="2">
        <v>2.98</v>
      </c>
      <c r="H155" s="3">
        <v>5.63</v>
      </c>
      <c r="I155" s="2">
        <v>2.08</v>
      </c>
      <c r="J155" s="4">
        <v>0.89999999999999991</v>
      </c>
      <c r="K155" s="22">
        <v>1</v>
      </c>
      <c r="L155" s="4">
        <v>0.89999999999999991</v>
      </c>
      <c r="M155" s="2" t="s">
        <v>1746</v>
      </c>
      <c r="N155" s="4" t="s">
        <v>1746</v>
      </c>
      <c r="O155" s="6" t="s">
        <v>1746</v>
      </c>
    </row>
    <row r="156" spans="1:15" ht="16.149999999999999" customHeight="1" x14ac:dyDescent="0.25">
      <c r="A156" s="1">
        <v>155</v>
      </c>
      <c r="B156" s="1" t="s">
        <v>320</v>
      </c>
      <c r="C156" s="10">
        <v>44444</v>
      </c>
      <c r="D156" s="22">
        <v>0</v>
      </c>
      <c r="E156" s="17" t="s">
        <v>4080</v>
      </c>
      <c r="F156" s="15">
        <v>9</v>
      </c>
      <c r="G156" s="2">
        <v>1.32</v>
      </c>
      <c r="H156" s="3">
        <v>6.36</v>
      </c>
      <c r="I156" s="2">
        <v>0.66</v>
      </c>
      <c r="J156" s="4">
        <v>0.66</v>
      </c>
      <c r="K156" s="22">
        <v>1</v>
      </c>
      <c r="L156" s="4">
        <v>0.66</v>
      </c>
      <c r="M156" s="2" t="s">
        <v>1746</v>
      </c>
      <c r="N156" s="4" t="s">
        <v>1746</v>
      </c>
      <c r="O156" s="6" t="s">
        <v>1746</v>
      </c>
    </row>
    <row r="157" spans="1:15" x14ac:dyDescent="0.25">
      <c r="A157" s="1">
        <v>156</v>
      </c>
      <c r="B157" s="1" t="s">
        <v>311</v>
      </c>
      <c r="C157" s="10">
        <v>44444</v>
      </c>
      <c r="D157" s="22">
        <v>0</v>
      </c>
      <c r="E157" s="17" t="s">
        <v>2767</v>
      </c>
      <c r="F157" s="15">
        <v>15</v>
      </c>
      <c r="G157" s="2">
        <v>1.8</v>
      </c>
      <c r="H157" s="3">
        <v>26.61</v>
      </c>
      <c r="I157" s="2">
        <v>1.1000000000000001</v>
      </c>
      <c r="J157" s="4">
        <v>0.7</v>
      </c>
      <c r="K157" s="22">
        <v>1</v>
      </c>
      <c r="L157" s="4">
        <v>0.7</v>
      </c>
      <c r="M157" s="2" t="s">
        <v>1746</v>
      </c>
      <c r="N157" s="4" t="s">
        <v>1746</v>
      </c>
      <c r="O157" s="6" t="s">
        <v>1746</v>
      </c>
    </row>
    <row r="158" spans="1:15" x14ac:dyDescent="0.25">
      <c r="A158" s="1">
        <v>157</v>
      </c>
      <c r="B158" s="1" t="s">
        <v>308</v>
      </c>
      <c r="C158" s="10">
        <v>44445</v>
      </c>
      <c r="D158" s="22">
        <v>0</v>
      </c>
      <c r="E158" s="17" t="s">
        <v>4006</v>
      </c>
      <c r="F158" s="15">
        <v>24</v>
      </c>
      <c r="G158" s="2">
        <v>3.02</v>
      </c>
      <c r="H158" s="3">
        <v>5.03</v>
      </c>
      <c r="I158" s="2">
        <v>2.13</v>
      </c>
      <c r="J158" s="4">
        <v>0.89000000000000012</v>
      </c>
      <c r="K158" s="22">
        <v>1</v>
      </c>
      <c r="L158" s="4">
        <v>0.89000000000000012</v>
      </c>
      <c r="M158" s="2" t="s">
        <v>1746</v>
      </c>
      <c r="N158" s="4" t="s">
        <v>1746</v>
      </c>
      <c r="O158" s="6" t="s">
        <v>1746</v>
      </c>
    </row>
    <row r="159" spans="1:15" x14ac:dyDescent="0.25">
      <c r="A159" s="1">
        <v>158</v>
      </c>
      <c r="B159" s="1" t="s">
        <v>320</v>
      </c>
      <c r="C159" s="10">
        <v>44445</v>
      </c>
      <c r="D159" s="22">
        <v>0</v>
      </c>
      <c r="E159" s="17" t="s">
        <v>4072</v>
      </c>
      <c r="F159" s="15">
        <v>11</v>
      </c>
      <c r="G159" s="2">
        <v>2.5099999999999998</v>
      </c>
      <c r="H159" s="3">
        <v>11.92</v>
      </c>
      <c r="I159" s="2">
        <v>0.79</v>
      </c>
      <c r="J159" s="4">
        <v>1.7199999999999998</v>
      </c>
      <c r="K159" s="22">
        <v>1</v>
      </c>
      <c r="L159" s="4">
        <v>1.7199999999999998</v>
      </c>
      <c r="M159" s="2" t="s">
        <v>1746</v>
      </c>
      <c r="N159" s="4" t="s">
        <v>1746</v>
      </c>
      <c r="O159" s="6" t="s">
        <v>1746</v>
      </c>
    </row>
    <row r="160" spans="1:15" x14ac:dyDescent="0.25">
      <c r="A160" s="1">
        <v>159</v>
      </c>
      <c r="B160" s="1" t="s">
        <v>311</v>
      </c>
      <c r="C160" s="10">
        <v>44445</v>
      </c>
      <c r="D160" s="22">
        <v>0</v>
      </c>
      <c r="E160" s="17" t="s">
        <v>4087</v>
      </c>
      <c r="F160" s="15">
        <v>13</v>
      </c>
      <c r="G160" s="2">
        <v>1.36</v>
      </c>
      <c r="H160" s="3">
        <v>23.93</v>
      </c>
      <c r="I160" s="2">
        <v>0.93</v>
      </c>
      <c r="J160" s="4">
        <v>0.43000000000000005</v>
      </c>
      <c r="K160" s="22">
        <v>1</v>
      </c>
      <c r="L160" s="4">
        <v>0.43000000000000005</v>
      </c>
      <c r="M160" s="2" t="s">
        <v>1746</v>
      </c>
      <c r="N160" s="4" t="s">
        <v>1746</v>
      </c>
      <c r="O160" s="6" t="s">
        <v>1746</v>
      </c>
    </row>
    <row r="161" spans="1:15" x14ac:dyDescent="0.25">
      <c r="A161" s="1">
        <v>160</v>
      </c>
      <c r="B161" s="1" t="s">
        <v>308</v>
      </c>
      <c r="C161" s="10">
        <v>44446</v>
      </c>
      <c r="D161" s="22">
        <v>0</v>
      </c>
      <c r="E161" s="17" t="s">
        <v>4006</v>
      </c>
      <c r="F161" s="15">
        <v>24</v>
      </c>
      <c r="G161" s="2">
        <v>3.16</v>
      </c>
      <c r="H161" s="3">
        <v>5.47</v>
      </c>
      <c r="I161" s="2">
        <v>2.14</v>
      </c>
      <c r="J161" s="4">
        <v>1.02</v>
      </c>
      <c r="K161" s="22">
        <v>1</v>
      </c>
      <c r="L161" s="4">
        <v>1.02</v>
      </c>
      <c r="M161" s="2" t="s">
        <v>1746</v>
      </c>
      <c r="N161" s="4" t="s">
        <v>1746</v>
      </c>
      <c r="O161" s="6" t="s">
        <v>1746</v>
      </c>
    </row>
    <row r="162" spans="1:15" x14ac:dyDescent="0.25">
      <c r="A162" s="1">
        <v>161</v>
      </c>
      <c r="B162" s="1" t="s">
        <v>320</v>
      </c>
      <c r="C162" s="10">
        <v>44446</v>
      </c>
      <c r="D162" s="22">
        <v>0</v>
      </c>
      <c r="E162" s="17" t="s">
        <v>4147</v>
      </c>
      <c r="F162" s="15">
        <v>6</v>
      </c>
      <c r="G162" s="2">
        <v>1.06</v>
      </c>
      <c r="H162" s="3">
        <v>5.95</v>
      </c>
      <c r="I162" s="2">
        <v>0.42</v>
      </c>
      <c r="J162" s="4">
        <v>0.64000000000000012</v>
      </c>
      <c r="K162" s="22">
        <v>1</v>
      </c>
      <c r="L162" s="4">
        <v>0.64000000000000012</v>
      </c>
      <c r="M162" s="2" t="s">
        <v>1746</v>
      </c>
      <c r="N162" s="4" t="s">
        <v>1746</v>
      </c>
      <c r="O162" s="6" t="s">
        <v>1746</v>
      </c>
    </row>
    <row r="163" spans="1:15" x14ac:dyDescent="0.25">
      <c r="A163" s="1">
        <v>162</v>
      </c>
      <c r="B163" s="1" t="s">
        <v>311</v>
      </c>
      <c r="C163" s="10">
        <v>44446</v>
      </c>
      <c r="D163" s="22">
        <v>0</v>
      </c>
      <c r="E163" s="17" t="s">
        <v>2780</v>
      </c>
      <c r="F163" s="15">
        <v>18</v>
      </c>
      <c r="G163" s="2">
        <v>2.06</v>
      </c>
      <c r="H163" s="3">
        <v>31.28</v>
      </c>
      <c r="I163" s="2">
        <v>1.3</v>
      </c>
      <c r="J163" s="4">
        <v>0.76</v>
      </c>
      <c r="K163" s="22">
        <v>1</v>
      </c>
      <c r="L163" s="4">
        <v>0.76</v>
      </c>
      <c r="M163" s="2" t="s">
        <v>1746</v>
      </c>
      <c r="N163" s="4" t="s">
        <v>1746</v>
      </c>
      <c r="O163" s="6" t="s">
        <v>1746</v>
      </c>
    </row>
    <row r="164" spans="1:15" x14ac:dyDescent="0.25">
      <c r="A164" s="1">
        <v>163</v>
      </c>
      <c r="B164" s="1" t="s">
        <v>308</v>
      </c>
      <c r="C164" s="10">
        <v>44447</v>
      </c>
      <c r="D164" s="22">
        <v>0</v>
      </c>
      <c r="E164" s="17" t="s">
        <v>4006</v>
      </c>
      <c r="F164" s="15">
        <v>24</v>
      </c>
      <c r="G164" s="2">
        <v>2.92</v>
      </c>
      <c r="H164" s="3">
        <v>5.0599999999999996</v>
      </c>
      <c r="I164" s="2">
        <v>2.16</v>
      </c>
      <c r="J164" s="4">
        <v>0.75999999999999979</v>
      </c>
      <c r="K164" s="22">
        <v>1</v>
      </c>
      <c r="L164" s="4">
        <v>0.75999999999999979</v>
      </c>
      <c r="M164" s="2" t="s">
        <v>1746</v>
      </c>
      <c r="N164" s="4" t="s">
        <v>1746</v>
      </c>
      <c r="O164" s="6" t="s">
        <v>1746</v>
      </c>
    </row>
    <row r="165" spans="1:15" x14ac:dyDescent="0.25">
      <c r="A165" s="1">
        <v>164</v>
      </c>
      <c r="B165" s="1" t="s">
        <v>320</v>
      </c>
      <c r="C165" s="10">
        <v>44447</v>
      </c>
      <c r="D165" s="22">
        <v>0</v>
      </c>
      <c r="E165" s="17" t="s">
        <v>4063</v>
      </c>
      <c r="F165" s="15">
        <v>11.5</v>
      </c>
      <c r="G165" s="2">
        <v>3.29</v>
      </c>
      <c r="H165" s="3">
        <v>16.27</v>
      </c>
      <c r="I165" s="2">
        <v>0.8</v>
      </c>
      <c r="J165" s="4">
        <v>2.4900000000000002</v>
      </c>
      <c r="K165" s="22">
        <v>1</v>
      </c>
      <c r="L165" s="4">
        <v>2.4900000000000002</v>
      </c>
      <c r="M165" s="2" t="s">
        <v>1746</v>
      </c>
      <c r="N165" s="4" t="s">
        <v>1746</v>
      </c>
      <c r="O165" s="6" t="s">
        <v>1746</v>
      </c>
    </row>
    <row r="166" spans="1:15" x14ac:dyDescent="0.25">
      <c r="A166" s="1">
        <v>165</v>
      </c>
      <c r="B166" s="1" t="s">
        <v>311</v>
      </c>
      <c r="C166" s="10">
        <v>44447</v>
      </c>
      <c r="D166" s="22">
        <v>0</v>
      </c>
      <c r="E166" s="17" t="s">
        <v>4065</v>
      </c>
      <c r="F166" s="15">
        <v>12.5</v>
      </c>
      <c r="G166" s="2">
        <v>1.17</v>
      </c>
      <c r="H166" s="3">
        <v>21.67</v>
      </c>
      <c r="I166" s="2">
        <v>0.9</v>
      </c>
      <c r="J166" s="4">
        <v>0.26999999999999991</v>
      </c>
      <c r="K166" s="22">
        <v>1</v>
      </c>
      <c r="L166" s="4">
        <v>0.26999999999999991</v>
      </c>
      <c r="M166" s="2" t="s">
        <v>1746</v>
      </c>
      <c r="N166" s="4" t="s">
        <v>1746</v>
      </c>
      <c r="O166" s="6" t="s">
        <v>1746</v>
      </c>
    </row>
    <row r="167" spans="1:15" x14ac:dyDescent="0.25">
      <c r="A167" s="1">
        <v>166</v>
      </c>
      <c r="B167" s="1" t="s">
        <v>308</v>
      </c>
      <c r="C167" s="10">
        <v>44448</v>
      </c>
      <c r="D167" s="22">
        <v>0</v>
      </c>
      <c r="E167" s="17" t="s">
        <v>4006</v>
      </c>
      <c r="F167" s="15">
        <v>24</v>
      </c>
      <c r="G167" s="2">
        <v>3.17</v>
      </c>
      <c r="H167" s="3">
        <v>6.16</v>
      </c>
      <c r="I167" s="2">
        <v>2.14</v>
      </c>
      <c r="J167" s="4">
        <v>1.0299999999999998</v>
      </c>
      <c r="K167" s="22">
        <v>1</v>
      </c>
      <c r="L167" s="4">
        <v>1.0299999999999998</v>
      </c>
      <c r="M167" s="2" t="s">
        <v>1746</v>
      </c>
      <c r="N167" s="4" t="s">
        <v>1746</v>
      </c>
      <c r="O167" s="6" t="s">
        <v>1746</v>
      </c>
    </row>
    <row r="168" spans="1:15" x14ac:dyDescent="0.25">
      <c r="A168" s="1">
        <v>167</v>
      </c>
      <c r="B168" s="1" t="s">
        <v>320</v>
      </c>
      <c r="C168" s="10">
        <v>44448</v>
      </c>
      <c r="D168" s="22">
        <v>0</v>
      </c>
      <c r="E168" s="17" t="s">
        <v>4142</v>
      </c>
      <c r="F168" s="15">
        <v>5</v>
      </c>
      <c r="G168" s="2">
        <v>0.7</v>
      </c>
      <c r="H168" s="3">
        <v>4.24</v>
      </c>
      <c r="I168" s="2">
        <v>0.35</v>
      </c>
      <c r="J168" s="4">
        <v>0.35</v>
      </c>
      <c r="K168" s="22">
        <v>1</v>
      </c>
      <c r="L168" s="4">
        <v>0.35</v>
      </c>
      <c r="M168" s="2" t="s">
        <v>1746</v>
      </c>
      <c r="N168" s="4" t="s">
        <v>1746</v>
      </c>
      <c r="O168" s="6" t="s">
        <v>1746</v>
      </c>
    </row>
    <row r="169" spans="1:15" x14ac:dyDescent="0.25">
      <c r="A169" s="1">
        <v>168</v>
      </c>
      <c r="B169" s="1" t="s">
        <v>311</v>
      </c>
      <c r="C169" s="10">
        <v>44448</v>
      </c>
      <c r="D169" s="22">
        <v>0</v>
      </c>
      <c r="E169" s="17" t="s">
        <v>4140</v>
      </c>
      <c r="F169" s="15">
        <v>19</v>
      </c>
      <c r="G169" s="2">
        <v>1.94</v>
      </c>
      <c r="H169" s="3">
        <v>30.54</v>
      </c>
      <c r="I169" s="2">
        <v>1.37</v>
      </c>
      <c r="J169" s="4">
        <v>0.56999999999999984</v>
      </c>
      <c r="K169" s="22">
        <v>1</v>
      </c>
      <c r="L169" s="4">
        <v>0.56999999999999984</v>
      </c>
      <c r="M169" s="2" t="s">
        <v>1746</v>
      </c>
      <c r="N169" s="4" t="s">
        <v>1746</v>
      </c>
      <c r="O169" s="6" t="s">
        <v>1746</v>
      </c>
    </row>
    <row r="170" spans="1:15" x14ac:dyDescent="0.25">
      <c r="A170" s="1">
        <v>169</v>
      </c>
      <c r="B170" s="1" t="s">
        <v>308</v>
      </c>
      <c r="C170" s="10">
        <v>44449</v>
      </c>
      <c r="D170" s="22">
        <v>0</v>
      </c>
      <c r="E170" s="17" t="s">
        <v>4006</v>
      </c>
      <c r="F170" s="15">
        <v>24</v>
      </c>
      <c r="G170" s="2">
        <v>2.88</v>
      </c>
      <c r="H170" s="3">
        <v>5.5</v>
      </c>
      <c r="I170" s="2">
        <v>2.16</v>
      </c>
      <c r="J170" s="4">
        <v>0.71999999999999975</v>
      </c>
      <c r="K170" s="22">
        <v>1</v>
      </c>
      <c r="L170" s="4">
        <v>0.71999999999999975</v>
      </c>
      <c r="M170" s="2" t="s">
        <v>1746</v>
      </c>
      <c r="N170" s="4" t="s">
        <v>1746</v>
      </c>
      <c r="O170" s="6" t="s">
        <v>1746</v>
      </c>
    </row>
    <row r="171" spans="1:15" x14ac:dyDescent="0.25">
      <c r="A171" s="1">
        <v>170</v>
      </c>
      <c r="B171" s="1" t="s">
        <v>320</v>
      </c>
      <c r="C171" s="10">
        <v>44449</v>
      </c>
      <c r="D171" s="22">
        <v>0</v>
      </c>
      <c r="E171" s="17" t="s">
        <v>4140</v>
      </c>
      <c r="F171" s="15">
        <v>19</v>
      </c>
      <c r="G171" s="2">
        <v>3.78</v>
      </c>
      <c r="H171" s="3">
        <v>15.44</v>
      </c>
      <c r="I171" s="2">
        <v>1.34</v>
      </c>
      <c r="J171" s="4">
        <v>2.4399999999999995</v>
      </c>
      <c r="K171" s="22">
        <v>1</v>
      </c>
      <c r="L171" s="4">
        <v>2.4399999999999995</v>
      </c>
      <c r="M171" s="2" t="s">
        <v>1746</v>
      </c>
      <c r="N171" s="4" t="s">
        <v>1746</v>
      </c>
      <c r="O171" s="6" t="s">
        <v>1746</v>
      </c>
    </row>
    <row r="172" spans="1:15" x14ac:dyDescent="0.25">
      <c r="A172" s="1">
        <v>171</v>
      </c>
      <c r="B172" s="1" t="s">
        <v>311</v>
      </c>
      <c r="C172" s="10">
        <v>44449</v>
      </c>
      <c r="D172" s="22">
        <v>0</v>
      </c>
      <c r="E172" s="17" t="s">
        <v>4142</v>
      </c>
      <c r="F172" s="15">
        <v>5</v>
      </c>
      <c r="G172" s="2">
        <v>0.43</v>
      </c>
      <c r="H172" s="3">
        <v>9.06</v>
      </c>
      <c r="I172" s="2">
        <v>0.35</v>
      </c>
      <c r="J172" s="4">
        <v>8.0000000000000016E-2</v>
      </c>
      <c r="K172" s="22">
        <v>1</v>
      </c>
      <c r="L172" s="4">
        <v>8.0000000000000016E-2</v>
      </c>
      <c r="M172" s="2" t="s">
        <v>1746</v>
      </c>
      <c r="N172" s="4" t="s">
        <v>1746</v>
      </c>
      <c r="O172" s="6" t="s">
        <v>1746</v>
      </c>
    </row>
    <row r="173" spans="1:15" x14ac:dyDescent="0.25">
      <c r="A173" s="1">
        <v>172</v>
      </c>
      <c r="B173" s="1" t="s">
        <v>308</v>
      </c>
      <c r="C173" s="10">
        <v>44450</v>
      </c>
      <c r="D173" s="22">
        <v>0</v>
      </c>
      <c r="E173" s="17" t="s">
        <v>4006</v>
      </c>
      <c r="F173" s="15">
        <v>24</v>
      </c>
      <c r="G173" s="2">
        <v>3.12</v>
      </c>
      <c r="H173" s="3">
        <v>5.43</v>
      </c>
      <c r="I173" s="2">
        <v>2.17</v>
      </c>
      <c r="J173" s="4">
        <v>0.95000000000000018</v>
      </c>
      <c r="K173" s="22">
        <v>1</v>
      </c>
      <c r="L173" s="4">
        <v>0.95000000000000018</v>
      </c>
      <c r="M173" s="2" t="s">
        <v>1746</v>
      </c>
      <c r="N173" s="4" t="s">
        <v>1746</v>
      </c>
      <c r="O173" s="6" t="s">
        <v>1746</v>
      </c>
    </row>
    <row r="174" spans="1:15" x14ac:dyDescent="0.25">
      <c r="A174" s="1">
        <v>173</v>
      </c>
      <c r="B174" s="1" t="s">
        <v>311</v>
      </c>
      <c r="C174" s="10">
        <v>44450</v>
      </c>
      <c r="D174" s="22">
        <v>0</v>
      </c>
      <c r="E174" s="17" t="s">
        <v>4006</v>
      </c>
      <c r="F174" s="15">
        <v>24</v>
      </c>
      <c r="G174" s="2">
        <v>2.54</v>
      </c>
      <c r="H174" s="3">
        <v>44.44</v>
      </c>
      <c r="I174" s="2">
        <v>1.69</v>
      </c>
      <c r="J174" s="4">
        <v>0.85000000000000009</v>
      </c>
      <c r="K174" s="22">
        <v>1</v>
      </c>
      <c r="L174" s="4">
        <v>0.85000000000000009</v>
      </c>
      <c r="M174" s="2" t="s">
        <v>1746</v>
      </c>
      <c r="N174" s="4" t="s">
        <v>1746</v>
      </c>
      <c r="O174" s="6" t="s">
        <v>1746</v>
      </c>
    </row>
    <row r="175" spans="1:15" x14ac:dyDescent="0.25">
      <c r="A175" s="1">
        <v>174</v>
      </c>
      <c r="B175" s="1" t="s">
        <v>308</v>
      </c>
      <c r="C175" s="10">
        <v>44451</v>
      </c>
      <c r="D175" s="22">
        <v>0</v>
      </c>
      <c r="E175" s="17" t="s">
        <v>4006</v>
      </c>
      <c r="F175" s="15">
        <v>24</v>
      </c>
      <c r="G175" s="2">
        <v>2.92</v>
      </c>
      <c r="H175" s="3">
        <v>5.17</v>
      </c>
      <c r="I175" s="2">
        <v>2.1800000000000002</v>
      </c>
      <c r="J175" s="4">
        <v>0.73999999999999977</v>
      </c>
      <c r="K175" s="22">
        <v>1</v>
      </c>
      <c r="L175" s="4">
        <v>0.73999999999999977</v>
      </c>
      <c r="M175" s="2" t="s">
        <v>1746</v>
      </c>
      <c r="N175" s="4" t="s">
        <v>1746</v>
      </c>
      <c r="O175" s="6" t="s">
        <v>1746</v>
      </c>
    </row>
    <row r="176" spans="1:15" x14ac:dyDescent="0.25">
      <c r="A176" s="1">
        <v>175</v>
      </c>
      <c r="B176" s="1" t="s">
        <v>320</v>
      </c>
      <c r="C176" s="10">
        <v>44451</v>
      </c>
      <c r="D176" s="22">
        <v>0</v>
      </c>
      <c r="E176" s="17" t="s">
        <v>4142</v>
      </c>
      <c r="F176" s="15">
        <v>5</v>
      </c>
      <c r="G176" s="2">
        <v>0.82</v>
      </c>
      <c r="H176" s="3">
        <v>4.41</v>
      </c>
      <c r="I176" s="2">
        <v>0.35</v>
      </c>
      <c r="J176" s="4">
        <v>0.47</v>
      </c>
      <c r="K176" s="22">
        <v>1</v>
      </c>
      <c r="L176" s="4">
        <v>0.47</v>
      </c>
      <c r="M176" s="2" t="s">
        <v>1746</v>
      </c>
      <c r="N176" s="4" t="s">
        <v>1746</v>
      </c>
      <c r="O176" s="6" t="s">
        <v>1746</v>
      </c>
    </row>
    <row r="177" spans="1:15" x14ac:dyDescent="0.25">
      <c r="A177" s="1">
        <v>176</v>
      </c>
      <c r="B177" s="1" t="s">
        <v>311</v>
      </c>
      <c r="C177" s="10">
        <v>44451</v>
      </c>
      <c r="D177" s="22">
        <v>0</v>
      </c>
      <c r="E177" s="17" t="s">
        <v>4140</v>
      </c>
      <c r="F177" s="15">
        <v>19</v>
      </c>
      <c r="G177" s="2">
        <v>2.25</v>
      </c>
      <c r="H177" s="3">
        <v>31.6</v>
      </c>
      <c r="I177" s="2">
        <v>1.35</v>
      </c>
      <c r="J177" s="4">
        <v>0.89999999999999991</v>
      </c>
      <c r="K177" s="22">
        <v>1</v>
      </c>
      <c r="L177" s="4">
        <v>0.89999999999999991</v>
      </c>
      <c r="M177" s="2" t="s">
        <v>1746</v>
      </c>
      <c r="N177" s="4" t="s">
        <v>1746</v>
      </c>
      <c r="O177" s="6" t="s">
        <v>1746</v>
      </c>
    </row>
    <row r="178" spans="1:15" x14ac:dyDescent="0.25">
      <c r="A178" s="1">
        <v>177</v>
      </c>
      <c r="B178" s="1" t="s">
        <v>308</v>
      </c>
      <c r="C178" s="10">
        <v>44452</v>
      </c>
      <c r="D178" s="22">
        <v>0</v>
      </c>
      <c r="E178" s="17" t="s">
        <v>4006</v>
      </c>
      <c r="F178" s="15">
        <v>24</v>
      </c>
      <c r="G178" s="2">
        <v>3.22</v>
      </c>
      <c r="H178" s="3">
        <v>5.27</v>
      </c>
      <c r="I178" s="2">
        <v>2.1800000000000002</v>
      </c>
      <c r="J178" s="4">
        <v>1.04</v>
      </c>
      <c r="K178" s="22">
        <v>1</v>
      </c>
      <c r="L178" s="4">
        <v>1.04</v>
      </c>
      <c r="M178" s="2" t="s">
        <v>1746</v>
      </c>
      <c r="N178" s="4" t="s">
        <v>1746</v>
      </c>
      <c r="O178" s="6" t="s">
        <v>1746</v>
      </c>
    </row>
    <row r="179" spans="1:15" x14ac:dyDescent="0.25">
      <c r="A179" s="1">
        <v>178</v>
      </c>
      <c r="B179" s="1" t="s">
        <v>320</v>
      </c>
      <c r="C179" s="10">
        <v>44452</v>
      </c>
      <c r="D179" s="22">
        <v>0</v>
      </c>
      <c r="E179" s="17" t="s">
        <v>4006</v>
      </c>
      <c r="F179" s="15">
        <v>24</v>
      </c>
      <c r="G179" s="2">
        <v>3.55</v>
      </c>
      <c r="H179" s="3">
        <v>16.809999999999999</v>
      </c>
      <c r="I179" s="2">
        <v>1.7</v>
      </c>
      <c r="J179" s="4">
        <v>1.8499999999999999</v>
      </c>
      <c r="K179" s="22">
        <v>1</v>
      </c>
      <c r="L179" s="4">
        <v>1.8499999999999999</v>
      </c>
      <c r="M179" s="2" t="s">
        <v>1746</v>
      </c>
      <c r="N179" s="4" t="s">
        <v>1746</v>
      </c>
      <c r="O179" s="6" t="s">
        <v>1746</v>
      </c>
    </row>
    <row r="180" spans="1:15" x14ac:dyDescent="0.25">
      <c r="A180" s="1">
        <v>179</v>
      </c>
      <c r="B180" s="1" t="s">
        <v>308</v>
      </c>
      <c r="C180" s="10">
        <v>44453</v>
      </c>
      <c r="D180" s="22">
        <v>0</v>
      </c>
      <c r="E180" s="17" t="s">
        <v>4006</v>
      </c>
      <c r="F180" s="15">
        <v>24</v>
      </c>
      <c r="G180" s="2">
        <v>2.95</v>
      </c>
      <c r="H180" s="3">
        <v>4.6900000000000004</v>
      </c>
      <c r="I180" s="2">
        <v>2.1800000000000002</v>
      </c>
      <c r="J180" s="4">
        <v>0.77</v>
      </c>
      <c r="K180" s="22">
        <v>1</v>
      </c>
      <c r="L180" s="4">
        <v>0.77</v>
      </c>
      <c r="M180" s="2" t="s">
        <v>1746</v>
      </c>
      <c r="N180" s="4" t="s">
        <v>1746</v>
      </c>
      <c r="O180" s="6" t="s">
        <v>1746</v>
      </c>
    </row>
    <row r="181" spans="1:15" x14ac:dyDescent="0.25">
      <c r="A181" s="1">
        <v>180</v>
      </c>
      <c r="B181" s="1" t="s">
        <v>320</v>
      </c>
      <c r="C181" s="10">
        <v>44453</v>
      </c>
      <c r="D181" s="22">
        <v>0</v>
      </c>
      <c r="E181" s="17" t="s">
        <v>4006</v>
      </c>
      <c r="F181" s="15">
        <v>24</v>
      </c>
      <c r="G181" s="2">
        <v>3.37</v>
      </c>
      <c r="H181" s="3">
        <v>16.61</v>
      </c>
      <c r="I181" s="2">
        <v>1.7</v>
      </c>
      <c r="J181" s="4">
        <v>1.6700000000000002</v>
      </c>
      <c r="K181" s="22">
        <v>1</v>
      </c>
      <c r="L181" s="4">
        <v>1.6700000000000002</v>
      </c>
      <c r="M181" s="2" t="s">
        <v>1746</v>
      </c>
      <c r="N181" s="4" t="s">
        <v>1746</v>
      </c>
      <c r="O181" s="6" t="s">
        <v>1746</v>
      </c>
    </row>
    <row r="182" spans="1:15" x14ac:dyDescent="0.25">
      <c r="A182" s="1">
        <v>181</v>
      </c>
      <c r="B182" s="1" t="s">
        <v>308</v>
      </c>
      <c r="C182" s="10">
        <v>44454</v>
      </c>
      <c r="D182" s="22">
        <v>0</v>
      </c>
      <c r="E182" s="17" t="s">
        <v>4006</v>
      </c>
      <c r="F182" s="15">
        <v>22.5</v>
      </c>
      <c r="G182" s="2">
        <v>2.92</v>
      </c>
      <c r="H182" s="3">
        <v>5.76</v>
      </c>
      <c r="I182" s="2">
        <v>2.1</v>
      </c>
      <c r="J182" s="4">
        <v>0.81999999999999984</v>
      </c>
      <c r="K182" s="22">
        <v>1</v>
      </c>
      <c r="L182" s="4">
        <v>0.81999999999999984</v>
      </c>
      <c r="M182" s="2" t="s">
        <v>1746</v>
      </c>
      <c r="N182" s="4" t="s">
        <v>1746</v>
      </c>
      <c r="O182" s="6" t="s">
        <v>1746</v>
      </c>
    </row>
    <row r="183" spans="1:15" x14ac:dyDescent="0.25">
      <c r="A183" s="1">
        <v>182</v>
      </c>
      <c r="B183" s="1" t="s">
        <v>320</v>
      </c>
      <c r="C183" s="10">
        <v>44454</v>
      </c>
      <c r="D183" s="22">
        <v>0</v>
      </c>
      <c r="E183" s="17" t="s">
        <v>4006</v>
      </c>
      <c r="F183" s="15">
        <v>9</v>
      </c>
      <c r="G183" s="2">
        <v>2.74</v>
      </c>
      <c r="H183" s="3">
        <v>8.06</v>
      </c>
      <c r="I183" s="2">
        <v>0.63</v>
      </c>
      <c r="J183" s="4">
        <v>2.1100000000000003</v>
      </c>
      <c r="K183" s="22">
        <v>1</v>
      </c>
      <c r="L183" s="4">
        <v>2.1100000000000003</v>
      </c>
      <c r="M183" s="2" t="s">
        <v>1746</v>
      </c>
      <c r="N183" s="4" t="s">
        <v>1746</v>
      </c>
      <c r="O183" s="6" t="s">
        <v>1746</v>
      </c>
    </row>
    <row r="184" spans="1:15" x14ac:dyDescent="0.25">
      <c r="A184" s="1">
        <v>183</v>
      </c>
      <c r="B184" s="1" t="s">
        <v>311</v>
      </c>
      <c r="C184" s="10">
        <v>44454</v>
      </c>
      <c r="D184" s="22">
        <v>0</v>
      </c>
      <c r="E184" s="17" t="s">
        <v>4006</v>
      </c>
      <c r="F184" s="15">
        <v>13.5</v>
      </c>
      <c r="G184" s="2">
        <v>0.91</v>
      </c>
      <c r="H184" s="3">
        <v>14.25</v>
      </c>
      <c r="I184" s="2">
        <v>0.71</v>
      </c>
      <c r="J184" s="4">
        <v>0.20000000000000007</v>
      </c>
      <c r="K184" s="22">
        <v>1</v>
      </c>
      <c r="L184" s="4">
        <v>0.20000000000000007</v>
      </c>
      <c r="M184" s="2" t="s">
        <v>1746</v>
      </c>
      <c r="N184" s="4" t="s">
        <v>1746</v>
      </c>
      <c r="O184" s="6" t="s">
        <v>1746</v>
      </c>
    </row>
    <row r="185" spans="1:15" x14ac:dyDescent="0.25">
      <c r="A185" s="1">
        <v>184</v>
      </c>
      <c r="B185" s="1" t="s">
        <v>308</v>
      </c>
      <c r="C185" s="10">
        <v>44455</v>
      </c>
      <c r="D185" s="22">
        <v>0</v>
      </c>
      <c r="E185" s="17" t="s">
        <v>4006</v>
      </c>
      <c r="F185" s="15">
        <v>24</v>
      </c>
      <c r="G185" s="2">
        <v>3.04</v>
      </c>
      <c r="H185" s="3">
        <v>5.03</v>
      </c>
      <c r="I185" s="2">
        <v>2.19</v>
      </c>
      <c r="J185" s="4">
        <v>0.85000000000000009</v>
      </c>
      <c r="K185" s="22">
        <v>1</v>
      </c>
      <c r="L185" s="4">
        <v>0.85000000000000009</v>
      </c>
      <c r="M185" s="2" t="s">
        <v>1746</v>
      </c>
      <c r="N185" s="4" t="s">
        <v>1746</v>
      </c>
      <c r="O185" s="6" t="s">
        <v>1746</v>
      </c>
    </row>
    <row r="186" spans="1:15" x14ac:dyDescent="0.25">
      <c r="A186" s="1">
        <v>185</v>
      </c>
      <c r="B186" s="1" t="s">
        <v>320</v>
      </c>
      <c r="C186" s="10">
        <v>44455</v>
      </c>
      <c r="D186" s="22">
        <v>0</v>
      </c>
      <c r="E186" s="17" t="s">
        <v>4006</v>
      </c>
      <c r="F186" s="15">
        <v>9</v>
      </c>
      <c r="G186" s="2">
        <v>1.38</v>
      </c>
      <c r="H186" s="3">
        <v>7.09</v>
      </c>
      <c r="I186" s="2">
        <v>0.7</v>
      </c>
      <c r="J186" s="4">
        <v>0.67999999999999994</v>
      </c>
      <c r="K186" s="22">
        <v>1</v>
      </c>
      <c r="L186" s="4">
        <v>0.67999999999999994</v>
      </c>
      <c r="M186" s="2" t="s">
        <v>1746</v>
      </c>
      <c r="N186" s="4" t="s">
        <v>1746</v>
      </c>
      <c r="O186" s="6" t="s">
        <v>1746</v>
      </c>
    </row>
    <row r="187" spans="1:15" x14ac:dyDescent="0.25">
      <c r="A187" s="1">
        <v>186</v>
      </c>
      <c r="B187" s="1" t="s">
        <v>311</v>
      </c>
      <c r="C187" s="10">
        <v>44455</v>
      </c>
      <c r="D187" s="22">
        <v>0</v>
      </c>
      <c r="E187" s="17" t="s">
        <v>4006</v>
      </c>
      <c r="F187" s="15">
        <v>15</v>
      </c>
      <c r="G187" s="2">
        <v>1.41</v>
      </c>
      <c r="H187" s="3">
        <v>22.02</v>
      </c>
      <c r="I187" s="2">
        <v>1</v>
      </c>
      <c r="J187" s="4">
        <v>0.40999999999999992</v>
      </c>
      <c r="K187" s="22">
        <v>1</v>
      </c>
      <c r="L187" s="4">
        <v>0.40999999999999992</v>
      </c>
      <c r="M187" s="2" t="s">
        <v>1746</v>
      </c>
      <c r="N187" s="4" t="s">
        <v>1746</v>
      </c>
      <c r="O187" s="6" t="s">
        <v>1746</v>
      </c>
    </row>
    <row r="188" spans="1:15" x14ac:dyDescent="0.25">
      <c r="A188" s="1">
        <v>187</v>
      </c>
      <c r="B188" s="1" t="s">
        <v>308</v>
      </c>
      <c r="C188" s="10">
        <v>44456</v>
      </c>
      <c r="D188" s="22">
        <v>0</v>
      </c>
      <c r="E188" s="17" t="s">
        <v>4006</v>
      </c>
      <c r="F188" s="15">
        <v>24</v>
      </c>
      <c r="G188" s="2">
        <v>2.93</v>
      </c>
      <c r="H188" s="3">
        <v>5.27</v>
      </c>
      <c r="I188" s="2">
        <v>2.17</v>
      </c>
      <c r="J188" s="4">
        <v>0.76000000000000023</v>
      </c>
      <c r="K188" s="22">
        <v>1</v>
      </c>
      <c r="L188" s="4">
        <v>0.76000000000000023</v>
      </c>
      <c r="M188" s="2" t="s">
        <v>1746</v>
      </c>
      <c r="N188" s="4" t="s">
        <v>1746</v>
      </c>
      <c r="O188" s="6" t="s">
        <v>1746</v>
      </c>
    </row>
    <row r="189" spans="1:15" x14ac:dyDescent="0.25">
      <c r="A189" s="1">
        <v>188</v>
      </c>
      <c r="B189" s="1" t="s">
        <v>320</v>
      </c>
      <c r="C189" s="10">
        <v>44456</v>
      </c>
      <c r="D189" s="22">
        <v>0</v>
      </c>
      <c r="E189" s="17" t="s">
        <v>4006</v>
      </c>
      <c r="F189" s="15">
        <v>24</v>
      </c>
      <c r="G189" s="2">
        <v>3.36</v>
      </c>
      <c r="H189" s="3">
        <v>16.41</v>
      </c>
      <c r="I189" s="2">
        <v>1.7</v>
      </c>
      <c r="J189" s="4">
        <v>1.66</v>
      </c>
      <c r="K189" s="22">
        <v>1</v>
      </c>
      <c r="L189" s="4">
        <v>1.66</v>
      </c>
      <c r="M189" s="2" t="s">
        <v>1746</v>
      </c>
      <c r="N189" s="4" t="s">
        <v>1746</v>
      </c>
      <c r="O189" s="6" t="s">
        <v>1746</v>
      </c>
    </row>
    <row r="190" spans="1:15" x14ac:dyDescent="0.25">
      <c r="A190" s="1">
        <v>189</v>
      </c>
      <c r="B190" s="1" t="s">
        <v>308</v>
      </c>
      <c r="C190" s="10">
        <v>44457</v>
      </c>
      <c r="D190" s="22">
        <v>0</v>
      </c>
      <c r="E190" s="17" t="s">
        <v>4006</v>
      </c>
      <c r="F190" s="15">
        <v>24</v>
      </c>
      <c r="G190" s="2">
        <v>3.27</v>
      </c>
      <c r="H190" s="3">
        <v>5.43</v>
      </c>
      <c r="I190" s="2">
        <v>2.15</v>
      </c>
      <c r="J190" s="4">
        <v>1.1200000000000001</v>
      </c>
      <c r="K190" s="22">
        <v>1</v>
      </c>
      <c r="L190" s="4">
        <v>1.1200000000000001</v>
      </c>
      <c r="M190" s="2" t="s">
        <v>1746</v>
      </c>
      <c r="N190" s="4" t="s">
        <v>1746</v>
      </c>
      <c r="O190" s="6" t="s">
        <v>1746</v>
      </c>
    </row>
    <row r="191" spans="1:15" x14ac:dyDescent="0.25">
      <c r="A191" s="1">
        <v>190</v>
      </c>
      <c r="B191" s="1" t="s">
        <v>320</v>
      </c>
      <c r="C191" s="10">
        <v>44457</v>
      </c>
      <c r="D191" s="22">
        <v>0</v>
      </c>
      <c r="E191" s="17" t="s">
        <v>2780</v>
      </c>
      <c r="F191" s="15">
        <v>18</v>
      </c>
      <c r="G191" s="2">
        <v>3.13</v>
      </c>
      <c r="H191" s="3">
        <v>15.79</v>
      </c>
      <c r="I191" s="2">
        <v>1.27</v>
      </c>
      <c r="J191" s="4">
        <v>1.8599999999999999</v>
      </c>
      <c r="K191" s="22">
        <v>1</v>
      </c>
      <c r="L191" s="4">
        <v>1.8599999999999999</v>
      </c>
      <c r="M191" s="2" t="s">
        <v>1746</v>
      </c>
      <c r="N191" s="4" t="s">
        <v>1746</v>
      </c>
      <c r="O191" s="6" t="s">
        <v>1746</v>
      </c>
    </row>
    <row r="192" spans="1:15" x14ac:dyDescent="0.25">
      <c r="A192" s="1">
        <v>191</v>
      </c>
      <c r="B192" s="1" t="s">
        <v>311</v>
      </c>
      <c r="C192" s="10">
        <v>44457</v>
      </c>
      <c r="D192" s="22">
        <v>0</v>
      </c>
      <c r="E192" s="17" t="s">
        <v>4147</v>
      </c>
      <c r="F192" s="15">
        <v>6</v>
      </c>
      <c r="G192" s="2">
        <v>0.52</v>
      </c>
      <c r="H192" s="3">
        <v>8.7799999999999994</v>
      </c>
      <c r="I192" s="2">
        <v>0.42</v>
      </c>
      <c r="J192" s="4">
        <v>0.10000000000000003</v>
      </c>
      <c r="K192" s="22">
        <v>1</v>
      </c>
      <c r="L192" s="4">
        <v>0.10000000000000003</v>
      </c>
      <c r="M192" s="2" t="s">
        <v>1746</v>
      </c>
      <c r="N192" s="4" t="s">
        <v>1746</v>
      </c>
      <c r="O192" s="6" t="s">
        <v>1746</v>
      </c>
    </row>
    <row r="193" spans="1:15" x14ac:dyDescent="0.25">
      <c r="A193" s="1">
        <v>192</v>
      </c>
      <c r="B193" s="1" t="s">
        <v>308</v>
      </c>
      <c r="C193" s="10">
        <v>44458</v>
      </c>
      <c r="D193" s="22">
        <v>0</v>
      </c>
      <c r="E193" s="17" t="s">
        <v>4006</v>
      </c>
      <c r="F193" s="15">
        <v>24</v>
      </c>
      <c r="G193" s="2">
        <v>2.82</v>
      </c>
      <c r="H193" s="3">
        <v>5.64</v>
      </c>
      <c r="I193" s="2">
        <v>2.1800000000000002</v>
      </c>
      <c r="J193" s="4">
        <v>0.63999999999999968</v>
      </c>
      <c r="K193" s="22">
        <v>1</v>
      </c>
      <c r="L193" s="4">
        <v>0.63999999999999968</v>
      </c>
      <c r="M193" s="2" t="s">
        <v>1746</v>
      </c>
      <c r="N193" s="4" t="s">
        <v>1746</v>
      </c>
      <c r="O193" s="6" t="s">
        <v>1746</v>
      </c>
    </row>
    <row r="194" spans="1:15" x14ac:dyDescent="0.25">
      <c r="A194" s="1">
        <v>193</v>
      </c>
      <c r="B194" s="1" t="s">
        <v>311</v>
      </c>
      <c r="C194" s="10">
        <v>44458</v>
      </c>
      <c r="D194" s="22">
        <v>0</v>
      </c>
      <c r="E194" s="17" t="s">
        <v>4006</v>
      </c>
      <c r="F194" s="15">
        <v>24</v>
      </c>
      <c r="G194" s="2">
        <v>2.56</v>
      </c>
      <c r="H194" s="3">
        <v>49.21</v>
      </c>
      <c r="I194" s="2">
        <v>1.7</v>
      </c>
      <c r="J194" s="4">
        <v>0.8600000000000001</v>
      </c>
      <c r="K194" s="22">
        <v>1</v>
      </c>
      <c r="L194" s="4">
        <v>0.8600000000000001</v>
      </c>
      <c r="M194" s="2" t="s">
        <v>1746</v>
      </c>
      <c r="N194" s="4" t="s">
        <v>1746</v>
      </c>
      <c r="O194" s="6" t="s">
        <v>1746</v>
      </c>
    </row>
    <row r="195" spans="1:15" x14ac:dyDescent="0.25">
      <c r="A195" s="1">
        <v>194</v>
      </c>
      <c r="B195" s="1" t="s">
        <v>308</v>
      </c>
      <c r="C195" s="10">
        <v>44459</v>
      </c>
      <c r="D195" s="22">
        <v>0</v>
      </c>
      <c r="E195" s="17" t="s">
        <v>4006</v>
      </c>
      <c r="F195" s="15">
        <v>24</v>
      </c>
      <c r="G195" s="2">
        <v>3.08</v>
      </c>
      <c r="H195" s="3">
        <v>5.16</v>
      </c>
      <c r="I195" s="2">
        <v>2.19</v>
      </c>
      <c r="J195" s="4">
        <v>0.89000000000000012</v>
      </c>
      <c r="K195" s="22">
        <v>1</v>
      </c>
      <c r="L195" s="4">
        <v>0.89000000000000012</v>
      </c>
      <c r="M195" s="2" t="s">
        <v>1746</v>
      </c>
      <c r="N195" s="4" t="s">
        <v>1746</v>
      </c>
      <c r="O195" s="6" t="s">
        <v>1746</v>
      </c>
    </row>
    <row r="196" spans="1:15" x14ac:dyDescent="0.25">
      <c r="A196" s="1">
        <v>195</v>
      </c>
      <c r="B196" s="1" t="s">
        <v>320</v>
      </c>
      <c r="C196" s="10">
        <v>44459</v>
      </c>
      <c r="D196" s="22">
        <v>0</v>
      </c>
      <c r="E196" s="17" t="s">
        <v>4079</v>
      </c>
      <c r="F196" s="15">
        <v>7.5</v>
      </c>
      <c r="G196" s="2">
        <v>1.07</v>
      </c>
      <c r="H196" s="3">
        <v>5.54</v>
      </c>
      <c r="I196" s="2">
        <v>0.56000000000000005</v>
      </c>
      <c r="J196" s="4">
        <v>0.51</v>
      </c>
      <c r="K196" s="22">
        <v>1</v>
      </c>
      <c r="L196" s="4">
        <v>0.51</v>
      </c>
      <c r="M196" s="2" t="s">
        <v>1746</v>
      </c>
      <c r="N196" s="4" t="s">
        <v>1746</v>
      </c>
      <c r="O196" s="6" t="s">
        <v>1746</v>
      </c>
    </row>
    <row r="197" spans="1:15" x14ac:dyDescent="0.25">
      <c r="A197" s="1">
        <v>196</v>
      </c>
      <c r="B197" s="1" t="s">
        <v>311</v>
      </c>
      <c r="C197" s="10">
        <v>44459</v>
      </c>
      <c r="D197" s="22">
        <v>0</v>
      </c>
      <c r="E197" s="17" t="s">
        <v>2784</v>
      </c>
      <c r="F197" s="15">
        <v>16.5</v>
      </c>
      <c r="G197" s="2">
        <v>1.81</v>
      </c>
      <c r="H197" s="3">
        <v>28.8</v>
      </c>
      <c r="I197" s="2">
        <v>1.1399999999999999</v>
      </c>
      <c r="J197" s="4">
        <v>0.67000000000000015</v>
      </c>
      <c r="K197" s="22">
        <v>1</v>
      </c>
      <c r="L197" s="4">
        <v>0.67000000000000015</v>
      </c>
      <c r="M197" s="2" t="s">
        <v>1746</v>
      </c>
      <c r="N197" s="4" t="s">
        <v>1746</v>
      </c>
      <c r="O197" s="6" t="s">
        <v>1746</v>
      </c>
    </row>
    <row r="198" spans="1:15" x14ac:dyDescent="0.25">
      <c r="A198" s="1">
        <v>197</v>
      </c>
      <c r="B198" s="1" t="s">
        <v>308</v>
      </c>
      <c r="C198" s="10">
        <v>44460</v>
      </c>
      <c r="D198" s="22">
        <v>0</v>
      </c>
      <c r="E198" s="17" t="s">
        <v>4006</v>
      </c>
      <c r="F198" s="15">
        <v>24</v>
      </c>
      <c r="G198" s="2">
        <v>3.09</v>
      </c>
      <c r="H198" s="3">
        <v>4.9400000000000004</v>
      </c>
      <c r="I198" s="2">
        <v>2.27</v>
      </c>
      <c r="J198" s="4">
        <v>0.81999999999999984</v>
      </c>
      <c r="K198" s="22">
        <v>1</v>
      </c>
      <c r="L198" s="4">
        <v>0.81999999999999984</v>
      </c>
      <c r="M198" s="2" t="s">
        <v>1746</v>
      </c>
      <c r="N198" s="4" t="s">
        <v>1746</v>
      </c>
      <c r="O198" s="6" t="s">
        <v>1746</v>
      </c>
    </row>
    <row r="199" spans="1:15" x14ac:dyDescent="0.25">
      <c r="A199" s="1">
        <v>198</v>
      </c>
      <c r="B199" s="1" t="s">
        <v>320</v>
      </c>
      <c r="C199" s="10">
        <v>44460</v>
      </c>
      <c r="D199" s="22">
        <v>0</v>
      </c>
      <c r="E199" s="17" t="s">
        <v>2716</v>
      </c>
      <c r="F199" s="15">
        <v>12</v>
      </c>
      <c r="G199" s="2">
        <v>2.94</v>
      </c>
      <c r="H199" s="3">
        <v>14.49</v>
      </c>
      <c r="I199" s="2">
        <v>0.92</v>
      </c>
      <c r="J199" s="4">
        <v>2.02</v>
      </c>
      <c r="K199" s="22">
        <v>1</v>
      </c>
      <c r="L199" s="4">
        <v>2.02</v>
      </c>
      <c r="M199" s="2" t="s">
        <v>1746</v>
      </c>
      <c r="N199" s="4" t="s">
        <v>1746</v>
      </c>
      <c r="O199" s="6" t="s">
        <v>1746</v>
      </c>
    </row>
    <row r="200" spans="1:15" x14ac:dyDescent="0.25">
      <c r="A200" s="1">
        <v>199</v>
      </c>
      <c r="B200" s="1" t="s">
        <v>311</v>
      </c>
      <c r="C200" s="10">
        <v>44460</v>
      </c>
      <c r="D200" s="22">
        <v>0</v>
      </c>
      <c r="E200" s="17" t="s">
        <v>4127</v>
      </c>
      <c r="F200" s="15">
        <v>12</v>
      </c>
      <c r="G200" s="2">
        <v>1.2</v>
      </c>
      <c r="H200" s="3">
        <v>21.33</v>
      </c>
      <c r="I200" s="2">
        <v>0.85</v>
      </c>
      <c r="J200" s="4">
        <v>0.35</v>
      </c>
      <c r="K200" s="22">
        <v>1</v>
      </c>
      <c r="L200" s="4">
        <v>0.35</v>
      </c>
      <c r="M200" s="2" t="s">
        <v>1746</v>
      </c>
      <c r="N200" s="4" t="s">
        <v>1746</v>
      </c>
      <c r="O200" s="6" t="s">
        <v>1746</v>
      </c>
    </row>
    <row r="201" spans="1:15" x14ac:dyDescent="0.25">
      <c r="A201" s="1">
        <v>200</v>
      </c>
      <c r="B201" s="1" t="s">
        <v>308</v>
      </c>
      <c r="C201" s="10">
        <v>44461</v>
      </c>
      <c r="D201" s="22">
        <v>0</v>
      </c>
      <c r="E201" s="17" t="s">
        <v>4006</v>
      </c>
      <c r="F201" s="15">
        <v>24</v>
      </c>
      <c r="G201" s="2">
        <v>2.92</v>
      </c>
      <c r="H201" s="3">
        <v>4.92</v>
      </c>
      <c r="I201" s="2">
        <v>2.1800000000000002</v>
      </c>
      <c r="J201" s="4">
        <v>0.73999999999999977</v>
      </c>
      <c r="K201" s="22">
        <v>1</v>
      </c>
      <c r="L201" s="4">
        <v>0.73999999999999977</v>
      </c>
      <c r="M201" s="2" t="s">
        <v>1746</v>
      </c>
      <c r="N201" s="4" t="s">
        <v>1746</v>
      </c>
      <c r="O201" s="6" t="s">
        <v>1746</v>
      </c>
    </row>
    <row r="202" spans="1:15" x14ac:dyDescent="0.25">
      <c r="A202" s="1">
        <v>201</v>
      </c>
      <c r="B202" s="1" t="s">
        <v>311</v>
      </c>
      <c r="C202" s="10">
        <v>44461</v>
      </c>
      <c r="D202" s="22">
        <v>0</v>
      </c>
      <c r="E202" s="17" t="s">
        <v>4006</v>
      </c>
      <c r="F202" s="15">
        <v>24</v>
      </c>
      <c r="G202" s="2">
        <v>2.75</v>
      </c>
      <c r="H202" s="3">
        <v>43</v>
      </c>
      <c r="I202" s="2">
        <v>1.69</v>
      </c>
      <c r="J202" s="4">
        <v>1.06</v>
      </c>
      <c r="K202" s="22">
        <v>1</v>
      </c>
      <c r="L202" s="4">
        <v>1.06</v>
      </c>
      <c r="M202" s="2" t="s">
        <v>1746</v>
      </c>
      <c r="N202" s="4" t="s">
        <v>1746</v>
      </c>
      <c r="O202" s="6" t="s">
        <v>1746</v>
      </c>
    </row>
    <row r="203" spans="1:15" x14ac:dyDescent="0.25">
      <c r="A203" s="1">
        <v>202</v>
      </c>
      <c r="B203" s="1" t="s">
        <v>308</v>
      </c>
      <c r="C203" s="10">
        <v>44462</v>
      </c>
      <c r="D203" s="22">
        <v>0</v>
      </c>
      <c r="E203" s="17" t="s">
        <v>2916</v>
      </c>
      <c r="F203" s="15">
        <v>17</v>
      </c>
      <c r="G203" s="2">
        <v>2.08</v>
      </c>
      <c r="H203" s="3">
        <v>3.75</v>
      </c>
      <c r="I203" s="2">
        <v>1.54</v>
      </c>
      <c r="J203" s="4">
        <v>0.54</v>
      </c>
      <c r="K203" s="22">
        <v>1</v>
      </c>
      <c r="L203" s="4">
        <v>0.54</v>
      </c>
      <c r="M203" s="2" t="s">
        <v>1746</v>
      </c>
      <c r="N203" s="4" t="s">
        <v>1746</v>
      </c>
      <c r="O203" s="6" t="s">
        <v>1746</v>
      </c>
    </row>
    <row r="204" spans="1:15" x14ac:dyDescent="0.25">
      <c r="A204" s="1">
        <v>203</v>
      </c>
      <c r="B204" s="1" t="s">
        <v>320</v>
      </c>
      <c r="C204" s="10">
        <v>44462</v>
      </c>
      <c r="D204" s="22">
        <v>0</v>
      </c>
      <c r="E204" s="17" t="s">
        <v>4077</v>
      </c>
      <c r="F204" s="15">
        <v>7</v>
      </c>
      <c r="G204" s="2">
        <v>1.08</v>
      </c>
      <c r="H204" s="3">
        <v>5.63</v>
      </c>
      <c r="I204" s="2">
        <v>0.52</v>
      </c>
      <c r="J204" s="4">
        <v>0.56000000000000005</v>
      </c>
      <c r="K204" s="22">
        <v>1</v>
      </c>
      <c r="L204" s="4">
        <v>0.56000000000000005</v>
      </c>
      <c r="M204" s="2" t="s">
        <v>1746</v>
      </c>
      <c r="N204" s="4" t="s">
        <v>1746</v>
      </c>
      <c r="O204" s="6" t="s">
        <v>1746</v>
      </c>
    </row>
    <row r="205" spans="1:15" x14ac:dyDescent="0.25">
      <c r="A205" s="1">
        <v>204</v>
      </c>
      <c r="B205" s="1" t="s">
        <v>311</v>
      </c>
      <c r="C205" s="10">
        <v>44462</v>
      </c>
      <c r="D205" s="22">
        <v>0</v>
      </c>
      <c r="E205" s="17" t="s">
        <v>2916</v>
      </c>
      <c r="F205" s="15">
        <v>17</v>
      </c>
      <c r="G205" s="2">
        <v>4.07</v>
      </c>
      <c r="H205" s="3">
        <v>30.58</v>
      </c>
      <c r="I205" s="2">
        <v>1.2</v>
      </c>
      <c r="J205" s="4">
        <v>2.87</v>
      </c>
      <c r="K205" s="22">
        <v>1</v>
      </c>
      <c r="L205" s="4">
        <v>2.87</v>
      </c>
      <c r="M205" s="2" t="s">
        <v>1746</v>
      </c>
      <c r="N205" s="4" t="s">
        <v>1746</v>
      </c>
      <c r="O205" s="6" t="s">
        <v>1746</v>
      </c>
    </row>
    <row r="206" spans="1:15" x14ac:dyDescent="0.25">
      <c r="A206" s="1">
        <v>205</v>
      </c>
      <c r="B206" s="1" t="s">
        <v>1470</v>
      </c>
      <c r="C206" s="10">
        <v>44462</v>
      </c>
      <c r="D206" s="22">
        <v>0</v>
      </c>
      <c r="E206" s="17" t="s">
        <v>4077</v>
      </c>
      <c r="F206" s="15">
        <v>7</v>
      </c>
      <c r="G206" s="2">
        <v>0.94</v>
      </c>
      <c r="H206" s="3">
        <v>2.16</v>
      </c>
      <c r="I206" s="2">
        <v>0.51</v>
      </c>
      <c r="J206" s="4">
        <v>0.42999999999999994</v>
      </c>
      <c r="K206" s="22">
        <v>1</v>
      </c>
      <c r="L206" s="4">
        <v>0.42999999999999994</v>
      </c>
      <c r="M206" s="2" t="s">
        <v>1746</v>
      </c>
      <c r="N206" s="4" t="s">
        <v>1746</v>
      </c>
      <c r="O206" s="6" t="s">
        <v>1746</v>
      </c>
    </row>
    <row r="207" spans="1:15" x14ac:dyDescent="0.25">
      <c r="A207" s="1">
        <v>206</v>
      </c>
      <c r="B207" s="1" t="s">
        <v>320</v>
      </c>
      <c r="C207" s="10">
        <v>44463</v>
      </c>
      <c r="D207" s="22">
        <v>0</v>
      </c>
      <c r="E207" s="17" t="s">
        <v>4006</v>
      </c>
      <c r="F207" s="15">
        <v>23</v>
      </c>
      <c r="G207" s="2">
        <v>4.04</v>
      </c>
      <c r="H207" s="3">
        <v>19.940000000000001</v>
      </c>
      <c r="I207" s="2">
        <v>1.67</v>
      </c>
      <c r="J207" s="4">
        <v>2.37</v>
      </c>
      <c r="K207" s="22">
        <v>1</v>
      </c>
      <c r="L207" s="4">
        <v>2.37</v>
      </c>
      <c r="M207" s="2" t="s">
        <v>1746</v>
      </c>
      <c r="N207" s="4" t="s">
        <v>1746</v>
      </c>
      <c r="O207" s="6" t="s">
        <v>4166</v>
      </c>
    </row>
    <row r="208" spans="1:15" x14ac:dyDescent="0.25">
      <c r="A208" s="1">
        <v>207</v>
      </c>
      <c r="B208" s="1" t="s">
        <v>1470</v>
      </c>
      <c r="C208" s="10">
        <v>44463</v>
      </c>
      <c r="D208" s="22">
        <v>0</v>
      </c>
      <c r="E208" s="17" t="s">
        <v>4006</v>
      </c>
      <c r="F208" s="15">
        <v>23</v>
      </c>
      <c r="G208" s="2">
        <v>3.12</v>
      </c>
      <c r="H208" s="3">
        <v>8.89</v>
      </c>
      <c r="I208" s="2">
        <v>1.73</v>
      </c>
      <c r="J208" s="4">
        <v>1.3900000000000001</v>
      </c>
      <c r="K208" s="22">
        <v>1</v>
      </c>
      <c r="L208" s="4">
        <v>1.3900000000000001</v>
      </c>
      <c r="M208" s="2" t="s">
        <v>1746</v>
      </c>
      <c r="N208" s="4" t="s">
        <v>1746</v>
      </c>
      <c r="O208" s="6" t="s">
        <v>4166</v>
      </c>
    </row>
    <row r="209" spans="1:15" x14ac:dyDescent="0.25">
      <c r="A209" s="1">
        <v>208</v>
      </c>
      <c r="B209" s="1" t="s">
        <v>320</v>
      </c>
      <c r="C209" s="10">
        <v>44464</v>
      </c>
      <c r="D209" s="22">
        <v>0</v>
      </c>
      <c r="E209" s="17" t="s">
        <v>4006</v>
      </c>
      <c r="F209" s="15">
        <v>24</v>
      </c>
      <c r="G209" s="2">
        <v>3.66</v>
      </c>
      <c r="H209" s="3">
        <v>18.68</v>
      </c>
      <c r="I209" s="2">
        <v>1.8</v>
      </c>
      <c r="J209" s="4">
        <v>1.86</v>
      </c>
      <c r="K209" s="22">
        <v>1</v>
      </c>
      <c r="L209" s="4">
        <v>1.86</v>
      </c>
      <c r="M209" s="2" t="s">
        <v>1746</v>
      </c>
      <c r="N209" s="4" t="s">
        <v>1746</v>
      </c>
      <c r="O209" s="6" t="s">
        <v>1746</v>
      </c>
    </row>
    <row r="210" spans="1:15" x14ac:dyDescent="0.25">
      <c r="A210" s="1">
        <v>209</v>
      </c>
      <c r="B210" s="1" t="s">
        <v>1470</v>
      </c>
      <c r="C210" s="10">
        <v>44464</v>
      </c>
      <c r="D210" s="22">
        <v>0</v>
      </c>
      <c r="E210" s="17" t="s">
        <v>4006</v>
      </c>
      <c r="F210" s="15">
        <v>24</v>
      </c>
      <c r="G210" s="2">
        <v>3.19</v>
      </c>
      <c r="H210" s="3">
        <v>8.18</v>
      </c>
      <c r="I210" s="2">
        <v>1.78</v>
      </c>
      <c r="J210" s="4">
        <v>1.41</v>
      </c>
      <c r="K210" s="22">
        <v>1</v>
      </c>
      <c r="L210" s="4">
        <v>1.41</v>
      </c>
      <c r="M210" s="2" t="s">
        <v>1746</v>
      </c>
      <c r="N210" s="4" t="s">
        <v>1746</v>
      </c>
      <c r="O210" s="6" t="s">
        <v>1746</v>
      </c>
    </row>
    <row r="211" spans="1:15" x14ac:dyDescent="0.25">
      <c r="A211" s="1">
        <v>210</v>
      </c>
      <c r="B211" s="1" t="s">
        <v>320</v>
      </c>
      <c r="C211" s="10">
        <v>44465</v>
      </c>
      <c r="D211" s="22">
        <v>0</v>
      </c>
      <c r="E211" s="17" t="s">
        <v>4006</v>
      </c>
      <c r="F211" s="15">
        <v>24</v>
      </c>
      <c r="G211" s="2">
        <v>3.51</v>
      </c>
      <c r="H211" s="3">
        <v>17.21</v>
      </c>
      <c r="I211" s="2">
        <v>1.73</v>
      </c>
      <c r="J211" s="4">
        <v>1.7799999999999998</v>
      </c>
      <c r="K211" s="22">
        <v>1</v>
      </c>
      <c r="L211" s="4">
        <v>1.7799999999999998</v>
      </c>
      <c r="M211" s="2" t="s">
        <v>1746</v>
      </c>
      <c r="N211" s="4" t="s">
        <v>1746</v>
      </c>
      <c r="O211" s="6" t="s">
        <v>1746</v>
      </c>
    </row>
    <row r="212" spans="1:15" x14ac:dyDescent="0.25">
      <c r="A212" s="1">
        <v>211</v>
      </c>
      <c r="B212" s="1" t="s">
        <v>1470</v>
      </c>
      <c r="C212" s="10">
        <v>44465</v>
      </c>
      <c r="D212" s="22">
        <v>0</v>
      </c>
      <c r="E212" s="17" t="s">
        <v>2770</v>
      </c>
      <c r="F212" s="15">
        <v>9</v>
      </c>
      <c r="G212" s="2">
        <v>2.09</v>
      </c>
      <c r="H212" s="3">
        <v>4.5</v>
      </c>
      <c r="I212" s="2">
        <v>0.68</v>
      </c>
      <c r="J212" s="4">
        <v>1.4099999999999997</v>
      </c>
      <c r="K212" s="22">
        <v>1</v>
      </c>
      <c r="L212" s="4">
        <v>1.4099999999999997</v>
      </c>
      <c r="M212" s="2" t="s">
        <v>1746</v>
      </c>
      <c r="N212" s="4" t="s">
        <v>1746</v>
      </c>
      <c r="O212" s="6" t="s">
        <v>1746</v>
      </c>
    </row>
    <row r="213" spans="1:15" x14ac:dyDescent="0.25">
      <c r="A213" s="1">
        <v>212</v>
      </c>
      <c r="B213" s="1" t="s">
        <v>308</v>
      </c>
      <c r="C213" s="10">
        <v>44465</v>
      </c>
      <c r="D213" s="22">
        <v>0</v>
      </c>
      <c r="E213" s="17" t="s">
        <v>4082</v>
      </c>
      <c r="F213" s="15">
        <v>15</v>
      </c>
      <c r="G213" s="2">
        <v>2.61</v>
      </c>
      <c r="H213" s="3">
        <v>6.79</v>
      </c>
      <c r="I213" s="2">
        <v>1.38</v>
      </c>
      <c r="J213" s="4">
        <v>1.23</v>
      </c>
      <c r="K213" s="22">
        <v>1</v>
      </c>
      <c r="L213" s="4">
        <v>1.23</v>
      </c>
      <c r="M213" s="2" t="s">
        <v>1746</v>
      </c>
      <c r="N213" s="4" t="s">
        <v>1746</v>
      </c>
      <c r="O213" s="6" t="s">
        <v>1746</v>
      </c>
    </row>
    <row r="214" spans="1:15" x14ac:dyDescent="0.25">
      <c r="A214" s="1">
        <v>213</v>
      </c>
      <c r="B214" s="1" t="s">
        <v>308</v>
      </c>
      <c r="C214" s="10">
        <v>44466</v>
      </c>
      <c r="D214" s="22">
        <v>0</v>
      </c>
      <c r="E214" s="17" t="s">
        <v>4167</v>
      </c>
      <c r="F214" s="15">
        <v>13.5</v>
      </c>
      <c r="G214" s="2">
        <v>2.33</v>
      </c>
      <c r="H214" s="3">
        <v>4.4000000000000004</v>
      </c>
      <c r="I214" s="2">
        <v>1.17</v>
      </c>
      <c r="J214" s="4">
        <v>1.1600000000000001</v>
      </c>
      <c r="K214" s="22">
        <v>1</v>
      </c>
      <c r="L214" s="4">
        <v>1.1600000000000001</v>
      </c>
      <c r="M214" s="2" t="s">
        <v>1746</v>
      </c>
      <c r="N214" s="4" t="s">
        <v>1746</v>
      </c>
      <c r="O214" s="6" t="s">
        <v>4168</v>
      </c>
    </row>
    <row r="215" spans="1:15" x14ac:dyDescent="0.25">
      <c r="A215" s="1">
        <v>214</v>
      </c>
      <c r="B215" s="1" t="s">
        <v>320</v>
      </c>
      <c r="C215" s="10">
        <v>44466</v>
      </c>
      <c r="D215" s="22">
        <v>0</v>
      </c>
      <c r="E215" s="17" t="s">
        <v>4167</v>
      </c>
      <c r="F215" s="15">
        <v>13.5</v>
      </c>
      <c r="G215" s="2">
        <v>2.58</v>
      </c>
      <c r="H215" s="3">
        <v>11.64</v>
      </c>
      <c r="I215" s="2">
        <v>0.95</v>
      </c>
      <c r="J215" s="4">
        <v>1.6300000000000001</v>
      </c>
      <c r="K215" s="22">
        <v>1</v>
      </c>
      <c r="L215" s="4">
        <v>1.6300000000000001</v>
      </c>
      <c r="M215" s="2" t="s">
        <v>1746</v>
      </c>
      <c r="N215" s="4" t="s">
        <v>1746</v>
      </c>
      <c r="O215" s="6" t="s">
        <v>4168</v>
      </c>
    </row>
    <row r="216" spans="1:15" x14ac:dyDescent="0.25">
      <c r="A216" s="1">
        <v>215</v>
      </c>
      <c r="B216" s="1" t="s">
        <v>314</v>
      </c>
      <c r="C216" s="10">
        <v>44466</v>
      </c>
      <c r="D216" s="22">
        <v>0</v>
      </c>
      <c r="E216" s="17" t="s">
        <v>4079</v>
      </c>
      <c r="F216" s="15">
        <v>7.5</v>
      </c>
      <c r="G216" s="2">
        <v>4.75</v>
      </c>
      <c r="H216" s="3">
        <v>2.0299999999999998</v>
      </c>
      <c r="I216" s="2">
        <v>0.91</v>
      </c>
      <c r="J216" s="4">
        <v>3.84</v>
      </c>
      <c r="K216" s="22">
        <v>1</v>
      </c>
      <c r="L216" s="4">
        <v>3.84</v>
      </c>
      <c r="M216" s="2" t="s">
        <v>1746</v>
      </c>
      <c r="N216" s="4" t="s">
        <v>1746</v>
      </c>
      <c r="O216" s="6" t="s">
        <v>4168</v>
      </c>
    </row>
    <row r="217" spans="1:15" x14ac:dyDescent="0.25">
      <c r="A217" s="1">
        <v>216</v>
      </c>
      <c r="B217" s="1" t="s">
        <v>311</v>
      </c>
      <c r="C217" s="10">
        <v>44466</v>
      </c>
      <c r="D217" s="22">
        <v>0</v>
      </c>
      <c r="E217" s="17" t="s">
        <v>4169</v>
      </c>
      <c r="F217" s="15">
        <v>6.5</v>
      </c>
      <c r="G217" s="2">
        <v>1.44</v>
      </c>
      <c r="H217" s="3">
        <v>21.9</v>
      </c>
      <c r="I217" s="2">
        <v>0.52</v>
      </c>
      <c r="J217" s="4">
        <v>0.91999999999999993</v>
      </c>
      <c r="K217" s="22">
        <v>1</v>
      </c>
      <c r="L217" s="4">
        <v>0.91999999999999993</v>
      </c>
      <c r="M217" s="2" t="s">
        <v>1746</v>
      </c>
      <c r="N217" s="4" t="s">
        <v>1746</v>
      </c>
      <c r="O217" s="6" t="s">
        <v>4168</v>
      </c>
    </row>
    <row r="218" spans="1:15" x14ac:dyDescent="0.25">
      <c r="A218" s="1">
        <v>217</v>
      </c>
      <c r="B218" s="1" t="s">
        <v>314</v>
      </c>
      <c r="C218" s="10">
        <v>44467</v>
      </c>
      <c r="D218" s="22">
        <v>0</v>
      </c>
      <c r="E218" s="17" t="s">
        <v>2917</v>
      </c>
      <c r="F218" s="15">
        <v>10</v>
      </c>
      <c r="G218" s="2">
        <v>3.74</v>
      </c>
      <c r="H218" s="3">
        <v>9.51</v>
      </c>
      <c r="I218" s="2">
        <v>0.76</v>
      </c>
      <c r="J218" s="4">
        <v>2.9800000000000004</v>
      </c>
      <c r="K218" s="22">
        <v>1</v>
      </c>
      <c r="L218" s="4">
        <v>2.9800000000000004</v>
      </c>
      <c r="M218" s="2" t="s">
        <v>1746</v>
      </c>
      <c r="N218" s="4" t="s">
        <v>1746</v>
      </c>
      <c r="O218" s="6" t="s">
        <v>4170</v>
      </c>
    </row>
    <row r="219" spans="1:15" x14ac:dyDescent="0.25">
      <c r="A219" s="1">
        <v>218</v>
      </c>
      <c r="B219" s="1" t="s">
        <v>311</v>
      </c>
      <c r="C219" s="10">
        <v>44467</v>
      </c>
      <c r="D219" s="22">
        <v>0</v>
      </c>
      <c r="E219" s="17" t="s">
        <v>2917</v>
      </c>
      <c r="F219" s="15">
        <v>10</v>
      </c>
      <c r="G219" s="2">
        <v>1.66</v>
      </c>
      <c r="H219" s="3">
        <v>3.66</v>
      </c>
      <c r="I219" s="2">
        <v>0.76</v>
      </c>
      <c r="J219" s="4">
        <v>0.89999999999999991</v>
      </c>
      <c r="K219" s="22">
        <v>1</v>
      </c>
      <c r="L219" s="4">
        <v>0.89999999999999991</v>
      </c>
      <c r="M219" s="2" t="s">
        <v>1746</v>
      </c>
      <c r="N219" s="4" t="s">
        <v>1746</v>
      </c>
      <c r="O219" s="6" t="s">
        <v>4170</v>
      </c>
    </row>
    <row r="220" spans="1:15" x14ac:dyDescent="0.25">
      <c r="A220" s="1">
        <v>219</v>
      </c>
      <c r="B220" s="1" t="s">
        <v>308</v>
      </c>
      <c r="C220" s="10">
        <v>44467</v>
      </c>
      <c r="D220" s="22">
        <v>0</v>
      </c>
      <c r="E220" s="17" t="s">
        <v>4079</v>
      </c>
      <c r="F220" s="15">
        <v>7.5</v>
      </c>
      <c r="G220" s="2">
        <v>1.1399999999999999</v>
      </c>
      <c r="H220" s="3">
        <v>4.41</v>
      </c>
      <c r="I220" s="2">
        <v>0.8</v>
      </c>
      <c r="J220" s="4">
        <v>0.33999999999999986</v>
      </c>
      <c r="K220" s="22">
        <v>1</v>
      </c>
      <c r="L220" s="4">
        <v>0.33999999999999986</v>
      </c>
      <c r="M220" s="2" t="s">
        <v>1746</v>
      </c>
      <c r="N220" s="4" t="s">
        <v>1746</v>
      </c>
      <c r="O220" s="6" t="s">
        <v>4170</v>
      </c>
    </row>
    <row r="221" spans="1:15" x14ac:dyDescent="0.25">
      <c r="A221" s="1">
        <v>220</v>
      </c>
      <c r="B221" s="1" t="s">
        <v>320</v>
      </c>
      <c r="C221" s="10">
        <v>44467</v>
      </c>
      <c r="D221" s="22">
        <v>0</v>
      </c>
      <c r="E221" s="17" t="s">
        <v>4079</v>
      </c>
      <c r="F221" s="15">
        <v>7.5</v>
      </c>
      <c r="G221" s="2">
        <v>1.18</v>
      </c>
      <c r="H221" s="3">
        <v>6.28</v>
      </c>
      <c r="I221" s="2">
        <v>0.66</v>
      </c>
      <c r="J221" s="4">
        <v>0.51999999999999991</v>
      </c>
      <c r="K221" s="22">
        <v>1</v>
      </c>
      <c r="L221" s="4">
        <v>0.51999999999999991</v>
      </c>
      <c r="M221" s="2" t="s">
        <v>1746</v>
      </c>
      <c r="N221" s="4" t="s">
        <v>1746</v>
      </c>
      <c r="O221" s="6" t="s">
        <v>4170</v>
      </c>
    </row>
    <row r="222" spans="1:15" x14ac:dyDescent="0.25">
      <c r="A222" s="1">
        <v>221</v>
      </c>
      <c r="B222" s="1" t="s">
        <v>308</v>
      </c>
      <c r="C222" s="10">
        <v>44468</v>
      </c>
      <c r="D222" s="22">
        <v>0</v>
      </c>
      <c r="E222" s="17" t="s">
        <v>2716</v>
      </c>
      <c r="F222" s="15">
        <v>12</v>
      </c>
      <c r="G222" s="2">
        <v>2.14</v>
      </c>
      <c r="H222" s="3">
        <v>4.68</v>
      </c>
      <c r="I222" s="2">
        <v>1.07</v>
      </c>
      <c r="J222" s="4">
        <v>1.07</v>
      </c>
      <c r="K222" s="22">
        <v>1</v>
      </c>
      <c r="L222" s="4">
        <v>1.07</v>
      </c>
      <c r="M222" s="2" t="s">
        <v>1746</v>
      </c>
      <c r="N222" s="4" t="s">
        <v>1746</v>
      </c>
      <c r="O222" s="6" t="s">
        <v>1746</v>
      </c>
    </row>
    <row r="223" spans="1:15" x14ac:dyDescent="0.25">
      <c r="A223" s="1">
        <v>222</v>
      </c>
      <c r="B223" s="1" t="s">
        <v>320</v>
      </c>
      <c r="C223" s="10">
        <v>44468</v>
      </c>
      <c r="D223" s="22">
        <v>0</v>
      </c>
      <c r="E223" s="17" t="s">
        <v>2716</v>
      </c>
      <c r="F223" s="15">
        <v>12</v>
      </c>
      <c r="G223" s="2">
        <v>3.04</v>
      </c>
      <c r="H223" s="3">
        <v>16.66</v>
      </c>
      <c r="I223" s="2">
        <v>0.89</v>
      </c>
      <c r="J223" s="4">
        <v>2.15</v>
      </c>
      <c r="K223" s="22">
        <v>1</v>
      </c>
      <c r="L223" s="4">
        <v>2.15</v>
      </c>
      <c r="M223" s="2" t="s">
        <v>1746</v>
      </c>
      <c r="N223" s="4" t="s">
        <v>1746</v>
      </c>
      <c r="O223" s="6" t="s">
        <v>1746</v>
      </c>
    </row>
    <row r="224" spans="1:15" x14ac:dyDescent="0.25">
      <c r="A224" s="1">
        <v>223</v>
      </c>
      <c r="B224" s="1" t="s">
        <v>314</v>
      </c>
      <c r="C224" s="10">
        <v>44468</v>
      </c>
      <c r="D224" s="22">
        <v>0</v>
      </c>
      <c r="E224" s="17" t="s">
        <v>4032</v>
      </c>
      <c r="F224" s="15">
        <v>11</v>
      </c>
      <c r="G224" s="2">
        <v>2.83</v>
      </c>
      <c r="H224" s="3">
        <v>6.95</v>
      </c>
      <c r="I224" s="2">
        <v>1.1599999999999999</v>
      </c>
      <c r="J224" s="4">
        <v>1.6700000000000002</v>
      </c>
      <c r="K224" s="22">
        <v>1</v>
      </c>
      <c r="L224" s="4">
        <v>1.6700000000000002</v>
      </c>
      <c r="M224" s="2" t="s">
        <v>1746</v>
      </c>
      <c r="N224" s="4" t="s">
        <v>1746</v>
      </c>
      <c r="O224" s="6" t="s">
        <v>1746</v>
      </c>
    </row>
    <row r="225" spans="1:15" x14ac:dyDescent="0.25">
      <c r="A225" s="1">
        <v>224</v>
      </c>
      <c r="B225" s="1" t="s">
        <v>311</v>
      </c>
      <c r="C225" s="10">
        <v>44468</v>
      </c>
      <c r="D225" s="22">
        <v>0</v>
      </c>
      <c r="E225" s="17" t="s">
        <v>4171</v>
      </c>
      <c r="F225" s="15">
        <v>10</v>
      </c>
      <c r="G225" s="2">
        <v>1.1599999999999999</v>
      </c>
      <c r="H225" s="3">
        <v>18.32</v>
      </c>
      <c r="I225" s="2">
        <v>0.78</v>
      </c>
      <c r="J225" s="4">
        <v>0.37999999999999989</v>
      </c>
      <c r="K225" s="22">
        <v>1</v>
      </c>
      <c r="L225" s="4">
        <v>0.37999999999999989</v>
      </c>
      <c r="M225" s="2" t="s">
        <v>1746</v>
      </c>
      <c r="N225" s="4" t="s">
        <v>1746</v>
      </c>
      <c r="O225" s="6" t="s">
        <v>1746</v>
      </c>
    </row>
    <row r="226" spans="1:15" x14ac:dyDescent="0.25">
      <c r="A226" s="1">
        <v>225</v>
      </c>
      <c r="B226" s="1" t="s">
        <v>314</v>
      </c>
      <c r="C226" s="10">
        <v>44469</v>
      </c>
      <c r="D226" s="22">
        <v>0</v>
      </c>
      <c r="E226" s="17" t="s">
        <v>2917</v>
      </c>
      <c r="F226" s="15">
        <v>10</v>
      </c>
      <c r="G226" s="2">
        <v>3.75</v>
      </c>
      <c r="H226" s="3">
        <v>12.23</v>
      </c>
      <c r="I226" s="2">
        <v>0.92</v>
      </c>
      <c r="J226" s="4">
        <v>2.83</v>
      </c>
      <c r="K226" s="22">
        <v>1</v>
      </c>
      <c r="L226" s="4">
        <v>2.83</v>
      </c>
      <c r="M226" s="2" t="s">
        <v>1746</v>
      </c>
      <c r="N226" s="4" t="s">
        <v>1746</v>
      </c>
      <c r="O226" s="6" t="s">
        <v>1746</v>
      </c>
    </row>
    <row r="227" spans="1:15" x14ac:dyDescent="0.25">
      <c r="A227" s="1">
        <v>226</v>
      </c>
      <c r="B227" s="1" t="s">
        <v>308</v>
      </c>
      <c r="C227" s="10">
        <v>44469</v>
      </c>
      <c r="D227" s="22">
        <v>0</v>
      </c>
      <c r="E227" s="17" t="s">
        <v>4088</v>
      </c>
      <c r="F227" s="15">
        <v>14</v>
      </c>
      <c r="G227" s="2">
        <v>1.84</v>
      </c>
      <c r="H227" s="3">
        <v>4.92</v>
      </c>
      <c r="I227" s="2">
        <v>1.52</v>
      </c>
      <c r="J227" s="4">
        <v>0.32000000000000006</v>
      </c>
      <c r="K227" s="22">
        <v>1</v>
      </c>
      <c r="L227" s="4">
        <v>0.32000000000000006</v>
      </c>
      <c r="M227" s="2" t="s">
        <v>1746</v>
      </c>
      <c r="N227" s="4" t="s">
        <v>1746</v>
      </c>
      <c r="O227" s="6" t="s">
        <v>1746</v>
      </c>
    </row>
    <row r="228" spans="1:15" x14ac:dyDescent="0.25">
      <c r="A228" s="1">
        <v>227</v>
      </c>
      <c r="B228" s="1" t="s">
        <v>311</v>
      </c>
      <c r="C228" s="10">
        <v>44469</v>
      </c>
      <c r="D228" s="22">
        <v>0</v>
      </c>
      <c r="E228" s="17" t="s">
        <v>4006</v>
      </c>
      <c r="F228" s="15">
        <v>20</v>
      </c>
      <c r="G228" s="2">
        <v>2.38</v>
      </c>
      <c r="H228" s="3">
        <v>39.549999999999997</v>
      </c>
      <c r="I228" s="2">
        <v>1.35</v>
      </c>
      <c r="J228" s="4">
        <v>1.0299999999999998</v>
      </c>
      <c r="K228" s="22">
        <v>1</v>
      </c>
      <c r="L228" s="4">
        <v>1.0299999999999998</v>
      </c>
      <c r="M228" s="2" t="s">
        <v>1746</v>
      </c>
      <c r="N228" s="4" t="s">
        <v>1746</v>
      </c>
      <c r="O228" s="6" t="s">
        <v>4172</v>
      </c>
    </row>
    <row r="229" spans="1:15" x14ac:dyDescent="0.25">
      <c r="A229" s="1">
        <v>228</v>
      </c>
      <c r="B229" s="1" t="s">
        <v>308</v>
      </c>
      <c r="C229" s="10">
        <v>44470</v>
      </c>
      <c r="D229" s="22">
        <v>0</v>
      </c>
      <c r="E229" s="17" t="s">
        <v>2770</v>
      </c>
      <c r="F229" s="15">
        <v>9</v>
      </c>
      <c r="G229" s="2">
        <v>1.1299999999999999</v>
      </c>
      <c r="H229" s="3">
        <v>1.28</v>
      </c>
      <c r="I229" s="2">
        <v>0.83</v>
      </c>
      <c r="J229" s="4">
        <v>0.29999999999999993</v>
      </c>
      <c r="K229" s="22">
        <v>1</v>
      </c>
      <c r="L229" s="4">
        <v>0.29999999999999993</v>
      </c>
      <c r="M229" s="2" t="s">
        <v>1746</v>
      </c>
      <c r="N229" s="4" t="s">
        <v>1746</v>
      </c>
      <c r="O229" s="6" t="s">
        <v>1746</v>
      </c>
    </row>
    <row r="230" spans="1:15" x14ac:dyDescent="0.25">
      <c r="A230" s="1">
        <v>229</v>
      </c>
      <c r="B230" s="1" t="s">
        <v>311</v>
      </c>
      <c r="C230" s="10">
        <v>44470</v>
      </c>
      <c r="D230" s="22">
        <v>0</v>
      </c>
      <c r="E230" s="17" t="s">
        <v>4006</v>
      </c>
      <c r="F230" s="15">
        <v>24</v>
      </c>
      <c r="G230" s="2">
        <v>2.1800000000000002</v>
      </c>
      <c r="H230" s="3">
        <v>36.1</v>
      </c>
      <c r="I230" s="2">
        <v>1.34</v>
      </c>
      <c r="J230" s="4">
        <v>0.84000000000000008</v>
      </c>
      <c r="K230" s="22">
        <v>1</v>
      </c>
      <c r="L230" s="4">
        <v>0.84000000000000008</v>
      </c>
      <c r="M230" s="2" t="s">
        <v>1746</v>
      </c>
      <c r="N230" s="4" t="s">
        <v>1746</v>
      </c>
      <c r="O230" s="6" t="s">
        <v>1746</v>
      </c>
    </row>
    <row r="231" spans="1:15" x14ac:dyDescent="0.25">
      <c r="A231" s="1">
        <v>230</v>
      </c>
      <c r="B231" s="1" t="s">
        <v>313</v>
      </c>
      <c r="C231" s="10">
        <v>44470</v>
      </c>
      <c r="D231" s="22">
        <v>0</v>
      </c>
      <c r="E231" s="17" t="s">
        <v>4082</v>
      </c>
      <c r="F231" s="15">
        <v>15</v>
      </c>
      <c r="G231" s="2">
        <v>1.68</v>
      </c>
      <c r="H231" s="3">
        <v>1.37</v>
      </c>
      <c r="I231" s="2">
        <v>1.67</v>
      </c>
      <c r="J231" s="4">
        <v>1.0000000000000009E-2</v>
      </c>
      <c r="K231" s="22">
        <v>1</v>
      </c>
      <c r="L231" s="4">
        <v>1.0000000000000009E-2</v>
      </c>
      <c r="M231" s="2" t="s">
        <v>1746</v>
      </c>
      <c r="N231" s="4" t="s">
        <v>1746</v>
      </c>
      <c r="O231" s="6" t="s">
        <v>1746</v>
      </c>
    </row>
    <row r="232" spans="1:15" x14ac:dyDescent="0.25">
      <c r="A232" s="1">
        <v>231</v>
      </c>
      <c r="B232" s="1" t="s">
        <v>308</v>
      </c>
      <c r="C232" s="10">
        <v>44471</v>
      </c>
      <c r="D232" s="22">
        <v>0</v>
      </c>
      <c r="E232" s="17" t="s">
        <v>4088</v>
      </c>
      <c r="F232" s="15">
        <v>14</v>
      </c>
      <c r="G232" s="2">
        <v>1.94</v>
      </c>
      <c r="H232" s="3">
        <v>4.2</v>
      </c>
      <c r="I232" s="2">
        <v>1.47</v>
      </c>
      <c r="J232" s="4">
        <v>0.47</v>
      </c>
      <c r="K232" s="22">
        <v>1</v>
      </c>
      <c r="L232" s="4">
        <v>0.47</v>
      </c>
      <c r="M232" s="2" t="s">
        <v>1746</v>
      </c>
      <c r="N232" s="4" t="s">
        <v>1746</v>
      </c>
      <c r="O232" s="6" t="s">
        <v>1746</v>
      </c>
    </row>
    <row r="233" spans="1:15" x14ac:dyDescent="0.25">
      <c r="A233" s="1">
        <v>232</v>
      </c>
      <c r="B233" s="1" t="s">
        <v>320</v>
      </c>
      <c r="C233" s="10">
        <v>44471</v>
      </c>
      <c r="D233" s="22">
        <v>0</v>
      </c>
      <c r="E233" s="17" t="s">
        <v>3914</v>
      </c>
      <c r="F233" s="15">
        <v>4</v>
      </c>
      <c r="G233" s="2">
        <v>1.6</v>
      </c>
      <c r="H233" s="3">
        <v>6.89</v>
      </c>
      <c r="I233" s="2">
        <v>0.26</v>
      </c>
      <c r="J233" s="4">
        <v>1.34</v>
      </c>
      <c r="K233" s="22">
        <v>1</v>
      </c>
      <c r="L233" s="4">
        <v>1.34</v>
      </c>
      <c r="M233" s="2" t="s">
        <v>1746</v>
      </c>
      <c r="N233" s="4" t="s">
        <v>1746</v>
      </c>
      <c r="O233" s="6" t="s">
        <v>1746</v>
      </c>
    </row>
    <row r="234" spans="1:15" x14ac:dyDescent="0.25">
      <c r="A234" s="1">
        <v>233</v>
      </c>
      <c r="B234" s="1" t="s">
        <v>311</v>
      </c>
      <c r="C234" s="10">
        <v>44471</v>
      </c>
      <c r="D234" s="22">
        <v>0</v>
      </c>
      <c r="E234" s="17" t="s">
        <v>4006</v>
      </c>
      <c r="F234" s="15">
        <v>24</v>
      </c>
      <c r="G234" s="2">
        <v>2.02</v>
      </c>
      <c r="H234" s="3">
        <v>29.07</v>
      </c>
      <c r="I234" s="2">
        <v>1.1299999999999999</v>
      </c>
      <c r="J234" s="4">
        <v>0.89000000000000012</v>
      </c>
      <c r="K234" s="22">
        <v>1</v>
      </c>
      <c r="L234" s="4">
        <v>0.89000000000000012</v>
      </c>
      <c r="M234" s="2" t="s">
        <v>1746</v>
      </c>
      <c r="N234" s="4" t="s">
        <v>1746</v>
      </c>
      <c r="O234" s="6" t="s">
        <v>1746</v>
      </c>
    </row>
    <row r="235" spans="1:15" x14ac:dyDescent="0.25">
      <c r="A235" s="1">
        <v>234</v>
      </c>
      <c r="B235" s="1" t="s">
        <v>313</v>
      </c>
      <c r="C235" s="10">
        <v>44471</v>
      </c>
      <c r="D235" s="22">
        <v>0</v>
      </c>
      <c r="E235" s="17" t="s">
        <v>2770</v>
      </c>
      <c r="F235" s="15">
        <v>9</v>
      </c>
      <c r="G235" s="2">
        <v>3.26</v>
      </c>
      <c r="H235" s="3">
        <v>3.82</v>
      </c>
      <c r="I235" s="2">
        <v>0.8</v>
      </c>
      <c r="J235" s="4">
        <v>2.46</v>
      </c>
      <c r="K235" s="22">
        <v>1</v>
      </c>
      <c r="L235" s="4">
        <v>2.46</v>
      </c>
      <c r="M235" s="2" t="s">
        <v>1746</v>
      </c>
      <c r="N235" s="4" t="s">
        <v>1746</v>
      </c>
      <c r="O235" s="6" t="s">
        <v>1746</v>
      </c>
    </row>
    <row r="236" spans="1:15" x14ac:dyDescent="0.25">
      <c r="A236" s="1">
        <v>235</v>
      </c>
      <c r="B236" s="1" t="s">
        <v>308</v>
      </c>
      <c r="C236" s="10">
        <v>44472</v>
      </c>
      <c r="D236" s="22">
        <v>0</v>
      </c>
      <c r="E236" s="17" t="s">
        <v>4006</v>
      </c>
      <c r="F236" s="15">
        <v>24</v>
      </c>
      <c r="G236" s="2">
        <v>3.16</v>
      </c>
      <c r="H236" s="3">
        <v>4.9000000000000004</v>
      </c>
      <c r="I236" s="2">
        <v>2.1800000000000002</v>
      </c>
      <c r="J236" s="4">
        <v>0.98</v>
      </c>
      <c r="K236" s="22">
        <v>1</v>
      </c>
      <c r="L236" s="4">
        <v>0.98</v>
      </c>
      <c r="M236" s="2" t="s">
        <v>1746</v>
      </c>
      <c r="N236" s="4" t="s">
        <v>1746</v>
      </c>
      <c r="O236" s="6" t="s">
        <v>1746</v>
      </c>
    </row>
    <row r="237" spans="1:15" x14ac:dyDescent="0.25">
      <c r="A237" s="1">
        <v>236</v>
      </c>
      <c r="B237" s="1" t="s">
        <v>311</v>
      </c>
      <c r="C237" s="10">
        <v>44472</v>
      </c>
      <c r="D237" s="22">
        <v>0</v>
      </c>
      <c r="E237" s="17" t="s">
        <v>4006</v>
      </c>
      <c r="F237" s="15">
        <v>24</v>
      </c>
      <c r="G237" s="2">
        <v>2.44</v>
      </c>
      <c r="H237" s="3">
        <v>34.22</v>
      </c>
      <c r="I237" s="2">
        <v>1.68</v>
      </c>
      <c r="J237" s="4">
        <v>0.76</v>
      </c>
      <c r="K237" s="22">
        <v>1</v>
      </c>
      <c r="L237" s="4">
        <v>0.76</v>
      </c>
      <c r="M237" s="2" t="s">
        <v>1746</v>
      </c>
      <c r="N237" s="4" t="s">
        <v>1746</v>
      </c>
      <c r="O237" s="6" t="s">
        <v>1746</v>
      </c>
    </row>
    <row r="238" spans="1:15" x14ac:dyDescent="0.25">
      <c r="A238" s="1">
        <v>237</v>
      </c>
      <c r="B238" s="1" t="s">
        <v>308</v>
      </c>
      <c r="C238" s="10">
        <v>44473</v>
      </c>
      <c r="D238" s="22">
        <v>0</v>
      </c>
      <c r="E238" s="17" t="s">
        <v>4006</v>
      </c>
      <c r="F238" s="15">
        <v>24</v>
      </c>
      <c r="G238" s="2">
        <v>2.83</v>
      </c>
      <c r="H238" s="3">
        <v>4.63</v>
      </c>
      <c r="I238" s="2">
        <v>2.1800000000000002</v>
      </c>
      <c r="J238" s="4">
        <v>0.64999999999999991</v>
      </c>
      <c r="K238" s="22">
        <v>1</v>
      </c>
      <c r="L238" s="4">
        <v>0.64999999999999991</v>
      </c>
      <c r="M238" s="2" t="s">
        <v>1746</v>
      </c>
      <c r="N238" s="4" t="s">
        <v>1746</v>
      </c>
      <c r="O238" s="6" t="s">
        <v>1746</v>
      </c>
    </row>
    <row r="239" spans="1:15" x14ac:dyDescent="0.25">
      <c r="A239" s="1">
        <v>238</v>
      </c>
      <c r="B239" s="1" t="s">
        <v>311</v>
      </c>
      <c r="C239" s="10">
        <v>44473</v>
      </c>
      <c r="D239" s="22">
        <v>0</v>
      </c>
      <c r="E239" s="17" t="s">
        <v>4006</v>
      </c>
      <c r="F239" s="15">
        <v>24</v>
      </c>
      <c r="G239" s="2">
        <v>2.87</v>
      </c>
      <c r="H239" s="3">
        <v>38.51</v>
      </c>
      <c r="I239" s="2">
        <v>1.67</v>
      </c>
      <c r="J239" s="4">
        <v>1.2000000000000002</v>
      </c>
      <c r="K239" s="22">
        <v>1</v>
      </c>
      <c r="L239" s="4">
        <v>1.2000000000000002</v>
      </c>
      <c r="M239" s="2" t="s">
        <v>1746</v>
      </c>
      <c r="N239" s="4" t="s">
        <v>1746</v>
      </c>
      <c r="O239" s="6" t="s">
        <v>1746</v>
      </c>
    </row>
    <row r="240" spans="1:15" x14ac:dyDescent="0.25">
      <c r="A240" s="1">
        <v>239</v>
      </c>
      <c r="B240" s="1" t="s">
        <v>308</v>
      </c>
      <c r="C240" s="10">
        <v>44474</v>
      </c>
      <c r="D240" s="22">
        <v>0</v>
      </c>
      <c r="E240" s="17" t="s">
        <v>4006</v>
      </c>
      <c r="F240" s="15">
        <v>24</v>
      </c>
      <c r="G240" s="2">
        <v>2.96</v>
      </c>
      <c r="H240" s="3">
        <v>5.66</v>
      </c>
      <c r="I240" s="2">
        <v>2.16</v>
      </c>
      <c r="J240" s="4">
        <v>0.79999999999999982</v>
      </c>
      <c r="K240" s="22">
        <v>1</v>
      </c>
      <c r="L240" s="4">
        <v>0.79999999999999982</v>
      </c>
      <c r="M240" s="2" t="s">
        <v>1746</v>
      </c>
      <c r="N240" s="4" t="s">
        <v>1746</v>
      </c>
      <c r="O240" s="6" t="s">
        <v>1746</v>
      </c>
    </row>
    <row r="241" spans="1:15" x14ac:dyDescent="0.25">
      <c r="A241" s="1">
        <v>240</v>
      </c>
      <c r="B241" s="1" t="s">
        <v>311</v>
      </c>
      <c r="C241" s="10">
        <v>44474</v>
      </c>
      <c r="D241" s="22">
        <v>0</v>
      </c>
      <c r="E241" s="17" t="s">
        <v>4006</v>
      </c>
      <c r="F241" s="15">
        <v>24</v>
      </c>
      <c r="G241" s="2">
        <v>2.67</v>
      </c>
      <c r="H241" s="3">
        <v>34.4</v>
      </c>
      <c r="I241" s="2">
        <v>1.66</v>
      </c>
      <c r="J241" s="4">
        <v>1.01</v>
      </c>
      <c r="K241" s="22">
        <v>1</v>
      </c>
      <c r="L241" s="4">
        <v>1.01</v>
      </c>
      <c r="M241" s="2" t="s">
        <v>1746</v>
      </c>
      <c r="N241" s="4" t="s">
        <v>1746</v>
      </c>
      <c r="O241" s="6" t="s">
        <v>1746</v>
      </c>
    </row>
    <row r="242" spans="1:15" x14ac:dyDescent="0.25">
      <c r="A242" s="1">
        <v>241</v>
      </c>
      <c r="B242" s="1" t="s">
        <v>308</v>
      </c>
      <c r="C242" s="10">
        <v>44475</v>
      </c>
      <c r="D242" s="22">
        <v>0</v>
      </c>
      <c r="E242" s="17" t="s">
        <v>4006</v>
      </c>
      <c r="F242" s="15">
        <v>24</v>
      </c>
      <c r="G242" s="2">
        <v>2.81</v>
      </c>
      <c r="H242" s="3">
        <v>5.29</v>
      </c>
      <c r="I242" s="2">
        <v>2.0299999999999998</v>
      </c>
      <c r="J242" s="4">
        <v>0.78000000000000025</v>
      </c>
      <c r="K242" s="22">
        <v>1</v>
      </c>
      <c r="L242" s="4">
        <v>0.78000000000000025</v>
      </c>
      <c r="M242" s="2" t="s">
        <v>1746</v>
      </c>
      <c r="N242" s="4" t="s">
        <v>1746</v>
      </c>
      <c r="O242" s="6" t="s">
        <v>1746</v>
      </c>
    </row>
    <row r="243" spans="1:15" x14ac:dyDescent="0.25">
      <c r="A243" s="1">
        <v>242</v>
      </c>
      <c r="B243" s="1" t="s">
        <v>320</v>
      </c>
      <c r="C243" s="10">
        <v>44475</v>
      </c>
      <c r="D243" s="22">
        <v>0</v>
      </c>
      <c r="E243" s="17" t="s">
        <v>4006</v>
      </c>
      <c r="F243" s="15">
        <v>15</v>
      </c>
      <c r="G243" s="2">
        <v>1.49</v>
      </c>
      <c r="H243" s="3">
        <v>7.17</v>
      </c>
      <c r="I243" s="2">
        <v>0.6</v>
      </c>
      <c r="J243" s="4">
        <v>0.89</v>
      </c>
      <c r="K243" s="22">
        <v>1</v>
      </c>
      <c r="L243" s="4">
        <v>0.89</v>
      </c>
      <c r="M243" s="2" t="s">
        <v>1746</v>
      </c>
      <c r="N243" s="4" t="s">
        <v>1746</v>
      </c>
      <c r="O243" s="6" t="s">
        <v>1746</v>
      </c>
    </row>
    <row r="244" spans="1:15" x14ac:dyDescent="0.25">
      <c r="A244" s="1">
        <v>243</v>
      </c>
      <c r="B244" s="1" t="s">
        <v>311</v>
      </c>
      <c r="C244" s="10">
        <v>44475</v>
      </c>
      <c r="D244" s="22">
        <v>0</v>
      </c>
      <c r="E244" s="17" t="s">
        <v>4006</v>
      </c>
      <c r="F244" s="15">
        <v>9</v>
      </c>
      <c r="G244" s="2">
        <v>1.98</v>
      </c>
      <c r="H244" s="3">
        <v>24.57</v>
      </c>
      <c r="I244" s="2">
        <v>0.9</v>
      </c>
      <c r="J244" s="4">
        <v>1.08</v>
      </c>
      <c r="K244" s="22">
        <v>1</v>
      </c>
      <c r="L244" s="4">
        <v>1.08</v>
      </c>
      <c r="M244" s="2" t="s">
        <v>1746</v>
      </c>
      <c r="N244" s="4" t="s">
        <v>1746</v>
      </c>
      <c r="O244" s="6" t="s">
        <v>1746</v>
      </c>
    </row>
    <row r="245" spans="1:15" x14ac:dyDescent="0.25">
      <c r="A245" s="1">
        <v>244</v>
      </c>
      <c r="B245" s="1" t="s">
        <v>308</v>
      </c>
      <c r="C245" s="10">
        <v>44476</v>
      </c>
      <c r="D245" s="22">
        <v>0</v>
      </c>
      <c r="E245" s="17" t="s">
        <v>4006</v>
      </c>
      <c r="F245" s="15">
        <v>11.5</v>
      </c>
      <c r="G245" s="2">
        <v>1.34</v>
      </c>
      <c r="H245" s="3">
        <v>2.33</v>
      </c>
      <c r="I245" s="2">
        <v>1</v>
      </c>
      <c r="J245" s="4">
        <v>0.34000000000000008</v>
      </c>
      <c r="K245" s="22">
        <v>1</v>
      </c>
      <c r="L245" s="4">
        <v>0.34000000000000008</v>
      </c>
      <c r="M245" s="2" t="s">
        <v>1746</v>
      </c>
      <c r="N245" s="4" t="s">
        <v>1746</v>
      </c>
      <c r="O245" s="6" t="s">
        <v>1746</v>
      </c>
    </row>
    <row r="246" spans="1:15" x14ac:dyDescent="0.25">
      <c r="A246" s="1">
        <v>245</v>
      </c>
      <c r="B246" s="1" t="s">
        <v>320</v>
      </c>
      <c r="C246" s="10">
        <v>44476</v>
      </c>
      <c r="D246" s="22">
        <v>0</v>
      </c>
      <c r="E246" s="17" t="s">
        <v>4006</v>
      </c>
      <c r="F246" s="15">
        <v>9</v>
      </c>
      <c r="G246" s="2">
        <v>3.01</v>
      </c>
      <c r="H246" s="3">
        <v>13.52</v>
      </c>
      <c r="I246" s="2">
        <v>0.62</v>
      </c>
      <c r="J246" s="4">
        <v>2.3899999999999997</v>
      </c>
      <c r="K246" s="22">
        <v>1</v>
      </c>
      <c r="L246" s="4">
        <v>2.3899999999999997</v>
      </c>
      <c r="M246" s="2" t="s">
        <v>1746</v>
      </c>
      <c r="N246" s="4" t="s">
        <v>1746</v>
      </c>
      <c r="O246" s="6" t="s">
        <v>1746</v>
      </c>
    </row>
    <row r="247" spans="1:15" x14ac:dyDescent="0.25">
      <c r="A247" s="1">
        <v>246</v>
      </c>
      <c r="B247" s="1" t="s">
        <v>311</v>
      </c>
      <c r="C247" s="10">
        <v>44476</v>
      </c>
      <c r="D247" s="22">
        <v>0</v>
      </c>
      <c r="E247" s="17" t="s">
        <v>4006</v>
      </c>
      <c r="F247" s="15">
        <v>15</v>
      </c>
      <c r="G247" s="2">
        <v>1.62</v>
      </c>
      <c r="H247" s="3">
        <v>19.8</v>
      </c>
      <c r="I247" s="2">
        <v>0.99</v>
      </c>
      <c r="J247" s="4">
        <v>0.63000000000000012</v>
      </c>
      <c r="K247" s="22">
        <v>1</v>
      </c>
      <c r="L247" s="4">
        <v>0.63000000000000012</v>
      </c>
      <c r="M247" s="2" t="s">
        <v>1746</v>
      </c>
      <c r="N247" s="4" t="s">
        <v>1746</v>
      </c>
      <c r="O247" s="6" t="s">
        <v>1746</v>
      </c>
    </row>
    <row r="248" spans="1:15" x14ac:dyDescent="0.25">
      <c r="A248" s="1">
        <v>247</v>
      </c>
      <c r="B248" s="1" t="s">
        <v>1470</v>
      </c>
      <c r="C248" s="10">
        <v>44476</v>
      </c>
      <c r="D248" s="22">
        <v>0</v>
      </c>
      <c r="E248" s="17" t="s">
        <v>4006</v>
      </c>
      <c r="F248" s="15">
        <v>12.5</v>
      </c>
      <c r="G248" s="2">
        <v>1.65</v>
      </c>
      <c r="H248" s="3">
        <v>7.02</v>
      </c>
      <c r="I248" s="2">
        <v>0.96</v>
      </c>
      <c r="J248" s="4">
        <v>0.69</v>
      </c>
      <c r="K248" s="22">
        <v>1</v>
      </c>
      <c r="L248" s="4">
        <v>0.69</v>
      </c>
      <c r="M248" s="2" t="s">
        <v>1746</v>
      </c>
      <c r="N248" s="4" t="s">
        <v>1746</v>
      </c>
      <c r="O248" s="6" t="s">
        <v>1746</v>
      </c>
    </row>
    <row r="249" spans="1:15" x14ac:dyDescent="0.25">
      <c r="A249" s="1">
        <v>248</v>
      </c>
      <c r="B249" s="1" t="s">
        <v>311</v>
      </c>
      <c r="C249" s="10">
        <v>44477</v>
      </c>
      <c r="D249" s="22">
        <v>0</v>
      </c>
      <c r="E249" s="17" t="s">
        <v>4006</v>
      </c>
      <c r="F249" s="15">
        <v>24</v>
      </c>
      <c r="G249" s="2">
        <v>2.5099999999999998</v>
      </c>
      <c r="H249" s="3">
        <v>24.75</v>
      </c>
      <c r="I249" s="2">
        <v>1.51</v>
      </c>
      <c r="J249" s="4">
        <v>0.99999999999999978</v>
      </c>
      <c r="K249" s="22">
        <v>1</v>
      </c>
      <c r="L249" s="4">
        <v>0.99999999999999978</v>
      </c>
      <c r="M249" s="2" t="s">
        <v>1746</v>
      </c>
      <c r="N249" s="4" t="s">
        <v>1746</v>
      </c>
      <c r="O249" s="6" t="s">
        <v>1746</v>
      </c>
    </row>
    <row r="250" spans="1:15" x14ac:dyDescent="0.25">
      <c r="A250" s="1">
        <v>249</v>
      </c>
      <c r="B250" s="1" t="s">
        <v>1470</v>
      </c>
      <c r="C250" s="10">
        <v>44477</v>
      </c>
      <c r="D250" s="22">
        <v>0</v>
      </c>
      <c r="E250" s="17" t="s">
        <v>2922</v>
      </c>
      <c r="F250" s="15">
        <v>14</v>
      </c>
      <c r="G250" s="2">
        <v>2.87</v>
      </c>
      <c r="H250" s="3">
        <v>9.07</v>
      </c>
      <c r="I250" s="2">
        <v>0.98</v>
      </c>
      <c r="J250" s="4">
        <v>1.8900000000000001</v>
      </c>
      <c r="K250" s="22">
        <v>1</v>
      </c>
      <c r="L250" s="4">
        <v>1.8900000000000001</v>
      </c>
      <c r="M250" s="2" t="s">
        <v>1746</v>
      </c>
      <c r="N250" s="4" t="s">
        <v>1746</v>
      </c>
      <c r="O250" s="6" t="s">
        <v>1746</v>
      </c>
    </row>
    <row r="251" spans="1:15" x14ac:dyDescent="0.25">
      <c r="A251" s="1">
        <v>250</v>
      </c>
      <c r="B251" s="1" t="s">
        <v>313</v>
      </c>
      <c r="C251" s="10">
        <v>44477</v>
      </c>
      <c r="D251" s="22">
        <v>0</v>
      </c>
      <c r="E251" s="17" t="s">
        <v>4171</v>
      </c>
      <c r="F251" s="15">
        <v>10</v>
      </c>
      <c r="G251" s="2">
        <v>1.04</v>
      </c>
      <c r="H251" s="3">
        <v>0.76</v>
      </c>
      <c r="I251" s="2">
        <v>0.81</v>
      </c>
      <c r="J251" s="4">
        <v>0.22999999999999998</v>
      </c>
      <c r="K251" s="22">
        <v>1</v>
      </c>
      <c r="L251" s="4">
        <v>0.22999999999999998</v>
      </c>
      <c r="M251" s="2" t="s">
        <v>1746</v>
      </c>
      <c r="N251" s="4" t="s">
        <v>1746</v>
      </c>
      <c r="O251" s="6" t="s">
        <v>1746</v>
      </c>
    </row>
    <row r="252" spans="1:15" x14ac:dyDescent="0.25">
      <c r="A252" s="1">
        <v>251</v>
      </c>
      <c r="B252" s="1" t="s">
        <v>320</v>
      </c>
      <c r="C252" s="10">
        <v>44478</v>
      </c>
      <c r="D252" s="22">
        <v>0</v>
      </c>
      <c r="E252" s="17" t="s">
        <v>4087</v>
      </c>
      <c r="F252" s="15">
        <v>13</v>
      </c>
      <c r="G252" s="2">
        <v>1.94</v>
      </c>
      <c r="H252" s="3">
        <v>8.92</v>
      </c>
      <c r="I252" s="2">
        <v>1.05</v>
      </c>
      <c r="J252" s="4">
        <v>0.8899999999999999</v>
      </c>
      <c r="K252" s="22">
        <v>1</v>
      </c>
      <c r="L252" s="4">
        <v>0.8899999999999999</v>
      </c>
      <c r="M252" s="2" t="s">
        <v>1746</v>
      </c>
      <c r="N252" s="4" t="s">
        <v>1746</v>
      </c>
      <c r="O252" s="6" t="s">
        <v>1746</v>
      </c>
    </row>
    <row r="253" spans="1:15" x14ac:dyDescent="0.25">
      <c r="A253" s="1">
        <v>252</v>
      </c>
      <c r="B253" s="1" t="s">
        <v>311</v>
      </c>
      <c r="C253" s="10">
        <v>44478</v>
      </c>
      <c r="D253" s="22">
        <v>0</v>
      </c>
      <c r="E253" s="17" t="s">
        <v>4072</v>
      </c>
      <c r="F253" s="15">
        <v>11</v>
      </c>
      <c r="G253" s="2">
        <v>1.66</v>
      </c>
      <c r="H253" s="3">
        <v>17.600000000000001</v>
      </c>
      <c r="I253" s="2">
        <v>0.7</v>
      </c>
      <c r="J253" s="4">
        <v>0.96</v>
      </c>
      <c r="K253" s="22">
        <v>1</v>
      </c>
      <c r="L253" s="4">
        <v>0.96</v>
      </c>
      <c r="M253" s="2" t="s">
        <v>1746</v>
      </c>
      <c r="N253" s="4" t="s">
        <v>1746</v>
      </c>
      <c r="O253" s="6" t="s">
        <v>1746</v>
      </c>
    </row>
    <row r="254" spans="1:15" x14ac:dyDescent="0.25">
      <c r="A254" s="1">
        <v>253</v>
      </c>
      <c r="B254" s="1" t="s">
        <v>313</v>
      </c>
      <c r="C254" s="10">
        <v>44478</v>
      </c>
      <c r="D254" s="22">
        <v>1.06</v>
      </c>
      <c r="E254" s="17" t="s">
        <v>4006</v>
      </c>
      <c r="F254" s="15">
        <v>24</v>
      </c>
      <c r="G254" s="2">
        <v>3.58</v>
      </c>
      <c r="H254" s="3">
        <v>3.44</v>
      </c>
      <c r="I254" s="2">
        <v>1.81</v>
      </c>
      <c r="J254" s="4">
        <v>1.77</v>
      </c>
      <c r="K254" s="22">
        <v>1</v>
      </c>
      <c r="L254" s="4">
        <v>1.77</v>
      </c>
      <c r="M254" s="2" t="s">
        <v>1746</v>
      </c>
      <c r="N254" s="4" t="s">
        <v>1746</v>
      </c>
      <c r="O254" s="6" t="s">
        <v>1746</v>
      </c>
    </row>
    <row r="255" spans="1:15" x14ac:dyDescent="0.25">
      <c r="A255" s="1">
        <v>254</v>
      </c>
      <c r="B255" s="1" t="s">
        <v>308</v>
      </c>
      <c r="C255" s="10">
        <v>44479</v>
      </c>
      <c r="D255" s="22">
        <v>0</v>
      </c>
      <c r="E255" s="17" t="s">
        <v>4087</v>
      </c>
      <c r="F255" s="15">
        <v>13</v>
      </c>
      <c r="G255" s="2">
        <v>1.8</v>
      </c>
      <c r="H255" s="3">
        <v>5.88</v>
      </c>
      <c r="I255" s="2">
        <v>1.1599999999999999</v>
      </c>
      <c r="J255" s="4">
        <v>0.64000000000000012</v>
      </c>
      <c r="K255" s="22">
        <v>1</v>
      </c>
      <c r="L255" s="4">
        <v>0.64000000000000012</v>
      </c>
      <c r="M255" s="2" t="s">
        <v>1746</v>
      </c>
      <c r="N255" s="4" t="s">
        <v>1746</v>
      </c>
      <c r="O255" s="6" t="s">
        <v>1746</v>
      </c>
    </row>
    <row r="256" spans="1:15" x14ac:dyDescent="0.25">
      <c r="A256" s="1">
        <v>255</v>
      </c>
      <c r="B256" s="1" t="s">
        <v>320</v>
      </c>
      <c r="C256" s="10">
        <v>44479</v>
      </c>
      <c r="D256" s="22">
        <v>0</v>
      </c>
      <c r="E256" s="17" t="s">
        <v>4173</v>
      </c>
      <c r="F256" s="15">
        <v>24</v>
      </c>
      <c r="G256" s="2">
        <v>3.32</v>
      </c>
      <c r="H256" s="3">
        <v>14.64</v>
      </c>
      <c r="I256" s="2">
        <v>1.75</v>
      </c>
      <c r="J256" s="4">
        <v>1.5699999999999998</v>
      </c>
      <c r="K256" s="22">
        <v>1</v>
      </c>
      <c r="L256" s="4">
        <v>1.5699999999999998</v>
      </c>
      <c r="M256" s="2" t="s">
        <v>1746</v>
      </c>
      <c r="N256" s="4" t="s">
        <v>1746</v>
      </c>
      <c r="O256" s="6" t="s">
        <v>1746</v>
      </c>
    </row>
    <row r="257" spans="1:15" x14ac:dyDescent="0.25">
      <c r="A257" s="1">
        <v>256</v>
      </c>
      <c r="B257" s="1" t="s">
        <v>313</v>
      </c>
      <c r="C257" s="10">
        <v>44479</v>
      </c>
      <c r="D257" s="22">
        <v>2.58</v>
      </c>
      <c r="E257" s="17" t="s">
        <v>4072</v>
      </c>
      <c r="F257" s="15">
        <v>11</v>
      </c>
      <c r="G257" s="2">
        <v>3.09</v>
      </c>
      <c r="H257" s="3">
        <v>3.51</v>
      </c>
      <c r="I257" s="2">
        <v>0.81</v>
      </c>
      <c r="J257" s="4">
        <v>2.2799999999999998</v>
      </c>
      <c r="K257" s="22">
        <v>1</v>
      </c>
      <c r="L257" s="4">
        <v>2.2799999999999998</v>
      </c>
      <c r="M257" s="2" t="s">
        <v>1746</v>
      </c>
      <c r="N257" s="4" t="s">
        <v>1746</v>
      </c>
      <c r="O257" s="6" t="s">
        <v>1746</v>
      </c>
    </row>
    <row r="258" spans="1:15" x14ac:dyDescent="0.25">
      <c r="A258" s="1">
        <v>257</v>
      </c>
      <c r="B258" s="1" t="s">
        <v>308</v>
      </c>
      <c r="C258" s="10">
        <v>44480</v>
      </c>
      <c r="D258" s="22">
        <v>0</v>
      </c>
      <c r="E258" s="17" t="s">
        <v>4006</v>
      </c>
      <c r="F258" s="15">
        <v>24</v>
      </c>
      <c r="G258" s="2">
        <v>3.14</v>
      </c>
      <c r="H258" s="3">
        <v>4.5</v>
      </c>
      <c r="I258" s="2">
        <v>1.96</v>
      </c>
      <c r="J258" s="4">
        <v>1.1800000000000002</v>
      </c>
      <c r="K258" s="22">
        <v>1</v>
      </c>
      <c r="L258" s="4">
        <v>1.1800000000000002</v>
      </c>
      <c r="M258" s="2" t="s">
        <v>1746</v>
      </c>
      <c r="N258" s="4" t="s">
        <v>1746</v>
      </c>
      <c r="O258" s="6" t="s">
        <v>1746</v>
      </c>
    </row>
    <row r="259" spans="1:15" x14ac:dyDescent="0.25">
      <c r="A259" s="1">
        <v>258</v>
      </c>
      <c r="B259" s="1" t="s">
        <v>320</v>
      </c>
      <c r="C259" s="10">
        <v>44479</v>
      </c>
      <c r="D259" s="22">
        <v>0</v>
      </c>
      <c r="E259" s="17" t="s">
        <v>2778</v>
      </c>
      <c r="F259" s="15">
        <v>15.5</v>
      </c>
      <c r="G259" s="2">
        <v>2.94</v>
      </c>
      <c r="H259" s="3">
        <v>12.33</v>
      </c>
      <c r="I259" s="2">
        <v>1.07</v>
      </c>
      <c r="J259" s="4">
        <v>1.8699999999999999</v>
      </c>
      <c r="K259" s="22">
        <v>1</v>
      </c>
      <c r="L259" s="4">
        <v>1.8699999999999999</v>
      </c>
      <c r="M259" s="2" t="s">
        <v>1746</v>
      </c>
      <c r="N259" s="4" t="s">
        <v>1746</v>
      </c>
      <c r="O259" s="6" t="s">
        <v>1746</v>
      </c>
    </row>
    <row r="260" spans="1:15" x14ac:dyDescent="0.25">
      <c r="A260" s="1">
        <v>259</v>
      </c>
      <c r="B260" s="1" t="s">
        <v>311</v>
      </c>
      <c r="C260" s="10">
        <v>44479</v>
      </c>
      <c r="D260" s="22">
        <v>0</v>
      </c>
      <c r="E260" s="17" t="s">
        <v>4112</v>
      </c>
      <c r="F260" s="15">
        <v>8.5</v>
      </c>
      <c r="G260" s="2">
        <v>0.86</v>
      </c>
      <c r="H260" s="3">
        <v>13.71</v>
      </c>
      <c r="I260" s="2">
        <v>0.64</v>
      </c>
      <c r="J260" s="4">
        <v>0.21999999999999997</v>
      </c>
      <c r="K260" s="22">
        <v>1</v>
      </c>
      <c r="L260" s="4">
        <v>0.21999999999999997</v>
      </c>
      <c r="M260" s="2" t="s">
        <v>1746</v>
      </c>
      <c r="N260" s="4" t="s">
        <v>1746</v>
      </c>
      <c r="O260" s="6" t="s">
        <v>1746</v>
      </c>
    </row>
    <row r="261" spans="1:15" x14ac:dyDescent="0.25">
      <c r="A261" s="1">
        <v>260</v>
      </c>
      <c r="B261" s="1" t="s">
        <v>308</v>
      </c>
      <c r="C261" s="10">
        <v>44481</v>
      </c>
      <c r="D261" s="22">
        <v>0</v>
      </c>
      <c r="E261" s="17" t="s">
        <v>4006</v>
      </c>
      <c r="F261" s="15">
        <v>22</v>
      </c>
      <c r="G261" s="2">
        <v>2.46</v>
      </c>
      <c r="H261" s="3">
        <v>5.32</v>
      </c>
      <c r="I261" s="2">
        <v>1.97</v>
      </c>
      <c r="J261" s="4">
        <v>0.49</v>
      </c>
      <c r="K261" s="22">
        <v>1</v>
      </c>
      <c r="L261" s="4">
        <v>0.49</v>
      </c>
      <c r="M261" s="2" t="s">
        <v>1746</v>
      </c>
      <c r="N261" s="4" t="s">
        <v>1746</v>
      </c>
      <c r="O261" s="6" t="s">
        <v>4174</v>
      </c>
    </row>
    <row r="262" spans="1:15" ht="33" x14ac:dyDescent="0.25">
      <c r="A262" s="1">
        <v>261</v>
      </c>
      <c r="B262" s="1" t="s">
        <v>311</v>
      </c>
      <c r="C262" s="10">
        <v>44481</v>
      </c>
      <c r="D262" s="22">
        <v>0</v>
      </c>
      <c r="E262" s="17" t="s">
        <v>4006</v>
      </c>
      <c r="F262" s="15">
        <v>18</v>
      </c>
      <c r="G262" s="2">
        <v>2.69</v>
      </c>
      <c r="H262" s="3">
        <v>33.19</v>
      </c>
      <c r="I262" s="2">
        <v>1.34</v>
      </c>
      <c r="J262" s="4">
        <v>1.3499999999999999</v>
      </c>
      <c r="K262" s="22">
        <v>1</v>
      </c>
      <c r="L262" s="4">
        <v>1.3499999999999999</v>
      </c>
      <c r="M262" s="2" t="s">
        <v>1746</v>
      </c>
      <c r="N262" s="4" t="s">
        <v>1746</v>
      </c>
      <c r="O262" s="6" t="s">
        <v>4175</v>
      </c>
    </row>
    <row r="263" spans="1:15" x14ac:dyDescent="0.25">
      <c r="A263" s="1">
        <v>262</v>
      </c>
      <c r="B263" s="1" t="s">
        <v>308</v>
      </c>
      <c r="C263" s="10">
        <v>44482</v>
      </c>
      <c r="D263" s="22">
        <v>0</v>
      </c>
      <c r="E263" s="17" t="s">
        <v>4006</v>
      </c>
      <c r="F263" s="15">
        <v>24</v>
      </c>
      <c r="G263" s="2">
        <v>2.97</v>
      </c>
      <c r="H263" s="3">
        <v>5.98</v>
      </c>
      <c r="I263" s="2">
        <v>2.15</v>
      </c>
      <c r="J263" s="4">
        <v>0.82000000000000028</v>
      </c>
      <c r="K263" s="22">
        <v>1</v>
      </c>
      <c r="L263" s="4">
        <v>0.82000000000000028</v>
      </c>
      <c r="M263" s="2" t="s">
        <v>1746</v>
      </c>
      <c r="N263" s="4" t="s">
        <v>1746</v>
      </c>
      <c r="O263" s="6" t="s">
        <v>1746</v>
      </c>
    </row>
    <row r="264" spans="1:15" x14ac:dyDescent="0.25">
      <c r="A264" s="1">
        <v>263</v>
      </c>
      <c r="B264" s="1" t="s">
        <v>320</v>
      </c>
      <c r="C264" s="10">
        <v>44482</v>
      </c>
      <c r="D264" s="22">
        <v>0</v>
      </c>
      <c r="E264" s="17" t="s">
        <v>4082</v>
      </c>
      <c r="F264" s="15">
        <v>15</v>
      </c>
      <c r="G264" s="2">
        <v>2.19</v>
      </c>
      <c r="H264" s="3">
        <v>9.68</v>
      </c>
      <c r="I264" s="2">
        <v>0.92</v>
      </c>
      <c r="J264" s="4">
        <v>1.27</v>
      </c>
      <c r="K264" s="22">
        <v>1</v>
      </c>
      <c r="L264" s="4">
        <v>1.27</v>
      </c>
      <c r="M264" s="2" t="s">
        <v>1746</v>
      </c>
      <c r="N264" s="4" t="s">
        <v>1746</v>
      </c>
      <c r="O264" s="6" t="s">
        <v>1746</v>
      </c>
    </row>
    <row r="265" spans="1:15" x14ac:dyDescent="0.25">
      <c r="A265" s="1">
        <v>264</v>
      </c>
      <c r="B265" s="1" t="s">
        <v>311</v>
      </c>
      <c r="C265" s="10">
        <v>44482</v>
      </c>
      <c r="D265" s="22">
        <v>0</v>
      </c>
      <c r="E265" s="17" t="s">
        <v>2770</v>
      </c>
      <c r="F265" s="15">
        <v>9</v>
      </c>
      <c r="G265" s="2">
        <v>1.6</v>
      </c>
      <c r="H265" s="3">
        <v>13.96</v>
      </c>
      <c r="I265" s="2">
        <v>0.55000000000000004</v>
      </c>
      <c r="J265" s="4">
        <v>1.05</v>
      </c>
      <c r="K265" s="22">
        <v>1</v>
      </c>
      <c r="L265" s="4">
        <v>1.05</v>
      </c>
      <c r="M265" s="2" t="s">
        <v>1746</v>
      </c>
      <c r="N265" s="4" t="s">
        <v>1746</v>
      </c>
      <c r="O265" s="6" t="s">
        <v>1746</v>
      </c>
    </row>
    <row r="266" spans="1:15" x14ac:dyDescent="0.25">
      <c r="A266" s="1">
        <v>265</v>
      </c>
      <c r="B266" s="1" t="s">
        <v>308</v>
      </c>
      <c r="C266" s="10">
        <v>44483</v>
      </c>
      <c r="D266" s="22">
        <v>0</v>
      </c>
      <c r="E266" s="17" t="s">
        <v>4006</v>
      </c>
      <c r="F266" s="15">
        <v>24</v>
      </c>
      <c r="G266" s="2">
        <v>2.85</v>
      </c>
      <c r="H266" s="3">
        <v>5.28</v>
      </c>
      <c r="I266" s="2">
        <v>2.17</v>
      </c>
      <c r="J266" s="4">
        <v>0.68000000000000016</v>
      </c>
      <c r="K266" s="22">
        <v>1</v>
      </c>
      <c r="L266" s="4">
        <v>0.68000000000000016</v>
      </c>
      <c r="M266" s="2" t="s">
        <v>1746</v>
      </c>
      <c r="N266" s="4" t="s">
        <v>1746</v>
      </c>
      <c r="O266" s="6" t="s">
        <v>1746</v>
      </c>
    </row>
    <row r="267" spans="1:15" x14ac:dyDescent="0.25">
      <c r="A267" s="1">
        <v>266</v>
      </c>
      <c r="B267" s="1" t="s">
        <v>320</v>
      </c>
      <c r="C267" s="10">
        <v>44483</v>
      </c>
      <c r="D267" s="22">
        <v>0</v>
      </c>
      <c r="E267" s="17" t="s">
        <v>2770</v>
      </c>
      <c r="F267" s="15">
        <v>9</v>
      </c>
      <c r="G267" s="2">
        <v>2.74</v>
      </c>
      <c r="H267" s="3">
        <v>12.34</v>
      </c>
      <c r="I267" s="2">
        <v>0.56000000000000005</v>
      </c>
      <c r="J267" s="4">
        <v>2.1800000000000002</v>
      </c>
      <c r="K267" s="22">
        <v>1</v>
      </c>
      <c r="L267" s="4">
        <v>2.1800000000000002</v>
      </c>
      <c r="M267" s="2" t="s">
        <v>1746</v>
      </c>
      <c r="N267" s="4" t="s">
        <v>1746</v>
      </c>
      <c r="O267" s="6" t="s">
        <v>1746</v>
      </c>
    </row>
    <row r="268" spans="1:15" x14ac:dyDescent="0.25">
      <c r="A268" s="1">
        <v>267</v>
      </c>
      <c r="B268" s="1" t="s">
        <v>311</v>
      </c>
      <c r="C268" s="10">
        <v>44483</v>
      </c>
      <c r="D268" s="22">
        <v>0</v>
      </c>
      <c r="E268" s="17" t="s">
        <v>4082</v>
      </c>
      <c r="F268" s="15">
        <v>15</v>
      </c>
      <c r="G268" s="2">
        <v>1.55</v>
      </c>
      <c r="H268" s="3">
        <v>19.5</v>
      </c>
      <c r="I268" s="2">
        <v>0.93</v>
      </c>
      <c r="J268" s="4">
        <v>0.62</v>
      </c>
      <c r="K268" s="22">
        <v>1</v>
      </c>
      <c r="L268" s="4">
        <v>0.62</v>
      </c>
      <c r="M268" s="2" t="s">
        <v>1746</v>
      </c>
      <c r="N268" s="4" t="s">
        <v>1746</v>
      </c>
      <c r="O268" s="6" t="s">
        <v>1746</v>
      </c>
    </row>
    <row r="269" spans="1:15" x14ac:dyDescent="0.25">
      <c r="A269" s="1">
        <v>268</v>
      </c>
      <c r="B269" s="1" t="s">
        <v>308</v>
      </c>
      <c r="C269" s="10">
        <v>44484</v>
      </c>
      <c r="D269" s="22">
        <v>0</v>
      </c>
      <c r="E269" s="17" t="s">
        <v>4078</v>
      </c>
      <c r="F269" s="15">
        <v>16</v>
      </c>
      <c r="G269" s="2">
        <v>2.0099999999999998</v>
      </c>
      <c r="H269" s="3">
        <v>3.5</v>
      </c>
      <c r="I269" s="2">
        <v>1.46</v>
      </c>
      <c r="J269" s="4">
        <v>0.54999999999999982</v>
      </c>
      <c r="K269" s="22">
        <v>1</v>
      </c>
      <c r="L269" s="4">
        <v>0.54999999999999982</v>
      </c>
      <c r="M269" s="2" t="s">
        <v>1746</v>
      </c>
      <c r="N269" s="4" t="s">
        <v>1746</v>
      </c>
      <c r="O269" s="6" t="s">
        <v>1746</v>
      </c>
    </row>
    <row r="270" spans="1:15" x14ac:dyDescent="0.25">
      <c r="A270" s="1">
        <v>269</v>
      </c>
      <c r="B270" s="1" t="s">
        <v>313</v>
      </c>
      <c r="C270" s="10">
        <v>44484</v>
      </c>
      <c r="D270" s="22">
        <v>0</v>
      </c>
      <c r="E270" s="17" t="s">
        <v>4068</v>
      </c>
      <c r="F270" s="15">
        <v>8</v>
      </c>
      <c r="G270" s="2">
        <v>0.82</v>
      </c>
      <c r="H270" s="3">
        <v>0.27</v>
      </c>
      <c r="I270" s="2">
        <v>0.75</v>
      </c>
      <c r="J270" s="4">
        <v>6.9999999999999951E-2</v>
      </c>
      <c r="K270" s="22">
        <v>1</v>
      </c>
      <c r="L270" s="4">
        <v>6.9999999999999951E-2</v>
      </c>
      <c r="M270" s="2" t="s">
        <v>1746</v>
      </c>
      <c r="N270" s="4" t="s">
        <v>1746</v>
      </c>
      <c r="O270" s="6" t="s">
        <v>1746</v>
      </c>
    </row>
    <row r="271" spans="1:15" x14ac:dyDescent="0.25">
      <c r="A271" s="1">
        <v>270</v>
      </c>
      <c r="B271" s="1" t="s">
        <v>311</v>
      </c>
      <c r="C271" s="10">
        <v>44484</v>
      </c>
      <c r="D271" s="22">
        <v>0</v>
      </c>
      <c r="E271" s="17" t="s">
        <v>4006</v>
      </c>
      <c r="F271" s="15">
        <v>24</v>
      </c>
      <c r="G271" s="2">
        <v>2.69</v>
      </c>
      <c r="H271" s="3">
        <v>31.68</v>
      </c>
      <c r="I271" s="2">
        <v>1.5</v>
      </c>
      <c r="J271" s="4">
        <v>1.19</v>
      </c>
      <c r="K271" s="22">
        <v>1</v>
      </c>
      <c r="L271" s="4">
        <v>1.19</v>
      </c>
      <c r="M271" s="2" t="s">
        <v>1746</v>
      </c>
      <c r="N271" s="4" t="s">
        <v>1746</v>
      </c>
      <c r="O271" s="6" t="s">
        <v>1746</v>
      </c>
    </row>
    <row r="272" spans="1:15" x14ac:dyDescent="0.25">
      <c r="A272" s="1">
        <v>271</v>
      </c>
      <c r="B272" s="1" t="s">
        <v>313</v>
      </c>
      <c r="C272" s="10">
        <v>44485</v>
      </c>
      <c r="D272" s="22">
        <v>0</v>
      </c>
      <c r="E272" s="17" t="s">
        <v>4102</v>
      </c>
      <c r="F272" s="15">
        <v>10.5</v>
      </c>
      <c r="G272" s="2">
        <v>2.81</v>
      </c>
      <c r="H272" s="3">
        <v>3.13</v>
      </c>
      <c r="I272" s="2">
        <v>0.93</v>
      </c>
      <c r="J272" s="4">
        <v>1.88</v>
      </c>
      <c r="K272" s="22">
        <v>1</v>
      </c>
      <c r="L272" s="4">
        <v>1.88</v>
      </c>
      <c r="M272" s="2" t="s">
        <v>1746</v>
      </c>
      <c r="N272" s="4" t="s">
        <v>1746</v>
      </c>
      <c r="O272" s="6" t="s">
        <v>1746</v>
      </c>
    </row>
    <row r="273" spans="1:15" x14ac:dyDescent="0.25">
      <c r="A273" s="1">
        <v>272</v>
      </c>
      <c r="B273" s="1" t="s">
        <v>311</v>
      </c>
      <c r="C273" s="10">
        <v>44485</v>
      </c>
      <c r="D273" s="22">
        <v>0</v>
      </c>
      <c r="E273" s="17" t="s">
        <v>4102</v>
      </c>
      <c r="F273" s="15">
        <v>10.5</v>
      </c>
      <c r="G273" s="2">
        <v>1.78</v>
      </c>
      <c r="H273" s="3">
        <v>16.82</v>
      </c>
      <c r="I273" s="2">
        <v>0.62</v>
      </c>
      <c r="J273" s="4">
        <v>1.1600000000000001</v>
      </c>
      <c r="K273" s="22">
        <v>1</v>
      </c>
      <c r="L273" s="4">
        <v>1.1600000000000001</v>
      </c>
      <c r="M273" s="2" t="s">
        <v>1746</v>
      </c>
      <c r="N273" s="4" t="s">
        <v>1746</v>
      </c>
      <c r="O273" s="6" t="s">
        <v>1746</v>
      </c>
    </row>
    <row r="274" spans="1:15" x14ac:dyDescent="0.25">
      <c r="A274" s="1">
        <v>273</v>
      </c>
      <c r="B274" s="1" t="s">
        <v>308</v>
      </c>
      <c r="C274" s="10">
        <v>44485</v>
      </c>
      <c r="D274" s="22">
        <v>0</v>
      </c>
      <c r="E274" s="17" t="s">
        <v>4009</v>
      </c>
      <c r="F274" s="15">
        <v>13.5</v>
      </c>
      <c r="G274" s="2">
        <v>1.6</v>
      </c>
      <c r="H274" s="3">
        <v>3.79</v>
      </c>
      <c r="I274" s="2">
        <v>1.24</v>
      </c>
      <c r="J274" s="4">
        <v>0.3600000000000001</v>
      </c>
      <c r="K274" s="22">
        <v>1</v>
      </c>
      <c r="L274" s="4">
        <v>0.3600000000000001</v>
      </c>
      <c r="M274" s="2" t="s">
        <v>1746</v>
      </c>
      <c r="N274" s="4" t="s">
        <v>1746</v>
      </c>
      <c r="O274" s="6" t="s">
        <v>1746</v>
      </c>
    </row>
    <row r="275" spans="1:15" x14ac:dyDescent="0.25">
      <c r="A275" s="1">
        <v>274</v>
      </c>
      <c r="B275" s="1" t="s">
        <v>320</v>
      </c>
      <c r="C275" s="10">
        <v>44485</v>
      </c>
      <c r="D275" s="22">
        <v>0</v>
      </c>
      <c r="E275" s="17" t="s">
        <v>4009</v>
      </c>
      <c r="F275" s="15">
        <v>13.5</v>
      </c>
      <c r="G275" s="2">
        <v>1.79</v>
      </c>
      <c r="H275" s="3">
        <v>8.06</v>
      </c>
      <c r="I275" s="2">
        <v>0.84</v>
      </c>
      <c r="J275" s="4">
        <v>0.95000000000000007</v>
      </c>
      <c r="K275" s="22">
        <v>1</v>
      </c>
      <c r="L275" s="4">
        <v>0.95000000000000007</v>
      </c>
      <c r="M275" s="2" t="s">
        <v>1746</v>
      </c>
      <c r="N275" s="4" t="s">
        <v>1746</v>
      </c>
      <c r="O275" s="6" t="s">
        <v>1746</v>
      </c>
    </row>
    <row r="276" spans="1:15" x14ac:dyDescent="0.25">
      <c r="A276" s="1">
        <v>275</v>
      </c>
      <c r="B276" s="1" t="s">
        <v>308</v>
      </c>
      <c r="C276" s="10">
        <v>44486</v>
      </c>
      <c r="D276" s="22">
        <v>0</v>
      </c>
      <c r="E276" s="17" t="s">
        <v>4006</v>
      </c>
      <c r="F276" s="15">
        <v>24</v>
      </c>
      <c r="G276" s="2">
        <v>2.97</v>
      </c>
      <c r="H276" s="3">
        <v>5.01</v>
      </c>
      <c r="I276" s="2">
        <v>2.09</v>
      </c>
      <c r="J276" s="4">
        <v>0.88000000000000034</v>
      </c>
      <c r="K276" s="22">
        <v>1</v>
      </c>
      <c r="L276" s="4">
        <v>0.88000000000000034</v>
      </c>
      <c r="M276" s="2" t="s">
        <v>1746</v>
      </c>
      <c r="N276" s="4" t="s">
        <v>1746</v>
      </c>
      <c r="O276" s="6" t="s">
        <v>1746</v>
      </c>
    </row>
    <row r="277" spans="1:15" x14ac:dyDescent="0.25">
      <c r="A277" s="1">
        <v>276</v>
      </c>
      <c r="B277" s="1" t="s">
        <v>320</v>
      </c>
      <c r="C277" s="10">
        <v>44486</v>
      </c>
      <c r="D277" s="22">
        <v>0</v>
      </c>
      <c r="E277" s="17" t="s">
        <v>4072</v>
      </c>
      <c r="F277" s="15">
        <v>11</v>
      </c>
      <c r="G277" s="2">
        <v>2.63</v>
      </c>
      <c r="H277" s="3">
        <v>12.86</v>
      </c>
      <c r="I277" s="2">
        <v>0.65</v>
      </c>
      <c r="J277" s="4">
        <v>1.98</v>
      </c>
      <c r="K277" s="22">
        <v>1</v>
      </c>
      <c r="L277" s="4">
        <v>1.98</v>
      </c>
      <c r="M277" s="2" t="s">
        <v>1746</v>
      </c>
      <c r="N277" s="4" t="s">
        <v>1746</v>
      </c>
      <c r="O277" s="6" t="s">
        <v>1746</v>
      </c>
    </row>
    <row r="278" spans="1:15" x14ac:dyDescent="0.25">
      <c r="A278" s="1">
        <v>277</v>
      </c>
      <c r="B278" s="1" t="s">
        <v>311</v>
      </c>
      <c r="C278" s="10">
        <v>44486</v>
      </c>
      <c r="D278" s="22">
        <v>0</v>
      </c>
      <c r="E278" s="17" t="s">
        <v>4087</v>
      </c>
      <c r="F278" s="15">
        <v>13</v>
      </c>
      <c r="G278" s="2">
        <v>1.18</v>
      </c>
      <c r="H278" s="3">
        <v>16.34</v>
      </c>
      <c r="I278" s="2">
        <v>0.81</v>
      </c>
      <c r="J278" s="4">
        <v>0.36999999999999988</v>
      </c>
      <c r="K278" s="22">
        <v>1</v>
      </c>
      <c r="L278" s="4">
        <v>0.36999999999999988</v>
      </c>
      <c r="M278" s="2" t="s">
        <v>1746</v>
      </c>
      <c r="N278" s="4" t="s">
        <v>1746</v>
      </c>
      <c r="O278" s="6" t="s">
        <v>1746</v>
      </c>
    </row>
    <row r="279" spans="1:15" x14ac:dyDescent="0.25">
      <c r="A279" s="1">
        <v>278</v>
      </c>
      <c r="B279" s="1" t="s">
        <v>308</v>
      </c>
      <c r="C279" s="10">
        <v>44487</v>
      </c>
      <c r="D279" s="22">
        <v>0</v>
      </c>
      <c r="E279" s="17" t="s">
        <v>4176</v>
      </c>
      <c r="F279" s="15">
        <v>6</v>
      </c>
      <c r="G279" s="2">
        <v>0.78</v>
      </c>
      <c r="H279" s="3">
        <v>1.36</v>
      </c>
      <c r="I279" s="2">
        <v>0.5</v>
      </c>
      <c r="J279" s="4">
        <v>0.28000000000000003</v>
      </c>
      <c r="K279" s="22">
        <v>1</v>
      </c>
      <c r="L279" s="4">
        <v>0.28000000000000003</v>
      </c>
      <c r="M279" s="2" t="s">
        <v>1746</v>
      </c>
      <c r="N279" s="4" t="s">
        <v>1746</v>
      </c>
      <c r="O279" s="6" t="s">
        <v>4177</v>
      </c>
    </row>
    <row r="280" spans="1:15" x14ac:dyDescent="0.25">
      <c r="A280" s="1">
        <v>279</v>
      </c>
      <c r="B280" s="1" t="s">
        <v>311</v>
      </c>
      <c r="C280" s="10">
        <v>44487</v>
      </c>
      <c r="D280" s="22">
        <v>0</v>
      </c>
      <c r="E280" s="17" t="s">
        <v>4176</v>
      </c>
      <c r="F280" s="15">
        <v>6</v>
      </c>
      <c r="G280" s="2">
        <v>0.81</v>
      </c>
      <c r="H280" s="3">
        <v>8.06</v>
      </c>
      <c r="I280" s="2">
        <v>0.37</v>
      </c>
      <c r="J280" s="4">
        <v>0.44000000000000006</v>
      </c>
      <c r="K280" s="22">
        <v>1</v>
      </c>
      <c r="L280" s="4">
        <v>0.44000000000000006</v>
      </c>
      <c r="M280" s="2" t="s">
        <v>1746</v>
      </c>
      <c r="N280" s="4" t="s">
        <v>1746</v>
      </c>
      <c r="O280" s="6" t="s">
        <v>4177</v>
      </c>
    </row>
    <row r="281" spans="1:15" x14ac:dyDescent="0.25">
      <c r="A281" s="1">
        <v>280</v>
      </c>
      <c r="B281" s="1" t="s">
        <v>308</v>
      </c>
      <c r="C281" s="10">
        <v>44488</v>
      </c>
      <c r="D281" s="22">
        <v>0</v>
      </c>
      <c r="E281" s="17" t="s">
        <v>4065</v>
      </c>
      <c r="F281" s="15">
        <v>12.5</v>
      </c>
      <c r="G281" s="2">
        <v>1.93</v>
      </c>
      <c r="H281" s="3">
        <v>4.97</v>
      </c>
      <c r="I281" s="2">
        <v>1.51</v>
      </c>
      <c r="J281" s="4">
        <v>0.41999999999999993</v>
      </c>
      <c r="K281" s="22">
        <v>1</v>
      </c>
      <c r="L281" s="4">
        <v>0.41999999999999993</v>
      </c>
      <c r="M281" s="2" t="s">
        <v>1746</v>
      </c>
      <c r="N281" s="4" t="s">
        <v>1746</v>
      </c>
      <c r="O281" s="6" t="s">
        <v>1746</v>
      </c>
    </row>
    <row r="282" spans="1:15" x14ac:dyDescent="0.25">
      <c r="A282" s="1">
        <v>281</v>
      </c>
      <c r="B282" s="1" t="s">
        <v>311</v>
      </c>
      <c r="C282" s="10">
        <v>44488</v>
      </c>
      <c r="D282" s="22">
        <v>0</v>
      </c>
      <c r="E282" s="17" t="s">
        <v>4178</v>
      </c>
      <c r="F282" s="15">
        <v>3</v>
      </c>
      <c r="G282" s="2">
        <v>0.26</v>
      </c>
      <c r="H282" s="3">
        <v>3.29</v>
      </c>
      <c r="I282" s="2">
        <v>0.16</v>
      </c>
      <c r="J282" s="4">
        <v>0.1</v>
      </c>
      <c r="K282" s="22">
        <v>1</v>
      </c>
      <c r="L282" s="4">
        <v>0.1</v>
      </c>
      <c r="M282" s="2" t="s">
        <v>1746</v>
      </c>
      <c r="N282" s="4" t="s">
        <v>1746</v>
      </c>
      <c r="O282" s="6" t="s">
        <v>1746</v>
      </c>
    </row>
    <row r="283" spans="1:15" x14ac:dyDescent="0.25">
      <c r="A283" s="1">
        <v>282</v>
      </c>
      <c r="B283" s="1" t="s">
        <v>308</v>
      </c>
      <c r="C283" s="10">
        <v>44489</v>
      </c>
      <c r="D283" s="22">
        <v>0</v>
      </c>
      <c r="E283" s="17" t="s">
        <v>4006</v>
      </c>
      <c r="F283" s="15">
        <v>24</v>
      </c>
      <c r="G283" s="2">
        <v>3.12</v>
      </c>
      <c r="H283" s="3">
        <v>4.97</v>
      </c>
      <c r="I283" s="2">
        <v>2.2000000000000002</v>
      </c>
      <c r="J283" s="4">
        <v>0.91999999999999993</v>
      </c>
      <c r="K283" s="22">
        <v>1</v>
      </c>
      <c r="L283" s="4">
        <v>0.91999999999999993</v>
      </c>
      <c r="M283" s="2" t="s">
        <v>1746</v>
      </c>
      <c r="N283" s="4" t="s">
        <v>1746</v>
      </c>
      <c r="O283" s="6" t="s">
        <v>1746</v>
      </c>
    </row>
    <row r="284" spans="1:15" x14ac:dyDescent="0.25">
      <c r="A284" s="1">
        <v>283</v>
      </c>
      <c r="B284" s="1" t="s">
        <v>311</v>
      </c>
      <c r="C284" s="10">
        <v>44489</v>
      </c>
      <c r="D284" s="22">
        <v>0</v>
      </c>
      <c r="E284" s="17" t="s">
        <v>4006</v>
      </c>
      <c r="F284" s="15">
        <v>24</v>
      </c>
      <c r="G284" s="2">
        <v>2.7</v>
      </c>
      <c r="H284" s="3">
        <v>30.39</v>
      </c>
      <c r="I284" s="2">
        <v>1.3</v>
      </c>
      <c r="J284" s="4">
        <v>1.4000000000000001</v>
      </c>
      <c r="K284" s="22">
        <v>1</v>
      </c>
      <c r="L284" s="4">
        <v>1.4000000000000001</v>
      </c>
      <c r="M284" s="2" t="s">
        <v>1746</v>
      </c>
      <c r="N284" s="4" t="s">
        <v>1746</v>
      </c>
      <c r="O284" s="6" t="s">
        <v>1746</v>
      </c>
    </row>
    <row r="285" spans="1:15" x14ac:dyDescent="0.25">
      <c r="A285" s="1">
        <v>284</v>
      </c>
      <c r="B285" s="1" t="s">
        <v>308</v>
      </c>
      <c r="C285" s="10">
        <v>44490</v>
      </c>
      <c r="D285" s="22">
        <v>0</v>
      </c>
      <c r="E285" s="17" t="s">
        <v>4006</v>
      </c>
      <c r="F285" s="15">
        <v>24</v>
      </c>
      <c r="G285" s="2">
        <v>2.83</v>
      </c>
      <c r="H285" s="3">
        <v>4.59</v>
      </c>
      <c r="I285" s="2">
        <v>2.2200000000000002</v>
      </c>
      <c r="J285" s="4">
        <v>0.60999999999999988</v>
      </c>
      <c r="K285" s="22">
        <v>1</v>
      </c>
      <c r="L285" s="4">
        <v>0.60999999999999988</v>
      </c>
      <c r="M285" s="2" t="s">
        <v>1746</v>
      </c>
      <c r="N285" s="4" t="s">
        <v>1746</v>
      </c>
      <c r="O285" s="6" t="s">
        <v>1746</v>
      </c>
    </row>
    <row r="286" spans="1:15" x14ac:dyDescent="0.25">
      <c r="A286" s="1">
        <v>285</v>
      </c>
      <c r="B286" s="1" t="s">
        <v>320</v>
      </c>
      <c r="C286" s="10">
        <v>44490</v>
      </c>
      <c r="D286" s="22">
        <v>0</v>
      </c>
      <c r="E286" s="17" t="s">
        <v>4179</v>
      </c>
      <c r="F286" s="15">
        <v>9.5</v>
      </c>
      <c r="G286" s="2">
        <v>1.27</v>
      </c>
      <c r="H286" s="3">
        <v>5.57</v>
      </c>
      <c r="I286" s="2">
        <v>0.55000000000000004</v>
      </c>
      <c r="J286" s="4">
        <v>0.72</v>
      </c>
      <c r="K286" s="22">
        <v>1</v>
      </c>
      <c r="L286" s="4">
        <v>0.72</v>
      </c>
      <c r="M286" s="2" t="s">
        <v>1746</v>
      </c>
      <c r="N286" s="4" t="s">
        <v>1746</v>
      </c>
      <c r="O286" s="6" t="s">
        <v>1746</v>
      </c>
    </row>
    <row r="287" spans="1:15" x14ac:dyDescent="0.25">
      <c r="A287" s="1">
        <v>286</v>
      </c>
      <c r="B287" s="1" t="s">
        <v>311</v>
      </c>
      <c r="C287" s="10">
        <v>44490</v>
      </c>
      <c r="D287" s="22">
        <v>0</v>
      </c>
      <c r="E287" s="17" t="s">
        <v>2775</v>
      </c>
      <c r="F287" s="15">
        <v>14.5</v>
      </c>
      <c r="G287" s="2">
        <v>1.88</v>
      </c>
      <c r="H287" s="3">
        <v>18.62</v>
      </c>
      <c r="I287" s="2">
        <v>0.76</v>
      </c>
      <c r="J287" s="4">
        <v>1.1199999999999999</v>
      </c>
      <c r="K287" s="22">
        <v>1</v>
      </c>
      <c r="L287" s="4">
        <v>1.1199999999999999</v>
      </c>
      <c r="M287" s="2" t="s">
        <v>1746</v>
      </c>
      <c r="N287" s="4" t="s">
        <v>1746</v>
      </c>
      <c r="O287" s="6" t="s">
        <v>1746</v>
      </c>
    </row>
    <row r="288" spans="1:15" x14ac:dyDescent="0.25">
      <c r="A288" s="1">
        <v>287</v>
      </c>
      <c r="B288" s="1" t="s">
        <v>308</v>
      </c>
      <c r="C288" s="10">
        <v>44491</v>
      </c>
      <c r="D288" s="22">
        <v>0</v>
      </c>
      <c r="E288" s="17" t="s">
        <v>4006</v>
      </c>
      <c r="F288" s="15">
        <v>24</v>
      </c>
      <c r="G288" s="2">
        <v>2.88</v>
      </c>
      <c r="H288" s="3">
        <v>4.87</v>
      </c>
      <c r="I288" s="2">
        <v>2.15</v>
      </c>
      <c r="J288" s="4">
        <v>0.73</v>
      </c>
      <c r="K288" s="22">
        <v>1</v>
      </c>
      <c r="L288" s="4">
        <v>0.73</v>
      </c>
      <c r="M288" s="2" t="s">
        <v>1746</v>
      </c>
      <c r="N288" s="4" t="s">
        <v>1746</v>
      </c>
      <c r="O288" s="6" t="s">
        <v>1746</v>
      </c>
    </row>
    <row r="289" spans="1:15" x14ac:dyDescent="0.25">
      <c r="A289" s="1">
        <v>288</v>
      </c>
      <c r="B289" s="1" t="s">
        <v>320</v>
      </c>
      <c r="C289" s="10">
        <v>44491</v>
      </c>
      <c r="D289" s="22">
        <v>0</v>
      </c>
      <c r="E289" s="17" t="s">
        <v>4069</v>
      </c>
      <c r="F289" s="15">
        <v>13</v>
      </c>
      <c r="G289" s="2">
        <v>2.82</v>
      </c>
      <c r="H289" s="3">
        <v>12.07</v>
      </c>
      <c r="I289" s="2">
        <v>0.72</v>
      </c>
      <c r="J289" s="4">
        <v>2.0999999999999996</v>
      </c>
      <c r="K289" s="22">
        <v>1</v>
      </c>
      <c r="L289" s="4">
        <v>2.0999999999999996</v>
      </c>
      <c r="M289" s="2" t="s">
        <v>1746</v>
      </c>
      <c r="N289" s="4" t="s">
        <v>1746</v>
      </c>
      <c r="O289" s="6" t="s">
        <v>1746</v>
      </c>
    </row>
    <row r="290" spans="1:15" x14ac:dyDescent="0.25">
      <c r="A290" s="1">
        <v>289</v>
      </c>
      <c r="B290" s="1" t="s">
        <v>311</v>
      </c>
      <c r="C290" s="10">
        <v>44491</v>
      </c>
      <c r="D290" s="22">
        <v>0</v>
      </c>
      <c r="E290" s="17" t="s">
        <v>4032</v>
      </c>
      <c r="F290" s="15">
        <v>11</v>
      </c>
      <c r="G290" s="2">
        <v>0.88</v>
      </c>
      <c r="H290" s="3">
        <v>11.48</v>
      </c>
      <c r="I290" s="2">
        <v>0.65</v>
      </c>
      <c r="J290" s="4">
        <v>0.22999999999999998</v>
      </c>
      <c r="K290" s="22">
        <v>1</v>
      </c>
      <c r="L290" s="4">
        <v>0.22999999999999998</v>
      </c>
      <c r="M290" s="2" t="s">
        <v>1746</v>
      </c>
      <c r="N290" s="4" t="s">
        <v>1746</v>
      </c>
      <c r="O290" s="6" t="s">
        <v>1746</v>
      </c>
    </row>
    <row r="291" spans="1:15" x14ac:dyDescent="0.25">
      <c r="A291" s="1">
        <v>290</v>
      </c>
      <c r="B291" s="1" t="s">
        <v>308</v>
      </c>
      <c r="C291" s="10">
        <v>44492</v>
      </c>
      <c r="D291" s="22">
        <v>0</v>
      </c>
      <c r="E291" s="17" t="s">
        <v>4006</v>
      </c>
      <c r="F291" s="15">
        <v>24</v>
      </c>
      <c r="G291" s="2">
        <v>3.1</v>
      </c>
      <c r="H291" s="3">
        <v>4.91</v>
      </c>
      <c r="I291" s="2">
        <v>2.31</v>
      </c>
      <c r="J291" s="4">
        <v>0.79</v>
      </c>
      <c r="K291" s="22">
        <v>1</v>
      </c>
      <c r="L291" s="4">
        <v>0.79</v>
      </c>
      <c r="M291" s="2" t="s">
        <v>1746</v>
      </c>
      <c r="N291" s="4" t="s">
        <v>1746</v>
      </c>
      <c r="O291" s="6" t="s">
        <v>1746</v>
      </c>
    </row>
    <row r="292" spans="1:15" x14ac:dyDescent="0.25">
      <c r="A292" s="1">
        <v>291</v>
      </c>
      <c r="B292" s="1" t="s">
        <v>320</v>
      </c>
      <c r="C292" s="10">
        <v>44492</v>
      </c>
      <c r="D292" s="22">
        <v>0</v>
      </c>
      <c r="E292" s="17" t="s">
        <v>4080</v>
      </c>
      <c r="F292" s="15">
        <v>9</v>
      </c>
      <c r="G292" s="2">
        <v>1.25</v>
      </c>
      <c r="H292" s="3">
        <v>6.65</v>
      </c>
      <c r="I292" s="2">
        <v>0.59</v>
      </c>
      <c r="J292" s="4">
        <v>0.66</v>
      </c>
      <c r="K292" s="22">
        <v>1</v>
      </c>
      <c r="L292" s="4">
        <v>0.66</v>
      </c>
      <c r="M292" s="2" t="s">
        <v>1746</v>
      </c>
      <c r="N292" s="4" t="s">
        <v>1746</v>
      </c>
      <c r="O292" s="6" t="s">
        <v>1746</v>
      </c>
    </row>
    <row r="293" spans="1:15" x14ac:dyDescent="0.25">
      <c r="A293" s="1">
        <v>292</v>
      </c>
      <c r="B293" s="1" t="s">
        <v>311</v>
      </c>
      <c r="C293" s="10">
        <v>44492</v>
      </c>
      <c r="D293" s="22">
        <v>0</v>
      </c>
      <c r="E293" s="17" t="s">
        <v>2767</v>
      </c>
      <c r="F293" s="15">
        <v>15</v>
      </c>
      <c r="G293" s="2">
        <v>2.19</v>
      </c>
      <c r="H293" s="3">
        <v>24.12</v>
      </c>
      <c r="I293" s="2">
        <v>0.98</v>
      </c>
      <c r="J293" s="4">
        <v>1.21</v>
      </c>
      <c r="K293" s="22">
        <v>1</v>
      </c>
      <c r="L293" s="4">
        <v>1.21</v>
      </c>
      <c r="M293" s="2" t="s">
        <v>1746</v>
      </c>
      <c r="N293" s="4" t="s">
        <v>1746</v>
      </c>
      <c r="O293" s="6" t="s">
        <v>1746</v>
      </c>
    </row>
    <row r="294" spans="1:15" x14ac:dyDescent="0.25">
      <c r="A294" s="1">
        <v>293</v>
      </c>
      <c r="B294" s="1" t="s">
        <v>308</v>
      </c>
      <c r="C294" s="10">
        <v>44493</v>
      </c>
      <c r="D294" s="22">
        <v>0</v>
      </c>
      <c r="E294" s="17" t="s">
        <v>4006</v>
      </c>
      <c r="F294" s="15">
        <v>24</v>
      </c>
      <c r="G294" s="2">
        <v>2.85</v>
      </c>
      <c r="H294" s="3">
        <v>4.24</v>
      </c>
      <c r="I294" s="2">
        <v>2.2599999999999998</v>
      </c>
      <c r="J294" s="4">
        <v>0.5900000000000003</v>
      </c>
      <c r="K294" s="22">
        <v>1</v>
      </c>
      <c r="L294" s="4">
        <v>0.5900000000000003</v>
      </c>
      <c r="M294" s="2" t="s">
        <v>1746</v>
      </c>
      <c r="N294" s="4" t="s">
        <v>1746</v>
      </c>
      <c r="O294" s="6" t="s">
        <v>1746</v>
      </c>
    </row>
    <row r="295" spans="1:15" x14ac:dyDescent="0.25">
      <c r="A295" s="1">
        <v>294</v>
      </c>
      <c r="B295" s="1" t="s">
        <v>320</v>
      </c>
      <c r="C295" s="10">
        <v>44493</v>
      </c>
      <c r="D295" s="22">
        <v>0</v>
      </c>
      <c r="E295" s="17" t="s">
        <v>2716</v>
      </c>
      <c r="F295" s="15">
        <v>12</v>
      </c>
      <c r="G295" s="2">
        <v>2.83</v>
      </c>
      <c r="H295" s="3">
        <v>12.61</v>
      </c>
      <c r="I295" s="2">
        <v>0.8</v>
      </c>
      <c r="J295" s="4">
        <v>2.0300000000000002</v>
      </c>
      <c r="K295" s="22">
        <v>1</v>
      </c>
      <c r="L295" s="4">
        <v>2.0300000000000002</v>
      </c>
      <c r="M295" s="2" t="s">
        <v>1746</v>
      </c>
      <c r="N295" s="4" t="s">
        <v>1746</v>
      </c>
      <c r="O295" s="6" t="s">
        <v>1746</v>
      </c>
    </row>
    <row r="296" spans="1:15" x14ac:dyDescent="0.25">
      <c r="A296" s="1">
        <v>295</v>
      </c>
      <c r="B296" s="1" t="s">
        <v>311</v>
      </c>
      <c r="C296" s="10">
        <v>44493</v>
      </c>
      <c r="D296" s="22">
        <v>0</v>
      </c>
      <c r="E296" s="17" t="s">
        <v>4127</v>
      </c>
      <c r="F296" s="15">
        <v>12</v>
      </c>
      <c r="G296" s="2">
        <v>1.27</v>
      </c>
      <c r="H296" s="3">
        <v>17.170000000000002</v>
      </c>
      <c r="I296" s="2">
        <v>0.82</v>
      </c>
      <c r="J296" s="4">
        <v>0.45000000000000007</v>
      </c>
      <c r="K296" s="22">
        <v>1</v>
      </c>
      <c r="L296" s="4">
        <v>0.45000000000000007</v>
      </c>
      <c r="M296" s="2" t="s">
        <v>1746</v>
      </c>
      <c r="N296" s="4" t="s">
        <v>1746</v>
      </c>
      <c r="O296" s="6" t="s">
        <v>1746</v>
      </c>
    </row>
    <row r="297" spans="1:15" x14ac:dyDescent="0.25">
      <c r="A297" s="1">
        <v>296</v>
      </c>
      <c r="B297" s="1" t="s">
        <v>308</v>
      </c>
      <c r="C297" s="10">
        <v>44494</v>
      </c>
      <c r="D297" s="22">
        <v>0</v>
      </c>
      <c r="E297" s="17" t="s">
        <v>4006</v>
      </c>
      <c r="F297" s="15">
        <v>24</v>
      </c>
      <c r="G297" s="2">
        <v>2.8</v>
      </c>
      <c r="H297" s="3">
        <v>3.6</v>
      </c>
      <c r="I297" s="2">
        <v>2.25</v>
      </c>
      <c r="J297" s="4">
        <v>0.54999999999999982</v>
      </c>
      <c r="K297" s="22">
        <v>1</v>
      </c>
      <c r="L297" s="4">
        <v>0.54999999999999982</v>
      </c>
      <c r="M297" s="2" t="s">
        <v>1746</v>
      </c>
      <c r="N297" s="4" t="s">
        <v>1746</v>
      </c>
      <c r="O297" s="6" t="s">
        <v>1746</v>
      </c>
    </row>
    <row r="298" spans="1:15" x14ac:dyDescent="0.25">
      <c r="A298" s="1">
        <v>297</v>
      </c>
      <c r="B298" s="1" t="s">
        <v>320</v>
      </c>
      <c r="C298" s="10">
        <v>44494</v>
      </c>
      <c r="D298" s="22">
        <v>0</v>
      </c>
      <c r="E298" s="17" t="s">
        <v>4079</v>
      </c>
      <c r="F298" s="15">
        <v>7.5</v>
      </c>
      <c r="G298" s="2">
        <v>1.05</v>
      </c>
      <c r="H298" s="3">
        <v>4.71</v>
      </c>
      <c r="I298" s="2">
        <v>0.55000000000000004</v>
      </c>
      <c r="J298" s="4">
        <v>0.5</v>
      </c>
      <c r="K298" s="22">
        <v>1</v>
      </c>
      <c r="L298" s="4">
        <v>0.5</v>
      </c>
      <c r="M298" s="2" t="s">
        <v>1746</v>
      </c>
      <c r="N298" s="4" t="s">
        <v>1746</v>
      </c>
      <c r="O298" s="6" t="s">
        <v>1746</v>
      </c>
    </row>
    <row r="299" spans="1:15" x14ac:dyDescent="0.25">
      <c r="A299" s="1">
        <v>298</v>
      </c>
      <c r="B299" s="1" t="s">
        <v>311</v>
      </c>
      <c r="C299" s="10">
        <v>44494</v>
      </c>
      <c r="D299" s="22">
        <v>0</v>
      </c>
      <c r="E299" s="17" t="s">
        <v>2784</v>
      </c>
      <c r="F299" s="15">
        <v>16.5</v>
      </c>
      <c r="G299" s="2">
        <v>2.5299999999999998</v>
      </c>
      <c r="H299" s="3">
        <v>25.73</v>
      </c>
      <c r="I299" s="2">
        <v>1.0900000000000001</v>
      </c>
      <c r="J299" s="4">
        <v>1.4399999999999997</v>
      </c>
      <c r="K299" s="22">
        <v>1</v>
      </c>
      <c r="L299" s="4">
        <v>1.4399999999999997</v>
      </c>
      <c r="M299" s="2" t="s">
        <v>1746</v>
      </c>
      <c r="N299" s="4" t="s">
        <v>1746</v>
      </c>
      <c r="O299" s="6" t="s">
        <v>1746</v>
      </c>
    </row>
    <row r="300" spans="1:15" x14ac:dyDescent="0.25">
      <c r="A300" s="1">
        <v>299</v>
      </c>
      <c r="B300" s="1" t="s">
        <v>308</v>
      </c>
      <c r="C300" s="10">
        <v>44495</v>
      </c>
      <c r="D300" s="22">
        <v>0</v>
      </c>
      <c r="E300" s="17" t="s">
        <v>4006</v>
      </c>
      <c r="F300" s="15">
        <v>24</v>
      </c>
      <c r="G300" s="2">
        <v>2.93</v>
      </c>
      <c r="H300" s="3">
        <v>3.94</v>
      </c>
      <c r="I300" s="2">
        <v>2.2799999999999998</v>
      </c>
      <c r="J300" s="4">
        <v>0.65000000000000036</v>
      </c>
      <c r="K300" s="22">
        <v>1</v>
      </c>
      <c r="L300" s="4">
        <v>0.65000000000000036</v>
      </c>
      <c r="M300" s="2" t="s">
        <v>1746</v>
      </c>
      <c r="N300" s="4" t="s">
        <v>1746</v>
      </c>
      <c r="O300" s="6" t="s">
        <v>1746</v>
      </c>
    </row>
    <row r="301" spans="1:15" x14ac:dyDescent="0.25">
      <c r="A301" s="1">
        <v>300</v>
      </c>
      <c r="B301" s="1" t="s">
        <v>320</v>
      </c>
      <c r="C301" s="10">
        <v>44495</v>
      </c>
      <c r="D301" s="22">
        <v>0</v>
      </c>
      <c r="E301" s="17" t="s">
        <v>2775</v>
      </c>
      <c r="F301" s="15">
        <v>14.5</v>
      </c>
      <c r="G301" s="2">
        <v>3.01</v>
      </c>
      <c r="H301" s="3">
        <v>13.38</v>
      </c>
      <c r="I301" s="2">
        <v>0.96</v>
      </c>
      <c r="J301" s="4">
        <v>2.0499999999999998</v>
      </c>
      <c r="K301" s="22">
        <v>1</v>
      </c>
      <c r="L301" s="4">
        <v>2.0499999999999998</v>
      </c>
      <c r="M301" s="2" t="s">
        <v>1746</v>
      </c>
      <c r="N301" s="4" t="s">
        <v>1746</v>
      </c>
      <c r="O301" s="6" t="s">
        <v>1746</v>
      </c>
    </row>
    <row r="302" spans="1:15" x14ac:dyDescent="0.25">
      <c r="A302" s="1">
        <v>301</v>
      </c>
      <c r="B302" s="1" t="s">
        <v>311</v>
      </c>
      <c r="C302" s="10">
        <v>44495</v>
      </c>
      <c r="D302" s="22">
        <v>0</v>
      </c>
      <c r="E302" s="17" t="s">
        <v>4179</v>
      </c>
      <c r="F302" s="15">
        <v>9.5</v>
      </c>
      <c r="G302" s="2">
        <v>0.93</v>
      </c>
      <c r="H302" s="3">
        <v>13.05</v>
      </c>
      <c r="I302" s="2">
        <v>0.66</v>
      </c>
      <c r="J302" s="4">
        <v>0.27</v>
      </c>
      <c r="K302" s="22">
        <v>1</v>
      </c>
      <c r="L302" s="4">
        <v>0.27</v>
      </c>
      <c r="M302" s="2" t="s">
        <v>1746</v>
      </c>
      <c r="N302" s="4" t="s">
        <v>1746</v>
      </c>
      <c r="O302" s="6" t="s">
        <v>1746</v>
      </c>
    </row>
    <row r="303" spans="1:15" x14ac:dyDescent="0.25">
      <c r="A303" s="1">
        <v>302</v>
      </c>
      <c r="B303" s="1" t="s">
        <v>308</v>
      </c>
      <c r="C303" s="10">
        <v>44496</v>
      </c>
      <c r="D303" s="22">
        <v>0</v>
      </c>
      <c r="E303" s="17" t="s">
        <v>4006</v>
      </c>
      <c r="F303" s="15">
        <v>24</v>
      </c>
      <c r="G303" s="2">
        <v>3.3</v>
      </c>
      <c r="H303" s="3">
        <v>5.01</v>
      </c>
      <c r="I303" s="2">
        <v>2.31</v>
      </c>
      <c r="J303" s="4">
        <v>0.98999999999999977</v>
      </c>
      <c r="K303" s="22">
        <v>1</v>
      </c>
      <c r="L303" s="4">
        <v>0.98999999999999977</v>
      </c>
      <c r="M303" s="2" t="s">
        <v>1746</v>
      </c>
      <c r="N303" s="4" t="s">
        <v>1746</v>
      </c>
      <c r="O303" s="6" t="s">
        <v>1746</v>
      </c>
    </row>
    <row r="304" spans="1:15" x14ac:dyDescent="0.25">
      <c r="A304" s="1">
        <v>303</v>
      </c>
      <c r="B304" s="1" t="s">
        <v>311</v>
      </c>
      <c r="C304" s="10">
        <v>44496</v>
      </c>
      <c r="D304" s="22">
        <v>0</v>
      </c>
      <c r="E304" s="17" t="s">
        <v>4006</v>
      </c>
      <c r="F304" s="15">
        <v>24</v>
      </c>
      <c r="G304" s="2">
        <v>2.63</v>
      </c>
      <c r="H304" s="3">
        <v>29.85</v>
      </c>
      <c r="I304" s="2">
        <v>1.59</v>
      </c>
      <c r="J304" s="4">
        <v>1.0399999999999998</v>
      </c>
      <c r="K304" s="22">
        <v>1</v>
      </c>
      <c r="L304" s="4">
        <v>1.0399999999999998</v>
      </c>
      <c r="M304" s="2" t="s">
        <v>1746</v>
      </c>
      <c r="N304" s="4" t="s">
        <v>1746</v>
      </c>
      <c r="O304" s="6" t="s">
        <v>1746</v>
      </c>
    </row>
    <row r="305" spans="1:15" x14ac:dyDescent="0.25">
      <c r="A305" s="1">
        <v>304</v>
      </c>
      <c r="B305" s="1" t="s">
        <v>308</v>
      </c>
      <c r="C305" s="10">
        <v>44497</v>
      </c>
      <c r="D305" s="22">
        <v>0</v>
      </c>
      <c r="E305" s="17" t="s">
        <v>4006</v>
      </c>
      <c r="F305" s="15">
        <v>24</v>
      </c>
      <c r="G305" s="2">
        <v>2.9</v>
      </c>
      <c r="H305" s="3">
        <v>3.79</v>
      </c>
      <c r="I305" s="2">
        <v>2.29</v>
      </c>
      <c r="J305" s="4">
        <v>0.60999999999999988</v>
      </c>
      <c r="K305" s="22">
        <v>1</v>
      </c>
      <c r="L305" s="4">
        <v>0.60999999999999988</v>
      </c>
      <c r="M305" s="2" t="s">
        <v>1746</v>
      </c>
      <c r="N305" s="4" t="s">
        <v>1746</v>
      </c>
      <c r="O305" s="6" t="s">
        <v>1746</v>
      </c>
    </row>
    <row r="306" spans="1:15" x14ac:dyDescent="0.25">
      <c r="A306" s="1">
        <v>305</v>
      </c>
      <c r="B306" s="1" t="s">
        <v>311</v>
      </c>
      <c r="C306" s="10">
        <v>44497</v>
      </c>
      <c r="D306" s="22">
        <v>0</v>
      </c>
      <c r="E306" s="17" t="s">
        <v>4006</v>
      </c>
      <c r="F306" s="15">
        <v>24</v>
      </c>
      <c r="G306" s="2">
        <v>2.87</v>
      </c>
      <c r="H306" s="3">
        <v>30.31</v>
      </c>
      <c r="I306" s="2">
        <v>1.62</v>
      </c>
      <c r="J306" s="4">
        <v>1.25</v>
      </c>
      <c r="K306" s="22">
        <v>1</v>
      </c>
      <c r="L306" s="4">
        <v>1.25</v>
      </c>
      <c r="M306" s="2" t="s">
        <v>1746</v>
      </c>
      <c r="N306" s="4" t="s">
        <v>1746</v>
      </c>
      <c r="O306" s="6" t="s">
        <v>1746</v>
      </c>
    </row>
    <row r="307" spans="1:15" x14ac:dyDescent="0.25">
      <c r="A307" s="1">
        <v>306</v>
      </c>
      <c r="B307" s="1" t="s">
        <v>308</v>
      </c>
      <c r="C307" s="10">
        <v>44498</v>
      </c>
      <c r="D307" s="22">
        <v>0</v>
      </c>
      <c r="E307" s="17" t="s">
        <v>2916</v>
      </c>
      <c r="F307" s="15">
        <v>17</v>
      </c>
      <c r="G307" s="2">
        <v>2.0699999999999998</v>
      </c>
      <c r="H307" s="3">
        <v>2.5099999999999998</v>
      </c>
      <c r="I307" s="2">
        <v>1.63</v>
      </c>
      <c r="J307" s="4">
        <v>0.43999999999999995</v>
      </c>
      <c r="K307" s="22">
        <v>1</v>
      </c>
      <c r="L307" s="4">
        <v>0.43999999999999995</v>
      </c>
      <c r="M307" s="2" t="s">
        <v>1746</v>
      </c>
      <c r="N307" s="4" t="s">
        <v>1746</v>
      </c>
      <c r="O307" s="6" t="s">
        <v>1746</v>
      </c>
    </row>
    <row r="308" spans="1:15" x14ac:dyDescent="0.25">
      <c r="A308" s="1">
        <v>307</v>
      </c>
      <c r="B308" s="1" t="s">
        <v>320</v>
      </c>
      <c r="C308" s="10">
        <v>44498</v>
      </c>
      <c r="D308" s="22">
        <v>0</v>
      </c>
      <c r="E308" s="17" t="s">
        <v>4077</v>
      </c>
      <c r="F308" s="15">
        <v>7</v>
      </c>
      <c r="G308" s="2">
        <v>0.99</v>
      </c>
      <c r="H308" s="3">
        <v>4.41</v>
      </c>
      <c r="I308" s="2">
        <v>0.4</v>
      </c>
      <c r="J308" s="4">
        <v>0.59</v>
      </c>
      <c r="K308" s="22">
        <v>1</v>
      </c>
      <c r="L308" s="4">
        <v>0.59</v>
      </c>
      <c r="M308" s="2" t="s">
        <v>1746</v>
      </c>
      <c r="N308" s="4" t="s">
        <v>1746</v>
      </c>
      <c r="O308" s="6" t="s">
        <v>1746</v>
      </c>
    </row>
    <row r="309" spans="1:15" x14ac:dyDescent="0.25">
      <c r="A309" s="1">
        <v>308</v>
      </c>
      <c r="B309" s="1" t="s">
        <v>311</v>
      </c>
      <c r="C309" s="10">
        <v>44498</v>
      </c>
      <c r="D309" s="22">
        <v>0</v>
      </c>
      <c r="E309" s="17" t="s">
        <v>2916</v>
      </c>
      <c r="F309" s="15">
        <v>17</v>
      </c>
      <c r="G309" s="2">
        <v>2.74</v>
      </c>
      <c r="H309" s="3">
        <v>26.34</v>
      </c>
      <c r="I309" s="2">
        <v>1.1399999999999999</v>
      </c>
      <c r="J309" s="4">
        <v>1.6000000000000003</v>
      </c>
      <c r="K309" s="22">
        <v>1</v>
      </c>
      <c r="L309" s="4">
        <v>1.6000000000000003</v>
      </c>
      <c r="M309" s="2" t="s">
        <v>1746</v>
      </c>
      <c r="N309" s="4" t="s">
        <v>1746</v>
      </c>
      <c r="O309" s="6" t="s">
        <v>1746</v>
      </c>
    </row>
    <row r="310" spans="1:15" x14ac:dyDescent="0.25">
      <c r="A310" s="1">
        <v>309</v>
      </c>
      <c r="B310" s="1" t="s">
        <v>313</v>
      </c>
      <c r="C310" s="10">
        <v>44498</v>
      </c>
      <c r="D310" s="22">
        <v>0</v>
      </c>
      <c r="E310" s="17" t="s">
        <v>4077</v>
      </c>
      <c r="F310" s="15">
        <v>7</v>
      </c>
      <c r="G310" s="2">
        <v>0.9</v>
      </c>
      <c r="H310" s="3">
        <v>0.05</v>
      </c>
      <c r="I310" s="2">
        <v>0.76</v>
      </c>
      <c r="J310" s="4">
        <v>0.14000000000000001</v>
      </c>
      <c r="K310" s="22">
        <v>1</v>
      </c>
      <c r="L310" s="4">
        <v>0.14000000000000001</v>
      </c>
      <c r="M310" s="2" t="s">
        <v>1746</v>
      </c>
      <c r="N310" s="4" t="s">
        <v>1746</v>
      </c>
      <c r="O310" s="6" t="s">
        <v>1746</v>
      </c>
    </row>
    <row r="311" spans="1:15" x14ac:dyDescent="0.25">
      <c r="A311" s="1">
        <v>310</v>
      </c>
      <c r="B311" s="1" t="s">
        <v>308</v>
      </c>
      <c r="C311" s="10">
        <v>44499</v>
      </c>
      <c r="D311" s="22">
        <v>0</v>
      </c>
      <c r="E311" s="17" t="s">
        <v>4127</v>
      </c>
      <c r="F311" s="15">
        <v>12</v>
      </c>
      <c r="G311" s="2">
        <v>1.42</v>
      </c>
      <c r="H311" s="3">
        <v>3.75</v>
      </c>
      <c r="I311" s="2">
        <v>1.17</v>
      </c>
      <c r="J311" s="4">
        <v>0.25</v>
      </c>
      <c r="K311" s="22">
        <v>1</v>
      </c>
      <c r="L311" s="4">
        <v>0.25</v>
      </c>
      <c r="M311" s="2" t="s">
        <v>1746</v>
      </c>
      <c r="N311" s="4" t="s">
        <v>1746</v>
      </c>
      <c r="O311" s="6" t="s">
        <v>1746</v>
      </c>
    </row>
    <row r="312" spans="1:15" x14ac:dyDescent="0.25">
      <c r="A312" s="1">
        <v>311</v>
      </c>
      <c r="B312" s="1" t="s">
        <v>320</v>
      </c>
      <c r="C312" s="10">
        <v>44499</v>
      </c>
      <c r="D312" s="22">
        <v>0</v>
      </c>
      <c r="E312" s="17" t="s">
        <v>4006</v>
      </c>
      <c r="F312" s="15">
        <v>24</v>
      </c>
      <c r="G312" s="2">
        <v>3.13</v>
      </c>
      <c r="H312" s="3">
        <v>14.52</v>
      </c>
      <c r="I312" s="2">
        <v>1.33</v>
      </c>
      <c r="J312" s="4">
        <v>1.7999999999999998</v>
      </c>
      <c r="K312" s="22">
        <v>1</v>
      </c>
      <c r="L312" s="4">
        <v>1.7999999999999998</v>
      </c>
      <c r="M312" s="2" t="s">
        <v>1746</v>
      </c>
      <c r="N312" s="4" t="s">
        <v>1746</v>
      </c>
      <c r="O312" s="6" t="s">
        <v>1746</v>
      </c>
    </row>
    <row r="313" spans="1:15" x14ac:dyDescent="0.25">
      <c r="A313" s="1">
        <v>312</v>
      </c>
      <c r="B313" s="1" t="s">
        <v>313</v>
      </c>
      <c r="C313" s="10">
        <v>44499</v>
      </c>
      <c r="D313" s="22">
        <v>0</v>
      </c>
      <c r="E313" s="17" t="s">
        <v>2716</v>
      </c>
      <c r="F313" s="15">
        <v>12</v>
      </c>
      <c r="G313" s="2">
        <v>2.44</v>
      </c>
      <c r="H313" s="3">
        <v>2.92</v>
      </c>
      <c r="I313" s="2">
        <v>1.41</v>
      </c>
      <c r="J313" s="4">
        <v>1.03</v>
      </c>
      <c r="K313" s="22">
        <v>1</v>
      </c>
      <c r="L313" s="4">
        <v>1.03</v>
      </c>
      <c r="M313" s="2" t="s">
        <v>1746</v>
      </c>
      <c r="N313" s="4" t="s">
        <v>1746</v>
      </c>
      <c r="O313" s="6" t="s">
        <v>1746</v>
      </c>
    </row>
    <row r="314" spans="1:15" x14ac:dyDescent="0.25">
      <c r="A314" s="1">
        <v>313</v>
      </c>
      <c r="B314" s="1" t="s">
        <v>308</v>
      </c>
      <c r="C314" s="10">
        <v>44500</v>
      </c>
      <c r="D314" s="22">
        <v>0</v>
      </c>
      <c r="E314" s="17" t="s">
        <v>4006</v>
      </c>
      <c r="F314" s="15">
        <v>24</v>
      </c>
      <c r="G314" s="2">
        <v>3.3</v>
      </c>
      <c r="H314" s="3">
        <v>3.3</v>
      </c>
      <c r="I314" s="2">
        <v>2.65</v>
      </c>
      <c r="J314" s="4">
        <v>0.64999999999999991</v>
      </c>
      <c r="K314" s="22">
        <v>1</v>
      </c>
      <c r="L314" s="4">
        <v>0.64999999999999991</v>
      </c>
      <c r="M314" s="2" t="s">
        <v>1746</v>
      </c>
      <c r="N314" s="4" t="s">
        <v>1746</v>
      </c>
      <c r="O314" s="6" t="s">
        <v>1746</v>
      </c>
    </row>
    <row r="315" spans="1:15" x14ac:dyDescent="0.25">
      <c r="A315" s="1">
        <v>314</v>
      </c>
      <c r="B315" s="1" t="s">
        <v>320</v>
      </c>
      <c r="C315" s="10">
        <v>44500</v>
      </c>
      <c r="D315" s="22">
        <v>0</v>
      </c>
      <c r="E315" s="17" t="s">
        <v>2784</v>
      </c>
      <c r="F315" s="15">
        <v>16.5</v>
      </c>
      <c r="G315" s="2">
        <v>2.56</v>
      </c>
      <c r="H315" s="3">
        <v>12.54</v>
      </c>
      <c r="I315" s="2">
        <v>0.81</v>
      </c>
      <c r="J315" s="4">
        <v>1.75</v>
      </c>
      <c r="K315" s="22">
        <v>1</v>
      </c>
      <c r="L315" s="4">
        <v>1.75</v>
      </c>
      <c r="M315" s="2" t="s">
        <v>1746</v>
      </c>
      <c r="N315" s="4" t="s">
        <v>1746</v>
      </c>
      <c r="O315" s="6" t="s">
        <v>1746</v>
      </c>
    </row>
    <row r="316" spans="1:15" x14ac:dyDescent="0.25">
      <c r="A316" s="1">
        <v>315</v>
      </c>
      <c r="B316" s="1" t="s">
        <v>311</v>
      </c>
      <c r="C316" s="10">
        <v>44500</v>
      </c>
      <c r="D316" s="22">
        <v>0</v>
      </c>
      <c r="E316" s="17" t="s">
        <v>4079</v>
      </c>
      <c r="F316" s="15">
        <v>7.5</v>
      </c>
      <c r="G316" s="2">
        <v>0.68</v>
      </c>
      <c r="H316" s="3">
        <v>7.58</v>
      </c>
      <c r="I316" s="2">
        <v>0.5</v>
      </c>
      <c r="J316" s="4">
        <v>0.18000000000000005</v>
      </c>
      <c r="K316" s="22">
        <v>1</v>
      </c>
      <c r="L316" s="4">
        <v>0.18000000000000005</v>
      </c>
      <c r="M316" s="2" t="s">
        <v>1746</v>
      </c>
      <c r="N316" s="4" t="s">
        <v>1746</v>
      </c>
      <c r="O316" s="6" t="s">
        <v>1746</v>
      </c>
    </row>
    <row r="317" spans="1:15" x14ac:dyDescent="0.25">
      <c r="A317" s="1">
        <v>316</v>
      </c>
      <c r="B317" s="1" t="s">
        <v>308</v>
      </c>
      <c r="C317" s="10">
        <v>44501</v>
      </c>
      <c r="D317" s="22">
        <v>0</v>
      </c>
      <c r="E317" s="17" t="s">
        <v>4119</v>
      </c>
      <c r="F317" s="15">
        <v>5</v>
      </c>
      <c r="G317" s="2">
        <v>0.63</v>
      </c>
      <c r="H317" s="3">
        <v>0.7</v>
      </c>
      <c r="I317" s="2">
        <v>0.48</v>
      </c>
      <c r="J317" s="4">
        <v>0.15000000000000002</v>
      </c>
      <c r="K317" s="22">
        <v>0.5</v>
      </c>
      <c r="L317" s="4">
        <v>0.15000000000000002</v>
      </c>
      <c r="M317" s="2" t="s">
        <v>1746</v>
      </c>
      <c r="N317" s="4" t="s">
        <v>1746</v>
      </c>
      <c r="O317" s="6" t="s">
        <v>1746</v>
      </c>
    </row>
    <row r="318" spans="1:15" x14ac:dyDescent="0.25">
      <c r="A318" s="1">
        <v>317</v>
      </c>
      <c r="B318" s="1" t="s">
        <v>311</v>
      </c>
      <c r="C318" s="10">
        <v>44501</v>
      </c>
      <c r="D318" s="22">
        <v>0</v>
      </c>
      <c r="E318" s="17" t="s">
        <v>4119</v>
      </c>
      <c r="F318" s="15">
        <v>5</v>
      </c>
      <c r="G318" s="2">
        <v>0.34</v>
      </c>
      <c r="H318" s="3">
        <v>2.5499999999999998</v>
      </c>
      <c r="I318" s="2">
        <v>0.32</v>
      </c>
      <c r="J318" s="4">
        <v>2.0000000000000018E-2</v>
      </c>
      <c r="K318" s="22">
        <v>0.5</v>
      </c>
      <c r="L318" s="4">
        <v>2.0000000000000018E-2</v>
      </c>
      <c r="M318" s="2" t="s">
        <v>1746</v>
      </c>
      <c r="N318" s="4" t="s">
        <v>1746</v>
      </c>
      <c r="O318" s="6" t="s">
        <v>1746</v>
      </c>
    </row>
    <row r="319" spans="1:15" x14ac:dyDescent="0.25">
      <c r="A319" s="1">
        <v>318</v>
      </c>
      <c r="B319" s="1" t="s">
        <v>308</v>
      </c>
      <c r="C319" s="10">
        <v>44515</v>
      </c>
      <c r="D319" s="22">
        <v>0</v>
      </c>
      <c r="E319" s="17" t="s">
        <v>3950</v>
      </c>
      <c r="F319" s="15">
        <v>2</v>
      </c>
      <c r="G319" s="2">
        <v>1.47</v>
      </c>
      <c r="H319" s="3">
        <v>5.05</v>
      </c>
      <c r="I319" s="2">
        <v>0.22</v>
      </c>
      <c r="J319" s="4">
        <v>1.25</v>
      </c>
      <c r="K319" s="22">
        <v>0.5</v>
      </c>
      <c r="L319" s="4">
        <v>1.25</v>
      </c>
      <c r="M319" s="2" t="s">
        <v>1746</v>
      </c>
      <c r="N319" s="4" t="s">
        <v>1746</v>
      </c>
      <c r="O319" s="6" t="s">
        <v>1746</v>
      </c>
    </row>
    <row r="320" spans="1:15" x14ac:dyDescent="0.25">
      <c r="A320" s="1">
        <v>319</v>
      </c>
      <c r="B320" s="1" t="s">
        <v>314</v>
      </c>
      <c r="C320" s="10">
        <v>44516</v>
      </c>
      <c r="D320" s="22">
        <v>0</v>
      </c>
      <c r="E320" s="17" t="s">
        <v>4180</v>
      </c>
      <c r="F320" s="15">
        <v>2</v>
      </c>
      <c r="G320" s="2">
        <v>0.3</v>
      </c>
      <c r="H320" s="3">
        <v>1.57</v>
      </c>
      <c r="I320" s="2">
        <v>0.15</v>
      </c>
      <c r="J320" s="4">
        <v>0.15</v>
      </c>
      <c r="K320" s="22">
        <v>0.5</v>
      </c>
      <c r="L320" s="4">
        <v>0.15</v>
      </c>
      <c r="M320" s="2" t="s">
        <v>1746</v>
      </c>
      <c r="N320" s="4" t="s">
        <v>1746</v>
      </c>
      <c r="O320" s="6" t="s">
        <v>1746</v>
      </c>
    </row>
    <row r="321" spans="1:15" x14ac:dyDescent="0.25">
      <c r="A321" s="1">
        <v>320</v>
      </c>
      <c r="B321" s="1" t="s">
        <v>311</v>
      </c>
      <c r="C321" s="10">
        <v>44516</v>
      </c>
      <c r="D321" s="22">
        <v>0</v>
      </c>
      <c r="E321" s="17" t="s">
        <v>4009</v>
      </c>
      <c r="F321" s="15">
        <v>13.5</v>
      </c>
      <c r="G321" s="2">
        <v>1.8</v>
      </c>
      <c r="H321" s="3">
        <v>12.97</v>
      </c>
      <c r="I321" s="2">
        <v>1.49</v>
      </c>
      <c r="J321" s="4">
        <v>0.31000000000000005</v>
      </c>
      <c r="K321" s="22">
        <v>1</v>
      </c>
      <c r="L321" s="4">
        <v>0.31000000000000005</v>
      </c>
      <c r="M321" s="2" t="s">
        <v>1746</v>
      </c>
      <c r="N321" s="4" t="s">
        <v>1746</v>
      </c>
      <c r="O321" s="6" t="s">
        <v>1746</v>
      </c>
    </row>
    <row r="322" spans="1:15" x14ac:dyDescent="0.25">
      <c r="A322" s="1">
        <v>321</v>
      </c>
      <c r="B322" s="1" t="s">
        <v>314</v>
      </c>
      <c r="C322" s="10">
        <v>44517</v>
      </c>
      <c r="D322" s="22">
        <v>0</v>
      </c>
      <c r="E322" s="17" t="s">
        <v>2770</v>
      </c>
      <c r="F322" s="15">
        <v>9</v>
      </c>
      <c r="G322" s="2">
        <v>3.45</v>
      </c>
      <c r="H322" s="3">
        <v>10.65</v>
      </c>
      <c r="I322" s="2">
        <v>0.66</v>
      </c>
      <c r="J322" s="4">
        <v>2.79</v>
      </c>
      <c r="K322" s="22">
        <v>1</v>
      </c>
      <c r="L322" s="4">
        <v>2.79</v>
      </c>
      <c r="M322" s="2" t="s">
        <v>1746</v>
      </c>
      <c r="N322" s="4" t="s">
        <v>1746</v>
      </c>
      <c r="O322" s="6" t="s">
        <v>1746</v>
      </c>
    </row>
    <row r="323" spans="1:15" x14ac:dyDescent="0.25">
      <c r="A323" s="1">
        <v>322</v>
      </c>
      <c r="B323" s="1" t="s">
        <v>308</v>
      </c>
      <c r="C323" s="10">
        <v>44517</v>
      </c>
      <c r="D323" s="22">
        <v>0</v>
      </c>
      <c r="E323" s="17" t="s">
        <v>4082</v>
      </c>
      <c r="F323" s="15">
        <v>15</v>
      </c>
      <c r="G323" s="2">
        <v>1.84</v>
      </c>
      <c r="H323" s="3">
        <v>5.56</v>
      </c>
      <c r="I323" s="2">
        <v>1.1499999999999999</v>
      </c>
      <c r="J323" s="4">
        <v>0.69000000000000017</v>
      </c>
      <c r="K323" s="22">
        <v>1</v>
      </c>
      <c r="L323" s="4">
        <v>0.69000000000000017</v>
      </c>
      <c r="M323" s="2" t="s">
        <v>1746</v>
      </c>
      <c r="N323" s="4" t="s">
        <v>1746</v>
      </c>
      <c r="O323" s="6" t="s">
        <v>1746</v>
      </c>
    </row>
    <row r="324" spans="1:15" x14ac:dyDescent="0.25">
      <c r="A324" s="1">
        <v>323</v>
      </c>
      <c r="B324" s="1" t="s">
        <v>311</v>
      </c>
      <c r="C324" s="10">
        <v>44517</v>
      </c>
      <c r="D324" s="22">
        <v>0</v>
      </c>
      <c r="E324" s="17" t="s">
        <v>4006</v>
      </c>
      <c r="F324" s="15">
        <v>24</v>
      </c>
      <c r="G324" s="2">
        <v>2.42</v>
      </c>
      <c r="H324" s="3">
        <v>35.56</v>
      </c>
      <c r="I324" s="2">
        <v>1.03</v>
      </c>
      <c r="J324" s="4">
        <v>1.39</v>
      </c>
      <c r="K324" s="22">
        <v>1</v>
      </c>
      <c r="L324" s="4">
        <v>1.39</v>
      </c>
      <c r="M324" s="2" t="s">
        <v>1746</v>
      </c>
      <c r="N324" s="4" t="s">
        <v>1746</v>
      </c>
      <c r="O324" s="6" t="s">
        <v>1746</v>
      </c>
    </row>
    <row r="325" spans="1:15" x14ac:dyDescent="0.25">
      <c r="A325" s="1">
        <v>324</v>
      </c>
      <c r="B325" s="1" t="s">
        <v>308</v>
      </c>
      <c r="C325" s="10">
        <v>44518</v>
      </c>
      <c r="D325" s="22">
        <v>0</v>
      </c>
      <c r="E325" s="17" t="s">
        <v>4006</v>
      </c>
      <c r="F325" s="15">
        <v>24</v>
      </c>
      <c r="G325" s="2">
        <v>2.35</v>
      </c>
      <c r="H325" s="3">
        <v>7.63</v>
      </c>
      <c r="I325" s="2">
        <v>2.02</v>
      </c>
      <c r="J325" s="4">
        <v>0.33000000000000007</v>
      </c>
      <c r="K325" s="22">
        <v>1</v>
      </c>
      <c r="L325" s="4">
        <v>0.33000000000000007</v>
      </c>
      <c r="M325" s="2" t="s">
        <v>1746</v>
      </c>
      <c r="N325" s="4" t="s">
        <v>1746</v>
      </c>
      <c r="O325" s="6" t="s">
        <v>1746</v>
      </c>
    </row>
    <row r="326" spans="1:15" x14ac:dyDescent="0.25">
      <c r="A326" s="1">
        <v>325</v>
      </c>
      <c r="B326" s="1" t="s">
        <v>311</v>
      </c>
      <c r="C326" s="10">
        <v>44518</v>
      </c>
      <c r="D326" s="22">
        <v>0</v>
      </c>
      <c r="E326" s="17" t="s">
        <v>4006</v>
      </c>
      <c r="F326" s="15">
        <v>24</v>
      </c>
      <c r="G326" s="2">
        <v>2.62</v>
      </c>
      <c r="H326" s="3">
        <v>41.9</v>
      </c>
      <c r="I326" s="2">
        <v>0.89</v>
      </c>
      <c r="J326" s="4">
        <v>1.73</v>
      </c>
      <c r="K326" s="22">
        <v>1</v>
      </c>
      <c r="L326" s="4">
        <v>1.73</v>
      </c>
      <c r="M326" s="2" t="s">
        <v>1746</v>
      </c>
      <c r="N326" s="4" t="s">
        <v>1746</v>
      </c>
      <c r="O326" s="6" t="s">
        <v>1746</v>
      </c>
    </row>
    <row r="327" spans="1:15" x14ac:dyDescent="0.25">
      <c r="A327" s="1">
        <v>326</v>
      </c>
      <c r="B327" s="1" t="s">
        <v>308</v>
      </c>
      <c r="C327" s="10">
        <v>44519</v>
      </c>
      <c r="D327" s="22">
        <v>0</v>
      </c>
      <c r="E327" s="17" t="s">
        <v>4006</v>
      </c>
      <c r="F327" s="15">
        <v>24</v>
      </c>
      <c r="G327" s="2">
        <v>3.45</v>
      </c>
      <c r="H327" s="3">
        <v>9.74</v>
      </c>
      <c r="I327" s="2">
        <v>2.585</v>
      </c>
      <c r="J327" s="4">
        <v>0.86500000000000021</v>
      </c>
      <c r="K327" s="22">
        <v>1</v>
      </c>
      <c r="L327" s="4">
        <v>0.86500000000000021</v>
      </c>
      <c r="M327" s="2" t="s">
        <v>1746</v>
      </c>
      <c r="N327" s="4" t="s">
        <v>1746</v>
      </c>
      <c r="O327" s="6" t="s">
        <v>1746</v>
      </c>
    </row>
    <row r="328" spans="1:15" x14ac:dyDescent="0.25">
      <c r="A328" s="1">
        <v>327</v>
      </c>
      <c r="B328" s="1" t="s">
        <v>311</v>
      </c>
      <c r="C328" s="10">
        <v>44519</v>
      </c>
      <c r="D328" s="22">
        <v>0</v>
      </c>
      <c r="E328" s="17" t="s">
        <v>2562</v>
      </c>
      <c r="F328" s="15">
        <v>8</v>
      </c>
      <c r="G328" s="2">
        <v>1.47</v>
      </c>
      <c r="H328" s="3">
        <v>19.64</v>
      </c>
      <c r="I328" s="2">
        <v>0.28999999999999998</v>
      </c>
      <c r="J328" s="4">
        <v>1.18</v>
      </c>
      <c r="K328" s="22">
        <v>1</v>
      </c>
      <c r="L328" s="4">
        <v>1.18</v>
      </c>
      <c r="M328" s="2" t="s">
        <v>1746</v>
      </c>
      <c r="N328" s="4" t="s">
        <v>1746</v>
      </c>
      <c r="O328" s="6" t="s">
        <v>1746</v>
      </c>
    </row>
    <row r="329" spans="1:15" x14ac:dyDescent="0.25">
      <c r="A329" s="1">
        <v>328</v>
      </c>
      <c r="B329" s="1" t="s">
        <v>314</v>
      </c>
      <c r="C329" s="10">
        <v>44520</v>
      </c>
      <c r="D329" s="22">
        <v>0</v>
      </c>
      <c r="E329" s="17" t="s">
        <v>4181</v>
      </c>
      <c r="F329" s="15">
        <v>4</v>
      </c>
      <c r="G329" s="2">
        <v>1.17</v>
      </c>
      <c r="H329" s="3">
        <v>4.0599999999999996</v>
      </c>
      <c r="I329" s="2">
        <v>0.32</v>
      </c>
      <c r="J329" s="4">
        <v>0.84999999999999987</v>
      </c>
      <c r="K329" s="22">
        <v>1</v>
      </c>
      <c r="L329" s="4">
        <v>0.84999999999999987</v>
      </c>
      <c r="M329" s="2" t="s">
        <v>1746</v>
      </c>
      <c r="N329" s="4" t="s">
        <v>1746</v>
      </c>
      <c r="O329" s="6" t="s">
        <v>1746</v>
      </c>
    </row>
    <row r="330" spans="1:15" x14ac:dyDescent="0.25">
      <c r="A330" s="1">
        <v>329</v>
      </c>
      <c r="B330" s="1" t="s">
        <v>308</v>
      </c>
      <c r="C330" s="10">
        <v>44520</v>
      </c>
      <c r="D330" s="22">
        <v>0</v>
      </c>
      <c r="E330" s="17" t="s">
        <v>4006</v>
      </c>
      <c r="F330" s="15">
        <v>20</v>
      </c>
      <c r="G330" s="2">
        <v>2.8</v>
      </c>
      <c r="H330" s="3">
        <v>6.85</v>
      </c>
      <c r="I330" s="2">
        <v>2.0699999999999998</v>
      </c>
      <c r="J330" s="4">
        <v>0.73</v>
      </c>
      <c r="K330" s="22">
        <v>1</v>
      </c>
      <c r="L330" s="4">
        <v>0.73</v>
      </c>
      <c r="M330" s="2" t="s">
        <v>1746</v>
      </c>
      <c r="N330" s="4" t="s">
        <v>1746</v>
      </c>
      <c r="O330" s="6" t="s">
        <v>1746</v>
      </c>
    </row>
    <row r="331" spans="1:15" x14ac:dyDescent="0.25">
      <c r="A331" s="1">
        <v>330</v>
      </c>
      <c r="B331" s="1" t="s">
        <v>311</v>
      </c>
      <c r="C331" s="10">
        <v>44520</v>
      </c>
      <c r="D331" s="22">
        <v>0</v>
      </c>
      <c r="E331" s="17" t="s">
        <v>4009</v>
      </c>
      <c r="F331" s="15">
        <v>13.5</v>
      </c>
      <c r="G331" s="2">
        <v>1.27</v>
      </c>
      <c r="H331" s="3">
        <v>20.67</v>
      </c>
      <c r="I331" s="2">
        <v>0.5</v>
      </c>
      <c r="J331" s="4">
        <v>0.77</v>
      </c>
      <c r="K331" s="22">
        <v>1</v>
      </c>
      <c r="L331" s="4">
        <v>0.77</v>
      </c>
      <c r="M331" s="2" t="s">
        <v>1746</v>
      </c>
      <c r="N331" s="4" t="s">
        <v>1746</v>
      </c>
      <c r="O331" s="6" t="s">
        <v>1746</v>
      </c>
    </row>
    <row r="332" spans="1:15" x14ac:dyDescent="0.25">
      <c r="A332" s="1">
        <v>331</v>
      </c>
      <c r="B332" s="1" t="s">
        <v>308</v>
      </c>
      <c r="C332" s="10">
        <v>44521</v>
      </c>
      <c r="D332" s="22">
        <v>0</v>
      </c>
      <c r="E332" s="17" t="s">
        <v>4006</v>
      </c>
      <c r="F332" s="15">
        <v>24</v>
      </c>
      <c r="G332" s="2">
        <v>8.17</v>
      </c>
      <c r="H332" s="3">
        <v>8.17</v>
      </c>
      <c r="I332" s="2">
        <v>2.15</v>
      </c>
      <c r="J332" s="4">
        <v>6.02</v>
      </c>
      <c r="K332" s="22">
        <v>1</v>
      </c>
      <c r="L332" s="4">
        <v>6.02</v>
      </c>
      <c r="M332" s="2" t="s">
        <v>1746</v>
      </c>
      <c r="N332" s="4" t="s">
        <v>1746</v>
      </c>
      <c r="O332" s="6" t="s">
        <v>1746</v>
      </c>
    </row>
    <row r="333" spans="1:15" x14ac:dyDescent="0.25">
      <c r="A333" s="1">
        <v>332</v>
      </c>
      <c r="B333" s="1" t="s">
        <v>311</v>
      </c>
      <c r="C333" s="10">
        <v>44521</v>
      </c>
      <c r="D333" s="22">
        <v>0</v>
      </c>
      <c r="E333" s="17" t="s">
        <v>4006</v>
      </c>
      <c r="F333" s="15">
        <v>24</v>
      </c>
      <c r="G333" s="2">
        <v>2.34</v>
      </c>
      <c r="H333" s="3">
        <v>32.42</v>
      </c>
      <c r="I333" s="2">
        <v>0.84</v>
      </c>
      <c r="J333" s="4">
        <v>1.5</v>
      </c>
      <c r="K333" s="22">
        <v>1</v>
      </c>
      <c r="L333" s="4">
        <v>1.5</v>
      </c>
      <c r="M333" s="2" t="s">
        <v>1746</v>
      </c>
      <c r="N333" s="4" t="s">
        <v>1746</v>
      </c>
      <c r="O333" s="6" t="s">
        <v>1746</v>
      </c>
    </row>
    <row r="334" spans="1:15" x14ac:dyDescent="0.25">
      <c r="A334" s="1">
        <v>333</v>
      </c>
      <c r="B334" s="1" t="s">
        <v>308</v>
      </c>
      <c r="C334" s="10">
        <v>44522</v>
      </c>
      <c r="D334" s="22">
        <v>0</v>
      </c>
      <c r="E334" s="17" t="s">
        <v>4006</v>
      </c>
      <c r="F334" s="15">
        <v>24</v>
      </c>
      <c r="G334" s="2">
        <v>3.15</v>
      </c>
      <c r="H334" s="3">
        <v>7.91</v>
      </c>
      <c r="I334" s="2">
        <v>1.99</v>
      </c>
      <c r="J334" s="4">
        <v>1.1599999999999999</v>
      </c>
      <c r="K334" s="22">
        <v>1</v>
      </c>
      <c r="L334" s="4">
        <v>1.1599999999999999</v>
      </c>
      <c r="M334" s="2" t="s">
        <v>1746</v>
      </c>
      <c r="N334" s="4" t="s">
        <v>1746</v>
      </c>
      <c r="O334" s="6" t="s">
        <v>1746</v>
      </c>
    </row>
    <row r="335" spans="1:15" x14ac:dyDescent="0.25">
      <c r="A335" s="1">
        <v>334</v>
      </c>
      <c r="B335" s="1" t="s">
        <v>311</v>
      </c>
      <c r="C335" s="10">
        <v>44522</v>
      </c>
      <c r="D335" s="22">
        <v>0</v>
      </c>
      <c r="E335" s="17" t="s">
        <v>4006</v>
      </c>
      <c r="F335" s="15">
        <v>24</v>
      </c>
      <c r="G335" s="2">
        <v>2.2799999999999998</v>
      </c>
      <c r="H335" s="3">
        <v>26.68</v>
      </c>
      <c r="I335" s="2">
        <v>0.75</v>
      </c>
      <c r="J335" s="4">
        <v>1.5299999999999998</v>
      </c>
      <c r="K335" s="22">
        <v>1</v>
      </c>
      <c r="L335" s="4">
        <v>1.5299999999999998</v>
      </c>
      <c r="M335" s="2" t="s">
        <v>1746</v>
      </c>
      <c r="N335" s="4" t="s">
        <v>1746</v>
      </c>
      <c r="O335" s="6" t="s">
        <v>1746</v>
      </c>
    </row>
    <row r="336" spans="1:15" x14ac:dyDescent="0.25">
      <c r="A336" s="1">
        <v>335</v>
      </c>
      <c r="B336" s="1" t="s">
        <v>308</v>
      </c>
      <c r="C336" s="10">
        <v>44523</v>
      </c>
      <c r="D336" s="22">
        <v>0</v>
      </c>
      <c r="E336" s="17" t="s">
        <v>4006</v>
      </c>
      <c r="F336" s="15">
        <v>13</v>
      </c>
      <c r="G336" s="2">
        <v>1.83</v>
      </c>
      <c r="H336" s="3">
        <v>4.97</v>
      </c>
      <c r="I336" s="2">
        <v>1.17</v>
      </c>
      <c r="J336" s="4">
        <v>0.66000000000000014</v>
      </c>
      <c r="K336" s="22">
        <v>1</v>
      </c>
      <c r="L336" s="4">
        <v>0.66000000000000014</v>
      </c>
      <c r="M336" s="2" t="s">
        <v>1746</v>
      </c>
      <c r="N336" s="4" t="s">
        <v>1746</v>
      </c>
      <c r="O336" s="6" t="s">
        <v>1746</v>
      </c>
    </row>
    <row r="337" spans="1:15" x14ac:dyDescent="0.25">
      <c r="A337" s="1">
        <v>336</v>
      </c>
      <c r="B337" s="1" t="s">
        <v>320</v>
      </c>
      <c r="C337" s="10">
        <v>44523</v>
      </c>
      <c r="D337" s="22">
        <v>0</v>
      </c>
      <c r="E337" s="17" t="s">
        <v>4006</v>
      </c>
      <c r="F337" s="15">
        <v>13</v>
      </c>
      <c r="G337" s="2">
        <v>1.94</v>
      </c>
      <c r="H337" s="3">
        <v>9.6199999999999992</v>
      </c>
      <c r="I337" s="2">
        <v>0.45</v>
      </c>
      <c r="J337" s="4">
        <v>1.49</v>
      </c>
      <c r="K337" s="22">
        <v>1</v>
      </c>
      <c r="L337" s="4">
        <v>1.49</v>
      </c>
      <c r="M337" s="2" t="s">
        <v>1746</v>
      </c>
      <c r="N337" s="4" t="s">
        <v>1746</v>
      </c>
      <c r="O337" s="6" t="s">
        <v>1746</v>
      </c>
    </row>
    <row r="338" spans="1:15" x14ac:dyDescent="0.25">
      <c r="A338" s="1">
        <v>337</v>
      </c>
      <c r="B338" s="1" t="s">
        <v>308</v>
      </c>
      <c r="C338" s="10">
        <v>44524</v>
      </c>
      <c r="D338" s="22">
        <v>0</v>
      </c>
      <c r="E338" s="17" t="s">
        <v>4006</v>
      </c>
      <c r="F338" s="15">
        <v>24</v>
      </c>
      <c r="G338" s="2">
        <v>3.29</v>
      </c>
      <c r="H338" s="3">
        <v>7.68</v>
      </c>
      <c r="I338" s="2">
        <v>2.17</v>
      </c>
      <c r="J338" s="4">
        <v>1.1200000000000001</v>
      </c>
      <c r="K338" s="22">
        <v>1</v>
      </c>
      <c r="L338" s="4">
        <v>1.1200000000000001</v>
      </c>
      <c r="M338" s="2" t="s">
        <v>1746</v>
      </c>
      <c r="N338" s="4" t="s">
        <v>1746</v>
      </c>
      <c r="O338" s="6" t="s">
        <v>1746</v>
      </c>
    </row>
    <row r="339" spans="1:15" x14ac:dyDescent="0.25">
      <c r="A339" s="1">
        <v>338</v>
      </c>
      <c r="B339" s="1" t="s">
        <v>320</v>
      </c>
      <c r="C339" s="10">
        <v>44524</v>
      </c>
      <c r="D339" s="22">
        <v>0</v>
      </c>
      <c r="E339" s="17" t="s">
        <v>4006</v>
      </c>
      <c r="F339" s="15">
        <v>12</v>
      </c>
      <c r="G339" s="2">
        <v>2.84</v>
      </c>
      <c r="H339" s="3">
        <v>14.72</v>
      </c>
      <c r="I339" s="2">
        <v>0.41</v>
      </c>
      <c r="J339" s="4">
        <v>2.4299999999999997</v>
      </c>
      <c r="K339" s="22">
        <v>1</v>
      </c>
      <c r="L339" s="4">
        <v>2.4299999999999997</v>
      </c>
      <c r="M339" s="2" t="s">
        <v>1746</v>
      </c>
      <c r="N339" s="4" t="s">
        <v>1746</v>
      </c>
      <c r="O339" s="6" t="s">
        <v>1746</v>
      </c>
    </row>
    <row r="340" spans="1:15" x14ac:dyDescent="0.25">
      <c r="A340" s="1">
        <v>339</v>
      </c>
      <c r="B340" s="1" t="s">
        <v>311</v>
      </c>
      <c r="C340" s="10">
        <v>44524</v>
      </c>
      <c r="D340" s="22">
        <v>0</v>
      </c>
      <c r="E340" s="17" t="s">
        <v>4006</v>
      </c>
      <c r="F340" s="15">
        <v>12</v>
      </c>
      <c r="G340" s="2">
        <v>1.1399999999999999</v>
      </c>
      <c r="H340" s="3">
        <v>11.82</v>
      </c>
      <c r="I340" s="2">
        <v>0.42</v>
      </c>
      <c r="J340" s="4">
        <v>0.72</v>
      </c>
      <c r="K340" s="22">
        <v>1</v>
      </c>
      <c r="L340" s="4">
        <v>0.72</v>
      </c>
      <c r="M340" s="2" t="s">
        <v>1746</v>
      </c>
      <c r="N340" s="4" t="s">
        <v>1746</v>
      </c>
      <c r="O340" s="6" t="s">
        <v>1746</v>
      </c>
    </row>
    <row r="341" spans="1:15" x14ac:dyDescent="0.25">
      <c r="A341" s="1">
        <v>340</v>
      </c>
      <c r="B341" s="1" t="s">
        <v>308</v>
      </c>
      <c r="C341" s="10">
        <v>44525</v>
      </c>
      <c r="D341" s="22">
        <v>0</v>
      </c>
      <c r="E341" s="17" t="s">
        <v>4006</v>
      </c>
      <c r="F341" s="15">
        <v>18.5</v>
      </c>
      <c r="G341" s="2">
        <v>2.66</v>
      </c>
      <c r="H341" s="3">
        <v>6.54</v>
      </c>
      <c r="I341" s="2">
        <v>1.63</v>
      </c>
      <c r="J341" s="4">
        <v>1.0300000000000002</v>
      </c>
      <c r="K341" s="22">
        <v>1</v>
      </c>
      <c r="L341" s="4">
        <v>1.0300000000000002</v>
      </c>
      <c r="M341" s="2" t="s">
        <v>1746</v>
      </c>
      <c r="N341" s="4" t="s">
        <v>1746</v>
      </c>
      <c r="O341" s="6" t="s">
        <v>1746</v>
      </c>
    </row>
    <row r="342" spans="1:15" x14ac:dyDescent="0.25">
      <c r="A342" s="1">
        <v>341</v>
      </c>
      <c r="B342" s="1" t="s">
        <v>314</v>
      </c>
      <c r="C342" s="10">
        <v>44525</v>
      </c>
      <c r="D342" s="22">
        <v>0</v>
      </c>
      <c r="E342" s="17" t="s">
        <v>4182</v>
      </c>
      <c r="F342" s="15">
        <v>5.5</v>
      </c>
      <c r="G342" s="2">
        <v>2.5299999999999998</v>
      </c>
      <c r="H342" s="3">
        <v>7.13</v>
      </c>
      <c r="I342" s="2">
        <v>0.54</v>
      </c>
      <c r="J342" s="4">
        <v>1.9899999999999998</v>
      </c>
      <c r="K342" s="22">
        <v>1</v>
      </c>
      <c r="L342" s="4">
        <v>1.9899999999999998</v>
      </c>
      <c r="M342" s="2" t="s">
        <v>1746</v>
      </c>
      <c r="N342" s="4" t="s">
        <v>1746</v>
      </c>
      <c r="O342" s="6" t="s">
        <v>1746</v>
      </c>
    </row>
    <row r="343" spans="1:15" x14ac:dyDescent="0.25">
      <c r="A343" s="1">
        <v>342</v>
      </c>
      <c r="B343" s="1" t="s">
        <v>311</v>
      </c>
      <c r="C343" s="10">
        <v>44525</v>
      </c>
      <c r="D343" s="22">
        <v>0</v>
      </c>
      <c r="E343" s="17" t="s">
        <v>4006</v>
      </c>
      <c r="F343" s="15">
        <v>24</v>
      </c>
      <c r="G343" s="2">
        <v>2.79</v>
      </c>
      <c r="H343" s="3">
        <v>26.13</v>
      </c>
      <c r="I343" s="2">
        <v>0.83</v>
      </c>
      <c r="J343" s="4">
        <v>1.96</v>
      </c>
      <c r="K343" s="22">
        <v>1</v>
      </c>
      <c r="L343" s="4">
        <v>1.96</v>
      </c>
      <c r="M343" s="2" t="s">
        <v>1746</v>
      </c>
      <c r="N343" s="4" t="s">
        <v>1746</v>
      </c>
      <c r="O343" s="6" t="s">
        <v>1746</v>
      </c>
    </row>
    <row r="344" spans="1:15" x14ac:dyDescent="0.25">
      <c r="A344" s="1">
        <v>343</v>
      </c>
      <c r="B344" s="1" t="s">
        <v>308</v>
      </c>
      <c r="C344" s="10">
        <v>44526</v>
      </c>
      <c r="D344" s="22">
        <v>0</v>
      </c>
      <c r="E344" s="17" t="s">
        <v>4006</v>
      </c>
      <c r="F344" s="15">
        <v>24</v>
      </c>
      <c r="G344" s="2">
        <v>3.26</v>
      </c>
      <c r="H344" s="3">
        <v>6.68</v>
      </c>
      <c r="I344" s="2">
        <v>2.17</v>
      </c>
      <c r="J344" s="4">
        <v>1.0899999999999999</v>
      </c>
      <c r="K344" s="22">
        <v>1</v>
      </c>
      <c r="L344" s="4">
        <v>1.0899999999999999</v>
      </c>
      <c r="M344" s="2" t="s">
        <v>1746</v>
      </c>
      <c r="N344" s="4" t="s">
        <v>1746</v>
      </c>
      <c r="O344" s="6" t="s">
        <v>1746</v>
      </c>
    </row>
    <row r="345" spans="1:15" x14ac:dyDescent="0.25">
      <c r="A345" s="1">
        <v>344</v>
      </c>
      <c r="B345" s="1" t="s">
        <v>320</v>
      </c>
      <c r="C345" s="10">
        <v>44526</v>
      </c>
      <c r="D345" s="22">
        <v>0</v>
      </c>
      <c r="E345" s="17" t="s">
        <v>4179</v>
      </c>
      <c r="F345" s="15">
        <v>9.5</v>
      </c>
      <c r="G345" s="2">
        <v>1.47</v>
      </c>
      <c r="H345" s="3">
        <v>1.48</v>
      </c>
      <c r="I345" s="2">
        <v>0.34</v>
      </c>
      <c r="J345" s="4">
        <v>1.1299999999999999</v>
      </c>
      <c r="K345" s="22">
        <v>1</v>
      </c>
      <c r="L345" s="4">
        <v>1.1299999999999999</v>
      </c>
      <c r="M345" s="2" t="s">
        <v>1746</v>
      </c>
      <c r="N345" s="4" t="s">
        <v>1746</v>
      </c>
      <c r="O345" s="6" t="s">
        <v>1746</v>
      </c>
    </row>
    <row r="346" spans="1:15" x14ac:dyDescent="0.25">
      <c r="A346" s="1">
        <v>345</v>
      </c>
      <c r="B346" s="1" t="s">
        <v>311</v>
      </c>
      <c r="C346" s="10">
        <v>44526</v>
      </c>
      <c r="D346" s="22">
        <v>0</v>
      </c>
      <c r="E346" s="17" t="s">
        <v>2775</v>
      </c>
      <c r="F346" s="15">
        <v>14.5</v>
      </c>
      <c r="G346" s="2">
        <v>2.1</v>
      </c>
      <c r="H346" s="3">
        <v>19.260000000000002</v>
      </c>
      <c r="I346" s="2">
        <v>0.48</v>
      </c>
      <c r="J346" s="4">
        <v>1.62</v>
      </c>
      <c r="K346" s="22">
        <v>1</v>
      </c>
      <c r="L346" s="4">
        <v>1.62</v>
      </c>
      <c r="M346" s="2" t="s">
        <v>1746</v>
      </c>
      <c r="N346" s="4" t="s">
        <v>1746</v>
      </c>
      <c r="O346" s="6" t="s">
        <v>1746</v>
      </c>
    </row>
    <row r="347" spans="1:15" x14ac:dyDescent="0.25">
      <c r="A347" s="1">
        <v>346</v>
      </c>
      <c r="B347" s="1" t="s">
        <v>308</v>
      </c>
      <c r="C347" s="10">
        <v>44527</v>
      </c>
      <c r="D347" s="22">
        <v>0</v>
      </c>
      <c r="E347" s="17" t="s">
        <v>2917</v>
      </c>
      <c r="F347" s="15">
        <v>10</v>
      </c>
      <c r="G347" s="2">
        <v>1.48</v>
      </c>
      <c r="H347" s="3">
        <v>3.13</v>
      </c>
      <c r="I347" s="2">
        <v>0.9</v>
      </c>
      <c r="J347" s="4">
        <v>0.57999999999999996</v>
      </c>
      <c r="K347" s="22">
        <v>1</v>
      </c>
      <c r="L347" s="4">
        <v>0.57999999999999996</v>
      </c>
      <c r="M347" s="2" t="s">
        <v>1746</v>
      </c>
      <c r="N347" s="4" t="s">
        <v>1746</v>
      </c>
      <c r="O347" s="6" t="s">
        <v>1746</v>
      </c>
    </row>
    <row r="348" spans="1:15" x14ac:dyDescent="0.25">
      <c r="A348" s="1">
        <v>347</v>
      </c>
      <c r="B348" s="1" t="s">
        <v>320</v>
      </c>
      <c r="C348" s="10">
        <v>44527</v>
      </c>
      <c r="D348" s="22">
        <v>0</v>
      </c>
      <c r="E348" s="17" t="s">
        <v>2775</v>
      </c>
      <c r="F348" s="15">
        <v>14.5</v>
      </c>
      <c r="G348" s="2">
        <v>2.98</v>
      </c>
      <c r="H348" s="3">
        <v>15.33</v>
      </c>
      <c r="I348" s="2">
        <v>0.49</v>
      </c>
      <c r="J348" s="4">
        <v>2.4900000000000002</v>
      </c>
      <c r="K348" s="22">
        <v>1</v>
      </c>
      <c r="L348" s="4">
        <v>2.4900000000000002</v>
      </c>
      <c r="M348" s="2" t="s">
        <v>1746</v>
      </c>
      <c r="N348" s="4" t="s">
        <v>1746</v>
      </c>
      <c r="O348" s="6" t="s">
        <v>1746</v>
      </c>
    </row>
    <row r="349" spans="1:15" x14ac:dyDescent="0.25">
      <c r="A349" s="1">
        <v>348</v>
      </c>
      <c r="B349" s="1" t="s">
        <v>314</v>
      </c>
      <c r="C349" s="10">
        <v>44527</v>
      </c>
      <c r="D349" s="22">
        <v>0</v>
      </c>
      <c r="E349" s="17" t="s">
        <v>4088</v>
      </c>
      <c r="F349" s="15">
        <v>14</v>
      </c>
      <c r="G349" s="2">
        <v>2.91</v>
      </c>
      <c r="H349" s="3">
        <v>7.11</v>
      </c>
      <c r="I349" s="2">
        <v>1.27</v>
      </c>
      <c r="J349" s="4">
        <v>1.6400000000000001</v>
      </c>
      <c r="K349" s="22">
        <v>1</v>
      </c>
      <c r="L349" s="4">
        <v>1.6400000000000001</v>
      </c>
      <c r="M349" s="2" t="s">
        <v>1746</v>
      </c>
      <c r="N349" s="4" t="s">
        <v>1746</v>
      </c>
      <c r="O349" s="6" t="s">
        <v>1746</v>
      </c>
    </row>
    <row r="350" spans="1:15" x14ac:dyDescent="0.25">
      <c r="A350" s="1">
        <v>349</v>
      </c>
      <c r="B350" s="1" t="s">
        <v>311</v>
      </c>
      <c r="C350" s="10">
        <v>44527</v>
      </c>
      <c r="D350" s="22">
        <v>0</v>
      </c>
      <c r="E350" s="17" t="s">
        <v>4179</v>
      </c>
      <c r="F350" s="15">
        <v>9.5</v>
      </c>
      <c r="G350" s="2">
        <v>0.71</v>
      </c>
      <c r="H350" s="3">
        <v>9.17</v>
      </c>
      <c r="I350" s="2">
        <v>0.34</v>
      </c>
      <c r="J350" s="4">
        <v>0.36999999999999994</v>
      </c>
      <c r="K350" s="22">
        <v>1</v>
      </c>
      <c r="L350" s="4">
        <v>0.36999999999999994</v>
      </c>
      <c r="M350" s="2" t="s">
        <v>1746</v>
      </c>
      <c r="N350" s="4" t="s">
        <v>1746</v>
      </c>
      <c r="O350" s="6" t="s">
        <v>1746</v>
      </c>
    </row>
    <row r="351" spans="1:15" x14ac:dyDescent="0.25">
      <c r="A351" s="1">
        <v>350</v>
      </c>
      <c r="B351" s="1" t="s">
        <v>314</v>
      </c>
      <c r="C351" s="10">
        <v>44528</v>
      </c>
      <c r="D351" s="22">
        <v>0</v>
      </c>
      <c r="E351" s="17" t="s">
        <v>2917</v>
      </c>
      <c r="F351" s="15">
        <v>10</v>
      </c>
      <c r="G351" s="2">
        <v>2.2599999999999998</v>
      </c>
      <c r="H351" s="3">
        <v>6.05</v>
      </c>
      <c r="I351" s="2">
        <v>0.9</v>
      </c>
      <c r="J351" s="4">
        <v>1.3599999999999999</v>
      </c>
      <c r="K351" s="22">
        <v>1</v>
      </c>
      <c r="L351" s="4">
        <v>1.3599999999999999</v>
      </c>
      <c r="M351" s="2" t="s">
        <v>1746</v>
      </c>
      <c r="N351" s="4" t="s">
        <v>1746</v>
      </c>
      <c r="O351" s="6" t="s">
        <v>1746</v>
      </c>
    </row>
    <row r="352" spans="1:15" x14ac:dyDescent="0.25">
      <c r="A352" s="1">
        <v>351</v>
      </c>
      <c r="B352" s="1" t="s">
        <v>308</v>
      </c>
      <c r="C352" s="10">
        <v>44528</v>
      </c>
      <c r="D352" s="22">
        <v>0</v>
      </c>
      <c r="E352" s="17" t="s">
        <v>4088</v>
      </c>
      <c r="F352" s="15">
        <v>14</v>
      </c>
      <c r="G352" s="2">
        <v>2.12</v>
      </c>
      <c r="H352" s="3">
        <v>5.14</v>
      </c>
      <c r="I352" s="2">
        <v>1.27</v>
      </c>
      <c r="J352" s="4">
        <v>0.85000000000000009</v>
      </c>
      <c r="K352" s="22">
        <v>1</v>
      </c>
      <c r="L352" s="4">
        <v>0.85000000000000009</v>
      </c>
      <c r="M352" s="2" t="s">
        <v>1746</v>
      </c>
      <c r="N352" s="4" t="s">
        <v>1746</v>
      </c>
      <c r="O352" s="6" t="s">
        <v>1746</v>
      </c>
    </row>
    <row r="353" spans="1:15" x14ac:dyDescent="0.25">
      <c r="A353" s="1">
        <v>352</v>
      </c>
      <c r="B353" s="1" t="s">
        <v>311</v>
      </c>
      <c r="C353" s="10">
        <v>44528</v>
      </c>
      <c r="D353" s="22">
        <v>0</v>
      </c>
      <c r="E353" s="17" t="s">
        <v>4006</v>
      </c>
      <c r="F353" s="15">
        <v>24</v>
      </c>
      <c r="G353" s="2">
        <v>2.94</v>
      </c>
      <c r="H353" s="3">
        <v>29.63</v>
      </c>
      <c r="I353" s="2">
        <v>0.83</v>
      </c>
      <c r="J353" s="4">
        <v>2.11</v>
      </c>
      <c r="K353" s="22">
        <v>1</v>
      </c>
      <c r="L353" s="4">
        <v>2.11</v>
      </c>
      <c r="M353" s="2" t="s">
        <v>1746</v>
      </c>
      <c r="N353" s="4" t="s">
        <v>1746</v>
      </c>
      <c r="O353" s="6" t="s">
        <v>1746</v>
      </c>
    </row>
    <row r="354" spans="1:15" x14ac:dyDescent="0.25">
      <c r="A354" s="1">
        <v>353</v>
      </c>
      <c r="B354" s="1" t="s">
        <v>308</v>
      </c>
      <c r="C354" s="10">
        <v>44529</v>
      </c>
      <c r="D354" s="22">
        <v>0</v>
      </c>
      <c r="E354" s="17" t="s">
        <v>4158</v>
      </c>
      <c r="F354" s="15">
        <v>8.5</v>
      </c>
      <c r="G354" s="2">
        <v>1.27</v>
      </c>
      <c r="H354" s="3">
        <v>2.6</v>
      </c>
      <c r="I354" s="2">
        <v>0.72</v>
      </c>
      <c r="J354" s="4">
        <v>0.55000000000000004</v>
      </c>
      <c r="K354" s="22">
        <v>1</v>
      </c>
      <c r="L354" s="4">
        <v>0.55000000000000004</v>
      </c>
      <c r="M354" s="2" t="s">
        <v>1746</v>
      </c>
      <c r="N354" s="4" t="s">
        <v>1746</v>
      </c>
      <c r="O354" s="6" t="s">
        <v>1746</v>
      </c>
    </row>
    <row r="355" spans="1:15" x14ac:dyDescent="0.25">
      <c r="A355" s="1">
        <v>354</v>
      </c>
      <c r="B355" s="1" t="s">
        <v>311</v>
      </c>
      <c r="C355" s="10">
        <v>44529</v>
      </c>
      <c r="D355" s="22">
        <v>0</v>
      </c>
      <c r="E355" s="17" t="s">
        <v>4005</v>
      </c>
      <c r="F355" s="15">
        <v>12.5</v>
      </c>
      <c r="G355" s="2">
        <v>2.2400000000000002</v>
      </c>
      <c r="H355" s="3">
        <v>19.86</v>
      </c>
      <c r="I355" s="2">
        <v>0.42</v>
      </c>
      <c r="J355" s="4">
        <v>1.8200000000000003</v>
      </c>
      <c r="K355" s="22">
        <v>1</v>
      </c>
      <c r="L355" s="4">
        <v>1.8200000000000003</v>
      </c>
      <c r="M355" s="2" t="s">
        <v>1746</v>
      </c>
      <c r="N355" s="4" t="s">
        <v>1746</v>
      </c>
      <c r="O355" s="6" t="s">
        <v>1746</v>
      </c>
    </row>
    <row r="356" spans="1:15" x14ac:dyDescent="0.25">
      <c r="A356" s="1">
        <v>355</v>
      </c>
      <c r="B356" s="1" t="s">
        <v>314</v>
      </c>
      <c r="C356" s="10">
        <v>44529</v>
      </c>
      <c r="D356" s="22">
        <v>0</v>
      </c>
      <c r="E356" s="17" t="s">
        <v>4183</v>
      </c>
      <c r="F356" s="15">
        <v>15.5</v>
      </c>
      <c r="G356" s="2">
        <v>3.33</v>
      </c>
      <c r="H356" s="3">
        <v>7.88</v>
      </c>
      <c r="I356" s="2">
        <v>1.45</v>
      </c>
      <c r="J356" s="4">
        <v>1.8800000000000001</v>
      </c>
      <c r="K356" s="22">
        <v>1</v>
      </c>
      <c r="L356" s="4">
        <v>1.8800000000000001</v>
      </c>
      <c r="M356" s="2" t="s">
        <v>1746</v>
      </c>
      <c r="N356" s="4" t="s">
        <v>1746</v>
      </c>
      <c r="O356" s="6" t="s">
        <v>1746</v>
      </c>
    </row>
    <row r="357" spans="1:15" x14ac:dyDescent="0.25">
      <c r="A357" s="1">
        <v>356</v>
      </c>
      <c r="B357" s="1" t="s">
        <v>320</v>
      </c>
      <c r="C357" s="10">
        <v>44529</v>
      </c>
      <c r="D357" s="22">
        <v>0</v>
      </c>
      <c r="E357" s="17" t="s">
        <v>4184</v>
      </c>
      <c r="F357" s="15">
        <v>11.5</v>
      </c>
      <c r="G357" s="2">
        <v>1.38</v>
      </c>
      <c r="H357" s="3">
        <v>7.3</v>
      </c>
      <c r="I357" s="2">
        <v>0.42</v>
      </c>
      <c r="J357" s="4">
        <v>0.96</v>
      </c>
      <c r="K357" s="22">
        <v>1</v>
      </c>
      <c r="L357" s="4">
        <v>0.96</v>
      </c>
      <c r="M357" s="2" t="s">
        <v>1746</v>
      </c>
      <c r="N357" s="4" t="s">
        <v>1746</v>
      </c>
      <c r="O357" s="6" t="s">
        <v>1746</v>
      </c>
    </row>
    <row r="358" spans="1:15" x14ac:dyDescent="0.25">
      <c r="A358" s="1">
        <v>357</v>
      </c>
      <c r="B358" s="1" t="s">
        <v>314</v>
      </c>
      <c r="C358" s="10">
        <v>44530</v>
      </c>
      <c r="D358" s="22">
        <v>0</v>
      </c>
      <c r="E358" s="17" t="s">
        <v>2775</v>
      </c>
      <c r="F358" s="15">
        <v>14.5</v>
      </c>
      <c r="G358" s="2">
        <v>3.51</v>
      </c>
      <c r="H358" s="3">
        <v>11.13</v>
      </c>
      <c r="I358" s="2">
        <v>1.27</v>
      </c>
      <c r="J358" s="4">
        <v>2.2399999999999998</v>
      </c>
      <c r="K358" s="22">
        <v>1</v>
      </c>
      <c r="L358" s="4">
        <v>2.2399999999999998</v>
      </c>
      <c r="M358" s="2" t="s">
        <v>1746</v>
      </c>
      <c r="N358" s="4" t="s">
        <v>1746</v>
      </c>
      <c r="O358" s="6" t="s">
        <v>1746</v>
      </c>
    </row>
    <row r="359" spans="1:15" x14ac:dyDescent="0.25">
      <c r="A359" s="1">
        <v>358</v>
      </c>
      <c r="B359" s="1" t="s">
        <v>320</v>
      </c>
      <c r="C359" s="10">
        <v>44530</v>
      </c>
      <c r="D359" s="22">
        <v>0</v>
      </c>
      <c r="E359" s="17" t="s">
        <v>2775</v>
      </c>
      <c r="F359" s="15">
        <v>14.5</v>
      </c>
      <c r="G359" s="2">
        <v>2.68</v>
      </c>
      <c r="H359" s="3">
        <v>14.2</v>
      </c>
      <c r="I359" s="2">
        <v>0.49</v>
      </c>
      <c r="J359" s="4">
        <v>2.1900000000000004</v>
      </c>
      <c r="K359" s="22">
        <v>1</v>
      </c>
      <c r="L359" s="4">
        <v>2.1900000000000004</v>
      </c>
      <c r="M359" s="2" t="s">
        <v>1746</v>
      </c>
      <c r="N359" s="4" t="s">
        <v>1746</v>
      </c>
      <c r="O359" s="6" t="s">
        <v>1746</v>
      </c>
    </row>
    <row r="360" spans="1:15" x14ac:dyDescent="0.25">
      <c r="A360" s="1">
        <v>359</v>
      </c>
      <c r="B360" s="1" t="s">
        <v>311</v>
      </c>
      <c r="C360" s="10">
        <v>44530</v>
      </c>
      <c r="D360" s="22">
        <v>0</v>
      </c>
      <c r="E360" s="17" t="s">
        <v>4179</v>
      </c>
      <c r="F360" s="15">
        <v>9.5</v>
      </c>
      <c r="G360" s="2">
        <v>1.02</v>
      </c>
      <c r="H360" s="3">
        <v>19.899999999999999</v>
      </c>
      <c r="I360" s="2">
        <v>0.35</v>
      </c>
      <c r="J360" s="4">
        <v>0.67</v>
      </c>
      <c r="K360" s="22">
        <v>1</v>
      </c>
      <c r="L360" s="4">
        <v>0.67</v>
      </c>
      <c r="M360" s="2" t="s">
        <v>1746</v>
      </c>
      <c r="N360" s="4" t="s">
        <v>1746</v>
      </c>
      <c r="O360" s="6" t="s">
        <v>1746</v>
      </c>
    </row>
    <row r="361" spans="1:15" x14ac:dyDescent="0.25">
      <c r="A361" s="1">
        <v>360</v>
      </c>
      <c r="B361" s="1" t="s">
        <v>313</v>
      </c>
      <c r="C361" s="10">
        <v>44530</v>
      </c>
      <c r="D361" s="22">
        <v>0</v>
      </c>
      <c r="E361" s="17" t="s">
        <v>4179</v>
      </c>
      <c r="F361" s="15">
        <v>9.5</v>
      </c>
      <c r="G361" s="2">
        <v>1.61</v>
      </c>
      <c r="H361" s="3">
        <v>0.03</v>
      </c>
      <c r="I361" s="2">
        <v>0.9</v>
      </c>
      <c r="J361" s="4">
        <v>0.71000000000000008</v>
      </c>
      <c r="K361" s="22">
        <v>1</v>
      </c>
      <c r="L361" s="4">
        <v>0.71000000000000008</v>
      </c>
      <c r="M361" s="2" t="s">
        <v>1746</v>
      </c>
      <c r="N361" s="4" t="s">
        <v>1746</v>
      </c>
      <c r="O361" s="6" t="s">
        <v>1746</v>
      </c>
    </row>
    <row r="362" spans="1:15" x14ac:dyDescent="0.25">
      <c r="A362" s="1">
        <v>361</v>
      </c>
      <c r="B362" s="1" t="s">
        <v>314</v>
      </c>
      <c r="C362" s="65">
        <v>44531</v>
      </c>
      <c r="D362" s="22">
        <v>0</v>
      </c>
      <c r="E362" s="17" t="s">
        <v>4080</v>
      </c>
      <c r="F362" s="15">
        <v>9</v>
      </c>
      <c r="G362" s="2">
        <v>1.66</v>
      </c>
      <c r="H362" s="3">
        <v>4.2699999999999996</v>
      </c>
      <c r="I362" s="2">
        <v>0.81</v>
      </c>
      <c r="J362" s="4">
        <v>0.84999999999999987</v>
      </c>
      <c r="K362" s="22">
        <v>1</v>
      </c>
      <c r="L362" s="4">
        <v>0.84999999999999987</v>
      </c>
      <c r="M362" s="2" t="s">
        <v>1746</v>
      </c>
      <c r="N362" s="4" t="s">
        <v>1746</v>
      </c>
      <c r="O362" s="6" t="s">
        <v>1746</v>
      </c>
    </row>
    <row r="363" spans="1:15" x14ac:dyDescent="0.25">
      <c r="A363" s="1">
        <v>362</v>
      </c>
      <c r="B363" s="1" t="s">
        <v>320</v>
      </c>
      <c r="C363" s="65">
        <v>44531</v>
      </c>
      <c r="D363" s="22">
        <v>0</v>
      </c>
      <c r="E363" s="17" t="s">
        <v>4178</v>
      </c>
      <c r="F363" s="15">
        <v>3</v>
      </c>
      <c r="G363" s="2">
        <v>0.36</v>
      </c>
      <c r="H363" s="3">
        <v>1.83</v>
      </c>
      <c r="I363" s="2">
        <v>0.1</v>
      </c>
      <c r="J363" s="4">
        <v>0.26</v>
      </c>
      <c r="K363" s="22">
        <v>1</v>
      </c>
      <c r="L363" s="4">
        <v>0.26</v>
      </c>
      <c r="M363" s="2" t="s">
        <v>1746</v>
      </c>
      <c r="N363" s="4" t="s">
        <v>1746</v>
      </c>
      <c r="O363" s="6" t="s">
        <v>1746</v>
      </c>
    </row>
    <row r="364" spans="1:15" x14ac:dyDescent="0.25">
      <c r="A364" s="1">
        <v>363</v>
      </c>
      <c r="B364" s="1" t="s">
        <v>311</v>
      </c>
      <c r="C364" s="65">
        <v>44531</v>
      </c>
      <c r="D364" s="22">
        <v>0</v>
      </c>
      <c r="E364" s="17" t="s">
        <v>4185</v>
      </c>
      <c r="F364" s="15">
        <v>21</v>
      </c>
      <c r="G364" s="2">
        <v>2.77</v>
      </c>
      <c r="H364" s="3">
        <v>26.86</v>
      </c>
      <c r="I364" s="2">
        <v>0.77</v>
      </c>
      <c r="J364" s="4">
        <v>2</v>
      </c>
      <c r="K364" s="22">
        <v>1</v>
      </c>
      <c r="L364" s="4">
        <v>2</v>
      </c>
      <c r="M364" s="2" t="s">
        <v>1746</v>
      </c>
      <c r="N364" s="4" t="s">
        <v>1746</v>
      </c>
      <c r="O364" s="6" t="s">
        <v>1746</v>
      </c>
    </row>
    <row r="365" spans="1:15" x14ac:dyDescent="0.25">
      <c r="A365" s="1">
        <v>364</v>
      </c>
      <c r="B365" s="1" t="s">
        <v>313</v>
      </c>
      <c r="C365" s="65">
        <v>44531</v>
      </c>
      <c r="D365" s="22">
        <v>0</v>
      </c>
      <c r="E365" s="17" t="s">
        <v>2767</v>
      </c>
      <c r="F365" s="15">
        <v>15</v>
      </c>
      <c r="G365" s="2">
        <v>2.4700000000000002</v>
      </c>
      <c r="H365" s="3">
        <v>2.6</v>
      </c>
      <c r="I365" s="2">
        <v>1.37</v>
      </c>
      <c r="J365" s="4">
        <v>1.1000000000000001</v>
      </c>
      <c r="K365" s="22">
        <v>1</v>
      </c>
      <c r="L365" s="4">
        <v>1.1000000000000001</v>
      </c>
      <c r="M365" s="2" t="s">
        <v>1746</v>
      </c>
      <c r="N365" s="4" t="s">
        <v>1746</v>
      </c>
      <c r="O365" s="6" t="s">
        <v>1746</v>
      </c>
    </row>
    <row r="366" spans="1:15" x14ac:dyDescent="0.25">
      <c r="A366" s="1">
        <v>365</v>
      </c>
      <c r="B366" s="1" t="s">
        <v>314</v>
      </c>
      <c r="C366" s="65">
        <v>44532</v>
      </c>
      <c r="D366" s="22">
        <v>0</v>
      </c>
      <c r="E366" s="17" t="s">
        <v>2917</v>
      </c>
      <c r="F366" s="15">
        <v>10</v>
      </c>
      <c r="G366" s="2">
        <v>3.24</v>
      </c>
      <c r="H366" s="3">
        <v>20.63</v>
      </c>
      <c r="I366" s="2">
        <v>0.91</v>
      </c>
      <c r="J366" s="4">
        <v>2.33</v>
      </c>
      <c r="K366" s="22">
        <v>1</v>
      </c>
      <c r="L366" s="4">
        <v>2.33</v>
      </c>
      <c r="M366" s="2" t="s">
        <v>1746</v>
      </c>
      <c r="N366" s="4" t="s">
        <v>1746</v>
      </c>
      <c r="O366" s="6" t="s">
        <v>1746</v>
      </c>
    </row>
    <row r="367" spans="1:15" x14ac:dyDescent="0.25">
      <c r="A367" s="1">
        <v>366</v>
      </c>
      <c r="B367" s="1" t="s">
        <v>308</v>
      </c>
      <c r="C367" s="65">
        <v>44532</v>
      </c>
      <c r="D367" s="22">
        <v>0</v>
      </c>
      <c r="E367" s="17" t="s">
        <v>4088</v>
      </c>
      <c r="F367" s="15">
        <v>14</v>
      </c>
      <c r="G367" s="2">
        <v>2.14</v>
      </c>
      <c r="H367" s="3">
        <v>7.05</v>
      </c>
      <c r="I367" s="2">
        <v>1.28</v>
      </c>
      <c r="J367" s="4">
        <v>0.8600000000000001</v>
      </c>
      <c r="K367" s="22">
        <v>1</v>
      </c>
      <c r="L367" s="4">
        <v>0.8600000000000001</v>
      </c>
      <c r="M367" s="2" t="s">
        <v>1746</v>
      </c>
      <c r="N367" s="4" t="s">
        <v>1746</v>
      </c>
      <c r="O367" s="6" t="s">
        <v>1746</v>
      </c>
    </row>
    <row r="368" spans="1:15" x14ac:dyDescent="0.25">
      <c r="A368" s="1">
        <v>367</v>
      </c>
      <c r="B368" s="1" t="s">
        <v>320</v>
      </c>
      <c r="C368" s="65">
        <v>44532</v>
      </c>
      <c r="D368" s="22">
        <v>0</v>
      </c>
      <c r="E368" s="17" t="s">
        <v>2917</v>
      </c>
      <c r="F368" s="15">
        <v>10</v>
      </c>
      <c r="G368" s="2">
        <v>2.81</v>
      </c>
      <c r="H368" s="3">
        <v>14.51</v>
      </c>
      <c r="I368" s="2">
        <v>0.35</v>
      </c>
      <c r="J368" s="4">
        <v>2.46</v>
      </c>
      <c r="K368" s="22">
        <v>1</v>
      </c>
      <c r="L368" s="4">
        <v>2.46</v>
      </c>
      <c r="M368" s="2" t="s">
        <v>1746</v>
      </c>
      <c r="N368" s="4" t="s">
        <v>1746</v>
      </c>
      <c r="O368" s="6" t="s">
        <v>1746</v>
      </c>
    </row>
    <row r="369" spans="1:15" x14ac:dyDescent="0.25">
      <c r="A369" s="1">
        <v>368</v>
      </c>
      <c r="B369" s="1" t="s">
        <v>311</v>
      </c>
      <c r="C369" s="65">
        <v>44532</v>
      </c>
      <c r="D369" s="22">
        <v>0</v>
      </c>
      <c r="E369" s="17" t="s">
        <v>4088</v>
      </c>
      <c r="F369" s="15">
        <v>14</v>
      </c>
      <c r="G369" s="2">
        <v>2.2799999999999998</v>
      </c>
      <c r="H369" s="3">
        <v>21.8</v>
      </c>
      <c r="I369" s="2">
        <v>0.52</v>
      </c>
      <c r="J369" s="4">
        <v>1.7599999999999998</v>
      </c>
      <c r="K369" s="22">
        <v>1</v>
      </c>
      <c r="L369" s="4">
        <v>1.7599999999999998</v>
      </c>
      <c r="M369" s="2" t="s">
        <v>1746</v>
      </c>
      <c r="N369" s="4" t="s">
        <v>1746</v>
      </c>
      <c r="O369" s="6" t="s">
        <v>1746</v>
      </c>
    </row>
    <row r="370" spans="1:15" x14ac:dyDescent="0.25">
      <c r="A370" s="1">
        <v>369</v>
      </c>
      <c r="B370" s="1" t="s">
        <v>308</v>
      </c>
      <c r="C370" s="10">
        <v>44533</v>
      </c>
      <c r="D370" s="22">
        <v>0</v>
      </c>
      <c r="E370" s="17" t="s">
        <v>4006</v>
      </c>
      <c r="F370" s="15">
        <v>24</v>
      </c>
      <c r="G370" s="2">
        <v>3</v>
      </c>
      <c r="H370" s="3">
        <v>5.53</v>
      </c>
      <c r="I370" s="2">
        <v>2.19</v>
      </c>
      <c r="J370" s="4">
        <v>0.81</v>
      </c>
      <c r="K370" s="22">
        <v>1</v>
      </c>
      <c r="L370" s="4">
        <v>0.81</v>
      </c>
      <c r="M370" s="2" t="s">
        <v>1746</v>
      </c>
      <c r="N370" s="4" t="s">
        <v>1746</v>
      </c>
      <c r="O370" s="6" t="s">
        <v>1746</v>
      </c>
    </row>
    <row r="371" spans="1:15" x14ac:dyDescent="0.25">
      <c r="A371" s="1">
        <v>370</v>
      </c>
      <c r="B371" s="1" t="s">
        <v>311</v>
      </c>
      <c r="C371" s="10">
        <v>44533</v>
      </c>
      <c r="D371" s="22">
        <v>0</v>
      </c>
      <c r="E371" s="17" t="s">
        <v>4006</v>
      </c>
      <c r="F371" s="15">
        <v>24</v>
      </c>
      <c r="G371" s="2">
        <v>3.16</v>
      </c>
      <c r="H371" s="3">
        <v>26.06</v>
      </c>
      <c r="I371" s="2">
        <v>0.88</v>
      </c>
      <c r="J371" s="4">
        <v>2.2800000000000002</v>
      </c>
      <c r="K371" s="22">
        <v>1</v>
      </c>
      <c r="L371" s="4">
        <v>2.2800000000000002</v>
      </c>
      <c r="M371" s="2" t="s">
        <v>1746</v>
      </c>
      <c r="N371" s="4" t="s">
        <v>1746</v>
      </c>
      <c r="O371" s="6" t="s">
        <v>1746</v>
      </c>
    </row>
    <row r="372" spans="1:15" x14ac:dyDescent="0.25">
      <c r="A372" s="1">
        <v>371</v>
      </c>
      <c r="B372" s="1" t="s">
        <v>308</v>
      </c>
      <c r="C372" s="10">
        <v>44534</v>
      </c>
      <c r="D372" s="22">
        <v>0</v>
      </c>
      <c r="E372" s="17" t="s">
        <v>4006</v>
      </c>
      <c r="F372" s="15">
        <v>24</v>
      </c>
      <c r="G372" s="2">
        <v>2.95</v>
      </c>
      <c r="H372" s="3">
        <v>5.92</v>
      </c>
      <c r="I372" s="2">
        <v>2.2000000000000002</v>
      </c>
      <c r="J372" s="4">
        <v>0.75</v>
      </c>
      <c r="K372" s="22">
        <v>1</v>
      </c>
      <c r="L372" s="4">
        <v>0.75</v>
      </c>
      <c r="M372" s="2" t="s">
        <v>1746</v>
      </c>
      <c r="N372" s="4" t="s">
        <v>1746</v>
      </c>
      <c r="O372" s="6" t="s">
        <v>1746</v>
      </c>
    </row>
    <row r="373" spans="1:15" x14ac:dyDescent="0.25">
      <c r="A373" s="1">
        <v>372</v>
      </c>
      <c r="B373" s="1" t="s">
        <v>320</v>
      </c>
      <c r="C373" s="10">
        <v>44534</v>
      </c>
      <c r="D373" s="22">
        <v>0</v>
      </c>
      <c r="E373" s="17" t="s">
        <v>4006</v>
      </c>
      <c r="F373" s="15">
        <v>10</v>
      </c>
      <c r="G373" s="2">
        <v>1.41</v>
      </c>
      <c r="H373" s="3">
        <v>7.16</v>
      </c>
      <c r="I373" s="2">
        <v>0.36</v>
      </c>
      <c r="J373" s="4">
        <v>1.0499999999999998</v>
      </c>
      <c r="K373" s="22">
        <v>1</v>
      </c>
      <c r="L373" s="4">
        <v>1.0499999999999998</v>
      </c>
      <c r="M373" s="2" t="s">
        <v>1746</v>
      </c>
      <c r="N373" s="4" t="s">
        <v>1746</v>
      </c>
      <c r="O373" s="6" t="s">
        <v>1746</v>
      </c>
    </row>
    <row r="374" spans="1:15" x14ac:dyDescent="0.25">
      <c r="A374" s="1">
        <v>373</v>
      </c>
      <c r="B374" s="1" t="s">
        <v>311</v>
      </c>
      <c r="C374" s="10">
        <v>44534</v>
      </c>
      <c r="D374" s="22">
        <v>0</v>
      </c>
      <c r="E374" s="17" t="s">
        <v>4006</v>
      </c>
      <c r="F374" s="15">
        <v>14</v>
      </c>
      <c r="G374" s="2">
        <v>3</v>
      </c>
      <c r="H374" s="3">
        <v>23.57</v>
      </c>
      <c r="I374" s="2">
        <v>0.5</v>
      </c>
      <c r="J374" s="4">
        <v>2.5</v>
      </c>
      <c r="K374" s="22">
        <v>1</v>
      </c>
      <c r="L374" s="4">
        <v>2.5</v>
      </c>
      <c r="M374" s="2" t="s">
        <v>1746</v>
      </c>
      <c r="N374" s="4" t="s">
        <v>1746</v>
      </c>
      <c r="O374" s="6" t="s">
        <v>1746</v>
      </c>
    </row>
    <row r="375" spans="1:15" x14ac:dyDescent="0.25">
      <c r="A375" s="1">
        <v>374</v>
      </c>
      <c r="B375" s="1" t="s">
        <v>308</v>
      </c>
      <c r="C375" s="10">
        <v>44535</v>
      </c>
      <c r="D375" s="22">
        <v>0</v>
      </c>
      <c r="E375" s="17" t="s">
        <v>4006</v>
      </c>
      <c r="F375" s="15">
        <v>24</v>
      </c>
      <c r="G375" s="2">
        <v>2.99</v>
      </c>
      <c r="H375" s="3">
        <v>5.61</v>
      </c>
      <c r="I375" s="2">
        <v>2.21</v>
      </c>
      <c r="J375" s="4">
        <v>0.78000000000000025</v>
      </c>
      <c r="K375" s="22">
        <v>1</v>
      </c>
      <c r="L375" s="4">
        <v>0.78000000000000025</v>
      </c>
      <c r="M375" s="2" t="s">
        <v>1746</v>
      </c>
      <c r="N375" s="4" t="s">
        <v>1746</v>
      </c>
      <c r="O375" s="6" t="s">
        <v>1746</v>
      </c>
    </row>
    <row r="376" spans="1:15" x14ac:dyDescent="0.25">
      <c r="A376" s="1">
        <v>375</v>
      </c>
      <c r="B376" s="1" t="s">
        <v>320</v>
      </c>
      <c r="C376" s="10">
        <v>44535</v>
      </c>
      <c r="D376" s="22">
        <v>0</v>
      </c>
      <c r="E376" s="17" t="s">
        <v>4006</v>
      </c>
      <c r="F376" s="15">
        <v>24</v>
      </c>
      <c r="G376" s="2">
        <v>3</v>
      </c>
      <c r="H376" s="3">
        <v>16.079999999999998</v>
      </c>
      <c r="I376" s="2">
        <v>0.86</v>
      </c>
      <c r="J376" s="4">
        <v>2.14</v>
      </c>
      <c r="K376" s="22">
        <v>1</v>
      </c>
      <c r="L376" s="4">
        <v>2.14</v>
      </c>
      <c r="M376" s="2" t="s">
        <v>1746</v>
      </c>
      <c r="N376" s="4" t="s">
        <v>1746</v>
      </c>
      <c r="O376" s="6" t="s">
        <v>1746</v>
      </c>
    </row>
    <row r="377" spans="1:15" x14ac:dyDescent="0.25">
      <c r="A377" s="1">
        <v>376</v>
      </c>
      <c r="B377" s="1" t="s">
        <v>308</v>
      </c>
      <c r="C377" s="10">
        <v>44536</v>
      </c>
      <c r="D377" s="22">
        <v>0</v>
      </c>
      <c r="E377" s="17" t="s">
        <v>4006</v>
      </c>
      <c r="F377" s="15">
        <v>24</v>
      </c>
      <c r="G377" s="2">
        <v>3</v>
      </c>
      <c r="H377" s="3">
        <v>6.08</v>
      </c>
      <c r="I377" s="2">
        <v>2.21</v>
      </c>
      <c r="J377" s="4">
        <v>0.79</v>
      </c>
      <c r="K377" s="22">
        <v>1</v>
      </c>
      <c r="L377" s="4">
        <v>0.79</v>
      </c>
      <c r="M377" s="2" t="s">
        <v>1746</v>
      </c>
      <c r="N377" s="4" t="s">
        <v>1746</v>
      </c>
      <c r="O377" s="6" t="s">
        <v>1746</v>
      </c>
    </row>
    <row r="378" spans="1:15" x14ac:dyDescent="0.25">
      <c r="A378" s="1">
        <v>377</v>
      </c>
      <c r="B378" s="1" t="s">
        <v>320</v>
      </c>
      <c r="C378" s="10">
        <v>44536</v>
      </c>
      <c r="D378" s="22">
        <v>0</v>
      </c>
      <c r="E378" s="17" t="s">
        <v>4006</v>
      </c>
      <c r="F378" s="15">
        <v>24</v>
      </c>
      <c r="G378" s="2">
        <v>2.78</v>
      </c>
      <c r="H378" s="3">
        <v>14.41</v>
      </c>
      <c r="I378" s="2">
        <v>0.88</v>
      </c>
      <c r="J378" s="4">
        <v>1.9</v>
      </c>
      <c r="K378" s="22">
        <v>1</v>
      </c>
      <c r="L378" s="4">
        <v>1.9</v>
      </c>
      <c r="M378" s="2" t="s">
        <v>1746</v>
      </c>
      <c r="N378" s="4" t="s">
        <v>1746</v>
      </c>
      <c r="O378" s="6" t="s">
        <v>1746</v>
      </c>
    </row>
    <row r="379" spans="1:15" x14ac:dyDescent="0.25">
      <c r="A379" s="1">
        <v>378</v>
      </c>
      <c r="B379" s="1" t="s">
        <v>308</v>
      </c>
      <c r="C379" s="10">
        <v>44537</v>
      </c>
      <c r="D379" s="22">
        <v>0</v>
      </c>
      <c r="E379" s="17" t="s">
        <v>4006</v>
      </c>
      <c r="F379" s="15">
        <v>24</v>
      </c>
      <c r="G379" s="2">
        <v>3.15</v>
      </c>
      <c r="H379" s="3">
        <v>5.65</v>
      </c>
      <c r="I379" s="2">
        <v>2.1800000000000002</v>
      </c>
      <c r="J379" s="4">
        <v>0.96999999999999975</v>
      </c>
      <c r="K379" s="22">
        <v>1</v>
      </c>
      <c r="L379" s="4">
        <v>0.96999999999999975</v>
      </c>
      <c r="M379" s="2" t="s">
        <v>1746</v>
      </c>
      <c r="N379" s="4" t="s">
        <v>1746</v>
      </c>
      <c r="O379" s="6" t="s">
        <v>1746</v>
      </c>
    </row>
    <row r="380" spans="1:15" x14ac:dyDescent="0.25">
      <c r="A380" s="1">
        <v>379</v>
      </c>
      <c r="B380" s="1" t="s">
        <v>320</v>
      </c>
      <c r="C380" s="10">
        <v>44537</v>
      </c>
      <c r="D380" s="22">
        <v>0</v>
      </c>
      <c r="E380" s="17" t="s">
        <v>4006</v>
      </c>
      <c r="F380" s="15">
        <v>24</v>
      </c>
      <c r="G380" s="2">
        <v>2.77</v>
      </c>
      <c r="H380" s="3">
        <v>14.49</v>
      </c>
      <c r="I380" s="2">
        <v>0.86</v>
      </c>
      <c r="J380" s="4">
        <v>1.9100000000000001</v>
      </c>
      <c r="K380" s="22">
        <v>1</v>
      </c>
      <c r="L380" s="4">
        <v>1.9100000000000001</v>
      </c>
      <c r="M380" s="2" t="s">
        <v>1746</v>
      </c>
      <c r="N380" s="4" t="s">
        <v>1746</v>
      </c>
      <c r="O380" s="6" t="s">
        <v>1746</v>
      </c>
    </row>
    <row r="381" spans="1:15" x14ac:dyDescent="0.25">
      <c r="A381" s="1">
        <v>380</v>
      </c>
      <c r="B381" s="1" t="s">
        <v>308</v>
      </c>
      <c r="C381" s="10">
        <v>44538</v>
      </c>
      <c r="D381" s="22">
        <v>0</v>
      </c>
      <c r="E381" s="17" t="s">
        <v>4006</v>
      </c>
      <c r="F381" s="15">
        <v>24</v>
      </c>
      <c r="G381" s="2">
        <v>3.16</v>
      </c>
      <c r="H381" s="3">
        <v>5.59</v>
      </c>
      <c r="I381" s="2">
        <v>2.21</v>
      </c>
      <c r="J381" s="4">
        <v>0.95000000000000018</v>
      </c>
      <c r="K381" s="22">
        <v>1</v>
      </c>
      <c r="L381" s="4">
        <v>0.95000000000000018</v>
      </c>
      <c r="M381" s="2" t="s">
        <v>1746</v>
      </c>
      <c r="N381" s="4" t="s">
        <v>1746</v>
      </c>
      <c r="O381" s="6" t="s">
        <v>1746</v>
      </c>
    </row>
    <row r="382" spans="1:15" x14ac:dyDescent="0.25">
      <c r="A382" s="1">
        <v>381</v>
      </c>
      <c r="B382" s="1" t="s">
        <v>320</v>
      </c>
      <c r="C382" s="10">
        <v>44538</v>
      </c>
      <c r="D382" s="22">
        <v>0</v>
      </c>
      <c r="E382" s="17" t="s">
        <v>4006</v>
      </c>
      <c r="F382" s="15">
        <v>11.5</v>
      </c>
      <c r="G382" s="2">
        <v>2.16</v>
      </c>
      <c r="H382" s="3">
        <v>11.71</v>
      </c>
      <c r="I382" s="2">
        <v>0.39</v>
      </c>
      <c r="J382" s="4">
        <v>1.77</v>
      </c>
      <c r="K382" s="22">
        <v>1</v>
      </c>
      <c r="L382" s="4">
        <v>1.77</v>
      </c>
      <c r="M382" s="2" t="s">
        <v>1746</v>
      </c>
      <c r="N382" s="4" t="s">
        <v>1746</v>
      </c>
      <c r="O382" s="6" t="s">
        <v>1746</v>
      </c>
    </row>
    <row r="383" spans="1:15" x14ac:dyDescent="0.25">
      <c r="A383" s="1">
        <v>382</v>
      </c>
      <c r="B383" s="1" t="s">
        <v>318</v>
      </c>
      <c r="C383" s="10">
        <v>44538</v>
      </c>
      <c r="D383" s="22">
        <v>0</v>
      </c>
      <c r="E383" s="17" t="s">
        <v>4006</v>
      </c>
      <c r="F383" s="15">
        <v>12.5</v>
      </c>
      <c r="G383" s="2">
        <v>1.94</v>
      </c>
      <c r="H383" s="3">
        <v>4.16</v>
      </c>
      <c r="I383" s="2">
        <v>0.46</v>
      </c>
      <c r="J383" s="4">
        <v>1.48</v>
      </c>
      <c r="K383" s="22">
        <v>1</v>
      </c>
      <c r="L383" s="4">
        <v>1.48</v>
      </c>
      <c r="M383" s="2" t="s">
        <v>1746</v>
      </c>
      <c r="N383" s="4" t="s">
        <v>1746</v>
      </c>
      <c r="O383" s="6" t="s">
        <v>1746</v>
      </c>
    </row>
    <row r="384" spans="1:15" x14ac:dyDescent="0.25">
      <c r="A384" s="1">
        <v>383</v>
      </c>
      <c r="B384" s="1" t="s">
        <v>308</v>
      </c>
      <c r="C384" s="10">
        <v>44539</v>
      </c>
      <c r="D384" s="22">
        <v>0</v>
      </c>
      <c r="E384" s="17" t="s">
        <v>4006</v>
      </c>
      <c r="F384" s="15">
        <v>24</v>
      </c>
      <c r="G384" s="2">
        <v>3.32</v>
      </c>
      <c r="H384" s="3">
        <v>6.35</v>
      </c>
      <c r="I384" s="2">
        <v>2.21</v>
      </c>
      <c r="J384" s="4">
        <v>1.1099999999999999</v>
      </c>
      <c r="K384" s="22">
        <v>1</v>
      </c>
      <c r="L384" s="4">
        <v>1.1099999999999999</v>
      </c>
      <c r="M384" s="2" t="s">
        <v>1746</v>
      </c>
      <c r="N384" s="4" t="s">
        <v>1746</v>
      </c>
      <c r="O384" s="6" t="s">
        <v>1746</v>
      </c>
    </row>
    <row r="385" spans="1:15" x14ac:dyDescent="0.25">
      <c r="A385" s="1">
        <v>384</v>
      </c>
      <c r="B385" s="1" t="s">
        <v>320</v>
      </c>
      <c r="C385" s="10">
        <v>44539</v>
      </c>
      <c r="D385" s="22">
        <v>0</v>
      </c>
      <c r="E385" s="17" t="s">
        <v>4006</v>
      </c>
      <c r="F385" s="15">
        <v>24</v>
      </c>
      <c r="G385" s="2">
        <v>2.83</v>
      </c>
      <c r="H385" s="3">
        <v>14.51</v>
      </c>
      <c r="I385" s="2">
        <v>0.86</v>
      </c>
      <c r="J385" s="4">
        <v>1.9700000000000002</v>
      </c>
      <c r="K385" s="22">
        <v>1</v>
      </c>
      <c r="L385" s="4">
        <v>1.9700000000000002</v>
      </c>
      <c r="M385" s="2" t="s">
        <v>1746</v>
      </c>
      <c r="N385" s="4" t="s">
        <v>1746</v>
      </c>
      <c r="O385" s="6" t="s">
        <v>1746</v>
      </c>
    </row>
    <row r="386" spans="1:15" x14ac:dyDescent="0.25">
      <c r="A386" s="1">
        <v>385</v>
      </c>
      <c r="B386" s="1" t="s">
        <v>308</v>
      </c>
      <c r="C386" s="10">
        <v>44540</v>
      </c>
      <c r="D386" s="22">
        <v>0</v>
      </c>
      <c r="E386" s="17" t="s">
        <v>4006</v>
      </c>
      <c r="F386" s="15">
        <v>24</v>
      </c>
      <c r="G386" s="2">
        <v>3.2</v>
      </c>
      <c r="H386" s="3">
        <v>6.26</v>
      </c>
      <c r="I386" s="2">
        <v>2.21</v>
      </c>
      <c r="J386" s="4">
        <v>0.99000000000000021</v>
      </c>
      <c r="K386" s="22">
        <v>1</v>
      </c>
      <c r="L386" s="4">
        <v>0.99000000000000021</v>
      </c>
      <c r="M386" s="2" t="s">
        <v>1746</v>
      </c>
      <c r="N386" s="4" t="s">
        <v>1746</v>
      </c>
      <c r="O386" s="6" t="s">
        <v>1746</v>
      </c>
    </row>
    <row r="387" spans="1:15" x14ac:dyDescent="0.25">
      <c r="A387" s="1">
        <v>386</v>
      </c>
      <c r="B387" s="1" t="s">
        <v>320</v>
      </c>
      <c r="C387" s="10">
        <v>44540</v>
      </c>
      <c r="D387" s="22">
        <v>0</v>
      </c>
      <c r="E387" s="17" t="s">
        <v>4006</v>
      </c>
      <c r="F387" s="15">
        <v>24</v>
      </c>
      <c r="G387" s="2">
        <v>2.78</v>
      </c>
      <c r="H387" s="3">
        <v>14.13</v>
      </c>
      <c r="I387" s="2">
        <v>0.87</v>
      </c>
      <c r="J387" s="4">
        <v>1.9099999999999997</v>
      </c>
      <c r="K387" s="22">
        <v>1</v>
      </c>
      <c r="L387" s="4">
        <v>1.9099999999999997</v>
      </c>
      <c r="M387" s="2" t="s">
        <v>1746</v>
      </c>
      <c r="N387" s="4" t="s">
        <v>1746</v>
      </c>
      <c r="O387" s="6" t="s">
        <v>1746</v>
      </c>
    </row>
    <row r="388" spans="1:15" x14ac:dyDescent="0.25">
      <c r="A388" s="1">
        <v>387</v>
      </c>
      <c r="B388" s="1" t="s">
        <v>308</v>
      </c>
      <c r="C388" s="10">
        <v>44541</v>
      </c>
      <c r="D388" s="22">
        <v>0</v>
      </c>
      <c r="E388" s="17" t="s">
        <v>2775</v>
      </c>
      <c r="F388" s="15">
        <v>10.5</v>
      </c>
      <c r="G388" s="2">
        <v>1.6</v>
      </c>
      <c r="H388" s="3">
        <v>3.88</v>
      </c>
      <c r="I388" s="2">
        <v>0.92</v>
      </c>
      <c r="J388" s="4">
        <v>0.68</v>
      </c>
      <c r="K388" s="22">
        <v>1</v>
      </c>
      <c r="L388" s="4">
        <v>0.68</v>
      </c>
      <c r="M388" s="2" t="s">
        <v>1746</v>
      </c>
      <c r="N388" s="4" t="s">
        <v>1746</v>
      </c>
      <c r="O388" s="6" t="s">
        <v>4186</v>
      </c>
    </row>
    <row r="389" spans="1:15" x14ac:dyDescent="0.25">
      <c r="A389" s="1">
        <v>388</v>
      </c>
      <c r="B389" s="1" t="s">
        <v>313</v>
      </c>
      <c r="C389" s="10">
        <v>44541</v>
      </c>
      <c r="D389" s="22">
        <v>0</v>
      </c>
      <c r="E389" s="17" t="s">
        <v>4006</v>
      </c>
      <c r="F389" s="15">
        <v>13.5</v>
      </c>
      <c r="G389" s="2">
        <v>1.87</v>
      </c>
      <c r="H389" s="3">
        <v>2.0699999999999998</v>
      </c>
      <c r="I389" s="2">
        <v>1.31</v>
      </c>
      <c r="J389" s="4">
        <v>0.56000000000000005</v>
      </c>
      <c r="K389" s="22">
        <v>1</v>
      </c>
      <c r="L389" s="4">
        <v>0.56000000000000005</v>
      </c>
      <c r="M389" s="2" t="s">
        <v>1746</v>
      </c>
      <c r="N389" s="4" t="s">
        <v>1746</v>
      </c>
      <c r="O389" s="6" t="s">
        <v>4187</v>
      </c>
    </row>
    <row r="390" spans="1:15" x14ac:dyDescent="0.25">
      <c r="A390" s="1">
        <v>389</v>
      </c>
      <c r="B390" s="1" t="s">
        <v>320</v>
      </c>
      <c r="C390" s="10">
        <v>44541</v>
      </c>
      <c r="D390" s="22">
        <v>0</v>
      </c>
      <c r="E390" s="17" t="s">
        <v>4006</v>
      </c>
      <c r="F390" s="15">
        <v>13.73</v>
      </c>
      <c r="G390" s="2">
        <v>2.73</v>
      </c>
      <c r="H390" s="3">
        <v>13.73</v>
      </c>
      <c r="I390" s="2">
        <v>0.88</v>
      </c>
      <c r="J390" s="4">
        <v>1.85</v>
      </c>
      <c r="K390" s="22">
        <v>1</v>
      </c>
      <c r="L390" s="4">
        <v>1.85</v>
      </c>
      <c r="M390" s="2" t="s">
        <v>1746</v>
      </c>
      <c r="N390" s="4" t="s">
        <v>1746</v>
      </c>
      <c r="O390" s="6" t="s">
        <v>1746</v>
      </c>
    </row>
    <row r="391" spans="1:15" x14ac:dyDescent="0.25">
      <c r="A391" s="1">
        <v>390</v>
      </c>
      <c r="B391" s="1" t="s">
        <v>313</v>
      </c>
      <c r="C391" s="10">
        <v>44542</v>
      </c>
      <c r="D391" s="22">
        <v>0</v>
      </c>
      <c r="E391" s="17" t="s">
        <v>2767</v>
      </c>
      <c r="F391" s="15">
        <v>15</v>
      </c>
      <c r="G391" s="2">
        <v>3.41</v>
      </c>
      <c r="H391" s="3">
        <v>4.04</v>
      </c>
      <c r="I391" s="2">
        <v>1.45</v>
      </c>
      <c r="J391" s="4">
        <v>1.9600000000000002</v>
      </c>
      <c r="K391" s="22">
        <v>1</v>
      </c>
      <c r="L391" s="4">
        <v>1.9600000000000002</v>
      </c>
      <c r="M391" s="2" t="s">
        <v>1746</v>
      </c>
      <c r="N391" s="4" t="s">
        <v>1746</v>
      </c>
      <c r="O391" s="6" t="s">
        <v>1746</v>
      </c>
    </row>
    <row r="392" spans="1:15" x14ac:dyDescent="0.25">
      <c r="A392" s="1">
        <v>391</v>
      </c>
      <c r="B392" s="1" t="s">
        <v>320</v>
      </c>
      <c r="C392" s="10">
        <v>44542</v>
      </c>
      <c r="D392" s="22">
        <v>0</v>
      </c>
      <c r="E392" s="17" t="s">
        <v>4072</v>
      </c>
      <c r="F392" s="15">
        <v>11</v>
      </c>
      <c r="G392" s="2">
        <v>2.1</v>
      </c>
      <c r="H392" s="3">
        <v>9.99</v>
      </c>
      <c r="I392" s="2">
        <v>0.37</v>
      </c>
      <c r="J392" s="4">
        <v>1.73</v>
      </c>
      <c r="K392" s="22">
        <v>1</v>
      </c>
      <c r="L392" s="4">
        <v>1.73</v>
      </c>
      <c r="M392" s="2" t="s">
        <v>1746</v>
      </c>
      <c r="N392" s="4" t="s">
        <v>1746</v>
      </c>
      <c r="O392" s="6" t="s">
        <v>1746</v>
      </c>
    </row>
    <row r="393" spans="1:15" x14ac:dyDescent="0.25">
      <c r="A393" s="1">
        <v>392</v>
      </c>
      <c r="B393" s="1" t="s">
        <v>308</v>
      </c>
      <c r="C393" s="10">
        <v>44542</v>
      </c>
      <c r="D393" s="22">
        <v>0</v>
      </c>
      <c r="E393" s="17" t="s">
        <v>4080</v>
      </c>
      <c r="F393" s="15">
        <v>9</v>
      </c>
      <c r="G393" s="2">
        <v>1.27</v>
      </c>
      <c r="H393" s="3">
        <v>2.64</v>
      </c>
      <c r="I393" s="2">
        <v>0.87</v>
      </c>
      <c r="J393" s="4">
        <v>0.4</v>
      </c>
      <c r="K393" s="22">
        <v>1</v>
      </c>
      <c r="L393" s="4">
        <v>0.4</v>
      </c>
      <c r="M393" s="2" t="s">
        <v>1746</v>
      </c>
      <c r="N393" s="4" t="s">
        <v>1746</v>
      </c>
      <c r="O393" s="6" t="s">
        <v>1746</v>
      </c>
    </row>
    <row r="394" spans="1:15" x14ac:dyDescent="0.25">
      <c r="A394" s="1">
        <v>393</v>
      </c>
      <c r="B394" s="1" t="s">
        <v>318</v>
      </c>
      <c r="C394" s="10">
        <v>44542</v>
      </c>
      <c r="D394" s="22">
        <v>0</v>
      </c>
      <c r="E394" s="17" t="s">
        <v>4087</v>
      </c>
      <c r="F394" s="15">
        <v>13</v>
      </c>
      <c r="G394" s="2">
        <v>1.55</v>
      </c>
      <c r="H394" s="3">
        <v>2.97</v>
      </c>
      <c r="I394" s="2">
        <v>0.51</v>
      </c>
      <c r="J394" s="4">
        <v>1.04</v>
      </c>
      <c r="K394" s="22">
        <v>1</v>
      </c>
      <c r="L394" s="4">
        <v>1.04</v>
      </c>
      <c r="M394" s="2" t="s">
        <v>1746</v>
      </c>
      <c r="N394" s="4" t="s">
        <v>1746</v>
      </c>
      <c r="O394" s="6" t="s">
        <v>1746</v>
      </c>
    </row>
    <row r="395" spans="1:15" x14ac:dyDescent="0.25">
      <c r="A395" s="1">
        <v>394</v>
      </c>
      <c r="B395" s="1" t="s">
        <v>308</v>
      </c>
      <c r="C395" s="10">
        <v>44543</v>
      </c>
      <c r="D395" s="22">
        <v>0</v>
      </c>
      <c r="E395" s="17" t="s">
        <v>4006</v>
      </c>
      <c r="F395" s="15">
        <v>24</v>
      </c>
      <c r="G395" s="2">
        <v>3.17</v>
      </c>
      <c r="H395" s="3">
        <v>5.97</v>
      </c>
      <c r="I395" s="2">
        <v>2.31</v>
      </c>
      <c r="J395" s="4">
        <v>0.85999999999999988</v>
      </c>
      <c r="K395" s="22">
        <v>1</v>
      </c>
      <c r="L395" s="4">
        <v>0.85999999999999988</v>
      </c>
      <c r="M395" s="2" t="s">
        <v>1746</v>
      </c>
      <c r="N395" s="4" t="s">
        <v>1746</v>
      </c>
      <c r="O395" s="6" t="s">
        <v>1746</v>
      </c>
    </row>
    <row r="396" spans="1:15" x14ac:dyDescent="0.25">
      <c r="A396" s="1">
        <v>395</v>
      </c>
      <c r="B396" s="1" t="s">
        <v>318</v>
      </c>
      <c r="C396" s="10">
        <v>44543</v>
      </c>
      <c r="D396" s="22">
        <v>0</v>
      </c>
      <c r="E396" s="17" t="s">
        <v>4158</v>
      </c>
      <c r="F396" s="15">
        <v>8.5</v>
      </c>
      <c r="G396" s="2">
        <v>2.46</v>
      </c>
      <c r="H396" s="3">
        <v>4.24</v>
      </c>
      <c r="I396" s="2">
        <v>0.3</v>
      </c>
      <c r="J396" s="4">
        <v>2.16</v>
      </c>
      <c r="K396" s="22">
        <v>1</v>
      </c>
      <c r="L396" s="4">
        <v>2.16</v>
      </c>
      <c r="M396" s="2" t="s">
        <v>1746</v>
      </c>
      <c r="N396" s="4" t="s">
        <v>1746</v>
      </c>
      <c r="O396" s="6" t="s">
        <v>1746</v>
      </c>
    </row>
    <row r="397" spans="1:15" x14ac:dyDescent="0.25">
      <c r="A397" s="1">
        <v>396</v>
      </c>
      <c r="B397" s="1" t="s">
        <v>320</v>
      </c>
      <c r="C397" s="10">
        <v>44543</v>
      </c>
      <c r="D397" s="22">
        <v>0</v>
      </c>
      <c r="E397" s="17" t="s">
        <v>4005</v>
      </c>
      <c r="F397" s="15">
        <v>15.5</v>
      </c>
      <c r="G397" s="2">
        <v>2</v>
      </c>
      <c r="H397" s="3">
        <v>9.8800000000000008</v>
      </c>
      <c r="I397" s="2">
        <v>0.6</v>
      </c>
      <c r="J397" s="4">
        <v>1.4</v>
      </c>
      <c r="K397" s="22">
        <v>1</v>
      </c>
      <c r="L397" s="4">
        <v>1.4</v>
      </c>
      <c r="M397" s="2" t="s">
        <v>1746</v>
      </c>
      <c r="N397" s="4" t="s">
        <v>1746</v>
      </c>
      <c r="O397" s="6" t="s">
        <v>1746</v>
      </c>
    </row>
    <row r="398" spans="1:15" x14ac:dyDescent="0.25">
      <c r="A398" s="1">
        <v>397</v>
      </c>
      <c r="B398" s="1" t="s">
        <v>308</v>
      </c>
      <c r="C398" s="10">
        <v>44544</v>
      </c>
      <c r="D398" s="22">
        <v>0</v>
      </c>
      <c r="E398" s="17" t="s">
        <v>4006</v>
      </c>
      <c r="F398" s="15">
        <v>24</v>
      </c>
      <c r="G398" s="2">
        <v>2.99</v>
      </c>
      <c r="H398" s="3">
        <v>5.3</v>
      </c>
      <c r="I398" s="2">
        <v>2.19</v>
      </c>
      <c r="J398" s="4">
        <v>0.80000000000000027</v>
      </c>
      <c r="K398" s="22">
        <v>1</v>
      </c>
      <c r="L398" s="4">
        <v>0.80000000000000027</v>
      </c>
      <c r="M398" s="2" t="s">
        <v>1746</v>
      </c>
      <c r="N398" s="4" t="s">
        <v>1746</v>
      </c>
      <c r="O398" s="6" t="s">
        <v>1746</v>
      </c>
    </row>
    <row r="399" spans="1:15" x14ac:dyDescent="0.25">
      <c r="A399" s="1">
        <v>398</v>
      </c>
      <c r="B399" s="1" t="s">
        <v>320</v>
      </c>
      <c r="C399" s="10">
        <v>44544</v>
      </c>
      <c r="D399" s="22">
        <v>0</v>
      </c>
      <c r="E399" s="17" t="s">
        <v>4006</v>
      </c>
      <c r="F399" s="15">
        <v>24</v>
      </c>
      <c r="G399" s="2">
        <v>2.87</v>
      </c>
      <c r="H399" s="3">
        <v>14.52</v>
      </c>
      <c r="I399" s="2">
        <v>0.87</v>
      </c>
      <c r="J399" s="4">
        <v>2</v>
      </c>
      <c r="K399" s="22">
        <v>1</v>
      </c>
      <c r="L399" s="4">
        <v>2</v>
      </c>
      <c r="M399" s="2" t="s">
        <v>1746</v>
      </c>
      <c r="N399" s="4" t="s">
        <v>1746</v>
      </c>
      <c r="O399" s="6" t="s">
        <v>1746</v>
      </c>
    </row>
    <row r="400" spans="1:15" x14ac:dyDescent="0.25">
      <c r="A400" s="1">
        <v>399</v>
      </c>
      <c r="B400" s="1" t="s">
        <v>308</v>
      </c>
      <c r="C400" s="10">
        <v>44545</v>
      </c>
      <c r="D400" s="22">
        <v>0</v>
      </c>
      <c r="E400" s="17" t="s">
        <v>4006</v>
      </c>
      <c r="F400" s="15">
        <v>24</v>
      </c>
      <c r="G400" s="2">
        <v>3</v>
      </c>
      <c r="H400" s="3">
        <v>4.92</v>
      </c>
      <c r="I400" s="2">
        <v>2.1800000000000002</v>
      </c>
      <c r="J400" s="4">
        <v>0.81999999999999984</v>
      </c>
      <c r="K400" s="22">
        <v>1</v>
      </c>
      <c r="L400" s="4">
        <v>0.81999999999999984</v>
      </c>
      <c r="M400" s="2" t="s">
        <v>1746</v>
      </c>
      <c r="N400" s="4" t="s">
        <v>1746</v>
      </c>
      <c r="O400" s="6" t="s">
        <v>1746</v>
      </c>
    </row>
    <row r="401" spans="1:15" x14ac:dyDescent="0.25">
      <c r="A401" s="1">
        <v>400</v>
      </c>
      <c r="B401" s="1" t="s">
        <v>320</v>
      </c>
      <c r="C401" s="10">
        <v>44545</v>
      </c>
      <c r="D401" s="22">
        <v>0</v>
      </c>
      <c r="E401" s="17" t="s">
        <v>4006</v>
      </c>
      <c r="F401" s="15">
        <v>24</v>
      </c>
      <c r="G401" s="2">
        <v>2.67</v>
      </c>
      <c r="H401" s="3">
        <v>13.46</v>
      </c>
      <c r="I401" s="2">
        <v>0.83</v>
      </c>
      <c r="J401" s="4">
        <v>1.8399999999999999</v>
      </c>
      <c r="K401" s="22">
        <v>1</v>
      </c>
      <c r="L401" s="4">
        <v>1.8399999999999999</v>
      </c>
      <c r="M401" s="2" t="s">
        <v>1746</v>
      </c>
      <c r="N401" s="4" t="s">
        <v>1746</v>
      </c>
      <c r="O401" s="6" t="s">
        <v>1746</v>
      </c>
    </row>
    <row r="402" spans="1:15" x14ac:dyDescent="0.25">
      <c r="A402" s="1">
        <v>401</v>
      </c>
      <c r="B402" s="1" t="s">
        <v>308</v>
      </c>
      <c r="C402" s="10">
        <v>44546</v>
      </c>
      <c r="D402" s="22">
        <v>0</v>
      </c>
      <c r="E402" s="17" t="s">
        <v>4006</v>
      </c>
      <c r="F402" s="15">
        <v>24</v>
      </c>
      <c r="G402" s="2">
        <v>3.07</v>
      </c>
      <c r="H402" s="3">
        <v>5.13</v>
      </c>
      <c r="I402" s="2">
        <v>2.21</v>
      </c>
      <c r="J402" s="4">
        <v>0.85999999999999988</v>
      </c>
      <c r="K402" s="22">
        <v>1</v>
      </c>
      <c r="L402" s="4">
        <v>0.85999999999999988</v>
      </c>
      <c r="M402" s="2" t="s">
        <v>1746</v>
      </c>
      <c r="N402" s="4" t="s">
        <v>1746</v>
      </c>
      <c r="O402" s="6" t="s">
        <v>1746</v>
      </c>
    </row>
    <row r="403" spans="1:15" x14ac:dyDescent="0.25">
      <c r="A403" s="1">
        <v>402</v>
      </c>
      <c r="B403" s="1" t="s">
        <v>320</v>
      </c>
      <c r="C403" s="10">
        <v>44546</v>
      </c>
      <c r="D403" s="22">
        <v>0</v>
      </c>
      <c r="E403" s="17" t="s">
        <v>4006</v>
      </c>
      <c r="F403" s="15">
        <v>24</v>
      </c>
      <c r="G403" s="2">
        <v>2.76</v>
      </c>
      <c r="H403" s="3">
        <v>13.88</v>
      </c>
      <c r="I403" s="2">
        <v>0.81</v>
      </c>
      <c r="J403" s="4">
        <v>1.9499999999999997</v>
      </c>
      <c r="K403" s="22">
        <v>1</v>
      </c>
      <c r="L403" s="4">
        <v>1.9499999999999997</v>
      </c>
      <c r="M403" s="2" t="s">
        <v>1746</v>
      </c>
      <c r="N403" s="4" t="s">
        <v>1746</v>
      </c>
      <c r="O403" s="6" t="s">
        <v>1746</v>
      </c>
    </row>
    <row r="404" spans="1:15" x14ac:dyDescent="0.25">
      <c r="A404" s="1">
        <v>403</v>
      </c>
      <c r="B404" s="1" t="s">
        <v>308</v>
      </c>
      <c r="C404" s="10">
        <v>44547</v>
      </c>
      <c r="D404" s="22">
        <v>0</v>
      </c>
      <c r="E404" s="17" t="s">
        <v>4006</v>
      </c>
      <c r="F404" s="15">
        <v>24</v>
      </c>
      <c r="G404" s="2">
        <v>3.15</v>
      </c>
      <c r="H404" s="3">
        <v>5.36</v>
      </c>
      <c r="I404" s="2">
        <v>2.23</v>
      </c>
      <c r="J404" s="4">
        <v>0.91999999999999993</v>
      </c>
      <c r="K404" s="22">
        <v>1</v>
      </c>
      <c r="L404" s="4">
        <v>0.91999999999999993</v>
      </c>
      <c r="M404" s="2" t="s">
        <v>1746</v>
      </c>
      <c r="N404" s="4" t="s">
        <v>1746</v>
      </c>
      <c r="O404" s="6" t="s">
        <v>1746</v>
      </c>
    </row>
    <row r="405" spans="1:15" x14ac:dyDescent="0.25">
      <c r="A405" s="1">
        <v>404</v>
      </c>
      <c r="B405" s="1" t="s">
        <v>320</v>
      </c>
      <c r="C405" s="10">
        <v>44547</v>
      </c>
      <c r="D405" s="22">
        <v>0</v>
      </c>
      <c r="E405" s="17" t="s">
        <v>4006</v>
      </c>
      <c r="F405" s="15">
        <v>24</v>
      </c>
      <c r="G405" s="2">
        <v>2.66</v>
      </c>
      <c r="H405" s="3">
        <v>13.36</v>
      </c>
      <c r="I405" s="2">
        <v>0.87</v>
      </c>
      <c r="J405" s="4">
        <v>1.79</v>
      </c>
      <c r="K405" s="22">
        <v>1</v>
      </c>
      <c r="L405" s="4">
        <v>1.79</v>
      </c>
      <c r="M405" s="2" t="s">
        <v>1746</v>
      </c>
      <c r="N405" s="4" t="s">
        <v>1746</v>
      </c>
      <c r="O405" s="6" t="s">
        <v>1746</v>
      </c>
    </row>
    <row r="406" spans="1:15" x14ac:dyDescent="0.25">
      <c r="A406" s="1">
        <v>405</v>
      </c>
      <c r="B406" s="1" t="s">
        <v>308</v>
      </c>
      <c r="C406" s="10">
        <v>44548</v>
      </c>
      <c r="D406" s="22">
        <v>0</v>
      </c>
      <c r="E406" s="17" t="s">
        <v>4006</v>
      </c>
      <c r="F406" s="15">
        <v>24</v>
      </c>
      <c r="G406" s="2">
        <v>3.19</v>
      </c>
      <c r="H406" s="3">
        <v>6.37</v>
      </c>
      <c r="I406" s="2">
        <v>2.2400000000000002</v>
      </c>
      <c r="J406" s="4">
        <v>0.94999999999999973</v>
      </c>
      <c r="K406" s="22">
        <v>1</v>
      </c>
      <c r="L406" s="4">
        <v>0.94999999999999973</v>
      </c>
      <c r="M406" s="2" t="s">
        <v>1746</v>
      </c>
      <c r="N406" s="4" t="s">
        <v>1746</v>
      </c>
      <c r="O406" s="6" t="s">
        <v>1746</v>
      </c>
    </row>
    <row r="407" spans="1:15" x14ac:dyDescent="0.25">
      <c r="A407" s="1">
        <v>406</v>
      </c>
      <c r="B407" s="1" t="s">
        <v>320</v>
      </c>
      <c r="C407" s="10">
        <v>44548</v>
      </c>
      <c r="D407" s="22">
        <v>0</v>
      </c>
      <c r="E407" s="17" t="s">
        <v>4006</v>
      </c>
      <c r="F407" s="15">
        <v>24</v>
      </c>
      <c r="G407" s="2">
        <v>2.67</v>
      </c>
      <c r="H407" s="3">
        <v>13.3</v>
      </c>
      <c r="I407" s="2">
        <v>0.96</v>
      </c>
      <c r="J407" s="4">
        <v>1.71</v>
      </c>
      <c r="K407" s="22">
        <v>1</v>
      </c>
      <c r="L407" s="4">
        <v>1.71</v>
      </c>
      <c r="M407" s="2" t="s">
        <v>1746</v>
      </c>
      <c r="N407" s="4" t="s">
        <v>1746</v>
      </c>
      <c r="O407" s="6" t="s">
        <v>1746</v>
      </c>
    </row>
    <row r="408" spans="1:15" x14ac:dyDescent="0.25">
      <c r="A408" s="1">
        <v>407</v>
      </c>
      <c r="B408" s="1" t="s">
        <v>308</v>
      </c>
      <c r="C408" s="10">
        <v>44549</v>
      </c>
      <c r="D408" s="22">
        <v>0</v>
      </c>
      <c r="E408" s="17" t="s">
        <v>4006</v>
      </c>
      <c r="F408" s="15">
        <v>24</v>
      </c>
      <c r="G408" s="2">
        <v>3.13</v>
      </c>
      <c r="H408" s="3">
        <v>6.64</v>
      </c>
      <c r="I408" s="2">
        <v>2.21</v>
      </c>
      <c r="J408" s="4">
        <v>0.91999999999999993</v>
      </c>
      <c r="K408" s="22">
        <v>1</v>
      </c>
      <c r="L408" s="4">
        <v>0.91999999999999993</v>
      </c>
      <c r="M408" s="2" t="s">
        <v>1746</v>
      </c>
      <c r="N408" s="4" t="s">
        <v>1746</v>
      </c>
      <c r="O408" s="6" t="s">
        <v>1746</v>
      </c>
    </row>
    <row r="409" spans="1:15" x14ac:dyDescent="0.25">
      <c r="A409" s="1">
        <v>408</v>
      </c>
      <c r="B409" s="1" t="s">
        <v>320</v>
      </c>
      <c r="C409" s="10">
        <v>44549</v>
      </c>
      <c r="D409" s="22">
        <v>0</v>
      </c>
      <c r="E409" s="17" t="s">
        <v>4006</v>
      </c>
      <c r="F409" s="15">
        <v>24</v>
      </c>
      <c r="G409" s="2">
        <v>2.65</v>
      </c>
      <c r="H409" s="3">
        <v>13.12</v>
      </c>
      <c r="I409" s="2">
        <v>0.92</v>
      </c>
      <c r="J409" s="4">
        <v>1.73</v>
      </c>
      <c r="K409" s="22">
        <v>1</v>
      </c>
      <c r="L409" s="4">
        <v>1.73</v>
      </c>
      <c r="M409" s="2" t="s">
        <v>1746</v>
      </c>
      <c r="N409" s="4" t="s">
        <v>1746</v>
      </c>
      <c r="O409" s="6" t="s">
        <v>1746</v>
      </c>
    </row>
    <row r="410" spans="1:15" x14ac:dyDescent="0.25">
      <c r="A410" s="1">
        <v>409</v>
      </c>
      <c r="B410" s="1" t="s">
        <v>308</v>
      </c>
      <c r="C410" s="10">
        <v>44550</v>
      </c>
      <c r="D410" s="22">
        <v>0</v>
      </c>
      <c r="E410" s="17" t="s">
        <v>4006</v>
      </c>
      <c r="F410" s="15">
        <v>24</v>
      </c>
      <c r="G410" s="2">
        <v>3.12</v>
      </c>
      <c r="H410" s="3">
        <v>6.53</v>
      </c>
      <c r="I410" s="2">
        <v>2.2000000000000002</v>
      </c>
      <c r="J410" s="4">
        <v>0.91999999999999993</v>
      </c>
      <c r="K410" s="22">
        <v>1</v>
      </c>
      <c r="L410" s="4">
        <v>0.91999999999999993</v>
      </c>
      <c r="M410" s="2" t="s">
        <v>1746</v>
      </c>
      <c r="N410" s="4" t="s">
        <v>1746</v>
      </c>
      <c r="O410" s="6" t="s">
        <v>1746</v>
      </c>
    </row>
    <row r="411" spans="1:15" x14ac:dyDescent="0.25">
      <c r="A411" s="1">
        <v>410</v>
      </c>
      <c r="B411" s="1" t="s">
        <v>320</v>
      </c>
      <c r="C411" s="10">
        <v>44550</v>
      </c>
      <c r="D411" s="22">
        <v>0</v>
      </c>
      <c r="E411" s="17" t="s">
        <v>4006</v>
      </c>
      <c r="F411" s="15">
        <v>24</v>
      </c>
      <c r="G411" s="2">
        <v>2.61</v>
      </c>
      <c r="H411" s="3">
        <v>12.66</v>
      </c>
      <c r="I411" s="2">
        <v>0.84</v>
      </c>
      <c r="J411" s="4">
        <v>1.77</v>
      </c>
      <c r="K411" s="22">
        <v>1</v>
      </c>
      <c r="L411" s="4">
        <v>1.77</v>
      </c>
      <c r="M411" s="2" t="s">
        <v>1746</v>
      </c>
      <c r="N411" s="4" t="s">
        <v>1746</v>
      </c>
      <c r="O411" s="6" t="s">
        <v>1746</v>
      </c>
    </row>
    <row r="412" spans="1:15" x14ac:dyDescent="0.25">
      <c r="A412" s="1">
        <v>411</v>
      </c>
      <c r="B412" s="1" t="s">
        <v>308</v>
      </c>
      <c r="C412" s="10">
        <v>44551</v>
      </c>
      <c r="D412" s="22">
        <v>0</v>
      </c>
      <c r="E412" s="17" t="s">
        <v>4006</v>
      </c>
      <c r="F412" s="15">
        <v>24</v>
      </c>
      <c r="G412" s="2">
        <v>3.11</v>
      </c>
      <c r="H412" s="3">
        <v>6.62</v>
      </c>
      <c r="I412" s="2">
        <v>2.2200000000000002</v>
      </c>
      <c r="J412" s="4">
        <v>0.88999999999999968</v>
      </c>
      <c r="K412" s="22">
        <v>1</v>
      </c>
      <c r="L412" s="4">
        <v>0.88999999999999968</v>
      </c>
      <c r="M412" s="2" t="s">
        <v>1746</v>
      </c>
      <c r="N412" s="4" t="s">
        <v>1746</v>
      </c>
      <c r="O412" s="6" t="s">
        <v>1746</v>
      </c>
    </row>
    <row r="413" spans="1:15" x14ac:dyDescent="0.25">
      <c r="A413" s="1">
        <v>412</v>
      </c>
      <c r="B413" s="1" t="s">
        <v>320</v>
      </c>
      <c r="C413" s="10">
        <v>44551</v>
      </c>
      <c r="D413" s="22">
        <v>0</v>
      </c>
      <c r="E413" s="17" t="s">
        <v>4006</v>
      </c>
      <c r="F413" s="15">
        <v>24</v>
      </c>
      <c r="G413" s="2">
        <v>2.6</v>
      </c>
      <c r="H413" s="3">
        <v>12.68</v>
      </c>
      <c r="I413" s="2">
        <v>0.86</v>
      </c>
      <c r="J413" s="4">
        <v>1.7400000000000002</v>
      </c>
      <c r="K413" s="22">
        <v>1</v>
      </c>
      <c r="L413" s="4">
        <v>1.7400000000000002</v>
      </c>
      <c r="M413" s="2" t="s">
        <v>1746</v>
      </c>
      <c r="N413" s="4" t="s">
        <v>1746</v>
      </c>
      <c r="O413" s="6" t="s">
        <v>1746</v>
      </c>
    </row>
    <row r="414" spans="1:15" x14ac:dyDescent="0.25">
      <c r="A414" s="1">
        <v>413</v>
      </c>
      <c r="B414" s="1" t="s">
        <v>308</v>
      </c>
      <c r="C414" s="10">
        <v>44552</v>
      </c>
      <c r="D414" s="22">
        <v>0</v>
      </c>
      <c r="E414" s="17" t="s">
        <v>4006</v>
      </c>
      <c r="F414" s="15">
        <v>23</v>
      </c>
      <c r="G414" s="2">
        <v>3.12</v>
      </c>
      <c r="H414" s="3">
        <v>6.44</v>
      </c>
      <c r="I414" s="2">
        <v>2.13</v>
      </c>
      <c r="J414" s="4">
        <v>0.99000000000000021</v>
      </c>
      <c r="K414" s="22">
        <v>1</v>
      </c>
      <c r="L414" s="4">
        <v>0.99000000000000021</v>
      </c>
      <c r="M414" s="2" t="s">
        <v>1746</v>
      </c>
      <c r="N414" s="4" t="s">
        <v>1746</v>
      </c>
      <c r="O414" s="6" t="s">
        <v>4188</v>
      </c>
    </row>
    <row r="415" spans="1:15" x14ac:dyDescent="0.25">
      <c r="A415" s="1">
        <v>414</v>
      </c>
      <c r="B415" s="1" t="s">
        <v>320</v>
      </c>
      <c r="C415" s="10">
        <v>44552</v>
      </c>
      <c r="D415" s="22">
        <v>0</v>
      </c>
      <c r="E415" s="17" t="s">
        <v>4006</v>
      </c>
      <c r="F415" s="15">
        <v>23</v>
      </c>
      <c r="G415" s="2">
        <v>2.52</v>
      </c>
      <c r="H415" s="3">
        <v>12.27</v>
      </c>
      <c r="I415" s="2">
        <v>0.83</v>
      </c>
      <c r="J415" s="4">
        <v>1.69</v>
      </c>
      <c r="K415" s="22">
        <v>1</v>
      </c>
      <c r="L415" s="4">
        <v>1.69</v>
      </c>
      <c r="M415" s="2" t="s">
        <v>1746</v>
      </c>
      <c r="N415" s="4" t="s">
        <v>1746</v>
      </c>
      <c r="O415" s="6" t="s">
        <v>1746</v>
      </c>
    </row>
    <row r="416" spans="1:15" x14ac:dyDescent="0.25">
      <c r="A416" s="1">
        <v>415</v>
      </c>
      <c r="B416" s="1" t="s">
        <v>308</v>
      </c>
      <c r="C416" s="10">
        <v>44553</v>
      </c>
      <c r="D416" s="22">
        <v>0</v>
      </c>
      <c r="E416" s="17" t="s">
        <v>4006</v>
      </c>
      <c r="F416" s="15">
        <v>24</v>
      </c>
      <c r="G416" s="2">
        <v>3.12</v>
      </c>
      <c r="H416" s="3">
        <v>5.78</v>
      </c>
      <c r="I416" s="2">
        <v>2.23</v>
      </c>
      <c r="J416" s="4">
        <v>0.89000000000000012</v>
      </c>
      <c r="K416" s="22">
        <v>1</v>
      </c>
      <c r="L416" s="4">
        <v>0.89000000000000012</v>
      </c>
      <c r="M416" s="2" t="s">
        <v>1746</v>
      </c>
      <c r="N416" s="4" t="s">
        <v>1746</v>
      </c>
      <c r="O416" s="6" t="s">
        <v>1746</v>
      </c>
    </row>
    <row r="417" spans="1:15" x14ac:dyDescent="0.25">
      <c r="A417" s="1">
        <v>416</v>
      </c>
      <c r="B417" s="1" t="s">
        <v>320</v>
      </c>
      <c r="C417" s="10">
        <v>44553</v>
      </c>
      <c r="D417" s="22">
        <v>0</v>
      </c>
      <c r="E417" s="17" t="s">
        <v>4006</v>
      </c>
      <c r="F417" s="15">
        <v>24</v>
      </c>
      <c r="G417" s="2">
        <v>2.58</v>
      </c>
      <c r="H417" s="3">
        <v>12.96</v>
      </c>
      <c r="I417" s="2">
        <v>0.87</v>
      </c>
      <c r="J417" s="4">
        <v>1.71</v>
      </c>
      <c r="K417" s="22">
        <v>1</v>
      </c>
      <c r="L417" s="4">
        <v>1.71</v>
      </c>
      <c r="M417" s="2" t="s">
        <v>1746</v>
      </c>
      <c r="N417" s="4" t="s">
        <v>1746</v>
      </c>
      <c r="O417" s="6" t="s">
        <v>1746</v>
      </c>
    </row>
    <row r="418" spans="1:15" x14ac:dyDescent="0.25">
      <c r="A418" s="1">
        <v>417</v>
      </c>
      <c r="B418" s="1" t="s">
        <v>308</v>
      </c>
      <c r="C418" s="10">
        <v>44554</v>
      </c>
      <c r="D418" s="22">
        <v>0</v>
      </c>
      <c r="E418" s="17" t="s">
        <v>4006</v>
      </c>
      <c r="F418" s="15">
        <v>24</v>
      </c>
      <c r="G418" s="2">
        <v>3.12</v>
      </c>
      <c r="H418" s="3">
        <v>5.49</v>
      </c>
      <c r="I418" s="2">
        <v>2.23</v>
      </c>
      <c r="J418" s="4">
        <v>0.89000000000000012</v>
      </c>
      <c r="K418" s="22">
        <v>1</v>
      </c>
      <c r="L418" s="4">
        <v>0.89000000000000012</v>
      </c>
      <c r="M418" s="2" t="s">
        <v>1746</v>
      </c>
      <c r="N418" s="4" t="s">
        <v>1746</v>
      </c>
      <c r="O418" s="6" t="s">
        <v>1746</v>
      </c>
    </row>
    <row r="419" spans="1:15" x14ac:dyDescent="0.25">
      <c r="A419" s="1">
        <v>418</v>
      </c>
      <c r="B419" s="1" t="s">
        <v>320</v>
      </c>
      <c r="C419" s="10">
        <v>44554</v>
      </c>
      <c r="D419" s="22">
        <v>0</v>
      </c>
      <c r="E419" s="17" t="s">
        <v>4006</v>
      </c>
      <c r="F419" s="15">
        <v>24</v>
      </c>
      <c r="G419" s="2">
        <v>2.56</v>
      </c>
      <c r="H419" s="3">
        <v>12.72</v>
      </c>
      <c r="I419" s="2">
        <v>0.87</v>
      </c>
      <c r="J419" s="4">
        <v>1.69</v>
      </c>
      <c r="K419" s="22">
        <v>1</v>
      </c>
      <c r="L419" s="4">
        <v>1.69</v>
      </c>
      <c r="M419" s="2" t="s">
        <v>1746</v>
      </c>
      <c r="N419" s="4" t="s">
        <v>1746</v>
      </c>
      <c r="O419" s="6" t="s">
        <v>1746</v>
      </c>
    </row>
    <row r="420" spans="1:15" x14ac:dyDescent="0.25">
      <c r="A420" s="1">
        <v>419</v>
      </c>
      <c r="B420" s="1" t="s">
        <v>308</v>
      </c>
      <c r="C420" s="10">
        <v>44555</v>
      </c>
      <c r="D420" s="22">
        <v>0</v>
      </c>
      <c r="E420" s="17" t="s">
        <v>4006</v>
      </c>
      <c r="F420" s="15">
        <v>24</v>
      </c>
      <c r="G420" s="2">
        <v>3.14</v>
      </c>
      <c r="H420" s="3">
        <v>5.8</v>
      </c>
      <c r="I420" s="2">
        <v>2.2400000000000002</v>
      </c>
      <c r="J420" s="4">
        <v>0.89999999999999991</v>
      </c>
      <c r="K420" s="22">
        <v>1</v>
      </c>
      <c r="L420" s="4">
        <v>0.89999999999999991</v>
      </c>
      <c r="M420" s="2" t="s">
        <v>1746</v>
      </c>
      <c r="N420" s="4" t="s">
        <v>1746</v>
      </c>
      <c r="O420" s="6" t="s">
        <v>1746</v>
      </c>
    </row>
    <row r="421" spans="1:15" x14ac:dyDescent="0.25">
      <c r="A421" s="1">
        <v>420</v>
      </c>
      <c r="B421" s="1" t="s">
        <v>320</v>
      </c>
      <c r="C421" s="10">
        <v>44555</v>
      </c>
      <c r="D421" s="22">
        <v>0</v>
      </c>
      <c r="E421" s="17" t="s">
        <v>4006</v>
      </c>
      <c r="F421" s="15">
        <v>24</v>
      </c>
      <c r="G421" s="2">
        <v>2.5299999999999998</v>
      </c>
      <c r="H421" s="3">
        <v>12.4</v>
      </c>
      <c r="I421" s="2">
        <v>0.85</v>
      </c>
      <c r="J421" s="4">
        <v>1.6799999999999997</v>
      </c>
      <c r="K421" s="22">
        <v>1</v>
      </c>
      <c r="L421" s="4">
        <v>1.6799999999999997</v>
      </c>
      <c r="M421" s="2" t="s">
        <v>1746</v>
      </c>
      <c r="N421" s="4" t="s">
        <v>1746</v>
      </c>
      <c r="O421" s="6" t="s">
        <v>1746</v>
      </c>
    </row>
    <row r="422" spans="1:15" x14ac:dyDescent="0.25">
      <c r="A422" s="1">
        <v>421</v>
      </c>
      <c r="B422" s="1" t="s">
        <v>308</v>
      </c>
      <c r="C422" s="10">
        <v>44556</v>
      </c>
      <c r="D422" s="22">
        <v>0</v>
      </c>
      <c r="E422" s="17" t="s">
        <v>4006</v>
      </c>
      <c r="F422" s="15">
        <v>24</v>
      </c>
      <c r="G422" s="2">
        <v>3.15</v>
      </c>
      <c r="H422" s="3">
        <v>5.74</v>
      </c>
      <c r="I422" s="2">
        <v>2.2400000000000002</v>
      </c>
      <c r="J422" s="4">
        <v>0.9099999999999997</v>
      </c>
      <c r="K422" s="22">
        <v>1</v>
      </c>
      <c r="L422" s="4">
        <v>0.9099999999999997</v>
      </c>
      <c r="M422" s="2" t="s">
        <v>1746</v>
      </c>
      <c r="N422" s="4" t="s">
        <v>1746</v>
      </c>
      <c r="O422" s="6" t="s">
        <v>1746</v>
      </c>
    </row>
    <row r="423" spans="1:15" x14ac:dyDescent="0.25">
      <c r="A423" s="1">
        <v>422</v>
      </c>
      <c r="B423" s="1" t="s">
        <v>320</v>
      </c>
      <c r="C423" s="10">
        <v>44556</v>
      </c>
      <c r="D423" s="22">
        <v>0</v>
      </c>
      <c r="E423" s="17" t="s">
        <v>4006</v>
      </c>
      <c r="F423" s="15">
        <v>24</v>
      </c>
      <c r="G423" s="2">
        <v>2.6</v>
      </c>
      <c r="H423" s="3">
        <v>12.73</v>
      </c>
      <c r="I423" s="2">
        <v>0.86</v>
      </c>
      <c r="J423" s="4">
        <v>1.7400000000000002</v>
      </c>
      <c r="K423" s="22">
        <v>1</v>
      </c>
      <c r="L423" s="4">
        <v>1.7400000000000002</v>
      </c>
      <c r="M423" s="2" t="s">
        <v>1746</v>
      </c>
      <c r="N423" s="4" t="s">
        <v>1746</v>
      </c>
      <c r="O423" s="6" t="s">
        <v>1746</v>
      </c>
    </row>
    <row r="424" spans="1:15" x14ac:dyDescent="0.25">
      <c r="A424" s="1">
        <v>423</v>
      </c>
      <c r="B424" s="1" t="s">
        <v>308</v>
      </c>
      <c r="C424" s="10">
        <v>44557</v>
      </c>
      <c r="D424" s="22">
        <v>0</v>
      </c>
      <c r="E424" s="17" t="s">
        <v>4006</v>
      </c>
      <c r="F424" s="15">
        <v>24</v>
      </c>
      <c r="G424" s="2">
        <v>3.13</v>
      </c>
      <c r="H424" s="3">
        <v>5.84</v>
      </c>
      <c r="I424" s="2">
        <v>2.23</v>
      </c>
      <c r="J424" s="4">
        <v>0.89999999999999991</v>
      </c>
      <c r="K424" s="22">
        <v>1</v>
      </c>
      <c r="L424" s="4">
        <v>0.89999999999999991</v>
      </c>
      <c r="M424" s="2" t="s">
        <v>1746</v>
      </c>
      <c r="N424" s="4" t="s">
        <v>1746</v>
      </c>
      <c r="O424" s="6" t="s">
        <v>1746</v>
      </c>
    </row>
    <row r="425" spans="1:15" x14ac:dyDescent="0.25">
      <c r="A425" s="1">
        <v>424</v>
      </c>
      <c r="B425" s="1" t="s">
        <v>320</v>
      </c>
      <c r="C425" s="10">
        <v>44557</v>
      </c>
      <c r="D425" s="22">
        <v>0</v>
      </c>
      <c r="E425" s="17" t="s">
        <v>4006</v>
      </c>
      <c r="F425" s="15">
        <v>24</v>
      </c>
      <c r="G425" s="2">
        <v>2.6</v>
      </c>
      <c r="H425" s="3">
        <v>12.68</v>
      </c>
      <c r="I425" s="2">
        <v>0.87</v>
      </c>
      <c r="J425" s="4">
        <v>1.73</v>
      </c>
      <c r="K425" s="22">
        <v>1</v>
      </c>
      <c r="L425" s="4">
        <v>1.73</v>
      </c>
      <c r="M425" s="2" t="s">
        <v>1746</v>
      </c>
      <c r="N425" s="4" t="s">
        <v>1746</v>
      </c>
      <c r="O425" s="6" t="s">
        <v>1746</v>
      </c>
    </row>
    <row r="426" spans="1:15" x14ac:dyDescent="0.25">
      <c r="A426" s="1">
        <v>425</v>
      </c>
      <c r="B426" s="1" t="s">
        <v>308</v>
      </c>
      <c r="C426" s="10">
        <v>44558</v>
      </c>
      <c r="D426" s="22">
        <v>0</v>
      </c>
      <c r="E426" s="17" t="s">
        <v>4006</v>
      </c>
      <c r="F426" s="15">
        <v>24</v>
      </c>
      <c r="G426" s="2">
        <v>3.13</v>
      </c>
      <c r="H426" s="3">
        <v>5.83</v>
      </c>
      <c r="I426" s="2">
        <v>2.2200000000000002</v>
      </c>
      <c r="J426" s="4">
        <v>0.9099999999999997</v>
      </c>
      <c r="K426" s="22">
        <v>1</v>
      </c>
      <c r="L426" s="4">
        <v>0.9099999999999997</v>
      </c>
      <c r="M426" s="2" t="s">
        <v>1746</v>
      </c>
      <c r="N426" s="4" t="s">
        <v>1746</v>
      </c>
      <c r="O426" s="6" t="s">
        <v>1746</v>
      </c>
    </row>
    <row r="427" spans="1:15" x14ac:dyDescent="0.25">
      <c r="A427" s="1">
        <v>426</v>
      </c>
      <c r="B427" s="1" t="s">
        <v>320</v>
      </c>
      <c r="C427" s="10">
        <v>44558</v>
      </c>
      <c r="D427" s="22">
        <v>0</v>
      </c>
      <c r="E427" s="17" t="s">
        <v>4006</v>
      </c>
      <c r="F427" s="15">
        <v>24</v>
      </c>
      <c r="G427" s="2">
        <v>2.59</v>
      </c>
      <c r="H427" s="3">
        <v>12.48</v>
      </c>
      <c r="I427" s="2">
        <v>0.87</v>
      </c>
      <c r="J427" s="4">
        <v>1.7199999999999998</v>
      </c>
      <c r="K427" s="22">
        <v>1</v>
      </c>
      <c r="L427" s="4">
        <v>1.7199999999999998</v>
      </c>
      <c r="M427" s="2" t="s">
        <v>1746</v>
      </c>
      <c r="N427" s="4" t="s">
        <v>1746</v>
      </c>
      <c r="O427" s="6" t="s">
        <v>1746</v>
      </c>
    </row>
    <row r="428" spans="1:15" x14ac:dyDescent="0.25">
      <c r="A428" s="1">
        <v>427</v>
      </c>
      <c r="B428" s="1" t="s">
        <v>308</v>
      </c>
      <c r="C428" s="10">
        <v>44559</v>
      </c>
      <c r="D428" s="22">
        <v>0</v>
      </c>
      <c r="E428" s="17" t="s">
        <v>4006</v>
      </c>
      <c r="F428" s="15">
        <v>24</v>
      </c>
      <c r="G428" s="2">
        <v>3.12</v>
      </c>
      <c r="H428" s="3">
        <v>5.79</v>
      </c>
      <c r="I428" s="2">
        <v>2.23</v>
      </c>
      <c r="J428" s="4">
        <v>0.89000000000000012</v>
      </c>
      <c r="K428" s="22">
        <v>1</v>
      </c>
      <c r="L428" s="4">
        <v>0.89000000000000012</v>
      </c>
      <c r="M428" s="2" t="s">
        <v>1746</v>
      </c>
      <c r="N428" s="4" t="s">
        <v>1746</v>
      </c>
      <c r="O428" s="6" t="s">
        <v>1746</v>
      </c>
    </row>
    <row r="429" spans="1:15" x14ac:dyDescent="0.25">
      <c r="A429" s="1">
        <v>428</v>
      </c>
      <c r="B429" s="1" t="s">
        <v>320</v>
      </c>
      <c r="C429" s="10">
        <v>44559</v>
      </c>
      <c r="D429" s="22">
        <v>0</v>
      </c>
      <c r="E429" s="17" t="s">
        <v>4006</v>
      </c>
      <c r="F429" s="15">
        <v>24</v>
      </c>
      <c r="G429" s="2">
        <v>2.57</v>
      </c>
      <c r="H429" s="3">
        <v>12.37</v>
      </c>
      <c r="I429" s="2">
        <v>0.87</v>
      </c>
      <c r="J429" s="4">
        <v>1.6999999999999997</v>
      </c>
      <c r="K429" s="22">
        <v>1</v>
      </c>
      <c r="L429" s="4">
        <v>1.6999999999999997</v>
      </c>
      <c r="M429" s="2" t="s">
        <v>1746</v>
      </c>
      <c r="N429" s="4" t="s">
        <v>1746</v>
      </c>
      <c r="O429" s="6" t="s">
        <v>1746</v>
      </c>
    </row>
    <row r="430" spans="1:15" x14ac:dyDescent="0.25">
      <c r="A430" s="1">
        <v>429</v>
      </c>
      <c r="B430" s="1" t="s">
        <v>308</v>
      </c>
      <c r="C430" s="10">
        <v>44560</v>
      </c>
      <c r="D430" s="22">
        <v>0</v>
      </c>
      <c r="E430" s="17" t="s">
        <v>4006</v>
      </c>
      <c r="F430" s="15">
        <v>24</v>
      </c>
      <c r="G430" s="2">
        <v>3.11</v>
      </c>
      <c r="H430" s="3">
        <v>5.86</v>
      </c>
      <c r="I430" s="2">
        <v>2.2200000000000002</v>
      </c>
      <c r="J430" s="4">
        <v>0.88999999999999968</v>
      </c>
      <c r="K430" s="22">
        <v>1</v>
      </c>
      <c r="L430" s="4">
        <v>0.88999999999999968</v>
      </c>
      <c r="M430" s="2" t="s">
        <v>1746</v>
      </c>
      <c r="N430" s="4" t="s">
        <v>1746</v>
      </c>
      <c r="O430" s="6" t="s">
        <v>1746</v>
      </c>
    </row>
    <row r="431" spans="1:15" x14ac:dyDescent="0.25">
      <c r="A431" s="1">
        <v>430</v>
      </c>
      <c r="B431" s="1" t="s">
        <v>320</v>
      </c>
      <c r="C431" s="10">
        <v>44560</v>
      </c>
      <c r="D431" s="22">
        <v>0</v>
      </c>
      <c r="E431" s="17" t="s">
        <v>4006</v>
      </c>
      <c r="F431" s="15">
        <v>24</v>
      </c>
      <c r="G431" s="2">
        <v>2.63</v>
      </c>
      <c r="H431" s="3">
        <v>12.53</v>
      </c>
      <c r="I431" s="2">
        <v>0.87</v>
      </c>
      <c r="J431" s="4">
        <v>1.7599999999999998</v>
      </c>
      <c r="K431" s="22">
        <v>1</v>
      </c>
      <c r="L431" s="4">
        <v>1.7599999999999998</v>
      </c>
      <c r="M431" s="2" t="s">
        <v>1746</v>
      </c>
      <c r="N431" s="4" t="s">
        <v>1746</v>
      </c>
      <c r="O431" s="6" t="s">
        <v>1746</v>
      </c>
    </row>
    <row r="432" spans="1:15" x14ac:dyDescent="0.25">
      <c r="A432" s="1">
        <v>431</v>
      </c>
      <c r="B432" s="1" t="s">
        <v>308</v>
      </c>
      <c r="C432" s="10">
        <v>44561</v>
      </c>
      <c r="D432" s="22">
        <v>0</v>
      </c>
      <c r="E432" s="17" t="s">
        <v>4006</v>
      </c>
      <c r="F432" s="15">
        <v>24</v>
      </c>
      <c r="G432" s="2">
        <v>3.13</v>
      </c>
      <c r="H432" s="3">
        <v>5.76</v>
      </c>
      <c r="I432" s="2">
        <v>2.23</v>
      </c>
      <c r="J432" s="4">
        <v>0.89999999999999991</v>
      </c>
      <c r="K432" s="22">
        <v>1</v>
      </c>
      <c r="L432" s="4">
        <v>0.89999999999999991</v>
      </c>
      <c r="M432" s="2" t="s">
        <v>1746</v>
      </c>
      <c r="N432" s="4" t="s">
        <v>1746</v>
      </c>
      <c r="O432" s="6" t="s">
        <v>1746</v>
      </c>
    </row>
    <row r="433" spans="1:15" x14ac:dyDescent="0.25">
      <c r="A433" s="1">
        <v>432</v>
      </c>
      <c r="B433" s="1" t="s">
        <v>320</v>
      </c>
      <c r="C433" s="10">
        <v>44561</v>
      </c>
      <c r="D433" s="22">
        <v>0</v>
      </c>
      <c r="E433" s="17" t="s">
        <v>4006</v>
      </c>
      <c r="F433" s="15">
        <v>24</v>
      </c>
      <c r="G433" s="2">
        <v>2.59</v>
      </c>
      <c r="H433" s="3">
        <v>12.6</v>
      </c>
      <c r="I433" s="2">
        <v>0.86</v>
      </c>
      <c r="J433" s="4">
        <v>1.73</v>
      </c>
      <c r="K433" s="22">
        <v>1</v>
      </c>
      <c r="L433" s="4">
        <v>1.73</v>
      </c>
      <c r="M433" s="2" t="s">
        <v>1746</v>
      </c>
      <c r="N433" s="4" t="s">
        <v>1746</v>
      </c>
      <c r="O433" s="6" t="s">
        <v>1746</v>
      </c>
    </row>
    <row r="434" spans="1:15" x14ac:dyDescent="0.25">
      <c r="A434" s="1">
        <v>433</v>
      </c>
      <c r="B434" s="1" t="s">
        <v>308</v>
      </c>
      <c r="C434" s="21">
        <v>44562</v>
      </c>
      <c r="D434" s="22">
        <v>0</v>
      </c>
      <c r="E434" s="17" t="s">
        <v>2715</v>
      </c>
      <c r="F434" s="15">
        <v>24</v>
      </c>
      <c r="G434" s="2">
        <v>3.08</v>
      </c>
      <c r="H434" s="3">
        <v>5.64</v>
      </c>
      <c r="I434" s="2">
        <v>2.23</v>
      </c>
      <c r="J434" s="4">
        <f t="shared" ref="J434:J497" si="0">G434-I434</f>
        <v>0.85000000000000009</v>
      </c>
      <c r="K434" s="1">
        <v>1</v>
      </c>
      <c r="L434" s="4">
        <f>(G434-I434-D434)*K434</f>
        <v>0.85000000000000009</v>
      </c>
      <c r="M434" s="1">
        <v>1</v>
      </c>
      <c r="N434" s="4">
        <v>0.85</v>
      </c>
      <c r="O434" s="1" t="s">
        <v>1746</v>
      </c>
    </row>
    <row r="435" spans="1:15" x14ac:dyDescent="0.25">
      <c r="A435" s="1">
        <v>434</v>
      </c>
      <c r="B435" s="1" t="s">
        <v>320</v>
      </c>
      <c r="C435" s="21">
        <v>44562</v>
      </c>
      <c r="D435" s="22">
        <v>0</v>
      </c>
      <c r="E435" s="17" t="s">
        <v>2715</v>
      </c>
      <c r="F435" s="15">
        <v>24</v>
      </c>
      <c r="G435" s="2">
        <v>2.4900000000000002</v>
      </c>
      <c r="H435" s="3">
        <v>12.21</v>
      </c>
      <c r="I435" s="2">
        <v>0.87</v>
      </c>
      <c r="J435" s="4">
        <f t="shared" si="0"/>
        <v>1.62</v>
      </c>
      <c r="K435" s="1">
        <v>1</v>
      </c>
      <c r="L435" s="4">
        <f t="shared" ref="L435:L498" si="1">(G435-I435-D435)*K435</f>
        <v>1.62</v>
      </c>
      <c r="M435" s="1">
        <v>1</v>
      </c>
      <c r="N435" s="4">
        <v>1.62</v>
      </c>
      <c r="O435" s="1" t="s">
        <v>1746</v>
      </c>
    </row>
    <row r="436" spans="1:15" x14ac:dyDescent="0.25">
      <c r="A436" s="1">
        <v>435</v>
      </c>
      <c r="B436" s="1" t="s">
        <v>308</v>
      </c>
      <c r="C436" s="21">
        <v>44563</v>
      </c>
      <c r="D436" s="22">
        <v>0</v>
      </c>
      <c r="E436" s="17" t="s">
        <v>2715</v>
      </c>
      <c r="F436" s="15">
        <v>24</v>
      </c>
      <c r="G436" s="2">
        <v>3.01</v>
      </c>
      <c r="H436" s="3">
        <v>5.32</v>
      </c>
      <c r="I436" s="2">
        <v>2.23</v>
      </c>
      <c r="J436" s="4">
        <f t="shared" si="0"/>
        <v>0.7799999999999998</v>
      </c>
      <c r="K436" s="1">
        <v>1</v>
      </c>
      <c r="L436" s="4">
        <f t="shared" si="1"/>
        <v>0.7799999999999998</v>
      </c>
      <c r="M436" s="1">
        <v>1</v>
      </c>
      <c r="N436" s="4">
        <v>0.78</v>
      </c>
      <c r="O436" s="1" t="s">
        <v>1746</v>
      </c>
    </row>
    <row r="437" spans="1:15" x14ac:dyDescent="0.25">
      <c r="A437" s="1">
        <v>436</v>
      </c>
      <c r="B437" s="1" t="s">
        <v>320</v>
      </c>
      <c r="C437" s="21">
        <v>44563</v>
      </c>
      <c r="D437" s="22">
        <v>0</v>
      </c>
      <c r="E437" s="17" t="s">
        <v>2715</v>
      </c>
      <c r="F437" s="15">
        <v>24</v>
      </c>
      <c r="G437" s="2">
        <v>2.57</v>
      </c>
      <c r="H437" s="3">
        <v>12.75</v>
      </c>
      <c r="I437" s="2">
        <v>0.86</v>
      </c>
      <c r="J437" s="4">
        <f t="shared" si="0"/>
        <v>1.71</v>
      </c>
      <c r="K437" s="1">
        <v>1</v>
      </c>
      <c r="L437" s="4">
        <f t="shared" si="1"/>
        <v>1.71</v>
      </c>
      <c r="M437" s="1">
        <v>1</v>
      </c>
      <c r="N437" s="4">
        <v>1.71</v>
      </c>
      <c r="O437" s="1" t="s">
        <v>1746</v>
      </c>
    </row>
    <row r="438" spans="1:15" x14ac:dyDescent="0.25">
      <c r="A438" s="1">
        <v>437</v>
      </c>
      <c r="B438" s="1" t="s">
        <v>308</v>
      </c>
      <c r="C438" s="21">
        <v>44564</v>
      </c>
      <c r="D438" s="22">
        <v>0</v>
      </c>
      <c r="E438" s="17" t="s">
        <v>2767</v>
      </c>
      <c r="F438" s="15">
        <v>15</v>
      </c>
      <c r="G438" s="2">
        <v>1.99</v>
      </c>
      <c r="H438" s="3">
        <v>3.67</v>
      </c>
      <c r="I438" s="2">
        <v>1.39</v>
      </c>
      <c r="J438" s="4">
        <f t="shared" si="0"/>
        <v>0.60000000000000009</v>
      </c>
      <c r="K438" s="1">
        <v>1</v>
      </c>
      <c r="L438" s="4">
        <f t="shared" si="1"/>
        <v>0.60000000000000009</v>
      </c>
      <c r="M438" s="1">
        <v>1</v>
      </c>
      <c r="N438" s="4">
        <v>0.6</v>
      </c>
      <c r="O438" s="1" t="s">
        <v>1746</v>
      </c>
    </row>
    <row r="439" spans="1:15" x14ac:dyDescent="0.25">
      <c r="A439" s="1">
        <v>438</v>
      </c>
      <c r="B439" s="1" t="s">
        <v>320</v>
      </c>
      <c r="C439" s="21">
        <v>44564</v>
      </c>
      <c r="D439" s="22">
        <v>0</v>
      </c>
      <c r="E439" s="17" t="s">
        <v>2715</v>
      </c>
      <c r="F439" s="15">
        <v>24</v>
      </c>
      <c r="G439" s="2">
        <v>2.5499999999999998</v>
      </c>
      <c r="H439" s="3">
        <v>12.28</v>
      </c>
      <c r="I439" s="2">
        <v>0.86</v>
      </c>
      <c r="J439" s="4">
        <f t="shared" si="0"/>
        <v>1.69</v>
      </c>
      <c r="K439" s="1">
        <v>1</v>
      </c>
      <c r="L439" s="4">
        <f t="shared" si="1"/>
        <v>1.69</v>
      </c>
      <c r="M439" s="1">
        <v>1</v>
      </c>
      <c r="N439" s="4">
        <v>1.69</v>
      </c>
      <c r="O439" s="1" t="s">
        <v>1746</v>
      </c>
    </row>
    <row r="440" spans="1:15" x14ac:dyDescent="0.25">
      <c r="A440" s="1">
        <v>439</v>
      </c>
      <c r="B440" s="1" t="s">
        <v>313</v>
      </c>
      <c r="C440" s="21">
        <v>44564</v>
      </c>
      <c r="D440" s="22">
        <v>0</v>
      </c>
      <c r="E440" s="17" t="s">
        <v>2768</v>
      </c>
      <c r="F440" s="15">
        <v>9</v>
      </c>
      <c r="G440" s="2">
        <v>1.05</v>
      </c>
      <c r="H440" s="3">
        <v>1.04</v>
      </c>
      <c r="I440" s="2">
        <v>0.86</v>
      </c>
      <c r="J440" s="4">
        <f t="shared" si="0"/>
        <v>0.19000000000000006</v>
      </c>
      <c r="K440" s="1">
        <v>1</v>
      </c>
      <c r="L440" s="4">
        <f t="shared" si="1"/>
        <v>0.19000000000000006</v>
      </c>
      <c r="M440" s="1">
        <v>1</v>
      </c>
      <c r="N440" s="4">
        <v>0.19</v>
      </c>
      <c r="O440" s="1" t="s">
        <v>1746</v>
      </c>
    </row>
    <row r="441" spans="1:15" x14ac:dyDescent="0.25">
      <c r="A441" s="1">
        <v>440</v>
      </c>
      <c r="B441" s="1" t="s">
        <v>308</v>
      </c>
      <c r="C441" s="21">
        <v>44565</v>
      </c>
      <c r="D441" s="22">
        <v>0</v>
      </c>
      <c r="E441" s="17" t="s">
        <v>2769</v>
      </c>
      <c r="F441" s="15">
        <v>15</v>
      </c>
      <c r="G441" s="2">
        <v>2.16</v>
      </c>
      <c r="H441" s="3">
        <v>4.88</v>
      </c>
      <c r="I441" s="2">
        <v>1.35</v>
      </c>
      <c r="J441" s="4">
        <f t="shared" si="0"/>
        <v>0.81</v>
      </c>
      <c r="K441" s="1">
        <v>1</v>
      </c>
      <c r="L441" s="4">
        <f t="shared" si="1"/>
        <v>0.81</v>
      </c>
      <c r="M441" s="1">
        <v>1</v>
      </c>
      <c r="N441" s="4">
        <v>1.81</v>
      </c>
      <c r="O441" s="1" t="s">
        <v>1746</v>
      </c>
    </row>
    <row r="442" spans="1:15" x14ac:dyDescent="0.25">
      <c r="A442" s="1">
        <v>441</v>
      </c>
      <c r="B442" s="1" t="s">
        <v>320</v>
      </c>
      <c r="C442" s="21">
        <v>44565</v>
      </c>
      <c r="D442" s="22">
        <v>0</v>
      </c>
      <c r="E442" s="17" t="s">
        <v>2770</v>
      </c>
      <c r="F442" s="15">
        <v>24</v>
      </c>
      <c r="G442" s="2">
        <v>2.63</v>
      </c>
      <c r="H442" s="3">
        <v>12.11</v>
      </c>
      <c r="I442" s="2">
        <v>0.86</v>
      </c>
      <c r="J442" s="4">
        <f t="shared" si="0"/>
        <v>1.77</v>
      </c>
      <c r="K442" s="1">
        <v>1</v>
      </c>
      <c r="L442" s="4">
        <f t="shared" si="1"/>
        <v>1.77</v>
      </c>
      <c r="M442" s="1">
        <v>1</v>
      </c>
      <c r="N442" s="4">
        <v>1.77</v>
      </c>
      <c r="O442" s="1" t="s">
        <v>1746</v>
      </c>
    </row>
    <row r="443" spans="1:15" x14ac:dyDescent="0.25">
      <c r="A443" s="1">
        <v>442</v>
      </c>
      <c r="B443" s="1" t="s">
        <v>313</v>
      </c>
      <c r="C443" s="21">
        <v>44565</v>
      </c>
      <c r="D443" s="22">
        <v>0</v>
      </c>
      <c r="E443" s="17" t="s">
        <v>2715</v>
      </c>
      <c r="F443" s="15">
        <v>9</v>
      </c>
      <c r="G443" s="2">
        <v>2.66</v>
      </c>
      <c r="H443" s="3">
        <v>3.12</v>
      </c>
      <c r="I443" s="2">
        <v>0.86</v>
      </c>
      <c r="J443" s="4">
        <f t="shared" si="0"/>
        <v>1.8000000000000003</v>
      </c>
      <c r="K443" s="1">
        <v>1</v>
      </c>
      <c r="L443" s="4">
        <f t="shared" si="1"/>
        <v>1.8000000000000003</v>
      </c>
      <c r="M443" s="1">
        <f>C512-C441</f>
        <v>30</v>
      </c>
      <c r="N443" s="4">
        <v>38.975000000000001</v>
      </c>
      <c r="O443" s="1" t="s">
        <v>1746</v>
      </c>
    </row>
    <row r="444" spans="1:15" x14ac:dyDescent="0.25">
      <c r="A444" s="1">
        <v>443</v>
      </c>
      <c r="B444" s="1" t="s">
        <v>308</v>
      </c>
      <c r="C444" s="21">
        <v>44566</v>
      </c>
      <c r="D444" s="22">
        <v>0</v>
      </c>
      <c r="E444" s="1" t="s">
        <v>2771</v>
      </c>
      <c r="F444" s="15">
        <v>24</v>
      </c>
      <c r="G444" s="2">
        <v>2.99</v>
      </c>
      <c r="H444" s="3">
        <v>5.58</v>
      </c>
      <c r="I444" s="2">
        <v>1.22</v>
      </c>
      <c r="J444" s="4">
        <f t="shared" si="0"/>
        <v>1.7700000000000002</v>
      </c>
      <c r="K444" s="1">
        <v>1</v>
      </c>
      <c r="L444" s="4">
        <f t="shared" si="1"/>
        <v>1.7700000000000002</v>
      </c>
      <c r="M444" s="1">
        <v>1</v>
      </c>
      <c r="N444" s="4">
        <v>1.77</v>
      </c>
      <c r="O444" s="1" t="s">
        <v>1746</v>
      </c>
    </row>
    <row r="445" spans="1:15" x14ac:dyDescent="0.25">
      <c r="A445" s="1">
        <v>444</v>
      </c>
      <c r="B445" s="1" t="s">
        <v>320</v>
      </c>
      <c r="C445" s="21">
        <v>44566</v>
      </c>
      <c r="D445" s="22">
        <v>0</v>
      </c>
      <c r="E445" s="1" t="s">
        <v>2771</v>
      </c>
      <c r="F445" s="15">
        <v>24</v>
      </c>
      <c r="G445" s="2">
        <v>2.59</v>
      </c>
      <c r="H445" s="3">
        <v>12.23</v>
      </c>
      <c r="I445" s="2">
        <v>0.86</v>
      </c>
      <c r="J445" s="4">
        <f t="shared" si="0"/>
        <v>1.73</v>
      </c>
      <c r="K445" s="1">
        <v>1</v>
      </c>
      <c r="L445" s="4">
        <f t="shared" si="1"/>
        <v>1.73</v>
      </c>
      <c r="M445" s="1">
        <v>1</v>
      </c>
      <c r="N445" s="4">
        <v>1.73</v>
      </c>
      <c r="O445" s="1" t="s">
        <v>1746</v>
      </c>
    </row>
    <row r="446" spans="1:15" x14ac:dyDescent="0.25">
      <c r="A446" s="1">
        <v>445</v>
      </c>
      <c r="B446" s="1" t="s">
        <v>308</v>
      </c>
      <c r="C446" s="21">
        <v>44567</v>
      </c>
      <c r="D446" s="22">
        <v>0</v>
      </c>
      <c r="E446" s="1" t="s">
        <v>2771</v>
      </c>
      <c r="F446" s="15">
        <v>24</v>
      </c>
      <c r="G446" s="2">
        <v>2.89</v>
      </c>
      <c r="H446" s="3">
        <v>5.25</v>
      </c>
      <c r="I446" s="2">
        <v>2.04</v>
      </c>
      <c r="J446" s="4">
        <f t="shared" si="0"/>
        <v>0.85000000000000009</v>
      </c>
      <c r="K446" s="1">
        <v>1</v>
      </c>
      <c r="L446" s="4">
        <f t="shared" si="1"/>
        <v>0.85000000000000009</v>
      </c>
      <c r="M446" s="1">
        <v>1</v>
      </c>
      <c r="N446" s="4">
        <v>0.85</v>
      </c>
      <c r="O446" s="1" t="s">
        <v>1746</v>
      </c>
    </row>
    <row r="447" spans="1:15" x14ac:dyDescent="0.25">
      <c r="A447" s="1">
        <v>446</v>
      </c>
      <c r="B447" s="1" t="s">
        <v>320</v>
      </c>
      <c r="C447" s="21">
        <v>44567</v>
      </c>
      <c r="D447" s="22">
        <v>0</v>
      </c>
      <c r="E447" s="1" t="s">
        <v>2771</v>
      </c>
      <c r="F447" s="15">
        <v>24</v>
      </c>
      <c r="G447" s="2">
        <v>2.62</v>
      </c>
      <c r="H447" s="3">
        <v>12.76</v>
      </c>
      <c r="I447" s="2">
        <v>0.86</v>
      </c>
      <c r="J447" s="4">
        <f t="shared" si="0"/>
        <v>1.7600000000000002</v>
      </c>
      <c r="K447" s="1">
        <v>1</v>
      </c>
      <c r="L447" s="4">
        <f t="shared" si="1"/>
        <v>1.7600000000000002</v>
      </c>
      <c r="M447" s="1">
        <v>1</v>
      </c>
      <c r="N447" s="4">
        <v>1.76</v>
      </c>
      <c r="O447" s="1" t="s">
        <v>1746</v>
      </c>
    </row>
    <row r="448" spans="1:15" x14ac:dyDescent="0.25">
      <c r="A448" s="1">
        <v>447</v>
      </c>
      <c r="B448" s="1" t="s">
        <v>308</v>
      </c>
      <c r="C448" s="21">
        <v>44568</v>
      </c>
      <c r="D448" s="22">
        <v>0</v>
      </c>
      <c r="E448" s="1" t="s">
        <v>2771</v>
      </c>
      <c r="F448" s="15">
        <v>24</v>
      </c>
      <c r="G448" s="2">
        <v>2.91</v>
      </c>
      <c r="H448" s="3">
        <v>5</v>
      </c>
      <c r="I448" s="2">
        <v>2.23</v>
      </c>
      <c r="J448" s="4">
        <f t="shared" si="0"/>
        <v>0.68000000000000016</v>
      </c>
      <c r="K448" s="1">
        <v>1</v>
      </c>
      <c r="L448" s="4">
        <f t="shared" si="1"/>
        <v>0.68000000000000016</v>
      </c>
      <c r="M448" s="1">
        <v>1</v>
      </c>
      <c r="N448" s="4">
        <v>0.68</v>
      </c>
      <c r="O448" s="1" t="s">
        <v>1746</v>
      </c>
    </row>
    <row r="449" spans="1:15" x14ac:dyDescent="0.25">
      <c r="A449" s="1">
        <v>448</v>
      </c>
      <c r="B449" s="1" t="s">
        <v>320</v>
      </c>
      <c r="C449" s="21">
        <v>44568</v>
      </c>
      <c r="D449" s="22">
        <v>0</v>
      </c>
      <c r="E449" s="1" t="s">
        <v>2771</v>
      </c>
      <c r="F449" s="15">
        <v>24</v>
      </c>
      <c r="G449" s="2">
        <v>2.57</v>
      </c>
      <c r="H449" s="3">
        <v>12</v>
      </c>
      <c r="I449" s="2">
        <v>0.86</v>
      </c>
      <c r="J449" s="4">
        <f t="shared" si="0"/>
        <v>1.71</v>
      </c>
      <c r="K449" s="1">
        <v>1</v>
      </c>
      <c r="L449" s="4">
        <f t="shared" si="1"/>
        <v>1.71</v>
      </c>
      <c r="M449" s="1">
        <v>1</v>
      </c>
      <c r="N449" s="4">
        <v>1.71</v>
      </c>
      <c r="O449" s="1" t="s">
        <v>1746</v>
      </c>
    </row>
    <row r="450" spans="1:15" x14ac:dyDescent="0.25">
      <c r="A450" s="1">
        <v>449</v>
      </c>
      <c r="B450" s="1" t="s">
        <v>314</v>
      </c>
      <c r="C450" s="21">
        <v>44569</v>
      </c>
      <c r="D450" s="22">
        <v>0</v>
      </c>
      <c r="E450" s="1" t="s">
        <v>1193</v>
      </c>
      <c r="F450" s="15">
        <v>3</v>
      </c>
      <c r="G450" s="2">
        <v>1.36</v>
      </c>
      <c r="H450" s="3">
        <v>6.21</v>
      </c>
      <c r="I450" s="2">
        <v>0.28000000000000003</v>
      </c>
      <c r="J450" s="4">
        <f t="shared" si="0"/>
        <v>1.08</v>
      </c>
      <c r="K450" s="1">
        <v>1</v>
      </c>
      <c r="L450" s="4">
        <f t="shared" si="1"/>
        <v>1.08</v>
      </c>
      <c r="M450" s="1">
        <v>2</v>
      </c>
      <c r="N450" s="4">
        <v>5.2424999999999997</v>
      </c>
      <c r="O450" s="1" t="s">
        <v>1746</v>
      </c>
    </row>
    <row r="451" spans="1:15" x14ac:dyDescent="0.25">
      <c r="A451" s="1">
        <v>450</v>
      </c>
      <c r="B451" s="1" t="s">
        <v>308</v>
      </c>
      <c r="C451" s="21">
        <v>44569</v>
      </c>
      <c r="D451" s="22">
        <v>0</v>
      </c>
      <c r="E451" s="1" t="s">
        <v>2771</v>
      </c>
      <c r="F451" s="15">
        <v>21</v>
      </c>
      <c r="G451" s="2">
        <v>2.68</v>
      </c>
      <c r="H451" s="3">
        <v>5.19</v>
      </c>
      <c r="I451" s="2">
        <v>1.95</v>
      </c>
      <c r="J451" s="4">
        <f t="shared" si="0"/>
        <v>0.7300000000000002</v>
      </c>
      <c r="K451" s="1">
        <v>1</v>
      </c>
      <c r="L451" s="4">
        <f t="shared" si="1"/>
        <v>0.7300000000000002</v>
      </c>
      <c r="M451" s="1">
        <v>1</v>
      </c>
      <c r="N451" s="4">
        <v>0.73</v>
      </c>
      <c r="O451" s="1" t="s">
        <v>1746</v>
      </c>
    </row>
    <row r="452" spans="1:15" x14ac:dyDescent="0.25">
      <c r="A452" s="1">
        <v>451</v>
      </c>
      <c r="B452" s="1" t="s">
        <v>320</v>
      </c>
      <c r="C452" s="21">
        <v>44569</v>
      </c>
      <c r="D452" s="22">
        <v>0</v>
      </c>
      <c r="E452" s="1" t="s">
        <v>2771</v>
      </c>
      <c r="F452" s="15">
        <v>24</v>
      </c>
      <c r="G452" s="2">
        <v>2.46</v>
      </c>
      <c r="H452" s="3">
        <v>12.54</v>
      </c>
      <c r="I452" s="2">
        <v>0.85</v>
      </c>
      <c r="J452" s="4">
        <f t="shared" si="0"/>
        <v>1.6099999999999999</v>
      </c>
      <c r="K452" s="1">
        <v>1</v>
      </c>
      <c r="L452" s="4">
        <f t="shared" si="1"/>
        <v>1.6099999999999999</v>
      </c>
      <c r="M452" s="1">
        <v>1</v>
      </c>
      <c r="N452" s="4">
        <v>1.61</v>
      </c>
      <c r="O452" s="1" t="s">
        <v>1746</v>
      </c>
    </row>
    <row r="453" spans="1:15" x14ac:dyDescent="0.25">
      <c r="A453" s="1">
        <v>452</v>
      </c>
      <c r="B453" s="1" t="s">
        <v>308</v>
      </c>
      <c r="C453" s="21">
        <v>44570</v>
      </c>
      <c r="D453" s="22">
        <v>0</v>
      </c>
      <c r="E453" s="1" t="s">
        <v>2771</v>
      </c>
      <c r="F453" s="15">
        <v>24</v>
      </c>
      <c r="G453" s="2">
        <v>3.05</v>
      </c>
      <c r="H453" s="3">
        <v>5.93</v>
      </c>
      <c r="I453" s="2">
        <v>2.23</v>
      </c>
      <c r="J453" s="4">
        <f t="shared" si="0"/>
        <v>0.81999999999999984</v>
      </c>
      <c r="K453" s="1">
        <v>1</v>
      </c>
      <c r="L453" s="4">
        <f t="shared" si="1"/>
        <v>0.81999999999999984</v>
      </c>
      <c r="M453" s="1">
        <v>1</v>
      </c>
      <c r="N453" s="4">
        <v>0.82</v>
      </c>
      <c r="O453" s="1" t="s">
        <v>1746</v>
      </c>
    </row>
    <row r="454" spans="1:15" x14ac:dyDescent="0.25">
      <c r="A454" s="1">
        <v>453</v>
      </c>
      <c r="B454" s="1" t="s">
        <v>320</v>
      </c>
      <c r="C454" s="21">
        <v>44570</v>
      </c>
      <c r="D454" s="22">
        <v>0</v>
      </c>
      <c r="E454" s="1" t="s">
        <v>2771</v>
      </c>
      <c r="F454" s="15">
        <v>24</v>
      </c>
      <c r="G454" s="2">
        <v>2.5299999999999998</v>
      </c>
      <c r="H454" s="3">
        <v>12.45</v>
      </c>
      <c r="I454" s="2">
        <v>0.85</v>
      </c>
      <c r="J454" s="4">
        <f t="shared" si="0"/>
        <v>1.6799999999999997</v>
      </c>
      <c r="K454" s="1">
        <v>1</v>
      </c>
      <c r="L454" s="4">
        <f t="shared" si="1"/>
        <v>1.6799999999999997</v>
      </c>
      <c r="M454" s="1">
        <v>1</v>
      </c>
      <c r="N454" s="4">
        <v>1.68</v>
      </c>
      <c r="O454" s="1" t="s">
        <v>1746</v>
      </c>
    </row>
    <row r="455" spans="1:15" x14ac:dyDescent="0.25">
      <c r="A455" s="1">
        <v>454</v>
      </c>
      <c r="B455" s="1" t="s">
        <v>314</v>
      </c>
      <c r="C455" s="21">
        <v>44571</v>
      </c>
      <c r="D455" s="22">
        <v>0</v>
      </c>
      <c r="E455" s="1" t="s">
        <v>2772</v>
      </c>
      <c r="F455" s="15">
        <v>4.5</v>
      </c>
      <c r="G455" s="2">
        <v>1.54</v>
      </c>
      <c r="H455" s="3">
        <v>4.1500000000000004</v>
      </c>
      <c r="I455" s="2">
        <v>0.46</v>
      </c>
      <c r="J455" s="4">
        <f t="shared" si="0"/>
        <v>1.08</v>
      </c>
      <c r="K455" s="1">
        <v>1</v>
      </c>
      <c r="L455" s="4">
        <f t="shared" si="1"/>
        <v>1.08</v>
      </c>
      <c r="M455" s="1">
        <v>5</v>
      </c>
      <c r="N455" s="4">
        <v>12.439500000000001</v>
      </c>
      <c r="O455" s="1" t="s">
        <v>1746</v>
      </c>
    </row>
    <row r="456" spans="1:15" ht="33" x14ac:dyDescent="0.25">
      <c r="A456" s="1">
        <v>455</v>
      </c>
      <c r="B456" s="1" t="s">
        <v>308</v>
      </c>
      <c r="C456" s="21">
        <v>44571</v>
      </c>
      <c r="D456" s="22">
        <v>0</v>
      </c>
      <c r="E456" s="11" t="s">
        <v>2773</v>
      </c>
      <c r="F456" s="15">
        <v>19.5</v>
      </c>
      <c r="G456" s="2">
        <v>2.4</v>
      </c>
      <c r="H456" s="3">
        <v>4.6399999999999997</v>
      </c>
      <c r="I456" s="2">
        <v>1.76</v>
      </c>
      <c r="J456" s="4">
        <f t="shared" si="0"/>
        <v>0.6399999999999999</v>
      </c>
      <c r="K456" s="1">
        <v>1</v>
      </c>
      <c r="L456" s="4">
        <f t="shared" si="1"/>
        <v>0.6399999999999999</v>
      </c>
      <c r="M456" s="1">
        <v>1</v>
      </c>
      <c r="N456" s="4">
        <v>0.64</v>
      </c>
      <c r="O456" s="1" t="s">
        <v>1746</v>
      </c>
    </row>
    <row r="457" spans="1:15" x14ac:dyDescent="0.25">
      <c r="A457" s="1">
        <v>456</v>
      </c>
      <c r="B457" s="1" t="s">
        <v>320</v>
      </c>
      <c r="C457" s="21">
        <v>44571</v>
      </c>
      <c r="D457" s="22">
        <v>0</v>
      </c>
      <c r="E457" s="1" t="s">
        <v>2715</v>
      </c>
      <c r="F457" s="15">
        <v>24</v>
      </c>
      <c r="G457" s="2">
        <v>2.4</v>
      </c>
      <c r="H457" s="3">
        <v>11.77</v>
      </c>
      <c r="I457" s="2">
        <v>0.85</v>
      </c>
      <c r="J457" s="4">
        <f t="shared" si="0"/>
        <v>1.5499999999999998</v>
      </c>
      <c r="K457" s="1">
        <v>1</v>
      </c>
      <c r="L457" s="4">
        <f t="shared" si="1"/>
        <v>1.5499999999999998</v>
      </c>
      <c r="M457" s="1">
        <v>1</v>
      </c>
      <c r="N457" s="4">
        <v>1.55</v>
      </c>
      <c r="O457" s="1" t="s">
        <v>1746</v>
      </c>
    </row>
    <row r="458" spans="1:15" x14ac:dyDescent="0.25">
      <c r="A458" s="1">
        <v>457</v>
      </c>
      <c r="B458" s="1" t="s">
        <v>308</v>
      </c>
      <c r="C458" s="21">
        <v>44572</v>
      </c>
      <c r="D458" s="22">
        <v>0</v>
      </c>
      <c r="E458" s="1" t="s">
        <v>2715</v>
      </c>
      <c r="F458" s="15">
        <v>24</v>
      </c>
      <c r="G458" s="2">
        <v>3.07</v>
      </c>
      <c r="H458" s="3">
        <v>5.55</v>
      </c>
      <c r="I458" s="2">
        <v>2.2200000000000002</v>
      </c>
      <c r="J458" s="4">
        <f t="shared" si="0"/>
        <v>0.84999999999999964</v>
      </c>
      <c r="K458" s="1">
        <v>1</v>
      </c>
      <c r="L458" s="4">
        <f t="shared" si="1"/>
        <v>0.84999999999999964</v>
      </c>
      <c r="M458" s="1">
        <v>1</v>
      </c>
      <c r="N458" s="4">
        <v>0.85</v>
      </c>
      <c r="O458" s="1" t="s">
        <v>1746</v>
      </c>
    </row>
    <row r="459" spans="1:15" x14ac:dyDescent="0.25">
      <c r="A459" s="1">
        <v>458</v>
      </c>
      <c r="B459" s="1" t="s">
        <v>320</v>
      </c>
      <c r="C459" s="21">
        <v>44572</v>
      </c>
      <c r="D459" s="22">
        <v>0</v>
      </c>
      <c r="E459" s="1" t="s">
        <v>2715</v>
      </c>
      <c r="F459" s="15">
        <v>24</v>
      </c>
      <c r="G459" s="2">
        <v>2.4900000000000002</v>
      </c>
      <c r="H459" s="3">
        <v>12.26</v>
      </c>
      <c r="I459" s="2">
        <v>0.86</v>
      </c>
      <c r="J459" s="4">
        <f t="shared" si="0"/>
        <v>1.6300000000000003</v>
      </c>
      <c r="K459" s="1">
        <v>1</v>
      </c>
      <c r="L459" s="4">
        <f t="shared" si="1"/>
        <v>1.6300000000000003</v>
      </c>
      <c r="M459" s="1">
        <v>1</v>
      </c>
      <c r="N459" s="4">
        <v>1.63</v>
      </c>
      <c r="O459" s="1" t="s">
        <v>1746</v>
      </c>
    </row>
    <row r="460" spans="1:15" x14ac:dyDescent="0.25">
      <c r="A460" s="1">
        <v>459</v>
      </c>
      <c r="B460" s="1" t="s">
        <v>308</v>
      </c>
      <c r="C460" s="21">
        <v>44573</v>
      </c>
      <c r="D460" s="22">
        <v>0</v>
      </c>
      <c r="E460" s="1" t="s">
        <v>2715</v>
      </c>
      <c r="F460" s="15">
        <v>24</v>
      </c>
      <c r="G460" s="2">
        <v>1.86</v>
      </c>
      <c r="H460" s="3">
        <v>4.01</v>
      </c>
      <c r="I460" s="2">
        <v>1.02</v>
      </c>
      <c r="J460" s="4">
        <f t="shared" si="0"/>
        <v>0.84000000000000008</v>
      </c>
      <c r="K460" s="1">
        <v>1</v>
      </c>
      <c r="L460" s="4">
        <f t="shared" si="1"/>
        <v>0.84000000000000008</v>
      </c>
      <c r="M460" s="1">
        <v>1</v>
      </c>
      <c r="N460" s="4">
        <v>0.84</v>
      </c>
      <c r="O460" s="1" t="s">
        <v>1746</v>
      </c>
    </row>
    <row r="461" spans="1:15" x14ac:dyDescent="0.25">
      <c r="A461" s="1">
        <v>460</v>
      </c>
      <c r="B461" s="1" t="s">
        <v>320</v>
      </c>
      <c r="C461" s="21">
        <v>44573</v>
      </c>
      <c r="D461" s="22">
        <v>0</v>
      </c>
      <c r="E461" s="1" t="s">
        <v>2715</v>
      </c>
      <c r="F461" s="15">
        <v>24</v>
      </c>
      <c r="G461" s="2">
        <v>2.46</v>
      </c>
      <c r="H461" s="3">
        <v>12.01</v>
      </c>
      <c r="I461" s="2">
        <v>0.86</v>
      </c>
      <c r="J461" s="4">
        <f t="shared" si="0"/>
        <v>1.6</v>
      </c>
      <c r="K461" s="1">
        <v>1</v>
      </c>
      <c r="L461" s="4">
        <f t="shared" si="1"/>
        <v>1.6</v>
      </c>
      <c r="M461" s="1">
        <v>1</v>
      </c>
      <c r="N461" s="4">
        <v>1.6</v>
      </c>
      <c r="O461" s="1" t="s">
        <v>1746</v>
      </c>
    </row>
    <row r="462" spans="1:15" x14ac:dyDescent="0.25">
      <c r="A462" s="1">
        <v>461</v>
      </c>
      <c r="B462" s="1" t="s">
        <v>308</v>
      </c>
      <c r="C462" s="21">
        <v>44574</v>
      </c>
      <c r="D462" s="22">
        <v>0</v>
      </c>
      <c r="E462" s="1" t="s">
        <v>2715</v>
      </c>
      <c r="F462" s="15">
        <v>24</v>
      </c>
      <c r="G462" s="2">
        <v>3.15</v>
      </c>
      <c r="H462" s="3">
        <v>4.7</v>
      </c>
      <c r="I462" s="2">
        <v>2.2200000000000002</v>
      </c>
      <c r="J462" s="4">
        <f t="shared" si="0"/>
        <v>0.92999999999999972</v>
      </c>
      <c r="K462" s="1">
        <v>1</v>
      </c>
      <c r="L462" s="4">
        <f t="shared" si="1"/>
        <v>0.92999999999999972</v>
      </c>
      <c r="M462" s="1">
        <v>1</v>
      </c>
      <c r="N462" s="4">
        <v>0.93</v>
      </c>
      <c r="O462" s="1" t="s">
        <v>1746</v>
      </c>
    </row>
    <row r="463" spans="1:15" x14ac:dyDescent="0.25">
      <c r="A463" s="1">
        <v>462</v>
      </c>
      <c r="B463" s="1" t="s">
        <v>320</v>
      </c>
      <c r="C463" s="21">
        <v>44574</v>
      </c>
      <c r="D463" s="22">
        <v>0</v>
      </c>
      <c r="E463" s="1" t="s">
        <v>2770</v>
      </c>
      <c r="F463" s="15">
        <v>9</v>
      </c>
      <c r="G463" s="2">
        <v>1.96</v>
      </c>
      <c r="H463" s="3">
        <v>11.14</v>
      </c>
      <c r="I463" s="2">
        <v>0.31</v>
      </c>
      <c r="J463" s="4">
        <f t="shared" si="0"/>
        <v>1.65</v>
      </c>
      <c r="K463" s="1">
        <v>1</v>
      </c>
      <c r="L463" s="4">
        <f t="shared" si="1"/>
        <v>1.65</v>
      </c>
      <c r="M463" s="1">
        <v>1</v>
      </c>
      <c r="N463" s="4">
        <v>1.65</v>
      </c>
      <c r="O463" s="1" t="s">
        <v>1746</v>
      </c>
    </row>
    <row r="464" spans="1:15" x14ac:dyDescent="0.25">
      <c r="A464" s="1">
        <v>463</v>
      </c>
      <c r="B464" s="1" t="s">
        <v>336</v>
      </c>
      <c r="C464" s="21">
        <v>44574</v>
      </c>
      <c r="D464" s="22">
        <v>0</v>
      </c>
      <c r="E464" s="1" t="s">
        <v>2769</v>
      </c>
      <c r="F464" s="15">
        <v>15</v>
      </c>
      <c r="G464" s="2">
        <v>1.94</v>
      </c>
      <c r="H464" s="3">
        <v>14.37</v>
      </c>
      <c r="I464" s="2">
        <v>0.54</v>
      </c>
      <c r="J464" s="4">
        <f t="shared" si="0"/>
        <v>1.4</v>
      </c>
      <c r="K464" s="1">
        <v>1</v>
      </c>
      <c r="L464" s="4">
        <f t="shared" si="1"/>
        <v>1.4</v>
      </c>
      <c r="M464" s="1">
        <v>1</v>
      </c>
      <c r="N464" s="4">
        <v>1.4</v>
      </c>
      <c r="O464" s="1" t="s">
        <v>1746</v>
      </c>
    </row>
    <row r="465" spans="1:15" x14ac:dyDescent="0.25">
      <c r="A465" s="1">
        <v>464</v>
      </c>
      <c r="B465" s="1" t="s">
        <v>308</v>
      </c>
      <c r="C465" s="21">
        <v>44575</v>
      </c>
      <c r="D465" s="22">
        <v>0</v>
      </c>
      <c r="E465" s="1" t="s">
        <v>2715</v>
      </c>
      <c r="F465" s="15">
        <v>24</v>
      </c>
      <c r="G465" s="2">
        <v>2.86</v>
      </c>
      <c r="H465" s="3">
        <v>3.95</v>
      </c>
      <c r="I465" s="2">
        <v>2.2200000000000002</v>
      </c>
      <c r="J465" s="4">
        <f t="shared" si="0"/>
        <v>0.63999999999999968</v>
      </c>
      <c r="K465" s="1">
        <v>1</v>
      </c>
      <c r="L465" s="4">
        <f t="shared" si="1"/>
        <v>0.63999999999999968</v>
      </c>
      <c r="M465" s="1">
        <v>1</v>
      </c>
      <c r="N465" s="4">
        <v>0.64</v>
      </c>
      <c r="O465" s="1" t="s">
        <v>1746</v>
      </c>
    </row>
    <row r="466" spans="1:15" x14ac:dyDescent="0.25">
      <c r="A466" s="1">
        <v>465</v>
      </c>
      <c r="B466" s="1" t="s">
        <v>320</v>
      </c>
      <c r="C466" s="21">
        <v>44575</v>
      </c>
      <c r="D466" s="22">
        <v>0</v>
      </c>
      <c r="E466" s="1" t="s">
        <v>2774</v>
      </c>
      <c r="F466" s="15">
        <v>9.5</v>
      </c>
      <c r="G466" s="2">
        <v>1.01</v>
      </c>
      <c r="H466" s="3">
        <v>4.67</v>
      </c>
      <c r="I466" s="2">
        <v>0.36</v>
      </c>
      <c r="J466" s="4">
        <f t="shared" si="0"/>
        <v>0.65</v>
      </c>
      <c r="K466" s="1">
        <v>1</v>
      </c>
      <c r="L466" s="4">
        <f t="shared" si="1"/>
        <v>0.65</v>
      </c>
      <c r="M466" s="1">
        <v>1</v>
      </c>
      <c r="N466" s="4">
        <v>0.65</v>
      </c>
      <c r="O466" s="1" t="s">
        <v>1746</v>
      </c>
    </row>
    <row r="467" spans="1:15" x14ac:dyDescent="0.25">
      <c r="A467" s="1">
        <v>466</v>
      </c>
      <c r="B467" s="1" t="s">
        <v>336</v>
      </c>
      <c r="C467" s="21">
        <v>44575</v>
      </c>
      <c r="D467" s="22">
        <v>0</v>
      </c>
      <c r="E467" s="1" t="s">
        <v>2775</v>
      </c>
      <c r="F467" s="15">
        <v>14.5</v>
      </c>
      <c r="G467" s="2">
        <v>2.34</v>
      </c>
      <c r="H467" s="3">
        <v>18.02</v>
      </c>
      <c r="I467" s="2">
        <v>0.5</v>
      </c>
      <c r="J467" s="4">
        <f t="shared" si="0"/>
        <v>1.8399999999999999</v>
      </c>
      <c r="K467" s="1">
        <v>1</v>
      </c>
      <c r="L467" s="4">
        <f t="shared" si="1"/>
        <v>1.8399999999999999</v>
      </c>
      <c r="M467" s="1">
        <v>2</v>
      </c>
      <c r="N467" s="4">
        <v>4.5323000000000002</v>
      </c>
      <c r="O467" s="1" t="s">
        <v>1746</v>
      </c>
    </row>
    <row r="468" spans="1:15" x14ac:dyDescent="0.25">
      <c r="A468" s="1">
        <v>467</v>
      </c>
      <c r="B468" s="1" t="s">
        <v>314</v>
      </c>
      <c r="C468" s="21">
        <v>44576</v>
      </c>
      <c r="D468" s="22">
        <v>0</v>
      </c>
      <c r="E468" s="1" t="s">
        <v>2776</v>
      </c>
      <c r="F468" s="15">
        <v>4</v>
      </c>
      <c r="G468" s="2">
        <v>1.44</v>
      </c>
      <c r="H468" s="3">
        <v>3.7</v>
      </c>
      <c r="I468" s="2">
        <v>0.37</v>
      </c>
      <c r="J468" s="4">
        <f t="shared" si="0"/>
        <v>1.0699999999999998</v>
      </c>
      <c r="K468" s="1">
        <v>1</v>
      </c>
      <c r="L468" s="4">
        <f t="shared" si="1"/>
        <v>1.0699999999999998</v>
      </c>
      <c r="M468" s="1">
        <v>3</v>
      </c>
      <c r="N468" s="4">
        <v>6.6917</v>
      </c>
      <c r="O468" s="1" t="s">
        <v>1746</v>
      </c>
    </row>
    <row r="469" spans="1:15" ht="33" x14ac:dyDescent="0.25">
      <c r="A469" s="1">
        <v>468</v>
      </c>
      <c r="B469" s="1" t="s">
        <v>308</v>
      </c>
      <c r="C469" s="21">
        <v>44576</v>
      </c>
      <c r="D469" s="22">
        <v>0</v>
      </c>
      <c r="E469" s="11" t="s">
        <v>2777</v>
      </c>
      <c r="F469" s="15">
        <v>20</v>
      </c>
      <c r="G469" s="2">
        <v>2.5</v>
      </c>
      <c r="H469" s="3">
        <v>4.37</v>
      </c>
      <c r="I469" s="2">
        <v>1.85</v>
      </c>
      <c r="J469" s="4">
        <f t="shared" si="0"/>
        <v>0.64999999999999991</v>
      </c>
      <c r="K469" s="1">
        <v>1</v>
      </c>
      <c r="L469" s="4">
        <f t="shared" si="1"/>
        <v>0.64999999999999991</v>
      </c>
      <c r="M469" s="1">
        <v>1</v>
      </c>
      <c r="N469" s="4">
        <v>0.65</v>
      </c>
      <c r="O469" s="1" t="s">
        <v>1746</v>
      </c>
    </row>
    <row r="470" spans="1:15" x14ac:dyDescent="0.25">
      <c r="A470" s="1">
        <v>469</v>
      </c>
      <c r="B470" s="1" t="s">
        <v>320</v>
      </c>
      <c r="C470" s="21">
        <v>44576</v>
      </c>
      <c r="D470" s="22">
        <v>0</v>
      </c>
      <c r="E470" s="1" t="s">
        <v>2715</v>
      </c>
      <c r="F470" s="15">
        <v>24</v>
      </c>
      <c r="G470" s="2">
        <v>1.68</v>
      </c>
      <c r="H470" s="3">
        <v>12.65</v>
      </c>
      <c r="I470" s="2">
        <v>0.85</v>
      </c>
      <c r="J470" s="4">
        <f t="shared" si="0"/>
        <v>0.83</v>
      </c>
      <c r="K470" s="1">
        <v>1</v>
      </c>
      <c r="L470" s="4">
        <f t="shared" si="1"/>
        <v>0.83</v>
      </c>
      <c r="M470" s="1">
        <v>1</v>
      </c>
      <c r="N470" s="4">
        <v>1.83</v>
      </c>
      <c r="O470" s="1" t="s">
        <v>1746</v>
      </c>
    </row>
    <row r="471" spans="1:15" x14ac:dyDescent="0.25">
      <c r="A471" s="1">
        <v>470</v>
      </c>
      <c r="B471" s="1" t="s">
        <v>308</v>
      </c>
      <c r="C471" s="21">
        <v>44577</v>
      </c>
      <c r="D471" s="22">
        <v>0</v>
      </c>
      <c r="E471" s="1" t="s">
        <v>2715</v>
      </c>
      <c r="F471" s="15">
        <v>24</v>
      </c>
      <c r="G471" s="2">
        <v>2.99</v>
      </c>
      <c r="H471" s="3">
        <v>5.1100000000000003</v>
      </c>
      <c r="I471" s="2">
        <v>2.2200000000000002</v>
      </c>
      <c r="J471" s="4">
        <f t="shared" si="0"/>
        <v>0.77</v>
      </c>
      <c r="K471" s="1">
        <v>1</v>
      </c>
      <c r="L471" s="4">
        <f t="shared" si="1"/>
        <v>0.77</v>
      </c>
      <c r="M471" s="1">
        <v>1</v>
      </c>
      <c r="N471" s="4">
        <v>0.77</v>
      </c>
      <c r="O471" s="1" t="s">
        <v>1746</v>
      </c>
    </row>
    <row r="472" spans="1:15" x14ac:dyDescent="0.25">
      <c r="A472" s="1">
        <v>471</v>
      </c>
      <c r="B472" s="1" t="s">
        <v>320</v>
      </c>
      <c r="C472" s="21">
        <v>44577</v>
      </c>
      <c r="D472" s="22">
        <v>0</v>
      </c>
      <c r="E472" s="1" t="s">
        <v>2778</v>
      </c>
      <c r="F472" s="15">
        <v>15.5</v>
      </c>
      <c r="G472" s="2">
        <v>2.38</v>
      </c>
      <c r="H472" s="3">
        <v>11.8</v>
      </c>
      <c r="I472" s="2">
        <v>0.53</v>
      </c>
      <c r="J472" s="4">
        <f t="shared" si="0"/>
        <v>1.8499999999999999</v>
      </c>
      <c r="K472" s="1">
        <v>1</v>
      </c>
      <c r="L472" s="4">
        <f t="shared" si="1"/>
        <v>1.8499999999999999</v>
      </c>
      <c r="M472" s="1">
        <v>1</v>
      </c>
      <c r="N472" s="4">
        <v>1.85</v>
      </c>
      <c r="O472" s="1" t="s">
        <v>1746</v>
      </c>
    </row>
    <row r="473" spans="1:15" x14ac:dyDescent="0.25">
      <c r="A473" s="1">
        <v>472</v>
      </c>
      <c r="B473" s="1" t="s">
        <v>336</v>
      </c>
      <c r="C473" s="21">
        <v>44577</v>
      </c>
      <c r="D473" s="22">
        <v>0</v>
      </c>
      <c r="E473" s="1" t="s">
        <v>2745</v>
      </c>
      <c r="F473" s="15">
        <v>8.5</v>
      </c>
      <c r="G473" s="2">
        <v>1.01</v>
      </c>
      <c r="H473" s="3">
        <v>8.91</v>
      </c>
      <c r="I473" s="2">
        <v>0.32</v>
      </c>
      <c r="J473" s="4">
        <f t="shared" si="0"/>
        <v>0.69</v>
      </c>
      <c r="K473" s="1">
        <v>1</v>
      </c>
      <c r="L473" s="4">
        <f t="shared" si="1"/>
        <v>0.69</v>
      </c>
      <c r="M473" s="1">
        <v>1</v>
      </c>
      <c r="N473" s="4">
        <v>0.69</v>
      </c>
      <c r="O473" s="1" t="s">
        <v>1746</v>
      </c>
    </row>
    <row r="474" spans="1:15" x14ac:dyDescent="0.25">
      <c r="A474" s="1">
        <v>473</v>
      </c>
      <c r="B474" s="1" t="s">
        <v>308</v>
      </c>
      <c r="C474" s="21">
        <v>44578</v>
      </c>
      <c r="D474" s="22">
        <v>0</v>
      </c>
      <c r="E474" s="1" t="s">
        <v>2715</v>
      </c>
      <c r="F474" s="15">
        <v>24</v>
      </c>
      <c r="G474" s="2">
        <v>3.07</v>
      </c>
      <c r="H474" s="3">
        <v>5.41</v>
      </c>
      <c r="I474" s="2">
        <v>2.21</v>
      </c>
      <c r="J474" s="4">
        <f t="shared" si="0"/>
        <v>0.85999999999999988</v>
      </c>
      <c r="K474" s="1">
        <v>1</v>
      </c>
      <c r="L474" s="4">
        <f t="shared" si="1"/>
        <v>0.85999999999999988</v>
      </c>
      <c r="M474" s="1">
        <v>1</v>
      </c>
      <c r="N474" s="4">
        <v>0.86</v>
      </c>
      <c r="O474" s="1" t="s">
        <v>1746</v>
      </c>
    </row>
    <row r="475" spans="1:15" x14ac:dyDescent="0.25">
      <c r="A475" s="1">
        <v>474</v>
      </c>
      <c r="B475" s="1" t="s">
        <v>320</v>
      </c>
      <c r="C475" s="21">
        <v>44578</v>
      </c>
      <c r="D475" s="22">
        <v>0</v>
      </c>
      <c r="E475" s="1" t="s">
        <v>2779</v>
      </c>
      <c r="F475" s="15">
        <v>6</v>
      </c>
      <c r="G475" s="2">
        <v>0.46</v>
      </c>
      <c r="H475" s="3">
        <v>2.4</v>
      </c>
      <c r="I475" s="2">
        <v>0.21</v>
      </c>
      <c r="J475" s="4">
        <f t="shared" si="0"/>
        <v>0.25</v>
      </c>
      <c r="K475" s="1">
        <v>1</v>
      </c>
      <c r="L475" s="4">
        <f t="shared" si="1"/>
        <v>0.25</v>
      </c>
      <c r="M475" s="1">
        <v>1</v>
      </c>
      <c r="N475" s="4">
        <v>0.25</v>
      </c>
      <c r="O475" s="1" t="s">
        <v>1746</v>
      </c>
    </row>
    <row r="476" spans="1:15" x14ac:dyDescent="0.25">
      <c r="A476" s="1">
        <v>475</v>
      </c>
      <c r="B476" s="1" t="s">
        <v>336</v>
      </c>
      <c r="C476" s="21">
        <v>44578</v>
      </c>
      <c r="D476" s="22">
        <v>0</v>
      </c>
      <c r="E476" s="1" t="s">
        <v>2780</v>
      </c>
      <c r="F476" s="15">
        <v>18</v>
      </c>
      <c r="G476" s="2">
        <v>3.44</v>
      </c>
      <c r="H476" s="3">
        <v>19.22</v>
      </c>
      <c r="I476" s="2">
        <v>0.64</v>
      </c>
      <c r="J476" s="4">
        <f t="shared" si="0"/>
        <v>2.8</v>
      </c>
      <c r="K476" s="1">
        <v>1</v>
      </c>
      <c r="L476" s="4">
        <f t="shared" si="1"/>
        <v>2.8</v>
      </c>
      <c r="M476" s="1">
        <v>1</v>
      </c>
      <c r="N476" s="4">
        <v>2.8</v>
      </c>
      <c r="O476" s="1" t="s">
        <v>1746</v>
      </c>
    </row>
    <row r="477" spans="1:15" x14ac:dyDescent="0.25">
      <c r="A477" s="1">
        <v>476</v>
      </c>
      <c r="B477" s="1" t="s">
        <v>314</v>
      </c>
      <c r="C477" s="21">
        <v>44579</v>
      </c>
      <c r="D477" s="22">
        <v>0</v>
      </c>
      <c r="E477" s="1" t="s">
        <v>325</v>
      </c>
      <c r="F477" s="15">
        <v>3.5</v>
      </c>
      <c r="G477" s="2">
        <v>1.01</v>
      </c>
      <c r="H477" s="3">
        <v>2.59</v>
      </c>
      <c r="I477" s="2">
        <v>0.39</v>
      </c>
      <c r="J477" s="4">
        <f t="shared" si="0"/>
        <v>0.62</v>
      </c>
      <c r="K477" s="1">
        <v>1</v>
      </c>
      <c r="L477" s="4">
        <f t="shared" si="1"/>
        <v>0.62</v>
      </c>
      <c r="M477" s="1">
        <f>C512-C477</f>
        <v>16</v>
      </c>
      <c r="N477" s="4">
        <v>38.040100000000002</v>
      </c>
      <c r="O477" s="1" t="s">
        <v>1746</v>
      </c>
    </row>
    <row r="478" spans="1:15" ht="33" x14ac:dyDescent="0.25">
      <c r="A478" s="1">
        <v>477</v>
      </c>
      <c r="B478" s="1" t="s">
        <v>308</v>
      </c>
      <c r="C478" s="21">
        <v>44579</v>
      </c>
      <c r="D478" s="22">
        <v>0</v>
      </c>
      <c r="E478" s="11" t="s">
        <v>2781</v>
      </c>
      <c r="F478" s="15">
        <v>20.5</v>
      </c>
      <c r="G478" s="2">
        <v>2.63</v>
      </c>
      <c r="H478" s="3">
        <v>5.01</v>
      </c>
      <c r="I478" s="2">
        <v>1.85</v>
      </c>
      <c r="J478" s="4">
        <f t="shared" si="0"/>
        <v>0.7799999999999998</v>
      </c>
      <c r="K478" s="1">
        <v>1</v>
      </c>
      <c r="L478" s="4">
        <f t="shared" si="1"/>
        <v>0.7799999999999998</v>
      </c>
      <c r="M478" s="1">
        <v>1</v>
      </c>
      <c r="N478" s="4">
        <v>0.78</v>
      </c>
      <c r="O478" s="1" t="s">
        <v>1746</v>
      </c>
    </row>
    <row r="479" spans="1:15" x14ac:dyDescent="0.25">
      <c r="A479" s="1">
        <v>478</v>
      </c>
      <c r="B479" s="1" t="s">
        <v>320</v>
      </c>
      <c r="C479" s="21">
        <v>44579</v>
      </c>
      <c r="D479" s="22">
        <v>0</v>
      </c>
      <c r="E479" s="1" t="s">
        <v>2782</v>
      </c>
      <c r="F479" s="15">
        <v>20</v>
      </c>
      <c r="G479" s="2">
        <v>2.4700000000000002</v>
      </c>
      <c r="H479" s="3">
        <v>12.46</v>
      </c>
      <c r="I479" s="2">
        <v>0.71</v>
      </c>
      <c r="J479" s="4">
        <f t="shared" si="0"/>
        <v>1.7600000000000002</v>
      </c>
      <c r="K479" s="1">
        <v>1</v>
      </c>
      <c r="L479" s="4">
        <f t="shared" si="1"/>
        <v>1.7600000000000002</v>
      </c>
      <c r="M479" s="1">
        <v>1</v>
      </c>
      <c r="N479" s="4">
        <v>1.76</v>
      </c>
      <c r="O479" s="1" t="s">
        <v>1746</v>
      </c>
    </row>
    <row r="480" spans="1:15" x14ac:dyDescent="0.25">
      <c r="A480" s="1">
        <v>479</v>
      </c>
      <c r="B480" s="1" t="s">
        <v>336</v>
      </c>
      <c r="C480" s="21">
        <v>44579</v>
      </c>
      <c r="D480" s="22">
        <v>0</v>
      </c>
      <c r="E480" s="1" t="s">
        <v>2783</v>
      </c>
      <c r="F480" s="15">
        <v>4</v>
      </c>
      <c r="G480" s="2">
        <v>0.3</v>
      </c>
      <c r="H480" s="3">
        <v>2.2799999999999998</v>
      </c>
      <c r="I480" s="2">
        <v>0.13</v>
      </c>
      <c r="J480" s="4">
        <f t="shared" si="0"/>
        <v>0.16999999999999998</v>
      </c>
      <c r="K480" s="1">
        <v>1</v>
      </c>
      <c r="L480" s="4">
        <f t="shared" si="1"/>
        <v>0.16999999999999998</v>
      </c>
      <c r="M480" s="1">
        <v>1</v>
      </c>
      <c r="N480" s="4">
        <v>0.17</v>
      </c>
      <c r="O480" s="1" t="s">
        <v>1746</v>
      </c>
    </row>
    <row r="481" spans="1:15" x14ac:dyDescent="0.25">
      <c r="A481" s="1">
        <v>480</v>
      </c>
      <c r="B481" s="1" t="s">
        <v>308</v>
      </c>
      <c r="C481" s="21">
        <v>44580</v>
      </c>
      <c r="D481" s="22">
        <v>0</v>
      </c>
      <c r="E481" s="1" t="s">
        <v>2715</v>
      </c>
      <c r="F481" s="15">
        <v>24</v>
      </c>
      <c r="G481" s="2">
        <v>3.03</v>
      </c>
      <c r="H481" s="3">
        <v>4.67</v>
      </c>
      <c r="I481" s="2">
        <v>2.2200000000000002</v>
      </c>
      <c r="J481" s="4">
        <f t="shared" si="0"/>
        <v>0.80999999999999961</v>
      </c>
      <c r="K481" s="1">
        <v>1</v>
      </c>
      <c r="L481" s="4">
        <f t="shared" si="1"/>
        <v>0.80999999999999961</v>
      </c>
      <c r="M481" s="1">
        <v>1</v>
      </c>
      <c r="N481" s="4">
        <v>0.81</v>
      </c>
      <c r="O481" s="1" t="s">
        <v>1746</v>
      </c>
    </row>
    <row r="482" spans="1:15" x14ac:dyDescent="0.25">
      <c r="A482" s="1">
        <v>481</v>
      </c>
      <c r="B482" s="1" t="s">
        <v>320</v>
      </c>
      <c r="C482" s="21">
        <v>44580</v>
      </c>
      <c r="D482" s="22">
        <v>0</v>
      </c>
      <c r="E482" s="1" t="s">
        <v>2769</v>
      </c>
      <c r="F482" s="15">
        <v>15</v>
      </c>
      <c r="G482" s="2">
        <v>1.52</v>
      </c>
      <c r="H482" s="3">
        <v>7.62</v>
      </c>
      <c r="I482" s="2">
        <v>0.53</v>
      </c>
      <c r="J482" s="4">
        <f t="shared" si="0"/>
        <v>0.99</v>
      </c>
      <c r="K482" s="1">
        <v>1</v>
      </c>
      <c r="L482" s="4">
        <f t="shared" si="1"/>
        <v>0.99</v>
      </c>
      <c r="M482" s="1">
        <v>1</v>
      </c>
      <c r="N482" s="4">
        <v>0.99</v>
      </c>
      <c r="O482" s="1" t="s">
        <v>1746</v>
      </c>
    </row>
    <row r="483" spans="1:15" x14ac:dyDescent="0.25">
      <c r="A483" s="1">
        <v>482</v>
      </c>
      <c r="B483" s="1" t="s">
        <v>336</v>
      </c>
      <c r="C483" s="21">
        <v>44580</v>
      </c>
      <c r="D483" s="22">
        <v>0</v>
      </c>
      <c r="E483" s="1" t="s">
        <v>2770</v>
      </c>
      <c r="F483" s="15">
        <v>9</v>
      </c>
      <c r="G483" s="2">
        <v>1.81</v>
      </c>
      <c r="H483" s="3">
        <v>18.61</v>
      </c>
      <c r="I483" s="2">
        <v>0.31</v>
      </c>
      <c r="J483" s="4">
        <f t="shared" si="0"/>
        <v>1.5</v>
      </c>
      <c r="K483" s="1">
        <v>1</v>
      </c>
      <c r="L483" s="4">
        <f t="shared" si="1"/>
        <v>1.5</v>
      </c>
      <c r="M483" s="1">
        <f>C516-C481</f>
        <v>16</v>
      </c>
      <c r="N483" s="4">
        <v>42.426600000000001</v>
      </c>
      <c r="O483" s="1" t="s">
        <v>1746</v>
      </c>
    </row>
    <row r="484" spans="1:15" x14ac:dyDescent="0.25">
      <c r="A484" s="1">
        <v>483</v>
      </c>
      <c r="B484" s="1" t="s">
        <v>308</v>
      </c>
      <c r="C484" s="21">
        <v>44581</v>
      </c>
      <c r="D484" s="22">
        <v>0</v>
      </c>
      <c r="E484" s="1" t="s">
        <v>2715</v>
      </c>
      <c r="F484" s="15">
        <v>24</v>
      </c>
      <c r="G484" s="2">
        <v>2.96</v>
      </c>
      <c r="H484" s="3">
        <v>4.7699999999999996</v>
      </c>
      <c r="I484" s="2">
        <v>2.2200000000000002</v>
      </c>
      <c r="J484" s="4">
        <f t="shared" si="0"/>
        <v>0.73999999999999977</v>
      </c>
      <c r="K484" s="1">
        <v>1</v>
      </c>
      <c r="L484" s="4">
        <f t="shared" si="1"/>
        <v>0.73999999999999977</v>
      </c>
      <c r="M484" s="1">
        <v>1</v>
      </c>
      <c r="N484" s="4">
        <v>0.74</v>
      </c>
      <c r="O484" s="1" t="s">
        <v>1746</v>
      </c>
    </row>
    <row r="485" spans="1:15" x14ac:dyDescent="0.25">
      <c r="A485" s="1">
        <v>484</v>
      </c>
      <c r="B485" s="1" t="s">
        <v>320</v>
      </c>
      <c r="C485" s="21">
        <v>44581</v>
      </c>
      <c r="D485" s="22">
        <v>0</v>
      </c>
      <c r="E485" s="1" t="s">
        <v>2715</v>
      </c>
      <c r="F485" s="15">
        <v>24</v>
      </c>
      <c r="G485" s="2">
        <v>2.57</v>
      </c>
      <c r="H485" s="3">
        <v>12.21</v>
      </c>
      <c r="I485" s="2">
        <v>0.85</v>
      </c>
      <c r="J485" s="4">
        <f t="shared" si="0"/>
        <v>1.7199999999999998</v>
      </c>
      <c r="K485" s="1">
        <v>1</v>
      </c>
      <c r="L485" s="4">
        <f t="shared" si="1"/>
        <v>1.7199999999999998</v>
      </c>
      <c r="M485" s="1">
        <v>1</v>
      </c>
      <c r="N485" s="4">
        <v>1.72</v>
      </c>
      <c r="O485" s="1" t="s">
        <v>1746</v>
      </c>
    </row>
    <row r="486" spans="1:15" x14ac:dyDescent="0.25">
      <c r="A486" s="1">
        <v>485</v>
      </c>
      <c r="B486" s="1" t="s">
        <v>308</v>
      </c>
      <c r="C486" s="21">
        <v>44582</v>
      </c>
      <c r="D486" s="22">
        <v>0</v>
      </c>
      <c r="E486" s="1" t="s">
        <v>2715</v>
      </c>
      <c r="F486" s="15">
        <v>16</v>
      </c>
      <c r="G486" s="2">
        <v>2.08</v>
      </c>
      <c r="H486" s="3">
        <v>3.83</v>
      </c>
      <c r="I486" s="2">
        <v>1.48</v>
      </c>
      <c r="J486" s="4">
        <f t="shared" si="0"/>
        <v>0.60000000000000009</v>
      </c>
      <c r="K486" s="1">
        <v>1</v>
      </c>
      <c r="L486" s="4">
        <f t="shared" si="1"/>
        <v>0.60000000000000009</v>
      </c>
      <c r="M486" s="1">
        <v>1</v>
      </c>
      <c r="N486" s="4">
        <v>0.6</v>
      </c>
      <c r="O486" s="1" t="s">
        <v>1746</v>
      </c>
    </row>
    <row r="487" spans="1:15" x14ac:dyDescent="0.25">
      <c r="A487" s="1">
        <v>486</v>
      </c>
      <c r="B487" s="1" t="s">
        <v>320</v>
      </c>
      <c r="C487" s="21">
        <v>44582</v>
      </c>
      <c r="D487" s="22">
        <v>0</v>
      </c>
      <c r="E487" s="1" t="s">
        <v>2715</v>
      </c>
      <c r="F487" s="15">
        <v>16</v>
      </c>
      <c r="G487" s="2">
        <v>1.77</v>
      </c>
      <c r="H487" s="3">
        <v>8.1300000000000008</v>
      </c>
      <c r="I487" s="2">
        <v>0.56000000000000005</v>
      </c>
      <c r="J487" s="4">
        <f t="shared" si="0"/>
        <v>1.21</v>
      </c>
      <c r="K487" s="1">
        <v>1</v>
      </c>
      <c r="L487" s="4">
        <f t="shared" si="1"/>
        <v>1.21</v>
      </c>
      <c r="M487" s="1">
        <v>1</v>
      </c>
      <c r="N487" s="4">
        <v>1.21</v>
      </c>
      <c r="O487" s="1" t="s">
        <v>1746</v>
      </c>
    </row>
    <row r="488" spans="1:15" x14ac:dyDescent="0.25">
      <c r="A488" s="1">
        <v>487</v>
      </c>
      <c r="B488" s="1" t="s">
        <v>308</v>
      </c>
      <c r="C488" s="21">
        <v>44583</v>
      </c>
      <c r="D488" s="22">
        <v>0</v>
      </c>
      <c r="E488" s="1" t="s">
        <v>2715</v>
      </c>
      <c r="F488" s="15">
        <v>24</v>
      </c>
      <c r="G488" s="2">
        <v>2.96</v>
      </c>
      <c r="H488" s="3">
        <v>4.18</v>
      </c>
      <c r="I488" s="2">
        <v>2.2200000000000002</v>
      </c>
      <c r="J488" s="4">
        <f t="shared" si="0"/>
        <v>0.73999999999999977</v>
      </c>
      <c r="K488" s="1">
        <v>1</v>
      </c>
      <c r="L488" s="4">
        <f t="shared" si="1"/>
        <v>0.73999999999999977</v>
      </c>
      <c r="M488" s="1">
        <v>1</v>
      </c>
      <c r="N488" s="4">
        <v>0.74</v>
      </c>
      <c r="O488" s="1" t="s">
        <v>1746</v>
      </c>
    </row>
    <row r="489" spans="1:15" x14ac:dyDescent="0.25">
      <c r="A489" s="1">
        <v>488</v>
      </c>
      <c r="B489" s="1" t="s">
        <v>320</v>
      </c>
      <c r="C489" s="21">
        <v>44583</v>
      </c>
      <c r="D489" s="22">
        <v>0</v>
      </c>
      <c r="E489" s="1" t="s">
        <v>2715</v>
      </c>
      <c r="F489" s="15">
        <v>24</v>
      </c>
      <c r="G489" s="2">
        <v>2.7</v>
      </c>
      <c r="H489" s="3">
        <v>12.24</v>
      </c>
      <c r="I489" s="2">
        <v>0.84</v>
      </c>
      <c r="J489" s="4">
        <f t="shared" si="0"/>
        <v>1.8600000000000003</v>
      </c>
      <c r="K489" s="1">
        <v>1</v>
      </c>
      <c r="L489" s="4">
        <f t="shared" si="1"/>
        <v>1.8600000000000003</v>
      </c>
      <c r="M489" s="1">
        <v>1</v>
      </c>
      <c r="N489" s="4">
        <v>1.86</v>
      </c>
      <c r="O489" s="1" t="s">
        <v>1746</v>
      </c>
    </row>
    <row r="490" spans="1:15" x14ac:dyDescent="0.25">
      <c r="A490" s="1">
        <v>489</v>
      </c>
      <c r="B490" s="1" t="s">
        <v>308</v>
      </c>
      <c r="C490" s="21">
        <v>44584</v>
      </c>
      <c r="D490" s="22">
        <v>0</v>
      </c>
      <c r="E490" s="1" t="s">
        <v>2715</v>
      </c>
      <c r="F490" s="15">
        <v>24</v>
      </c>
      <c r="G490" s="2">
        <v>2.99</v>
      </c>
      <c r="H490" s="3">
        <v>3.41</v>
      </c>
      <c r="I490" s="2">
        <v>1.22</v>
      </c>
      <c r="J490" s="4">
        <f t="shared" si="0"/>
        <v>1.7700000000000002</v>
      </c>
      <c r="K490" s="1">
        <v>1</v>
      </c>
      <c r="L490" s="4">
        <f t="shared" si="1"/>
        <v>1.7700000000000002</v>
      </c>
      <c r="M490" s="1">
        <v>1</v>
      </c>
      <c r="N490" s="4">
        <v>1.77</v>
      </c>
      <c r="O490" s="1" t="s">
        <v>1746</v>
      </c>
    </row>
    <row r="491" spans="1:15" x14ac:dyDescent="0.25">
      <c r="A491" s="1">
        <v>490</v>
      </c>
      <c r="B491" s="1" t="s">
        <v>320</v>
      </c>
      <c r="C491" s="21">
        <v>44584</v>
      </c>
      <c r="D491" s="22">
        <v>0</v>
      </c>
      <c r="E491" s="1" t="s">
        <v>2715</v>
      </c>
      <c r="F491" s="15">
        <v>24</v>
      </c>
      <c r="G491" s="2">
        <v>2.61</v>
      </c>
      <c r="H491" s="3">
        <v>11.88</v>
      </c>
      <c r="I491" s="2">
        <v>0.85</v>
      </c>
      <c r="J491" s="4">
        <f t="shared" si="0"/>
        <v>1.7599999999999998</v>
      </c>
      <c r="K491" s="1">
        <v>1</v>
      </c>
      <c r="L491" s="4">
        <f t="shared" si="1"/>
        <v>1.7599999999999998</v>
      </c>
      <c r="M491" s="1">
        <v>1</v>
      </c>
      <c r="N491" s="4">
        <v>1.76</v>
      </c>
      <c r="O491" s="1" t="s">
        <v>1746</v>
      </c>
    </row>
    <row r="492" spans="1:15" x14ac:dyDescent="0.25">
      <c r="A492" s="1">
        <v>491</v>
      </c>
      <c r="B492" s="1" t="s">
        <v>308</v>
      </c>
      <c r="C492" s="21">
        <v>44585</v>
      </c>
      <c r="D492" s="22">
        <v>0</v>
      </c>
      <c r="E492" s="1" t="s">
        <v>2715</v>
      </c>
      <c r="F492" s="15">
        <v>24</v>
      </c>
      <c r="G492" s="2">
        <v>2.94</v>
      </c>
      <c r="H492" s="3">
        <v>3.16</v>
      </c>
      <c r="I492" s="2">
        <v>2.2200000000000002</v>
      </c>
      <c r="J492" s="4">
        <f t="shared" si="0"/>
        <v>0.71999999999999975</v>
      </c>
      <c r="K492" s="1">
        <v>1</v>
      </c>
      <c r="L492" s="4">
        <f t="shared" si="1"/>
        <v>0.71999999999999975</v>
      </c>
      <c r="M492" s="1">
        <v>1</v>
      </c>
      <c r="N492" s="4">
        <v>0.72</v>
      </c>
      <c r="O492" s="1" t="s">
        <v>1746</v>
      </c>
    </row>
    <row r="493" spans="1:15" x14ac:dyDescent="0.25">
      <c r="A493" s="1">
        <v>492</v>
      </c>
      <c r="B493" s="1" t="s">
        <v>320</v>
      </c>
      <c r="C493" s="21">
        <v>44585</v>
      </c>
      <c r="D493" s="22">
        <v>0</v>
      </c>
      <c r="E493" s="1" t="s">
        <v>2715</v>
      </c>
      <c r="F493" s="15">
        <v>24</v>
      </c>
      <c r="G493" s="2">
        <v>2.4900000000000002</v>
      </c>
      <c r="H493" s="3">
        <v>11.63</v>
      </c>
      <c r="I493" s="2">
        <v>0.85</v>
      </c>
      <c r="J493" s="4">
        <f t="shared" si="0"/>
        <v>1.6400000000000001</v>
      </c>
      <c r="K493" s="1">
        <v>1</v>
      </c>
      <c r="L493" s="4">
        <f t="shared" si="1"/>
        <v>1.6400000000000001</v>
      </c>
      <c r="M493" s="1">
        <v>1</v>
      </c>
      <c r="N493" s="4">
        <v>1.64</v>
      </c>
      <c r="O493" s="1" t="s">
        <v>1746</v>
      </c>
    </row>
    <row r="494" spans="1:15" x14ac:dyDescent="0.25">
      <c r="A494" s="1">
        <v>493</v>
      </c>
      <c r="B494" s="1" t="s">
        <v>308</v>
      </c>
      <c r="C494" s="21">
        <v>44586</v>
      </c>
      <c r="D494" s="22">
        <v>0</v>
      </c>
      <c r="E494" s="1" t="s">
        <v>2715</v>
      </c>
      <c r="F494" s="15">
        <v>24</v>
      </c>
      <c r="G494" s="2">
        <v>3.02</v>
      </c>
      <c r="H494" s="3">
        <v>2.5499999999999998</v>
      </c>
      <c r="I494" s="2">
        <v>2.2200000000000002</v>
      </c>
      <c r="J494" s="4">
        <f t="shared" si="0"/>
        <v>0.79999999999999982</v>
      </c>
      <c r="K494" s="1">
        <v>1</v>
      </c>
      <c r="L494" s="4">
        <f t="shared" si="1"/>
        <v>0.79999999999999982</v>
      </c>
      <c r="M494" s="1">
        <v>1</v>
      </c>
      <c r="N494" s="4">
        <v>0.8</v>
      </c>
      <c r="O494" s="1" t="s">
        <v>1746</v>
      </c>
    </row>
    <row r="495" spans="1:15" x14ac:dyDescent="0.25">
      <c r="A495" s="1">
        <v>494</v>
      </c>
      <c r="B495" s="1" t="s">
        <v>320</v>
      </c>
      <c r="C495" s="21">
        <v>44586</v>
      </c>
      <c r="D495" s="22">
        <v>0</v>
      </c>
      <c r="E495" s="1" t="s">
        <v>2715</v>
      </c>
      <c r="F495" s="15">
        <v>24</v>
      </c>
      <c r="G495" s="2">
        <v>2.4900000000000002</v>
      </c>
      <c r="H495" s="3">
        <v>11.58</v>
      </c>
      <c r="I495" s="2">
        <v>0.86</v>
      </c>
      <c r="J495" s="4">
        <f t="shared" si="0"/>
        <v>1.6300000000000003</v>
      </c>
      <c r="K495" s="1">
        <v>1</v>
      </c>
      <c r="L495" s="4">
        <f t="shared" si="1"/>
        <v>1.6300000000000003</v>
      </c>
      <c r="M495" s="1">
        <v>1</v>
      </c>
      <c r="N495" s="4">
        <v>1.63</v>
      </c>
      <c r="O495" s="1" t="s">
        <v>1746</v>
      </c>
    </row>
    <row r="496" spans="1:15" x14ac:dyDescent="0.25">
      <c r="A496" s="1">
        <v>495</v>
      </c>
      <c r="B496" s="1" t="s">
        <v>308</v>
      </c>
      <c r="C496" s="21">
        <v>44587</v>
      </c>
      <c r="D496" s="22">
        <v>0</v>
      </c>
      <c r="E496" s="1" t="s">
        <v>2715</v>
      </c>
      <c r="F496" s="15">
        <v>24</v>
      </c>
      <c r="G496" s="2">
        <v>3.05</v>
      </c>
      <c r="H496" s="3">
        <v>2.1800000000000002</v>
      </c>
      <c r="I496" s="2">
        <v>2.21</v>
      </c>
      <c r="J496" s="4">
        <f t="shared" si="0"/>
        <v>0.83999999999999986</v>
      </c>
      <c r="K496" s="1">
        <v>1</v>
      </c>
      <c r="L496" s="4">
        <f t="shared" si="1"/>
        <v>0.83999999999999986</v>
      </c>
      <c r="M496" s="1">
        <v>1</v>
      </c>
      <c r="N496" s="4">
        <v>0.84</v>
      </c>
      <c r="O496" s="1" t="s">
        <v>1746</v>
      </c>
    </row>
    <row r="497" spans="1:15" x14ac:dyDescent="0.25">
      <c r="A497" s="1">
        <v>496</v>
      </c>
      <c r="B497" s="1" t="s">
        <v>320</v>
      </c>
      <c r="C497" s="21">
        <v>44587</v>
      </c>
      <c r="D497" s="22">
        <v>0</v>
      </c>
      <c r="E497" s="1" t="s">
        <v>2715</v>
      </c>
      <c r="F497" s="15">
        <v>24</v>
      </c>
      <c r="G497" s="2">
        <v>2.5</v>
      </c>
      <c r="H497" s="3">
        <v>11.71</v>
      </c>
      <c r="I497" s="2">
        <v>0.84</v>
      </c>
      <c r="J497" s="4">
        <f t="shared" si="0"/>
        <v>1.6600000000000001</v>
      </c>
      <c r="K497" s="1">
        <v>1</v>
      </c>
      <c r="L497" s="4">
        <f t="shared" si="1"/>
        <v>1.6600000000000001</v>
      </c>
      <c r="M497" s="1">
        <v>1</v>
      </c>
      <c r="N497" s="4">
        <v>1.66</v>
      </c>
      <c r="O497" s="1" t="s">
        <v>1746</v>
      </c>
    </row>
    <row r="498" spans="1:15" x14ac:dyDescent="0.25">
      <c r="A498" s="1">
        <v>497</v>
      </c>
      <c r="B498" s="1" t="s">
        <v>308</v>
      </c>
      <c r="C498" s="21">
        <v>44588</v>
      </c>
      <c r="D498" s="22">
        <v>0</v>
      </c>
      <c r="E498" s="1" t="s">
        <v>2715</v>
      </c>
      <c r="F498" s="15">
        <v>24</v>
      </c>
      <c r="G498" s="2">
        <v>2.88</v>
      </c>
      <c r="H498" s="3">
        <v>4.45</v>
      </c>
      <c r="I498" s="2">
        <v>1.35</v>
      </c>
      <c r="J498" s="4">
        <f t="shared" ref="J498:J561" si="2">G498-I498</f>
        <v>1.5299999999999998</v>
      </c>
      <c r="K498" s="1">
        <v>1</v>
      </c>
      <c r="L498" s="4">
        <f t="shared" si="1"/>
        <v>1.5299999999999998</v>
      </c>
      <c r="M498" s="1">
        <v>1</v>
      </c>
      <c r="N498" s="4">
        <v>1.53</v>
      </c>
      <c r="O498" s="1" t="s">
        <v>1746</v>
      </c>
    </row>
    <row r="499" spans="1:15" x14ac:dyDescent="0.25">
      <c r="A499" s="1">
        <v>498</v>
      </c>
      <c r="B499" s="1" t="s">
        <v>320</v>
      </c>
      <c r="C499" s="21">
        <v>44588</v>
      </c>
      <c r="D499" s="22">
        <v>0</v>
      </c>
      <c r="E499" s="1" t="s">
        <v>2715</v>
      </c>
      <c r="F499" s="15">
        <v>24</v>
      </c>
      <c r="G499" s="2">
        <v>2.48</v>
      </c>
      <c r="H499" s="3">
        <v>11.57</v>
      </c>
      <c r="I499" s="2">
        <v>0.85</v>
      </c>
      <c r="J499" s="4">
        <f t="shared" si="2"/>
        <v>1.63</v>
      </c>
      <c r="K499" s="1">
        <v>1</v>
      </c>
      <c r="L499" s="4">
        <f t="shared" ref="L499:L562" si="3">(G499-I499-D499)*K499</f>
        <v>1.63</v>
      </c>
      <c r="M499" s="1">
        <v>1</v>
      </c>
      <c r="N499" s="4">
        <v>1.63</v>
      </c>
      <c r="O499" s="1" t="s">
        <v>1746</v>
      </c>
    </row>
    <row r="500" spans="1:15" x14ac:dyDescent="0.25">
      <c r="A500" s="1">
        <v>499</v>
      </c>
      <c r="B500" s="1" t="s">
        <v>308</v>
      </c>
      <c r="C500" s="21">
        <v>44589</v>
      </c>
      <c r="D500" s="22">
        <v>0</v>
      </c>
      <c r="E500" s="1" t="s">
        <v>2715</v>
      </c>
      <c r="F500" s="15">
        <v>24</v>
      </c>
      <c r="G500" s="2">
        <v>2.94</v>
      </c>
      <c r="H500" s="3">
        <v>3.91</v>
      </c>
      <c r="I500" s="2">
        <v>2.2200000000000002</v>
      </c>
      <c r="J500" s="4">
        <f t="shared" si="2"/>
        <v>0.71999999999999975</v>
      </c>
      <c r="K500" s="1">
        <v>1</v>
      </c>
      <c r="L500" s="4">
        <f t="shared" si="3"/>
        <v>0.71999999999999975</v>
      </c>
      <c r="M500" s="1">
        <v>1</v>
      </c>
      <c r="N500" s="4">
        <f>L500</f>
        <v>0.71999999999999975</v>
      </c>
      <c r="O500" s="1" t="s">
        <v>1746</v>
      </c>
    </row>
    <row r="501" spans="1:15" x14ac:dyDescent="0.25">
      <c r="A501" s="1">
        <v>500</v>
      </c>
      <c r="B501" s="1" t="s">
        <v>320</v>
      </c>
      <c r="C501" s="21">
        <v>44589</v>
      </c>
      <c r="D501" s="22">
        <v>0</v>
      </c>
      <c r="E501" s="1" t="s">
        <v>2715</v>
      </c>
      <c r="F501" s="15">
        <v>24</v>
      </c>
      <c r="G501" s="2">
        <v>2.4700000000000002</v>
      </c>
      <c r="H501" s="3">
        <v>11.63</v>
      </c>
      <c r="I501" s="2">
        <v>0.86</v>
      </c>
      <c r="J501" s="4">
        <f t="shared" si="2"/>
        <v>1.6100000000000003</v>
      </c>
      <c r="K501" s="1">
        <v>1</v>
      </c>
      <c r="L501" s="4">
        <f t="shared" si="3"/>
        <v>1.6100000000000003</v>
      </c>
      <c r="M501" s="1">
        <v>1</v>
      </c>
      <c r="N501" s="4">
        <f t="shared" ref="N501:N511" si="4">L501</f>
        <v>1.6100000000000003</v>
      </c>
      <c r="O501" s="1" t="s">
        <v>1746</v>
      </c>
    </row>
    <row r="502" spans="1:15" x14ac:dyDescent="0.25">
      <c r="A502" s="1">
        <v>501</v>
      </c>
      <c r="B502" s="1" t="s">
        <v>308</v>
      </c>
      <c r="C502" s="21">
        <v>44590</v>
      </c>
      <c r="D502" s="22">
        <v>0</v>
      </c>
      <c r="E502" s="1" t="s">
        <v>2715</v>
      </c>
      <c r="F502" s="15">
        <v>24</v>
      </c>
      <c r="G502" s="2">
        <v>3.14</v>
      </c>
      <c r="H502" s="3">
        <v>1.7</v>
      </c>
      <c r="I502" s="2">
        <v>2.2200000000000002</v>
      </c>
      <c r="J502" s="4">
        <f t="shared" si="2"/>
        <v>0.91999999999999993</v>
      </c>
      <c r="K502" s="1">
        <v>1</v>
      </c>
      <c r="L502" s="4">
        <f t="shared" si="3"/>
        <v>0.91999999999999993</v>
      </c>
      <c r="M502" s="1">
        <v>1</v>
      </c>
      <c r="N502" s="4">
        <f t="shared" si="4"/>
        <v>0.91999999999999993</v>
      </c>
      <c r="O502" s="1" t="s">
        <v>1746</v>
      </c>
    </row>
    <row r="503" spans="1:15" x14ac:dyDescent="0.25">
      <c r="A503" s="1">
        <v>502</v>
      </c>
      <c r="B503" s="1" t="s">
        <v>320</v>
      </c>
      <c r="C503" s="21">
        <v>44590</v>
      </c>
      <c r="D503" s="22">
        <v>0</v>
      </c>
      <c r="E503" s="1" t="s">
        <v>2715</v>
      </c>
      <c r="F503" s="15">
        <v>24</v>
      </c>
      <c r="G503" s="2">
        <v>2.5</v>
      </c>
      <c r="H503" s="3">
        <v>11.94</v>
      </c>
      <c r="I503" s="2">
        <v>0.86</v>
      </c>
      <c r="J503" s="4">
        <f t="shared" si="2"/>
        <v>1.6400000000000001</v>
      </c>
      <c r="K503" s="1">
        <v>1</v>
      </c>
      <c r="L503" s="4">
        <f t="shared" si="3"/>
        <v>1.6400000000000001</v>
      </c>
      <c r="M503" s="1">
        <v>1</v>
      </c>
      <c r="N503" s="4">
        <f t="shared" si="4"/>
        <v>1.6400000000000001</v>
      </c>
      <c r="O503" s="1" t="s">
        <v>1746</v>
      </c>
    </row>
    <row r="504" spans="1:15" x14ac:dyDescent="0.25">
      <c r="A504" s="1">
        <v>503</v>
      </c>
      <c r="B504" s="1" t="s">
        <v>308</v>
      </c>
      <c r="C504" s="21">
        <v>44591</v>
      </c>
      <c r="D504" s="22">
        <v>0</v>
      </c>
      <c r="E504" s="1" t="s">
        <v>2715</v>
      </c>
      <c r="F504" s="15">
        <v>24</v>
      </c>
      <c r="G504" s="2">
        <v>2.94</v>
      </c>
      <c r="H504" s="3">
        <v>2.66</v>
      </c>
      <c r="I504" s="2">
        <v>2.2200000000000002</v>
      </c>
      <c r="J504" s="4">
        <f t="shared" si="2"/>
        <v>0.71999999999999975</v>
      </c>
      <c r="K504" s="1">
        <v>1</v>
      </c>
      <c r="L504" s="4">
        <f t="shared" si="3"/>
        <v>0.71999999999999975</v>
      </c>
      <c r="M504" s="1">
        <v>1</v>
      </c>
      <c r="N504" s="4">
        <f t="shared" si="4"/>
        <v>0.71999999999999975</v>
      </c>
      <c r="O504" s="1" t="s">
        <v>1746</v>
      </c>
    </row>
    <row r="505" spans="1:15" x14ac:dyDescent="0.25">
      <c r="A505" s="1">
        <v>504</v>
      </c>
      <c r="B505" s="1" t="s">
        <v>320</v>
      </c>
      <c r="C505" s="21">
        <v>44591</v>
      </c>
      <c r="D505" s="22">
        <v>0</v>
      </c>
      <c r="E505" s="1" t="s">
        <v>2715</v>
      </c>
      <c r="F505" s="15">
        <v>24</v>
      </c>
      <c r="G505" s="2">
        <v>2.4300000000000002</v>
      </c>
      <c r="H505" s="3">
        <v>11.69</v>
      </c>
      <c r="I505" s="2">
        <v>0.86</v>
      </c>
      <c r="J505" s="4">
        <f t="shared" si="2"/>
        <v>1.5700000000000003</v>
      </c>
      <c r="K505" s="1">
        <v>1</v>
      </c>
      <c r="L505" s="4">
        <f t="shared" si="3"/>
        <v>1.5700000000000003</v>
      </c>
      <c r="M505" s="1">
        <v>1</v>
      </c>
      <c r="N505" s="4">
        <f t="shared" si="4"/>
        <v>1.5700000000000003</v>
      </c>
      <c r="O505" s="1" t="s">
        <v>1746</v>
      </c>
    </row>
    <row r="506" spans="1:15" x14ac:dyDescent="0.25">
      <c r="A506" s="1">
        <v>505</v>
      </c>
      <c r="B506" s="1" t="s">
        <v>308</v>
      </c>
      <c r="C506" s="21">
        <v>44592</v>
      </c>
      <c r="D506" s="22">
        <v>0</v>
      </c>
      <c r="E506" s="1" t="s">
        <v>2715</v>
      </c>
      <c r="F506" s="15">
        <v>24</v>
      </c>
      <c r="G506" s="2">
        <v>3.17</v>
      </c>
      <c r="H506" s="3">
        <v>0.73</v>
      </c>
      <c r="I506" s="2">
        <v>2.21</v>
      </c>
      <c r="J506" s="4">
        <f t="shared" si="2"/>
        <v>0.96</v>
      </c>
      <c r="K506" s="1">
        <v>1</v>
      </c>
      <c r="L506" s="4">
        <f t="shared" si="3"/>
        <v>0.96</v>
      </c>
      <c r="M506" s="1">
        <v>1</v>
      </c>
      <c r="N506" s="4">
        <f t="shared" si="4"/>
        <v>0.96</v>
      </c>
      <c r="O506" s="1" t="s">
        <v>1746</v>
      </c>
    </row>
    <row r="507" spans="1:15" x14ac:dyDescent="0.25">
      <c r="A507" s="1">
        <v>506</v>
      </c>
      <c r="B507" s="1" t="s">
        <v>320</v>
      </c>
      <c r="C507" s="21">
        <v>44592</v>
      </c>
      <c r="D507" s="22">
        <v>0</v>
      </c>
      <c r="E507" s="1" t="s">
        <v>2715</v>
      </c>
      <c r="F507" s="15">
        <v>24</v>
      </c>
      <c r="G507" s="2">
        <v>2.5</v>
      </c>
      <c r="H507" s="3">
        <v>12.13</v>
      </c>
      <c r="I507" s="2">
        <v>0.85</v>
      </c>
      <c r="J507" s="4">
        <f t="shared" si="2"/>
        <v>1.65</v>
      </c>
      <c r="K507" s="1">
        <v>1</v>
      </c>
      <c r="L507" s="4">
        <f t="shared" si="3"/>
        <v>1.65</v>
      </c>
      <c r="M507" s="1">
        <v>1</v>
      </c>
      <c r="N507" s="4">
        <f t="shared" si="4"/>
        <v>1.65</v>
      </c>
      <c r="O507" s="1" t="s">
        <v>1746</v>
      </c>
    </row>
    <row r="508" spans="1:15" x14ac:dyDescent="0.25">
      <c r="A508" s="1">
        <v>507</v>
      </c>
      <c r="B508" s="1" t="s">
        <v>308</v>
      </c>
      <c r="C508" s="21">
        <v>44593</v>
      </c>
      <c r="D508" s="22">
        <v>0</v>
      </c>
      <c r="E508" s="1" t="s">
        <v>2715</v>
      </c>
      <c r="F508" s="15">
        <v>24</v>
      </c>
      <c r="G508" s="2">
        <v>3.1</v>
      </c>
      <c r="H508" s="3">
        <v>2.0299999999999998</v>
      </c>
      <c r="I508" s="2">
        <v>2.2400000000000002</v>
      </c>
      <c r="J508" s="4">
        <f t="shared" si="2"/>
        <v>0.85999999999999988</v>
      </c>
      <c r="K508" s="1">
        <v>1</v>
      </c>
      <c r="L508" s="4">
        <f t="shared" si="3"/>
        <v>0.85999999999999988</v>
      </c>
      <c r="M508" s="1">
        <v>1</v>
      </c>
      <c r="N508" s="4">
        <f t="shared" si="4"/>
        <v>0.85999999999999988</v>
      </c>
      <c r="O508" s="1" t="s">
        <v>1746</v>
      </c>
    </row>
    <row r="509" spans="1:15" x14ac:dyDescent="0.25">
      <c r="A509" s="1">
        <v>508</v>
      </c>
      <c r="B509" s="1" t="s">
        <v>320</v>
      </c>
      <c r="C509" s="21">
        <v>44593</v>
      </c>
      <c r="D509" s="22">
        <v>0</v>
      </c>
      <c r="E509" s="1" t="s">
        <v>2715</v>
      </c>
      <c r="F509" s="15">
        <v>24</v>
      </c>
      <c r="G509" s="2">
        <v>2.4500000000000002</v>
      </c>
      <c r="H509" s="3">
        <v>11.97</v>
      </c>
      <c r="I509" s="2">
        <v>0.88</v>
      </c>
      <c r="J509" s="4">
        <f t="shared" si="2"/>
        <v>1.5700000000000003</v>
      </c>
      <c r="K509" s="1">
        <v>1</v>
      </c>
      <c r="L509" s="4">
        <f t="shared" si="3"/>
        <v>1.5700000000000003</v>
      </c>
      <c r="M509" s="1">
        <v>1</v>
      </c>
      <c r="N509" s="4">
        <f t="shared" si="4"/>
        <v>1.5700000000000003</v>
      </c>
      <c r="O509" s="1" t="s">
        <v>1746</v>
      </c>
    </row>
    <row r="510" spans="1:15" x14ac:dyDescent="0.25">
      <c r="A510" s="1">
        <v>509</v>
      </c>
      <c r="B510" s="1" t="s">
        <v>308</v>
      </c>
      <c r="C510" s="21">
        <v>44594</v>
      </c>
      <c r="D510" s="22">
        <v>0</v>
      </c>
      <c r="E510" s="1" t="s">
        <v>2715</v>
      </c>
      <c r="F510" s="15">
        <v>24</v>
      </c>
      <c r="G510" s="2">
        <v>3</v>
      </c>
      <c r="H510" s="3">
        <v>4.37</v>
      </c>
      <c r="I510" s="2">
        <v>2.21</v>
      </c>
      <c r="J510" s="4">
        <f t="shared" si="2"/>
        <v>0.79</v>
      </c>
      <c r="K510" s="1">
        <v>1</v>
      </c>
      <c r="L510" s="4">
        <f t="shared" si="3"/>
        <v>0.79</v>
      </c>
      <c r="M510" s="1">
        <v>1</v>
      </c>
      <c r="N510" s="4">
        <f t="shared" si="4"/>
        <v>0.79</v>
      </c>
      <c r="O510" s="1" t="s">
        <v>1746</v>
      </c>
    </row>
    <row r="511" spans="1:15" x14ac:dyDescent="0.25">
      <c r="A511" s="1">
        <v>510</v>
      </c>
      <c r="B511" s="1" t="s">
        <v>320</v>
      </c>
      <c r="C511" s="21">
        <v>44594</v>
      </c>
      <c r="D511" s="22">
        <v>0</v>
      </c>
      <c r="E511" s="1" t="s">
        <v>2715</v>
      </c>
      <c r="F511" s="15">
        <v>24</v>
      </c>
      <c r="G511" s="2">
        <v>2.41</v>
      </c>
      <c r="H511" s="3">
        <v>11.94</v>
      </c>
      <c r="I511" s="2">
        <v>0.86</v>
      </c>
      <c r="J511" s="4">
        <f t="shared" si="2"/>
        <v>1.5500000000000003</v>
      </c>
      <c r="K511" s="1">
        <v>1</v>
      </c>
      <c r="L511" s="4">
        <f t="shared" si="3"/>
        <v>1.5500000000000003</v>
      </c>
      <c r="M511" s="1">
        <v>1</v>
      </c>
      <c r="N511" s="4">
        <f t="shared" si="4"/>
        <v>1.5500000000000003</v>
      </c>
      <c r="O511" s="1" t="s">
        <v>1746</v>
      </c>
    </row>
    <row r="512" spans="1:15" x14ac:dyDescent="0.25">
      <c r="A512" s="1">
        <v>511</v>
      </c>
      <c r="B512" s="1" t="s">
        <v>308</v>
      </c>
      <c r="C512" s="21">
        <v>44595</v>
      </c>
      <c r="D512" s="22">
        <v>0</v>
      </c>
      <c r="E512" s="1" t="s">
        <v>2784</v>
      </c>
      <c r="F512" s="15">
        <v>16.5</v>
      </c>
      <c r="G512" s="2">
        <v>2.12</v>
      </c>
      <c r="H512" s="3">
        <v>3.22</v>
      </c>
      <c r="I512" s="2">
        <v>1.47</v>
      </c>
      <c r="J512" s="4">
        <f t="shared" si="2"/>
        <v>0.65000000000000013</v>
      </c>
      <c r="K512" s="1">
        <v>1</v>
      </c>
      <c r="L512" s="4">
        <f t="shared" si="3"/>
        <v>0.65000000000000013</v>
      </c>
      <c r="M512" s="1">
        <v>1</v>
      </c>
      <c r="N512" s="4">
        <v>0.65</v>
      </c>
      <c r="O512" s="1" t="s">
        <v>1746</v>
      </c>
    </row>
    <row r="513" spans="1:15" x14ac:dyDescent="0.25">
      <c r="A513" s="1">
        <v>512</v>
      </c>
      <c r="B513" s="1" t="s">
        <v>320</v>
      </c>
      <c r="C513" s="21">
        <v>44595</v>
      </c>
      <c r="D513" s="22">
        <v>0</v>
      </c>
      <c r="E513" s="1" t="s">
        <v>2715</v>
      </c>
      <c r="F513" s="15">
        <v>24</v>
      </c>
      <c r="G513" s="2">
        <v>2.36</v>
      </c>
      <c r="H513" s="3">
        <v>11.84</v>
      </c>
      <c r="I513" s="2">
        <v>0.86</v>
      </c>
      <c r="J513" s="4">
        <f t="shared" si="2"/>
        <v>1.5</v>
      </c>
      <c r="K513" s="1">
        <v>1</v>
      </c>
      <c r="L513" s="4">
        <f t="shared" si="3"/>
        <v>1.5</v>
      </c>
      <c r="M513" s="1">
        <v>1</v>
      </c>
      <c r="N513" s="4">
        <v>1.5</v>
      </c>
      <c r="O513" s="1" t="s">
        <v>1746</v>
      </c>
    </row>
    <row r="514" spans="1:15" x14ac:dyDescent="0.25">
      <c r="A514" s="1">
        <v>513</v>
      </c>
      <c r="B514" s="1" t="s">
        <v>313</v>
      </c>
      <c r="C514" s="21">
        <v>44595</v>
      </c>
      <c r="D514" s="22">
        <v>0</v>
      </c>
      <c r="E514" s="1" t="s">
        <v>2785</v>
      </c>
      <c r="F514" s="15">
        <v>3</v>
      </c>
      <c r="G514" s="2">
        <v>1.1399999999999999</v>
      </c>
      <c r="H514" s="3">
        <v>1.03</v>
      </c>
      <c r="I514" s="2">
        <v>0.27</v>
      </c>
      <c r="J514" s="4">
        <f t="shared" si="2"/>
        <v>0.86999999999999988</v>
      </c>
      <c r="K514" s="1">
        <v>1</v>
      </c>
      <c r="L514" s="4">
        <f t="shared" si="3"/>
        <v>0.86999999999999988</v>
      </c>
      <c r="M514" s="1">
        <f>C629-C512</f>
        <v>38</v>
      </c>
      <c r="N514" s="4">
        <v>74.177899999999994</v>
      </c>
      <c r="O514" s="1" t="s">
        <v>1746</v>
      </c>
    </row>
    <row r="515" spans="1:15" x14ac:dyDescent="0.25">
      <c r="A515" s="1">
        <v>514</v>
      </c>
      <c r="B515" s="1" t="s">
        <v>314</v>
      </c>
      <c r="C515" s="21">
        <v>44595</v>
      </c>
      <c r="D515" s="22">
        <v>0</v>
      </c>
      <c r="E515" s="1" t="s">
        <v>2718</v>
      </c>
      <c r="F515" s="15">
        <v>4.5</v>
      </c>
      <c r="G515" s="2">
        <v>1.41</v>
      </c>
      <c r="H515" s="3">
        <v>1.73</v>
      </c>
      <c r="I515" s="2">
        <v>0.46</v>
      </c>
      <c r="J515" s="4">
        <f t="shared" si="2"/>
        <v>0.95</v>
      </c>
      <c r="K515" s="1">
        <v>1</v>
      </c>
      <c r="L515" s="4">
        <f t="shared" si="3"/>
        <v>0.95</v>
      </c>
      <c r="M515" s="1">
        <v>1</v>
      </c>
      <c r="N515" s="4">
        <v>0.95</v>
      </c>
      <c r="O515" s="1" t="s">
        <v>1746</v>
      </c>
    </row>
    <row r="516" spans="1:15" x14ac:dyDescent="0.25">
      <c r="A516" s="1">
        <v>515</v>
      </c>
      <c r="B516" s="1" t="s">
        <v>314</v>
      </c>
      <c r="C516" s="21">
        <v>44596</v>
      </c>
      <c r="D516" s="22">
        <v>0</v>
      </c>
      <c r="E516" s="1" t="s">
        <v>2786</v>
      </c>
      <c r="F516" s="15">
        <v>9</v>
      </c>
      <c r="G516" s="2">
        <v>2.85</v>
      </c>
      <c r="H516" s="3">
        <v>6.48</v>
      </c>
      <c r="I516" s="2">
        <v>0.83</v>
      </c>
      <c r="J516" s="4">
        <f t="shared" si="2"/>
        <v>2.02</v>
      </c>
      <c r="K516" s="1">
        <v>1</v>
      </c>
      <c r="L516" s="4">
        <f t="shared" si="3"/>
        <v>2.02</v>
      </c>
      <c r="M516" s="1">
        <f>C524-C516</f>
        <v>2</v>
      </c>
      <c r="N516" s="4">
        <v>4.2568999999999999</v>
      </c>
      <c r="O516" s="1" t="s">
        <v>1746</v>
      </c>
    </row>
    <row r="517" spans="1:15" x14ac:dyDescent="0.25">
      <c r="A517" s="1">
        <v>516</v>
      </c>
      <c r="B517" s="1" t="s">
        <v>308</v>
      </c>
      <c r="C517" s="21">
        <v>44596</v>
      </c>
      <c r="D517" s="22">
        <v>0</v>
      </c>
      <c r="E517" s="1" t="s">
        <v>2786</v>
      </c>
      <c r="F517" s="15">
        <v>9</v>
      </c>
      <c r="G517" s="2">
        <v>2</v>
      </c>
      <c r="H517" s="3">
        <v>3.71</v>
      </c>
      <c r="I517" s="2">
        <v>1.39</v>
      </c>
      <c r="J517" s="4">
        <f t="shared" si="2"/>
        <v>0.6100000000000001</v>
      </c>
      <c r="K517" s="1">
        <v>1</v>
      </c>
      <c r="L517" s="4">
        <f t="shared" si="3"/>
        <v>0.6100000000000001</v>
      </c>
      <c r="M517" s="1">
        <v>1</v>
      </c>
      <c r="N517" s="4">
        <v>0.61</v>
      </c>
      <c r="O517" s="1" t="s">
        <v>1746</v>
      </c>
    </row>
    <row r="518" spans="1:15" x14ac:dyDescent="0.25">
      <c r="A518" s="1">
        <v>517</v>
      </c>
      <c r="B518" s="1" t="s">
        <v>320</v>
      </c>
      <c r="C518" s="21">
        <v>44596</v>
      </c>
      <c r="D518" s="22">
        <v>0</v>
      </c>
      <c r="E518" s="1" t="s">
        <v>2787</v>
      </c>
      <c r="F518" s="15">
        <v>15</v>
      </c>
      <c r="G518" s="2">
        <v>1.81</v>
      </c>
      <c r="H518" s="3">
        <v>10.050000000000001</v>
      </c>
      <c r="I518" s="2">
        <v>0.33</v>
      </c>
      <c r="J518" s="4">
        <f t="shared" si="2"/>
        <v>1.48</v>
      </c>
      <c r="K518" s="1">
        <v>1</v>
      </c>
      <c r="L518" s="4">
        <f t="shared" si="3"/>
        <v>1.48</v>
      </c>
      <c r="M518" s="1">
        <v>1</v>
      </c>
      <c r="N518" s="4">
        <v>1.48</v>
      </c>
      <c r="O518" s="1" t="s">
        <v>1746</v>
      </c>
    </row>
    <row r="519" spans="1:15" x14ac:dyDescent="0.25">
      <c r="A519" s="1">
        <v>518</v>
      </c>
      <c r="B519" s="1" t="s">
        <v>318</v>
      </c>
      <c r="C519" s="21">
        <v>44596</v>
      </c>
      <c r="D519" s="22">
        <v>0</v>
      </c>
      <c r="E519" s="1" t="s">
        <v>2788</v>
      </c>
      <c r="F519" s="15">
        <v>10</v>
      </c>
      <c r="G519" s="2">
        <v>1.31</v>
      </c>
      <c r="H519" s="3">
        <v>2.67</v>
      </c>
      <c r="I519" s="2">
        <v>0.34</v>
      </c>
      <c r="J519" s="4">
        <f t="shared" si="2"/>
        <v>0.97</v>
      </c>
      <c r="K519" s="1">
        <v>1</v>
      </c>
      <c r="L519" s="4">
        <f t="shared" si="3"/>
        <v>0.97</v>
      </c>
      <c r="M519" s="1">
        <f>C541-C516</f>
        <v>7</v>
      </c>
      <c r="N519" s="4">
        <v>15.1099</v>
      </c>
      <c r="O519" s="1" t="s">
        <v>1746</v>
      </c>
    </row>
    <row r="520" spans="1:15" x14ac:dyDescent="0.25">
      <c r="A520" s="1">
        <v>519</v>
      </c>
      <c r="B520" s="1" t="s">
        <v>336</v>
      </c>
      <c r="C520" s="21">
        <v>44596</v>
      </c>
      <c r="D520" s="22">
        <v>0</v>
      </c>
      <c r="E520" s="1" t="s">
        <v>2789</v>
      </c>
      <c r="F520" s="15">
        <v>5</v>
      </c>
      <c r="G520" s="2">
        <v>2.0699999999999998</v>
      </c>
      <c r="H520" s="3">
        <v>3.24</v>
      </c>
      <c r="I520" s="2">
        <v>0.17</v>
      </c>
      <c r="J520" s="4">
        <f t="shared" si="2"/>
        <v>1.9</v>
      </c>
      <c r="K520" s="1">
        <v>1</v>
      </c>
      <c r="L520" s="4">
        <f t="shared" si="3"/>
        <v>1.9</v>
      </c>
      <c r="M520" s="1">
        <v>1</v>
      </c>
      <c r="N520" s="4">
        <v>1.9</v>
      </c>
      <c r="O520" s="1" t="s">
        <v>1746</v>
      </c>
    </row>
    <row r="521" spans="1:15" x14ac:dyDescent="0.25">
      <c r="A521" s="1">
        <v>520</v>
      </c>
      <c r="B521" s="1" t="s">
        <v>308</v>
      </c>
      <c r="C521" s="21">
        <v>44597</v>
      </c>
      <c r="D521" s="22">
        <v>0</v>
      </c>
      <c r="E521" s="1" t="s">
        <v>213</v>
      </c>
      <c r="F521" s="15">
        <v>24</v>
      </c>
      <c r="G521" s="2">
        <v>2</v>
      </c>
      <c r="H521" s="3">
        <v>3.71</v>
      </c>
      <c r="I521" s="2">
        <v>1.39</v>
      </c>
      <c r="J521" s="4">
        <f t="shared" si="2"/>
        <v>0.6100000000000001</v>
      </c>
      <c r="K521" s="1">
        <v>1</v>
      </c>
      <c r="L521" s="4">
        <f t="shared" si="3"/>
        <v>0.6100000000000001</v>
      </c>
      <c r="M521" s="1">
        <v>1</v>
      </c>
      <c r="N521" s="4">
        <v>0.61</v>
      </c>
      <c r="O521" s="1" t="s">
        <v>1746</v>
      </c>
    </row>
    <row r="522" spans="1:15" x14ac:dyDescent="0.25">
      <c r="A522" s="1">
        <v>521</v>
      </c>
      <c r="B522" s="1" t="s">
        <v>320</v>
      </c>
      <c r="C522" s="21">
        <v>44597</v>
      </c>
      <c r="D522" s="22">
        <v>0</v>
      </c>
      <c r="E522" s="1" t="s">
        <v>216</v>
      </c>
      <c r="F522" s="15">
        <v>15</v>
      </c>
      <c r="G522" s="2">
        <v>1.81</v>
      </c>
      <c r="H522" s="3">
        <v>10.050000000000001</v>
      </c>
      <c r="I522" s="2">
        <v>0.33</v>
      </c>
      <c r="J522" s="4">
        <f t="shared" si="2"/>
        <v>1.48</v>
      </c>
      <c r="K522" s="1">
        <v>1</v>
      </c>
      <c r="L522" s="4">
        <f t="shared" si="3"/>
        <v>1.48</v>
      </c>
      <c r="M522" s="1">
        <v>1</v>
      </c>
      <c r="N522" s="4">
        <v>1.48</v>
      </c>
      <c r="O522" s="1" t="s">
        <v>1746</v>
      </c>
    </row>
    <row r="523" spans="1:15" x14ac:dyDescent="0.25">
      <c r="A523" s="1">
        <v>522</v>
      </c>
      <c r="B523" s="1" t="s">
        <v>336</v>
      </c>
      <c r="C523" s="21">
        <v>44597</v>
      </c>
      <c r="D523" s="22">
        <v>0</v>
      </c>
      <c r="E523" s="1" t="s">
        <v>217</v>
      </c>
      <c r="F523" s="15">
        <v>9</v>
      </c>
      <c r="G523" s="2">
        <v>2.0699999999999998</v>
      </c>
      <c r="H523" s="3">
        <v>3.24</v>
      </c>
      <c r="I523" s="2">
        <v>0.17</v>
      </c>
      <c r="J523" s="4">
        <f t="shared" si="2"/>
        <v>1.9</v>
      </c>
      <c r="K523" s="1">
        <v>1</v>
      </c>
      <c r="L523" s="4">
        <f t="shared" si="3"/>
        <v>1.9</v>
      </c>
      <c r="M523" s="1">
        <v>3</v>
      </c>
      <c r="N523" s="4">
        <v>6.2724000000000002</v>
      </c>
      <c r="O523" s="1" t="s">
        <v>1746</v>
      </c>
    </row>
    <row r="524" spans="1:15" ht="33" x14ac:dyDescent="0.25">
      <c r="A524" s="1">
        <v>523</v>
      </c>
      <c r="B524" s="1" t="s">
        <v>308</v>
      </c>
      <c r="C524" s="21">
        <v>44598</v>
      </c>
      <c r="D524" s="22">
        <v>0</v>
      </c>
      <c r="E524" s="11" t="s">
        <v>2790</v>
      </c>
      <c r="F524" s="15">
        <v>20</v>
      </c>
      <c r="G524" s="2">
        <v>2.59</v>
      </c>
      <c r="H524" s="3">
        <v>2.25</v>
      </c>
      <c r="I524" s="2">
        <v>1.92</v>
      </c>
      <c r="J524" s="4">
        <f t="shared" si="2"/>
        <v>0.66999999999999993</v>
      </c>
      <c r="K524" s="1">
        <v>1</v>
      </c>
      <c r="L524" s="4">
        <f t="shared" si="3"/>
        <v>0.66999999999999993</v>
      </c>
      <c r="M524" s="1">
        <v>1</v>
      </c>
      <c r="N524" s="4">
        <v>0.67</v>
      </c>
      <c r="O524" s="1" t="s">
        <v>1746</v>
      </c>
    </row>
    <row r="525" spans="1:15" x14ac:dyDescent="0.25">
      <c r="A525" s="1">
        <v>524</v>
      </c>
      <c r="B525" s="1" t="s">
        <v>320</v>
      </c>
      <c r="C525" s="21">
        <v>44598</v>
      </c>
      <c r="D525" s="22">
        <v>0</v>
      </c>
      <c r="E525" s="1" t="s">
        <v>213</v>
      </c>
      <c r="F525" s="15">
        <v>24</v>
      </c>
      <c r="G525" s="2">
        <v>2.54</v>
      </c>
      <c r="H525" s="3">
        <v>12.25</v>
      </c>
      <c r="I525" s="2">
        <v>0.84</v>
      </c>
      <c r="J525" s="4">
        <f t="shared" si="2"/>
        <v>1.7000000000000002</v>
      </c>
      <c r="K525" s="1">
        <v>1</v>
      </c>
      <c r="L525" s="4">
        <f t="shared" si="3"/>
        <v>1.7000000000000002</v>
      </c>
      <c r="M525" s="1">
        <v>1</v>
      </c>
      <c r="N525" s="4">
        <v>1.7</v>
      </c>
      <c r="O525" s="1" t="s">
        <v>1746</v>
      </c>
    </row>
    <row r="526" spans="1:15" x14ac:dyDescent="0.25">
      <c r="A526" s="1">
        <v>525</v>
      </c>
      <c r="B526" s="1" t="s">
        <v>314</v>
      </c>
      <c r="C526" s="21">
        <v>44598</v>
      </c>
      <c r="D526" s="22">
        <v>0</v>
      </c>
      <c r="E526" s="1" t="s">
        <v>2791</v>
      </c>
      <c r="F526" s="15">
        <v>4</v>
      </c>
      <c r="G526" s="2">
        <v>2.5499999999999998</v>
      </c>
      <c r="H526" s="3">
        <v>6.05</v>
      </c>
      <c r="I526" s="2">
        <v>0.37</v>
      </c>
      <c r="J526" s="4">
        <f t="shared" si="2"/>
        <v>2.1799999999999997</v>
      </c>
      <c r="K526" s="1">
        <v>1</v>
      </c>
      <c r="L526" s="4">
        <f t="shared" si="3"/>
        <v>2.1799999999999997</v>
      </c>
      <c r="M526" s="1">
        <v>1</v>
      </c>
      <c r="N526" s="4">
        <v>2.1800000000000002</v>
      </c>
      <c r="O526" s="1" t="s">
        <v>1746</v>
      </c>
    </row>
    <row r="527" spans="1:15" ht="33" x14ac:dyDescent="0.25">
      <c r="A527" s="1">
        <v>526</v>
      </c>
      <c r="B527" s="1" t="s">
        <v>308</v>
      </c>
      <c r="C527" s="21">
        <v>44599</v>
      </c>
      <c r="D527" s="22">
        <v>0</v>
      </c>
      <c r="E527" s="11" t="s">
        <v>2792</v>
      </c>
      <c r="F527" s="15">
        <v>20</v>
      </c>
      <c r="G527" s="2">
        <v>2.62</v>
      </c>
      <c r="H527" s="3">
        <v>2.2799999999999998</v>
      </c>
      <c r="I527" s="2">
        <v>1.85</v>
      </c>
      <c r="J527" s="4">
        <f t="shared" si="2"/>
        <v>0.77</v>
      </c>
      <c r="K527" s="1">
        <v>1</v>
      </c>
      <c r="L527" s="4">
        <f t="shared" si="3"/>
        <v>0.77</v>
      </c>
      <c r="M527" s="1">
        <v>1</v>
      </c>
      <c r="N527" s="4">
        <v>0.77</v>
      </c>
      <c r="O527" s="1" t="s">
        <v>1746</v>
      </c>
    </row>
    <row r="528" spans="1:15" x14ac:dyDescent="0.25">
      <c r="A528" s="1">
        <v>527</v>
      </c>
      <c r="B528" s="1" t="s">
        <v>320</v>
      </c>
      <c r="C528" s="21">
        <v>44599</v>
      </c>
      <c r="D528" s="22">
        <v>0</v>
      </c>
      <c r="E528" s="1" t="s">
        <v>213</v>
      </c>
      <c r="F528" s="15">
        <v>24</v>
      </c>
      <c r="G528" s="2">
        <v>2.48</v>
      </c>
      <c r="H528" s="3">
        <v>12.16</v>
      </c>
      <c r="I528" s="2">
        <v>0.85</v>
      </c>
      <c r="J528" s="4">
        <f t="shared" si="2"/>
        <v>1.63</v>
      </c>
      <c r="K528" s="1">
        <v>1</v>
      </c>
      <c r="L528" s="4">
        <f t="shared" si="3"/>
        <v>1.63</v>
      </c>
      <c r="M528" s="1">
        <v>1</v>
      </c>
      <c r="N528" s="4">
        <v>1.63</v>
      </c>
      <c r="O528" s="1" t="s">
        <v>1746</v>
      </c>
    </row>
    <row r="529" spans="1:15" x14ac:dyDescent="0.25">
      <c r="A529" s="1">
        <v>528</v>
      </c>
      <c r="B529" s="1" t="s">
        <v>314</v>
      </c>
      <c r="C529" s="21">
        <v>44599</v>
      </c>
      <c r="D529" s="22">
        <v>0</v>
      </c>
      <c r="E529" s="1" t="s">
        <v>321</v>
      </c>
      <c r="F529" s="15">
        <v>4</v>
      </c>
      <c r="G529" s="2">
        <v>1.86</v>
      </c>
      <c r="H529" s="3">
        <v>4.42</v>
      </c>
      <c r="I529" s="2">
        <v>0.37</v>
      </c>
      <c r="J529" s="4">
        <f t="shared" si="2"/>
        <v>1.4900000000000002</v>
      </c>
      <c r="K529" s="1">
        <v>1</v>
      </c>
      <c r="L529" s="4">
        <f t="shared" si="3"/>
        <v>1.4900000000000002</v>
      </c>
      <c r="M529" s="1">
        <f>C564-C527</f>
        <v>12</v>
      </c>
      <c r="N529" s="4">
        <v>19.973299999999998</v>
      </c>
      <c r="O529" s="1" t="s">
        <v>1746</v>
      </c>
    </row>
    <row r="530" spans="1:15" x14ac:dyDescent="0.25">
      <c r="A530" s="1">
        <v>529</v>
      </c>
      <c r="B530" s="1" t="s">
        <v>308</v>
      </c>
      <c r="C530" s="21">
        <v>44600</v>
      </c>
      <c r="D530" s="22">
        <v>0</v>
      </c>
      <c r="E530" s="1" t="s">
        <v>218</v>
      </c>
      <c r="F530" s="15">
        <v>24</v>
      </c>
      <c r="G530" s="2">
        <v>2.94</v>
      </c>
      <c r="H530" s="3">
        <v>3.39</v>
      </c>
      <c r="I530" s="2">
        <v>2.2000000000000002</v>
      </c>
      <c r="J530" s="4">
        <f t="shared" si="2"/>
        <v>0.73999999999999977</v>
      </c>
      <c r="K530" s="1">
        <v>1</v>
      </c>
      <c r="L530" s="4">
        <f t="shared" si="3"/>
        <v>0.73999999999999977</v>
      </c>
      <c r="M530" s="1">
        <v>1</v>
      </c>
      <c r="N530" s="4">
        <v>0.74</v>
      </c>
      <c r="O530" s="1" t="s">
        <v>1746</v>
      </c>
    </row>
    <row r="531" spans="1:15" x14ac:dyDescent="0.25">
      <c r="A531" s="1">
        <v>530</v>
      </c>
      <c r="B531" s="1" t="s">
        <v>320</v>
      </c>
      <c r="C531" s="21">
        <v>44600</v>
      </c>
      <c r="D531" s="22">
        <v>0</v>
      </c>
      <c r="E531" s="1" t="s">
        <v>421</v>
      </c>
      <c r="F531" s="15">
        <v>4.5</v>
      </c>
      <c r="G531" s="2">
        <v>1.56</v>
      </c>
      <c r="H531" s="3">
        <v>8.3800000000000008</v>
      </c>
      <c r="I531" s="2">
        <v>0.14000000000000001</v>
      </c>
      <c r="J531" s="4">
        <f t="shared" si="2"/>
        <v>1.42</v>
      </c>
      <c r="K531" s="1">
        <v>1</v>
      </c>
      <c r="L531" s="4">
        <f t="shared" si="3"/>
        <v>1.42</v>
      </c>
      <c r="M531" s="1">
        <v>1</v>
      </c>
      <c r="N531" s="4">
        <v>1.42</v>
      </c>
      <c r="O531" s="1" t="s">
        <v>1746</v>
      </c>
    </row>
    <row r="532" spans="1:15" x14ac:dyDescent="0.25">
      <c r="A532" s="1">
        <v>531</v>
      </c>
      <c r="B532" s="1" t="s">
        <v>336</v>
      </c>
      <c r="C532" s="21">
        <v>44600</v>
      </c>
      <c r="D532" s="22">
        <v>0</v>
      </c>
      <c r="E532" s="1" t="s">
        <v>2659</v>
      </c>
      <c r="F532" s="15">
        <v>19.5</v>
      </c>
      <c r="G532" s="2">
        <v>2.2999999999999998</v>
      </c>
      <c r="H532" s="3">
        <v>14.04</v>
      </c>
      <c r="I532" s="2">
        <v>0.67</v>
      </c>
      <c r="J532" s="4">
        <f t="shared" si="2"/>
        <v>1.63</v>
      </c>
      <c r="K532" s="1">
        <v>1</v>
      </c>
      <c r="L532" s="4">
        <f t="shared" si="3"/>
        <v>1.63</v>
      </c>
      <c r="M532" s="1">
        <v>1</v>
      </c>
      <c r="N532" s="4">
        <v>1.63</v>
      </c>
      <c r="O532" s="1" t="s">
        <v>1746</v>
      </c>
    </row>
    <row r="533" spans="1:15" x14ac:dyDescent="0.25">
      <c r="A533" s="1">
        <v>532</v>
      </c>
      <c r="B533" s="1" t="s">
        <v>308</v>
      </c>
      <c r="C533" s="10">
        <v>44601</v>
      </c>
      <c r="D533" s="22">
        <v>0</v>
      </c>
      <c r="E533" s="1" t="s">
        <v>218</v>
      </c>
      <c r="F533" s="15">
        <v>24</v>
      </c>
      <c r="G533" s="2">
        <v>3.07</v>
      </c>
      <c r="H533" s="3">
        <v>1.64</v>
      </c>
      <c r="I533" s="2">
        <v>2.2200000000000002</v>
      </c>
      <c r="J533" s="4">
        <f t="shared" si="2"/>
        <v>0.84999999999999964</v>
      </c>
      <c r="K533" s="1">
        <v>1</v>
      </c>
      <c r="L533" s="4">
        <f t="shared" si="3"/>
        <v>0.84999999999999964</v>
      </c>
      <c r="M533" s="1">
        <v>1</v>
      </c>
      <c r="N533" s="4">
        <v>0.85</v>
      </c>
      <c r="O533" s="1" t="s">
        <v>1746</v>
      </c>
    </row>
    <row r="534" spans="1:15" x14ac:dyDescent="0.25">
      <c r="A534" s="1">
        <v>533</v>
      </c>
      <c r="B534" s="1" t="s">
        <v>320</v>
      </c>
      <c r="C534" s="10">
        <v>44601</v>
      </c>
      <c r="D534" s="22">
        <v>0</v>
      </c>
      <c r="E534" s="1" t="s">
        <v>640</v>
      </c>
      <c r="F534" s="15">
        <v>21</v>
      </c>
      <c r="G534" s="2">
        <v>2.12</v>
      </c>
      <c r="H534" s="3">
        <v>10.06</v>
      </c>
      <c r="I534" s="2">
        <v>0.74</v>
      </c>
      <c r="J534" s="4">
        <f t="shared" si="2"/>
        <v>1.3800000000000001</v>
      </c>
      <c r="K534" s="1">
        <v>1</v>
      </c>
      <c r="L534" s="4">
        <f t="shared" si="3"/>
        <v>1.3800000000000001</v>
      </c>
      <c r="M534" s="1">
        <v>1</v>
      </c>
      <c r="N534" s="4">
        <v>1.38</v>
      </c>
      <c r="O534" s="1" t="s">
        <v>1746</v>
      </c>
    </row>
    <row r="535" spans="1:15" x14ac:dyDescent="0.25">
      <c r="A535" s="1">
        <v>534</v>
      </c>
      <c r="B535" s="1" t="s">
        <v>336</v>
      </c>
      <c r="C535" s="10">
        <v>44601</v>
      </c>
      <c r="D535" s="22">
        <v>0</v>
      </c>
      <c r="E535" s="1" t="s">
        <v>2793</v>
      </c>
      <c r="F535" s="15">
        <v>3</v>
      </c>
      <c r="G535" s="2">
        <v>2.71</v>
      </c>
      <c r="H535" s="3">
        <v>15.31</v>
      </c>
      <c r="I535" s="2">
        <v>0.1</v>
      </c>
      <c r="J535" s="4">
        <f t="shared" si="2"/>
        <v>2.61</v>
      </c>
      <c r="K535" s="1">
        <v>1</v>
      </c>
      <c r="L535" s="4">
        <f t="shared" si="3"/>
        <v>2.61</v>
      </c>
      <c r="M535" s="1">
        <v>1</v>
      </c>
      <c r="N535" s="4">
        <v>2.61</v>
      </c>
      <c r="O535" s="1" t="s">
        <v>1746</v>
      </c>
    </row>
    <row r="536" spans="1:15" x14ac:dyDescent="0.25">
      <c r="A536" s="1">
        <v>535</v>
      </c>
      <c r="B536" s="1" t="s">
        <v>308</v>
      </c>
      <c r="C536" s="10">
        <v>44602</v>
      </c>
      <c r="D536" s="22">
        <v>0</v>
      </c>
      <c r="E536" s="1" t="s">
        <v>218</v>
      </c>
      <c r="F536" s="15">
        <v>24</v>
      </c>
      <c r="G536" s="2">
        <v>3.11</v>
      </c>
      <c r="H536" s="3">
        <v>1.25</v>
      </c>
      <c r="I536" s="2">
        <v>2.21</v>
      </c>
      <c r="J536" s="4">
        <f t="shared" si="2"/>
        <v>0.89999999999999991</v>
      </c>
      <c r="K536" s="1">
        <v>1</v>
      </c>
      <c r="L536" s="4">
        <f t="shared" si="3"/>
        <v>0.89999999999999991</v>
      </c>
      <c r="M536" s="1">
        <v>1</v>
      </c>
      <c r="N536" s="4">
        <v>0.9</v>
      </c>
      <c r="O536" s="1" t="s">
        <v>1746</v>
      </c>
    </row>
    <row r="537" spans="1:15" x14ac:dyDescent="0.25">
      <c r="A537" s="1">
        <v>536</v>
      </c>
      <c r="B537" s="1" t="s">
        <v>320</v>
      </c>
      <c r="C537" s="10">
        <v>44602</v>
      </c>
      <c r="D537" s="22">
        <v>0</v>
      </c>
      <c r="E537" s="1" t="s">
        <v>218</v>
      </c>
      <c r="F537" s="15">
        <v>24</v>
      </c>
      <c r="G537" s="2">
        <v>2.5299999999999998</v>
      </c>
      <c r="H537" s="3">
        <v>12.49</v>
      </c>
      <c r="I537" s="2">
        <v>0.85</v>
      </c>
      <c r="J537" s="4">
        <f t="shared" si="2"/>
        <v>1.6799999999999997</v>
      </c>
      <c r="K537" s="1">
        <v>1</v>
      </c>
      <c r="L537" s="4">
        <f t="shared" si="3"/>
        <v>1.6799999999999997</v>
      </c>
      <c r="M537" s="1">
        <v>1</v>
      </c>
      <c r="N537" s="4">
        <v>1.68</v>
      </c>
      <c r="O537" s="1" t="s">
        <v>1746</v>
      </c>
    </row>
    <row r="538" spans="1:15" x14ac:dyDescent="0.25">
      <c r="A538" s="1">
        <v>537</v>
      </c>
      <c r="B538" s="1" t="s">
        <v>308</v>
      </c>
      <c r="C538" s="10">
        <v>44603</v>
      </c>
      <c r="D538" s="22">
        <v>0</v>
      </c>
      <c r="E538" s="1" t="s">
        <v>218</v>
      </c>
      <c r="F538" s="15">
        <v>24</v>
      </c>
      <c r="G538" s="2">
        <v>3.28</v>
      </c>
      <c r="H538" s="3">
        <v>3.28</v>
      </c>
      <c r="I538" s="2">
        <v>2.2200000000000002</v>
      </c>
      <c r="J538" s="4">
        <f t="shared" si="2"/>
        <v>1.0599999999999996</v>
      </c>
      <c r="K538" s="1">
        <v>1</v>
      </c>
      <c r="L538" s="4">
        <f t="shared" si="3"/>
        <v>1.0599999999999996</v>
      </c>
      <c r="M538" s="1">
        <v>1</v>
      </c>
      <c r="N538" s="4">
        <v>1.06</v>
      </c>
      <c r="O538" s="1" t="s">
        <v>1746</v>
      </c>
    </row>
    <row r="539" spans="1:15" x14ac:dyDescent="0.25">
      <c r="A539" s="1">
        <v>538</v>
      </c>
      <c r="B539" s="1" t="s">
        <v>320</v>
      </c>
      <c r="C539" s="10">
        <v>44603</v>
      </c>
      <c r="D539" s="22">
        <v>0</v>
      </c>
      <c r="E539" s="1" t="s">
        <v>306</v>
      </c>
      <c r="F539" s="15">
        <v>1</v>
      </c>
      <c r="G539" s="2">
        <v>1.58</v>
      </c>
      <c r="H539" s="3">
        <v>9.06</v>
      </c>
      <c r="I539" s="2">
        <v>0.03</v>
      </c>
      <c r="J539" s="4">
        <f t="shared" si="2"/>
        <v>1.55</v>
      </c>
      <c r="K539" s="1">
        <v>1</v>
      </c>
      <c r="L539" s="4">
        <f t="shared" si="3"/>
        <v>1.55</v>
      </c>
      <c r="M539" s="1">
        <v>1</v>
      </c>
      <c r="N539" s="4">
        <v>1.55</v>
      </c>
      <c r="O539" s="1" t="s">
        <v>1746</v>
      </c>
    </row>
    <row r="540" spans="1:15" x14ac:dyDescent="0.25">
      <c r="A540" s="1">
        <v>539</v>
      </c>
      <c r="B540" s="1" t="s">
        <v>318</v>
      </c>
      <c r="C540" s="10">
        <v>44603</v>
      </c>
      <c r="D540" s="22">
        <v>0</v>
      </c>
      <c r="E540" s="1" t="s">
        <v>1232</v>
      </c>
      <c r="F540" s="15">
        <v>7</v>
      </c>
      <c r="G540" s="2">
        <v>2.06</v>
      </c>
      <c r="H540" s="3">
        <v>3.9</v>
      </c>
      <c r="I540" s="2">
        <v>0.24</v>
      </c>
      <c r="J540" s="4">
        <f t="shared" si="2"/>
        <v>1.82</v>
      </c>
      <c r="K540" s="1">
        <v>1</v>
      </c>
      <c r="L540" s="4">
        <f t="shared" si="3"/>
        <v>1.82</v>
      </c>
      <c r="M540" s="1">
        <f>C550-C540</f>
        <v>3</v>
      </c>
      <c r="N540" s="4">
        <v>6.0928000000000004</v>
      </c>
      <c r="O540" s="1" t="s">
        <v>1746</v>
      </c>
    </row>
    <row r="541" spans="1:15" x14ac:dyDescent="0.25">
      <c r="A541" s="1">
        <v>540</v>
      </c>
      <c r="B541" s="1" t="s">
        <v>336</v>
      </c>
      <c r="C541" s="10">
        <v>44603</v>
      </c>
      <c r="D541" s="22">
        <v>0</v>
      </c>
      <c r="E541" s="1" t="s">
        <v>2577</v>
      </c>
      <c r="F541" s="15">
        <v>16</v>
      </c>
      <c r="G541" s="2">
        <v>1.58</v>
      </c>
      <c r="H541" s="3">
        <v>10.41</v>
      </c>
      <c r="I541" s="2">
        <v>0.55000000000000004</v>
      </c>
      <c r="J541" s="4">
        <f t="shared" si="2"/>
        <v>1.03</v>
      </c>
      <c r="K541" s="1">
        <v>1</v>
      </c>
      <c r="L541" s="4">
        <f t="shared" si="3"/>
        <v>1.03</v>
      </c>
      <c r="M541" s="1">
        <v>1</v>
      </c>
      <c r="N541" s="4">
        <v>1.03</v>
      </c>
      <c r="O541" s="1" t="s">
        <v>1746</v>
      </c>
    </row>
    <row r="542" spans="1:15" x14ac:dyDescent="0.25">
      <c r="A542" s="1">
        <v>541</v>
      </c>
      <c r="B542" s="1" t="s">
        <v>308</v>
      </c>
      <c r="C542" s="10">
        <v>44604</v>
      </c>
      <c r="D542" s="22">
        <v>0</v>
      </c>
      <c r="E542" s="1" t="s">
        <v>213</v>
      </c>
      <c r="F542" s="15">
        <v>24</v>
      </c>
      <c r="G542" s="2">
        <v>3.14</v>
      </c>
      <c r="H542" s="3">
        <v>3.89</v>
      </c>
      <c r="I542" s="2">
        <v>2.19</v>
      </c>
      <c r="J542" s="4">
        <f t="shared" si="2"/>
        <v>0.95000000000000018</v>
      </c>
      <c r="K542" s="1">
        <v>1</v>
      </c>
      <c r="L542" s="4">
        <f t="shared" si="3"/>
        <v>0.95000000000000018</v>
      </c>
      <c r="M542" s="1">
        <v>1</v>
      </c>
      <c r="N542" s="4">
        <v>0.95</v>
      </c>
      <c r="O542" s="1" t="s">
        <v>1746</v>
      </c>
    </row>
    <row r="543" spans="1:15" x14ac:dyDescent="0.25">
      <c r="A543" s="1">
        <v>542</v>
      </c>
      <c r="B543" s="1" t="s">
        <v>320</v>
      </c>
      <c r="C543" s="10">
        <v>44604</v>
      </c>
      <c r="D543" s="22">
        <v>0</v>
      </c>
      <c r="E543" s="1" t="s">
        <v>489</v>
      </c>
      <c r="F543" s="15">
        <v>23</v>
      </c>
      <c r="G543" s="2">
        <v>2.2000000000000002</v>
      </c>
      <c r="H543" s="3">
        <v>11.03</v>
      </c>
      <c r="I543" s="2">
        <v>0.74</v>
      </c>
      <c r="J543" s="4">
        <f t="shared" si="2"/>
        <v>1.4600000000000002</v>
      </c>
      <c r="K543" s="1">
        <v>1</v>
      </c>
      <c r="L543" s="4">
        <f t="shared" si="3"/>
        <v>1.4600000000000002</v>
      </c>
      <c r="M543" s="1">
        <v>1</v>
      </c>
      <c r="N543" s="4">
        <v>1.46</v>
      </c>
      <c r="O543" s="1" t="s">
        <v>1746</v>
      </c>
    </row>
    <row r="544" spans="1:15" x14ac:dyDescent="0.25">
      <c r="A544" s="1">
        <v>543</v>
      </c>
      <c r="B544" s="1" t="s">
        <v>336</v>
      </c>
      <c r="C544" s="10">
        <v>44604</v>
      </c>
      <c r="D544" s="22">
        <v>0</v>
      </c>
      <c r="E544" s="1" t="s">
        <v>278</v>
      </c>
      <c r="F544" s="15">
        <v>1</v>
      </c>
      <c r="G544" s="2">
        <v>2.71</v>
      </c>
      <c r="H544" s="3">
        <v>16.38</v>
      </c>
      <c r="I544" s="2">
        <v>0.03</v>
      </c>
      <c r="J544" s="4">
        <f t="shared" si="2"/>
        <v>2.68</v>
      </c>
      <c r="K544" s="1">
        <v>1</v>
      </c>
      <c r="L544" s="4">
        <f t="shared" si="3"/>
        <v>2.68</v>
      </c>
      <c r="M544" s="1">
        <v>2</v>
      </c>
      <c r="N544" s="4">
        <v>3.3039000000000001</v>
      </c>
      <c r="O544" s="1" t="s">
        <v>1746</v>
      </c>
    </row>
    <row r="545" spans="1:15" x14ac:dyDescent="0.25">
      <c r="A545" s="1">
        <v>544</v>
      </c>
      <c r="B545" s="1" t="s">
        <v>308</v>
      </c>
      <c r="C545" s="10">
        <v>44605</v>
      </c>
      <c r="D545" s="22">
        <v>0</v>
      </c>
      <c r="E545" s="1" t="s">
        <v>213</v>
      </c>
      <c r="F545" s="15">
        <v>24</v>
      </c>
      <c r="G545" s="2">
        <v>2.96</v>
      </c>
      <c r="H545" s="3">
        <v>3.77</v>
      </c>
      <c r="I545" s="2">
        <v>2.17</v>
      </c>
      <c r="J545" s="4">
        <f t="shared" si="2"/>
        <v>0.79</v>
      </c>
      <c r="K545" s="1">
        <v>1</v>
      </c>
      <c r="L545" s="4">
        <f t="shared" si="3"/>
        <v>0.79</v>
      </c>
      <c r="M545" s="1">
        <v>1</v>
      </c>
      <c r="N545" s="4">
        <v>0.79</v>
      </c>
      <c r="O545" s="1" t="s">
        <v>1746</v>
      </c>
    </row>
    <row r="546" spans="1:15" x14ac:dyDescent="0.25">
      <c r="A546" s="1">
        <v>545</v>
      </c>
      <c r="B546" s="1" t="s">
        <v>320</v>
      </c>
      <c r="C546" s="10">
        <v>44605</v>
      </c>
      <c r="D546" s="22">
        <v>0</v>
      </c>
      <c r="E546" s="1" t="s">
        <v>213</v>
      </c>
      <c r="F546" s="15">
        <v>24</v>
      </c>
      <c r="G546" s="2">
        <v>2.38</v>
      </c>
      <c r="H546" s="3">
        <v>11.83</v>
      </c>
      <c r="I546" s="2">
        <v>0.79</v>
      </c>
      <c r="J546" s="4">
        <f t="shared" si="2"/>
        <v>1.5899999999999999</v>
      </c>
      <c r="K546" s="1">
        <v>1</v>
      </c>
      <c r="L546" s="4">
        <f t="shared" si="3"/>
        <v>1.5899999999999999</v>
      </c>
      <c r="M546" s="1">
        <v>1</v>
      </c>
      <c r="N546" s="4">
        <v>1.59</v>
      </c>
      <c r="O546" s="1" t="s">
        <v>1746</v>
      </c>
    </row>
    <row r="547" spans="1:15" x14ac:dyDescent="0.25">
      <c r="A547" s="1">
        <v>546</v>
      </c>
      <c r="B547" s="1" t="s">
        <v>308</v>
      </c>
      <c r="C547" s="10">
        <v>44606</v>
      </c>
      <c r="D547" s="22">
        <v>0</v>
      </c>
      <c r="E547" s="1" t="s">
        <v>213</v>
      </c>
      <c r="F547" s="15">
        <v>24</v>
      </c>
      <c r="G547" s="2">
        <v>2.88</v>
      </c>
      <c r="H547" s="3">
        <v>3.74</v>
      </c>
      <c r="I547" s="2">
        <v>2.08</v>
      </c>
      <c r="J547" s="4">
        <f t="shared" si="2"/>
        <v>0.79999999999999982</v>
      </c>
      <c r="K547" s="1">
        <v>1</v>
      </c>
      <c r="L547" s="4">
        <f t="shared" si="3"/>
        <v>0.79999999999999982</v>
      </c>
      <c r="M547" s="1">
        <v>1</v>
      </c>
      <c r="N547" s="4">
        <v>0.8</v>
      </c>
      <c r="O547" s="1" t="s">
        <v>1746</v>
      </c>
    </row>
    <row r="548" spans="1:15" ht="33" x14ac:dyDescent="0.25">
      <c r="A548" s="1">
        <v>547</v>
      </c>
      <c r="B548" s="1" t="s">
        <v>320</v>
      </c>
      <c r="C548" s="10">
        <v>44606</v>
      </c>
      <c r="D548" s="22">
        <v>0</v>
      </c>
      <c r="E548" s="11" t="s">
        <v>2794</v>
      </c>
      <c r="F548" s="15">
        <v>11.5</v>
      </c>
      <c r="G548" s="2">
        <v>1.92</v>
      </c>
      <c r="H548" s="3">
        <v>10.1</v>
      </c>
      <c r="I548" s="2">
        <v>0.37</v>
      </c>
      <c r="J548" s="4">
        <f t="shared" si="2"/>
        <v>1.5499999999999998</v>
      </c>
      <c r="K548" s="1">
        <v>1</v>
      </c>
      <c r="L548" s="4">
        <f t="shared" si="3"/>
        <v>1.5499999999999998</v>
      </c>
      <c r="M548" s="1">
        <v>1</v>
      </c>
      <c r="N548" s="4">
        <v>1.55</v>
      </c>
      <c r="O548" s="1" t="s">
        <v>1746</v>
      </c>
    </row>
    <row r="549" spans="1:15" x14ac:dyDescent="0.25">
      <c r="A549" s="1">
        <v>548</v>
      </c>
      <c r="B549" s="1" t="s">
        <v>318</v>
      </c>
      <c r="C549" s="10">
        <v>44606</v>
      </c>
      <c r="D549" s="22">
        <v>0</v>
      </c>
      <c r="E549" s="1" t="s">
        <v>2795</v>
      </c>
      <c r="F549" s="15">
        <v>7</v>
      </c>
      <c r="G549" s="2">
        <v>2.0699999999999998</v>
      </c>
      <c r="H549" s="3">
        <v>3.85</v>
      </c>
      <c r="I549" s="2">
        <v>0.25</v>
      </c>
      <c r="J549" s="4">
        <f t="shared" si="2"/>
        <v>1.8199999999999998</v>
      </c>
      <c r="K549" s="1">
        <v>1</v>
      </c>
      <c r="L549" s="4">
        <f t="shared" si="3"/>
        <v>1.8199999999999998</v>
      </c>
      <c r="M549" s="1">
        <v>2</v>
      </c>
      <c r="N549" s="4">
        <v>3.0863999999999998</v>
      </c>
      <c r="O549" s="1" t="s">
        <v>1746</v>
      </c>
    </row>
    <row r="550" spans="1:15" x14ac:dyDescent="0.25">
      <c r="A550" s="1">
        <v>549</v>
      </c>
      <c r="B550" s="1" t="s">
        <v>336</v>
      </c>
      <c r="C550" s="10">
        <v>44606</v>
      </c>
      <c r="D550" s="22">
        <v>0</v>
      </c>
      <c r="E550" s="1" t="s">
        <v>2796</v>
      </c>
      <c r="F550" s="15">
        <v>5.5</v>
      </c>
      <c r="G550" s="2">
        <v>1.22</v>
      </c>
      <c r="H550" s="3">
        <v>7.74</v>
      </c>
      <c r="I550" s="2">
        <v>0.2</v>
      </c>
      <c r="J550" s="4">
        <f t="shared" si="2"/>
        <v>1.02</v>
      </c>
      <c r="K550" s="1">
        <v>1</v>
      </c>
      <c r="L550" s="4">
        <f t="shared" si="3"/>
        <v>1.02</v>
      </c>
      <c r="M550" s="1">
        <f>C568-C550</f>
        <v>6</v>
      </c>
      <c r="N550" s="4">
        <v>13.208600000000001</v>
      </c>
      <c r="O550" s="1" t="s">
        <v>1746</v>
      </c>
    </row>
    <row r="551" spans="1:15" x14ac:dyDescent="0.25">
      <c r="A551" s="1">
        <v>550</v>
      </c>
      <c r="B551" s="1" t="s">
        <v>308</v>
      </c>
      <c r="C551" s="10">
        <v>44607</v>
      </c>
      <c r="D551" s="22">
        <v>0</v>
      </c>
      <c r="E551" s="1" t="s">
        <v>213</v>
      </c>
      <c r="F551" s="15">
        <v>24</v>
      </c>
      <c r="G551" s="2">
        <v>2.86</v>
      </c>
      <c r="H551" s="3">
        <v>3.56</v>
      </c>
      <c r="I551" s="2">
        <v>2.13</v>
      </c>
      <c r="J551" s="4">
        <f t="shared" si="2"/>
        <v>0.73</v>
      </c>
      <c r="K551" s="1">
        <v>1</v>
      </c>
      <c r="L551" s="4">
        <f t="shared" si="3"/>
        <v>0.73</v>
      </c>
      <c r="M551" s="1">
        <v>1</v>
      </c>
      <c r="N551" s="4">
        <v>0.73</v>
      </c>
      <c r="O551" s="1" t="s">
        <v>1746</v>
      </c>
    </row>
    <row r="552" spans="1:15" x14ac:dyDescent="0.25">
      <c r="A552" s="1">
        <v>551</v>
      </c>
      <c r="B552" s="1" t="s">
        <v>320</v>
      </c>
      <c r="C552" s="10">
        <v>44607</v>
      </c>
      <c r="D552" s="22">
        <v>0</v>
      </c>
      <c r="E552" s="1" t="s">
        <v>213</v>
      </c>
      <c r="F552" s="15">
        <v>24</v>
      </c>
      <c r="G552" s="2">
        <v>2.39</v>
      </c>
      <c r="H552" s="3">
        <v>11.8</v>
      </c>
      <c r="I552" s="2">
        <v>0.8</v>
      </c>
      <c r="J552" s="4">
        <f t="shared" si="2"/>
        <v>1.59</v>
      </c>
      <c r="K552" s="1">
        <v>1</v>
      </c>
      <c r="L552" s="4">
        <f t="shared" si="3"/>
        <v>1.59</v>
      </c>
      <c r="M552" s="1">
        <v>1</v>
      </c>
      <c r="N552" s="4">
        <v>1.59</v>
      </c>
      <c r="O552" s="1" t="s">
        <v>1746</v>
      </c>
    </row>
    <row r="553" spans="1:15" x14ac:dyDescent="0.25">
      <c r="A553" s="1">
        <v>552</v>
      </c>
      <c r="B553" s="1" t="s">
        <v>308</v>
      </c>
      <c r="C553" s="10">
        <v>44608</v>
      </c>
      <c r="D553" s="22">
        <v>0</v>
      </c>
      <c r="E553" s="1" t="s">
        <v>213</v>
      </c>
      <c r="F553" s="15">
        <v>24</v>
      </c>
      <c r="G553" s="2">
        <v>2.9</v>
      </c>
      <c r="H553" s="3">
        <v>3.61</v>
      </c>
      <c r="I553" s="2">
        <v>2.12</v>
      </c>
      <c r="J553" s="4">
        <f t="shared" si="2"/>
        <v>0.7799999999999998</v>
      </c>
      <c r="K553" s="1">
        <v>1</v>
      </c>
      <c r="L553" s="4">
        <f t="shared" si="3"/>
        <v>0.7799999999999998</v>
      </c>
      <c r="M553" s="1">
        <v>1</v>
      </c>
      <c r="N553" s="4">
        <v>0.78</v>
      </c>
      <c r="O553" s="1" t="s">
        <v>1746</v>
      </c>
    </row>
    <row r="554" spans="1:15" x14ac:dyDescent="0.25">
      <c r="A554" s="1">
        <v>553</v>
      </c>
      <c r="B554" s="1" t="s">
        <v>320</v>
      </c>
      <c r="C554" s="10">
        <v>44608</v>
      </c>
      <c r="D554" s="22">
        <v>0</v>
      </c>
      <c r="E554" s="1" t="s">
        <v>722</v>
      </c>
      <c r="F554" s="15">
        <v>10</v>
      </c>
      <c r="G554" s="2">
        <v>1.78</v>
      </c>
      <c r="H554" s="3">
        <v>9.2799999999999994</v>
      </c>
      <c r="I554" s="2">
        <v>0.33</v>
      </c>
      <c r="J554" s="4">
        <f t="shared" si="2"/>
        <v>1.45</v>
      </c>
      <c r="K554" s="1">
        <v>1</v>
      </c>
      <c r="L554" s="4">
        <f t="shared" si="3"/>
        <v>1.45</v>
      </c>
      <c r="M554" s="1">
        <v>1</v>
      </c>
      <c r="N554" s="4">
        <v>1.45</v>
      </c>
      <c r="O554" s="1" t="s">
        <v>1746</v>
      </c>
    </row>
    <row r="555" spans="1:15" x14ac:dyDescent="0.25">
      <c r="A555" s="1">
        <v>554</v>
      </c>
      <c r="B555" s="1" t="s">
        <v>318</v>
      </c>
      <c r="C555" s="10">
        <v>44608</v>
      </c>
      <c r="D555" s="22">
        <v>0</v>
      </c>
      <c r="E555" s="1" t="s">
        <v>228</v>
      </c>
      <c r="F555" s="15">
        <v>14</v>
      </c>
      <c r="G555" s="2">
        <v>1.41</v>
      </c>
      <c r="H555" s="3">
        <v>2.64</v>
      </c>
      <c r="I555" s="2">
        <v>0.47</v>
      </c>
      <c r="J555" s="4">
        <f t="shared" si="2"/>
        <v>0.94</v>
      </c>
      <c r="K555" s="1">
        <v>1</v>
      </c>
      <c r="L555" s="4">
        <f t="shared" si="3"/>
        <v>0.94</v>
      </c>
      <c r="M555" s="1">
        <v>1</v>
      </c>
      <c r="N555" s="4">
        <v>0.94</v>
      </c>
      <c r="O555" s="1" t="s">
        <v>1746</v>
      </c>
    </row>
    <row r="556" spans="1:15" x14ac:dyDescent="0.25">
      <c r="A556" s="1">
        <v>555</v>
      </c>
      <c r="B556" s="1" t="s">
        <v>308</v>
      </c>
      <c r="C556" s="10">
        <v>44609</v>
      </c>
      <c r="D556" s="22">
        <v>0</v>
      </c>
      <c r="E556" s="1" t="s">
        <v>213</v>
      </c>
      <c r="F556" s="15">
        <v>24</v>
      </c>
      <c r="G556" s="2">
        <v>2.77</v>
      </c>
      <c r="H556" s="3">
        <v>3.41</v>
      </c>
      <c r="I556" s="2">
        <v>2.14</v>
      </c>
      <c r="J556" s="4">
        <f t="shared" si="2"/>
        <v>0.62999999999999989</v>
      </c>
      <c r="K556" s="1">
        <v>1</v>
      </c>
      <c r="L556" s="4">
        <f t="shared" si="3"/>
        <v>0.62999999999999989</v>
      </c>
      <c r="M556" s="1">
        <v>1</v>
      </c>
      <c r="N556" s="4">
        <v>0.63</v>
      </c>
      <c r="O556" s="1" t="s">
        <v>1746</v>
      </c>
    </row>
    <row r="557" spans="1:15" x14ac:dyDescent="0.25">
      <c r="A557" s="1">
        <v>556</v>
      </c>
      <c r="B557" s="1" t="s">
        <v>320</v>
      </c>
      <c r="C557" s="10">
        <v>44609</v>
      </c>
      <c r="D557" s="22">
        <v>0</v>
      </c>
      <c r="E557" s="1" t="s">
        <v>489</v>
      </c>
      <c r="F557" s="15">
        <v>23</v>
      </c>
      <c r="G557" s="2">
        <v>2.25</v>
      </c>
      <c r="H557" s="3">
        <v>11.08</v>
      </c>
      <c r="I557" s="2">
        <v>0.77</v>
      </c>
      <c r="J557" s="4">
        <f t="shared" si="2"/>
        <v>1.48</v>
      </c>
      <c r="K557" s="1">
        <v>1</v>
      </c>
      <c r="L557" s="4">
        <f t="shared" si="3"/>
        <v>1.48</v>
      </c>
      <c r="M557" s="1">
        <v>1</v>
      </c>
      <c r="N557" s="4">
        <v>1.48</v>
      </c>
      <c r="O557" s="1" t="s">
        <v>1746</v>
      </c>
    </row>
    <row r="558" spans="1:15" x14ac:dyDescent="0.25">
      <c r="A558" s="1">
        <v>557</v>
      </c>
      <c r="B558" s="1" t="s">
        <v>318</v>
      </c>
      <c r="C558" s="10">
        <v>44609</v>
      </c>
      <c r="D558" s="22">
        <v>0</v>
      </c>
      <c r="E558" s="1" t="s">
        <v>278</v>
      </c>
      <c r="F558" s="15">
        <v>1</v>
      </c>
      <c r="G558" s="2">
        <v>2.09</v>
      </c>
      <c r="H558" s="3">
        <v>3.83</v>
      </c>
      <c r="I558" s="2">
        <v>0.03</v>
      </c>
      <c r="J558" s="4">
        <f t="shared" si="2"/>
        <v>2.06</v>
      </c>
      <c r="K558" s="1">
        <v>1</v>
      </c>
      <c r="L558" s="4">
        <f t="shared" si="3"/>
        <v>2.06</v>
      </c>
      <c r="M558" s="1">
        <v>2</v>
      </c>
      <c r="N558" s="4">
        <v>3.1467000000000001</v>
      </c>
      <c r="O558" s="1" t="s">
        <v>1746</v>
      </c>
    </row>
    <row r="559" spans="1:15" x14ac:dyDescent="0.25">
      <c r="A559" s="1">
        <v>558</v>
      </c>
      <c r="B559" s="1" t="s">
        <v>308</v>
      </c>
      <c r="C559" s="10">
        <v>44610</v>
      </c>
      <c r="D559" s="22">
        <v>0</v>
      </c>
      <c r="E559" s="1" t="s">
        <v>213</v>
      </c>
      <c r="F559" s="15">
        <v>24</v>
      </c>
      <c r="G559" s="2">
        <v>2.87</v>
      </c>
      <c r="H559" s="3">
        <v>3.3</v>
      </c>
      <c r="I559" s="2">
        <v>2.11</v>
      </c>
      <c r="J559" s="4">
        <f t="shared" si="2"/>
        <v>0.76000000000000023</v>
      </c>
      <c r="K559" s="1">
        <v>1</v>
      </c>
      <c r="L559" s="4">
        <f t="shared" si="3"/>
        <v>0.76000000000000023</v>
      </c>
      <c r="M559" s="1">
        <v>1</v>
      </c>
      <c r="N559" s="4">
        <v>0.76</v>
      </c>
      <c r="O559" s="1" t="s">
        <v>1746</v>
      </c>
    </row>
    <row r="560" spans="1:15" x14ac:dyDescent="0.25">
      <c r="A560" s="1">
        <v>559</v>
      </c>
      <c r="B560" s="1" t="s">
        <v>320</v>
      </c>
      <c r="C560" s="10">
        <v>44610</v>
      </c>
      <c r="D560" s="22">
        <v>0</v>
      </c>
      <c r="E560" s="1" t="s">
        <v>213</v>
      </c>
      <c r="F560" s="15">
        <v>24</v>
      </c>
      <c r="G560" s="2">
        <v>2.4500000000000002</v>
      </c>
      <c r="H560" s="3">
        <v>11.99</v>
      </c>
      <c r="I560" s="2">
        <v>0.8</v>
      </c>
      <c r="J560" s="4">
        <f t="shared" si="2"/>
        <v>1.6500000000000001</v>
      </c>
      <c r="K560" s="1">
        <v>1</v>
      </c>
      <c r="L560" s="4">
        <f t="shared" si="3"/>
        <v>1.6500000000000001</v>
      </c>
      <c r="M560" s="1">
        <v>1</v>
      </c>
      <c r="N560" s="4">
        <v>1.65</v>
      </c>
      <c r="O560" s="1" t="s">
        <v>1746</v>
      </c>
    </row>
    <row r="561" spans="1:15" x14ac:dyDescent="0.25">
      <c r="A561" s="1">
        <v>560</v>
      </c>
      <c r="B561" s="1" t="s">
        <v>314</v>
      </c>
      <c r="C561" s="10">
        <v>44611</v>
      </c>
      <c r="D561" s="22">
        <v>0</v>
      </c>
      <c r="E561" s="1" t="s">
        <v>292</v>
      </c>
      <c r="F561" s="15">
        <v>7</v>
      </c>
      <c r="G561" s="2">
        <v>2.74</v>
      </c>
      <c r="H561" s="3">
        <v>6.69</v>
      </c>
      <c r="I561" s="2">
        <v>0.54</v>
      </c>
      <c r="J561" s="4">
        <f t="shared" si="2"/>
        <v>2.2000000000000002</v>
      </c>
      <c r="K561" s="1">
        <v>1</v>
      </c>
      <c r="L561" s="4">
        <f t="shared" si="3"/>
        <v>2.2000000000000002</v>
      </c>
      <c r="M561" s="1">
        <f>C589-C561</f>
        <v>8</v>
      </c>
      <c r="N561" s="4">
        <v>14.474500000000001</v>
      </c>
      <c r="O561" s="178" t="s">
        <v>2797</v>
      </c>
    </row>
    <row r="562" spans="1:15" x14ac:dyDescent="0.25">
      <c r="A562" s="1">
        <v>561</v>
      </c>
      <c r="B562" s="1" t="s">
        <v>308</v>
      </c>
      <c r="C562" s="10">
        <v>44611</v>
      </c>
      <c r="D562" s="22">
        <v>0</v>
      </c>
      <c r="E562" s="1" t="s">
        <v>294</v>
      </c>
      <c r="F562" s="15">
        <v>17</v>
      </c>
      <c r="G562" s="2">
        <v>2.14</v>
      </c>
      <c r="H562" s="3">
        <v>2.97</v>
      </c>
      <c r="I562" s="2">
        <v>1.53</v>
      </c>
      <c r="J562" s="4">
        <f t="shared" ref="J562:J625" si="5">G562-I562</f>
        <v>0.6100000000000001</v>
      </c>
      <c r="K562" s="1">
        <v>1</v>
      </c>
      <c r="L562" s="4">
        <f t="shared" si="3"/>
        <v>0.6100000000000001</v>
      </c>
      <c r="M562" s="1">
        <v>1</v>
      </c>
      <c r="N562" s="4">
        <v>0.61</v>
      </c>
      <c r="O562" s="187"/>
    </row>
    <row r="563" spans="1:15" x14ac:dyDescent="0.25">
      <c r="A563" s="1">
        <v>562</v>
      </c>
      <c r="B563" s="1" t="s">
        <v>320</v>
      </c>
      <c r="C563" s="10">
        <v>44611</v>
      </c>
      <c r="D563" s="22">
        <v>0</v>
      </c>
      <c r="E563" s="1" t="s">
        <v>2733</v>
      </c>
      <c r="F563" s="15">
        <v>11</v>
      </c>
      <c r="G563" s="2">
        <v>1.87</v>
      </c>
      <c r="H563" s="3">
        <v>10.029999999999999</v>
      </c>
      <c r="I563" s="2">
        <v>0.28999999999999998</v>
      </c>
      <c r="J563" s="4">
        <f t="shared" si="5"/>
        <v>1.58</v>
      </c>
      <c r="K563" s="1">
        <v>1</v>
      </c>
      <c r="L563" s="4">
        <f t="shared" ref="L563:L626" si="6">(G563-I563-D563)*K563</f>
        <v>1.58</v>
      </c>
      <c r="M563" s="1">
        <v>1</v>
      </c>
      <c r="N563" s="4">
        <v>1.58</v>
      </c>
      <c r="O563" s="187"/>
    </row>
    <row r="564" spans="1:15" x14ac:dyDescent="0.25">
      <c r="A564" s="1">
        <v>563</v>
      </c>
      <c r="B564" s="1" t="s">
        <v>318</v>
      </c>
      <c r="C564" s="10">
        <v>44611</v>
      </c>
      <c r="D564" s="22">
        <v>0</v>
      </c>
      <c r="E564" s="1" t="s">
        <v>674</v>
      </c>
      <c r="F564" s="15">
        <v>13</v>
      </c>
      <c r="G564" s="2">
        <v>1.21</v>
      </c>
      <c r="H564" s="3">
        <v>2.2799999999999998</v>
      </c>
      <c r="I564" s="2">
        <v>0.4</v>
      </c>
      <c r="J564" s="4">
        <f t="shared" si="5"/>
        <v>0.80999999999999994</v>
      </c>
      <c r="K564" s="1">
        <v>1</v>
      </c>
      <c r="L564" s="4">
        <f t="shared" si="6"/>
        <v>0.80999999999999994</v>
      </c>
      <c r="M564" s="1">
        <v>1</v>
      </c>
      <c r="N564" s="4">
        <v>0.81</v>
      </c>
      <c r="O564" s="179"/>
    </row>
    <row r="565" spans="1:15" x14ac:dyDescent="0.25">
      <c r="A565" s="1">
        <v>564</v>
      </c>
      <c r="B565" s="1" t="s">
        <v>308</v>
      </c>
      <c r="C565" s="10">
        <v>44612</v>
      </c>
      <c r="D565" s="22">
        <v>0</v>
      </c>
      <c r="E565" s="1" t="s">
        <v>218</v>
      </c>
      <c r="F565" s="15">
        <v>24</v>
      </c>
      <c r="G565" s="2">
        <v>3</v>
      </c>
      <c r="H565" s="3">
        <v>2.89</v>
      </c>
      <c r="I565" s="2">
        <v>2.1800000000000002</v>
      </c>
      <c r="J565" s="4">
        <f t="shared" si="5"/>
        <v>0.81999999999999984</v>
      </c>
      <c r="K565" s="1">
        <v>1</v>
      </c>
      <c r="L565" s="4">
        <f t="shared" si="6"/>
        <v>0.81999999999999984</v>
      </c>
      <c r="M565" s="1">
        <v>1</v>
      </c>
      <c r="N565" s="4">
        <v>0.82</v>
      </c>
      <c r="O565" s="1" t="s">
        <v>1746</v>
      </c>
    </row>
    <row r="566" spans="1:15" x14ac:dyDescent="0.25">
      <c r="A566" s="1">
        <v>565</v>
      </c>
      <c r="B566" s="1" t="s">
        <v>318</v>
      </c>
      <c r="C566" s="10">
        <v>44612</v>
      </c>
      <c r="D566" s="22">
        <v>0</v>
      </c>
      <c r="E566" s="1" t="s">
        <v>306</v>
      </c>
      <c r="F566" s="15">
        <v>1</v>
      </c>
      <c r="G566" s="2">
        <v>2.13</v>
      </c>
      <c r="H566" s="3">
        <v>3.63</v>
      </c>
      <c r="I566" s="2">
        <v>0.03</v>
      </c>
      <c r="J566" s="4">
        <f t="shared" si="5"/>
        <v>2.1</v>
      </c>
      <c r="K566" s="1">
        <v>1</v>
      </c>
      <c r="L566" s="4">
        <f t="shared" si="6"/>
        <v>2.1</v>
      </c>
      <c r="M566" s="1">
        <v>2</v>
      </c>
      <c r="N566" s="4">
        <v>4.1166</v>
      </c>
      <c r="O566" s="1" t="s">
        <v>1746</v>
      </c>
    </row>
    <row r="567" spans="1:15" x14ac:dyDescent="0.25">
      <c r="A567" s="1">
        <v>566</v>
      </c>
      <c r="B567" s="1" t="s">
        <v>320</v>
      </c>
      <c r="C567" s="10">
        <v>44612</v>
      </c>
      <c r="D567" s="22">
        <v>0</v>
      </c>
      <c r="E567" s="1" t="s">
        <v>1232</v>
      </c>
      <c r="F567" s="15">
        <v>7</v>
      </c>
      <c r="G567" s="2">
        <v>1.89</v>
      </c>
      <c r="H567" s="3">
        <v>8.98</v>
      </c>
      <c r="I567" s="2">
        <v>0.22</v>
      </c>
      <c r="J567" s="4">
        <f t="shared" si="5"/>
        <v>1.67</v>
      </c>
      <c r="K567" s="1">
        <v>1</v>
      </c>
      <c r="L567" s="4">
        <f t="shared" si="6"/>
        <v>1.67</v>
      </c>
      <c r="M567" s="1">
        <v>2</v>
      </c>
      <c r="N567" s="4">
        <v>2.5358000000000001</v>
      </c>
      <c r="O567" s="1" t="s">
        <v>1746</v>
      </c>
    </row>
    <row r="568" spans="1:15" x14ac:dyDescent="0.25">
      <c r="A568" s="1">
        <v>567</v>
      </c>
      <c r="B568" s="1" t="s">
        <v>336</v>
      </c>
      <c r="C568" s="10">
        <v>44612</v>
      </c>
      <c r="D568" s="22">
        <v>0</v>
      </c>
      <c r="E568" s="1" t="s">
        <v>2577</v>
      </c>
      <c r="F568" s="15">
        <v>16</v>
      </c>
      <c r="G568" s="2">
        <v>1.83</v>
      </c>
      <c r="H568" s="3">
        <v>11.97</v>
      </c>
      <c r="I568" s="2">
        <v>0.51</v>
      </c>
      <c r="J568" s="4">
        <f t="shared" si="5"/>
        <v>1.32</v>
      </c>
      <c r="K568" s="1">
        <v>1</v>
      </c>
      <c r="L568" s="4">
        <f t="shared" si="6"/>
        <v>1.32</v>
      </c>
      <c r="M568" s="1">
        <v>1</v>
      </c>
      <c r="N568" s="4">
        <v>1.32</v>
      </c>
      <c r="O568" s="1" t="s">
        <v>1746</v>
      </c>
    </row>
    <row r="569" spans="1:15" x14ac:dyDescent="0.25">
      <c r="A569" s="1">
        <v>568</v>
      </c>
      <c r="B569" s="1" t="s">
        <v>308</v>
      </c>
      <c r="C569" s="10">
        <v>44613</v>
      </c>
      <c r="D569" s="22">
        <v>0</v>
      </c>
      <c r="E569" s="1" t="s">
        <v>213</v>
      </c>
      <c r="F569" s="15">
        <v>24</v>
      </c>
      <c r="G569" s="2">
        <v>2.92</v>
      </c>
      <c r="H569" s="3">
        <v>2.85</v>
      </c>
      <c r="I569" s="2">
        <v>1.99</v>
      </c>
      <c r="J569" s="4">
        <f t="shared" si="5"/>
        <v>0.92999999999999994</v>
      </c>
      <c r="K569" s="1">
        <v>1</v>
      </c>
      <c r="L569" s="4">
        <f t="shared" si="6"/>
        <v>0.92999999999999994</v>
      </c>
      <c r="M569" s="1">
        <v>1</v>
      </c>
      <c r="N569" s="4">
        <v>0.93</v>
      </c>
      <c r="O569" s="1" t="s">
        <v>1746</v>
      </c>
    </row>
    <row r="570" spans="1:15" x14ac:dyDescent="0.25">
      <c r="A570" s="1">
        <v>569</v>
      </c>
      <c r="B570" s="1" t="s">
        <v>336</v>
      </c>
      <c r="C570" s="10">
        <v>44613</v>
      </c>
      <c r="D570" s="22">
        <v>0</v>
      </c>
      <c r="E570" s="1" t="s">
        <v>213</v>
      </c>
      <c r="F570" s="15">
        <v>24</v>
      </c>
      <c r="G570" s="2">
        <v>3.53</v>
      </c>
      <c r="H570" s="3">
        <v>15.89</v>
      </c>
      <c r="I570" s="2">
        <v>0.78</v>
      </c>
      <c r="J570" s="4">
        <f t="shared" si="5"/>
        <v>2.75</v>
      </c>
      <c r="K570" s="1">
        <v>1</v>
      </c>
      <c r="L570" s="4">
        <f t="shared" si="6"/>
        <v>2.75</v>
      </c>
      <c r="M570" s="1">
        <v>1</v>
      </c>
      <c r="N570" s="4">
        <v>2.75</v>
      </c>
      <c r="O570" s="1" t="s">
        <v>1746</v>
      </c>
    </row>
    <row r="571" spans="1:15" x14ac:dyDescent="0.25">
      <c r="A571" s="1">
        <v>570</v>
      </c>
      <c r="B571" s="1" t="s">
        <v>308</v>
      </c>
      <c r="C571" s="10">
        <v>44614</v>
      </c>
      <c r="D571" s="22">
        <v>0</v>
      </c>
      <c r="E571" s="1" t="s">
        <v>2798</v>
      </c>
      <c r="F571" s="15">
        <v>24</v>
      </c>
      <c r="G571" s="2">
        <v>3.01</v>
      </c>
      <c r="H571" s="3">
        <v>1.92</v>
      </c>
      <c r="I571" s="2">
        <v>2.2000000000000002</v>
      </c>
      <c r="J571" s="4">
        <f t="shared" si="5"/>
        <v>0.80999999999999961</v>
      </c>
      <c r="K571" s="1">
        <v>1</v>
      </c>
      <c r="L571" s="4">
        <f t="shared" si="6"/>
        <v>0.80999999999999961</v>
      </c>
      <c r="M571" s="1">
        <v>1</v>
      </c>
      <c r="N571" s="4">
        <v>0.81</v>
      </c>
      <c r="O571" s="1" t="s">
        <v>1746</v>
      </c>
    </row>
    <row r="572" spans="1:15" x14ac:dyDescent="0.25">
      <c r="A572" s="1">
        <v>571</v>
      </c>
      <c r="B572" s="1" t="s">
        <v>336</v>
      </c>
      <c r="C572" s="10">
        <v>44614</v>
      </c>
      <c r="D572" s="22">
        <v>0</v>
      </c>
      <c r="E572" s="1" t="s">
        <v>306</v>
      </c>
      <c r="F572" s="15">
        <v>1</v>
      </c>
      <c r="G572" s="2">
        <v>2.14</v>
      </c>
      <c r="H572" s="3">
        <v>10.55</v>
      </c>
      <c r="I572" s="2">
        <v>0.03</v>
      </c>
      <c r="J572" s="4">
        <f t="shared" si="5"/>
        <v>2.1100000000000003</v>
      </c>
      <c r="K572" s="1">
        <v>1</v>
      </c>
      <c r="L572" s="4">
        <f t="shared" si="6"/>
        <v>2.1100000000000003</v>
      </c>
      <c r="M572" s="1">
        <v>1</v>
      </c>
      <c r="N572" s="4">
        <v>2.11</v>
      </c>
      <c r="O572" s="1" t="s">
        <v>1746</v>
      </c>
    </row>
    <row r="573" spans="1:15" x14ac:dyDescent="0.25">
      <c r="A573" s="1">
        <v>572</v>
      </c>
      <c r="B573" s="1" t="s">
        <v>318</v>
      </c>
      <c r="C573" s="10">
        <v>44614</v>
      </c>
      <c r="D573" s="22">
        <v>0</v>
      </c>
      <c r="E573" s="1" t="s">
        <v>1232</v>
      </c>
      <c r="F573" s="15">
        <v>7</v>
      </c>
      <c r="G573" s="2">
        <v>2.08</v>
      </c>
      <c r="H573" s="3">
        <v>3.76</v>
      </c>
      <c r="I573" s="2">
        <v>0.23</v>
      </c>
      <c r="J573" s="4">
        <f t="shared" si="5"/>
        <v>1.85</v>
      </c>
      <c r="K573" s="1">
        <v>1</v>
      </c>
      <c r="L573" s="4">
        <f t="shared" si="6"/>
        <v>1.85</v>
      </c>
      <c r="M573" s="1">
        <v>2</v>
      </c>
      <c r="N573" s="4">
        <v>3.9274</v>
      </c>
      <c r="O573" s="1" t="s">
        <v>1746</v>
      </c>
    </row>
    <row r="574" spans="1:15" x14ac:dyDescent="0.25">
      <c r="A574" s="1">
        <v>573</v>
      </c>
      <c r="B574" s="1" t="s">
        <v>320</v>
      </c>
      <c r="C574" s="10">
        <v>44614</v>
      </c>
      <c r="D574" s="22">
        <v>0</v>
      </c>
      <c r="E574" s="1" t="s">
        <v>2577</v>
      </c>
      <c r="F574" s="15">
        <v>16</v>
      </c>
      <c r="G574" s="2">
        <v>1.39</v>
      </c>
      <c r="H574" s="3">
        <v>6.22</v>
      </c>
      <c r="I574" s="2">
        <v>0.51</v>
      </c>
      <c r="J574" s="4">
        <f t="shared" si="5"/>
        <v>0.87999999999999989</v>
      </c>
      <c r="K574" s="1">
        <v>1</v>
      </c>
      <c r="L574" s="4">
        <f t="shared" si="6"/>
        <v>0.87999999999999989</v>
      </c>
      <c r="M574" s="1">
        <v>1</v>
      </c>
      <c r="N574" s="4">
        <v>0.88</v>
      </c>
      <c r="O574" s="1" t="s">
        <v>1746</v>
      </c>
    </row>
    <row r="575" spans="1:15" x14ac:dyDescent="0.25">
      <c r="A575" s="1">
        <v>574</v>
      </c>
      <c r="B575" s="1" t="s">
        <v>308</v>
      </c>
      <c r="C575" s="10">
        <v>44615</v>
      </c>
      <c r="D575" s="22">
        <v>0</v>
      </c>
      <c r="E575" s="1" t="s">
        <v>218</v>
      </c>
      <c r="F575" s="15">
        <v>24</v>
      </c>
      <c r="G575" s="2">
        <v>2.92</v>
      </c>
      <c r="H575" s="3">
        <v>2.16</v>
      </c>
      <c r="I575" s="2">
        <v>2.19</v>
      </c>
      <c r="J575" s="4">
        <f t="shared" si="5"/>
        <v>0.73</v>
      </c>
      <c r="K575" s="1">
        <v>1</v>
      </c>
      <c r="L575" s="4">
        <f t="shared" si="6"/>
        <v>0.73</v>
      </c>
      <c r="M575" s="1">
        <v>1</v>
      </c>
      <c r="N575" s="4">
        <v>0.73</v>
      </c>
      <c r="O575" s="1" t="s">
        <v>1746</v>
      </c>
    </row>
    <row r="576" spans="1:15" x14ac:dyDescent="0.25">
      <c r="A576" s="1">
        <v>575</v>
      </c>
      <c r="B576" s="1" t="s">
        <v>320</v>
      </c>
      <c r="C576" s="10">
        <v>44615</v>
      </c>
      <c r="D576" s="22">
        <v>0</v>
      </c>
      <c r="E576" s="1" t="s">
        <v>292</v>
      </c>
      <c r="F576" s="15">
        <v>7</v>
      </c>
      <c r="G576" s="2">
        <v>2.29</v>
      </c>
      <c r="H576" s="3">
        <v>11.1</v>
      </c>
      <c r="I576" s="2">
        <v>0.22</v>
      </c>
      <c r="J576" s="4">
        <f t="shared" si="5"/>
        <v>2.0699999999999998</v>
      </c>
      <c r="K576" s="1">
        <v>1</v>
      </c>
      <c r="L576" s="4">
        <f t="shared" si="6"/>
        <v>2.0699999999999998</v>
      </c>
      <c r="M576" s="1">
        <v>1</v>
      </c>
      <c r="N576" s="4">
        <v>2.0699999999999998</v>
      </c>
      <c r="O576" s="1" t="s">
        <v>1746</v>
      </c>
    </row>
    <row r="577" spans="1:15" x14ac:dyDescent="0.25">
      <c r="A577" s="1">
        <v>576</v>
      </c>
      <c r="B577" s="1" t="s">
        <v>336</v>
      </c>
      <c r="C577" s="10">
        <v>44615</v>
      </c>
      <c r="D577" s="22">
        <v>0</v>
      </c>
      <c r="E577" s="1" t="s">
        <v>223</v>
      </c>
      <c r="F577" s="15">
        <v>17</v>
      </c>
      <c r="G577" s="2">
        <v>2.15</v>
      </c>
      <c r="H577" s="3">
        <v>11.24</v>
      </c>
      <c r="I577" s="2">
        <v>0.54</v>
      </c>
      <c r="J577" s="4">
        <f t="shared" si="5"/>
        <v>1.6099999999999999</v>
      </c>
      <c r="K577" s="1">
        <v>1</v>
      </c>
      <c r="L577" s="4">
        <f t="shared" si="6"/>
        <v>1.6099999999999999</v>
      </c>
      <c r="M577" s="1">
        <v>1</v>
      </c>
      <c r="N577" s="4">
        <v>1.61</v>
      </c>
      <c r="O577" s="1" t="s">
        <v>1746</v>
      </c>
    </row>
    <row r="578" spans="1:15" x14ac:dyDescent="0.25">
      <c r="A578" s="1">
        <v>577</v>
      </c>
      <c r="B578" s="1" t="s">
        <v>308</v>
      </c>
      <c r="C578" s="10">
        <v>44616</v>
      </c>
      <c r="D578" s="22">
        <v>0</v>
      </c>
      <c r="E578" s="1" t="s">
        <v>218</v>
      </c>
      <c r="F578" s="15">
        <v>24</v>
      </c>
      <c r="G578" s="2">
        <v>2.91</v>
      </c>
      <c r="H578" s="3">
        <v>1.96</v>
      </c>
      <c r="I578" s="2">
        <v>2.2000000000000002</v>
      </c>
      <c r="J578" s="4">
        <f t="shared" si="5"/>
        <v>0.71</v>
      </c>
      <c r="K578" s="1">
        <v>1</v>
      </c>
      <c r="L578" s="4">
        <f t="shared" si="6"/>
        <v>0.71</v>
      </c>
      <c r="M578" s="1">
        <v>1</v>
      </c>
      <c r="N578" s="4">
        <v>0.71</v>
      </c>
      <c r="O578" s="1" t="s">
        <v>1746</v>
      </c>
    </row>
    <row r="579" spans="1:15" x14ac:dyDescent="0.25">
      <c r="A579" s="1">
        <v>578</v>
      </c>
      <c r="B579" s="1" t="s">
        <v>336</v>
      </c>
      <c r="C579" s="10">
        <v>44616</v>
      </c>
      <c r="D579" s="22">
        <v>0</v>
      </c>
      <c r="E579" s="1" t="s">
        <v>292</v>
      </c>
      <c r="F579" s="15">
        <v>7</v>
      </c>
      <c r="G579" s="2">
        <v>2.4900000000000002</v>
      </c>
      <c r="H579" s="3">
        <v>11.45</v>
      </c>
      <c r="I579" s="2">
        <v>0.26</v>
      </c>
      <c r="J579" s="4">
        <f t="shared" si="5"/>
        <v>2.2300000000000004</v>
      </c>
      <c r="K579" s="1">
        <v>1</v>
      </c>
      <c r="L579" s="4">
        <f t="shared" si="6"/>
        <v>2.2300000000000004</v>
      </c>
      <c r="M579" s="1">
        <v>1</v>
      </c>
      <c r="N579" s="4">
        <v>2.23</v>
      </c>
      <c r="O579" s="1" t="s">
        <v>1746</v>
      </c>
    </row>
    <row r="580" spans="1:15" x14ac:dyDescent="0.25">
      <c r="A580" s="1">
        <v>579</v>
      </c>
      <c r="B580" s="1" t="s">
        <v>320</v>
      </c>
      <c r="C580" s="10">
        <v>44616</v>
      </c>
      <c r="D580" s="22">
        <v>0</v>
      </c>
      <c r="E580" s="1" t="s">
        <v>2799</v>
      </c>
      <c r="F580" s="15">
        <v>6.5</v>
      </c>
      <c r="G580" s="2">
        <v>1.33</v>
      </c>
      <c r="H580" s="3">
        <v>7.42</v>
      </c>
      <c r="I580" s="2">
        <v>0.18</v>
      </c>
      <c r="J580" s="4">
        <f t="shared" si="5"/>
        <v>1.1500000000000001</v>
      </c>
      <c r="K580" s="1">
        <v>1</v>
      </c>
      <c r="L580" s="4">
        <f t="shared" si="6"/>
        <v>1.1500000000000001</v>
      </c>
      <c r="M580" s="1">
        <v>1</v>
      </c>
      <c r="N580" s="4">
        <v>1.1499999999999999</v>
      </c>
      <c r="O580" s="1" t="s">
        <v>1746</v>
      </c>
    </row>
    <row r="581" spans="1:15" x14ac:dyDescent="0.25">
      <c r="A581" s="1">
        <v>580</v>
      </c>
      <c r="B581" s="1" t="s">
        <v>318</v>
      </c>
      <c r="C581" s="10">
        <v>44616</v>
      </c>
      <c r="D581" s="22">
        <v>0</v>
      </c>
      <c r="E581" s="1" t="s">
        <v>1697</v>
      </c>
      <c r="F581" s="15">
        <v>10.5</v>
      </c>
      <c r="G581" s="2">
        <v>0.92</v>
      </c>
      <c r="H581" s="3">
        <v>1.78</v>
      </c>
      <c r="I581" s="2">
        <v>0.34</v>
      </c>
      <c r="J581" s="4">
        <f t="shared" si="5"/>
        <v>0.58000000000000007</v>
      </c>
      <c r="K581" s="1">
        <v>1</v>
      </c>
      <c r="L581" s="4">
        <f t="shared" si="6"/>
        <v>0.58000000000000007</v>
      </c>
      <c r="M581" s="1">
        <v>1</v>
      </c>
      <c r="N581" s="4">
        <v>0.57999999999999996</v>
      </c>
      <c r="O581" s="1" t="s">
        <v>1746</v>
      </c>
    </row>
    <row r="582" spans="1:15" x14ac:dyDescent="0.25">
      <c r="A582" s="1">
        <v>581</v>
      </c>
      <c r="B582" s="1" t="s">
        <v>308</v>
      </c>
      <c r="C582" s="10">
        <v>44617</v>
      </c>
      <c r="D582" s="22">
        <v>0</v>
      </c>
      <c r="E582" s="1" t="s">
        <v>218</v>
      </c>
      <c r="F582" s="15">
        <v>24</v>
      </c>
      <c r="G582" s="2">
        <v>2.86</v>
      </c>
      <c r="H582" s="3">
        <v>1.86</v>
      </c>
      <c r="I582" s="2">
        <v>1.86</v>
      </c>
      <c r="J582" s="4">
        <f t="shared" si="5"/>
        <v>0.99999999999999978</v>
      </c>
      <c r="K582" s="1">
        <v>1</v>
      </c>
      <c r="L582" s="4">
        <f t="shared" si="6"/>
        <v>0.99999999999999978</v>
      </c>
      <c r="M582" s="1">
        <v>1</v>
      </c>
      <c r="N582" s="4">
        <v>1</v>
      </c>
      <c r="O582" s="1" t="s">
        <v>1746</v>
      </c>
    </row>
    <row r="583" spans="1:15" x14ac:dyDescent="0.25">
      <c r="A583" s="1">
        <v>582</v>
      </c>
      <c r="B583" s="1" t="s">
        <v>320</v>
      </c>
      <c r="C583" s="10">
        <v>44617</v>
      </c>
      <c r="D583" s="22">
        <v>0</v>
      </c>
      <c r="E583" s="1" t="s">
        <v>2800</v>
      </c>
      <c r="F583" s="15">
        <v>9</v>
      </c>
      <c r="G583" s="2">
        <v>1.64</v>
      </c>
      <c r="H583" s="3">
        <v>8.4600000000000009</v>
      </c>
      <c r="I583" s="2">
        <v>0.28000000000000003</v>
      </c>
      <c r="J583" s="4">
        <f t="shared" si="5"/>
        <v>1.3599999999999999</v>
      </c>
      <c r="K583" s="1">
        <v>1</v>
      </c>
      <c r="L583" s="4">
        <f t="shared" si="6"/>
        <v>1.3599999999999999</v>
      </c>
      <c r="M583" s="1">
        <v>1</v>
      </c>
      <c r="N583" s="4">
        <v>1.36</v>
      </c>
      <c r="O583" s="1" t="s">
        <v>1746</v>
      </c>
    </row>
    <row r="584" spans="1:15" x14ac:dyDescent="0.25">
      <c r="A584" s="1">
        <v>583</v>
      </c>
      <c r="B584" s="1" t="s">
        <v>318</v>
      </c>
      <c r="C584" s="10">
        <v>44617</v>
      </c>
      <c r="D584" s="22">
        <v>0</v>
      </c>
      <c r="E584" s="1" t="s">
        <v>2801</v>
      </c>
      <c r="F584" s="15">
        <v>4</v>
      </c>
      <c r="G584" s="2">
        <v>2.12</v>
      </c>
      <c r="H584" s="3">
        <v>3.7</v>
      </c>
      <c r="I584" s="2">
        <v>0.13</v>
      </c>
      <c r="J584" s="4">
        <f t="shared" si="5"/>
        <v>1.9900000000000002</v>
      </c>
      <c r="K584" s="1">
        <v>1</v>
      </c>
      <c r="L584" s="4">
        <f t="shared" si="6"/>
        <v>1.9900000000000002</v>
      </c>
      <c r="M584" s="1">
        <f>C592-C584</f>
        <v>2</v>
      </c>
      <c r="N584" s="4">
        <v>3.6642999999999999</v>
      </c>
      <c r="O584" s="1" t="s">
        <v>1746</v>
      </c>
    </row>
    <row r="585" spans="1:15" x14ac:dyDescent="0.25">
      <c r="A585" s="1">
        <v>584</v>
      </c>
      <c r="B585" s="1" t="s">
        <v>336</v>
      </c>
      <c r="C585" s="10">
        <v>44617</v>
      </c>
      <c r="D585" s="22">
        <v>0</v>
      </c>
      <c r="E585" s="1" t="s">
        <v>1055</v>
      </c>
      <c r="F585" s="15">
        <v>11</v>
      </c>
      <c r="G585" s="2">
        <v>1.07</v>
      </c>
      <c r="H585" s="3">
        <v>6.91</v>
      </c>
      <c r="I585" s="2">
        <v>0.34</v>
      </c>
      <c r="J585" s="4">
        <f t="shared" si="5"/>
        <v>0.73</v>
      </c>
      <c r="K585" s="1">
        <v>1</v>
      </c>
      <c r="L585" s="4">
        <f t="shared" si="6"/>
        <v>0.73</v>
      </c>
      <c r="M585" s="1">
        <v>1</v>
      </c>
      <c r="N585" s="4">
        <v>0.73</v>
      </c>
      <c r="O585" s="1" t="s">
        <v>1746</v>
      </c>
    </row>
    <row r="586" spans="1:15" x14ac:dyDescent="0.25">
      <c r="A586" s="1">
        <v>585</v>
      </c>
      <c r="B586" s="1" t="s">
        <v>308</v>
      </c>
      <c r="C586" s="10">
        <v>44618</v>
      </c>
      <c r="D586" s="22">
        <v>0</v>
      </c>
      <c r="E586" s="1" t="s">
        <v>218</v>
      </c>
      <c r="F586" s="15">
        <v>24</v>
      </c>
      <c r="G586" s="2">
        <v>3.06</v>
      </c>
      <c r="H586" s="3">
        <v>2.0499999999999998</v>
      </c>
      <c r="I586" s="2">
        <v>2.21</v>
      </c>
      <c r="J586" s="4">
        <f t="shared" si="5"/>
        <v>0.85000000000000009</v>
      </c>
      <c r="K586" s="1">
        <v>1</v>
      </c>
      <c r="L586" s="4">
        <f t="shared" si="6"/>
        <v>0.85000000000000009</v>
      </c>
      <c r="M586" s="1">
        <v>1</v>
      </c>
      <c r="N586" s="4">
        <v>0.85</v>
      </c>
      <c r="O586" s="1" t="s">
        <v>1746</v>
      </c>
    </row>
    <row r="587" spans="1:15" x14ac:dyDescent="0.25">
      <c r="A587" s="1">
        <v>586</v>
      </c>
      <c r="B587" s="1" t="s">
        <v>320</v>
      </c>
      <c r="C587" s="10">
        <v>44618</v>
      </c>
      <c r="D587" s="22">
        <v>0</v>
      </c>
      <c r="E587" s="1" t="s">
        <v>946</v>
      </c>
      <c r="F587" s="15">
        <v>17.5</v>
      </c>
      <c r="G587" s="2">
        <v>1.62</v>
      </c>
      <c r="H587" s="3">
        <v>8.0399999999999991</v>
      </c>
      <c r="I587" s="2">
        <v>0.56000000000000005</v>
      </c>
      <c r="J587" s="4">
        <f t="shared" si="5"/>
        <v>1.06</v>
      </c>
      <c r="K587" s="1">
        <v>1</v>
      </c>
      <c r="L587" s="4">
        <f t="shared" si="6"/>
        <v>1.06</v>
      </c>
      <c r="M587" s="1">
        <v>1</v>
      </c>
      <c r="N587" s="4">
        <v>1.06</v>
      </c>
      <c r="O587" s="1" t="s">
        <v>1746</v>
      </c>
    </row>
    <row r="588" spans="1:15" x14ac:dyDescent="0.25">
      <c r="A588" s="1">
        <v>587</v>
      </c>
      <c r="B588" s="1" t="s">
        <v>336</v>
      </c>
      <c r="C588" s="10">
        <v>44618</v>
      </c>
      <c r="D588" s="22">
        <v>0</v>
      </c>
      <c r="E588" s="1" t="s">
        <v>2802</v>
      </c>
      <c r="F588" s="15">
        <v>6.5</v>
      </c>
      <c r="G588" s="2">
        <v>2.86</v>
      </c>
      <c r="H588" s="3">
        <v>15.03</v>
      </c>
      <c r="I588" s="2">
        <v>0.19</v>
      </c>
      <c r="J588" s="4">
        <f t="shared" si="5"/>
        <v>2.67</v>
      </c>
      <c r="K588" s="1">
        <v>1</v>
      </c>
      <c r="L588" s="4">
        <f t="shared" si="6"/>
        <v>2.67</v>
      </c>
      <c r="M588" s="1">
        <v>2</v>
      </c>
      <c r="N588" s="4">
        <v>4.4138999999999999</v>
      </c>
      <c r="O588" s="1" t="s">
        <v>1746</v>
      </c>
    </row>
    <row r="589" spans="1:15" x14ac:dyDescent="0.25">
      <c r="A589" s="1">
        <v>588</v>
      </c>
      <c r="B589" s="1" t="s">
        <v>314</v>
      </c>
      <c r="C589" s="10">
        <v>44619</v>
      </c>
      <c r="D589" s="22">
        <v>0</v>
      </c>
      <c r="E589" s="1" t="s">
        <v>2803</v>
      </c>
      <c r="F589" s="15">
        <v>4</v>
      </c>
      <c r="G589" s="2">
        <v>2.25</v>
      </c>
      <c r="H589" s="3">
        <v>5.91</v>
      </c>
      <c r="I589" s="2">
        <v>0.32</v>
      </c>
      <c r="J589" s="4">
        <f t="shared" si="5"/>
        <v>1.93</v>
      </c>
      <c r="K589" s="1">
        <v>1</v>
      </c>
      <c r="L589" s="4">
        <f t="shared" si="6"/>
        <v>1.93</v>
      </c>
      <c r="M589" s="1">
        <f>C666-C589</f>
        <v>28</v>
      </c>
      <c r="N589" s="4">
        <v>49.222200000000001</v>
      </c>
      <c r="O589" s="1" t="s">
        <v>1746</v>
      </c>
    </row>
    <row r="590" spans="1:15" ht="33" x14ac:dyDescent="0.25">
      <c r="A590" s="1">
        <v>589</v>
      </c>
      <c r="B590" s="1" t="s">
        <v>308</v>
      </c>
      <c r="C590" s="10">
        <v>44619</v>
      </c>
      <c r="D590" s="22">
        <v>0</v>
      </c>
      <c r="E590" s="11" t="s">
        <v>2804</v>
      </c>
      <c r="F590" s="15">
        <v>20</v>
      </c>
      <c r="G590" s="2">
        <v>2.2599999999999998</v>
      </c>
      <c r="H590" s="3">
        <v>3.52</v>
      </c>
      <c r="I590" s="2">
        <v>1.82</v>
      </c>
      <c r="J590" s="4">
        <f t="shared" si="5"/>
        <v>0.43999999999999972</v>
      </c>
      <c r="K590" s="1">
        <v>1</v>
      </c>
      <c r="L590" s="4">
        <f t="shared" si="6"/>
        <v>0.43999999999999972</v>
      </c>
      <c r="M590" s="1">
        <v>1</v>
      </c>
      <c r="N590" s="4">
        <v>0.44</v>
      </c>
      <c r="O590" s="1" t="s">
        <v>1746</v>
      </c>
    </row>
    <row r="591" spans="1:15" ht="33" x14ac:dyDescent="0.25">
      <c r="A591" s="1">
        <v>590</v>
      </c>
      <c r="B591" s="1" t="s">
        <v>320</v>
      </c>
      <c r="C591" s="10">
        <v>44619</v>
      </c>
      <c r="D591" s="22">
        <v>0</v>
      </c>
      <c r="E591" s="11" t="s">
        <v>2805</v>
      </c>
      <c r="F591" s="15">
        <v>20</v>
      </c>
      <c r="G591" s="2">
        <v>2.21</v>
      </c>
      <c r="H591" s="3">
        <v>11.47</v>
      </c>
      <c r="I591" s="2">
        <v>0.63</v>
      </c>
      <c r="J591" s="4">
        <f t="shared" si="5"/>
        <v>1.58</v>
      </c>
      <c r="K591" s="1">
        <v>1</v>
      </c>
      <c r="L591" s="4">
        <f t="shared" si="6"/>
        <v>1.58</v>
      </c>
      <c r="M591" s="1">
        <v>1</v>
      </c>
      <c r="N591" s="4">
        <v>1.58</v>
      </c>
      <c r="O591" s="1" t="s">
        <v>1746</v>
      </c>
    </row>
    <row r="592" spans="1:15" x14ac:dyDescent="0.25">
      <c r="A592" s="1">
        <v>591</v>
      </c>
      <c r="B592" s="1" t="s">
        <v>318</v>
      </c>
      <c r="C592" s="10">
        <v>44619</v>
      </c>
      <c r="D592" s="22">
        <v>0</v>
      </c>
      <c r="E592" s="1" t="s">
        <v>2803</v>
      </c>
      <c r="F592" s="15">
        <v>4</v>
      </c>
      <c r="G592" s="2">
        <v>1.83</v>
      </c>
      <c r="H592" s="3">
        <v>3.58</v>
      </c>
      <c r="I592" s="2">
        <v>0.16</v>
      </c>
      <c r="J592" s="4">
        <f t="shared" si="5"/>
        <v>1.6700000000000002</v>
      </c>
      <c r="K592" s="1">
        <v>1</v>
      </c>
      <c r="L592" s="4">
        <f t="shared" si="6"/>
        <v>1.6700000000000002</v>
      </c>
      <c r="M592" s="1">
        <f>C600-C592</f>
        <v>3</v>
      </c>
      <c r="N592" s="4">
        <v>6.0324</v>
      </c>
      <c r="O592" s="1" t="s">
        <v>1746</v>
      </c>
    </row>
    <row r="593" spans="1:15" x14ac:dyDescent="0.25">
      <c r="A593" s="1">
        <v>592</v>
      </c>
      <c r="B593" s="1" t="s">
        <v>308</v>
      </c>
      <c r="C593" s="10">
        <v>44620</v>
      </c>
      <c r="D593" s="22">
        <v>0</v>
      </c>
      <c r="E593" s="1" t="s">
        <v>2798</v>
      </c>
      <c r="F593" s="15">
        <v>24</v>
      </c>
      <c r="G593" s="2">
        <v>2.84</v>
      </c>
      <c r="H593" s="3">
        <v>4.03</v>
      </c>
      <c r="I593" s="2">
        <v>2.2000000000000002</v>
      </c>
      <c r="J593" s="4">
        <f t="shared" si="5"/>
        <v>0.63999999999999968</v>
      </c>
      <c r="K593" s="1">
        <v>1</v>
      </c>
      <c r="L593" s="4">
        <f t="shared" si="6"/>
        <v>0.63999999999999968</v>
      </c>
      <c r="M593" s="1">
        <v>1</v>
      </c>
      <c r="N593" s="4">
        <v>0.64</v>
      </c>
      <c r="O593" s="1" t="s">
        <v>1746</v>
      </c>
    </row>
    <row r="594" spans="1:15" ht="33" x14ac:dyDescent="0.25">
      <c r="A594" s="1">
        <v>593</v>
      </c>
      <c r="B594" s="1" t="s">
        <v>320</v>
      </c>
      <c r="C594" s="10">
        <v>44620</v>
      </c>
      <c r="D594" s="22">
        <v>0</v>
      </c>
      <c r="E594" s="11" t="s">
        <v>2760</v>
      </c>
      <c r="F594" s="15">
        <v>13</v>
      </c>
      <c r="G594" s="2">
        <v>1.97</v>
      </c>
      <c r="H594" s="3">
        <v>10.01</v>
      </c>
      <c r="I594" s="2">
        <v>0.41</v>
      </c>
      <c r="J594" s="4">
        <f t="shared" si="5"/>
        <v>1.56</v>
      </c>
      <c r="K594" s="1">
        <v>1</v>
      </c>
      <c r="L594" s="4">
        <f t="shared" si="6"/>
        <v>1.56</v>
      </c>
      <c r="M594" s="1">
        <v>1</v>
      </c>
      <c r="N594" s="4">
        <v>1.56</v>
      </c>
      <c r="O594" s="1" t="s">
        <v>1746</v>
      </c>
    </row>
    <row r="595" spans="1:15" x14ac:dyDescent="0.25">
      <c r="A595" s="1">
        <v>594</v>
      </c>
      <c r="B595" s="1" t="s">
        <v>336</v>
      </c>
      <c r="C595" s="10">
        <v>44620</v>
      </c>
      <c r="D595" s="22">
        <v>0</v>
      </c>
      <c r="E595" s="1" t="s">
        <v>2761</v>
      </c>
      <c r="F595" s="15">
        <v>11</v>
      </c>
      <c r="G595" s="2">
        <v>2.4700000000000002</v>
      </c>
      <c r="H595" s="3">
        <v>14.5</v>
      </c>
      <c r="I595" s="2">
        <v>0.35</v>
      </c>
      <c r="J595" s="4">
        <f t="shared" si="5"/>
        <v>2.12</v>
      </c>
      <c r="K595" s="1">
        <v>1</v>
      </c>
      <c r="L595" s="4">
        <f t="shared" si="6"/>
        <v>2.12</v>
      </c>
      <c r="M595" s="1">
        <f>C603-C595</f>
        <v>3</v>
      </c>
      <c r="N595" s="4">
        <v>7.0221999999999998</v>
      </c>
      <c r="O595" s="1" t="s">
        <v>1746</v>
      </c>
    </row>
    <row r="596" spans="1:15" x14ac:dyDescent="0.25">
      <c r="A596" s="1">
        <v>595</v>
      </c>
      <c r="B596" s="1" t="s">
        <v>308</v>
      </c>
      <c r="C596" s="10">
        <v>44621</v>
      </c>
      <c r="D596" s="22">
        <v>0</v>
      </c>
      <c r="E596" s="1" t="s">
        <v>218</v>
      </c>
      <c r="F596" s="15">
        <v>24</v>
      </c>
      <c r="G596" s="2">
        <v>2.82</v>
      </c>
      <c r="H596" s="3">
        <v>4.04</v>
      </c>
      <c r="I596" s="2">
        <v>2.19</v>
      </c>
      <c r="J596" s="4">
        <f t="shared" si="5"/>
        <v>0.62999999999999989</v>
      </c>
      <c r="K596" s="1">
        <v>1</v>
      </c>
      <c r="L596" s="4">
        <f t="shared" si="6"/>
        <v>0.62999999999999989</v>
      </c>
      <c r="M596" s="1">
        <v>1</v>
      </c>
      <c r="N596" s="4">
        <v>0.63</v>
      </c>
      <c r="O596" s="1" t="s">
        <v>1746</v>
      </c>
    </row>
    <row r="597" spans="1:15" x14ac:dyDescent="0.25">
      <c r="A597" s="1">
        <v>596</v>
      </c>
      <c r="B597" s="1" t="s">
        <v>320</v>
      </c>
      <c r="C597" s="10">
        <v>44621</v>
      </c>
      <c r="D597" s="22">
        <v>0</v>
      </c>
      <c r="E597" s="1" t="s">
        <v>218</v>
      </c>
      <c r="F597" s="15">
        <v>24</v>
      </c>
      <c r="G597" s="2">
        <v>2.42</v>
      </c>
      <c r="H597" s="3">
        <v>11.85</v>
      </c>
      <c r="I597" s="2">
        <v>0.75</v>
      </c>
      <c r="J597" s="4">
        <f t="shared" si="5"/>
        <v>1.67</v>
      </c>
      <c r="K597" s="1">
        <v>1</v>
      </c>
      <c r="L597" s="4">
        <f t="shared" si="6"/>
        <v>1.67</v>
      </c>
      <c r="M597" s="1">
        <v>1</v>
      </c>
      <c r="N597" s="4">
        <v>1.67</v>
      </c>
      <c r="O597" s="1" t="s">
        <v>1746</v>
      </c>
    </row>
    <row r="598" spans="1:15" x14ac:dyDescent="0.25">
      <c r="A598" s="1">
        <v>597</v>
      </c>
      <c r="B598" s="1" t="s">
        <v>308</v>
      </c>
      <c r="C598" s="10">
        <v>44622</v>
      </c>
      <c r="D598" s="22">
        <v>0</v>
      </c>
      <c r="E598" s="10" t="s">
        <v>218</v>
      </c>
      <c r="F598" s="15">
        <v>24</v>
      </c>
      <c r="G598" s="2">
        <v>2.87</v>
      </c>
      <c r="H598" s="3">
        <v>2.86</v>
      </c>
      <c r="I598" s="2">
        <v>2.1800000000000002</v>
      </c>
      <c r="J598" s="4">
        <f t="shared" si="5"/>
        <v>0.69</v>
      </c>
      <c r="K598" s="1">
        <v>1</v>
      </c>
      <c r="L598" s="4">
        <f t="shared" si="6"/>
        <v>0.69</v>
      </c>
      <c r="M598" s="26">
        <v>1</v>
      </c>
      <c r="N598" s="4">
        <v>0.69</v>
      </c>
      <c r="O598" s="1" t="s">
        <v>1746</v>
      </c>
    </row>
    <row r="599" spans="1:15" x14ac:dyDescent="0.25">
      <c r="A599" s="1">
        <v>598</v>
      </c>
      <c r="B599" s="1" t="s">
        <v>320</v>
      </c>
      <c r="C599" s="10">
        <v>44622</v>
      </c>
      <c r="D599" s="22">
        <v>0</v>
      </c>
      <c r="E599" s="10" t="s">
        <v>2806</v>
      </c>
      <c r="F599" s="15">
        <v>15</v>
      </c>
      <c r="G599" s="2">
        <v>1.93</v>
      </c>
      <c r="H599" s="3">
        <v>10.41</v>
      </c>
      <c r="I599" s="2">
        <v>0.46</v>
      </c>
      <c r="J599" s="4">
        <f t="shared" si="5"/>
        <v>1.47</v>
      </c>
      <c r="K599" s="1">
        <v>1</v>
      </c>
      <c r="L599" s="4">
        <f t="shared" si="6"/>
        <v>1.47</v>
      </c>
      <c r="M599" s="1">
        <v>1</v>
      </c>
      <c r="N599" s="4">
        <v>1.47</v>
      </c>
      <c r="O599" s="1" t="s">
        <v>1746</v>
      </c>
    </row>
    <row r="600" spans="1:15" x14ac:dyDescent="0.25">
      <c r="A600" s="1">
        <v>599</v>
      </c>
      <c r="B600" s="1" t="s">
        <v>318</v>
      </c>
      <c r="C600" s="10">
        <v>44622</v>
      </c>
      <c r="D600" s="22">
        <v>0</v>
      </c>
      <c r="E600" s="10" t="s">
        <v>1530</v>
      </c>
      <c r="F600" s="15">
        <v>9</v>
      </c>
      <c r="G600" s="2">
        <v>0.78</v>
      </c>
      <c r="H600" s="3">
        <v>1.57</v>
      </c>
      <c r="I600" s="2">
        <v>0.28000000000000003</v>
      </c>
      <c r="J600" s="4">
        <f t="shared" si="5"/>
        <v>0.5</v>
      </c>
      <c r="K600" s="1">
        <v>5</v>
      </c>
      <c r="L600" s="4">
        <f t="shared" si="6"/>
        <v>2.5</v>
      </c>
      <c r="M600" s="1">
        <f>C609-C600</f>
        <v>4</v>
      </c>
      <c r="N600" s="4">
        <v>7.8525999999999998</v>
      </c>
      <c r="O600" s="1" t="s">
        <v>1746</v>
      </c>
    </row>
    <row r="601" spans="1:15" x14ac:dyDescent="0.25">
      <c r="A601" s="1">
        <v>600</v>
      </c>
      <c r="B601" s="1" t="s">
        <v>308</v>
      </c>
      <c r="C601" s="10">
        <v>44623</v>
      </c>
      <c r="D601" s="22">
        <v>0</v>
      </c>
      <c r="E601" s="1" t="s">
        <v>218</v>
      </c>
      <c r="F601" s="15">
        <v>24</v>
      </c>
      <c r="G601" s="2">
        <v>2.87</v>
      </c>
      <c r="H601" s="3">
        <v>3.24</v>
      </c>
      <c r="I601" s="2">
        <v>2.16</v>
      </c>
      <c r="J601" s="4">
        <f t="shared" si="5"/>
        <v>0.71</v>
      </c>
      <c r="K601" s="1">
        <v>1</v>
      </c>
      <c r="L601" s="4">
        <f t="shared" si="6"/>
        <v>0.71</v>
      </c>
      <c r="M601" s="1">
        <v>1</v>
      </c>
      <c r="N601" s="4">
        <v>0.71</v>
      </c>
      <c r="O601" s="1" t="s">
        <v>1746</v>
      </c>
    </row>
    <row r="602" spans="1:15" x14ac:dyDescent="0.25">
      <c r="A602" s="1">
        <v>601</v>
      </c>
      <c r="B602" s="1" t="s">
        <v>320</v>
      </c>
      <c r="C602" s="10">
        <v>44623</v>
      </c>
      <c r="D602" s="22">
        <v>0</v>
      </c>
      <c r="E602" s="1" t="s">
        <v>2577</v>
      </c>
      <c r="F602" s="15">
        <v>16</v>
      </c>
      <c r="G602" s="2">
        <v>1.34</v>
      </c>
      <c r="H602" s="3">
        <v>6.32</v>
      </c>
      <c r="I602" s="2">
        <v>0.49</v>
      </c>
      <c r="J602" s="4">
        <f t="shared" si="5"/>
        <v>0.85000000000000009</v>
      </c>
      <c r="K602" s="1">
        <v>1</v>
      </c>
      <c r="L602" s="4">
        <f t="shared" si="6"/>
        <v>0.85000000000000009</v>
      </c>
      <c r="M602" s="1">
        <v>1</v>
      </c>
      <c r="N602" s="4">
        <v>0.85</v>
      </c>
      <c r="O602" s="1" t="s">
        <v>1746</v>
      </c>
    </row>
    <row r="603" spans="1:15" x14ac:dyDescent="0.25">
      <c r="A603" s="1">
        <v>602</v>
      </c>
      <c r="B603" s="1" t="s">
        <v>336</v>
      </c>
      <c r="C603" s="10">
        <v>44623</v>
      </c>
      <c r="D603" s="22">
        <v>0</v>
      </c>
      <c r="E603" s="1" t="s">
        <v>1103</v>
      </c>
      <c r="F603" s="15">
        <v>8</v>
      </c>
      <c r="G603" s="2">
        <v>2.38</v>
      </c>
      <c r="H603" s="3">
        <v>14.55</v>
      </c>
      <c r="I603" s="2">
        <v>0.24</v>
      </c>
      <c r="J603" s="4">
        <f t="shared" si="5"/>
        <v>2.1399999999999997</v>
      </c>
      <c r="K603" s="1">
        <v>3</v>
      </c>
      <c r="L603" s="4">
        <f t="shared" si="6"/>
        <v>6.419999999999999</v>
      </c>
      <c r="M603" s="1">
        <f>C610-C603</f>
        <v>3</v>
      </c>
      <c r="N603" s="4">
        <v>6.5978000000000003</v>
      </c>
      <c r="O603" s="1" t="s">
        <v>1746</v>
      </c>
    </row>
    <row r="604" spans="1:15" x14ac:dyDescent="0.25">
      <c r="A604" s="1">
        <v>603</v>
      </c>
      <c r="B604" s="1" t="s">
        <v>308</v>
      </c>
      <c r="C604" s="10">
        <v>44624</v>
      </c>
      <c r="D604" s="22">
        <v>0</v>
      </c>
      <c r="E604" s="1" t="s">
        <v>218</v>
      </c>
      <c r="F604" s="15">
        <v>24</v>
      </c>
      <c r="G604" s="2">
        <v>2.87</v>
      </c>
      <c r="H604" s="3">
        <v>2.72</v>
      </c>
      <c r="I604" s="2">
        <v>2.14</v>
      </c>
      <c r="J604" s="4">
        <f t="shared" si="5"/>
        <v>0.73</v>
      </c>
      <c r="K604" s="1">
        <v>1</v>
      </c>
      <c r="L604" s="4">
        <f t="shared" si="6"/>
        <v>0.73</v>
      </c>
      <c r="M604" s="1">
        <v>1</v>
      </c>
      <c r="N604" s="4">
        <v>0.73</v>
      </c>
      <c r="O604" s="1" t="s">
        <v>1746</v>
      </c>
    </row>
    <row r="605" spans="1:15" x14ac:dyDescent="0.25">
      <c r="A605" s="1">
        <v>604</v>
      </c>
      <c r="B605" s="1" t="s">
        <v>320</v>
      </c>
      <c r="C605" s="10">
        <v>44624</v>
      </c>
      <c r="D605" s="22">
        <v>0</v>
      </c>
      <c r="E605" s="1" t="s">
        <v>218</v>
      </c>
      <c r="F605" s="15">
        <v>24</v>
      </c>
      <c r="G605" s="2">
        <v>2.44</v>
      </c>
      <c r="H605" s="3">
        <v>12</v>
      </c>
      <c r="I605" s="2">
        <v>0.72</v>
      </c>
      <c r="J605" s="4">
        <f t="shared" si="5"/>
        <v>1.72</v>
      </c>
      <c r="K605" s="1">
        <v>1</v>
      </c>
      <c r="L605" s="4">
        <f t="shared" si="6"/>
        <v>1.72</v>
      </c>
      <c r="M605" s="1">
        <v>1</v>
      </c>
      <c r="N605" s="4">
        <v>1.72</v>
      </c>
      <c r="O605" s="1" t="s">
        <v>1746</v>
      </c>
    </row>
    <row r="606" spans="1:15" x14ac:dyDescent="0.25">
      <c r="A606" s="1">
        <v>605</v>
      </c>
      <c r="B606" s="1" t="s">
        <v>308</v>
      </c>
      <c r="C606" s="10">
        <v>44625</v>
      </c>
      <c r="D606" s="22">
        <v>0</v>
      </c>
      <c r="E606" s="1" t="s">
        <v>218</v>
      </c>
      <c r="F606" s="15">
        <v>24</v>
      </c>
      <c r="G606" s="2">
        <v>2.91</v>
      </c>
      <c r="H606" s="3">
        <v>2.21</v>
      </c>
      <c r="I606" s="2">
        <v>2.17</v>
      </c>
      <c r="J606" s="4">
        <f t="shared" si="5"/>
        <v>0.74000000000000021</v>
      </c>
      <c r="K606" s="1">
        <v>1</v>
      </c>
      <c r="L606" s="4">
        <f t="shared" si="6"/>
        <v>0.74000000000000021</v>
      </c>
      <c r="M606" s="1">
        <v>1</v>
      </c>
      <c r="N606" s="4">
        <v>0.74</v>
      </c>
      <c r="O606" s="1" t="s">
        <v>1746</v>
      </c>
    </row>
    <row r="607" spans="1:15" x14ac:dyDescent="0.25">
      <c r="A607" s="1">
        <v>606</v>
      </c>
      <c r="B607" s="1" t="s">
        <v>320</v>
      </c>
      <c r="C607" s="10">
        <v>44625</v>
      </c>
      <c r="D607" s="22">
        <v>0</v>
      </c>
      <c r="E607" s="1" t="s">
        <v>218</v>
      </c>
      <c r="F607" s="15">
        <v>24</v>
      </c>
      <c r="G607" s="2">
        <v>2.3199999999999998</v>
      </c>
      <c r="H607" s="3">
        <v>11.58</v>
      </c>
      <c r="I607" s="2">
        <v>0.73</v>
      </c>
      <c r="J607" s="4">
        <f t="shared" si="5"/>
        <v>1.5899999999999999</v>
      </c>
      <c r="K607" s="1">
        <v>2</v>
      </c>
      <c r="L607" s="4">
        <f t="shared" si="6"/>
        <v>3.1799999999999997</v>
      </c>
      <c r="M607" s="1">
        <v>2</v>
      </c>
      <c r="N607" s="4">
        <v>3.3296000000000001</v>
      </c>
      <c r="O607" s="1" t="s">
        <v>1746</v>
      </c>
    </row>
    <row r="608" spans="1:15" x14ac:dyDescent="0.25">
      <c r="A608" s="1">
        <v>607</v>
      </c>
      <c r="B608" s="1" t="s">
        <v>308</v>
      </c>
      <c r="C608" s="10">
        <v>44626</v>
      </c>
      <c r="D608" s="22">
        <v>0</v>
      </c>
      <c r="E608" s="1" t="s">
        <v>218</v>
      </c>
      <c r="F608" s="15">
        <v>24</v>
      </c>
      <c r="G608" s="2">
        <v>2.93</v>
      </c>
      <c r="H608" s="3">
        <v>2.58</v>
      </c>
      <c r="I608" s="2">
        <v>2.17</v>
      </c>
      <c r="J608" s="4">
        <f t="shared" si="5"/>
        <v>0.76000000000000023</v>
      </c>
      <c r="K608" s="1">
        <v>1</v>
      </c>
      <c r="L608" s="4">
        <f t="shared" si="6"/>
        <v>0.76000000000000023</v>
      </c>
      <c r="M608" s="1">
        <v>1</v>
      </c>
      <c r="N608" s="4">
        <v>0.76</v>
      </c>
      <c r="O608" s="1" t="s">
        <v>1746</v>
      </c>
    </row>
    <row r="609" spans="1:15" x14ac:dyDescent="0.25">
      <c r="A609" s="1">
        <v>608</v>
      </c>
      <c r="B609" s="1" t="s">
        <v>318</v>
      </c>
      <c r="C609" s="10">
        <v>44626</v>
      </c>
      <c r="D609" s="22">
        <v>0</v>
      </c>
      <c r="E609" s="1" t="s">
        <v>292</v>
      </c>
      <c r="F609" s="15">
        <v>7</v>
      </c>
      <c r="G609" s="2">
        <v>1.99</v>
      </c>
      <c r="H609" s="3">
        <v>3.99</v>
      </c>
      <c r="I609" s="2">
        <v>0.21</v>
      </c>
      <c r="J609" s="4">
        <f t="shared" si="5"/>
        <v>1.78</v>
      </c>
      <c r="K609" s="1">
        <v>2</v>
      </c>
      <c r="L609" s="4">
        <f t="shared" si="6"/>
        <v>3.56</v>
      </c>
      <c r="M609" s="1">
        <f>C615-C609</f>
        <v>2</v>
      </c>
      <c r="N609" s="4">
        <v>4.2545999999999999</v>
      </c>
      <c r="O609" s="1" t="s">
        <v>1746</v>
      </c>
    </row>
    <row r="610" spans="1:15" x14ac:dyDescent="0.25">
      <c r="A610" s="1">
        <v>609</v>
      </c>
      <c r="B610" s="1" t="s">
        <v>336</v>
      </c>
      <c r="C610" s="10">
        <v>44626</v>
      </c>
      <c r="D610" s="22">
        <v>0</v>
      </c>
      <c r="E610" s="1" t="s">
        <v>294</v>
      </c>
      <c r="F610" s="15">
        <v>17</v>
      </c>
      <c r="G610" s="2">
        <v>1.86</v>
      </c>
      <c r="H610" s="3">
        <v>10.94</v>
      </c>
      <c r="I610" s="2">
        <v>0.52</v>
      </c>
      <c r="J610" s="4">
        <f t="shared" si="5"/>
        <v>1.34</v>
      </c>
      <c r="K610" s="1">
        <v>5</v>
      </c>
      <c r="L610" s="4">
        <f t="shared" si="6"/>
        <v>6.7</v>
      </c>
      <c r="M610" s="1">
        <f>C634-C610</f>
        <v>9</v>
      </c>
      <c r="N610" s="4">
        <v>21.915099999999999</v>
      </c>
      <c r="O610" s="1" t="s">
        <v>1746</v>
      </c>
    </row>
    <row r="611" spans="1:15" x14ac:dyDescent="0.25">
      <c r="A611" s="1">
        <v>610</v>
      </c>
      <c r="B611" s="1" t="s">
        <v>308</v>
      </c>
      <c r="C611" s="10">
        <v>44627</v>
      </c>
      <c r="D611" s="22">
        <v>0</v>
      </c>
      <c r="E611" s="1" t="s">
        <v>218</v>
      </c>
      <c r="F611" s="15">
        <v>24</v>
      </c>
      <c r="G611" s="2">
        <v>2.82</v>
      </c>
      <c r="H611" s="3">
        <v>3.02</v>
      </c>
      <c r="I611" s="2">
        <v>2.17</v>
      </c>
      <c r="J611" s="4">
        <f t="shared" si="5"/>
        <v>0.64999999999999991</v>
      </c>
      <c r="K611" s="1">
        <v>1</v>
      </c>
      <c r="L611" s="4">
        <f t="shared" si="6"/>
        <v>0.64999999999999991</v>
      </c>
      <c r="M611" s="1">
        <v>1</v>
      </c>
      <c r="N611" s="4">
        <v>0.65</v>
      </c>
      <c r="O611" s="1" t="s">
        <v>1746</v>
      </c>
    </row>
    <row r="612" spans="1:15" x14ac:dyDescent="0.25">
      <c r="A612" s="1">
        <v>611</v>
      </c>
      <c r="B612" s="1" t="s">
        <v>320</v>
      </c>
      <c r="C612" s="10">
        <v>44627</v>
      </c>
      <c r="D612" s="22">
        <v>0</v>
      </c>
      <c r="E612" s="1" t="s">
        <v>218</v>
      </c>
      <c r="F612" s="15">
        <v>24</v>
      </c>
      <c r="G612" s="2">
        <v>2.42</v>
      </c>
      <c r="H612" s="3">
        <v>10.96</v>
      </c>
      <c r="I612" s="2">
        <v>0.73</v>
      </c>
      <c r="J612" s="4">
        <f t="shared" si="5"/>
        <v>1.69</v>
      </c>
      <c r="K612" s="1">
        <v>1</v>
      </c>
      <c r="L612" s="4">
        <f t="shared" si="6"/>
        <v>1.69</v>
      </c>
      <c r="M612" s="1">
        <v>1</v>
      </c>
      <c r="N612" s="4">
        <v>1.69</v>
      </c>
      <c r="O612" s="1" t="s">
        <v>1746</v>
      </c>
    </row>
    <row r="613" spans="1:15" x14ac:dyDescent="0.25">
      <c r="A613" s="1">
        <v>612</v>
      </c>
      <c r="B613" s="1" t="s">
        <v>308</v>
      </c>
      <c r="C613" s="10">
        <v>44628</v>
      </c>
      <c r="D613" s="22">
        <v>0</v>
      </c>
      <c r="E613" s="1" t="s">
        <v>218</v>
      </c>
      <c r="F613" s="15">
        <v>24</v>
      </c>
      <c r="G613" s="2">
        <v>2.81</v>
      </c>
      <c r="H613" s="3">
        <v>3.48</v>
      </c>
      <c r="I613" s="2">
        <v>2.17</v>
      </c>
      <c r="J613" s="4">
        <f t="shared" si="5"/>
        <v>0.64000000000000012</v>
      </c>
      <c r="K613" s="1">
        <v>1</v>
      </c>
      <c r="L613" s="4">
        <f t="shared" si="6"/>
        <v>0.64000000000000012</v>
      </c>
      <c r="M613" s="1">
        <v>1</v>
      </c>
      <c r="N613" s="4">
        <v>0.64</v>
      </c>
      <c r="O613" s="1" t="s">
        <v>1746</v>
      </c>
    </row>
    <row r="614" spans="1:15" x14ac:dyDescent="0.25">
      <c r="A614" s="1">
        <v>613</v>
      </c>
      <c r="B614" s="1" t="s">
        <v>320</v>
      </c>
      <c r="C614" s="10">
        <v>44628</v>
      </c>
      <c r="D614" s="22">
        <v>0</v>
      </c>
      <c r="E614" s="1" t="s">
        <v>628</v>
      </c>
      <c r="F614" s="15">
        <v>14</v>
      </c>
      <c r="G614" s="2">
        <v>2</v>
      </c>
      <c r="H614" s="3">
        <v>10.25</v>
      </c>
      <c r="I614" s="2">
        <v>0.42</v>
      </c>
      <c r="J614" s="4">
        <f t="shared" si="5"/>
        <v>1.58</v>
      </c>
      <c r="K614" s="1">
        <v>1</v>
      </c>
      <c r="L614" s="4">
        <f t="shared" si="6"/>
        <v>1.58</v>
      </c>
      <c r="M614" s="1">
        <v>1</v>
      </c>
      <c r="N614" s="4">
        <v>1.58</v>
      </c>
      <c r="O614" s="1" t="s">
        <v>1746</v>
      </c>
    </row>
    <row r="615" spans="1:15" x14ac:dyDescent="0.25">
      <c r="A615" s="1">
        <v>614</v>
      </c>
      <c r="B615" s="1" t="s">
        <v>318</v>
      </c>
      <c r="C615" s="10">
        <v>44628</v>
      </c>
      <c r="D615" s="22">
        <v>0</v>
      </c>
      <c r="E615" s="1" t="s">
        <v>1520</v>
      </c>
      <c r="F615" s="15">
        <v>10</v>
      </c>
      <c r="G615" s="2">
        <v>0.91</v>
      </c>
      <c r="H615" s="3">
        <v>1.75</v>
      </c>
      <c r="I615" s="2">
        <v>0.3</v>
      </c>
      <c r="J615" s="4">
        <f t="shared" si="5"/>
        <v>0.6100000000000001</v>
      </c>
      <c r="K615" s="1">
        <v>1</v>
      </c>
      <c r="L615" s="4">
        <f t="shared" si="6"/>
        <v>0.6100000000000001</v>
      </c>
      <c r="M615" s="1">
        <v>1</v>
      </c>
      <c r="N615" s="4">
        <v>0.61</v>
      </c>
      <c r="O615" s="1" t="s">
        <v>1746</v>
      </c>
    </row>
    <row r="616" spans="1:15" x14ac:dyDescent="0.25">
      <c r="A616" s="1">
        <v>615</v>
      </c>
      <c r="B616" s="1" t="s">
        <v>308</v>
      </c>
      <c r="C616" s="10">
        <v>44629</v>
      </c>
      <c r="D616" s="22">
        <v>0</v>
      </c>
      <c r="E616" s="1" t="s">
        <v>218</v>
      </c>
      <c r="F616" s="15">
        <v>24</v>
      </c>
      <c r="G616" s="2">
        <v>2.75</v>
      </c>
      <c r="H616" s="3">
        <v>3.45</v>
      </c>
      <c r="I616" s="2">
        <v>2.15</v>
      </c>
      <c r="J616" s="4">
        <f t="shared" si="5"/>
        <v>0.60000000000000009</v>
      </c>
      <c r="K616" s="1">
        <v>1</v>
      </c>
      <c r="L616" s="4">
        <f t="shared" si="6"/>
        <v>0.60000000000000009</v>
      </c>
      <c r="M616" s="1">
        <v>1</v>
      </c>
      <c r="N616" s="4">
        <v>0.6</v>
      </c>
      <c r="O616" s="1" t="s">
        <v>1746</v>
      </c>
    </row>
    <row r="617" spans="1:15" x14ac:dyDescent="0.25">
      <c r="A617" s="1">
        <v>616</v>
      </c>
      <c r="B617" s="1" t="s">
        <v>318</v>
      </c>
      <c r="C617" s="10">
        <v>44629</v>
      </c>
      <c r="D617" s="22">
        <v>0</v>
      </c>
      <c r="E617" s="1" t="s">
        <v>306</v>
      </c>
      <c r="F617" s="15">
        <v>1</v>
      </c>
      <c r="G617" s="2">
        <v>1.97</v>
      </c>
      <c r="H617" s="3">
        <v>3.48</v>
      </c>
      <c r="I617" s="2">
        <v>0.03</v>
      </c>
      <c r="J617" s="4">
        <f t="shared" si="5"/>
        <v>1.94</v>
      </c>
      <c r="K617" s="1">
        <v>2</v>
      </c>
      <c r="L617" s="4">
        <f t="shared" si="6"/>
        <v>3.88</v>
      </c>
      <c r="M617" s="1">
        <f>C623-C617</f>
        <v>2</v>
      </c>
      <c r="N617" s="4">
        <v>3.4054000000000002</v>
      </c>
      <c r="O617" s="1" t="s">
        <v>1746</v>
      </c>
    </row>
    <row r="618" spans="1:15" x14ac:dyDescent="0.25">
      <c r="A618" s="1">
        <v>617</v>
      </c>
      <c r="B618" s="1" t="s">
        <v>320</v>
      </c>
      <c r="C618" s="10">
        <v>44629</v>
      </c>
      <c r="D618" s="22">
        <v>0</v>
      </c>
      <c r="E618" s="1" t="s">
        <v>616</v>
      </c>
      <c r="F618" s="15">
        <v>23</v>
      </c>
      <c r="G618" s="2">
        <v>2.0499999999999998</v>
      </c>
      <c r="H618" s="3">
        <v>9.7100000000000009</v>
      </c>
      <c r="I618" s="2">
        <v>0.7</v>
      </c>
      <c r="J618" s="4">
        <f t="shared" si="5"/>
        <v>1.3499999999999999</v>
      </c>
      <c r="K618" s="1">
        <v>1</v>
      </c>
      <c r="L618" s="4">
        <f t="shared" si="6"/>
        <v>1.3499999999999999</v>
      </c>
      <c r="M618" s="1">
        <v>1</v>
      </c>
      <c r="N618" s="4">
        <v>1.35</v>
      </c>
      <c r="O618" s="1" t="s">
        <v>1746</v>
      </c>
    </row>
    <row r="619" spans="1:15" x14ac:dyDescent="0.25">
      <c r="A619" s="1">
        <v>618</v>
      </c>
      <c r="B619" s="1" t="s">
        <v>308</v>
      </c>
      <c r="C619" s="10">
        <v>44630</v>
      </c>
      <c r="D619" s="22">
        <v>0</v>
      </c>
      <c r="E619" s="1" t="s">
        <v>218</v>
      </c>
      <c r="F619" s="15">
        <v>24</v>
      </c>
      <c r="G619" s="2">
        <v>2.87</v>
      </c>
      <c r="H619" s="3">
        <v>2.4700000000000002</v>
      </c>
      <c r="I619" s="2">
        <v>2.14</v>
      </c>
      <c r="J619" s="4">
        <f t="shared" si="5"/>
        <v>0.73</v>
      </c>
      <c r="K619" s="1">
        <v>1</v>
      </c>
      <c r="L619" s="4">
        <f t="shared" si="6"/>
        <v>0.73</v>
      </c>
      <c r="M619" s="1">
        <v>1</v>
      </c>
      <c r="N619" s="4">
        <v>0.73</v>
      </c>
      <c r="O619" s="1" t="s">
        <v>1746</v>
      </c>
    </row>
    <row r="620" spans="1:15" x14ac:dyDescent="0.25">
      <c r="A620" s="1">
        <v>619</v>
      </c>
      <c r="B620" s="1" t="s">
        <v>320</v>
      </c>
      <c r="C620" s="10">
        <v>44630</v>
      </c>
      <c r="D620" s="22">
        <v>0</v>
      </c>
      <c r="E620" s="1" t="s">
        <v>218</v>
      </c>
      <c r="F620" s="15">
        <v>24</v>
      </c>
      <c r="G620" s="2">
        <v>2.27</v>
      </c>
      <c r="H620" s="3">
        <v>11.11</v>
      </c>
      <c r="I620" s="2">
        <v>0.73</v>
      </c>
      <c r="J620" s="4">
        <f t="shared" si="5"/>
        <v>1.54</v>
      </c>
      <c r="K620" s="1">
        <v>1</v>
      </c>
      <c r="L620" s="4">
        <f t="shared" si="6"/>
        <v>1.54</v>
      </c>
      <c r="M620" s="1">
        <v>1</v>
      </c>
      <c r="N620" s="4">
        <v>1.54</v>
      </c>
      <c r="O620" s="1" t="s">
        <v>1746</v>
      </c>
    </row>
    <row r="621" spans="1:15" x14ac:dyDescent="0.25">
      <c r="A621" s="1">
        <v>620</v>
      </c>
      <c r="B621" s="1" t="s">
        <v>308</v>
      </c>
      <c r="C621" s="21">
        <v>44631</v>
      </c>
      <c r="D621" s="22">
        <v>0</v>
      </c>
      <c r="E621" s="1" t="s">
        <v>218</v>
      </c>
      <c r="F621" s="15">
        <v>24</v>
      </c>
      <c r="G621" s="2">
        <v>2.96</v>
      </c>
      <c r="H621" s="3">
        <v>2.09</v>
      </c>
      <c r="I621" s="2">
        <v>2.16</v>
      </c>
      <c r="J621" s="4">
        <f t="shared" si="5"/>
        <v>0.79999999999999982</v>
      </c>
      <c r="K621" s="1">
        <v>1</v>
      </c>
      <c r="L621" s="4">
        <f t="shared" si="6"/>
        <v>0.79999999999999982</v>
      </c>
      <c r="M621" s="1">
        <v>1</v>
      </c>
      <c r="N621" s="4">
        <v>0.8</v>
      </c>
      <c r="O621" s="1" t="s">
        <v>1746</v>
      </c>
    </row>
    <row r="622" spans="1:15" x14ac:dyDescent="0.25">
      <c r="A622" s="1">
        <v>621</v>
      </c>
      <c r="B622" s="1" t="s">
        <v>320</v>
      </c>
      <c r="C622" s="21">
        <v>44631</v>
      </c>
      <c r="D622" s="22">
        <v>0</v>
      </c>
      <c r="E622" s="1" t="s">
        <v>2806</v>
      </c>
      <c r="F622" s="15">
        <v>15</v>
      </c>
      <c r="G622" s="2">
        <v>2.09</v>
      </c>
      <c r="H622" s="3">
        <v>10.34</v>
      </c>
      <c r="I622" s="2">
        <v>0.45</v>
      </c>
      <c r="J622" s="4">
        <f t="shared" si="5"/>
        <v>1.64</v>
      </c>
      <c r="K622" s="1">
        <v>1</v>
      </c>
      <c r="L622" s="4">
        <f t="shared" si="6"/>
        <v>1.64</v>
      </c>
      <c r="M622" s="1">
        <v>1</v>
      </c>
      <c r="N622" s="4">
        <v>1.64</v>
      </c>
      <c r="O622" s="1" t="s">
        <v>1746</v>
      </c>
    </row>
    <row r="623" spans="1:15" x14ac:dyDescent="0.25">
      <c r="A623" s="1">
        <v>622</v>
      </c>
      <c r="B623" s="1" t="s">
        <v>318</v>
      </c>
      <c r="C623" s="21">
        <v>44631</v>
      </c>
      <c r="D623" s="22">
        <v>0</v>
      </c>
      <c r="E623" s="1" t="s">
        <v>1530</v>
      </c>
      <c r="F623" s="15">
        <v>9</v>
      </c>
      <c r="G623" s="2">
        <v>0.68</v>
      </c>
      <c r="H623" s="3">
        <v>2.44</v>
      </c>
      <c r="I623" s="2">
        <v>0.28000000000000003</v>
      </c>
      <c r="J623" s="4">
        <f t="shared" si="5"/>
        <v>0.4</v>
      </c>
      <c r="K623" s="1">
        <v>1</v>
      </c>
      <c r="L623" s="4">
        <f t="shared" si="6"/>
        <v>0.4</v>
      </c>
      <c r="M623" s="1">
        <v>1</v>
      </c>
      <c r="N623" s="4">
        <v>0.4</v>
      </c>
      <c r="O623" s="1" t="s">
        <v>1746</v>
      </c>
    </row>
    <row r="624" spans="1:15" x14ac:dyDescent="0.25">
      <c r="A624" s="1">
        <v>623</v>
      </c>
      <c r="B624" s="1" t="s">
        <v>308</v>
      </c>
      <c r="C624" s="21">
        <v>44632</v>
      </c>
      <c r="D624" s="22">
        <v>0</v>
      </c>
      <c r="E624" s="1" t="s">
        <v>218</v>
      </c>
      <c r="F624" s="15">
        <v>24</v>
      </c>
      <c r="G624" s="2">
        <v>2.97</v>
      </c>
      <c r="H624" s="3">
        <v>2.2400000000000002</v>
      </c>
      <c r="I624" s="2">
        <v>2.16</v>
      </c>
      <c r="J624" s="4">
        <f t="shared" si="5"/>
        <v>0.81</v>
      </c>
      <c r="K624" s="1">
        <v>1</v>
      </c>
      <c r="L624" s="4">
        <f t="shared" si="6"/>
        <v>0.81</v>
      </c>
      <c r="M624" s="1">
        <v>1</v>
      </c>
      <c r="N624" s="4">
        <v>0.81</v>
      </c>
      <c r="O624" s="1" t="s">
        <v>1746</v>
      </c>
    </row>
    <row r="625" spans="1:15" x14ac:dyDescent="0.25">
      <c r="A625" s="1">
        <v>624</v>
      </c>
      <c r="B625" s="1" t="s">
        <v>320</v>
      </c>
      <c r="C625" s="21">
        <v>44632</v>
      </c>
      <c r="D625" s="22">
        <v>0</v>
      </c>
      <c r="E625" s="1" t="s">
        <v>1400</v>
      </c>
      <c r="F625" s="15">
        <v>15.5</v>
      </c>
      <c r="G625" s="2">
        <v>1.22</v>
      </c>
      <c r="H625" s="3">
        <v>5.7</v>
      </c>
      <c r="I625" s="2">
        <v>0.5</v>
      </c>
      <c r="J625" s="4">
        <f t="shared" si="5"/>
        <v>0.72</v>
      </c>
      <c r="K625" s="1">
        <v>1</v>
      </c>
      <c r="L625" s="4">
        <f t="shared" si="6"/>
        <v>0.72</v>
      </c>
      <c r="M625" s="1">
        <v>1</v>
      </c>
      <c r="N625" s="4">
        <v>0.72</v>
      </c>
      <c r="O625" s="1" t="s">
        <v>1746</v>
      </c>
    </row>
    <row r="626" spans="1:15" x14ac:dyDescent="0.25">
      <c r="A626" s="1">
        <v>625</v>
      </c>
      <c r="B626" s="1" t="s">
        <v>318</v>
      </c>
      <c r="C626" s="21">
        <v>44632</v>
      </c>
      <c r="D626" s="22">
        <v>0</v>
      </c>
      <c r="E626" s="1" t="s">
        <v>2807</v>
      </c>
      <c r="F626" s="15">
        <v>8.5</v>
      </c>
      <c r="G626" s="2">
        <v>2.25</v>
      </c>
      <c r="H626" s="3">
        <v>4.07</v>
      </c>
      <c r="I626" s="2">
        <v>0.24</v>
      </c>
      <c r="J626" s="4">
        <f t="shared" ref="J626:J636" si="7">G626-I626</f>
        <v>2.0099999999999998</v>
      </c>
      <c r="K626" s="1">
        <v>2</v>
      </c>
      <c r="L626" s="4">
        <f t="shared" si="6"/>
        <v>4.0199999999999996</v>
      </c>
      <c r="M626" s="1">
        <v>2</v>
      </c>
      <c r="N626" s="4">
        <v>3.1522999999999999</v>
      </c>
      <c r="O626" s="1" t="s">
        <v>1746</v>
      </c>
    </row>
    <row r="627" spans="1:15" ht="33" x14ac:dyDescent="0.25">
      <c r="A627" s="1">
        <v>626</v>
      </c>
      <c r="B627" s="1" t="s">
        <v>308</v>
      </c>
      <c r="C627" s="21">
        <v>44633</v>
      </c>
      <c r="D627" s="22">
        <v>0</v>
      </c>
      <c r="E627" s="11" t="s">
        <v>1509</v>
      </c>
      <c r="F627" s="15">
        <v>15.5</v>
      </c>
      <c r="G627" s="2">
        <v>1.99</v>
      </c>
      <c r="H627" s="3">
        <v>3.6</v>
      </c>
      <c r="I627" s="2">
        <v>1.34</v>
      </c>
      <c r="J627" s="4">
        <f t="shared" si="7"/>
        <v>0.64999999999999991</v>
      </c>
      <c r="K627" s="1">
        <v>1</v>
      </c>
      <c r="L627" s="4">
        <f t="shared" ref="L627:L690" si="8">(G627-I627-D627)*K627</f>
        <v>0.64999999999999991</v>
      </c>
      <c r="M627" s="1">
        <v>1</v>
      </c>
      <c r="N627" s="4">
        <v>0.65</v>
      </c>
      <c r="O627" s="1" t="s">
        <v>1746</v>
      </c>
    </row>
    <row r="628" spans="1:15" x14ac:dyDescent="0.25">
      <c r="A628" s="1">
        <v>627</v>
      </c>
      <c r="B628" s="1" t="s">
        <v>320</v>
      </c>
      <c r="C628" s="21">
        <v>44633</v>
      </c>
      <c r="D628" s="22">
        <v>0</v>
      </c>
      <c r="E628" s="1" t="s">
        <v>218</v>
      </c>
      <c r="F628" s="15">
        <v>24</v>
      </c>
      <c r="G628" s="2">
        <v>2.36</v>
      </c>
      <c r="H628" s="3">
        <v>10.51</v>
      </c>
      <c r="I628" s="2">
        <v>0.95</v>
      </c>
      <c r="J628" s="4">
        <f t="shared" si="7"/>
        <v>1.41</v>
      </c>
      <c r="K628" s="1">
        <v>1</v>
      </c>
      <c r="L628" s="4">
        <f t="shared" si="8"/>
        <v>1.41</v>
      </c>
      <c r="M628" s="1">
        <v>1</v>
      </c>
      <c r="N628" s="4">
        <v>1.41</v>
      </c>
      <c r="O628" s="1" t="s">
        <v>1746</v>
      </c>
    </row>
    <row r="629" spans="1:15" x14ac:dyDescent="0.25">
      <c r="A629" s="1">
        <v>628</v>
      </c>
      <c r="B629" s="1" t="s">
        <v>313</v>
      </c>
      <c r="C629" s="21">
        <v>44633</v>
      </c>
      <c r="D629" s="22">
        <v>0</v>
      </c>
      <c r="E629" s="1" t="s">
        <v>1510</v>
      </c>
      <c r="F629" s="15">
        <v>8.5</v>
      </c>
      <c r="G629" s="2">
        <v>2.27</v>
      </c>
      <c r="H629" s="3">
        <v>2.0299999999999998</v>
      </c>
      <c r="I629" s="2">
        <v>0.81</v>
      </c>
      <c r="J629" s="4">
        <f t="shared" si="7"/>
        <v>1.46</v>
      </c>
      <c r="K629" s="1">
        <v>5</v>
      </c>
      <c r="L629" s="4">
        <f t="shared" si="8"/>
        <v>7.3</v>
      </c>
      <c r="M629" s="1">
        <f>C678-C629</f>
        <v>17</v>
      </c>
      <c r="N629" s="4">
        <v>24.2182</v>
      </c>
      <c r="O629" s="1" t="s">
        <v>1746</v>
      </c>
    </row>
    <row r="630" spans="1:15" x14ac:dyDescent="0.25">
      <c r="A630" s="1">
        <v>629</v>
      </c>
      <c r="B630" s="1" t="s">
        <v>308</v>
      </c>
      <c r="C630" s="21">
        <v>44634</v>
      </c>
      <c r="D630" s="22">
        <v>0</v>
      </c>
      <c r="E630" s="1" t="s">
        <v>218</v>
      </c>
      <c r="F630" s="15">
        <v>24</v>
      </c>
      <c r="G630" s="2">
        <v>2.73</v>
      </c>
      <c r="H630" s="3">
        <v>4.53</v>
      </c>
      <c r="I630" s="2">
        <v>2.16</v>
      </c>
      <c r="J630" s="4">
        <f t="shared" si="7"/>
        <v>0.56999999999999984</v>
      </c>
      <c r="K630" s="1">
        <v>1</v>
      </c>
      <c r="L630" s="4">
        <f t="shared" si="8"/>
        <v>0.56999999999999984</v>
      </c>
      <c r="M630" s="1">
        <v>1</v>
      </c>
      <c r="N630" s="4">
        <v>0.56999999999999995</v>
      </c>
      <c r="O630" s="1" t="s">
        <v>1746</v>
      </c>
    </row>
    <row r="631" spans="1:15" x14ac:dyDescent="0.25">
      <c r="A631" s="1">
        <v>630</v>
      </c>
      <c r="B631" s="1" t="s">
        <v>320</v>
      </c>
      <c r="C631" s="21">
        <v>44634</v>
      </c>
      <c r="D631" s="22">
        <v>0</v>
      </c>
      <c r="E631" s="1" t="s">
        <v>297</v>
      </c>
      <c r="F631" s="15">
        <v>1.5</v>
      </c>
      <c r="G631" s="2">
        <v>1.1299999999999999</v>
      </c>
      <c r="H631" s="3">
        <v>5.37</v>
      </c>
      <c r="I631" s="2">
        <v>0.03</v>
      </c>
      <c r="J631" s="4">
        <f t="shared" si="7"/>
        <v>1.0999999999999999</v>
      </c>
      <c r="K631" s="1">
        <v>1</v>
      </c>
      <c r="L631" s="4">
        <f t="shared" si="8"/>
        <v>1.0999999999999999</v>
      </c>
      <c r="M631" s="1">
        <v>1</v>
      </c>
      <c r="N631" s="4">
        <v>1.1000000000000001</v>
      </c>
      <c r="O631" s="1" t="s">
        <v>1746</v>
      </c>
    </row>
    <row r="632" spans="1:15" x14ac:dyDescent="0.25">
      <c r="A632" s="1">
        <v>631</v>
      </c>
      <c r="B632" s="1" t="s">
        <v>318</v>
      </c>
      <c r="C632" s="21">
        <v>44634</v>
      </c>
      <c r="D632" s="22">
        <v>0</v>
      </c>
      <c r="E632" s="1" t="s">
        <v>298</v>
      </c>
      <c r="F632" s="15">
        <v>22.5</v>
      </c>
      <c r="G632" s="2">
        <v>1.92</v>
      </c>
      <c r="H632" s="3">
        <v>3.65</v>
      </c>
      <c r="I632" s="2">
        <v>0.71</v>
      </c>
      <c r="J632" s="4">
        <f t="shared" si="7"/>
        <v>1.21</v>
      </c>
      <c r="K632" s="1">
        <v>2</v>
      </c>
      <c r="L632" s="4">
        <f t="shared" si="8"/>
        <v>2.42</v>
      </c>
      <c r="M632" s="1">
        <v>2</v>
      </c>
      <c r="N632" s="4">
        <v>4.0157999999999996</v>
      </c>
      <c r="O632" s="1" t="s">
        <v>1746</v>
      </c>
    </row>
    <row r="633" spans="1:15" x14ac:dyDescent="0.25">
      <c r="A633" s="1">
        <v>632</v>
      </c>
      <c r="B633" s="1" t="s">
        <v>308</v>
      </c>
      <c r="C633" s="21">
        <v>44635</v>
      </c>
      <c r="D633" s="22">
        <v>0</v>
      </c>
      <c r="E633" s="1" t="s">
        <v>218</v>
      </c>
      <c r="F633" s="15">
        <v>24</v>
      </c>
      <c r="G633" s="2">
        <v>2.74</v>
      </c>
      <c r="H633" s="3">
        <v>4.53</v>
      </c>
      <c r="I633" s="2">
        <v>2.17</v>
      </c>
      <c r="J633" s="4">
        <f t="shared" si="7"/>
        <v>0.57000000000000028</v>
      </c>
      <c r="K633" s="1">
        <v>1</v>
      </c>
      <c r="L633" s="4">
        <f t="shared" si="8"/>
        <v>0.57000000000000028</v>
      </c>
      <c r="M633" s="1">
        <v>1</v>
      </c>
      <c r="N633" s="4">
        <v>0.56999999999999995</v>
      </c>
      <c r="O633" s="1" t="s">
        <v>1746</v>
      </c>
    </row>
    <row r="634" spans="1:15" x14ac:dyDescent="0.25">
      <c r="A634" s="1">
        <v>633</v>
      </c>
      <c r="B634" s="1" t="s">
        <v>336</v>
      </c>
      <c r="C634" s="21">
        <v>44635</v>
      </c>
      <c r="D634" s="22">
        <v>0</v>
      </c>
      <c r="E634" s="1" t="s">
        <v>627</v>
      </c>
      <c r="F634" s="15">
        <v>7.5</v>
      </c>
      <c r="G634" s="2">
        <v>1.85</v>
      </c>
      <c r="H634" s="3">
        <v>9.11</v>
      </c>
      <c r="I634" s="2">
        <v>0.21</v>
      </c>
      <c r="J634" s="4">
        <f t="shared" si="7"/>
        <v>1.6400000000000001</v>
      </c>
      <c r="K634" s="1">
        <v>3</v>
      </c>
      <c r="L634" s="4">
        <f t="shared" si="8"/>
        <v>4.92</v>
      </c>
      <c r="M634" s="1">
        <f>C644-C634</f>
        <v>3</v>
      </c>
      <c r="N634" s="4">
        <v>7.1696999999999997</v>
      </c>
      <c r="O634" s="1" t="s">
        <v>1746</v>
      </c>
    </row>
    <row r="635" spans="1:15" x14ac:dyDescent="0.25">
      <c r="A635" s="1">
        <v>634</v>
      </c>
      <c r="B635" s="1" t="s">
        <v>320</v>
      </c>
      <c r="C635" s="21">
        <v>44635</v>
      </c>
      <c r="D635" s="22">
        <v>0</v>
      </c>
      <c r="E635" s="1" t="s">
        <v>1665</v>
      </c>
      <c r="F635" s="15">
        <v>16.5</v>
      </c>
      <c r="G635" s="2">
        <v>1.48</v>
      </c>
      <c r="H635" s="3">
        <v>6.91</v>
      </c>
      <c r="I635" s="2">
        <v>0.51</v>
      </c>
      <c r="J635" s="4">
        <f t="shared" si="7"/>
        <v>0.97</v>
      </c>
      <c r="K635" s="1">
        <v>1</v>
      </c>
      <c r="L635" s="4">
        <f t="shared" si="8"/>
        <v>0.97</v>
      </c>
      <c r="M635" s="1">
        <v>1</v>
      </c>
      <c r="N635" s="4">
        <v>0.97</v>
      </c>
      <c r="O635" s="1" t="s">
        <v>1746</v>
      </c>
    </row>
    <row r="636" spans="1:15" x14ac:dyDescent="0.25">
      <c r="A636" s="1">
        <v>635</v>
      </c>
      <c r="B636" s="1" t="s">
        <v>308</v>
      </c>
      <c r="C636" s="21">
        <v>44636</v>
      </c>
      <c r="D636" s="22">
        <v>0</v>
      </c>
      <c r="E636" s="1" t="s">
        <v>213</v>
      </c>
      <c r="F636" s="15">
        <v>24</v>
      </c>
      <c r="G636" s="2">
        <v>2.68</v>
      </c>
      <c r="H636" s="3">
        <v>4.32</v>
      </c>
      <c r="I636" s="2">
        <v>2.17</v>
      </c>
      <c r="J636" s="4">
        <f t="shared" si="7"/>
        <v>0.51000000000000023</v>
      </c>
      <c r="K636" s="1">
        <v>1</v>
      </c>
      <c r="L636" s="4">
        <f t="shared" si="8"/>
        <v>0.51000000000000023</v>
      </c>
      <c r="M636" s="1">
        <v>1</v>
      </c>
      <c r="N636" s="4">
        <v>0.51</v>
      </c>
      <c r="O636" s="1" t="s">
        <v>1746</v>
      </c>
    </row>
    <row r="637" spans="1:15" x14ac:dyDescent="0.25">
      <c r="A637" s="1">
        <v>636</v>
      </c>
      <c r="B637" s="1" t="s">
        <v>320</v>
      </c>
      <c r="C637" s="21">
        <v>44636</v>
      </c>
      <c r="D637" s="22">
        <v>0.15</v>
      </c>
      <c r="E637" s="1" t="s">
        <v>523</v>
      </c>
      <c r="F637" s="15">
        <v>12</v>
      </c>
      <c r="G637" s="2">
        <v>2.3199999999999998</v>
      </c>
      <c r="H637" s="3">
        <v>10.92</v>
      </c>
      <c r="I637" s="2">
        <v>0.36</v>
      </c>
      <c r="J637" s="4">
        <f>G637-I637-D637</f>
        <v>1.81</v>
      </c>
      <c r="K637" s="1">
        <v>1</v>
      </c>
      <c r="L637" s="4">
        <f t="shared" si="8"/>
        <v>1.81</v>
      </c>
      <c r="M637" s="1">
        <v>1</v>
      </c>
      <c r="N637" s="4">
        <v>1.81</v>
      </c>
      <c r="O637" s="1" t="s">
        <v>1746</v>
      </c>
    </row>
    <row r="638" spans="1:15" x14ac:dyDescent="0.25">
      <c r="A638" s="1">
        <v>637</v>
      </c>
      <c r="B638" s="1" t="s">
        <v>318</v>
      </c>
      <c r="C638" s="21">
        <v>44636</v>
      </c>
      <c r="D638" s="22">
        <v>0.2</v>
      </c>
      <c r="E638" s="1" t="s">
        <v>252</v>
      </c>
      <c r="F638" s="15">
        <v>12</v>
      </c>
      <c r="G638" s="2">
        <v>1.08</v>
      </c>
      <c r="H638" s="3">
        <v>2.08</v>
      </c>
      <c r="I638" s="2">
        <v>0.36</v>
      </c>
      <c r="J638" s="4">
        <f>G638-I638-D638</f>
        <v>0.52</v>
      </c>
      <c r="K638" s="1">
        <v>1</v>
      </c>
      <c r="L638" s="4">
        <f t="shared" si="8"/>
        <v>0.52</v>
      </c>
      <c r="M638" s="1">
        <v>1</v>
      </c>
      <c r="N638" s="4">
        <v>0.52</v>
      </c>
      <c r="O638" s="1" t="s">
        <v>1746</v>
      </c>
    </row>
    <row r="639" spans="1:15" x14ac:dyDescent="0.25">
      <c r="A639" s="1">
        <v>638</v>
      </c>
      <c r="B639" s="1" t="s">
        <v>308</v>
      </c>
      <c r="C639" s="21">
        <v>44637</v>
      </c>
      <c r="D639" s="22">
        <v>0</v>
      </c>
      <c r="E639" s="1" t="s">
        <v>218</v>
      </c>
      <c r="F639" s="15">
        <v>24</v>
      </c>
      <c r="G639" s="2">
        <v>2.62</v>
      </c>
      <c r="H639" s="3">
        <v>4.18</v>
      </c>
      <c r="I639" s="2">
        <v>2.14</v>
      </c>
      <c r="J639" s="4">
        <f t="shared" ref="J639:J702" si="9">G639-I639-D639</f>
        <v>0.48</v>
      </c>
      <c r="K639" s="1">
        <v>1</v>
      </c>
      <c r="L639" s="4">
        <f t="shared" si="8"/>
        <v>0.48</v>
      </c>
      <c r="M639" s="1">
        <v>1</v>
      </c>
      <c r="N639" s="4">
        <v>0.48</v>
      </c>
      <c r="O639" s="1" t="s">
        <v>1746</v>
      </c>
    </row>
    <row r="640" spans="1:15" x14ac:dyDescent="0.25">
      <c r="A640" s="1">
        <v>639</v>
      </c>
      <c r="B640" s="1" t="s">
        <v>318</v>
      </c>
      <c r="C640" s="21">
        <v>44637</v>
      </c>
      <c r="D640" s="22">
        <v>0.2</v>
      </c>
      <c r="E640" s="1" t="s">
        <v>2806</v>
      </c>
      <c r="F640" s="15">
        <v>15</v>
      </c>
      <c r="G640" s="2">
        <v>2.3199999999999998</v>
      </c>
      <c r="H640" s="3">
        <v>3.99</v>
      </c>
      <c r="I640" s="2">
        <v>0.45</v>
      </c>
      <c r="J640" s="4">
        <f t="shared" si="9"/>
        <v>1.67</v>
      </c>
      <c r="K640" s="1">
        <v>2</v>
      </c>
      <c r="L640" s="4">
        <f t="shared" si="8"/>
        <v>3.34</v>
      </c>
      <c r="M640" s="1">
        <v>2</v>
      </c>
      <c r="N640" s="4">
        <v>3.2968000000000002</v>
      </c>
      <c r="O640" s="1" t="s">
        <v>1746</v>
      </c>
    </row>
    <row r="641" spans="1:15" x14ac:dyDescent="0.25">
      <c r="A641" s="1">
        <v>640</v>
      </c>
      <c r="B641" s="1" t="s">
        <v>320</v>
      </c>
      <c r="C641" s="21">
        <v>44637</v>
      </c>
      <c r="D641" s="22">
        <v>0.15</v>
      </c>
      <c r="E641" s="1" t="s">
        <v>1530</v>
      </c>
      <c r="F641" s="15">
        <v>9</v>
      </c>
      <c r="G641" s="2">
        <v>0.77</v>
      </c>
      <c r="H641" s="3">
        <v>1.53</v>
      </c>
      <c r="I641" s="2">
        <v>0.27</v>
      </c>
      <c r="J641" s="4">
        <f t="shared" si="9"/>
        <v>0.35</v>
      </c>
      <c r="K641" s="1">
        <v>1</v>
      </c>
      <c r="L641" s="4">
        <f t="shared" si="8"/>
        <v>0.35</v>
      </c>
      <c r="M641" s="1">
        <v>1</v>
      </c>
      <c r="N641" s="4">
        <v>0.35</v>
      </c>
      <c r="O641" s="1" t="s">
        <v>1746</v>
      </c>
    </row>
    <row r="642" spans="1:15" x14ac:dyDescent="0.25">
      <c r="A642" s="1">
        <v>641</v>
      </c>
      <c r="B642" s="1" t="s">
        <v>308</v>
      </c>
      <c r="C642" s="21">
        <v>44638</v>
      </c>
      <c r="D642" s="22">
        <v>0</v>
      </c>
      <c r="E642" s="1" t="s">
        <v>218</v>
      </c>
      <c r="F642" s="15">
        <v>24</v>
      </c>
      <c r="G642" s="2">
        <v>2.83</v>
      </c>
      <c r="H642" s="3">
        <v>4.5</v>
      </c>
      <c r="I642" s="2">
        <v>2.08</v>
      </c>
      <c r="J642" s="4">
        <f t="shared" si="9"/>
        <v>0.75</v>
      </c>
      <c r="K642" s="1">
        <v>1</v>
      </c>
      <c r="L642" s="4">
        <f t="shared" si="8"/>
        <v>0.75</v>
      </c>
      <c r="M642" s="1">
        <v>1</v>
      </c>
      <c r="N642" s="4">
        <v>0.75</v>
      </c>
      <c r="O642" s="1" t="s">
        <v>1746</v>
      </c>
    </row>
    <row r="643" spans="1:15" x14ac:dyDescent="0.25">
      <c r="A643" s="1">
        <v>642</v>
      </c>
      <c r="B643" s="1" t="s">
        <v>320</v>
      </c>
      <c r="C643" s="21">
        <v>44638</v>
      </c>
      <c r="D643" s="22">
        <v>0.15</v>
      </c>
      <c r="E643" s="1" t="s">
        <v>2807</v>
      </c>
      <c r="F643" s="15">
        <v>8.5</v>
      </c>
      <c r="G643" s="2">
        <v>2.37</v>
      </c>
      <c r="H643" s="3">
        <v>11.35</v>
      </c>
      <c r="I643" s="2">
        <v>0.24</v>
      </c>
      <c r="J643" s="4">
        <f t="shared" si="9"/>
        <v>1.98</v>
      </c>
      <c r="K643" s="1">
        <v>1</v>
      </c>
      <c r="L643" s="4">
        <f t="shared" si="8"/>
        <v>1.98</v>
      </c>
      <c r="M643" s="1">
        <v>1</v>
      </c>
      <c r="N643" s="4">
        <v>1.98</v>
      </c>
      <c r="O643" s="1" t="s">
        <v>1746</v>
      </c>
    </row>
    <row r="644" spans="1:15" x14ac:dyDescent="0.25">
      <c r="A644" s="1">
        <v>643</v>
      </c>
      <c r="B644" s="1" t="s">
        <v>336</v>
      </c>
      <c r="C644" s="21">
        <v>44638</v>
      </c>
      <c r="D644" s="22">
        <v>0</v>
      </c>
      <c r="E644" s="1" t="s">
        <v>1400</v>
      </c>
      <c r="F644" s="15">
        <v>15.5</v>
      </c>
      <c r="G644" s="2">
        <v>1.64</v>
      </c>
      <c r="H644" s="3">
        <v>8.67</v>
      </c>
      <c r="I644" s="2">
        <v>0.49</v>
      </c>
      <c r="J644" s="4">
        <f t="shared" si="9"/>
        <v>1.1499999999999999</v>
      </c>
      <c r="K644" s="1">
        <v>1</v>
      </c>
      <c r="L644" s="4">
        <f t="shared" si="8"/>
        <v>1.1499999999999999</v>
      </c>
      <c r="M644" s="1">
        <v>1</v>
      </c>
      <c r="N644" s="4">
        <v>1.1499999999999999</v>
      </c>
      <c r="O644" s="1" t="s">
        <v>1746</v>
      </c>
    </row>
    <row r="645" spans="1:15" x14ac:dyDescent="0.25">
      <c r="A645" s="1">
        <v>644</v>
      </c>
      <c r="B645" s="1" t="s">
        <v>308</v>
      </c>
      <c r="C645" s="21">
        <v>44639</v>
      </c>
      <c r="D645" s="22">
        <v>0</v>
      </c>
      <c r="E645" s="1" t="s">
        <v>218</v>
      </c>
      <c r="F645" s="15">
        <v>24</v>
      </c>
      <c r="G645" s="2">
        <v>2.62</v>
      </c>
      <c r="H645" s="3">
        <v>4.3600000000000003</v>
      </c>
      <c r="I645" s="2">
        <v>2.0299999999999998</v>
      </c>
      <c r="J645" s="4">
        <f t="shared" si="9"/>
        <v>0.5900000000000003</v>
      </c>
      <c r="K645" s="1">
        <v>1</v>
      </c>
      <c r="L645" s="4">
        <f t="shared" si="8"/>
        <v>0.5900000000000003</v>
      </c>
      <c r="M645" s="1">
        <v>1</v>
      </c>
      <c r="N645" s="4">
        <v>0.59</v>
      </c>
      <c r="O645" s="1" t="s">
        <v>1746</v>
      </c>
    </row>
    <row r="646" spans="1:15" x14ac:dyDescent="0.25">
      <c r="A646" s="1">
        <v>645</v>
      </c>
      <c r="B646" s="1" t="s">
        <v>320</v>
      </c>
      <c r="C646" s="21">
        <v>44639</v>
      </c>
      <c r="D646" s="22">
        <v>0.15</v>
      </c>
      <c r="E646" s="1" t="s">
        <v>1055</v>
      </c>
      <c r="F646" s="15">
        <v>11</v>
      </c>
      <c r="G646" s="2">
        <v>0.96</v>
      </c>
      <c r="H646" s="3">
        <v>4.68</v>
      </c>
      <c r="I646" s="2">
        <v>0.33</v>
      </c>
      <c r="J646" s="4">
        <f t="shared" si="9"/>
        <v>0.47999999999999987</v>
      </c>
      <c r="K646" s="1">
        <v>1</v>
      </c>
      <c r="L646" s="4">
        <f t="shared" si="8"/>
        <v>0.47999999999999987</v>
      </c>
      <c r="M646" s="1">
        <v>1</v>
      </c>
      <c r="N646" s="4">
        <v>0.48</v>
      </c>
      <c r="O646" s="1" t="s">
        <v>1746</v>
      </c>
    </row>
    <row r="647" spans="1:15" x14ac:dyDescent="0.25">
      <c r="A647" s="1">
        <v>646</v>
      </c>
      <c r="B647" s="1" t="s">
        <v>318</v>
      </c>
      <c r="C647" s="21">
        <v>44639</v>
      </c>
      <c r="D647" s="22">
        <v>0.2</v>
      </c>
      <c r="E647" s="1" t="s">
        <v>2808</v>
      </c>
      <c r="F647" s="15">
        <v>11</v>
      </c>
      <c r="G647" s="2">
        <v>1.78</v>
      </c>
      <c r="H647" s="3">
        <v>3.56</v>
      </c>
      <c r="I647" s="2">
        <v>0.33</v>
      </c>
      <c r="J647" s="4">
        <f t="shared" si="9"/>
        <v>1.25</v>
      </c>
      <c r="K647" s="1">
        <v>3</v>
      </c>
      <c r="L647" s="4">
        <f t="shared" si="8"/>
        <v>3.75</v>
      </c>
      <c r="M647" s="1">
        <f>C655-C647</f>
        <v>3</v>
      </c>
      <c r="N647" s="4">
        <v>5.5792000000000002</v>
      </c>
      <c r="O647" s="1" t="s">
        <v>1746</v>
      </c>
    </row>
    <row r="648" spans="1:15" x14ac:dyDescent="0.25">
      <c r="A648" s="1">
        <v>647</v>
      </c>
      <c r="B648" s="1" t="s">
        <v>336</v>
      </c>
      <c r="C648" s="21">
        <v>44639</v>
      </c>
      <c r="D648" s="22">
        <v>0</v>
      </c>
      <c r="E648" s="1" t="s">
        <v>2691</v>
      </c>
      <c r="F648" s="15">
        <v>2</v>
      </c>
      <c r="G648" s="2">
        <v>2.21</v>
      </c>
      <c r="H648" s="3">
        <v>11.98</v>
      </c>
      <c r="I648" s="2">
        <v>0.06</v>
      </c>
      <c r="J648" s="4">
        <f t="shared" si="9"/>
        <v>2.15</v>
      </c>
      <c r="K648" s="1">
        <v>5</v>
      </c>
      <c r="L648" s="4">
        <f t="shared" si="8"/>
        <v>10.75</v>
      </c>
      <c r="M648" s="1">
        <f>C689-C648</f>
        <v>15</v>
      </c>
      <c r="N648" s="4">
        <v>39.747300000000003</v>
      </c>
      <c r="O648" s="1" t="s">
        <v>1746</v>
      </c>
    </row>
    <row r="649" spans="1:15" ht="33" x14ac:dyDescent="0.25">
      <c r="A649" s="1">
        <v>648</v>
      </c>
      <c r="B649" s="1" t="s">
        <v>308</v>
      </c>
      <c r="C649" s="21">
        <v>44640</v>
      </c>
      <c r="D649" s="22">
        <v>0</v>
      </c>
      <c r="E649" s="11" t="s">
        <v>2809</v>
      </c>
      <c r="F649" s="15">
        <v>23.5</v>
      </c>
      <c r="G649" s="2">
        <v>2.69</v>
      </c>
      <c r="H649" s="3">
        <v>4.63</v>
      </c>
      <c r="I649" s="2">
        <v>2.0499999999999998</v>
      </c>
      <c r="J649" s="4">
        <f t="shared" si="9"/>
        <v>0.64000000000000012</v>
      </c>
      <c r="K649" s="1">
        <v>1</v>
      </c>
      <c r="L649" s="4">
        <f t="shared" si="8"/>
        <v>0.64000000000000012</v>
      </c>
      <c r="M649" s="1">
        <v>1</v>
      </c>
      <c r="N649" s="4">
        <v>0.64</v>
      </c>
      <c r="O649" s="1" t="s">
        <v>1746</v>
      </c>
    </row>
    <row r="650" spans="1:15" ht="33" x14ac:dyDescent="0.25">
      <c r="A650" s="1">
        <v>649</v>
      </c>
      <c r="B650" s="1" t="s">
        <v>320</v>
      </c>
      <c r="C650" s="21">
        <v>44640</v>
      </c>
      <c r="D650" s="22">
        <v>0.15</v>
      </c>
      <c r="E650" s="11" t="s">
        <v>2809</v>
      </c>
      <c r="F650" s="15">
        <v>23.5</v>
      </c>
      <c r="G650" s="2">
        <v>2.34</v>
      </c>
      <c r="H650" s="3">
        <v>11.19</v>
      </c>
      <c r="I650" s="2">
        <v>0.74</v>
      </c>
      <c r="J650" s="4">
        <f t="shared" si="9"/>
        <v>1.45</v>
      </c>
      <c r="K650" s="1">
        <v>1</v>
      </c>
      <c r="L650" s="4">
        <f t="shared" si="8"/>
        <v>1.45</v>
      </c>
      <c r="M650" s="1">
        <v>1</v>
      </c>
      <c r="N650" s="4">
        <v>1.45</v>
      </c>
      <c r="O650" s="1" t="s">
        <v>1746</v>
      </c>
    </row>
    <row r="651" spans="1:15" x14ac:dyDescent="0.25">
      <c r="A651" s="1">
        <v>650</v>
      </c>
      <c r="B651" s="1" t="s">
        <v>308</v>
      </c>
      <c r="C651" s="21">
        <v>44641</v>
      </c>
      <c r="D651" s="22">
        <v>0</v>
      </c>
      <c r="E651" s="1" t="s">
        <v>213</v>
      </c>
      <c r="F651" s="15">
        <v>24</v>
      </c>
      <c r="G651" s="2">
        <v>2.73</v>
      </c>
      <c r="H651" s="3">
        <v>4.78</v>
      </c>
      <c r="I651" s="2">
        <v>2.0499999999999998</v>
      </c>
      <c r="J651" s="4">
        <f t="shared" si="9"/>
        <v>0.68000000000000016</v>
      </c>
      <c r="K651" s="1">
        <v>1</v>
      </c>
      <c r="L651" s="4">
        <f t="shared" si="8"/>
        <v>0.68000000000000016</v>
      </c>
      <c r="M651" s="1">
        <v>1</v>
      </c>
      <c r="N651" s="4">
        <v>0.68</v>
      </c>
      <c r="O651" s="1" t="s">
        <v>1746</v>
      </c>
    </row>
    <row r="652" spans="1:15" x14ac:dyDescent="0.25">
      <c r="A652" s="1">
        <v>651</v>
      </c>
      <c r="B652" s="1" t="s">
        <v>320</v>
      </c>
      <c r="C652" s="21">
        <v>44641</v>
      </c>
      <c r="D652" s="22">
        <v>0</v>
      </c>
      <c r="E652" s="1" t="s">
        <v>213</v>
      </c>
      <c r="F652" s="15">
        <v>24</v>
      </c>
      <c r="G652" s="2">
        <v>2.2000000000000002</v>
      </c>
      <c r="H652" s="3">
        <v>10.86</v>
      </c>
      <c r="I652" s="2">
        <v>0.75</v>
      </c>
      <c r="J652" s="4">
        <f t="shared" si="9"/>
        <v>1.4500000000000002</v>
      </c>
      <c r="K652" s="1">
        <v>1</v>
      </c>
      <c r="L652" s="4">
        <f t="shared" si="8"/>
        <v>1.4500000000000002</v>
      </c>
      <c r="M652" s="1">
        <v>1</v>
      </c>
      <c r="N652" s="4">
        <v>1.45</v>
      </c>
      <c r="O652" s="1" t="s">
        <v>1746</v>
      </c>
    </row>
    <row r="653" spans="1:15" x14ac:dyDescent="0.25">
      <c r="A653" s="1">
        <v>652</v>
      </c>
      <c r="B653" s="1" t="s">
        <v>308</v>
      </c>
      <c r="C653" s="21">
        <v>44642</v>
      </c>
      <c r="D653" s="22">
        <v>0</v>
      </c>
      <c r="E653" s="1" t="s">
        <v>213</v>
      </c>
      <c r="F653" s="15">
        <v>24</v>
      </c>
      <c r="G653" s="2">
        <v>2.72</v>
      </c>
      <c r="H653" s="3">
        <v>4.47</v>
      </c>
      <c r="I653" s="2">
        <v>2.04</v>
      </c>
      <c r="J653" s="4">
        <f t="shared" si="9"/>
        <v>0.68000000000000016</v>
      </c>
      <c r="K653" s="1">
        <v>1</v>
      </c>
      <c r="L653" s="4">
        <f t="shared" si="8"/>
        <v>0.68000000000000016</v>
      </c>
      <c r="M653" s="1">
        <v>1</v>
      </c>
      <c r="N653" s="4">
        <v>0.68</v>
      </c>
      <c r="O653" s="1" t="s">
        <v>1746</v>
      </c>
    </row>
    <row r="654" spans="1:15" x14ac:dyDescent="0.25">
      <c r="A654" s="1">
        <v>653</v>
      </c>
      <c r="B654" s="1" t="s">
        <v>320</v>
      </c>
      <c r="C654" s="21">
        <v>44642</v>
      </c>
      <c r="D654" s="22">
        <v>0</v>
      </c>
      <c r="E654" s="1" t="s">
        <v>278</v>
      </c>
      <c r="F654" s="15">
        <v>1</v>
      </c>
      <c r="G654" s="2">
        <v>1.1299999999999999</v>
      </c>
      <c r="H654" s="3">
        <v>5.0599999999999996</v>
      </c>
      <c r="I654" s="2">
        <v>0.03</v>
      </c>
      <c r="J654" s="4">
        <f t="shared" si="9"/>
        <v>1.0999999999999999</v>
      </c>
      <c r="K654" s="1">
        <v>1</v>
      </c>
      <c r="L654" s="4">
        <f t="shared" si="8"/>
        <v>1.0999999999999999</v>
      </c>
      <c r="M654" s="1">
        <v>1</v>
      </c>
      <c r="N654" s="4">
        <v>1.1000000000000001</v>
      </c>
      <c r="O654" s="1" t="s">
        <v>1746</v>
      </c>
    </row>
    <row r="655" spans="1:15" x14ac:dyDescent="0.25">
      <c r="A655" s="1">
        <v>654</v>
      </c>
      <c r="B655" s="1" t="s">
        <v>318</v>
      </c>
      <c r="C655" s="21">
        <v>44642</v>
      </c>
      <c r="D655" s="22">
        <v>0</v>
      </c>
      <c r="E655" s="1" t="s">
        <v>489</v>
      </c>
      <c r="F655" s="15">
        <v>23</v>
      </c>
      <c r="G655" s="2">
        <v>2.21</v>
      </c>
      <c r="H655" s="3">
        <v>4.2</v>
      </c>
      <c r="I655" s="2">
        <v>0.71</v>
      </c>
      <c r="J655" s="4">
        <f t="shared" si="9"/>
        <v>1.5</v>
      </c>
      <c r="K655" s="1">
        <v>1</v>
      </c>
      <c r="L655" s="4">
        <f t="shared" si="8"/>
        <v>1.5</v>
      </c>
      <c r="M655" s="1">
        <v>1</v>
      </c>
      <c r="N655" s="4">
        <v>1.5</v>
      </c>
      <c r="O655" s="1" t="s">
        <v>1746</v>
      </c>
    </row>
    <row r="656" spans="1:15" x14ac:dyDescent="0.25">
      <c r="A656" s="1">
        <v>655</v>
      </c>
      <c r="B656" s="1" t="s">
        <v>308</v>
      </c>
      <c r="C656" s="21">
        <v>44643</v>
      </c>
      <c r="D656" s="22">
        <v>0</v>
      </c>
      <c r="E656" s="1" t="s">
        <v>218</v>
      </c>
      <c r="F656" s="15">
        <v>24</v>
      </c>
      <c r="G656" s="2">
        <v>2.75</v>
      </c>
      <c r="H656" s="3">
        <v>4.53</v>
      </c>
      <c r="I656" s="2">
        <v>2.02</v>
      </c>
      <c r="J656" s="4">
        <f t="shared" si="9"/>
        <v>0.73</v>
      </c>
      <c r="K656" s="1">
        <v>1</v>
      </c>
      <c r="L656" s="4">
        <f t="shared" si="8"/>
        <v>0.73</v>
      </c>
      <c r="M656" s="1">
        <v>1</v>
      </c>
      <c r="N656" s="4">
        <v>0.73</v>
      </c>
      <c r="O656" s="1" t="s">
        <v>1746</v>
      </c>
    </row>
    <row r="657" spans="1:15" x14ac:dyDescent="0.25">
      <c r="A657" s="1">
        <v>656</v>
      </c>
      <c r="B657" s="1" t="s">
        <v>320</v>
      </c>
      <c r="C657" s="21">
        <v>44643</v>
      </c>
      <c r="D657" s="22">
        <v>0</v>
      </c>
      <c r="E657" s="1" t="s">
        <v>616</v>
      </c>
      <c r="F657" s="15">
        <v>23</v>
      </c>
      <c r="G657" s="2">
        <v>2.09</v>
      </c>
      <c r="H657" s="3">
        <v>10.1</v>
      </c>
      <c r="I657" s="2">
        <v>0.71</v>
      </c>
      <c r="J657" s="4">
        <f t="shared" si="9"/>
        <v>1.38</v>
      </c>
      <c r="K657" s="1">
        <v>1</v>
      </c>
      <c r="L657" s="4">
        <f t="shared" si="8"/>
        <v>1.38</v>
      </c>
      <c r="M657" s="1">
        <v>1</v>
      </c>
      <c r="N657" s="4">
        <v>1.38</v>
      </c>
      <c r="O657" s="1" t="s">
        <v>1746</v>
      </c>
    </row>
    <row r="658" spans="1:15" x14ac:dyDescent="0.25">
      <c r="A658" s="1">
        <v>657</v>
      </c>
      <c r="B658" s="1" t="s">
        <v>318</v>
      </c>
      <c r="C658" s="21">
        <v>44643</v>
      </c>
      <c r="D658" s="22">
        <v>0</v>
      </c>
      <c r="E658" s="1" t="s">
        <v>306</v>
      </c>
      <c r="F658" s="15">
        <v>1</v>
      </c>
      <c r="G658" s="2">
        <v>1.75</v>
      </c>
      <c r="H658" s="3">
        <v>2.84</v>
      </c>
      <c r="I658" s="2">
        <v>0.03</v>
      </c>
      <c r="J658" s="4">
        <f t="shared" si="9"/>
        <v>1.72</v>
      </c>
      <c r="K658" s="1">
        <v>1</v>
      </c>
      <c r="L658" s="4">
        <f t="shared" si="8"/>
        <v>1.72</v>
      </c>
      <c r="M658" s="1">
        <v>1</v>
      </c>
      <c r="N658" s="4">
        <v>1.72</v>
      </c>
      <c r="O658" s="1" t="s">
        <v>1746</v>
      </c>
    </row>
    <row r="659" spans="1:15" ht="33" x14ac:dyDescent="0.25">
      <c r="A659" s="1">
        <v>658</v>
      </c>
      <c r="B659" s="1" t="s">
        <v>308</v>
      </c>
      <c r="C659" s="21">
        <v>44644</v>
      </c>
      <c r="D659" s="22">
        <v>0</v>
      </c>
      <c r="E659" s="11" t="s">
        <v>2810</v>
      </c>
      <c r="F659" s="15">
        <v>16</v>
      </c>
      <c r="G659" s="2">
        <v>2.02</v>
      </c>
      <c r="H659" s="3">
        <v>3.28</v>
      </c>
      <c r="I659" s="2">
        <v>1.4</v>
      </c>
      <c r="J659" s="4">
        <f t="shared" si="9"/>
        <v>0.62000000000000011</v>
      </c>
      <c r="K659" s="1">
        <v>1</v>
      </c>
      <c r="L659" s="4">
        <f t="shared" si="8"/>
        <v>0.62000000000000011</v>
      </c>
      <c r="M659" s="1">
        <v>1</v>
      </c>
      <c r="N659" s="4">
        <v>0.62</v>
      </c>
      <c r="O659" s="1" t="s">
        <v>1746</v>
      </c>
    </row>
    <row r="660" spans="1:15" x14ac:dyDescent="0.25">
      <c r="A660" s="1">
        <v>659</v>
      </c>
      <c r="B660" s="1" t="s">
        <v>320</v>
      </c>
      <c r="C660" s="21">
        <v>44644</v>
      </c>
      <c r="D660" s="22">
        <v>0</v>
      </c>
      <c r="E660" s="1" t="s">
        <v>297</v>
      </c>
      <c r="F660" s="15">
        <v>1.5</v>
      </c>
      <c r="G660" s="2">
        <v>1.49</v>
      </c>
      <c r="H660" s="3">
        <v>7.38</v>
      </c>
      <c r="I660" s="2">
        <v>0.03</v>
      </c>
      <c r="J660" s="4">
        <f t="shared" si="9"/>
        <v>1.46</v>
      </c>
      <c r="K660" s="1">
        <v>3</v>
      </c>
      <c r="L660" s="4">
        <f t="shared" si="8"/>
        <v>4.38</v>
      </c>
      <c r="M660" s="1">
        <f>C668-C660</f>
        <v>3</v>
      </c>
      <c r="N660" s="4">
        <v>5.3567</v>
      </c>
      <c r="O660" s="1" t="s">
        <v>1746</v>
      </c>
    </row>
    <row r="661" spans="1:15" x14ac:dyDescent="0.25">
      <c r="A661" s="1">
        <v>660</v>
      </c>
      <c r="B661" s="1" t="s">
        <v>318</v>
      </c>
      <c r="C661" s="21">
        <v>44644</v>
      </c>
      <c r="D661" s="22">
        <v>0</v>
      </c>
      <c r="E661" s="1" t="s">
        <v>674</v>
      </c>
      <c r="F661" s="15">
        <v>13</v>
      </c>
      <c r="G661" s="2">
        <v>1.01</v>
      </c>
      <c r="H661" s="3">
        <v>1.93</v>
      </c>
      <c r="I661" s="2">
        <v>0.41</v>
      </c>
      <c r="J661" s="4">
        <f t="shared" si="9"/>
        <v>0.60000000000000009</v>
      </c>
      <c r="K661" s="1">
        <v>1</v>
      </c>
      <c r="L661" s="4">
        <f t="shared" si="8"/>
        <v>0.60000000000000009</v>
      </c>
      <c r="M661" s="1">
        <v>1</v>
      </c>
      <c r="N661" s="4">
        <v>0.6</v>
      </c>
      <c r="O661" s="1" t="s">
        <v>1746</v>
      </c>
    </row>
    <row r="662" spans="1:15" x14ac:dyDescent="0.25">
      <c r="A662" s="1">
        <v>661</v>
      </c>
      <c r="B662" s="1" t="s">
        <v>308</v>
      </c>
      <c r="C662" s="21">
        <v>44645</v>
      </c>
      <c r="D662" s="22">
        <v>0</v>
      </c>
      <c r="E662" s="1" t="s">
        <v>218</v>
      </c>
      <c r="F662" s="15">
        <v>24</v>
      </c>
      <c r="G662" s="2">
        <v>2.79</v>
      </c>
      <c r="H662" s="3">
        <v>3.5</v>
      </c>
      <c r="I662" s="2">
        <v>2.02</v>
      </c>
      <c r="J662" s="4">
        <f t="shared" si="9"/>
        <v>0.77</v>
      </c>
      <c r="K662" s="1">
        <v>1</v>
      </c>
      <c r="L662" s="4">
        <f t="shared" si="8"/>
        <v>0.77</v>
      </c>
      <c r="M662" s="1">
        <v>1</v>
      </c>
      <c r="N662" s="4">
        <v>0.77</v>
      </c>
      <c r="O662" s="1" t="s">
        <v>1746</v>
      </c>
    </row>
    <row r="663" spans="1:15" x14ac:dyDescent="0.25">
      <c r="A663" s="1">
        <v>662</v>
      </c>
      <c r="B663" s="1" t="s">
        <v>318</v>
      </c>
      <c r="C663" s="21">
        <v>44645</v>
      </c>
      <c r="D663" s="22">
        <v>0</v>
      </c>
      <c r="E663" s="1" t="s">
        <v>218</v>
      </c>
      <c r="F663" s="15">
        <v>24</v>
      </c>
      <c r="G663" s="2">
        <v>2.62</v>
      </c>
      <c r="H663" s="3">
        <v>4.34</v>
      </c>
      <c r="I663" s="2">
        <v>0.73</v>
      </c>
      <c r="J663" s="4">
        <f t="shared" si="9"/>
        <v>1.8900000000000001</v>
      </c>
      <c r="K663" s="1">
        <v>1</v>
      </c>
      <c r="L663" s="4">
        <f t="shared" si="8"/>
        <v>1.8900000000000001</v>
      </c>
      <c r="M663" s="1">
        <v>1</v>
      </c>
      <c r="N663" s="4">
        <v>1.89</v>
      </c>
      <c r="O663" s="1" t="s">
        <v>1746</v>
      </c>
    </row>
    <row r="664" spans="1:15" x14ac:dyDescent="0.25">
      <c r="A664" s="1">
        <v>663</v>
      </c>
      <c r="B664" s="1" t="s">
        <v>308</v>
      </c>
      <c r="C664" s="21">
        <v>44646</v>
      </c>
      <c r="D664" s="22">
        <v>0</v>
      </c>
      <c r="E664" s="1" t="s">
        <v>218</v>
      </c>
      <c r="F664" s="15">
        <v>24</v>
      </c>
      <c r="G664" s="2">
        <v>2.77</v>
      </c>
      <c r="H664" s="3">
        <v>3.25</v>
      </c>
      <c r="I664" s="2">
        <v>2.0299999999999998</v>
      </c>
      <c r="J664" s="4">
        <f t="shared" si="9"/>
        <v>0.74000000000000021</v>
      </c>
      <c r="K664" s="1">
        <v>1</v>
      </c>
      <c r="L664" s="4">
        <f t="shared" si="8"/>
        <v>0.74000000000000021</v>
      </c>
      <c r="M664" s="1">
        <v>1</v>
      </c>
      <c r="N664" s="4">
        <v>0.74</v>
      </c>
      <c r="O664" s="1" t="s">
        <v>1746</v>
      </c>
    </row>
    <row r="665" spans="1:15" x14ac:dyDescent="0.25">
      <c r="A665" s="1">
        <v>664</v>
      </c>
      <c r="B665" s="1" t="s">
        <v>318</v>
      </c>
      <c r="C665" s="21">
        <v>44646</v>
      </c>
      <c r="D665" s="22">
        <v>0</v>
      </c>
      <c r="E665" s="1" t="s">
        <v>218</v>
      </c>
      <c r="F665" s="15">
        <v>24</v>
      </c>
      <c r="G665" s="2">
        <v>2.5099999999999998</v>
      </c>
      <c r="H665" s="3">
        <v>4.0999999999999996</v>
      </c>
      <c r="I665" s="2">
        <v>0.74</v>
      </c>
      <c r="J665" s="4">
        <f t="shared" si="9"/>
        <v>1.7699999999999998</v>
      </c>
      <c r="K665" s="1">
        <v>1</v>
      </c>
      <c r="L665" s="4">
        <f t="shared" si="8"/>
        <v>1.7699999999999998</v>
      </c>
      <c r="M665" s="1">
        <v>1</v>
      </c>
      <c r="N665" s="4">
        <v>1.77</v>
      </c>
      <c r="O665" s="1" t="s">
        <v>1746</v>
      </c>
    </row>
    <row r="666" spans="1:15" x14ac:dyDescent="0.25">
      <c r="A666" s="1">
        <v>665</v>
      </c>
      <c r="B666" s="1" t="s">
        <v>314</v>
      </c>
      <c r="C666" s="21">
        <v>44647</v>
      </c>
      <c r="D666" s="22">
        <v>0</v>
      </c>
      <c r="E666" s="1" t="s">
        <v>2811</v>
      </c>
      <c r="F666" s="15">
        <v>4.5</v>
      </c>
      <c r="G666" s="2">
        <v>1.38</v>
      </c>
      <c r="H666" s="3">
        <v>3.6</v>
      </c>
      <c r="I666" s="2">
        <v>0.42</v>
      </c>
      <c r="J666" s="4">
        <f t="shared" si="9"/>
        <v>0.96</v>
      </c>
      <c r="K666" s="1">
        <v>1</v>
      </c>
      <c r="L666" s="4">
        <f t="shared" si="8"/>
        <v>0.96</v>
      </c>
      <c r="M666" s="1">
        <f>C745-C666</f>
        <v>30</v>
      </c>
      <c r="N666" s="4">
        <v>53.369599999999998</v>
      </c>
      <c r="O666" s="1" t="s">
        <v>1746</v>
      </c>
    </row>
    <row r="667" spans="1:15" ht="33" x14ac:dyDescent="0.25">
      <c r="A667" s="1">
        <v>666</v>
      </c>
      <c r="B667" s="1" t="s">
        <v>308</v>
      </c>
      <c r="C667" s="21">
        <v>44647</v>
      </c>
      <c r="D667" s="22">
        <v>0</v>
      </c>
      <c r="E667" s="11" t="s">
        <v>2812</v>
      </c>
      <c r="F667" s="15">
        <v>19.5</v>
      </c>
      <c r="G667" s="2">
        <v>2.34</v>
      </c>
      <c r="H667" s="3">
        <v>3.25</v>
      </c>
      <c r="I667" s="2">
        <v>1.6</v>
      </c>
      <c r="J667" s="4">
        <f t="shared" si="9"/>
        <v>0.73999999999999977</v>
      </c>
      <c r="K667" s="1">
        <v>1</v>
      </c>
      <c r="L667" s="4">
        <f t="shared" si="8"/>
        <v>0.73999999999999977</v>
      </c>
      <c r="M667" s="1">
        <v>1</v>
      </c>
      <c r="N667" s="4">
        <v>0.74</v>
      </c>
      <c r="O667" s="1" t="s">
        <v>1746</v>
      </c>
    </row>
    <row r="668" spans="1:15" x14ac:dyDescent="0.25">
      <c r="A668" s="1">
        <v>667</v>
      </c>
      <c r="B668" s="1" t="s">
        <v>320</v>
      </c>
      <c r="C668" s="21">
        <v>44647</v>
      </c>
      <c r="D668" s="22">
        <v>0</v>
      </c>
      <c r="E668" s="1" t="s">
        <v>2813</v>
      </c>
      <c r="F668" s="15">
        <v>14</v>
      </c>
      <c r="G668" s="2">
        <v>1.97</v>
      </c>
      <c r="H668" s="3">
        <v>9.42</v>
      </c>
      <c r="I668" s="2">
        <v>0.43</v>
      </c>
      <c r="J668" s="4">
        <f t="shared" si="9"/>
        <v>1.54</v>
      </c>
      <c r="K668" s="1">
        <v>2</v>
      </c>
      <c r="L668" s="4">
        <f t="shared" si="8"/>
        <v>3.08</v>
      </c>
      <c r="M668" s="1">
        <f>C673-C668</f>
        <v>2</v>
      </c>
      <c r="N668" s="4">
        <v>3.4460999999999999</v>
      </c>
      <c r="O668" s="1" t="s">
        <v>1746</v>
      </c>
    </row>
    <row r="669" spans="1:15" ht="33" x14ac:dyDescent="0.25">
      <c r="A669" s="1">
        <v>668</v>
      </c>
      <c r="B669" s="1" t="s">
        <v>318</v>
      </c>
      <c r="C669" s="21">
        <v>44647</v>
      </c>
      <c r="D669" s="22">
        <v>0</v>
      </c>
      <c r="E669" s="11" t="s">
        <v>2814</v>
      </c>
      <c r="F669" s="15">
        <v>10</v>
      </c>
      <c r="G669" s="2">
        <v>2.27</v>
      </c>
      <c r="H669" s="3">
        <v>3.39</v>
      </c>
      <c r="I669" s="2">
        <v>0.3</v>
      </c>
      <c r="J669" s="4">
        <f t="shared" si="9"/>
        <v>1.97</v>
      </c>
      <c r="K669" s="1">
        <v>1</v>
      </c>
      <c r="L669" s="4">
        <f t="shared" si="8"/>
        <v>1.97</v>
      </c>
      <c r="M669" s="1">
        <v>1</v>
      </c>
      <c r="N669" s="4">
        <v>1.97</v>
      </c>
      <c r="O669" s="1" t="s">
        <v>1746</v>
      </c>
    </row>
    <row r="670" spans="1:15" x14ac:dyDescent="0.25">
      <c r="A670" s="1">
        <v>669</v>
      </c>
      <c r="B670" s="1" t="s">
        <v>308</v>
      </c>
      <c r="C670" s="21">
        <v>44648</v>
      </c>
      <c r="D670" s="22">
        <v>0</v>
      </c>
      <c r="E670" s="1" t="s">
        <v>218</v>
      </c>
      <c r="F670" s="15">
        <v>24</v>
      </c>
      <c r="G670" s="2">
        <v>2.71</v>
      </c>
      <c r="H670" s="3">
        <v>4.32</v>
      </c>
      <c r="I670" s="2">
        <v>2.02</v>
      </c>
      <c r="J670" s="4">
        <f t="shared" si="9"/>
        <v>0.69</v>
      </c>
      <c r="K670" s="1">
        <v>1</v>
      </c>
      <c r="L670" s="4">
        <f t="shared" si="8"/>
        <v>0.69</v>
      </c>
      <c r="M670" s="1">
        <v>1</v>
      </c>
      <c r="N670" s="4">
        <v>0.69</v>
      </c>
      <c r="O670" s="1" t="s">
        <v>1746</v>
      </c>
    </row>
    <row r="671" spans="1:15" x14ac:dyDescent="0.25">
      <c r="A671" s="1">
        <v>670</v>
      </c>
      <c r="B671" s="1" t="s">
        <v>318</v>
      </c>
      <c r="C671" s="21">
        <v>44648</v>
      </c>
      <c r="D671" s="22">
        <v>0.2</v>
      </c>
      <c r="E671" s="1" t="s">
        <v>218</v>
      </c>
      <c r="F671" s="15">
        <v>24</v>
      </c>
      <c r="G671" s="2">
        <v>2.4500000000000002</v>
      </c>
      <c r="H671" s="3">
        <v>3.98</v>
      </c>
      <c r="I671" s="2">
        <v>0.73</v>
      </c>
      <c r="J671" s="4">
        <f t="shared" si="9"/>
        <v>1.5200000000000002</v>
      </c>
      <c r="K671" s="1">
        <v>1</v>
      </c>
      <c r="L671" s="4">
        <f t="shared" si="8"/>
        <v>1.5200000000000002</v>
      </c>
      <c r="M671" s="1">
        <v>1</v>
      </c>
      <c r="N671" s="4">
        <v>1.52</v>
      </c>
      <c r="O671" s="1" t="s">
        <v>1746</v>
      </c>
    </row>
    <row r="672" spans="1:15" x14ac:dyDescent="0.25">
      <c r="A672" s="1">
        <v>671</v>
      </c>
      <c r="B672" s="1" t="s">
        <v>308</v>
      </c>
      <c r="C672" s="21">
        <v>44649</v>
      </c>
      <c r="D672" s="22">
        <v>0</v>
      </c>
      <c r="E672" s="1" t="s">
        <v>218</v>
      </c>
      <c r="F672" s="15">
        <v>24</v>
      </c>
      <c r="G672" s="2">
        <v>2.65</v>
      </c>
      <c r="H672" s="3">
        <v>4.05</v>
      </c>
      <c r="I672" s="2">
        <v>2.0299999999999998</v>
      </c>
      <c r="J672" s="4">
        <f t="shared" si="9"/>
        <v>0.62000000000000011</v>
      </c>
      <c r="K672" s="1">
        <v>1</v>
      </c>
      <c r="L672" s="4">
        <f t="shared" si="8"/>
        <v>0.62000000000000011</v>
      </c>
      <c r="M672" s="1">
        <v>1</v>
      </c>
      <c r="N672" s="4">
        <v>0.62</v>
      </c>
      <c r="O672" s="1" t="s">
        <v>1746</v>
      </c>
    </row>
    <row r="673" spans="1:15" x14ac:dyDescent="0.25">
      <c r="A673" s="1">
        <v>672</v>
      </c>
      <c r="B673" s="1" t="s">
        <v>320</v>
      </c>
      <c r="C673" s="21">
        <v>44649</v>
      </c>
      <c r="D673" s="22">
        <v>0.15</v>
      </c>
      <c r="E673" s="1" t="s">
        <v>616</v>
      </c>
      <c r="F673" s="15">
        <v>23</v>
      </c>
      <c r="G673" s="2">
        <v>2.36</v>
      </c>
      <c r="H673" s="3">
        <v>9.99</v>
      </c>
      <c r="I673" s="2">
        <v>0.71</v>
      </c>
      <c r="J673" s="4">
        <f t="shared" si="9"/>
        <v>1.5</v>
      </c>
      <c r="K673" s="1">
        <v>1</v>
      </c>
      <c r="L673" s="4">
        <f t="shared" si="8"/>
        <v>1.5</v>
      </c>
      <c r="M673" s="1">
        <v>1</v>
      </c>
      <c r="N673" s="4">
        <v>1.5</v>
      </c>
      <c r="O673" s="1" t="s">
        <v>1746</v>
      </c>
    </row>
    <row r="674" spans="1:15" x14ac:dyDescent="0.25">
      <c r="A674" s="1">
        <v>673</v>
      </c>
      <c r="B674" s="1" t="s">
        <v>318</v>
      </c>
      <c r="C674" s="21">
        <v>44649</v>
      </c>
      <c r="D674" s="22">
        <v>0.2</v>
      </c>
      <c r="E674" s="1" t="s">
        <v>306</v>
      </c>
      <c r="F674" s="15">
        <v>1</v>
      </c>
      <c r="G674" s="2">
        <v>1.91</v>
      </c>
      <c r="H674" s="3">
        <v>3.21</v>
      </c>
      <c r="I674" s="2">
        <v>0.03</v>
      </c>
      <c r="J674" s="4">
        <f t="shared" si="9"/>
        <v>1.68</v>
      </c>
      <c r="K674" s="1">
        <v>1</v>
      </c>
      <c r="L674" s="4">
        <f t="shared" si="8"/>
        <v>1.68</v>
      </c>
      <c r="M674" s="1">
        <v>1</v>
      </c>
      <c r="N674" s="4">
        <v>1.68</v>
      </c>
      <c r="O674" s="1" t="s">
        <v>1746</v>
      </c>
    </row>
    <row r="675" spans="1:15" ht="33" x14ac:dyDescent="0.25">
      <c r="A675" s="1">
        <v>674</v>
      </c>
      <c r="B675" s="1" t="s">
        <v>308</v>
      </c>
      <c r="C675" s="21">
        <v>44650</v>
      </c>
      <c r="D675" s="22">
        <v>0</v>
      </c>
      <c r="E675" s="11" t="s">
        <v>2815</v>
      </c>
      <c r="F675" s="15">
        <v>22</v>
      </c>
      <c r="G675" s="2">
        <v>2.61</v>
      </c>
      <c r="H675" s="3">
        <v>4.01</v>
      </c>
      <c r="I675" s="2">
        <v>1.86</v>
      </c>
      <c r="J675" s="4">
        <f t="shared" si="9"/>
        <v>0.74999999999999978</v>
      </c>
      <c r="K675" s="1">
        <v>1</v>
      </c>
      <c r="L675" s="4">
        <f t="shared" si="8"/>
        <v>0.74999999999999978</v>
      </c>
      <c r="M675" s="1">
        <v>1</v>
      </c>
      <c r="N675" s="4">
        <v>0.75</v>
      </c>
      <c r="O675" s="1" t="s">
        <v>1746</v>
      </c>
    </row>
    <row r="676" spans="1:15" x14ac:dyDescent="0.25">
      <c r="A676" s="1">
        <v>675</v>
      </c>
      <c r="B676" s="1" t="s">
        <v>320</v>
      </c>
      <c r="C676" s="21">
        <v>44650</v>
      </c>
      <c r="D676" s="22">
        <v>0.15</v>
      </c>
      <c r="E676" s="1" t="s">
        <v>2422</v>
      </c>
      <c r="F676" s="15">
        <v>9</v>
      </c>
      <c r="G676" s="2">
        <v>1.34</v>
      </c>
      <c r="H676" s="3">
        <v>8.43</v>
      </c>
      <c r="I676" s="2">
        <v>0.27</v>
      </c>
      <c r="J676" s="4">
        <f t="shared" si="9"/>
        <v>0.92</v>
      </c>
      <c r="K676" s="1">
        <v>1</v>
      </c>
      <c r="L676" s="4">
        <f t="shared" si="8"/>
        <v>0.92</v>
      </c>
      <c r="M676" s="1">
        <v>1</v>
      </c>
      <c r="N676" s="4">
        <v>0.92</v>
      </c>
      <c r="O676" s="1" t="s">
        <v>1746</v>
      </c>
    </row>
    <row r="677" spans="1:15" x14ac:dyDescent="0.25">
      <c r="A677" s="1">
        <v>676</v>
      </c>
      <c r="B677" s="1" t="s">
        <v>318</v>
      </c>
      <c r="C677" s="21">
        <v>44650</v>
      </c>
      <c r="D677" s="22">
        <v>0.2</v>
      </c>
      <c r="E677" s="1" t="s">
        <v>2437</v>
      </c>
      <c r="F677" s="15">
        <v>15</v>
      </c>
      <c r="G677" s="2">
        <v>1.37</v>
      </c>
      <c r="H677" s="3">
        <v>2.48</v>
      </c>
      <c r="I677" s="2">
        <v>0.46</v>
      </c>
      <c r="J677" s="4">
        <f t="shared" si="9"/>
        <v>0.71000000000000019</v>
      </c>
      <c r="K677" s="1">
        <v>2</v>
      </c>
      <c r="L677" s="4">
        <f t="shared" si="8"/>
        <v>1.4200000000000004</v>
      </c>
      <c r="M677" s="1">
        <f>C683-C677</f>
        <v>2</v>
      </c>
      <c r="N677" s="4">
        <v>3.0617000000000001</v>
      </c>
      <c r="O677" s="1" t="s">
        <v>1746</v>
      </c>
    </row>
    <row r="678" spans="1:15" x14ac:dyDescent="0.25">
      <c r="A678" s="1">
        <v>677</v>
      </c>
      <c r="B678" s="1" t="s">
        <v>313</v>
      </c>
      <c r="C678" s="21">
        <v>44650</v>
      </c>
      <c r="D678" s="22">
        <v>0</v>
      </c>
      <c r="E678" s="1" t="s">
        <v>327</v>
      </c>
      <c r="F678" s="15">
        <v>2</v>
      </c>
      <c r="G678" s="2">
        <v>3.03</v>
      </c>
      <c r="H678" s="3">
        <v>2.19</v>
      </c>
      <c r="I678" s="2">
        <v>0.17</v>
      </c>
      <c r="J678" s="4">
        <f t="shared" si="9"/>
        <v>2.86</v>
      </c>
      <c r="K678" s="1">
        <v>1</v>
      </c>
      <c r="L678" s="4">
        <f t="shared" si="8"/>
        <v>2.86</v>
      </c>
      <c r="M678" s="1">
        <v>5</v>
      </c>
      <c r="N678" s="4">
        <f>M678*J678</f>
        <v>14.299999999999999</v>
      </c>
      <c r="O678" s="1" t="s">
        <v>1746</v>
      </c>
    </row>
    <row r="679" spans="1:15" x14ac:dyDescent="0.25">
      <c r="A679" s="1">
        <v>678</v>
      </c>
      <c r="B679" s="1" t="s">
        <v>308</v>
      </c>
      <c r="C679" s="21">
        <v>44651</v>
      </c>
      <c r="D679" s="22">
        <v>0</v>
      </c>
      <c r="E679" s="1" t="s">
        <v>218</v>
      </c>
      <c r="F679" s="15">
        <v>24</v>
      </c>
      <c r="G679" s="2">
        <v>2.61</v>
      </c>
      <c r="H679" s="3">
        <v>4.13</v>
      </c>
      <c r="I679" s="2">
        <v>2.0299999999999998</v>
      </c>
      <c r="J679" s="4">
        <f t="shared" si="9"/>
        <v>0.58000000000000007</v>
      </c>
      <c r="K679" s="1">
        <v>1</v>
      </c>
      <c r="L679" s="4">
        <f t="shared" si="8"/>
        <v>0.58000000000000007</v>
      </c>
      <c r="M679" s="1">
        <v>1</v>
      </c>
      <c r="N679" s="4">
        <v>0.57999999999999996</v>
      </c>
      <c r="O679" s="1" t="s">
        <v>1746</v>
      </c>
    </row>
    <row r="680" spans="1:15" x14ac:dyDescent="0.25">
      <c r="A680" s="1">
        <v>679</v>
      </c>
      <c r="B680" s="1" t="s">
        <v>320</v>
      </c>
      <c r="C680" s="21">
        <v>44651</v>
      </c>
      <c r="D680" s="22">
        <v>0</v>
      </c>
      <c r="E680" s="1" t="s">
        <v>218</v>
      </c>
      <c r="F680" s="15">
        <v>24</v>
      </c>
      <c r="G680" s="2">
        <v>2.15</v>
      </c>
      <c r="H680" s="3">
        <v>10.73</v>
      </c>
      <c r="I680" s="2">
        <v>0.73</v>
      </c>
      <c r="J680" s="4">
        <f t="shared" si="9"/>
        <v>1.42</v>
      </c>
      <c r="K680" s="1">
        <v>1</v>
      </c>
      <c r="L680" s="4">
        <f t="shared" si="8"/>
        <v>1.42</v>
      </c>
      <c r="M680" s="1">
        <v>1</v>
      </c>
      <c r="N680" s="4">
        <v>1.42</v>
      </c>
      <c r="O680" s="1" t="s">
        <v>1746</v>
      </c>
    </row>
    <row r="681" spans="1:15" x14ac:dyDescent="0.25">
      <c r="A681" s="1">
        <v>680</v>
      </c>
      <c r="B681" s="1" t="s">
        <v>308</v>
      </c>
      <c r="C681" s="21">
        <v>44652</v>
      </c>
      <c r="D681" s="22">
        <v>0</v>
      </c>
      <c r="E681" s="1" t="s">
        <v>213</v>
      </c>
      <c r="F681" s="15">
        <v>24</v>
      </c>
      <c r="G681" s="2">
        <v>2.66</v>
      </c>
      <c r="H681" s="3">
        <v>3.81</v>
      </c>
      <c r="I681" s="2">
        <v>2.02</v>
      </c>
      <c r="J681" s="4">
        <f t="shared" si="9"/>
        <v>0.64000000000000012</v>
      </c>
      <c r="K681" s="1">
        <v>1</v>
      </c>
      <c r="L681" s="4">
        <f t="shared" si="8"/>
        <v>0.64000000000000012</v>
      </c>
      <c r="M681" s="1">
        <v>1</v>
      </c>
      <c r="N681" s="4">
        <v>0.64</v>
      </c>
      <c r="O681" s="1" t="s">
        <v>1746</v>
      </c>
    </row>
    <row r="682" spans="1:15" x14ac:dyDescent="0.25">
      <c r="A682" s="1">
        <v>681</v>
      </c>
      <c r="B682" s="1" t="s">
        <v>320</v>
      </c>
      <c r="C682" s="21">
        <v>44652</v>
      </c>
      <c r="D682" s="22">
        <v>0</v>
      </c>
      <c r="E682" s="1" t="s">
        <v>217</v>
      </c>
      <c r="F682" s="15">
        <v>9</v>
      </c>
      <c r="G682" s="2">
        <v>1.48</v>
      </c>
      <c r="H682" s="3">
        <v>7.41</v>
      </c>
      <c r="I682" s="2">
        <v>0.27</v>
      </c>
      <c r="J682" s="4">
        <f t="shared" si="9"/>
        <v>1.21</v>
      </c>
      <c r="K682" s="1">
        <v>1</v>
      </c>
      <c r="L682" s="4">
        <f t="shared" si="8"/>
        <v>1.21</v>
      </c>
      <c r="M682" s="1">
        <v>1</v>
      </c>
      <c r="N682" s="4">
        <v>1.21</v>
      </c>
      <c r="O682" s="1" t="s">
        <v>1746</v>
      </c>
    </row>
    <row r="683" spans="1:15" x14ac:dyDescent="0.25">
      <c r="A683" s="1">
        <v>682</v>
      </c>
      <c r="B683" s="1" t="s">
        <v>318</v>
      </c>
      <c r="C683" s="21">
        <v>44652</v>
      </c>
      <c r="D683" s="22">
        <v>0</v>
      </c>
      <c r="E683" s="1" t="s">
        <v>216</v>
      </c>
      <c r="F683" s="15">
        <v>15</v>
      </c>
      <c r="G683" s="2">
        <v>0.93</v>
      </c>
      <c r="H683" s="3">
        <v>1.79</v>
      </c>
      <c r="I683" s="2">
        <v>0.46</v>
      </c>
      <c r="J683" s="4">
        <f t="shared" si="9"/>
        <v>0.47000000000000003</v>
      </c>
      <c r="K683" s="1">
        <v>1</v>
      </c>
      <c r="L683" s="4">
        <f t="shared" si="8"/>
        <v>0.47000000000000003</v>
      </c>
      <c r="M683" s="1">
        <v>1</v>
      </c>
      <c r="N683" s="4">
        <v>0.47</v>
      </c>
      <c r="O683" s="1" t="s">
        <v>1746</v>
      </c>
    </row>
    <row r="684" spans="1:15" x14ac:dyDescent="0.25">
      <c r="A684" s="1">
        <v>683</v>
      </c>
      <c r="B684" s="1" t="s">
        <v>308</v>
      </c>
      <c r="C684" s="21">
        <v>44653</v>
      </c>
      <c r="D684" s="22">
        <v>0</v>
      </c>
      <c r="E684" s="1" t="s">
        <v>218</v>
      </c>
      <c r="F684" s="15">
        <v>24</v>
      </c>
      <c r="G684" s="2">
        <v>2.62</v>
      </c>
      <c r="H684" s="3">
        <v>3.68</v>
      </c>
      <c r="I684" s="2">
        <v>2.0299999999999998</v>
      </c>
      <c r="J684" s="4">
        <f t="shared" si="9"/>
        <v>0.5900000000000003</v>
      </c>
      <c r="K684" s="1">
        <v>1</v>
      </c>
      <c r="L684" s="4">
        <f t="shared" si="8"/>
        <v>0.5900000000000003</v>
      </c>
      <c r="M684" s="1">
        <v>1</v>
      </c>
      <c r="N684" s="4">
        <v>0.59</v>
      </c>
      <c r="O684" s="1" t="s">
        <v>1746</v>
      </c>
    </row>
    <row r="685" spans="1:15" x14ac:dyDescent="0.25">
      <c r="A685" s="1">
        <v>684</v>
      </c>
      <c r="B685" s="1" t="s">
        <v>320</v>
      </c>
      <c r="C685" s="21">
        <v>44653</v>
      </c>
      <c r="D685" s="22">
        <v>0.15</v>
      </c>
      <c r="E685" s="1" t="s">
        <v>616</v>
      </c>
      <c r="F685" s="15">
        <v>23</v>
      </c>
      <c r="G685" s="2">
        <v>1.99</v>
      </c>
      <c r="H685" s="3">
        <v>9.5500000000000007</v>
      </c>
      <c r="I685" s="2">
        <v>0.7</v>
      </c>
      <c r="J685" s="4">
        <f t="shared" si="9"/>
        <v>1.1400000000000001</v>
      </c>
      <c r="K685" s="1">
        <v>1</v>
      </c>
      <c r="L685" s="4">
        <f t="shared" si="8"/>
        <v>1.1400000000000001</v>
      </c>
      <c r="M685" s="1">
        <v>1</v>
      </c>
      <c r="N685" s="4">
        <v>1.1399999999999999</v>
      </c>
      <c r="O685" s="1" t="s">
        <v>1746</v>
      </c>
    </row>
    <row r="686" spans="1:15" x14ac:dyDescent="0.25">
      <c r="A686" s="1">
        <v>685</v>
      </c>
      <c r="B686" s="1" t="s">
        <v>318</v>
      </c>
      <c r="C686" s="21">
        <v>44653</v>
      </c>
      <c r="D686" s="22">
        <v>0.2</v>
      </c>
      <c r="E686" s="1" t="s">
        <v>306</v>
      </c>
      <c r="F686" s="15">
        <v>1</v>
      </c>
      <c r="G686" s="2">
        <v>2.08</v>
      </c>
      <c r="H686" s="3">
        <v>3.65</v>
      </c>
      <c r="I686" s="2">
        <v>0.03</v>
      </c>
      <c r="J686" s="4">
        <f t="shared" si="9"/>
        <v>1.8500000000000003</v>
      </c>
      <c r="K686" s="1">
        <v>2</v>
      </c>
      <c r="L686" s="4">
        <f t="shared" si="8"/>
        <v>3.7000000000000006</v>
      </c>
      <c r="M686" s="1">
        <v>2</v>
      </c>
      <c r="N686" s="4">
        <v>3.5379999999999998</v>
      </c>
      <c r="O686" s="1" t="s">
        <v>1746</v>
      </c>
    </row>
    <row r="687" spans="1:15" ht="33" x14ac:dyDescent="0.25">
      <c r="A687" s="1">
        <v>686</v>
      </c>
      <c r="B687" s="1" t="s">
        <v>308</v>
      </c>
      <c r="C687" s="21">
        <v>44654</v>
      </c>
      <c r="D687" s="22">
        <v>0</v>
      </c>
      <c r="E687" s="11" t="s">
        <v>2816</v>
      </c>
      <c r="F687" s="15">
        <v>23</v>
      </c>
      <c r="G687" s="2">
        <v>2.54</v>
      </c>
      <c r="H687" s="3">
        <v>3.42</v>
      </c>
      <c r="I687" s="2">
        <v>1.93</v>
      </c>
      <c r="J687" s="4">
        <f t="shared" si="9"/>
        <v>0.6100000000000001</v>
      </c>
      <c r="K687" s="1">
        <v>1</v>
      </c>
      <c r="L687" s="4">
        <f t="shared" si="8"/>
        <v>0.6100000000000001</v>
      </c>
      <c r="M687" s="1">
        <v>1</v>
      </c>
      <c r="N687" s="4">
        <v>0.61</v>
      </c>
      <c r="O687" s="1" t="s">
        <v>1746</v>
      </c>
    </row>
    <row r="688" spans="1:15" x14ac:dyDescent="0.25">
      <c r="A688" s="1">
        <v>687</v>
      </c>
      <c r="B688" s="1" t="s">
        <v>320</v>
      </c>
      <c r="C688" s="21">
        <v>44654</v>
      </c>
      <c r="D688" s="22">
        <v>0.15</v>
      </c>
      <c r="E688" s="1" t="s">
        <v>2793</v>
      </c>
      <c r="F688" s="15">
        <v>3</v>
      </c>
      <c r="G688" s="2">
        <v>1.75</v>
      </c>
      <c r="H688" s="3">
        <v>9.2899999999999991</v>
      </c>
      <c r="I688" s="2">
        <v>0.09</v>
      </c>
      <c r="J688" s="4">
        <f t="shared" si="9"/>
        <v>1.51</v>
      </c>
      <c r="K688" s="1">
        <v>2</v>
      </c>
      <c r="L688" s="4">
        <f t="shared" si="8"/>
        <v>3.02</v>
      </c>
      <c r="M688" s="1">
        <f>C694-C688</f>
        <v>2</v>
      </c>
      <c r="N688" s="4">
        <v>1.9886999999999999</v>
      </c>
      <c r="O688" s="1" t="s">
        <v>1746</v>
      </c>
    </row>
    <row r="689" spans="1:15" ht="33" x14ac:dyDescent="0.25">
      <c r="A689" s="1">
        <v>688</v>
      </c>
      <c r="B689" s="1" t="s">
        <v>336</v>
      </c>
      <c r="C689" s="21">
        <v>44654</v>
      </c>
      <c r="D689" s="22">
        <v>0</v>
      </c>
      <c r="E689" s="11" t="s">
        <v>2817</v>
      </c>
      <c r="F689" s="15">
        <v>20</v>
      </c>
      <c r="G689" s="2">
        <v>1.78</v>
      </c>
      <c r="H689" s="3">
        <v>10.98</v>
      </c>
      <c r="I689" s="2">
        <v>0.61</v>
      </c>
      <c r="J689" s="4">
        <f t="shared" si="9"/>
        <v>1.17</v>
      </c>
      <c r="K689" s="1">
        <v>1</v>
      </c>
      <c r="L689" s="4">
        <f t="shared" si="8"/>
        <v>1.17</v>
      </c>
      <c r="M689" s="1">
        <v>1</v>
      </c>
      <c r="N689" s="4">
        <v>1.17</v>
      </c>
      <c r="O689" s="1" t="s">
        <v>1746</v>
      </c>
    </row>
    <row r="690" spans="1:15" x14ac:dyDescent="0.25">
      <c r="A690" s="1">
        <v>689</v>
      </c>
      <c r="B690" s="1" t="s">
        <v>308</v>
      </c>
      <c r="C690" s="21">
        <v>44655</v>
      </c>
      <c r="D690" s="22">
        <v>0</v>
      </c>
      <c r="E690" s="1" t="s">
        <v>218</v>
      </c>
      <c r="F690" s="15">
        <v>24</v>
      </c>
      <c r="G690" s="2">
        <v>2.66</v>
      </c>
      <c r="H690" s="3">
        <v>3.98</v>
      </c>
      <c r="I690" s="2">
        <v>2.0299999999999998</v>
      </c>
      <c r="J690" s="4">
        <f t="shared" si="9"/>
        <v>0.63000000000000034</v>
      </c>
      <c r="K690" s="1">
        <v>1</v>
      </c>
      <c r="L690" s="4">
        <f t="shared" si="8"/>
        <v>0.63000000000000034</v>
      </c>
      <c r="M690" s="1">
        <v>1</v>
      </c>
      <c r="N690" s="4">
        <v>0.63</v>
      </c>
      <c r="O690" s="1" t="s">
        <v>1746</v>
      </c>
    </row>
    <row r="691" spans="1:15" x14ac:dyDescent="0.25">
      <c r="A691" s="1">
        <v>690</v>
      </c>
      <c r="B691" s="1" t="s">
        <v>318</v>
      </c>
      <c r="C691" s="21">
        <v>44655</v>
      </c>
      <c r="D691" s="22">
        <v>0.2</v>
      </c>
      <c r="E691" s="1" t="s">
        <v>294</v>
      </c>
      <c r="F691" s="15">
        <v>17</v>
      </c>
      <c r="G691" s="2">
        <v>1.6</v>
      </c>
      <c r="H691" s="3">
        <v>2.96</v>
      </c>
      <c r="I691" s="2">
        <v>0.52</v>
      </c>
      <c r="J691" s="4">
        <f t="shared" si="9"/>
        <v>0.88000000000000012</v>
      </c>
      <c r="K691" s="1">
        <v>1</v>
      </c>
      <c r="L691" s="4">
        <f t="shared" ref="L691:L754" si="10">(G691-I691-D691)*K691</f>
        <v>0.88000000000000012</v>
      </c>
      <c r="M691" s="1">
        <v>1</v>
      </c>
      <c r="N691" s="4">
        <v>0.88</v>
      </c>
      <c r="O691" s="1" t="s">
        <v>1746</v>
      </c>
    </row>
    <row r="692" spans="1:15" x14ac:dyDescent="0.25">
      <c r="A692" s="1">
        <v>691</v>
      </c>
      <c r="B692" s="1" t="s">
        <v>336</v>
      </c>
      <c r="C692" s="21">
        <v>44655</v>
      </c>
      <c r="D692" s="22">
        <v>0</v>
      </c>
      <c r="E692" s="1" t="s">
        <v>292</v>
      </c>
      <c r="F692" s="15">
        <v>7</v>
      </c>
      <c r="G692" s="2">
        <v>2.82</v>
      </c>
      <c r="H692" s="3">
        <v>15.39</v>
      </c>
      <c r="I692" s="2">
        <v>0.21</v>
      </c>
      <c r="J692" s="4">
        <f t="shared" si="9"/>
        <v>2.61</v>
      </c>
      <c r="K692" s="1">
        <v>3</v>
      </c>
      <c r="L692" s="4">
        <f t="shared" si="10"/>
        <v>7.83</v>
      </c>
      <c r="M692" s="1">
        <f>C700-C692</f>
        <v>3</v>
      </c>
      <c r="N692" s="4">
        <v>5.6917999999999997</v>
      </c>
      <c r="O692" s="1" t="s">
        <v>1746</v>
      </c>
    </row>
    <row r="693" spans="1:15" x14ac:dyDescent="0.25">
      <c r="A693" s="1">
        <v>692</v>
      </c>
      <c r="B693" s="1" t="s">
        <v>308</v>
      </c>
      <c r="C693" s="21">
        <v>44656</v>
      </c>
      <c r="D693" s="22">
        <v>0</v>
      </c>
      <c r="E693" s="1" t="s">
        <v>218</v>
      </c>
      <c r="F693" s="15">
        <v>24</v>
      </c>
      <c r="G693" s="2">
        <v>2.67</v>
      </c>
      <c r="H693" s="3">
        <v>3.83</v>
      </c>
      <c r="I693" s="2">
        <v>1.97</v>
      </c>
      <c r="J693" s="4">
        <f t="shared" si="9"/>
        <v>0.7</v>
      </c>
      <c r="K693" s="1">
        <v>1</v>
      </c>
      <c r="L693" s="4">
        <f t="shared" si="10"/>
        <v>0.7</v>
      </c>
      <c r="M693" s="1">
        <v>1</v>
      </c>
      <c r="N693" s="4">
        <v>0.7</v>
      </c>
      <c r="O693" s="1" t="s">
        <v>1746</v>
      </c>
    </row>
    <row r="694" spans="1:15" x14ac:dyDescent="0.25">
      <c r="A694" s="1">
        <v>693</v>
      </c>
      <c r="B694" s="1" t="s">
        <v>320</v>
      </c>
      <c r="C694" s="21">
        <v>44656</v>
      </c>
      <c r="D694" s="22">
        <v>0</v>
      </c>
      <c r="E694" s="1" t="s">
        <v>760</v>
      </c>
      <c r="F694" s="15">
        <v>22</v>
      </c>
      <c r="G694" s="2">
        <v>1.74</v>
      </c>
      <c r="H694" s="3">
        <v>7.97</v>
      </c>
      <c r="I694" s="2">
        <v>0.67</v>
      </c>
      <c r="J694" s="4">
        <f t="shared" si="9"/>
        <v>1.0699999999999998</v>
      </c>
      <c r="K694" s="1">
        <v>1</v>
      </c>
      <c r="L694" s="4">
        <f t="shared" si="10"/>
        <v>1.0699999999999998</v>
      </c>
      <c r="M694" s="1">
        <v>1</v>
      </c>
      <c r="N694" s="4">
        <v>1.07</v>
      </c>
      <c r="O694" s="1" t="s">
        <v>1746</v>
      </c>
    </row>
    <row r="695" spans="1:15" x14ac:dyDescent="0.25">
      <c r="A695" s="1">
        <v>694</v>
      </c>
      <c r="B695" s="1" t="s">
        <v>318</v>
      </c>
      <c r="C695" s="21">
        <v>44656</v>
      </c>
      <c r="D695" s="22">
        <v>0</v>
      </c>
      <c r="E695" s="1" t="s">
        <v>2691</v>
      </c>
      <c r="F695" s="15">
        <v>2</v>
      </c>
      <c r="G695" s="2">
        <v>2.0099999999999998</v>
      </c>
      <c r="H695" s="3">
        <v>3.22</v>
      </c>
      <c r="I695" s="2">
        <v>0.06</v>
      </c>
      <c r="J695" s="4">
        <f t="shared" si="9"/>
        <v>1.9499999999999997</v>
      </c>
      <c r="K695" s="1">
        <v>1</v>
      </c>
      <c r="L695" s="4">
        <f t="shared" si="10"/>
        <v>1.9499999999999997</v>
      </c>
      <c r="M695" s="1">
        <v>1</v>
      </c>
      <c r="N695" s="4">
        <v>1.95</v>
      </c>
      <c r="O695" s="1" t="s">
        <v>1746</v>
      </c>
    </row>
    <row r="696" spans="1:15" x14ac:dyDescent="0.25">
      <c r="A696" s="1">
        <v>695</v>
      </c>
      <c r="B696" s="1" t="s">
        <v>308</v>
      </c>
      <c r="C696" s="21">
        <v>44657</v>
      </c>
      <c r="D696" s="22">
        <v>0</v>
      </c>
      <c r="E696" s="1" t="s">
        <v>218</v>
      </c>
      <c r="F696" s="15">
        <v>24</v>
      </c>
      <c r="G696" s="2">
        <v>2.61</v>
      </c>
      <c r="H696" s="3">
        <v>4.0199999999999996</v>
      </c>
      <c r="I696" s="2">
        <v>1.96</v>
      </c>
      <c r="J696" s="4">
        <f t="shared" si="9"/>
        <v>0.64999999999999991</v>
      </c>
      <c r="K696" s="1">
        <v>1</v>
      </c>
      <c r="L696" s="4">
        <f t="shared" si="10"/>
        <v>0.64999999999999991</v>
      </c>
      <c r="M696" s="1">
        <v>1</v>
      </c>
      <c r="N696" s="4">
        <v>0.65</v>
      </c>
      <c r="O696" s="1" t="s">
        <v>1746</v>
      </c>
    </row>
    <row r="697" spans="1:15" x14ac:dyDescent="0.25">
      <c r="A697" s="1">
        <v>696</v>
      </c>
      <c r="B697" s="1" t="s">
        <v>320</v>
      </c>
      <c r="C697" s="21">
        <v>44657</v>
      </c>
      <c r="D697" s="22">
        <v>0</v>
      </c>
      <c r="E697" s="1" t="s">
        <v>628</v>
      </c>
      <c r="F697" s="15">
        <v>14</v>
      </c>
      <c r="G697" s="2">
        <v>2.2599999999999998</v>
      </c>
      <c r="H697" s="3">
        <v>11.12</v>
      </c>
      <c r="I697" s="2">
        <v>0.42</v>
      </c>
      <c r="J697" s="4">
        <f t="shared" si="9"/>
        <v>1.8399999999999999</v>
      </c>
      <c r="K697" s="1">
        <v>2</v>
      </c>
      <c r="L697" s="4">
        <f t="shared" si="10"/>
        <v>3.6799999999999997</v>
      </c>
      <c r="M697" s="1">
        <v>2</v>
      </c>
      <c r="N697" s="4">
        <v>3.5882000000000001</v>
      </c>
      <c r="O697" s="1" t="s">
        <v>1746</v>
      </c>
    </row>
    <row r="698" spans="1:15" x14ac:dyDescent="0.25">
      <c r="A698" s="1">
        <v>697</v>
      </c>
      <c r="B698" s="1" t="s">
        <v>318</v>
      </c>
      <c r="C698" s="21">
        <v>44657</v>
      </c>
      <c r="D698" s="22">
        <v>0</v>
      </c>
      <c r="E698" s="1" t="s">
        <v>1520</v>
      </c>
      <c r="F698" s="15">
        <v>10</v>
      </c>
      <c r="G698" s="2">
        <v>0.77</v>
      </c>
      <c r="H698" s="3">
        <v>1.46</v>
      </c>
      <c r="I698" s="2">
        <v>0.31</v>
      </c>
      <c r="J698" s="4">
        <f t="shared" si="9"/>
        <v>0.46</v>
      </c>
      <c r="K698" s="1">
        <v>2</v>
      </c>
      <c r="L698" s="4">
        <f t="shared" si="10"/>
        <v>0.92</v>
      </c>
      <c r="M698" s="1">
        <v>2</v>
      </c>
      <c r="N698" s="4">
        <v>3.3067000000000002</v>
      </c>
      <c r="O698" s="1" t="s">
        <v>1746</v>
      </c>
    </row>
    <row r="699" spans="1:15" x14ac:dyDescent="0.25">
      <c r="A699" s="1">
        <v>698</v>
      </c>
      <c r="B699" s="1" t="s">
        <v>308</v>
      </c>
      <c r="C699" s="21">
        <v>44658</v>
      </c>
      <c r="D699" s="22">
        <v>0</v>
      </c>
      <c r="E699" s="1" t="s">
        <v>218</v>
      </c>
      <c r="F699" s="15">
        <v>24</v>
      </c>
      <c r="G699" s="2">
        <v>2.64</v>
      </c>
      <c r="H699" s="3">
        <v>3.88</v>
      </c>
      <c r="I699" s="2">
        <v>1.95</v>
      </c>
      <c r="J699" s="4">
        <f t="shared" si="9"/>
        <v>0.69000000000000017</v>
      </c>
      <c r="K699" s="1">
        <v>1</v>
      </c>
      <c r="L699" s="4">
        <f t="shared" si="10"/>
        <v>0.69000000000000017</v>
      </c>
      <c r="M699" s="1">
        <v>1</v>
      </c>
      <c r="N699" s="4">
        <v>0.69</v>
      </c>
      <c r="O699" s="1" t="s">
        <v>1746</v>
      </c>
    </row>
    <row r="700" spans="1:15" x14ac:dyDescent="0.25">
      <c r="A700" s="1">
        <v>699</v>
      </c>
      <c r="B700" s="1" t="s">
        <v>336</v>
      </c>
      <c r="C700" s="21">
        <v>44658</v>
      </c>
      <c r="D700" s="22">
        <v>0</v>
      </c>
      <c r="E700" s="1" t="s">
        <v>218</v>
      </c>
      <c r="F700" s="15">
        <v>24</v>
      </c>
      <c r="G700" s="2">
        <v>2.15</v>
      </c>
      <c r="H700" s="3">
        <v>11.69</v>
      </c>
      <c r="I700" s="2">
        <v>0.7</v>
      </c>
      <c r="J700" s="4">
        <f t="shared" si="9"/>
        <v>1.45</v>
      </c>
      <c r="K700" s="1">
        <v>1</v>
      </c>
      <c r="L700" s="4">
        <f t="shared" si="10"/>
        <v>1.45</v>
      </c>
      <c r="M700" s="1">
        <v>1</v>
      </c>
      <c r="N700" s="4">
        <v>1.45</v>
      </c>
      <c r="O700" s="1" t="s">
        <v>1746</v>
      </c>
    </row>
    <row r="701" spans="1:15" x14ac:dyDescent="0.25">
      <c r="A701" s="1">
        <v>700</v>
      </c>
      <c r="B701" s="1" t="s">
        <v>308</v>
      </c>
      <c r="C701" s="21">
        <v>44659</v>
      </c>
      <c r="D701" s="22">
        <v>0</v>
      </c>
      <c r="E701" s="1" t="s">
        <v>218</v>
      </c>
      <c r="F701" s="15">
        <v>24</v>
      </c>
      <c r="G701" s="2">
        <v>2.59</v>
      </c>
      <c r="H701" s="3">
        <v>3.46</v>
      </c>
      <c r="I701" s="2">
        <v>1.94</v>
      </c>
      <c r="J701" s="4">
        <f t="shared" si="9"/>
        <v>0.64999999999999991</v>
      </c>
      <c r="K701" s="1">
        <v>1</v>
      </c>
      <c r="L701" s="4">
        <f t="shared" si="10"/>
        <v>0.64999999999999991</v>
      </c>
      <c r="M701" s="1">
        <v>1</v>
      </c>
      <c r="N701" s="4">
        <v>0.65</v>
      </c>
      <c r="O701" s="1" t="s">
        <v>1746</v>
      </c>
    </row>
    <row r="702" spans="1:15" x14ac:dyDescent="0.25">
      <c r="A702" s="1">
        <v>701</v>
      </c>
      <c r="B702" s="1" t="s">
        <v>320</v>
      </c>
      <c r="C702" s="21">
        <v>44659</v>
      </c>
      <c r="D702" s="22">
        <v>0.15</v>
      </c>
      <c r="E702" s="1" t="s">
        <v>2818</v>
      </c>
      <c r="F702" s="15">
        <v>13</v>
      </c>
      <c r="G702" s="2">
        <v>1.79</v>
      </c>
      <c r="H702" s="3">
        <v>9.0500000000000007</v>
      </c>
      <c r="I702" s="2">
        <v>0.4</v>
      </c>
      <c r="J702" s="4">
        <f t="shared" si="9"/>
        <v>1.2400000000000002</v>
      </c>
      <c r="K702" s="1">
        <v>1</v>
      </c>
      <c r="L702" s="4">
        <f t="shared" si="10"/>
        <v>1.2400000000000002</v>
      </c>
      <c r="M702" s="1">
        <v>1</v>
      </c>
      <c r="N702" s="4">
        <v>1.24</v>
      </c>
      <c r="O702" s="1" t="s">
        <v>1746</v>
      </c>
    </row>
    <row r="703" spans="1:15" x14ac:dyDescent="0.25">
      <c r="A703" s="1">
        <v>702</v>
      </c>
      <c r="B703" s="1" t="s">
        <v>318</v>
      </c>
      <c r="C703" s="21">
        <v>44659</v>
      </c>
      <c r="D703" s="22">
        <v>0</v>
      </c>
      <c r="E703" s="1" t="s">
        <v>1530</v>
      </c>
      <c r="F703" s="15">
        <v>9</v>
      </c>
      <c r="G703" s="2">
        <v>0.63</v>
      </c>
      <c r="H703" s="3">
        <v>1.04</v>
      </c>
      <c r="I703" s="2">
        <v>0.27</v>
      </c>
      <c r="J703" s="4">
        <f t="shared" ref="J703:J766" si="11">G703-I703-D703</f>
        <v>0.36</v>
      </c>
      <c r="K703" s="1">
        <v>1</v>
      </c>
      <c r="L703" s="4">
        <f t="shared" si="10"/>
        <v>0.36</v>
      </c>
      <c r="M703" s="1">
        <v>1</v>
      </c>
      <c r="N703" s="4">
        <v>0.36</v>
      </c>
      <c r="O703" s="1" t="s">
        <v>1746</v>
      </c>
    </row>
    <row r="704" spans="1:15" x14ac:dyDescent="0.25">
      <c r="A704" s="1">
        <v>703</v>
      </c>
      <c r="B704" s="1" t="s">
        <v>336</v>
      </c>
      <c r="C704" s="21">
        <v>44659</v>
      </c>
      <c r="D704" s="22">
        <v>0</v>
      </c>
      <c r="E704" s="1" t="s">
        <v>2691</v>
      </c>
      <c r="F704" s="15">
        <v>2</v>
      </c>
      <c r="G704" s="2">
        <v>2.54</v>
      </c>
      <c r="H704" s="3">
        <v>13.17</v>
      </c>
      <c r="I704" s="2">
        <v>0.06</v>
      </c>
      <c r="J704" s="4">
        <f t="shared" si="11"/>
        <v>2.48</v>
      </c>
      <c r="K704" s="1">
        <v>2</v>
      </c>
      <c r="L704" s="4">
        <f t="shared" si="10"/>
        <v>4.96</v>
      </c>
      <c r="M704" s="1">
        <f>C713-C704</f>
        <v>3</v>
      </c>
      <c r="N704" s="4">
        <v>4.8757999999999999</v>
      </c>
      <c r="O704" s="1" t="s">
        <v>1746</v>
      </c>
    </row>
    <row r="705" spans="1:15" x14ac:dyDescent="0.25">
      <c r="A705" s="1">
        <v>704</v>
      </c>
      <c r="B705" s="1" t="s">
        <v>308</v>
      </c>
      <c r="C705" s="21">
        <v>44660</v>
      </c>
      <c r="D705" s="22">
        <v>0</v>
      </c>
      <c r="E705" s="1" t="s">
        <v>218</v>
      </c>
      <c r="F705" s="15">
        <v>24</v>
      </c>
      <c r="G705" s="2">
        <v>2.68</v>
      </c>
      <c r="H705" s="3">
        <v>3.81</v>
      </c>
      <c r="I705" s="2">
        <v>1.94</v>
      </c>
      <c r="J705" s="4">
        <f t="shared" si="11"/>
        <v>0.74000000000000021</v>
      </c>
      <c r="K705" s="1">
        <v>1</v>
      </c>
      <c r="L705" s="4">
        <f t="shared" si="10"/>
        <v>0.74000000000000021</v>
      </c>
      <c r="M705" s="1">
        <v>1</v>
      </c>
      <c r="N705" s="4">
        <v>0.74</v>
      </c>
      <c r="O705" s="1" t="s">
        <v>1746</v>
      </c>
    </row>
    <row r="706" spans="1:15" x14ac:dyDescent="0.25">
      <c r="A706" s="1">
        <v>705</v>
      </c>
      <c r="B706" s="1" t="s">
        <v>320</v>
      </c>
      <c r="C706" s="21">
        <v>44660</v>
      </c>
      <c r="D706" s="22">
        <v>0</v>
      </c>
      <c r="E706" s="1" t="s">
        <v>946</v>
      </c>
      <c r="F706" s="15">
        <v>17.5</v>
      </c>
      <c r="G706" s="2">
        <v>1.31</v>
      </c>
      <c r="H706" s="3">
        <v>6.25</v>
      </c>
      <c r="I706" s="2">
        <v>0.53</v>
      </c>
      <c r="J706" s="4">
        <f t="shared" si="11"/>
        <v>0.78</v>
      </c>
      <c r="K706" s="1">
        <v>1</v>
      </c>
      <c r="L706" s="4">
        <f t="shared" si="10"/>
        <v>0.78</v>
      </c>
      <c r="M706" s="1">
        <v>1</v>
      </c>
      <c r="N706" s="4">
        <v>0.78</v>
      </c>
      <c r="O706" s="1" t="s">
        <v>1746</v>
      </c>
    </row>
    <row r="707" spans="1:15" x14ac:dyDescent="0.25">
      <c r="A707" s="1">
        <v>706</v>
      </c>
      <c r="B707" s="1" t="s">
        <v>318</v>
      </c>
      <c r="C707" s="21">
        <v>44660</v>
      </c>
      <c r="D707" s="22">
        <v>0</v>
      </c>
      <c r="E707" s="1" t="s">
        <v>2802</v>
      </c>
      <c r="F707" s="15">
        <v>6.5</v>
      </c>
      <c r="G707" s="2">
        <v>2.2599999999999998</v>
      </c>
      <c r="H707" s="3">
        <v>3.98</v>
      </c>
      <c r="I707" s="2">
        <v>0.18</v>
      </c>
      <c r="J707" s="4">
        <f t="shared" si="11"/>
        <v>2.0799999999999996</v>
      </c>
      <c r="K707" s="1">
        <v>2</v>
      </c>
      <c r="L707" s="4">
        <f t="shared" si="10"/>
        <v>4.1599999999999993</v>
      </c>
      <c r="M707" s="1">
        <f>C712-C707</f>
        <v>2</v>
      </c>
      <c r="N707" s="4">
        <v>3.3990999999999998</v>
      </c>
      <c r="O707" s="1" t="s">
        <v>1746</v>
      </c>
    </row>
    <row r="708" spans="1:15" x14ac:dyDescent="0.25">
      <c r="A708" s="1">
        <v>707</v>
      </c>
      <c r="B708" s="1" t="s">
        <v>308</v>
      </c>
      <c r="C708" s="21">
        <v>44661</v>
      </c>
      <c r="D708" s="22">
        <v>0</v>
      </c>
      <c r="E708" s="1" t="s">
        <v>213</v>
      </c>
      <c r="F708" s="15">
        <v>24</v>
      </c>
      <c r="G708" s="2">
        <v>2.62</v>
      </c>
      <c r="H708" s="3">
        <v>3.97</v>
      </c>
      <c r="I708" s="2">
        <v>1.93</v>
      </c>
      <c r="J708" s="4">
        <f t="shared" si="11"/>
        <v>0.69000000000000017</v>
      </c>
      <c r="K708" s="1">
        <v>1</v>
      </c>
      <c r="L708" s="4">
        <f t="shared" si="10"/>
        <v>0.69000000000000017</v>
      </c>
      <c r="M708" s="1">
        <v>1</v>
      </c>
      <c r="N708" s="4">
        <v>0.69</v>
      </c>
      <c r="O708" s="1" t="s">
        <v>1746</v>
      </c>
    </row>
    <row r="709" spans="1:15" x14ac:dyDescent="0.25">
      <c r="A709" s="1">
        <v>708</v>
      </c>
      <c r="B709" s="1" t="s">
        <v>320</v>
      </c>
      <c r="C709" s="21">
        <v>44661</v>
      </c>
      <c r="D709" s="22">
        <v>0</v>
      </c>
      <c r="E709" s="1" t="s">
        <v>213</v>
      </c>
      <c r="F709" s="15">
        <v>24</v>
      </c>
      <c r="G709" s="2">
        <v>2.19</v>
      </c>
      <c r="H709" s="3">
        <v>10.84</v>
      </c>
      <c r="I709" s="2">
        <v>0.73</v>
      </c>
      <c r="J709" s="4">
        <f t="shared" si="11"/>
        <v>1.46</v>
      </c>
      <c r="K709" s="1">
        <v>1</v>
      </c>
      <c r="L709" s="4">
        <f t="shared" si="10"/>
        <v>1.46</v>
      </c>
      <c r="M709" s="1">
        <v>1</v>
      </c>
      <c r="N709" s="4">
        <v>1.46</v>
      </c>
      <c r="O709" s="1" t="s">
        <v>1746</v>
      </c>
    </row>
    <row r="710" spans="1:15" x14ac:dyDescent="0.25">
      <c r="A710" s="1">
        <v>709</v>
      </c>
      <c r="B710" s="1" t="s">
        <v>308</v>
      </c>
      <c r="C710" s="21">
        <v>44662</v>
      </c>
      <c r="D710" s="22">
        <v>0</v>
      </c>
      <c r="E710" s="1" t="s">
        <v>213</v>
      </c>
      <c r="F710" s="15">
        <v>24</v>
      </c>
      <c r="G710" s="2">
        <v>2.57</v>
      </c>
      <c r="H710" s="3">
        <v>3.64</v>
      </c>
      <c r="I710" s="2">
        <v>1.93</v>
      </c>
      <c r="J710" s="4">
        <f t="shared" si="11"/>
        <v>0.6399999999999999</v>
      </c>
      <c r="K710" s="1">
        <v>1</v>
      </c>
      <c r="L710" s="4">
        <f t="shared" si="10"/>
        <v>0.6399999999999999</v>
      </c>
      <c r="M710" s="1">
        <v>1</v>
      </c>
      <c r="N710" s="4">
        <v>0.64</v>
      </c>
      <c r="O710" s="1" t="s">
        <v>1746</v>
      </c>
    </row>
    <row r="711" spans="1:15" ht="33" x14ac:dyDescent="0.25">
      <c r="A711" s="1">
        <v>710</v>
      </c>
      <c r="B711" s="1" t="s">
        <v>320</v>
      </c>
      <c r="C711" s="21">
        <v>44662</v>
      </c>
      <c r="D711" s="22">
        <v>0</v>
      </c>
      <c r="E711" s="11" t="s">
        <v>2819</v>
      </c>
      <c r="F711" s="15">
        <v>8.5</v>
      </c>
      <c r="G711" s="2">
        <v>1.71</v>
      </c>
      <c r="H711" s="3">
        <v>8.81</v>
      </c>
      <c r="I711" s="2">
        <v>0.24</v>
      </c>
      <c r="J711" s="4">
        <f t="shared" si="11"/>
        <v>1.47</v>
      </c>
      <c r="K711" s="1">
        <v>1</v>
      </c>
      <c r="L711" s="4">
        <f t="shared" si="10"/>
        <v>1.47</v>
      </c>
      <c r="M711" s="1">
        <v>1</v>
      </c>
      <c r="N711" s="4">
        <v>1.47</v>
      </c>
      <c r="O711" s="1" t="s">
        <v>1746</v>
      </c>
    </row>
    <row r="712" spans="1:15" x14ac:dyDescent="0.25">
      <c r="A712" s="1">
        <v>711</v>
      </c>
      <c r="B712" s="1" t="s">
        <v>318</v>
      </c>
      <c r="C712" s="21">
        <v>44662</v>
      </c>
      <c r="D712" s="22">
        <v>0</v>
      </c>
      <c r="E712" s="1" t="s">
        <v>2820</v>
      </c>
      <c r="F712" s="15">
        <v>9.5</v>
      </c>
      <c r="G712" s="2">
        <v>1.71</v>
      </c>
      <c r="H712" s="3">
        <v>3.22</v>
      </c>
      <c r="I712" s="2">
        <v>0.28000000000000003</v>
      </c>
      <c r="J712" s="4">
        <f t="shared" si="11"/>
        <v>1.43</v>
      </c>
      <c r="K712" s="1">
        <v>2</v>
      </c>
      <c r="L712" s="4">
        <f t="shared" si="10"/>
        <v>2.86</v>
      </c>
      <c r="M712" s="1">
        <f>C719-C712</f>
        <v>2</v>
      </c>
      <c r="N712" s="4">
        <v>4.0269000000000004</v>
      </c>
      <c r="O712" s="1" t="s">
        <v>1746</v>
      </c>
    </row>
    <row r="713" spans="1:15" x14ac:dyDescent="0.25">
      <c r="A713" s="1">
        <v>712</v>
      </c>
      <c r="B713" s="1" t="s">
        <v>336</v>
      </c>
      <c r="C713" s="21">
        <v>44662</v>
      </c>
      <c r="D713" s="22">
        <v>0</v>
      </c>
      <c r="E713" s="1" t="s">
        <v>2779</v>
      </c>
      <c r="F713" s="15">
        <v>6</v>
      </c>
      <c r="G713" s="2">
        <v>0.8</v>
      </c>
      <c r="H713" s="3">
        <v>4.33</v>
      </c>
      <c r="I713" s="2">
        <v>0.17</v>
      </c>
      <c r="J713" s="4">
        <f t="shared" si="11"/>
        <v>0.63</v>
      </c>
      <c r="K713" s="1">
        <v>1</v>
      </c>
      <c r="L713" s="4">
        <f t="shared" si="10"/>
        <v>0.63</v>
      </c>
      <c r="M713" s="1">
        <v>1</v>
      </c>
      <c r="N713" s="4">
        <v>0.63</v>
      </c>
      <c r="O713" s="1" t="s">
        <v>1746</v>
      </c>
    </row>
    <row r="714" spans="1:15" x14ac:dyDescent="0.25">
      <c r="A714" s="1">
        <v>713</v>
      </c>
      <c r="B714" s="1" t="s">
        <v>308</v>
      </c>
      <c r="C714" s="21">
        <v>44663</v>
      </c>
      <c r="D714" s="22">
        <v>0</v>
      </c>
      <c r="E714" s="1" t="s">
        <v>218</v>
      </c>
      <c r="F714" s="15">
        <v>24</v>
      </c>
      <c r="G714" s="2">
        <v>2.74</v>
      </c>
      <c r="H714" s="3">
        <v>3.73</v>
      </c>
      <c r="I714" s="2">
        <v>1.93</v>
      </c>
      <c r="J714" s="4">
        <f t="shared" si="11"/>
        <v>0.81000000000000028</v>
      </c>
      <c r="K714" s="1">
        <v>1</v>
      </c>
      <c r="L714" s="4">
        <f t="shared" si="10"/>
        <v>0.81000000000000028</v>
      </c>
      <c r="M714" s="1">
        <v>1</v>
      </c>
      <c r="N714" s="4">
        <v>0.81</v>
      </c>
      <c r="O714" s="1" t="s">
        <v>1746</v>
      </c>
    </row>
    <row r="715" spans="1:15" x14ac:dyDescent="0.25">
      <c r="A715" s="1">
        <v>714</v>
      </c>
      <c r="B715" s="1" t="s">
        <v>320</v>
      </c>
      <c r="C715" s="21">
        <v>44663</v>
      </c>
      <c r="D715" s="22">
        <v>0</v>
      </c>
      <c r="E715" s="1" t="s">
        <v>2802</v>
      </c>
      <c r="F715" s="15">
        <v>6.5</v>
      </c>
      <c r="G715" s="2">
        <v>1.38</v>
      </c>
      <c r="H715" s="3">
        <v>9.58</v>
      </c>
      <c r="I715" s="2">
        <v>0.18</v>
      </c>
      <c r="J715" s="4">
        <f t="shared" si="11"/>
        <v>1.2</v>
      </c>
      <c r="K715" s="1">
        <v>1</v>
      </c>
      <c r="L715" s="4">
        <f t="shared" si="10"/>
        <v>1.2</v>
      </c>
      <c r="M715" s="1">
        <v>1</v>
      </c>
      <c r="N715" s="4">
        <v>1.2</v>
      </c>
      <c r="O715" s="1" t="s">
        <v>1746</v>
      </c>
    </row>
    <row r="716" spans="1:15" x14ac:dyDescent="0.25">
      <c r="A716" s="1">
        <v>715</v>
      </c>
      <c r="B716" s="1" t="s">
        <v>336</v>
      </c>
      <c r="C716" s="21">
        <v>44663</v>
      </c>
      <c r="D716" s="22">
        <v>0</v>
      </c>
      <c r="E716" s="1" t="s">
        <v>946</v>
      </c>
      <c r="F716" s="15">
        <v>17.5</v>
      </c>
      <c r="G716" s="2">
        <v>1.58</v>
      </c>
      <c r="H716" s="3">
        <v>10.47</v>
      </c>
      <c r="I716" s="2">
        <v>0.55000000000000004</v>
      </c>
      <c r="J716" s="4">
        <f t="shared" si="11"/>
        <v>1.03</v>
      </c>
      <c r="K716" s="1">
        <v>1</v>
      </c>
      <c r="L716" s="4">
        <f t="shared" si="10"/>
        <v>1.03</v>
      </c>
      <c r="M716" s="1">
        <v>1</v>
      </c>
      <c r="N716" s="4">
        <v>1.03</v>
      </c>
      <c r="O716" s="1" t="s">
        <v>1746</v>
      </c>
    </row>
    <row r="717" spans="1:15" ht="33" x14ac:dyDescent="0.25">
      <c r="A717" s="1">
        <v>716</v>
      </c>
      <c r="B717" s="1" t="s">
        <v>308</v>
      </c>
      <c r="C717" s="21">
        <v>44664</v>
      </c>
      <c r="D717" s="22">
        <v>0</v>
      </c>
      <c r="E717" s="11" t="s">
        <v>2821</v>
      </c>
      <c r="F717" s="15">
        <v>20.5</v>
      </c>
      <c r="G717" s="2">
        <v>2.4900000000000002</v>
      </c>
      <c r="H717" s="3">
        <v>3.65</v>
      </c>
      <c r="I717" s="2">
        <v>1.69</v>
      </c>
      <c r="J717" s="4">
        <f t="shared" si="11"/>
        <v>0.80000000000000027</v>
      </c>
      <c r="K717" s="1">
        <v>1</v>
      </c>
      <c r="L717" s="4">
        <f t="shared" si="10"/>
        <v>0.80000000000000027</v>
      </c>
      <c r="M717" s="1">
        <v>1</v>
      </c>
      <c r="N717" s="4">
        <v>0.8</v>
      </c>
      <c r="O717" s="1" t="s">
        <v>1746</v>
      </c>
    </row>
    <row r="718" spans="1:15" x14ac:dyDescent="0.25">
      <c r="A718" s="1">
        <v>717</v>
      </c>
      <c r="B718" s="1" t="s">
        <v>320</v>
      </c>
      <c r="C718" s="21">
        <v>44664</v>
      </c>
      <c r="D718" s="22">
        <v>0</v>
      </c>
      <c r="E718" s="1" t="s">
        <v>2738</v>
      </c>
      <c r="F718" s="15">
        <v>7</v>
      </c>
      <c r="G718" s="2">
        <v>1.75</v>
      </c>
      <c r="H718" s="3">
        <v>5.98</v>
      </c>
      <c r="I718" s="2">
        <v>0.21</v>
      </c>
      <c r="J718" s="4">
        <f t="shared" si="11"/>
        <v>1.54</v>
      </c>
      <c r="K718" s="1">
        <v>1</v>
      </c>
      <c r="L718" s="4">
        <f t="shared" si="10"/>
        <v>1.54</v>
      </c>
      <c r="M718" s="1">
        <v>1</v>
      </c>
      <c r="N718" s="4">
        <v>1.54</v>
      </c>
      <c r="O718" s="1" t="s">
        <v>1746</v>
      </c>
    </row>
    <row r="719" spans="1:15" x14ac:dyDescent="0.25">
      <c r="A719" s="1">
        <v>718</v>
      </c>
      <c r="B719" s="1" t="s">
        <v>318</v>
      </c>
      <c r="C719" s="21">
        <v>44664</v>
      </c>
      <c r="D719" s="22">
        <v>0</v>
      </c>
      <c r="E719" s="1" t="s">
        <v>2822</v>
      </c>
      <c r="F719" s="15">
        <v>11.5</v>
      </c>
      <c r="G719" s="2">
        <v>0.95</v>
      </c>
      <c r="H719" s="3">
        <v>1.64</v>
      </c>
      <c r="I719" s="2">
        <v>0.36</v>
      </c>
      <c r="J719" s="4">
        <f t="shared" si="11"/>
        <v>0.59</v>
      </c>
      <c r="K719" s="1">
        <v>5</v>
      </c>
      <c r="L719" s="4">
        <f t="shared" si="10"/>
        <v>2.9499999999999997</v>
      </c>
      <c r="M719" s="1">
        <f>C736-C719</f>
        <v>11</v>
      </c>
      <c r="N719" s="4">
        <v>21.381</v>
      </c>
      <c r="O719" s="1" t="s">
        <v>1746</v>
      </c>
    </row>
    <row r="720" spans="1:15" x14ac:dyDescent="0.25">
      <c r="A720" s="1">
        <v>719</v>
      </c>
      <c r="B720" s="1" t="s">
        <v>336</v>
      </c>
      <c r="C720" s="21">
        <v>44664</v>
      </c>
      <c r="D720" s="22">
        <v>0</v>
      </c>
      <c r="E720" s="1" t="s">
        <v>2691</v>
      </c>
      <c r="F720" s="15">
        <v>2</v>
      </c>
      <c r="G720" s="2">
        <v>2.65</v>
      </c>
      <c r="H720" s="3">
        <v>12.8</v>
      </c>
      <c r="I720" s="2">
        <v>0.16</v>
      </c>
      <c r="J720" s="4">
        <f t="shared" si="11"/>
        <v>2.4899999999999998</v>
      </c>
      <c r="K720" s="1">
        <v>5</v>
      </c>
      <c r="L720" s="4">
        <f t="shared" si="10"/>
        <v>12.45</v>
      </c>
      <c r="M720" s="1">
        <f>C734-C720</f>
        <v>10</v>
      </c>
      <c r="N720" s="4">
        <v>21.1967</v>
      </c>
      <c r="O720" s="1" t="s">
        <v>1746</v>
      </c>
    </row>
    <row r="721" spans="1:15" ht="33" x14ac:dyDescent="0.25">
      <c r="A721" s="1">
        <v>720</v>
      </c>
      <c r="B721" s="1" t="s">
        <v>308</v>
      </c>
      <c r="C721" s="21">
        <v>44665</v>
      </c>
      <c r="D721" s="22">
        <v>0</v>
      </c>
      <c r="E721" s="11" t="s">
        <v>2823</v>
      </c>
      <c r="F721" s="15">
        <v>21</v>
      </c>
      <c r="G721" s="2">
        <v>2.4300000000000002</v>
      </c>
      <c r="H721" s="3">
        <v>3.51</v>
      </c>
      <c r="I721" s="2">
        <v>1.7</v>
      </c>
      <c r="J721" s="4">
        <f t="shared" si="11"/>
        <v>0.7300000000000002</v>
      </c>
      <c r="K721" s="1">
        <v>1</v>
      </c>
      <c r="L721" s="4">
        <f t="shared" si="10"/>
        <v>0.7300000000000002</v>
      </c>
      <c r="M721" s="1">
        <v>1</v>
      </c>
      <c r="N721" s="4">
        <v>0.73</v>
      </c>
      <c r="O721" s="1" t="s">
        <v>1746</v>
      </c>
    </row>
    <row r="722" spans="1:15" ht="33" x14ac:dyDescent="0.25">
      <c r="A722" s="1">
        <v>721</v>
      </c>
      <c r="B722" s="1" t="s">
        <v>320</v>
      </c>
      <c r="C722" s="21">
        <v>44665</v>
      </c>
      <c r="D722" s="22">
        <v>0</v>
      </c>
      <c r="E722" s="11" t="s">
        <v>2823</v>
      </c>
      <c r="F722" s="15">
        <v>21</v>
      </c>
      <c r="G722" s="2">
        <v>1.26</v>
      </c>
      <c r="H722" s="3">
        <v>8.4</v>
      </c>
      <c r="I722" s="2">
        <v>0.65</v>
      </c>
      <c r="J722" s="4">
        <f t="shared" si="11"/>
        <v>0.61</v>
      </c>
      <c r="K722" s="1">
        <v>1</v>
      </c>
      <c r="L722" s="4">
        <f t="shared" si="10"/>
        <v>0.61</v>
      </c>
      <c r="M722" s="1">
        <v>1</v>
      </c>
      <c r="N722" s="4">
        <v>0.61</v>
      </c>
      <c r="O722" s="1" t="s">
        <v>1746</v>
      </c>
    </row>
    <row r="723" spans="1:15" x14ac:dyDescent="0.25">
      <c r="A723" s="1">
        <v>722</v>
      </c>
      <c r="B723" s="1" t="s">
        <v>308</v>
      </c>
      <c r="C723" s="21">
        <v>44666</v>
      </c>
      <c r="D723" s="22">
        <v>0</v>
      </c>
      <c r="E723" s="1" t="s">
        <v>218</v>
      </c>
      <c r="F723" s="15">
        <v>24</v>
      </c>
      <c r="G723" s="2">
        <v>2.82</v>
      </c>
      <c r="H723" s="3">
        <v>4.07</v>
      </c>
      <c r="I723" s="2">
        <v>1.96</v>
      </c>
      <c r="J723" s="4">
        <f t="shared" si="11"/>
        <v>0.85999999999999988</v>
      </c>
      <c r="K723" s="1">
        <v>1</v>
      </c>
      <c r="L723" s="4">
        <f t="shared" si="10"/>
        <v>0.85999999999999988</v>
      </c>
      <c r="M723" s="1">
        <v>1</v>
      </c>
      <c r="N723" s="4">
        <v>0.86</v>
      </c>
      <c r="O723" s="1" t="s">
        <v>1746</v>
      </c>
    </row>
    <row r="724" spans="1:15" x14ac:dyDescent="0.25">
      <c r="A724" s="1">
        <v>723</v>
      </c>
      <c r="B724" s="1" t="s">
        <v>320</v>
      </c>
      <c r="C724" s="21">
        <v>44666</v>
      </c>
      <c r="D724" s="22">
        <v>0</v>
      </c>
      <c r="E724" s="1" t="s">
        <v>218</v>
      </c>
      <c r="F724" s="15">
        <v>24</v>
      </c>
      <c r="G724" s="2">
        <v>2.77</v>
      </c>
      <c r="H724" s="3">
        <v>10.78</v>
      </c>
      <c r="I724" s="2">
        <v>0.75</v>
      </c>
      <c r="J724" s="4">
        <f t="shared" si="11"/>
        <v>2.02</v>
      </c>
      <c r="K724" s="1">
        <v>1</v>
      </c>
      <c r="L724" s="4">
        <f t="shared" si="10"/>
        <v>2.02</v>
      </c>
      <c r="M724" s="1">
        <v>1</v>
      </c>
      <c r="N724" s="4">
        <v>2.02</v>
      </c>
      <c r="O724" s="1" t="s">
        <v>1746</v>
      </c>
    </row>
    <row r="725" spans="1:15" x14ac:dyDescent="0.25">
      <c r="A725" s="1">
        <v>724</v>
      </c>
      <c r="B725" s="1" t="s">
        <v>308</v>
      </c>
      <c r="C725" s="21">
        <v>44667</v>
      </c>
      <c r="D725" s="22">
        <v>0</v>
      </c>
      <c r="E725" s="1" t="s">
        <v>218</v>
      </c>
      <c r="F725" s="15">
        <v>24</v>
      </c>
      <c r="G725" s="2">
        <v>2.73</v>
      </c>
      <c r="H725" s="3">
        <v>3.86</v>
      </c>
      <c r="I725" s="2">
        <v>1.94</v>
      </c>
      <c r="J725" s="4">
        <f t="shared" si="11"/>
        <v>0.79</v>
      </c>
      <c r="K725" s="1">
        <v>1</v>
      </c>
      <c r="L725" s="4">
        <f t="shared" si="10"/>
        <v>0.79</v>
      </c>
      <c r="M725" s="1">
        <v>1</v>
      </c>
      <c r="N725" s="4">
        <v>0.79</v>
      </c>
      <c r="O725" s="1" t="s">
        <v>1746</v>
      </c>
    </row>
    <row r="726" spans="1:15" x14ac:dyDescent="0.25">
      <c r="A726" s="1">
        <v>725</v>
      </c>
      <c r="B726" s="1" t="s">
        <v>320</v>
      </c>
      <c r="C726" s="21">
        <v>44667</v>
      </c>
      <c r="D726" s="22">
        <v>0</v>
      </c>
      <c r="E726" s="1" t="s">
        <v>218</v>
      </c>
      <c r="F726" s="15">
        <v>24</v>
      </c>
      <c r="G726" s="2">
        <v>2.13</v>
      </c>
      <c r="H726" s="3">
        <v>10.53</v>
      </c>
      <c r="I726" s="2">
        <v>0.75</v>
      </c>
      <c r="J726" s="4">
        <f t="shared" si="11"/>
        <v>1.38</v>
      </c>
      <c r="K726" s="1">
        <v>1</v>
      </c>
      <c r="L726" s="4">
        <f t="shared" si="10"/>
        <v>1.38</v>
      </c>
      <c r="M726" s="1">
        <v>1</v>
      </c>
      <c r="N726" s="4">
        <v>1.38</v>
      </c>
      <c r="O726" s="1" t="s">
        <v>1746</v>
      </c>
    </row>
    <row r="727" spans="1:15" x14ac:dyDescent="0.25">
      <c r="A727" s="1">
        <v>726</v>
      </c>
      <c r="B727" s="1" t="s">
        <v>308</v>
      </c>
      <c r="C727" s="21">
        <v>44668</v>
      </c>
      <c r="D727" s="22">
        <v>0</v>
      </c>
      <c r="E727" s="1" t="s">
        <v>218</v>
      </c>
      <c r="F727" s="15">
        <v>24</v>
      </c>
      <c r="G727" s="2">
        <v>2.82</v>
      </c>
      <c r="H727" s="3">
        <v>3.87</v>
      </c>
      <c r="I727" s="2">
        <v>1.95</v>
      </c>
      <c r="J727" s="4">
        <f t="shared" si="11"/>
        <v>0.86999999999999988</v>
      </c>
      <c r="K727" s="1">
        <v>1</v>
      </c>
      <c r="L727" s="4">
        <f t="shared" si="10"/>
        <v>0.86999999999999988</v>
      </c>
      <c r="M727" s="1">
        <v>1</v>
      </c>
      <c r="N727" s="4">
        <v>0.87</v>
      </c>
      <c r="O727" s="1" t="s">
        <v>1746</v>
      </c>
    </row>
    <row r="728" spans="1:15" x14ac:dyDescent="0.25">
      <c r="A728" s="1">
        <v>727</v>
      </c>
      <c r="B728" s="1" t="s">
        <v>320</v>
      </c>
      <c r="C728" s="21">
        <v>44668</v>
      </c>
      <c r="D728" s="22">
        <v>0</v>
      </c>
      <c r="E728" s="1" t="s">
        <v>218</v>
      </c>
      <c r="F728" s="15">
        <v>24</v>
      </c>
      <c r="G728" s="2">
        <v>2.13</v>
      </c>
      <c r="H728" s="3">
        <v>10.64</v>
      </c>
      <c r="I728" s="2">
        <v>0.75</v>
      </c>
      <c r="J728" s="4">
        <f t="shared" si="11"/>
        <v>1.38</v>
      </c>
      <c r="K728" s="1">
        <v>1</v>
      </c>
      <c r="L728" s="4">
        <f t="shared" si="10"/>
        <v>1.38</v>
      </c>
      <c r="M728" s="1">
        <v>1</v>
      </c>
      <c r="N728" s="4">
        <v>1.38</v>
      </c>
      <c r="O728" s="1" t="s">
        <v>1746</v>
      </c>
    </row>
    <row r="729" spans="1:15" x14ac:dyDescent="0.25">
      <c r="A729" s="1">
        <v>728</v>
      </c>
      <c r="B729" s="1" t="s">
        <v>308</v>
      </c>
      <c r="C729" s="21">
        <v>44669</v>
      </c>
      <c r="D729" s="22">
        <v>0</v>
      </c>
      <c r="E729" s="1" t="s">
        <v>2627</v>
      </c>
      <c r="F729" s="15">
        <v>22</v>
      </c>
      <c r="G729" s="2">
        <v>2.62</v>
      </c>
      <c r="H729" s="3">
        <v>3.68</v>
      </c>
      <c r="I729" s="2">
        <v>1.78</v>
      </c>
      <c r="J729" s="4">
        <f t="shared" si="11"/>
        <v>0.84000000000000008</v>
      </c>
      <c r="K729" s="1">
        <v>1</v>
      </c>
      <c r="L729" s="4">
        <f t="shared" si="10"/>
        <v>0.84000000000000008</v>
      </c>
      <c r="M729" s="1">
        <v>1</v>
      </c>
      <c r="N729" s="4">
        <v>0.84</v>
      </c>
      <c r="O729" s="1" t="s">
        <v>1746</v>
      </c>
    </row>
    <row r="730" spans="1:15" x14ac:dyDescent="0.25">
      <c r="A730" s="1">
        <v>729</v>
      </c>
      <c r="B730" s="1" t="s">
        <v>320</v>
      </c>
      <c r="C730" s="21">
        <v>44669</v>
      </c>
      <c r="D730" s="22">
        <v>0</v>
      </c>
      <c r="E730" s="1" t="s">
        <v>2627</v>
      </c>
      <c r="F730" s="15">
        <v>22</v>
      </c>
      <c r="G730" s="2">
        <v>2.04</v>
      </c>
      <c r="H730" s="3">
        <v>10.29</v>
      </c>
      <c r="I730" s="2">
        <v>0.69</v>
      </c>
      <c r="J730" s="4">
        <f t="shared" si="11"/>
        <v>1.35</v>
      </c>
      <c r="K730" s="1">
        <v>5</v>
      </c>
      <c r="L730" s="4">
        <f t="shared" si="10"/>
        <v>6.75</v>
      </c>
      <c r="M730" s="1">
        <f>C744-C730</f>
        <v>8</v>
      </c>
      <c r="N730" s="4">
        <v>14.584199999999999</v>
      </c>
      <c r="O730" s="1" t="s">
        <v>1746</v>
      </c>
    </row>
    <row r="731" spans="1:15" x14ac:dyDescent="0.25">
      <c r="A731" s="1">
        <v>730</v>
      </c>
      <c r="B731" s="1" t="s">
        <v>308</v>
      </c>
      <c r="C731" s="21">
        <v>44670</v>
      </c>
      <c r="D731" s="22">
        <v>0</v>
      </c>
      <c r="E731" s="1" t="s">
        <v>489</v>
      </c>
      <c r="F731" s="15">
        <v>23</v>
      </c>
      <c r="G731" s="2">
        <v>2.21</v>
      </c>
      <c r="H731" s="3">
        <v>3.68</v>
      </c>
      <c r="I731" s="2">
        <v>1.42</v>
      </c>
      <c r="J731" s="4">
        <f t="shared" si="11"/>
        <v>0.79</v>
      </c>
      <c r="K731" s="1">
        <v>1</v>
      </c>
      <c r="L731" s="4">
        <f t="shared" si="10"/>
        <v>0.79</v>
      </c>
      <c r="M731" s="1">
        <v>1</v>
      </c>
      <c r="N731" s="4">
        <v>0.79</v>
      </c>
      <c r="O731" s="1" t="s">
        <v>1746</v>
      </c>
    </row>
    <row r="732" spans="1:15" x14ac:dyDescent="0.25">
      <c r="A732" s="1">
        <v>731</v>
      </c>
      <c r="B732" s="1" t="s">
        <v>308</v>
      </c>
      <c r="C732" s="21">
        <v>44671</v>
      </c>
      <c r="D732" s="22">
        <v>0</v>
      </c>
      <c r="E732" s="1" t="s">
        <v>2733</v>
      </c>
      <c r="F732" s="15">
        <v>11</v>
      </c>
      <c r="G732" s="2">
        <v>1.37</v>
      </c>
      <c r="H732" s="3">
        <v>2.0299999999999998</v>
      </c>
      <c r="I732" s="2">
        <v>0.86</v>
      </c>
      <c r="J732" s="4">
        <f t="shared" si="11"/>
        <v>0.51000000000000012</v>
      </c>
      <c r="K732" s="1">
        <v>1</v>
      </c>
      <c r="L732" s="4">
        <f t="shared" si="10"/>
        <v>0.51000000000000012</v>
      </c>
      <c r="M732" s="1">
        <v>1</v>
      </c>
      <c r="N732" s="4">
        <v>0.6966</v>
      </c>
      <c r="O732" s="1" t="s">
        <v>1746</v>
      </c>
    </row>
    <row r="733" spans="1:15" x14ac:dyDescent="0.25">
      <c r="A733" s="1">
        <v>732</v>
      </c>
      <c r="B733" s="1" t="s">
        <v>308</v>
      </c>
      <c r="C733" s="21">
        <v>44674</v>
      </c>
      <c r="D733" s="22">
        <v>0</v>
      </c>
      <c r="E733" s="1" t="s">
        <v>2824</v>
      </c>
      <c r="F733" s="15">
        <v>19</v>
      </c>
      <c r="G733" s="2">
        <v>1.74</v>
      </c>
      <c r="H733" s="3">
        <v>3.63</v>
      </c>
      <c r="I733" s="2">
        <v>1.28</v>
      </c>
      <c r="J733" s="4">
        <f t="shared" si="11"/>
        <v>0.45999999999999996</v>
      </c>
      <c r="K733" s="1">
        <v>1</v>
      </c>
      <c r="L733" s="4">
        <f t="shared" si="10"/>
        <v>0.45999999999999996</v>
      </c>
      <c r="M733" s="1">
        <v>1</v>
      </c>
      <c r="N733" s="4">
        <v>0.46</v>
      </c>
      <c r="O733" s="1" t="s">
        <v>1746</v>
      </c>
    </row>
    <row r="734" spans="1:15" x14ac:dyDescent="0.25">
      <c r="A734" s="1">
        <v>733</v>
      </c>
      <c r="B734" s="1" t="s">
        <v>336</v>
      </c>
      <c r="C734" s="21">
        <v>44674</v>
      </c>
      <c r="D734" s="22">
        <v>0</v>
      </c>
      <c r="E734" s="1" t="s">
        <v>2824</v>
      </c>
      <c r="F734" s="15">
        <v>19</v>
      </c>
      <c r="G734" s="2">
        <v>2.08</v>
      </c>
      <c r="H734" s="3">
        <v>12.74</v>
      </c>
      <c r="I734" s="2">
        <v>0.65</v>
      </c>
      <c r="J734" s="4">
        <f t="shared" si="11"/>
        <v>1.4300000000000002</v>
      </c>
      <c r="K734" s="1">
        <v>1</v>
      </c>
      <c r="L734" s="4">
        <f t="shared" si="10"/>
        <v>1.4300000000000002</v>
      </c>
      <c r="M734" s="1">
        <v>1</v>
      </c>
      <c r="N734" s="4">
        <v>1.43</v>
      </c>
      <c r="O734" s="1" t="s">
        <v>1746</v>
      </c>
    </row>
    <row r="735" spans="1:15" x14ac:dyDescent="0.25">
      <c r="A735" s="1">
        <v>734</v>
      </c>
      <c r="B735" s="1" t="s">
        <v>308</v>
      </c>
      <c r="C735" s="21">
        <v>44675</v>
      </c>
      <c r="D735" s="22">
        <v>0</v>
      </c>
      <c r="E735" s="1" t="s">
        <v>218</v>
      </c>
      <c r="F735" s="15">
        <v>24</v>
      </c>
      <c r="G735" s="2">
        <v>3.13</v>
      </c>
      <c r="H735" s="3">
        <v>3.31</v>
      </c>
      <c r="I735" s="2">
        <v>1.74</v>
      </c>
      <c r="J735" s="4">
        <f t="shared" si="11"/>
        <v>1.39</v>
      </c>
      <c r="K735" s="1">
        <v>1</v>
      </c>
      <c r="L735" s="4">
        <f t="shared" si="10"/>
        <v>1.39</v>
      </c>
      <c r="M735" s="1">
        <v>1</v>
      </c>
      <c r="N735" s="4">
        <v>1.39</v>
      </c>
      <c r="O735" s="1" t="s">
        <v>1746</v>
      </c>
    </row>
    <row r="736" spans="1:15" x14ac:dyDescent="0.25">
      <c r="A736" s="1">
        <v>735</v>
      </c>
      <c r="B736" s="1" t="s">
        <v>318</v>
      </c>
      <c r="C736" s="21">
        <v>44675</v>
      </c>
      <c r="D736" s="22">
        <v>0</v>
      </c>
      <c r="E736" s="1" t="s">
        <v>294</v>
      </c>
      <c r="F736" s="15">
        <v>17</v>
      </c>
      <c r="G736" s="2">
        <v>1.6</v>
      </c>
      <c r="H736" s="3">
        <v>2.7</v>
      </c>
      <c r="I736" s="2">
        <v>0.56000000000000005</v>
      </c>
      <c r="J736" s="4">
        <f t="shared" si="11"/>
        <v>1.04</v>
      </c>
      <c r="K736" s="1">
        <v>1</v>
      </c>
      <c r="L736" s="4">
        <f t="shared" si="10"/>
        <v>1.04</v>
      </c>
      <c r="M736" s="1">
        <v>1</v>
      </c>
      <c r="N736" s="4">
        <v>1.04</v>
      </c>
      <c r="O736" s="1" t="s">
        <v>1746</v>
      </c>
    </row>
    <row r="737" spans="1:15" x14ac:dyDescent="0.25">
      <c r="A737" s="1">
        <v>736</v>
      </c>
      <c r="B737" s="1" t="s">
        <v>336</v>
      </c>
      <c r="C737" s="21">
        <v>44675</v>
      </c>
      <c r="D737" s="22">
        <v>0</v>
      </c>
      <c r="E737" s="1" t="s">
        <v>292</v>
      </c>
      <c r="F737" s="15">
        <v>7</v>
      </c>
      <c r="G737" s="2">
        <v>2.44</v>
      </c>
      <c r="H737" s="3">
        <v>12.92</v>
      </c>
      <c r="I737" s="2">
        <v>0.22</v>
      </c>
      <c r="J737" s="4">
        <f t="shared" si="11"/>
        <v>2.2199999999999998</v>
      </c>
      <c r="K737" s="1">
        <v>2</v>
      </c>
      <c r="L737" s="4">
        <f t="shared" si="10"/>
        <v>4.4399999999999995</v>
      </c>
      <c r="M737" s="1">
        <f>C752-C737</f>
        <v>3</v>
      </c>
      <c r="N737" s="4">
        <v>4.9004000000000003</v>
      </c>
      <c r="O737" s="1" t="s">
        <v>1746</v>
      </c>
    </row>
    <row r="738" spans="1:15" x14ac:dyDescent="0.25">
      <c r="A738" s="1">
        <v>737</v>
      </c>
      <c r="B738" s="1" t="s">
        <v>308</v>
      </c>
      <c r="C738" s="21">
        <v>44676</v>
      </c>
      <c r="D738" s="22">
        <v>0</v>
      </c>
      <c r="E738" s="1" t="s">
        <v>218</v>
      </c>
      <c r="F738" s="15">
        <v>24</v>
      </c>
      <c r="G738" s="2">
        <v>2.76</v>
      </c>
      <c r="H738" s="3">
        <v>2.04</v>
      </c>
      <c r="I738" s="2">
        <v>1.73</v>
      </c>
      <c r="J738" s="4">
        <f t="shared" si="11"/>
        <v>1.0299999999999998</v>
      </c>
      <c r="K738" s="1">
        <v>1</v>
      </c>
      <c r="L738" s="4">
        <f t="shared" si="10"/>
        <v>1.0299999999999998</v>
      </c>
      <c r="M738" s="1">
        <v>1</v>
      </c>
      <c r="N738" s="4">
        <v>1.03</v>
      </c>
      <c r="O738" s="1" t="s">
        <v>1746</v>
      </c>
    </row>
    <row r="739" spans="1:15" x14ac:dyDescent="0.25">
      <c r="A739" s="1">
        <v>738</v>
      </c>
      <c r="B739" s="1" t="s">
        <v>318</v>
      </c>
      <c r="C739" s="21">
        <v>44676</v>
      </c>
      <c r="D739" s="22">
        <v>0</v>
      </c>
      <c r="E739" s="1" t="s">
        <v>292</v>
      </c>
      <c r="F739" s="15">
        <v>7</v>
      </c>
      <c r="G739" s="2">
        <v>1.74</v>
      </c>
      <c r="H739" s="3">
        <v>3.12</v>
      </c>
      <c r="I739" s="2">
        <v>0.23</v>
      </c>
      <c r="J739" s="4">
        <f t="shared" si="11"/>
        <v>1.51</v>
      </c>
      <c r="K739" s="1">
        <v>2</v>
      </c>
      <c r="L739" s="4">
        <f t="shared" si="10"/>
        <v>3.02</v>
      </c>
      <c r="M739" s="1">
        <v>2</v>
      </c>
      <c r="N739" s="4">
        <v>3.1208999999999998</v>
      </c>
      <c r="O739" s="1" t="s">
        <v>1746</v>
      </c>
    </row>
    <row r="740" spans="1:15" x14ac:dyDescent="0.25">
      <c r="A740" s="1">
        <v>739</v>
      </c>
      <c r="B740" s="1" t="s">
        <v>311</v>
      </c>
      <c r="C740" s="21">
        <v>44676</v>
      </c>
      <c r="D740" s="22">
        <v>0</v>
      </c>
      <c r="E740" s="1" t="s">
        <v>294</v>
      </c>
      <c r="F740" s="15">
        <v>17</v>
      </c>
      <c r="G740" s="2">
        <v>1.91</v>
      </c>
      <c r="H740" s="3">
        <v>7.54</v>
      </c>
      <c r="I740" s="2">
        <v>0.57999999999999996</v>
      </c>
      <c r="J740" s="4">
        <f t="shared" si="11"/>
        <v>1.33</v>
      </c>
      <c r="K740" s="1">
        <v>1</v>
      </c>
      <c r="L740" s="4">
        <f t="shared" si="10"/>
        <v>1.33</v>
      </c>
      <c r="M740" s="1">
        <v>1</v>
      </c>
      <c r="N740" s="4">
        <v>1.33</v>
      </c>
      <c r="O740" s="1" t="s">
        <v>1746</v>
      </c>
    </row>
    <row r="741" spans="1:15" x14ac:dyDescent="0.25">
      <c r="A741" s="1">
        <v>740</v>
      </c>
      <c r="B741" s="1" t="s">
        <v>308</v>
      </c>
      <c r="C741" s="21">
        <v>44677</v>
      </c>
      <c r="D741" s="22">
        <v>0</v>
      </c>
      <c r="E741" s="1" t="s">
        <v>2802</v>
      </c>
      <c r="F741" s="15">
        <v>6.5</v>
      </c>
      <c r="G741" s="2">
        <v>0.99</v>
      </c>
      <c r="H741" s="3">
        <v>0.83</v>
      </c>
      <c r="I741" s="2">
        <v>0.43</v>
      </c>
      <c r="J741" s="4">
        <f t="shared" si="11"/>
        <v>0.56000000000000005</v>
      </c>
      <c r="K741" s="1">
        <v>1</v>
      </c>
      <c r="L741" s="4">
        <f t="shared" si="10"/>
        <v>0.56000000000000005</v>
      </c>
      <c r="M741" s="1">
        <v>1</v>
      </c>
      <c r="N741" s="4">
        <v>0.56000000000000005</v>
      </c>
      <c r="O741" s="1" t="s">
        <v>1746</v>
      </c>
    </row>
    <row r="742" spans="1:15" x14ac:dyDescent="0.25">
      <c r="A742" s="1">
        <v>741</v>
      </c>
      <c r="B742" s="1" t="s">
        <v>311</v>
      </c>
      <c r="C742" s="21">
        <v>44677</v>
      </c>
      <c r="D742" s="22">
        <v>0</v>
      </c>
      <c r="E742" s="1" t="s">
        <v>1472</v>
      </c>
      <c r="F742" s="15">
        <v>10</v>
      </c>
      <c r="G742" s="2">
        <v>2.27</v>
      </c>
      <c r="H742" s="3">
        <v>9.65</v>
      </c>
      <c r="I742" s="2">
        <v>0.33</v>
      </c>
      <c r="J742" s="4">
        <f t="shared" si="11"/>
        <v>1.94</v>
      </c>
      <c r="K742" s="1">
        <v>1</v>
      </c>
      <c r="L742" s="4">
        <f t="shared" si="10"/>
        <v>1.94</v>
      </c>
      <c r="M742" s="1">
        <v>4</v>
      </c>
      <c r="N742" s="4">
        <f>M742*J742</f>
        <v>7.76</v>
      </c>
      <c r="O742" s="1" t="s">
        <v>1746</v>
      </c>
    </row>
    <row r="743" spans="1:15" x14ac:dyDescent="0.25">
      <c r="A743" s="1">
        <v>742</v>
      </c>
      <c r="B743" s="1" t="s">
        <v>313</v>
      </c>
      <c r="C743" s="21">
        <v>44677</v>
      </c>
      <c r="D743" s="22">
        <v>0</v>
      </c>
      <c r="E743" s="1" t="s">
        <v>2825</v>
      </c>
      <c r="F743" s="15">
        <v>6</v>
      </c>
      <c r="G743" s="2">
        <v>2.48</v>
      </c>
      <c r="H743" s="3">
        <v>1.71</v>
      </c>
      <c r="I743" s="2">
        <v>0.44</v>
      </c>
      <c r="J743" s="4">
        <f t="shared" si="11"/>
        <v>2.04</v>
      </c>
      <c r="K743" s="1">
        <v>1</v>
      </c>
      <c r="L743" s="4">
        <f t="shared" si="10"/>
        <v>2.04</v>
      </c>
      <c r="M743" s="1">
        <v>1</v>
      </c>
      <c r="N743" s="4">
        <v>2.04</v>
      </c>
      <c r="O743" s="1" t="s">
        <v>1746</v>
      </c>
    </row>
    <row r="744" spans="1:15" x14ac:dyDescent="0.25">
      <c r="A744" s="1">
        <v>743</v>
      </c>
      <c r="B744" s="1" t="s">
        <v>320</v>
      </c>
      <c r="C744" s="21">
        <v>44677</v>
      </c>
      <c r="D744" s="22">
        <v>0</v>
      </c>
      <c r="E744" s="1" t="s">
        <v>469</v>
      </c>
      <c r="F744" s="15">
        <v>14</v>
      </c>
      <c r="G744" s="2">
        <v>1.28</v>
      </c>
      <c r="H744" s="3">
        <v>5.25</v>
      </c>
      <c r="I744" s="2">
        <v>0.45</v>
      </c>
      <c r="J744" s="4">
        <f t="shared" si="11"/>
        <v>0.83000000000000007</v>
      </c>
      <c r="K744" s="1">
        <v>1</v>
      </c>
      <c r="L744" s="4">
        <f t="shared" si="10"/>
        <v>0.83000000000000007</v>
      </c>
      <c r="M744" s="1">
        <v>1</v>
      </c>
      <c r="N744" s="4">
        <v>0.83</v>
      </c>
      <c r="O744" s="1" t="s">
        <v>1746</v>
      </c>
    </row>
    <row r="745" spans="1:15" x14ac:dyDescent="0.25">
      <c r="A745" s="1">
        <v>744</v>
      </c>
      <c r="B745" s="1" t="s">
        <v>314</v>
      </c>
      <c r="C745" s="21">
        <v>44677</v>
      </c>
      <c r="D745" s="22">
        <v>0</v>
      </c>
      <c r="E745" s="1" t="s">
        <v>2822</v>
      </c>
      <c r="F745" s="15">
        <v>11.5</v>
      </c>
      <c r="G745" s="2">
        <v>1.43</v>
      </c>
      <c r="H745" s="3">
        <v>2.96</v>
      </c>
      <c r="I745" s="2">
        <v>0.87</v>
      </c>
      <c r="J745" s="4">
        <f t="shared" si="11"/>
        <v>0.55999999999999994</v>
      </c>
      <c r="K745" s="1">
        <v>1</v>
      </c>
      <c r="L745" s="4">
        <f t="shared" si="10"/>
        <v>0.55999999999999994</v>
      </c>
      <c r="M745" s="1">
        <v>1</v>
      </c>
      <c r="N745" s="4">
        <v>0.56000000000000005</v>
      </c>
      <c r="O745" s="1" t="s">
        <v>1746</v>
      </c>
    </row>
    <row r="746" spans="1:15" x14ac:dyDescent="0.25">
      <c r="A746" s="1">
        <v>745</v>
      </c>
      <c r="B746" s="1" t="s">
        <v>314</v>
      </c>
      <c r="C746" s="21">
        <v>44678</v>
      </c>
      <c r="D746" s="22">
        <v>0</v>
      </c>
      <c r="E746" s="1" t="s">
        <v>297</v>
      </c>
      <c r="F746" s="15">
        <v>1.5</v>
      </c>
      <c r="G746" s="2">
        <v>0.83</v>
      </c>
      <c r="H746" s="3">
        <v>1.51</v>
      </c>
      <c r="I746" s="2">
        <v>7.0000000000000007E-2</v>
      </c>
      <c r="J746" s="4">
        <f t="shared" si="11"/>
        <v>0.76</v>
      </c>
      <c r="K746" s="1">
        <v>1</v>
      </c>
      <c r="L746" s="4">
        <f t="shared" si="10"/>
        <v>0.76</v>
      </c>
      <c r="M746" s="1">
        <v>3</v>
      </c>
      <c r="N746" s="4">
        <f>M746*J746</f>
        <v>2.2800000000000002</v>
      </c>
      <c r="O746" s="1" t="s">
        <v>1746</v>
      </c>
    </row>
    <row r="747" spans="1:15" x14ac:dyDescent="0.25">
      <c r="A747" s="1">
        <v>746</v>
      </c>
      <c r="B747" s="1" t="s">
        <v>320</v>
      </c>
      <c r="C747" s="21">
        <v>44678</v>
      </c>
      <c r="D747" s="22">
        <v>0</v>
      </c>
      <c r="E747" s="1" t="s">
        <v>2793</v>
      </c>
      <c r="F747" s="15">
        <v>3</v>
      </c>
      <c r="G747" s="2">
        <v>1.18</v>
      </c>
      <c r="H747" s="3">
        <v>5.19</v>
      </c>
      <c r="I747" s="2">
        <v>0.1</v>
      </c>
      <c r="J747" s="4">
        <f t="shared" si="11"/>
        <v>1.0799999999999998</v>
      </c>
      <c r="K747" s="1">
        <v>1</v>
      </c>
      <c r="L747" s="4">
        <f t="shared" si="10"/>
        <v>1.0799999999999998</v>
      </c>
      <c r="M747" s="1">
        <v>1</v>
      </c>
      <c r="N747" s="4">
        <v>1.08</v>
      </c>
      <c r="O747" s="1" t="s">
        <v>1746</v>
      </c>
    </row>
    <row r="748" spans="1:15" x14ac:dyDescent="0.25">
      <c r="A748" s="1">
        <v>747</v>
      </c>
      <c r="B748" s="1" t="s">
        <v>313</v>
      </c>
      <c r="C748" s="21">
        <v>44678</v>
      </c>
      <c r="D748" s="22">
        <v>0</v>
      </c>
      <c r="E748" s="1" t="s">
        <v>2826</v>
      </c>
      <c r="F748" s="15">
        <v>1.5</v>
      </c>
      <c r="G748" s="2">
        <v>2.7</v>
      </c>
      <c r="H748" s="3">
        <v>1.94</v>
      </c>
      <c r="I748" s="2">
        <v>0.14000000000000001</v>
      </c>
      <c r="J748" s="4">
        <f t="shared" si="11"/>
        <v>2.56</v>
      </c>
      <c r="K748" s="1">
        <v>1</v>
      </c>
      <c r="L748" s="4">
        <f t="shared" si="10"/>
        <v>2.56</v>
      </c>
      <c r="M748" s="1">
        <v>3</v>
      </c>
      <c r="N748" s="4">
        <f t="shared" ref="N748:N750" si="12">M748*J748</f>
        <v>7.68</v>
      </c>
      <c r="O748" s="1" t="s">
        <v>1746</v>
      </c>
    </row>
    <row r="749" spans="1:15" x14ac:dyDescent="0.25">
      <c r="A749" s="1">
        <v>748</v>
      </c>
      <c r="B749" s="1" t="s">
        <v>1470</v>
      </c>
      <c r="C749" s="21">
        <v>44678</v>
      </c>
      <c r="D749" s="22">
        <v>0</v>
      </c>
      <c r="E749" s="1" t="s">
        <v>2827</v>
      </c>
      <c r="F749" s="15">
        <v>11</v>
      </c>
      <c r="G749" s="2">
        <v>1.67</v>
      </c>
      <c r="H749" s="3">
        <v>2.16</v>
      </c>
      <c r="I749" s="2">
        <v>0.75</v>
      </c>
      <c r="J749" s="4">
        <f t="shared" si="11"/>
        <v>0.91999999999999993</v>
      </c>
      <c r="K749" s="1">
        <v>1</v>
      </c>
      <c r="L749" s="4">
        <f t="shared" si="10"/>
        <v>0.91999999999999993</v>
      </c>
      <c r="M749" s="1">
        <v>3</v>
      </c>
      <c r="N749" s="4">
        <f t="shared" si="12"/>
        <v>2.76</v>
      </c>
      <c r="O749" s="1" t="s">
        <v>1746</v>
      </c>
    </row>
    <row r="750" spans="1:15" x14ac:dyDescent="0.25">
      <c r="A750" s="1">
        <v>749</v>
      </c>
      <c r="B750" s="1" t="s">
        <v>318</v>
      </c>
      <c r="C750" s="21">
        <v>44678</v>
      </c>
      <c r="D750" s="22">
        <v>0</v>
      </c>
      <c r="E750" s="1" t="s">
        <v>2827</v>
      </c>
      <c r="F750" s="15">
        <v>11</v>
      </c>
      <c r="G750" s="2">
        <v>1.93</v>
      </c>
      <c r="H750" s="3">
        <v>3.51</v>
      </c>
      <c r="I750" s="2">
        <v>0.48</v>
      </c>
      <c r="J750" s="4">
        <f t="shared" si="11"/>
        <v>1.45</v>
      </c>
      <c r="K750" s="1">
        <v>1</v>
      </c>
      <c r="L750" s="4">
        <f t="shared" si="10"/>
        <v>1.45</v>
      </c>
      <c r="M750" s="1">
        <v>3</v>
      </c>
      <c r="N750" s="4">
        <f t="shared" si="12"/>
        <v>4.3499999999999996</v>
      </c>
      <c r="O750" s="1" t="s">
        <v>1746</v>
      </c>
    </row>
    <row r="751" spans="1:15" x14ac:dyDescent="0.25">
      <c r="A751" s="1">
        <v>750</v>
      </c>
      <c r="B751" s="1" t="s">
        <v>308</v>
      </c>
      <c r="C751" s="21">
        <v>44678</v>
      </c>
      <c r="D751" s="22">
        <v>0</v>
      </c>
      <c r="E751" s="1" t="s">
        <v>1520</v>
      </c>
      <c r="F751" s="15">
        <v>10</v>
      </c>
      <c r="G751" s="2">
        <v>0.93</v>
      </c>
      <c r="H751" s="3">
        <v>2.41</v>
      </c>
      <c r="I751" s="2">
        <v>0.56999999999999995</v>
      </c>
      <c r="J751" s="4">
        <f t="shared" si="11"/>
        <v>0.3600000000000001</v>
      </c>
      <c r="K751" s="1">
        <v>1</v>
      </c>
      <c r="L751" s="4">
        <f t="shared" si="10"/>
        <v>0.3600000000000001</v>
      </c>
      <c r="M751" s="1">
        <v>1</v>
      </c>
      <c r="N751" s="4">
        <v>0.36</v>
      </c>
      <c r="O751" s="1" t="s">
        <v>1746</v>
      </c>
    </row>
    <row r="752" spans="1:15" x14ac:dyDescent="0.25">
      <c r="A752" s="1">
        <v>751</v>
      </c>
      <c r="B752" s="1" t="s">
        <v>336</v>
      </c>
      <c r="C752" s="21">
        <v>44678</v>
      </c>
      <c r="D752" s="22">
        <v>0</v>
      </c>
      <c r="E752" s="1" t="s">
        <v>1520</v>
      </c>
      <c r="F752" s="15">
        <v>10</v>
      </c>
      <c r="G752" s="2">
        <v>0.83</v>
      </c>
      <c r="H752" s="3">
        <v>5.69</v>
      </c>
      <c r="I752" s="2">
        <v>0.39</v>
      </c>
      <c r="J752" s="4">
        <f t="shared" si="11"/>
        <v>0.43999999999999995</v>
      </c>
      <c r="K752" s="1">
        <v>1</v>
      </c>
      <c r="L752" s="4">
        <f t="shared" si="10"/>
        <v>0.43999999999999995</v>
      </c>
      <c r="M752" s="1">
        <v>1</v>
      </c>
      <c r="N752" s="4">
        <v>0.44</v>
      </c>
      <c r="O752" s="1" t="s">
        <v>1746</v>
      </c>
    </row>
    <row r="753" spans="1:15" x14ac:dyDescent="0.25">
      <c r="A753" s="1">
        <v>752</v>
      </c>
      <c r="B753" s="1" t="s">
        <v>308</v>
      </c>
      <c r="C753" s="21">
        <v>44679</v>
      </c>
      <c r="D753" s="22">
        <v>0</v>
      </c>
      <c r="E753" s="1" t="s">
        <v>218</v>
      </c>
      <c r="F753" s="15">
        <v>24</v>
      </c>
      <c r="G753" s="2">
        <v>2.96</v>
      </c>
      <c r="H753" s="3">
        <v>3.26</v>
      </c>
      <c r="I753" s="2">
        <v>1.59</v>
      </c>
      <c r="J753" s="4">
        <f t="shared" si="11"/>
        <v>1.3699999999999999</v>
      </c>
      <c r="K753" s="1">
        <v>1</v>
      </c>
      <c r="L753" s="4">
        <f t="shared" si="10"/>
        <v>1.3699999999999999</v>
      </c>
      <c r="M753" s="1">
        <v>1</v>
      </c>
      <c r="N753" s="4">
        <v>1.37</v>
      </c>
      <c r="O753" s="1" t="s">
        <v>1746</v>
      </c>
    </row>
    <row r="754" spans="1:15" x14ac:dyDescent="0.25">
      <c r="A754" s="1">
        <v>753</v>
      </c>
      <c r="B754" s="1" t="s">
        <v>336</v>
      </c>
      <c r="C754" s="21">
        <v>44679</v>
      </c>
      <c r="D754" s="22">
        <v>0</v>
      </c>
      <c r="E754" s="1" t="s">
        <v>297</v>
      </c>
      <c r="F754" s="15">
        <v>1.5</v>
      </c>
      <c r="G754" s="2">
        <v>2.31</v>
      </c>
      <c r="H754" s="3">
        <v>12.34</v>
      </c>
      <c r="I754" s="2">
        <v>0.03</v>
      </c>
      <c r="J754" s="4">
        <f t="shared" si="11"/>
        <v>2.2800000000000002</v>
      </c>
      <c r="K754" s="1">
        <v>1</v>
      </c>
      <c r="L754" s="4">
        <f t="shared" si="10"/>
        <v>2.2800000000000002</v>
      </c>
      <c r="M754" s="1">
        <f>C761-C754</f>
        <v>2</v>
      </c>
      <c r="N754" s="4">
        <v>4.0377999999999998</v>
      </c>
      <c r="O754" s="1" t="s">
        <v>1746</v>
      </c>
    </row>
    <row r="755" spans="1:15" x14ac:dyDescent="0.25">
      <c r="A755" s="1">
        <v>754</v>
      </c>
      <c r="B755" s="1" t="s">
        <v>320</v>
      </c>
      <c r="C755" s="21">
        <v>44679</v>
      </c>
      <c r="D755" s="22">
        <v>0</v>
      </c>
      <c r="E755" s="1" t="s">
        <v>298</v>
      </c>
      <c r="F755" s="15">
        <v>22.5</v>
      </c>
      <c r="G755" s="2">
        <v>2.34</v>
      </c>
      <c r="H755" s="3">
        <v>8.15</v>
      </c>
      <c r="I755" s="2">
        <v>0.83</v>
      </c>
      <c r="J755" s="4">
        <f t="shared" si="11"/>
        <v>1.5099999999999998</v>
      </c>
      <c r="K755" s="1">
        <v>1</v>
      </c>
      <c r="L755" s="4">
        <f t="shared" ref="L755:L818" si="13">(G755-I755-D755)*K755</f>
        <v>1.5099999999999998</v>
      </c>
      <c r="M755" s="1">
        <v>1</v>
      </c>
      <c r="N755" s="4">
        <v>1.51</v>
      </c>
      <c r="O755" s="1" t="s">
        <v>1746</v>
      </c>
    </row>
    <row r="756" spans="1:15" x14ac:dyDescent="0.25">
      <c r="A756" s="1">
        <v>755</v>
      </c>
      <c r="B756" s="1" t="s">
        <v>308</v>
      </c>
      <c r="C756" s="21">
        <v>44680</v>
      </c>
      <c r="D756" s="22">
        <v>0</v>
      </c>
      <c r="E756" s="1" t="s">
        <v>218</v>
      </c>
      <c r="F756" s="15">
        <v>24</v>
      </c>
      <c r="G756" s="2">
        <v>2.57</v>
      </c>
      <c r="H756" s="3">
        <v>2.15</v>
      </c>
      <c r="I756" s="2">
        <v>1.6</v>
      </c>
      <c r="J756" s="4">
        <f t="shared" si="11"/>
        <v>0.96999999999999975</v>
      </c>
      <c r="K756" s="1">
        <v>1</v>
      </c>
      <c r="L756" s="4">
        <f t="shared" si="13"/>
        <v>0.96999999999999975</v>
      </c>
      <c r="M756" s="1">
        <v>1</v>
      </c>
      <c r="N756" s="4">
        <v>0.97</v>
      </c>
      <c r="O756" s="1" t="s">
        <v>1746</v>
      </c>
    </row>
    <row r="757" spans="1:15" x14ac:dyDescent="0.25">
      <c r="A757" s="1">
        <v>756</v>
      </c>
      <c r="B757" s="1" t="s">
        <v>320</v>
      </c>
      <c r="C757" s="21">
        <v>44680</v>
      </c>
      <c r="D757" s="22">
        <v>0.2</v>
      </c>
      <c r="E757" s="1" t="s">
        <v>628</v>
      </c>
      <c r="F757" s="15">
        <v>14</v>
      </c>
      <c r="G757" s="2">
        <v>2.29</v>
      </c>
      <c r="H757" s="3">
        <v>8.51</v>
      </c>
      <c r="I757" s="2">
        <v>0.5</v>
      </c>
      <c r="J757" s="4">
        <f t="shared" si="11"/>
        <v>1.59</v>
      </c>
      <c r="K757" s="1">
        <v>1</v>
      </c>
      <c r="L757" s="4">
        <f t="shared" si="13"/>
        <v>1.59</v>
      </c>
      <c r="M757" s="1">
        <f>C770-C757</f>
        <v>4</v>
      </c>
      <c r="N757" s="4">
        <f>M757*J757</f>
        <v>6.36</v>
      </c>
      <c r="O757" s="1" t="s">
        <v>1746</v>
      </c>
    </row>
    <row r="758" spans="1:15" x14ac:dyDescent="0.25">
      <c r="A758" s="1">
        <v>757</v>
      </c>
      <c r="B758" s="1" t="s">
        <v>318</v>
      </c>
      <c r="C758" s="21">
        <v>44680</v>
      </c>
      <c r="D758" s="22">
        <v>0</v>
      </c>
      <c r="E758" s="1" t="s">
        <v>1520</v>
      </c>
      <c r="F758" s="15">
        <v>10</v>
      </c>
      <c r="G758" s="2">
        <v>0.68</v>
      </c>
      <c r="H758" s="3">
        <v>1.08</v>
      </c>
      <c r="I758" s="2">
        <v>0.36</v>
      </c>
      <c r="J758" s="4">
        <f t="shared" si="11"/>
        <v>0.32000000000000006</v>
      </c>
      <c r="K758" s="1">
        <v>1</v>
      </c>
      <c r="L758" s="4">
        <f t="shared" si="13"/>
        <v>0.32000000000000006</v>
      </c>
      <c r="M758" s="1">
        <v>1</v>
      </c>
      <c r="N758" s="4">
        <v>0.32</v>
      </c>
      <c r="O758" s="1" t="s">
        <v>1746</v>
      </c>
    </row>
    <row r="759" spans="1:15" x14ac:dyDescent="0.25">
      <c r="A759" s="1">
        <v>758</v>
      </c>
      <c r="B759" s="1" t="s">
        <v>308</v>
      </c>
      <c r="C759" s="21">
        <v>44681</v>
      </c>
      <c r="D759" s="22">
        <v>0</v>
      </c>
      <c r="E759" s="1" t="s">
        <v>218</v>
      </c>
      <c r="F759" s="15">
        <v>24</v>
      </c>
      <c r="G759" s="2">
        <v>2.59</v>
      </c>
      <c r="H759" s="3">
        <v>3.02</v>
      </c>
      <c r="I759" s="2">
        <v>1.6</v>
      </c>
      <c r="J759" s="4">
        <f t="shared" si="11"/>
        <v>0.98999999999999977</v>
      </c>
      <c r="K759" s="1">
        <v>1</v>
      </c>
      <c r="L759" s="4">
        <f t="shared" si="13"/>
        <v>0.98999999999999977</v>
      </c>
      <c r="M759" s="1">
        <v>1</v>
      </c>
      <c r="N759" s="4">
        <v>0.99</v>
      </c>
      <c r="O759" s="1" t="s">
        <v>1746</v>
      </c>
    </row>
    <row r="760" spans="1:15" x14ac:dyDescent="0.25">
      <c r="A760" s="1">
        <v>759</v>
      </c>
      <c r="B760" s="1" t="s">
        <v>318</v>
      </c>
      <c r="C760" s="21">
        <v>44681</v>
      </c>
      <c r="D760" s="22">
        <v>0</v>
      </c>
      <c r="E760" s="1" t="s">
        <v>306</v>
      </c>
      <c r="F760" s="15">
        <v>1</v>
      </c>
      <c r="G760" s="2">
        <v>1.95</v>
      </c>
      <c r="H760" s="3">
        <v>3.53</v>
      </c>
      <c r="I760" s="2">
        <v>0.03</v>
      </c>
      <c r="J760" s="4">
        <f t="shared" si="11"/>
        <v>1.92</v>
      </c>
      <c r="K760" s="1">
        <v>1</v>
      </c>
      <c r="L760" s="4">
        <f t="shared" si="13"/>
        <v>1.92</v>
      </c>
      <c r="M760" s="1">
        <v>2</v>
      </c>
      <c r="N760" s="4">
        <f>M760*J760</f>
        <v>3.84</v>
      </c>
      <c r="O760" s="1" t="s">
        <v>1746</v>
      </c>
    </row>
    <row r="761" spans="1:15" x14ac:dyDescent="0.25">
      <c r="A761" s="1">
        <v>760</v>
      </c>
      <c r="B761" s="1" t="s">
        <v>336</v>
      </c>
      <c r="C761" s="21">
        <v>44681</v>
      </c>
      <c r="D761" s="22">
        <v>0.1</v>
      </c>
      <c r="E761" s="1" t="s">
        <v>616</v>
      </c>
      <c r="F761" s="15">
        <v>23</v>
      </c>
      <c r="G761" s="2">
        <v>2.36</v>
      </c>
      <c r="H761" s="3">
        <v>12.48</v>
      </c>
      <c r="I761" s="2">
        <v>0.9</v>
      </c>
      <c r="J761" s="4">
        <f t="shared" si="11"/>
        <v>1.3599999999999999</v>
      </c>
      <c r="K761" s="1">
        <v>1</v>
      </c>
      <c r="L761" s="4">
        <f t="shared" si="13"/>
        <v>1.3599999999999999</v>
      </c>
      <c r="M761" s="1">
        <v>1</v>
      </c>
      <c r="N761" s="4">
        <v>1.36</v>
      </c>
      <c r="O761" s="1" t="s">
        <v>1746</v>
      </c>
    </row>
    <row r="762" spans="1:15" x14ac:dyDescent="0.25">
      <c r="A762" s="1">
        <v>761</v>
      </c>
      <c r="B762" s="1" t="s">
        <v>308</v>
      </c>
      <c r="C762" s="21">
        <v>44682</v>
      </c>
      <c r="D762" s="22">
        <v>0</v>
      </c>
      <c r="E762" s="1" t="s">
        <v>218</v>
      </c>
      <c r="F762" s="15">
        <v>24</v>
      </c>
      <c r="G762" s="2">
        <v>2.65</v>
      </c>
      <c r="H762" s="3">
        <v>3.11</v>
      </c>
      <c r="I762" s="2">
        <v>1.61</v>
      </c>
      <c r="J762" s="4">
        <f t="shared" si="11"/>
        <v>1.0399999999999998</v>
      </c>
      <c r="K762" s="1">
        <v>1</v>
      </c>
      <c r="L762" s="4">
        <f t="shared" si="13"/>
        <v>1.0399999999999998</v>
      </c>
      <c r="M762" s="1">
        <v>1</v>
      </c>
      <c r="N762" s="4">
        <v>1.04</v>
      </c>
      <c r="O762" s="1" t="s">
        <v>1746</v>
      </c>
    </row>
    <row r="763" spans="1:15" x14ac:dyDescent="0.25">
      <c r="A763" s="1">
        <v>762</v>
      </c>
      <c r="B763" s="1" t="s">
        <v>336</v>
      </c>
      <c r="C763" s="21">
        <v>44682</v>
      </c>
      <c r="D763" s="22">
        <v>0</v>
      </c>
      <c r="E763" s="1" t="s">
        <v>2755</v>
      </c>
      <c r="F763" s="15">
        <v>13.5</v>
      </c>
      <c r="G763" s="2">
        <v>2.6</v>
      </c>
      <c r="H763" s="3">
        <v>12.83</v>
      </c>
      <c r="I763" s="2">
        <v>0.5</v>
      </c>
      <c r="J763" s="4">
        <f t="shared" si="11"/>
        <v>2.1</v>
      </c>
      <c r="K763" s="1">
        <v>2</v>
      </c>
      <c r="L763" s="4">
        <f t="shared" si="13"/>
        <v>4.2</v>
      </c>
      <c r="M763" s="1">
        <f>C775-C763</f>
        <v>3</v>
      </c>
      <c r="N763" s="4">
        <v>5.2149000000000001</v>
      </c>
      <c r="O763" s="1" t="s">
        <v>1746</v>
      </c>
    </row>
    <row r="764" spans="1:15" x14ac:dyDescent="0.25">
      <c r="A764" s="1">
        <v>763</v>
      </c>
      <c r="B764" s="1" t="s">
        <v>311</v>
      </c>
      <c r="C764" s="21">
        <v>44682</v>
      </c>
      <c r="D764" s="22">
        <v>0</v>
      </c>
      <c r="E764" s="1" t="s">
        <v>1697</v>
      </c>
      <c r="F764" s="15">
        <v>10.5</v>
      </c>
      <c r="G764" s="2">
        <v>0.73</v>
      </c>
      <c r="H764" s="3">
        <v>3.2</v>
      </c>
      <c r="I764" s="2">
        <v>0.43</v>
      </c>
      <c r="J764" s="4">
        <f t="shared" si="11"/>
        <v>0.3</v>
      </c>
      <c r="K764" s="1">
        <v>1</v>
      </c>
      <c r="L764" s="4">
        <f t="shared" si="13"/>
        <v>0.3</v>
      </c>
      <c r="M764" s="1">
        <v>1</v>
      </c>
      <c r="N764" s="4">
        <v>0.3</v>
      </c>
      <c r="O764" s="1" t="s">
        <v>1746</v>
      </c>
    </row>
    <row r="765" spans="1:15" x14ac:dyDescent="0.25">
      <c r="A765" s="1">
        <v>764</v>
      </c>
      <c r="B765" s="1" t="s">
        <v>308</v>
      </c>
      <c r="C765" s="21">
        <v>44683</v>
      </c>
      <c r="D765" s="22">
        <v>0</v>
      </c>
      <c r="E765" s="1" t="s">
        <v>247</v>
      </c>
      <c r="F765" s="15">
        <v>15.5</v>
      </c>
      <c r="G765" s="2">
        <v>1.82</v>
      </c>
      <c r="H765" s="3">
        <v>1.97</v>
      </c>
      <c r="I765" s="2">
        <v>1.01</v>
      </c>
      <c r="J765" s="4">
        <f t="shared" si="11"/>
        <v>0.81</v>
      </c>
      <c r="K765" s="1">
        <v>1</v>
      </c>
      <c r="L765" s="4">
        <f t="shared" si="13"/>
        <v>0.81</v>
      </c>
      <c r="M765" s="1">
        <v>1</v>
      </c>
      <c r="N765" s="4">
        <v>0.81</v>
      </c>
      <c r="O765" s="1" t="s">
        <v>1746</v>
      </c>
    </row>
    <row r="766" spans="1:15" x14ac:dyDescent="0.25">
      <c r="A766" s="1">
        <v>765</v>
      </c>
      <c r="B766" s="1" t="s">
        <v>318</v>
      </c>
      <c r="C766" s="21">
        <v>44683</v>
      </c>
      <c r="D766" s="22">
        <v>0</v>
      </c>
      <c r="E766" s="1" t="s">
        <v>2278</v>
      </c>
      <c r="F766" s="15">
        <v>8.5</v>
      </c>
      <c r="G766" s="2">
        <v>0.71</v>
      </c>
      <c r="H766" s="3">
        <v>1.42</v>
      </c>
      <c r="I766" s="2">
        <v>0.34</v>
      </c>
      <c r="J766" s="4">
        <f t="shared" si="11"/>
        <v>0.36999999999999994</v>
      </c>
      <c r="K766" s="1">
        <v>1</v>
      </c>
      <c r="L766" s="4">
        <f t="shared" si="13"/>
        <v>0.36999999999999994</v>
      </c>
      <c r="M766" s="1">
        <v>1</v>
      </c>
      <c r="N766" s="4">
        <v>0.37</v>
      </c>
      <c r="O766" s="1" t="s">
        <v>1746</v>
      </c>
    </row>
    <row r="767" spans="1:15" x14ac:dyDescent="0.25">
      <c r="A767" s="1">
        <v>766</v>
      </c>
      <c r="B767" s="1" t="s">
        <v>311</v>
      </c>
      <c r="C767" s="21">
        <v>44683</v>
      </c>
      <c r="D767" s="22">
        <v>0</v>
      </c>
      <c r="E767" s="1" t="s">
        <v>247</v>
      </c>
      <c r="F767" s="15">
        <v>15.5</v>
      </c>
      <c r="G767" s="2">
        <v>2.0499999999999998</v>
      </c>
      <c r="H767" s="3">
        <v>10.050000000000001</v>
      </c>
      <c r="I767" s="2">
        <v>0.56999999999999995</v>
      </c>
      <c r="J767" s="4">
        <f t="shared" ref="J767:J830" si="14">G767-I767-D767</f>
        <v>1.48</v>
      </c>
      <c r="K767" s="1">
        <v>5</v>
      </c>
      <c r="L767" s="4">
        <f t="shared" si="13"/>
        <v>7.4</v>
      </c>
      <c r="M767" s="1">
        <f>C789-C767</f>
        <v>6</v>
      </c>
      <c r="N767" s="4">
        <v>12.4968</v>
      </c>
      <c r="O767" s="1" t="s">
        <v>1746</v>
      </c>
    </row>
    <row r="768" spans="1:15" x14ac:dyDescent="0.25">
      <c r="A768" s="1">
        <v>767</v>
      </c>
      <c r="B768" s="1" t="s">
        <v>1470</v>
      </c>
      <c r="C768" s="21">
        <v>44683</v>
      </c>
      <c r="D768" s="22">
        <v>0</v>
      </c>
      <c r="E768" s="1" t="s">
        <v>2278</v>
      </c>
      <c r="F768" s="15">
        <v>8.5</v>
      </c>
      <c r="G768" s="2">
        <v>0.98</v>
      </c>
      <c r="H768" s="3">
        <v>1.1399999999999999</v>
      </c>
      <c r="I768" s="2">
        <v>0.6</v>
      </c>
      <c r="J768" s="4">
        <f t="shared" si="14"/>
        <v>0.38</v>
      </c>
      <c r="K768" s="1">
        <v>1</v>
      </c>
      <c r="L768" s="4">
        <f t="shared" si="13"/>
        <v>0.38</v>
      </c>
      <c r="M768" s="1">
        <v>1</v>
      </c>
      <c r="N768" s="4">
        <v>0.38</v>
      </c>
      <c r="O768" s="1" t="s">
        <v>1746</v>
      </c>
    </row>
    <row r="769" spans="1:15" x14ac:dyDescent="0.25">
      <c r="A769" s="1">
        <v>768</v>
      </c>
      <c r="B769" s="1" t="s">
        <v>308</v>
      </c>
      <c r="C769" s="21">
        <v>44684</v>
      </c>
      <c r="D769" s="22">
        <v>0</v>
      </c>
      <c r="E769" s="1" t="s">
        <v>489</v>
      </c>
      <c r="F769" s="15">
        <v>23</v>
      </c>
      <c r="G769" s="2">
        <v>2.36</v>
      </c>
      <c r="H769" s="3">
        <v>3.48</v>
      </c>
      <c r="I769" s="2">
        <v>1.45</v>
      </c>
      <c r="J769" s="4">
        <f t="shared" si="14"/>
        <v>0.90999999999999992</v>
      </c>
      <c r="K769" s="1">
        <v>1</v>
      </c>
      <c r="L769" s="4">
        <f t="shared" si="13"/>
        <v>0.90999999999999992</v>
      </c>
      <c r="M769" s="1">
        <v>1</v>
      </c>
      <c r="N769" s="4">
        <v>0.91</v>
      </c>
      <c r="O769" s="1" t="s">
        <v>1746</v>
      </c>
    </row>
    <row r="770" spans="1:15" x14ac:dyDescent="0.25">
      <c r="A770" s="1">
        <v>769</v>
      </c>
      <c r="B770" s="1" t="s">
        <v>320</v>
      </c>
      <c r="C770" s="21">
        <v>44684</v>
      </c>
      <c r="D770" s="22">
        <v>0</v>
      </c>
      <c r="E770" s="1" t="s">
        <v>489</v>
      </c>
      <c r="F770" s="15">
        <v>23</v>
      </c>
      <c r="G770" s="2">
        <v>2.0499999999999998</v>
      </c>
      <c r="H770" s="3">
        <v>8.1300000000000008</v>
      </c>
      <c r="I770" s="2">
        <v>0.89</v>
      </c>
      <c r="J770" s="4">
        <f t="shared" si="14"/>
        <v>1.1599999999999997</v>
      </c>
      <c r="K770" s="1">
        <v>1</v>
      </c>
      <c r="L770" s="4">
        <f t="shared" si="13"/>
        <v>1.1599999999999997</v>
      </c>
      <c r="M770" s="1">
        <v>1</v>
      </c>
      <c r="N770" s="4">
        <v>1.1599999999999999</v>
      </c>
      <c r="O770" s="1" t="s">
        <v>1746</v>
      </c>
    </row>
    <row r="771" spans="1:15" x14ac:dyDescent="0.25">
      <c r="A771" s="1">
        <v>770</v>
      </c>
      <c r="B771" s="1" t="s">
        <v>318</v>
      </c>
      <c r="C771" s="21">
        <v>44684</v>
      </c>
      <c r="D771" s="22">
        <v>0</v>
      </c>
      <c r="E771" s="1" t="s">
        <v>278</v>
      </c>
      <c r="F771" s="15">
        <v>1</v>
      </c>
      <c r="G771" s="2">
        <v>2.09</v>
      </c>
      <c r="H771" s="3">
        <v>3.68</v>
      </c>
      <c r="I771" s="2">
        <v>0.03</v>
      </c>
      <c r="J771" s="4">
        <f t="shared" si="14"/>
        <v>2.06</v>
      </c>
      <c r="K771" s="1">
        <v>2</v>
      </c>
      <c r="L771" s="4">
        <f t="shared" si="13"/>
        <v>4.12</v>
      </c>
      <c r="M771" s="1">
        <f>C778-C771</f>
        <v>2</v>
      </c>
      <c r="N771" s="4">
        <v>3.8919999999999999</v>
      </c>
      <c r="O771" s="1" t="s">
        <v>1746</v>
      </c>
    </row>
    <row r="772" spans="1:15" x14ac:dyDescent="0.25">
      <c r="A772" s="1">
        <v>771</v>
      </c>
      <c r="B772" s="1" t="s">
        <v>1470</v>
      </c>
      <c r="C772" s="21">
        <v>44684</v>
      </c>
      <c r="D772" s="22">
        <v>0</v>
      </c>
      <c r="E772" s="1" t="s">
        <v>278</v>
      </c>
      <c r="F772" s="15">
        <v>1</v>
      </c>
      <c r="G772" s="2">
        <v>1.05</v>
      </c>
      <c r="H772" s="3">
        <v>1.28</v>
      </c>
      <c r="I772" s="2">
        <v>0.06</v>
      </c>
      <c r="J772" s="4">
        <f t="shared" si="14"/>
        <v>0.99</v>
      </c>
      <c r="K772" s="1">
        <v>5</v>
      </c>
      <c r="L772" s="4">
        <f t="shared" si="13"/>
        <v>4.95</v>
      </c>
      <c r="M772" s="1">
        <v>28</v>
      </c>
      <c r="N772" s="4">
        <v>35.204300000000003</v>
      </c>
      <c r="O772" s="1" t="s">
        <v>1746</v>
      </c>
    </row>
    <row r="773" spans="1:15" x14ac:dyDescent="0.25">
      <c r="A773" s="1">
        <v>772</v>
      </c>
      <c r="B773" s="1" t="s">
        <v>308</v>
      </c>
      <c r="C773" s="21">
        <v>44685</v>
      </c>
      <c r="D773" s="22">
        <v>0</v>
      </c>
      <c r="E773" s="1" t="s">
        <v>213</v>
      </c>
      <c r="F773" s="15">
        <v>24</v>
      </c>
      <c r="G773" s="2">
        <v>2.54</v>
      </c>
      <c r="H773" s="3">
        <v>2.68</v>
      </c>
      <c r="I773" s="2">
        <v>1.55</v>
      </c>
      <c r="J773" s="4">
        <f t="shared" si="14"/>
        <v>0.99</v>
      </c>
      <c r="K773" s="1">
        <v>1</v>
      </c>
      <c r="L773" s="4">
        <f t="shared" si="13"/>
        <v>0.99</v>
      </c>
      <c r="M773" s="1">
        <v>1</v>
      </c>
      <c r="N773" s="4">
        <v>0.99</v>
      </c>
      <c r="O773" s="1" t="s">
        <v>1746</v>
      </c>
    </row>
    <row r="774" spans="1:15" x14ac:dyDescent="0.25">
      <c r="A774" s="1">
        <v>773</v>
      </c>
      <c r="B774" s="1" t="s">
        <v>320</v>
      </c>
      <c r="C774" s="21">
        <v>44685</v>
      </c>
      <c r="D774" s="22">
        <v>0</v>
      </c>
      <c r="E774" s="1" t="s">
        <v>1054</v>
      </c>
      <c r="F774" s="15">
        <v>13</v>
      </c>
      <c r="G774" s="2">
        <v>2.0099999999999998</v>
      </c>
      <c r="H774" s="3">
        <v>7.58</v>
      </c>
      <c r="I774" s="2">
        <v>0.5</v>
      </c>
      <c r="J774" s="4">
        <f t="shared" si="14"/>
        <v>1.5099999999999998</v>
      </c>
      <c r="K774" s="1">
        <v>1</v>
      </c>
      <c r="L774" s="4">
        <f t="shared" si="13"/>
        <v>1.5099999999999998</v>
      </c>
      <c r="M774" s="1">
        <v>1</v>
      </c>
      <c r="N774" s="4">
        <v>1.51</v>
      </c>
      <c r="O774" s="1" t="s">
        <v>1746</v>
      </c>
    </row>
    <row r="775" spans="1:15" x14ac:dyDescent="0.25">
      <c r="A775" s="1">
        <v>774</v>
      </c>
      <c r="B775" s="1" t="s">
        <v>336</v>
      </c>
      <c r="C775" s="21">
        <v>44685</v>
      </c>
      <c r="D775" s="22">
        <v>0</v>
      </c>
      <c r="E775" s="1" t="s">
        <v>423</v>
      </c>
      <c r="F775" s="15">
        <v>11</v>
      </c>
      <c r="G775" s="2">
        <v>0.84</v>
      </c>
      <c r="H775" s="3">
        <v>5.32</v>
      </c>
      <c r="I775" s="2">
        <v>0.42</v>
      </c>
      <c r="J775" s="4">
        <f t="shared" si="14"/>
        <v>0.42</v>
      </c>
      <c r="K775" s="1">
        <v>1</v>
      </c>
      <c r="L775" s="4">
        <f t="shared" si="13"/>
        <v>0.42</v>
      </c>
      <c r="M775" s="1">
        <v>1</v>
      </c>
      <c r="N775" s="4">
        <v>0.42</v>
      </c>
      <c r="O775" s="1" t="s">
        <v>1746</v>
      </c>
    </row>
    <row r="776" spans="1:15" x14ac:dyDescent="0.25">
      <c r="A776" s="1">
        <v>775</v>
      </c>
      <c r="B776" s="1" t="s">
        <v>308</v>
      </c>
      <c r="C776" s="21">
        <v>44686</v>
      </c>
      <c r="D776" s="22">
        <v>0</v>
      </c>
      <c r="E776" s="1" t="s">
        <v>213</v>
      </c>
      <c r="F776" s="15">
        <v>24</v>
      </c>
      <c r="G776" s="2">
        <v>2.67</v>
      </c>
      <c r="H776" s="3">
        <v>3.01</v>
      </c>
      <c r="I776" s="2">
        <v>1.59</v>
      </c>
      <c r="J776" s="4">
        <f t="shared" si="14"/>
        <v>1.0799999999999998</v>
      </c>
      <c r="K776" s="1">
        <v>1</v>
      </c>
      <c r="L776" s="4">
        <f t="shared" si="13"/>
        <v>1.0799999999999998</v>
      </c>
      <c r="M776" s="1">
        <v>1</v>
      </c>
      <c r="N776" s="4">
        <v>1.08</v>
      </c>
      <c r="O776" s="1" t="s">
        <v>1746</v>
      </c>
    </row>
    <row r="777" spans="1:15" x14ac:dyDescent="0.25">
      <c r="A777" s="1">
        <v>776</v>
      </c>
      <c r="B777" s="1" t="s">
        <v>336</v>
      </c>
      <c r="C777" s="21">
        <v>44686</v>
      </c>
      <c r="D777" s="22">
        <v>0</v>
      </c>
      <c r="E777" s="1" t="s">
        <v>278</v>
      </c>
      <c r="F777" s="15">
        <v>1</v>
      </c>
      <c r="G777" s="2">
        <v>2.35</v>
      </c>
      <c r="H777" s="3">
        <v>13.99</v>
      </c>
      <c r="I777" s="2">
        <v>0.03</v>
      </c>
      <c r="J777" s="4">
        <f t="shared" si="14"/>
        <v>2.3200000000000003</v>
      </c>
      <c r="K777" s="1">
        <v>2</v>
      </c>
      <c r="L777" s="4">
        <f t="shared" si="13"/>
        <v>4.6400000000000006</v>
      </c>
      <c r="M777" s="1">
        <f>C786-C777</f>
        <v>2</v>
      </c>
      <c r="N777" s="4">
        <v>4.5795000000000003</v>
      </c>
      <c r="O777" s="1" t="s">
        <v>1746</v>
      </c>
    </row>
    <row r="778" spans="1:15" x14ac:dyDescent="0.25">
      <c r="A778" s="1">
        <v>777</v>
      </c>
      <c r="B778" s="1" t="s">
        <v>318</v>
      </c>
      <c r="C778" s="21">
        <v>44686</v>
      </c>
      <c r="D778" s="22">
        <v>0</v>
      </c>
      <c r="E778" s="1" t="s">
        <v>2280</v>
      </c>
      <c r="F778" s="15">
        <v>8</v>
      </c>
      <c r="G778" s="2">
        <v>0.95</v>
      </c>
      <c r="H778" s="3">
        <v>1.92</v>
      </c>
      <c r="I778" s="2">
        <v>0.3</v>
      </c>
      <c r="J778" s="4">
        <f t="shared" si="14"/>
        <v>0.64999999999999991</v>
      </c>
      <c r="K778" s="1">
        <v>1</v>
      </c>
      <c r="L778" s="4">
        <f t="shared" si="13"/>
        <v>0.64999999999999991</v>
      </c>
      <c r="M778" s="1">
        <v>1</v>
      </c>
      <c r="N778" s="4">
        <v>0.65</v>
      </c>
      <c r="O778" s="1" t="s">
        <v>1746</v>
      </c>
    </row>
    <row r="779" spans="1:15" x14ac:dyDescent="0.25">
      <c r="A779" s="1">
        <v>778</v>
      </c>
      <c r="B779" s="1" t="s">
        <v>320</v>
      </c>
      <c r="C779" s="21">
        <v>44686</v>
      </c>
      <c r="D779" s="22">
        <v>0</v>
      </c>
      <c r="E779" s="1" t="s">
        <v>2437</v>
      </c>
      <c r="F779" s="15">
        <v>15</v>
      </c>
      <c r="G779" s="2">
        <v>1.1599999999999999</v>
      </c>
      <c r="H779" s="3">
        <v>4.3</v>
      </c>
      <c r="I779" s="2">
        <v>0.57999999999999996</v>
      </c>
      <c r="J779" s="4">
        <f t="shared" si="14"/>
        <v>0.57999999999999996</v>
      </c>
      <c r="K779" s="1">
        <v>1</v>
      </c>
      <c r="L779" s="4">
        <f t="shared" si="13"/>
        <v>0.57999999999999996</v>
      </c>
      <c r="M779" s="1">
        <v>1</v>
      </c>
      <c r="N779" s="4">
        <v>0.57999999999999996</v>
      </c>
      <c r="O779" s="1" t="s">
        <v>1746</v>
      </c>
    </row>
    <row r="780" spans="1:15" ht="33" x14ac:dyDescent="0.25">
      <c r="A780" s="1">
        <v>779</v>
      </c>
      <c r="B780" s="1" t="s">
        <v>308</v>
      </c>
      <c r="C780" s="21">
        <v>44687</v>
      </c>
      <c r="D780" s="22">
        <v>0</v>
      </c>
      <c r="E780" s="11" t="s">
        <v>2828</v>
      </c>
      <c r="F780" s="15">
        <v>13</v>
      </c>
      <c r="G780" s="2">
        <v>1.19</v>
      </c>
      <c r="H780" s="3">
        <v>2.19</v>
      </c>
      <c r="I780" s="2">
        <v>0.75</v>
      </c>
      <c r="J780" s="4">
        <f t="shared" si="14"/>
        <v>0.43999999999999995</v>
      </c>
      <c r="K780" s="1">
        <v>1</v>
      </c>
      <c r="L780" s="4">
        <f t="shared" si="13"/>
        <v>0.43999999999999995</v>
      </c>
      <c r="M780" s="1">
        <v>1</v>
      </c>
      <c r="N780" s="4">
        <v>0.44</v>
      </c>
      <c r="O780" s="1" t="s">
        <v>1746</v>
      </c>
    </row>
    <row r="781" spans="1:15" ht="33" x14ac:dyDescent="0.25">
      <c r="A781" s="1">
        <v>780</v>
      </c>
      <c r="B781" s="1" t="s">
        <v>320</v>
      </c>
      <c r="C781" s="21">
        <v>44687</v>
      </c>
      <c r="D781" s="22">
        <v>0</v>
      </c>
      <c r="E781" s="11" t="s">
        <v>2828</v>
      </c>
      <c r="F781" s="15">
        <v>13</v>
      </c>
      <c r="G781" s="2">
        <v>1.73</v>
      </c>
      <c r="H781" s="3">
        <v>7.09</v>
      </c>
      <c r="I781" s="2">
        <v>0.51</v>
      </c>
      <c r="J781" s="4">
        <f t="shared" si="14"/>
        <v>1.22</v>
      </c>
      <c r="K781" s="1">
        <v>1</v>
      </c>
      <c r="L781" s="4">
        <f t="shared" si="13"/>
        <v>1.22</v>
      </c>
      <c r="M781" s="1">
        <v>1</v>
      </c>
      <c r="N781" s="4">
        <v>1.22</v>
      </c>
      <c r="O781" s="1" t="s">
        <v>1746</v>
      </c>
    </row>
    <row r="782" spans="1:15" x14ac:dyDescent="0.25">
      <c r="A782" s="1">
        <v>781</v>
      </c>
      <c r="B782" s="1" t="s">
        <v>314</v>
      </c>
      <c r="C782" s="21">
        <v>44687</v>
      </c>
      <c r="D782" s="22">
        <v>0</v>
      </c>
      <c r="E782" s="1" t="s">
        <v>2442</v>
      </c>
      <c r="F782" s="15">
        <v>11</v>
      </c>
      <c r="G782" s="2">
        <v>2.2599999999999998</v>
      </c>
      <c r="H782" s="3">
        <v>5.24</v>
      </c>
      <c r="I782" s="2">
        <v>0.68</v>
      </c>
      <c r="J782" s="4">
        <f t="shared" si="14"/>
        <v>1.5799999999999996</v>
      </c>
      <c r="K782" s="1">
        <v>5</v>
      </c>
      <c r="L782" s="4">
        <f t="shared" si="13"/>
        <v>7.8999999999999986</v>
      </c>
      <c r="M782" s="1">
        <f>C801-C782</f>
        <v>6</v>
      </c>
      <c r="N782" s="4">
        <v>12.082599999999999</v>
      </c>
      <c r="O782" s="1" t="s">
        <v>1746</v>
      </c>
    </row>
    <row r="783" spans="1:15" x14ac:dyDescent="0.25">
      <c r="A783" s="1">
        <v>782</v>
      </c>
      <c r="B783" s="1" t="s">
        <v>318</v>
      </c>
      <c r="C783" s="21">
        <v>44687</v>
      </c>
      <c r="D783" s="22">
        <v>0</v>
      </c>
      <c r="E783" s="1" t="s">
        <v>2442</v>
      </c>
      <c r="F783" s="15">
        <v>11</v>
      </c>
      <c r="G783" s="2">
        <v>2.13</v>
      </c>
      <c r="H783" s="3">
        <v>4.1100000000000003</v>
      </c>
      <c r="I783" s="2">
        <v>0.44</v>
      </c>
      <c r="J783" s="4">
        <f t="shared" si="14"/>
        <v>1.69</v>
      </c>
      <c r="K783" s="1">
        <v>5</v>
      </c>
      <c r="L783" s="4">
        <f t="shared" si="13"/>
        <v>8.4499999999999993</v>
      </c>
      <c r="M783" s="1">
        <v>25</v>
      </c>
      <c r="N783" s="4">
        <v>40.9694</v>
      </c>
      <c r="O783" s="1" t="s">
        <v>1746</v>
      </c>
    </row>
    <row r="784" spans="1:15" x14ac:dyDescent="0.25">
      <c r="A784" s="1">
        <v>783</v>
      </c>
      <c r="B784" s="1" t="s">
        <v>308</v>
      </c>
      <c r="C784" s="21">
        <v>44688</v>
      </c>
      <c r="D784" s="22">
        <v>0</v>
      </c>
      <c r="E784" s="1" t="s">
        <v>213</v>
      </c>
      <c r="F784" s="15">
        <v>24</v>
      </c>
      <c r="G784" s="2">
        <v>2.57</v>
      </c>
      <c r="H784" s="3">
        <v>3.24</v>
      </c>
      <c r="I784" s="2">
        <v>1.51</v>
      </c>
      <c r="J784" s="4">
        <f t="shared" si="14"/>
        <v>1.0599999999999998</v>
      </c>
      <c r="K784" s="1">
        <v>1</v>
      </c>
      <c r="L784" s="4">
        <f t="shared" si="13"/>
        <v>1.0599999999999998</v>
      </c>
      <c r="M784" s="1">
        <v>1</v>
      </c>
      <c r="N784" s="4">
        <v>1.06</v>
      </c>
      <c r="O784" s="1" t="s">
        <v>1746</v>
      </c>
    </row>
    <row r="785" spans="1:15" x14ac:dyDescent="0.25">
      <c r="A785" s="1">
        <v>784</v>
      </c>
      <c r="B785" s="1" t="s">
        <v>320</v>
      </c>
      <c r="C785" s="21">
        <v>44688</v>
      </c>
      <c r="D785" s="22">
        <v>0</v>
      </c>
      <c r="E785" s="1" t="s">
        <v>217</v>
      </c>
      <c r="F785" s="15">
        <v>9</v>
      </c>
      <c r="G785" s="2">
        <v>1.88</v>
      </c>
      <c r="H785" s="3">
        <v>8.6300000000000008</v>
      </c>
      <c r="I785" s="2">
        <v>0.28000000000000003</v>
      </c>
      <c r="J785" s="4">
        <f t="shared" si="14"/>
        <v>1.5999999999999999</v>
      </c>
      <c r="K785" s="1">
        <v>1</v>
      </c>
      <c r="L785" s="4">
        <f t="shared" si="13"/>
        <v>1.5999999999999999</v>
      </c>
      <c r="M785" s="1">
        <v>1</v>
      </c>
      <c r="N785" s="4">
        <v>1.6</v>
      </c>
      <c r="O785" s="1" t="s">
        <v>1746</v>
      </c>
    </row>
    <row r="786" spans="1:15" x14ac:dyDescent="0.25">
      <c r="A786" s="1">
        <v>785</v>
      </c>
      <c r="B786" s="1" t="s">
        <v>336</v>
      </c>
      <c r="C786" s="21">
        <v>44688</v>
      </c>
      <c r="D786" s="22">
        <v>0</v>
      </c>
      <c r="E786" s="1" t="s">
        <v>216</v>
      </c>
      <c r="F786" s="15">
        <v>15</v>
      </c>
      <c r="G786" s="2">
        <v>1.1000000000000001</v>
      </c>
      <c r="H786" s="3">
        <v>6.19</v>
      </c>
      <c r="I786" s="2">
        <v>0.54</v>
      </c>
      <c r="J786" s="4">
        <f t="shared" si="14"/>
        <v>0.56000000000000005</v>
      </c>
      <c r="K786" s="1">
        <v>1</v>
      </c>
      <c r="L786" s="4">
        <f t="shared" si="13"/>
        <v>0.56000000000000005</v>
      </c>
      <c r="M786" s="1">
        <v>1</v>
      </c>
      <c r="N786" s="4">
        <v>0.56000000000000005</v>
      </c>
      <c r="O786" s="1" t="s">
        <v>1746</v>
      </c>
    </row>
    <row r="787" spans="1:15" x14ac:dyDescent="0.25">
      <c r="A787" s="1">
        <v>786</v>
      </c>
      <c r="B787" s="1" t="s">
        <v>308</v>
      </c>
      <c r="C787" s="21">
        <v>44689</v>
      </c>
      <c r="D787" s="22">
        <v>0</v>
      </c>
      <c r="E787" s="1" t="s">
        <v>1029</v>
      </c>
      <c r="F787" s="15">
        <v>20.5</v>
      </c>
      <c r="G787" s="2">
        <v>2.33</v>
      </c>
      <c r="H787" s="3">
        <v>3.16</v>
      </c>
      <c r="I787" s="2">
        <v>1.35</v>
      </c>
      <c r="J787" s="4">
        <f t="shared" si="14"/>
        <v>0.98</v>
      </c>
      <c r="K787" s="1">
        <v>1</v>
      </c>
      <c r="L787" s="4">
        <f t="shared" si="13"/>
        <v>0.98</v>
      </c>
      <c r="M787" s="1">
        <v>1</v>
      </c>
      <c r="N787" s="4">
        <v>0.98</v>
      </c>
      <c r="O787" s="1" t="s">
        <v>1746</v>
      </c>
    </row>
    <row r="788" spans="1:15" x14ac:dyDescent="0.25">
      <c r="A788" s="1">
        <v>787</v>
      </c>
      <c r="B788" s="1" t="s">
        <v>336</v>
      </c>
      <c r="C788" s="21">
        <v>44689</v>
      </c>
      <c r="D788" s="22">
        <v>0</v>
      </c>
      <c r="E788" s="1" t="s">
        <v>2388</v>
      </c>
      <c r="F788" s="15">
        <v>3.5</v>
      </c>
      <c r="G788" s="2">
        <v>2.12</v>
      </c>
      <c r="H788" s="3">
        <v>13.58</v>
      </c>
      <c r="I788" s="2">
        <v>0.1</v>
      </c>
      <c r="J788" s="4">
        <f t="shared" si="14"/>
        <v>2.02</v>
      </c>
      <c r="K788" s="1">
        <v>3</v>
      </c>
      <c r="L788" s="4">
        <f t="shared" si="13"/>
        <v>6.0600000000000005</v>
      </c>
      <c r="M788" s="1">
        <f>C799-C788</f>
        <v>4</v>
      </c>
      <c r="N788" s="4">
        <v>7.4690000000000003</v>
      </c>
      <c r="O788" s="1" t="s">
        <v>1746</v>
      </c>
    </row>
    <row r="789" spans="1:15" x14ac:dyDescent="0.25">
      <c r="A789" s="1">
        <v>788</v>
      </c>
      <c r="B789" s="1" t="s">
        <v>311</v>
      </c>
      <c r="C789" s="21">
        <v>44689</v>
      </c>
      <c r="D789" s="22">
        <v>0</v>
      </c>
      <c r="E789" s="1" t="s">
        <v>2829</v>
      </c>
      <c r="F789" s="15">
        <v>9.5</v>
      </c>
      <c r="G789" s="2">
        <v>1.08</v>
      </c>
      <c r="H789" s="3">
        <v>5.42</v>
      </c>
      <c r="I789" s="2">
        <v>0.36</v>
      </c>
      <c r="J789" s="4">
        <f t="shared" si="14"/>
        <v>0.72000000000000008</v>
      </c>
      <c r="K789" s="1">
        <v>3</v>
      </c>
      <c r="L789" s="4">
        <f t="shared" si="13"/>
        <v>2.16</v>
      </c>
      <c r="M789" s="1">
        <f>C797-C789</f>
        <v>3</v>
      </c>
      <c r="N789" s="4">
        <v>3.5695000000000001</v>
      </c>
      <c r="O789" s="1" t="s">
        <v>1746</v>
      </c>
    </row>
    <row r="790" spans="1:15" x14ac:dyDescent="0.25">
      <c r="A790" s="1">
        <v>789</v>
      </c>
      <c r="B790" s="1" t="s">
        <v>320</v>
      </c>
      <c r="C790" s="21">
        <v>44689</v>
      </c>
      <c r="D790" s="22">
        <v>0</v>
      </c>
      <c r="E790" s="1" t="s">
        <v>2830</v>
      </c>
      <c r="F790" s="15">
        <v>7.5</v>
      </c>
      <c r="G790" s="2">
        <v>0.31</v>
      </c>
      <c r="H790" s="3">
        <v>1.68</v>
      </c>
      <c r="I790" s="2">
        <v>0.24</v>
      </c>
      <c r="J790" s="4">
        <f t="shared" si="14"/>
        <v>7.0000000000000007E-2</v>
      </c>
      <c r="K790" s="1">
        <v>1</v>
      </c>
      <c r="L790" s="4">
        <f t="shared" si="13"/>
        <v>7.0000000000000007E-2</v>
      </c>
      <c r="M790" s="1">
        <v>1</v>
      </c>
      <c r="N790" s="4">
        <v>7.0000000000000007E-2</v>
      </c>
      <c r="O790" s="1" t="s">
        <v>1746</v>
      </c>
    </row>
    <row r="791" spans="1:15" x14ac:dyDescent="0.25">
      <c r="A791" s="1">
        <v>790</v>
      </c>
      <c r="B791" s="1" t="s">
        <v>308</v>
      </c>
      <c r="C791" s="21">
        <v>44690</v>
      </c>
      <c r="D791" s="22">
        <v>0</v>
      </c>
      <c r="E791" s="1" t="s">
        <v>423</v>
      </c>
      <c r="F791" s="15">
        <v>11</v>
      </c>
      <c r="G791" s="2">
        <v>0.93</v>
      </c>
      <c r="H791" s="3">
        <v>1.87</v>
      </c>
      <c r="I791" s="2">
        <v>0.71</v>
      </c>
      <c r="J791" s="4">
        <f t="shared" si="14"/>
        <v>0.22000000000000008</v>
      </c>
      <c r="K791" s="1">
        <v>1</v>
      </c>
      <c r="L791" s="4">
        <f t="shared" si="13"/>
        <v>0.22000000000000008</v>
      </c>
      <c r="M791" s="1">
        <v>1</v>
      </c>
      <c r="N791" s="4">
        <v>0.22</v>
      </c>
      <c r="O791" s="1" t="s">
        <v>1746</v>
      </c>
    </row>
    <row r="792" spans="1:15" x14ac:dyDescent="0.25">
      <c r="A792" s="1">
        <v>791</v>
      </c>
      <c r="B792" s="1" t="s">
        <v>320</v>
      </c>
      <c r="C792" s="21">
        <v>44690</v>
      </c>
      <c r="D792" s="22">
        <v>0</v>
      </c>
      <c r="E792" s="1" t="s">
        <v>423</v>
      </c>
      <c r="F792" s="15">
        <v>11</v>
      </c>
      <c r="G792" s="2">
        <v>1.1499999999999999</v>
      </c>
      <c r="H792" s="3">
        <v>5.38</v>
      </c>
      <c r="I792" s="2">
        <v>0.36</v>
      </c>
      <c r="J792" s="4">
        <f t="shared" si="14"/>
        <v>0.78999999999999992</v>
      </c>
      <c r="K792" s="1">
        <v>1</v>
      </c>
      <c r="L792" s="4">
        <f t="shared" si="13"/>
        <v>0.78999999999999992</v>
      </c>
      <c r="M792" s="1">
        <v>1</v>
      </c>
      <c r="N792" s="4">
        <v>0.79</v>
      </c>
      <c r="O792" s="1" t="s">
        <v>1746</v>
      </c>
    </row>
    <row r="793" spans="1:15" x14ac:dyDescent="0.25">
      <c r="A793" s="1">
        <v>792</v>
      </c>
      <c r="B793" s="1" t="s">
        <v>308</v>
      </c>
      <c r="C793" s="21">
        <v>44691</v>
      </c>
      <c r="D793" s="22">
        <v>0</v>
      </c>
      <c r="E793" s="1" t="s">
        <v>213</v>
      </c>
      <c r="F793" s="15">
        <v>24</v>
      </c>
      <c r="G793" s="2">
        <v>2.74</v>
      </c>
      <c r="H793" s="3">
        <v>3.36</v>
      </c>
      <c r="I793" s="2">
        <v>1.56</v>
      </c>
      <c r="J793" s="4">
        <f t="shared" si="14"/>
        <v>1.1800000000000002</v>
      </c>
      <c r="K793" s="1">
        <v>1</v>
      </c>
      <c r="L793" s="4">
        <f t="shared" si="13"/>
        <v>1.1800000000000002</v>
      </c>
      <c r="M793" s="1">
        <v>1</v>
      </c>
      <c r="N793" s="4">
        <v>1.18</v>
      </c>
      <c r="O793" s="1" t="s">
        <v>1746</v>
      </c>
    </row>
    <row r="794" spans="1:15" x14ac:dyDescent="0.25">
      <c r="A794" s="1">
        <v>793</v>
      </c>
      <c r="B794" s="1" t="s">
        <v>320</v>
      </c>
      <c r="C794" s="21">
        <v>44691</v>
      </c>
      <c r="D794" s="22">
        <v>0</v>
      </c>
      <c r="E794" s="1" t="s">
        <v>213</v>
      </c>
      <c r="F794" s="15">
        <v>24</v>
      </c>
      <c r="G794" s="2">
        <v>2.62</v>
      </c>
      <c r="H794" s="3">
        <v>10.73</v>
      </c>
      <c r="I794" s="2">
        <v>0.84</v>
      </c>
      <c r="J794" s="4">
        <f t="shared" si="14"/>
        <v>1.7800000000000002</v>
      </c>
      <c r="K794" s="1">
        <v>1</v>
      </c>
      <c r="L794" s="4">
        <f t="shared" si="13"/>
        <v>1.7800000000000002</v>
      </c>
      <c r="M794" s="1">
        <v>1</v>
      </c>
      <c r="N794" s="4">
        <v>1.78</v>
      </c>
      <c r="O794" s="1" t="s">
        <v>1746</v>
      </c>
    </row>
    <row r="795" spans="1:15" x14ac:dyDescent="0.25">
      <c r="A795" s="1">
        <v>794</v>
      </c>
      <c r="B795" s="1" t="s">
        <v>308</v>
      </c>
      <c r="C795" s="21">
        <v>44692</v>
      </c>
      <c r="D795" s="22">
        <v>0</v>
      </c>
      <c r="E795" s="1" t="s">
        <v>213</v>
      </c>
      <c r="F795" s="15">
        <v>24</v>
      </c>
      <c r="G795" s="2">
        <v>2.52</v>
      </c>
      <c r="H795" s="3">
        <v>3.36</v>
      </c>
      <c r="I795" s="2">
        <v>1.55</v>
      </c>
      <c r="J795" s="4">
        <f t="shared" si="14"/>
        <v>0.97</v>
      </c>
      <c r="K795" s="1">
        <v>1</v>
      </c>
      <c r="L795" s="4">
        <f t="shared" si="13"/>
        <v>0.97</v>
      </c>
      <c r="M795" s="1">
        <v>1</v>
      </c>
      <c r="N795" s="4">
        <v>0.97</v>
      </c>
      <c r="O795" s="1" t="s">
        <v>1746</v>
      </c>
    </row>
    <row r="796" spans="1:15" x14ac:dyDescent="0.25">
      <c r="A796" s="1">
        <v>795</v>
      </c>
      <c r="B796" s="1" t="s">
        <v>320</v>
      </c>
      <c r="C796" s="21">
        <v>44692</v>
      </c>
      <c r="D796" s="22">
        <v>0</v>
      </c>
      <c r="E796" s="1" t="s">
        <v>458</v>
      </c>
      <c r="F796" s="15">
        <v>7</v>
      </c>
      <c r="G796" s="2">
        <v>2.0099999999999998</v>
      </c>
      <c r="H796" s="3">
        <v>9.09</v>
      </c>
      <c r="I796" s="2">
        <v>0.24</v>
      </c>
      <c r="J796" s="4">
        <f t="shared" si="14"/>
        <v>1.7699999999999998</v>
      </c>
      <c r="K796" s="1">
        <v>1</v>
      </c>
      <c r="L796" s="4">
        <f t="shared" si="13"/>
        <v>1.7699999999999998</v>
      </c>
      <c r="M796" s="1">
        <v>1</v>
      </c>
      <c r="N796" s="4">
        <v>1.77</v>
      </c>
      <c r="O796" s="1" t="s">
        <v>1746</v>
      </c>
    </row>
    <row r="797" spans="1:15" x14ac:dyDescent="0.25">
      <c r="A797" s="1">
        <v>796</v>
      </c>
      <c r="B797" s="1" t="s">
        <v>311</v>
      </c>
      <c r="C797" s="21">
        <v>44692</v>
      </c>
      <c r="D797" s="22">
        <v>0</v>
      </c>
      <c r="E797" s="1" t="s">
        <v>223</v>
      </c>
      <c r="F797" s="15">
        <v>17</v>
      </c>
      <c r="G797" s="2">
        <v>1.28</v>
      </c>
      <c r="H797" s="3">
        <v>6.87</v>
      </c>
      <c r="I797" s="2">
        <v>0.6</v>
      </c>
      <c r="J797" s="4">
        <f t="shared" si="14"/>
        <v>0.68</v>
      </c>
      <c r="K797" s="1">
        <v>5</v>
      </c>
      <c r="L797" s="4">
        <f t="shared" si="13"/>
        <v>3.4000000000000004</v>
      </c>
      <c r="M797" s="1">
        <f>C812-C797</f>
        <v>12</v>
      </c>
      <c r="N797" s="4">
        <v>11.0418</v>
      </c>
      <c r="O797" s="1" t="s">
        <v>1746</v>
      </c>
    </row>
    <row r="798" spans="1:15" x14ac:dyDescent="0.25">
      <c r="A798" s="1">
        <v>797</v>
      </c>
      <c r="B798" s="1" t="s">
        <v>308</v>
      </c>
      <c r="C798" s="21">
        <v>44693</v>
      </c>
      <c r="D798" s="22">
        <v>0</v>
      </c>
      <c r="E798" s="1" t="s">
        <v>278</v>
      </c>
      <c r="F798" s="15">
        <v>1</v>
      </c>
      <c r="G798" s="2">
        <v>0.28999999999999998</v>
      </c>
      <c r="H798" s="3">
        <v>0.35</v>
      </c>
      <c r="I798" s="2">
        <v>0.06</v>
      </c>
      <c r="J798" s="4">
        <f t="shared" si="14"/>
        <v>0.22999999999999998</v>
      </c>
      <c r="K798" s="1">
        <v>3</v>
      </c>
      <c r="L798" s="4">
        <f t="shared" si="13"/>
        <v>0.69</v>
      </c>
      <c r="M798" s="1">
        <f>C805-C798</f>
        <v>5</v>
      </c>
      <c r="N798" s="14">
        <v>0.70009999999999994</v>
      </c>
      <c r="O798" s="176" t="s">
        <v>2831</v>
      </c>
    </row>
    <row r="799" spans="1:15" x14ac:dyDescent="0.25">
      <c r="A799" s="1">
        <v>798</v>
      </c>
      <c r="B799" s="1" t="s">
        <v>336</v>
      </c>
      <c r="C799" s="21">
        <v>44693</v>
      </c>
      <c r="D799" s="22">
        <v>0</v>
      </c>
      <c r="E799" s="1" t="s">
        <v>1054</v>
      </c>
      <c r="F799" s="15">
        <v>10</v>
      </c>
      <c r="G799" s="2">
        <v>1.76</v>
      </c>
      <c r="H799" s="3">
        <v>9.76</v>
      </c>
      <c r="I799" s="2">
        <v>0.34</v>
      </c>
      <c r="J799" s="4">
        <f t="shared" si="14"/>
        <v>1.42</v>
      </c>
      <c r="K799" s="1">
        <v>5</v>
      </c>
      <c r="L799" s="4">
        <f t="shared" si="13"/>
        <v>7.1</v>
      </c>
      <c r="M799" s="1">
        <f>C817-C799</f>
        <v>13</v>
      </c>
      <c r="N799" s="14">
        <v>21.294699999999999</v>
      </c>
      <c r="O799" s="188"/>
    </row>
    <row r="800" spans="1:15" x14ac:dyDescent="0.25">
      <c r="A800" s="1">
        <v>799</v>
      </c>
      <c r="B800" s="1" t="s">
        <v>313</v>
      </c>
      <c r="C800" s="21">
        <v>44693</v>
      </c>
      <c r="D800" s="22">
        <v>0</v>
      </c>
      <c r="E800" s="1" t="s">
        <v>2832</v>
      </c>
      <c r="F800" s="15">
        <v>9</v>
      </c>
      <c r="G800" s="2">
        <v>0.96</v>
      </c>
      <c r="H800" s="3">
        <v>0.71</v>
      </c>
      <c r="I800" s="2">
        <v>0.57999999999999996</v>
      </c>
      <c r="J800" s="4">
        <f t="shared" si="14"/>
        <v>0.38</v>
      </c>
      <c r="K800" s="1">
        <v>5</v>
      </c>
      <c r="L800" s="4">
        <f t="shared" si="13"/>
        <v>1.9</v>
      </c>
      <c r="M800" s="1">
        <v>19</v>
      </c>
      <c r="N800" s="14">
        <v>33.285299999999999</v>
      </c>
      <c r="O800" s="188"/>
    </row>
    <row r="801" spans="1:15" x14ac:dyDescent="0.25">
      <c r="A801" s="1">
        <v>800</v>
      </c>
      <c r="B801" s="1" t="s">
        <v>314</v>
      </c>
      <c r="C801" s="21">
        <v>44693</v>
      </c>
      <c r="D801" s="22">
        <v>0</v>
      </c>
      <c r="E801" s="1" t="s">
        <v>423</v>
      </c>
      <c r="F801" s="15">
        <v>11</v>
      </c>
      <c r="G801" s="2">
        <v>1.39</v>
      </c>
      <c r="H801" s="3">
        <v>3.07</v>
      </c>
      <c r="I801" s="2">
        <v>0.71</v>
      </c>
      <c r="J801" s="4">
        <f t="shared" si="14"/>
        <v>0.67999999999999994</v>
      </c>
      <c r="K801" s="1">
        <v>1</v>
      </c>
      <c r="L801" s="4">
        <f t="shared" si="13"/>
        <v>0.67999999999999994</v>
      </c>
      <c r="M801" s="1">
        <v>1</v>
      </c>
      <c r="N801" s="14">
        <v>0.68</v>
      </c>
      <c r="O801" s="188"/>
    </row>
    <row r="802" spans="1:15" x14ac:dyDescent="0.25">
      <c r="A802" s="1">
        <v>801</v>
      </c>
      <c r="B802" s="1" t="s">
        <v>320</v>
      </c>
      <c r="C802" s="21">
        <v>44693</v>
      </c>
      <c r="D802" s="22">
        <v>0</v>
      </c>
      <c r="E802" s="1" t="s">
        <v>423</v>
      </c>
      <c r="F802" s="15">
        <v>11</v>
      </c>
      <c r="G802" s="2">
        <v>0.93</v>
      </c>
      <c r="H802" s="3">
        <v>3.95</v>
      </c>
      <c r="I802" s="2">
        <v>0.39</v>
      </c>
      <c r="J802" s="4">
        <f t="shared" si="14"/>
        <v>0.54</v>
      </c>
      <c r="K802" s="1">
        <v>1</v>
      </c>
      <c r="L802" s="4">
        <f t="shared" si="13"/>
        <v>0.54</v>
      </c>
      <c r="M802" s="1">
        <v>1</v>
      </c>
      <c r="N802" s="14">
        <v>0.54</v>
      </c>
      <c r="O802" s="177"/>
    </row>
    <row r="803" spans="1:15" x14ac:dyDescent="0.25">
      <c r="A803" s="1">
        <v>802</v>
      </c>
      <c r="B803" s="1" t="s">
        <v>314</v>
      </c>
      <c r="C803" s="21">
        <v>44694</v>
      </c>
      <c r="D803" s="22">
        <v>0</v>
      </c>
      <c r="E803" s="1" t="s">
        <v>220</v>
      </c>
      <c r="F803" s="15">
        <v>1.5</v>
      </c>
      <c r="G803" s="2">
        <v>2.29</v>
      </c>
      <c r="H803" s="3">
        <v>5.37</v>
      </c>
      <c r="I803" s="2">
        <v>0.12</v>
      </c>
      <c r="J803" s="4">
        <f t="shared" si="14"/>
        <v>2.17</v>
      </c>
      <c r="K803" s="1">
        <v>5</v>
      </c>
      <c r="L803" s="4">
        <f t="shared" si="13"/>
        <v>10.85</v>
      </c>
      <c r="M803" s="1">
        <v>18</v>
      </c>
      <c r="N803" s="4">
        <v>34.641300000000001</v>
      </c>
      <c r="O803" s="1" t="s">
        <v>1746</v>
      </c>
    </row>
    <row r="804" spans="1:15" x14ac:dyDescent="0.25">
      <c r="A804" s="1">
        <v>803</v>
      </c>
      <c r="B804" s="1" t="s">
        <v>320</v>
      </c>
      <c r="C804" s="21">
        <v>44694</v>
      </c>
      <c r="D804" s="22">
        <v>0</v>
      </c>
      <c r="E804" s="1" t="s">
        <v>220</v>
      </c>
      <c r="F804" s="15">
        <v>1.5</v>
      </c>
      <c r="G804" s="2">
        <v>2.11</v>
      </c>
      <c r="H804" s="3">
        <v>9.3800000000000008</v>
      </c>
      <c r="I804" s="2">
        <v>7.0000000000000007E-2</v>
      </c>
      <c r="J804" s="4">
        <f t="shared" si="14"/>
        <v>2.04</v>
      </c>
      <c r="K804" s="1">
        <v>5</v>
      </c>
      <c r="L804" s="4">
        <f t="shared" si="13"/>
        <v>10.199999999999999</v>
      </c>
      <c r="M804" s="1">
        <f>C821-C804</f>
        <v>15</v>
      </c>
      <c r="N804" s="4">
        <v>26.2029</v>
      </c>
      <c r="O804" s="1" t="s">
        <v>1746</v>
      </c>
    </row>
    <row r="805" spans="1:15" x14ac:dyDescent="0.25">
      <c r="A805" s="1">
        <v>804</v>
      </c>
      <c r="B805" s="1" t="s">
        <v>308</v>
      </c>
      <c r="C805" s="21">
        <v>44698</v>
      </c>
      <c r="D805" s="22">
        <v>0</v>
      </c>
      <c r="E805" s="1" t="s">
        <v>1400</v>
      </c>
      <c r="F805" s="15">
        <v>15.5</v>
      </c>
      <c r="G805" s="2">
        <v>2.4500000000000002</v>
      </c>
      <c r="H805" s="3">
        <v>4.8099999999999996</v>
      </c>
      <c r="I805" s="2">
        <v>1.1599999999999999</v>
      </c>
      <c r="J805" s="4">
        <f t="shared" si="14"/>
        <v>1.2900000000000003</v>
      </c>
      <c r="K805" s="1">
        <v>1</v>
      </c>
      <c r="L805" s="4">
        <f t="shared" si="13"/>
        <v>1.2900000000000003</v>
      </c>
      <c r="M805" s="1">
        <v>1</v>
      </c>
      <c r="N805" s="4">
        <v>1.29</v>
      </c>
      <c r="O805" s="1" t="s">
        <v>1746</v>
      </c>
    </row>
    <row r="806" spans="1:15" x14ac:dyDescent="0.25">
      <c r="A806" s="1">
        <v>805</v>
      </c>
      <c r="B806" s="1" t="s">
        <v>308</v>
      </c>
      <c r="C806" s="21">
        <v>44699</v>
      </c>
      <c r="D806" s="22">
        <v>0</v>
      </c>
      <c r="E806" s="1" t="s">
        <v>2741</v>
      </c>
      <c r="F806" s="15">
        <v>13</v>
      </c>
      <c r="G806" s="2">
        <v>2.21</v>
      </c>
      <c r="H806" s="3">
        <v>2.29</v>
      </c>
      <c r="I806" s="2">
        <v>1.05</v>
      </c>
      <c r="J806" s="4">
        <f t="shared" si="14"/>
        <v>1.1599999999999999</v>
      </c>
      <c r="K806" s="1">
        <v>1</v>
      </c>
      <c r="L806" s="4">
        <f t="shared" si="13"/>
        <v>1.1599999999999999</v>
      </c>
      <c r="M806" s="1">
        <v>1</v>
      </c>
      <c r="N806" s="4">
        <v>1.1599999999999999</v>
      </c>
      <c r="O806" s="1" t="s">
        <v>1746</v>
      </c>
    </row>
    <row r="807" spans="1:15" x14ac:dyDescent="0.25">
      <c r="A807" s="1">
        <v>806</v>
      </c>
      <c r="B807" s="1" t="s">
        <v>308</v>
      </c>
      <c r="C807" s="21">
        <v>44700</v>
      </c>
      <c r="D807" s="22">
        <v>0</v>
      </c>
      <c r="E807" s="1" t="s">
        <v>2739</v>
      </c>
      <c r="F807" s="15">
        <v>12.5</v>
      </c>
      <c r="G807" s="2">
        <v>1.88</v>
      </c>
      <c r="H807" s="3">
        <v>2.86</v>
      </c>
      <c r="I807" s="2">
        <v>0.95</v>
      </c>
      <c r="J807" s="4">
        <f t="shared" si="14"/>
        <v>0.92999999999999994</v>
      </c>
      <c r="K807" s="1">
        <v>1</v>
      </c>
      <c r="L807" s="4">
        <f t="shared" si="13"/>
        <v>0.92999999999999994</v>
      </c>
      <c r="M807" s="1">
        <v>1</v>
      </c>
      <c r="N807" s="4">
        <v>0.93</v>
      </c>
      <c r="O807" s="1" t="s">
        <v>1746</v>
      </c>
    </row>
    <row r="808" spans="1:15" x14ac:dyDescent="0.25">
      <c r="A808" s="1">
        <v>807</v>
      </c>
      <c r="B808" s="1" t="s">
        <v>308</v>
      </c>
      <c r="C808" s="21">
        <v>44701</v>
      </c>
      <c r="D808" s="22">
        <v>0</v>
      </c>
      <c r="E808" s="1" t="s">
        <v>2833</v>
      </c>
      <c r="F808" s="15">
        <v>9</v>
      </c>
      <c r="G808" s="2">
        <v>1.5</v>
      </c>
      <c r="H808" s="3">
        <v>2.5</v>
      </c>
      <c r="I808" s="2">
        <v>0.65</v>
      </c>
      <c r="J808" s="4">
        <f t="shared" si="14"/>
        <v>0.85</v>
      </c>
      <c r="K808" s="1">
        <v>1</v>
      </c>
      <c r="L808" s="4">
        <f t="shared" si="13"/>
        <v>0.85</v>
      </c>
      <c r="M808" s="1">
        <v>1</v>
      </c>
      <c r="N808" s="4">
        <v>0.85</v>
      </c>
      <c r="O808" s="1" t="s">
        <v>1746</v>
      </c>
    </row>
    <row r="809" spans="1:15" x14ac:dyDescent="0.25">
      <c r="A809" s="1">
        <v>808</v>
      </c>
      <c r="B809" s="1" t="s">
        <v>308</v>
      </c>
      <c r="C809" s="21">
        <v>44702</v>
      </c>
      <c r="D809" s="22">
        <v>0</v>
      </c>
      <c r="E809" s="1" t="s">
        <v>1357</v>
      </c>
      <c r="F809" s="15">
        <v>6</v>
      </c>
      <c r="G809" s="2">
        <v>0.94</v>
      </c>
      <c r="H809" s="3">
        <v>1.33</v>
      </c>
      <c r="I809" s="2">
        <v>0.48</v>
      </c>
      <c r="J809" s="4">
        <f t="shared" si="14"/>
        <v>0.45999999999999996</v>
      </c>
      <c r="K809" s="1">
        <v>1</v>
      </c>
      <c r="L809" s="4">
        <f t="shared" si="13"/>
        <v>0.45999999999999996</v>
      </c>
      <c r="M809" s="1">
        <v>1</v>
      </c>
      <c r="N809" s="4">
        <v>0.46</v>
      </c>
      <c r="O809" s="1" t="s">
        <v>1746</v>
      </c>
    </row>
    <row r="810" spans="1:15" x14ac:dyDescent="0.25">
      <c r="A810" s="1">
        <v>809</v>
      </c>
      <c r="B810" s="1" t="s">
        <v>308</v>
      </c>
      <c r="C810" s="21">
        <v>44703</v>
      </c>
      <c r="D810" s="22">
        <v>0</v>
      </c>
      <c r="E810" s="1" t="s">
        <v>2834</v>
      </c>
      <c r="F810" s="15">
        <v>9.5</v>
      </c>
      <c r="G810" s="2">
        <v>1.39</v>
      </c>
      <c r="H810" s="3">
        <v>2.36</v>
      </c>
      <c r="I810" s="2">
        <v>0.76</v>
      </c>
      <c r="J810" s="4">
        <f t="shared" si="14"/>
        <v>0.62999999999999989</v>
      </c>
      <c r="K810" s="1">
        <v>1</v>
      </c>
      <c r="L810" s="4">
        <f t="shared" si="13"/>
        <v>0.62999999999999989</v>
      </c>
      <c r="M810" s="1">
        <v>1</v>
      </c>
      <c r="N810" s="4">
        <v>0.63</v>
      </c>
      <c r="O810" s="1" t="s">
        <v>1746</v>
      </c>
    </row>
    <row r="811" spans="1:15" x14ac:dyDescent="0.25">
      <c r="A811" s="1">
        <v>810</v>
      </c>
      <c r="B811" s="1" t="s">
        <v>308</v>
      </c>
      <c r="C811" s="21">
        <v>44704</v>
      </c>
      <c r="D811" s="22">
        <v>0</v>
      </c>
      <c r="E811" s="1" t="s">
        <v>367</v>
      </c>
      <c r="F811" s="15">
        <v>20</v>
      </c>
      <c r="G811" s="2">
        <v>2.33</v>
      </c>
      <c r="H811" s="3">
        <v>3.09</v>
      </c>
      <c r="I811" s="2">
        <v>1.5</v>
      </c>
      <c r="J811" s="4">
        <f t="shared" si="14"/>
        <v>0.83000000000000007</v>
      </c>
      <c r="K811" s="1">
        <v>1</v>
      </c>
      <c r="L811" s="4">
        <f t="shared" si="13"/>
        <v>0.83000000000000007</v>
      </c>
      <c r="M811" s="1">
        <v>1</v>
      </c>
      <c r="N811" s="4">
        <v>0.83</v>
      </c>
      <c r="O811" s="1" t="s">
        <v>1746</v>
      </c>
    </row>
    <row r="812" spans="1:15" x14ac:dyDescent="0.25">
      <c r="A812" s="1">
        <v>811</v>
      </c>
      <c r="B812" s="1" t="s">
        <v>311</v>
      </c>
      <c r="C812" s="21">
        <v>44704</v>
      </c>
      <c r="D812" s="22">
        <v>0</v>
      </c>
      <c r="E812" s="1" t="s">
        <v>1665</v>
      </c>
      <c r="F812" s="15">
        <v>16.5</v>
      </c>
      <c r="G812" s="2">
        <v>0.92</v>
      </c>
      <c r="H812" s="3">
        <v>4.34</v>
      </c>
      <c r="I812" s="2">
        <v>0.57999999999999996</v>
      </c>
      <c r="J812" s="4">
        <f t="shared" si="14"/>
        <v>0.34000000000000008</v>
      </c>
      <c r="K812" s="1">
        <v>1</v>
      </c>
      <c r="L812" s="4">
        <f t="shared" si="13"/>
        <v>0.34000000000000008</v>
      </c>
      <c r="M812" s="1">
        <v>1</v>
      </c>
      <c r="N812" s="4">
        <v>0.34</v>
      </c>
      <c r="O812" s="1" t="s">
        <v>1746</v>
      </c>
    </row>
    <row r="813" spans="1:15" x14ac:dyDescent="0.25">
      <c r="A813" s="1">
        <v>812</v>
      </c>
      <c r="B813" s="1" t="s">
        <v>308</v>
      </c>
      <c r="C813" s="21">
        <v>44705</v>
      </c>
      <c r="D813" s="22">
        <v>0</v>
      </c>
      <c r="E813" s="1" t="s">
        <v>213</v>
      </c>
      <c r="F813" s="15">
        <v>24</v>
      </c>
      <c r="G813" s="2">
        <v>2.58</v>
      </c>
      <c r="H813" s="3">
        <v>3.18</v>
      </c>
      <c r="I813" s="2">
        <v>1.79</v>
      </c>
      <c r="J813" s="4">
        <f t="shared" si="14"/>
        <v>0.79</v>
      </c>
      <c r="K813" s="1">
        <v>1</v>
      </c>
      <c r="L813" s="4">
        <f t="shared" si="13"/>
        <v>0.79</v>
      </c>
      <c r="M813" s="1">
        <v>1</v>
      </c>
      <c r="N813" s="4">
        <v>0.79</v>
      </c>
      <c r="O813" s="1" t="s">
        <v>1746</v>
      </c>
    </row>
    <row r="814" spans="1:15" x14ac:dyDescent="0.25">
      <c r="A814" s="1">
        <v>813</v>
      </c>
      <c r="B814" s="1" t="s">
        <v>311</v>
      </c>
      <c r="C814" s="21">
        <v>44705</v>
      </c>
      <c r="D814" s="22">
        <v>0</v>
      </c>
      <c r="E814" s="1" t="s">
        <v>213</v>
      </c>
      <c r="F814" s="15">
        <v>24</v>
      </c>
      <c r="G814" s="2">
        <v>1.91</v>
      </c>
      <c r="H814" s="3">
        <v>10.4</v>
      </c>
      <c r="I814" s="2">
        <v>0.83</v>
      </c>
      <c r="J814" s="4">
        <f t="shared" si="14"/>
        <v>1.08</v>
      </c>
      <c r="K814" s="1">
        <v>1</v>
      </c>
      <c r="L814" s="4">
        <f t="shared" si="13"/>
        <v>1.08</v>
      </c>
      <c r="M814" s="1">
        <v>1</v>
      </c>
      <c r="N814" s="4">
        <v>1.08</v>
      </c>
      <c r="O814" s="1" t="s">
        <v>1746</v>
      </c>
    </row>
    <row r="815" spans="1:15" x14ac:dyDescent="0.25">
      <c r="A815" s="1">
        <v>814</v>
      </c>
      <c r="B815" s="1" t="s">
        <v>308</v>
      </c>
      <c r="C815" s="21">
        <v>44706</v>
      </c>
      <c r="D815" s="22">
        <v>0</v>
      </c>
      <c r="E815" s="1" t="s">
        <v>213</v>
      </c>
      <c r="F815" s="15">
        <v>24</v>
      </c>
      <c r="G815" s="2">
        <v>2.57</v>
      </c>
      <c r="H815" s="3">
        <v>3.63</v>
      </c>
      <c r="I815" s="2">
        <v>1.79</v>
      </c>
      <c r="J815" s="4">
        <f t="shared" si="14"/>
        <v>0.7799999999999998</v>
      </c>
      <c r="K815" s="1">
        <v>1</v>
      </c>
      <c r="L815" s="4">
        <f t="shared" si="13"/>
        <v>0.7799999999999998</v>
      </c>
      <c r="M815" s="1">
        <v>1</v>
      </c>
      <c r="N815" s="4">
        <v>0.78</v>
      </c>
      <c r="O815" s="1" t="s">
        <v>1746</v>
      </c>
    </row>
    <row r="816" spans="1:15" x14ac:dyDescent="0.25">
      <c r="A816" s="1">
        <v>815</v>
      </c>
      <c r="B816" s="1" t="s">
        <v>311</v>
      </c>
      <c r="C816" s="21">
        <v>44706</v>
      </c>
      <c r="D816" s="22">
        <v>0</v>
      </c>
      <c r="E816" s="1" t="s">
        <v>221</v>
      </c>
      <c r="F816" s="15">
        <v>5</v>
      </c>
      <c r="G816" s="2">
        <v>1.55</v>
      </c>
      <c r="H816" s="3">
        <v>9.17</v>
      </c>
      <c r="I816" s="2">
        <v>0.17</v>
      </c>
      <c r="J816" s="4">
        <f t="shared" si="14"/>
        <v>1.3800000000000001</v>
      </c>
      <c r="K816" s="1">
        <v>2</v>
      </c>
      <c r="L816" s="4">
        <f t="shared" si="13"/>
        <v>2.7600000000000002</v>
      </c>
      <c r="M816" s="1">
        <f>C824-C816</f>
        <v>4</v>
      </c>
      <c r="N816" s="4">
        <v>3.532</v>
      </c>
      <c r="O816" s="1" t="s">
        <v>1746</v>
      </c>
    </row>
    <row r="817" spans="1:15" x14ac:dyDescent="0.25">
      <c r="A817" s="1">
        <v>816</v>
      </c>
      <c r="B817" s="1" t="s">
        <v>336</v>
      </c>
      <c r="C817" s="21">
        <v>44706</v>
      </c>
      <c r="D817" s="22">
        <v>0</v>
      </c>
      <c r="E817" s="1" t="s">
        <v>222</v>
      </c>
      <c r="F817" s="15">
        <v>19</v>
      </c>
      <c r="G817" s="2">
        <v>1.87</v>
      </c>
      <c r="H817" s="3">
        <v>11.12</v>
      </c>
      <c r="I817" s="2">
        <v>0.66</v>
      </c>
      <c r="J817" s="4">
        <f t="shared" si="14"/>
        <v>1.21</v>
      </c>
      <c r="K817" s="1">
        <v>1</v>
      </c>
      <c r="L817" s="4">
        <f t="shared" si="13"/>
        <v>1.21</v>
      </c>
      <c r="M817" s="1">
        <v>1</v>
      </c>
      <c r="N817" s="4">
        <v>1.21</v>
      </c>
      <c r="O817" s="1" t="s">
        <v>1746</v>
      </c>
    </row>
    <row r="818" spans="1:15" x14ac:dyDescent="0.25">
      <c r="A818" s="1">
        <v>817</v>
      </c>
      <c r="B818" s="1" t="s">
        <v>308</v>
      </c>
      <c r="C818" s="21">
        <v>44707</v>
      </c>
      <c r="D818" s="22">
        <v>0</v>
      </c>
      <c r="E818" s="1" t="s">
        <v>2802</v>
      </c>
      <c r="F818" s="15">
        <v>6.5</v>
      </c>
      <c r="G818" s="2">
        <v>0.88</v>
      </c>
      <c r="H818" s="3">
        <v>1.1499999999999999</v>
      </c>
      <c r="I818" s="2">
        <v>0.44</v>
      </c>
      <c r="J818" s="4">
        <f t="shared" si="14"/>
        <v>0.44</v>
      </c>
      <c r="K818" s="1">
        <v>1</v>
      </c>
      <c r="L818" s="4">
        <f t="shared" si="13"/>
        <v>0.44</v>
      </c>
      <c r="M818" s="1">
        <f>C821-C818</f>
        <v>2</v>
      </c>
      <c r="N818" s="4">
        <v>0.65329999999999999</v>
      </c>
      <c r="O818" s="1" t="s">
        <v>1746</v>
      </c>
    </row>
    <row r="819" spans="1:15" x14ac:dyDescent="0.25">
      <c r="A819" s="1">
        <v>818</v>
      </c>
      <c r="B819" s="1" t="s">
        <v>336</v>
      </c>
      <c r="C819" s="21">
        <v>44707</v>
      </c>
      <c r="D819" s="22">
        <v>0</v>
      </c>
      <c r="E819" s="1" t="s">
        <v>2802</v>
      </c>
      <c r="F819" s="15">
        <v>6.5</v>
      </c>
      <c r="G819" s="2">
        <v>2.5499999999999998</v>
      </c>
      <c r="H819" s="3">
        <v>12.19</v>
      </c>
      <c r="I819" s="2">
        <v>0.2</v>
      </c>
      <c r="J819" s="4">
        <f t="shared" si="14"/>
        <v>2.3499999999999996</v>
      </c>
      <c r="K819" s="1">
        <v>3</v>
      </c>
      <c r="L819" s="4">
        <f t="shared" ref="L819:L882" si="15">(G819-I819-D819)*K819</f>
        <v>7.0499999999999989</v>
      </c>
      <c r="M819" s="1">
        <v>5</v>
      </c>
      <c r="N819" s="4">
        <v>7.8874000000000004</v>
      </c>
      <c r="O819" s="1" t="s">
        <v>1746</v>
      </c>
    </row>
    <row r="820" spans="1:15" x14ac:dyDescent="0.25">
      <c r="A820" s="1">
        <v>819</v>
      </c>
      <c r="B820" s="1" t="s">
        <v>308</v>
      </c>
      <c r="C820" s="21">
        <v>44709</v>
      </c>
      <c r="D820" s="22">
        <v>0</v>
      </c>
      <c r="E820" s="1" t="s">
        <v>294</v>
      </c>
      <c r="F820" s="15">
        <v>17</v>
      </c>
      <c r="G820" s="2">
        <v>2.09</v>
      </c>
      <c r="H820" s="3">
        <v>4.33</v>
      </c>
      <c r="I820" s="2">
        <v>1.32</v>
      </c>
      <c r="J820" s="4">
        <f t="shared" si="14"/>
        <v>0.7699999999999998</v>
      </c>
      <c r="K820" s="1">
        <v>1</v>
      </c>
      <c r="L820" s="4">
        <f t="shared" si="15"/>
        <v>0.7699999999999998</v>
      </c>
      <c r="M820" s="1">
        <v>1</v>
      </c>
      <c r="N820" s="4">
        <v>0.77</v>
      </c>
      <c r="O820" s="1" t="s">
        <v>1746</v>
      </c>
    </row>
    <row r="821" spans="1:15" x14ac:dyDescent="0.25">
      <c r="A821" s="1">
        <v>820</v>
      </c>
      <c r="B821" s="1" t="s">
        <v>320</v>
      </c>
      <c r="C821" s="21">
        <v>44709</v>
      </c>
      <c r="D821" s="22">
        <v>0</v>
      </c>
      <c r="E821" s="1" t="s">
        <v>2835</v>
      </c>
      <c r="F821" s="15">
        <v>12</v>
      </c>
      <c r="G821" s="2">
        <v>1.1399999999999999</v>
      </c>
      <c r="H821" s="3">
        <v>4.74</v>
      </c>
      <c r="I821" s="2">
        <v>0.41</v>
      </c>
      <c r="J821" s="4">
        <f t="shared" si="14"/>
        <v>0.73</v>
      </c>
      <c r="K821" s="1">
        <v>1</v>
      </c>
      <c r="L821" s="4">
        <f t="shared" si="15"/>
        <v>0.73</v>
      </c>
      <c r="M821" s="1">
        <v>1</v>
      </c>
      <c r="N821" s="4">
        <v>0.73</v>
      </c>
      <c r="O821" s="1" t="s">
        <v>1746</v>
      </c>
    </row>
    <row r="822" spans="1:15" x14ac:dyDescent="0.25">
      <c r="A822" s="1">
        <v>821</v>
      </c>
      <c r="B822" s="1" t="s">
        <v>308</v>
      </c>
      <c r="C822" s="21">
        <v>44710</v>
      </c>
      <c r="D822" s="22">
        <v>0</v>
      </c>
      <c r="E822" s="1" t="s">
        <v>213</v>
      </c>
      <c r="F822" s="15">
        <v>24</v>
      </c>
      <c r="G822" s="2">
        <v>2.52</v>
      </c>
      <c r="H822" s="3">
        <v>2.96</v>
      </c>
      <c r="I822" s="2">
        <v>1.79</v>
      </c>
      <c r="J822" s="4">
        <f t="shared" si="14"/>
        <v>0.73</v>
      </c>
      <c r="K822" s="1">
        <v>1</v>
      </c>
      <c r="L822" s="4">
        <f t="shared" si="15"/>
        <v>0.73</v>
      </c>
      <c r="M822" s="1">
        <v>1</v>
      </c>
      <c r="N822" s="4">
        <v>0.73</v>
      </c>
      <c r="O822" s="1" t="s">
        <v>1746</v>
      </c>
    </row>
    <row r="823" spans="1:15" x14ac:dyDescent="0.25">
      <c r="A823" s="1">
        <v>822</v>
      </c>
      <c r="B823" s="1" t="s">
        <v>320</v>
      </c>
      <c r="C823" s="21">
        <v>44710</v>
      </c>
      <c r="D823" s="22">
        <v>0</v>
      </c>
      <c r="E823" s="1" t="s">
        <v>278</v>
      </c>
      <c r="F823" s="15">
        <v>1</v>
      </c>
      <c r="G823" s="2">
        <v>1.88</v>
      </c>
      <c r="H823" s="3">
        <v>8.83</v>
      </c>
      <c r="I823" s="2">
        <v>0.03</v>
      </c>
      <c r="J823" s="4">
        <f t="shared" si="14"/>
        <v>1.8499999999999999</v>
      </c>
      <c r="K823" s="1">
        <v>1</v>
      </c>
      <c r="L823" s="4">
        <f t="shared" si="15"/>
        <v>1.8499999999999999</v>
      </c>
      <c r="M823" s="1">
        <v>1</v>
      </c>
      <c r="N823" s="4">
        <v>1.85</v>
      </c>
      <c r="O823" s="1" t="s">
        <v>1746</v>
      </c>
    </row>
    <row r="824" spans="1:15" x14ac:dyDescent="0.25">
      <c r="A824" s="1">
        <v>823</v>
      </c>
      <c r="B824" s="1" t="s">
        <v>311</v>
      </c>
      <c r="C824" s="21">
        <v>44710</v>
      </c>
      <c r="D824" s="22">
        <v>0</v>
      </c>
      <c r="E824" s="1" t="s">
        <v>489</v>
      </c>
      <c r="F824" s="15">
        <v>23</v>
      </c>
      <c r="G824" s="2">
        <v>1.87</v>
      </c>
      <c r="H824" s="3">
        <v>11.65</v>
      </c>
      <c r="I824" s="2">
        <v>0.8</v>
      </c>
      <c r="J824" s="4">
        <f t="shared" si="14"/>
        <v>1.07</v>
      </c>
      <c r="K824" s="1">
        <v>1</v>
      </c>
      <c r="L824" s="4">
        <f t="shared" si="15"/>
        <v>1.07</v>
      </c>
      <c r="M824" s="1">
        <v>1</v>
      </c>
      <c r="N824" s="4">
        <v>1.07</v>
      </c>
      <c r="O824" s="1" t="s">
        <v>1746</v>
      </c>
    </row>
    <row r="825" spans="1:15" x14ac:dyDescent="0.25">
      <c r="A825" s="1">
        <v>824</v>
      </c>
      <c r="B825" s="1" t="s">
        <v>308</v>
      </c>
      <c r="C825" s="21">
        <v>44711</v>
      </c>
      <c r="D825" s="22">
        <v>0</v>
      </c>
      <c r="E825" s="1" t="s">
        <v>218</v>
      </c>
      <c r="F825" s="15">
        <v>24</v>
      </c>
      <c r="G825" s="2">
        <v>2.84</v>
      </c>
      <c r="H825" s="3">
        <v>3.89</v>
      </c>
      <c r="I825" s="2">
        <v>1.79</v>
      </c>
      <c r="J825" s="4">
        <f t="shared" si="14"/>
        <v>1.0499999999999998</v>
      </c>
      <c r="K825" s="1">
        <v>1</v>
      </c>
      <c r="L825" s="4">
        <f t="shared" si="15"/>
        <v>1.0499999999999998</v>
      </c>
      <c r="M825" s="1">
        <v>1</v>
      </c>
      <c r="N825" s="4">
        <v>1.05</v>
      </c>
      <c r="O825" s="1" t="s">
        <v>1746</v>
      </c>
    </row>
    <row r="826" spans="1:15" x14ac:dyDescent="0.25">
      <c r="A826" s="1">
        <v>825</v>
      </c>
      <c r="B826" s="1" t="s">
        <v>311</v>
      </c>
      <c r="C826" s="21">
        <v>44711</v>
      </c>
      <c r="D826" s="22">
        <v>0</v>
      </c>
      <c r="E826" s="1" t="s">
        <v>218</v>
      </c>
      <c r="F826" s="15">
        <v>24</v>
      </c>
      <c r="G826" s="2">
        <v>2.33</v>
      </c>
      <c r="H826" s="3">
        <v>16.59</v>
      </c>
      <c r="I826" s="2">
        <v>0.82</v>
      </c>
      <c r="J826" s="4">
        <f t="shared" si="14"/>
        <v>1.5100000000000002</v>
      </c>
      <c r="K826" s="1">
        <v>1</v>
      </c>
      <c r="L826" s="4">
        <f t="shared" si="15"/>
        <v>1.5100000000000002</v>
      </c>
      <c r="M826" s="1">
        <v>1</v>
      </c>
      <c r="N826" s="4">
        <v>1.51</v>
      </c>
      <c r="O826" s="1" t="s">
        <v>1746</v>
      </c>
    </row>
    <row r="827" spans="1:15" x14ac:dyDescent="0.25">
      <c r="A827" s="1">
        <v>826</v>
      </c>
      <c r="B827" s="1" t="s">
        <v>308</v>
      </c>
      <c r="C827" s="21">
        <v>44712</v>
      </c>
      <c r="D827" s="22">
        <v>0</v>
      </c>
      <c r="E827" s="1" t="s">
        <v>218</v>
      </c>
      <c r="F827" s="15">
        <v>24</v>
      </c>
      <c r="G827" s="2">
        <v>2.65</v>
      </c>
      <c r="H827" s="3">
        <v>3.56</v>
      </c>
      <c r="I827" s="2">
        <v>1.78</v>
      </c>
      <c r="J827" s="4">
        <f t="shared" si="14"/>
        <v>0.86999999999999988</v>
      </c>
      <c r="K827" s="1">
        <v>1</v>
      </c>
      <c r="L827" s="4">
        <f t="shared" si="15"/>
        <v>0.86999999999999988</v>
      </c>
      <c r="M827" s="1">
        <v>1</v>
      </c>
      <c r="N827" s="4">
        <v>0.87</v>
      </c>
      <c r="O827" s="1" t="s">
        <v>1746</v>
      </c>
    </row>
    <row r="828" spans="1:15" x14ac:dyDescent="0.25">
      <c r="A828" s="1">
        <v>827</v>
      </c>
      <c r="B828" s="1" t="s">
        <v>311</v>
      </c>
      <c r="C828" s="21">
        <v>44712</v>
      </c>
      <c r="D828" s="22">
        <v>0</v>
      </c>
      <c r="E828" s="1" t="s">
        <v>292</v>
      </c>
      <c r="F828" s="15">
        <v>7</v>
      </c>
      <c r="G828" s="2">
        <v>2.3199999999999998</v>
      </c>
      <c r="H828" s="3">
        <v>17</v>
      </c>
      <c r="I828" s="2">
        <v>0.24</v>
      </c>
      <c r="J828" s="4">
        <f t="shared" si="14"/>
        <v>2.08</v>
      </c>
      <c r="K828" s="1">
        <v>1</v>
      </c>
      <c r="L828" s="4">
        <f t="shared" si="15"/>
        <v>2.08</v>
      </c>
      <c r="M828" s="1">
        <v>1</v>
      </c>
      <c r="N828" s="4">
        <v>2.08</v>
      </c>
      <c r="O828" s="1" t="s">
        <v>1746</v>
      </c>
    </row>
    <row r="829" spans="1:15" x14ac:dyDescent="0.25">
      <c r="A829" s="1">
        <v>828</v>
      </c>
      <c r="B829" s="1" t="s">
        <v>336</v>
      </c>
      <c r="C829" s="21">
        <v>44712</v>
      </c>
      <c r="D829" s="22">
        <v>0</v>
      </c>
      <c r="E829" s="1" t="s">
        <v>294</v>
      </c>
      <c r="F829" s="15">
        <v>17</v>
      </c>
      <c r="G829" s="2">
        <v>1.31</v>
      </c>
      <c r="H829" s="3">
        <v>9.7200000000000006</v>
      </c>
      <c r="I829" s="2">
        <v>0.59</v>
      </c>
      <c r="J829" s="4">
        <f t="shared" si="14"/>
        <v>0.72000000000000008</v>
      </c>
      <c r="K829" s="1">
        <v>1</v>
      </c>
      <c r="L829" s="4">
        <f t="shared" si="15"/>
        <v>0.72000000000000008</v>
      </c>
      <c r="M829" s="1">
        <v>1</v>
      </c>
      <c r="N829" s="4">
        <v>0.72</v>
      </c>
      <c r="O829" s="1" t="s">
        <v>1746</v>
      </c>
    </row>
    <row r="830" spans="1:15" x14ac:dyDescent="0.25">
      <c r="A830" s="1">
        <v>829</v>
      </c>
      <c r="B830" s="1" t="s">
        <v>308</v>
      </c>
      <c r="C830" s="21">
        <v>44713</v>
      </c>
      <c r="D830" s="22">
        <v>0</v>
      </c>
      <c r="E830" s="1" t="s">
        <v>1503</v>
      </c>
      <c r="F830" s="15">
        <v>2.5</v>
      </c>
      <c r="G830" s="2">
        <v>0.42</v>
      </c>
      <c r="H830" s="3">
        <v>0.51</v>
      </c>
      <c r="I830" s="2">
        <v>0.15</v>
      </c>
      <c r="J830" s="4">
        <f t="shared" si="14"/>
        <v>0.27</v>
      </c>
      <c r="K830" s="1">
        <v>1</v>
      </c>
      <c r="L830" s="4">
        <f t="shared" si="15"/>
        <v>0.27</v>
      </c>
      <c r="M830" s="1">
        <v>1</v>
      </c>
      <c r="N830" s="4">
        <v>0.27</v>
      </c>
      <c r="O830" s="1" t="s">
        <v>1746</v>
      </c>
    </row>
    <row r="831" spans="1:15" x14ac:dyDescent="0.25">
      <c r="A831" s="1">
        <v>830</v>
      </c>
      <c r="B831" s="1" t="s">
        <v>336</v>
      </c>
      <c r="C831" s="21">
        <v>44713</v>
      </c>
      <c r="D831" s="22">
        <v>0</v>
      </c>
      <c r="E831" s="1" t="s">
        <v>1503</v>
      </c>
      <c r="F831" s="15">
        <v>2.5</v>
      </c>
      <c r="G831" s="2">
        <v>2.63</v>
      </c>
      <c r="H831" s="3">
        <v>15.08</v>
      </c>
      <c r="I831" s="2">
        <v>7.0000000000000007E-2</v>
      </c>
      <c r="J831" s="4">
        <f t="shared" ref="J831:J894" si="16">G831-I831-D831</f>
        <v>2.56</v>
      </c>
      <c r="K831" s="1">
        <v>2</v>
      </c>
      <c r="L831" s="4">
        <f t="shared" si="15"/>
        <v>5.12</v>
      </c>
      <c r="M831" s="1">
        <f>C839-C831</f>
        <v>2</v>
      </c>
      <c r="N831" s="4">
        <v>5.0513000000000003</v>
      </c>
      <c r="O831" s="1" t="s">
        <v>1746</v>
      </c>
    </row>
    <row r="832" spans="1:15" x14ac:dyDescent="0.25">
      <c r="A832" s="1">
        <v>831</v>
      </c>
      <c r="B832" s="1" t="s">
        <v>320</v>
      </c>
      <c r="C832" s="21">
        <v>44713</v>
      </c>
      <c r="D832" s="22">
        <v>0</v>
      </c>
      <c r="E832" s="1" t="s">
        <v>1530</v>
      </c>
      <c r="F832" s="15">
        <v>9</v>
      </c>
      <c r="G832" s="2">
        <v>0.57999999999999996</v>
      </c>
      <c r="H832" s="3">
        <v>2.52</v>
      </c>
      <c r="I832" s="2">
        <v>0.34</v>
      </c>
      <c r="J832" s="4">
        <f t="shared" si="16"/>
        <v>0.23999999999999994</v>
      </c>
      <c r="K832" s="1">
        <v>1</v>
      </c>
      <c r="L832" s="4">
        <f t="shared" si="15"/>
        <v>0.23999999999999994</v>
      </c>
      <c r="M832" s="1">
        <v>1</v>
      </c>
      <c r="N832" s="4">
        <v>0.24</v>
      </c>
      <c r="O832" s="1" t="s">
        <v>1746</v>
      </c>
    </row>
    <row r="833" spans="1:15" x14ac:dyDescent="0.25">
      <c r="A833" s="1">
        <v>832</v>
      </c>
      <c r="B833" s="1" t="s">
        <v>1470</v>
      </c>
      <c r="C833" s="21">
        <v>44713</v>
      </c>
      <c r="D833" s="22">
        <v>0</v>
      </c>
      <c r="E833" s="1" t="s">
        <v>1530</v>
      </c>
      <c r="F833" s="15">
        <v>9</v>
      </c>
      <c r="G833" s="2">
        <v>0.88</v>
      </c>
      <c r="H833" s="3">
        <v>1.46</v>
      </c>
      <c r="I833" s="2">
        <v>0.56999999999999995</v>
      </c>
      <c r="J833" s="4">
        <f t="shared" si="16"/>
        <v>0.31000000000000005</v>
      </c>
      <c r="K833" s="1">
        <v>1</v>
      </c>
      <c r="L833" s="4">
        <f t="shared" si="15"/>
        <v>0.31000000000000005</v>
      </c>
      <c r="M833" s="1">
        <v>1</v>
      </c>
      <c r="N833" s="4">
        <v>0.31</v>
      </c>
      <c r="O833" s="1" t="s">
        <v>1746</v>
      </c>
    </row>
    <row r="834" spans="1:15" x14ac:dyDescent="0.25">
      <c r="A834" s="1">
        <v>833</v>
      </c>
      <c r="B834" s="1" t="s">
        <v>308</v>
      </c>
      <c r="C834" s="21">
        <v>44714</v>
      </c>
      <c r="D834" s="22">
        <v>0</v>
      </c>
      <c r="E834" s="1" t="s">
        <v>2437</v>
      </c>
      <c r="F834" s="15">
        <v>15</v>
      </c>
      <c r="G834" s="2">
        <v>1.65</v>
      </c>
      <c r="H834" s="3">
        <v>3.15</v>
      </c>
      <c r="I834" s="2">
        <v>1.1299999999999999</v>
      </c>
      <c r="J834" s="4">
        <f t="shared" si="16"/>
        <v>0.52</v>
      </c>
      <c r="K834" s="1">
        <v>1</v>
      </c>
      <c r="L834" s="4">
        <f t="shared" si="15"/>
        <v>0.52</v>
      </c>
      <c r="M834" s="1">
        <v>1</v>
      </c>
      <c r="N834" s="4">
        <v>0.52</v>
      </c>
      <c r="O834" s="1" t="s">
        <v>1746</v>
      </c>
    </row>
    <row r="835" spans="1:15" x14ac:dyDescent="0.25">
      <c r="A835" s="1">
        <v>834</v>
      </c>
      <c r="B835" s="1" t="s">
        <v>320</v>
      </c>
      <c r="C835" s="21">
        <v>44714</v>
      </c>
      <c r="D835" s="22">
        <v>0</v>
      </c>
      <c r="E835" s="1" t="s">
        <v>218</v>
      </c>
      <c r="F835" s="15">
        <v>24</v>
      </c>
      <c r="G835" s="2">
        <v>2.64</v>
      </c>
      <c r="H835" s="3">
        <v>10.83</v>
      </c>
      <c r="I835" s="2">
        <v>0.95</v>
      </c>
      <c r="J835" s="4">
        <f t="shared" si="16"/>
        <v>1.6900000000000002</v>
      </c>
      <c r="K835" s="1">
        <v>1</v>
      </c>
      <c r="L835" s="4">
        <f t="shared" si="15"/>
        <v>1.6900000000000002</v>
      </c>
      <c r="M835" s="1">
        <v>1</v>
      </c>
      <c r="N835" s="4">
        <v>1.69</v>
      </c>
      <c r="O835" s="1" t="s">
        <v>1746</v>
      </c>
    </row>
    <row r="836" spans="1:15" x14ac:dyDescent="0.25">
      <c r="A836" s="1">
        <v>835</v>
      </c>
      <c r="B836" s="1" t="s">
        <v>1470</v>
      </c>
      <c r="C836" s="21">
        <v>44714</v>
      </c>
      <c r="D836" s="22">
        <v>0</v>
      </c>
      <c r="E836" s="1" t="s">
        <v>2422</v>
      </c>
      <c r="F836" s="15">
        <v>9</v>
      </c>
      <c r="G836" s="2">
        <v>1.81</v>
      </c>
      <c r="H836" s="3">
        <v>2.25</v>
      </c>
      <c r="I836" s="2">
        <v>0.65</v>
      </c>
      <c r="J836" s="4">
        <f t="shared" si="16"/>
        <v>1.1600000000000001</v>
      </c>
      <c r="K836" s="1">
        <v>5</v>
      </c>
      <c r="L836" s="4">
        <f t="shared" si="15"/>
        <v>5.8000000000000007</v>
      </c>
      <c r="M836" s="1">
        <v>28</v>
      </c>
      <c r="N836" s="4">
        <v>18.334800000000001</v>
      </c>
      <c r="O836" s="1" t="s">
        <v>1746</v>
      </c>
    </row>
    <row r="837" spans="1:15" x14ac:dyDescent="0.25">
      <c r="A837" s="1">
        <v>836</v>
      </c>
      <c r="B837" s="1" t="s">
        <v>308</v>
      </c>
      <c r="C837" s="10">
        <v>44715</v>
      </c>
      <c r="D837" s="22">
        <v>0</v>
      </c>
      <c r="E837" s="1" t="s">
        <v>218</v>
      </c>
      <c r="F837" s="15">
        <v>24</v>
      </c>
      <c r="G837" s="2">
        <v>2.6</v>
      </c>
      <c r="H837" s="3">
        <v>3.45</v>
      </c>
      <c r="I837" s="2">
        <v>1.77</v>
      </c>
      <c r="J837" s="4">
        <f t="shared" si="16"/>
        <v>0.83000000000000007</v>
      </c>
      <c r="K837" s="1">
        <v>1</v>
      </c>
      <c r="L837" s="4">
        <f t="shared" si="15"/>
        <v>0.83000000000000007</v>
      </c>
      <c r="M837" s="1">
        <v>1</v>
      </c>
      <c r="N837" s="4">
        <v>0.83</v>
      </c>
      <c r="O837" s="1" t="s">
        <v>1746</v>
      </c>
    </row>
    <row r="838" spans="1:15" x14ac:dyDescent="0.25">
      <c r="A838" s="1">
        <v>837</v>
      </c>
      <c r="B838" s="1" t="s">
        <v>320</v>
      </c>
      <c r="C838" s="10">
        <v>44715</v>
      </c>
      <c r="D838" s="22">
        <v>0</v>
      </c>
      <c r="E838" s="1" t="s">
        <v>2806</v>
      </c>
      <c r="F838" s="15">
        <v>15</v>
      </c>
      <c r="G838" s="2">
        <v>2.14</v>
      </c>
      <c r="H838" s="3">
        <v>9.2899999999999991</v>
      </c>
      <c r="I838" s="2">
        <v>0.53</v>
      </c>
      <c r="J838" s="4">
        <f t="shared" si="16"/>
        <v>1.61</v>
      </c>
      <c r="K838" s="1">
        <v>2</v>
      </c>
      <c r="L838" s="4">
        <f t="shared" si="15"/>
        <v>3.22</v>
      </c>
      <c r="M838" s="1">
        <f>C845-C838</f>
        <v>2</v>
      </c>
      <c r="N838" s="4">
        <v>3.4809999999999999</v>
      </c>
      <c r="O838" s="1" t="s">
        <v>1746</v>
      </c>
    </row>
    <row r="839" spans="1:15" x14ac:dyDescent="0.25">
      <c r="A839" s="1">
        <v>838</v>
      </c>
      <c r="B839" s="1" t="s">
        <v>336</v>
      </c>
      <c r="C839" s="10">
        <v>44715</v>
      </c>
      <c r="D839" s="22">
        <v>0</v>
      </c>
      <c r="E839" s="1" t="s">
        <v>1530</v>
      </c>
      <c r="F839" s="15">
        <v>9</v>
      </c>
      <c r="G839" s="2">
        <v>0.63</v>
      </c>
      <c r="H839" s="3">
        <v>2.63</v>
      </c>
      <c r="I839" s="2">
        <v>0.31</v>
      </c>
      <c r="J839" s="4">
        <f t="shared" si="16"/>
        <v>0.32</v>
      </c>
      <c r="K839" s="1">
        <v>1</v>
      </c>
      <c r="L839" s="4">
        <f t="shared" si="15"/>
        <v>0.32</v>
      </c>
      <c r="M839" s="1">
        <v>1</v>
      </c>
      <c r="N839" s="4">
        <v>0.32</v>
      </c>
      <c r="O839" s="1" t="s">
        <v>1746</v>
      </c>
    </row>
    <row r="840" spans="1:15" x14ac:dyDescent="0.25">
      <c r="A840" s="1">
        <v>839</v>
      </c>
      <c r="B840" s="1" t="s">
        <v>308</v>
      </c>
      <c r="C840" s="10">
        <v>44716</v>
      </c>
      <c r="D840" s="22">
        <v>0</v>
      </c>
      <c r="E840" s="1" t="s">
        <v>218</v>
      </c>
      <c r="F840" s="15">
        <v>24</v>
      </c>
      <c r="G840" s="2">
        <v>2.67</v>
      </c>
      <c r="H840" s="3">
        <v>3.46</v>
      </c>
      <c r="I840" s="2">
        <v>1.83</v>
      </c>
      <c r="J840" s="4">
        <f t="shared" si="16"/>
        <v>0.83999999999999986</v>
      </c>
      <c r="K840" s="1">
        <v>1</v>
      </c>
      <c r="L840" s="4">
        <f t="shared" si="15"/>
        <v>0.83999999999999986</v>
      </c>
      <c r="M840" s="1">
        <v>1</v>
      </c>
      <c r="N840" s="4">
        <v>0.84</v>
      </c>
      <c r="O840" s="1" t="s">
        <v>1746</v>
      </c>
    </row>
    <row r="841" spans="1:15" x14ac:dyDescent="0.25">
      <c r="A841" s="1">
        <v>840</v>
      </c>
      <c r="B841" s="1" t="s">
        <v>336</v>
      </c>
      <c r="C841" s="10">
        <v>44716</v>
      </c>
      <c r="D841" s="22">
        <v>0</v>
      </c>
      <c r="E841" s="1" t="s">
        <v>218</v>
      </c>
      <c r="F841" s="15">
        <v>24</v>
      </c>
      <c r="G841" s="2">
        <v>2.92</v>
      </c>
      <c r="H841" s="3">
        <v>14.71</v>
      </c>
      <c r="I841" s="2">
        <v>0.84</v>
      </c>
      <c r="J841" s="4">
        <f t="shared" si="16"/>
        <v>2.08</v>
      </c>
      <c r="K841" s="1">
        <v>1</v>
      </c>
      <c r="L841" s="4">
        <f t="shared" si="15"/>
        <v>2.08</v>
      </c>
      <c r="M841" s="1">
        <v>1</v>
      </c>
      <c r="N841" s="4">
        <v>2.08</v>
      </c>
      <c r="O841" s="1" t="s">
        <v>1746</v>
      </c>
    </row>
    <row r="842" spans="1:15" ht="33" x14ac:dyDescent="0.25">
      <c r="A842" s="1">
        <v>841</v>
      </c>
      <c r="B842" s="1" t="s">
        <v>308</v>
      </c>
      <c r="C842" s="10">
        <v>44717</v>
      </c>
      <c r="D842" s="22">
        <v>0</v>
      </c>
      <c r="E842" s="11" t="s">
        <v>2836</v>
      </c>
      <c r="F842" s="15">
        <v>19.5</v>
      </c>
      <c r="G842" s="2">
        <v>2.27</v>
      </c>
      <c r="H842" s="3">
        <v>3.45</v>
      </c>
      <c r="I842" s="2">
        <v>1.42</v>
      </c>
      <c r="J842" s="4">
        <f t="shared" si="16"/>
        <v>0.85000000000000009</v>
      </c>
      <c r="K842" s="1">
        <v>1</v>
      </c>
      <c r="L842" s="4">
        <f t="shared" si="15"/>
        <v>0.85000000000000009</v>
      </c>
      <c r="M842" s="1">
        <v>1</v>
      </c>
      <c r="N842" s="4">
        <v>0.85</v>
      </c>
      <c r="O842" s="1" t="s">
        <v>1746</v>
      </c>
    </row>
    <row r="843" spans="1:15" x14ac:dyDescent="0.25">
      <c r="A843" s="1">
        <v>842</v>
      </c>
      <c r="B843" s="1" t="s">
        <v>336</v>
      </c>
      <c r="C843" s="10">
        <v>44717</v>
      </c>
      <c r="D843" s="22">
        <v>0</v>
      </c>
      <c r="E843" s="1" t="s">
        <v>2802</v>
      </c>
      <c r="F843" s="15">
        <v>6.5</v>
      </c>
      <c r="G843" s="2">
        <v>2.5499999999999998</v>
      </c>
      <c r="H843" s="3">
        <v>11.31</v>
      </c>
      <c r="I843" s="2">
        <v>0.2</v>
      </c>
      <c r="J843" s="4">
        <f t="shared" si="16"/>
        <v>2.3499999999999996</v>
      </c>
      <c r="K843" s="1">
        <v>5</v>
      </c>
      <c r="L843" s="4">
        <f t="shared" si="15"/>
        <v>11.749999999999998</v>
      </c>
      <c r="M843" s="1">
        <f>C870-C843</f>
        <v>10</v>
      </c>
      <c r="N843" s="4">
        <v>27.781199999999998</v>
      </c>
      <c r="O843" s="1" t="s">
        <v>1746</v>
      </c>
    </row>
    <row r="844" spans="1:15" x14ac:dyDescent="0.25">
      <c r="A844" s="1">
        <v>843</v>
      </c>
      <c r="B844" s="1" t="s">
        <v>313</v>
      </c>
      <c r="C844" s="10">
        <v>44717</v>
      </c>
      <c r="D844" s="22">
        <v>0</v>
      </c>
      <c r="E844" s="1" t="s">
        <v>324</v>
      </c>
      <c r="F844" s="15">
        <v>4.5</v>
      </c>
      <c r="G844" s="2">
        <v>0.64</v>
      </c>
      <c r="H844" s="3">
        <v>0.34</v>
      </c>
      <c r="I844" s="2">
        <v>0.34</v>
      </c>
      <c r="J844" s="4">
        <f t="shared" si="16"/>
        <v>0.3</v>
      </c>
      <c r="K844" s="1">
        <v>1</v>
      </c>
      <c r="L844" s="4">
        <f t="shared" si="15"/>
        <v>0.3</v>
      </c>
      <c r="M844" s="1">
        <v>1</v>
      </c>
      <c r="N844" s="4">
        <v>0.3</v>
      </c>
      <c r="O844" s="1" t="s">
        <v>1746</v>
      </c>
    </row>
    <row r="845" spans="1:15" x14ac:dyDescent="0.25">
      <c r="A845" s="1">
        <v>844</v>
      </c>
      <c r="B845" s="1" t="s">
        <v>320</v>
      </c>
      <c r="C845" s="10">
        <v>44717</v>
      </c>
      <c r="D845" s="22">
        <v>0</v>
      </c>
      <c r="E845" s="1" t="s">
        <v>946</v>
      </c>
      <c r="F845" s="15">
        <v>17.5</v>
      </c>
      <c r="G845" s="2">
        <v>1.54</v>
      </c>
      <c r="H845" s="3">
        <v>6.74</v>
      </c>
      <c r="I845" s="2">
        <v>0.63</v>
      </c>
      <c r="J845" s="4">
        <f t="shared" si="16"/>
        <v>0.91</v>
      </c>
      <c r="K845" s="1">
        <v>1</v>
      </c>
      <c r="L845" s="4">
        <f t="shared" si="15"/>
        <v>0.91</v>
      </c>
      <c r="M845" s="1">
        <v>1</v>
      </c>
      <c r="N845" s="4">
        <v>0.91</v>
      </c>
      <c r="O845" s="1" t="s">
        <v>1746</v>
      </c>
    </row>
    <row r="846" spans="1:15" ht="33" x14ac:dyDescent="0.25">
      <c r="A846" s="1">
        <v>845</v>
      </c>
      <c r="B846" s="1" t="s">
        <v>308</v>
      </c>
      <c r="C846" s="10">
        <v>44718</v>
      </c>
      <c r="D846" s="22">
        <v>0</v>
      </c>
      <c r="E846" s="11" t="s">
        <v>1393</v>
      </c>
      <c r="F846" s="15">
        <v>17</v>
      </c>
      <c r="G846" s="2">
        <v>1.97</v>
      </c>
      <c r="H846" s="3">
        <v>3.21</v>
      </c>
      <c r="I846" s="2">
        <v>1.27</v>
      </c>
      <c r="J846" s="4">
        <f t="shared" si="16"/>
        <v>0.7</v>
      </c>
      <c r="K846" s="1">
        <v>1</v>
      </c>
      <c r="L846" s="4">
        <f t="shared" si="15"/>
        <v>0.7</v>
      </c>
      <c r="M846" s="1">
        <v>1</v>
      </c>
      <c r="N846" s="4">
        <v>0.7</v>
      </c>
      <c r="O846" s="1" t="s">
        <v>1746</v>
      </c>
    </row>
    <row r="847" spans="1:15" x14ac:dyDescent="0.25">
      <c r="A847" s="1">
        <v>846</v>
      </c>
      <c r="B847" s="1" t="s">
        <v>320</v>
      </c>
      <c r="C847" s="10">
        <v>44718</v>
      </c>
      <c r="D847" s="22">
        <v>0</v>
      </c>
      <c r="E847" s="1" t="s">
        <v>2691</v>
      </c>
      <c r="F847" s="15">
        <v>2</v>
      </c>
      <c r="G847" s="2">
        <v>1.73</v>
      </c>
      <c r="H847" s="3">
        <v>8.42</v>
      </c>
      <c r="I847" s="2">
        <v>7.0000000000000007E-2</v>
      </c>
      <c r="J847" s="4">
        <f t="shared" si="16"/>
        <v>1.66</v>
      </c>
      <c r="K847" s="1">
        <v>2</v>
      </c>
      <c r="L847" s="4">
        <f t="shared" si="15"/>
        <v>3.32</v>
      </c>
      <c r="M847" s="1">
        <f>C853-C847</f>
        <v>2</v>
      </c>
      <c r="N847" s="4">
        <v>3.4068000000000001</v>
      </c>
      <c r="O847" s="1" t="s">
        <v>1746</v>
      </c>
    </row>
    <row r="848" spans="1:15" x14ac:dyDescent="0.25">
      <c r="A848" s="1">
        <v>847</v>
      </c>
      <c r="B848" s="1" t="s">
        <v>318</v>
      </c>
      <c r="C848" s="10">
        <v>44718</v>
      </c>
      <c r="D848" s="22">
        <v>0</v>
      </c>
      <c r="E848" s="1" t="s">
        <v>760</v>
      </c>
      <c r="F848" s="15">
        <v>22</v>
      </c>
      <c r="G848" s="2">
        <v>1.95</v>
      </c>
      <c r="H848" s="3">
        <v>3.14</v>
      </c>
      <c r="I848" s="2">
        <v>0.82</v>
      </c>
      <c r="J848" s="4">
        <f t="shared" si="16"/>
        <v>1.1299999999999999</v>
      </c>
      <c r="K848" s="1">
        <v>1</v>
      </c>
      <c r="L848" s="4">
        <f t="shared" si="15"/>
        <v>1.1299999999999999</v>
      </c>
      <c r="M848" s="1">
        <v>1</v>
      </c>
      <c r="N848" s="4">
        <v>1.1299999999999999</v>
      </c>
      <c r="O848" s="1" t="s">
        <v>1746</v>
      </c>
    </row>
    <row r="849" spans="1:15" x14ac:dyDescent="0.25">
      <c r="A849" s="1">
        <v>848</v>
      </c>
      <c r="B849" s="1" t="s">
        <v>313</v>
      </c>
      <c r="C849" s="10">
        <v>44718</v>
      </c>
      <c r="D849" s="22">
        <v>0</v>
      </c>
      <c r="E849" s="1" t="s">
        <v>2738</v>
      </c>
      <c r="F849" s="15">
        <v>7</v>
      </c>
      <c r="G849" s="2">
        <v>0.82</v>
      </c>
      <c r="H849" s="3">
        <v>0.3</v>
      </c>
      <c r="I849" s="2">
        <v>0.51</v>
      </c>
      <c r="J849" s="4">
        <f t="shared" si="16"/>
        <v>0.30999999999999994</v>
      </c>
      <c r="K849" s="1">
        <v>2</v>
      </c>
      <c r="L849" s="4">
        <f t="shared" si="15"/>
        <v>0.61999999999999988</v>
      </c>
      <c r="M849" s="1">
        <f>C861-C849</f>
        <v>5</v>
      </c>
      <c r="N849" s="4">
        <v>0.69730000000000003</v>
      </c>
      <c r="O849" s="1" t="s">
        <v>1746</v>
      </c>
    </row>
    <row r="850" spans="1:15" x14ac:dyDescent="0.25">
      <c r="A850" s="1">
        <v>849</v>
      </c>
      <c r="B850" s="1" t="s">
        <v>308</v>
      </c>
      <c r="C850" s="10">
        <v>44719</v>
      </c>
      <c r="D850" s="22">
        <v>0</v>
      </c>
      <c r="E850" s="1" t="s">
        <v>218</v>
      </c>
      <c r="F850" s="15">
        <v>24</v>
      </c>
      <c r="G850" s="2">
        <v>2.7</v>
      </c>
      <c r="H850" s="3">
        <v>4</v>
      </c>
      <c r="I850" s="2">
        <v>1.79</v>
      </c>
      <c r="J850" s="4">
        <f t="shared" si="16"/>
        <v>0.91000000000000014</v>
      </c>
      <c r="K850" s="1">
        <v>1</v>
      </c>
      <c r="L850" s="4">
        <f t="shared" si="15"/>
        <v>0.91000000000000014</v>
      </c>
      <c r="M850" s="1">
        <v>1</v>
      </c>
      <c r="N850" s="4">
        <v>0.91</v>
      </c>
      <c r="O850" s="1" t="s">
        <v>1746</v>
      </c>
    </row>
    <row r="851" spans="1:15" x14ac:dyDescent="0.25">
      <c r="A851" s="1">
        <v>850</v>
      </c>
      <c r="B851" s="1" t="s">
        <v>318</v>
      </c>
      <c r="C851" s="10">
        <v>44719</v>
      </c>
      <c r="D851" s="22">
        <v>0</v>
      </c>
      <c r="E851" s="1" t="s">
        <v>218</v>
      </c>
      <c r="F851" s="15">
        <v>24</v>
      </c>
      <c r="G851" s="2">
        <v>2.27</v>
      </c>
      <c r="H851" s="3">
        <v>3.45</v>
      </c>
      <c r="I851" s="2">
        <v>0.85</v>
      </c>
      <c r="J851" s="4">
        <f t="shared" si="16"/>
        <v>1.42</v>
      </c>
      <c r="K851" s="1">
        <v>3</v>
      </c>
      <c r="L851" s="4">
        <f t="shared" si="15"/>
        <v>4.26</v>
      </c>
      <c r="M851" s="1">
        <f>C858-C851</f>
        <v>3</v>
      </c>
      <c r="N851" s="4">
        <v>4.6337999999999999</v>
      </c>
      <c r="O851" s="1" t="s">
        <v>1746</v>
      </c>
    </row>
    <row r="852" spans="1:15" x14ac:dyDescent="0.25">
      <c r="A852" s="1">
        <v>851</v>
      </c>
      <c r="B852" s="1" t="s">
        <v>308</v>
      </c>
      <c r="C852" s="10">
        <v>44720</v>
      </c>
      <c r="D852" s="22">
        <v>0</v>
      </c>
      <c r="E852" s="1" t="s">
        <v>213</v>
      </c>
      <c r="F852" s="15">
        <v>24</v>
      </c>
      <c r="G852" s="2">
        <v>2.65</v>
      </c>
      <c r="H852" s="3">
        <v>2.88</v>
      </c>
      <c r="I852" s="2">
        <v>1.79</v>
      </c>
      <c r="J852" s="4">
        <f t="shared" si="16"/>
        <v>0.85999999999999988</v>
      </c>
      <c r="K852" s="1">
        <v>1</v>
      </c>
      <c r="L852" s="4">
        <f t="shared" si="15"/>
        <v>0.85999999999999988</v>
      </c>
      <c r="M852" s="1">
        <v>1</v>
      </c>
      <c r="N852" s="4">
        <v>0.86</v>
      </c>
      <c r="O852" s="1" t="s">
        <v>1746</v>
      </c>
    </row>
    <row r="853" spans="1:15" x14ac:dyDescent="0.25">
      <c r="A853" s="1">
        <v>852</v>
      </c>
      <c r="B853" s="1" t="s">
        <v>320</v>
      </c>
      <c r="C853" s="10">
        <v>44720</v>
      </c>
      <c r="D853" s="22">
        <v>0</v>
      </c>
      <c r="E853" s="1" t="s">
        <v>213</v>
      </c>
      <c r="F853" s="15">
        <v>24</v>
      </c>
      <c r="G853" s="2">
        <v>1.77</v>
      </c>
      <c r="H853" s="3">
        <v>7.91</v>
      </c>
      <c r="I853" s="2">
        <v>0.83</v>
      </c>
      <c r="J853" s="4">
        <f t="shared" si="16"/>
        <v>0.94000000000000006</v>
      </c>
      <c r="K853" s="1">
        <v>1</v>
      </c>
      <c r="L853" s="4">
        <f t="shared" si="15"/>
        <v>0.94000000000000006</v>
      </c>
      <c r="M853" s="1">
        <v>1</v>
      </c>
      <c r="N853" s="4">
        <v>0.94</v>
      </c>
      <c r="O853" s="1" t="s">
        <v>1746</v>
      </c>
    </row>
    <row r="854" spans="1:15" x14ac:dyDescent="0.25">
      <c r="A854" s="1">
        <v>853</v>
      </c>
      <c r="B854" s="1" t="s">
        <v>308</v>
      </c>
      <c r="C854" s="10">
        <v>44721</v>
      </c>
      <c r="D854" s="22">
        <v>0</v>
      </c>
      <c r="E854" s="1" t="s">
        <v>213</v>
      </c>
      <c r="F854" s="15">
        <v>24</v>
      </c>
      <c r="G854" s="2">
        <v>2.63</v>
      </c>
      <c r="H854" s="3">
        <v>3.18</v>
      </c>
      <c r="I854" s="2">
        <v>1.79</v>
      </c>
      <c r="J854" s="4">
        <f t="shared" si="16"/>
        <v>0.83999999999999986</v>
      </c>
      <c r="K854" s="1">
        <v>1</v>
      </c>
      <c r="L854" s="4">
        <f t="shared" si="15"/>
        <v>0.83999999999999986</v>
      </c>
      <c r="M854" s="1">
        <v>1</v>
      </c>
      <c r="N854" s="4">
        <v>0.84</v>
      </c>
      <c r="O854" s="1" t="s">
        <v>1746</v>
      </c>
    </row>
    <row r="855" spans="1:15" x14ac:dyDescent="0.25">
      <c r="A855" s="1">
        <v>854</v>
      </c>
      <c r="B855" s="1" t="s">
        <v>320</v>
      </c>
      <c r="C855" s="10">
        <v>44721</v>
      </c>
      <c r="D855" s="22">
        <v>0</v>
      </c>
      <c r="E855" s="1" t="s">
        <v>213</v>
      </c>
      <c r="F855" s="15">
        <v>24</v>
      </c>
      <c r="G855" s="2">
        <v>2.17</v>
      </c>
      <c r="H855" s="3">
        <v>9.94</v>
      </c>
      <c r="I855" s="2">
        <v>0.82</v>
      </c>
      <c r="J855" s="4">
        <f t="shared" si="16"/>
        <v>1.35</v>
      </c>
      <c r="K855" s="1">
        <v>1</v>
      </c>
      <c r="L855" s="4">
        <f t="shared" si="15"/>
        <v>1.35</v>
      </c>
      <c r="M855" s="1">
        <v>1</v>
      </c>
      <c r="N855" s="4">
        <v>1.35</v>
      </c>
      <c r="O855" s="1" t="s">
        <v>1746</v>
      </c>
    </row>
    <row r="856" spans="1:15" x14ac:dyDescent="0.25">
      <c r="A856" s="1">
        <v>855</v>
      </c>
      <c r="B856" s="1" t="s">
        <v>308</v>
      </c>
      <c r="C856" s="10">
        <v>44722</v>
      </c>
      <c r="D856" s="22">
        <v>0</v>
      </c>
      <c r="E856" s="1" t="s">
        <v>218</v>
      </c>
      <c r="F856" s="15">
        <v>24</v>
      </c>
      <c r="G856" s="2">
        <v>2.59</v>
      </c>
      <c r="H856" s="3">
        <v>3.08</v>
      </c>
      <c r="I856" s="2">
        <v>1.78</v>
      </c>
      <c r="J856" s="4">
        <f t="shared" si="16"/>
        <v>0.80999999999999983</v>
      </c>
      <c r="K856" s="1">
        <v>1</v>
      </c>
      <c r="L856" s="4">
        <f t="shared" si="15"/>
        <v>0.80999999999999983</v>
      </c>
      <c r="M856" s="1">
        <v>1</v>
      </c>
      <c r="N856" s="4">
        <v>0.81</v>
      </c>
      <c r="O856" s="1" t="s">
        <v>1746</v>
      </c>
    </row>
    <row r="857" spans="1:15" ht="33" x14ac:dyDescent="0.25">
      <c r="A857" s="1">
        <v>856</v>
      </c>
      <c r="B857" s="1" t="s">
        <v>320</v>
      </c>
      <c r="C857" s="10">
        <v>44722</v>
      </c>
      <c r="D857" s="22">
        <v>0</v>
      </c>
      <c r="E857" s="11" t="s">
        <v>2837</v>
      </c>
      <c r="F857" s="15">
        <v>14</v>
      </c>
      <c r="G857" s="2">
        <v>1.87</v>
      </c>
      <c r="H857" s="3">
        <v>8.77</v>
      </c>
      <c r="I857" s="2">
        <v>0.54</v>
      </c>
      <c r="J857" s="4">
        <f t="shared" si="16"/>
        <v>1.33</v>
      </c>
      <c r="K857" s="1">
        <v>1</v>
      </c>
      <c r="L857" s="4">
        <f t="shared" si="15"/>
        <v>1.33</v>
      </c>
      <c r="M857" s="1">
        <v>1</v>
      </c>
      <c r="N857" s="4">
        <v>1.33</v>
      </c>
      <c r="O857" s="1" t="s">
        <v>1746</v>
      </c>
    </row>
    <row r="858" spans="1:15" x14ac:dyDescent="0.25">
      <c r="A858" s="1">
        <v>857</v>
      </c>
      <c r="B858" s="1" t="s">
        <v>318</v>
      </c>
      <c r="C858" s="10">
        <v>44722</v>
      </c>
      <c r="D858" s="22">
        <v>0</v>
      </c>
      <c r="E858" s="1" t="s">
        <v>2281</v>
      </c>
      <c r="F858" s="15">
        <v>10</v>
      </c>
      <c r="G858" s="2">
        <v>0.66</v>
      </c>
      <c r="H858" s="3">
        <v>0.97</v>
      </c>
      <c r="I858" s="2">
        <v>0.36</v>
      </c>
      <c r="J858" s="4">
        <f t="shared" si="16"/>
        <v>0.30000000000000004</v>
      </c>
      <c r="K858" s="1">
        <v>5</v>
      </c>
      <c r="L858" s="4">
        <f t="shared" si="15"/>
        <v>1.5000000000000002</v>
      </c>
      <c r="M858" s="1">
        <f>C869-C858</f>
        <v>5</v>
      </c>
      <c r="N858" s="4">
        <v>4.3105000000000002</v>
      </c>
      <c r="O858" s="1" t="s">
        <v>1746</v>
      </c>
    </row>
    <row r="859" spans="1:15" ht="33" x14ac:dyDescent="0.25">
      <c r="A859" s="1">
        <v>858</v>
      </c>
      <c r="B859" s="1" t="s">
        <v>308</v>
      </c>
      <c r="C859" s="10">
        <v>44723</v>
      </c>
      <c r="D859" s="22">
        <v>0</v>
      </c>
      <c r="E859" s="11" t="s">
        <v>2838</v>
      </c>
      <c r="F859" s="15">
        <v>21</v>
      </c>
      <c r="G859" s="2">
        <v>2.3199999999999998</v>
      </c>
      <c r="H859" s="3">
        <v>2.96</v>
      </c>
      <c r="I859" s="2">
        <v>1.53</v>
      </c>
      <c r="J859" s="4">
        <f t="shared" si="16"/>
        <v>0.78999999999999981</v>
      </c>
      <c r="K859" s="1">
        <v>1</v>
      </c>
      <c r="L859" s="4">
        <f t="shared" si="15"/>
        <v>0.78999999999999981</v>
      </c>
      <c r="M859" s="1">
        <v>1</v>
      </c>
      <c r="N859" s="4">
        <v>0.79</v>
      </c>
      <c r="O859" s="1" t="s">
        <v>1746</v>
      </c>
    </row>
    <row r="860" spans="1:15" x14ac:dyDescent="0.25">
      <c r="A860" s="1">
        <v>859</v>
      </c>
      <c r="B860" s="1" t="s">
        <v>320</v>
      </c>
      <c r="C860" s="10">
        <v>44723</v>
      </c>
      <c r="D860" s="22">
        <v>0</v>
      </c>
      <c r="E860" s="1" t="s">
        <v>218</v>
      </c>
      <c r="F860" s="15">
        <v>24</v>
      </c>
      <c r="G860" s="2">
        <v>2.0699999999999998</v>
      </c>
      <c r="H860" s="3">
        <v>9.5299999999999994</v>
      </c>
      <c r="I860" s="2">
        <v>0.87</v>
      </c>
      <c r="J860" s="4">
        <f t="shared" si="16"/>
        <v>1.1999999999999997</v>
      </c>
      <c r="K860" s="1">
        <v>1</v>
      </c>
      <c r="L860" s="4">
        <f t="shared" si="15"/>
        <v>1.1999999999999997</v>
      </c>
      <c r="M860" s="1">
        <v>1</v>
      </c>
      <c r="N860" s="4">
        <v>1.2</v>
      </c>
      <c r="O860" s="1" t="s">
        <v>1746</v>
      </c>
    </row>
    <row r="861" spans="1:15" x14ac:dyDescent="0.25">
      <c r="A861" s="1">
        <v>860</v>
      </c>
      <c r="B861" s="1" t="s">
        <v>313</v>
      </c>
      <c r="C861" s="10">
        <v>44723</v>
      </c>
      <c r="D861" s="22">
        <v>0</v>
      </c>
      <c r="E861" s="1" t="s">
        <v>2839</v>
      </c>
      <c r="F861" s="15">
        <v>3</v>
      </c>
      <c r="G861" s="2">
        <v>2.4</v>
      </c>
      <c r="H861" s="3">
        <v>1.63</v>
      </c>
      <c r="I861" s="2">
        <v>0.24</v>
      </c>
      <c r="J861" s="4">
        <f t="shared" si="16"/>
        <v>2.16</v>
      </c>
      <c r="K861" s="1">
        <v>5</v>
      </c>
      <c r="L861" s="4">
        <f t="shared" si="15"/>
        <v>10.8</v>
      </c>
      <c r="M861" s="1">
        <v>19</v>
      </c>
      <c r="N861" s="4">
        <v>35.1325</v>
      </c>
      <c r="O861" s="1" t="s">
        <v>1746</v>
      </c>
    </row>
    <row r="862" spans="1:15" x14ac:dyDescent="0.25">
      <c r="A862" s="1">
        <v>861</v>
      </c>
      <c r="B862" s="1" t="s">
        <v>308</v>
      </c>
      <c r="C862" s="10">
        <v>44724</v>
      </c>
      <c r="D862" s="22">
        <v>0</v>
      </c>
      <c r="E862" s="1" t="s">
        <v>218</v>
      </c>
      <c r="F862" s="15">
        <v>24</v>
      </c>
      <c r="G862" s="2">
        <v>2.61</v>
      </c>
      <c r="H862" s="3">
        <v>3.42</v>
      </c>
      <c r="I862" s="2">
        <v>1.79</v>
      </c>
      <c r="J862" s="4">
        <f t="shared" si="16"/>
        <v>0.81999999999999984</v>
      </c>
      <c r="K862" s="1">
        <v>1</v>
      </c>
      <c r="L862" s="4">
        <f t="shared" si="15"/>
        <v>0.81999999999999984</v>
      </c>
      <c r="M862" s="1">
        <v>1</v>
      </c>
      <c r="N862" s="4">
        <v>0.82</v>
      </c>
      <c r="O862" s="1" t="s">
        <v>1746</v>
      </c>
    </row>
    <row r="863" spans="1:15" x14ac:dyDescent="0.25">
      <c r="A863" s="1">
        <v>862</v>
      </c>
      <c r="B863" s="1" t="s">
        <v>320</v>
      </c>
      <c r="C863" s="10">
        <v>44724</v>
      </c>
      <c r="D863" s="22">
        <v>0</v>
      </c>
      <c r="E863" s="1" t="s">
        <v>218</v>
      </c>
      <c r="F863" s="15">
        <v>24</v>
      </c>
      <c r="G863" s="2">
        <v>2.0499999999999998</v>
      </c>
      <c r="H863" s="3">
        <v>9.3699999999999992</v>
      </c>
      <c r="I863" s="2">
        <v>0.86</v>
      </c>
      <c r="J863" s="4">
        <f t="shared" si="16"/>
        <v>1.19</v>
      </c>
      <c r="K863" s="1">
        <v>1</v>
      </c>
      <c r="L863" s="4">
        <f t="shared" si="15"/>
        <v>1.19</v>
      </c>
      <c r="M863" s="1">
        <v>1</v>
      </c>
      <c r="N863" s="4">
        <v>1.19</v>
      </c>
      <c r="O863" s="1" t="s">
        <v>1746</v>
      </c>
    </row>
    <row r="864" spans="1:15" x14ac:dyDescent="0.25">
      <c r="A864" s="1">
        <v>863</v>
      </c>
      <c r="B864" s="1" t="s">
        <v>308</v>
      </c>
      <c r="C864" s="10">
        <v>44725</v>
      </c>
      <c r="D864" s="22">
        <v>0</v>
      </c>
      <c r="E864" s="1" t="s">
        <v>213</v>
      </c>
      <c r="F864" s="15">
        <v>24</v>
      </c>
      <c r="G864" s="2">
        <v>2.57</v>
      </c>
      <c r="H864" s="3">
        <v>3.86</v>
      </c>
      <c r="I864" s="2">
        <v>1.77</v>
      </c>
      <c r="J864" s="4">
        <f t="shared" si="16"/>
        <v>0.79999999999999982</v>
      </c>
      <c r="K864" s="1">
        <v>1</v>
      </c>
      <c r="L864" s="4">
        <f t="shared" si="15"/>
        <v>0.79999999999999982</v>
      </c>
      <c r="M864" s="1">
        <v>1</v>
      </c>
      <c r="N864" s="4">
        <v>0.8</v>
      </c>
      <c r="O864" s="1" t="s">
        <v>1746</v>
      </c>
    </row>
    <row r="865" spans="1:15" x14ac:dyDescent="0.25">
      <c r="A865" s="1">
        <v>864</v>
      </c>
      <c r="B865" s="1" t="s">
        <v>320</v>
      </c>
      <c r="C865" s="10">
        <v>44725</v>
      </c>
      <c r="D865" s="22">
        <v>0</v>
      </c>
      <c r="E865" s="1" t="s">
        <v>213</v>
      </c>
      <c r="F865" s="15">
        <v>24</v>
      </c>
      <c r="G865" s="2">
        <v>1.96</v>
      </c>
      <c r="H865" s="3">
        <v>8</v>
      </c>
      <c r="I865" s="2">
        <v>0.88</v>
      </c>
      <c r="J865" s="4">
        <f t="shared" si="16"/>
        <v>1.08</v>
      </c>
      <c r="K865" s="1">
        <v>1</v>
      </c>
      <c r="L865" s="4">
        <f t="shared" si="15"/>
        <v>1.08</v>
      </c>
      <c r="M865" s="1">
        <v>1</v>
      </c>
      <c r="N865" s="4">
        <v>1.08</v>
      </c>
      <c r="O865" s="1" t="s">
        <v>1746</v>
      </c>
    </row>
    <row r="866" spans="1:15" x14ac:dyDescent="0.25">
      <c r="A866" s="1">
        <v>865</v>
      </c>
      <c r="B866" s="1" t="s">
        <v>308</v>
      </c>
      <c r="C866" s="10">
        <v>44726</v>
      </c>
      <c r="D866" s="22">
        <v>0</v>
      </c>
      <c r="E866" s="1" t="s">
        <v>218</v>
      </c>
      <c r="F866" s="15">
        <v>24</v>
      </c>
      <c r="G866" s="2">
        <v>3.01</v>
      </c>
      <c r="H866" s="3">
        <v>4.42</v>
      </c>
      <c r="I866" s="2">
        <v>2.29</v>
      </c>
      <c r="J866" s="4">
        <f t="shared" si="16"/>
        <v>0.71999999999999975</v>
      </c>
      <c r="K866" s="1">
        <v>1</v>
      </c>
      <c r="L866" s="4">
        <f t="shared" si="15"/>
        <v>0.71999999999999975</v>
      </c>
      <c r="M866" s="1">
        <v>1</v>
      </c>
      <c r="N866" s="4">
        <v>0.72</v>
      </c>
      <c r="O866" s="1" t="s">
        <v>1746</v>
      </c>
    </row>
    <row r="867" spans="1:15" x14ac:dyDescent="0.25">
      <c r="A867" s="1">
        <v>866</v>
      </c>
      <c r="B867" s="1" t="s">
        <v>320</v>
      </c>
      <c r="C867" s="10">
        <v>44726</v>
      </c>
      <c r="D867" s="22">
        <v>0</v>
      </c>
      <c r="E867" s="1" t="s">
        <v>2793</v>
      </c>
      <c r="F867" s="15">
        <v>3</v>
      </c>
      <c r="G867" s="2">
        <v>1.5</v>
      </c>
      <c r="H867" s="3">
        <v>6.95</v>
      </c>
      <c r="I867" s="2">
        <v>0.1</v>
      </c>
      <c r="J867" s="4">
        <f t="shared" si="16"/>
        <v>1.4</v>
      </c>
      <c r="K867" s="1">
        <v>1</v>
      </c>
      <c r="L867" s="4">
        <f t="shared" si="15"/>
        <v>1.4</v>
      </c>
      <c r="M867" s="1">
        <f>C873-C867</f>
        <v>2</v>
      </c>
      <c r="N867" s="4">
        <v>2.6223000000000001</v>
      </c>
      <c r="O867" s="1" t="s">
        <v>1746</v>
      </c>
    </row>
    <row r="868" spans="1:15" x14ac:dyDescent="0.25">
      <c r="A868" s="1">
        <v>867</v>
      </c>
      <c r="B868" s="1" t="s">
        <v>308</v>
      </c>
      <c r="C868" s="10">
        <v>44727</v>
      </c>
      <c r="D868" s="22">
        <v>0</v>
      </c>
      <c r="E868" s="1" t="s">
        <v>218</v>
      </c>
      <c r="F868" s="15">
        <v>24</v>
      </c>
      <c r="G868" s="2">
        <v>2.6</v>
      </c>
      <c r="H868" s="3">
        <v>3.44</v>
      </c>
      <c r="I868" s="2">
        <v>1.79</v>
      </c>
      <c r="J868" s="4">
        <f t="shared" si="16"/>
        <v>0.81</v>
      </c>
      <c r="K868" s="1">
        <v>1</v>
      </c>
      <c r="L868" s="4">
        <f t="shared" si="15"/>
        <v>0.81</v>
      </c>
      <c r="M868" s="1">
        <v>1</v>
      </c>
      <c r="N868" s="4">
        <v>0.81</v>
      </c>
      <c r="O868" s="1" t="s">
        <v>1746</v>
      </c>
    </row>
    <row r="869" spans="1:15" x14ac:dyDescent="0.25">
      <c r="A869" s="1">
        <v>868</v>
      </c>
      <c r="B869" s="1" t="s">
        <v>318</v>
      </c>
      <c r="C869" s="10">
        <v>44727</v>
      </c>
      <c r="D869" s="22">
        <v>0</v>
      </c>
      <c r="E869" s="1" t="s">
        <v>951</v>
      </c>
      <c r="F869" s="15">
        <v>8</v>
      </c>
      <c r="G869" s="2">
        <v>2.15</v>
      </c>
      <c r="H869" s="3">
        <v>3.54</v>
      </c>
      <c r="I869" s="2">
        <v>0.27</v>
      </c>
      <c r="J869" s="4">
        <f t="shared" si="16"/>
        <v>1.88</v>
      </c>
      <c r="K869" s="1">
        <v>4</v>
      </c>
      <c r="L869" s="4">
        <f t="shared" si="15"/>
        <v>7.52</v>
      </c>
      <c r="M869" s="1">
        <f>C882-C869</f>
        <v>4</v>
      </c>
      <c r="N869" s="4">
        <v>8.2241</v>
      </c>
      <c r="O869" s="1" t="s">
        <v>1746</v>
      </c>
    </row>
    <row r="870" spans="1:15" x14ac:dyDescent="0.25">
      <c r="A870" s="1">
        <v>869</v>
      </c>
      <c r="B870" s="1" t="s">
        <v>336</v>
      </c>
      <c r="C870" s="10">
        <v>44727</v>
      </c>
      <c r="D870" s="22">
        <v>0</v>
      </c>
      <c r="E870" s="1" t="s">
        <v>2437</v>
      </c>
      <c r="F870" s="15">
        <v>15</v>
      </c>
      <c r="G870" s="2">
        <v>1.28</v>
      </c>
      <c r="H870" s="3">
        <v>5.8</v>
      </c>
      <c r="I870" s="2">
        <v>0.59</v>
      </c>
      <c r="J870" s="4">
        <f t="shared" si="16"/>
        <v>0.69000000000000006</v>
      </c>
      <c r="K870" s="1">
        <v>1</v>
      </c>
      <c r="L870" s="4">
        <f t="shared" si="15"/>
        <v>0.69000000000000006</v>
      </c>
      <c r="M870" s="1">
        <v>1</v>
      </c>
      <c r="N870" s="4">
        <v>0.69</v>
      </c>
      <c r="O870" s="1" t="s">
        <v>1746</v>
      </c>
    </row>
    <row r="871" spans="1:15" x14ac:dyDescent="0.25">
      <c r="A871" s="1">
        <v>870</v>
      </c>
      <c r="B871" s="1" t="s">
        <v>308</v>
      </c>
      <c r="C871" s="10">
        <v>44728</v>
      </c>
      <c r="D871" s="22">
        <v>0</v>
      </c>
      <c r="E871" s="1" t="s">
        <v>218</v>
      </c>
      <c r="F871" s="15">
        <v>24</v>
      </c>
      <c r="G871" s="2">
        <v>2.54</v>
      </c>
      <c r="H871" s="3">
        <v>3.18</v>
      </c>
      <c r="I871" s="2">
        <v>1.72</v>
      </c>
      <c r="J871" s="4">
        <f t="shared" si="16"/>
        <v>0.82000000000000006</v>
      </c>
      <c r="K871" s="1">
        <v>1</v>
      </c>
      <c r="L871" s="4">
        <f t="shared" si="15"/>
        <v>0.82000000000000006</v>
      </c>
      <c r="M871" s="1">
        <v>1</v>
      </c>
      <c r="N871" s="4">
        <v>0.82</v>
      </c>
      <c r="O871" s="1" t="s">
        <v>1746</v>
      </c>
    </row>
    <row r="872" spans="1:15" x14ac:dyDescent="0.25">
      <c r="A872" s="1">
        <v>871</v>
      </c>
      <c r="B872" s="1" t="s">
        <v>336</v>
      </c>
      <c r="C872" s="10">
        <v>44728</v>
      </c>
      <c r="D872" s="22">
        <v>0</v>
      </c>
      <c r="E872" s="1" t="s">
        <v>306</v>
      </c>
      <c r="F872" s="15">
        <v>1</v>
      </c>
      <c r="G872" s="2">
        <v>2.74</v>
      </c>
      <c r="H872" s="3">
        <v>10.83</v>
      </c>
      <c r="I872" s="2">
        <v>0.03</v>
      </c>
      <c r="J872" s="4">
        <f t="shared" si="16"/>
        <v>2.7100000000000004</v>
      </c>
      <c r="K872" s="1">
        <v>2</v>
      </c>
      <c r="L872" s="4">
        <f t="shared" si="15"/>
        <v>5.4200000000000008</v>
      </c>
      <c r="M872" s="1">
        <f>C881-C872</f>
        <v>3</v>
      </c>
      <c r="N872" s="4">
        <v>6.7732999999999999</v>
      </c>
      <c r="O872" s="1" t="s">
        <v>1746</v>
      </c>
    </row>
    <row r="873" spans="1:15" x14ac:dyDescent="0.25">
      <c r="A873" s="1">
        <v>872</v>
      </c>
      <c r="B873" s="1" t="s">
        <v>320</v>
      </c>
      <c r="C873" s="10">
        <v>44728</v>
      </c>
      <c r="D873" s="22">
        <v>0</v>
      </c>
      <c r="E873" s="1" t="s">
        <v>616</v>
      </c>
      <c r="F873" s="15">
        <v>23</v>
      </c>
      <c r="G873" s="2">
        <v>1.38</v>
      </c>
      <c r="H873" s="3">
        <v>6.26</v>
      </c>
      <c r="I873" s="2">
        <v>0.95</v>
      </c>
      <c r="J873" s="4">
        <f t="shared" si="16"/>
        <v>0.42999999999999994</v>
      </c>
      <c r="K873" s="1">
        <v>1</v>
      </c>
      <c r="L873" s="4">
        <f t="shared" si="15"/>
        <v>0.42999999999999994</v>
      </c>
      <c r="M873" s="1">
        <v>1</v>
      </c>
      <c r="N873" s="4">
        <v>0.43</v>
      </c>
      <c r="O873" s="1" t="s">
        <v>1746</v>
      </c>
    </row>
    <row r="874" spans="1:15" ht="33" x14ac:dyDescent="0.25">
      <c r="A874" s="1">
        <v>873</v>
      </c>
      <c r="B874" s="1" t="s">
        <v>308</v>
      </c>
      <c r="C874" s="10">
        <v>44729</v>
      </c>
      <c r="D874" s="22">
        <v>0</v>
      </c>
      <c r="E874" s="11" t="s">
        <v>2840</v>
      </c>
      <c r="F874" s="15">
        <v>23</v>
      </c>
      <c r="G874" s="2">
        <v>2.5</v>
      </c>
      <c r="H874" s="3">
        <v>3.32</v>
      </c>
      <c r="I874" s="2">
        <v>1.7</v>
      </c>
      <c r="J874" s="4">
        <f t="shared" si="16"/>
        <v>0.8</v>
      </c>
      <c r="K874" s="1">
        <v>1</v>
      </c>
      <c r="L874" s="4">
        <f t="shared" si="15"/>
        <v>0.8</v>
      </c>
      <c r="M874" s="1">
        <v>1</v>
      </c>
      <c r="N874" s="4">
        <v>0.8</v>
      </c>
      <c r="O874" s="1" t="s">
        <v>1746</v>
      </c>
    </row>
    <row r="875" spans="1:15" x14ac:dyDescent="0.25">
      <c r="A875" s="1">
        <v>874</v>
      </c>
      <c r="B875" s="1" t="s">
        <v>320</v>
      </c>
      <c r="C875" s="10">
        <v>44729</v>
      </c>
      <c r="D875" s="22">
        <v>0</v>
      </c>
      <c r="E875" s="1" t="s">
        <v>2807</v>
      </c>
      <c r="F875" s="15">
        <v>8.5</v>
      </c>
      <c r="G875" s="2">
        <v>2.0699999999999998</v>
      </c>
      <c r="H875" s="3">
        <v>9.0500000000000007</v>
      </c>
      <c r="I875" s="2">
        <v>0.32</v>
      </c>
      <c r="J875" s="4">
        <f t="shared" si="16"/>
        <v>1.7499999999999998</v>
      </c>
      <c r="K875" s="1">
        <v>3</v>
      </c>
      <c r="L875" s="4">
        <f t="shared" si="15"/>
        <v>5.2499999999999991</v>
      </c>
      <c r="M875" s="1">
        <f>C885-C875</f>
        <v>3</v>
      </c>
      <c r="N875" s="4">
        <v>5.5175999999999998</v>
      </c>
      <c r="O875" s="1" t="s">
        <v>1746</v>
      </c>
    </row>
    <row r="876" spans="1:15" x14ac:dyDescent="0.25">
      <c r="A876" s="1">
        <v>875</v>
      </c>
      <c r="B876" s="1" t="s">
        <v>311</v>
      </c>
      <c r="C876" s="10">
        <v>44729</v>
      </c>
      <c r="D876" s="22">
        <v>0</v>
      </c>
      <c r="E876" s="1" t="s">
        <v>674</v>
      </c>
      <c r="F876" s="15">
        <v>13</v>
      </c>
      <c r="G876" s="2">
        <v>0.86</v>
      </c>
      <c r="H876" s="3">
        <v>3.94</v>
      </c>
      <c r="I876" s="2">
        <v>0.52</v>
      </c>
      <c r="J876" s="4">
        <f t="shared" si="16"/>
        <v>0.33999999999999997</v>
      </c>
      <c r="K876" s="1">
        <v>1</v>
      </c>
      <c r="L876" s="4">
        <f t="shared" si="15"/>
        <v>0.33999999999999997</v>
      </c>
      <c r="M876" s="1">
        <v>1</v>
      </c>
      <c r="N876" s="4">
        <v>0.34</v>
      </c>
      <c r="O876" s="1" t="s">
        <v>1746</v>
      </c>
    </row>
    <row r="877" spans="1:15" x14ac:dyDescent="0.25">
      <c r="A877" s="1">
        <v>876</v>
      </c>
      <c r="B877" s="1" t="s">
        <v>308</v>
      </c>
      <c r="C877" s="10">
        <v>44730</v>
      </c>
      <c r="D877" s="22">
        <v>0</v>
      </c>
      <c r="E877" s="1" t="s">
        <v>213</v>
      </c>
      <c r="F877" s="15">
        <v>24</v>
      </c>
      <c r="G877" s="2">
        <v>2.54</v>
      </c>
      <c r="H877" s="3">
        <v>3.47</v>
      </c>
      <c r="I877" s="2">
        <v>1.75</v>
      </c>
      <c r="J877" s="4">
        <f t="shared" si="16"/>
        <v>0.79</v>
      </c>
      <c r="K877" s="1">
        <v>1</v>
      </c>
      <c r="L877" s="4">
        <f t="shared" si="15"/>
        <v>0.79</v>
      </c>
      <c r="M877" s="1">
        <v>1</v>
      </c>
      <c r="N877" s="4">
        <v>0.79</v>
      </c>
      <c r="O877" s="1" t="s">
        <v>1746</v>
      </c>
    </row>
    <row r="878" spans="1:15" x14ac:dyDescent="0.25">
      <c r="A878" s="1">
        <v>877</v>
      </c>
      <c r="B878" s="1" t="s">
        <v>311</v>
      </c>
      <c r="C878" s="10">
        <v>44730</v>
      </c>
      <c r="D878" s="22">
        <v>0</v>
      </c>
      <c r="E878" s="1" t="s">
        <v>213</v>
      </c>
      <c r="F878" s="15">
        <v>24</v>
      </c>
      <c r="G878" s="2">
        <v>2.19</v>
      </c>
      <c r="H878" s="3">
        <v>12.44</v>
      </c>
      <c r="I878" s="2">
        <v>0.97</v>
      </c>
      <c r="J878" s="4">
        <f t="shared" si="16"/>
        <v>1.22</v>
      </c>
      <c r="K878" s="1">
        <v>1</v>
      </c>
      <c r="L878" s="4">
        <f t="shared" si="15"/>
        <v>1.22</v>
      </c>
      <c r="M878" s="1">
        <v>1</v>
      </c>
      <c r="N878" s="4">
        <v>1.22</v>
      </c>
      <c r="O878" s="1" t="s">
        <v>1746</v>
      </c>
    </row>
    <row r="879" spans="1:15" x14ac:dyDescent="0.25">
      <c r="A879" s="1">
        <v>878</v>
      </c>
      <c r="B879" s="1" t="s">
        <v>308</v>
      </c>
      <c r="C879" s="10">
        <v>44731</v>
      </c>
      <c r="D879" s="22">
        <v>0</v>
      </c>
      <c r="E879" s="1" t="s">
        <v>213</v>
      </c>
      <c r="F879" s="15">
        <v>24</v>
      </c>
      <c r="G879" s="2">
        <v>2.54</v>
      </c>
      <c r="H879" s="3">
        <v>3.29</v>
      </c>
      <c r="I879" s="2">
        <v>1.76</v>
      </c>
      <c r="J879" s="4">
        <f t="shared" si="16"/>
        <v>0.78</v>
      </c>
      <c r="K879" s="1">
        <v>1</v>
      </c>
      <c r="L879" s="4">
        <f t="shared" si="15"/>
        <v>0.78</v>
      </c>
      <c r="M879" s="1">
        <v>1</v>
      </c>
      <c r="N879" s="4">
        <v>0.78</v>
      </c>
      <c r="O879" s="1" t="s">
        <v>1746</v>
      </c>
    </row>
    <row r="880" spans="1:15" x14ac:dyDescent="0.25">
      <c r="A880" s="1">
        <v>879</v>
      </c>
      <c r="B880" s="1" t="s">
        <v>311</v>
      </c>
      <c r="C880" s="10">
        <v>44731</v>
      </c>
      <c r="D880" s="22">
        <v>0</v>
      </c>
      <c r="E880" s="1" t="s">
        <v>2302</v>
      </c>
      <c r="F880" s="15">
        <v>2</v>
      </c>
      <c r="G880" s="2">
        <v>2.13</v>
      </c>
      <c r="H880" s="3">
        <v>12.46</v>
      </c>
      <c r="I880" s="2">
        <v>0.08</v>
      </c>
      <c r="J880" s="4">
        <f t="shared" si="16"/>
        <v>2.0499999999999998</v>
      </c>
      <c r="K880" s="1">
        <v>5</v>
      </c>
      <c r="L880" s="4">
        <f t="shared" si="15"/>
        <v>10.25</v>
      </c>
      <c r="M880" s="1">
        <v>11</v>
      </c>
      <c r="N880" s="4">
        <v>23.4894</v>
      </c>
      <c r="O880" s="1" t="s">
        <v>1746</v>
      </c>
    </row>
    <row r="881" spans="1:15" x14ac:dyDescent="0.25">
      <c r="A881" s="1">
        <v>880</v>
      </c>
      <c r="B881" s="1" t="s">
        <v>336</v>
      </c>
      <c r="C881" s="10">
        <v>44731</v>
      </c>
      <c r="D881" s="22">
        <v>0</v>
      </c>
      <c r="E881" s="1" t="s">
        <v>2721</v>
      </c>
      <c r="F881" s="15">
        <v>8</v>
      </c>
      <c r="G881" s="2">
        <v>1.25</v>
      </c>
      <c r="H881" s="3">
        <v>5.23</v>
      </c>
      <c r="I881" s="2">
        <v>0.32</v>
      </c>
      <c r="J881" s="4">
        <f t="shared" si="16"/>
        <v>0.92999999999999994</v>
      </c>
      <c r="K881" s="1">
        <v>2</v>
      </c>
      <c r="L881" s="4">
        <f t="shared" si="15"/>
        <v>1.8599999999999999</v>
      </c>
      <c r="M881" s="1">
        <f>C888-C881</f>
        <v>2</v>
      </c>
      <c r="N881" s="4">
        <v>2.1640000000000001</v>
      </c>
      <c r="O881" s="1" t="s">
        <v>1746</v>
      </c>
    </row>
    <row r="882" spans="1:15" x14ac:dyDescent="0.25">
      <c r="A882" s="1">
        <v>881</v>
      </c>
      <c r="B882" s="1" t="s">
        <v>318</v>
      </c>
      <c r="C882" s="10">
        <v>44731</v>
      </c>
      <c r="D882" s="22">
        <v>0</v>
      </c>
      <c r="E882" s="1" t="s">
        <v>228</v>
      </c>
      <c r="F882" s="15">
        <v>14</v>
      </c>
      <c r="G882" s="2">
        <v>0.94</v>
      </c>
      <c r="H882" s="3">
        <v>0.79</v>
      </c>
      <c r="I882" s="2">
        <v>0.54</v>
      </c>
      <c r="J882" s="4">
        <f t="shared" si="16"/>
        <v>0.39999999999999991</v>
      </c>
      <c r="K882" s="1">
        <v>1</v>
      </c>
      <c r="L882" s="4">
        <f t="shared" si="15"/>
        <v>0.39999999999999991</v>
      </c>
      <c r="M882" s="1">
        <v>1</v>
      </c>
      <c r="N882" s="4">
        <v>0.4</v>
      </c>
      <c r="O882" s="1" t="s">
        <v>1746</v>
      </c>
    </row>
    <row r="883" spans="1:15" x14ac:dyDescent="0.25">
      <c r="A883" s="1">
        <v>882</v>
      </c>
      <c r="B883" s="1" t="s">
        <v>308</v>
      </c>
      <c r="C883" s="10">
        <v>44732</v>
      </c>
      <c r="D883" s="22">
        <v>0</v>
      </c>
      <c r="E883" s="1" t="s">
        <v>218</v>
      </c>
      <c r="F883" s="15">
        <v>24</v>
      </c>
      <c r="G883" s="2">
        <v>2.5499999999999998</v>
      </c>
      <c r="H883" s="3">
        <v>3.35</v>
      </c>
      <c r="I883" s="2">
        <v>1.74</v>
      </c>
      <c r="J883" s="4">
        <f t="shared" si="16"/>
        <v>0.80999999999999983</v>
      </c>
      <c r="K883" s="1">
        <v>1</v>
      </c>
      <c r="L883" s="4">
        <f t="shared" ref="L883:L946" si="17">(G883-I883-D883)*K883</f>
        <v>0.80999999999999983</v>
      </c>
      <c r="M883" s="1">
        <v>1</v>
      </c>
      <c r="N883" s="4">
        <v>0.81</v>
      </c>
      <c r="O883" s="1" t="s">
        <v>1746</v>
      </c>
    </row>
    <row r="884" spans="1:15" x14ac:dyDescent="0.25">
      <c r="A884" s="1">
        <v>883</v>
      </c>
      <c r="B884" s="1" t="s">
        <v>318</v>
      </c>
      <c r="C884" s="10">
        <v>44732</v>
      </c>
      <c r="D884" s="22">
        <v>0</v>
      </c>
      <c r="E884" s="1" t="s">
        <v>628</v>
      </c>
      <c r="F884" s="15">
        <v>14</v>
      </c>
      <c r="G884" s="2">
        <v>2</v>
      </c>
      <c r="H884" s="3">
        <v>3.03</v>
      </c>
      <c r="I884" s="2">
        <v>0.53</v>
      </c>
      <c r="J884" s="4">
        <f t="shared" si="16"/>
        <v>1.47</v>
      </c>
      <c r="K884" s="1">
        <v>3</v>
      </c>
      <c r="L884" s="4">
        <f t="shared" si="17"/>
        <v>4.41</v>
      </c>
      <c r="M884" s="1">
        <f>C893-C884</f>
        <v>3</v>
      </c>
      <c r="N884" s="4">
        <v>5.7214999999999998</v>
      </c>
      <c r="O884" s="1" t="s">
        <v>1746</v>
      </c>
    </row>
    <row r="885" spans="1:15" x14ac:dyDescent="0.25">
      <c r="A885" s="1">
        <v>884</v>
      </c>
      <c r="B885" s="1" t="s">
        <v>320</v>
      </c>
      <c r="C885" s="10">
        <v>44732</v>
      </c>
      <c r="D885" s="22">
        <v>0</v>
      </c>
      <c r="E885" s="1" t="s">
        <v>1520</v>
      </c>
      <c r="F885" s="15">
        <v>10</v>
      </c>
      <c r="G885" s="2">
        <v>0.75</v>
      </c>
      <c r="H885" s="3">
        <v>1.64</v>
      </c>
      <c r="I885" s="2">
        <v>0.38</v>
      </c>
      <c r="J885" s="4">
        <f t="shared" si="16"/>
        <v>0.37</v>
      </c>
      <c r="K885" s="1">
        <v>1</v>
      </c>
      <c r="L885" s="4">
        <f t="shared" si="17"/>
        <v>0.37</v>
      </c>
      <c r="M885" s="1">
        <v>1</v>
      </c>
      <c r="N885" s="4">
        <v>0.37</v>
      </c>
      <c r="O885" s="1" t="s">
        <v>1746</v>
      </c>
    </row>
    <row r="886" spans="1:15" x14ac:dyDescent="0.25">
      <c r="A886" s="1">
        <v>885</v>
      </c>
      <c r="B886" s="1" t="s">
        <v>308</v>
      </c>
      <c r="C886" s="10">
        <v>44733</v>
      </c>
      <c r="D886" s="22">
        <v>0</v>
      </c>
      <c r="E886" s="1" t="s">
        <v>218</v>
      </c>
      <c r="F886" s="15">
        <v>24</v>
      </c>
      <c r="G886" s="2">
        <v>2.5499999999999998</v>
      </c>
      <c r="H886" s="3">
        <v>3.49</v>
      </c>
      <c r="I886" s="2">
        <v>1.74</v>
      </c>
      <c r="J886" s="4">
        <f t="shared" si="16"/>
        <v>0.80999999999999983</v>
      </c>
      <c r="K886" s="1">
        <v>1</v>
      </c>
      <c r="L886" s="4">
        <f t="shared" si="17"/>
        <v>0.80999999999999983</v>
      </c>
      <c r="M886" s="1">
        <v>1</v>
      </c>
      <c r="N886" s="4">
        <v>0.81</v>
      </c>
      <c r="O886" s="1" t="s">
        <v>1746</v>
      </c>
    </row>
    <row r="887" spans="1:15" x14ac:dyDescent="0.25">
      <c r="A887" s="1">
        <v>886</v>
      </c>
      <c r="B887" s="1" t="s">
        <v>320</v>
      </c>
      <c r="C887" s="10">
        <v>44733</v>
      </c>
      <c r="D887" s="22">
        <v>0</v>
      </c>
      <c r="E887" s="1" t="s">
        <v>2841</v>
      </c>
      <c r="F887" s="15">
        <v>12.5</v>
      </c>
      <c r="G887" s="2">
        <v>2.2000000000000002</v>
      </c>
      <c r="H887" s="3">
        <v>9.9499999999999993</v>
      </c>
      <c r="I887" s="2">
        <v>0.49</v>
      </c>
      <c r="J887" s="4">
        <f t="shared" si="16"/>
        <v>1.7100000000000002</v>
      </c>
      <c r="K887" s="1">
        <v>2</v>
      </c>
      <c r="L887" s="4">
        <f t="shared" si="17"/>
        <v>3.4200000000000004</v>
      </c>
      <c r="M887" s="1">
        <f>C896-C887</f>
        <v>3</v>
      </c>
      <c r="N887" s="4">
        <v>4.3540000000000001</v>
      </c>
      <c r="O887" s="1" t="s">
        <v>1746</v>
      </c>
    </row>
    <row r="888" spans="1:15" x14ac:dyDescent="0.25">
      <c r="A888" s="1">
        <v>887</v>
      </c>
      <c r="B888" s="1" t="s">
        <v>336</v>
      </c>
      <c r="C888" s="10">
        <v>44733</v>
      </c>
      <c r="D888" s="22">
        <v>0</v>
      </c>
      <c r="E888" s="1" t="s">
        <v>2822</v>
      </c>
      <c r="F888" s="15">
        <v>11.5</v>
      </c>
      <c r="G888" s="2">
        <v>0.8</v>
      </c>
      <c r="H888" s="3">
        <v>5.56</v>
      </c>
      <c r="I888" s="2">
        <v>0.42</v>
      </c>
      <c r="J888" s="4">
        <f t="shared" si="16"/>
        <v>0.38000000000000006</v>
      </c>
      <c r="K888" s="1">
        <v>1</v>
      </c>
      <c r="L888" s="4">
        <f t="shared" si="17"/>
        <v>0.38000000000000006</v>
      </c>
      <c r="M888" s="1">
        <v>1</v>
      </c>
      <c r="N888" s="4">
        <v>0.38</v>
      </c>
      <c r="O888" s="1" t="s">
        <v>1746</v>
      </c>
    </row>
    <row r="889" spans="1:15" x14ac:dyDescent="0.25">
      <c r="A889" s="1">
        <v>888</v>
      </c>
      <c r="B889" s="1" t="s">
        <v>308</v>
      </c>
      <c r="C889" s="10">
        <v>44734</v>
      </c>
      <c r="D889" s="22">
        <v>0</v>
      </c>
      <c r="E889" s="1" t="s">
        <v>213</v>
      </c>
      <c r="F889" s="15">
        <v>24</v>
      </c>
      <c r="G889" s="2">
        <v>2.5099999999999998</v>
      </c>
      <c r="H889" s="3">
        <v>3.57</v>
      </c>
      <c r="I889" s="2">
        <v>1.74</v>
      </c>
      <c r="J889" s="4">
        <f t="shared" si="16"/>
        <v>0.7699999999999998</v>
      </c>
      <c r="K889" s="1">
        <v>1</v>
      </c>
      <c r="L889" s="4">
        <f t="shared" si="17"/>
        <v>0.7699999999999998</v>
      </c>
      <c r="M889" s="1">
        <v>1</v>
      </c>
      <c r="N889" s="4">
        <v>0.77</v>
      </c>
      <c r="O889" s="1" t="s">
        <v>1746</v>
      </c>
    </row>
    <row r="890" spans="1:15" x14ac:dyDescent="0.25">
      <c r="A890" s="1">
        <v>889</v>
      </c>
      <c r="B890" s="1" t="s">
        <v>336</v>
      </c>
      <c r="C890" s="10">
        <v>44734</v>
      </c>
      <c r="D890" s="22">
        <v>0</v>
      </c>
      <c r="E890" s="1" t="s">
        <v>213</v>
      </c>
      <c r="F890" s="15">
        <v>24</v>
      </c>
      <c r="G890" s="2">
        <v>2.76</v>
      </c>
      <c r="H890" s="3">
        <v>10.66</v>
      </c>
      <c r="I890" s="2">
        <v>0.92</v>
      </c>
      <c r="J890" s="4">
        <f t="shared" si="16"/>
        <v>1.8399999999999999</v>
      </c>
      <c r="K890" s="1">
        <v>1</v>
      </c>
      <c r="L890" s="4">
        <f t="shared" si="17"/>
        <v>1.8399999999999999</v>
      </c>
      <c r="M890" s="1">
        <v>1</v>
      </c>
      <c r="N890" s="4">
        <v>1.84</v>
      </c>
      <c r="O890" s="1" t="s">
        <v>1746</v>
      </c>
    </row>
    <row r="891" spans="1:15" x14ac:dyDescent="0.25">
      <c r="A891" s="1">
        <v>890</v>
      </c>
      <c r="B891" s="1" t="s">
        <v>308</v>
      </c>
      <c r="C891" s="10">
        <v>44735</v>
      </c>
      <c r="D891" s="22">
        <v>0</v>
      </c>
      <c r="E891" s="1" t="s">
        <v>213</v>
      </c>
      <c r="F891" s="15">
        <v>24</v>
      </c>
      <c r="G891" s="2">
        <v>2.56</v>
      </c>
      <c r="H891" s="3">
        <v>3.56</v>
      </c>
      <c r="I891" s="2">
        <v>1.75</v>
      </c>
      <c r="J891" s="4">
        <f t="shared" si="16"/>
        <v>0.81</v>
      </c>
      <c r="K891" s="1">
        <v>1</v>
      </c>
      <c r="L891" s="4">
        <f t="shared" si="17"/>
        <v>0.81</v>
      </c>
      <c r="M891" s="1">
        <v>1</v>
      </c>
      <c r="N891" s="4">
        <v>0.81</v>
      </c>
      <c r="O891" s="1" t="s">
        <v>1746</v>
      </c>
    </row>
    <row r="892" spans="1:15" x14ac:dyDescent="0.25">
      <c r="A892" s="1">
        <v>891</v>
      </c>
      <c r="B892" s="1" t="s">
        <v>336</v>
      </c>
      <c r="C892" s="10">
        <v>44735</v>
      </c>
      <c r="D892" s="22">
        <v>0</v>
      </c>
      <c r="E892" s="1" t="s">
        <v>1544</v>
      </c>
      <c r="F892" s="15">
        <v>4</v>
      </c>
      <c r="G892" s="2">
        <v>2.04</v>
      </c>
      <c r="H892" s="3">
        <v>7.52</v>
      </c>
      <c r="I892" s="2">
        <v>0.14000000000000001</v>
      </c>
      <c r="J892" s="4">
        <f t="shared" si="16"/>
        <v>1.9</v>
      </c>
      <c r="K892" s="1">
        <v>5</v>
      </c>
      <c r="L892" s="4">
        <f t="shared" si="17"/>
        <v>9.5</v>
      </c>
      <c r="M892" s="1">
        <v>7</v>
      </c>
      <c r="N892" s="4">
        <v>14.789899999999999</v>
      </c>
      <c r="O892" s="1" t="s">
        <v>1746</v>
      </c>
    </row>
    <row r="893" spans="1:15" x14ac:dyDescent="0.25">
      <c r="A893" s="1">
        <v>892</v>
      </c>
      <c r="B893" s="1" t="s">
        <v>318</v>
      </c>
      <c r="C893" s="10">
        <v>44735</v>
      </c>
      <c r="D893" s="22">
        <v>0</v>
      </c>
      <c r="E893" s="1" t="s">
        <v>1686</v>
      </c>
      <c r="F893" s="15">
        <v>20</v>
      </c>
      <c r="G893" s="2">
        <v>1.1599999999999999</v>
      </c>
      <c r="H893" s="3">
        <v>1.36</v>
      </c>
      <c r="I893" s="2">
        <v>0.73</v>
      </c>
      <c r="J893" s="4">
        <f t="shared" si="16"/>
        <v>0.42999999999999994</v>
      </c>
      <c r="K893" s="1">
        <v>1</v>
      </c>
      <c r="L893" s="4">
        <f t="shared" si="17"/>
        <v>0.42999999999999994</v>
      </c>
      <c r="M893" s="1">
        <v>1</v>
      </c>
      <c r="N893" s="4">
        <v>0.43</v>
      </c>
      <c r="O893" s="1" t="s">
        <v>1746</v>
      </c>
    </row>
    <row r="894" spans="1:15" x14ac:dyDescent="0.25">
      <c r="A894" s="1">
        <v>893</v>
      </c>
      <c r="B894" s="1" t="s">
        <v>308</v>
      </c>
      <c r="C894" s="10">
        <v>44736</v>
      </c>
      <c r="D894" s="22">
        <v>0</v>
      </c>
      <c r="E894" s="1" t="s">
        <v>213</v>
      </c>
      <c r="F894" s="15">
        <v>24</v>
      </c>
      <c r="G894" s="2">
        <v>2.58</v>
      </c>
      <c r="H894" s="3">
        <v>3.28</v>
      </c>
      <c r="I894" s="2">
        <v>1.76</v>
      </c>
      <c r="J894" s="4">
        <f t="shared" si="16"/>
        <v>0.82000000000000006</v>
      </c>
      <c r="K894" s="1">
        <v>1</v>
      </c>
      <c r="L894" s="4">
        <f t="shared" si="17"/>
        <v>0.82000000000000006</v>
      </c>
      <c r="M894" s="1">
        <v>1</v>
      </c>
      <c r="N894" s="4">
        <v>0.82</v>
      </c>
      <c r="O894" s="1" t="s">
        <v>1746</v>
      </c>
    </row>
    <row r="895" spans="1:15" x14ac:dyDescent="0.25">
      <c r="A895" s="1">
        <v>894</v>
      </c>
      <c r="B895" s="1" t="s">
        <v>318</v>
      </c>
      <c r="C895" s="10">
        <v>44736</v>
      </c>
      <c r="D895" s="22">
        <v>0</v>
      </c>
      <c r="E895" s="1" t="s">
        <v>1054</v>
      </c>
      <c r="F895" s="15">
        <v>13</v>
      </c>
      <c r="G895" s="2">
        <v>2.2200000000000002</v>
      </c>
      <c r="H895" s="3">
        <v>3.75</v>
      </c>
      <c r="I895" s="2">
        <v>0.47</v>
      </c>
      <c r="J895" s="4">
        <f t="shared" ref="J895:J958" si="18">G895-I895-D895</f>
        <v>1.7500000000000002</v>
      </c>
      <c r="K895" s="1">
        <v>2</v>
      </c>
      <c r="L895" s="4">
        <f t="shared" si="17"/>
        <v>3.5000000000000004</v>
      </c>
      <c r="M895" s="1">
        <f>C901-C895</f>
        <v>2</v>
      </c>
      <c r="N895" s="4">
        <v>3.9275000000000002</v>
      </c>
      <c r="O895" s="1" t="s">
        <v>1746</v>
      </c>
    </row>
    <row r="896" spans="1:15" x14ac:dyDescent="0.25">
      <c r="A896" s="1">
        <v>895</v>
      </c>
      <c r="B896" s="1" t="s">
        <v>320</v>
      </c>
      <c r="C896" s="10">
        <v>44736</v>
      </c>
      <c r="D896" s="22">
        <v>0</v>
      </c>
      <c r="E896" s="1" t="s">
        <v>423</v>
      </c>
      <c r="F896" s="15">
        <v>11</v>
      </c>
      <c r="G896" s="2">
        <v>0.66</v>
      </c>
      <c r="H896" s="3">
        <v>1.55</v>
      </c>
      <c r="I896" s="2">
        <v>0.41</v>
      </c>
      <c r="J896" s="4">
        <f t="shared" si="18"/>
        <v>0.25000000000000006</v>
      </c>
      <c r="K896" s="1">
        <v>1</v>
      </c>
      <c r="L896" s="4">
        <f t="shared" si="17"/>
        <v>0.25000000000000006</v>
      </c>
      <c r="M896" s="1">
        <v>1</v>
      </c>
      <c r="N896" s="4">
        <v>0.25</v>
      </c>
      <c r="O896" s="1" t="s">
        <v>1746</v>
      </c>
    </row>
    <row r="897" spans="1:15" x14ac:dyDescent="0.25">
      <c r="A897" s="1">
        <v>896</v>
      </c>
      <c r="B897" s="1" t="s">
        <v>308</v>
      </c>
      <c r="C897" s="10">
        <v>44737</v>
      </c>
      <c r="D897" s="22">
        <v>0</v>
      </c>
      <c r="E897" s="1" t="s">
        <v>218</v>
      </c>
      <c r="F897" s="15">
        <v>24</v>
      </c>
      <c r="G897" s="2">
        <v>2.57</v>
      </c>
      <c r="H897" s="3">
        <v>3.08</v>
      </c>
      <c r="I897" s="2">
        <v>1.71</v>
      </c>
      <c r="J897" s="4">
        <f t="shared" si="18"/>
        <v>0.85999999999999988</v>
      </c>
      <c r="K897" s="1">
        <v>1</v>
      </c>
      <c r="L897" s="4">
        <f t="shared" si="17"/>
        <v>0.85999999999999988</v>
      </c>
      <c r="M897" s="1">
        <v>1</v>
      </c>
      <c r="N897" s="4">
        <v>0.86</v>
      </c>
      <c r="O897" s="1" t="s">
        <v>1746</v>
      </c>
    </row>
    <row r="898" spans="1:15" x14ac:dyDescent="0.25">
      <c r="A898" s="1">
        <v>897</v>
      </c>
      <c r="B898" s="1" t="s">
        <v>320</v>
      </c>
      <c r="C898" s="10">
        <v>44737</v>
      </c>
      <c r="D898" s="22">
        <v>0</v>
      </c>
      <c r="E898" s="1" t="s">
        <v>218</v>
      </c>
      <c r="F898" s="15">
        <v>24</v>
      </c>
      <c r="G898" s="2">
        <v>2.27</v>
      </c>
      <c r="H898" s="3">
        <v>9.86</v>
      </c>
      <c r="I898" s="2">
        <v>0.86</v>
      </c>
      <c r="J898" s="4">
        <f t="shared" si="18"/>
        <v>1.4100000000000001</v>
      </c>
      <c r="K898" s="1">
        <v>1</v>
      </c>
      <c r="L898" s="4">
        <f t="shared" si="17"/>
        <v>1.4100000000000001</v>
      </c>
      <c r="M898" s="1">
        <v>1</v>
      </c>
      <c r="N898" s="4">
        <v>1.41</v>
      </c>
      <c r="O898" s="1" t="s">
        <v>1746</v>
      </c>
    </row>
    <row r="899" spans="1:15" x14ac:dyDescent="0.25">
      <c r="A899" s="1">
        <v>898</v>
      </c>
      <c r="B899" s="1" t="s">
        <v>308</v>
      </c>
      <c r="C899" s="10">
        <v>44738</v>
      </c>
      <c r="D899" s="22">
        <v>0</v>
      </c>
      <c r="E899" s="1" t="s">
        <v>213</v>
      </c>
      <c r="F899" s="15">
        <v>24</v>
      </c>
      <c r="G899" s="2">
        <v>2.56</v>
      </c>
      <c r="H899" s="3">
        <v>2.95</v>
      </c>
      <c r="I899" s="2">
        <v>1.74</v>
      </c>
      <c r="J899" s="4">
        <f t="shared" si="18"/>
        <v>0.82000000000000006</v>
      </c>
      <c r="K899" s="1">
        <v>1</v>
      </c>
      <c r="L899" s="4">
        <f t="shared" si="17"/>
        <v>0.82000000000000006</v>
      </c>
      <c r="M899" s="1">
        <v>1</v>
      </c>
      <c r="N899" s="4">
        <v>0.82</v>
      </c>
      <c r="O899" s="1" t="s">
        <v>1746</v>
      </c>
    </row>
    <row r="900" spans="1:15" x14ac:dyDescent="0.25">
      <c r="A900" s="1">
        <v>899</v>
      </c>
      <c r="B900" s="1" t="s">
        <v>320</v>
      </c>
      <c r="C900" s="10">
        <v>44738</v>
      </c>
      <c r="D900" s="22">
        <v>0</v>
      </c>
      <c r="E900" s="1" t="s">
        <v>523</v>
      </c>
      <c r="F900" s="15">
        <v>12</v>
      </c>
      <c r="G900" s="2">
        <v>2.16</v>
      </c>
      <c r="H900" s="3">
        <v>9.84</v>
      </c>
      <c r="I900" s="2">
        <v>0.42</v>
      </c>
      <c r="J900" s="4">
        <f t="shared" si="18"/>
        <v>1.7400000000000002</v>
      </c>
      <c r="K900" s="1">
        <v>3</v>
      </c>
      <c r="L900" s="4">
        <f t="shared" si="17"/>
        <v>5.2200000000000006</v>
      </c>
      <c r="M900" s="1">
        <v>4</v>
      </c>
      <c r="N900" s="4">
        <v>5.6776999999999997</v>
      </c>
      <c r="O900" s="1" t="s">
        <v>1746</v>
      </c>
    </row>
    <row r="901" spans="1:15" x14ac:dyDescent="0.25">
      <c r="A901" s="1">
        <v>900</v>
      </c>
      <c r="B901" s="1" t="s">
        <v>318</v>
      </c>
      <c r="C901" s="10">
        <v>44738</v>
      </c>
      <c r="D901" s="22">
        <v>0</v>
      </c>
      <c r="E901" s="1" t="s">
        <v>252</v>
      </c>
      <c r="F901" s="15">
        <v>12</v>
      </c>
      <c r="G901" s="2">
        <v>0.77</v>
      </c>
      <c r="H901" s="3">
        <v>0.59</v>
      </c>
      <c r="I901" s="2">
        <v>0.43</v>
      </c>
      <c r="J901" s="4">
        <f t="shared" si="18"/>
        <v>0.34</v>
      </c>
      <c r="K901" s="1">
        <v>1</v>
      </c>
      <c r="L901" s="4">
        <f t="shared" si="17"/>
        <v>0.34</v>
      </c>
      <c r="M901" s="1">
        <v>1</v>
      </c>
      <c r="N901" s="4">
        <v>0.34</v>
      </c>
      <c r="O901" s="1" t="s">
        <v>1746</v>
      </c>
    </row>
    <row r="902" spans="1:15" x14ac:dyDescent="0.25">
      <c r="A902" s="1">
        <v>901</v>
      </c>
      <c r="B902" s="1" t="s">
        <v>308</v>
      </c>
      <c r="C902" s="10">
        <v>44739</v>
      </c>
      <c r="D902" s="22">
        <v>0</v>
      </c>
      <c r="E902" s="1" t="s">
        <v>218</v>
      </c>
      <c r="F902" s="15">
        <v>24</v>
      </c>
      <c r="G902" s="2">
        <v>2.52</v>
      </c>
      <c r="H902" s="3">
        <v>2.72</v>
      </c>
      <c r="I902" s="2">
        <v>1.69</v>
      </c>
      <c r="J902" s="4">
        <f t="shared" si="18"/>
        <v>0.83000000000000007</v>
      </c>
      <c r="K902" s="1">
        <v>1</v>
      </c>
      <c r="L902" s="4">
        <f t="shared" si="17"/>
        <v>0.83000000000000007</v>
      </c>
      <c r="M902" s="1">
        <v>1</v>
      </c>
      <c r="N902" s="4">
        <v>0.83</v>
      </c>
      <c r="O902" s="1" t="s">
        <v>1746</v>
      </c>
    </row>
    <row r="903" spans="1:15" x14ac:dyDescent="0.25">
      <c r="A903" s="1">
        <v>902</v>
      </c>
      <c r="B903" s="1" t="s">
        <v>318</v>
      </c>
      <c r="C903" s="10">
        <v>44739</v>
      </c>
      <c r="D903" s="22">
        <v>0</v>
      </c>
      <c r="E903" s="1" t="s">
        <v>218</v>
      </c>
      <c r="F903" s="15">
        <v>24</v>
      </c>
      <c r="G903" s="2">
        <v>1.3</v>
      </c>
      <c r="H903" s="3">
        <v>1.51</v>
      </c>
      <c r="I903" s="2">
        <v>0.87</v>
      </c>
      <c r="J903" s="4">
        <f t="shared" si="18"/>
        <v>0.43000000000000005</v>
      </c>
      <c r="K903" s="1">
        <v>1</v>
      </c>
      <c r="L903" s="4">
        <f t="shared" si="17"/>
        <v>0.43000000000000005</v>
      </c>
      <c r="M903" s="1">
        <v>1</v>
      </c>
      <c r="N903" s="4">
        <v>0.43</v>
      </c>
      <c r="O903" s="1" t="s">
        <v>1746</v>
      </c>
    </row>
    <row r="904" spans="1:15" x14ac:dyDescent="0.25">
      <c r="A904" s="1">
        <v>903</v>
      </c>
      <c r="B904" s="1" t="s">
        <v>308</v>
      </c>
      <c r="C904" s="10">
        <v>44740</v>
      </c>
      <c r="D904" s="22">
        <v>0</v>
      </c>
      <c r="E904" s="1" t="s">
        <v>213</v>
      </c>
      <c r="F904" s="15">
        <v>24</v>
      </c>
      <c r="G904" s="2">
        <v>2.5099999999999998</v>
      </c>
      <c r="H904" s="3">
        <v>2.74</v>
      </c>
      <c r="I904" s="2">
        <v>1.65</v>
      </c>
      <c r="J904" s="4">
        <f t="shared" si="18"/>
        <v>0.85999999999999988</v>
      </c>
      <c r="K904" s="1">
        <v>1</v>
      </c>
      <c r="L904" s="4">
        <f t="shared" si="17"/>
        <v>0.85999999999999988</v>
      </c>
      <c r="M904" s="1">
        <v>1</v>
      </c>
      <c r="N904" s="4">
        <v>0.86</v>
      </c>
      <c r="O904" s="1" t="s">
        <v>1746</v>
      </c>
    </row>
    <row r="905" spans="1:15" x14ac:dyDescent="0.25">
      <c r="A905" s="1">
        <v>904</v>
      </c>
      <c r="B905" s="1" t="s">
        <v>318</v>
      </c>
      <c r="C905" s="10">
        <v>44740</v>
      </c>
      <c r="D905" s="22">
        <v>0</v>
      </c>
      <c r="E905" s="1" t="s">
        <v>213</v>
      </c>
      <c r="F905" s="15">
        <v>24</v>
      </c>
      <c r="G905" s="2">
        <v>1.26</v>
      </c>
      <c r="H905" s="3">
        <v>1.51</v>
      </c>
      <c r="I905" s="2">
        <v>0.89</v>
      </c>
      <c r="J905" s="4">
        <f t="shared" si="18"/>
        <v>0.37</v>
      </c>
      <c r="K905" s="1">
        <v>1</v>
      </c>
      <c r="L905" s="4">
        <f t="shared" si="17"/>
        <v>0.37</v>
      </c>
      <c r="M905" s="1">
        <v>1</v>
      </c>
      <c r="N905" s="4">
        <v>0.37</v>
      </c>
      <c r="O905" s="1" t="s">
        <v>1746</v>
      </c>
    </row>
    <row r="906" spans="1:15" x14ac:dyDescent="0.25">
      <c r="A906" s="1">
        <v>905</v>
      </c>
      <c r="B906" s="1" t="s">
        <v>308</v>
      </c>
      <c r="C906" s="10">
        <v>44741</v>
      </c>
      <c r="D906" s="22">
        <v>0</v>
      </c>
      <c r="E906" s="1" t="s">
        <v>213</v>
      </c>
      <c r="F906" s="15">
        <v>24</v>
      </c>
      <c r="G906" s="2">
        <v>2.52</v>
      </c>
      <c r="H906" s="3">
        <v>2.98</v>
      </c>
      <c r="I906" s="2">
        <v>1.66</v>
      </c>
      <c r="J906" s="4">
        <f t="shared" si="18"/>
        <v>0.8600000000000001</v>
      </c>
      <c r="K906" s="1">
        <v>1</v>
      </c>
      <c r="L906" s="4">
        <f t="shared" si="17"/>
        <v>0.8600000000000001</v>
      </c>
      <c r="M906" s="1">
        <v>1</v>
      </c>
      <c r="N906" s="4">
        <v>0.86</v>
      </c>
      <c r="O906" s="1" t="s">
        <v>1746</v>
      </c>
    </row>
    <row r="907" spans="1:15" x14ac:dyDescent="0.25">
      <c r="A907" s="1">
        <v>906</v>
      </c>
      <c r="B907" s="1" t="s">
        <v>318</v>
      </c>
      <c r="C907" s="10">
        <v>44741</v>
      </c>
      <c r="D907" s="22">
        <v>0</v>
      </c>
      <c r="E907" s="1" t="s">
        <v>1544</v>
      </c>
      <c r="F907" s="15">
        <v>4</v>
      </c>
      <c r="G907" s="2">
        <v>0.31</v>
      </c>
      <c r="H907" s="3">
        <v>0.35</v>
      </c>
      <c r="I907" s="2">
        <v>0.18</v>
      </c>
      <c r="J907" s="4">
        <f t="shared" si="18"/>
        <v>0.13</v>
      </c>
      <c r="K907" s="1">
        <v>1</v>
      </c>
      <c r="L907" s="4">
        <f t="shared" si="17"/>
        <v>0.13</v>
      </c>
      <c r="M907" s="1">
        <v>1</v>
      </c>
      <c r="N907" s="4">
        <v>0.13</v>
      </c>
      <c r="O907" s="1" t="s">
        <v>1746</v>
      </c>
    </row>
    <row r="908" spans="1:15" x14ac:dyDescent="0.25">
      <c r="A908" s="1">
        <v>907</v>
      </c>
      <c r="B908" s="1" t="s">
        <v>320</v>
      </c>
      <c r="C908" s="10">
        <v>44741</v>
      </c>
      <c r="D908" s="22">
        <v>0</v>
      </c>
      <c r="E908" s="1" t="s">
        <v>367</v>
      </c>
      <c r="F908" s="15">
        <v>20</v>
      </c>
      <c r="G908" s="2">
        <v>1.53</v>
      </c>
      <c r="H908" s="3">
        <v>7.06</v>
      </c>
      <c r="I908" s="2">
        <v>0.73</v>
      </c>
      <c r="J908" s="4">
        <f t="shared" si="18"/>
        <v>0.8</v>
      </c>
      <c r="K908" s="1">
        <v>1</v>
      </c>
      <c r="L908" s="4">
        <f t="shared" si="17"/>
        <v>0.8</v>
      </c>
      <c r="M908" s="1">
        <v>1</v>
      </c>
      <c r="N908" s="4">
        <v>0.8</v>
      </c>
      <c r="O908" s="1" t="s">
        <v>1746</v>
      </c>
    </row>
    <row r="909" spans="1:15" ht="33" x14ac:dyDescent="0.25">
      <c r="A909" s="1">
        <v>908</v>
      </c>
      <c r="B909" s="1" t="s">
        <v>308</v>
      </c>
      <c r="C909" s="10">
        <v>44742</v>
      </c>
      <c r="D909" s="22">
        <v>0</v>
      </c>
      <c r="E909" s="11" t="s">
        <v>2842</v>
      </c>
      <c r="F909" s="15">
        <v>18.5</v>
      </c>
      <c r="G909" s="2">
        <v>2.1</v>
      </c>
      <c r="H909" s="3">
        <v>2.58</v>
      </c>
      <c r="I909" s="2">
        <v>1.37</v>
      </c>
      <c r="J909" s="4">
        <f t="shared" si="18"/>
        <v>0.73</v>
      </c>
      <c r="K909" s="1">
        <v>1</v>
      </c>
      <c r="L909" s="4">
        <f t="shared" si="17"/>
        <v>0.73</v>
      </c>
      <c r="M909" s="1">
        <v>1</v>
      </c>
      <c r="N909" s="4">
        <v>0.73</v>
      </c>
      <c r="O909" s="1" t="s">
        <v>1746</v>
      </c>
    </row>
    <row r="910" spans="1:15" x14ac:dyDescent="0.25">
      <c r="A910" s="1">
        <v>909</v>
      </c>
      <c r="B910" s="1" t="s">
        <v>320</v>
      </c>
      <c r="C910" s="10">
        <v>44742</v>
      </c>
      <c r="D910" s="22">
        <v>0</v>
      </c>
      <c r="E910" s="1" t="s">
        <v>213</v>
      </c>
      <c r="F910" s="15">
        <v>24</v>
      </c>
      <c r="G910" s="2">
        <v>2.1800000000000002</v>
      </c>
      <c r="H910" s="3">
        <v>9.2899999999999991</v>
      </c>
      <c r="I910" s="2">
        <v>0.87</v>
      </c>
      <c r="J910" s="4">
        <f t="shared" si="18"/>
        <v>1.31</v>
      </c>
      <c r="K910" s="1">
        <v>1</v>
      </c>
      <c r="L910" s="4">
        <f t="shared" si="17"/>
        <v>1.31</v>
      </c>
      <c r="M910" s="1">
        <v>1</v>
      </c>
      <c r="N910" s="4">
        <v>1.31</v>
      </c>
      <c r="O910" s="1" t="s">
        <v>1746</v>
      </c>
    </row>
    <row r="911" spans="1:15" x14ac:dyDescent="0.25">
      <c r="A911" s="1">
        <v>910</v>
      </c>
      <c r="B911" s="1" t="s">
        <v>313</v>
      </c>
      <c r="C911" s="10">
        <v>44742</v>
      </c>
      <c r="D911" s="22">
        <v>0</v>
      </c>
      <c r="E911" s="1" t="s">
        <v>2541</v>
      </c>
      <c r="F911" s="15">
        <v>5.5</v>
      </c>
      <c r="G911" s="2">
        <v>0.77</v>
      </c>
      <c r="H911" s="3">
        <v>0.57999999999999996</v>
      </c>
      <c r="I911" s="2">
        <v>0.35</v>
      </c>
      <c r="J911" s="4">
        <f t="shared" si="18"/>
        <v>0.42000000000000004</v>
      </c>
      <c r="K911" s="1">
        <v>1</v>
      </c>
      <c r="L911" s="4">
        <f t="shared" si="17"/>
        <v>0.42000000000000004</v>
      </c>
      <c r="M911" s="1">
        <v>1</v>
      </c>
      <c r="N911" s="4">
        <v>0.42</v>
      </c>
      <c r="O911" s="1" t="s">
        <v>1746</v>
      </c>
    </row>
    <row r="912" spans="1:15" x14ac:dyDescent="0.25">
      <c r="A912" s="1">
        <v>911</v>
      </c>
      <c r="B912" s="1" t="s">
        <v>308</v>
      </c>
      <c r="C912" s="10">
        <v>44743</v>
      </c>
      <c r="D912" s="22">
        <v>0</v>
      </c>
      <c r="E912" s="1" t="s">
        <v>213</v>
      </c>
      <c r="F912" s="15">
        <v>24</v>
      </c>
      <c r="G912" s="2">
        <v>2.59</v>
      </c>
      <c r="H912" s="3">
        <v>2.2400000000000002</v>
      </c>
      <c r="I912" s="2">
        <v>1.7</v>
      </c>
      <c r="J912" s="4">
        <f t="shared" si="18"/>
        <v>0.8899999999999999</v>
      </c>
      <c r="K912" s="1">
        <v>1</v>
      </c>
      <c r="L912" s="4">
        <f t="shared" si="17"/>
        <v>0.8899999999999999</v>
      </c>
      <c r="M912" s="1">
        <v>1</v>
      </c>
      <c r="N912" s="4">
        <v>0.89</v>
      </c>
      <c r="O912" s="1" t="s">
        <v>1746</v>
      </c>
    </row>
    <row r="913" spans="1:15" x14ac:dyDescent="0.25">
      <c r="A913" s="1">
        <v>912</v>
      </c>
      <c r="B913" s="1" t="s">
        <v>320</v>
      </c>
      <c r="C913" s="10">
        <v>44743</v>
      </c>
      <c r="D913" s="22">
        <v>0</v>
      </c>
      <c r="E913" s="1" t="s">
        <v>2406</v>
      </c>
      <c r="F913" s="15">
        <v>5.5</v>
      </c>
      <c r="G913" s="2">
        <v>1.55</v>
      </c>
      <c r="H913" s="3">
        <v>6.89</v>
      </c>
      <c r="I913" s="2">
        <v>0.17</v>
      </c>
      <c r="J913" s="4">
        <f t="shared" si="18"/>
        <v>1.3800000000000001</v>
      </c>
      <c r="K913" s="1">
        <v>1</v>
      </c>
      <c r="L913" s="4">
        <f t="shared" si="17"/>
        <v>1.3800000000000001</v>
      </c>
      <c r="M913" s="1">
        <v>1</v>
      </c>
      <c r="N913" s="4">
        <v>1.38</v>
      </c>
      <c r="O913" s="1" t="s">
        <v>1746</v>
      </c>
    </row>
    <row r="914" spans="1:15" x14ac:dyDescent="0.25">
      <c r="A914" s="1">
        <v>913</v>
      </c>
      <c r="B914" s="1" t="s">
        <v>318</v>
      </c>
      <c r="C914" s="10">
        <v>44743</v>
      </c>
      <c r="D914" s="22">
        <v>0</v>
      </c>
      <c r="E914" s="1" t="s">
        <v>550</v>
      </c>
      <c r="F914" s="15">
        <v>18.5</v>
      </c>
      <c r="G914" s="2">
        <v>1.52</v>
      </c>
      <c r="H914" s="3">
        <v>2.2799999999999998</v>
      </c>
      <c r="I914" s="2">
        <v>0.7</v>
      </c>
      <c r="J914" s="4">
        <f t="shared" si="18"/>
        <v>0.82000000000000006</v>
      </c>
      <c r="K914" s="1">
        <v>1</v>
      </c>
      <c r="L914" s="4">
        <f t="shared" si="17"/>
        <v>0.82000000000000006</v>
      </c>
      <c r="M914" s="1">
        <v>1</v>
      </c>
      <c r="N914" s="4">
        <v>0.82</v>
      </c>
      <c r="O914" s="1" t="s">
        <v>1746</v>
      </c>
    </row>
    <row r="915" spans="1:15" x14ac:dyDescent="0.25">
      <c r="A915" s="1">
        <v>914</v>
      </c>
      <c r="B915" s="1" t="s">
        <v>308</v>
      </c>
      <c r="C915" s="10">
        <v>44744</v>
      </c>
      <c r="D915" s="22">
        <v>0</v>
      </c>
      <c r="E915" s="1" t="s">
        <v>218</v>
      </c>
      <c r="F915" s="15">
        <v>24</v>
      </c>
      <c r="G915" s="2">
        <v>2.61</v>
      </c>
      <c r="H915" s="3">
        <v>2.14</v>
      </c>
      <c r="I915" s="2">
        <v>1.71</v>
      </c>
      <c r="J915" s="4">
        <f t="shared" si="18"/>
        <v>0.89999999999999991</v>
      </c>
      <c r="K915" s="1">
        <v>1</v>
      </c>
      <c r="L915" s="4">
        <f t="shared" si="17"/>
        <v>0.89999999999999991</v>
      </c>
      <c r="M915" s="1">
        <v>1</v>
      </c>
      <c r="N915" s="4">
        <v>0.9</v>
      </c>
      <c r="O915" s="1" t="s">
        <v>1746</v>
      </c>
    </row>
    <row r="916" spans="1:15" x14ac:dyDescent="0.25">
      <c r="A916" s="1">
        <v>915</v>
      </c>
      <c r="B916" s="1" t="s">
        <v>320</v>
      </c>
      <c r="C916" s="10">
        <v>44744</v>
      </c>
      <c r="D916" s="22">
        <v>0</v>
      </c>
      <c r="E916" s="1" t="s">
        <v>2659</v>
      </c>
      <c r="F916" s="15">
        <v>19.5</v>
      </c>
      <c r="G916" s="2">
        <v>1.61</v>
      </c>
      <c r="H916" s="3">
        <v>6.81</v>
      </c>
      <c r="I916" s="2">
        <v>0.74</v>
      </c>
      <c r="J916" s="4">
        <f t="shared" si="18"/>
        <v>0.87000000000000011</v>
      </c>
      <c r="K916" s="1">
        <v>1</v>
      </c>
      <c r="L916" s="4">
        <f t="shared" si="17"/>
        <v>0.87000000000000011</v>
      </c>
      <c r="M916" s="1">
        <v>1</v>
      </c>
      <c r="N916" s="4">
        <v>0.87</v>
      </c>
      <c r="O916" s="1" t="s">
        <v>1746</v>
      </c>
    </row>
    <row r="917" spans="1:15" x14ac:dyDescent="0.25">
      <c r="A917" s="1">
        <v>916</v>
      </c>
      <c r="B917" s="1" t="s">
        <v>318</v>
      </c>
      <c r="C917" s="10">
        <v>44744</v>
      </c>
      <c r="D917" s="22">
        <v>0</v>
      </c>
      <c r="E917" s="1" t="s">
        <v>2843</v>
      </c>
      <c r="F917" s="15">
        <v>4.5</v>
      </c>
      <c r="G917" s="2">
        <v>2.48</v>
      </c>
      <c r="H917" s="3">
        <v>4.22</v>
      </c>
      <c r="I917" s="2">
        <v>0.14000000000000001</v>
      </c>
      <c r="J917" s="4">
        <f t="shared" si="18"/>
        <v>2.34</v>
      </c>
      <c r="K917" s="1">
        <v>5</v>
      </c>
      <c r="L917" s="4">
        <f t="shared" si="17"/>
        <v>11.7</v>
      </c>
      <c r="M917" s="1">
        <f>C953-C917</f>
        <v>20</v>
      </c>
      <c r="N917" s="4">
        <v>32.2712</v>
      </c>
      <c r="O917" s="1" t="s">
        <v>1746</v>
      </c>
    </row>
    <row r="918" spans="1:15" ht="33" x14ac:dyDescent="0.25">
      <c r="A918" s="1">
        <v>917</v>
      </c>
      <c r="B918" s="1" t="s">
        <v>308</v>
      </c>
      <c r="C918" s="10">
        <v>44745</v>
      </c>
      <c r="D918" s="22">
        <v>0</v>
      </c>
      <c r="E918" s="11" t="s">
        <v>2844</v>
      </c>
      <c r="F918" s="15">
        <v>22</v>
      </c>
      <c r="G918" s="2">
        <v>2.36</v>
      </c>
      <c r="H918" s="3">
        <v>2.5099999999999998</v>
      </c>
      <c r="I918" s="2">
        <v>1.55</v>
      </c>
      <c r="J918" s="4">
        <f t="shared" si="18"/>
        <v>0.80999999999999983</v>
      </c>
      <c r="K918" s="1">
        <v>1</v>
      </c>
      <c r="L918" s="4">
        <f t="shared" si="17"/>
        <v>0.80999999999999983</v>
      </c>
      <c r="M918" s="1">
        <v>1</v>
      </c>
      <c r="N918" s="4">
        <v>0.81</v>
      </c>
      <c r="O918" s="1" t="s">
        <v>1746</v>
      </c>
    </row>
    <row r="919" spans="1:15" x14ac:dyDescent="0.25">
      <c r="A919" s="1">
        <v>918</v>
      </c>
      <c r="B919" s="1" t="s">
        <v>320</v>
      </c>
      <c r="C919" s="10">
        <v>44745</v>
      </c>
      <c r="D919" s="22">
        <v>0</v>
      </c>
      <c r="E919" s="1" t="s">
        <v>218</v>
      </c>
      <c r="F919" s="15">
        <v>24</v>
      </c>
      <c r="G919" s="2">
        <v>2.15</v>
      </c>
      <c r="H919" s="3">
        <v>8.94</v>
      </c>
      <c r="I919" s="2">
        <v>0.86</v>
      </c>
      <c r="J919" s="4">
        <f t="shared" si="18"/>
        <v>1.29</v>
      </c>
      <c r="K919" s="1">
        <v>1</v>
      </c>
      <c r="L919" s="4">
        <f t="shared" si="17"/>
        <v>1.29</v>
      </c>
      <c r="M919" s="1">
        <v>1</v>
      </c>
      <c r="N919" s="4">
        <v>1.29</v>
      </c>
      <c r="O919" s="1" t="s">
        <v>1746</v>
      </c>
    </row>
    <row r="920" spans="1:15" x14ac:dyDescent="0.25">
      <c r="A920" s="1">
        <v>919</v>
      </c>
      <c r="B920" s="1" t="s">
        <v>313</v>
      </c>
      <c r="C920" s="10">
        <v>44745</v>
      </c>
      <c r="D920" s="22">
        <v>0</v>
      </c>
      <c r="E920" s="1" t="s">
        <v>2845</v>
      </c>
      <c r="F920" s="15">
        <v>2</v>
      </c>
      <c r="G920" s="2">
        <v>1.84</v>
      </c>
      <c r="H920" s="3">
        <v>1.32</v>
      </c>
      <c r="I920" s="2">
        <v>0.13</v>
      </c>
      <c r="J920" s="4">
        <f t="shared" si="18"/>
        <v>1.71</v>
      </c>
      <c r="K920" s="1">
        <v>5</v>
      </c>
      <c r="L920" s="4">
        <f t="shared" si="17"/>
        <v>8.5500000000000007</v>
      </c>
      <c r="M920" s="1">
        <f>C939-C920</f>
        <v>14</v>
      </c>
      <c r="N920" s="4">
        <v>18.420100000000001</v>
      </c>
      <c r="O920" s="1" t="s">
        <v>1746</v>
      </c>
    </row>
    <row r="921" spans="1:15" x14ac:dyDescent="0.25">
      <c r="A921" s="1">
        <v>920</v>
      </c>
      <c r="B921" s="1" t="s">
        <v>308</v>
      </c>
      <c r="C921" s="10">
        <v>44746</v>
      </c>
      <c r="D921" s="22">
        <v>0</v>
      </c>
      <c r="E921" s="1" t="s">
        <v>213</v>
      </c>
      <c r="F921" s="15">
        <v>24</v>
      </c>
      <c r="G921" s="2">
        <v>2.44</v>
      </c>
      <c r="H921" s="3">
        <v>2.85</v>
      </c>
      <c r="I921" s="2">
        <v>1.67</v>
      </c>
      <c r="J921" s="4">
        <f t="shared" si="18"/>
        <v>0.77</v>
      </c>
      <c r="K921" s="1">
        <v>1</v>
      </c>
      <c r="L921" s="4">
        <f t="shared" si="17"/>
        <v>0.77</v>
      </c>
      <c r="M921" s="1">
        <v>1</v>
      </c>
      <c r="N921" s="4">
        <v>0.77</v>
      </c>
      <c r="O921" s="1" t="s">
        <v>1746</v>
      </c>
    </row>
    <row r="922" spans="1:15" x14ac:dyDescent="0.25">
      <c r="A922" s="1">
        <v>921</v>
      </c>
      <c r="B922" s="1" t="s">
        <v>320</v>
      </c>
      <c r="C922" s="10">
        <v>44746</v>
      </c>
      <c r="D922" s="22">
        <v>0</v>
      </c>
      <c r="E922" s="1" t="s">
        <v>213</v>
      </c>
      <c r="F922" s="15">
        <v>24</v>
      </c>
      <c r="G922" s="2">
        <v>2.14</v>
      </c>
      <c r="H922" s="3">
        <v>8.68</v>
      </c>
      <c r="I922" s="2">
        <v>0.86</v>
      </c>
      <c r="J922" s="4">
        <f t="shared" si="18"/>
        <v>1.2800000000000002</v>
      </c>
      <c r="K922" s="1">
        <v>1</v>
      </c>
      <c r="L922" s="4">
        <f t="shared" si="17"/>
        <v>1.2800000000000002</v>
      </c>
      <c r="M922" s="1">
        <v>1</v>
      </c>
      <c r="N922" s="4">
        <v>1.28</v>
      </c>
      <c r="O922" s="1" t="s">
        <v>1746</v>
      </c>
    </row>
    <row r="923" spans="1:15" x14ac:dyDescent="0.25">
      <c r="A923" s="1">
        <v>922</v>
      </c>
      <c r="B923" s="1" t="s">
        <v>308</v>
      </c>
      <c r="C923" s="10">
        <v>44747</v>
      </c>
      <c r="D923" s="22">
        <v>0</v>
      </c>
      <c r="E923" s="1" t="s">
        <v>213</v>
      </c>
      <c r="F923" s="15">
        <v>24</v>
      </c>
      <c r="G923" s="2">
        <v>2.48</v>
      </c>
      <c r="H923" s="3">
        <v>2.98</v>
      </c>
      <c r="I923" s="2">
        <v>1.69</v>
      </c>
      <c r="J923" s="4">
        <f t="shared" si="18"/>
        <v>0.79</v>
      </c>
      <c r="K923" s="1">
        <v>1</v>
      </c>
      <c r="L923" s="4">
        <f t="shared" si="17"/>
        <v>0.79</v>
      </c>
      <c r="M923" s="1">
        <v>1</v>
      </c>
      <c r="N923" s="4">
        <v>0.79</v>
      </c>
      <c r="O923" s="1" t="s">
        <v>1746</v>
      </c>
    </row>
    <row r="924" spans="1:15" x14ac:dyDescent="0.25">
      <c r="A924" s="1">
        <v>923</v>
      </c>
      <c r="B924" s="1" t="s">
        <v>320</v>
      </c>
      <c r="C924" s="10">
        <v>44747</v>
      </c>
      <c r="D924" s="22">
        <v>0</v>
      </c>
      <c r="E924" s="1" t="s">
        <v>213</v>
      </c>
      <c r="F924" s="15">
        <v>24</v>
      </c>
      <c r="G924" s="2">
        <v>2.0499999999999998</v>
      </c>
      <c r="H924" s="3">
        <v>8.49</v>
      </c>
      <c r="I924" s="2">
        <v>0.86</v>
      </c>
      <c r="J924" s="4">
        <f t="shared" si="18"/>
        <v>1.19</v>
      </c>
      <c r="K924" s="1">
        <v>1</v>
      </c>
      <c r="L924" s="4">
        <f t="shared" si="17"/>
        <v>1.19</v>
      </c>
      <c r="M924" s="1">
        <v>1</v>
      </c>
      <c r="N924" s="4">
        <v>1.19</v>
      </c>
      <c r="O924" s="1" t="s">
        <v>1746</v>
      </c>
    </row>
    <row r="925" spans="1:15" x14ac:dyDescent="0.25">
      <c r="A925" s="1">
        <v>924</v>
      </c>
      <c r="B925" s="1" t="s">
        <v>308</v>
      </c>
      <c r="C925" s="10">
        <v>44748</v>
      </c>
      <c r="D925" s="22">
        <v>0</v>
      </c>
      <c r="E925" s="1" t="s">
        <v>2627</v>
      </c>
      <c r="F925" s="15">
        <v>22</v>
      </c>
      <c r="G925" s="2">
        <v>2.5099999999999998</v>
      </c>
      <c r="H925" s="3">
        <v>3.04</v>
      </c>
      <c r="I925" s="2">
        <v>1.76</v>
      </c>
      <c r="J925" s="4">
        <f t="shared" si="18"/>
        <v>0.74999999999999978</v>
      </c>
      <c r="K925" s="1">
        <v>1</v>
      </c>
      <c r="L925" s="4">
        <f t="shared" si="17"/>
        <v>0.74999999999999978</v>
      </c>
      <c r="M925" s="1">
        <v>1</v>
      </c>
      <c r="N925" s="4">
        <v>0.75</v>
      </c>
      <c r="O925" s="1" t="s">
        <v>1746</v>
      </c>
    </row>
    <row r="926" spans="1:15" x14ac:dyDescent="0.25">
      <c r="A926" s="1">
        <v>925</v>
      </c>
      <c r="B926" s="1" t="s">
        <v>320</v>
      </c>
      <c r="C926" s="10">
        <v>44748</v>
      </c>
      <c r="D926" s="22">
        <v>0</v>
      </c>
      <c r="E926" s="1" t="s">
        <v>2627</v>
      </c>
      <c r="F926" s="15">
        <v>22</v>
      </c>
      <c r="G926" s="2">
        <v>1.92</v>
      </c>
      <c r="H926" s="3">
        <v>8</v>
      </c>
      <c r="I926" s="2">
        <v>0.79</v>
      </c>
      <c r="J926" s="4">
        <f t="shared" si="18"/>
        <v>1.1299999999999999</v>
      </c>
      <c r="K926" s="1">
        <v>1</v>
      </c>
      <c r="L926" s="4">
        <f t="shared" si="17"/>
        <v>1.1299999999999999</v>
      </c>
      <c r="M926" s="1">
        <v>1</v>
      </c>
      <c r="N926" s="4">
        <v>1.1299999999999999</v>
      </c>
      <c r="O926" s="1" t="s">
        <v>1746</v>
      </c>
    </row>
    <row r="927" spans="1:15" x14ac:dyDescent="0.25">
      <c r="A927" s="1">
        <v>926</v>
      </c>
      <c r="B927" s="1" t="s">
        <v>308</v>
      </c>
      <c r="C927" s="10">
        <v>44749</v>
      </c>
      <c r="D927" s="22">
        <v>0</v>
      </c>
      <c r="E927" s="1" t="s">
        <v>218</v>
      </c>
      <c r="F927" s="15">
        <v>24</v>
      </c>
      <c r="G927" s="2">
        <v>2.5</v>
      </c>
      <c r="H927" s="3">
        <v>2.88</v>
      </c>
      <c r="I927" s="2">
        <v>1.68</v>
      </c>
      <c r="J927" s="4">
        <f t="shared" si="18"/>
        <v>0.82000000000000006</v>
      </c>
      <c r="K927" s="1">
        <v>1</v>
      </c>
      <c r="L927" s="4">
        <f t="shared" si="17"/>
        <v>0.82000000000000006</v>
      </c>
      <c r="M927" s="1">
        <v>1</v>
      </c>
      <c r="N927" s="4">
        <v>0.82</v>
      </c>
      <c r="O927" s="1" t="s">
        <v>1746</v>
      </c>
    </row>
    <row r="928" spans="1:15" x14ac:dyDescent="0.25">
      <c r="A928" s="1">
        <v>927</v>
      </c>
      <c r="B928" s="1" t="s">
        <v>320</v>
      </c>
      <c r="C928" s="10">
        <v>44749</v>
      </c>
      <c r="D928" s="22">
        <v>0</v>
      </c>
      <c r="E928" s="1" t="s">
        <v>218</v>
      </c>
      <c r="F928" s="15">
        <v>24</v>
      </c>
      <c r="G928" s="2">
        <v>2.0099999999999998</v>
      </c>
      <c r="H928" s="3">
        <v>9.01</v>
      </c>
      <c r="I928" s="2">
        <v>0.86</v>
      </c>
      <c r="J928" s="4">
        <f t="shared" si="18"/>
        <v>1.1499999999999999</v>
      </c>
      <c r="K928" s="1">
        <v>1</v>
      </c>
      <c r="L928" s="4">
        <f t="shared" si="17"/>
        <v>1.1499999999999999</v>
      </c>
      <c r="M928" s="1">
        <v>1</v>
      </c>
      <c r="N928" s="4">
        <v>1.1499999999999999</v>
      </c>
      <c r="O928" s="1" t="s">
        <v>1746</v>
      </c>
    </row>
    <row r="929" spans="1:15" x14ac:dyDescent="0.25">
      <c r="A929" s="1">
        <v>928</v>
      </c>
      <c r="B929" s="1" t="s">
        <v>308</v>
      </c>
      <c r="C929" s="10">
        <v>44750</v>
      </c>
      <c r="D929" s="22">
        <v>0</v>
      </c>
      <c r="E929" s="1" t="s">
        <v>218</v>
      </c>
      <c r="F929" s="15">
        <v>24</v>
      </c>
      <c r="G929" s="2">
        <v>2.4500000000000002</v>
      </c>
      <c r="H929" s="3">
        <v>2.87</v>
      </c>
      <c r="I929" s="2">
        <v>1.67</v>
      </c>
      <c r="J929" s="4">
        <f t="shared" si="18"/>
        <v>0.78000000000000025</v>
      </c>
      <c r="K929" s="1">
        <v>1</v>
      </c>
      <c r="L929" s="4">
        <f t="shared" si="17"/>
        <v>0.78000000000000025</v>
      </c>
      <c r="M929" s="1">
        <v>1</v>
      </c>
      <c r="N929" s="4">
        <v>0.78</v>
      </c>
      <c r="O929" s="1" t="s">
        <v>1746</v>
      </c>
    </row>
    <row r="930" spans="1:15" ht="33" x14ac:dyDescent="0.25">
      <c r="A930" s="1">
        <v>929</v>
      </c>
      <c r="B930" s="1" t="s">
        <v>320</v>
      </c>
      <c r="C930" s="10">
        <v>44750</v>
      </c>
      <c r="D930" s="22">
        <v>0</v>
      </c>
      <c r="E930" s="11" t="s">
        <v>2846</v>
      </c>
      <c r="F930" s="15">
        <v>12</v>
      </c>
      <c r="G930" s="2">
        <v>1.45</v>
      </c>
      <c r="H930" s="3">
        <v>6.54</v>
      </c>
      <c r="I930" s="2">
        <v>0.43</v>
      </c>
      <c r="J930" s="4">
        <f t="shared" si="18"/>
        <v>1.02</v>
      </c>
      <c r="K930" s="1">
        <v>1</v>
      </c>
      <c r="L930" s="4">
        <f t="shared" si="17"/>
        <v>1.02</v>
      </c>
      <c r="M930" s="1">
        <v>1</v>
      </c>
      <c r="N930" s="4">
        <v>1.02</v>
      </c>
      <c r="O930" s="1" t="s">
        <v>1746</v>
      </c>
    </row>
    <row r="931" spans="1:15" x14ac:dyDescent="0.25">
      <c r="A931" s="1">
        <v>930</v>
      </c>
      <c r="B931" s="1" t="s">
        <v>311</v>
      </c>
      <c r="C931" s="10">
        <v>44750</v>
      </c>
      <c r="D931" s="22">
        <v>0</v>
      </c>
      <c r="E931" s="1" t="s">
        <v>2847</v>
      </c>
      <c r="F931" s="15">
        <v>12</v>
      </c>
      <c r="G931" s="2">
        <v>1.1499999999999999</v>
      </c>
      <c r="H931" s="3">
        <v>5.36</v>
      </c>
      <c r="I931" s="2">
        <v>0.43</v>
      </c>
      <c r="J931" s="4">
        <f t="shared" si="18"/>
        <v>0.72</v>
      </c>
      <c r="K931" s="1">
        <v>5</v>
      </c>
      <c r="L931" s="4">
        <f t="shared" si="17"/>
        <v>3.5999999999999996</v>
      </c>
      <c r="M931" s="1">
        <f>C959-C931</f>
        <v>20</v>
      </c>
      <c r="N931" s="4">
        <v>13.0047</v>
      </c>
      <c r="O931" s="1" t="s">
        <v>1746</v>
      </c>
    </row>
    <row r="932" spans="1:15" x14ac:dyDescent="0.25">
      <c r="A932" s="1">
        <v>931</v>
      </c>
      <c r="B932" s="1" t="s">
        <v>308</v>
      </c>
      <c r="C932" s="10">
        <v>44751</v>
      </c>
      <c r="D932" s="22">
        <v>0</v>
      </c>
      <c r="E932" s="1" t="s">
        <v>213</v>
      </c>
      <c r="F932" s="15">
        <v>24</v>
      </c>
      <c r="G932" s="2">
        <v>2.4900000000000002</v>
      </c>
      <c r="H932" s="3">
        <v>2.95</v>
      </c>
      <c r="I932" s="2">
        <v>1.68</v>
      </c>
      <c r="J932" s="4">
        <f t="shared" si="18"/>
        <v>0.81000000000000028</v>
      </c>
      <c r="K932" s="1">
        <v>1</v>
      </c>
      <c r="L932" s="4">
        <f t="shared" si="17"/>
        <v>0.81000000000000028</v>
      </c>
      <c r="M932" s="1">
        <v>1</v>
      </c>
      <c r="N932" s="4">
        <v>0.81</v>
      </c>
      <c r="O932" s="1" t="s">
        <v>1746</v>
      </c>
    </row>
    <row r="933" spans="1:15" x14ac:dyDescent="0.25">
      <c r="A933" s="1">
        <v>932</v>
      </c>
      <c r="B933" s="1" t="s">
        <v>320</v>
      </c>
      <c r="C933" s="10">
        <v>44751</v>
      </c>
      <c r="D933" s="22">
        <v>0</v>
      </c>
      <c r="E933" s="1" t="s">
        <v>213</v>
      </c>
      <c r="F933" s="15">
        <v>24</v>
      </c>
      <c r="G933" s="2">
        <v>2.17</v>
      </c>
      <c r="H933" s="3">
        <v>8.93</v>
      </c>
      <c r="I933" s="2">
        <v>0.86</v>
      </c>
      <c r="J933" s="4">
        <f t="shared" si="18"/>
        <v>1.31</v>
      </c>
      <c r="K933" s="1">
        <v>1</v>
      </c>
      <c r="L933" s="4">
        <f t="shared" si="17"/>
        <v>1.31</v>
      </c>
      <c r="M933" s="1">
        <v>1</v>
      </c>
      <c r="N933" s="4">
        <v>1.31</v>
      </c>
      <c r="O933" s="1" t="s">
        <v>1746</v>
      </c>
    </row>
    <row r="934" spans="1:15" x14ac:dyDescent="0.25">
      <c r="A934" s="1">
        <v>933</v>
      </c>
      <c r="B934" s="1" t="s">
        <v>308</v>
      </c>
      <c r="C934" s="10">
        <v>44752</v>
      </c>
      <c r="D934" s="22">
        <v>0</v>
      </c>
      <c r="E934" s="1" t="s">
        <v>213</v>
      </c>
      <c r="F934" s="15">
        <v>24</v>
      </c>
      <c r="G934" s="2">
        <v>2.4300000000000002</v>
      </c>
      <c r="H934" s="3">
        <v>2.67</v>
      </c>
      <c r="I934" s="2">
        <v>1.67</v>
      </c>
      <c r="J934" s="4">
        <f t="shared" si="18"/>
        <v>0.76000000000000023</v>
      </c>
      <c r="K934" s="1">
        <v>1</v>
      </c>
      <c r="L934" s="4">
        <f t="shared" si="17"/>
        <v>0.76000000000000023</v>
      </c>
      <c r="M934" s="1">
        <v>1</v>
      </c>
      <c r="N934" s="4">
        <v>0.76</v>
      </c>
      <c r="O934" s="1" t="s">
        <v>1746</v>
      </c>
    </row>
    <row r="935" spans="1:15" x14ac:dyDescent="0.25">
      <c r="A935" s="1">
        <v>934</v>
      </c>
      <c r="B935" s="1" t="s">
        <v>320</v>
      </c>
      <c r="C935" s="10">
        <v>44752</v>
      </c>
      <c r="D935" s="22">
        <v>0</v>
      </c>
      <c r="E935" s="1" t="s">
        <v>213</v>
      </c>
      <c r="F935" s="15">
        <v>24</v>
      </c>
      <c r="G935" s="2">
        <v>2.0499999999999998</v>
      </c>
      <c r="H935" s="3">
        <v>8.94</v>
      </c>
      <c r="I935" s="2">
        <v>0.85</v>
      </c>
      <c r="J935" s="4">
        <f t="shared" si="18"/>
        <v>1.1999999999999997</v>
      </c>
      <c r="K935" s="1">
        <v>1</v>
      </c>
      <c r="L935" s="4">
        <f t="shared" si="17"/>
        <v>1.1999999999999997</v>
      </c>
      <c r="M935" s="1">
        <v>1</v>
      </c>
      <c r="N935" s="4">
        <v>1.2</v>
      </c>
      <c r="O935" s="1" t="s">
        <v>1746</v>
      </c>
    </row>
    <row r="936" spans="1:15" ht="33" x14ac:dyDescent="0.25">
      <c r="A936" s="1">
        <v>935</v>
      </c>
      <c r="B936" s="1" t="s">
        <v>308</v>
      </c>
      <c r="C936" s="10">
        <v>44753</v>
      </c>
      <c r="D936" s="22">
        <v>0</v>
      </c>
      <c r="E936" s="11" t="s">
        <v>2848</v>
      </c>
      <c r="F936" s="15">
        <v>19</v>
      </c>
      <c r="G936" s="2">
        <v>2.04</v>
      </c>
      <c r="H936" s="3">
        <v>2.59</v>
      </c>
      <c r="I936" s="2">
        <v>1.32</v>
      </c>
      <c r="J936" s="4">
        <f t="shared" si="18"/>
        <v>0.72</v>
      </c>
      <c r="K936" s="1">
        <v>2</v>
      </c>
      <c r="L936" s="4">
        <f t="shared" si="17"/>
        <v>1.44</v>
      </c>
      <c r="M936" s="1">
        <f>C938-C936</f>
        <v>5</v>
      </c>
      <c r="N936" s="4">
        <v>1.7806999999999999</v>
      </c>
      <c r="O936" s="1" t="s">
        <v>2849</v>
      </c>
    </row>
    <row r="937" spans="1:15" ht="33" x14ac:dyDescent="0.25">
      <c r="A937" s="1">
        <v>936</v>
      </c>
      <c r="B937" s="1" t="s">
        <v>320</v>
      </c>
      <c r="C937" s="10">
        <v>44753</v>
      </c>
      <c r="D937" s="22">
        <v>0</v>
      </c>
      <c r="E937" s="11" t="s">
        <v>2848</v>
      </c>
      <c r="F937" s="15">
        <v>19</v>
      </c>
      <c r="G937" s="2">
        <v>1.74</v>
      </c>
      <c r="H937" s="3">
        <v>7.35</v>
      </c>
      <c r="I937" s="2">
        <v>0.67</v>
      </c>
      <c r="J937" s="4">
        <f t="shared" si="18"/>
        <v>1.0699999999999998</v>
      </c>
      <c r="K937" s="1">
        <v>5</v>
      </c>
      <c r="L937" s="4">
        <f t="shared" si="17"/>
        <v>5.35</v>
      </c>
      <c r="M937" s="1">
        <f>C940-C937</f>
        <v>6</v>
      </c>
      <c r="N937" s="4">
        <v>8.9612999999999996</v>
      </c>
      <c r="O937" s="1" t="s">
        <v>2849</v>
      </c>
    </row>
    <row r="938" spans="1:15" x14ac:dyDescent="0.25">
      <c r="A938" s="1">
        <v>937</v>
      </c>
      <c r="B938" s="1" t="s">
        <v>308</v>
      </c>
      <c r="C938" s="10">
        <v>44758</v>
      </c>
      <c r="D938" s="22">
        <v>0</v>
      </c>
      <c r="E938" s="1" t="s">
        <v>2850</v>
      </c>
      <c r="F938" s="15">
        <v>12</v>
      </c>
      <c r="G938" s="2">
        <v>1.98</v>
      </c>
      <c r="H938" s="3">
        <v>4.1900000000000004</v>
      </c>
      <c r="I938" s="2">
        <v>1.07</v>
      </c>
      <c r="J938" s="4">
        <f t="shared" si="18"/>
        <v>0.90999999999999992</v>
      </c>
      <c r="K938" s="1">
        <v>1</v>
      </c>
      <c r="L938" s="4">
        <f t="shared" si="17"/>
        <v>0.90999999999999992</v>
      </c>
      <c r="M938" s="1">
        <f>C943-C938</f>
        <v>3</v>
      </c>
      <c r="N938" s="4">
        <v>1.8007</v>
      </c>
      <c r="O938" s="1" t="s">
        <v>1746</v>
      </c>
    </row>
    <row r="939" spans="1:15" x14ac:dyDescent="0.25">
      <c r="A939" s="1">
        <v>938</v>
      </c>
      <c r="B939" s="1" t="s">
        <v>313</v>
      </c>
      <c r="C939" s="10">
        <v>44759</v>
      </c>
      <c r="D939" s="22">
        <v>0</v>
      </c>
      <c r="E939" s="1" t="s">
        <v>1665</v>
      </c>
      <c r="F939" s="15">
        <v>16.5</v>
      </c>
      <c r="G939" s="2">
        <v>2.14</v>
      </c>
      <c r="H939" s="3">
        <v>1.65</v>
      </c>
      <c r="I939" s="2">
        <v>1.39</v>
      </c>
      <c r="J939" s="4">
        <f t="shared" si="18"/>
        <v>0.75000000000000022</v>
      </c>
      <c r="K939" s="1">
        <v>1</v>
      </c>
      <c r="L939" s="4">
        <f t="shared" si="17"/>
        <v>0.75000000000000022</v>
      </c>
      <c r="M939" s="1">
        <v>1</v>
      </c>
      <c r="N939" s="4">
        <v>0.75</v>
      </c>
      <c r="O939" s="178" t="s">
        <v>2851</v>
      </c>
    </row>
    <row r="940" spans="1:15" x14ac:dyDescent="0.25">
      <c r="A940" s="1">
        <v>939</v>
      </c>
      <c r="B940" s="1" t="s">
        <v>320</v>
      </c>
      <c r="C940" s="10">
        <v>44759</v>
      </c>
      <c r="D940" s="22">
        <v>0</v>
      </c>
      <c r="E940" s="1" t="s">
        <v>1055</v>
      </c>
      <c r="F940" s="15">
        <v>11</v>
      </c>
      <c r="G940" s="2">
        <v>0.88</v>
      </c>
      <c r="H940" s="3">
        <v>3.87</v>
      </c>
      <c r="I940" s="2">
        <v>0.41</v>
      </c>
      <c r="J940" s="4">
        <f t="shared" si="18"/>
        <v>0.47000000000000003</v>
      </c>
      <c r="K940" s="1">
        <v>1</v>
      </c>
      <c r="L940" s="4">
        <f t="shared" si="17"/>
        <v>0.47000000000000003</v>
      </c>
      <c r="M940" s="1">
        <v>1</v>
      </c>
      <c r="N940" s="4">
        <v>0.47</v>
      </c>
      <c r="O940" s="179"/>
    </row>
    <row r="941" spans="1:15" x14ac:dyDescent="0.25">
      <c r="A941" s="1">
        <v>940</v>
      </c>
      <c r="B941" s="1" t="s">
        <v>313</v>
      </c>
      <c r="C941" s="10">
        <v>44760</v>
      </c>
      <c r="D941" s="22">
        <v>0</v>
      </c>
      <c r="E941" s="1" t="s">
        <v>1054</v>
      </c>
      <c r="F941" s="15">
        <v>13</v>
      </c>
      <c r="G941" s="2">
        <v>2.9</v>
      </c>
      <c r="H941" s="3">
        <v>2.33</v>
      </c>
      <c r="I941" s="2">
        <v>0.92</v>
      </c>
      <c r="J941" s="4">
        <f t="shared" si="18"/>
        <v>1.98</v>
      </c>
      <c r="K941" s="1">
        <v>5</v>
      </c>
      <c r="L941" s="4">
        <f t="shared" si="17"/>
        <v>9.9</v>
      </c>
      <c r="M941" s="1">
        <v>13</v>
      </c>
      <c r="N941" s="4">
        <v>12.380100000000001</v>
      </c>
      <c r="O941" s="176" t="s">
        <v>2851</v>
      </c>
    </row>
    <row r="942" spans="1:15" x14ac:dyDescent="0.25">
      <c r="A942" s="1">
        <v>941</v>
      </c>
      <c r="B942" s="1" t="s">
        <v>320</v>
      </c>
      <c r="C942" s="10">
        <v>44760</v>
      </c>
      <c r="D942" s="22">
        <v>0</v>
      </c>
      <c r="E942" s="1" t="s">
        <v>1054</v>
      </c>
      <c r="F942" s="15">
        <v>13</v>
      </c>
      <c r="G942" s="2">
        <v>2.08</v>
      </c>
      <c r="H942" s="3">
        <v>8.82</v>
      </c>
      <c r="I942" s="2">
        <v>0.46</v>
      </c>
      <c r="J942" s="4">
        <f t="shared" si="18"/>
        <v>1.62</v>
      </c>
      <c r="K942" s="1">
        <v>2</v>
      </c>
      <c r="L942" s="4">
        <f t="shared" si="17"/>
        <v>3.24</v>
      </c>
      <c r="M942" s="1">
        <f>C947-C942</f>
        <v>2</v>
      </c>
      <c r="N942" s="4">
        <v>3.4961000000000002</v>
      </c>
      <c r="O942" s="179"/>
    </row>
    <row r="943" spans="1:15" x14ac:dyDescent="0.25">
      <c r="A943" s="1">
        <v>942</v>
      </c>
      <c r="B943" s="1" t="s">
        <v>308</v>
      </c>
      <c r="C943" s="10">
        <v>44761</v>
      </c>
      <c r="D943" s="22">
        <v>0</v>
      </c>
      <c r="E943" s="1" t="s">
        <v>946</v>
      </c>
      <c r="F943" s="15">
        <v>13</v>
      </c>
      <c r="G943" s="2">
        <v>1.95</v>
      </c>
      <c r="H943" s="3">
        <v>3.55</v>
      </c>
      <c r="I943" s="2">
        <v>1.28</v>
      </c>
      <c r="J943" s="4">
        <f t="shared" si="18"/>
        <v>0.66999999999999993</v>
      </c>
      <c r="K943" s="1">
        <v>1</v>
      </c>
      <c r="L943" s="4">
        <f t="shared" si="17"/>
        <v>0.66999999999999993</v>
      </c>
      <c r="M943" s="1">
        <v>1</v>
      </c>
      <c r="N943" s="4">
        <v>0.67</v>
      </c>
      <c r="O943" s="178" t="s">
        <v>2852</v>
      </c>
    </row>
    <row r="944" spans="1:15" x14ac:dyDescent="0.25">
      <c r="A944" s="1">
        <v>943</v>
      </c>
      <c r="B944" s="1" t="s">
        <v>336</v>
      </c>
      <c r="C944" s="10">
        <v>44761</v>
      </c>
      <c r="D944" s="22">
        <v>0</v>
      </c>
      <c r="E944" s="1" t="s">
        <v>946</v>
      </c>
      <c r="F944" s="15">
        <v>13</v>
      </c>
      <c r="G944" s="2">
        <v>1.3</v>
      </c>
      <c r="H944" s="3">
        <v>5.38</v>
      </c>
      <c r="I944" s="2">
        <v>0.65</v>
      </c>
      <c r="J944" s="4">
        <f t="shared" si="18"/>
        <v>0.65</v>
      </c>
      <c r="K944" s="1">
        <v>1</v>
      </c>
      <c r="L944" s="4">
        <f t="shared" si="17"/>
        <v>0.65</v>
      </c>
      <c r="M944" s="1">
        <v>1</v>
      </c>
      <c r="N944" s="4">
        <v>0.65</v>
      </c>
      <c r="O944" s="179"/>
    </row>
    <row r="945" spans="1:15" x14ac:dyDescent="0.25">
      <c r="A945" s="1">
        <v>944</v>
      </c>
      <c r="B945" s="1" t="s">
        <v>308</v>
      </c>
      <c r="C945" s="10">
        <v>44762</v>
      </c>
      <c r="D945" s="22">
        <v>0</v>
      </c>
      <c r="E945" s="1" t="s">
        <v>2741</v>
      </c>
      <c r="F945" s="15">
        <v>13</v>
      </c>
      <c r="G945" s="2">
        <v>1.71</v>
      </c>
      <c r="H945" s="3">
        <v>2.17</v>
      </c>
      <c r="I945" s="2">
        <v>0.9</v>
      </c>
      <c r="J945" s="4">
        <f t="shared" si="18"/>
        <v>0.80999999999999994</v>
      </c>
      <c r="K945" s="1">
        <v>1</v>
      </c>
      <c r="L945" s="4">
        <f t="shared" si="17"/>
        <v>0.80999999999999994</v>
      </c>
      <c r="M945" s="1">
        <v>1</v>
      </c>
      <c r="N945" s="4">
        <v>0.81</v>
      </c>
      <c r="O945" s="178" t="s">
        <v>2852</v>
      </c>
    </row>
    <row r="946" spans="1:15" x14ac:dyDescent="0.25">
      <c r="A946" s="1">
        <v>945</v>
      </c>
      <c r="B946" s="1" t="s">
        <v>336</v>
      </c>
      <c r="C946" s="10">
        <v>44762</v>
      </c>
      <c r="D946" s="22">
        <v>0</v>
      </c>
      <c r="E946" s="1" t="s">
        <v>306</v>
      </c>
      <c r="F946" s="15">
        <v>1</v>
      </c>
      <c r="G946" s="2">
        <v>1.94</v>
      </c>
      <c r="H946" s="3">
        <v>8.57</v>
      </c>
      <c r="I946" s="2">
        <v>0.03</v>
      </c>
      <c r="J946" s="4">
        <f t="shared" si="18"/>
        <v>1.91</v>
      </c>
      <c r="K946" s="1">
        <v>5</v>
      </c>
      <c r="L946" s="4">
        <f t="shared" si="17"/>
        <v>9.5499999999999989</v>
      </c>
      <c r="M946" s="1">
        <f>C958-C946</f>
        <v>7</v>
      </c>
      <c r="N946" s="4">
        <v>17.107800000000001</v>
      </c>
      <c r="O946" s="187"/>
    </row>
    <row r="947" spans="1:15" x14ac:dyDescent="0.25">
      <c r="A947" s="1">
        <v>946</v>
      </c>
      <c r="B947" s="1" t="s">
        <v>320</v>
      </c>
      <c r="C947" s="10">
        <v>44762</v>
      </c>
      <c r="D947" s="22">
        <v>0</v>
      </c>
      <c r="E947" s="1" t="s">
        <v>2847</v>
      </c>
      <c r="F947" s="15">
        <v>12</v>
      </c>
      <c r="G947" s="2">
        <v>1.83</v>
      </c>
      <c r="H947" s="3">
        <v>8.42</v>
      </c>
      <c r="I947" s="2">
        <v>0.43</v>
      </c>
      <c r="J947" s="4">
        <f t="shared" si="18"/>
        <v>1.4000000000000001</v>
      </c>
      <c r="K947" s="1">
        <v>1</v>
      </c>
      <c r="L947" s="4">
        <f t="shared" ref="L947:L1010" si="19">(G947-I947-D947)*K947</f>
        <v>1.4000000000000001</v>
      </c>
      <c r="M947" s="1">
        <v>1</v>
      </c>
      <c r="N947" s="4">
        <v>1.4</v>
      </c>
      <c r="O947" s="179"/>
    </row>
    <row r="948" spans="1:15" x14ac:dyDescent="0.25">
      <c r="A948" s="1">
        <v>947</v>
      </c>
      <c r="B948" s="1" t="s">
        <v>308</v>
      </c>
      <c r="C948" s="10">
        <v>44763</v>
      </c>
      <c r="D948" s="22">
        <v>0</v>
      </c>
      <c r="E948" s="1" t="s">
        <v>2853</v>
      </c>
      <c r="F948" s="15">
        <v>23</v>
      </c>
      <c r="G948" s="2">
        <v>2.52</v>
      </c>
      <c r="H948" s="3">
        <v>3.37</v>
      </c>
      <c r="I948" s="2">
        <v>1.69</v>
      </c>
      <c r="J948" s="4">
        <f t="shared" si="18"/>
        <v>0.83000000000000007</v>
      </c>
      <c r="K948" s="1">
        <v>1</v>
      </c>
      <c r="L948" s="4">
        <f t="shared" si="19"/>
        <v>0.83000000000000007</v>
      </c>
      <c r="M948" s="1">
        <v>1</v>
      </c>
      <c r="N948" s="4">
        <v>0.83</v>
      </c>
      <c r="O948" s="178" t="s">
        <v>2854</v>
      </c>
    </row>
    <row r="949" spans="1:15" x14ac:dyDescent="0.25">
      <c r="A949" s="1">
        <v>948</v>
      </c>
      <c r="B949" s="1" t="s">
        <v>320</v>
      </c>
      <c r="C949" s="10">
        <v>44763</v>
      </c>
      <c r="D949" s="22">
        <v>0</v>
      </c>
      <c r="E949" s="1" t="s">
        <v>2853</v>
      </c>
      <c r="F949" s="15">
        <v>23</v>
      </c>
      <c r="G949" s="2">
        <v>1.91</v>
      </c>
      <c r="H949" s="3">
        <v>8.84</v>
      </c>
      <c r="I949" s="2">
        <v>0.84</v>
      </c>
      <c r="J949" s="4">
        <f t="shared" si="18"/>
        <v>1.0699999999999998</v>
      </c>
      <c r="K949" s="1">
        <v>1</v>
      </c>
      <c r="L949" s="4">
        <f t="shared" si="19"/>
        <v>1.0699999999999998</v>
      </c>
      <c r="M949" s="1">
        <v>1</v>
      </c>
      <c r="N949" s="4">
        <v>1.07</v>
      </c>
      <c r="O949" s="179"/>
    </row>
    <row r="950" spans="1:15" x14ac:dyDescent="0.25">
      <c r="A950" s="1">
        <v>949</v>
      </c>
      <c r="B950" s="1" t="s">
        <v>308</v>
      </c>
      <c r="C950" s="10">
        <v>44764</v>
      </c>
      <c r="D950" s="22">
        <v>0</v>
      </c>
      <c r="E950" s="1" t="s">
        <v>2691</v>
      </c>
      <c r="F950" s="15">
        <v>2</v>
      </c>
      <c r="G950" s="2">
        <v>0.36</v>
      </c>
      <c r="H950" s="3">
        <v>0.39</v>
      </c>
      <c r="I950" s="2">
        <v>0.14000000000000001</v>
      </c>
      <c r="J950" s="4">
        <f t="shared" si="18"/>
        <v>0.21999999999999997</v>
      </c>
      <c r="K950" s="1">
        <v>2</v>
      </c>
      <c r="L950" s="4">
        <f t="shared" si="19"/>
        <v>0.43999999999999995</v>
      </c>
      <c r="M950" s="1">
        <f>C955-C950</f>
        <v>2</v>
      </c>
      <c r="N950" s="4">
        <v>0.49320000000000003</v>
      </c>
      <c r="O950" s="1" t="s">
        <v>1746</v>
      </c>
    </row>
    <row r="951" spans="1:15" x14ac:dyDescent="0.25">
      <c r="A951" s="1">
        <v>950</v>
      </c>
      <c r="B951" s="1" t="s">
        <v>320</v>
      </c>
      <c r="C951" s="10">
        <v>44764</v>
      </c>
      <c r="D951" s="22">
        <v>0</v>
      </c>
      <c r="E951" s="1" t="s">
        <v>2691</v>
      </c>
      <c r="F951" s="15">
        <v>2</v>
      </c>
      <c r="G951" s="2">
        <v>1.1100000000000001</v>
      </c>
      <c r="H951" s="3">
        <v>5.1100000000000003</v>
      </c>
      <c r="I951" s="2">
        <v>7.0000000000000007E-2</v>
      </c>
      <c r="J951" s="4">
        <f t="shared" si="18"/>
        <v>1.04</v>
      </c>
      <c r="K951" s="1">
        <v>3</v>
      </c>
      <c r="L951" s="4">
        <f t="shared" si="19"/>
        <v>3.12</v>
      </c>
      <c r="M951" s="1">
        <f>C956-C951</f>
        <v>3</v>
      </c>
      <c r="N951" s="4">
        <v>4.7808000000000002</v>
      </c>
      <c r="O951" s="1" t="s">
        <v>1746</v>
      </c>
    </row>
    <row r="952" spans="1:15" x14ac:dyDescent="0.25">
      <c r="A952" s="1">
        <v>951</v>
      </c>
      <c r="B952" s="1" t="s">
        <v>1470</v>
      </c>
      <c r="C952" s="10">
        <v>44764</v>
      </c>
      <c r="D952" s="22">
        <v>0</v>
      </c>
      <c r="E952" s="1" t="s">
        <v>760</v>
      </c>
      <c r="F952" s="15">
        <v>22</v>
      </c>
      <c r="G952" s="2">
        <v>2.56</v>
      </c>
      <c r="H952" s="3">
        <v>3.36</v>
      </c>
      <c r="I952" s="2">
        <v>1.57</v>
      </c>
      <c r="J952" s="4">
        <f t="shared" si="18"/>
        <v>0.99</v>
      </c>
      <c r="K952" s="1">
        <v>5</v>
      </c>
      <c r="L952" s="4">
        <f t="shared" si="19"/>
        <v>4.95</v>
      </c>
      <c r="M952" s="1">
        <v>9</v>
      </c>
      <c r="N952" s="4">
        <v>11.271000000000001</v>
      </c>
      <c r="O952" s="1" t="s">
        <v>1746</v>
      </c>
    </row>
    <row r="953" spans="1:15" x14ac:dyDescent="0.25">
      <c r="A953" s="1">
        <v>952</v>
      </c>
      <c r="B953" s="1" t="s">
        <v>318</v>
      </c>
      <c r="C953" s="10">
        <v>44764</v>
      </c>
      <c r="D953" s="22">
        <v>0</v>
      </c>
      <c r="E953" s="1" t="s">
        <v>760</v>
      </c>
      <c r="F953" s="15">
        <v>22</v>
      </c>
      <c r="G953" s="2">
        <v>2.2999999999999998</v>
      </c>
      <c r="H953" s="3">
        <v>3.64</v>
      </c>
      <c r="I953" s="2">
        <v>0.81</v>
      </c>
      <c r="J953" s="4">
        <f t="shared" si="18"/>
        <v>1.4899999999999998</v>
      </c>
      <c r="K953" s="1">
        <v>3</v>
      </c>
      <c r="L953" s="4">
        <f t="shared" si="19"/>
        <v>4.4699999999999989</v>
      </c>
      <c r="M953" s="1">
        <f>C957-C953</f>
        <v>4</v>
      </c>
      <c r="N953" s="4">
        <v>4.6071999999999997</v>
      </c>
      <c r="O953" s="1" t="s">
        <v>1746</v>
      </c>
    </row>
    <row r="954" spans="1:15" x14ac:dyDescent="0.25">
      <c r="A954" s="1">
        <v>953</v>
      </c>
      <c r="B954" s="1" t="s">
        <v>314</v>
      </c>
      <c r="C954" s="10">
        <v>44765</v>
      </c>
      <c r="D954" s="22">
        <v>0</v>
      </c>
      <c r="E954" s="1" t="s">
        <v>213</v>
      </c>
      <c r="F954" s="15">
        <v>24</v>
      </c>
      <c r="G954" s="2">
        <v>2.89</v>
      </c>
      <c r="H954" s="3">
        <v>6.69</v>
      </c>
      <c r="I954" s="2">
        <v>2.2799999999999998</v>
      </c>
      <c r="J954" s="4">
        <f t="shared" si="18"/>
        <v>0.61000000000000032</v>
      </c>
      <c r="K954" s="1">
        <v>5</v>
      </c>
      <c r="L954" s="4">
        <f t="shared" si="19"/>
        <v>3.0500000000000016</v>
      </c>
      <c r="M954" s="1">
        <v>8</v>
      </c>
      <c r="N954" s="4">
        <v>9.8752999999999993</v>
      </c>
      <c r="O954" s="1" t="s">
        <v>1746</v>
      </c>
    </row>
    <row r="955" spans="1:15" x14ac:dyDescent="0.25">
      <c r="A955" s="1">
        <v>954</v>
      </c>
      <c r="B955" s="1" t="s">
        <v>308</v>
      </c>
      <c r="C955" s="10">
        <v>44766</v>
      </c>
      <c r="D955" s="22">
        <v>0</v>
      </c>
      <c r="E955" s="1" t="s">
        <v>213</v>
      </c>
      <c r="F955" s="15">
        <v>24</v>
      </c>
      <c r="G955" s="2">
        <v>3.26</v>
      </c>
      <c r="H955" s="3">
        <v>5.33</v>
      </c>
      <c r="I955" s="2">
        <v>2.2000000000000002</v>
      </c>
      <c r="J955" s="4">
        <f t="shared" si="18"/>
        <v>1.0599999999999996</v>
      </c>
      <c r="K955" s="1">
        <v>1</v>
      </c>
      <c r="L955" s="4">
        <f t="shared" si="19"/>
        <v>1.0599999999999996</v>
      </c>
      <c r="M955" s="1">
        <v>7</v>
      </c>
      <c r="N955" s="4">
        <v>2.5573999999999999</v>
      </c>
      <c r="O955" s="1" t="s">
        <v>1746</v>
      </c>
    </row>
    <row r="956" spans="1:15" x14ac:dyDescent="0.25">
      <c r="A956" s="1">
        <v>955</v>
      </c>
      <c r="B956" s="1" t="s">
        <v>320</v>
      </c>
      <c r="C956" s="10">
        <v>44767</v>
      </c>
      <c r="D956" s="22">
        <v>0</v>
      </c>
      <c r="E956" s="1" t="s">
        <v>213</v>
      </c>
      <c r="F956" s="15">
        <v>24</v>
      </c>
      <c r="G956" s="2">
        <v>3.66</v>
      </c>
      <c r="H956" s="3">
        <v>5.29</v>
      </c>
      <c r="I956" s="2">
        <v>2.5499999999999998</v>
      </c>
      <c r="J956" s="4">
        <f t="shared" si="18"/>
        <v>1.1100000000000003</v>
      </c>
      <c r="K956" s="1">
        <v>2</v>
      </c>
      <c r="L956" s="4">
        <f t="shared" si="19"/>
        <v>2.2200000000000006</v>
      </c>
      <c r="M956" s="1">
        <v>6</v>
      </c>
      <c r="N956" s="4">
        <v>7.4324000000000003</v>
      </c>
      <c r="O956" s="1" t="s">
        <v>1746</v>
      </c>
    </row>
    <row r="957" spans="1:15" ht="33" x14ac:dyDescent="0.25">
      <c r="A957" s="1">
        <v>956</v>
      </c>
      <c r="B957" s="1" t="s">
        <v>318</v>
      </c>
      <c r="C957" s="10">
        <v>44768</v>
      </c>
      <c r="D957" s="22">
        <v>0</v>
      </c>
      <c r="E957" s="11" t="s">
        <v>2855</v>
      </c>
      <c r="F957" s="15">
        <v>9.5</v>
      </c>
      <c r="G957" s="2">
        <v>2.33</v>
      </c>
      <c r="H957" s="3">
        <v>3.56</v>
      </c>
      <c r="I957" s="2">
        <v>0.86</v>
      </c>
      <c r="J957" s="4">
        <f t="shared" si="18"/>
        <v>1.4700000000000002</v>
      </c>
      <c r="K957" s="1">
        <v>2</v>
      </c>
      <c r="L957" s="4">
        <f t="shared" si="19"/>
        <v>2.9400000000000004</v>
      </c>
      <c r="M957" s="1">
        <v>5</v>
      </c>
      <c r="N957" s="4">
        <v>6.9723999999999897</v>
      </c>
      <c r="O957" s="1" t="s">
        <v>1746</v>
      </c>
    </row>
    <row r="958" spans="1:15" x14ac:dyDescent="0.25">
      <c r="A958" s="1">
        <v>957</v>
      </c>
      <c r="B958" s="1" t="s">
        <v>336</v>
      </c>
      <c r="C958" s="10">
        <v>44769</v>
      </c>
      <c r="D958" s="22">
        <v>0</v>
      </c>
      <c r="E958" s="1" t="s">
        <v>294</v>
      </c>
      <c r="F958" s="15">
        <v>17</v>
      </c>
      <c r="G958" s="2">
        <v>2.83</v>
      </c>
      <c r="H958" s="3">
        <v>6.61</v>
      </c>
      <c r="I958" s="2">
        <v>1.79</v>
      </c>
      <c r="J958" s="4">
        <f t="shared" si="18"/>
        <v>1.04</v>
      </c>
      <c r="K958" s="1">
        <v>2</v>
      </c>
      <c r="L958" s="4">
        <f t="shared" si="19"/>
        <v>2.08</v>
      </c>
      <c r="M958" s="1">
        <v>4</v>
      </c>
      <c r="N958" s="4">
        <v>4.0063000000000004</v>
      </c>
      <c r="O958" s="1" t="s">
        <v>1746</v>
      </c>
    </row>
    <row r="959" spans="1:15" x14ac:dyDescent="0.25">
      <c r="A959" s="1">
        <v>958</v>
      </c>
      <c r="B959" s="1" t="s">
        <v>311</v>
      </c>
      <c r="C959" s="10">
        <v>44770</v>
      </c>
      <c r="D959" s="22">
        <v>0</v>
      </c>
      <c r="E959" s="1" t="s">
        <v>218</v>
      </c>
      <c r="F959" s="15">
        <v>24</v>
      </c>
      <c r="G959" s="2">
        <v>3.39</v>
      </c>
      <c r="H959" s="3">
        <v>10.9</v>
      </c>
      <c r="I959" s="2">
        <v>2.56</v>
      </c>
      <c r="J959" s="4">
        <f t="shared" ref="J959:J1022" si="20">G959-I959-D959</f>
        <v>0.83000000000000007</v>
      </c>
      <c r="K959" s="1">
        <v>1</v>
      </c>
      <c r="L959" s="4">
        <f t="shared" si="19"/>
        <v>0.83000000000000007</v>
      </c>
      <c r="M959" s="1">
        <v>3</v>
      </c>
      <c r="N959" s="4">
        <v>1.02</v>
      </c>
      <c r="O959" s="1" t="s">
        <v>1746</v>
      </c>
    </row>
    <row r="960" spans="1:15" x14ac:dyDescent="0.25">
      <c r="A960" s="1">
        <v>959</v>
      </c>
      <c r="B960" s="1" t="s">
        <v>1470</v>
      </c>
      <c r="C960" s="10">
        <v>44771</v>
      </c>
      <c r="D960" s="22">
        <v>0</v>
      </c>
      <c r="E960" s="1" t="s">
        <v>213</v>
      </c>
      <c r="F960" s="15">
        <v>24</v>
      </c>
      <c r="G960" s="2">
        <v>3.24</v>
      </c>
      <c r="H960" s="3">
        <v>4.2699999999999996</v>
      </c>
      <c r="I960" s="2">
        <v>2.2400000000000002</v>
      </c>
      <c r="J960" s="4">
        <f t="shared" si="20"/>
        <v>1</v>
      </c>
      <c r="K960" s="1">
        <v>1</v>
      </c>
      <c r="L960" s="4">
        <f t="shared" si="19"/>
        <v>1</v>
      </c>
      <c r="M960" s="1">
        <v>1</v>
      </c>
      <c r="N960" s="4">
        <v>1</v>
      </c>
      <c r="O960" s="1" t="s">
        <v>1746</v>
      </c>
    </row>
    <row r="961" spans="1:15" x14ac:dyDescent="0.25">
      <c r="A961" s="1">
        <v>960</v>
      </c>
      <c r="B961" s="1" t="s">
        <v>313</v>
      </c>
      <c r="C961" s="10">
        <v>44772</v>
      </c>
      <c r="D961" s="22">
        <v>0</v>
      </c>
      <c r="E961" s="1" t="s">
        <v>213</v>
      </c>
      <c r="F961" s="15">
        <v>24</v>
      </c>
      <c r="G961" s="2">
        <v>2.17</v>
      </c>
      <c r="H961" s="3">
        <v>2.19</v>
      </c>
      <c r="I961" s="2">
        <v>1.85</v>
      </c>
      <c r="J961" s="4">
        <f t="shared" si="20"/>
        <v>0.31999999999999984</v>
      </c>
      <c r="K961" s="1">
        <v>1</v>
      </c>
      <c r="L961" s="4">
        <f t="shared" si="19"/>
        <v>0.31999999999999984</v>
      </c>
      <c r="M961" s="1">
        <v>1</v>
      </c>
      <c r="N961" s="4">
        <v>0.32</v>
      </c>
      <c r="O961" s="1" t="s">
        <v>1746</v>
      </c>
    </row>
    <row r="962" spans="1:15" x14ac:dyDescent="0.25">
      <c r="A962" s="1">
        <v>961</v>
      </c>
      <c r="B962" s="1" t="s">
        <v>308</v>
      </c>
      <c r="C962" s="10">
        <v>44773</v>
      </c>
      <c r="D962" s="22">
        <v>0</v>
      </c>
      <c r="E962" s="1" t="s">
        <v>213</v>
      </c>
      <c r="F962" s="15">
        <v>24</v>
      </c>
      <c r="G962" s="2">
        <v>3.43</v>
      </c>
      <c r="H962" s="3">
        <v>7.67</v>
      </c>
      <c r="I962" s="2">
        <v>2.2200000000000002</v>
      </c>
      <c r="J962" s="4">
        <f t="shared" si="20"/>
        <v>1.21</v>
      </c>
      <c r="K962" s="1">
        <v>1</v>
      </c>
      <c r="L962" s="4">
        <f t="shared" si="19"/>
        <v>1.21</v>
      </c>
      <c r="M962" s="1">
        <v>1</v>
      </c>
      <c r="N962" s="4">
        <v>1.21</v>
      </c>
      <c r="O962" s="1" t="s">
        <v>1746</v>
      </c>
    </row>
    <row r="963" spans="1:15" x14ac:dyDescent="0.25">
      <c r="A963" s="1">
        <v>962</v>
      </c>
      <c r="B963" s="1" t="s">
        <v>308</v>
      </c>
      <c r="C963" s="10">
        <v>44774</v>
      </c>
      <c r="D963" s="22">
        <v>0</v>
      </c>
      <c r="E963" s="1" t="s">
        <v>218</v>
      </c>
      <c r="F963" s="15">
        <v>24</v>
      </c>
      <c r="G963" s="2">
        <v>2.83</v>
      </c>
      <c r="H963" s="3">
        <v>5.03</v>
      </c>
      <c r="I963" s="2">
        <v>1.72</v>
      </c>
      <c r="J963" s="4">
        <f t="shared" si="20"/>
        <v>1.1100000000000001</v>
      </c>
      <c r="K963" s="1">
        <v>1</v>
      </c>
      <c r="L963" s="4">
        <f t="shared" si="19"/>
        <v>1.1100000000000001</v>
      </c>
      <c r="M963" s="1">
        <v>1</v>
      </c>
      <c r="N963" s="4">
        <v>1.1100000000000001</v>
      </c>
      <c r="O963" s="1" t="s">
        <v>1746</v>
      </c>
    </row>
    <row r="964" spans="1:15" x14ac:dyDescent="0.25">
      <c r="A964" s="1">
        <v>963</v>
      </c>
      <c r="B964" s="1" t="s">
        <v>336</v>
      </c>
      <c r="C964" s="10">
        <v>44774</v>
      </c>
      <c r="D964" s="22">
        <v>0</v>
      </c>
      <c r="E964" s="1" t="s">
        <v>1401</v>
      </c>
      <c r="F964" s="15">
        <v>20.5</v>
      </c>
      <c r="G964" s="2">
        <v>2</v>
      </c>
      <c r="H964" s="3">
        <v>7.49</v>
      </c>
      <c r="I964" s="2">
        <v>0.67</v>
      </c>
      <c r="J964" s="4">
        <f t="shared" si="20"/>
        <v>1.33</v>
      </c>
      <c r="K964" s="1">
        <v>1</v>
      </c>
      <c r="L964" s="4">
        <f t="shared" si="19"/>
        <v>1.33</v>
      </c>
      <c r="M964" s="1">
        <v>1</v>
      </c>
      <c r="N964" s="4">
        <v>1.33</v>
      </c>
      <c r="O964" s="1" t="s">
        <v>1746</v>
      </c>
    </row>
    <row r="965" spans="1:15" x14ac:dyDescent="0.25">
      <c r="A965" s="1">
        <v>964</v>
      </c>
      <c r="B965" s="1" t="s">
        <v>308</v>
      </c>
      <c r="C965" s="10">
        <v>44775</v>
      </c>
      <c r="D965" s="22">
        <v>0</v>
      </c>
      <c r="E965" s="1" t="s">
        <v>218</v>
      </c>
      <c r="F965" s="15">
        <v>24</v>
      </c>
      <c r="G965" s="2">
        <v>2.37</v>
      </c>
      <c r="H965" s="3">
        <v>4</v>
      </c>
      <c r="I965" s="2">
        <v>1.58</v>
      </c>
      <c r="J965" s="4">
        <f t="shared" si="20"/>
        <v>0.79</v>
      </c>
      <c r="K965" s="1">
        <v>1</v>
      </c>
      <c r="L965" s="4">
        <f t="shared" si="19"/>
        <v>0.79</v>
      </c>
      <c r="M965" s="1">
        <v>1</v>
      </c>
      <c r="N965" s="4">
        <v>0.79</v>
      </c>
      <c r="O965" s="1" t="s">
        <v>1746</v>
      </c>
    </row>
    <row r="966" spans="1:15" x14ac:dyDescent="0.25">
      <c r="A966" s="1">
        <v>965</v>
      </c>
      <c r="B966" s="1" t="s">
        <v>336</v>
      </c>
      <c r="C966" s="10">
        <v>44775</v>
      </c>
      <c r="D966" s="22">
        <v>1</v>
      </c>
      <c r="E966" s="1" t="s">
        <v>2793</v>
      </c>
      <c r="F966" s="15">
        <v>3</v>
      </c>
      <c r="G966" s="2">
        <v>2.4700000000000002</v>
      </c>
      <c r="H966" s="3">
        <v>9.8800000000000008</v>
      </c>
      <c r="I966" s="2">
        <v>0.1</v>
      </c>
      <c r="J966" s="4">
        <f t="shared" si="20"/>
        <v>1.37</v>
      </c>
      <c r="K966" s="1">
        <v>5</v>
      </c>
      <c r="L966" s="4">
        <f t="shared" si="19"/>
        <v>6.8500000000000005</v>
      </c>
      <c r="M966" s="1">
        <v>29</v>
      </c>
      <c r="N966" s="4">
        <v>28.941500000000001</v>
      </c>
      <c r="O966" s="1" t="s">
        <v>1746</v>
      </c>
    </row>
    <row r="967" spans="1:15" x14ac:dyDescent="0.25">
      <c r="A967" s="1">
        <v>966</v>
      </c>
      <c r="B967" s="1" t="s">
        <v>311</v>
      </c>
      <c r="C967" s="10">
        <v>44775</v>
      </c>
      <c r="D967" s="22">
        <v>0</v>
      </c>
      <c r="E967" s="1" t="s">
        <v>640</v>
      </c>
      <c r="F967" s="15">
        <v>21</v>
      </c>
      <c r="G967" s="2">
        <v>0.87</v>
      </c>
      <c r="H967" s="3">
        <v>4.72</v>
      </c>
      <c r="I967" s="2">
        <v>0.74</v>
      </c>
      <c r="J967" s="4">
        <f t="shared" si="20"/>
        <v>0.13</v>
      </c>
      <c r="K967" s="1">
        <v>1</v>
      </c>
      <c r="L967" s="4">
        <f t="shared" si="19"/>
        <v>0.13</v>
      </c>
      <c r="M967" s="1">
        <v>1</v>
      </c>
      <c r="N967" s="4">
        <v>0.13</v>
      </c>
      <c r="O967" s="1" t="s">
        <v>1746</v>
      </c>
    </row>
    <row r="968" spans="1:15" x14ac:dyDescent="0.25">
      <c r="A968" s="1">
        <v>967</v>
      </c>
      <c r="B968" s="1" t="s">
        <v>308</v>
      </c>
      <c r="C968" s="10">
        <v>44776</v>
      </c>
      <c r="D968" s="22">
        <v>0</v>
      </c>
      <c r="E968" s="1" t="s">
        <v>213</v>
      </c>
      <c r="F968" s="15">
        <v>24</v>
      </c>
      <c r="G968" s="2">
        <v>2.5499999999999998</v>
      </c>
      <c r="H968" s="3">
        <v>2.65</v>
      </c>
      <c r="I968" s="2">
        <v>1.57</v>
      </c>
      <c r="J968" s="4">
        <f t="shared" si="20"/>
        <v>0.97999999999999976</v>
      </c>
      <c r="K968" s="1">
        <v>1</v>
      </c>
      <c r="L968" s="4">
        <f t="shared" si="19"/>
        <v>0.97999999999999976</v>
      </c>
      <c r="M968" s="1">
        <f>C970-C968</f>
        <v>2</v>
      </c>
      <c r="N968" s="4">
        <v>1.4135</v>
      </c>
      <c r="O968" s="1" t="s">
        <v>1746</v>
      </c>
    </row>
    <row r="969" spans="1:15" x14ac:dyDescent="0.25">
      <c r="A969" s="1">
        <v>968</v>
      </c>
      <c r="B969" s="1" t="s">
        <v>311</v>
      </c>
      <c r="C969" s="10">
        <v>44776</v>
      </c>
      <c r="D969" s="22">
        <v>0</v>
      </c>
      <c r="E969" s="1" t="s">
        <v>213</v>
      </c>
      <c r="F969" s="15">
        <v>24</v>
      </c>
      <c r="G969" s="2">
        <v>1.1299999999999999</v>
      </c>
      <c r="H969" s="3">
        <v>5.57</v>
      </c>
      <c r="I969" s="2">
        <v>0.83</v>
      </c>
      <c r="J969" s="4">
        <f t="shared" si="20"/>
        <v>0.29999999999999993</v>
      </c>
      <c r="K969" s="1">
        <v>5</v>
      </c>
      <c r="L969" s="4">
        <f t="shared" si="19"/>
        <v>1.4999999999999996</v>
      </c>
      <c r="M969" s="1">
        <v>28</v>
      </c>
      <c r="N969" s="4">
        <v>7.5568999999999997</v>
      </c>
      <c r="O969" s="1" t="s">
        <v>1746</v>
      </c>
    </row>
    <row r="970" spans="1:15" x14ac:dyDescent="0.25">
      <c r="A970" s="1">
        <v>969</v>
      </c>
      <c r="B970" s="1" t="s">
        <v>308</v>
      </c>
      <c r="C970" s="10">
        <v>44778</v>
      </c>
      <c r="D970" s="22">
        <v>0</v>
      </c>
      <c r="E970" s="1" t="s">
        <v>2856</v>
      </c>
      <c r="F970" s="15">
        <v>12</v>
      </c>
      <c r="G970" s="2">
        <v>1.74</v>
      </c>
      <c r="H970" s="3">
        <v>3.27</v>
      </c>
      <c r="I970" s="2">
        <v>1.07</v>
      </c>
      <c r="J970" s="4">
        <f t="shared" si="20"/>
        <v>0.66999999999999993</v>
      </c>
      <c r="K970" s="1">
        <v>2</v>
      </c>
      <c r="L970" s="4">
        <f t="shared" si="19"/>
        <v>1.3399999999999999</v>
      </c>
      <c r="M970" s="1">
        <v>26</v>
      </c>
      <c r="N970" s="4">
        <v>4.7146999999999997</v>
      </c>
      <c r="O970" s="1" t="s">
        <v>1746</v>
      </c>
    </row>
    <row r="971" spans="1:15" x14ac:dyDescent="0.25">
      <c r="A971" s="1">
        <v>970</v>
      </c>
      <c r="B971" s="1" t="s">
        <v>308</v>
      </c>
      <c r="C971" s="10">
        <v>44803</v>
      </c>
      <c r="D971" s="22">
        <v>0</v>
      </c>
      <c r="E971" s="1" t="s">
        <v>946</v>
      </c>
      <c r="F971" s="15">
        <v>17.5</v>
      </c>
      <c r="G971" s="2">
        <v>2.69</v>
      </c>
      <c r="H971" s="3">
        <v>4.63</v>
      </c>
      <c r="I971" s="2">
        <v>1.63</v>
      </c>
      <c r="J971" s="4">
        <f t="shared" si="20"/>
        <v>1.06</v>
      </c>
      <c r="K971" s="1">
        <v>1</v>
      </c>
      <c r="L971" s="4">
        <f t="shared" si="19"/>
        <v>1.06</v>
      </c>
      <c r="M971" s="1">
        <v>1</v>
      </c>
      <c r="N971" s="4">
        <v>1.06</v>
      </c>
      <c r="O971" s="1" t="s">
        <v>1746</v>
      </c>
    </row>
    <row r="972" spans="1:15" x14ac:dyDescent="0.25">
      <c r="A972" s="1">
        <v>971</v>
      </c>
      <c r="B972" s="1" t="s">
        <v>308</v>
      </c>
      <c r="C972" s="10">
        <v>44804</v>
      </c>
      <c r="D972" s="22">
        <v>0</v>
      </c>
      <c r="E972" s="1" t="s">
        <v>213</v>
      </c>
      <c r="F972" s="15">
        <v>24</v>
      </c>
      <c r="G972" s="2">
        <v>3.35</v>
      </c>
      <c r="H972" s="3">
        <v>2.92</v>
      </c>
      <c r="I972" s="2">
        <v>2.0299999999999998</v>
      </c>
      <c r="J972" s="4">
        <f t="shared" si="20"/>
        <v>1.3200000000000003</v>
      </c>
      <c r="K972" s="1">
        <v>1</v>
      </c>
      <c r="L972" s="4">
        <f t="shared" si="19"/>
        <v>1.3200000000000003</v>
      </c>
      <c r="M972" s="1">
        <v>1</v>
      </c>
      <c r="N972" s="4">
        <v>1.32</v>
      </c>
      <c r="O972" s="1" t="s">
        <v>1746</v>
      </c>
    </row>
    <row r="973" spans="1:15" x14ac:dyDescent="0.25">
      <c r="A973" s="1">
        <v>972</v>
      </c>
      <c r="B973" s="1" t="s">
        <v>311</v>
      </c>
      <c r="C973" s="10">
        <v>44804</v>
      </c>
      <c r="D973" s="22">
        <v>0</v>
      </c>
      <c r="E973" s="1" t="s">
        <v>2356</v>
      </c>
      <c r="F973" s="15">
        <v>11.5</v>
      </c>
      <c r="G973" s="2">
        <v>0.53</v>
      </c>
      <c r="H973" s="3">
        <v>2.13</v>
      </c>
      <c r="I973" s="2">
        <v>0.34</v>
      </c>
      <c r="J973" s="4">
        <f t="shared" si="20"/>
        <v>0.19</v>
      </c>
      <c r="K973" s="1">
        <v>1</v>
      </c>
      <c r="L973" s="4">
        <f t="shared" si="19"/>
        <v>0.19</v>
      </c>
      <c r="M973" s="1">
        <v>1</v>
      </c>
      <c r="N973" s="4">
        <v>0.19</v>
      </c>
      <c r="O973" s="1" t="s">
        <v>1746</v>
      </c>
    </row>
    <row r="974" spans="1:15" x14ac:dyDescent="0.25">
      <c r="A974" s="1">
        <v>973</v>
      </c>
      <c r="B974" s="1" t="s">
        <v>308</v>
      </c>
      <c r="C974" s="10">
        <v>44805</v>
      </c>
      <c r="D974" s="22">
        <v>0</v>
      </c>
      <c r="E974" s="1" t="s">
        <v>213</v>
      </c>
      <c r="F974" s="15">
        <v>24</v>
      </c>
      <c r="G974" s="2">
        <v>2.79</v>
      </c>
      <c r="H974" s="3">
        <v>2.65</v>
      </c>
      <c r="I974" s="2">
        <v>1.72</v>
      </c>
      <c r="J974" s="4">
        <f t="shared" si="20"/>
        <v>1.07</v>
      </c>
      <c r="K974" s="1">
        <v>1</v>
      </c>
      <c r="L974" s="4">
        <f t="shared" si="19"/>
        <v>1.07</v>
      </c>
      <c r="M974" s="1">
        <v>1</v>
      </c>
      <c r="N974" s="4">
        <v>1.07</v>
      </c>
      <c r="O974" s="1" t="s">
        <v>1746</v>
      </c>
    </row>
    <row r="975" spans="1:15" x14ac:dyDescent="0.25">
      <c r="A975" s="1">
        <v>974</v>
      </c>
      <c r="B975" s="1" t="s">
        <v>311</v>
      </c>
      <c r="C975" s="10">
        <v>44805</v>
      </c>
      <c r="D975" s="22">
        <v>0</v>
      </c>
      <c r="E975" s="1" t="s">
        <v>213</v>
      </c>
      <c r="F975" s="15">
        <v>24</v>
      </c>
      <c r="G975" s="2">
        <v>1.24</v>
      </c>
      <c r="H975" s="3">
        <v>9.1999999999999993</v>
      </c>
      <c r="I975" s="2">
        <v>0.85</v>
      </c>
      <c r="J975" s="4">
        <f t="shared" si="20"/>
        <v>0.39</v>
      </c>
      <c r="K975" s="1">
        <v>1</v>
      </c>
      <c r="L975" s="4">
        <f t="shared" si="19"/>
        <v>0.39</v>
      </c>
      <c r="M975" s="1">
        <v>1</v>
      </c>
      <c r="N975" s="4">
        <v>0.39</v>
      </c>
      <c r="O975" s="1" t="s">
        <v>1746</v>
      </c>
    </row>
    <row r="976" spans="1:15" x14ac:dyDescent="0.25">
      <c r="A976" s="1">
        <v>975</v>
      </c>
      <c r="B976" s="1" t="s">
        <v>308</v>
      </c>
      <c r="C976" s="10">
        <v>44806</v>
      </c>
      <c r="D976" s="22">
        <v>0</v>
      </c>
      <c r="E976" s="1" t="s">
        <v>213</v>
      </c>
      <c r="F976" s="15">
        <v>24</v>
      </c>
      <c r="G976" s="2">
        <v>2.65</v>
      </c>
      <c r="H976" s="3">
        <v>2.78</v>
      </c>
      <c r="I976" s="2">
        <v>1.74</v>
      </c>
      <c r="J976" s="4">
        <f t="shared" si="20"/>
        <v>0.90999999999999992</v>
      </c>
      <c r="K976" s="1">
        <v>1</v>
      </c>
      <c r="L976" s="4">
        <f t="shared" si="19"/>
        <v>0.90999999999999992</v>
      </c>
      <c r="M976" s="1">
        <v>1</v>
      </c>
      <c r="N976" s="4">
        <v>0.91</v>
      </c>
      <c r="O976" s="1" t="s">
        <v>1746</v>
      </c>
    </row>
    <row r="977" spans="1:15" x14ac:dyDescent="0.25">
      <c r="A977" s="1">
        <v>976</v>
      </c>
      <c r="B977" s="1" t="s">
        <v>311</v>
      </c>
      <c r="C977" s="10">
        <v>44806</v>
      </c>
      <c r="D977" s="22">
        <v>0</v>
      </c>
      <c r="E977" s="1" t="s">
        <v>213</v>
      </c>
      <c r="F977" s="15">
        <v>24</v>
      </c>
      <c r="G977" s="2">
        <v>1.27</v>
      </c>
      <c r="H977" s="3">
        <v>5.2</v>
      </c>
      <c r="I977" s="2">
        <v>0.84</v>
      </c>
      <c r="J977" s="4">
        <f t="shared" si="20"/>
        <v>0.43000000000000005</v>
      </c>
      <c r="K977" s="1">
        <v>1</v>
      </c>
      <c r="L977" s="4">
        <f t="shared" si="19"/>
        <v>0.43000000000000005</v>
      </c>
      <c r="M977" s="1">
        <v>1</v>
      </c>
      <c r="N977" s="4">
        <v>0.43</v>
      </c>
      <c r="O977" s="1" t="s">
        <v>1746</v>
      </c>
    </row>
    <row r="978" spans="1:15" x14ac:dyDescent="0.25">
      <c r="A978" s="1">
        <v>977</v>
      </c>
      <c r="B978" s="1" t="s">
        <v>308</v>
      </c>
      <c r="C978" s="10">
        <v>44807</v>
      </c>
      <c r="D978" s="22">
        <v>0</v>
      </c>
      <c r="E978" s="1" t="s">
        <v>213</v>
      </c>
      <c r="F978" s="15">
        <v>24</v>
      </c>
      <c r="G978" s="2">
        <v>2.5</v>
      </c>
      <c r="H978" s="3">
        <v>3.01</v>
      </c>
      <c r="I978" s="2">
        <v>1.73</v>
      </c>
      <c r="J978" s="4">
        <f t="shared" si="20"/>
        <v>0.77</v>
      </c>
      <c r="K978" s="1">
        <v>1</v>
      </c>
      <c r="L978" s="4">
        <f t="shared" si="19"/>
        <v>0.77</v>
      </c>
      <c r="M978" s="1">
        <v>1</v>
      </c>
      <c r="N978" s="4">
        <v>0.77</v>
      </c>
      <c r="O978" s="1" t="s">
        <v>1746</v>
      </c>
    </row>
    <row r="979" spans="1:15" x14ac:dyDescent="0.25">
      <c r="A979" s="1">
        <v>978</v>
      </c>
      <c r="B979" s="1" t="s">
        <v>311</v>
      </c>
      <c r="C979" s="10">
        <v>44807</v>
      </c>
      <c r="D979" s="22">
        <v>0</v>
      </c>
      <c r="E979" s="1" t="s">
        <v>213</v>
      </c>
      <c r="F979" s="15">
        <v>24</v>
      </c>
      <c r="G979" s="2">
        <v>1.17</v>
      </c>
      <c r="H979" s="3">
        <v>4.38</v>
      </c>
      <c r="I979" s="2">
        <v>0.84</v>
      </c>
      <c r="J979" s="4">
        <f t="shared" si="20"/>
        <v>0.32999999999999996</v>
      </c>
      <c r="K979" s="1">
        <v>1</v>
      </c>
      <c r="L979" s="4">
        <f t="shared" si="19"/>
        <v>0.32999999999999996</v>
      </c>
      <c r="M979" s="1">
        <v>1</v>
      </c>
      <c r="N979" s="4">
        <v>0.33</v>
      </c>
      <c r="O979" s="1" t="s">
        <v>1746</v>
      </c>
    </row>
    <row r="980" spans="1:15" x14ac:dyDescent="0.25">
      <c r="A980" s="1">
        <v>979</v>
      </c>
      <c r="B980" s="1" t="s">
        <v>308</v>
      </c>
      <c r="C980" s="10">
        <v>44808</v>
      </c>
      <c r="D980" s="22">
        <v>0</v>
      </c>
      <c r="E980" s="1" t="s">
        <v>213</v>
      </c>
      <c r="F980" s="15">
        <v>24</v>
      </c>
      <c r="G980" s="2">
        <v>2.4900000000000002</v>
      </c>
      <c r="H980" s="3">
        <v>3.07</v>
      </c>
      <c r="I980" s="2">
        <v>1.73</v>
      </c>
      <c r="J980" s="4">
        <f t="shared" si="20"/>
        <v>0.76000000000000023</v>
      </c>
      <c r="K980" s="1">
        <v>1</v>
      </c>
      <c r="L980" s="4">
        <f t="shared" si="19"/>
        <v>0.76000000000000023</v>
      </c>
      <c r="M980" s="1">
        <v>1</v>
      </c>
      <c r="N980" s="4">
        <v>0.76</v>
      </c>
      <c r="O980" s="1" t="s">
        <v>1746</v>
      </c>
    </row>
    <row r="981" spans="1:15" x14ac:dyDescent="0.25">
      <c r="A981" s="1">
        <v>980</v>
      </c>
      <c r="B981" s="1" t="s">
        <v>311</v>
      </c>
      <c r="C981" s="10">
        <v>44808</v>
      </c>
      <c r="D981" s="22">
        <v>0</v>
      </c>
      <c r="E981" s="1" t="s">
        <v>278</v>
      </c>
      <c r="F981" s="15">
        <v>1</v>
      </c>
      <c r="G981" s="2">
        <v>0.45</v>
      </c>
      <c r="H981" s="3">
        <v>0.83</v>
      </c>
      <c r="I981" s="2">
        <v>0.03</v>
      </c>
      <c r="J981" s="4">
        <f t="shared" si="20"/>
        <v>0.42000000000000004</v>
      </c>
      <c r="K981" s="1">
        <v>3</v>
      </c>
      <c r="L981" s="4">
        <f t="shared" si="19"/>
        <v>1.2600000000000002</v>
      </c>
      <c r="M981" s="1">
        <f>C992-C981</f>
        <v>3</v>
      </c>
      <c r="N981" s="4">
        <v>1.6673</v>
      </c>
      <c r="O981" s="1" t="s">
        <v>1746</v>
      </c>
    </row>
    <row r="982" spans="1:15" x14ac:dyDescent="0.25">
      <c r="A982" s="1">
        <v>981</v>
      </c>
      <c r="B982" s="1" t="s">
        <v>318</v>
      </c>
      <c r="C982" s="10">
        <v>44808</v>
      </c>
      <c r="D982" s="22">
        <v>0</v>
      </c>
      <c r="E982" s="1" t="s">
        <v>489</v>
      </c>
      <c r="F982" s="15">
        <v>23</v>
      </c>
      <c r="G982" s="2">
        <v>1.78</v>
      </c>
      <c r="H982" s="3">
        <v>2.7</v>
      </c>
      <c r="I982" s="2">
        <v>0.82</v>
      </c>
      <c r="J982" s="4">
        <f t="shared" si="20"/>
        <v>0.96000000000000008</v>
      </c>
      <c r="K982" s="1">
        <v>1</v>
      </c>
      <c r="L982" s="4">
        <f t="shared" si="19"/>
        <v>0.96000000000000008</v>
      </c>
      <c r="M982" s="1">
        <v>1</v>
      </c>
      <c r="N982" s="4">
        <v>0.96</v>
      </c>
      <c r="O982" s="1" t="s">
        <v>1746</v>
      </c>
    </row>
    <row r="983" spans="1:15" x14ac:dyDescent="0.25">
      <c r="A983" s="1">
        <v>982</v>
      </c>
      <c r="B983" s="1" t="s">
        <v>308</v>
      </c>
      <c r="C983" s="10">
        <v>44809</v>
      </c>
      <c r="D983" s="22">
        <v>0</v>
      </c>
      <c r="E983" s="1" t="s">
        <v>421</v>
      </c>
      <c r="F983" s="15">
        <v>4.5</v>
      </c>
      <c r="G983" s="2">
        <v>0.64</v>
      </c>
      <c r="H983" s="3">
        <v>1.03</v>
      </c>
      <c r="I983" s="2">
        <v>0.28999999999999998</v>
      </c>
      <c r="J983" s="4">
        <f t="shared" si="20"/>
        <v>0.35000000000000003</v>
      </c>
      <c r="K983" s="1">
        <v>1</v>
      </c>
      <c r="L983" s="4">
        <f t="shared" si="19"/>
        <v>0.35000000000000003</v>
      </c>
      <c r="M983" s="1">
        <v>1</v>
      </c>
      <c r="N983" s="4">
        <v>0.35</v>
      </c>
      <c r="O983" s="1" t="s">
        <v>1746</v>
      </c>
    </row>
    <row r="984" spans="1:15" x14ac:dyDescent="0.25">
      <c r="A984" s="1">
        <v>983</v>
      </c>
      <c r="B984" s="1" t="s">
        <v>318</v>
      </c>
      <c r="C984" s="10">
        <v>44809</v>
      </c>
      <c r="D984" s="22">
        <v>0</v>
      </c>
      <c r="E984" s="1" t="s">
        <v>213</v>
      </c>
      <c r="F984" s="15">
        <v>24</v>
      </c>
      <c r="G984" s="2">
        <v>2.52</v>
      </c>
      <c r="H984" s="3">
        <v>4</v>
      </c>
      <c r="I984" s="2">
        <v>0.84</v>
      </c>
      <c r="J984" s="4">
        <f t="shared" si="20"/>
        <v>1.6800000000000002</v>
      </c>
      <c r="K984" s="1">
        <v>1</v>
      </c>
      <c r="L984" s="4">
        <f t="shared" si="19"/>
        <v>1.6800000000000002</v>
      </c>
      <c r="M984" s="1">
        <v>1</v>
      </c>
      <c r="N984" s="4">
        <v>1.68</v>
      </c>
      <c r="O984" s="1" t="s">
        <v>1746</v>
      </c>
    </row>
    <row r="985" spans="1:15" x14ac:dyDescent="0.25">
      <c r="A985" s="1">
        <v>984</v>
      </c>
      <c r="B985" s="1" t="s">
        <v>314</v>
      </c>
      <c r="C985" s="10">
        <v>44809</v>
      </c>
      <c r="D985" s="22">
        <v>0</v>
      </c>
      <c r="E985" s="1" t="s">
        <v>243</v>
      </c>
      <c r="F985" s="15">
        <v>19.5</v>
      </c>
      <c r="G985" s="2">
        <v>2.85</v>
      </c>
      <c r="H985" s="3">
        <v>9.19</v>
      </c>
      <c r="I985" s="2">
        <v>1.43</v>
      </c>
      <c r="J985" s="4">
        <f t="shared" si="20"/>
        <v>1.4200000000000002</v>
      </c>
      <c r="K985" s="1">
        <v>1</v>
      </c>
      <c r="L985" s="4">
        <f t="shared" si="19"/>
        <v>1.4200000000000002</v>
      </c>
      <c r="M985" s="1">
        <v>1</v>
      </c>
      <c r="N985" s="4">
        <v>1.42</v>
      </c>
      <c r="O985" s="1" t="s">
        <v>1746</v>
      </c>
    </row>
    <row r="986" spans="1:15" x14ac:dyDescent="0.25">
      <c r="A986" s="1">
        <v>985</v>
      </c>
      <c r="B986" s="1" t="s">
        <v>314</v>
      </c>
      <c r="C986" s="10">
        <v>44810</v>
      </c>
      <c r="D986" s="22">
        <v>0</v>
      </c>
      <c r="E986" s="1" t="s">
        <v>458</v>
      </c>
      <c r="F986" s="15">
        <v>7</v>
      </c>
      <c r="G986" s="2">
        <v>1.24</v>
      </c>
      <c r="H986" s="3">
        <v>4.6399999999999997</v>
      </c>
      <c r="I986" s="2">
        <v>0.48</v>
      </c>
      <c r="J986" s="4">
        <f t="shared" si="20"/>
        <v>0.76</v>
      </c>
      <c r="K986" s="1">
        <v>5</v>
      </c>
      <c r="L986" s="4">
        <f t="shared" si="19"/>
        <v>3.8</v>
      </c>
      <c r="M986" s="1">
        <f>C1002-C986</f>
        <v>14</v>
      </c>
      <c r="N986" s="4">
        <v>20.295500000000001</v>
      </c>
      <c r="O986" s="1" t="s">
        <v>1746</v>
      </c>
    </row>
    <row r="987" spans="1:15" x14ac:dyDescent="0.25">
      <c r="A987" s="1">
        <v>986</v>
      </c>
      <c r="B987" s="1" t="s">
        <v>318</v>
      </c>
      <c r="C987" s="10">
        <v>44810</v>
      </c>
      <c r="D987" s="22">
        <v>0</v>
      </c>
      <c r="E987" s="1" t="s">
        <v>278</v>
      </c>
      <c r="F987" s="15">
        <v>1</v>
      </c>
      <c r="G987" s="2">
        <v>1.76</v>
      </c>
      <c r="H987" s="3">
        <v>2.9</v>
      </c>
      <c r="I987" s="2">
        <v>0.03</v>
      </c>
      <c r="J987" s="4">
        <f t="shared" si="20"/>
        <v>1.73</v>
      </c>
      <c r="K987" s="1">
        <v>2</v>
      </c>
      <c r="L987" s="4">
        <f t="shared" si="19"/>
        <v>3.46</v>
      </c>
      <c r="M987" s="1">
        <f>C994-C987</f>
        <v>2</v>
      </c>
      <c r="N987" s="4">
        <v>3.8073999999999999</v>
      </c>
      <c r="O987" s="1" t="s">
        <v>1746</v>
      </c>
    </row>
    <row r="988" spans="1:15" x14ac:dyDescent="0.25">
      <c r="A988" s="1">
        <v>987</v>
      </c>
      <c r="B988" s="1" t="s">
        <v>320</v>
      </c>
      <c r="C988" s="10">
        <v>44810</v>
      </c>
      <c r="D988" s="22">
        <v>0</v>
      </c>
      <c r="E988" s="1" t="s">
        <v>489</v>
      </c>
      <c r="F988" s="15">
        <v>23</v>
      </c>
      <c r="G988" s="2">
        <v>2.19</v>
      </c>
      <c r="H988" s="3">
        <v>8.5</v>
      </c>
      <c r="I988" s="2">
        <v>0.81</v>
      </c>
      <c r="J988" s="4">
        <f t="shared" si="20"/>
        <v>1.38</v>
      </c>
      <c r="K988" s="1">
        <v>1</v>
      </c>
      <c r="L988" s="4">
        <f t="shared" si="19"/>
        <v>1.38</v>
      </c>
      <c r="M988" s="1">
        <v>1</v>
      </c>
      <c r="N988" s="4">
        <v>1.38</v>
      </c>
      <c r="O988" s="1" t="s">
        <v>1746</v>
      </c>
    </row>
    <row r="989" spans="1:15" x14ac:dyDescent="0.25">
      <c r="A989" s="1">
        <v>988</v>
      </c>
      <c r="B989" s="1" t="s">
        <v>308</v>
      </c>
      <c r="C989" s="10">
        <v>44810</v>
      </c>
      <c r="D989" s="22">
        <v>0</v>
      </c>
      <c r="E989" s="1" t="s">
        <v>223</v>
      </c>
      <c r="F989" s="15">
        <v>17</v>
      </c>
      <c r="G989" s="2">
        <v>2.04</v>
      </c>
      <c r="H989" s="3">
        <v>3.22</v>
      </c>
      <c r="I989" s="2">
        <v>1.23</v>
      </c>
      <c r="J989" s="4">
        <f t="shared" si="20"/>
        <v>0.81</v>
      </c>
      <c r="K989" s="1">
        <v>1</v>
      </c>
      <c r="L989" s="4">
        <f t="shared" si="19"/>
        <v>0.81</v>
      </c>
      <c r="M989" s="1">
        <v>1</v>
      </c>
      <c r="N989" s="4">
        <v>0.81</v>
      </c>
      <c r="O989" s="1" t="s">
        <v>1746</v>
      </c>
    </row>
    <row r="990" spans="1:15" x14ac:dyDescent="0.25">
      <c r="A990" s="1">
        <v>989</v>
      </c>
      <c r="B990" s="1" t="s">
        <v>308</v>
      </c>
      <c r="C990" s="10">
        <v>44811</v>
      </c>
      <c r="D990" s="22">
        <v>0</v>
      </c>
      <c r="E990" s="1" t="s">
        <v>2857</v>
      </c>
      <c r="F990" s="15">
        <v>6</v>
      </c>
      <c r="G990" s="2">
        <v>0.99</v>
      </c>
      <c r="H990" s="3">
        <v>0.19</v>
      </c>
      <c r="I990" s="2">
        <v>0.42</v>
      </c>
      <c r="J990" s="4">
        <f t="shared" si="20"/>
        <v>0.57000000000000006</v>
      </c>
      <c r="K990" s="1">
        <v>1</v>
      </c>
      <c r="L990" s="4">
        <f t="shared" si="19"/>
        <v>0.57000000000000006</v>
      </c>
      <c r="M990" s="1">
        <v>1</v>
      </c>
      <c r="N990" s="4">
        <v>0.56999999999999995</v>
      </c>
      <c r="O990" s="1" t="s">
        <v>1746</v>
      </c>
    </row>
    <row r="991" spans="1:15" x14ac:dyDescent="0.25">
      <c r="A991" s="1">
        <v>990</v>
      </c>
      <c r="B991" s="1" t="s">
        <v>320</v>
      </c>
      <c r="C991" s="10">
        <v>44811</v>
      </c>
      <c r="D991" s="22">
        <v>0</v>
      </c>
      <c r="E991" s="1" t="s">
        <v>2857</v>
      </c>
      <c r="F991" s="15">
        <v>6</v>
      </c>
      <c r="G991" s="2">
        <v>2.08</v>
      </c>
      <c r="H991" s="3">
        <v>9.5500000000000007</v>
      </c>
      <c r="I991" s="2">
        <v>0.21</v>
      </c>
      <c r="J991" s="4">
        <f t="shared" si="20"/>
        <v>1.87</v>
      </c>
      <c r="K991" s="1">
        <v>5</v>
      </c>
      <c r="L991" s="4">
        <f t="shared" si="19"/>
        <v>9.3500000000000014</v>
      </c>
      <c r="M991" s="1">
        <f>C1006-C991</f>
        <v>14</v>
      </c>
      <c r="N991" s="4">
        <v>25.424700000000001</v>
      </c>
      <c r="O991" s="1" t="s">
        <v>1746</v>
      </c>
    </row>
    <row r="992" spans="1:15" x14ac:dyDescent="0.25">
      <c r="A992" s="1">
        <v>991</v>
      </c>
      <c r="B992" s="1" t="s">
        <v>311</v>
      </c>
      <c r="C992" s="10">
        <v>44811</v>
      </c>
      <c r="D992" s="22">
        <v>0</v>
      </c>
      <c r="E992" s="1" t="s">
        <v>2858</v>
      </c>
      <c r="F992" s="15">
        <v>18</v>
      </c>
      <c r="G992" s="2">
        <v>1.89</v>
      </c>
      <c r="H992" s="3">
        <v>13.02</v>
      </c>
      <c r="I992" s="2">
        <v>1.88</v>
      </c>
      <c r="J992" s="4">
        <f t="shared" si="20"/>
        <v>1.0000000000000009E-2</v>
      </c>
      <c r="K992" s="1">
        <v>1</v>
      </c>
      <c r="L992" s="4">
        <f t="shared" si="19"/>
        <v>1.0000000000000009E-2</v>
      </c>
      <c r="M992" s="1">
        <v>1</v>
      </c>
      <c r="N992" s="4">
        <v>0.01</v>
      </c>
      <c r="O992" s="1" t="s">
        <v>1746</v>
      </c>
    </row>
    <row r="993" spans="1:15" x14ac:dyDescent="0.25">
      <c r="A993" s="1">
        <v>992</v>
      </c>
      <c r="B993" s="1" t="s">
        <v>308</v>
      </c>
      <c r="C993" s="10">
        <v>44812</v>
      </c>
      <c r="D993" s="22">
        <v>0</v>
      </c>
      <c r="E993" s="1" t="s">
        <v>367</v>
      </c>
      <c r="F993" s="15">
        <v>20</v>
      </c>
      <c r="G993" s="2">
        <v>2.19</v>
      </c>
      <c r="H993" s="3">
        <v>3.84</v>
      </c>
      <c r="I993" s="2">
        <v>1.35</v>
      </c>
      <c r="J993" s="4">
        <f t="shared" si="20"/>
        <v>0.83999999999999986</v>
      </c>
      <c r="K993" s="1">
        <v>1</v>
      </c>
      <c r="L993" s="4">
        <f t="shared" si="19"/>
        <v>0.83999999999999986</v>
      </c>
      <c r="M993" s="1">
        <v>1</v>
      </c>
      <c r="N993" s="4">
        <v>0.84</v>
      </c>
      <c r="O993" s="1" t="s">
        <v>1746</v>
      </c>
    </row>
    <row r="994" spans="1:15" x14ac:dyDescent="0.25">
      <c r="A994" s="1">
        <v>993</v>
      </c>
      <c r="B994" s="1" t="s">
        <v>318</v>
      </c>
      <c r="C994" s="10">
        <v>44812</v>
      </c>
      <c r="D994" s="22">
        <v>0</v>
      </c>
      <c r="E994" s="1" t="s">
        <v>367</v>
      </c>
      <c r="F994" s="15">
        <v>20</v>
      </c>
      <c r="G994" s="2">
        <v>0.95</v>
      </c>
      <c r="H994" s="3">
        <v>1.42</v>
      </c>
      <c r="I994" s="2">
        <v>0.7</v>
      </c>
      <c r="J994" s="4">
        <f t="shared" si="20"/>
        <v>0.25</v>
      </c>
      <c r="K994" s="1">
        <v>1</v>
      </c>
      <c r="L994" s="4">
        <f t="shared" si="19"/>
        <v>0.25</v>
      </c>
      <c r="M994" s="1">
        <v>1</v>
      </c>
      <c r="N994" s="4">
        <v>0.25</v>
      </c>
      <c r="O994" s="1" t="s">
        <v>1746</v>
      </c>
    </row>
    <row r="995" spans="1:15" x14ac:dyDescent="0.25">
      <c r="A995" s="1">
        <v>994</v>
      </c>
      <c r="B995" s="1" t="s">
        <v>311</v>
      </c>
      <c r="C995" s="10">
        <v>44812</v>
      </c>
      <c r="D995" s="22">
        <v>0</v>
      </c>
      <c r="E995" s="1" t="s">
        <v>1544</v>
      </c>
      <c r="F995" s="15">
        <v>4</v>
      </c>
      <c r="G995" s="2">
        <v>1.1599999999999999</v>
      </c>
      <c r="H995" s="3">
        <v>12.65</v>
      </c>
      <c r="I995" s="2">
        <v>0.41</v>
      </c>
      <c r="J995" s="4">
        <f t="shared" si="20"/>
        <v>0.75</v>
      </c>
      <c r="K995" s="1">
        <v>5</v>
      </c>
      <c r="L995" s="4">
        <f t="shared" si="19"/>
        <v>3.75</v>
      </c>
      <c r="M995" s="1">
        <f>C1004-C995</f>
        <v>12</v>
      </c>
      <c r="N995" s="4">
        <v>14.5769</v>
      </c>
      <c r="O995" s="1" t="s">
        <v>1746</v>
      </c>
    </row>
    <row r="996" spans="1:15" x14ac:dyDescent="0.25">
      <c r="A996" s="1">
        <v>995</v>
      </c>
      <c r="B996" s="1" t="s">
        <v>308</v>
      </c>
      <c r="C996" s="10">
        <v>44813</v>
      </c>
      <c r="D996" s="22">
        <v>0</v>
      </c>
      <c r="E996" s="1" t="s">
        <v>213</v>
      </c>
      <c r="F996" s="15">
        <v>24</v>
      </c>
      <c r="G996" s="2">
        <v>2.46</v>
      </c>
      <c r="H996" s="3">
        <v>3.59</v>
      </c>
      <c r="I996" s="2">
        <v>1.65</v>
      </c>
      <c r="J996" s="4">
        <f t="shared" si="20"/>
        <v>0.81</v>
      </c>
      <c r="K996" s="1">
        <v>1</v>
      </c>
      <c r="L996" s="4">
        <f t="shared" si="19"/>
        <v>0.81</v>
      </c>
      <c r="M996" s="1">
        <v>1</v>
      </c>
      <c r="N996" s="4">
        <v>0.81</v>
      </c>
      <c r="O996" s="1" t="s">
        <v>1746</v>
      </c>
    </row>
    <row r="997" spans="1:15" x14ac:dyDescent="0.25">
      <c r="A997" s="1">
        <v>996</v>
      </c>
      <c r="B997" s="1" t="s">
        <v>318</v>
      </c>
      <c r="C997" s="10">
        <v>44813</v>
      </c>
      <c r="D997" s="22">
        <v>0</v>
      </c>
      <c r="E997" s="1" t="s">
        <v>213</v>
      </c>
      <c r="F997" s="15">
        <v>24</v>
      </c>
      <c r="G997" s="2">
        <v>2.58</v>
      </c>
      <c r="H997" s="3">
        <v>4.6100000000000003</v>
      </c>
      <c r="I997" s="2">
        <v>0.84</v>
      </c>
      <c r="J997" s="4">
        <f t="shared" si="20"/>
        <v>1.7400000000000002</v>
      </c>
      <c r="K997" s="1">
        <v>1</v>
      </c>
      <c r="L997" s="4">
        <f t="shared" si="19"/>
        <v>1.7400000000000002</v>
      </c>
      <c r="M997" s="1">
        <v>1</v>
      </c>
      <c r="N997" s="4">
        <v>1.74</v>
      </c>
      <c r="O997" s="1" t="s">
        <v>1746</v>
      </c>
    </row>
    <row r="998" spans="1:15" x14ac:dyDescent="0.25">
      <c r="A998" s="1">
        <v>997</v>
      </c>
      <c r="B998" s="1" t="s">
        <v>308</v>
      </c>
      <c r="C998" s="10">
        <v>44814</v>
      </c>
      <c r="D998" s="22">
        <v>0</v>
      </c>
      <c r="E998" s="1" t="s">
        <v>345</v>
      </c>
      <c r="F998" s="15">
        <v>23</v>
      </c>
      <c r="G998" s="2">
        <v>2.4500000000000002</v>
      </c>
      <c r="H998" s="3">
        <v>3.53</v>
      </c>
      <c r="I998" s="2">
        <v>1.59</v>
      </c>
      <c r="J998" s="4">
        <f t="shared" si="20"/>
        <v>0.8600000000000001</v>
      </c>
      <c r="K998" s="1">
        <v>3</v>
      </c>
      <c r="L998" s="4">
        <f t="shared" si="19"/>
        <v>2.58</v>
      </c>
      <c r="M998" s="1">
        <f>C1000-C998</f>
        <v>8</v>
      </c>
      <c r="N998" s="4">
        <v>2.6389</v>
      </c>
      <c r="O998" s="1" t="s">
        <v>1746</v>
      </c>
    </row>
    <row r="999" spans="1:15" x14ac:dyDescent="0.25">
      <c r="A999" s="1">
        <v>998</v>
      </c>
      <c r="B999" s="1" t="s">
        <v>318</v>
      </c>
      <c r="C999" s="10">
        <v>44814</v>
      </c>
      <c r="D999" s="22">
        <v>0</v>
      </c>
      <c r="E999" s="1" t="s">
        <v>345</v>
      </c>
      <c r="F999" s="15">
        <v>23</v>
      </c>
      <c r="G999" s="2">
        <v>2.25</v>
      </c>
      <c r="H999" s="3">
        <v>4.4400000000000004</v>
      </c>
      <c r="I999" s="2">
        <v>0.81</v>
      </c>
      <c r="J999" s="4">
        <f t="shared" si="20"/>
        <v>1.44</v>
      </c>
      <c r="K999" s="1">
        <v>5</v>
      </c>
      <c r="L999" s="4">
        <f t="shared" si="19"/>
        <v>7.1999999999999993</v>
      </c>
      <c r="M999" s="1">
        <v>20</v>
      </c>
      <c r="N999" s="4">
        <v>32.732399999999998</v>
      </c>
      <c r="O999" s="1" t="s">
        <v>1746</v>
      </c>
    </row>
    <row r="1000" spans="1:15" x14ac:dyDescent="0.25">
      <c r="A1000" s="1">
        <v>999</v>
      </c>
      <c r="B1000" s="1" t="s">
        <v>308</v>
      </c>
      <c r="C1000" s="10">
        <v>44822</v>
      </c>
      <c r="D1000" s="22">
        <v>0</v>
      </c>
      <c r="E1000" s="1" t="s">
        <v>542</v>
      </c>
      <c r="F1000" s="15">
        <v>21</v>
      </c>
      <c r="G1000" s="2">
        <v>3.1</v>
      </c>
      <c r="H1000" s="3">
        <v>5.81</v>
      </c>
      <c r="I1000" s="2">
        <v>2.2999999999999998</v>
      </c>
      <c r="J1000" s="4">
        <f t="shared" si="20"/>
        <v>0.80000000000000027</v>
      </c>
      <c r="K1000" s="1">
        <v>1</v>
      </c>
      <c r="L1000" s="4">
        <f t="shared" si="19"/>
        <v>0.80000000000000027</v>
      </c>
      <c r="M1000" s="1">
        <v>1</v>
      </c>
      <c r="N1000" s="4">
        <v>0.8</v>
      </c>
      <c r="O1000" s="1" t="s">
        <v>1746</v>
      </c>
    </row>
    <row r="1001" spans="1:15" x14ac:dyDescent="0.25">
      <c r="A1001" s="1">
        <v>1000</v>
      </c>
      <c r="B1001" s="1" t="s">
        <v>308</v>
      </c>
      <c r="C1001" s="10">
        <v>44823</v>
      </c>
      <c r="D1001" s="22">
        <v>0</v>
      </c>
      <c r="E1001" s="1" t="s">
        <v>213</v>
      </c>
      <c r="F1001" s="15">
        <v>24</v>
      </c>
      <c r="G1001" s="2">
        <v>3.27</v>
      </c>
      <c r="H1001" s="3">
        <v>5.42</v>
      </c>
      <c r="I1001" s="2">
        <v>2.65</v>
      </c>
      <c r="J1001" s="4">
        <f t="shared" si="20"/>
        <v>0.62000000000000011</v>
      </c>
      <c r="K1001" s="1">
        <v>1</v>
      </c>
      <c r="L1001" s="4">
        <f t="shared" si="19"/>
        <v>0.62000000000000011</v>
      </c>
      <c r="M1001" s="1">
        <v>1</v>
      </c>
      <c r="N1001" s="4">
        <v>0.62</v>
      </c>
      <c r="O1001" s="1" t="s">
        <v>1746</v>
      </c>
    </row>
    <row r="1002" spans="1:15" x14ac:dyDescent="0.25">
      <c r="A1002" s="1">
        <v>1001</v>
      </c>
      <c r="B1002" s="1" t="s">
        <v>314</v>
      </c>
      <c r="C1002" s="10">
        <v>44824</v>
      </c>
      <c r="D1002" s="22">
        <v>0</v>
      </c>
      <c r="E1002" s="1" t="s">
        <v>2800</v>
      </c>
      <c r="F1002" s="15">
        <v>9</v>
      </c>
      <c r="G1002" s="2">
        <v>2.56</v>
      </c>
      <c r="H1002" s="3">
        <v>10.64</v>
      </c>
      <c r="I1002" s="2">
        <v>0.65</v>
      </c>
      <c r="J1002" s="4">
        <f t="shared" si="20"/>
        <v>1.9100000000000001</v>
      </c>
      <c r="K1002" s="1">
        <v>1</v>
      </c>
      <c r="L1002" s="4">
        <f t="shared" si="19"/>
        <v>1.9100000000000001</v>
      </c>
      <c r="M1002" s="1">
        <f>C1008-C1002</f>
        <v>2</v>
      </c>
      <c r="N1002" s="4">
        <v>2.7077</v>
      </c>
      <c r="O1002" s="1" t="s">
        <v>1746</v>
      </c>
    </row>
    <row r="1003" spans="1:15" ht="33" x14ac:dyDescent="0.25">
      <c r="A1003" s="1">
        <v>1002</v>
      </c>
      <c r="B1003" s="1" t="s">
        <v>308</v>
      </c>
      <c r="C1003" s="10">
        <v>44824</v>
      </c>
      <c r="D1003" s="22">
        <v>0</v>
      </c>
      <c r="E1003" s="11" t="s">
        <v>2859</v>
      </c>
      <c r="F1003" s="15">
        <v>15</v>
      </c>
      <c r="G1003" s="2">
        <v>1.35</v>
      </c>
      <c r="H1003" s="3">
        <v>2.62</v>
      </c>
      <c r="I1003" s="2">
        <v>1.1499999999999999</v>
      </c>
      <c r="J1003" s="4">
        <f t="shared" si="20"/>
        <v>0.20000000000000018</v>
      </c>
      <c r="K1003" s="1">
        <v>1</v>
      </c>
      <c r="L1003" s="4">
        <f t="shared" si="19"/>
        <v>0.20000000000000018</v>
      </c>
      <c r="M1003" s="1">
        <v>1</v>
      </c>
      <c r="N1003" s="4">
        <v>0.2</v>
      </c>
      <c r="O1003" s="1" t="s">
        <v>1746</v>
      </c>
    </row>
    <row r="1004" spans="1:15" x14ac:dyDescent="0.25">
      <c r="A1004" s="1">
        <v>1003</v>
      </c>
      <c r="B1004" s="1" t="s">
        <v>311</v>
      </c>
      <c r="C1004" s="10">
        <v>44824</v>
      </c>
      <c r="D1004" s="22">
        <v>0</v>
      </c>
      <c r="E1004" s="1" t="s">
        <v>760</v>
      </c>
      <c r="F1004" s="15">
        <v>22</v>
      </c>
      <c r="G1004" s="2">
        <v>2.14</v>
      </c>
      <c r="H1004" s="3">
        <v>18.29</v>
      </c>
      <c r="I1004" s="2">
        <v>0.76</v>
      </c>
      <c r="J1004" s="4">
        <f t="shared" si="20"/>
        <v>1.3800000000000001</v>
      </c>
      <c r="K1004" s="1">
        <v>1</v>
      </c>
      <c r="L1004" s="4">
        <f t="shared" si="19"/>
        <v>1.3800000000000001</v>
      </c>
      <c r="M1004" s="1">
        <v>1</v>
      </c>
      <c r="N1004" s="4">
        <v>1.38</v>
      </c>
      <c r="O1004" s="1" t="s">
        <v>1746</v>
      </c>
    </row>
    <row r="1005" spans="1:15" x14ac:dyDescent="0.25">
      <c r="A1005" s="1">
        <v>1004</v>
      </c>
      <c r="B1005" s="1" t="s">
        <v>308</v>
      </c>
      <c r="C1005" s="10">
        <v>44825</v>
      </c>
      <c r="D1005" s="22">
        <v>0</v>
      </c>
      <c r="E1005" s="1" t="s">
        <v>218</v>
      </c>
      <c r="F1005" s="15">
        <v>24</v>
      </c>
      <c r="G1005" s="2">
        <v>2.38</v>
      </c>
      <c r="H1005" s="3">
        <v>2.27</v>
      </c>
      <c r="I1005" s="2">
        <v>1.74</v>
      </c>
      <c r="J1005" s="4">
        <f t="shared" si="20"/>
        <v>0.6399999999999999</v>
      </c>
      <c r="K1005" s="1">
        <v>1</v>
      </c>
      <c r="L1005" s="4">
        <f t="shared" si="19"/>
        <v>0.6399999999999999</v>
      </c>
      <c r="M1005" s="1">
        <v>1</v>
      </c>
      <c r="N1005" s="4">
        <v>0.64</v>
      </c>
      <c r="O1005" s="1" t="s">
        <v>1746</v>
      </c>
    </row>
    <row r="1006" spans="1:15" x14ac:dyDescent="0.25">
      <c r="A1006" s="1">
        <v>1005</v>
      </c>
      <c r="B1006" s="1" t="s">
        <v>320</v>
      </c>
      <c r="C1006" s="10">
        <v>44825</v>
      </c>
      <c r="D1006" s="22">
        <v>0</v>
      </c>
      <c r="E1006" s="1" t="s">
        <v>2437</v>
      </c>
      <c r="F1006" s="15">
        <v>15</v>
      </c>
      <c r="G1006" s="2">
        <v>1.47</v>
      </c>
      <c r="H1006" s="3">
        <v>6.95</v>
      </c>
      <c r="I1006" s="2">
        <v>0.5</v>
      </c>
      <c r="J1006" s="4">
        <f t="shared" si="20"/>
        <v>0.97</v>
      </c>
      <c r="K1006" s="1">
        <v>1</v>
      </c>
      <c r="L1006" s="4">
        <f t="shared" si="19"/>
        <v>0.97</v>
      </c>
      <c r="M1006" s="1">
        <v>1</v>
      </c>
      <c r="N1006" s="4">
        <v>0.97</v>
      </c>
      <c r="O1006" s="1" t="s">
        <v>1746</v>
      </c>
    </row>
    <row r="1007" spans="1:15" x14ac:dyDescent="0.25">
      <c r="A1007" s="1">
        <v>1006</v>
      </c>
      <c r="B1007" s="1" t="s">
        <v>311</v>
      </c>
      <c r="C1007" s="10">
        <v>44825</v>
      </c>
      <c r="D1007" s="22">
        <v>0</v>
      </c>
      <c r="E1007" s="1" t="s">
        <v>2422</v>
      </c>
      <c r="F1007" s="15">
        <v>9</v>
      </c>
      <c r="G1007" s="2">
        <v>2.38</v>
      </c>
      <c r="H1007" s="3">
        <v>19.05</v>
      </c>
      <c r="I1007" s="2">
        <v>0.32</v>
      </c>
      <c r="J1007" s="4">
        <f t="shared" si="20"/>
        <v>2.06</v>
      </c>
      <c r="K1007" s="1">
        <v>2</v>
      </c>
      <c r="L1007" s="4">
        <f t="shared" si="19"/>
        <v>4.12</v>
      </c>
      <c r="M1007" s="1">
        <f>C1013-C1007</f>
        <v>2</v>
      </c>
      <c r="N1007" s="4">
        <v>4.8535000000000004</v>
      </c>
      <c r="O1007" s="1" t="s">
        <v>1746</v>
      </c>
    </row>
    <row r="1008" spans="1:15" x14ac:dyDescent="0.25">
      <c r="A1008" s="1">
        <v>1007</v>
      </c>
      <c r="B1008" s="1" t="s">
        <v>314</v>
      </c>
      <c r="C1008" s="10">
        <v>44826</v>
      </c>
      <c r="D1008" s="22">
        <v>0</v>
      </c>
      <c r="E1008" s="1" t="s">
        <v>228</v>
      </c>
      <c r="F1008" s="15">
        <v>14</v>
      </c>
      <c r="G1008" s="2">
        <v>1.92</v>
      </c>
      <c r="H1008" s="3">
        <v>7.46</v>
      </c>
      <c r="I1008" s="2">
        <v>1.02</v>
      </c>
      <c r="J1008" s="4">
        <f t="shared" si="20"/>
        <v>0.89999999999999991</v>
      </c>
      <c r="K1008" s="1">
        <v>1</v>
      </c>
      <c r="L1008" s="4">
        <f t="shared" si="19"/>
        <v>0.89999999999999991</v>
      </c>
      <c r="M1008" s="1">
        <v>1</v>
      </c>
      <c r="N1008" s="4">
        <v>0.9</v>
      </c>
      <c r="O1008" s="1" t="s">
        <v>1746</v>
      </c>
    </row>
    <row r="1009" spans="1:15" x14ac:dyDescent="0.25">
      <c r="A1009" s="1">
        <v>1008</v>
      </c>
      <c r="B1009" s="1" t="s">
        <v>308</v>
      </c>
      <c r="C1009" s="10">
        <v>44826</v>
      </c>
      <c r="D1009" s="22">
        <v>0</v>
      </c>
      <c r="E1009" s="1" t="s">
        <v>722</v>
      </c>
      <c r="F1009" s="15">
        <v>10</v>
      </c>
      <c r="G1009" s="2">
        <v>1.22</v>
      </c>
      <c r="H1009" s="3">
        <v>1.1299999999999999</v>
      </c>
      <c r="I1009" s="2">
        <v>0.72</v>
      </c>
      <c r="J1009" s="4">
        <f t="shared" si="20"/>
        <v>0.5</v>
      </c>
      <c r="K1009" s="1">
        <v>1</v>
      </c>
      <c r="L1009" s="4">
        <f t="shared" si="19"/>
        <v>0.5</v>
      </c>
      <c r="M1009" s="1">
        <f>C1016-C1009</f>
        <v>2</v>
      </c>
      <c r="N1009" s="4">
        <v>0.86660000000000004</v>
      </c>
      <c r="O1009" s="1" t="s">
        <v>1746</v>
      </c>
    </row>
    <row r="1010" spans="1:15" x14ac:dyDescent="0.25">
      <c r="A1010" s="1">
        <v>1009</v>
      </c>
      <c r="B1010" s="1" t="s">
        <v>320</v>
      </c>
      <c r="C1010" s="10">
        <v>44826</v>
      </c>
      <c r="D1010" s="22">
        <v>0</v>
      </c>
      <c r="E1010" s="1" t="s">
        <v>213</v>
      </c>
      <c r="F1010" s="15">
        <v>24</v>
      </c>
      <c r="G1010" s="2">
        <v>2.38</v>
      </c>
      <c r="H1010" s="3">
        <v>10.89</v>
      </c>
      <c r="I1010" s="2">
        <v>0.8</v>
      </c>
      <c r="J1010" s="4">
        <f t="shared" si="20"/>
        <v>1.5799999999999998</v>
      </c>
      <c r="K1010" s="1">
        <v>1</v>
      </c>
      <c r="L1010" s="4">
        <f t="shared" si="19"/>
        <v>1.5799999999999998</v>
      </c>
      <c r="M1010" s="1">
        <v>1</v>
      </c>
      <c r="N1010" s="4">
        <v>1.58</v>
      </c>
      <c r="O1010" s="1" t="s">
        <v>1746</v>
      </c>
    </row>
    <row r="1011" spans="1:15" ht="33" x14ac:dyDescent="0.25">
      <c r="A1011" s="1">
        <v>1010</v>
      </c>
      <c r="B1011" s="1" t="s">
        <v>314</v>
      </c>
      <c r="C1011" s="10">
        <v>44827</v>
      </c>
      <c r="D1011" s="22">
        <v>0</v>
      </c>
      <c r="E1011" s="11" t="s">
        <v>2860</v>
      </c>
      <c r="F1011" s="15">
        <v>13.5</v>
      </c>
      <c r="G1011" s="2">
        <v>2.04</v>
      </c>
      <c r="H1011" s="3">
        <v>8.2899999999999991</v>
      </c>
      <c r="I1011" s="2">
        <v>0.59</v>
      </c>
      <c r="J1011" s="4">
        <f t="shared" si="20"/>
        <v>1.4500000000000002</v>
      </c>
      <c r="K1011" s="1">
        <v>1</v>
      </c>
      <c r="L1011" s="4">
        <f t="shared" ref="L1011:L1074" si="21">(G1011-I1011-D1011)*K1011</f>
        <v>1.4500000000000002</v>
      </c>
      <c r="M1011" s="1">
        <v>1</v>
      </c>
      <c r="N1011" s="4">
        <v>1.45</v>
      </c>
      <c r="O1011" s="1" t="s">
        <v>1746</v>
      </c>
    </row>
    <row r="1012" spans="1:15" x14ac:dyDescent="0.25">
      <c r="A1012" s="1">
        <v>1011</v>
      </c>
      <c r="B1012" s="1" t="s">
        <v>320</v>
      </c>
      <c r="C1012" s="10">
        <v>44827</v>
      </c>
      <c r="D1012" s="22">
        <v>0</v>
      </c>
      <c r="E1012" s="1" t="s">
        <v>464</v>
      </c>
      <c r="F1012" s="15">
        <v>8</v>
      </c>
      <c r="G1012" s="2">
        <v>1.55</v>
      </c>
      <c r="H1012" s="3">
        <v>7.82</v>
      </c>
      <c r="I1012" s="2">
        <v>0.26</v>
      </c>
      <c r="J1012" s="4">
        <f t="shared" si="20"/>
        <v>1.29</v>
      </c>
      <c r="K1012" s="1">
        <v>3</v>
      </c>
      <c r="L1012" s="4">
        <f t="shared" si="21"/>
        <v>3.87</v>
      </c>
      <c r="M1012" s="1">
        <v>7</v>
      </c>
      <c r="N1012" s="4">
        <v>5.5481999999999996</v>
      </c>
      <c r="O1012" s="1" t="s">
        <v>1746</v>
      </c>
    </row>
    <row r="1013" spans="1:15" x14ac:dyDescent="0.25">
      <c r="A1013" s="1">
        <v>1012</v>
      </c>
      <c r="B1013" s="1" t="s">
        <v>311</v>
      </c>
      <c r="C1013" s="10">
        <v>44827</v>
      </c>
      <c r="D1013" s="22">
        <v>0</v>
      </c>
      <c r="E1013" s="1" t="s">
        <v>231</v>
      </c>
      <c r="F1013" s="15">
        <v>16</v>
      </c>
      <c r="G1013" s="2">
        <v>1.49</v>
      </c>
      <c r="H1013" s="3">
        <v>5.29</v>
      </c>
      <c r="I1013" s="2">
        <v>1.03</v>
      </c>
      <c r="J1013" s="4">
        <f t="shared" si="20"/>
        <v>0.45999999999999996</v>
      </c>
      <c r="K1013" s="1">
        <v>1</v>
      </c>
      <c r="L1013" s="4">
        <f t="shared" si="21"/>
        <v>0.45999999999999996</v>
      </c>
      <c r="M1013" s="1">
        <v>1</v>
      </c>
      <c r="N1013" s="4">
        <v>0.46</v>
      </c>
      <c r="O1013" s="1" t="s">
        <v>1746</v>
      </c>
    </row>
    <row r="1014" spans="1:15" x14ac:dyDescent="0.25">
      <c r="A1014" s="1">
        <v>1013</v>
      </c>
      <c r="B1014" s="1" t="s">
        <v>1470</v>
      </c>
      <c r="C1014" s="10">
        <v>44827</v>
      </c>
      <c r="D1014" s="22">
        <v>0</v>
      </c>
      <c r="E1014" s="1" t="s">
        <v>2861</v>
      </c>
      <c r="F1014" s="15">
        <v>10.5</v>
      </c>
      <c r="G1014" s="2">
        <v>1.43</v>
      </c>
      <c r="H1014" s="3">
        <v>2.0299999999999998</v>
      </c>
      <c r="I1014" s="2">
        <v>0.7</v>
      </c>
      <c r="J1014" s="4">
        <f t="shared" si="20"/>
        <v>0.73</v>
      </c>
      <c r="K1014" s="1">
        <v>5</v>
      </c>
      <c r="L1014" s="4">
        <f t="shared" si="21"/>
        <v>3.65</v>
      </c>
      <c r="M1014" s="1">
        <v>7</v>
      </c>
      <c r="N1014" s="4">
        <v>5.2263000000000002</v>
      </c>
      <c r="O1014" s="1" t="s">
        <v>1746</v>
      </c>
    </row>
    <row r="1015" spans="1:15" x14ac:dyDescent="0.25">
      <c r="A1015" s="1">
        <v>1014</v>
      </c>
      <c r="B1015" s="1" t="s">
        <v>314</v>
      </c>
      <c r="C1015" s="10">
        <v>44828</v>
      </c>
      <c r="D1015" s="22">
        <v>0</v>
      </c>
      <c r="E1015" s="1" t="s">
        <v>2302</v>
      </c>
      <c r="F1015" s="15">
        <v>2</v>
      </c>
      <c r="G1015" s="2">
        <v>0.92</v>
      </c>
      <c r="H1015" s="3">
        <v>3.06</v>
      </c>
      <c r="I1015" s="2">
        <v>0.08</v>
      </c>
      <c r="J1015" s="4">
        <f t="shared" si="20"/>
        <v>0.84000000000000008</v>
      </c>
      <c r="K1015" s="1">
        <v>1</v>
      </c>
      <c r="L1015" s="4">
        <f t="shared" si="21"/>
        <v>0.84000000000000008</v>
      </c>
      <c r="M1015" s="1">
        <f>C1022-C1015</f>
        <v>2</v>
      </c>
      <c r="N1015" s="4">
        <v>1.3243</v>
      </c>
      <c r="O1015" s="1" t="s">
        <v>1746</v>
      </c>
    </row>
    <row r="1016" spans="1:15" ht="33" x14ac:dyDescent="0.25">
      <c r="A1016" s="1">
        <v>1015</v>
      </c>
      <c r="B1016" s="1" t="s">
        <v>308</v>
      </c>
      <c r="C1016" s="10">
        <v>44828</v>
      </c>
      <c r="D1016" s="22">
        <v>0</v>
      </c>
      <c r="E1016" s="11" t="s">
        <v>2862</v>
      </c>
      <c r="F1016" s="15">
        <v>18.5</v>
      </c>
      <c r="G1016" s="2">
        <v>2.16</v>
      </c>
      <c r="H1016" s="3">
        <v>4.09</v>
      </c>
      <c r="I1016" s="2">
        <v>1.7</v>
      </c>
      <c r="J1016" s="4">
        <f t="shared" si="20"/>
        <v>0.46000000000000019</v>
      </c>
      <c r="K1016" s="1">
        <v>1</v>
      </c>
      <c r="L1016" s="4">
        <f t="shared" si="21"/>
        <v>0.46000000000000019</v>
      </c>
      <c r="M1016" s="1">
        <v>1</v>
      </c>
      <c r="N1016" s="4">
        <v>0.46</v>
      </c>
      <c r="O1016" s="1" t="s">
        <v>1746</v>
      </c>
    </row>
    <row r="1017" spans="1:15" x14ac:dyDescent="0.25">
      <c r="A1017" s="1">
        <v>1016</v>
      </c>
      <c r="B1017" s="1" t="s">
        <v>311</v>
      </c>
      <c r="C1017" s="10">
        <v>44828</v>
      </c>
      <c r="D1017" s="22">
        <v>0</v>
      </c>
      <c r="E1017" s="1" t="s">
        <v>464</v>
      </c>
      <c r="F1017" s="15">
        <v>8</v>
      </c>
      <c r="G1017" s="2">
        <v>1.61</v>
      </c>
      <c r="H1017" s="3">
        <v>9.5500000000000007</v>
      </c>
      <c r="I1017" s="2">
        <v>0.33</v>
      </c>
      <c r="J1017" s="4">
        <f t="shared" si="20"/>
        <v>1.28</v>
      </c>
      <c r="K1017" s="1">
        <v>1</v>
      </c>
      <c r="L1017" s="4">
        <f t="shared" si="21"/>
        <v>1.28</v>
      </c>
      <c r="M1017" s="1">
        <v>1</v>
      </c>
      <c r="N1017" s="4">
        <v>1.28</v>
      </c>
      <c r="O1017" s="1" t="s">
        <v>1746</v>
      </c>
    </row>
    <row r="1018" spans="1:15" ht="33" x14ac:dyDescent="0.25">
      <c r="A1018" s="1">
        <v>1017</v>
      </c>
      <c r="B1018" s="1" t="s">
        <v>308</v>
      </c>
      <c r="C1018" s="10">
        <v>44829</v>
      </c>
      <c r="D1018" s="22">
        <v>0</v>
      </c>
      <c r="E1018" s="11" t="s">
        <v>2545</v>
      </c>
      <c r="F1018" s="15">
        <v>20.5</v>
      </c>
      <c r="G1018" s="2">
        <v>2.25</v>
      </c>
      <c r="H1018" s="3">
        <v>1.23</v>
      </c>
      <c r="I1018" s="2">
        <v>1.43</v>
      </c>
      <c r="J1018" s="4">
        <f t="shared" si="20"/>
        <v>0.82000000000000006</v>
      </c>
      <c r="K1018" s="1">
        <v>1</v>
      </c>
      <c r="L1018" s="4">
        <f t="shared" si="21"/>
        <v>0.82000000000000006</v>
      </c>
      <c r="M1018" s="1">
        <v>1</v>
      </c>
      <c r="N1018" s="4">
        <v>0.82</v>
      </c>
      <c r="O1018" s="1" t="s">
        <v>1746</v>
      </c>
    </row>
    <row r="1019" spans="1:15" ht="33" x14ac:dyDescent="0.25">
      <c r="A1019" s="1">
        <v>1018</v>
      </c>
      <c r="B1019" s="1" t="s">
        <v>311</v>
      </c>
      <c r="C1019" s="10">
        <v>44829</v>
      </c>
      <c r="D1019" s="22">
        <v>0</v>
      </c>
      <c r="E1019" s="11" t="s">
        <v>2863</v>
      </c>
      <c r="F1019" s="15">
        <v>19.5</v>
      </c>
      <c r="G1019" s="2">
        <v>2.4300000000000002</v>
      </c>
      <c r="H1019" s="3">
        <v>12.95</v>
      </c>
      <c r="I1019" s="2">
        <v>0.66</v>
      </c>
      <c r="J1019" s="4">
        <f t="shared" si="20"/>
        <v>1.77</v>
      </c>
      <c r="K1019" s="1">
        <v>1</v>
      </c>
      <c r="L1019" s="4">
        <f t="shared" si="21"/>
        <v>1.77</v>
      </c>
      <c r="M1019" s="1">
        <v>1</v>
      </c>
      <c r="N1019" s="4">
        <v>1.77</v>
      </c>
      <c r="O1019" s="1" t="s">
        <v>1746</v>
      </c>
    </row>
    <row r="1020" spans="1:15" x14ac:dyDescent="0.25">
      <c r="A1020" s="1">
        <v>1019</v>
      </c>
      <c r="B1020" s="1" t="s">
        <v>308</v>
      </c>
      <c r="C1020" s="10">
        <v>44830</v>
      </c>
      <c r="D1020" s="22">
        <v>0</v>
      </c>
      <c r="E1020" s="1" t="s">
        <v>722</v>
      </c>
      <c r="F1020" s="15">
        <v>10</v>
      </c>
      <c r="G1020" s="2">
        <v>1.55</v>
      </c>
      <c r="H1020" s="3">
        <v>1.1000000000000001</v>
      </c>
      <c r="I1020" s="2">
        <v>0.62</v>
      </c>
      <c r="J1020" s="4">
        <f t="shared" si="20"/>
        <v>0.93</v>
      </c>
      <c r="K1020" s="1">
        <v>1</v>
      </c>
      <c r="L1020" s="4">
        <f t="shared" si="21"/>
        <v>0.93</v>
      </c>
      <c r="M1020" s="1">
        <v>1</v>
      </c>
      <c r="N1020" s="4">
        <v>0.93</v>
      </c>
      <c r="O1020" s="1" t="s">
        <v>1746</v>
      </c>
    </row>
    <row r="1021" spans="1:15" x14ac:dyDescent="0.25">
      <c r="A1021" s="1">
        <v>1020</v>
      </c>
      <c r="B1021" s="1" t="s">
        <v>311</v>
      </c>
      <c r="C1021" s="10">
        <v>44830</v>
      </c>
      <c r="D1021" s="22">
        <v>0</v>
      </c>
      <c r="E1021" s="1" t="s">
        <v>226</v>
      </c>
      <c r="F1021" s="15">
        <v>11</v>
      </c>
      <c r="G1021" s="2">
        <v>1.7</v>
      </c>
      <c r="H1021" s="3">
        <v>11.15</v>
      </c>
      <c r="I1021" s="2">
        <v>0.37</v>
      </c>
      <c r="J1021" s="4">
        <f t="shared" si="20"/>
        <v>1.33</v>
      </c>
      <c r="K1021" s="1">
        <v>1</v>
      </c>
      <c r="L1021" s="4">
        <f t="shared" si="21"/>
        <v>1.33</v>
      </c>
      <c r="M1021" s="1">
        <v>1</v>
      </c>
      <c r="N1021" s="4">
        <v>1.33</v>
      </c>
      <c r="O1021" s="1" t="s">
        <v>1746</v>
      </c>
    </row>
    <row r="1022" spans="1:15" x14ac:dyDescent="0.25">
      <c r="A1022" s="1">
        <v>1021</v>
      </c>
      <c r="B1022" s="1" t="s">
        <v>314</v>
      </c>
      <c r="C1022" s="10">
        <v>44830</v>
      </c>
      <c r="D1022" s="22">
        <v>0</v>
      </c>
      <c r="E1022" s="1" t="s">
        <v>1680</v>
      </c>
      <c r="F1022" s="15">
        <v>1</v>
      </c>
      <c r="G1022" s="2">
        <v>1.85</v>
      </c>
      <c r="H1022" s="3">
        <v>8.34</v>
      </c>
      <c r="I1022" s="2">
        <v>0.06</v>
      </c>
      <c r="J1022" s="4">
        <f t="shared" si="20"/>
        <v>1.79</v>
      </c>
      <c r="K1022" s="1">
        <v>1</v>
      </c>
      <c r="L1022" s="4">
        <f t="shared" si="21"/>
        <v>1.79</v>
      </c>
      <c r="M1022" s="1">
        <v>1</v>
      </c>
      <c r="N1022" s="4">
        <v>1.79</v>
      </c>
      <c r="O1022" s="1" t="s">
        <v>1746</v>
      </c>
    </row>
    <row r="1023" spans="1:15" x14ac:dyDescent="0.25">
      <c r="A1023" s="1">
        <v>1022</v>
      </c>
      <c r="B1023" s="1" t="s">
        <v>308</v>
      </c>
      <c r="C1023" s="10">
        <v>44832</v>
      </c>
      <c r="D1023" s="22">
        <v>0</v>
      </c>
      <c r="E1023" s="1" t="s">
        <v>367</v>
      </c>
      <c r="F1023" s="15">
        <v>20</v>
      </c>
      <c r="G1023" s="2">
        <v>2.72</v>
      </c>
      <c r="H1023" s="3">
        <v>3.17</v>
      </c>
      <c r="I1023" s="2">
        <v>1.91</v>
      </c>
      <c r="J1023" s="4">
        <f t="shared" ref="J1023:J1086" si="22">G1023-I1023-D1023</f>
        <v>0.81000000000000028</v>
      </c>
      <c r="K1023" s="1">
        <v>1</v>
      </c>
      <c r="L1023" s="4">
        <f t="shared" si="21"/>
        <v>0.81000000000000028</v>
      </c>
      <c r="M1023" s="1">
        <v>1</v>
      </c>
      <c r="N1023" s="4">
        <v>0.81</v>
      </c>
      <c r="O1023" s="1" t="s">
        <v>1746</v>
      </c>
    </row>
    <row r="1024" spans="1:15" x14ac:dyDescent="0.25">
      <c r="A1024" s="1">
        <v>1023</v>
      </c>
      <c r="B1024" s="1" t="s">
        <v>308</v>
      </c>
      <c r="C1024" s="10">
        <v>44833</v>
      </c>
      <c r="D1024" s="22">
        <v>0</v>
      </c>
      <c r="E1024" s="1" t="s">
        <v>213</v>
      </c>
      <c r="F1024" s="15">
        <v>24</v>
      </c>
      <c r="G1024" s="2">
        <v>3.27</v>
      </c>
      <c r="H1024" s="3">
        <v>1.65</v>
      </c>
      <c r="I1024" s="2">
        <v>2.27</v>
      </c>
      <c r="J1024" s="4">
        <f t="shared" si="22"/>
        <v>1</v>
      </c>
      <c r="K1024" s="1">
        <v>1</v>
      </c>
      <c r="L1024" s="4">
        <f t="shared" si="21"/>
        <v>1</v>
      </c>
      <c r="M1024" s="1">
        <v>1</v>
      </c>
      <c r="N1024" s="4">
        <v>1</v>
      </c>
      <c r="O1024" s="1" t="s">
        <v>1746</v>
      </c>
    </row>
    <row r="1025" spans="1:15" x14ac:dyDescent="0.25">
      <c r="A1025" s="1">
        <v>1024</v>
      </c>
      <c r="B1025" s="1" t="s">
        <v>308</v>
      </c>
      <c r="C1025" s="10">
        <v>44834</v>
      </c>
      <c r="D1025" s="22">
        <v>0</v>
      </c>
      <c r="E1025" s="1" t="s">
        <v>2864</v>
      </c>
      <c r="F1025" s="15">
        <v>21.5</v>
      </c>
      <c r="G1025" s="2">
        <v>2.8</v>
      </c>
      <c r="H1025" s="3">
        <v>2.2400000000000002</v>
      </c>
      <c r="I1025" s="2">
        <v>1.98</v>
      </c>
      <c r="J1025" s="4">
        <f t="shared" si="22"/>
        <v>0.81999999999999984</v>
      </c>
      <c r="K1025" s="1">
        <v>1</v>
      </c>
      <c r="L1025" s="4">
        <f t="shared" si="21"/>
        <v>0.81999999999999984</v>
      </c>
      <c r="M1025" s="1">
        <v>1</v>
      </c>
      <c r="N1025" s="4">
        <v>0.82</v>
      </c>
      <c r="O1025" s="1" t="s">
        <v>1746</v>
      </c>
    </row>
    <row r="1026" spans="1:15" x14ac:dyDescent="0.25">
      <c r="A1026" s="1">
        <v>1025</v>
      </c>
      <c r="B1026" s="1" t="s">
        <v>308</v>
      </c>
      <c r="C1026" s="10">
        <v>44835</v>
      </c>
      <c r="D1026" s="22">
        <v>0</v>
      </c>
      <c r="E1026" s="1" t="s">
        <v>2865</v>
      </c>
      <c r="F1026" s="15">
        <v>12</v>
      </c>
      <c r="G1026" s="2">
        <v>1.44</v>
      </c>
      <c r="H1026" s="3">
        <v>1.29</v>
      </c>
      <c r="I1026" s="2">
        <v>1.1299999999999999</v>
      </c>
      <c r="J1026" s="4">
        <f t="shared" si="22"/>
        <v>0.31000000000000005</v>
      </c>
      <c r="K1026" s="1">
        <v>1</v>
      </c>
      <c r="L1026" s="4">
        <f t="shared" si="21"/>
        <v>0.31000000000000005</v>
      </c>
      <c r="M1026" s="1">
        <v>1</v>
      </c>
      <c r="N1026" s="4">
        <v>0.31</v>
      </c>
      <c r="O1026" s="1" t="s">
        <v>1746</v>
      </c>
    </row>
    <row r="1027" spans="1:15" x14ac:dyDescent="0.25">
      <c r="A1027" s="1">
        <v>1026</v>
      </c>
      <c r="B1027" s="1" t="s">
        <v>308</v>
      </c>
      <c r="C1027" s="10">
        <v>44836</v>
      </c>
      <c r="D1027" s="22">
        <v>0</v>
      </c>
      <c r="E1027" s="1" t="s">
        <v>2866</v>
      </c>
      <c r="F1027" s="15">
        <v>15</v>
      </c>
      <c r="G1027" s="2">
        <v>2.06</v>
      </c>
      <c r="H1027" s="3">
        <v>2.48</v>
      </c>
      <c r="I1027" s="2">
        <v>1.42</v>
      </c>
      <c r="J1027" s="4">
        <f t="shared" si="22"/>
        <v>0.64000000000000012</v>
      </c>
      <c r="K1027" s="1">
        <v>1</v>
      </c>
      <c r="L1027" s="4">
        <f t="shared" si="21"/>
        <v>0.64000000000000012</v>
      </c>
      <c r="M1027" s="1">
        <v>1</v>
      </c>
      <c r="N1027" s="4">
        <v>0.64</v>
      </c>
      <c r="O1027" s="1" t="s">
        <v>1746</v>
      </c>
    </row>
    <row r="1028" spans="1:15" x14ac:dyDescent="0.25">
      <c r="A1028" s="1">
        <v>1027</v>
      </c>
      <c r="B1028" s="1" t="s">
        <v>308</v>
      </c>
      <c r="C1028" s="10">
        <v>44837</v>
      </c>
      <c r="D1028" s="22">
        <v>0</v>
      </c>
      <c r="E1028" s="1" t="s">
        <v>2659</v>
      </c>
      <c r="F1028" s="15">
        <v>20.5</v>
      </c>
      <c r="G1028" s="2">
        <v>2.68</v>
      </c>
      <c r="H1028" s="3">
        <v>2.98</v>
      </c>
      <c r="I1028" s="2">
        <v>1.95</v>
      </c>
      <c r="J1028" s="4">
        <f t="shared" si="22"/>
        <v>0.7300000000000002</v>
      </c>
      <c r="K1028" s="1">
        <v>1</v>
      </c>
      <c r="L1028" s="4">
        <f t="shared" si="21"/>
        <v>0.7300000000000002</v>
      </c>
      <c r="M1028" s="1">
        <v>1</v>
      </c>
      <c r="N1028" s="4">
        <v>0.73</v>
      </c>
      <c r="O1028" s="1" t="s">
        <v>1746</v>
      </c>
    </row>
    <row r="1029" spans="1:15" x14ac:dyDescent="0.25">
      <c r="A1029" s="1">
        <v>1028</v>
      </c>
      <c r="B1029" s="1" t="s">
        <v>308</v>
      </c>
      <c r="C1029" s="10">
        <v>44838</v>
      </c>
      <c r="D1029" s="22">
        <v>0</v>
      </c>
      <c r="E1029" s="1" t="s">
        <v>213</v>
      </c>
      <c r="F1029" s="15">
        <v>24</v>
      </c>
      <c r="G1029" s="2">
        <v>3.22</v>
      </c>
      <c r="H1029" s="3">
        <v>2.65</v>
      </c>
      <c r="I1029" s="2">
        <v>2.36</v>
      </c>
      <c r="J1029" s="4">
        <f t="shared" si="22"/>
        <v>0.86000000000000032</v>
      </c>
      <c r="K1029" s="1">
        <v>1</v>
      </c>
      <c r="L1029" s="4">
        <f t="shared" si="21"/>
        <v>0.86000000000000032</v>
      </c>
      <c r="M1029" s="1">
        <v>1</v>
      </c>
      <c r="N1029" s="4">
        <v>0.86</v>
      </c>
      <c r="O1029" s="1" t="s">
        <v>1746</v>
      </c>
    </row>
    <row r="1030" spans="1:15" x14ac:dyDescent="0.25">
      <c r="A1030" s="1">
        <v>1029</v>
      </c>
      <c r="B1030" s="1" t="s">
        <v>308</v>
      </c>
      <c r="C1030" s="10">
        <v>44839</v>
      </c>
      <c r="D1030" s="22">
        <v>0</v>
      </c>
      <c r="E1030" s="1" t="s">
        <v>218</v>
      </c>
      <c r="F1030" s="15">
        <v>24</v>
      </c>
      <c r="G1030" s="2">
        <v>3.21</v>
      </c>
      <c r="H1030" s="3">
        <v>2.67</v>
      </c>
      <c r="I1030" s="2">
        <v>2.36</v>
      </c>
      <c r="J1030" s="4">
        <f t="shared" si="22"/>
        <v>0.85000000000000009</v>
      </c>
      <c r="K1030" s="1">
        <v>1</v>
      </c>
      <c r="L1030" s="4">
        <f t="shared" si="21"/>
        <v>0.85000000000000009</v>
      </c>
      <c r="M1030" s="1">
        <v>1</v>
      </c>
      <c r="N1030" s="4">
        <v>0.85</v>
      </c>
      <c r="O1030" s="1" t="s">
        <v>1746</v>
      </c>
    </row>
    <row r="1031" spans="1:15" x14ac:dyDescent="0.25">
      <c r="A1031" s="1">
        <v>1030</v>
      </c>
      <c r="B1031" s="1" t="s">
        <v>308</v>
      </c>
      <c r="C1031" s="10">
        <v>44840</v>
      </c>
      <c r="D1031" s="22">
        <v>0</v>
      </c>
      <c r="E1031" s="1" t="s">
        <v>218</v>
      </c>
      <c r="F1031" s="15">
        <v>24</v>
      </c>
      <c r="G1031" s="2">
        <v>3.23</v>
      </c>
      <c r="H1031" s="3">
        <v>2.83</v>
      </c>
      <c r="I1031" s="2">
        <v>2.38</v>
      </c>
      <c r="J1031" s="4">
        <f t="shared" si="22"/>
        <v>0.85000000000000009</v>
      </c>
      <c r="K1031" s="1">
        <v>1</v>
      </c>
      <c r="L1031" s="4">
        <f t="shared" si="21"/>
        <v>0.85000000000000009</v>
      </c>
      <c r="M1031" s="1">
        <v>1</v>
      </c>
      <c r="N1031" s="4">
        <v>0.85</v>
      </c>
      <c r="O1031" s="1" t="s">
        <v>1746</v>
      </c>
    </row>
    <row r="1032" spans="1:15" x14ac:dyDescent="0.25">
      <c r="A1032" s="1">
        <v>1031</v>
      </c>
      <c r="B1032" s="1" t="s">
        <v>308</v>
      </c>
      <c r="C1032" s="10">
        <v>44841</v>
      </c>
      <c r="D1032" s="22">
        <v>0</v>
      </c>
      <c r="E1032" s="1" t="s">
        <v>213</v>
      </c>
      <c r="F1032" s="15">
        <v>24</v>
      </c>
      <c r="G1032" s="2">
        <v>3.19</v>
      </c>
      <c r="H1032" s="3">
        <v>2.82</v>
      </c>
      <c r="I1032" s="2">
        <v>2.36</v>
      </c>
      <c r="J1032" s="4">
        <f t="shared" si="22"/>
        <v>0.83000000000000007</v>
      </c>
      <c r="K1032" s="1">
        <v>1</v>
      </c>
      <c r="L1032" s="4">
        <f t="shared" si="21"/>
        <v>0.83000000000000007</v>
      </c>
      <c r="M1032" s="1">
        <v>1</v>
      </c>
      <c r="N1032" s="4">
        <v>0.83</v>
      </c>
      <c r="O1032" s="1" t="s">
        <v>1746</v>
      </c>
    </row>
    <row r="1033" spans="1:15" x14ac:dyDescent="0.25">
      <c r="A1033" s="1">
        <v>1032</v>
      </c>
      <c r="B1033" s="1" t="s">
        <v>308</v>
      </c>
      <c r="C1033" s="10">
        <v>44842</v>
      </c>
      <c r="D1033" s="22">
        <v>0</v>
      </c>
      <c r="E1033" s="1" t="s">
        <v>213</v>
      </c>
      <c r="F1033" s="15">
        <v>24</v>
      </c>
      <c r="G1033" s="2">
        <v>3.19</v>
      </c>
      <c r="H1033" s="3">
        <v>2.83</v>
      </c>
      <c r="I1033" s="2">
        <v>2.33</v>
      </c>
      <c r="J1033" s="4">
        <f t="shared" si="22"/>
        <v>0.85999999999999988</v>
      </c>
      <c r="K1033" s="1">
        <v>1</v>
      </c>
      <c r="L1033" s="4">
        <f t="shared" si="21"/>
        <v>0.85999999999999988</v>
      </c>
      <c r="M1033" s="1">
        <v>1</v>
      </c>
      <c r="N1033" s="4">
        <v>0.86</v>
      </c>
      <c r="O1033" s="1" t="s">
        <v>1746</v>
      </c>
    </row>
    <row r="1034" spans="1:15" x14ac:dyDescent="0.25">
      <c r="A1034" s="1">
        <v>1033</v>
      </c>
      <c r="B1034" s="1" t="s">
        <v>308</v>
      </c>
      <c r="C1034" s="10">
        <v>44843</v>
      </c>
      <c r="D1034" s="22">
        <v>0</v>
      </c>
      <c r="E1034" s="1" t="s">
        <v>218</v>
      </c>
      <c r="F1034" s="15">
        <v>24</v>
      </c>
      <c r="G1034" s="2">
        <v>3.16</v>
      </c>
      <c r="H1034" s="3">
        <v>2.89</v>
      </c>
      <c r="I1034" s="2">
        <v>2.33</v>
      </c>
      <c r="J1034" s="4">
        <f t="shared" si="22"/>
        <v>0.83000000000000007</v>
      </c>
      <c r="K1034" s="1">
        <v>1</v>
      </c>
      <c r="L1034" s="4">
        <f t="shared" si="21"/>
        <v>0.83000000000000007</v>
      </c>
      <c r="M1034" s="1">
        <v>1</v>
      </c>
      <c r="N1034" s="4">
        <v>0.83</v>
      </c>
      <c r="O1034" s="1" t="s">
        <v>1746</v>
      </c>
    </row>
    <row r="1035" spans="1:15" x14ac:dyDescent="0.25">
      <c r="A1035" s="1">
        <v>1034</v>
      </c>
      <c r="B1035" s="1" t="s">
        <v>308</v>
      </c>
      <c r="C1035" s="10">
        <v>44844</v>
      </c>
      <c r="D1035" s="22">
        <v>0</v>
      </c>
      <c r="E1035" s="1" t="s">
        <v>213</v>
      </c>
      <c r="F1035" s="15">
        <v>24</v>
      </c>
      <c r="G1035" s="2">
        <v>3.18</v>
      </c>
      <c r="H1035" s="3">
        <v>3.03</v>
      </c>
      <c r="I1035" s="2">
        <v>2.3199999999999998</v>
      </c>
      <c r="J1035" s="4">
        <f t="shared" si="22"/>
        <v>0.86000000000000032</v>
      </c>
      <c r="K1035" s="1">
        <v>1</v>
      </c>
      <c r="L1035" s="4">
        <f t="shared" si="21"/>
        <v>0.86000000000000032</v>
      </c>
      <c r="M1035" s="1">
        <v>1</v>
      </c>
      <c r="N1035" s="4">
        <v>0.86</v>
      </c>
      <c r="O1035" s="1" t="s">
        <v>1746</v>
      </c>
    </row>
    <row r="1036" spans="1:15" ht="33" x14ac:dyDescent="0.25">
      <c r="A1036" s="1">
        <v>1035</v>
      </c>
      <c r="B1036" s="1" t="s">
        <v>308</v>
      </c>
      <c r="C1036" s="10">
        <v>44845</v>
      </c>
      <c r="D1036" s="22">
        <v>0</v>
      </c>
      <c r="E1036" s="11" t="s">
        <v>2867</v>
      </c>
      <c r="F1036" s="15">
        <v>21.5</v>
      </c>
      <c r="G1036" s="2">
        <v>2.86</v>
      </c>
      <c r="H1036" s="3">
        <v>3.24</v>
      </c>
      <c r="I1036" s="2">
        <v>2.11</v>
      </c>
      <c r="J1036" s="4">
        <f t="shared" si="22"/>
        <v>0.75</v>
      </c>
      <c r="K1036" s="1">
        <v>1</v>
      </c>
      <c r="L1036" s="4">
        <f t="shared" si="21"/>
        <v>0.75</v>
      </c>
      <c r="M1036" s="1">
        <v>1</v>
      </c>
      <c r="N1036" s="4">
        <v>0.75</v>
      </c>
      <c r="O1036" s="1" t="s">
        <v>1746</v>
      </c>
    </row>
    <row r="1037" spans="1:15" x14ac:dyDescent="0.25">
      <c r="A1037" s="1">
        <v>1036</v>
      </c>
      <c r="B1037" s="1" t="s">
        <v>308</v>
      </c>
      <c r="C1037" s="10">
        <v>44846</v>
      </c>
      <c r="D1037" s="22">
        <v>0</v>
      </c>
      <c r="E1037" s="1" t="s">
        <v>2864</v>
      </c>
      <c r="F1037" s="15">
        <v>21.5</v>
      </c>
      <c r="G1037" s="2">
        <v>2.86</v>
      </c>
      <c r="H1037" s="3">
        <v>2.5</v>
      </c>
      <c r="I1037" s="2">
        <v>2.04</v>
      </c>
      <c r="J1037" s="4">
        <f t="shared" si="22"/>
        <v>0.81999999999999984</v>
      </c>
      <c r="K1037" s="1">
        <v>1</v>
      </c>
      <c r="L1037" s="4">
        <f t="shared" si="21"/>
        <v>0.81999999999999984</v>
      </c>
      <c r="M1037" s="1">
        <v>1</v>
      </c>
      <c r="N1037" s="4">
        <v>0.82</v>
      </c>
      <c r="O1037" s="1" t="s">
        <v>1746</v>
      </c>
    </row>
    <row r="1038" spans="1:15" x14ac:dyDescent="0.25">
      <c r="A1038" s="1">
        <v>1037</v>
      </c>
      <c r="B1038" s="1" t="s">
        <v>308</v>
      </c>
      <c r="C1038" s="10">
        <v>44847</v>
      </c>
      <c r="D1038" s="22">
        <v>0</v>
      </c>
      <c r="E1038" s="1" t="s">
        <v>1502</v>
      </c>
      <c r="F1038" s="15">
        <v>21.5</v>
      </c>
      <c r="G1038" s="2">
        <v>2.86</v>
      </c>
      <c r="H1038" s="3">
        <v>2.77</v>
      </c>
      <c r="I1038" s="2">
        <v>2.14</v>
      </c>
      <c r="J1038" s="4">
        <f t="shared" si="22"/>
        <v>0.71999999999999975</v>
      </c>
      <c r="K1038" s="1">
        <v>1</v>
      </c>
      <c r="L1038" s="4">
        <f t="shared" si="21"/>
        <v>0.71999999999999975</v>
      </c>
      <c r="M1038" s="1">
        <v>1</v>
      </c>
      <c r="N1038" s="4">
        <v>0.72</v>
      </c>
      <c r="O1038" s="1" t="s">
        <v>1746</v>
      </c>
    </row>
    <row r="1039" spans="1:15" x14ac:dyDescent="0.25">
      <c r="A1039" s="1">
        <v>1038</v>
      </c>
      <c r="B1039" s="1" t="s">
        <v>308</v>
      </c>
      <c r="C1039" s="10">
        <v>44848</v>
      </c>
      <c r="D1039" s="22">
        <v>0</v>
      </c>
      <c r="E1039" s="1" t="s">
        <v>218</v>
      </c>
      <c r="F1039" s="15">
        <v>24</v>
      </c>
      <c r="G1039" s="2">
        <v>3.19</v>
      </c>
      <c r="H1039" s="3">
        <v>3.34</v>
      </c>
      <c r="I1039" s="2">
        <v>2.34</v>
      </c>
      <c r="J1039" s="4">
        <f t="shared" si="22"/>
        <v>0.85000000000000009</v>
      </c>
      <c r="K1039" s="1">
        <v>1</v>
      </c>
      <c r="L1039" s="4">
        <f t="shared" si="21"/>
        <v>0.85000000000000009</v>
      </c>
      <c r="M1039" s="1">
        <v>1</v>
      </c>
      <c r="N1039" s="4">
        <v>0.85</v>
      </c>
      <c r="O1039" s="1" t="s">
        <v>1746</v>
      </c>
    </row>
    <row r="1040" spans="1:15" x14ac:dyDescent="0.25">
      <c r="A1040" s="1">
        <v>1039</v>
      </c>
      <c r="B1040" s="1" t="s">
        <v>308</v>
      </c>
      <c r="C1040" s="10">
        <v>44849</v>
      </c>
      <c r="D1040" s="22">
        <v>0</v>
      </c>
      <c r="E1040" s="1" t="s">
        <v>218</v>
      </c>
      <c r="F1040" s="15">
        <v>24</v>
      </c>
      <c r="G1040" s="2">
        <v>3.09</v>
      </c>
      <c r="H1040" s="3">
        <v>3.08</v>
      </c>
      <c r="I1040" s="2">
        <v>2.31</v>
      </c>
      <c r="J1040" s="4">
        <f t="shared" si="22"/>
        <v>0.7799999999999998</v>
      </c>
      <c r="K1040" s="1">
        <v>1</v>
      </c>
      <c r="L1040" s="4">
        <f t="shared" si="21"/>
        <v>0.7799999999999998</v>
      </c>
      <c r="M1040" s="1">
        <v>1</v>
      </c>
      <c r="N1040" s="4">
        <v>0.78</v>
      </c>
      <c r="O1040" s="1" t="s">
        <v>1746</v>
      </c>
    </row>
    <row r="1041" spans="1:15" ht="33" x14ac:dyDescent="0.25">
      <c r="A1041" s="1">
        <v>1040</v>
      </c>
      <c r="B1041" s="1" t="s">
        <v>308</v>
      </c>
      <c r="C1041" s="10">
        <v>44850</v>
      </c>
      <c r="D1041" s="22">
        <v>0</v>
      </c>
      <c r="E1041" s="11" t="s">
        <v>2868</v>
      </c>
      <c r="F1041" s="15">
        <v>19.5</v>
      </c>
      <c r="G1041" s="2">
        <v>2.69</v>
      </c>
      <c r="H1041" s="3">
        <v>2.85</v>
      </c>
      <c r="I1041" s="2">
        <v>1.86</v>
      </c>
      <c r="J1041" s="4">
        <f t="shared" si="22"/>
        <v>0.82999999999999985</v>
      </c>
      <c r="K1041" s="1">
        <v>1</v>
      </c>
      <c r="L1041" s="4">
        <f t="shared" si="21"/>
        <v>0.82999999999999985</v>
      </c>
      <c r="M1041" s="1">
        <v>1</v>
      </c>
      <c r="N1041" s="4">
        <v>0.83</v>
      </c>
      <c r="O1041" s="1" t="s">
        <v>1746</v>
      </c>
    </row>
    <row r="1042" spans="1:15" x14ac:dyDescent="0.25">
      <c r="A1042" s="1">
        <v>1041</v>
      </c>
      <c r="B1042" s="1" t="s">
        <v>308</v>
      </c>
      <c r="C1042" s="10">
        <v>44851</v>
      </c>
      <c r="D1042" s="22">
        <v>0</v>
      </c>
      <c r="E1042" s="1" t="s">
        <v>2869</v>
      </c>
      <c r="F1042" s="15">
        <v>17.5</v>
      </c>
      <c r="G1042" s="2">
        <v>2.42</v>
      </c>
      <c r="H1042" s="3">
        <v>2.52</v>
      </c>
      <c r="I1042" s="2">
        <v>1.76</v>
      </c>
      <c r="J1042" s="4">
        <f t="shared" si="22"/>
        <v>0.65999999999999992</v>
      </c>
      <c r="K1042" s="1">
        <v>1</v>
      </c>
      <c r="L1042" s="4">
        <f t="shared" si="21"/>
        <v>0.65999999999999992</v>
      </c>
      <c r="M1042" s="1">
        <v>1</v>
      </c>
      <c r="N1042" s="4">
        <v>0.66</v>
      </c>
      <c r="O1042" s="1" t="s">
        <v>1746</v>
      </c>
    </row>
    <row r="1043" spans="1:15" x14ac:dyDescent="0.25">
      <c r="A1043" s="1">
        <v>1042</v>
      </c>
      <c r="B1043" s="1" t="s">
        <v>308</v>
      </c>
      <c r="C1043" s="10">
        <v>44852</v>
      </c>
      <c r="D1043" s="22">
        <v>0</v>
      </c>
      <c r="E1043" s="1" t="s">
        <v>2870</v>
      </c>
      <c r="F1043" s="15">
        <v>17</v>
      </c>
      <c r="G1043" s="2">
        <v>2.4300000000000002</v>
      </c>
      <c r="H1043" s="3">
        <v>2.78</v>
      </c>
      <c r="I1043" s="2">
        <v>1.65</v>
      </c>
      <c r="J1043" s="4">
        <f t="shared" si="22"/>
        <v>0.78000000000000025</v>
      </c>
      <c r="K1043" s="1">
        <v>1</v>
      </c>
      <c r="L1043" s="4">
        <f t="shared" si="21"/>
        <v>0.78000000000000025</v>
      </c>
      <c r="M1043" s="1">
        <v>1</v>
      </c>
      <c r="N1043" s="4">
        <v>0.78</v>
      </c>
      <c r="O1043" s="1" t="s">
        <v>1746</v>
      </c>
    </row>
    <row r="1044" spans="1:15" x14ac:dyDescent="0.25">
      <c r="A1044" s="1">
        <v>1043</v>
      </c>
      <c r="B1044" s="1" t="s">
        <v>308</v>
      </c>
      <c r="C1044" s="10">
        <v>44853</v>
      </c>
      <c r="D1044" s="22">
        <v>0</v>
      </c>
      <c r="E1044" s="1" t="s">
        <v>2824</v>
      </c>
      <c r="F1044" s="15">
        <v>19</v>
      </c>
      <c r="G1044" s="2">
        <v>2.44</v>
      </c>
      <c r="H1044" s="3">
        <v>2.83</v>
      </c>
      <c r="I1044" s="2">
        <v>1.87</v>
      </c>
      <c r="J1044" s="4">
        <f t="shared" si="22"/>
        <v>0.56999999999999984</v>
      </c>
      <c r="K1044" s="1">
        <v>1</v>
      </c>
      <c r="L1044" s="4">
        <f t="shared" si="21"/>
        <v>0.56999999999999984</v>
      </c>
      <c r="M1044" s="1">
        <v>1</v>
      </c>
      <c r="N1044" s="4">
        <v>0.56999999999999995</v>
      </c>
      <c r="O1044" s="1" t="s">
        <v>1746</v>
      </c>
    </row>
    <row r="1045" spans="1:15" x14ac:dyDescent="0.25">
      <c r="A1045" s="1">
        <v>1044</v>
      </c>
      <c r="B1045" s="1" t="s">
        <v>308</v>
      </c>
      <c r="C1045" s="10">
        <v>44854</v>
      </c>
      <c r="D1045" s="22">
        <v>0</v>
      </c>
      <c r="E1045" s="1" t="s">
        <v>2758</v>
      </c>
      <c r="F1045" s="15">
        <v>22.5</v>
      </c>
      <c r="G1045" s="2">
        <v>3.14</v>
      </c>
      <c r="H1045" s="3">
        <v>2.86</v>
      </c>
      <c r="I1045" s="2">
        <v>2.14</v>
      </c>
      <c r="J1045" s="4">
        <f t="shared" si="22"/>
        <v>1</v>
      </c>
      <c r="K1045" s="1">
        <v>1</v>
      </c>
      <c r="L1045" s="4">
        <f t="shared" si="21"/>
        <v>1</v>
      </c>
      <c r="M1045" s="1">
        <v>1</v>
      </c>
      <c r="N1045" s="4">
        <v>1</v>
      </c>
      <c r="O1045" s="1" t="s">
        <v>1746</v>
      </c>
    </row>
    <row r="1046" spans="1:15" x14ac:dyDescent="0.25">
      <c r="A1046" s="1">
        <v>1045</v>
      </c>
      <c r="B1046" s="1" t="s">
        <v>314</v>
      </c>
      <c r="C1046" s="10">
        <v>44855</v>
      </c>
      <c r="D1046" s="22">
        <v>0</v>
      </c>
      <c r="E1046" s="1" t="s">
        <v>2871</v>
      </c>
      <c r="F1046" s="15">
        <v>6</v>
      </c>
      <c r="G1046" s="2">
        <v>2.0099999999999998</v>
      </c>
      <c r="H1046" s="3">
        <v>6.63</v>
      </c>
      <c r="I1046" s="2">
        <v>0.5</v>
      </c>
      <c r="J1046" s="4">
        <f t="shared" si="22"/>
        <v>1.5099999999999998</v>
      </c>
      <c r="K1046" s="1">
        <v>2</v>
      </c>
      <c r="L1046" s="4">
        <f t="shared" si="21"/>
        <v>3.0199999999999996</v>
      </c>
      <c r="M1046" s="1">
        <f>C1052-C1046</f>
        <v>2</v>
      </c>
      <c r="N1046" s="4">
        <v>3.048</v>
      </c>
      <c r="O1046" s="1" t="s">
        <v>1746</v>
      </c>
    </row>
    <row r="1047" spans="1:15" x14ac:dyDescent="0.25">
      <c r="A1047" s="1">
        <v>1046</v>
      </c>
      <c r="B1047" s="1" t="s">
        <v>336</v>
      </c>
      <c r="C1047" s="10">
        <v>44855</v>
      </c>
      <c r="D1047" s="22">
        <v>0</v>
      </c>
      <c r="E1047" s="1" t="s">
        <v>357</v>
      </c>
      <c r="F1047" s="15">
        <v>2.5</v>
      </c>
      <c r="G1047" s="2">
        <v>1.96</v>
      </c>
      <c r="H1047" s="3">
        <v>4.71</v>
      </c>
      <c r="I1047" s="2">
        <v>0.11</v>
      </c>
      <c r="J1047" s="4">
        <f t="shared" si="22"/>
        <v>1.8499999999999999</v>
      </c>
      <c r="K1047" s="1">
        <v>5</v>
      </c>
      <c r="L1047" s="4">
        <f t="shared" si="21"/>
        <v>9.25</v>
      </c>
      <c r="M1047" s="1">
        <v>10</v>
      </c>
      <c r="N1047" s="4">
        <v>18.960899999999999</v>
      </c>
      <c r="O1047" s="1" t="s">
        <v>1746</v>
      </c>
    </row>
    <row r="1048" spans="1:15" x14ac:dyDescent="0.25">
      <c r="A1048" s="1">
        <v>1047</v>
      </c>
      <c r="B1048" s="1" t="s">
        <v>308</v>
      </c>
      <c r="C1048" s="10">
        <v>44855</v>
      </c>
      <c r="D1048" s="22">
        <v>0</v>
      </c>
      <c r="E1048" s="1" t="s">
        <v>674</v>
      </c>
      <c r="F1048" s="15">
        <v>13</v>
      </c>
      <c r="G1048" s="2">
        <v>1.45</v>
      </c>
      <c r="H1048" s="3">
        <v>1.59</v>
      </c>
      <c r="I1048" s="2">
        <v>1.27</v>
      </c>
      <c r="J1048" s="4">
        <f t="shared" si="22"/>
        <v>0.17999999999999994</v>
      </c>
      <c r="K1048" s="1">
        <v>1</v>
      </c>
      <c r="L1048" s="4">
        <f t="shared" si="21"/>
        <v>0.17999999999999994</v>
      </c>
      <c r="M1048" s="1">
        <v>1</v>
      </c>
      <c r="N1048" s="4">
        <v>0.18</v>
      </c>
      <c r="O1048" s="1" t="s">
        <v>1746</v>
      </c>
    </row>
    <row r="1049" spans="1:15" ht="33" x14ac:dyDescent="0.25">
      <c r="A1049" s="1">
        <v>1048</v>
      </c>
      <c r="B1049" s="1" t="s">
        <v>308</v>
      </c>
      <c r="C1049" s="10">
        <v>44856</v>
      </c>
      <c r="D1049" s="22">
        <v>0</v>
      </c>
      <c r="E1049" s="11" t="s">
        <v>2872</v>
      </c>
      <c r="F1049" s="15">
        <v>16.5</v>
      </c>
      <c r="G1049" s="2">
        <v>2.3199999999999998</v>
      </c>
      <c r="H1049" s="3">
        <v>2.61</v>
      </c>
      <c r="I1049" s="2">
        <v>1.57</v>
      </c>
      <c r="J1049" s="4">
        <f t="shared" si="22"/>
        <v>0.74999999999999978</v>
      </c>
      <c r="K1049" s="1">
        <v>1</v>
      </c>
      <c r="L1049" s="4">
        <f t="shared" si="21"/>
        <v>0.74999999999999978</v>
      </c>
      <c r="M1049" s="1">
        <v>1</v>
      </c>
      <c r="N1049" s="4">
        <v>0.75</v>
      </c>
      <c r="O1049" s="1" t="s">
        <v>1746</v>
      </c>
    </row>
    <row r="1050" spans="1:15" x14ac:dyDescent="0.25">
      <c r="A1050" s="1">
        <v>1049</v>
      </c>
      <c r="B1050" s="1" t="s">
        <v>313</v>
      </c>
      <c r="C1050" s="10">
        <v>44856</v>
      </c>
      <c r="D1050" s="22">
        <v>0</v>
      </c>
      <c r="E1050" s="1" t="s">
        <v>1383</v>
      </c>
      <c r="F1050" s="15">
        <v>7.5</v>
      </c>
      <c r="G1050" s="2">
        <v>1.96</v>
      </c>
      <c r="H1050" s="3">
        <v>0.8</v>
      </c>
      <c r="I1050" s="2">
        <v>0.83</v>
      </c>
      <c r="J1050" s="4">
        <f t="shared" si="22"/>
        <v>1.1299999999999999</v>
      </c>
      <c r="K1050" s="1">
        <v>5</v>
      </c>
      <c r="L1050" s="4">
        <f t="shared" si="21"/>
        <v>5.6499999999999995</v>
      </c>
      <c r="M1050" s="1">
        <v>9</v>
      </c>
      <c r="N1050" s="4">
        <v>11.880100000000001</v>
      </c>
      <c r="O1050" s="1" t="s">
        <v>1746</v>
      </c>
    </row>
    <row r="1051" spans="1:15" ht="33" x14ac:dyDescent="0.25">
      <c r="A1051" s="1">
        <v>1050</v>
      </c>
      <c r="B1051" s="1" t="s">
        <v>308</v>
      </c>
      <c r="C1051" s="10">
        <v>44857</v>
      </c>
      <c r="D1051" s="22">
        <v>0</v>
      </c>
      <c r="E1051" s="11" t="s">
        <v>2873</v>
      </c>
      <c r="F1051" s="15">
        <v>21</v>
      </c>
      <c r="G1051" s="2">
        <v>2.81</v>
      </c>
      <c r="H1051" s="3">
        <v>3.18</v>
      </c>
      <c r="I1051" s="2">
        <v>1.94</v>
      </c>
      <c r="J1051" s="4">
        <f t="shared" si="22"/>
        <v>0.87000000000000011</v>
      </c>
      <c r="K1051" s="1">
        <v>1</v>
      </c>
      <c r="L1051" s="4">
        <f t="shared" si="21"/>
        <v>0.87000000000000011</v>
      </c>
      <c r="M1051" s="1">
        <v>1</v>
      </c>
      <c r="N1051" s="4">
        <v>0.87</v>
      </c>
      <c r="O1051" s="1" t="s">
        <v>1746</v>
      </c>
    </row>
    <row r="1052" spans="1:15" x14ac:dyDescent="0.25">
      <c r="A1052" s="1">
        <v>1051</v>
      </c>
      <c r="B1052" s="1" t="s">
        <v>314</v>
      </c>
      <c r="C1052" s="10">
        <v>44857</v>
      </c>
      <c r="D1052" s="22">
        <v>0</v>
      </c>
      <c r="E1052" s="1" t="s">
        <v>2874</v>
      </c>
      <c r="F1052" s="15">
        <v>3</v>
      </c>
      <c r="G1052" s="2">
        <v>1.98</v>
      </c>
      <c r="H1052" s="3">
        <v>7.3</v>
      </c>
      <c r="I1052" s="2">
        <v>0.2</v>
      </c>
      <c r="J1052" s="4">
        <f t="shared" si="22"/>
        <v>1.78</v>
      </c>
      <c r="K1052" s="1">
        <v>1</v>
      </c>
      <c r="L1052" s="4">
        <f t="shared" si="21"/>
        <v>1.78</v>
      </c>
      <c r="M1052" s="1">
        <v>1</v>
      </c>
      <c r="N1052" s="4">
        <v>1.78</v>
      </c>
      <c r="O1052" s="1" t="s">
        <v>1746</v>
      </c>
    </row>
    <row r="1053" spans="1:15" x14ac:dyDescent="0.25">
      <c r="A1053" s="1">
        <v>1052</v>
      </c>
      <c r="B1053" s="1" t="s">
        <v>318</v>
      </c>
      <c r="C1053" s="10">
        <v>44857</v>
      </c>
      <c r="D1053" s="22">
        <v>0</v>
      </c>
      <c r="E1053" s="1" t="s">
        <v>2874</v>
      </c>
      <c r="F1053" s="15">
        <v>3</v>
      </c>
      <c r="G1053" s="2">
        <v>1.01</v>
      </c>
      <c r="H1053" s="3">
        <v>1.8</v>
      </c>
      <c r="I1053" s="2">
        <v>0.12</v>
      </c>
      <c r="J1053" s="4">
        <f t="shared" si="22"/>
        <v>0.89</v>
      </c>
      <c r="K1053" s="1">
        <v>1</v>
      </c>
      <c r="L1053" s="4">
        <f t="shared" si="21"/>
        <v>0.89</v>
      </c>
      <c r="M1053" s="1">
        <v>1</v>
      </c>
      <c r="N1053" s="4">
        <v>0.89</v>
      </c>
      <c r="O1053" s="1" t="s">
        <v>1746</v>
      </c>
    </row>
    <row r="1054" spans="1:15" x14ac:dyDescent="0.25">
      <c r="A1054" s="1">
        <v>1053</v>
      </c>
      <c r="B1054" s="1" t="s">
        <v>320</v>
      </c>
      <c r="C1054" s="10">
        <v>44857</v>
      </c>
      <c r="D1054" s="22">
        <v>0</v>
      </c>
      <c r="E1054" s="1" t="s">
        <v>2492</v>
      </c>
      <c r="F1054" s="15">
        <v>3.5</v>
      </c>
      <c r="G1054" s="2">
        <v>1.87</v>
      </c>
      <c r="H1054" s="3">
        <v>1.98</v>
      </c>
      <c r="I1054" s="2">
        <v>0.15</v>
      </c>
      <c r="J1054" s="4">
        <f t="shared" si="22"/>
        <v>1.7200000000000002</v>
      </c>
      <c r="K1054" s="1">
        <v>5</v>
      </c>
      <c r="L1054" s="4">
        <f t="shared" si="21"/>
        <v>8.6000000000000014</v>
      </c>
      <c r="M1054" s="1">
        <v>8</v>
      </c>
      <c r="N1054" s="4">
        <v>12.764099999999999</v>
      </c>
      <c r="O1054" s="1" t="s">
        <v>1746</v>
      </c>
    </row>
    <row r="1055" spans="1:15" ht="33" x14ac:dyDescent="0.25">
      <c r="A1055" s="1">
        <v>1054</v>
      </c>
      <c r="B1055" s="1" t="s">
        <v>308</v>
      </c>
      <c r="C1055" s="10">
        <v>44858</v>
      </c>
      <c r="D1055" s="22">
        <v>0</v>
      </c>
      <c r="E1055" s="11" t="s">
        <v>1008</v>
      </c>
      <c r="F1055" s="15">
        <v>20</v>
      </c>
      <c r="G1055" s="2">
        <v>2.81</v>
      </c>
      <c r="H1055" s="3">
        <v>3.15</v>
      </c>
      <c r="I1055" s="2">
        <v>1.95</v>
      </c>
      <c r="J1055" s="4">
        <f t="shared" si="22"/>
        <v>0.8600000000000001</v>
      </c>
      <c r="K1055" s="1">
        <v>1</v>
      </c>
      <c r="L1055" s="4">
        <f t="shared" si="21"/>
        <v>0.8600000000000001</v>
      </c>
      <c r="M1055" s="1">
        <v>1</v>
      </c>
      <c r="N1055" s="4">
        <v>0.86</v>
      </c>
      <c r="O1055" s="1" t="s">
        <v>1746</v>
      </c>
    </row>
    <row r="1056" spans="1:15" x14ac:dyDescent="0.25">
      <c r="A1056" s="1">
        <v>1055</v>
      </c>
      <c r="B1056" s="1" t="s">
        <v>314</v>
      </c>
      <c r="C1056" s="10">
        <v>44858</v>
      </c>
      <c r="D1056" s="22">
        <v>0</v>
      </c>
      <c r="E1056" s="1" t="s">
        <v>1009</v>
      </c>
      <c r="F1056" s="15">
        <v>4</v>
      </c>
      <c r="G1056" s="2">
        <v>1.34</v>
      </c>
      <c r="H1056" s="3">
        <v>4.58</v>
      </c>
      <c r="I1056" s="2">
        <v>0.25</v>
      </c>
      <c r="J1056" s="4">
        <f t="shared" si="22"/>
        <v>1.0900000000000001</v>
      </c>
      <c r="K1056" s="1">
        <v>5</v>
      </c>
      <c r="L1056" s="4">
        <f t="shared" si="21"/>
        <v>5.45</v>
      </c>
      <c r="M1056" s="1">
        <v>7</v>
      </c>
      <c r="N1056" s="4">
        <v>9.6951000000000001</v>
      </c>
      <c r="O1056" s="1" t="s">
        <v>1746</v>
      </c>
    </row>
    <row r="1057" spans="1:15" x14ac:dyDescent="0.25">
      <c r="A1057" s="1">
        <v>1056</v>
      </c>
      <c r="B1057" s="1" t="s">
        <v>318</v>
      </c>
      <c r="C1057" s="10">
        <v>44858</v>
      </c>
      <c r="D1057" s="22">
        <v>0</v>
      </c>
      <c r="E1057" s="1" t="s">
        <v>1009</v>
      </c>
      <c r="F1057" s="15">
        <v>4</v>
      </c>
      <c r="G1057" s="2">
        <v>0.64</v>
      </c>
      <c r="H1057" s="3">
        <v>1.18</v>
      </c>
      <c r="I1057" s="2">
        <v>0.17</v>
      </c>
      <c r="J1057" s="4">
        <f t="shared" si="22"/>
        <v>0.47</v>
      </c>
      <c r="K1057" s="1">
        <v>1</v>
      </c>
      <c r="L1057" s="4">
        <f t="shared" si="21"/>
        <v>0.47</v>
      </c>
      <c r="M1057" s="1">
        <v>1</v>
      </c>
      <c r="N1057" s="4">
        <v>0.47</v>
      </c>
      <c r="O1057" s="1" t="s">
        <v>1746</v>
      </c>
    </row>
    <row r="1058" spans="1:15" ht="33" x14ac:dyDescent="0.25">
      <c r="A1058" s="1">
        <v>1057</v>
      </c>
      <c r="B1058" s="1" t="s">
        <v>308</v>
      </c>
      <c r="C1058" s="10">
        <v>44859</v>
      </c>
      <c r="D1058" s="22">
        <v>0</v>
      </c>
      <c r="E1058" s="11" t="s">
        <v>2875</v>
      </c>
      <c r="F1058" s="15">
        <v>21.5</v>
      </c>
      <c r="G1058" s="2">
        <v>2.9</v>
      </c>
      <c r="H1058" s="3">
        <v>2.84</v>
      </c>
      <c r="I1058" s="2">
        <v>2.08</v>
      </c>
      <c r="J1058" s="4">
        <f t="shared" si="22"/>
        <v>0.81999999999999984</v>
      </c>
      <c r="K1058" s="1">
        <v>1</v>
      </c>
      <c r="L1058" s="4">
        <f t="shared" si="21"/>
        <v>0.81999999999999984</v>
      </c>
      <c r="M1058" s="1">
        <v>1</v>
      </c>
      <c r="N1058" s="4">
        <v>0.82</v>
      </c>
      <c r="O1058" s="1" t="s">
        <v>1746</v>
      </c>
    </row>
    <row r="1059" spans="1:15" x14ac:dyDescent="0.25">
      <c r="A1059" s="1">
        <v>1058</v>
      </c>
      <c r="B1059" s="1" t="s">
        <v>318</v>
      </c>
      <c r="C1059" s="10">
        <v>44859</v>
      </c>
      <c r="D1059" s="22">
        <v>0</v>
      </c>
      <c r="E1059" s="1" t="s">
        <v>352</v>
      </c>
      <c r="F1059" s="15">
        <v>5</v>
      </c>
      <c r="G1059" s="2">
        <v>1.1499999999999999</v>
      </c>
      <c r="H1059" s="3">
        <v>1.98</v>
      </c>
      <c r="I1059" s="2">
        <v>0.41</v>
      </c>
      <c r="J1059" s="4">
        <f t="shared" si="22"/>
        <v>0.74</v>
      </c>
      <c r="K1059" s="1">
        <v>2</v>
      </c>
      <c r="L1059" s="4">
        <f t="shared" si="21"/>
        <v>1.48</v>
      </c>
      <c r="M1059" s="1">
        <v>2</v>
      </c>
      <c r="N1059" s="4">
        <v>1.5359</v>
      </c>
      <c r="O1059" s="1" t="s">
        <v>1746</v>
      </c>
    </row>
    <row r="1060" spans="1:15" x14ac:dyDescent="0.25">
      <c r="A1060" s="1">
        <v>1059</v>
      </c>
      <c r="B1060" s="1" t="s">
        <v>308</v>
      </c>
      <c r="C1060" s="10">
        <v>44860</v>
      </c>
      <c r="D1060" s="22">
        <v>0</v>
      </c>
      <c r="E1060" s="1" t="s">
        <v>218</v>
      </c>
      <c r="F1060" s="15">
        <v>24</v>
      </c>
      <c r="G1060" s="2">
        <v>3.05</v>
      </c>
      <c r="H1060" s="3">
        <v>3.06</v>
      </c>
      <c r="I1060" s="2">
        <v>2.34</v>
      </c>
      <c r="J1060" s="4">
        <f t="shared" si="22"/>
        <v>0.71</v>
      </c>
      <c r="K1060" s="1">
        <v>1</v>
      </c>
      <c r="L1060" s="4">
        <f t="shared" si="21"/>
        <v>0.71</v>
      </c>
      <c r="M1060" s="1">
        <v>1</v>
      </c>
      <c r="N1060" s="4">
        <v>0.71</v>
      </c>
      <c r="O1060" s="1" t="s">
        <v>1746</v>
      </c>
    </row>
    <row r="1061" spans="1:15" x14ac:dyDescent="0.25">
      <c r="A1061" s="1">
        <v>1060</v>
      </c>
      <c r="B1061" s="1" t="s">
        <v>308</v>
      </c>
      <c r="C1061" s="10">
        <v>44861</v>
      </c>
      <c r="D1061" s="22">
        <v>0</v>
      </c>
      <c r="E1061" s="1" t="s">
        <v>213</v>
      </c>
      <c r="F1061" s="15">
        <v>24</v>
      </c>
      <c r="G1061" s="2">
        <v>2.73</v>
      </c>
      <c r="H1061" s="3">
        <v>1.3</v>
      </c>
      <c r="I1061" s="2">
        <v>1.71</v>
      </c>
      <c r="J1061" s="4">
        <f t="shared" si="22"/>
        <v>1.02</v>
      </c>
      <c r="K1061" s="1">
        <v>1</v>
      </c>
      <c r="L1061" s="4">
        <f t="shared" si="21"/>
        <v>1.02</v>
      </c>
      <c r="M1061" s="1">
        <v>1</v>
      </c>
      <c r="N1061" s="4">
        <v>1.02</v>
      </c>
      <c r="O1061" s="1" t="s">
        <v>1746</v>
      </c>
    </row>
    <row r="1062" spans="1:15" x14ac:dyDescent="0.25">
      <c r="A1062" s="1">
        <v>1061</v>
      </c>
      <c r="B1062" s="1" t="s">
        <v>318</v>
      </c>
      <c r="C1062" s="10">
        <v>44861</v>
      </c>
      <c r="D1062" s="22">
        <v>0</v>
      </c>
      <c r="E1062" s="1" t="s">
        <v>254</v>
      </c>
      <c r="F1062" s="15">
        <v>22</v>
      </c>
      <c r="G1062" s="2">
        <v>1.1000000000000001</v>
      </c>
      <c r="H1062" s="3">
        <v>1.41</v>
      </c>
      <c r="I1062" s="2">
        <v>0.85</v>
      </c>
      <c r="J1062" s="4">
        <f t="shared" si="22"/>
        <v>0.25000000000000011</v>
      </c>
      <c r="K1062" s="1">
        <v>1</v>
      </c>
      <c r="L1062" s="4">
        <f t="shared" si="21"/>
        <v>0.25000000000000011</v>
      </c>
      <c r="M1062" s="1">
        <v>1</v>
      </c>
      <c r="N1062" s="4">
        <v>0.25</v>
      </c>
      <c r="O1062" s="1" t="s">
        <v>1746</v>
      </c>
    </row>
    <row r="1063" spans="1:15" ht="33" x14ac:dyDescent="0.25">
      <c r="A1063" s="1">
        <v>1062</v>
      </c>
      <c r="B1063" s="1" t="s">
        <v>308</v>
      </c>
      <c r="C1063" s="10">
        <v>44862</v>
      </c>
      <c r="D1063" s="22">
        <v>0</v>
      </c>
      <c r="E1063" s="11" t="s">
        <v>2876</v>
      </c>
      <c r="F1063" s="15">
        <v>20</v>
      </c>
      <c r="G1063" s="2">
        <v>2.65</v>
      </c>
      <c r="H1063" s="3">
        <v>2.78</v>
      </c>
      <c r="I1063" s="2">
        <v>1.89</v>
      </c>
      <c r="J1063" s="4">
        <f t="shared" si="22"/>
        <v>0.76</v>
      </c>
      <c r="K1063" s="1">
        <v>1</v>
      </c>
      <c r="L1063" s="4">
        <f t="shared" si="21"/>
        <v>0.76</v>
      </c>
      <c r="M1063" s="1">
        <v>1</v>
      </c>
      <c r="N1063" s="4">
        <v>0.76</v>
      </c>
      <c r="O1063" s="1" t="s">
        <v>1746</v>
      </c>
    </row>
    <row r="1064" spans="1:15" x14ac:dyDescent="0.25">
      <c r="A1064" s="1">
        <v>1063</v>
      </c>
      <c r="B1064" s="1" t="s">
        <v>318</v>
      </c>
      <c r="C1064" s="10">
        <v>44862</v>
      </c>
      <c r="D1064" s="22">
        <v>0</v>
      </c>
      <c r="E1064" s="1" t="s">
        <v>2802</v>
      </c>
      <c r="F1064" s="15">
        <v>6.5</v>
      </c>
      <c r="G1064" s="2">
        <v>2.23</v>
      </c>
      <c r="H1064" s="3">
        <v>5.38</v>
      </c>
      <c r="I1064" s="2">
        <v>0.47</v>
      </c>
      <c r="J1064" s="4">
        <f t="shared" si="22"/>
        <v>1.76</v>
      </c>
      <c r="K1064" s="1">
        <v>1</v>
      </c>
      <c r="L1064" s="4">
        <f t="shared" si="21"/>
        <v>1.76</v>
      </c>
      <c r="M1064" s="1">
        <v>1</v>
      </c>
      <c r="N1064" s="4">
        <v>1.76</v>
      </c>
      <c r="O1064" s="1" t="s">
        <v>1746</v>
      </c>
    </row>
    <row r="1065" spans="1:15" ht="33" x14ac:dyDescent="0.25">
      <c r="A1065" s="1">
        <v>1064</v>
      </c>
      <c r="B1065" s="1" t="s">
        <v>308</v>
      </c>
      <c r="C1065" s="10">
        <v>44863</v>
      </c>
      <c r="D1065" s="22">
        <v>0</v>
      </c>
      <c r="E1065" s="11" t="s">
        <v>2877</v>
      </c>
      <c r="F1065" s="15">
        <v>20</v>
      </c>
      <c r="G1065" s="2">
        <v>2.81</v>
      </c>
      <c r="H1065" s="3">
        <v>2.56</v>
      </c>
      <c r="I1065" s="2">
        <v>1.96</v>
      </c>
      <c r="J1065" s="4">
        <f t="shared" si="22"/>
        <v>0.85000000000000009</v>
      </c>
      <c r="K1065" s="1">
        <v>1</v>
      </c>
      <c r="L1065" s="4">
        <f t="shared" si="21"/>
        <v>0.85000000000000009</v>
      </c>
      <c r="M1065" s="1">
        <v>1</v>
      </c>
      <c r="N1065" s="4">
        <v>0.85</v>
      </c>
      <c r="O1065" s="1" t="s">
        <v>1746</v>
      </c>
    </row>
    <row r="1066" spans="1:15" ht="33" x14ac:dyDescent="0.25">
      <c r="A1066" s="1">
        <v>1065</v>
      </c>
      <c r="B1066" s="1" t="s">
        <v>308</v>
      </c>
      <c r="C1066" s="10">
        <v>44864</v>
      </c>
      <c r="D1066" s="22">
        <v>0</v>
      </c>
      <c r="E1066" s="11" t="s">
        <v>2878</v>
      </c>
      <c r="F1066" s="15">
        <v>15.5</v>
      </c>
      <c r="G1066" s="2">
        <v>2.13</v>
      </c>
      <c r="H1066" s="3">
        <v>2.65</v>
      </c>
      <c r="I1066" s="2">
        <v>1.56</v>
      </c>
      <c r="J1066" s="4">
        <f t="shared" si="22"/>
        <v>0.56999999999999984</v>
      </c>
      <c r="K1066" s="1">
        <v>1</v>
      </c>
      <c r="L1066" s="4">
        <f t="shared" si="21"/>
        <v>0.56999999999999984</v>
      </c>
      <c r="M1066" s="1">
        <v>1</v>
      </c>
      <c r="N1066" s="4">
        <v>0.56999999999999995</v>
      </c>
      <c r="O1066" s="1" t="s">
        <v>1746</v>
      </c>
    </row>
    <row r="1067" spans="1:15" x14ac:dyDescent="0.25">
      <c r="A1067" s="1">
        <v>1066</v>
      </c>
      <c r="B1067" s="1" t="s">
        <v>318</v>
      </c>
      <c r="C1067" s="10">
        <v>44864</v>
      </c>
      <c r="D1067" s="22">
        <v>0</v>
      </c>
      <c r="E1067" s="11" t="s">
        <v>2879</v>
      </c>
      <c r="F1067" s="15">
        <v>4</v>
      </c>
      <c r="G1067" s="2">
        <v>1.54</v>
      </c>
      <c r="H1067" s="3">
        <v>2.62</v>
      </c>
      <c r="I1067" s="2">
        <v>0.39</v>
      </c>
      <c r="J1067" s="4">
        <f t="shared" si="22"/>
        <v>1.1499999999999999</v>
      </c>
      <c r="K1067" s="1">
        <v>1</v>
      </c>
      <c r="L1067" s="4">
        <f t="shared" si="21"/>
        <v>1.1499999999999999</v>
      </c>
      <c r="M1067" s="1">
        <v>1</v>
      </c>
      <c r="N1067" s="4">
        <v>1.1499999999999999</v>
      </c>
      <c r="O1067" s="1" t="s">
        <v>1746</v>
      </c>
    </row>
    <row r="1068" spans="1:15" x14ac:dyDescent="0.25">
      <c r="A1068" s="1">
        <v>1067</v>
      </c>
      <c r="B1068" s="1" t="s">
        <v>308</v>
      </c>
      <c r="C1068" s="10">
        <v>44865</v>
      </c>
      <c r="D1068" s="22">
        <v>0</v>
      </c>
      <c r="E1068" s="1" t="s">
        <v>213</v>
      </c>
      <c r="F1068" s="15">
        <v>24</v>
      </c>
      <c r="G1068" s="2">
        <v>3.12</v>
      </c>
      <c r="H1068" s="3">
        <v>3.14</v>
      </c>
      <c r="I1068" s="2">
        <v>2.34</v>
      </c>
      <c r="J1068" s="4">
        <f t="shared" si="22"/>
        <v>0.78000000000000025</v>
      </c>
      <c r="K1068" s="1">
        <v>1</v>
      </c>
      <c r="L1068" s="4">
        <f t="shared" si="21"/>
        <v>0.78000000000000025</v>
      </c>
      <c r="M1068" s="1">
        <v>1</v>
      </c>
      <c r="N1068" s="4">
        <v>0.78</v>
      </c>
      <c r="O1068" s="1" t="s">
        <v>1746</v>
      </c>
    </row>
    <row r="1069" spans="1:15" x14ac:dyDescent="0.25">
      <c r="A1069" s="1">
        <v>1068</v>
      </c>
      <c r="B1069" s="1" t="s">
        <v>308</v>
      </c>
      <c r="C1069" s="10">
        <v>44866</v>
      </c>
      <c r="D1069" s="22">
        <v>0</v>
      </c>
      <c r="E1069" s="1" t="s">
        <v>218</v>
      </c>
      <c r="F1069" s="15">
        <v>24</v>
      </c>
      <c r="G1069" s="2">
        <v>3.09</v>
      </c>
      <c r="H1069" s="3">
        <v>2.94</v>
      </c>
      <c r="I1069" s="2">
        <v>2.33</v>
      </c>
      <c r="J1069" s="4">
        <f t="shared" si="22"/>
        <v>0.75999999999999979</v>
      </c>
      <c r="K1069" s="1">
        <v>1</v>
      </c>
      <c r="L1069" s="4">
        <f t="shared" si="21"/>
        <v>0.75999999999999979</v>
      </c>
      <c r="M1069" s="1">
        <v>1</v>
      </c>
      <c r="N1069" s="4">
        <v>0.76</v>
      </c>
      <c r="O1069" s="1" t="s">
        <v>1746</v>
      </c>
    </row>
    <row r="1070" spans="1:15" ht="33" x14ac:dyDescent="0.25">
      <c r="A1070" s="1">
        <v>1069</v>
      </c>
      <c r="B1070" s="1" t="s">
        <v>308</v>
      </c>
      <c r="C1070" s="10">
        <v>44867</v>
      </c>
      <c r="D1070" s="22">
        <v>0</v>
      </c>
      <c r="E1070" s="11" t="s">
        <v>2880</v>
      </c>
      <c r="F1070" s="15">
        <v>20.5</v>
      </c>
      <c r="G1070" s="2">
        <v>2.73</v>
      </c>
      <c r="H1070" s="3">
        <v>3.13</v>
      </c>
      <c r="I1070" s="2">
        <v>1.95</v>
      </c>
      <c r="J1070" s="4">
        <f t="shared" si="22"/>
        <v>0.78</v>
      </c>
      <c r="K1070" s="1">
        <v>1</v>
      </c>
      <c r="L1070" s="4">
        <f t="shared" si="21"/>
        <v>0.78</v>
      </c>
      <c r="M1070" s="1">
        <v>1</v>
      </c>
      <c r="N1070" s="4">
        <v>0.78</v>
      </c>
      <c r="O1070" s="1" t="s">
        <v>1746</v>
      </c>
    </row>
    <row r="1071" spans="1:15" x14ac:dyDescent="0.25">
      <c r="A1071" s="1">
        <v>1070</v>
      </c>
      <c r="B1071" s="1" t="s">
        <v>318</v>
      </c>
      <c r="C1071" s="10">
        <v>44867</v>
      </c>
      <c r="D1071" s="22">
        <v>0</v>
      </c>
      <c r="E1071" s="1" t="s">
        <v>339</v>
      </c>
      <c r="F1071" s="15">
        <v>3.5</v>
      </c>
      <c r="G1071" s="2">
        <v>1.75</v>
      </c>
      <c r="H1071" s="3">
        <v>3.26</v>
      </c>
      <c r="I1071" s="2">
        <v>0.39</v>
      </c>
      <c r="J1071" s="4">
        <f t="shared" si="22"/>
        <v>1.3599999999999999</v>
      </c>
      <c r="K1071" s="1">
        <v>2</v>
      </c>
      <c r="L1071" s="4">
        <f t="shared" si="21"/>
        <v>2.7199999999999998</v>
      </c>
      <c r="M1071" s="1">
        <v>2</v>
      </c>
      <c r="N1071" s="4">
        <v>3.2313000000000001</v>
      </c>
      <c r="O1071" s="1" t="s">
        <v>1746</v>
      </c>
    </row>
    <row r="1072" spans="1:15" x14ac:dyDescent="0.25">
      <c r="A1072" s="1">
        <v>1071</v>
      </c>
      <c r="B1072" s="1" t="s">
        <v>308</v>
      </c>
      <c r="C1072" s="10">
        <v>44868</v>
      </c>
      <c r="D1072" s="22">
        <v>0</v>
      </c>
      <c r="E1072" s="1" t="s">
        <v>213</v>
      </c>
      <c r="F1072" s="15">
        <v>24</v>
      </c>
      <c r="G1072" s="2">
        <v>3.1</v>
      </c>
      <c r="H1072" s="3">
        <v>3.24</v>
      </c>
      <c r="I1072" s="2">
        <v>2.35</v>
      </c>
      <c r="J1072" s="4">
        <f t="shared" si="22"/>
        <v>0.75</v>
      </c>
      <c r="K1072" s="1">
        <v>1</v>
      </c>
      <c r="L1072" s="4">
        <f t="shared" si="21"/>
        <v>0.75</v>
      </c>
      <c r="M1072" s="1">
        <v>1</v>
      </c>
      <c r="N1072" s="4">
        <v>0.75</v>
      </c>
      <c r="O1072" s="1" t="s">
        <v>1746</v>
      </c>
    </row>
    <row r="1073" spans="1:15" x14ac:dyDescent="0.25">
      <c r="A1073" s="1">
        <v>1072</v>
      </c>
      <c r="B1073" s="1" t="s">
        <v>308</v>
      </c>
      <c r="C1073" s="10">
        <v>44869</v>
      </c>
      <c r="D1073" s="22">
        <v>0</v>
      </c>
      <c r="E1073" s="1" t="s">
        <v>476</v>
      </c>
      <c r="F1073" s="15">
        <v>23</v>
      </c>
      <c r="G1073" s="2">
        <v>2.84</v>
      </c>
      <c r="H1073" s="3">
        <v>2.61</v>
      </c>
      <c r="I1073" s="2">
        <v>1.99</v>
      </c>
      <c r="J1073" s="4">
        <f t="shared" si="22"/>
        <v>0.84999999999999987</v>
      </c>
      <c r="K1073" s="1">
        <v>1</v>
      </c>
      <c r="L1073" s="4">
        <f t="shared" si="21"/>
        <v>0.84999999999999987</v>
      </c>
      <c r="M1073" s="1">
        <v>1</v>
      </c>
      <c r="N1073" s="4">
        <v>0.85</v>
      </c>
      <c r="O1073" s="1" t="s">
        <v>1746</v>
      </c>
    </row>
    <row r="1074" spans="1:15" x14ac:dyDescent="0.25">
      <c r="A1074" s="1">
        <v>1073</v>
      </c>
      <c r="B1074" s="1" t="s">
        <v>318</v>
      </c>
      <c r="C1074" s="10">
        <v>44869</v>
      </c>
      <c r="D1074" s="22">
        <v>0</v>
      </c>
      <c r="E1074" s="1" t="s">
        <v>2881</v>
      </c>
      <c r="F1074" s="15">
        <v>8.5</v>
      </c>
      <c r="G1074" s="2">
        <v>0.73</v>
      </c>
      <c r="H1074" s="3">
        <v>1.1499999999999999</v>
      </c>
      <c r="I1074" s="2">
        <v>0.36</v>
      </c>
      <c r="J1074" s="4">
        <f t="shared" si="22"/>
        <v>0.37</v>
      </c>
      <c r="K1074" s="1">
        <v>3</v>
      </c>
      <c r="L1074" s="4">
        <f t="shared" si="21"/>
        <v>1.1099999999999999</v>
      </c>
      <c r="M1074" s="1">
        <v>3</v>
      </c>
      <c r="N1074" s="4">
        <v>3.1955</v>
      </c>
      <c r="O1074" s="1" t="s">
        <v>1746</v>
      </c>
    </row>
    <row r="1075" spans="1:15" x14ac:dyDescent="0.25">
      <c r="A1075" s="1">
        <v>1074</v>
      </c>
      <c r="B1075" s="1" t="s">
        <v>308</v>
      </c>
      <c r="C1075" s="10">
        <v>44870</v>
      </c>
      <c r="D1075" s="22">
        <v>0</v>
      </c>
      <c r="E1075" s="1" t="s">
        <v>422</v>
      </c>
      <c r="F1075" s="15">
        <v>13</v>
      </c>
      <c r="G1075" s="2">
        <v>1.78</v>
      </c>
      <c r="H1075" s="3">
        <v>2.2599999999999998</v>
      </c>
      <c r="I1075" s="2">
        <v>1.59</v>
      </c>
      <c r="J1075" s="4">
        <f t="shared" si="22"/>
        <v>0.18999999999999995</v>
      </c>
      <c r="K1075" s="1">
        <v>1</v>
      </c>
      <c r="L1075" s="4">
        <f t="shared" ref="L1075:L1138" si="23">(G1075-I1075-D1075)*K1075</f>
        <v>0.18999999999999995</v>
      </c>
      <c r="M1075" s="1">
        <v>1</v>
      </c>
      <c r="N1075" s="4">
        <v>0.19</v>
      </c>
      <c r="O1075" s="1" t="s">
        <v>1746</v>
      </c>
    </row>
    <row r="1076" spans="1:15" ht="33" x14ac:dyDescent="0.25">
      <c r="A1076" s="1">
        <v>1075</v>
      </c>
      <c r="B1076" s="1" t="s">
        <v>308</v>
      </c>
      <c r="C1076" s="10">
        <v>44871</v>
      </c>
      <c r="D1076" s="22">
        <v>0</v>
      </c>
      <c r="E1076" s="11" t="s">
        <v>2882</v>
      </c>
      <c r="F1076" s="15">
        <v>15.5</v>
      </c>
      <c r="G1076" s="2">
        <v>2.2799999999999998</v>
      </c>
      <c r="H1076" s="3">
        <v>2.65</v>
      </c>
      <c r="I1076" s="2">
        <v>1.47</v>
      </c>
      <c r="J1076" s="4">
        <f t="shared" si="22"/>
        <v>0.80999999999999983</v>
      </c>
      <c r="K1076" s="1">
        <v>1</v>
      </c>
      <c r="L1076" s="4">
        <f t="shared" si="23"/>
        <v>0.80999999999999983</v>
      </c>
      <c r="M1076" s="1">
        <v>1</v>
      </c>
      <c r="N1076" s="4">
        <v>0.81</v>
      </c>
      <c r="O1076" s="1" t="s">
        <v>1746</v>
      </c>
    </row>
    <row r="1077" spans="1:15" ht="33" x14ac:dyDescent="0.25">
      <c r="A1077" s="1">
        <v>1076</v>
      </c>
      <c r="B1077" s="1" t="s">
        <v>308</v>
      </c>
      <c r="C1077" s="10">
        <v>44872</v>
      </c>
      <c r="D1077" s="22">
        <v>0</v>
      </c>
      <c r="E1077" s="11" t="s">
        <v>2883</v>
      </c>
      <c r="F1077" s="15">
        <v>14.5</v>
      </c>
      <c r="G1077" s="2">
        <v>1.95</v>
      </c>
      <c r="H1077" s="3">
        <v>2.2999999999999998</v>
      </c>
      <c r="I1077" s="2">
        <v>1.36</v>
      </c>
      <c r="J1077" s="4">
        <f t="shared" si="22"/>
        <v>0.58999999999999986</v>
      </c>
      <c r="K1077" s="1">
        <v>1</v>
      </c>
      <c r="L1077" s="4">
        <f t="shared" si="23"/>
        <v>0.58999999999999986</v>
      </c>
      <c r="M1077" s="1">
        <v>1</v>
      </c>
      <c r="N1077" s="4">
        <v>0.59</v>
      </c>
      <c r="O1077" s="1" t="s">
        <v>1746</v>
      </c>
    </row>
    <row r="1078" spans="1:15" x14ac:dyDescent="0.25">
      <c r="A1078" s="1">
        <v>1077</v>
      </c>
      <c r="B1078" s="1" t="s">
        <v>318</v>
      </c>
      <c r="C1078" s="10">
        <v>44872</v>
      </c>
      <c r="D1078" s="22">
        <v>0</v>
      </c>
      <c r="E1078" s="1" t="s">
        <v>2884</v>
      </c>
      <c r="F1078" s="15">
        <v>3</v>
      </c>
      <c r="G1078" s="2">
        <v>0.94</v>
      </c>
      <c r="H1078" s="3">
        <v>1.68</v>
      </c>
      <c r="I1078" s="2">
        <v>0.28999999999999998</v>
      </c>
      <c r="J1078" s="4">
        <f t="shared" si="22"/>
        <v>0.64999999999999991</v>
      </c>
      <c r="K1078" s="1">
        <v>3</v>
      </c>
      <c r="L1078" s="4">
        <f t="shared" si="23"/>
        <v>1.9499999999999997</v>
      </c>
      <c r="M1078" s="1">
        <v>3</v>
      </c>
      <c r="N1078" s="4">
        <v>3.762</v>
      </c>
      <c r="O1078" s="1" t="s">
        <v>1746</v>
      </c>
    </row>
    <row r="1079" spans="1:15" x14ac:dyDescent="0.25">
      <c r="A1079" s="1">
        <v>1078</v>
      </c>
      <c r="B1079" s="1" t="s">
        <v>308</v>
      </c>
      <c r="C1079" s="10">
        <v>44873</v>
      </c>
      <c r="D1079" s="22">
        <v>0</v>
      </c>
      <c r="E1079" s="1" t="s">
        <v>732</v>
      </c>
      <c r="F1079" s="15">
        <v>16.5</v>
      </c>
      <c r="G1079" s="2">
        <v>2.42</v>
      </c>
      <c r="H1079" s="3">
        <v>2.81</v>
      </c>
      <c r="I1079" s="2">
        <v>1.85</v>
      </c>
      <c r="J1079" s="4">
        <f t="shared" si="22"/>
        <v>0.56999999999999984</v>
      </c>
      <c r="K1079" s="1">
        <v>1</v>
      </c>
      <c r="L1079" s="4">
        <f t="shared" si="23"/>
        <v>0.56999999999999984</v>
      </c>
      <c r="M1079" s="1">
        <v>1</v>
      </c>
      <c r="N1079" s="4">
        <v>0.56999999999999995</v>
      </c>
      <c r="O1079" s="1" t="s">
        <v>1746</v>
      </c>
    </row>
    <row r="1080" spans="1:15" x14ac:dyDescent="0.25">
      <c r="A1080" s="1">
        <v>1079</v>
      </c>
      <c r="B1080" s="1" t="s">
        <v>308</v>
      </c>
      <c r="C1080" s="10">
        <v>44874</v>
      </c>
      <c r="D1080" s="22">
        <v>0</v>
      </c>
      <c r="E1080" s="1" t="s">
        <v>213</v>
      </c>
      <c r="F1080" s="15">
        <v>24</v>
      </c>
      <c r="G1080" s="2">
        <v>3.42</v>
      </c>
      <c r="H1080" s="3">
        <v>2.68</v>
      </c>
      <c r="I1080" s="2">
        <v>2.61</v>
      </c>
      <c r="J1080" s="4">
        <f t="shared" si="22"/>
        <v>0.81</v>
      </c>
      <c r="K1080" s="1">
        <v>1</v>
      </c>
      <c r="L1080" s="4">
        <f t="shared" si="23"/>
        <v>0.81</v>
      </c>
      <c r="M1080" s="1">
        <v>1</v>
      </c>
      <c r="N1080" s="4">
        <v>0.81</v>
      </c>
      <c r="O1080" s="1" t="s">
        <v>1746</v>
      </c>
    </row>
    <row r="1081" spans="1:15" ht="33" x14ac:dyDescent="0.25">
      <c r="A1081" s="1">
        <v>1080</v>
      </c>
      <c r="B1081" s="1" t="s">
        <v>308</v>
      </c>
      <c r="C1081" s="10">
        <v>44875</v>
      </c>
      <c r="D1081" s="22">
        <v>0</v>
      </c>
      <c r="E1081" s="11" t="s">
        <v>2885</v>
      </c>
      <c r="F1081" s="15">
        <v>20.5</v>
      </c>
      <c r="G1081" s="2">
        <v>2.91</v>
      </c>
      <c r="H1081" s="3">
        <v>2.84</v>
      </c>
      <c r="I1081" s="2">
        <v>2.15</v>
      </c>
      <c r="J1081" s="4">
        <f t="shared" si="22"/>
        <v>0.76000000000000023</v>
      </c>
      <c r="K1081" s="1">
        <v>1</v>
      </c>
      <c r="L1081" s="4">
        <f t="shared" si="23"/>
        <v>0.76000000000000023</v>
      </c>
      <c r="M1081" s="1">
        <v>1</v>
      </c>
      <c r="N1081" s="4">
        <v>0.76000000000000023</v>
      </c>
      <c r="O1081" s="1" t="s">
        <v>1746</v>
      </c>
    </row>
    <row r="1082" spans="1:15" x14ac:dyDescent="0.25">
      <c r="A1082" s="1">
        <v>1081</v>
      </c>
      <c r="B1082" s="1" t="s">
        <v>318</v>
      </c>
      <c r="C1082" s="10">
        <v>44875</v>
      </c>
      <c r="D1082" s="22">
        <v>0</v>
      </c>
      <c r="E1082" s="1" t="s">
        <v>339</v>
      </c>
      <c r="F1082" s="15">
        <v>3.5</v>
      </c>
      <c r="G1082" s="2">
        <v>1.76</v>
      </c>
      <c r="H1082" s="3">
        <v>3.05</v>
      </c>
      <c r="I1082" s="2">
        <v>0.44</v>
      </c>
      <c r="J1082" s="4">
        <f t="shared" si="22"/>
        <v>1.32</v>
      </c>
      <c r="K1082" s="1">
        <v>3</v>
      </c>
      <c r="L1082" s="4">
        <f t="shared" si="23"/>
        <v>3.96</v>
      </c>
      <c r="M1082" s="1">
        <v>3</v>
      </c>
      <c r="N1082" s="4">
        <v>4.8887</v>
      </c>
      <c r="O1082" s="1" t="s">
        <v>1746</v>
      </c>
    </row>
    <row r="1083" spans="1:15" x14ac:dyDescent="0.25">
      <c r="A1083" s="1">
        <v>1082</v>
      </c>
      <c r="B1083" s="1" t="s">
        <v>308</v>
      </c>
      <c r="C1083" s="10">
        <v>44876</v>
      </c>
      <c r="D1083" s="22">
        <v>0</v>
      </c>
      <c r="E1083" s="1" t="s">
        <v>407</v>
      </c>
      <c r="F1083" s="15">
        <v>24</v>
      </c>
      <c r="G1083" s="2">
        <v>3.35</v>
      </c>
      <c r="H1083" s="3">
        <v>2.4500000000000002</v>
      </c>
      <c r="I1083" s="2">
        <v>2.4</v>
      </c>
      <c r="J1083" s="4">
        <f t="shared" si="22"/>
        <v>0.95000000000000018</v>
      </c>
      <c r="K1083" s="1">
        <v>1</v>
      </c>
      <c r="L1083" s="4">
        <f t="shared" si="23"/>
        <v>0.95000000000000018</v>
      </c>
      <c r="M1083" s="1">
        <v>1</v>
      </c>
      <c r="N1083" s="4">
        <v>0.95000000000000018</v>
      </c>
      <c r="O1083" s="1" t="s">
        <v>1746</v>
      </c>
    </row>
    <row r="1084" spans="1:15" x14ac:dyDescent="0.25">
      <c r="A1084" s="1">
        <v>1083</v>
      </c>
      <c r="B1084" s="1" t="s">
        <v>308</v>
      </c>
      <c r="C1084" s="10">
        <v>44877</v>
      </c>
      <c r="D1084" s="22">
        <v>0</v>
      </c>
      <c r="E1084" s="1" t="s">
        <v>407</v>
      </c>
      <c r="F1084" s="15">
        <v>24</v>
      </c>
      <c r="G1084" s="2">
        <v>3.35</v>
      </c>
      <c r="H1084" s="3">
        <v>2.59</v>
      </c>
      <c r="I1084" s="2">
        <v>2.62</v>
      </c>
      <c r="J1084" s="4">
        <f t="shared" si="22"/>
        <v>0.73</v>
      </c>
      <c r="K1084" s="1">
        <v>1</v>
      </c>
      <c r="L1084" s="4">
        <f t="shared" si="23"/>
        <v>0.73</v>
      </c>
      <c r="M1084" s="1">
        <v>1</v>
      </c>
      <c r="N1084" s="4">
        <v>0.73</v>
      </c>
      <c r="O1084" s="1" t="s">
        <v>1746</v>
      </c>
    </row>
    <row r="1085" spans="1:15" x14ac:dyDescent="0.25">
      <c r="A1085" s="1">
        <v>1084</v>
      </c>
      <c r="B1085" s="1" t="s">
        <v>308</v>
      </c>
      <c r="C1085" s="10">
        <v>44878</v>
      </c>
      <c r="D1085" s="22">
        <v>0</v>
      </c>
      <c r="E1085" s="1" t="s">
        <v>367</v>
      </c>
      <c r="F1085" s="15">
        <v>20</v>
      </c>
      <c r="G1085" s="2">
        <v>2.77</v>
      </c>
      <c r="H1085" s="3">
        <v>2.48</v>
      </c>
      <c r="I1085" s="2">
        <v>2.1800000000000002</v>
      </c>
      <c r="J1085" s="4">
        <f t="shared" si="22"/>
        <v>0.58999999999999986</v>
      </c>
      <c r="K1085" s="1">
        <v>1</v>
      </c>
      <c r="L1085" s="4">
        <f t="shared" si="23"/>
        <v>0.58999999999999986</v>
      </c>
      <c r="M1085" s="1">
        <v>1</v>
      </c>
      <c r="N1085" s="4">
        <v>0.58999999999999986</v>
      </c>
      <c r="O1085" s="1" t="s">
        <v>1746</v>
      </c>
    </row>
    <row r="1086" spans="1:15" x14ac:dyDescent="0.25">
      <c r="A1086" s="1">
        <v>1085</v>
      </c>
      <c r="B1086" s="1" t="s">
        <v>318</v>
      </c>
      <c r="C1086" s="10">
        <v>44878</v>
      </c>
      <c r="D1086" s="22">
        <v>0</v>
      </c>
      <c r="E1086" s="1" t="s">
        <v>2801</v>
      </c>
      <c r="F1086" s="15">
        <v>4</v>
      </c>
      <c r="G1086" s="2">
        <v>2.04</v>
      </c>
      <c r="H1086" s="3">
        <v>2.71</v>
      </c>
      <c r="I1086" s="2">
        <v>0.42</v>
      </c>
      <c r="J1086" s="4">
        <f t="shared" si="22"/>
        <v>1.62</v>
      </c>
      <c r="K1086" s="1">
        <v>5</v>
      </c>
      <c r="L1086" s="4">
        <f t="shared" si="23"/>
        <v>8.1000000000000014</v>
      </c>
      <c r="M1086" s="1">
        <v>17</v>
      </c>
      <c r="N1086" s="4">
        <v>28.2942</v>
      </c>
      <c r="O1086" s="1" t="s">
        <v>1746</v>
      </c>
    </row>
    <row r="1087" spans="1:15" x14ac:dyDescent="0.25">
      <c r="A1087" s="1">
        <v>1086</v>
      </c>
      <c r="B1087" s="1" t="s">
        <v>308</v>
      </c>
      <c r="C1087" s="10">
        <v>44879</v>
      </c>
      <c r="D1087" s="22">
        <v>0</v>
      </c>
      <c r="E1087" s="1" t="s">
        <v>218</v>
      </c>
      <c r="F1087" s="15">
        <v>24</v>
      </c>
      <c r="G1087" s="2">
        <v>3.39</v>
      </c>
      <c r="H1087" s="3">
        <v>2.34</v>
      </c>
      <c r="I1087" s="2">
        <v>2.5499999999999998</v>
      </c>
      <c r="J1087" s="4">
        <f t="shared" ref="J1087:J1150" si="24">G1087-I1087-D1087</f>
        <v>0.8400000000000003</v>
      </c>
      <c r="K1087" s="1">
        <v>1</v>
      </c>
      <c r="L1087" s="4">
        <f t="shared" si="23"/>
        <v>0.8400000000000003</v>
      </c>
      <c r="M1087" s="1">
        <v>1</v>
      </c>
      <c r="N1087" s="4">
        <v>0.8400000000000003</v>
      </c>
      <c r="O1087" s="1" t="s">
        <v>1746</v>
      </c>
    </row>
    <row r="1088" spans="1:15" x14ac:dyDescent="0.25">
      <c r="A1088" s="1">
        <v>1087</v>
      </c>
      <c r="B1088" s="1" t="s">
        <v>308</v>
      </c>
      <c r="C1088" s="10">
        <v>44880</v>
      </c>
      <c r="D1088" s="22">
        <v>0</v>
      </c>
      <c r="E1088" s="1" t="s">
        <v>218</v>
      </c>
      <c r="F1088" s="15">
        <v>24</v>
      </c>
      <c r="G1088" s="2">
        <v>3.39</v>
      </c>
      <c r="H1088" s="3">
        <v>2.44</v>
      </c>
      <c r="I1088" s="2">
        <v>2.61</v>
      </c>
      <c r="J1088" s="4">
        <f t="shared" si="24"/>
        <v>0.78000000000000025</v>
      </c>
      <c r="K1088" s="1">
        <v>1</v>
      </c>
      <c r="L1088" s="4">
        <f t="shared" si="23"/>
        <v>0.78000000000000025</v>
      </c>
      <c r="M1088" s="1">
        <v>1</v>
      </c>
      <c r="N1088" s="4">
        <v>0.78000000000000025</v>
      </c>
      <c r="O1088" s="1" t="s">
        <v>1746</v>
      </c>
    </row>
    <row r="1089" spans="1:15" x14ac:dyDescent="0.25">
      <c r="A1089" s="1">
        <v>1088</v>
      </c>
      <c r="B1089" s="1" t="s">
        <v>308</v>
      </c>
      <c r="C1089" s="10">
        <v>44881</v>
      </c>
      <c r="D1089" s="22">
        <v>0</v>
      </c>
      <c r="E1089" s="1" t="s">
        <v>218</v>
      </c>
      <c r="F1089" s="15">
        <v>24</v>
      </c>
      <c r="G1089" s="2">
        <v>3.4</v>
      </c>
      <c r="H1089" s="3">
        <v>2.58</v>
      </c>
      <c r="I1089" s="2">
        <v>2.62</v>
      </c>
      <c r="J1089" s="4">
        <f t="shared" si="24"/>
        <v>0.7799999999999998</v>
      </c>
      <c r="K1089" s="1">
        <v>1</v>
      </c>
      <c r="L1089" s="4">
        <f t="shared" si="23"/>
        <v>0.7799999999999998</v>
      </c>
      <c r="M1089" s="1">
        <v>1</v>
      </c>
      <c r="N1089" s="4">
        <v>0.7799999999999998</v>
      </c>
      <c r="O1089" s="1" t="s">
        <v>1746</v>
      </c>
    </row>
    <row r="1090" spans="1:15" x14ac:dyDescent="0.25">
      <c r="A1090" s="1">
        <v>1089</v>
      </c>
      <c r="B1090" s="1" t="s">
        <v>308</v>
      </c>
      <c r="C1090" s="10">
        <v>44882</v>
      </c>
      <c r="D1090" s="22">
        <v>0</v>
      </c>
      <c r="E1090" s="1" t="s">
        <v>218</v>
      </c>
      <c r="F1090" s="15">
        <v>24</v>
      </c>
      <c r="G1090" s="2">
        <v>3.42</v>
      </c>
      <c r="H1090" s="3">
        <v>2.64</v>
      </c>
      <c r="I1090" s="2">
        <v>2.67</v>
      </c>
      <c r="J1090" s="4">
        <f t="shared" si="24"/>
        <v>0.75</v>
      </c>
      <c r="K1090" s="1">
        <v>1</v>
      </c>
      <c r="L1090" s="4">
        <f t="shared" si="23"/>
        <v>0.75</v>
      </c>
      <c r="M1090" s="1">
        <v>1</v>
      </c>
      <c r="N1090" s="4">
        <v>0.75</v>
      </c>
      <c r="O1090" s="1" t="s">
        <v>1746</v>
      </c>
    </row>
    <row r="1091" spans="1:15" x14ac:dyDescent="0.25">
      <c r="A1091" s="1">
        <v>1090</v>
      </c>
      <c r="B1091" s="1" t="s">
        <v>308</v>
      </c>
      <c r="C1091" s="10">
        <v>44883</v>
      </c>
      <c r="D1091" s="22">
        <v>0</v>
      </c>
      <c r="E1091" s="1" t="s">
        <v>218</v>
      </c>
      <c r="F1091" s="15">
        <v>24</v>
      </c>
      <c r="G1091" s="2">
        <v>3.38</v>
      </c>
      <c r="H1091" s="3">
        <v>2.7</v>
      </c>
      <c r="I1091" s="2">
        <v>2.64</v>
      </c>
      <c r="J1091" s="4">
        <f t="shared" si="24"/>
        <v>0.73999999999999977</v>
      </c>
      <c r="K1091" s="1">
        <v>1</v>
      </c>
      <c r="L1091" s="4">
        <f t="shared" si="23"/>
        <v>0.73999999999999977</v>
      </c>
      <c r="M1091" s="1">
        <v>1</v>
      </c>
      <c r="N1091" s="4">
        <v>0.73999999999999977</v>
      </c>
      <c r="O1091" s="1" t="s">
        <v>1746</v>
      </c>
    </row>
    <row r="1092" spans="1:15" x14ac:dyDescent="0.25">
      <c r="A1092" s="1">
        <v>1091</v>
      </c>
      <c r="B1092" s="1" t="s">
        <v>308</v>
      </c>
      <c r="C1092" s="10">
        <v>44884</v>
      </c>
      <c r="D1092" s="22">
        <v>0</v>
      </c>
      <c r="E1092" s="1" t="s">
        <v>218</v>
      </c>
      <c r="F1092" s="15">
        <v>24</v>
      </c>
      <c r="G1092" s="2">
        <v>3.37</v>
      </c>
      <c r="H1092" s="3">
        <v>2.69</v>
      </c>
      <c r="I1092" s="2">
        <v>2.6</v>
      </c>
      <c r="J1092" s="4">
        <f t="shared" si="24"/>
        <v>0.77</v>
      </c>
      <c r="K1092" s="1">
        <v>1</v>
      </c>
      <c r="L1092" s="4">
        <f t="shared" si="23"/>
        <v>0.77</v>
      </c>
      <c r="M1092" s="1">
        <v>1</v>
      </c>
      <c r="N1092" s="4">
        <v>0.77</v>
      </c>
      <c r="O1092" s="1" t="s">
        <v>1746</v>
      </c>
    </row>
    <row r="1093" spans="1:15" x14ac:dyDescent="0.25">
      <c r="A1093" s="1">
        <v>1092</v>
      </c>
      <c r="B1093" s="1" t="s">
        <v>308</v>
      </c>
      <c r="C1093" s="10">
        <v>44885</v>
      </c>
      <c r="D1093" s="22">
        <v>0</v>
      </c>
      <c r="E1093" s="1" t="s">
        <v>218</v>
      </c>
      <c r="F1093" s="15">
        <v>24</v>
      </c>
      <c r="G1093" s="2">
        <v>3.29</v>
      </c>
      <c r="H1093" s="3">
        <v>2.68</v>
      </c>
      <c r="I1093" s="2">
        <v>2.58</v>
      </c>
      <c r="J1093" s="4">
        <f t="shared" si="24"/>
        <v>0.71</v>
      </c>
      <c r="K1093" s="1">
        <v>1</v>
      </c>
      <c r="L1093" s="4">
        <f t="shared" si="23"/>
        <v>0.71</v>
      </c>
      <c r="M1093" s="1">
        <v>1</v>
      </c>
      <c r="N1093" s="4">
        <v>0.71</v>
      </c>
      <c r="O1093" s="1" t="s">
        <v>1746</v>
      </c>
    </row>
    <row r="1094" spans="1:15" x14ac:dyDescent="0.25">
      <c r="A1094" s="1">
        <v>1093</v>
      </c>
      <c r="B1094" s="1" t="s">
        <v>308</v>
      </c>
      <c r="C1094" s="10">
        <v>44886</v>
      </c>
      <c r="D1094" s="22">
        <v>0</v>
      </c>
      <c r="E1094" s="1" t="s">
        <v>218</v>
      </c>
      <c r="F1094" s="15">
        <v>24</v>
      </c>
      <c r="G1094" s="2">
        <v>3.34</v>
      </c>
      <c r="H1094" s="3">
        <v>2.64</v>
      </c>
      <c r="I1094" s="2">
        <v>2.61</v>
      </c>
      <c r="J1094" s="4">
        <f t="shared" si="24"/>
        <v>0.73</v>
      </c>
      <c r="K1094" s="1">
        <v>1</v>
      </c>
      <c r="L1094" s="4">
        <f t="shared" si="23"/>
        <v>0.73</v>
      </c>
      <c r="M1094" s="1">
        <v>1</v>
      </c>
      <c r="N1094" s="4">
        <v>0.73</v>
      </c>
      <c r="O1094" s="1" t="s">
        <v>1746</v>
      </c>
    </row>
    <row r="1095" spans="1:15" x14ac:dyDescent="0.25">
      <c r="A1095" s="1">
        <v>1094</v>
      </c>
      <c r="B1095" s="1" t="s">
        <v>308</v>
      </c>
      <c r="C1095" s="10">
        <v>44887</v>
      </c>
      <c r="D1095" s="22">
        <v>0</v>
      </c>
      <c r="E1095" s="1" t="s">
        <v>218</v>
      </c>
      <c r="F1095" s="15">
        <v>24</v>
      </c>
      <c r="G1095" s="2">
        <v>3.35</v>
      </c>
      <c r="H1095" s="3">
        <v>2.63</v>
      </c>
      <c r="I1095" s="2">
        <v>2.6</v>
      </c>
      <c r="J1095" s="4">
        <f t="shared" si="24"/>
        <v>0.75</v>
      </c>
      <c r="K1095" s="1">
        <v>1</v>
      </c>
      <c r="L1095" s="4">
        <f t="shared" si="23"/>
        <v>0.75</v>
      </c>
      <c r="M1095" s="1">
        <v>1</v>
      </c>
      <c r="N1095" s="4">
        <v>0.75</v>
      </c>
      <c r="O1095" s="1" t="s">
        <v>1746</v>
      </c>
    </row>
    <row r="1096" spans="1:15" ht="33" x14ac:dyDescent="0.25">
      <c r="A1096" s="1">
        <v>1095</v>
      </c>
      <c r="B1096" s="1" t="s">
        <v>308</v>
      </c>
      <c r="C1096" s="10">
        <v>44888</v>
      </c>
      <c r="D1096" s="22">
        <v>0</v>
      </c>
      <c r="E1096" s="11" t="s">
        <v>2886</v>
      </c>
      <c r="F1096" s="15">
        <v>21</v>
      </c>
      <c r="G1096" s="2">
        <v>3.01</v>
      </c>
      <c r="H1096" s="3">
        <v>2.81</v>
      </c>
      <c r="I1096" s="2">
        <v>2.2200000000000002</v>
      </c>
      <c r="J1096" s="4">
        <f t="shared" si="24"/>
        <v>0.78999999999999959</v>
      </c>
      <c r="K1096" s="1">
        <v>1</v>
      </c>
      <c r="L1096" s="4">
        <f t="shared" si="23"/>
        <v>0.78999999999999959</v>
      </c>
      <c r="M1096" s="1">
        <v>1</v>
      </c>
      <c r="N1096" s="4">
        <v>0.78999999999999959</v>
      </c>
      <c r="O1096" s="1" t="s">
        <v>1746</v>
      </c>
    </row>
    <row r="1097" spans="1:15" x14ac:dyDescent="0.25">
      <c r="A1097" s="1">
        <v>1096</v>
      </c>
      <c r="B1097" s="1" t="s">
        <v>924</v>
      </c>
      <c r="C1097" s="10">
        <v>44888</v>
      </c>
      <c r="D1097" s="22">
        <v>0</v>
      </c>
      <c r="E1097" s="1" t="s">
        <v>2887</v>
      </c>
      <c r="F1097" s="15">
        <v>3</v>
      </c>
      <c r="G1097" s="2">
        <v>0.5</v>
      </c>
      <c r="H1097" s="3">
        <v>0.16</v>
      </c>
      <c r="I1097" s="2">
        <v>0.33</v>
      </c>
      <c r="J1097" s="4">
        <f t="shared" si="24"/>
        <v>0.16999999999999998</v>
      </c>
      <c r="K1097" s="1">
        <v>1</v>
      </c>
      <c r="L1097" s="4">
        <f t="shared" si="23"/>
        <v>0.16999999999999998</v>
      </c>
      <c r="M1097" s="1">
        <v>1</v>
      </c>
      <c r="N1097" s="4">
        <v>0.16999999999999998</v>
      </c>
      <c r="O1097" s="1" t="s">
        <v>1746</v>
      </c>
    </row>
    <row r="1098" spans="1:15" ht="33" x14ac:dyDescent="0.25">
      <c r="A1098" s="1">
        <v>1097</v>
      </c>
      <c r="B1098" s="1" t="s">
        <v>308</v>
      </c>
      <c r="C1098" s="10">
        <v>44889</v>
      </c>
      <c r="D1098" s="22">
        <v>0</v>
      </c>
      <c r="E1098" s="11" t="s">
        <v>2888</v>
      </c>
      <c r="F1098" s="15">
        <v>16</v>
      </c>
      <c r="G1098" s="2">
        <v>2.4</v>
      </c>
      <c r="H1098" s="3">
        <v>2.62</v>
      </c>
      <c r="I1098" s="2">
        <v>1.7</v>
      </c>
      <c r="J1098" s="4">
        <f t="shared" si="24"/>
        <v>0.7</v>
      </c>
      <c r="K1098" s="1">
        <v>1</v>
      </c>
      <c r="L1098" s="4">
        <f t="shared" si="23"/>
        <v>0.7</v>
      </c>
      <c r="M1098" s="1">
        <v>1</v>
      </c>
      <c r="N1098" s="4">
        <v>0.7</v>
      </c>
      <c r="O1098" s="1" t="s">
        <v>1746</v>
      </c>
    </row>
    <row r="1099" spans="1:15" x14ac:dyDescent="0.25">
      <c r="A1099" s="1">
        <v>1098</v>
      </c>
      <c r="B1099" s="1" t="s">
        <v>924</v>
      </c>
      <c r="C1099" s="10">
        <v>44889</v>
      </c>
      <c r="D1099" s="22">
        <v>0</v>
      </c>
      <c r="E1099" s="1" t="s">
        <v>2889</v>
      </c>
      <c r="F1099" s="15">
        <v>8</v>
      </c>
      <c r="G1099" s="2">
        <v>1.62</v>
      </c>
      <c r="H1099" s="3">
        <v>0.35</v>
      </c>
      <c r="I1099" s="2">
        <v>0.88</v>
      </c>
      <c r="J1099" s="4">
        <f t="shared" si="24"/>
        <v>0.7400000000000001</v>
      </c>
      <c r="K1099" s="1">
        <v>5</v>
      </c>
      <c r="L1099" s="4">
        <f t="shared" si="23"/>
        <v>3.7000000000000006</v>
      </c>
      <c r="M1099" s="1">
        <v>6</v>
      </c>
      <c r="N1099" s="4">
        <v>6.5807000000000002</v>
      </c>
      <c r="O1099" s="1" t="s">
        <v>1746</v>
      </c>
    </row>
    <row r="1100" spans="1:15" x14ac:dyDescent="0.25">
      <c r="A1100" s="1">
        <v>1099</v>
      </c>
      <c r="B1100" s="1" t="s">
        <v>308</v>
      </c>
      <c r="C1100" s="10">
        <v>44890</v>
      </c>
      <c r="D1100" s="22">
        <v>0</v>
      </c>
      <c r="E1100" s="1" t="s">
        <v>218</v>
      </c>
      <c r="F1100" s="15">
        <v>24</v>
      </c>
      <c r="G1100" s="2">
        <v>3.24</v>
      </c>
      <c r="H1100" s="3">
        <v>2.99</v>
      </c>
      <c r="I1100" s="2">
        <v>2.5099999999999998</v>
      </c>
      <c r="J1100" s="4">
        <f t="shared" si="24"/>
        <v>0.73000000000000043</v>
      </c>
      <c r="K1100" s="1">
        <v>1</v>
      </c>
      <c r="L1100" s="4">
        <f t="shared" si="23"/>
        <v>0.73000000000000043</v>
      </c>
      <c r="M1100" s="1">
        <v>1</v>
      </c>
      <c r="N1100" s="4">
        <v>0.73000000000000043</v>
      </c>
      <c r="O1100" s="1" t="s">
        <v>1746</v>
      </c>
    </row>
    <row r="1101" spans="1:15" x14ac:dyDescent="0.25">
      <c r="A1101" s="1">
        <v>1100</v>
      </c>
      <c r="B1101" s="1" t="s">
        <v>308</v>
      </c>
      <c r="C1101" s="10">
        <v>44891</v>
      </c>
      <c r="D1101" s="22">
        <v>0</v>
      </c>
      <c r="E1101" s="1" t="s">
        <v>218</v>
      </c>
      <c r="F1101" s="15">
        <v>24</v>
      </c>
      <c r="G1101" s="2">
        <v>3.26</v>
      </c>
      <c r="H1101" s="3">
        <v>3</v>
      </c>
      <c r="I1101" s="2">
        <v>2.57</v>
      </c>
      <c r="J1101" s="4">
        <f t="shared" si="24"/>
        <v>0.69</v>
      </c>
      <c r="K1101" s="1">
        <v>1</v>
      </c>
      <c r="L1101" s="4">
        <f t="shared" si="23"/>
        <v>0.69</v>
      </c>
      <c r="M1101" s="1">
        <v>1</v>
      </c>
      <c r="N1101" s="4">
        <v>0.69</v>
      </c>
      <c r="O1101" s="1" t="s">
        <v>1746</v>
      </c>
    </row>
    <row r="1102" spans="1:15" ht="33" x14ac:dyDescent="0.25">
      <c r="A1102" s="1">
        <v>1101</v>
      </c>
      <c r="B1102" s="1" t="s">
        <v>308</v>
      </c>
      <c r="C1102" s="10">
        <v>44892</v>
      </c>
      <c r="D1102" s="22">
        <v>0</v>
      </c>
      <c r="E1102" s="11" t="s">
        <v>2890</v>
      </c>
      <c r="F1102" s="15">
        <v>17</v>
      </c>
      <c r="G1102" s="2">
        <v>2.38</v>
      </c>
      <c r="H1102" s="3">
        <v>2.62</v>
      </c>
      <c r="I1102" s="2">
        <v>1.74</v>
      </c>
      <c r="J1102" s="4">
        <f t="shared" si="24"/>
        <v>0.6399999999999999</v>
      </c>
      <c r="K1102" s="1">
        <v>1</v>
      </c>
      <c r="L1102" s="4">
        <f t="shared" si="23"/>
        <v>0.6399999999999999</v>
      </c>
      <c r="M1102" s="1">
        <v>1</v>
      </c>
      <c r="N1102" s="4">
        <v>0.6399999999999999</v>
      </c>
      <c r="O1102" s="1" t="s">
        <v>1746</v>
      </c>
    </row>
    <row r="1103" spans="1:15" x14ac:dyDescent="0.25">
      <c r="A1103" s="1">
        <v>1102</v>
      </c>
      <c r="B1103" s="1" t="s">
        <v>308</v>
      </c>
      <c r="C1103" s="10">
        <v>44893</v>
      </c>
      <c r="D1103" s="22">
        <v>0</v>
      </c>
      <c r="E1103" s="1" t="s">
        <v>2891</v>
      </c>
      <c r="F1103" s="15">
        <v>14</v>
      </c>
      <c r="G1103" s="2">
        <v>2.0699999999999998</v>
      </c>
      <c r="H1103" s="3">
        <v>2.16</v>
      </c>
      <c r="I1103" s="2">
        <v>1.56</v>
      </c>
      <c r="J1103" s="4">
        <f t="shared" si="24"/>
        <v>0.50999999999999979</v>
      </c>
      <c r="K1103" s="1">
        <v>1</v>
      </c>
      <c r="L1103" s="4">
        <f t="shared" si="23"/>
        <v>0.50999999999999979</v>
      </c>
      <c r="M1103" s="1">
        <v>1</v>
      </c>
      <c r="N1103" s="4">
        <v>0.50999999999999979</v>
      </c>
      <c r="O1103" s="1" t="s">
        <v>1746</v>
      </c>
    </row>
    <row r="1104" spans="1:15" x14ac:dyDescent="0.25">
      <c r="A1104" s="1">
        <v>1103</v>
      </c>
      <c r="B1104" s="1" t="s">
        <v>308</v>
      </c>
      <c r="C1104" s="10">
        <v>44894</v>
      </c>
      <c r="D1104" s="22">
        <v>0</v>
      </c>
      <c r="E1104" s="1" t="s">
        <v>2824</v>
      </c>
      <c r="F1104" s="15">
        <v>19</v>
      </c>
      <c r="G1104" s="2">
        <v>2.84</v>
      </c>
      <c r="H1104" s="3">
        <v>2.33</v>
      </c>
      <c r="I1104" s="2">
        <v>2.15</v>
      </c>
      <c r="J1104" s="4">
        <f t="shared" si="24"/>
        <v>0.69</v>
      </c>
      <c r="K1104" s="1">
        <v>1</v>
      </c>
      <c r="L1104" s="4">
        <f t="shared" si="23"/>
        <v>0.69</v>
      </c>
      <c r="M1104" s="1">
        <v>1</v>
      </c>
      <c r="N1104" s="4">
        <v>0.69</v>
      </c>
      <c r="O1104" s="1" t="s">
        <v>1746</v>
      </c>
    </row>
    <row r="1105" spans="1:15" x14ac:dyDescent="0.25">
      <c r="A1105" s="1">
        <v>1104</v>
      </c>
      <c r="B1105" s="1" t="s">
        <v>308</v>
      </c>
      <c r="C1105" s="10">
        <v>44895</v>
      </c>
      <c r="D1105" s="22">
        <v>0</v>
      </c>
      <c r="E1105" s="1" t="s">
        <v>2824</v>
      </c>
      <c r="F1105" s="15">
        <v>19</v>
      </c>
      <c r="G1105" s="2">
        <v>3.31</v>
      </c>
      <c r="H1105" s="3">
        <v>3.11</v>
      </c>
      <c r="I1105" s="2">
        <v>2.66</v>
      </c>
      <c r="J1105" s="4">
        <f t="shared" si="24"/>
        <v>0.64999999999999991</v>
      </c>
      <c r="K1105" s="1">
        <v>1</v>
      </c>
      <c r="L1105" s="4">
        <f t="shared" si="23"/>
        <v>0.64999999999999991</v>
      </c>
      <c r="M1105" s="1">
        <v>1</v>
      </c>
      <c r="N1105" s="4">
        <v>0.64999999999999991</v>
      </c>
      <c r="O1105" s="1" t="s">
        <v>1746</v>
      </c>
    </row>
    <row r="1106" spans="1:15" x14ac:dyDescent="0.25">
      <c r="A1106" s="1">
        <v>1105</v>
      </c>
      <c r="B1106" s="1" t="s">
        <v>308</v>
      </c>
      <c r="C1106" s="10">
        <v>44896</v>
      </c>
      <c r="D1106" s="22">
        <v>0</v>
      </c>
      <c r="E1106" s="1" t="s">
        <v>213</v>
      </c>
      <c r="F1106" s="15">
        <v>24</v>
      </c>
      <c r="G1106" s="2">
        <v>3.36</v>
      </c>
      <c r="H1106" s="3">
        <v>2.91</v>
      </c>
      <c r="I1106" s="2">
        <v>2.57</v>
      </c>
      <c r="J1106" s="4">
        <f t="shared" si="24"/>
        <v>0.79</v>
      </c>
      <c r="K1106" s="1">
        <v>1</v>
      </c>
      <c r="L1106" s="4">
        <f t="shared" si="23"/>
        <v>0.79</v>
      </c>
      <c r="M1106" s="1">
        <v>1</v>
      </c>
      <c r="N1106" s="4">
        <v>0.79</v>
      </c>
      <c r="O1106" s="1" t="s">
        <v>1746</v>
      </c>
    </row>
    <row r="1107" spans="1:15" x14ac:dyDescent="0.25">
      <c r="A1107" s="1">
        <v>1106</v>
      </c>
      <c r="B1107" s="1" t="s">
        <v>308</v>
      </c>
      <c r="C1107" s="10">
        <v>44897</v>
      </c>
      <c r="D1107" s="22">
        <v>0</v>
      </c>
      <c r="E1107" s="1" t="s">
        <v>218</v>
      </c>
      <c r="F1107" s="15">
        <v>24</v>
      </c>
      <c r="G1107" s="2">
        <v>3.24</v>
      </c>
      <c r="H1107" s="3">
        <v>2.85</v>
      </c>
      <c r="I1107" s="2">
        <v>2.5</v>
      </c>
      <c r="J1107" s="4">
        <f t="shared" si="24"/>
        <v>0.74000000000000021</v>
      </c>
      <c r="K1107" s="1">
        <v>1</v>
      </c>
      <c r="L1107" s="4">
        <f t="shared" si="23"/>
        <v>0.74000000000000021</v>
      </c>
      <c r="M1107" s="1">
        <v>1</v>
      </c>
      <c r="N1107" s="4">
        <v>0.74000000000000021</v>
      </c>
      <c r="O1107" s="1" t="s">
        <v>1746</v>
      </c>
    </row>
    <row r="1108" spans="1:15" x14ac:dyDescent="0.25">
      <c r="A1108" s="1">
        <v>1107</v>
      </c>
      <c r="B1108" s="1" t="s">
        <v>308</v>
      </c>
      <c r="C1108" s="10">
        <v>44898</v>
      </c>
      <c r="D1108" s="22">
        <v>0</v>
      </c>
      <c r="E1108" s="1" t="s">
        <v>218</v>
      </c>
      <c r="F1108" s="15">
        <v>24</v>
      </c>
      <c r="G1108" s="2">
        <v>3.27</v>
      </c>
      <c r="H1108" s="3">
        <v>2.74</v>
      </c>
      <c r="I1108" s="2">
        <v>2.56</v>
      </c>
      <c r="J1108" s="4">
        <f t="shared" si="24"/>
        <v>0.71</v>
      </c>
      <c r="K1108" s="1">
        <v>1</v>
      </c>
      <c r="L1108" s="4">
        <f t="shared" si="23"/>
        <v>0.71</v>
      </c>
      <c r="M1108" s="1">
        <v>1</v>
      </c>
      <c r="N1108" s="4">
        <v>0.71</v>
      </c>
      <c r="O1108" s="1" t="s">
        <v>1746</v>
      </c>
    </row>
    <row r="1109" spans="1:15" x14ac:dyDescent="0.25">
      <c r="A1109" s="1">
        <v>1108</v>
      </c>
      <c r="B1109" s="1" t="s">
        <v>308</v>
      </c>
      <c r="C1109" s="10">
        <v>44899</v>
      </c>
      <c r="D1109" s="22">
        <v>0</v>
      </c>
      <c r="E1109" s="1" t="s">
        <v>218</v>
      </c>
      <c r="F1109" s="15">
        <v>24</v>
      </c>
      <c r="G1109" s="2">
        <v>3.3</v>
      </c>
      <c r="H1109" s="3">
        <v>2.71</v>
      </c>
      <c r="I1109" s="2">
        <v>2.59</v>
      </c>
      <c r="J1109" s="4">
        <f t="shared" si="24"/>
        <v>0.71</v>
      </c>
      <c r="K1109" s="1">
        <v>1</v>
      </c>
      <c r="L1109" s="4">
        <f t="shared" si="23"/>
        <v>0.71</v>
      </c>
      <c r="M1109" s="1">
        <v>1</v>
      </c>
      <c r="N1109" s="4">
        <v>0.71</v>
      </c>
      <c r="O1109" s="1" t="s">
        <v>1746</v>
      </c>
    </row>
    <row r="1110" spans="1:15" x14ac:dyDescent="0.25">
      <c r="A1110" s="1">
        <v>1109</v>
      </c>
      <c r="B1110" s="1" t="s">
        <v>308</v>
      </c>
      <c r="C1110" s="10">
        <v>44900</v>
      </c>
      <c r="D1110" s="22">
        <v>0</v>
      </c>
      <c r="E1110" s="1" t="s">
        <v>213</v>
      </c>
      <c r="F1110" s="15">
        <v>24</v>
      </c>
      <c r="G1110" s="2">
        <v>3.27</v>
      </c>
      <c r="H1110" s="3">
        <v>2.92</v>
      </c>
      <c r="I1110" s="2">
        <v>2.5499999999999998</v>
      </c>
      <c r="J1110" s="4">
        <f t="shared" si="24"/>
        <v>0.7200000000000002</v>
      </c>
      <c r="K1110" s="1">
        <v>1</v>
      </c>
      <c r="L1110" s="4">
        <f t="shared" si="23"/>
        <v>0.7200000000000002</v>
      </c>
      <c r="M1110" s="1">
        <v>1</v>
      </c>
      <c r="N1110" s="4">
        <v>0.7200000000000002</v>
      </c>
      <c r="O1110" s="1" t="s">
        <v>1746</v>
      </c>
    </row>
    <row r="1111" spans="1:15" x14ac:dyDescent="0.25">
      <c r="A1111" s="1">
        <v>1110</v>
      </c>
      <c r="B1111" s="1" t="s">
        <v>308</v>
      </c>
      <c r="C1111" s="10">
        <v>44901</v>
      </c>
      <c r="D1111" s="22">
        <v>0</v>
      </c>
      <c r="E1111" s="1" t="s">
        <v>218</v>
      </c>
      <c r="F1111" s="15">
        <v>24</v>
      </c>
      <c r="G1111" s="2">
        <v>3.27</v>
      </c>
      <c r="H1111" s="3">
        <v>3.04</v>
      </c>
      <c r="I1111" s="2">
        <v>2.59</v>
      </c>
      <c r="J1111" s="4">
        <f t="shared" si="24"/>
        <v>0.68000000000000016</v>
      </c>
      <c r="K1111" s="1">
        <v>1</v>
      </c>
      <c r="L1111" s="4">
        <f t="shared" si="23"/>
        <v>0.68000000000000016</v>
      </c>
      <c r="M1111" s="1">
        <v>1</v>
      </c>
      <c r="N1111" s="4">
        <v>0.68000000000000016</v>
      </c>
      <c r="O1111" s="1" t="s">
        <v>1746</v>
      </c>
    </row>
    <row r="1112" spans="1:15" x14ac:dyDescent="0.25">
      <c r="A1112" s="1">
        <v>1111</v>
      </c>
      <c r="B1112" s="1" t="s">
        <v>308</v>
      </c>
      <c r="C1112" s="10">
        <v>44902</v>
      </c>
      <c r="D1112" s="22">
        <v>0</v>
      </c>
      <c r="E1112" s="1" t="s">
        <v>213</v>
      </c>
      <c r="F1112" s="15">
        <v>24</v>
      </c>
      <c r="G1112" s="2">
        <v>3.27</v>
      </c>
      <c r="H1112" s="3">
        <v>3.05</v>
      </c>
      <c r="I1112" s="2">
        <v>2.5499999999999998</v>
      </c>
      <c r="J1112" s="4">
        <f t="shared" si="24"/>
        <v>0.7200000000000002</v>
      </c>
      <c r="K1112" s="1">
        <v>1</v>
      </c>
      <c r="L1112" s="4">
        <f t="shared" si="23"/>
        <v>0.7200000000000002</v>
      </c>
      <c r="M1112" s="1">
        <v>1</v>
      </c>
      <c r="N1112" s="4">
        <v>0.7200000000000002</v>
      </c>
      <c r="O1112" s="1" t="s">
        <v>1746</v>
      </c>
    </row>
    <row r="1113" spans="1:15" x14ac:dyDescent="0.25">
      <c r="A1113" s="1">
        <v>1112</v>
      </c>
      <c r="B1113" s="1" t="s">
        <v>308</v>
      </c>
      <c r="C1113" s="10">
        <v>44903</v>
      </c>
      <c r="D1113" s="22">
        <v>0</v>
      </c>
      <c r="E1113" s="1" t="s">
        <v>213</v>
      </c>
      <c r="F1113" s="15">
        <v>24</v>
      </c>
      <c r="G1113" s="2">
        <v>3.23</v>
      </c>
      <c r="H1113" s="3">
        <v>2.95</v>
      </c>
      <c r="I1113" s="2">
        <v>2.5299999999999998</v>
      </c>
      <c r="J1113" s="4">
        <f t="shared" si="24"/>
        <v>0.70000000000000018</v>
      </c>
      <c r="K1113" s="1">
        <v>1</v>
      </c>
      <c r="L1113" s="4">
        <f t="shared" si="23"/>
        <v>0.70000000000000018</v>
      </c>
      <c r="M1113" s="1">
        <v>1</v>
      </c>
      <c r="N1113" s="4">
        <v>0.70000000000000018</v>
      </c>
      <c r="O1113" s="1" t="s">
        <v>1746</v>
      </c>
    </row>
    <row r="1114" spans="1:15" x14ac:dyDescent="0.25">
      <c r="A1114" s="1">
        <v>1113</v>
      </c>
      <c r="B1114" s="1" t="s">
        <v>308</v>
      </c>
      <c r="C1114" s="10">
        <v>44904</v>
      </c>
      <c r="D1114" s="22">
        <v>0</v>
      </c>
      <c r="E1114" s="1" t="s">
        <v>213</v>
      </c>
      <c r="F1114" s="15">
        <v>24</v>
      </c>
      <c r="G1114" s="2">
        <v>3.23</v>
      </c>
      <c r="H1114" s="3">
        <v>2.9</v>
      </c>
      <c r="I1114" s="2">
        <v>2.5299999999999998</v>
      </c>
      <c r="J1114" s="4">
        <f t="shared" si="24"/>
        <v>0.70000000000000018</v>
      </c>
      <c r="K1114" s="1">
        <v>1</v>
      </c>
      <c r="L1114" s="4">
        <f t="shared" si="23"/>
        <v>0.70000000000000018</v>
      </c>
      <c r="M1114" s="1">
        <v>1</v>
      </c>
      <c r="N1114" s="4">
        <v>0.70000000000000018</v>
      </c>
      <c r="O1114" s="1" t="s">
        <v>1746</v>
      </c>
    </row>
    <row r="1115" spans="1:15" x14ac:dyDescent="0.25">
      <c r="A1115" s="1">
        <v>1114</v>
      </c>
      <c r="B1115" s="1" t="s">
        <v>308</v>
      </c>
      <c r="C1115" s="10">
        <v>44905</v>
      </c>
      <c r="D1115" s="22">
        <v>0</v>
      </c>
      <c r="E1115" s="1" t="s">
        <v>213</v>
      </c>
      <c r="F1115" s="15">
        <v>24</v>
      </c>
      <c r="G1115" s="2">
        <v>3.24</v>
      </c>
      <c r="H1115" s="3">
        <v>2.9</v>
      </c>
      <c r="I1115" s="2">
        <v>2.58</v>
      </c>
      <c r="J1115" s="4">
        <f t="shared" si="24"/>
        <v>0.66000000000000014</v>
      </c>
      <c r="K1115" s="1">
        <v>1</v>
      </c>
      <c r="L1115" s="4">
        <f t="shared" si="23"/>
        <v>0.66000000000000014</v>
      </c>
      <c r="M1115" s="1">
        <v>1</v>
      </c>
      <c r="N1115" s="4">
        <v>0.66000000000000014</v>
      </c>
      <c r="O1115" s="1" t="s">
        <v>1746</v>
      </c>
    </row>
    <row r="1116" spans="1:15" x14ac:dyDescent="0.25">
      <c r="A1116" s="1">
        <v>1115</v>
      </c>
      <c r="B1116" s="1" t="s">
        <v>308</v>
      </c>
      <c r="C1116" s="10">
        <v>44906</v>
      </c>
      <c r="D1116" s="22">
        <v>0</v>
      </c>
      <c r="E1116" s="1" t="s">
        <v>218</v>
      </c>
      <c r="F1116" s="15">
        <v>24</v>
      </c>
      <c r="G1116" s="2">
        <v>3.27</v>
      </c>
      <c r="H1116" s="3">
        <v>2.95</v>
      </c>
      <c r="I1116" s="2">
        <v>2.58</v>
      </c>
      <c r="J1116" s="4">
        <f t="shared" si="24"/>
        <v>0.69</v>
      </c>
      <c r="K1116" s="1">
        <v>1</v>
      </c>
      <c r="L1116" s="4">
        <f t="shared" si="23"/>
        <v>0.69</v>
      </c>
      <c r="M1116" s="1">
        <v>1</v>
      </c>
      <c r="N1116" s="4">
        <v>0.69</v>
      </c>
      <c r="O1116" s="1" t="s">
        <v>1746</v>
      </c>
    </row>
    <row r="1117" spans="1:15" x14ac:dyDescent="0.25">
      <c r="A1117" s="1">
        <v>1116</v>
      </c>
      <c r="B1117" s="1" t="s">
        <v>308</v>
      </c>
      <c r="C1117" s="10">
        <v>44907</v>
      </c>
      <c r="D1117" s="22">
        <v>0</v>
      </c>
      <c r="E1117" s="1" t="s">
        <v>218</v>
      </c>
      <c r="F1117" s="15">
        <v>24</v>
      </c>
      <c r="G1117" s="2">
        <v>3.29</v>
      </c>
      <c r="H1117" s="3">
        <v>2.94</v>
      </c>
      <c r="I1117" s="2">
        <v>2.6</v>
      </c>
      <c r="J1117" s="4">
        <f t="shared" si="24"/>
        <v>0.69</v>
      </c>
      <c r="K1117" s="1">
        <v>1</v>
      </c>
      <c r="L1117" s="4">
        <f t="shared" si="23"/>
        <v>0.69</v>
      </c>
      <c r="M1117" s="1">
        <v>1</v>
      </c>
      <c r="N1117" s="4">
        <v>0.69</v>
      </c>
      <c r="O1117" s="1" t="s">
        <v>1746</v>
      </c>
    </row>
    <row r="1118" spans="1:15" x14ac:dyDescent="0.25">
      <c r="A1118" s="1">
        <v>1117</v>
      </c>
      <c r="B1118" s="1" t="s">
        <v>308</v>
      </c>
      <c r="C1118" s="10">
        <v>44908</v>
      </c>
      <c r="D1118" s="22">
        <v>0</v>
      </c>
      <c r="E1118" s="1" t="s">
        <v>213</v>
      </c>
      <c r="F1118" s="15">
        <v>24</v>
      </c>
      <c r="G1118" s="2">
        <v>3.23</v>
      </c>
      <c r="H1118" s="3">
        <v>2.9</v>
      </c>
      <c r="I1118" s="2">
        <v>2.54</v>
      </c>
      <c r="J1118" s="4">
        <f t="shared" si="24"/>
        <v>0.69</v>
      </c>
      <c r="K1118" s="1">
        <v>1</v>
      </c>
      <c r="L1118" s="4">
        <f t="shared" si="23"/>
        <v>0.69</v>
      </c>
      <c r="M1118" s="1">
        <v>1</v>
      </c>
      <c r="N1118" s="4">
        <v>0.69</v>
      </c>
      <c r="O1118" s="1" t="s">
        <v>1746</v>
      </c>
    </row>
    <row r="1119" spans="1:15" x14ac:dyDescent="0.25">
      <c r="A1119" s="1">
        <v>1118</v>
      </c>
      <c r="B1119" s="1" t="s">
        <v>308</v>
      </c>
      <c r="C1119" s="10">
        <v>44909</v>
      </c>
      <c r="D1119" s="22">
        <v>0</v>
      </c>
      <c r="E1119" s="1" t="s">
        <v>218</v>
      </c>
      <c r="F1119" s="15">
        <v>24</v>
      </c>
      <c r="G1119" s="2">
        <v>3.23</v>
      </c>
      <c r="H1119" s="3">
        <v>2.73</v>
      </c>
      <c r="I1119" s="2">
        <v>2.5099999999999998</v>
      </c>
      <c r="J1119" s="4">
        <f t="shared" si="24"/>
        <v>0.7200000000000002</v>
      </c>
      <c r="K1119" s="1">
        <v>1</v>
      </c>
      <c r="L1119" s="4">
        <f t="shared" si="23"/>
        <v>0.7200000000000002</v>
      </c>
      <c r="M1119" s="1">
        <v>1</v>
      </c>
      <c r="N1119" s="4">
        <v>0.7200000000000002</v>
      </c>
      <c r="O1119" s="1" t="s">
        <v>1746</v>
      </c>
    </row>
    <row r="1120" spans="1:15" x14ac:dyDescent="0.25">
      <c r="A1120" s="1">
        <v>1119</v>
      </c>
      <c r="B1120" s="1" t="s">
        <v>308</v>
      </c>
      <c r="C1120" s="10">
        <v>44910</v>
      </c>
      <c r="D1120" s="22">
        <v>0</v>
      </c>
      <c r="E1120" s="1" t="s">
        <v>213</v>
      </c>
      <c r="F1120" s="15">
        <v>24</v>
      </c>
      <c r="G1120" s="2">
        <v>3.2</v>
      </c>
      <c r="H1120" s="3">
        <v>2.6</v>
      </c>
      <c r="I1120" s="2">
        <v>2.5</v>
      </c>
      <c r="J1120" s="4">
        <f t="shared" si="24"/>
        <v>0.70000000000000018</v>
      </c>
      <c r="K1120" s="1">
        <v>1</v>
      </c>
      <c r="L1120" s="4">
        <f t="shared" si="23"/>
        <v>0.70000000000000018</v>
      </c>
      <c r="M1120" s="1">
        <v>1</v>
      </c>
      <c r="N1120" s="4">
        <v>0.70000000000000018</v>
      </c>
      <c r="O1120" s="1" t="s">
        <v>1746</v>
      </c>
    </row>
    <row r="1121" spans="1:15" x14ac:dyDescent="0.25">
      <c r="A1121" s="1">
        <v>1120</v>
      </c>
      <c r="B1121" s="1" t="s">
        <v>308</v>
      </c>
      <c r="C1121" s="10">
        <v>44911</v>
      </c>
      <c r="D1121" s="22">
        <v>0</v>
      </c>
      <c r="E1121" s="1" t="s">
        <v>213</v>
      </c>
      <c r="F1121" s="15">
        <v>24</v>
      </c>
      <c r="G1121" s="2">
        <v>3.28</v>
      </c>
      <c r="H1121" s="3">
        <v>2.58</v>
      </c>
      <c r="I1121" s="2">
        <v>2.56</v>
      </c>
      <c r="J1121" s="4">
        <f t="shared" si="24"/>
        <v>0.71999999999999975</v>
      </c>
      <c r="K1121" s="1">
        <v>1</v>
      </c>
      <c r="L1121" s="4">
        <f t="shared" si="23"/>
        <v>0.71999999999999975</v>
      </c>
      <c r="M1121" s="1">
        <v>1</v>
      </c>
      <c r="N1121" s="4">
        <v>0.71999999999999975</v>
      </c>
      <c r="O1121" s="1" t="s">
        <v>1746</v>
      </c>
    </row>
    <row r="1122" spans="1:15" x14ac:dyDescent="0.25">
      <c r="A1122" s="1">
        <v>1121</v>
      </c>
      <c r="B1122" s="1" t="s">
        <v>308</v>
      </c>
      <c r="C1122" s="10">
        <v>44912</v>
      </c>
      <c r="D1122" s="22">
        <v>0</v>
      </c>
      <c r="E1122" s="1" t="s">
        <v>213</v>
      </c>
      <c r="F1122" s="15">
        <v>24</v>
      </c>
      <c r="G1122" s="2">
        <v>3.3</v>
      </c>
      <c r="H1122" s="3">
        <v>2.4</v>
      </c>
      <c r="I1122" s="2">
        <v>2.5499999999999998</v>
      </c>
      <c r="J1122" s="4">
        <f t="shared" si="24"/>
        <v>0.75</v>
      </c>
      <c r="K1122" s="1">
        <v>1</v>
      </c>
      <c r="L1122" s="4">
        <f t="shared" si="23"/>
        <v>0.75</v>
      </c>
      <c r="M1122" s="1">
        <v>1</v>
      </c>
      <c r="N1122" s="4">
        <v>0.75</v>
      </c>
      <c r="O1122" s="1" t="s">
        <v>1746</v>
      </c>
    </row>
    <row r="1123" spans="1:15" x14ac:dyDescent="0.25">
      <c r="A1123" s="1">
        <v>1122</v>
      </c>
      <c r="B1123" s="1" t="s">
        <v>308</v>
      </c>
      <c r="C1123" s="10">
        <v>44913</v>
      </c>
      <c r="D1123" s="22">
        <v>0</v>
      </c>
      <c r="E1123" s="1" t="s">
        <v>218</v>
      </c>
      <c r="F1123" s="15">
        <v>24</v>
      </c>
      <c r="G1123" s="2">
        <v>3.06</v>
      </c>
      <c r="H1123" s="3">
        <v>2.13</v>
      </c>
      <c r="I1123" s="2">
        <v>2.2799999999999998</v>
      </c>
      <c r="J1123" s="4">
        <f t="shared" si="24"/>
        <v>0.78000000000000025</v>
      </c>
      <c r="K1123" s="1">
        <v>1</v>
      </c>
      <c r="L1123" s="4">
        <f t="shared" si="23"/>
        <v>0.78000000000000025</v>
      </c>
      <c r="M1123" s="1">
        <v>1</v>
      </c>
      <c r="N1123" s="4">
        <v>0.78000000000000025</v>
      </c>
      <c r="O1123" s="1" t="s">
        <v>1746</v>
      </c>
    </row>
    <row r="1124" spans="1:15" x14ac:dyDescent="0.25">
      <c r="A1124" s="1">
        <v>1123</v>
      </c>
      <c r="B1124" s="1" t="s">
        <v>308</v>
      </c>
      <c r="C1124" s="10">
        <v>44914</v>
      </c>
      <c r="D1124" s="22">
        <v>0</v>
      </c>
      <c r="E1124" s="1" t="s">
        <v>1401</v>
      </c>
      <c r="F1124" s="15">
        <v>20.5</v>
      </c>
      <c r="G1124" s="2">
        <v>2.82</v>
      </c>
      <c r="H1124" s="3">
        <v>2.0699999999999998</v>
      </c>
      <c r="I1124" s="2">
        <v>2.11</v>
      </c>
      <c r="J1124" s="4">
        <f t="shared" si="24"/>
        <v>0.71</v>
      </c>
      <c r="K1124" s="1">
        <v>1</v>
      </c>
      <c r="L1124" s="4">
        <f t="shared" si="23"/>
        <v>0.71</v>
      </c>
      <c r="M1124" s="1">
        <v>1</v>
      </c>
      <c r="N1124" s="4">
        <v>0.71</v>
      </c>
      <c r="O1124" s="1" t="s">
        <v>1746</v>
      </c>
    </row>
    <row r="1125" spans="1:15" x14ac:dyDescent="0.25">
      <c r="A1125" s="1">
        <v>1124</v>
      </c>
      <c r="B1125" s="1" t="s">
        <v>308</v>
      </c>
      <c r="C1125" s="10">
        <v>44915</v>
      </c>
      <c r="D1125" s="22">
        <v>0</v>
      </c>
      <c r="E1125" s="1" t="s">
        <v>213</v>
      </c>
      <c r="F1125" s="15">
        <v>24</v>
      </c>
      <c r="G1125" s="2">
        <v>3.28</v>
      </c>
      <c r="H1125" s="3">
        <v>2.2400000000000002</v>
      </c>
      <c r="I1125" s="2">
        <v>2.5499999999999998</v>
      </c>
      <c r="J1125" s="4">
        <f t="shared" si="24"/>
        <v>0.73</v>
      </c>
      <c r="K1125" s="1">
        <v>1</v>
      </c>
      <c r="L1125" s="4">
        <f t="shared" si="23"/>
        <v>0.73</v>
      </c>
      <c r="M1125" s="1">
        <v>1</v>
      </c>
      <c r="N1125" s="4">
        <v>0.73</v>
      </c>
      <c r="O1125" s="1" t="s">
        <v>1746</v>
      </c>
    </row>
    <row r="1126" spans="1:15" x14ac:dyDescent="0.25">
      <c r="A1126" s="1">
        <v>1125</v>
      </c>
      <c r="B1126" s="1" t="s">
        <v>308</v>
      </c>
      <c r="C1126" s="10">
        <v>44916</v>
      </c>
      <c r="D1126" s="22">
        <v>0</v>
      </c>
      <c r="E1126" s="1" t="s">
        <v>213</v>
      </c>
      <c r="F1126" s="15">
        <v>24</v>
      </c>
      <c r="G1126" s="2">
        <v>3.23</v>
      </c>
      <c r="H1126" s="3">
        <v>2.36</v>
      </c>
      <c r="I1126" s="2">
        <v>2.4900000000000002</v>
      </c>
      <c r="J1126" s="4">
        <f t="shared" si="24"/>
        <v>0.73999999999999977</v>
      </c>
      <c r="K1126" s="1">
        <v>1</v>
      </c>
      <c r="L1126" s="4">
        <f t="shared" si="23"/>
        <v>0.73999999999999977</v>
      </c>
      <c r="M1126" s="1">
        <v>1</v>
      </c>
      <c r="N1126" s="4">
        <v>0.73999999999999977</v>
      </c>
      <c r="O1126" s="1" t="s">
        <v>1746</v>
      </c>
    </row>
    <row r="1127" spans="1:15" x14ac:dyDescent="0.25">
      <c r="A1127" s="1">
        <v>1126</v>
      </c>
      <c r="B1127" s="1" t="s">
        <v>308</v>
      </c>
      <c r="C1127" s="10">
        <v>44917</v>
      </c>
      <c r="D1127" s="22">
        <v>0</v>
      </c>
      <c r="E1127" s="1" t="s">
        <v>213</v>
      </c>
      <c r="F1127" s="15">
        <v>24</v>
      </c>
      <c r="G1127" s="2">
        <v>3.23</v>
      </c>
      <c r="H1127" s="3">
        <v>2.44</v>
      </c>
      <c r="I1127" s="2">
        <v>2.5299999999999998</v>
      </c>
      <c r="J1127" s="4">
        <f t="shared" si="24"/>
        <v>0.70000000000000018</v>
      </c>
      <c r="K1127" s="1">
        <v>1</v>
      </c>
      <c r="L1127" s="4">
        <f t="shared" si="23"/>
        <v>0.70000000000000018</v>
      </c>
      <c r="M1127" s="1">
        <v>1</v>
      </c>
      <c r="N1127" s="4">
        <v>0.70000000000000018</v>
      </c>
      <c r="O1127" s="1" t="s">
        <v>1746</v>
      </c>
    </row>
    <row r="1128" spans="1:15" x14ac:dyDescent="0.25">
      <c r="A1128" s="1">
        <v>1127</v>
      </c>
      <c r="B1128" s="1" t="s">
        <v>308</v>
      </c>
      <c r="C1128" s="10">
        <v>44918</v>
      </c>
      <c r="D1128" s="22">
        <v>0</v>
      </c>
      <c r="E1128" s="1" t="s">
        <v>218</v>
      </c>
      <c r="F1128" s="15">
        <v>24</v>
      </c>
      <c r="G1128" s="2">
        <v>3.23</v>
      </c>
      <c r="H1128" s="3">
        <v>2.4300000000000002</v>
      </c>
      <c r="I1128" s="2">
        <v>2.4500000000000002</v>
      </c>
      <c r="J1128" s="4">
        <f t="shared" si="24"/>
        <v>0.7799999999999998</v>
      </c>
      <c r="K1128" s="1">
        <v>1</v>
      </c>
      <c r="L1128" s="4">
        <f t="shared" si="23"/>
        <v>0.7799999999999998</v>
      </c>
      <c r="M1128" s="1">
        <v>1</v>
      </c>
      <c r="N1128" s="4">
        <v>0.7799999999999998</v>
      </c>
      <c r="O1128" s="1" t="s">
        <v>1746</v>
      </c>
    </row>
    <row r="1129" spans="1:15" x14ac:dyDescent="0.25">
      <c r="A1129" s="1">
        <v>1128</v>
      </c>
      <c r="B1129" s="1" t="s">
        <v>308</v>
      </c>
      <c r="C1129" s="10">
        <v>44919</v>
      </c>
      <c r="D1129" s="22">
        <v>0</v>
      </c>
      <c r="E1129" s="1" t="s">
        <v>213</v>
      </c>
      <c r="F1129" s="15">
        <v>24</v>
      </c>
      <c r="G1129" s="2">
        <v>3.2</v>
      </c>
      <c r="H1129" s="3">
        <v>2.4700000000000002</v>
      </c>
      <c r="I1129" s="2">
        <v>2.4700000000000002</v>
      </c>
      <c r="J1129" s="4">
        <f t="shared" si="24"/>
        <v>0.73</v>
      </c>
      <c r="K1129" s="1">
        <v>1</v>
      </c>
      <c r="L1129" s="4">
        <f t="shared" si="23"/>
        <v>0.73</v>
      </c>
      <c r="M1129" s="1">
        <v>1</v>
      </c>
      <c r="N1129" s="4">
        <v>0.73</v>
      </c>
      <c r="O1129" s="1" t="s">
        <v>1746</v>
      </c>
    </row>
    <row r="1130" spans="1:15" x14ac:dyDescent="0.25">
      <c r="A1130" s="1">
        <v>1129</v>
      </c>
      <c r="B1130" s="1" t="s">
        <v>314</v>
      </c>
      <c r="C1130" s="10">
        <v>44920</v>
      </c>
      <c r="D1130" s="22">
        <v>0</v>
      </c>
      <c r="E1130" s="1" t="s">
        <v>2892</v>
      </c>
      <c r="F1130" s="15">
        <v>3</v>
      </c>
      <c r="G1130" s="2">
        <v>1.6731</v>
      </c>
      <c r="H1130" s="3">
        <v>6.41</v>
      </c>
      <c r="I1130" s="2">
        <v>0.17</v>
      </c>
      <c r="J1130" s="4">
        <f t="shared" si="24"/>
        <v>1.5031000000000001</v>
      </c>
      <c r="K1130" s="1">
        <v>2</v>
      </c>
      <c r="L1130" s="4">
        <f t="shared" si="23"/>
        <v>3.0062000000000002</v>
      </c>
      <c r="M1130" s="1">
        <v>6</v>
      </c>
      <c r="N1130" s="4">
        <v>3.7250999999999999</v>
      </c>
      <c r="O1130" s="1" t="s">
        <v>1746</v>
      </c>
    </row>
    <row r="1131" spans="1:15" ht="33" x14ac:dyDescent="0.25">
      <c r="A1131" s="1">
        <v>1130</v>
      </c>
      <c r="B1131" s="1" t="s">
        <v>308</v>
      </c>
      <c r="C1131" s="10">
        <v>44920</v>
      </c>
      <c r="D1131" s="22">
        <v>0</v>
      </c>
      <c r="E1131" s="11" t="s">
        <v>2893</v>
      </c>
      <c r="F1131" s="15">
        <v>21</v>
      </c>
      <c r="G1131" s="2">
        <v>2.9</v>
      </c>
      <c r="H1131" s="3">
        <v>1.45</v>
      </c>
      <c r="I1131" s="2">
        <v>2.11</v>
      </c>
      <c r="J1131" s="4">
        <f t="shared" si="24"/>
        <v>0.79</v>
      </c>
      <c r="K1131" s="1">
        <v>1</v>
      </c>
      <c r="L1131" s="4">
        <f t="shared" si="23"/>
        <v>0.79</v>
      </c>
      <c r="M1131" s="1">
        <v>1</v>
      </c>
      <c r="N1131" s="4">
        <v>0.79</v>
      </c>
      <c r="O1131" s="1" t="s">
        <v>1746</v>
      </c>
    </row>
    <row r="1132" spans="1:15" x14ac:dyDescent="0.25">
      <c r="A1132" s="1">
        <v>1131</v>
      </c>
      <c r="B1132" s="1" t="s">
        <v>320</v>
      </c>
      <c r="C1132" s="10">
        <v>44920</v>
      </c>
      <c r="D1132" s="22">
        <v>0</v>
      </c>
      <c r="E1132" s="1" t="s">
        <v>2892</v>
      </c>
      <c r="F1132" s="15">
        <v>3</v>
      </c>
      <c r="G1132" s="2">
        <v>1.5504</v>
      </c>
      <c r="H1132" s="3">
        <v>0.16</v>
      </c>
      <c r="I1132" s="2">
        <v>0.15</v>
      </c>
      <c r="J1132" s="4">
        <f t="shared" si="24"/>
        <v>1.4004000000000001</v>
      </c>
      <c r="K1132" s="1">
        <v>1</v>
      </c>
      <c r="L1132" s="4">
        <f t="shared" si="23"/>
        <v>1.4004000000000001</v>
      </c>
      <c r="M1132" s="1">
        <v>1</v>
      </c>
      <c r="N1132" s="4">
        <v>1.4004000000000001</v>
      </c>
      <c r="O1132" s="1" t="s">
        <v>1746</v>
      </c>
    </row>
    <row r="1133" spans="1:15" x14ac:dyDescent="0.25">
      <c r="A1133" s="1">
        <v>1132</v>
      </c>
      <c r="B1133" s="1" t="s">
        <v>792</v>
      </c>
      <c r="C1133" s="10">
        <v>44920</v>
      </c>
      <c r="D1133" s="22">
        <v>0</v>
      </c>
      <c r="E1133" s="1" t="s">
        <v>2894</v>
      </c>
      <c r="F1133" s="15">
        <v>3</v>
      </c>
      <c r="G1133" s="2">
        <v>0.94710000000000005</v>
      </c>
      <c r="H1133" s="3">
        <v>2.38</v>
      </c>
      <c r="I1133" s="2">
        <v>0.16</v>
      </c>
      <c r="J1133" s="4">
        <f t="shared" si="24"/>
        <v>0.78710000000000002</v>
      </c>
      <c r="K1133" s="1">
        <v>1</v>
      </c>
      <c r="L1133" s="4">
        <f t="shared" si="23"/>
        <v>0.78710000000000002</v>
      </c>
      <c r="M1133" s="1">
        <v>1</v>
      </c>
      <c r="N1133" s="4">
        <v>0.78710000000000002</v>
      </c>
      <c r="O1133" s="1" t="s">
        <v>1746</v>
      </c>
    </row>
    <row r="1134" spans="1:15" ht="33" x14ac:dyDescent="0.25">
      <c r="A1134" s="1">
        <v>1133</v>
      </c>
      <c r="B1134" s="1" t="s">
        <v>308</v>
      </c>
      <c r="C1134" s="10">
        <v>44921</v>
      </c>
      <c r="D1134" s="22">
        <v>0</v>
      </c>
      <c r="E1134" s="11" t="s">
        <v>2895</v>
      </c>
      <c r="F1134" s="15">
        <v>20</v>
      </c>
      <c r="G1134" s="2">
        <v>2.54</v>
      </c>
      <c r="H1134" s="3">
        <v>1.76</v>
      </c>
      <c r="I1134" s="2">
        <v>1.85</v>
      </c>
      <c r="J1134" s="4">
        <f t="shared" si="24"/>
        <v>0.69</v>
      </c>
      <c r="K1134" s="1">
        <v>1</v>
      </c>
      <c r="L1134" s="4">
        <f t="shared" si="23"/>
        <v>0.69</v>
      </c>
      <c r="M1134" s="1">
        <v>1</v>
      </c>
      <c r="N1134" s="4">
        <v>0.69</v>
      </c>
      <c r="O1134" s="1" t="s">
        <v>1746</v>
      </c>
    </row>
    <row r="1135" spans="1:15" x14ac:dyDescent="0.25">
      <c r="A1135" s="1">
        <v>1134</v>
      </c>
      <c r="B1135" s="1" t="s">
        <v>320</v>
      </c>
      <c r="C1135" s="10">
        <v>44921</v>
      </c>
      <c r="D1135" s="22">
        <v>0</v>
      </c>
      <c r="E1135" s="1" t="s">
        <v>2896</v>
      </c>
      <c r="F1135" s="15">
        <v>2.5</v>
      </c>
      <c r="G1135" s="2">
        <v>1.1599999999999999</v>
      </c>
      <c r="H1135" s="3">
        <v>0</v>
      </c>
      <c r="I1135" s="2">
        <v>0.15</v>
      </c>
      <c r="J1135" s="4">
        <f t="shared" si="24"/>
        <v>1.01</v>
      </c>
      <c r="K1135" s="1">
        <v>1</v>
      </c>
      <c r="L1135" s="4">
        <f t="shared" si="23"/>
        <v>1.01</v>
      </c>
      <c r="M1135" s="1">
        <v>1</v>
      </c>
      <c r="N1135" s="4">
        <v>1.01</v>
      </c>
      <c r="O1135" s="1" t="s">
        <v>1746</v>
      </c>
    </row>
    <row r="1136" spans="1:15" x14ac:dyDescent="0.25">
      <c r="A1136" s="1">
        <v>1135</v>
      </c>
      <c r="B1136" s="1" t="s">
        <v>318</v>
      </c>
      <c r="C1136" s="10">
        <v>44921</v>
      </c>
      <c r="D1136" s="22">
        <v>0</v>
      </c>
      <c r="E1136" s="1" t="s">
        <v>2897</v>
      </c>
      <c r="F1136" s="15">
        <v>1.5</v>
      </c>
      <c r="G1136" s="2">
        <v>1.2354000000000001</v>
      </c>
      <c r="H1136" s="3">
        <v>1.76</v>
      </c>
      <c r="I1136" s="2">
        <v>0.1</v>
      </c>
      <c r="J1136" s="4">
        <f t="shared" si="24"/>
        <v>1.1354</v>
      </c>
      <c r="K1136" s="1">
        <v>1</v>
      </c>
      <c r="L1136" s="4">
        <f t="shared" si="23"/>
        <v>1.1354</v>
      </c>
      <c r="M1136" s="1">
        <v>1</v>
      </c>
      <c r="N1136" s="4">
        <v>1.1354</v>
      </c>
      <c r="O1136" s="1" t="s">
        <v>1746</v>
      </c>
    </row>
    <row r="1137" spans="1:15" x14ac:dyDescent="0.25">
      <c r="A1137" s="1">
        <v>1136</v>
      </c>
      <c r="B1137" s="1" t="s">
        <v>336</v>
      </c>
      <c r="C1137" s="10">
        <v>44921</v>
      </c>
      <c r="D1137" s="22">
        <v>0</v>
      </c>
      <c r="E1137" s="1" t="s">
        <v>2898</v>
      </c>
      <c r="F1137" s="15">
        <v>3</v>
      </c>
      <c r="G1137" s="2">
        <v>1.62</v>
      </c>
      <c r="H1137" s="3">
        <v>4.55</v>
      </c>
      <c r="I1137" s="2">
        <v>0.1</v>
      </c>
      <c r="J1137" s="4">
        <f t="shared" si="24"/>
        <v>1.52</v>
      </c>
      <c r="K1137" s="1">
        <v>1</v>
      </c>
      <c r="L1137" s="4">
        <f t="shared" si="23"/>
        <v>1.52</v>
      </c>
      <c r="M1137" s="1">
        <v>1</v>
      </c>
      <c r="N1137" s="4">
        <v>1.52</v>
      </c>
      <c r="O1137" s="1" t="s">
        <v>1746</v>
      </c>
    </row>
    <row r="1138" spans="1:15" x14ac:dyDescent="0.25">
      <c r="A1138" s="1">
        <v>1137</v>
      </c>
      <c r="B1138" s="1" t="s">
        <v>311</v>
      </c>
      <c r="C1138" s="10">
        <v>44921</v>
      </c>
      <c r="D1138" s="22">
        <v>0</v>
      </c>
      <c r="E1138" s="1" t="s">
        <v>2899</v>
      </c>
      <c r="F1138" s="15">
        <v>3.5</v>
      </c>
      <c r="G1138" s="2">
        <v>0.80820000000000003</v>
      </c>
      <c r="H1138" s="3">
        <v>1.86</v>
      </c>
      <c r="I1138" s="2">
        <v>0.2</v>
      </c>
      <c r="J1138" s="4">
        <f t="shared" si="24"/>
        <v>0.60820000000000007</v>
      </c>
      <c r="K1138" s="1">
        <v>1</v>
      </c>
      <c r="L1138" s="4">
        <f t="shared" si="23"/>
        <v>0.60820000000000007</v>
      </c>
      <c r="M1138" s="1">
        <v>1</v>
      </c>
      <c r="N1138" s="4">
        <v>0.60820000000000007</v>
      </c>
      <c r="O1138" s="1" t="s">
        <v>1746</v>
      </c>
    </row>
    <row r="1139" spans="1:15" x14ac:dyDescent="0.25">
      <c r="A1139" s="1">
        <v>1138</v>
      </c>
      <c r="B1139" s="1" t="s">
        <v>1470</v>
      </c>
      <c r="C1139" s="10">
        <v>44921</v>
      </c>
      <c r="D1139" s="22">
        <v>0</v>
      </c>
      <c r="E1139" s="1" t="s">
        <v>2900</v>
      </c>
      <c r="F1139" s="15">
        <v>3</v>
      </c>
      <c r="G1139" s="2">
        <v>1.0034000000000001</v>
      </c>
      <c r="H1139" s="3">
        <v>0.27</v>
      </c>
      <c r="I1139" s="2">
        <v>0.15</v>
      </c>
      <c r="J1139" s="4">
        <f t="shared" si="24"/>
        <v>0.85340000000000005</v>
      </c>
      <c r="K1139" s="1">
        <v>1</v>
      </c>
      <c r="L1139" s="4">
        <f t="shared" ref="L1139:L1150" si="25">(G1139-I1139-D1139)*K1139</f>
        <v>0.85340000000000005</v>
      </c>
      <c r="M1139" s="1">
        <v>1</v>
      </c>
      <c r="N1139" s="4">
        <v>0.85340000000000005</v>
      </c>
      <c r="O1139" s="1" t="s">
        <v>1746</v>
      </c>
    </row>
    <row r="1140" spans="1:15" ht="33" x14ac:dyDescent="0.25">
      <c r="A1140" s="1">
        <v>1139</v>
      </c>
      <c r="B1140" s="1" t="s">
        <v>308</v>
      </c>
      <c r="C1140" s="10">
        <v>44922</v>
      </c>
      <c r="D1140" s="22">
        <v>0</v>
      </c>
      <c r="E1140" s="11" t="s">
        <v>2901</v>
      </c>
      <c r="F1140" s="15">
        <v>21</v>
      </c>
      <c r="G1140" s="2">
        <v>2.71</v>
      </c>
      <c r="H1140" s="3">
        <v>2.09</v>
      </c>
      <c r="I1140" s="2">
        <v>2.02</v>
      </c>
      <c r="J1140" s="4">
        <f t="shared" si="24"/>
        <v>0.69</v>
      </c>
      <c r="K1140" s="1">
        <v>1</v>
      </c>
      <c r="L1140" s="4">
        <f t="shared" si="25"/>
        <v>0.69</v>
      </c>
      <c r="M1140" s="1">
        <v>1</v>
      </c>
      <c r="N1140" s="4">
        <v>0.69</v>
      </c>
      <c r="O1140" s="1" t="s">
        <v>1746</v>
      </c>
    </row>
    <row r="1141" spans="1:15" x14ac:dyDescent="0.25">
      <c r="A1141" s="1">
        <v>1140</v>
      </c>
      <c r="B1141" s="1" t="s">
        <v>320</v>
      </c>
      <c r="C1141" s="10">
        <v>44922</v>
      </c>
      <c r="D1141" s="22">
        <v>0</v>
      </c>
      <c r="E1141" s="1" t="s">
        <v>2902</v>
      </c>
      <c r="F1141" s="15">
        <v>2</v>
      </c>
      <c r="G1141" s="2">
        <v>1.5568</v>
      </c>
      <c r="H1141" s="3">
        <v>0.24</v>
      </c>
      <c r="I1141" s="2">
        <v>0.1</v>
      </c>
      <c r="J1141" s="4">
        <f t="shared" si="24"/>
        <v>1.4567999999999999</v>
      </c>
      <c r="K1141" s="1">
        <v>1</v>
      </c>
      <c r="L1141" s="4">
        <f t="shared" si="25"/>
        <v>1.4567999999999999</v>
      </c>
      <c r="M1141" s="1">
        <v>1</v>
      </c>
      <c r="N1141" s="4">
        <v>1.4567999999999999</v>
      </c>
      <c r="O1141" s="1" t="s">
        <v>1746</v>
      </c>
    </row>
    <row r="1142" spans="1:15" x14ac:dyDescent="0.25">
      <c r="A1142" s="1">
        <v>1141</v>
      </c>
      <c r="B1142" s="1" t="s">
        <v>336</v>
      </c>
      <c r="C1142" s="10">
        <v>44922</v>
      </c>
      <c r="D1142" s="22">
        <v>0</v>
      </c>
      <c r="E1142" s="1" t="s">
        <v>2903</v>
      </c>
      <c r="F1142" s="15">
        <v>3.5</v>
      </c>
      <c r="G1142" s="2">
        <v>1.6765000000000001</v>
      </c>
      <c r="H1142" s="3">
        <v>4.3099999999999996</v>
      </c>
      <c r="I1142" s="2">
        <v>0.21</v>
      </c>
      <c r="J1142" s="4">
        <f t="shared" si="24"/>
        <v>1.4665000000000001</v>
      </c>
      <c r="K1142" s="1">
        <v>1</v>
      </c>
      <c r="L1142" s="4">
        <f t="shared" si="25"/>
        <v>1.4665000000000001</v>
      </c>
      <c r="M1142" s="1">
        <v>1</v>
      </c>
      <c r="N1142" s="4">
        <v>1.4665000000000001</v>
      </c>
      <c r="O1142" s="1" t="s">
        <v>1746</v>
      </c>
    </row>
    <row r="1143" spans="1:15" x14ac:dyDescent="0.25">
      <c r="A1143" s="1">
        <v>1142</v>
      </c>
      <c r="B1143" s="1" t="s">
        <v>311</v>
      </c>
      <c r="C1143" s="10">
        <v>44922</v>
      </c>
      <c r="D1143" s="22">
        <v>0</v>
      </c>
      <c r="E1143" s="1" t="s">
        <v>2904</v>
      </c>
      <c r="F1143" s="15">
        <v>3</v>
      </c>
      <c r="G1143" s="2">
        <v>1.0469999999999999</v>
      </c>
      <c r="H1143" s="3">
        <v>1.61</v>
      </c>
      <c r="I1143" s="2">
        <v>0.15</v>
      </c>
      <c r="J1143" s="4">
        <f t="shared" si="24"/>
        <v>0.89699999999999991</v>
      </c>
      <c r="K1143" s="1">
        <v>1</v>
      </c>
      <c r="L1143" s="4">
        <f t="shared" si="25"/>
        <v>0.89699999999999991</v>
      </c>
      <c r="M1143" s="1">
        <v>1</v>
      </c>
      <c r="N1143" s="4">
        <v>0.89699999999999991</v>
      </c>
      <c r="O1143" s="1" t="s">
        <v>1746</v>
      </c>
    </row>
    <row r="1144" spans="1:15" x14ac:dyDescent="0.25">
      <c r="A1144" s="1">
        <v>1143</v>
      </c>
      <c r="B1144" s="1" t="s">
        <v>1470</v>
      </c>
      <c r="C1144" s="10">
        <v>44922</v>
      </c>
      <c r="D1144" s="22">
        <v>0</v>
      </c>
      <c r="E1144" s="1" t="s">
        <v>2904</v>
      </c>
      <c r="F1144" s="15">
        <v>3</v>
      </c>
      <c r="G1144" s="2">
        <v>1.0617000000000001</v>
      </c>
      <c r="H1144" s="3">
        <v>0.93</v>
      </c>
      <c r="I1144" s="2">
        <v>0.17</v>
      </c>
      <c r="J1144" s="4">
        <f t="shared" si="24"/>
        <v>0.89170000000000005</v>
      </c>
      <c r="K1144" s="1">
        <v>1</v>
      </c>
      <c r="L1144" s="4">
        <f t="shared" si="25"/>
        <v>0.89170000000000005</v>
      </c>
      <c r="M1144" s="1">
        <v>1</v>
      </c>
      <c r="N1144" s="4">
        <v>0.89170000000000005</v>
      </c>
      <c r="O1144" s="1" t="s">
        <v>1746</v>
      </c>
    </row>
    <row r="1145" spans="1:15" x14ac:dyDescent="0.25">
      <c r="A1145" s="1">
        <v>1144</v>
      </c>
      <c r="B1145" s="1" t="s">
        <v>308</v>
      </c>
      <c r="C1145" s="10">
        <v>44923</v>
      </c>
      <c r="D1145" s="22">
        <v>0</v>
      </c>
      <c r="E1145" s="1" t="s">
        <v>213</v>
      </c>
      <c r="F1145" s="15">
        <v>24</v>
      </c>
      <c r="G1145" s="2">
        <v>3.11</v>
      </c>
      <c r="H1145" s="3">
        <v>2.58</v>
      </c>
      <c r="I1145" s="2">
        <v>2.39</v>
      </c>
      <c r="J1145" s="4">
        <f t="shared" si="24"/>
        <v>0.71999999999999975</v>
      </c>
      <c r="K1145" s="1">
        <v>1</v>
      </c>
      <c r="L1145" s="4">
        <f t="shared" si="25"/>
        <v>0.71999999999999975</v>
      </c>
      <c r="M1145" s="1">
        <v>1</v>
      </c>
      <c r="N1145" s="4">
        <v>0.71999999999999975</v>
      </c>
      <c r="O1145" s="1" t="s">
        <v>1746</v>
      </c>
    </row>
    <row r="1146" spans="1:15" x14ac:dyDescent="0.25">
      <c r="A1146" s="1">
        <v>1145</v>
      </c>
      <c r="B1146" s="1" t="s">
        <v>320</v>
      </c>
      <c r="C1146" s="10">
        <v>44923</v>
      </c>
      <c r="D1146" s="22">
        <v>0</v>
      </c>
      <c r="E1146" s="1" t="s">
        <v>2905</v>
      </c>
      <c r="F1146" s="15">
        <v>4</v>
      </c>
      <c r="G1146" s="2">
        <v>2</v>
      </c>
      <c r="H1146" s="3">
        <v>1</v>
      </c>
      <c r="I1146" s="2">
        <v>0.15</v>
      </c>
      <c r="J1146" s="4">
        <f t="shared" si="24"/>
        <v>1.85</v>
      </c>
      <c r="K1146" s="1">
        <v>1</v>
      </c>
      <c r="L1146" s="4">
        <f t="shared" si="25"/>
        <v>1.85</v>
      </c>
      <c r="M1146" s="1">
        <v>1</v>
      </c>
      <c r="N1146" s="4">
        <v>1.85</v>
      </c>
      <c r="O1146" s="1" t="s">
        <v>1746</v>
      </c>
    </row>
    <row r="1147" spans="1:15" x14ac:dyDescent="0.25">
      <c r="A1147" s="1">
        <v>1146</v>
      </c>
      <c r="B1147" s="1" t="s">
        <v>308</v>
      </c>
      <c r="C1147" s="10">
        <v>44924</v>
      </c>
      <c r="D1147" s="22">
        <v>0</v>
      </c>
      <c r="E1147" s="1" t="s">
        <v>213</v>
      </c>
      <c r="F1147" s="15">
        <v>24</v>
      </c>
      <c r="G1147" s="2">
        <v>3.2</v>
      </c>
      <c r="H1147" s="3">
        <v>2.69</v>
      </c>
      <c r="I1147" s="2">
        <v>2.44</v>
      </c>
      <c r="J1147" s="4">
        <f t="shared" si="24"/>
        <v>0.76000000000000023</v>
      </c>
      <c r="K1147" s="1">
        <v>1</v>
      </c>
      <c r="L1147" s="4">
        <f t="shared" si="25"/>
        <v>0.76000000000000023</v>
      </c>
      <c r="M1147" s="1">
        <v>1</v>
      </c>
      <c r="N1147" s="4">
        <v>0.76000000000000023</v>
      </c>
      <c r="O1147" s="1" t="s">
        <v>1746</v>
      </c>
    </row>
    <row r="1148" spans="1:15" x14ac:dyDescent="0.25">
      <c r="A1148" s="1">
        <v>1147</v>
      </c>
      <c r="B1148" s="1" t="s">
        <v>308</v>
      </c>
      <c r="C1148" s="10">
        <v>44925</v>
      </c>
      <c r="D1148" s="22">
        <v>0</v>
      </c>
      <c r="E1148" s="1" t="s">
        <v>218</v>
      </c>
      <c r="F1148" s="15">
        <v>24</v>
      </c>
      <c r="G1148" s="2">
        <v>3.02</v>
      </c>
      <c r="H1148" s="3">
        <v>2.23</v>
      </c>
      <c r="I1148" s="2">
        <v>2.27</v>
      </c>
      <c r="J1148" s="4">
        <f t="shared" si="24"/>
        <v>0.75</v>
      </c>
      <c r="K1148" s="1">
        <v>1</v>
      </c>
      <c r="L1148" s="4">
        <f t="shared" si="25"/>
        <v>0.75</v>
      </c>
      <c r="M1148" s="1">
        <v>1</v>
      </c>
      <c r="N1148" s="4">
        <v>0.75</v>
      </c>
      <c r="O1148" s="1" t="s">
        <v>1746</v>
      </c>
    </row>
    <row r="1149" spans="1:15" x14ac:dyDescent="0.25">
      <c r="A1149" s="1">
        <v>1148</v>
      </c>
      <c r="B1149" s="1" t="s">
        <v>320</v>
      </c>
      <c r="C1149" s="10">
        <v>44925</v>
      </c>
      <c r="D1149" s="22">
        <v>0</v>
      </c>
      <c r="E1149" s="1" t="s">
        <v>2906</v>
      </c>
      <c r="F1149" s="15">
        <v>6</v>
      </c>
      <c r="G1149" s="2">
        <v>2.37</v>
      </c>
      <c r="H1149" s="3">
        <v>0.23</v>
      </c>
      <c r="I1149" s="2">
        <v>0.22</v>
      </c>
      <c r="J1149" s="4">
        <f t="shared" si="24"/>
        <v>2.15</v>
      </c>
      <c r="K1149" s="1">
        <v>1</v>
      </c>
      <c r="L1149" s="4">
        <f t="shared" si="25"/>
        <v>2.15</v>
      </c>
      <c r="M1149" s="1">
        <v>1</v>
      </c>
      <c r="N1149" s="4">
        <v>2.15</v>
      </c>
      <c r="O1149" s="1" t="s">
        <v>1746</v>
      </c>
    </row>
    <row r="1150" spans="1:15" x14ac:dyDescent="0.25">
      <c r="A1150" s="1">
        <v>1149</v>
      </c>
      <c r="B1150" s="1" t="s">
        <v>308</v>
      </c>
      <c r="C1150" s="10">
        <v>44926</v>
      </c>
      <c r="D1150" s="22">
        <v>0</v>
      </c>
      <c r="E1150" s="1" t="s">
        <v>218</v>
      </c>
      <c r="F1150" s="15">
        <v>24</v>
      </c>
      <c r="G1150" s="2">
        <v>3.27</v>
      </c>
      <c r="H1150" s="3">
        <v>2.6</v>
      </c>
      <c r="I1150" s="2">
        <v>2.4700000000000002</v>
      </c>
      <c r="J1150" s="4">
        <f t="shared" si="24"/>
        <v>0.79999999999999982</v>
      </c>
      <c r="K1150" s="1">
        <v>1</v>
      </c>
      <c r="L1150" s="4">
        <f t="shared" si="25"/>
        <v>0.79999999999999982</v>
      </c>
      <c r="M1150" s="1">
        <v>1</v>
      </c>
      <c r="N1150" s="4">
        <v>0.79999999999999982</v>
      </c>
      <c r="O1150" s="1" t="s">
        <v>1746</v>
      </c>
    </row>
    <row r="1151" spans="1:15" x14ac:dyDescent="0.25">
      <c r="A1151" s="1">
        <v>1150</v>
      </c>
      <c r="B1151" s="1" t="s">
        <v>308</v>
      </c>
      <c r="C1151" s="10">
        <v>44927</v>
      </c>
      <c r="D1151" s="22">
        <v>0</v>
      </c>
      <c r="E1151" s="1" t="s">
        <v>218</v>
      </c>
      <c r="F1151" s="15">
        <v>24</v>
      </c>
      <c r="G1151" s="2">
        <v>3.16</v>
      </c>
      <c r="H1151" s="3">
        <v>2.82</v>
      </c>
      <c r="I1151" s="2">
        <v>2.46</v>
      </c>
      <c r="J1151" s="4">
        <f t="shared" ref="J1151:J1160" si="26">G1151-I1151-D1151</f>
        <v>0.70000000000000018</v>
      </c>
      <c r="K1151" s="1">
        <v>1</v>
      </c>
      <c r="L1151" s="4">
        <f t="shared" ref="L1151:L1160" si="27">(G1151-I1151-D1151)*K1151</f>
        <v>0.70000000000000018</v>
      </c>
      <c r="M1151" s="1">
        <v>1</v>
      </c>
      <c r="N1151" s="4">
        <v>0.7</v>
      </c>
      <c r="O1151" s="1" t="s">
        <v>1746</v>
      </c>
    </row>
    <row r="1152" spans="1:15" x14ac:dyDescent="0.25">
      <c r="A1152" s="1">
        <v>1151</v>
      </c>
      <c r="B1152" s="1" t="s">
        <v>308</v>
      </c>
      <c r="C1152" s="10">
        <v>44928</v>
      </c>
      <c r="D1152" s="22">
        <v>0</v>
      </c>
      <c r="E1152" s="1" t="s">
        <v>213</v>
      </c>
      <c r="F1152" s="15">
        <v>24</v>
      </c>
      <c r="G1152" s="2">
        <v>3.12</v>
      </c>
      <c r="H1152" s="3">
        <v>2.67</v>
      </c>
      <c r="I1152" s="2">
        <v>2.44</v>
      </c>
      <c r="J1152" s="4">
        <f t="shared" si="26"/>
        <v>0.68000000000000016</v>
      </c>
      <c r="K1152" s="1">
        <v>1</v>
      </c>
      <c r="L1152" s="4">
        <f t="shared" si="27"/>
        <v>0.68000000000000016</v>
      </c>
      <c r="M1152" s="1">
        <v>1</v>
      </c>
      <c r="N1152" s="4">
        <v>0.68</v>
      </c>
      <c r="O1152" s="1" t="s">
        <v>1746</v>
      </c>
    </row>
    <row r="1153" spans="1:15" x14ac:dyDescent="0.25">
      <c r="A1153" s="1">
        <v>1152</v>
      </c>
      <c r="B1153" s="1" t="s">
        <v>308</v>
      </c>
      <c r="C1153" s="10">
        <v>44929</v>
      </c>
      <c r="D1153" s="22">
        <v>0</v>
      </c>
      <c r="E1153" s="1" t="s">
        <v>213</v>
      </c>
      <c r="F1153" s="15">
        <v>24</v>
      </c>
      <c r="G1153" s="2">
        <v>3.12</v>
      </c>
      <c r="H1153" s="3">
        <v>2.7</v>
      </c>
      <c r="I1153" s="2">
        <v>2.41</v>
      </c>
      <c r="J1153" s="4">
        <f t="shared" si="26"/>
        <v>0.71</v>
      </c>
      <c r="K1153" s="1">
        <v>1</v>
      </c>
      <c r="L1153" s="4">
        <f t="shared" si="27"/>
        <v>0.71</v>
      </c>
      <c r="M1153" s="1">
        <v>1</v>
      </c>
      <c r="N1153" s="4">
        <v>0.71</v>
      </c>
      <c r="O1153" s="1" t="s">
        <v>1746</v>
      </c>
    </row>
    <row r="1154" spans="1:15" x14ac:dyDescent="0.25">
      <c r="A1154" s="1">
        <v>1153</v>
      </c>
      <c r="B1154" s="1" t="s">
        <v>308</v>
      </c>
      <c r="C1154" s="10">
        <v>44930</v>
      </c>
      <c r="D1154" s="22">
        <v>0</v>
      </c>
      <c r="E1154" s="1" t="s">
        <v>213</v>
      </c>
      <c r="F1154" s="15">
        <v>24</v>
      </c>
      <c r="G1154" s="2">
        <v>3.09</v>
      </c>
      <c r="H1154" s="3">
        <v>2.64</v>
      </c>
      <c r="I1154" s="2">
        <v>2.41</v>
      </c>
      <c r="J1154" s="4">
        <f t="shared" si="26"/>
        <v>0.67999999999999972</v>
      </c>
      <c r="K1154" s="1">
        <v>1</v>
      </c>
      <c r="L1154" s="4">
        <f t="shared" si="27"/>
        <v>0.67999999999999972</v>
      </c>
      <c r="M1154" s="1">
        <v>1</v>
      </c>
      <c r="N1154" s="4">
        <v>0.68</v>
      </c>
      <c r="O1154" s="1" t="s">
        <v>1746</v>
      </c>
    </row>
    <row r="1155" spans="1:15" x14ac:dyDescent="0.25">
      <c r="A1155" s="1">
        <v>1154</v>
      </c>
      <c r="B1155" s="1" t="s">
        <v>308</v>
      </c>
      <c r="C1155" s="10">
        <v>44931</v>
      </c>
      <c r="D1155" s="22">
        <v>0</v>
      </c>
      <c r="E1155" s="1" t="s">
        <v>213</v>
      </c>
      <c r="F1155" s="15">
        <v>24</v>
      </c>
      <c r="G1155" s="2">
        <v>3.1</v>
      </c>
      <c r="H1155" s="3">
        <v>2.65</v>
      </c>
      <c r="I1155" s="2">
        <v>2.39</v>
      </c>
      <c r="J1155" s="4">
        <f t="shared" si="26"/>
        <v>0.71</v>
      </c>
      <c r="K1155" s="1">
        <v>1</v>
      </c>
      <c r="L1155" s="4">
        <f t="shared" si="27"/>
        <v>0.71</v>
      </c>
      <c r="M1155" s="1">
        <v>1</v>
      </c>
      <c r="N1155" s="4">
        <v>0.71</v>
      </c>
      <c r="O1155" s="1" t="s">
        <v>1746</v>
      </c>
    </row>
    <row r="1156" spans="1:15" x14ac:dyDescent="0.25">
      <c r="A1156" s="1">
        <v>1155</v>
      </c>
      <c r="B1156" s="1" t="s">
        <v>308</v>
      </c>
      <c r="C1156" s="10">
        <v>44932</v>
      </c>
      <c r="D1156" s="22">
        <v>0</v>
      </c>
      <c r="E1156" s="1" t="s">
        <v>213</v>
      </c>
      <c r="F1156" s="15">
        <v>24</v>
      </c>
      <c r="G1156" s="2">
        <v>3.1</v>
      </c>
      <c r="H1156" s="3">
        <v>2.65</v>
      </c>
      <c r="I1156" s="2">
        <v>2.42</v>
      </c>
      <c r="J1156" s="4">
        <f t="shared" si="26"/>
        <v>0.68000000000000016</v>
      </c>
      <c r="K1156" s="1">
        <v>1</v>
      </c>
      <c r="L1156" s="4">
        <f t="shared" si="27"/>
        <v>0.68000000000000016</v>
      </c>
      <c r="M1156" s="1">
        <v>1</v>
      </c>
      <c r="N1156" s="4">
        <v>0.68</v>
      </c>
      <c r="O1156" s="1" t="s">
        <v>1746</v>
      </c>
    </row>
    <row r="1157" spans="1:15" x14ac:dyDescent="0.25">
      <c r="A1157" s="1">
        <v>1156</v>
      </c>
      <c r="B1157" s="1" t="s">
        <v>308</v>
      </c>
      <c r="C1157" s="10">
        <v>44933</v>
      </c>
      <c r="D1157" s="22">
        <v>0</v>
      </c>
      <c r="E1157" s="1" t="s">
        <v>218</v>
      </c>
      <c r="F1157" s="15">
        <v>24</v>
      </c>
      <c r="G1157" s="2">
        <v>3.23</v>
      </c>
      <c r="H1157" s="3">
        <v>1.8</v>
      </c>
      <c r="I1157" s="2">
        <v>2.42</v>
      </c>
      <c r="J1157" s="4">
        <f t="shared" si="26"/>
        <v>0.81</v>
      </c>
      <c r="K1157" s="1">
        <v>1</v>
      </c>
      <c r="L1157" s="4">
        <f t="shared" si="27"/>
        <v>0.81</v>
      </c>
      <c r="M1157" s="1">
        <v>1</v>
      </c>
      <c r="N1157" s="4">
        <v>0.81</v>
      </c>
      <c r="O1157" s="1" t="s">
        <v>1746</v>
      </c>
    </row>
    <row r="1158" spans="1:15" x14ac:dyDescent="0.25">
      <c r="A1158" s="1">
        <v>1157</v>
      </c>
      <c r="B1158" s="1" t="s">
        <v>308</v>
      </c>
      <c r="C1158" s="10">
        <v>44934</v>
      </c>
      <c r="D1158" s="22">
        <v>0</v>
      </c>
      <c r="E1158" s="1" t="s">
        <v>213</v>
      </c>
      <c r="F1158" s="15">
        <v>24</v>
      </c>
      <c r="G1158" s="2">
        <v>3.11</v>
      </c>
      <c r="H1158" s="3">
        <v>2.39</v>
      </c>
      <c r="I1158" s="2">
        <v>2.4</v>
      </c>
      <c r="J1158" s="4">
        <f t="shared" si="26"/>
        <v>0.71</v>
      </c>
      <c r="K1158" s="1">
        <v>1</v>
      </c>
      <c r="L1158" s="4">
        <f t="shared" si="27"/>
        <v>0.71</v>
      </c>
      <c r="M1158" s="1">
        <v>1</v>
      </c>
      <c r="N1158" s="4">
        <v>0.71</v>
      </c>
      <c r="O1158" s="1" t="s">
        <v>1746</v>
      </c>
    </row>
    <row r="1159" spans="1:15" x14ac:dyDescent="0.25">
      <c r="A1159" s="1">
        <v>1158</v>
      </c>
      <c r="B1159" s="1" t="s">
        <v>308</v>
      </c>
      <c r="C1159" s="10">
        <v>44935</v>
      </c>
      <c r="D1159" s="22">
        <v>0</v>
      </c>
      <c r="E1159" s="1" t="s">
        <v>213</v>
      </c>
      <c r="F1159" s="15">
        <v>24</v>
      </c>
      <c r="G1159" s="2">
        <v>2.97</v>
      </c>
      <c r="H1159" s="3">
        <v>2.5</v>
      </c>
      <c r="I1159" s="2">
        <v>2.37</v>
      </c>
      <c r="J1159" s="4">
        <f t="shared" si="26"/>
        <v>0.60000000000000009</v>
      </c>
      <c r="K1159" s="1">
        <v>1</v>
      </c>
      <c r="L1159" s="4">
        <f t="shared" si="27"/>
        <v>0.60000000000000009</v>
      </c>
      <c r="M1159" s="1">
        <v>1</v>
      </c>
      <c r="N1159" s="4">
        <v>0.6</v>
      </c>
      <c r="O1159" s="1" t="s">
        <v>1746</v>
      </c>
    </row>
    <row r="1160" spans="1:15" x14ac:dyDescent="0.25">
      <c r="A1160" s="1">
        <v>1159</v>
      </c>
      <c r="B1160" s="1" t="s">
        <v>308</v>
      </c>
      <c r="C1160" s="10">
        <v>44936</v>
      </c>
      <c r="D1160" s="22">
        <v>0</v>
      </c>
      <c r="E1160" s="1" t="s">
        <v>213</v>
      </c>
      <c r="F1160" s="15">
        <v>24</v>
      </c>
      <c r="G1160" s="2">
        <v>3.12</v>
      </c>
      <c r="H1160" s="3">
        <v>2.5499999999999998</v>
      </c>
      <c r="I1160" s="2">
        <v>2.44</v>
      </c>
      <c r="J1160" s="4">
        <f t="shared" si="26"/>
        <v>0.68000000000000016</v>
      </c>
      <c r="K1160" s="1">
        <v>1</v>
      </c>
      <c r="L1160" s="4">
        <f t="shared" si="27"/>
        <v>0.68000000000000016</v>
      </c>
      <c r="M1160" s="1">
        <v>1</v>
      </c>
      <c r="N1160" s="4">
        <v>0.68</v>
      </c>
      <c r="O1160" s="1" t="s">
        <v>1746</v>
      </c>
    </row>
    <row r="1161" spans="1:15" x14ac:dyDescent="0.25">
      <c r="A1161" s="1">
        <v>1160</v>
      </c>
      <c r="B1161" s="1" t="s">
        <v>308</v>
      </c>
      <c r="C1161" s="10">
        <v>44937</v>
      </c>
      <c r="D1161" s="22">
        <v>0</v>
      </c>
      <c r="E1161" s="1" t="s">
        <v>213</v>
      </c>
      <c r="F1161" s="15">
        <v>24</v>
      </c>
      <c r="G1161" s="2">
        <v>3.16</v>
      </c>
      <c r="H1161" s="3">
        <v>2.6</v>
      </c>
      <c r="I1161" s="2">
        <v>2.46</v>
      </c>
      <c r="J1161" s="4">
        <f t="shared" ref="J1161:J1179" si="28">G1161-I1161-D1161</f>
        <v>0.70000000000000018</v>
      </c>
      <c r="K1161" s="1">
        <v>1</v>
      </c>
      <c r="L1161" s="4">
        <f t="shared" ref="L1161:L1179" si="29">(G1161-I1161-D1161)*K1161</f>
        <v>0.70000000000000018</v>
      </c>
      <c r="M1161" s="1">
        <v>1</v>
      </c>
      <c r="N1161" s="4">
        <v>0.7</v>
      </c>
      <c r="O1161" s="1" t="s">
        <v>1746</v>
      </c>
    </row>
    <row r="1162" spans="1:15" ht="33" x14ac:dyDescent="0.25">
      <c r="A1162" s="1">
        <v>1161</v>
      </c>
      <c r="B1162" s="1" t="s">
        <v>308</v>
      </c>
      <c r="C1162" s="10">
        <v>44938</v>
      </c>
      <c r="D1162" s="22">
        <v>0</v>
      </c>
      <c r="E1162" s="11" t="s">
        <v>309</v>
      </c>
      <c r="F1162" s="15">
        <v>23</v>
      </c>
      <c r="G1162" s="2">
        <v>3</v>
      </c>
      <c r="H1162" s="3">
        <v>2.65</v>
      </c>
      <c r="I1162" s="2">
        <v>2.33</v>
      </c>
      <c r="J1162" s="4">
        <f t="shared" si="28"/>
        <v>0.66999999999999993</v>
      </c>
      <c r="K1162" s="1">
        <v>1</v>
      </c>
      <c r="L1162" s="4">
        <f t="shared" si="29"/>
        <v>0.66999999999999993</v>
      </c>
      <c r="M1162" s="1">
        <v>1</v>
      </c>
      <c r="N1162" s="4">
        <v>0.67</v>
      </c>
      <c r="O1162" s="1" t="s">
        <v>1746</v>
      </c>
    </row>
    <row r="1163" spans="1:15" ht="33" x14ac:dyDescent="0.25">
      <c r="A1163" s="1">
        <v>1162</v>
      </c>
      <c r="B1163" s="1" t="s">
        <v>308</v>
      </c>
      <c r="C1163" s="10">
        <v>44939</v>
      </c>
      <c r="D1163" s="22">
        <v>0</v>
      </c>
      <c r="E1163" s="11" t="s">
        <v>310</v>
      </c>
      <c r="F1163" s="15">
        <v>19</v>
      </c>
      <c r="G1163" s="2">
        <v>2.5299999999999998</v>
      </c>
      <c r="H1163" s="3">
        <v>2.19</v>
      </c>
      <c r="I1163" s="2">
        <v>1.94</v>
      </c>
      <c r="J1163" s="4">
        <f t="shared" si="28"/>
        <v>0.58999999999999986</v>
      </c>
      <c r="K1163" s="1">
        <v>1</v>
      </c>
      <c r="L1163" s="4">
        <f t="shared" si="29"/>
        <v>0.58999999999999986</v>
      </c>
      <c r="M1163" s="1">
        <v>1</v>
      </c>
      <c r="N1163" s="4">
        <v>0.59</v>
      </c>
      <c r="O1163" s="1" t="s">
        <v>1746</v>
      </c>
    </row>
    <row r="1164" spans="1:15" x14ac:dyDescent="0.25">
      <c r="A1164" s="1">
        <v>1163</v>
      </c>
      <c r="B1164" s="1" t="s">
        <v>311</v>
      </c>
      <c r="C1164" s="10">
        <v>44939</v>
      </c>
      <c r="D1164" s="22">
        <v>0</v>
      </c>
      <c r="E1164" s="1" t="s">
        <v>312</v>
      </c>
      <c r="F1164" s="15">
        <v>5</v>
      </c>
      <c r="G1164" s="2">
        <v>1.1599999999999999</v>
      </c>
      <c r="H1164" s="3">
        <v>4.26</v>
      </c>
      <c r="I1164" s="2">
        <v>0.25</v>
      </c>
      <c r="J1164" s="4">
        <f t="shared" si="28"/>
        <v>0.90999999999999992</v>
      </c>
      <c r="K1164" s="1">
        <v>1</v>
      </c>
      <c r="L1164" s="4">
        <f t="shared" si="29"/>
        <v>0.90999999999999992</v>
      </c>
      <c r="M1164" s="1">
        <v>1</v>
      </c>
      <c r="N1164" s="4">
        <v>0.91</v>
      </c>
      <c r="O1164" s="1" t="s">
        <v>1746</v>
      </c>
    </row>
    <row r="1165" spans="1:15" x14ac:dyDescent="0.25">
      <c r="A1165" s="1">
        <v>1164</v>
      </c>
      <c r="B1165" s="1" t="s">
        <v>313</v>
      </c>
      <c r="C1165" s="10">
        <v>44939</v>
      </c>
      <c r="D1165" s="22">
        <v>0</v>
      </c>
      <c r="E1165" s="1" t="s">
        <v>312</v>
      </c>
      <c r="F1165" s="15">
        <v>5</v>
      </c>
      <c r="G1165" s="2">
        <v>1.31</v>
      </c>
      <c r="H1165" s="3">
        <v>0.39</v>
      </c>
      <c r="I1165" s="2">
        <v>0.26</v>
      </c>
      <c r="J1165" s="4">
        <f t="shared" si="28"/>
        <v>1.05</v>
      </c>
      <c r="K1165" s="1">
        <v>4</v>
      </c>
      <c r="L1165" s="4">
        <f t="shared" si="29"/>
        <v>4.2</v>
      </c>
      <c r="M1165" s="1">
        <f>C1182-C1165</f>
        <v>4</v>
      </c>
      <c r="N1165" s="4">
        <v>4.8288000000000002</v>
      </c>
      <c r="O1165" s="1" t="s">
        <v>1746</v>
      </c>
    </row>
    <row r="1166" spans="1:15" x14ac:dyDescent="0.25">
      <c r="A1166" s="1">
        <v>1165</v>
      </c>
      <c r="B1166" s="1" t="s">
        <v>314</v>
      </c>
      <c r="C1166" s="10">
        <v>44940</v>
      </c>
      <c r="D1166" s="22">
        <v>0</v>
      </c>
      <c r="E1166" s="1" t="s">
        <v>315</v>
      </c>
      <c r="F1166" s="15">
        <v>5</v>
      </c>
      <c r="G1166" s="2">
        <v>1.53</v>
      </c>
      <c r="H1166" s="3">
        <v>5.34</v>
      </c>
      <c r="I1166" s="2">
        <v>0.28000000000000003</v>
      </c>
      <c r="J1166" s="4">
        <f t="shared" si="28"/>
        <v>1.25</v>
      </c>
      <c r="K1166" s="1">
        <v>1</v>
      </c>
      <c r="L1166" s="4">
        <f t="shared" si="29"/>
        <v>1.25</v>
      </c>
      <c r="M1166" s="1">
        <v>2</v>
      </c>
      <c r="N1166" s="4">
        <v>2.1122000000000001</v>
      </c>
      <c r="O1166" s="1" t="s">
        <v>1746</v>
      </c>
    </row>
    <row r="1167" spans="1:15" ht="33" x14ac:dyDescent="0.25">
      <c r="A1167" s="1">
        <v>1166</v>
      </c>
      <c r="B1167" s="1" t="s">
        <v>308</v>
      </c>
      <c r="C1167" s="10">
        <v>44940</v>
      </c>
      <c r="D1167" s="22">
        <v>0</v>
      </c>
      <c r="E1167" s="11" t="s">
        <v>316</v>
      </c>
      <c r="F1167" s="15">
        <v>19</v>
      </c>
      <c r="G1167" s="2">
        <v>2.48</v>
      </c>
      <c r="H1167" s="3">
        <v>2.0499999999999998</v>
      </c>
      <c r="I1167" s="2">
        <v>1.92</v>
      </c>
      <c r="J1167" s="4">
        <f t="shared" si="28"/>
        <v>0.56000000000000005</v>
      </c>
      <c r="K1167" s="1">
        <v>1</v>
      </c>
      <c r="L1167" s="4">
        <f t="shared" si="29"/>
        <v>0.56000000000000005</v>
      </c>
      <c r="M1167" s="1">
        <v>1</v>
      </c>
      <c r="N1167" s="4">
        <v>0.56000000000000005</v>
      </c>
      <c r="O1167" s="1" t="s">
        <v>1746</v>
      </c>
    </row>
    <row r="1168" spans="1:15" ht="33" x14ac:dyDescent="0.25">
      <c r="A1168" s="1">
        <v>1167</v>
      </c>
      <c r="B1168" s="1" t="s">
        <v>311</v>
      </c>
      <c r="C1168" s="10">
        <v>44940</v>
      </c>
      <c r="D1168" s="22">
        <v>0</v>
      </c>
      <c r="E1168" s="11" t="s">
        <v>317</v>
      </c>
      <c r="F1168" s="15">
        <v>7.5</v>
      </c>
      <c r="G1168" s="2">
        <v>1.29</v>
      </c>
      <c r="H1168" s="3">
        <v>3.45</v>
      </c>
      <c r="I1168" s="2">
        <v>0.35</v>
      </c>
      <c r="J1168" s="4">
        <f t="shared" si="28"/>
        <v>0.94000000000000006</v>
      </c>
      <c r="K1168" s="1">
        <v>1</v>
      </c>
      <c r="L1168" s="4">
        <f t="shared" si="29"/>
        <v>0.94000000000000006</v>
      </c>
      <c r="M1168" s="1">
        <v>1</v>
      </c>
      <c r="N1168" s="4">
        <v>0.94</v>
      </c>
      <c r="O1168" s="1" t="s">
        <v>1746</v>
      </c>
    </row>
    <row r="1169" spans="1:15" x14ac:dyDescent="0.25">
      <c r="A1169" s="1">
        <v>1168</v>
      </c>
      <c r="B1169" s="1" t="s">
        <v>308</v>
      </c>
      <c r="C1169" s="10">
        <v>44941</v>
      </c>
      <c r="D1169" s="22">
        <v>0</v>
      </c>
      <c r="E1169" s="1" t="s">
        <v>218</v>
      </c>
      <c r="F1169" s="15">
        <v>24</v>
      </c>
      <c r="G1169" s="2">
        <v>2.2200000000000002</v>
      </c>
      <c r="H1169" s="3">
        <v>1.23</v>
      </c>
      <c r="I1169" s="2">
        <v>1.39</v>
      </c>
      <c r="J1169" s="4">
        <f t="shared" si="28"/>
        <v>0.83000000000000029</v>
      </c>
      <c r="K1169" s="1">
        <v>1</v>
      </c>
      <c r="L1169" s="4">
        <f t="shared" si="29"/>
        <v>0.83000000000000029</v>
      </c>
      <c r="M1169" s="1">
        <v>1</v>
      </c>
      <c r="N1169" s="4">
        <v>0.83</v>
      </c>
      <c r="O1169" s="1" t="s">
        <v>1746</v>
      </c>
    </row>
    <row r="1170" spans="1:15" x14ac:dyDescent="0.25">
      <c r="A1170" s="1">
        <v>1169</v>
      </c>
      <c r="B1170" s="1" t="s">
        <v>318</v>
      </c>
      <c r="C1170" s="10">
        <v>44941</v>
      </c>
      <c r="D1170" s="22">
        <v>0</v>
      </c>
      <c r="E1170" s="1" t="s">
        <v>319</v>
      </c>
      <c r="F1170" s="15">
        <v>5</v>
      </c>
      <c r="G1170" s="2">
        <v>0.33</v>
      </c>
      <c r="H1170" s="3">
        <v>0.5</v>
      </c>
      <c r="I1170" s="2">
        <v>0.25</v>
      </c>
      <c r="J1170" s="4">
        <f t="shared" si="28"/>
        <v>8.0000000000000016E-2</v>
      </c>
      <c r="K1170" s="1">
        <v>1</v>
      </c>
      <c r="L1170" s="4">
        <f t="shared" si="29"/>
        <v>8.0000000000000016E-2</v>
      </c>
      <c r="M1170" s="1">
        <v>1</v>
      </c>
      <c r="N1170" s="4">
        <v>0.08</v>
      </c>
      <c r="O1170" s="1" t="s">
        <v>1746</v>
      </c>
    </row>
    <row r="1171" spans="1:15" x14ac:dyDescent="0.25">
      <c r="A1171" s="1">
        <v>1170</v>
      </c>
      <c r="B1171" s="1" t="s">
        <v>320</v>
      </c>
      <c r="C1171" s="10">
        <v>44941</v>
      </c>
      <c r="D1171" s="22">
        <v>0</v>
      </c>
      <c r="E1171" s="1" t="s">
        <v>321</v>
      </c>
      <c r="F1171" s="15">
        <v>5</v>
      </c>
      <c r="G1171" s="2">
        <v>0.33</v>
      </c>
      <c r="H1171" s="3">
        <v>0</v>
      </c>
      <c r="I1171" s="2">
        <v>0.25</v>
      </c>
      <c r="J1171" s="4">
        <f t="shared" si="28"/>
        <v>8.0000000000000016E-2</v>
      </c>
      <c r="K1171" s="1">
        <v>1</v>
      </c>
      <c r="L1171" s="4">
        <f t="shared" si="29"/>
        <v>8.0000000000000016E-2</v>
      </c>
      <c r="M1171" s="1">
        <v>1</v>
      </c>
      <c r="N1171" s="4">
        <v>0.08</v>
      </c>
      <c r="O1171" s="1" t="s">
        <v>1746</v>
      </c>
    </row>
    <row r="1172" spans="1:15" x14ac:dyDescent="0.25">
      <c r="A1172" s="1">
        <v>1171</v>
      </c>
      <c r="B1172" s="1" t="s">
        <v>311</v>
      </c>
      <c r="C1172" s="10">
        <v>44941</v>
      </c>
      <c r="D1172" s="22">
        <v>0</v>
      </c>
      <c r="E1172" s="1" t="s">
        <v>322</v>
      </c>
      <c r="F1172" s="15">
        <v>13.5</v>
      </c>
      <c r="G1172" s="2">
        <v>1.06</v>
      </c>
      <c r="H1172" s="3">
        <v>1.93</v>
      </c>
      <c r="I1172" s="2">
        <v>0.59</v>
      </c>
      <c r="J1172" s="4">
        <f t="shared" si="28"/>
        <v>0.47000000000000008</v>
      </c>
      <c r="K1172" s="1">
        <v>1</v>
      </c>
      <c r="L1172" s="4">
        <f t="shared" si="29"/>
        <v>0.47000000000000008</v>
      </c>
      <c r="M1172" s="1">
        <v>1</v>
      </c>
      <c r="N1172" s="4">
        <v>0.47</v>
      </c>
      <c r="O1172" s="1" t="s">
        <v>1746</v>
      </c>
    </row>
    <row r="1173" spans="1:15" x14ac:dyDescent="0.25">
      <c r="A1173" s="1">
        <v>1172</v>
      </c>
      <c r="B1173" s="1" t="s">
        <v>314</v>
      </c>
      <c r="C1173" s="10">
        <v>44942</v>
      </c>
      <c r="D1173" s="22">
        <v>0</v>
      </c>
      <c r="E1173" s="1" t="s">
        <v>319</v>
      </c>
      <c r="F1173" s="15">
        <v>5</v>
      </c>
      <c r="G1173" s="2">
        <v>0.5</v>
      </c>
      <c r="H1173" s="3">
        <v>2.2999999999999998</v>
      </c>
      <c r="I1173" s="2">
        <v>0.23</v>
      </c>
      <c r="J1173" s="4">
        <f t="shared" si="28"/>
        <v>0.27</v>
      </c>
      <c r="K1173" s="1">
        <v>1</v>
      </c>
      <c r="L1173" s="4">
        <f t="shared" si="29"/>
        <v>0.27</v>
      </c>
      <c r="M1173" s="1">
        <v>1</v>
      </c>
      <c r="N1173" s="4">
        <v>0.27</v>
      </c>
      <c r="O1173" s="1" t="s">
        <v>1746</v>
      </c>
    </row>
    <row r="1174" spans="1:15" ht="33" x14ac:dyDescent="0.25">
      <c r="A1174" s="1">
        <v>1173</v>
      </c>
      <c r="B1174" s="1" t="s">
        <v>308</v>
      </c>
      <c r="C1174" s="10">
        <v>44942</v>
      </c>
      <c r="D1174" s="22">
        <v>0</v>
      </c>
      <c r="E1174" s="11" t="s">
        <v>323</v>
      </c>
      <c r="F1174" s="15">
        <v>19</v>
      </c>
      <c r="G1174" s="2">
        <v>2.21</v>
      </c>
      <c r="H1174" s="3">
        <v>1.3</v>
      </c>
      <c r="I1174" s="2">
        <v>1.78</v>
      </c>
      <c r="J1174" s="4">
        <f t="shared" si="28"/>
        <v>0.42999999999999994</v>
      </c>
      <c r="K1174" s="1">
        <v>1</v>
      </c>
      <c r="L1174" s="4">
        <f t="shared" si="29"/>
        <v>0.42999999999999994</v>
      </c>
      <c r="M1174" s="1">
        <v>1</v>
      </c>
      <c r="N1174" s="4">
        <v>0.43</v>
      </c>
      <c r="O1174" s="1" t="s">
        <v>1746</v>
      </c>
    </row>
    <row r="1175" spans="1:15" x14ac:dyDescent="0.25">
      <c r="A1175" s="1">
        <v>1174</v>
      </c>
      <c r="B1175" s="1" t="s">
        <v>320</v>
      </c>
      <c r="C1175" s="10">
        <v>44942</v>
      </c>
      <c r="D1175" s="22">
        <v>0</v>
      </c>
      <c r="E1175" s="1" t="s">
        <v>319</v>
      </c>
      <c r="F1175" s="15">
        <v>5</v>
      </c>
      <c r="G1175" s="2">
        <v>0.38</v>
      </c>
      <c r="H1175" s="3">
        <v>0.05</v>
      </c>
      <c r="I1175" s="2">
        <v>0.28999999999999998</v>
      </c>
      <c r="J1175" s="4">
        <f t="shared" si="28"/>
        <v>9.0000000000000024E-2</v>
      </c>
      <c r="K1175" s="1">
        <v>3</v>
      </c>
      <c r="L1175" s="4">
        <f t="shared" si="29"/>
        <v>0.27000000000000007</v>
      </c>
      <c r="M1175" s="1">
        <v>3</v>
      </c>
      <c r="N1175" s="4">
        <v>5.2809999999999997</v>
      </c>
      <c r="O1175" s="1" t="s">
        <v>1746</v>
      </c>
    </row>
    <row r="1176" spans="1:15" x14ac:dyDescent="0.25">
      <c r="A1176" s="1">
        <v>1175</v>
      </c>
      <c r="B1176" s="1" t="s">
        <v>318</v>
      </c>
      <c r="C1176" s="10">
        <v>44942</v>
      </c>
      <c r="D1176" s="22">
        <v>0</v>
      </c>
      <c r="E1176" s="1" t="s">
        <v>324</v>
      </c>
      <c r="F1176" s="15">
        <v>4.5</v>
      </c>
      <c r="G1176" s="2">
        <v>0.27</v>
      </c>
      <c r="H1176" s="3">
        <v>0.6</v>
      </c>
      <c r="I1176" s="2">
        <v>0.2</v>
      </c>
      <c r="J1176" s="4">
        <f t="shared" si="28"/>
        <v>7.0000000000000007E-2</v>
      </c>
      <c r="K1176" s="1">
        <v>1</v>
      </c>
      <c r="L1176" s="4">
        <f t="shared" si="29"/>
        <v>7.0000000000000007E-2</v>
      </c>
      <c r="M1176" s="1">
        <v>1</v>
      </c>
      <c r="N1176" s="4">
        <v>7.0000000000000007E-2</v>
      </c>
      <c r="O1176" s="1" t="s">
        <v>1746</v>
      </c>
    </row>
    <row r="1177" spans="1:15" x14ac:dyDescent="0.25">
      <c r="A1177" s="1">
        <v>1176</v>
      </c>
      <c r="B1177" s="1" t="s">
        <v>311</v>
      </c>
      <c r="C1177" s="10">
        <v>44942</v>
      </c>
      <c r="D1177" s="22">
        <v>0</v>
      </c>
      <c r="E1177" s="1" t="s">
        <v>297</v>
      </c>
      <c r="F1177" s="15">
        <v>1.5</v>
      </c>
      <c r="G1177" s="2">
        <v>0.09</v>
      </c>
      <c r="H1177" s="3">
        <v>0.12</v>
      </c>
      <c r="I1177" s="2">
        <v>0.04</v>
      </c>
      <c r="J1177" s="4">
        <f t="shared" si="28"/>
        <v>4.9999999999999996E-2</v>
      </c>
      <c r="K1177" s="1">
        <v>1</v>
      </c>
      <c r="L1177" s="4">
        <f t="shared" si="29"/>
        <v>4.9999999999999996E-2</v>
      </c>
      <c r="M1177" s="1">
        <v>1</v>
      </c>
      <c r="N1177" s="4">
        <v>0.05</v>
      </c>
      <c r="O1177" s="1" t="s">
        <v>1746</v>
      </c>
    </row>
    <row r="1178" spans="1:15" x14ac:dyDescent="0.25">
      <c r="A1178" s="1">
        <v>1177</v>
      </c>
      <c r="B1178" s="1" t="s">
        <v>314</v>
      </c>
      <c r="C1178" s="10">
        <v>44943</v>
      </c>
      <c r="D1178" s="22">
        <v>0</v>
      </c>
      <c r="E1178" s="1" t="s">
        <v>325</v>
      </c>
      <c r="F1178" s="15">
        <v>3.5</v>
      </c>
      <c r="G1178" s="2">
        <v>0.37</v>
      </c>
      <c r="H1178" s="3">
        <v>1.24</v>
      </c>
      <c r="I1178" s="2">
        <v>0.24</v>
      </c>
      <c r="J1178" s="4">
        <f t="shared" si="28"/>
        <v>0.13</v>
      </c>
      <c r="K1178" s="1">
        <v>2</v>
      </c>
      <c r="L1178" s="4">
        <f t="shared" si="29"/>
        <v>0.26</v>
      </c>
      <c r="M1178" s="1">
        <v>2</v>
      </c>
      <c r="N1178" s="4">
        <v>2.6377000000000002</v>
      </c>
      <c r="O1178" s="1" t="s">
        <v>1746</v>
      </c>
    </row>
    <row r="1179" spans="1:15" ht="33" x14ac:dyDescent="0.25">
      <c r="A1179" s="1">
        <v>1178</v>
      </c>
      <c r="B1179" s="1" t="s">
        <v>308</v>
      </c>
      <c r="C1179" s="10">
        <v>44943</v>
      </c>
      <c r="D1179" s="22">
        <v>0</v>
      </c>
      <c r="E1179" s="11" t="s">
        <v>326</v>
      </c>
      <c r="F1179" s="15">
        <v>14.5</v>
      </c>
      <c r="G1179" s="2">
        <v>1.81</v>
      </c>
      <c r="H1179" s="3">
        <v>1.7</v>
      </c>
      <c r="I1179" s="2">
        <v>1.21</v>
      </c>
      <c r="J1179" s="4">
        <f t="shared" si="28"/>
        <v>0.60000000000000009</v>
      </c>
      <c r="K1179" s="1">
        <v>1</v>
      </c>
      <c r="L1179" s="4">
        <f t="shared" si="29"/>
        <v>0.60000000000000009</v>
      </c>
      <c r="M1179" s="1">
        <v>1</v>
      </c>
      <c r="N1179" s="4">
        <v>0.6</v>
      </c>
      <c r="O1179" s="1" t="s">
        <v>1746</v>
      </c>
    </row>
    <row r="1180" spans="1:15" x14ac:dyDescent="0.25">
      <c r="A1180" s="1">
        <v>1179</v>
      </c>
      <c r="B1180" s="1" t="s">
        <v>318</v>
      </c>
      <c r="C1180" s="10">
        <v>44943</v>
      </c>
      <c r="D1180" s="22">
        <v>0</v>
      </c>
      <c r="E1180" s="1" t="s">
        <v>327</v>
      </c>
      <c r="F1180" s="15">
        <v>2</v>
      </c>
      <c r="G1180" s="2">
        <v>0.12</v>
      </c>
      <c r="H1180" s="3">
        <v>0.24</v>
      </c>
      <c r="I1180" s="2">
        <v>0.1</v>
      </c>
      <c r="J1180" s="4">
        <f t="shared" ref="J1180:J1202" si="30">G1180-I1180-D1180</f>
        <v>1.999999999999999E-2</v>
      </c>
      <c r="K1180" s="1">
        <v>5</v>
      </c>
      <c r="L1180" s="4">
        <f t="shared" ref="L1180:L1202" si="31">(G1180-I1180-D1180)*K1180</f>
        <v>9.999999999999995E-2</v>
      </c>
      <c r="M1180" s="1">
        <v>5</v>
      </c>
      <c r="N1180" s="4">
        <v>7.9241999999999999</v>
      </c>
      <c r="O1180" s="1" t="s">
        <v>1746</v>
      </c>
    </row>
    <row r="1181" spans="1:15" x14ac:dyDescent="0.25">
      <c r="A1181" s="1">
        <v>1180</v>
      </c>
      <c r="B1181" s="1" t="s">
        <v>311</v>
      </c>
      <c r="C1181" s="10">
        <v>44943</v>
      </c>
      <c r="D1181" s="22">
        <v>0</v>
      </c>
      <c r="E1181" s="1" t="s">
        <v>325</v>
      </c>
      <c r="F1181" s="15">
        <v>3.5</v>
      </c>
      <c r="G1181" s="2">
        <v>0.3</v>
      </c>
      <c r="H1181" s="3">
        <v>0.6</v>
      </c>
      <c r="I1181" s="2">
        <v>0.16</v>
      </c>
      <c r="J1181" s="4">
        <f t="shared" si="30"/>
        <v>0.13999999999999999</v>
      </c>
      <c r="K1181" s="1">
        <v>2</v>
      </c>
      <c r="L1181" s="4">
        <f t="shared" si="31"/>
        <v>0.27999999999999997</v>
      </c>
      <c r="M1181" s="1">
        <v>2</v>
      </c>
      <c r="N1181" s="4">
        <v>1.869</v>
      </c>
      <c r="O1181" s="1" t="s">
        <v>1746</v>
      </c>
    </row>
    <row r="1182" spans="1:15" x14ac:dyDescent="0.25">
      <c r="A1182" s="1">
        <v>1181</v>
      </c>
      <c r="B1182" s="1" t="s">
        <v>313</v>
      </c>
      <c r="C1182" s="10">
        <v>44943</v>
      </c>
      <c r="D1182" s="22">
        <v>0</v>
      </c>
      <c r="E1182" s="1" t="s">
        <v>328</v>
      </c>
      <c r="F1182" s="15">
        <v>6</v>
      </c>
      <c r="G1182" s="2">
        <v>0.56999999999999995</v>
      </c>
      <c r="H1182" s="3">
        <v>0.01</v>
      </c>
      <c r="I1182" s="2">
        <v>0.47</v>
      </c>
      <c r="J1182" s="4">
        <f t="shared" si="30"/>
        <v>9.9999999999999978E-2</v>
      </c>
      <c r="K1182" s="1">
        <v>1</v>
      </c>
      <c r="L1182" s="4">
        <f t="shared" si="31"/>
        <v>9.9999999999999978E-2</v>
      </c>
      <c r="M1182" s="1">
        <v>1</v>
      </c>
      <c r="N1182" s="4">
        <v>0.1</v>
      </c>
      <c r="O1182" s="1" t="s">
        <v>1746</v>
      </c>
    </row>
    <row r="1183" spans="1:15" x14ac:dyDescent="0.25">
      <c r="A1183" s="1">
        <v>1182</v>
      </c>
      <c r="B1183" s="1" t="s">
        <v>308</v>
      </c>
      <c r="C1183" s="10">
        <v>44944</v>
      </c>
      <c r="D1183" s="22">
        <v>0</v>
      </c>
      <c r="E1183" s="1" t="s">
        <v>218</v>
      </c>
      <c r="F1183" s="15">
        <v>24</v>
      </c>
      <c r="G1183" s="2">
        <v>3.1</v>
      </c>
      <c r="H1183" s="3">
        <v>2.4</v>
      </c>
      <c r="I1183" s="2">
        <v>2.52</v>
      </c>
      <c r="J1183" s="4">
        <f t="shared" si="30"/>
        <v>0.58000000000000007</v>
      </c>
      <c r="K1183" s="1">
        <v>1</v>
      </c>
      <c r="L1183" s="4">
        <f t="shared" si="31"/>
        <v>0.58000000000000007</v>
      </c>
      <c r="M1183" s="1">
        <v>1</v>
      </c>
      <c r="N1183" s="4">
        <v>0.57999999999999996</v>
      </c>
      <c r="O1183" s="1" t="s">
        <v>1746</v>
      </c>
    </row>
    <row r="1184" spans="1:15" x14ac:dyDescent="0.25">
      <c r="A1184" s="1">
        <v>1183</v>
      </c>
      <c r="B1184" s="1" t="s">
        <v>314</v>
      </c>
      <c r="C1184" s="10">
        <v>44945</v>
      </c>
      <c r="D1184" s="22">
        <v>0</v>
      </c>
      <c r="E1184" s="1" t="s">
        <v>329</v>
      </c>
      <c r="F1184" s="15">
        <v>3.5</v>
      </c>
      <c r="G1184" s="2">
        <v>0.26</v>
      </c>
      <c r="H1184" s="3">
        <v>0.99</v>
      </c>
      <c r="I1184" s="2">
        <v>0.23</v>
      </c>
      <c r="J1184" s="4">
        <f t="shared" si="30"/>
        <v>0.03</v>
      </c>
      <c r="K1184" s="1">
        <v>2</v>
      </c>
      <c r="L1184" s="4">
        <f t="shared" si="31"/>
        <v>0.06</v>
      </c>
      <c r="M1184" s="1">
        <v>2</v>
      </c>
      <c r="N1184" s="4">
        <v>2.5975999999999999</v>
      </c>
      <c r="O1184" s="1" t="s">
        <v>1746</v>
      </c>
    </row>
    <row r="1185" spans="1:15" ht="33" x14ac:dyDescent="0.25">
      <c r="A1185" s="1">
        <v>1184</v>
      </c>
      <c r="B1185" s="1" t="s">
        <v>308</v>
      </c>
      <c r="C1185" s="10">
        <v>44945</v>
      </c>
      <c r="D1185" s="22">
        <v>0</v>
      </c>
      <c r="E1185" s="11" t="s">
        <v>330</v>
      </c>
      <c r="F1185" s="15">
        <v>20.5</v>
      </c>
      <c r="G1185" s="2">
        <v>1.99</v>
      </c>
      <c r="H1185" s="3">
        <v>1.64</v>
      </c>
      <c r="I1185" s="2">
        <v>1.83</v>
      </c>
      <c r="J1185" s="4">
        <f t="shared" si="30"/>
        <v>0.15999999999999992</v>
      </c>
      <c r="K1185" s="1">
        <v>1</v>
      </c>
      <c r="L1185" s="4">
        <f t="shared" si="31"/>
        <v>0.15999999999999992</v>
      </c>
      <c r="M1185" s="1">
        <v>1</v>
      </c>
      <c r="N1185" s="4">
        <v>0.16</v>
      </c>
      <c r="O1185" s="1" t="s">
        <v>1746</v>
      </c>
    </row>
    <row r="1186" spans="1:15" x14ac:dyDescent="0.25">
      <c r="A1186" s="1">
        <v>1185</v>
      </c>
      <c r="B1186" s="1" t="s">
        <v>320</v>
      </c>
      <c r="C1186" s="10">
        <v>44945</v>
      </c>
      <c r="D1186" s="22">
        <v>0</v>
      </c>
      <c r="E1186" s="1" t="s">
        <v>331</v>
      </c>
      <c r="F1186" s="15">
        <v>5.5</v>
      </c>
      <c r="G1186" s="2">
        <v>0.28000000000000003</v>
      </c>
      <c r="H1186" s="3">
        <v>0</v>
      </c>
      <c r="I1186" s="2">
        <v>0.24</v>
      </c>
      <c r="J1186" s="4">
        <f t="shared" si="30"/>
        <v>4.0000000000000036E-2</v>
      </c>
      <c r="K1186" s="1">
        <v>2</v>
      </c>
      <c r="L1186" s="4">
        <f t="shared" si="31"/>
        <v>8.0000000000000071E-2</v>
      </c>
      <c r="M1186" s="1">
        <v>2</v>
      </c>
      <c r="N1186" s="4">
        <v>3.0832999999999999</v>
      </c>
      <c r="O1186" s="1" t="s">
        <v>1746</v>
      </c>
    </row>
    <row r="1187" spans="1:15" x14ac:dyDescent="0.25">
      <c r="A1187" s="1">
        <v>1186</v>
      </c>
      <c r="B1187" s="1" t="s">
        <v>311</v>
      </c>
      <c r="C1187" s="10">
        <v>44945</v>
      </c>
      <c r="D1187" s="22">
        <v>0</v>
      </c>
      <c r="E1187" s="1" t="s">
        <v>329</v>
      </c>
      <c r="F1187" s="15">
        <v>3.5</v>
      </c>
      <c r="G1187" s="2">
        <v>0.2</v>
      </c>
      <c r="H1187" s="3">
        <v>0.57999999999999996</v>
      </c>
      <c r="I1187" s="2">
        <v>0.18</v>
      </c>
      <c r="J1187" s="4">
        <f t="shared" si="30"/>
        <v>2.0000000000000018E-2</v>
      </c>
      <c r="K1187" s="1">
        <v>1</v>
      </c>
      <c r="L1187" s="4">
        <f t="shared" si="31"/>
        <v>2.0000000000000018E-2</v>
      </c>
      <c r="M1187" s="1">
        <f>C1202-C1187</f>
        <v>6</v>
      </c>
      <c r="N1187" s="4">
        <v>4.6504000000000003</v>
      </c>
      <c r="O1187" s="1" t="s">
        <v>1746</v>
      </c>
    </row>
    <row r="1188" spans="1:15" x14ac:dyDescent="0.25">
      <c r="A1188" s="1">
        <v>1187</v>
      </c>
      <c r="B1188" s="1" t="s">
        <v>308</v>
      </c>
      <c r="C1188" s="10">
        <v>44946</v>
      </c>
      <c r="D1188" s="22">
        <v>0</v>
      </c>
      <c r="E1188" s="1" t="s">
        <v>218</v>
      </c>
      <c r="F1188" s="15">
        <v>24</v>
      </c>
      <c r="G1188" s="2">
        <v>3.04</v>
      </c>
      <c r="H1188" s="3">
        <v>2.63</v>
      </c>
      <c r="I1188" s="2">
        <v>2.39</v>
      </c>
      <c r="J1188" s="4">
        <f t="shared" si="30"/>
        <v>0.64999999999999991</v>
      </c>
      <c r="K1188" s="1">
        <v>1</v>
      </c>
      <c r="L1188" s="4">
        <f t="shared" si="31"/>
        <v>0.64999999999999991</v>
      </c>
      <c r="M1188" s="1">
        <v>1</v>
      </c>
      <c r="N1188" s="4">
        <v>0.65</v>
      </c>
      <c r="O1188" s="1" t="s">
        <v>1746</v>
      </c>
    </row>
    <row r="1189" spans="1:15" x14ac:dyDescent="0.25">
      <c r="A1189" s="1">
        <v>1188</v>
      </c>
      <c r="B1189" s="1" t="s">
        <v>314</v>
      </c>
      <c r="C1189" s="10">
        <v>44947</v>
      </c>
      <c r="D1189" s="22">
        <v>0</v>
      </c>
      <c r="E1189" s="1" t="s">
        <v>332</v>
      </c>
      <c r="F1189" s="15">
        <v>6</v>
      </c>
      <c r="G1189" s="2">
        <v>0.45</v>
      </c>
      <c r="H1189" s="3">
        <v>1.54</v>
      </c>
      <c r="I1189" s="2">
        <v>0.31</v>
      </c>
      <c r="J1189" s="4">
        <f t="shared" si="30"/>
        <v>0.14000000000000001</v>
      </c>
      <c r="K1189" s="1">
        <v>1</v>
      </c>
      <c r="L1189" s="4">
        <f t="shared" si="31"/>
        <v>0.14000000000000001</v>
      </c>
      <c r="M1189" s="1">
        <v>1</v>
      </c>
      <c r="N1189" s="4">
        <v>0.14000000000000001</v>
      </c>
      <c r="O1189" s="1" t="s">
        <v>1746</v>
      </c>
    </row>
    <row r="1190" spans="1:15" ht="33" x14ac:dyDescent="0.25">
      <c r="A1190" s="1">
        <v>1189</v>
      </c>
      <c r="B1190" s="1" t="s">
        <v>308</v>
      </c>
      <c r="C1190" s="10">
        <v>44947</v>
      </c>
      <c r="D1190" s="22">
        <v>0</v>
      </c>
      <c r="E1190" s="11" t="s">
        <v>333</v>
      </c>
      <c r="F1190" s="15">
        <v>18</v>
      </c>
      <c r="G1190" s="2">
        <v>2.08</v>
      </c>
      <c r="H1190" s="3">
        <v>2.2400000000000002</v>
      </c>
      <c r="I1190" s="2">
        <v>1.78</v>
      </c>
      <c r="J1190" s="4">
        <f t="shared" si="30"/>
        <v>0.30000000000000004</v>
      </c>
      <c r="K1190" s="1">
        <v>1</v>
      </c>
      <c r="L1190" s="4">
        <f t="shared" si="31"/>
        <v>0.30000000000000004</v>
      </c>
      <c r="M1190" s="1">
        <v>1</v>
      </c>
      <c r="N1190" s="4">
        <v>0.3</v>
      </c>
      <c r="O1190" s="1" t="s">
        <v>1746</v>
      </c>
    </row>
    <row r="1191" spans="1:15" x14ac:dyDescent="0.25">
      <c r="A1191" s="1">
        <v>1190</v>
      </c>
      <c r="B1191" s="1" t="s">
        <v>320</v>
      </c>
      <c r="C1191" s="10">
        <v>44947</v>
      </c>
      <c r="D1191" s="22">
        <v>0</v>
      </c>
      <c r="E1191" s="1" t="s">
        <v>332</v>
      </c>
      <c r="F1191" s="15">
        <v>6</v>
      </c>
      <c r="G1191" s="2">
        <v>0.48</v>
      </c>
      <c r="H1191" s="3">
        <v>0</v>
      </c>
      <c r="I1191" s="2">
        <v>0.28000000000000003</v>
      </c>
      <c r="J1191" s="4">
        <f t="shared" si="30"/>
        <v>0.19999999999999996</v>
      </c>
      <c r="K1191" s="1">
        <v>4</v>
      </c>
      <c r="L1191" s="4">
        <f t="shared" si="31"/>
        <v>0.79999999999999982</v>
      </c>
      <c r="M1191" s="1">
        <f>C1200-C1191</f>
        <v>4</v>
      </c>
      <c r="N1191" s="4">
        <v>6.7295999999999996</v>
      </c>
      <c r="O1191" s="1" t="s">
        <v>1746</v>
      </c>
    </row>
    <row r="1192" spans="1:15" x14ac:dyDescent="0.25">
      <c r="A1192" s="1">
        <v>1191</v>
      </c>
      <c r="B1192" s="1" t="s">
        <v>314</v>
      </c>
      <c r="C1192" s="10">
        <v>44948</v>
      </c>
      <c r="D1192" s="22">
        <v>0</v>
      </c>
      <c r="E1192" s="1" t="s">
        <v>321</v>
      </c>
      <c r="F1192" s="15">
        <v>4</v>
      </c>
      <c r="G1192" s="2">
        <v>0.24</v>
      </c>
      <c r="H1192" s="3">
        <v>0.73</v>
      </c>
      <c r="I1192" s="2">
        <v>0.19</v>
      </c>
      <c r="J1192" s="4">
        <f t="shared" si="30"/>
        <v>4.9999999999999989E-2</v>
      </c>
      <c r="K1192" s="1">
        <v>5</v>
      </c>
      <c r="L1192" s="4">
        <f t="shared" si="31"/>
        <v>0.24999999999999994</v>
      </c>
      <c r="M1192" s="1">
        <v>9</v>
      </c>
      <c r="N1192" s="4">
        <v>11.1142</v>
      </c>
      <c r="O1192" s="1" t="s">
        <v>1746</v>
      </c>
    </row>
    <row r="1193" spans="1:15" ht="33" x14ac:dyDescent="0.25">
      <c r="A1193" s="1">
        <v>1192</v>
      </c>
      <c r="B1193" s="1" t="s">
        <v>308</v>
      </c>
      <c r="C1193" s="10">
        <v>44948</v>
      </c>
      <c r="D1193" s="22">
        <v>0</v>
      </c>
      <c r="E1193" s="11" t="s">
        <v>334</v>
      </c>
      <c r="F1193" s="15">
        <v>20</v>
      </c>
      <c r="G1193" s="2">
        <v>2.56</v>
      </c>
      <c r="H1193" s="3">
        <v>2.29</v>
      </c>
      <c r="I1193" s="2">
        <v>2.0099999999999998</v>
      </c>
      <c r="J1193" s="4">
        <f t="shared" si="30"/>
        <v>0.55000000000000027</v>
      </c>
      <c r="K1193" s="1">
        <v>1</v>
      </c>
      <c r="L1193" s="4">
        <f t="shared" si="31"/>
        <v>0.55000000000000027</v>
      </c>
      <c r="M1193" s="1">
        <v>1</v>
      </c>
      <c r="N1193" s="4">
        <v>0.55000000000000004</v>
      </c>
      <c r="O1193" s="1" t="s">
        <v>1746</v>
      </c>
    </row>
    <row r="1194" spans="1:15" x14ac:dyDescent="0.25">
      <c r="A1194" s="1">
        <v>1193</v>
      </c>
      <c r="B1194" s="1" t="s">
        <v>318</v>
      </c>
      <c r="C1194" s="10">
        <v>44948</v>
      </c>
      <c r="D1194" s="22">
        <v>0</v>
      </c>
      <c r="E1194" s="1" t="s">
        <v>321</v>
      </c>
      <c r="F1194" s="15">
        <v>4</v>
      </c>
      <c r="G1194" s="2">
        <v>0.25</v>
      </c>
      <c r="H1194" s="3">
        <v>0.19</v>
      </c>
      <c r="I1194" s="2">
        <v>0.19</v>
      </c>
      <c r="J1194" s="4">
        <f t="shared" si="30"/>
        <v>0.06</v>
      </c>
      <c r="K1194" s="1">
        <v>1</v>
      </c>
      <c r="L1194" s="4">
        <f t="shared" si="31"/>
        <v>0.06</v>
      </c>
      <c r="M1194" s="1">
        <v>1</v>
      </c>
      <c r="N1194" s="4">
        <v>0.06</v>
      </c>
      <c r="O1194" s="1" t="s">
        <v>1746</v>
      </c>
    </row>
    <row r="1195" spans="1:15" x14ac:dyDescent="0.25">
      <c r="A1195" s="1">
        <v>1194</v>
      </c>
      <c r="B1195" s="1" t="s">
        <v>308</v>
      </c>
      <c r="C1195" s="10">
        <v>44949</v>
      </c>
      <c r="D1195" s="22">
        <v>0</v>
      </c>
      <c r="E1195" s="1" t="s">
        <v>213</v>
      </c>
      <c r="F1195" s="15">
        <v>24</v>
      </c>
      <c r="G1195" s="2">
        <v>2.71</v>
      </c>
      <c r="H1195" s="3">
        <v>2.2400000000000002</v>
      </c>
      <c r="I1195" s="2">
        <v>2</v>
      </c>
      <c r="J1195" s="4">
        <f t="shared" si="30"/>
        <v>0.71</v>
      </c>
      <c r="K1195" s="1">
        <v>1</v>
      </c>
      <c r="L1195" s="4">
        <f t="shared" si="31"/>
        <v>0.71</v>
      </c>
      <c r="M1195" s="1">
        <v>1</v>
      </c>
      <c r="N1195" s="4">
        <v>0.71</v>
      </c>
      <c r="O1195" s="1" t="s">
        <v>1746</v>
      </c>
    </row>
    <row r="1196" spans="1:15" x14ac:dyDescent="0.25">
      <c r="A1196" s="1">
        <v>1195</v>
      </c>
      <c r="B1196" s="1" t="s">
        <v>318</v>
      </c>
      <c r="C1196" s="10">
        <v>44949</v>
      </c>
      <c r="D1196" s="22">
        <v>0</v>
      </c>
      <c r="E1196" s="1" t="s">
        <v>335</v>
      </c>
      <c r="F1196" s="15">
        <v>9.5</v>
      </c>
      <c r="G1196" s="2">
        <v>0.71</v>
      </c>
      <c r="H1196" s="3">
        <v>0.99</v>
      </c>
      <c r="I1196" s="2">
        <v>0.39</v>
      </c>
      <c r="J1196" s="4">
        <f t="shared" si="30"/>
        <v>0.31999999999999995</v>
      </c>
      <c r="K1196" s="1">
        <v>3</v>
      </c>
      <c r="L1196" s="4">
        <f t="shared" si="31"/>
        <v>0.95999999999999985</v>
      </c>
      <c r="M1196" s="1">
        <f>C1205-C1196</f>
        <v>3</v>
      </c>
      <c r="N1196" s="4">
        <v>3.8719000000000001</v>
      </c>
      <c r="O1196" s="1" t="s">
        <v>1746</v>
      </c>
    </row>
    <row r="1197" spans="1:15" x14ac:dyDescent="0.25">
      <c r="A1197" s="1">
        <v>1196</v>
      </c>
      <c r="B1197" s="1" t="s">
        <v>308</v>
      </c>
      <c r="C1197" s="10">
        <v>44950</v>
      </c>
      <c r="D1197" s="22">
        <v>0</v>
      </c>
      <c r="E1197" s="1" t="s">
        <v>218</v>
      </c>
      <c r="F1197" s="15">
        <v>24</v>
      </c>
      <c r="G1197" s="2">
        <v>2.71</v>
      </c>
      <c r="H1197" s="3">
        <v>2.2400000000000002</v>
      </c>
      <c r="I1197" s="2">
        <v>2.2200000000000002</v>
      </c>
      <c r="J1197" s="4">
        <f t="shared" si="30"/>
        <v>0.48999999999999977</v>
      </c>
      <c r="K1197" s="1">
        <v>1</v>
      </c>
      <c r="L1197" s="4">
        <f t="shared" si="31"/>
        <v>0.48999999999999977</v>
      </c>
      <c r="M1197" s="1">
        <v>1</v>
      </c>
      <c r="N1197" s="4">
        <v>0.49</v>
      </c>
      <c r="O1197" s="1" t="s">
        <v>1746</v>
      </c>
    </row>
    <row r="1198" spans="1:15" x14ac:dyDescent="0.25">
      <c r="A1198" s="1">
        <v>1197</v>
      </c>
      <c r="B1198" s="1" t="s">
        <v>336</v>
      </c>
      <c r="C1198" s="10">
        <v>44950</v>
      </c>
      <c r="D1198" s="22">
        <v>0</v>
      </c>
      <c r="E1198" s="1" t="s">
        <v>337</v>
      </c>
      <c r="F1198" s="15">
        <v>4.5</v>
      </c>
      <c r="G1198" s="2">
        <v>0.22</v>
      </c>
      <c r="H1198" s="3">
        <v>0.38</v>
      </c>
      <c r="I1198" s="2">
        <v>0.2</v>
      </c>
      <c r="J1198" s="4">
        <f t="shared" si="30"/>
        <v>1.999999999999999E-2</v>
      </c>
      <c r="K1198" s="1">
        <v>1</v>
      </c>
      <c r="L1198" s="4">
        <f t="shared" si="31"/>
        <v>1.999999999999999E-2</v>
      </c>
      <c r="M1198" s="1">
        <v>1</v>
      </c>
      <c r="N1198" s="4">
        <v>0.02</v>
      </c>
      <c r="O1198" s="1" t="s">
        <v>1746</v>
      </c>
    </row>
    <row r="1199" spans="1:15" x14ac:dyDescent="0.25">
      <c r="A1199" s="1">
        <v>1198</v>
      </c>
      <c r="B1199" s="1" t="s">
        <v>308</v>
      </c>
      <c r="C1199" s="10">
        <v>44951</v>
      </c>
      <c r="D1199" s="22">
        <v>0</v>
      </c>
      <c r="E1199" s="1" t="s">
        <v>218</v>
      </c>
      <c r="F1199" s="15">
        <v>24</v>
      </c>
      <c r="G1199" s="2">
        <v>2.66</v>
      </c>
      <c r="H1199" s="3">
        <v>2.0099999999999998</v>
      </c>
      <c r="I1199" s="2">
        <v>1.91</v>
      </c>
      <c r="J1199" s="4">
        <f t="shared" si="30"/>
        <v>0.75000000000000022</v>
      </c>
      <c r="K1199" s="1">
        <v>1</v>
      </c>
      <c r="L1199" s="4">
        <f t="shared" si="31"/>
        <v>0.75000000000000022</v>
      </c>
      <c r="M1199" s="1">
        <v>1</v>
      </c>
      <c r="N1199" s="4">
        <v>0.75</v>
      </c>
      <c r="O1199" s="1" t="s">
        <v>1746</v>
      </c>
    </row>
    <row r="1200" spans="1:15" x14ac:dyDescent="0.25">
      <c r="A1200" s="1">
        <v>1199</v>
      </c>
      <c r="B1200" s="1" t="s">
        <v>320</v>
      </c>
      <c r="C1200" s="10">
        <v>44951</v>
      </c>
      <c r="D1200" s="22">
        <v>0</v>
      </c>
      <c r="E1200" s="1" t="s">
        <v>338</v>
      </c>
      <c r="F1200" s="15">
        <v>4</v>
      </c>
      <c r="G1200" s="2">
        <v>0.2</v>
      </c>
      <c r="H1200" s="3">
        <v>0.4</v>
      </c>
      <c r="I1200" s="2">
        <v>0.16</v>
      </c>
      <c r="J1200" s="4">
        <f t="shared" si="30"/>
        <v>4.0000000000000008E-2</v>
      </c>
      <c r="K1200" s="1">
        <v>1</v>
      </c>
      <c r="L1200" s="4">
        <f t="shared" si="31"/>
        <v>4.0000000000000008E-2</v>
      </c>
      <c r="M1200" s="1">
        <v>1</v>
      </c>
      <c r="N1200" s="4">
        <v>0.04</v>
      </c>
      <c r="O1200" s="1" t="s">
        <v>1746</v>
      </c>
    </row>
    <row r="1201" spans="1:15" x14ac:dyDescent="0.25">
      <c r="A1201" s="1">
        <v>1200</v>
      </c>
      <c r="B1201" s="1" t="s">
        <v>336</v>
      </c>
      <c r="C1201" s="10">
        <v>44951</v>
      </c>
      <c r="D1201" s="22">
        <v>0</v>
      </c>
      <c r="E1201" s="1" t="s">
        <v>339</v>
      </c>
      <c r="F1201" s="15">
        <v>3.5</v>
      </c>
      <c r="G1201" s="2">
        <v>0.21</v>
      </c>
      <c r="H1201" s="3">
        <v>0.7</v>
      </c>
      <c r="I1201" s="2">
        <v>0.16</v>
      </c>
      <c r="J1201" s="4">
        <f t="shared" si="30"/>
        <v>4.9999999999999989E-2</v>
      </c>
      <c r="K1201" s="1">
        <v>5</v>
      </c>
      <c r="L1201" s="4">
        <f t="shared" si="31"/>
        <v>0.24999999999999994</v>
      </c>
      <c r="M1201" s="1">
        <v>6</v>
      </c>
      <c r="N1201" s="4">
        <v>10.1646</v>
      </c>
      <c r="O1201" s="1" t="s">
        <v>1746</v>
      </c>
    </row>
    <row r="1202" spans="1:15" x14ac:dyDescent="0.25">
      <c r="A1202" s="1">
        <v>1201</v>
      </c>
      <c r="B1202" s="1" t="s">
        <v>311</v>
      </c>
      <c r="C1202" s="10">
        <v>44951</v>
      </c>
      <c r="D1202" s="22">
        <v>0</v>
      </c>
      <c r="E1202" s="1" t="s">
        <v>340</v>
      </c>
      <c r="F1202" s="15">
        <v>5</v>
      </c>
      <c r="G1202" s="2">
        <v>0.25</v>
      </c>
      <c r="H1202" s="3">
        <v>0.93</v>
      </c>
      <c r="I1202" s="2">
        <v>0.21</v>
      </c>
      <c r="J1202" s="4">
        <f t="shared" si="30"/>
        <v>4.0000000000000008E-2</v>
      </c>
      <c r="K1202" s="1">
        <v>5</v>
      </c>
      <c r="L1202" s="4">
        <f t="shared" si="31"/>
        <v>0.20000000000000004</v>
      </c>
      <c r="M1202" s="1">
        <v>6</v>
      </c>
      <c r="N1202" s="4">
        <v>5.5096999999999996</v>
      </c>
      <c r="O1202" s="1" t="s">
        <v>1746</v>
      </c>
    </row>
    <row r="1203" spans="1:15" x14ac:dyDescent="0.25">
      <c r="A1203" s="1">
        <v>1202</v>
      </c>
      <c r="B1203" s="1" t="s">
        <v>308</v>
      </c>
      <c r="C1203" s="10">
        <v>44952</v>
      </c>
      <c r="D1203" s="22">
        <v>0</v>
      </c>
      <c r="E1203" s="1" t="s">
        <v>218</v>
      </c>
      <c r="F1203" s="15">
        <v>24</v>
      </c>
      <c r="G1203" s="2">
        <v>2.52</v>
      </c>
      <c r="H1203" s="3">
        <v>1.62</v>
      </c>
      <c r="I1203" s="2">
        <v>1.79</v>
      </c>
      <c r="J1203" s="4">
        <f t="shared" ref="J1203:J1225" si="32">G1203-I1203-D1203</f>
        <v>0.73</v>
      </c>
      <c r="K1203" s="1">
        <v>1</v>
      </c>
      <c r="L1203" s="4">
        <f t="shared" ref="L1203:L1225" si="33">(G1203-I1203-D1203)*K1203</f>
        <v>0.73</v>
      </c>
      <c r="M1203" s="1">
        <v>1</v>
      </c>
      <c r="N1203" s="4">
        <v>0.73</v>
      </c>
      <c r="O1203" s="1" t="s">
        <v>1746</v>
      </c>
    </row>
    <row r="1204" spans="1:15" x14ac:dyDescent="0.25">
      <c r="A1204" s="1">
        <v>1203</v>
      </c>
      <c r="B1204" s="1" t="s">
        <v>320</v>
      </c>
      <c r="C1204" s="10">
        <v>44952</v>
      </c>
      <c r="D1204" s="22">
        <v>0</v>
      </c>
      <c r="E1204" s="1" t="s">
        <v>322</v>
      </c>
      <c r="F1204" s="15">
        <v>13.5</v>
      </c>
      <c r="G1204" s="2">
        <v>1.03</v>
      </c>
      <c r="H1204" s="3">
        <v>0.44</v>
      </c>
      <c r="I1204" s="2">
        <v>0.44</v>
      </c>
      <c r="J1204" s="4">
        <f t="shared" si="32"/>
        <v>0.59000000000000008</v>
      </c>
      <c r="K1204" s="1">
        <v>1</v>
      </c>
      <c r="L1204" s="4">
        <f t="shared" si="33"/>
        <v>0.59000000000000008</v>
      </c>
      <c r="M1204" s="1">
        <v>1</v>
      </c>
      <c r="N1204" s="4">
        <v>0.59</v>
      </c>
      <c r="O1204" s="1" t="s">
        <v>1746</v>
      </c>
    </row>
    <row r="1205" spans="1:15" x14ac:dyDescent="0.25">
      <c r="A1205" s="1">
        <v>1204</v>
      </c>
      <c r="B1205" s="1" t="s">
        <v>318</v>
      </c>
      <c r="C1205" s="10">
        <v>44952</v>
      </c>
      <c r="D1205" s="22">
        <v>0</v>
      </c>
      <c r="E1205" s="1" t="s">
        <v>341</v>
      </c>
      <c r="F1205" s="15">
        <v>5</v>
      </c>
      <c r="G1205" s="2">
        <v>1.02</v>
      </c>
      <c r="H1205" s="3">
        <v>1.39</v>
      </c>
      <c r="I1205" s="2">
        <v>0.2</v>
      </c>
      <c r="J1205" s="4">
        <f t="shared" si="32"/>
        <v>0.82000000000000006</v>
      </c>
      <c r="K1205" s="1">
        <v>1</v>
      </c>
      <c r="L1205" s="4">
        <f t="shared" si="33"/>
        <v>0.82000000000000006</v>
      </c>
      <c r="M1205" s="1">
        <v>1</v>
      </c>
      <c r="N1205" s="4">
        <v>0.82</v>
      </c>
      <c r="O1205" s="1" t="s">
        <v>1746</v>
      </c>
    </row>
    <row r="1206" spans="1:15" x14ac:dyDescent="0.25">
      <c r="A1206" s="1">
        <v>1205</v>
      </c>
      <c r="B1206" s="1" t="s">
        <v>308</v>
      </c>
      <c r="C1206" s="10">
        <v>44953</v>
      </c>
      <c r="D1206" s="22">
        <v>0</v>
      </c>
      <c r="E1206" s="1" t="s">
        <v>218</v>
      </c>
      <c r="F1206" s="15">
        <v>24</v>
      </c>
      <c r="G1206" s="2">
        <v>2.84</v>
      </c>
      <c r="H1206" s="3">
        <v>2.25</v>
      </c>
      <c r="I1206" s="2">
        <v>2.19</v>
      </c>
      <c r="J1206" s="4">
        <f t="shared" si="32"/>
        <v>0.64999999999999991</v>
      </c>
      <c r="K1206" s="1">
        <v>1</v>
      </c>
      <c r="L1206" s="4">
        <f t="shared" si="33"/>
        <v>0.64999999999999991</v>
      </c>
      <c r="M1206" s="1">
        <v>1</v>
      </c>
      <c r="N1206" s="4">
        <v>0.65</v>
      </c>
      <c r="O1206" s="1" t="s">
        <v>1746</v>
      </c>
    </row>
    <row r="1207" spans="1:15" x14ac:dyDescent="0.25">
      <c r="A1207" s="1">
        <v>1206</v>
      </c>
      <c r="B1207" s="1" t="s">
        <v>320</v>
      </c>
      <c r="C1207" s="10">
        <v>44953</v>
      </c>
      <c r="D1207" s="22">
        <v>0</v>
      </c>
      <c r="E1207" s="1" t="s">
        <v>306</v>
      </c>
      <c r="F1207" s="15">
        <v>1</v>
      </c>
      <c r="G1207" s="2">
        <v>0.73</v>
      </c>
      <c r="H1207" s="3">
        <v>1.42</v>
      </c>
      <c r="I1207" s="2">
        <v>0.03</v>
      </c>
      <c r="J1207" s="4">
        <f t="shared" si="32"/>
        <v>0.7</v>
      </c>
      <c r="K1207" s="1">
        <v>1</v>
      </c>
      <c r="L1207" s="4">
        <f t="shared" si="33"/>
        <v>0.7</v>
      </c>
      <c r="M1207" s="1">
        <v>1</v>
      </c>
      <c r="N1207" s="4">
        <v>0.7</v>
      </c>
      <c r="O1207" s="1" t="s">
        <v>1746</v>
      </c>
    </row>
    <row r="1208" spans="1:15" x14ac:dyDescent="0.25">
      <c r="A1208" s="1">
        <v>1207</v>
      </c>
      <c r="B1208" s="1" t="s">
        <v>318</v>
      </c>
      <c r="C1208" s="10">
        <v>44953</v>
      </c>
      <c r="D1208" s="22">
        <v>0</v>
      </c>
      <c r="E1208" s="1" t="s">
        <v>342</v>
      </c>
      <c r="F1208" s="15">
        <v>5.5</v>
      </c>
      <c r="G1208" s="2">
        <v>1.1599999999999999</v>
      </c>
      <c r="H1208" s="3">
        <v>1.63</v>
      </c>
      <c r="I1208" s="2">
        <v>0.18</v>
      </c>
      <c r="J1208" s="4">
        <f t="shared" si="32"/>
        <v>0.98</v>
      </c>
      <c r="K1208" s="1">
        <v>4</v>
      </c>
      <c r="L1208" s="4">
        <f t="shared" si="33"/>
        <v>3.92</v>
      </c>
      <c r="M1208" s="1">
        <v>4</v>
      </c>
      <c r="N1208" s="4">
        <v>4.0707000000000004</v>
      </c>
      <c r="O1208" s="1" t="s">
        <v>1746</v>
      </c>
    </row>
    <row r="1209" spans="1:15" x14ac:dyDescent="0.25">
      <c r="A1209" s="1">
        <v>1208</v>
      </c>
      <c r="B1209" s="1" t="s">
        <v>308</v>
      </c>
      <c r="C1209" s="10">
        <v>44954</v>
      </c>
      <c r="D1209" s="22">
        <v>0</v>
      </c>
      <c r="E1209" s="1" t="s">
        <v>218</v>
      </c>
      <c r="F1209" s="15">
        <v>24</v>
      </c>
      <c r="G1209" s="2">
        <v>2.85</v>
      </c>
      <c r="H1209" s="3">
        <v>2.4</v>
      </c>
      <c r="I1209" s="2">
        <v>2.2400000000000002</v>
      </c>
      <c r="J1209" s="4">
        <f t="shared" si="32"/>
        <v>0.60999999999999988</v>
      </c>
      <c r="K1209" s="1">
        <v>1</v>
      </c>
      <c r="L1209" s="4">
        <f t="shared" si="33"/>
        <v>0.60999999999999988</v>
      </c>
      <c r="M1209" s="1">
        <v>1</v>
      </c>
      <c r="N1209" s="4">
        <v>0.61</v>
      </c>
      <c r="O1209" s="1" t="s">
        <v>1746</v>
      </c>
    </row>
    <row r="1210" spans="1:15" x14ac:dyDescent="0.25">
      <c r="A1210" s="1">
        <v>1209</v>
      </c>
      <c r="B1210" s="1" t="s">
        <v>320</v>
      </c>
      <c r="C1210" s="10">
        <v>44954</v>
      </c>
      <c r="D1210" s="22">
        <v>0</v>
      </c>
      <c r="E1210" s="1" t="s">
        <v>343</v>
      </c>
      <c r="F1210" s="15">
        <v>5.5</v>
      </c>
      <c r="G1210" s="2">
        <v>1.36</v>
      </c>
      <c r="H1210" s="3">
        <v>2.86</v>
      </c>
      <c r="I1210" s="2">
        <v>0.19</v>
      </c>
      <c r="J1210" s="4">
        <f t="shared" si="32"/>
        <v>1.1700000000000002</v>
      </c>
      <c r="K1210" s="1">
        <v>1</v>
      </c>
      <c r="L1210" s="4">
        <f t="shared" si="33"/>
        <v>1.1700000000000002</v>
      </c>
      <c r="M1210" s="1">
        <v>1</v>
      </c>
      <c r="N1210" s="4">
        <v>1.17</v>
      </c>
      <c r="O1210" s="1" t="s">
        <v>1746</v>
      </c>
    </row>
    <row r="1211" spans="1:15" x14ac:dyDescent="0.25">
      <c r="A1211" s="1">
        <v>1210</v>
      </c>
      <c r="B1211" s="1" t="s">
        <v>308</v>
      </c>
      <c r="C1211" s="10">
        <v>44955</v>
      </c>
      <c r="D1211" s="22">
        <v>0</v>
      </c>
      <c r="E1211" s="1" t="s">
        <v>213</v>
      </c>
      <c r="F1211" s="15">
        <v>24</v>
      </c>
      <c r="G1211" s="2">
        <v>2.86</v>
      </c>
      <c r="H1211" s="3">
        <v>2.34</v>
      </c>
      <c r="I1211" s="2">
        <v>2.2200000000000002</v>
      </c>
      <c r="J1211" s="4">
        <f t="shared" si="32"/>
        <v>0.63999999999999968</v>
      </c>
      <c r="K1211" s="1">
        <v>1</v>
      </c>
      <c r="L1211" s="4">
        <f t="shared" si="33"/>
        <v>0.63999999999999968</v>
      </c>
      <c r="M1211" s="1">
        <v>1</v>
      </c>
      <c r="N1211" s="4">
        <v>0.64</v>
      </c>
      <c r="O1211" s="1" t="s">
        <v>1746</v>
      </c>
    </row>
    <row r="1212" spans="1:15" x14ac:dyDescent="0.25">
      <c r="A1212" s="1">
        <v>1211</v>
      </c>
      <c r="B1212" s="1" t="s">
        <v>320</v>
      </c>
      <c r="C1212" s="10">
        <v>44955</v>
      </c>
      <c r="D1212" s="22">
        <v>0</v>
      </c>
      <c r="E1212" s="1" t="s">
        <v>233</v>
      </c>
      <c r="F1212" s="15">
        <v>6</v>
      </c>
      <c r="G1212" s="2">
        <v>1.4</v>
      </c>
      <c r="H1212" s="3">
        <v>2.61</v>
      </c>
      <c r="I1212" s="2">
        <v>0.21</v>
      </c>
      <c r="J1212" s="4">
        <f t="shared" si="32"/>
        <v>1.19</v>
      </c>
      <c r="K1212" s="1">
        <v>1</v>
      </c>
      <c r="L1212" s="4">
        <f t="shared" si="33"/>
        <v>1.19</v>
      </c>
      <c r="M1212" s="1">
        <v>1</v>
      </c>
      <c r="N1212" s="4">
        <v>1.19</v>
      </c>
      <c r="O1212" s="1" t="s">
        <v>1746</v>
      </c>
    </row>
    <row r="1213" spans="1:15" x14ac:dyDescent="0.25">
      <c r="A1213" s="1">
        <v>1212</v>
      </c>
      <c r="B1213" s="1" t="s">
        <v>308</v>
      </c>
      <c r="C1213" s="10">
        <v>44956</v>
      </c>
      <c r="D1213" s="22">
        <v>0</v>
      </c>
      <c r="E1213" s="1" t="s">
        <v>213</v>
      </c>
      <c r="F1213" s="15">
        <v>24</v>
      </c>
      <c r="G1213" s="2">
        <v>3.1</v>
      </c>
      <c r="H1213" s="3">
        <v>2.35</v>
      </c>
      <c r="I1213" s="2">
        <v>2.44</v>
      </c>
      <c r="J1213" s="4">
        <f t="shared" si="32"/>
        <v>0.66000000000000014</v>
      </c>
      <c r="K1213" s="1">
        <v>1</v>
      </c>
      <c r="L1213" s="4">
        <f t="shared" si="33"/>
        <v>0.66000000000000014</v>
      </c>
      <c r="M1213" s="1">
        <v>1</v>
      </c>
      <c r="N1213" s="4">
        <v>0.66</v>
      </c>
      <c r="O1213" s="1" t="s">
        <v>1746</v>
      </c>
    </row>
    <row r="1214" spans="1:15" x14ac:dyDescent="0.25">
      <c r="A1214" s="1">
        <v>1213</v>
      </c>
      <c r="B1214" s="1" t="s">
        <v>308</v>
      </c>
      <c r="C1214" s="10">
        <v>44957</v>
      </c>
      <c r="D1214" s="22">
        <v>0</v>
      </c>
      <c r="E1214" s="1" t="s">
        <v>213</v>
      </c>
      <c r="F1214" s="15">
        <v>24</v>
      </c>
      <c r="G1214" s="2">
        <v>3.1</v>
      </c>
      <c r="H1214" s="3">
        <v>2.2200000000000002</v>
      </c>
      <c r="I1214" s="2">
        <v>2.4300000000000002</v>
      </c>
      <c r="J1214" s="4">
        <f t="shared" si="32"/>
        <v>0.66999999999999993</v>
      </c>
      <c r="K1214" s="1">
        <v>1</v>
      </c>
      <c r="L1214" s="4">
        <f t="shared" si="33"/>
        <v>0.66999999999999993</v>
      </c>
      <c r="M1214" s="1">
        <v>1</v>
      </c>
      <c r="N1214" s="4">
        <v>0.67</v>
      </c>
      <c r="O1214" s="1" t="s">
        <v>1746</v>
      </c>
    </row>
    <row r="1215" spans="1:15" x14ac:dyDescent="0.25">
      <c r="A1215" s="1">
        <v>1214</v>
      </c>
      <c r="B1215" s="1" t="s">
        <v>308</v>
      </c>
      <c r="C1215" s="10">
        <v>44958</v>
      </c>
      <c r="D1215" s="22">
        <v>0</v>
      </c>
      <c r="E1215" s="1" t="s">
        <v>213</v>
      </c>
      <c r="F1215" s="15">
        <v>24</v>
      </c>
      <c r="G1215" s="2">
        <v>3.07</v>
      </c>
      <c r="H1215" s="3">
        <v>2.13</v>
      </c>
      <c r="I1215" s="2">
        <v>2.39</v>
      </c>
      <c r="J1215" s="4">
        <f t="shared" si="32"/>
        <v>0.67999999999999972</v>
      </c>
      <c r="K1215" s="1">
        <v>1</v>
      </c>
      <c r="L1215" s="4">
        <f t="shared" si="33"/>
        <v>0.67999999999999972</v>
      </c>
      <c r="M1215" s="1">
        <v>1</v>
      </c>
      <c r="N1215" s="4">
        <v>0.68</v>
      </c>
      <c r="O1215" s="1" t="s">
        <v>1746</v>
      </c>
    </row>
    <row r="1216" spans="1:15" x14ac:dyDescent="0.25">
      <c r="A1216" s="1">
        <v>1215</v>
      </c>
      <c r="B1216" s="1" t="s">
        <v>308</v>
      </c>
      <c r="C1216" s="10">
        <v>44959</v>
      </c>
      <c r="D1216" s="22">
        <v>0</v>
      </c>
      <c r="E1216" s="1" t="s">
        <v>213</v>
      </c>
      <c r="F1216" s="15">
        <v>24</v>
      </c>
      <c r="G1216" s="2">
        <v>3.07</v>
      </c>
      <c r="H1216" s="3">
        <v>2.06</v>
      </c>
      <c r="I1216" s="2">
        <v>2.2999999999999998</v>
      </c>
      <c r="J1216" s="4">
        <f t="shared" si="32"/>
        <v>0.77</v>
      </c>
      <c r="K1216" s="1">
        <v>1</v>
      </c>
      <c r="L1216" s="4">
        <f t="shared" si="33"/>
        <v>0.77</v>
      </c>
      <c r="M1216" s="1">
        <v>1</v>
      </c>
      <c r="N1216" s="4">
        <v>0.77</v>
      </c>
      <c r="O1216" s="1" t="s">
        <v>1746</v>
      </c>
    </row>
    <row r="1217" spans="1:15" x14ac:dyDescent="0.25">
      <c r="A1217" s="1">
        <v>1216</v>
      </c>
      <c r="B1217" s="1" t="s">
        <v>308</v>
      </c>
      <c r="C1217" s="10">
        <v>44960</v>
      </c>
      <c r="D1217" s="22">
        <v>0</v>
      </c>
      <c r="E1217" s="1" t="s">
        <v>213</v>
      </c>
      <c r="F1217" s="15">
        <v>24</v>
      </c>
      <c r="G1217" s="2">
        <v>3.08</v>
      </c>
      <c r="H1217" s="3">
        <v>1.82</v>
      </c>
      <c r="I1217" s="2">
        <v>2.33</v>
      </c>
      <c r="J1217" s="4">
        <f t="shared" si="32"/>
        <v>0.75</v>
      </c>
      <c r="K1217" s="1">
        <v>1</v>
      </c>
      <c r="L1217" s="4">
        <f t="shared" si="33"/>
        <v>0.75</v>
      </c>
      <c r="M1217" s="1">
        <v>1</v>
      </c>
      <c r="N1217" s="4">
        <v>0.75</v>
      </c>
      <c r="O1217" s="1" t="s">
        <v>1746</v>
      </c>
    </row>
    <row r="1218" spans="1:15" x14ac:dyDescent="0.25">
      <c r="A1218" s="1">
        <v>1217</v>
      </c>
      <c r="B1218" s="1" t="s">
        <v>308</v>
      </c>
      <c r="C1218" s="10">
        <v>44961</v>
      </c>
      <c r="D1218" s="22">
        <v>0</v>
      </c>
      <c r="E1218" s="1" t="s">
        <v>213</v>
      </c>
      <c r="F1218" s="15">
        <v>24</v>
      </c>
      <c r="G1218" s="2">
        <v>3.11</v>
      </c>
      <c r="H1218" s="3">
        <v>1.62</v>
      </c>
      <c r="I1218" s="2">
        <v>2.3199999999999998</v>
      </c>
      <c r="J1218" s="4">
        <f t="shared" si="32"/>
        <v>0.79</v>
      </c>
      <c r="K1218" s="1">
        <v>1</v>
      </c>
      <c r="L1218" s="4">
        <f t="shared" si="33"/>
        <v>0.79</v>
      </c>
      <c r="M1218" s="1">
        <v>1</v>
      </c>
      <c r="N1218" s="4">
        <v>0.79</v>
      </c>
      <c r="O1218" s="1" t="s">
        <v>1746</v>
      </c>
    </row>
    <row r="1219" spans="1:15" x14ac:dyDescent="0.25">
      <c r="A1219" s="1">
        <v>1218</v>
      </c>
      <c r="B1219" s="1" t="s">
        <v>308</v>
      </c>
      <c r="C1219" s="10">
        <v>44962</v>
      </c>
      <c r="D1219" s="22">
        <v>0</v>
      </c>
      <c r="E1219" s="1" t="s">
        <v>213</v>
      </c>
      <c r="F1219" s="15">
        <v>24</v>
      </c>
      <c r="G1219" s="2">
        <v>3.12</v>
      </c>
      <c r="H1219" s="3">
        <v>1.48</v>
      </c>
      <c r="I1219" s="2">
        <v>2.2999999999999998</v>
      </c>
      <c r="J1219" s="4">
        <f t="shared" si="32"/>
        <v>0.82000000000000028</v>
      </c>
      <c r="K1219" s="1">
        <v>1</v>
      </c>
      <c r="L1219" s="4">
        <f t="shared" si="33"/>
        <v>0.82000000000000028</v>
      </c>
      <c r="M1219" s="1">
        <v>1</v>
      </c>
      <c r="N1219" s="4">
        <v>0.82</v>
      </c>
      <c r="O1219" s="1" t="s">
        <v>1746</v>
      </c>
    </row>
    <row r="1220" spans="1:15" x14ac:dyDescent="0.25">
      <c r="A1220" s="1">
        <v>1219</v>
      </c>
      <c r="B1220" s="1" t="s">
        <v>308</v>
      </c>
      <c r="C1220" s="10">
        <v>44963</v>
      </c>
      <c r="D1220" s="22">
        <v>0</v>
      </c>
      <c r="E1220" s="1" t="s">
        <v>213</v>
      </c>
      <c r="F1220" s="15">
        <v>24</v>
      </c>
      <c r="G1220" s="2">
        <v>3.12</v>
      </c>
      <c r="H1220" s="3">
        <v>1.57</v>
      </c>
      <c r="I1220" s="2">
        <v>2.2999999999999998</v>
      </c>
      <c r="J1220" s="4">
        <f t="shared" si="32"/>
        <v>0.82000000000000028</v>
      </c>
      <c r="K1220" s="1">
        <v>1</v>
      </c>
      <c r="L1220" s="4">
        <f t="shared" si="33"/>
        <v>0.82000000000000028</v>
      </c>
      <c r="M1220" s="1">
        <v>1</v>
      </c>
      <c r="N1220" s="4">
        <v>0.82</v>
      </c>
      <c r="O1220" s="1" t="s">
        <v>1746</v>
      </c>
    </row>
    <row r="1221" spans="1:15" x14ac:dyDescent="0.25">
      <c r="A1221" s="1">
        <v>1220</v>
      </c>
      <c r="B1221" s="1" t="s">
        <v>308</v>
      </c>
      <c r="C1221" s="10">
        <v>44964</v>
      </c>
      <c r="D1221" s="22">
        <v>0</v>
      </c>
      <c r="E1221" s="1" t="s">
        <v>213</v>
      </c>
      <c r="F1221" s="15">
        <v>24</v>
      </c>
      <c r="G1221" s="2">
        <v>3</v>
      </c>
      <c r="H1221" s="3">
        <v>2.27</v>
      </c>
      <c r="I1221" s="2">
        <v>2.2999999999999998</v>
      </c>
      <c r="J1221" s="4">
        <f t="shared" si="32"/>
        <v>0.70000000000000018</v>
      </c>
      <c r="K1221" s="1">
        <v>1</v>
      </c>
      <c r="L1221" s="4">
        <f t="shared" si="33"/>
        <v>0.70000000000000018</v>
      </c>
      <c r="M1221" s="1">
        <v>1</v>
      </c>
      <c r="N1221" s="4">
        <v>0.7</v>
      </c>
      <c r="O1221" s="1" t="s">
        <v>1746</v>
      </c>
    </row>
    <row r="1222" spans="1:15" x14ac:dyDescent="0.25">
      <c r="A1222" s="1">
        <v>1221</v>
      </c>
      <c r="B1222" s="1" t="s">
        <v>308</v>
      </c>
      <c r="C1222" s="10">
        <v>44965</v>
      </c>
      <c r="D1222" s="22">
        <v>0</v>
      </c>
      <c r="E1222" s="1" t="s">
        <v>213</v>
      </c>
      <c r="F1222" s="15">
        <v>24</v>
      </c>
      <c r="G1222" s="2">
        <v>2.91</v>
      </c>
      <c r="H1222" s="3">
        <v>2.4300000000000002</v>
      </c>
      <c r="I1222" s="2">
        <v>2.2400000000000002</v>
      </c>
      <c r="J1222" s="4">
        <f t="shared" si="32"/>
        <v>0.66999999999999993</v>
      </c>
      <c r="K1222" s="1">
        <v>1</v>
      </c>
      <c r="L1222" s="4">
        <f t="shared" si="33"/>
        <v>0.66999999999999993</v>
      </c>
      <c r="M1222" s="1">
        <v>1</v>
      </c>
      <c r="N1222" s="4">
        <v>0.67</v>
      </c>
      <c r="O1222" s="1" t="s">
        <v>1746</v>
      </c>
    </row>
    <row r="1223" spans="1:15" x14ac:dyDescent="0.25">
      <c r="A1223" s="1">
        <v>1222</v>
      </c>
      <c r="B1223" s="1" t="s">
        <v>308</v>
      </c>
      <c r="C1223" s="10">
        <v>44966</v>
      </c>
      <c r="D1223" s="22">
        <v>0</v>
      </c>
      <c r="E1223" s="1" t="s">
        <v>213</v>
      </c>
      <c r="F1223" s="15">
        <v>24</v>
      </c>
      <c r="G1223" s="2">
        <v>2.97</v>
      </c>
      <c r="H1223" s="3">
        <v>2.4500000000000002</v>
      </c>
      <c r="I1223" s="2">
        <v>2.33</v>
      </c>
      <c r="J1223" s="4">
        <f t="shared" si="32"/>
        <v>0.64000000000000012</v>
      </c>
      <c r="K1223" s="1">
        <v>1</v>
      </c>
      <c r="L1223" s="4">
        <f t="shared" si="33"/>
        <v>0.64000000000000012</v>
      </c>
      <c r="M1223" s="1">
        <v>1</v>
      </c>
      <c r="N1223" s="4">
        <v>0.64</v>
      </c>
      <c r="O1223" s="1" t="s">
        <v>1746</v>
      </c>
    </row>
    <row r="1224" spans="1:15" x14ac:dyDescent="0.25">
      <c r="A1224" s="1">
        <v>1223</v>
      </c>
      <c r="B1224" s="1" t="s">
        <v>308</v>
      </c>
      <c r="C1224" s="10">
        <v>44967</v>
      </c>
      <c r="D1224" s="22">
        <v>0</v>
      </c>
      <c r="E1224" s="1" t="s">
        <v>213</v>
      </c>
      <c r="F1224" s="15">
        <v>24</v>
      </c>
      <c r="G1224" s="2">
        <v>2.98</v>
      </c>
      <c r="H1224" s="3">
        <v>2.48</v>
      </c>
      <c r="I1224" s="2">
        <v>2.2999999999999998</v>
      </c>
      <c r="J1224" s="4">
        <f t="shared" si="32"/>
        <v>0.68000000000000016</v>
      </c>
      <c r="K1224" s="1">
        <v>1</v>
      </c>
      <c r="L1224" s="4">
        <f t="shared" si="33"/>
        <v>0.68000000000000016</v>
      </c>
      <c r="M1224" s="1">
        <v>1</v>
      </c>
      <c r="N1224" s="4">
        <v>0.68</v>
      </c>
      <c r="O1224" s="1" t="s">
        <v>1746</v>
      </c>
    </row>
    <row r="1225" spans="1:15" x14ac:dyDescent="0.25">
      <c r="A1225" s="1">
        <v>1224</v>
      </c>
      <c r="B1225" s="1" t="s">
        <v>308</v>
      </c>
      <c r="C1225" s="10">
        <v>44968</v>
      </c>
      <c r="D1225" s="22">
        <v>0</v>
      </c>
      <c r="E1225" s="1" t="s">
        <v>213</v>
      </c>
      <c r="F1225" s="15">
        <v>24</v>
      </c>
      <c r="G1225" s="2">
        <v>2.92</v>
      </c>
      <c r="H1225" s="3">
        <v>2.44</v>
      </c>
      <c r="I1225" s="2">
        <v>2.31</v>
      </c>
      <c r="J1225" s="4">
        <f t="shared" si="32"/>
        <v>0.60999999999999988</v>
      </c>
      <c r="K1225" s="1">
        <v>1</v>
      </c>
      <c r="L1225" s="4">
        <f t="shared" si="33"/>
        <v>0.60999999999999988</v>
      </c>
      <c r="M1225" s="1">
        <v>1</v>
      </c>
      <c r="N1225" s="4">
        <v>0.61</v>
      </c>
      <c r="O1225" s="1" t="s">
        <v>1746</v>
      </c>
    </row>
    <row r="1226" spans="1:15" x14ac:dyDescent="0.25">
      <c r="A1226" s="1">
        <v>1225</v>
      </c>
      <c r="B1226" s="1" t="s">
        <v>308</v>
      </c>
      <c r="C1226" s="10">
        <v>44969</v>
      </c>
      <c r="D1226" s="22">
        <v>0</v>
      </c>
      <c r="E1226" s="1" t="s">
        <v>213</v>
      </c>
      <c r="F1226" s="15">
        <v>24</v>
      </c>
      <c r="G1226" s="2">
        <v>3</v>
      </c>
      <c r="H1226" s="3">
        <v>2.5</v>
      </c>
      <c r="I1226" s="2">
        <v>2.35</v>
      </c>
      <c r="J1226" s="4">
        <f t="shared" ref="J1226:J1242" si="34">G1226-I1226-D1226</f>
        <v>0.64999999999999991</v>
      </c>
      <c r="K1226" s="1">
        <v>1</v>
      </c>
      <c r="L1226" s="4">
        <f t="shared" ref="L1226:L1242" si="35">(G1226-I1226-D1226)*K1226</f>
        <v>0.64999999999999991</v>
      </c>
      <c r="M1226" s="1">
        <v>1</v>
      </c>
      <c r="N1226" s="4">
        <v>0.65</v>
      </c>
      <c r="O1226" s="1" t="s">
        <v>1746</v>
      </c>
    </row>
    <row r="1227" spans="1:15" x14ac:dyDescent="0.25">
      <c r="A1227" s="1">
        <v>1226</v>
      </c>
      <c r="B1227" s="1" t="s">
        <v>308</v>
      </c>
      <c r="C1227" s="10">
        <v>44970</v>
      </c>
      <c r="D1227" s="22">
        <v>0</v>
      </c>
      <c r="E1227" s="1" t="s">
        <v>213</v>
      </c>
      <c r="F1227" s="15">
        <v>24</v>
      </c>
      <c r="G1227" s="2">
        <v>3</v>
      </c>
      <c r="H1227" s="3">
        <v>2.5</v>
      </c>
      <c r="I1227" s="2">
        <v>2.34</v>
      </c>
      <c r="J1227" s="4">
        <f t="shared" si="34"/>
        <v>0.66000000000000014</v>
      </c>
      <c r="K1227" s="1">
        <v>1</v>
      </c>
      <c r="L1227" s="4">
        <f t="shared" si="35"/>
        <v>0.66000000000000014</v>
      </c>
      <c r="M1227" s="1">
        <v>1</v>
      </c>
      <c r="N1227" s="4">
        <v>0.66</v>
      </c>
      <c r="O1227" s="1" t="s">
        <v>1746</v>
      </c>
    </row>
    <row r="1228" spans="1:15" ht="33" x14ac:dyDescent="0.25">
      <c r="A1228" s="1">
        <v>1227</v>
      </c>
      <c r="B1228" s="1" t="s">
        <v>308</v>
      </c>
      <c r="C1228" s="10">
        <v>44971</v>
      </c>
      <c r="D1228" s="22">
        <v>0</v>
      </c>
      <c r="E1228" s="11" t="s">
        <v>344</v>
      </c>
      <c r="F1228" s="15">
        <v>22</v>
      </c>
      <c r="G1228" s="2">
        <v>2.7</v>
      </c>
      <c r="H1228" s="3">
        <v>2.2999999999999998</v>
      </c>
      <c r="I1228" s="2">
        <v>2.12</v>
      </c>
      <c r="J1228" s="4">
        <f t="shared" si="34"/>
        <v>0.58000000000000007</v>
      </c>
      <c r="K1228" s="1">
        <v>1</v>
      </c>
      <c r="L1228" s="4">
        <f t="shared" si="35"/>
        <v>0.58000000000000007</v>
      </c>
      <c r="M1228" s="1">
        <v>1</v>
      </c>
      <c r="N1228" s="4">
        <v>0.57999999999999996</v>
      </c>
      <c r="O1228" s="1" t="s">
        <v>1746</v>
      </c>
    </row>
    <row r="1229" spans="1:15" x14ac:dyDescent="0.25">
      <c r="A1229" s="1">
        <v>1228</v>
      </c>
      <c r="B1229" s="1" t="s">
        <v>308</v>
      </c>
      <c r="C1229" s="10">
        <v>44972</v>
      </c>
      <c r="D1229" s="22">
        <v>0</v>
      </c>
      <c r="E1229" s="1" t="s">
        <v>213</v>
      </c>
      <c r="F1229" s="15">
        <v>24</v>
      </c>
      <c r="G1229" s="2">
        <v>2.9371</v>
      </c>
      <c r="H1229" s="3">
        <v>3</v>
      </c>
      <c r="I1229" s="2">
        <v>2.2799999999999998</v>
      </c>
      <c r="J1229" s="4">
        <f t="shared" si="34"/>
        <v>0.65710000000000024</v>
      </c>
      <c r="K1229" s="1">
        <v>1</v>
      </c>
      <c r="L1229" s="4">
        <f t="shared" si="35"/>
        <v>0.65710000000000024</v>
      </c>
      <c r="M1229" s="1">
        <v>1</v>
      </c>
      <c r="N1229" s="4">
        <v>0.65710000000000002</v>
      </c>
      <c r="O1229" s="1" t="s">
        <v>1746</v>
      </c>
    </row>
    <row r="1230" spans="1:15" x14ac:dyDescent="0.25">
      <c r="A1230" s="1">
        <v>1229</v>
      </c>
      <c r="B1230" s="1" t="s">
        <v>308</v>
      </c>
      <c r="C1230" s="10">
        <v>44973</v>
      </c>
      <c r="D1230" s="22">
        <v>0</v>
      </c>
      <c r="E1230" s="1" t="s">
        <v>213</v>
      </c>
      <c r="F1230" s="15">
        <v>24</v>
      </c>
      <c r="G1230" s="2">
        <v>2.9464999999999999</v>
      </c>
      <c r="H1230" s="3">
        <v>3</v>
      </c>
      <c r="I1230" s="2">
        <v>2.2999999999999998</v>
      </c>
      <c r="J1230" s="4">
        <f t="shared" si="34"/>
        <v>0.64650000000000007</v>
      </c>
      <c r="K1230" s="1">
        <v>1</v>
      </c>
      <c r="L1230" s="4">
        <f t="shared" si="35"/>
        <v>0.64650000000000007</v>
      </c>
      <c r="M1230" s="1">
        <v>1</v>
      </c>
      <c r="N1230" s="4">
        <v>0.64649999999999996</v>
      </c>
      <c r="O1230" s="1" t="s">
        <v>1746</v>
      </c>
    </row>
    <row r="1231" spans="1:15" x14ac:dyDescent="0.25">
      <c r="A1231" s="1">
        <v>1230</v>
      </c>
      <c r="B1231" s="1" t="s">
        <v>308</v>
      </c>
      <c r="C1231" s="10">
        <v>44974</v>
      </c>
      <c r="D1231" s="22">
        <v>0</v>
      </c>
      <c r="E1231" s="1" t="s">
        <v>213</v>
      </c>
      <c r="F1231" s="15">
        <v>24</v>
      </c>
      <c r="G1231" s="2">
        <v>2.9</v>
      </c>
      <c r="H1231" s="3">
        <v>2.36</v>
      </c>
      <c r="I1231" s="2">
        <v>2.2799999999999998</v>
      </c>
      <c r="J1231" s="4">
        <f t="shared" si="34"/>
        <v>0.62000000000000011</v>
      </c>
      <c r="K1231" s="1">
        <v>1</v>
      </c>
      <c r="L1231" s="4">
        <f t="shared" si="35"/>
        <v>0.62000000000000011</v>
      </c>
      <c r="M1231" s="1">
        <v>1</v>
      </c>
      <c r="N1231" s="4">
        <v>0.62</v>
      </c>
      <c r="O1231" s="1" t="s">
        <v>1746</v>
      </c>
    </row>
    <row r="1232" spans="1:15" x14ac:dyDescent="0.25">
      <c r="A1232" s="1">
        <v>1231</v>
      </c>
      <c r="B1232" s="1" t="s">
        <v>308</v>
      </c>
      <c r="C1232" s="10">
        <v>44975</v>
      </c>
      <c r="D1232" s="22">
        <v>0</v>
      </c>
      <c r="E1232" s="1" t="s">
        <v>213</v>
      </c>
      <c r="F1232" s="15">
        <v>24</v>
      </c>
      <c r="G1232" s="2">
        <v>2.9</v>
      </c>
      <c r="H1232" s="3">
        <v>2.4</v>
      </c>
      <c r="I1232" s="2">
        <v>2.2999999999999998</v>
      </c>
      <c r="J1232" s="4">
        <f t="shared" si="34"/>
        <v>0.60000000000000009</v>
      </c>
      <c r="K1232" s="1">
        <v>1</v>
      </c>
      <c r="L1232" s="4">
        <f t="shared" si="35"/>
        <v>0.60000000000000009</v>
      </c>
      <c r="M1232" s="1">
        <v>1</v>
      </c>
      <c r="N1232" s="4">
        <v>0.6</v>
      </c>
      <c r="O1232" s="1" t="s">
        <v>1746</v>
      </c>
    </row>
    <row r="1233" spans="1:15" x14ac:dyDescent="0.25">
      <c r="A1233" s="1">
        <v>1232</v>
      </c>
      <c r="B1233" s="1" t="s">
        <v>308</v>
      </c>
      <c r="C1233" s="10">
        <v>44976</v>
      </c>
      <c r="D1233" s="22">
        <v>0</v>
      </c>
      <c r="E1233" s="1" t="s">
        <v>213</v>
      </c>
      <c r="F1233" s="15">
        <v>24</v>
      </c>
      <c r="G1233" s="2">
        <v>3</v>
      </c>
      <c r="H1233" s="3">
        <v>2.4700000000000002</v>
      </c>
      <c r="I1233" s="2">
        <v>2.33</v>
      </c>
      <c r="J1233" s="4">
        <f t="shared" si="34"/>
        <v>0.66999999999999993</v>
      </c>
      <c r="K1233" s="1">
        <v>1</v>
      </c>
      <c r="L1233" s="4">
        <f t="shared" si="35"/>
        <v>0.66999999999999993</v>
      </c>
      <c r="M1233" s="1">
        <v>1</v>
      </c>
      <c r="N1233" s="4">
        <v>0.67</v>
      </c>
      <c r="O1233" s="1" t="s">
        <v>1746</v>
      </c>
    </row>
    <row r="1234" spans="1:15" x14ac:dyDescent="0.25">
      <c r="A1234" s="1">
        <v>1233</v>
      </c>
      <c r="B1234" s="1" t="s">
        <v>308</v>
      </c>
      <c r="C1234" s="10">
        <v>44977</v>
      </c>
      <c r="D1234" s="22">
        <v>0</v>
      </c>
      <c r="E1234" s="1" t="s">
        <v>345</v>
      </c>
      <c r="F1234" s="15">
        <v>23</v>
      </c>
      <c r="G1234" s="2">
        <v>2.9</v>
      </c>
      <c r="H1234" s="3">
        <v>2.4900000000000002</v>
      </c>
      <c r="I1234" s="2">
        <v>2.2400000000000002</v>
      </c>
      <c r="J1234" s="4">
        <f t="shared" si="34"/>
        <v>0.6599999999999997</v>
      </c>
      <c r="K1234" s="1">
        <v>1</v>
      </c>
      <c r="L1234" s="4">
        <f t="shared" si="35"/>
        <v>0.6599999999999997</v>
      </c>
      <c r="M1234" s="1">
        <v>1</v>
      </c>
      <c r="N1234" s="4">
        <v>0.66</v>
      </c>
      <c r="O1234" s="1" t="s">
        <v>1746</v>
      </c>
    </row>
    <row r="1235" spans="1:15" x14ac:dyDescent="0.25">
      <c r="A1235" s="1">
        <v>1234</v>
      </c>
      <c r="B1235" s="1" t="s">
        <v>308</v>
      </c>
      <c r="C1235" s="10">
        <v>44978</v>
      </c>
      <c r="D1235" s="22">
        <v>0</v>
      </c>
      <c r="E1235" s="1" t="s">
        <v>346</v>
      </c>
      <c r="F1235" s="15">
        <v>6</v>
      </c>
      <c r="G1235" s="2">
        <v>0.42</v>
      </c>
      <c r="H1235" s="3">
        <v>0.91</v>
      </c>
      <c r="I1235" s="2">
        <v>0.35</v>
      </c>
      <c r="J1235" s="4">
        <f t="shared" si="34"/>
        <v>7.0000000000000007E-2</v>
      </c>
      <c r="K1235" s="1">
        <v>1</v>
      </c>
      <c r="L1235" s="4">
        <f t="shared" si="35"/>
        <v>7.0000000000000007E-2</v>
      </c>
      <c r="M1235" s="1">
        <v>1</v>
      </c>
      <c r="N1235" s="4">
        <v>7.0000000000000007E-2</v>
      </c>
      <c r="O1235" s="1" t="s">
        <v>1746</v>
      </c>
    </row>
    <row r="1236" spans="1:15" x14ac:dyDescent="0.25">
      <c r="A1236" s="1">
        <v>1235</v>
      </c>
      <c r="B1236" s="1" t="s">
        <v>320</v>
      </c>
      <c r="C1236" s="10">
        <v>44978</v>
      </c>
      <c r="D1236" s="22">
        <v>0</v>
      </c>
      <c r="E1236" s="1" t="s">
        <v>347</v>
      </c>
      <c r="F1236" s="15">
        <v>2.5</v>
      </c>
      <c r="G1236" s="2">
        <v>0.6</v>
      </c>
      <c r="H1236" s="3">
        <v>1.33</v>
      </c>
      <c r="I1236" s="2">
        <v>0.4</v>
      </c>
      <c r="J1236" s="4">
        <f t="shared" si="34"/>
        <v>0.19999999999999996</v>
      </c>
      <c r="K1236" s="1">
        <v>5</v>
      </c>
      <c r="L1236" s="4">
        <f t="shared" si="35"/>
        <v>0.99999999999999978</v>
      </c>
      <c r="M1236" s="1">
        <v>7</v>
      </c>
      <c r="N1236" s="4">
        <v>9.6690000000000005</v>
      </c>
      <c r="O1236" s="1" t="s">
        <v>1746</v>
      </c>
    </row>
    <row r="1237" spans="1:15" x14ac:dyDescent="0.25">
      <c r="A1237" s="1">
        <v>1236</v>
      </c>
      <c r="B1237" s="1" t="s">
        <v>313</v>
      </c>
      <c r="C1237" s="10">
        <v>44978</v>
      </c>
      <c r="D1237" s="22">
        <v>0</v>
      </c>
      <c r="E1237" s="1" t="s">
        <v>348</v>
      </c>
      <c r="F1237" s="15">
        <v>2</v>
      </c>
      <c r="G1237" s="2">
        <v>0.2</v>
      </c>
      <c r="H1237" s="3">
        <v>0</v>
      </c>
      <c r="I1237" s="2">
        <v>0.1</v>
      </c>
      <c r="J1237" s="4">
        <f t="shared" si="34"/>
        <v>0.1</v>
      </c>
      <c r="K1237" s="1">
        <v>1</v>
      </c>
      <c r="L1237" s="4">
        <f t="shared" si="35"/>
        <v>0.1</v>
      </c>
      <c r="M1237" s="1">
        <v>1</v>
      </c>
      <c r="N1237" s="4">
        <v>0.1</v>
      </c>
      <c r="O1237" s="1" t="s">
        <v>1746</v>
      </c>
    </row>
    <row r="1238" spans="1:15" ht="33" x14ac:dyDescent="0.25">
      <c r="A1238" s="1">
        <v>1237</v>
      </c>
      <c r="B1238" s="1" t="s">
        <v>308</v>
      </c>
      <c r="C1238" s="10">
        <v>44979</v>
      </c>
      <c r="D1238" s="22">
        <v>0</v>
      </c>
      <c r="E1238" s="11" t="s">
        <v>349</v>
      </c>
      <c r="F1238" s="15">
        <v>22.5</v>
      </c>
      <c r="G1238" s="2">
        <v>2.9</v>
      </c>
      <c r="H1238" s="3">
        <v>2.1</v>
      </c>
      <c r="I1238" s="2">
        <v>2.15</v>
      </c>
      <c r="J1238" s="4">
        <f t="shared" si="34"/>
        <v>0.75</v>
      </c>
      <c r="K1238" s="1">
        <v>1</v>
      </c>
      <c r="L1238" s="4">
        <f t="shared" si="35"/>
        <v>0.75</v>
      </c>
      <c r="M1238" s="1">
        <v>1</v>
      </c>
      <c r="N1238" s="4">
        <v>0.75</v>
      </c>
      <c r="O1238" s="1" t="s">
        <v>1746</v>
      </c>
    </row>
    <row r="1239" spans="1:15" x14ac:dyDescent="0.25">
      <c r="A1239" s="1">
        <v>1238</v>
      </c>
      <c r="B1239" s="1" t="s">
        <v>313</v>
      </c>
      <c r="C1239" s="10">
        <v>44979</v>
      </c>
      <c r="D1239" s="22">
        <v>0</v>
      </c>
      <c r="E1239" s="1" t="s">
        <v>350</v>
      </c>
      <c r="F1239" s="15">
        <v>1.5</v>
      </c>
      <c r="G1239" s="2">
        <v>1.3</v>
      </c>
      <c r="H1239" s="3">
        <v>0.63</v>
      </c>
      <c r="I1239" s="2">
        <v>0.1</v>
      </c>
      <c r="J1239" s="4">
        <f t="shared" si="34"/>
        <v>1.2</v>
      </c>
      <c r="K1239" s="1">
        <v>5</v>
      </c>
      <c r="L1239" s="4">
        <f t="shared" si="35"/>
        <v>6</v>
      </c>
      <c r="M1239" s="1">
        <v>6</v>
      </c>
      <c r="N1239" s="4">
        <v>7.5231000000000003</v>
      </c>
      <c r="O1239" s="1" t="s">
        <v>1746</v>
      </c>
    </row>
    <row r="1240" spans="1:15" x14ac:dyDescent="0.25">
      <c r="A1240" s="1">
        <v>1239</v>
      </c>
      <c r="B1240" s="1" t="s">
        <v>308</v>
      </c>
      <c r="C1240" s="10">
        <v>44980</v>
      </c>
      <c r="D1240" s="22">
        <v>0</v>
      </c>
      <c r="E1240" s="1" t="s">
        <v>218</v>
      </c>
      <c r="F1240" s="15">
        <v>24</v>
      </c>
      <c r="G1240" s="2">
        <v>2.9</v>
      </c>
      <c r="H1240" s="3">
        <v>2.33</v>
      </c>
      <c r="I1240" s="2">
        <v>2.2200000000000002</v>
      </c>
      <c r="J1240" s="4">
        <f t="shared" si="34"/>
        <v>0.67999999999999972</v>
      </c>
      <c r="K1240" s="1">
        <v>1</v>
      </c>
      <c r="L1240" s="4">
        <f t="shared" si="35"/>
        <v>0.67999999999999972</v>
      </c>
      <c r="M1240" s="1">
        <v>1</v>
      </c>
      <c r="N1240" s="4">
        <v>0.68</v>
      </c>
      <c r="O1240" s="1" t="s">
        <v>1746</v>
      </c>
    </row>
    <row r="1241" spans="1:15" x14ac:dyDescent="0.25">
      <c r="A1241" s="1">
        <v>1240</v>
      </c>
      <c r="B1241" s="1" t="s">
        <v>308</v>
      </c>
      <c r="C1241" s="10">
        <v>44981</v>
      </c>
      <c r="D1241" s="22">
        <v>0</v>
      </c>
      <c r="E1241" s="1" t="s">
        <v>218</v>
      </c>
      <c r="F1241" s="15">
        <v>24</v>
      </c>
      <c r="G1241" s="2">
        <v>2.8</v>
      </c>
      <c r="H1241" s="3">
        <v>2.3199999999999998</v>
      </c>
      <c r="I1241" s="2">
        <v>2.2599999999999998</v>
      </c>
      <c r="J1241" s="4">
        <f t="shared" si="34"/>
        <v>0.54</v>
      </c>
      <c r="K1241" s="1">
        <v>1</v>
      </c>
      <c r="L1241" s="4">
        <f t="shared" si="35"/>
        <v>0.54</v>
      </c>
      <c r="M1241" s="1">
        <v>1</v>
      </c>
      <c r="N1241" s="4">
        <v>0.54</v>
      </c>
      <c r="O1241" s="1" t="s">
        <v>1746</v>
      </c>
    </row>
    <row r="1242" spans="1:15" x14ac:dyDescent="0.25">
      <c r="A1242" s="1">
        <v>1241</v>
      </c>
      <c r="B1242" s="1" t="s">
        <v>308</v>
      </c>
      <c r="C1242" s="10">
        <v>44982</v>
      </c>
      <c r="D1242" s="22">
        <v>0</v>
      </c>
      <c r="E1242" s="1" t="s">
        <v>218</v>
      </c>
      <c r="F1242" s="15">
        <v>24</v>
      </c>
      <c r="G1242" s="2">
        <v>2.82</v>
      </c>
      <c r="H1242" s="3">
        <v>2.16</v>
      </c>
      <c r="I1242" s="2">
        <v>2.25</v>
      </c>
      <c r="J1242" s="4">
        <f t="shared" si="34"/>
        <v>0.56999999999999984</v>
      </c>
      <c r="K1242" s="1">
        <v>1</v>
      </c>
      <c r="L1242" s="4">
        <f t="shared" si="35"/>
        <v>0.56999999999999984</v>
      </c>
      <c r="M1242" s="1">
        <v>1</v>
      </c>
      <c r="N1242" s="4">
        <v>0.56999999999999995</v>
      </c>
      <c r="O1242" s="1" t="s">
        <v>1746</v>
      </c>
    </row>
    <row r="1243" spans="1:15" x14ac:dyDescent="0.25">
      <c r="A1243" s="1">
        <v>1242</v>
      </c>
      <c r="B1243" s="1" t="s">
        <v>308</v>
      </c>
      <c r="C1243" s="10">
        <v>44983</v>
      </c>
      <c r="D1243" s="22">
        <v>0</v>
      </c>
      <c r="E1243" s="1" t="s">
        <v>218</v>
      </c>
      <c r="F1243" s="15">
        <v>24</v>
      </c>
      <c r="G1243" s="2">
        <v>2.87</v>
      </c>
      <c r="H1243" s="3">
        <v>1.96</v>
      </c>
      <c r="I1243" s="2">
        <v>2.2400000000000002</v>
      </c>
      <c r="J1243" s="4">
        <f t="shared" ref="J1243:J1248" si="36">G1243-I1243-D1243</f>
        <v>0.62999999999999989</v>
      </c>
      <c r="K1243" s="1">
        <v>1</v>
      </c>
      <c r="L1243" s="4">
        <f t="shared" ref="L1243:L1248" si="37">(G1243-I1243-D1243)*K1243</f>
        <v>0.62999999999999989</v>
      </c>
      <c r="M1243" s="1">
        <v>1</v>
      </c>
      <c r="N1243" s="4">
        <v>0.63</v>
      </c>
      <c r="O1243" s="1" t="s">
        <v>1746</v>
      </c>
    </row>
    <row r="1244" spans="1:15" x14ac:dyDescent="0.25">
      <c r="A1244" s="1">
        <v>1243</v>
      </c>
      <c r="B1244" s="1" t="s">
        <v>308</v>
      </c>
      <c r="C1244" s="10">
        <v>44984</v>
      </c>
      <c r="D1244" s="22">
        <v>0</v>
      </c>
      <c r="E1244" s="1" t="s">
        <v>213</v>
      </c>
      <c r="F1244" s="15">
        <v>24</v>
      </c>
      <c r="G1244" s="2">
        <v>2.86</v>
      </c>
      <c r="H1244" s="3">
        <v>1.75</v>
      </c>
      <c r="I1244" s="2">
        <v>2.2000000000000002</v>
      </c>
      <c r="J1244" s="4">
        <f t="shared" si="36"/>
        <v>0.6599999999999997</v>
      </c>
      <c r="K1244" s="1">
        <v>1</v>
      </c>
      <c r="L1244" s="4">
        <f t="shared" si="37"/>
        <v>0.6599999999999997</v>
      </c>
      <c r="M1244" s="1">
        <v>1</v>
      </c>
      <c r="N1244" s="4">
        <v>0.66</v>
      </c>
      <c r="O1244" s="1" t="s">
        <v>1746</v>
      </c>
    </row>
    <row r="1245" spans="1:15" x14ac:dyDescent="0.25">
      <c r="A1245" s="1">
        <v>1244</v>
      </c>
      <c r="B1245" s="1" t="s">
        <v>308</v>
      </c>
      <c r="C1245" s="10">
        <v>44985</v>
      </c>
      <c r="D1245" s="22">
        <v>0</v>
      </c>
      <c r="E1245" s="1" t="s">
        <v>213</v>
      </c>
      <c r="F1245" s="15">
        <v>24</v>
      </c>
      <c r="G1245" s="2">
        <v>2.92</v>
      </c>
      <c r="H1245" s="3">
        <v>1.97</v>
      </c>
      <c r="I1245" s="2">
        <v>2.2200000000000002</v>
      </c>
      <c r="J1245" s="4">
        <f t="shared" si="36"/>
        <v>0.69999999999999973</v>
      </c>
      <c r="K1245" s="1">
        <v>1</v>
      </c>
      <c r="L1245" s="4">
        <f t="shared" si="37"/>
        <v>0.69999999999999973</v>
      </c>
      <c r="M1245" s="1">
        <v>1</v>
      </c>
      <c r="N1245" s="4">
        <v>0.7</v>
      </c>
      <c r="O1245" s="1" t="s">
        <v>1746</v>
      </c>
    </row>
    <row r="1246" spans="1:15" x14ac:dyDescent="0.25">
      <c r="A1246" s="1">
        <v>1245</v>
      </c>
      <c r="B1246" s="1" t="s">
        <v>308</v>
      </c>
      <c r="C1246" s="10">
        <v>44986</v>
      </c>
      <c r="D1246" s="22">
        <v>0</v>
      </c>
      <c r="E1246" s="1" t="s">
        <v>213</v>
      </c>
      <c r="F1246" s="15">
        <v>24</v>
      </c>
      <c r="G1246" s="2">
        <v>2.83</v>
      </c>
      <c r="H1246" s="3">
        <v>2.1800000000000002</v>
      </c>
      <c r="I1246" s="2">
        <v>2.2200000000000002</v>
      </c>
      <c r="J1246" s="4">
        <f t="shared" si="36"/>
        <v>0.60999999999999988</v>
      </c>
      <c r="K1246" s="1">
        <v>1</v>
      </c>
      <c r="L1246" s="4">
        <f t="shared" si="37"/>
        <v>0.60999999999999988</v>
      </c>
      <c r="M1246" s="1">
        <v>1</v>
      </c>
      <c r="N1246" s="4">
        <v>0.61</v>
      </c>
      <c r="O1246" s="1" t="s">
        <v>1746</v>
      </c>
    </row>
    <row r="1247" spans="1:15" ht="33" x14ac:dyDescent="0.25">
      <c r="A1247" s="1">
        <v>1246</v>
      </c>
      <c r="B1247" s="1" t="s">
        <v>308</v>
      </c>
      <c r="C1247" s="10">
        <v>44987</v>
      </c>
      <c r="D1247" s="22">
        <v>0</v>
      </c>
      <c r="E1247" s="11" t="s">
        <v>351</v>
      </c>
      <c r="F1247" s="15">
        <v>19</v>
      </c>
      <c r="G1247" s="2">
        <v>2.4300000000000002</v>
      </c>
      <c r="H1247" s="3">
        <v>2.06</v>
      </c>
      <c r="I1247" s="2">
        <v>1.75</v>
      </c>
      <c r="J1247" s="4">
        <f t="shared" si="36"/>
        <v>0.68000000000000016</v>
      </c>
      <c r="K1247" s="1">
        <v>1</v>
      </c>
      <c r="L1247" s="4">
        <f t="shared" si="37"/>
        <v>0.68000000000000016</v>
      </c>
      <c r="M1247" s="1">
        <v>1</v>
      </c>
      <c r="N1247" s="4">
        <v>0.68000000000000016</v>
      </c>
      <c r="O1247" s="1" t="s">
        <v>1746</v>
      </c>
    </row>
    <row r="1248" spans="1:15" x14ac:dyDescent="0.25">
      <c r="A1248" s="1">
        <v>1247</v>
      </c>
      <c r="B1248" s="1" t="s">
        <v>313</v>
      </c>
      <c r="C1248" s="10">
        <v>44987</v>
      </c>
      <c r="D1248" s="22">
        <v>0</v>
      </c>
      <c r="E1248" s="1" t="s">
        <v>352</v>
      </c>
      <c r="F1248" s="15">
        <v>5</v>
      </c>
      <c r="G1248" s="2">
        <v>0.86</v>
      </c>
      <c r="H1248" s="3">
        <v>0.88</v>
      </c>
      <c r="I1248" s="2">
        <v>0.51</v>
      </c>
      <c r="J1248" s="4">
        <f t="shared" si="36"/>
        <v>0.35</v>
      </c>
      <c r="K1248" s="1">
        <v>5</v>
      </c>
      <c r="L1248" s="4">
        <f t="shared" si="37"/>
        <v>1.75</v>
      </c>
      <c r="M1248" s="1">
        <v>29</v>
      </c>
      <c r="N1248" s="4">
        <v>32.297400000000003</v>
      </c>
      <c r="O1248" s="1" t="s">
        <v>1746</v>
      </c>
    </row>
    <row r="1249" spans="1:15" x14ac:dyDescent="0.25">
      <c r="A1249" s="1">
        <v>1248</v>
      </c>
      <c r="B1249" s="1" t="s">
        <v>308</v>
      </c>
      <c r="C1249" s="10">
        <v>44988</v>
      </c>
      <c r="D1249" s="22">
        <v>0</v>
      </c>
      <c r="E1249" s="1" t="s">
        <v>213</v>
      </c>
      <c r="F1249" s="15">
        <v>24</v>
      </c>
      <c r="G1249" s="2">
        <v>2.85</v>
      </c>
      <c r="H1249" s="3">
        <v>2.0499999999999998</v>
      </c>
      <c r="I1249" s="2">
        <v>2.23</v>
      </c>
      <c r="J1249" s="4">
        <f t="shared" ref="J1249:J1267" si="38">G1249-I1249-D1249</f>
        <v>0.62000000000000011</v>
      </c>
      <c r="K1249" s="1">
        <v>1</v>
      </c>
      <c r="L1249" s="4">
        <f t="shared" ref="L1249:L1267" si="39">(G1249-I1249-D1249)*K1249</f>
        <v>0.62000000000000011</v>
      </c>
      <c r="M1249" s="1">
        <v>1</v>
      </c>
      <c r="N1249" s="4">
        <v>0.62000000000000011</v>
      </c>
      <c r="O1249" s="1" t="s">
        <v>1746</v>
      </c>
    </row>
    <row r="1250" spans="1:15" x14ac:dyDescent="0.25">
      <c r="A1250" s="1">
        <v>1249</v>
      </c>
      <c r="B1250" s="1" t="s">
        <v>308</v>
      </c>
      <c r="C1250" s="10">
        <v>44989</v>
      </c>
      <c r="D1250" s="22">
        <v>0</v>
      </c>
      <c r="E1250" s="1" t="s">
        <v>218</v>
      </c>
      <c r="F1250" s="15">
        <v>24</v>
      </c>
      <c r="G1250" s="2">
        <v>2.87</v>
      </c>
      <c r="H1250" s="3">
        <v>2.2200000000000002</v>
      </c>
      <c r="I1250" s="2">
        <v>2.23</v>
      </c>
      <c r="J1250" s="4">
        <f t="shared" si="38"/>
        <v>0.64000000000000012</v>
      </c>
      <c r="K1250" s="1">
        <v>1</v>
      </c>
      <c r="L1250" s="4">
        <f t="shared" si="39"/>
        <v>0.64000000000000012</v>
      </c>
      <c r="M1250" s="1">
        <v>1</v>
      </c>
      <c r="N1250" s="4">
        <v>0.64000000000000012</v>
      </c>
      <c r="O1250" s="1" t="s">
        <v>1746</v>
      </c>
    </row>
    <row r="1251" spans="1:15" x14ac:dyDescent="0.25">
      <c r="A1251" s="1">
        <v>1250</v>
      </c>
      <c r="B1251" s="1" t="s">
        <v>308</v>
      </c>
      <c r="C1251" s="10">
        <v>44990</v>
      </c>
      <c r="D1251" s="22">
        <v>0</v>
      </c>
      <c r="E1251" s="1" t="s">
        <v>218</v>
      </c>
      <c r="F1251" s="15">
        <v>24</v>
      </c>
      <c r="G1251" s="2">
        <v>2.87</v>
      </c>
      <c r="H1251" s="3">
        <v>2.1</v>
      </c>
      <c r="I1251" s="2">
        <v>2.21</v>
      </c>
      <c r="J1251" s="4">
        <f t="shared" si="38"/>
        <v>0.66000000000000014</v>
      </c>
      <c r="K1251" s="1">
        <v>1</v>
      </c>
      <c r="L1251" s="4">
        <f t="shared" si="39"/>
        <v>0.66000000000000014</v>
      </c>
      <c r="M1251" s="1">
        <v>1</v>
      </c>
      <c r="N1251" s="4">
        <v>0.66000000000000014</v>
      </c>
      <c r="O1251" s="1" t="s">
        <v>1746</v>
      </c>
    </row>
    <row r="1252" spans="1:15" x14ac:dyDescent="0.25">
      <c r="A1252" s="1">
        <v>1251</v>
      </c>
      <c r="B1252" s="1" t="s">
        <v>308</v>
      </c>
      <c r="C1252" s="10">
        <v>44991</v>
      </c>
      <c r="D1252" s="22">
        <v>0</v>
      </c>
      <c r="E1252" s="1" t="s">
        <v>218</v>
      </c>
      <c r="F1252" s="15">
        <v>24</v>
      </c>
      <c r="G1252" s="2">
        <v>2.88</v>
      </c>
      <c r="H1252" s="3">
        <v>2.09</v>
      </c>
      <c r="I1252" s="2">
        <v>2.2200000000000002</v>
      </c>
      <c r="J1252" s="4">
        <f t="shared" si="38"/>
        <v>0.6599999999999997</v>
      </c>
      <c r="K1252" s="1">
        <v>1</v>
      </c>
      <c r="L1252" s="4">
        <f t="shared" si="39"/>
        <v>0.6599999999999997</v>
      </c>
      <c r="M1252" s="1">
        <v>1</v>
      </c>
      <c r="N1252" s="4">
        <v>0.6599999999999997</v>
      </c>
      <c r="O1252" s="1" t="s">
        <v>1746</v>
      </c>
    </row>
    <row r="1253" spans="1:15" x14ac:dyDescent="0.25">
      <c r="A1253" s="1">
        <v>1252</v>
      </c>
      <c r="B1253" s="1" t="s">
        <v>308</v>
      </c>
      <c r="C1253" s="10">
        <v>44992</v>
      </c>
      <c r="D1253" s="22">
        <v>0</v>
      </c>
      <c r="E1253" s="1" t="s">
        <v>218</v>
      </c>
      <c r="F1253" s="15">
        <v>24</v>
      </c>
      <c r="G1253" s="2">
        <v>2.86</v>
      </c>
      <c r="H1253" s="3">
        <v>2.4</v>
      </c>
      <c r="I1253" s="2">
        <v>2.2200000000000002</v>
      </c>
      <c r="J1253" s="4">
        <f t="shared" si="38"/>
        <v>0.63999999999999968</v>
      </c>
      <c r="K1253" s="1">
        <v>1</v>
      </c>
      <c r="L1253" s="4">
        <f t="shared" si="39"/>
        <v>0.63999999999999968</v>
      </c>
      <c r="M1253" s="1">
        <v>1</v>
      </c>
      <c r="N1253" s="4">
        <v>0.63999999999999968</v>
      </c>
      <c r="O1253" s="1" t="s">
        <v>1746</v>
      </c>
    </row>
    <row r="1254" spans="1:15" x14ac:dyDescent="0.25">
      <c r="A1254" s="1">
        <v>1253</v>
      </c>
      <c r="B1254" s="1" t="s">
        <v>308</v>
      </c>
      <c r="C1254" s="10">
        <v>44993</v>
      </c>
      <c r="D1254" s="22">
        <v>0</v>
      </c>
      <c r="E1254" s="1" t="s">
        <v>218</v>
      </c>
      <c r="F1254" s="15">
        <v>24</v>
      </c>
      <c r="G1254" s="2">
        <v>2.85</v>
      </c>
      <c r="H1254" s="3">
        <v>2.41</v>
      </c>
      <c r="I1254" s="2">
        <v>2.21</v>
      </c>
      <c r="J1254" s="4">
        <f t="shared" si="38"/>
        <v>0.64000000000000012</v>
      </c>
      <c r="K1254" s="1">
        <v>1</v>
      </c>
      <c r="L1254" s="4">
        <f t="shared" si="39"/>
        <v>0.64000000000000012</v>
      </c>
      <c r="M1254" s="1">
        <v>1</v>
      </c>
      <c r="N1254" s="4">
        <v>0.64000000000000012</v>
      </c>
      <c r="O1254" s="1" t="s">
        <v>1746</v>
      </c>
    </row>
    <row r="1255" spans="1:15" x14ac:dyDescent="0.25">
      <c r="A1255" s="1">
        <v>1254</v>
      </c>
      <c r="B1255" s="1" t="s">
        <v>308</v>
      </c>
      <c r="C1255" s="10">
        <v>44994</v>
      </c>
      <c r="D1255" s="22">
        <v>0</v>
      </c>
      <c r="E1255" s="1" t="s">
        <v>218</v>
      </c>
      <c r="F1255" s="15">
        <v>24</v>
      </c>
      <c r="G1255" s="2">
        <v>2.86</v>
      </c>
      <c r="H1255" s="3">
        <v>2.34</v>
      </c>
      <c r="I1255" s="2">
        <v>2.1800000000000002</v>
      </c>
      <c r="J1255" s="4">
        <f t="shared" si="38"/>
        <v>0.67999999999999972</v>
      </c>
      <c r="K1255" s="1">
        <v>1</v>
      </c>
      <c r="L1255" s="4">
        <f t="shared" si="39"/>
        <v>0.67999999999999972</v>
      </c>
      <c r="M1255" s="1">
        <v>1</v>
      </c>
      <c r="N1255" s="4">
        <v>0.67999999999999972</v>
      </c>
      <c r="O1255" s="1" t="s">
        <v>1746</v>
      </c>
    </row>
    <row r="1256" spans="1:15" x14ac:dyDescent="0.25">
      <c r="A1256" s="1">
        <v>1255</v>
      </c>
      <c r="B1256" s="1" t="s">
        <v>308</v>
      </c>
      <c r="C1256" s="10">
        <v>44995</v>
      </c>
      <c r="D1256" s="22">
        <v>0</v>
      </c>
      <c r="E1256" s="1" t="s">
        <v>218</v>
      </c>
      <c r="F1256" s="15">
        <v>24</v>
      </c>
      <c r="G1256" s="2">
        <v>2.89</v>
      </c>
      <c r="H1256" s="3">
        <v>2.2400000000000002</v>
      </c>
      <c r="I1256" s="2">
        <v>2.2000000000000002</v>
      </c>
      <c r="J1256" s="4">
        <f t="shared" si="38"/>
        <v>0.69</v>
      </c>
      <c r="K1256" s="1">
        <v>1</v>
      </c>
      <c r="L1256" s="4">
        <f t="shared" si="39"/>
        <v>0.69</v>
      </c>
      <c r="M1256" s="1">
        <v>1</v>
      </c>
      <c r="N1256" s="4">
        <v>0.69</v>
      </c>
      <c r="O1256" s="1" t="s">
        <v>1746</v>
      </c>
    </row>
    <row r="1257" spans="1:15" x14ac:dyDescent="0.25">
      <c r="A1257" s="1">
        <v>1256</v>
      </c>
      <c r="B1257" s="1" t="s">
        <v>308</v>
      </c>
      <c r="C1257" s="10">
        <v>44996</v>
      </c>
      <c r="D1257" s="22">
        <v>0</v>
      </c>
      <c r="E1257" s="1" t="s">
        <v>218</v>
      </c>
      <c r="F1257" s="15">
        <v>24</v>
      </c>
      <c r="G1257" s="2">
        <v>2.83</v>
      </c>
      <c r="H1257" s="3">
        <v>2</v>
      </c>
      <c r="I1257" s="2">
        <v>2.17</v>
      </c>
      <c r="J1257" s="4">
        <f t="shared" si="38"/>
        <v>0.66000000000000014</v>
      </c>
      <c r="K1257" s="1">
        <v>1</v>
      </c>
      <c r="L1257" s="4">
        <f t="shared" si="39"/>
        <v>0.66000000000000014</v>
      </c>
      <c r="M1257" s="1">
        <v>1</v>
      </c>
      <c r="N1257" s="4">
        <v>0.66000000000000014</v>
      </c>
      <c r="O1257" s="1" t="s">
        <v>1746</v>
      </c>
    </row>
    <row r="1258" spans="1:15" x14ac:dyDescent="0.25">
      <c r="A1258" s="1">
        <v>1257</v>
      </c>
      <c r="B1258" s="1" t="s">
        <v>308</v>
      </c>
      <c r="C1258" s="10">
        <v>44997</v>
      </c>
      <c r="D1258" s="22">
        <v>0</v>
      </c>
      <c r="E1258" s="1" t="s">
        <v>218</v>
      </c>
      <c r="F1258" s="15">
        <v>24</v>
      </c>
      <c r="G1258" s="2">
        <v>2.96</v>
      </c>
      <c r="H1258" s="3">
        <v>1.55</v>
      </c>
      <c r="I1258" s="2">
        <v>2.2200000000000002</v>
      </c>
      <c r="J1258" s="4">
        <f t="shared" si="38"/>
        <v>0.73999999999999977</v>
      </c>
      <c r="K1258" s="1">
        <v>1</v>
      </c>
      <c r="L1258" s="4">
        <f t="shared" si="39"/>
        <v>0.73999999999999977</v>
      </c>
      <c r="M1258" s="1">
        <v>1</v>
      </c>
      <c r="N1258" s="4">
        <v>0.73999999999999977</v>
      </c>
      <c r="O1258" s="1" t="s">
        <v>1746</v>
      </c>
    </row>
    <row r="1259" spans="1:15" x14ac:dyDescent="0.25">
      <c r="A1259" s="1">
        <v>1258</v>
      </c>
      <c r="B1259" s="1" t="s">
        <v>308</v>
      </c>
      <c r="C1259" s="10">
        <v>44998</v>
      </c>
      <c r="D1259" s="22">
        <v>0</v>
      </c>
      <c r="E1259" s="1" t="s">
        <v>218</v>
      </c>
      <c r="F1259" s="15">
        <v>24</v>
      </c>
      <c r="G1259" s="2">
        <v>2.93</v>
      </c>
      <c r="H1259" s="3">
        <v>2.13</v>
      </c>
      <c r="I1259" s="2">
        <v>2.25</v>
      </c>
      <c r="J1259" s="4">
        <f t="shared" si="38"/>
        <v>0.68000000000000016</v>
      </c>
      <c r="K1259" s="1">
        <v>1</v>
      </c>
      <c r="L1259" s="4">
        <f t="shared" si="39"/>
        <v>0.68000000000000016</v>
      </c>
      <c r="M1259" s="1">
        <v>1</v>
      </c>
      <c r="N1259" s="4">
        <v>0.68000000000000016</v>
      </c>
      <c r="O1259" s="1" t="s">
        <v>1746</v>
      </c>
    </row>
    <row r="1260" spans="1:15" x14ac:dyDescent="0.25">
      <c r="A1260" s="1">
        <v>1259</v>
      </c>
      <c r="B1260" s="1" t="s">
        <v>424</v>
      </c>
      <c r="C1260" s="10">
        <v>44999</v>
      </c>
      <c r="D1260" s="22">
        <v>0</v>
      </c>
      <c r="E1260" s="1" t="s">
        <v>218</v>
      </c>
      <c r="F1260" s="15">
        <v>24</v>
      </c>
      <c r="G1260" s="2">
        <v>2.87</v>
      </c>
      <c r="H1260" s="3">
        <v>2.35</v>
      </c>
      <c r="I1260" s="2">
        <v>2.21</v>
      </c>
      <c r="J1260" s="4">
        <f t="shared" si="38"/>
        <v>0.66000000000000014</v>
      </c>
      <c r="K1260" s="1">
        <v>1</v>
      </c>
      <c r="L1260" s="4">
        <f t="shared" si="39"/>
        <v>0.66000000000000014</v>
      </c>
      <c r="M1260" s="1">
        <v>1</v>
      </c>
      <c r="N1260" s="4">
        <v>0.66000000000000014</v>
      </c>
      <c r="O1260" s="1" t="s">
        <v>1746</v>
      </c>
    </row>
    <row r="1261" spans="1:15" x14ac:dyDescent="0.25">
      <c r="A1261" s="1">
        <v>1260</v>
      </c>
      <c r="B1261" s="1" t="s">
        <v>424</v>
      </c>
      <c r="C1261" s="10">
        <v>45000</v>
      </c>
      <c r="D1261" s="22">
        <v>0</v>
      </c>
      <c r="E1261" s="1" t="s">
        <v>218</v>
      </c>
      <c r="F1261" s="15">
        <v>24</v>
      </c>
      <c r="G1261" s="2">
        <v>2.87</v>
      </c>
      <c r="H1261" s="3">
        <v>2.2999999999999998</v>
      </c>
      <c r="I1261" s="2">
        <v>2.2000000000000002</v>
      </c>
      <c r="J1261" s="4">
        <f t="shared" si="38"/>
        <v>0.66999999999999993</v>
      </c>
      <c r="K1261" s="1">
        <v>1</v>
      </c>
      <c r="L1261" s="4">
        <f t="shared" si="39"/>
        <v>0.66999999999999993</v>
      </c>
      <c r="M1261" s="1">
        <v>1</v>
      </c>
      <c r="N1261" s="4">
        <v>0.66999999999999993</v>
      </c>
      <c r="O1261" s="1" t="s">
        <v>1746</v>
      </c>
    </row>
    <row r="1262" spans="1:15" x14ac:dyDescent="0.25">
      <c r="A1262" s="1">
        <v>1261</v>
      </c>
      <c r="B1262" s="1" t="s">
        <v>424</v>
      </c>
      <c r="C1262" s="10">
        <v>45001</v>
      </c>
      <c r="D1262" s="22">
        <v>0</v>
      </c>
      <c r="E1262" s="1" t="s">
        <v>218</v>
      </c>
      <c r="F1262" s="15">
        <v>24</v>
      </c>
      <c r="G1262" s="2">
        <v>2.88</v>
      </c>
      <c r="H1262" s="3">
        <v>2.21</v>
      </c>
      <c r="I1262" s="2">
        <v>2.2000000000000002</v>
      </c>
      <c r="J1262" s="4">
        <f t="shared" si="38"/>
        <v>0.67999999999999972</v>
      </c>
      <c r="K1262" s="1">
        <v>1</v>
      </c>
      <c r="L1262" s="4">
        <f t="shared" si="39"/>
        <v>0.67999999999999972</v>
      </c>
      <c r="M1262" s="1">
        <v>1</v>
      </c>
      <c r="N1262" s="4">
        <v>0.67999999999999972</v>
      </c>
      <c r="O1262" s="1" t="s">
        <v>1746</v>
      </c>
    </row>
    <row r="1263" spans="1:15" x14ac:dyDescent="0.25">
      <c r="A1263" s="1">
        <v>1262</v>
      </c>
      <c r="B1263" s="1" t="s">
        <v>424</v>
      </c>
      <c r="C1263" s="10">
        <v>45002</v>
      </c>
      <c r="D1263" s="22">
        <v>0</v>
      </c>
      <c r="E1263" s="1" t="s">
        <v>218</v>
      </c>
      <c r="F1263" s="15">
        <v>24</v>
      </c>
      <c r="G1263" s="2">
        <v>2.87</v>
      </c>
      <c r="H1263" s="3">
        <v>2.17</v>
      </c>
      <c r="I1263" s="2">
        <v>2.19</v>
      </c>
      <c r="J1263" s="4">
        <f t="shared" si="38"/>
        <v>0.68000000000000016</v>
      </c>
      <c r="K1263" s="1">
        <v>1</v>
      </c>
      <c r="L1263" s="4">
        <f t="shared" si="39"/>
        <v>0.68000000000000016</v>
      </c>
      <c r="M1263" s="1">
        <v>1</v>
      </c>
      <c r="N1263" s="4">
        <v>0.68000000000000016</v>
      </c>
      <c r="O1263" s="1" t="s">
        <v>1746</v>
      </c>
    </row>
    <row r="1264" spans="1:15" x14ac:dyDescent="0.25">
      <c r="A1264" s="1">
        <v>1263</v>
      </c>
      <c r="B1264" s="1" t="s">
        <v>424</v>
      </c>
      <c r="C1264" s="10">
        <v>45003</v>
      </c>
      <c r="D1264" s="22">
        <v>0</v>
      </c>
      <c r="E1264" s="1" t="s">
        <v>218</v>
      </c>
      <c r="F1264" s="15">
        <v>24</v>
      </c>
      <c r="G1264" s="2">
        <v>2.87</v>
      </c>
      <c r="H1264" s="3">
        <v>2.21</v>
      </c>
      <c r="I1264" s="2">
        <v>2.2000000000000002</v>
      </c>
      <c r="J1264" s="4">
        <f t="shared" si="38"/>
        <v>0.66999999999999993</v>
      </c>
      <c r="K1264" s="1">
        <v>1</v>
      </c>
      <c r="L1264" s="4">
        <f t="shared" si="39"/>
        <v>0.66999999999999993</v>
      </c>
      <c r="M1264" s="1">
        <v>1</v>
      </c>
      <c r="N1264" s="4">
        <v>0.66999999999999993</v>
      </c>
      <c r="O1264" s="1" t="s">
        <v>1746</v>
      </c>
    </row>
    <row r="1265" spans="1:15" x14ac:dyDescent="0.25">
      <c r="A1265" s="1">
        <v>1264</v>
      </c>
      <c r="B1265" s="1" t="s">
        <v>424</v>
      </c>
      <c r="C1265" s="10">
        <v>45004</v>
      </c>
      <c r="D1265" s="22">
        <v>0</v>
      </c>
      <c r="E1265" s="1" t="s">
        <v>218</v>
      </c>
      <c r="F1265" s="15">
        <v>24</v>
      </c>
      <c r="G1265" s="2">
        <v>2.88</v>
      </c>
      <c r="H1265" s="3">
        <v>2.23</v>
      </c>
      <c r="I1265" s="2">
        <v>2.23</v>
      </c>
      <c r="J1265" s="4">
        <f t="shared" si="38"/>
        <v>0.64999999999999991</v>
      </c>
      <c r="K1265" s="1">
        <v>1</v>
      </c>
      <c r="L1265" s="4">
        <f t="shared" si="39"/>
        <v>0.64999999999999991</v>
      </c>
      <c r="M1265" s="1">
        <v>1</v>
      </c>
      <c r="N1265" s="4">
        <v>0.64999999999999991</v>
      </c>
      <c r="O1265" s="1" t="s">
        <v>1746</v>
      </c>
    </row>
    <row r="1266" spans="1:15" x14ac:dyDescent="0.25">
      <c r="A1266" s="1">
        <v>1265</v>
      </c>
      <c r="B1266" s="1" t="s">
        <v>424</v>
      </c>
      <c r="C1266" s="10">
        <v>45005</v>
      </c>
      <c r="D1266" s="22">
        <v>0</v>
      </c>
      <c r="E1266" s="1" t="s">
        <v>218</v>
      </c>
      <c r="F1266" s="15">
        <v>24</v>
      </c>
      <c r="G1266" s="2">
        <v>2.93</v>
      </c>
      <c r="H1266" s="3">
        <v>2.29</v>
      </c>
      <c r="I1266" s="2">
        <v>2.2400000000000002</v>
      </c>
      <c r="J1266" s="4">
        <f t="shared" si="38"/>
        <v>0.69</v>
      </c>
      <c r="K1266" s="1">
        <v>1</v>
      </c>
      <c r="L1266" s="4">
        <f t="shared" si="39"/>
        <v>0.69</v>
      </c>
      <c r="M1266" s="1">
        <v>1</v>
      </c>
      <c r="N1266" s="4">
        <v>0.69</v>
      </c>
      <c r="O1266" s="1" t="s">
        <v>1746</v>
      </c>
    </row>
    <row r="1267" spans="1:15" x14ac:dyDescent="0.25">
      <c r="A1267" s="1">
        <v>1266</v>
      </c>
      <c r="B1267" s="1" t="s">
        <v>424</v>
      </c>
      <c r="C1267" s="10">
        <v>45006</v>
      </c>
      <c r="D1267" s="22">
        <v>0</v>
      </c>
      <c r="E1267" s="1" t="s">
        <v>218</v>
      </c>
      <c r="F1267" s="15">
        <v>24</v>
      </c>
      <c r="G1267" s="2">
        <v>2.82</v>
      </c>
      <c r="H1267" s="3">
        <v>2.2799999999999998</v>
      </c>
      <c r="I1267" s="2">
        <v>2.21</v>
      </c>
      <c r="J1267" s="4">
        <f t="shared" si="38"/>
        <v>0.60999999999999988</v>
      </c>
      <c r="K1267" s="1">
        <v>1</v>
      </c>
      <c r="L1267" s="4">
        <f t="shared" si="39"/>
        <v>0.60999999999999988</v>
      </c>
      <c r="M1267" s="1">
        <v>1</v>
      </c>
      <c r="N1267" s="4">
        <v>0.60999999999999988</v>
      </c>
      <c r="O1267" s="1" t="s">
        <v>1746</v>
      </c>
    </row>
    <row r="1268" spans="1:15" x14ac:dyDescent="0.25">
      <c r="A1268" s="1">
        <v>1267</v>
      </c>
      <c r="B1268" s="1" t="s">
        <v>424</v>
      </c>
      <c r="C1268" s="10">
        <v>45007</v>
      </c>
      <c r="D1268" s="22">
        <v>0</v>
      </c>
      <c r="E1268" s="1" t="s">
        <v>218</v>
      </c>
      <c r="F1268" s="15">
        <v>24</v>
      </c>
      <c r="G1268" s="2">
        <v>2.85</v>
      </c>
      <c r="H1268" s="3">
        <v>2.27</v>
      </c>
      <c r="I1268" s="2">
        <v>2.21</v>
      </c>
      <c r="J1268" s="4">
        <f t="shared" ref="J1268" si="40">G1268-I1268-D1268</f>
        <v>0.64000000000000012</v>
      </c>
      <c r="K1268" s="1">
        <v>1</v>
      </c>
      <c r="L1268" s="4">
        <f t="shared" ref="L1268" si="41">(G1268-I1268-D1268)*K1268</f>
        <v>0.64000000000000012</v>
      </c>
      <c r="M1268" s="1">
        <v>1</v>
      </c>
      <c r="N1268" s="4">
        <v>0.64000000000000012</v>
      </c>
      <c r="O1268" s="1" t="s">
        <v>1746</v>
      </c>
    </row>
    <row r="1269" spans="1:15" x14ac:dyDescent="0.25">
      <c r="A1269" s="1">
        <v>1268</v>
      </c>
      <c r="B1269" s="1" t="s">
        <v>424</v>
      </c>
      <c r="C1269" s="10">
        <v>45008</v>
      </c>
      <c r="D1269" s="22">
        <v>0</v>
      </c>
      <c r="E1269" s="1" t="s">
        <v>218</v>
      </c>
      <c r="F1269" s="15">
        <v>24</v>
      </c>
      <c r="G1269" s="2">
        <v>2.92</v>
      </c>
      <c r="H1269" s="3">
        <v>2.25</v>
      </c>
      <c r="I1269" s="2">
        <v>2.25</v>
      </c>
      <c r="J1269" s="4">
        <f t="shared" ref="J1269" si="42">G1269-I1269-D1269</f>
        <v>0.66999999999999993</v>
      </c>
      <c r="K1269" s="1">
        <v>1</v>
      </c>
      <c r="L1269" s="4">
        <f t="shared" ref="L1269" si="43">(G1269-I1269-D1269)*K1269</f>
        <v>0.66999999999999993</v>
      </c>
      <c r="M1269" s="1">
        <v>1</v>
      </c>
      <c r="N1269" s="4">
        <v>0.66999999999999993</v>
      </c>
      <c r="O1269" s="1" t="s">
        <v>1746</v>
      </c>
    </row>
    <row r="1270" spans="1:15" x14ac:dyDescent="0.25">
      <c r="A1270" s="1">
        <v>1269</v>
      </c>
      <c r="B1270" s="1" t="s">
        <v>424</v>
      </c>
      <c r="C1270" s="10">
        <v>45009</v>
      </c>
      <c r="D1270" s="22">
        <v>0</v>
      </c>
      <c r="E1270" s="1" t="s">
        <v>218</v>
      </c>
      <c r="F1270" s="15">
        <v>24</v>
      </c>
      <c r="G1270" s="2">
        <v>2.87</v>
      </c>
      <c r="H1270" s="3">
        <v>2.15</v>
      </c>
      <c r="I1270" s="2">
        <v>2.19</v>
      </c>
      <c r="J1270" s="4">
        <f t="shared" ref="J1270:J1276" si="44">G1270-I1270-D1270</f>
        <v>0.68000000000000016</v>
      </c>
      <c r="K1270" s="1">
        <v>1</v>
      </c>
      <c r="L1270" s="4">
        <f t="shared" ref="L1270:L1276" si="45">(G1270-I1270-D1270)*K1270</f>
        <v>0.68000000000000016</v>
      </c>
      <c r="M1270" s="1">
        <v>1</v>
      </c>
      <c r="N1270" s="4">
        <v>0.68000000000000016</v>
      </c>
      <c r="O1270" s="1" t="s">
        <v>1746</v>
      </c>
    </row>
    <row r="1271" spans="1:15" x14ac:dyDescent="0.25">
      <c r="A1271" s="1">
        <v>1270</v>
      </c>
      <c r="B1271" s="1" t="s">
        <v>424</v>
      </c>
      <c r="C1271" s="10">
        <v>45010</v>
      </c>
      <c r="D1271" s="22">
        <v>0</v>
      </c>
      <c r="E1271" s="1" t="s">
        <v>218</v>
      </c>
      <c r="F1271" s="15">
        <v>24</v>
      </c>
      <c r="G1271" s="2">
        <v>2.82</v>
      </c>
      <c r="H1271" s="3">
        <v>2.17</v>
      </c>
      <c r="I1271" s="2">
        <v>2.16</v>
      </c>
      <c r="J1271" s="4">
        <f t="shared" si="44"/>
        <v>0.6599999999999997</v>
      </c>
      <c r="K1271" s="1">
        <v>1</v>
      </c>
      <c r="L1271" s="4">
        <f t="shared" si="45"/>
        <v>0.6599999999999997</v>
      </c>
      <c r="M1271" s="1">
        <v>1</v>
      </c>
      <c r="N1271" s="4">
        <v>0.6599999999999997</v>
      </c>
      <c r="O1271" s="1" t="s">
        <v>1746</v>
      </c>
    </row>
    <row r="1272" spans="1:15" x14ac:dyDescent="0.25">
      <c r="A1272" s="1">
        <v>1271</v>
      </c>
      <c r="B1272" s="1" t="s">
        <v>424</v>
      </c>
      <c r="C1272" s="10">
        <v>45011</v>
      </c>
      <c r="D1272" s="22">
        <v>0</v>
      </c>
      <c r="E1272" s="1" t="s">
        <v>218</v>
      </c>
      <c r="F1272" s="15">
        <v>24</v>
      </c>
      <c r="G1272" s="2">
        <v>2.7</v>
      </c>
      <c r="H1272" s="3">
        <v>1.94</v>
      </c>
      <c r="I1272" s="2">
        <v>1.99</v>
      </c>
      <c r="J1272" s="4">
        <f t="shared" si="44"/>
        <v>0.71000000000000019</v>
      </c>
      <c r="K1272" s="1">
        <v>1</v>
      </c>
      <c r="L1272" s="4">
        <f t="shared" si="45"/>
        <v>0.71000000000000019</v>
      </c>
      <c r="M1272" s="1">
        <v>1</v>
      </c>
      <c r="N1272" s="4">
        <v>0.71000000000000019</v>
      </c>
      <c r="O1272" s="1" t="s">
        <v>1746</v>
      </c>
    </row>
    <row r="1273" spans="1:15" x14ac:dyDescent="0.25">
      <c r="A1273" s="1">
        <v>1272</v>
      </c>
      <c r="B1273" s="1" t="s">
        <v>424</v>
      </c>
      <c r="C1273" s="10">
        <v>45012</v>
      </c>
      <c r="D1273" s="22">
        <v>0</v>
      </c>
      <c r="E1273" s="1" t="s">
        <v>218</v>
      </c>
      <c r="F1273" s="15">
        <v>24</v>
      </c>
      <c r="G1273" s="2">
        <v>2.86</v>
      </c>
      <c r="H1273" s="3">
        <v>2.2200000000000002</v>
      </c>
      <c r="I1273" s="2">
        <v>2.21</v>
      </c>
      <c r="J1273" s="4">
        <f t="shared" si="44"/>
        <v>0.64999999999999991</v>
      </c>
      <c r="K1273" s="1">
        <v>1</v>
      </c>
      <c r="L1273" s="4">
        <f t="shared" si="45"/>
        <v>0.64999999999999991</v>
      </c>
      <c r="M1273" s="1">
        <v>1</v>
      </c>
      <c r="N1273" s="4">
        <v>0.64999999999999991</v>
      </c>
      <c r="O1273" s="1" t="s">
        <v>1746</v>
      </c>
    </row>
    <row r="1274" spans="1:15" x14ac:dyDescent="0.25">
      <c r="A1274" s="1">
        <v>1273</v>
      </c>
      <c r="B1274" s="1" t="s">
        <v>424</v>
      </c>
      <c r="C1274" s="10">
        <v>45013</v>
      </c>
      <c r="D1274" s="22">
        <v>0</v>
      </c>
      <c r="E1274" s="1" t="s">
        <v>218</v>
      </c>
      <c r="F1274" s="15">
        <v>24</v>
      </c>
      <c r="G1274" s="2">
        <v>2.83</v>
      </c>
      <c r="H1274" s="3">
        <v>2.23</v>
      </c>
      <c r="I1274" s="2">
        <v>2.15</v>
      </c>
      <c r="J1274" s="4">
        <f t="shared" si="44"/>
        <v>0.68000000000000016</v>
      </c>
      <c r="K1274" s="1">
        <v>1</v>
      </c>
      <c r="L1274" s="4">
        <f t="shared" si="45"/>
        <v>0.68000000000000016</v>
      </c>
      <c r="M1274" s="1">
        <v>1</v>
      </c>
      <c r="N1274" s="4">
        <v>0.68000000000000016</v>
      </c>
      <c r="O1274" s="1" t="s">
        <v>1746</v>
      </c>
    </row>
    <row r="1275" spans="1:15" x14ac:dyDescent="0.25">
      <c r="A1275" s="1">
        <v>1274</v>
      </c>
      <c r="B1275" s="1" t="s">
        <v>424</v>
      </c>
      <c r="C1275" s="10">
        <v>45014</v>
      </c>
      <c r="D1275" s="22">
        <v>0</v>
      </c>
      <c r="E1275" s="1" t="s">
        <v>218</v>
      </c>
      <c r="F1275" s="15">
        <v>24</v>
      </c>
      <c r="G1275" s="2">
        <v>2.77</v>
      </c>
      <c r="H1275" s="3">
        <v>2.34</v>
      </c>
      <c r="I1275" s="2">
        <v>2.12</v>
      </c>
      <c r="J1275" s="4">
        <f t="shared" si="44"/>
        <v>0.64999999999999991</v>
      </c>
      <c r="K1275" s="1">
        <v>1</v>
      </c>
      <c r="L1275" s="4">
        <f t="shared" si="45"/>
        <v>0.64999999999999991</v>
      </c>
      <c r="M1275" s="1">
        <v>1</v>
      </c>
      <c r="N1275" s="4">
        <v>0.68000000000000016</v>
      </c>
      <c r="O1275" s="1" t="s">
        <v>1746</v>
      </c>
    </row>
    <row r="1276" spans="1:15" x14ac:dyDescent="0.25">
      <c r="A1276" s="1">
        <v>1275</v>
      </c>
      <c r="B1276" s="1" t="s">
        <v>424</v>
      </c>
      <c r="C1276" s="10">
        <v>45015</v>
      </c>
      <c r="D1276" s="22">
        <v>0</v>
      </c>
      <c r="E1276" s="1" t="s">
        <v>218</v>
      </c>
      <c r="F1276" s="15">
        <v>24</v>
      </c>
      <c r="G1276" s="2">
        <v>2.77</v>
      </c>
      <c r="H1276" s="3">
        <v>2.3199999999999998</v>
      </c>
      <c r="I1276" s="2">
        <v>2.11</v>
      </c>
      <c r="J1276" s="4">
        <f t="shared" si="44"/>
        <v>0.66000000000000014</v>
      </c>
      <c r="K1276" s="1">
        <v>1</v>
      </c>
      <c r="L1276" s="4">
        <f t="shared" si="45"/>
        <v>0.66000000000000014</v>
      </c>
      <c r="M1276" s="1">
        <v>1</v>
      </c>
      <c r="N1276" s="4">
        <v>0.66000000000000014</v>
      </c>
      <c r="O1276" s="1" t="s">
        <v>1746</v>
      </c>
    </row>
    <row r="1277" spans="1:15" x14ac:dyDescent="0.25">
      <c r="A1277" s="1">
        <v>1276</v>
      </c>
      <c r="B1277" s="1" t="s">
        <v>424</v>
      </c>
      <c r="C1277" s="10">
        <v>45016</v>
      </c>
      <c r="D1277" s="22">
        <v>0</v>
      </c>
      <c r="E1277" s="1" t="s">
        <v>218</v>
      </c>
      <c r="F1277" s="15">
        <v>24</v>
      </c>
      <c r="G1277" s="2">
        <v>2.79</v>
      </c>
      <c r="H1277" s="3">
        <v>2.63</v>
      </c>
      <c r="I1277" s="2">
        <v>2.1</v>
      </c>
      <c r="J1277" s="4">
        <f t="shared" ref="J1277:J1285" si="46">G1277-I1277-D1277</f>
        <v>0.69</v>
      </c>
      <c r="K1277" s="1">
        <v>1</v>
      </c>
      <c r="L1277" s="4">
        <f t="shared" ref="L1277:L1285" si="47">(G1277-I1277-D1277)*K1277</f>
        <v>0.69</v>
      </c>
      <c r="M1277" s="1">
        <v>1</v>
      </c>
      <c r="N1277" s="4">
        <v>0.69</v>
      </c>
      <c r="O1277" s="1" t="s">
        <v>1746</v>
      </c>
    </row>
    <row r="1278" spans="1:15" x14ac:dyDescent="0.25">
      <c r="A1278" s="1">
        <v>1277</v>
      </c>
      <c r="B1278" s="1" t="s">
        <v>424</v>
      </c>
      <c r="C1278" s="10">
        <v>45017</v>
      </c>
      <c r="D1278" s="22">
        <v>0</v>
      </c>
      <c r="E1278" s="1" t="s">
        <v>218</v>
      </c>
      <c r="F1278" s="15">
        <v>24</v>
      </c>
      <c r="G1278" s="2">
        <v>2.68</v>
      </c>
      <c r="H1278" s="3">
        <v>2.42</v>
      </c>
      <c r="I1278" s="2">
        <v>2.06</v>
      </c>
      <c r="J1278" s="4">
        <f t="shared" si="46"/>
        <v>0.62000000000000011</v>
      </c>
      <c r="K1278" s="1">
        <v>1</v>
      </c>
      <c r="L1278" s="4">
        <f t="shared" si="47"/>
        <v>0.62000000000000011</v>
      </c>
      <c r="M1278" s="1">
        <v>1</v>
      </c>
      <c r="N1278" s="4">
        <v>0.62000000000000011</v>
      </c>
      <c r="O1278" s="1" t="s">
        <v>1746</v>
      </c>
    </row>
    <row r="1279" spans="1:15" x14ac:dyDescent="0.25">
      <c r="A1279" s="1">
        <v>1278</v>
      </c>
      <c r="B1279" s="1" t="s">
        <v>424</v>
      </c>
      <c r="C1279" s="10">
        <v>45018</v>
      </c>
      <c r="D1279" s="22">
        <v>0</v>
      </c>
      <c r="E1279" s="1" t="s">
        <v>218</v>
      </c>
      <c r="F1279" s="15">
        <v>24</v>
      </c>
      <c r="G1279" s="2">
        <v>2.76</v>
      </c>
      <c r="H1279" s="3">
        <v>2.4</v>
      </c>
      <c r="I1279" s="2">
        <v>2.12</v>
      </c>
      <c r="J1279" s="4">
        <f t="shared" si="46"/>
        <v>0.63999999999999968</v>
      </c>
      <c r="K1279" s="1">
        <v>1</v>
      </c>
      <c r="L1279" s="4">
        <f t="shared" si="47"/>
        <v>0.63999999999999968</v>
      </c>
      <c r="M1279" s="1">
        <v>1</v>
      </c>
      <c r="N1279" s="4">
        <v>0.63999999999999968</v>
      </c>
      <c r="O1279" s="1" t="s">
        <v>1746</v>
      </c>
    </row>
    <row r="1280" spans="1:15" x14ac:dyDescent="0.25">
      <c r="A1280" s="1">
        <v>1279</v>
      </c>
      <c r="B1280" s="1" t="s">
        <v>424</v>
      </c>
      <c r="C1280" s="10">
        <v>45019</v>
      </c>
      <c r="D1280" s="22">
        <v>0</v>
      </c>
      <c r="E1280" s="1" t="s">
        <v>213</v>
      </c>
      <c r="F1280" s="15">
        <v>24</v>
      </c>
      <c r="G1280" s="2">
        <v>2.65</v>
      </c>
      <c r="H1280" s="3">
        <v>2.09</v>
      </c>
      <c r="I1280" s="2">
        <v>2</v>
      </c>
      <c r="J1280" s="4">
        <f t="shared" si="46"/>
        <v>0.64999999999999991</v>
      </c>
      <c r="K1280" s="1">
        <v>1</v>
      </c>
      <c r="L1280" s="4">
        <f t="shared" si="47"/>
        <v>0.64999999999999991</v>
      </c>
      <c r="M1280" s="1">
        <v>1</v>
      </c>
      <c r="N1280" s="4">
        <v>0.64999999999999991</v>
      </c>
      <c r="O1280" s="1" t="s">
        <v>1746</v>
      </c>
    </row>
    <row r="1281" spans="1:15" x14ac:dyDescent="0.25">
      <c r="A1281" s="1">
        <v>1280</v>
      </c>
      <c r="B1281" s="1" t="s">
        <v>515</v>
      </c>
      <c r="C1281" s="10">
        <v>45019</v>
      </c>
      <c r="D1281" s="22">
        <v>0</v>
      </c>
      <c r="E1281" s="1" t="s">
        <v>321</v>
      </c>
      <c r="F1281" s="15">
        <v>4</v>
      </c>
      <c r="G1281" s="2">
        <v>0.32</v>
      </c>
      <c r="H1281" s="3">
        <v>0.82</v>
      </c>
      <c r="I1281" s="2">
        <v>0.12</v>
      </c>
      <c r="J1281" s="4">
        <f t="shared" si="46"/>
        <v>0.2</v>
      </c>
      <c r="K1281" s="1">
        <v>5</v>
      </c>
      <c r="L1281" s="4">
        <f t="shared" si="47"/>
        <v>1</v>
      </c>
      <c r="M1281" s="1">
        <v>28</v>
      </c>
      <c r="N1281" s="4">
        <v>42.8</v>
      </c>
      <c r="O1281" s="1" t="s">
        <v>1746</v>
      </c>
    </row>
    <row r="1282" spans="1:15" x14ac:dyDescent="0.25">
      <c r="A1282" s="1">
        <v>1281</v>
      </c>
      <c r="B1282" s="1" t="s">
        <v>424</v>
      </c>
      <c r="C1282" s="10">
        <v>45020</v>
      </c>
      <c r="D1282" s="22">
        <v>0</v>
      </c>
      <c r="E1282" s="1" t="s">
        <v>213</v>
      </c>
      <c r="F1282" s="15">
        <v>24</v>
      </c>
      <c r="G1282" s="2">
        <v>2.72</v>
      </c>
      <c r="H1282" s="3">
        <v>1.87</v>
      </c>
      <c r="I1282" s="2">
        <v>2.0299999999999998</v>
      </c>
      <c r="J1282" s="4">
        <f t="shared" si="46"/>
        <v>0.69000000000000039</v>
      </c>
      <c r="K1282" s="1">
        <v>1</v>
      </c>
      <c r="L1282" s="4">
        <f t="shared" si="47"/>
        <v>0.69000000000000039</v>
      </c>
      <c r="M1282" s="1">
        <v>1</v>
      </c>
      <c r="N1282" s="4">
        <v>0.69000000000000039</v>
      </c>
      <c r="O1282" s="1" t="s">
        <v>1746</v>
      </c>
    </row>
    <row r="1283" spans="1:15" x14ac:dyDescent="0.25">
      <c r="A1283" s="1">
        <v>1282</v>
      </c>
      <c r="B1283" s="1" t="s">
        <v>424</v>
      </c>
      <c r="C1283" s="10">
        <v>45021</v>
      </c>
      <c r="D1283" s="22">
        <v>0</v>
      </c>
      <c r="E1283" s="1" t="s">
        <v>213</v>
      </c>
      <c r="F1283" s="15">
        <v>24</v>
      </c>
      <c r="G1283" s="2">
        <v>2.85</v>
      </c>
      <c r="H1283" s="3">
        <v>2.02</v>
      </c>
      <c r="I1283" s="2">
        <v>2.17</v>
      </c>
      <c r="J1283" s="4">
        <f t="shared" si="46"/>
        <v>0.68000000000000016</v>
      </c>
      <c r="K1283" s="1">
        <v>1</v>
      </c>
      <c r="L1283" s="4">
        <f t="shared" si="47"/>
        <v>0.68000000000000016</v>
      </c>
      <c r="M1283" s="1">
        <v>1</v>
      </c>
      <c r="N1283" s="4">
        <v>0.68000000000000016</v>
      </c>
      <c r="O1283" s="1" t="s">
        <v>1746</v>
      </c>
    </row>
    <row r="1284" spans="1:15" x14ac:dyDescent="0.25">
      <c r="A1284" s="1">
        <v>1283</v>
      </c>
      <c r="B1284" s="1" t="s">
        <v>424</v>
      </c>
      <c r="C1284" s="10">
        <v>45022</v>
      </c>
      <c r="D1284" s="22">
        <v>0</v>
      </c>
      <c r="E1284" s="1" t="s">
        <v>213</v>
      </c>
      <c r="F1284" s="15">
        <v>24</v>
      </c>
      <c r="G1284" s="2">
        <v>2.83</v>
      </c>
      <c r="H1284" s="3">
        <v>1.96</v>
      </c>
      <c r="I1284" s="2">
        <v>2.14</v>
      </c>
      <c r="J1284" s="4">
        <f t="shared" si="46"/>
        <v>0.69</v>
      </c>
      <c r="K1284" s="1">
        <v>1</v>
      </c>
      <c r="L1284" s="4">
        <f t="shared" si="47"/>
        <v>0.69</v>
      </c>
      <c r="M1284" s="1">
        <v>1</v>
      </c>
      <c r="N1284" s="4">
        <v>0.69</v>
      </c>
      <c r="O1284" s="1" t="s">
        <v>1746</v>
      </c>
    </row>
    <row r="1285" spans="1:15" x14ac:dyDescent="0.25">
      <c r="A1285" s="1">
        <v>1284</v>
      </c>
      <c r="B1285" s="1" t="s">
        <v>424</v>
      </c>
      <c r="C1285" s="10">
        <v>45023</v>
      </c>
      <c r="D1285" s="22">
        <v>0</v>
      </c>
      <c r="E1285" s="1" t="s">
        <v>213</v>
      </c>
      <c r="F1285" s="15">
        <v>24</v>
      </c>
      <c r="G1285" s="2">
        <v>2.62</v>
      </c>
      <c r="H1285" s="3">
        <v>1.88</v>
      </c>
      <c r="I1285" s="2">
        <v>1.93</v>
      </c>
      <c r="J1285" s="4">
        <f t="shared" si="46"/>
        <v>0.69000000000000017</v>
      </c>
      <c r="K1285" s="1">
        <v>1</v>
      </c>
      <c r="L1285" s="4">
        <f t="shared" si="47"/>
        <v>0.69000000000000017</v>
      </c>
      <c r="M1285" s="1">
        <v>1</v>
      </c>
      <c r="N1285" s="4">
        <v>0.69000000000000017</v>
      </c>
      <c r="O1285" s="1" t="s">
        <v>1746</v>
      </c>
    </row>
    <row r="1286" spans="1:15" x14ac:dyDescent="0.25">
      <c r="A1286" s="1">
        <v>1285</v>
      </c>
      <c r="B1286" s="1" t="s">
        <v>424</v>
      </c>
      <c r="C1286" s="10">
        <v>45024</v>
      </c>
      <c r="D1286" s="22">
        <v>0</v>
      </c>
      <c r="E1286" s="1" t="s">
        <v>213</v>
      </c>
      <c r="F1286" s="15">
        <v>24</v>
      </c>
      <c r="G1286" s="2">
        <v>2.74</v>
      </c>
      <c r="H1286" s="3">
        <v>2.08</v>
      </c>
      <c r="I1286" s="2">
        <v>2.0499999999999998</v>
      </c>
      <c r="J1286" s="4">
        <f t="shared" ref="J1286:J1291" si="48">G1286-I1286-D1286</f>
        <v>0.69000000000000039</v>
      </c>
      <c r="K1286" s="1">
        <v>1</v>
      </c>
      <c r="L1286" s="4">
        <f t="shared" ref="L1286:L1291" si="49">(G1286-I1286-D1286)*K1286</f>
        <v>0.69000000000000039</v>
      </c>
      <c r="M1286" s="1">
        <v>1</v>
      </c>
      <c r="N1286" s="4">
        <v>0.69000000000000039</v>
      </c>
      <c r="O1286" s="1" t="s">
        <v>1746</v>
      </c>
    </row>
    <row r="1287" spans="1:15" x14ac:dyDescent="0.25">
      <c r="A1287" s="1">
        <v>1286</v>
      </c>
      <c r="B1287" s="1" t="s">
        <v>424</v>
      </c>
      <c r="C1287" s="10">
        <v>45025</v>
      </c>
      <c r="D1287" s="22">
        <v>0</v>
      </c>
      <c r="E1287" s="1" t="s">
        <v>213</v>
      </c>
      <c r="F1287" s="15">
        <v>24</v>
      </c>
      <c r="G1287" s="2">
        <v>2.74</v>
      </c>
      <c r="H1287" s="3">
        <v>2.16</v>
      </c>
      <c r="I1287" s="2">
        <v>2.14</v>
      </c>
      <c r="J1287" s="4">
        <f t="shared" si="48"/>
        <v>0.60000000000000009</v>
      </c>
      <c r="K1287" s="1">
        <v>1</v>
      </c>
      <c r="L1287" s="4">
        <f t="shared" si="49"/>
        <v>0.60000000000000009</v>
      </c>
      <c r="M1287" s="1">
        <v>1</v>
      </c>
      <c r="N1287" s="4">
        <v>0.60000000000000009</v>
      </c>
      <c r="O1287" s="1" t="s">
        <v>1746</v>
      </c>
    </row>
    <row r="1288" spans="1:15" x14ac:dyDescent="0.25">
      <c r="A1288" s="1">
        <v>1287</v>
      </c>
      <c r="B1288" s="1" t="s">
        <v>424</v>
      </c>
      <c r="C1288" s="10">
        <v>45026</v>
      </c>
      <c r="D1288" s="22">
        <v>0</v>
      </c>
      <c r="E1288" s="1" t="s">
        <v>213</v>
      </c>
      <c r="F1288" s="15">
        <v>24</v>
      </c>
      <c r="G1288" s="2">
        <v>2.69</v>
      </c>
      <c r="H1288" s="3">
        <v>2.14</v>
      </c>
      <c r="I1288" s="2">
        <v>2.09</v>
      </c>
      <c r="J1288" s="4">
        <f t="shared" si="48"/>
        <v>0.60000000000000009</v>
      </c>
      <c r="K1288" s="1">
        <v>1</v>
      </c>
      <c r="L1288" s="4">
        <f t="shared" si="49"/>
        <v>0.60000000000000009</v>
      </c>
      <c r="M1288" s="1">
        <v>1</v>
      </c>
      <c r="N1288" s="4">
        <v>0.60000000000000009</v>
      </c>
      <c r="O1288" s="1" t="s">
        <v>1746</v>
      </c>
    </row>
    <row r="1289" spans="1:15" x14ac:dyDescent="0.25">
      <c r="A1289" s="1">
        <v>1288</v>
      </c>
      <c r="B1289" s="1" t="s">
        <v>424</v>
      </c>
      <c r="C1289" s="10">
        <v>45027</v>
      </c>
      <c r="D1289" s="22">
        <v>0</v>
      </c>
      <c r="E1289" s="1" t="s">
        <v>213</v>
      </c>
      <c r="F1289" s="15">
        <v>24</v>
      </c>
      <c r="G1289" s="2">
        <v>2.71</v>
      </c>
      <c r="H1289" s="3">
        <v>1.98</v>
      </c>
      <c r="I1289" s="2">
        <v>2.0699999999999998</v>
      </c>
      <c r="J1289" s="4">
        <f t="shared" si="48"/>
        <v>0.64000000000000012</v>
      </c>
      <c r="K1289" s="1">
        <v>1</v>
      </c>
      <c r="L1289" s="4">
        <f t="shared" si="49"/>
        <v>0.64000000000000012</v>
      </c>
      <c r="M1289" s="1">
        <v>1</v>
      </c>
      <c r="N1289" s="4">
        <v>0.64000000000000012</v>
      </c>
      <c r="O1289" s="1" t="s">
        <v>1746</v>
      </c>
    </row>
    <row r="1290" spans="1:15" x14ac:dyDescent="0.25">
      <c r="A1290" s="1">
        <v>1289</v>
      </c>
      <c r="B1290" s="1" t="s">
        <v>424</v>
      </c>
      <c r="C1290" s="10">
        <v>45028</v>
      </c>
      <c r="D1290" s="22">
        <v>0</v>
      </c>
      <c r="E1290" s="1" t="s">
        <v>213</v>
      </c>
      <c r="F1290" s="15">
        <v>24</v>
      </c>
      <c r="G1290" s="2">
        <v>2.7</v>
      </c>
      <c r="H1290" s="3">
        <v>1.89</v>
      </c>
      <c r="I1290" s="2">
        <v>2.09</v>
      </c>
      <c r="J1290" s="4">
        <f t="shared" si="48"/>
        <v>0.61000000000000032</v>
      </c>
      <c r="K1290" s="1">
        <v>1</v>
      </c>
      <c r="L1290" s="4">
        <f t="shared" si="49"/>
        <v>0.61000000000000032</v>
      </c>
      <c r="M1290" s="1">
        <v>1</v>
      </c>
      <c r="N1290" s="4">
        <v>0.61000000000000032</v>
      </c>
      <c r="O1290" s="1" t="s">
        <v>1746</v>
      </c>
    </row>
    <row r="1291" spans="1:15" x14ac:dyDescent="0.25">
      <c r="A1291" s="1">
        <v>1290</v>
      </c>
      <c r="B1291" s="1" t="s">
        <v>424</v>
      </c>
      <c r="C1291" s="10">
        <v>45029</v>
      </c>
      <c r="D1291" s="22">
        <v>0</v>
      </c>
      <c r="E1291" s="1" t="s">
        <v>213</v>
      </c>
      <c r="F1291" s="15">
        <v>24</v>
      </c>
      <c r="G1291" s="2">
        <v>2.72</v>
      </c>
      <c r="H1291" s="3">
        <v>1.79</v>
      </c>
      <c r="I1291" s="2">
        <v>2.1</v>
      </c>
      <c r="J1291" s="4">
        <f t="shared" si="48"/>
        <v>0.62000000000000011</v>
      </c>
      <c r="K1291" s="1">
        <v>1</v>
      </c>
      <c r="L1291" s="4">
        <f t="shared" si="49"/>
        <v>0.62000000000000011</v>
      </c>
      <c r="M1291" s="1">
        <v>1</v>
      </c>
      <c r="N1291" s="4">
        <v>0.62000000000000011</v>
      </c>
      <c r="O1291" s="1" t="s">
        <v>1746</v>
      </c>
    </row>
    <row r="1292" spans="1:15" x14ac:dyDescent="0.25">
      <c r="A1292" s="1">
        <v>1291</v>
      </c>
      <c r="B1292" s="1" t="s">
        <v>424</v>
      </c>
      <c r="C1292" s="10">
        <v>45030</v>
      </c>
      <c r="D1292" s="22">
        <v>0</v>
      </c>
      <c r="E1292" s="1" t="s">
        <v>213</v>
      </c>
      <c r="F1292" s="15">
        <v>24</v>
      </c>
      <c r="G1292" s="2">
        <v>2.66</v>
      </c>
      <c r="H1292" s="3">
        <v>1.69</v>
      </c>
      <c r="I1292" s="2">
        <v>2.06</v>
      </c>
      <c r="J1292" s="4">
        <f t="shared" ref="J1292:J1309" si="50">G1292-I1292-D1292</f>
        <v>0.60000000000000009</v>
      </c>
      <c r="K1292" s="1">
        <v>1</v>
      </c>
      <c r="L1292" s="4">
        <f t="shared" ref="L1292:L1309" si="51">(G1292-I1292-D1292)*K1292</f>
        <v>0.60000000000000009</v>
      </c>
      <c r="M1292" s="1">
        <v>1</v>
      </c>
      <c r="N1292" s="4">
        <v>0.60000000000000009</v>
      </c>
      <c r="O1292" s="1" t="s">
        <v>1746</v>
      </c>
    </row>
    <row r="1293" spans="1:15" x14ac:dyDescent="0.25">
      <c r="A1293" s="1">
        <v>1292</v>
      </c>
      <c r="B1293" s="1" t="s">
        <v>424</v>
      </c>
      <c r="C1293" s="10">
        <v>45031</v>
      </c>
      <c r="D1293" s="22">
        <v>0</v>
      </c>
      <c r="E1293" s="1" t="s">
        <v>213</v>
      </c>
      <c r="F1293" s="15">
        <v>24</v>
      </c>
      <c r="G1293" s="2">
        <v>2.68</v>
      </c>
      <c r="H1293" s="3">
        <v>1.77</v>
      </c>
      <c r="I1293" s="2">
        <v>2.0299999999999998</v>
      </c>
      <c r="J1293" s="4">
        <f t="shared" si="50"/>
        <v>0.65000000000000036</v>
      </c>
      <c r="K1293" s="1">
        <v>1</v>
      </c>
      <c r="L1293" s="4">
        <f t="shared" si="51"/>
        <v>0.65000000000000036</v>
      </c>
      <c r="M1293" s="1">
        <v>1</v>
      </c>
      <c r="N1293" s="4">
        <v>0.65000000000000036</v>
      </c>
      <c r="O1293" s="1" t="s">
        <v>1746</v>
      </c>
    </row>
    <row r="1294" spans="1:15" x14ac:dyDescent="0.25">
      <c r="A1294" s="1">
        <v>1293</v>
      </c>
      <c r="B1294" s="1" t="s">
        <v>424</v>
      </c>
      <c r="C1294" s="10">
        <v>45032</v>
      </c>
      <c r="D1294" s="22">
        <v>0</v>
      </c>
      <c r="E1294" s="1" t="s">
        <v>213</v>
      </c>
      <c r="F1294" s="15">
        <v>24</v>
      </c>
      <c r="G1294" s="2">
        <v>2.67</v>
      </c>
      <c r="H1294" s="3">
        <v>1.78</v>
      </c>
      <c r="I1294" s="2">
        <v>2.0299999999999998</v>
      </c>
      <c r="J1294" s="4">
        <f t="shared" si="50"/>
        <v>0.64000000000000012</v>
      </c>
      <c r="K1294" s="1">
        <v>1</v>
      </c>
      <c r="L1294" s="4">
        <f t="shared" si="51"/>
        <v>0.64000000000000012</v>
      </c>
      <c r="M1294" s="1">
        <v>1</v>
      </c>
      <c r="N1294" s="4">
        <v>0.64000000000000012</v>
      </c>
      <c r="O1294" s="1" t="s">
        <v>1746</v>
      </c>
    </row>
    <row r="1295" spans="1:15" x14ac:dyDescent="0.25">
      <c r="A1295" s="1">
        <v>1294</v>
      </c>
      <c r="B1295" s="1" t="s">
        <v>424</v>
      </c>
      <c r="C1295" s="10">
        <v>45033</v>
      </c>
      <c r="D1295" s="22">
        <v>0</v>
      </c>
      <c r="E1295" s="1" t="s">
        <v>213</v>
      </c>
      <c r="F1295" s="15">
        <v>24</v>
      </c>
      <c r="G1295" s="2">
        <v>2.67</v>
      </c>
      <c r="H1295" s="3">
        <v>1.77</v>
      </c>
      <c r="I1295" s="2">
        <v>2.04</v>
      </c>
      <c r="J1295" s="4">
        <f t="shared" si="50"/>
        <v>0.62999999999999989</v>
      </c>
      <c r="K1295" s="1">
        <v>1</v>
      </c>
      <c r="L1295" s="4">
        <f t="shared" si="51"/>
        <v>0.62999999999999989</v>
      </c>
      <c r="M1295" s="1">
        <v>1</v>
      </c>
      <c r="N1295" s="4">
        <v>0.62999999999999989</v>
      </c>
      <c r="O1295" s="1" t="s">
        <v>1746</v>
      </c>
    </row>
    <row r="1296" spans="1:15" x14ac:dyDescent="0.25">
      <c r="A1296" s="1">
        <v>1295</v>
      </c>
      <c r="B1296" s="1" t="s">
        <v>424</v>
      </c>
      <c r="C1296" s="10">
        <v>45034</v>
      </c>
      <c r="D1296" s="22">
        <v>0</v>
      </c>
      <c r="E1296" s="1" t="s">
        <v>213</v>
      </c>
      <c r="F1296" s="15">
        <v>24</v>
      </c>
      <c r="G1296" s="2">
        <v>2.74</v>
      </c>
      <c r="H1296" s="3">
        <v>1.82</v>
      </c>
      <c r="I1296" s="2">
        <v>2.09</v>
      </c>
      <c r="J1296" s="4">
        <f t="shared" si="50"/>
        <v>0.65000000000000036</v>
      </c>
      <c r="K1296" s="1">
        <v>1</v>
      </c>
      <c r="L1296" s="4">
        <f t="shared" si="51"/>
        <v>0.65000000000000036</v>
      </c>
      <c r="M1296" s="1">
        <v>1</v>
      </c>
      <c r="N1296" s="4">
        <v>0.65000000000000036</v>
      </c>
      <c r="O1296" s="1" t="s">
        <v>1746</v>
      </c>
    </row>
    <row r="1297" spans="1:15" x14ac:dyDescent="0.25">
      <c r="A1297" s="1">
        <v>1296</v>
      </c>
      <c r="B1297" s="1" t="s">
        <v>424</v>
      </c>
      <c r="C1297" s="10">
        <v>45035</v>
      </c>
      <c r="D1297" s="22">
        <v>0</v>
      </c>
      <c r="E1297" s="1" t="s">
        <v>213</v>
      </c>
      <c r="F1297" s="15">
        <v>24</v>
      </c>
      <c r="G1297" s="2">
        <v>2.5499999999999998</v>
      </c>
      <c r="H1297" s="3">
        <v>1.54</v>
      </c>
      <c r="I1297" s="2">
        <v>1.81</v>
      </c>
      <c r="J1297" s="4">
        <f t="shared" si="50"/>
        <v>0.73999999999999977</v>
      </c>
      <c r="K1297" s="1">
        <v>1</v>
      </c>
      <c r="L1297" s="4">
        <f t="shared" si="51"/>
        <v>0.73999999999999977</v>
      </c>
      <c r="M1297" s="1">
        <v>1</v>
      </c>
      <c r="N1297" s="4">
        <v>0.73999999999999977</v>
      </c>
      <c r="O1297" s="1" t="s">
        <v>1746</v>
      </c>
    </row>
    <row r="1298" spans="1:15" x14ac:dyDescent="0.25">
      <c r="A1298" s="1">
        <v>1297</v>
      </c>
      <c r="B1298" s="1" t="s">
        <v>424</v>
      </c>
      <c r="C1298" s="10">
        <v>45036</v>
      </c>
      <c r="D1298" s="22">
        <v>0</v>
      </c>
      <c r="E1298" s="1" t="s">
        <v>213</v>
      </c>
      <c r="F1298" s="15">
        <v>24</v>
      </c>
      <c r="G1298" s="2">
        <v>2.4700000000000002</v>
      </c>
      <c r="H1298" s="3">
        <v>1.41</v>
      </c>
      <c r="I1298" s="2">
        <v>1.69</v>
      </c>
      <c r="J1298" s="4">
        <f t="shared" si="50"/>
        <v>0.78000000000000025</v>
      </c>
      <c r="K1298" s="1">
        <v>1</v>
      </c>
      <c r="L1298" s="4">
        <f t="shared" si="51"/>
        <v>0.78000000000000025</v>
      </c>
      <c r="M1298" s="1">
        <v>1</v>
      </c>
      <c r="N1298" s="4">
        <v>0.78000000000000025</v>
      </c>
      <c r="O1298" s="1" t="s">
        <v>1746</v>
      </c>
    </row>
    <row r="1299" spans="1:15" ht="33" x14ac:dyDescent="0.25">
      <c r="A1299" s="1">
        <v>1298</v>
      </c>
      <c r="B1299" s="1" t="s">
        <v>424</v>
      </c>
      <c r="C1299" s="10">
        <v>45037</v>
      </c>
      <c r="D1299" s="22">
        <v>0</v>
      </c>
      <c r="E1299" s="11" t="s">
        <v>593</v>
      </c>
      <c r="F1299" s="15">
        <v>22.5</v>
      </c>
      <c r="G1299" s="2">
        <v>2.2999999999999998</v>
      </c>
      <c r="H1299" s="3">
        <v>1.41</v>
      </c>
      <c r="I1299" s="2">
        <v>1.59</v>
      </c>
      <c r="J1299" s="4">
        <f t="shared" si="50"/>
        <v>0.70999999999999974</v>
      </c>
      <c r="K1299" s="1">
        <v>1</v>
      </c>
      <c r="L1299" s="4">
        <f t="shared" si="51"/>
        <v>0.70999999999999974</v>
      </c>
      <c r="M1299" s="1">
        <v>1</v>
      </c>
      <c r="N1299" s="4">
        <v>0.70999999999999974</v>
      </c>
      <c r="O1299" s="1" t="s">
        <v>1746</v>
      </c>
    </row>
    <row r="1300" spans="1:15" x14ac:dyDescent="0.25">
      <c r="A1300" s="1">
        <v>1299</v>
      </c>
      <c r="B1300" s="1" t="s">
        <v>424</v>
      </c>
      <c r="C1300" s="10">
        <v>45038</v>
      </c>
      <c r="D1300" s="22">
        <v>0</v>
      </c>
      <c r="E1300" s="1" t="s">
        <v>213</v>
      </c>
      <c r="F1300" s="15">
        <v>24</v>
      </c>
      <c r="G1300" s="2">
        <v>2.4</v>
      </c>
      <c r="H1300" s="3">
        <v>1.8</v>
      </c>
      <c r="I1300" s="2">
        <v>1.67</v>
      </c>
      <c r="J1300" s="4">
        <f t="shared" si="50"/>
        <v>0.73</v>
      </c>
      <c r="K1300" s="1">
        <v>1</v>
      </c>
      <c r="L1300" s="4">
        <f t="shared" si="51"/>
        <v>0.73</v>
      </c>
      <c r="M1300" s="1">
        <v>1</v>
      </c>
      <c r="N1300" s="4">
        <v>0.73</v>
      </c>
      <c r="O1300" s="1" t="s">
        <v>1746</v>
      </c>
    </row>
    <row r="1301" spans="1:15" x14ac:dyDescent="0.25">
      <c r="A1301" s="1">
        <v>1300</v>
      </c>
      <c r="B1301" s="1" t="s">
        <v>424</v>
      </c>
      <c r="C1301" s="10">
        <v>45039</v>
      </c>
      <c r="D1301" s="22">
        <v>0</v>
      </c>
      <c r="E1301" s="1" t="s">
        <v>213</v>
      </c>
      <c r="F1301" s="15">
        <v>24</v>
      </c>
      <c r="G1301" s="2">
        <v>2.37</v>
      </c>
      <c r="H1301" s="3">
        <v>1.82</v>
      </c>
      <c r="I1301" s="2">
        <v>1.64</v>
      </c>
      <c r="J1301" s="4">
        <f t="shared" si="50"/>
        <v>0.7300000000000002</v>
      </c>
      <c r="K1301" s="1">
        <v>1</v>
      </c>
      <c r="L1301" s="4">
        <f t="shared" si="51"/>
        <v>0.7300000000000002</v>
      </c>
      <c r="M1301" s="1">
        <v>1</v>
      </c>
      <c r="N1301" s="4">
        <v>0.7300000000000002</v>
      </c>
      <c r="O1301" s="1" t="s">
        <v>1746</v>
      </c>
    </row>
    <row r="1302" spans="1:15" x14ac:dyDescent="0.25">
      <c r="A1302" s="1">
        <v>1301</v>
      </c>
      <c r="B1302" s="1" t="s">
        <v>424</v>
      </c>
      <c r="C1302" s="10">
        <v>45040</v>
      </c>
      <c r="D1302" s="22">
        <v>0</v>
      </c>
      <c r="E1302" s="1" t="s">
        <v>213</v>
      </c>
      <c r="F1302" s="15">
        <v>24</v>
      </c>
      <c r="G1302" s="2">
        <v>2.34</v>
      </c>
      <c r="H1302" s="3">
        <v>1.77</v>
      </c>
      <c r="I1302" s="2">
        <v>1.6</v>
      </c>
      <c r="J1302" s="4">
        <f t="shared" si="50"/>
        <v>0.73999999999999977</v>
      </c>
      <c r="K1302" s="1">
        <v>1</v>
      </c>
      <c r="L1302" s="4">
        <f t="shared" si="51"/>
        <v>0.73999999999999977</v>
      </c>
      <c r="M1302" s="1">
        <v>1</v>
      </c>
      <c r="N1302" s="4">
        <v>0.73999999999999977</v>
      </c>
      <c r="O1302" s="1" t="s">
        <v>1746</v>
      </c>
    </row>
    <row r="1303" spans="1:15" x14ac:dyDescent="0.25">
      <c r="A1303" s="1">
        <v>1302</v>
      </c>
      <c r="B1303" s="1" t="s">
        <v>424</v>
      </c>
      <c r="C1303" s="10">
        <v>45041</v>
      </c>
      <c r="D1303" s="22">
        <v>0</v>
      </c>
      <c r="E1303" s="1" t="s">
        <v>213</v>
      </c>
      <c r="F1303" s="15">
        <v>24</v>
      </c>
      <c r="G1303" s="2">
        <v>2.3199999999999998</v>
      </c>
      <c r="H1303" s="3">
        <v>1.72</v>
      </c>
      <c r="I1303" s="2">
        <v>1.57</v>
      </c>
      <c r="J1303" s="4">
        <f t="shared" si="50"/>
        <v>0.74999999999999978</v>
      </c>
      <c r="K1303" s="1">
        <v>1</v>
      </c>
      <c r="L1303" s="4">
        <f t="shared" si="51"/>
        <v>0.74999999999999978</v>
      </c>
      <c r="M1303" s="1">
        <v>1</v>
      </c>
      <c r="N1303" s="4">
        <v>0.74999999999999978</v>
      </c>
      <c r="O1303" s="1" t="s">
        <v>1746</v>
      </c>
    </row>
    <row r="1304" spans="1:15" x14ac:dyDescent="0.25">
      <c r="A1304" s="1">
        <v>1303</v>
      </c>
      <c r="B1304" s="1" t="s">
        <v>424</v>
      </c>
      <c r="C1304" s="10">
        <v>45042</v>
      </c>
      <c r="D1304" s="22">
        <v>0</v>
      </c>
      <c r="E1304" s="1" t="s">
        <v>213</v>
      </c>
      <c r="F1304" s="15">
        <v>24</v>
      </c>
      <c r="G1304" s="2">
        <v>2.3199999999999998</v>
      </c>
      <c r="H1304" s="3">
        <v>1.78</v>
      </c>
      <c r="I1304" s="2">
        <v>1.62</v>
      </c>
      <c r="J1304" s="4">
        <f t="shared" si="50"/>
        <v>0.69999999999999973</v>
      </c>
      <c r="K1304" s="1">
        <v>1</v>
      </c>
      <c r="L1304" s="4">
        <f t="shared" si="51"/>
        <v>0.69999999999999973</v>
      </c>
      <c r="M1304" s="1">
        <v>1</v>
      </c>
      <c r="N1304" s="4">
        <v>0.69999999999999973</v>
      </c>
      <c r="O1304" s="1" t="s">
        <v>1746</v>
      </c>
    </row>
    <row r="1305" spans="1:15" x14ac:dyDescent="0.25">
      <c r="A1305" s="1">
        <v>1304</v>
      </c>
      <c r="B1305" s="1" t="s">
        <v>424</v>
      </c>
      <c r="C1305" s="10">
        <v>45043</v>
      </c>
      <c r="D1305" s="22">
        <v>0</v>
      </c>
      <c r="E1305" s="1" t="s">
        <v>627</v>
      </c>
      <c r="F1305" s="15">
        <v>7.5</v>
      </c>
      <c r="G1305" s="2">
        <v>0.95</v>
      </c>
      <c r="H1305" s="3">
        <v>0.56000000000000005</v>
      </c>
      <c r="I1305" s="2">
        <v>0.49</v>
      </c>
      <c r="J1305" s="4">
        <f t="shared" si="50"/>
        <v>0.45999999999999996</v>
      </c>
      <c r="K1305" s="1">
        <v>1</v>
      </c>
      <c r="L1305" s="4">
        <f t="shared" si="51"/>
        <v>0.45999999999999996</v>
      </c>
      <c r="M1305" s="1">
        <v>1</v>
      </c>
      <c r="N1305" s="4">
        <v>0.45999999999999996</v>
      </c>
      <c r="O1305" s="1" t="s">
        <v>1746</v>
      </c>
    </row>
    <row r="1306" spans="1:15" x14ac:dyDescent="0.25">
      <c r="A1306" s="1">
        <v>1305</v>
      </c>
      <c r="B1306" s="1" t="s">
        <v>424</v>
      </c>
      <c r="C1306" s="10">
        <v>45053</v>
      </c>
      <c r="D1306" s="22">
        <v>0</v>
      </c>
      <c r="E1306" s="1" t="s">
        <v>674</v>
      </c>
      <c r="F1306" s="15">
        <v>13</v>
      </c>
      <c r="G1306" s="2">
        <v>1.35</v>
      </c>
      <c r="H1306" s="3">
        <v>4.2300000000000004</v>
      </c>
      <c r="I1306" s="2">
        <v>0.86</v>
      </c>
      <c r="J1306" s="4">
        <f t="shared" si="50"/>
        <v>0.4900000000000001</v>
      </c>
      <c r="K1306" s="1">
        <v>5</v>
      </c>
      <c r="L1306" s="4">
        <f t="shared" si="51"/>
        <v>2.4500000000000006</v>
      </c>
      <c r="M1306" s="1">
        <v>5</v>
      </c>
      <c r="N1306" s="4">
        <v>2.7082000000000002</v>
      </c>
      <c r="O1306" s="1" t="s">
        <v>1746</v>
      </c>
    </row>
    <row r="1307" spans="1:15" x14ac:dyDescent="0.25">
      <c r="A1307" s="1">
        <v>1306</v>
      </c>
      <c r="B1307" s="1" t="s">
        <v>424</v>
      </c>
      <c r="C1307" s="10">
        <v>45058</v>
      </c>
      <c r="D1307" s="22">
        <v>0</v>
      </c>
      <c r="E1307" s="1" t="s">
        <v>523</v>
      </c>
      <c r="F1307" s="15">
        <v>12</v>
      </c>
      <c r="G1307" s="2">
        <v>1.26</v>
      </c>
      <c r="H1307" s="3">
        <v>2.61</v>
      </c>
      <c r="I1307" s="2">
        <v>0.8</v>
      </c>
      <c r="J1307" s="4">
        <f t="shared" si="50"/>
        <v>0.45999999999999996</v>
      </c>
      <c r="K1307" s="1">
        <v>4</v>
      </c>
      <c r="L1307" s="4">
        <f t="shared" si="51"/>
        <v>1.8399999999999999</v>
      </c>
      <c r="M1307" s="1">
        <v>6</v>
      </c>
      <c r="N1307" s="4">
        <v>1.8806</v>
      </c>
      <c r="O1307" s="1" t="s">
        <v>1746</v>
      </c>
    </row>
    <row r="1308" spans="1:15" x14ac:dyDescent="0.25">
      <c r="A1308" s="1">
        <v>1307</v>
      </c>
      <c r="B1308" s="1" t="s">
        <v>709</v>
      </c>
      <c r="C1308" s="10">
        <v>45060</v>
      </c>
      <c r="D1308" s="22">
        <v>0</v>
      </c>
      <c r="E1308" s="1" t="s">
        <v>710</v>
      </c>
      <c r="F1308" s="15">
        <v>4.5</v>
      </c>
      <c r="G1308" s="2">
        <v>1.1399999999999999</v>
      </c>
      <c r="H1308" s="3">
        <v>1.73</v>
      </c>
      <c r="I1308" s="2">
        <v>0.34</v>
      </c>
      <c r="J1308" s="4">
        <f t="shared" si="50"/>
        <v>0.79999999999999982</v>
      </c>
      <c r="K1308" s="1">
        <v>5</v>
      </c>
      <c r="L1308" s="4">
        <f t="shared" si="51"/>
        <v>3.9999999999999991</v>
      </c>
      <c r="M1308" s="1">
        <v>10</v>
      </c>
      <c r="N1308" s="4">
        <v>10.129799999999999</v>
      </c>
      <c r="O1308" s="1" t="s">
        <v>1746</v>
      </c>
    </row>
    <row r="1309" spans="1:15" x14ac:dyDescent="0.25">
      <c r="A1309" s="1">
        <v>1308</v>
      </c>
      <c r="B1309" s="1" t="s">
        <v>424</v>
      </c>
      <c r="C1309" s="10">
        <v>45064</v>
      </c>
      <c r="D1309" s="22">
        <v>0</v>
      </c>
      <c r="E1309" s="1" t="s">
        <v>736</v>
      </c>
      <c r="F1309" s="15">
        <v>11.5</v>
      </c>
      <c r="G1309" s="2">
        <v>1.18</v>
      </c>
      <c r="H1309" s="3">
        <v>3.43</v>
      </c>
      <c r="I1309" s="2">
        <v>0.79</v>
      </c>
      <c r="J1309" s="4">
        <f t="shared" si="50"/>
        <v>0.3899999999999999</v>
      </c>
      <c r="K1309" s="1">
        <v>5</v>
      </c>
      <c r="L1309" s="4">
        <f t="shared" si="51"/>
        <v>1.9499999999999995</v>
      </c>
      <c r="M1309" s="1">
        <v>14</v>
      </c>
      <c r="N1309" s="4">
        <v>3.3733538461538464</v>
      </c>
      <c r="O1309" s="1" t="s">
        <v>1746</v>
      </c>
    </row>
    <row r="1310" spans="1:15" x14ac:dyDescent="0.25">
      <c r="A1310" s="1">
        <v>1309</v>
      </c>
      <c r="B1310" s="1" t="s">
        <v>709</v>
      </c>
      <c r="C1310" s="10">
        <v>45070</v>
      </c>
      <c r="D1310" s="22">
        <v>0</v>
      </c>
      <c r="E1310" s="1" t="s">
        <v>768</v>
      </c>
      <c r="F1310" s="15">
        <v>5</v>
      </c>
      <c r="G1310" s="2">
        <v>0.94699999999999995</v>
      </c>
      <c r="H1310" s="3">
        <v>0.8</v>
      </c>
      <c r="I1310" s="2">
        <v>0.33</v>
      </c>
      <c r="J1310" s="4">
        <f t="shared" ref="J1310:J1313" si="52">G1310-I1310-D1310</f>
        <v>0.61699999999999999</v>
      </c>
      <c r="K1310" s="1">
        <v>1</v>
      </c>
      <c r="L1310" s="4">
        <f t="shared" ref="L1310:L1313" si="53">(G1310-I1310-D1310)*K1310</f>
        <v>0.61699999999999999</v>
      </c>
      <c r="M1310" s="1">
        <v>8</v>
      </c>
      <c r="N1310" s="4">
        <v>7.355428571428571</v>
      </c>
      <c r="O1310" s="1" t="s">
        <v>1746</v>
      </c>
    </row>
    <row r="1311" spans="1:15" x14ac:dyDescent="0.25">
      <c r="A1311" s="1">
        <v>1310</v>
      </c>
      <c r="B1311" s="1" t="s">
        <v>792</v>
      </c>
      <c r="C1311" s="10">
        <v>45074</v>
      </c>
      <c r="D1311" s="22">
        <v>0</v>
      </c>
      <c r="E1311" s="1" t="s">
        <v>793</v>
      </c>
      <c r="F1311" s="15">
        <v>6</v>
      </c>
      <c r="G1311" s="2">
        <v>1.59</v>
      </c>
      <c r="H1311" s="3">
        <v>0.51</v>
      </c>
      <c r="I1311" s="2">
        <v>0.4</v>
      </c>
      <c r="J1311" s="4">
        <f t="shared" si="52"/>
        <v>1.19</v>
      </c>
      <c r="K1311" s="1">
        <v>3</v>
      </c>
      <c r="L1311" s="4">
        <f t="shared" si="53"/>
        <v>3.57</v>
      </c>
      <c r="M1311" s="1">
        <v>4</v>
      </c>
      <c r="N1311" s="4">
        <v>4.666666666666667</v>
      </c>
      <c r="O1311" s="1" t="s">
        <v>1746</v>
      </c>
    </row>
    <row r="1312" spans="1:15" x14ac:dyDescent="0.25">
      <c r="A1312" s="1">
        <v>1311</v>
      </c>
      <c r="B1312" s="1" t="s">
        <v>903</v>
      </c>
      <c r="C1312" s="10">
        <v>45089</v>
      </c>
      <c r="D1312" s="22">
        <v>0</v>
      </c>
      <c r="E1312" s="1" t="s">
        <v>904</v>
      </c>
      <c r="F1312" s="15">
        <v>6</v>
      </c>
      <c r="G1312" s="2">
        <v>1.33</v>
      </c>
      <c r="H1312" s="3">
        <v>5.73</v>
      </c>
      <c r="I1312" s="2">
        <v>0.24</v>
      </c>
      <c r="J1312" s="4">
        <f t="shared" si="52"/>
        <v>1.0900000000000001</v>
      </c>
      <c r="K1312" s="1">
        <v>1</v>
      </c>
      <c r="L1312" s="4">
        <f t="shared" si="53"/>
        <v>1.0900000000000001</v>
      </c>
      <c r="M1312" s="1">
        <v>1</v>
      </c>
      <c r="N1312" s="4">
        <v>1.0900000000000001</v>
      </c>
      <c r="O1312" s="1" t="s">
        <v>1746</v>
      </c>
    </row>
    <row r="1313" spans="1:15" x14ac:dyDescent="0.25">
      <c r="A1313" s="1">
        <v>1312</v>
      </c>
      <c r="B1313" s="1" t="s">
        <v>792</v>
      </c>
      <c r="C1313" s="10">
        <v>45089</v>
      </c>
      <c r="D1313" s="22">
        <v>0</v>
      </c>
      <c r="E1313" s="1" t="s">
        <v>904</v>
      </c>
      <c r="F1313" s="15">
        <v>6</v>
      </c>
      <c r="G1313" s="2">
        <v>0.88</v>
      </c>
      <c r="H1313" s="3">
        <v>3.97</v>
      </c>
      <c r="I1313" s="2">
        <v>0.22</v>
      </c>
      <c r="J1313" s="4">
        <f t="shared" si="52"/>
        <v>0.66</v>
      </c>
      <c r="K1313" s="1">
        <v>1</v>
      </c>
      <c r="L1313" s="4">
        <f t="shared" si="53"/>
        <v>0.66</v>
      </c>
      <c r="M1313" s="1">
        <v>1</v>
      </c>
      <c r="N1313" s="4">
        <v>0.66</v>
      </c>
      <c r="O1313" s="1" t="s">
        <v>1746</v>
      </c>
    </row>
    <row r="1314" spans="1:15" x14ac:dyDescent="0.25">
      <c r="A1314" s="1">
        <v>1313</v>
      </c>
      <c r="B1314" s="1" t="s">
        <v>792</v>
      </c>
      <c r="C1314" s="10">
        <v>45090</v>
      </c>
      <c r="D1314" s="22">
        <v>0</v>
      </c>
      <c r="E1314" s="1" t="s">
        <v>319</v>
      </c>
      <c r="F1314" s="15">
        <v>5</v>
      </c>
      <c r="G1314" s="2">
        <v>1.26</v>
      </c>
      <c r="H1314" s="3">
        <v>1.26</v>
      </c>
      <c r="I1314" s="2">
        <v>0.39</v>
      </c>
      <c r="J1314" s="4">
        <f t="shared" ref="J1314:J1377" si="54">G1314-I1314-D1314</f>
        <v>0.87</v>
      </c>
      <c r="K1314" s="1">
        <v>5</v>
      </c>
      <c r="L1314" s="4">
        <f t="shared" ref="L1314:L1377" si="55">(G1314-I1314-D1314)*K1314</f>
        <v>4.3499999999999996</v>
      </c>
      <c r="M1314" s="1">
        <v>17</v>
      </c>
      <c r="N1314" s="4">
        <v>23.033100000000001</v>
      </c>
      <c r="O1314" s="1" t="s">
        <v>1746</v>
      </c>
    </row>
    <row r="1315" spans="1:15" x14ac:dyDescent="0.25">
      <c r="A1315" s="1">
        <v>1314</v>
      </c>
      <c r="B1315" s="1" t="s">
        <v>924</v>
      </c>
      <c r="C1315" s="10">
        <v>45090</v>
      </c>
      <c r="D1315" s="22">
        <v>0</v>
      </c>
      <c r="E1315" s="1" t="s">
        <v>352</v>
      </c>
      <c r="F1315" s="15">
        <v>5</v>
      </c>
      <c r="G1315" s="2">
        <v>0.81</v>
      </c>
      <c r="H1315" s="3">
        <v>0.28999999999999998</v>
      </c>
      <c r="I1315" s="2">
        <v>0.39</v>
      </c>
      <c r="J1315" s="4">
        <f t="shared" si="54"/>
        <v>0.42000000000000004</v>
      </c>
      <c r="K1315" s="1">
        <v>4</v>
      </c>
      <c r="L1315" s="4">
        <f t="shared" si="55"/>
        <v>1.6800000000000002</v>
      </c>
      <c r="M1315" s="1">
        <v>4</v>
      </c>
      <c r="N1315" s="4">
        <v>3.0722999999999998</v>
      </c>
      <c r="O1315" s="1" t="s">
        <v>1746</v>
      </c>
    </row>
    <row r="1316" spans="1:15" x14ac:dyDescent="0.25">
      <c r="A1316" s="1">
        <v>1315</v>
      </c>
      <c r="B1316" s="1" t="s">
        <v>903</v>
      </c>
      <c r="C1316" s="10">
        <v>45091</v>
      </c>
      <c r="D1316" s="22">
        <v>0</v>
      </c>
      <c r="E1316" s="1" t="s">
        <v>932</v>
      </c>
      <c r="F1316" s="15">
        <v>4.5</v>
      </c>
      <c r="G1316" s="2">
        <v>1.04</v>
      </c>
      <c r="H1316" s="3">
        <v>4.53</v>
      </c>
      <c r="I1316" s="2">
        <v>0.18</v>
      </c>
      <c r="J1316" s="4">
        <f t="shared" si="54"/>
        <v>0.8600000000000001</v>
      </c>
      <c r="K1316" s="1">
        <v>5</v>
      </c>
      <c r="L1316" s="4">
        <f t="shared" si="55"/>
        <v>4.3000000000000007</v>
      </c>
      <c r="M1316" s="1">
        <v>16</v>
      </c>
      <c r="N1316" s="4">
        <v>19.864599999999999</v>
      </c>
      <c r="O1316" s="1" t="s">
        <v>1746</v>
      </c>
    </row>
    <row r="1317" spans="1:15" x14ac:dyDescent="0.25">
      <c r="A1317" s="1">
        <v>1316</v>
      </c>
      <c r="B1317" s="1" t="s">
        <v>931</v>
      </c>
      <c r="C1317" s="10">
        <v>45091</v>
      </c>
      <c r="D1317" s="22">
        <v>0</v>
      </c>
      <c r="E1317" s="1" t="s">
        <v>933</v>
      </c>
      <c r="F1317" s="15">
        <v>5</v>
      </c>
      <c r="G1317" s="2">
        <v>1.1200000000000001</v>
      </c>
      <c r="H1317" s="3">
        <v>3.54</v>
      </c>
      <c r="I1317" s="2">
        <v>0.27</v>
      </c>
      <c r="J1317" s="4">
        <f t="shared" si="54"/>
        <v>0.85000000000000009</v>
      </c>
      <c r="K1317" s="1">
        <v>5</v>
      </c>
      <c r="L1317" s="4">
        <f t="shared" si="55"/>
        <v>4.25</v>
      </c>
      <c r="M1317" s="1">
        <v>16</v>
      </c>
      <c r="N1317" s="4">
        <v>20.041899999999998</v>
      </c>
      <c r="O1317" s="1" t="s">
        <v>1746</v>
      </c>
    </row>
    <row r="1318" spans="1:15" x14ac:dyDescent="0.25">
      <c r="A1318" s="1">
        <v>1317</v>
      </c>
      <c r="B1318" s="1" t="s">
        <v>939</v>
      </c>
      <c r="C1318" s="10">
        <v>45092</v>
      </c>
      <c r="D1318" s="22">
        <v>0</v>
      </c>
      <c r="E1318" s="1" t="s">
        <v>940</v>
      </c>
      <c r="F1318" s="15">
        <v>7</v>
      </c>
      <c r="G1318" s="2">
        <v>1.49</v>
      </c>
      <c r="H1318" s="3">
        <v>2.02</v>
      </c>
      <c r="I1318" s="2">
        <v>0.56000000000000005</v>
      </c>
      <c r="J1318" s="4">
        <f t="shared" si="54"/>
        <v>0.92999999999999994</v>
      </c>
      <c r="K1318" s="1">
        <v>5</v>
      </c>
      <c r="L1318" s="4">
        <f t="shared" si="55"/>
        <v>4.6499999999999995</v>
      </c>
      <c r="M1318" s="1">
        <v>15</v>
      </c>
      <c r="N1318" s="4">
        <v>20.129000000000001</v>
      </c>
      <c r="O1318" s="1" t="s">
        <v>1746</v>
      </c>
    </row>
    <row r="1319" spans="1:15" x14ac:dyDescent="0.25">
      <c r="A1319" s="1">
        <v>1318</v>
      </c>
      <c r="B1319" s="1" t="s">
        <v>924</v>
      </c>
      <c r="C1319" s="10">
        <v>45094</v>
      </c>
      <c r="D1319" s="22">
        <v>0</v>
      </c>
      <c r="E1319" s="1" t="s">
        <v>951</v>
      </c>
      <c r="F1319" s="15">
        <v>8</v>
      </c>
      <c r="G1319" s="2">
        <v>1.1100000000000001</v>
      </c>
      <c r="H1319" s="3">
        <v>0.79</v>
      </c>
      <c r="I1319" s="2">
        <v>0.54</v>
      </c>
      <c r="J1319" s="4">
        <f t="shared" si="54"/>
        <v>0.57000000000000006</v>
      </c>
      <c r="K1319" s="1">
        <v>1</v>
      </c>
      <c r="L1319" s="4">
        <f t="shared" si="55"/>
        <v>0.57000000000000006</v>
      </c>
      <c r="M1319" s="1">
        <v>13</v>
      </c>
      <c r="N1319" s="4">
        <v>14.2592</v>
      </c>
      <c r="O1319" s="1" t="s">
        <v>1746</v>
      </c>
    </row>
    <row r="1320" spans="1:15" x14ac:dyDescent="0.25">
      <c r="A1320" s="1">
        <v>1319</v>
      </c>
      <c r="B1320" s="1" t="s">
        <v>424</v>
      </c>
      <c r="C1320" s="10">
        <v>45129</v>
      </c>
      <c r="D1320" s="22">
        <v>0</v>
      </c>
      <c r="E1320" s="1" t="s">
        <v>580</v>
      </c>
      <c r="F1320" s="15">
        <v>22.5</v>
      </c>
      <c r="G1320" s="2">
        <v>2.2200000000000002</v>
      </c>
      <c r="H1320" s="3">
        <v>4.2</v>
      </c>
      <c r="I1320" s="2">
        <v>1.86</v>
      </c>
      <c r="J1320" s="4">
        <f t="shared" si="54"/>
        <v>0.3600000000000001</v>
      </c>
      <c r="K1320" s="1">
        <v>1</v>
      </c>
      <c r="L1320" s="4">
        <f t="shared" si="55"/>
        <v>0.3600000000000001</v>
      </c>
      <c r="M1320" s="1">
        <v>1</v>
      </c>
      <c r="N1320" s="4">
        <v>0.3600000000000001</v>
      </c>
      <c r="O1320" s="1" t="s">
        <v>1746</v>
      </c>
    </row>
    <row r="1321" spans="1:15" x14ac:dyDescent="0.25">
      <c r="A1321" s="1">
        <v>1320</v>
      </c>
      <c r="B1321" s="1" t="s">
        <v>424</v>
      </c>
      <c r="C1321" s="10">
        <v>45130</v>
      </c>
      <c r="D1321" s="22">
        <v>0</v>
      </c>
      <c r="E1321" s="1" t="s">
        <v>218</v>
      </c>
      <c r="F1321" s="15">
        <v>24</v>
      </c>
      <c r="G1321" s="2">
        <v>2.34</v>
      </c>
      <c r="H1321" s="3">
        <v>2.4</v>
      </c>
      <c r="I1321" s="2">
        <v>1.95</v>
      </c>
      <c r="J1321" s="4">
        <f t="shared" si="54"/>
        <v>0.3899999999999999</v>
      </c>
      <c r="K1321" s="1">
        <v>1</v>
      </c>
      <c r="L1321" s="4">
        <f t="shared" si="55"/>
        <v>0.3899999999999999</v>
      </c>
      <c r="M1321" s="1">
        <v>1</v>
      </c>
      <c r="N1321" s="4">
        <v>0.3899999999999999</v>
      </c>
      <c r="O1321" s="1" t="s">
        <v>1746</v>
      </c>
    </row>
    <row r="1322" spans="1:15" x14ac:dyDescent="0.25">
      <c r="A1322" s="1">
        <v>1321</v>
      </c>
      <c r="B1322" s="1" t="s">
        <v>424</v>
      </c>
      <c r="C1322" s="10">
        <v>45131</v>
      </c>
      <c r="D1322" s="22">
        <v>0</v>
      </c>
      <c r="E1322" s="1" t="s">
        <v>464</v>
      </c>
      <c r="F1322" s="15">
        <v>8</v>
      </c>
      <c r="G1322" s="2">
        <v>0.89</v>
      </c>
      <c r="H1322" s="3">
        <v>0.84</v>
      </c>
      <c r="I1322" s="2">
        <v>0.63</v>
      </c>
      <c r="J1322" s="4">
        <f t="shared" si="54"/>
        <v>0.26</v>
      </c>
      <c r="K1322" s="1">
        <v>1</v>
      </c>
      <c r="L1322" s="4">
        <f t="shared" si="55"/>
        <v>0.26</v>
      </c>
      <c r="M1322" s="1">
        <v>7</v>
      </c>
      <c r="N1322" s="4">
        <v>1.4056999999999999</v>
      </c>
      <c r="O1322" s="1" t="s">
        <v>1746</v>
      </c>
    </row>
    <row r="1323" spans="1:15" x14ac:dyDescent="0.25">
      <c r="A1323" s="1">
        <v>1322</v>
      </c>
      <c r="B1323" s="1" t="s">
        <v>320</v>
      </c>
      <c r="C1323" s="10">
        <v>45133</v>
      </c>
      <c r="D1323" s="22">
        <v>0</v>
      </c>
      <c r="E1323" s="1" t="s">
        <v>892</v>
      </c>
      <c r="F1323" s="15">
        <v>5.5</v>
      </c>
      <c r="G1323" s="2">
        <v>0.51</v>
      </c>
      <c r="H1323" s="3">
        <v>1.97</v>
      </c>
      <c r="I1323" s="2">
        <v>0.39</v>
      </c>
      <c r="J1323" s="4">
        <f t="shared" si="54"/>
        <v>0.12</v>
      </c>
      <c r="K1323" s="1">
        <v>1</v>
      </c>
      <c r="L1323" s="4">
        <f t="shared" si="55"/>
        <v>0.12</v>
      </c>
      <c r="M1323" s="1">
        <v>1</v>
      </c>
      <c r="N1323" s="4">
        <v>0.12</v>
      </c>
      <c r="O1323" s="1" t="s">
        <v>1746</v>
      </c>
    </row>
    <row r="1324" spans="1:15" x14ac:dyDescent="0.25">
      <c r="A1324" s="1">
        <v>1323</v>
      </c>
      <c r="B1324" s="1" t="s">
        <v>1241</v>
      </c>
      <c r="C1324" s="10">
        <v>45133</v>
      </c>
      <c r="D1324" s="22">
        <v>0</v>
      </c>
      <c r="E1324" s="1" t="s">
        <v>490</v>
      </c>
      <c r="F1324" s="15">
        <v>6</v>
      </c>
      <c r="G1324" s="2">
        <v>1.1000000000000001</v>
      </c>
      <c r="H1324" s="3">
        <v>0.38</v>
      </c>
      <c r="I1324" s="2">
        <v>0.5</v>
      </c>
      <c r="J1324" s="4">
        <f t="shared" si="54"/>
        <v>0.60000000000000009</v>
      </c>
      <c r="K1324" s="1">
        <v>1</v>
      </c>
      <c r="L1324" s="4">
        <f t="shared" si="55"/>
        <v>0.60000000000000009</v>
      </c>
      <c r="M1324" s="1">
        <v>5</v>
      </c>
      <c r="N1324" s="4">
        <v>4.6059999999999999</v>
      </c>
      <c r="O1324" s="1" t="s">
        <v>1746</v>
      </c>
    </row>
    <row r="1325" spans="1:15" x14ac:dyDescent="0.25">
      <c r="A1325" s="1">
        <v>1324</v>
      </c>
      <c r="B1325" s="1" t="s">
        <v>320</v>
      </c>
      <c r="C1325" s="10">
        <v>45134</v>
      </c>
      <c r="D1325" s="22">
        <v>0</v>
      </c>
      <c r="E1325" s="1" t="s">
        <v>1252</v>
      </c>
      <c r="F1325" s="15">
        <v>7</v>
      </c>
      <c r="G1325" s="2">
        <v>1.18</v>
      </c>
      <c r="H1325" s="3">
        <v>4.9000000000000004</v>
      </c>
      <c r="I1325" s="2">
        <v>0.51</v>
      </c>
      <c r="J1325" s="4">
        <f t="shared" si="54"/>
        <v>0.66999999999999993</v>
      </c>
      <c r="K1325" s="1">
        <v>4</v>
      </c>
      <c r="L1325" s="4">
        <f t="shared" si="55"/>
        <v>2.6799999999999997</v>
      </c>
      <c r="M1325" s="1">
        <v>4</v>
      </c>
      <c r="N1325" s="4">
        <v>2.96</v>
      </c>
      <c r="O1325" s="1" t="s">
        <v>1746</v>
      </c>
    </row>
    <row r="1326" spans="1:15" x14ac:dyDescent="0.25">
      <c r="A1326" s="1">
        <v>1325</v>
      </c>
      <c r="B1326" s="1" t="s">
        <v>1267</v>
      </c>
      <c r="C1326" s="10">
        <v>45135</v>
      </c>
      <c r="D1326" s="22">
        <v>0</v>
      </c>
      <c r="E1326" s="1" t="s">
        <v>1268</v>
      </c>
      <c r="F1326" s="15">
        <v>8</v>
      </c>
      <c r="G1326" s="2">
        <v>1.3</v>
      </c>
      <c r="H1326" s="3">
        <v>4.7300000000000004</v>
      </c>
      <c r="I1326" s="2">
        <v>0.63</v>
      </c>
      <c r="J1326" s="4">
        <f t="shared" si="54"/>
        <v>0.67</v>
      </c>
      <c r="K1326" s="1">
        <v>3</v>
      </c>
      <c r="L1326" s="4">
        <f t="shared" si="55"/>
        <v>2.0100000000000002</v>
      </c>
      <c r="M1326" s="1">
        <v>3</v>
      </c>
      <c r="N1326" s="4">
        <v>2.23</v>
      </c>
      <c r="O1326" s="1" t="s">
        <v>1746</v>
      </c>
    </row>
    <row r="1327" spans="1:15" x14ac:dyDescent="0.25">
      <c r="A1327" s="1">
        <v>1326</v>
      </c>
      <c r="B1327" s="1" t="s">
        <v>320</v>
      </c>
      <c r="C1327" s="10">
        <v>45144</v>
      </c>
      <c r="D1327" s="22">
        <v>0</v>
      </c>
      <c r="E1327" s="1" t="s">
        <v>1357</v>
      </c>
      <c r="F1327" s="15">
        <v>6</v>
      </c>
      <c r="G1327" s="2">
        <v>1.3212999999999999</v>
      </c>
      <c r="H1327" s="3">
        <v>3.68</v>
      </c>
      <c r="I1327" s="2">
        <v>0.37859999999999999</v>
      </c>
      <c r="J1327" s="4">
        <f t="shared" si="54"/>
        <v>0.94269999999999987</v>
      </c>
      <c r="K1327" s="1">
        <v>5</v>
      </c>
      <c r="L1327" s="4">
        <f t="shared" si="55"/>
        <v>4.7134999999999998</v>
      </c>
      <c r="M1327" s="1">
        <v>12</v>
      </c>
      <c r="N1327" s="4">
        <v>9.4338999999999995</v>
      </c>
      <c r="O1327" s="1" t="s">
        <v>1746</v>
      </c>
    </row>
    <row r="1328" spans="1:15" x14ac:dyDescent="0.25">
      <c r="A1328" s="1">
        <v>1327</v>
      </c>
      <c r="B1328" s="1" t="s">
        <v>1382</v>
      </c>
      <c r="C1328" s="10">
        <v>45146</v>
      </c>
      <c r="D1328" s="22">
        <v>0</v>
      </c>
      <c r="E1328" s="1" t="s">
        <v>1383</v>
      </c>
      <c r="F1328" s="15">
        <v>7.5</v>
      </c>
      <c r="G1328" s="2">
        <v>1.0465</v>
      </c>
      <c r="H1328" s="3">
        <v>2.67</v>
      </c>
      <c r="I1328" s="2">
        <v>0.41289999999999999</v>
      </c>
      <c r="J1328" s="4">
        <f t="shared" si="54"/>
        <v>0.63359999999999994</v>
      </c>
      <c r="K1328" s="1">
        <v>1</v>
      </c>
      <c r="L1328" s="4">
        <f t="shared" si="55"/>
        <v>0.63359999999999994</v>
      </c>
      <c r="M1328" s="1">
        <v>2</v>
      </c>
      <c r="N1328" s="4">
        <v>0.74219999999999997</v>
      </c>
      <c r="O1328" s="1" t="s">
        <v>1746</v>
      </c>
    </row>
    <row r="1329" spans="1:15" x14ac:dyDescent="0.25">
      <c r="A1329" s="1">
        <v>1328</v>
      </c>
      <c r="B1329" s="1" t="s">
        <v>792</v>
      </c>
      <c r="C1329" s="10">
        <v>45148</v>
      </c>
      <c r="D1329" s="22">
        <v>0</v>
      </c>
      <c r="E1329" s="1" t="s">
        <v>1400</v>
      </c>
      <c r="F1329" s="15">
        <v>15.5</v>
      </c>
      <c r="G1329" s="2">
        <v>1.1941999999999999</v>
      </c>
      <c r="H1329" s="3">
        <v>1.93</v>
      </c>
      <c r="I1329" s="2">
        <v>0.65880000000000005</v>
      </c>
      <c r="J1329" s="4">
        <f t="shared" si="54"/>
        <v>0.53539999999999988</v>
      </c>
      <c r="K1329" s="1">
        <v>1</v>
      </c>
      <c r="L1329" s="4">
        <f t="shared" si="55"/>
        <v>0.53539999999999988</v>
      </c>
      <c r="M1329" s="1">
        <v>1</v>
      </c>
      <c r="N1329" s="4">
        <v>0.53539999999999988</v>
      </c>
      <c r="O1329" s="1" t="s">
        <v>1746</v>
      </c>
    </row>
    <row r="1330" spans="1:15" x14ac:dyDescent="0.25">
      <c r="A1330" s="1">
        <v>1329</v>
      </c>
      <c r="B1330" s="1" t="s">
        <v>924</v>
      </c>
      <c r="C1330" s="10">
        <v>45148</v>
      </c>
      <c r="D1330" s="22">
        <v>0</v>
      </c>
      <c r="E1330" s="1" t="s">
        <v>1401</v>
      </c>
      <c r="F1330" s="15">
        <v>20.5</v>
      </c>
      <c r="G1330" s="2">
        <v>1.1207</v>
      </c>
      <c r="H1330" s="3">
        <v>0.81</v>
      </c>
      <c r="I1330" s="2">
        <v>0.54069999999999996</v>
      </c>
      <c r="J1330" s="4">
        <f t="shared" si="54"/>
        <v>0.58000000000000007</v>
      </c>
      <c r="K1330" s="1">
        <v>1</v>
      </c>
      <c r="L1330" s="4">
        <f t="shared" si="55"/>
        <v>0.58000000000000007</v>
      </c>
      <c r="M1330" s="1">
        <v>1</v>
      </c>
      <c r="N1330" s="4">
        <v>0.58000000000000007</v>
      </c>
      <c r="O1330" s="1" t="s">
        <v>1746</v>
      </c>
    </row>
    <row r="1331" spans="1:15" x14ac:dyDescent="0.25">
      <c r="A1331" s="1">
        <v>1330</v>
      </c>
      <c r="B1331" s="1" t="s">
        <v>792</v>
      </c>
      <c r="C1331" s="10">
        <v>45149</v>
      </c>
      <c r="D1331" s="22">
        <v>0</v>
      </c>
      <c r="E1331" s="1" t="s">
        <v>218</v>
      </c>
      <c r="F1331" s="15">
        <v>24</v>
      </c>
      <c r="G1331" s="2">
        <v>1.8936999999999999</v>
      </c>
      <c r="H1331" s="3">
        <v>2.58</v>
      </c>
      <c r="I1331" s="2">
        <v>1.024</v>
      </c>
      <c r="J1331" s="4">
        <f t="shared" si="54"/>
        <v>0.86969999999999992</v>
      </c>
      <c r="K1331" s="1">
        <v>1</v>
      </c>
      <c r="L1331" s="4">
        <f t="shared" si="55"/>
        <v>0.86969999999999992</v>
      </c>
      <c r="M1331" s="1">
        <v>1</v>
      </c>
      <c r="N1331" s="4">
        <v>0.86969999999999992</v>
      </c>
      <c r="O1331" s="1" t="s">
        <v>1746</v>
      </c>
    </row>
    <row r="1332" spans="1:15" x14ac:dyDescent="0.25">
      <c r="A1332" s="1">
        <v>1331</v>
      </c>
      <c r="B1332" s="1" t="s">
        <v>924</v>
      </c>
      <c r="C1332" s="10">
        <v>45149</v>
      </c>
      <c r="D1332" s="22">
        <v>0</v>
      </c>
      <c r="E1332" s="1" t="s">
        <v>218</v>
      </c>
      <c r="F1332" s="15">
        <v>24</v>
      </c>
      <c r="G1332" s="2">
        <v>1.4610000000000001</v>
      </c>
      <c r="H1332" s="3">
        <v>1.55</v>
      </c>
      <c r="I1332" s="2">
        <v>0.34839999999999999</v>
      </c>
      <c r="J1332" s="4">
        <f t="shared" si="54"/>
        <v>1.1126</v>
      </c>
      <c r="K1332" s="1">
        <v>1</v>
      </c>
      <c r="L1332" s="4">
        <f t="shared" si="55"/>
        <v>1.1126</v>
      </c>
      <c r="M1332" s="1">
        <v>1</v>
      </c>
      <c r="N1332" s="4">
        <v>1.1126</v>
      </c>
      <c r="O1332" s="1" t="s">
        <v>1746</v>
      </c>
    </row>
    <row r="1333" spans="1:15" x14ac:dyDescent="0.25">
      <c r="A1333" s="1">
        <v>1332</v>
      </c>
      <c r="B1333" s="1" t="s">
        <v>792</v>
      </c>
      <c r="C1333" s="10">
        <v>45150</v>
      </c>
      <c r="D1333" s="22">
        <v>0</v>
      </c>
      <c r="E1333" s="1" t="s">
        <v>218</v>
      </c>
      <c r="F1333" s="15">
        <v>24</v>
      </c>
      <c r="G1333" s="2">
        <v>2.1661999999999999</v>
      </c>
      <c r="H1333" s="3">
        <v>3.35</v>
      </c>
      <c r="I1333" s="2">
        <v>1.0105999999999999</v>
      </c>
      <c r="J1333" s="4">
        <f t="shared" si="54"/>
        <v>1.1556</v>
      </c>
      <c r="K1333" s="1">
        <v>1</v>
      </c>
      <c r="L1333" s="4">
        <f t="shared" si="55"/>
        <v>1.1556</v>
      </c>
      <c r="M1333" s="1">
        <v>1</v>
      </c>
      <c r="N1333" s="4">
        <v>1.1556</v>
      </c>
      <c r="O1333" s="1" t="s">
        <v>1746</v>
      </c>
    </row>
    <row r="1334" spans="1:15" x14ac:dyDescent="0.25">
      <c r="A1334" s="1">
        <v>1333</v>
      </c>
      <c r="B1334" s="1" t="s">
        <v>924</v>
      </c>
      <c r="C1334" s="10">
        <v>45150</v>
      </c>
      <c r="D1334" s="22">
        <v>0</v>
      </c>
      <c r="E1334" s="1" t="s">
        <v>218</v>
      </c>
      <c r="F1334" s="15">
        <v>24</v>
      </c>
      <c r="G1334" s="2">
        <v>1.6153</v>
      </c>
      <c r="H1334" s="3">
        <v>1.58</v>
      </c>
      <c r="I1334" s="2">
        <v>0.32650000000000001</v>
      </c>
      <c r="J1334" s="4">
        <f t="shared" si="54"/>
        <v>1.2887999999999999</v>
      </c>
      <c r="K1334" s="1">
        <v>1</v>
      </c>
      <c r="L1334" s="4">
        <f t="shared" si="55"/>
        <v>1.2887999999999999</v>
      </c>
      <c r="M1334" s="1">
        <v>1</v>
      </c>
      <c r="N1334" s="4">
        <v>1.2887999999999999</v>
      </c>
      <c r="O1334" s="1" t="s">
        <v>1746</v>
      </c>
    </row>
    <row r="1335" spans="1:15" x14ac:dyDescent="0.25">
      <c r="A1335" s="1">
        <v>1334</v>
      </c>
      <c r="B1335" s="1" t="s">
        <v>792</v>
      </c>
      <c r="C1335" s="10">
        <v>45151</v>
      </c>
      <c r="D1335" s="22">
        <v>0</v>
      </c>
      <c r="E1335" s="1" t="s">
        <v>218</v>
      </c>
      <c r="F1335" s="15">
        <v>24</v>
      </c>
      <c r="G1335" s="2">
        <v>1.9617</v>
      </c>
      <c r="H1335" s="3">
        <v>4.03</v>
      </c>
      <c r="I1335" s="2">
        <v>1.0098</v>
      </c>
      <c r="J1335" s="4">
        <f t="shared" si="54"/>
        <v>0.95189999999999997</v>
      </c>
      <c r="K1335" s="1">
        <v>1</v>
      </c>
      <c r="L1335" s="4">
        <f t="shared" si="55"/>
        <v>0.95189999999999997</v>
      </c>
      <c r="M1335" s="1">
        <v>1</v>
      </c>
      <c r="N1335" s="4">
        <v>0.95189999999999997</v>
      </c>
      <c r="O1335" s="1" t="s">
        <v>1746</v>
      </c>
    </row>
    <row r="1336" spans="1:15" x14ac:dyDescent="0.25">
      <c r="A1336" s="1">
        <v>1335</v>
      </c>
      <c r="B1336" s="1" t="s">
        <v>924</v>
      </c>
      <c r="C1336" s="10">
        <v>45151</v>
      </c>
      <c r="D1336" s="22">
        <v>0</v>
      </c>
      <c r="E1336" s="1" t="s">
        <v>218</v>
      </c>
      <c r="F1336" s="15">
        <v>24</v>
      </c>
      <c r="G1336" s="2">
        <v>0.99419999999999997</v>
      </c>
      <c r="H1336" s="3">
        <v>0.42</v>
      </c>
      <c r="I1336" s="2">
        <v>0.31879999999999997</v>
      </c>
      <c r="J1336" s="4">
        <f t="shared" si="54"/>
        <v>0.6754</v>
      </c>
      <c r="K1336" s="1">
        <v>1</v>
      </c>
      <c r="L1336" s="4">
        <f t="shared" si="55"/>
        <v>0.6754</v>
      </c>
      <c r="M1336" s="1">
        <v>1</v>
      </c>
      <c r="N1336" s="4">
        <v>0.6754</v>
      </c>
      <c r="O1336" s="1" t="s">
        <v>1746</v>
      </c>
    </row>
    <row r="1337" spans="1:15" x14ac:dyDescent="0.25">
      <c r="A1337" s="1">
        <v>1336</v>
      </c>
      <c r="B1337" s="1" t="s">
        <v>792</v>
      </c>
      <c r="C1337" s="10">
        <v>45152</v>
      </c>
      <c r="D1337" s="22">
        <v>0</v>
      </c>
      <c r="E1337" s="1" t="s">
        <v>218</v>
      </c>
      <c r="F1337" s="15">
        <v>24</v>
      </c>
      <c r="G1337" s="2">
        <v>1.7964</v>
      </c>
      <c r="H1337" s="3">
        <v>3.66</v>
      </c>
      <c r="I1337" s="2">
        <v>1.0093000000000001</v>
      </c>
      <c r="J1337" s="4">
        <f t="shared" si="54"/>
        <v>0.78709999999999991</v>
      </c>
      <c r="K1337" s="1">
        <v>1</v>
      </c>
      <c r="L1337" s="4">
        <f t="shared" si="55"/>
        <v>0.78709999999999991</v>
      </c>
      <c r="M1337" s="1">
        <v>1</v>
      </c>
      <c r="N1337" s="4">
        <v>0.78709999999999991</v>
      </c>
      <c r="O1337" s="1" t="s">
        <v>1746</v>
      </c>
    </row>
    <row r="1338" spans="1:15" x14ac:dyDescent="0.25">
      <c r="A1338" s="1">
        <v>1337</v>
      </c>
      <c r="B1338" s="1" t="s">
        <v>924</v>
      </c>
      <c r="C1338" s="10">
        <v>45152</v>
      </c>
      <c r="D1338" s="22">
        <v>0</v>
      </c>
      <c r="E1338" s="1" t="s">
        <v>218</v>
      </c>
      <c r="F1338" s="15">
        <v>24</v>
      </c>
      <c r="G1338" s="2">
        <v>1.3282</v>
      </c>
      <c r="H1338" s="3">
        <v>0.2</v>
      </c>
      <c r="I1338" s="2">
        <v>0.432</v>
      </c>
      <c r="J1338" s="4">
        <f t="shared" si="54"/>
        <v>0.89620000000000011</v>
      </c>
      <c r="K1338" s="1">
        <v>1</v>
      </c>
      <c r="L1338" s="4">
        <f t="shared" si="55"/>
        <v>0.89620000000000011</v>
      </c>
      <c r="M1338" s="1">
        <v>1</v>
      </c>
      <c r="N1338" s="4">
        <v>0.89620000000000011</v>
      </c>
      <c r="O1338" s="1" t="s">
        <v>1746</v>
      </c>
    </row>
    <row r="1339" spans="1:15" x14ac:dyDescent="0.25">
      <c r="A1339" s="1">
        <v>1338</v>
      </c>
      <c r="B1339" s="1" t="s">
        <v>792</v>
      </c>
      <c r="C1339" s="10">
        <v>45153</v>
      </c>
      <c r="D1339" s="22">
        <v>0</v>
      </c>
      <c r="E1339" s="1" t="s">
        <v>218</v>
      </c>
      <c r="F1339" s="15">
        <v>24</v>
      </c>
      <c r="G1339" s="2">
        <v>1.6998</v>
      </c>
      <c r="H1339" s="3">
        <v>4.03</v>
      </c>
      <c r="I1339" s="2">
        <v>0.98280000000000001</v>
      </c>
      <c r="J1339" s="4">
        <f t="shared" si="54"/>
        <v>0.71699999999999997</v>
      </c>
      <c r="K1339" s="1">
        <v>1</v>
      </c>
      <c r="L1339" s="4">
        <f t="shared" si="55"/>
        <v>0.71699999999999997</v>
      </c>
      <c r="M1339" s="1">
        <v>1</v>
      </c>
      <c r="N1339" s="4">
        <v>0.71699999999999997</v>
      </c>
      <c r="O1339" s="1" t="s">
        <v>1746</v>
      </c>
    </row>
    <row r="1340" spans="1:15" x14ac:dyDescent="0.25">
      <c r="A1340" s="1">
        <v>1339</v>
      </c>
      <c r="B1340" s="1" t="s">
        <v>924</v>
      </c>
      <c r="C1340" s="10">
        <v>45153</v>
      </c>
      <c r="D1340" s="22">
        <v>0</v>
      </c>
      <c r="E1340" s="1" t="s">
        <v>218</v>
      </c>
      <c r="F1340" s="15">
        <v>24</v>
      </c>
      <c r="G1340" s="2">
        <v>1.5426</v>
      </c>
      <c r="H1340" s="3">
        <v>0</v>
      </c>
      <c r="I1340" s="2">
        <v>0.44109999999999999</v>
      </c>
      <c r="J1340" s="4">
        <f t="shared" si="54"/>
        <v>1.1014999999999999</v>
      </c>
      <c r="K1340" s="1">
        <v>1</v>
      </c>
      <c r="L1340" s="4">
        <f t="shared" si="55"/>
        <v>1.1014999999999999</v>
      </c>
      <c r="M1340" s="1">
        <v>1</v>
      </c>
      <c r="N1340" s="4">
        <v>1.1014999999999999</v>
      </c>
      <c r="O1340" s="1" t="s">
        <v>1746</v>
      </c>
    </row>
    <row r="1341" spans="1:15" ht="33" x14ac:dyDescent="0.25">
      <c r="A1341" s="1">
        <v>1340</v>
      </c>
      <c r="B1341" s="1" t="s">
        <v>792</v>
      </c>
      <c r="C1341" s="10">
        <v>45154</v>
      </c>
      <c r="D1341" s="22">
        <v>0</v>
      </c>
      <c r="E1341" s="11" t="s">
        <v>1471</v>
      </c>
      <c r="F1341" s="15">
        <v>23</v>
      </c>
      <c r="G1341" s="2">
        <v>1.7054</v>
      </c>
      <c r="H1341" s="3">
        <v>3.15</v>
      </c>
      <c r="I1341" s="2">
        <v>0.85470000000000002</v>
      </c>
      <c r="J1341" s="4">
        <f t="shared" si="54"/>
        <v>0.85070000000000001</v>
      </c>
      <c r="K1341" s="1">
        <v>1</v>
      </c>
      <c r="L1341" s="4">
        <f t="shared" si="55"/>
        <v>0.85070000000000001</v>
      </c>
      <c r="M1341" s="1">
        <v>1</v>
      </c>
      <c r="N1341" s="4">
        <v>0.85070000000000001</v>
      </c>
      <c r="O1341" s="1" t="s">
        <v>1746</v>
      </c>
    </row>
    <row r="1342" spans="1:15" x14ac:dyDescent="0.25">
      <c r="A1342" s="1">
        <v>1341</v>
      </c>
      <c r="B1342" s="1" t="s">
        <v>1470</v>
      </c>
      <c r="C1342" s="10">
        <v>45154</v>
      </c>
      <c r="D1342" s="22">
        <v>0</v>
      </c>
      <c r="E1342" s="1" t="s">
        <v>469</v>
      </c>
      <c r="F1342" s="15">
        <v>14</v>
      </c>
      <c r="G1342" s="2">
        <v>0.64070000000000005</v>
      </c>
      <c r="H1342" s="3">
        <v>7.0000000000000007E-2</v>
      </c>
      <c r="I1342" s="2">
        <v>0.50360000000000005</v>
      </c>
      <c r="J1342" s="4">
        <f t="shared" si="54"/>
        <v>0.1371</v>
      </c>
      <c r="K1342" s="1">
        <v>1</v>
      </c>
      <c r="L1342" s="4">
        <f t="shared" si="55"/>
        <v>0.1371</v>
      </c>
      <c r="M1342" s="1">
        <v>1</v>
      </c>
      <c r="N1342" s="4">
        <v>0.1371</v>
      </c>
      <c r="O1342" s="1" t="s">
        <v>1746</v>
      </c>
    </row>
    <row r="1343" spans="1:15" x14ac:dyDescent="0.25">
      <c r="A1343" s="1">
        <v>1342</v>
      </c>
      <c r="B1343" s="1" t="s">
        <v>924</v>
      </c>
      <c r="C1343" s="10">
        <v>45154</v>
      </c>
      <c r="D1343" s="22">
        <v>0</v>
      </c>
      <c r="E1343" s="1" t="s">
        <v>1472</v>
      </c>
      <c r="F1343" s="15">
        <v>10</v>
      </c>
      <c r="G1343" s="2">
        <v>1.3237000000000001</v>
      </c>
      <c r="H1343" s="3">
        <v>0</v>
      </c>
      <c r="I1343" s="2">
        <v>0.1817</v>
      </c>
      <c r="J1343" s="4">
        <f t="shared" si="54"/>
        <v>1.1420000000000001</v>
      </c>
      <c r="K1343" s="1">
        <v>1</v>
      </c>
      <c r="L1343" s="4">
        <f t="shared" si="55"/>
        <v>1.1420000000000001</v>
      </c>
      <c r="M1343" s="1">
        <v>2</v>
      </c>
      <c r="N1343" s="4">
        <v>2.0952999999999999</v>
      </c>
      <c r="O1343" s="1" t="s">
        <v>1746</v>
      </c>
    </row>
    <row r="1344" spans="1:15" x14ac:dyDescent="0.25">
      <c r="A1344" s="1">
        <v>1343</v>
      </c>
      <c r="B1344" s="1" t="s">
        <v>1484</v>
      </c>
      <c r="C1344" s="10">
        <v>45155</v>
      </c>
      <c r="D1344" s="22">
        <v>0</v>
      </c>
      <c r="E1344" s="1" t="s">
        <v>243</v>
      </c>
      <c r="F1344" s="15">
        <v>19.5</v>
      </c>
      <c r="G1344" s="2">
        <v>0.92679999999999996</v>
      </c>
      <c r="H1344" s="3">
        <v>4.33</v>
      </c>
      <c r="I1344" s="2">
        <v>0.30130000000000001</v>
      </c>
      <c r="J1344" s="4">
        <f t="shared" si="54"/>
        <v>0.62549999999999994</v>
      </c>
      <c r="K1344" s="1">
        <v>1</v>
      </c>
      <c r="L1344" s="4">
        <f t="shared" si="55"/>
        <v>0.62549999999999994</v>
      </c>
      <c r="M1344" s="1">
        <v>1</v>
      </c>
      <c r="N1344" s="4">
        <v>0.62549999999999994</v>
      </c>
      <c r="O1344" s="1" t="s">
        <v>1746</v>
      </c>
    </row>
    <row r="1345" spans="1:15" ht="33" x14ac:dyDescent="0.25">
      <c r="A1345" s="1">
        <v>1344</v>
      </c>
      <c r="B1345" s="1" t="s">
        <v>792</v>
      </c>
      <c r="C1345" s="10">
        <v>45155</v>
      </c>
      <c r="D1345" s="22">
        <v>0</v>
      </c>
      <c r="E1345" s="11" t="s">
        <v>4792</v>
      </c>
      <c r="F1345" s="15">
        <v>21.5</v>
      </c>
      <c r="G1345" s="2">
        <v>1.7102999999999999</v>
      </c>
      <c r="H1345" s="3">
        <v>0.76</v>
      </c>
      <c r="I1345" s="2">
        <v>0.91080000000000005</v>
      </c>
      <c r="J1345" s="4">
        <f t="shared" si="54"/>
        <v>0.79949999999999988</v>
      </c>
      <c r="K1345" s="1">
        <v>1</v>
      </c>
      <c r="L1345" s="4">
        <f t="shared" si="55"/>
        <v>0.79949999999999988</v>
      </c>
      <c r="M1345" s="1">
        <v>1</v>
      </c>
      <c r="N1345" s="4">
        <v>0.79949999999999988</v>
      </c>
      <c r="O1345" s="1" t="s">
        <v>1746</v>
      </c>
    </row>
    <row r="1346" spans="1:15" ht="33" x14ac:dyDescent="0.25">
      <c r="A1346" s="1">
        <v>1345</v>
      </c>
      <c r="B1346" s="1" t="s">
        <v>1470</v>
      </c>
      <c r="C1346" s="10">
        <v>45155</v>
      </c>
      <c r="D1346" s="22">
        <v>0</v>
      </c>
      <c r="E1346" s="11" t="s">
        <v>1485</v>
      </c>
      <c r="F1346" s="15">
        <v>2.5</v>
      </c>
      <c r="G1346" s="2">
        <v>0.67249999999999999</v>
      </c>
      <c r="H1346" s="3">
        <v>0.76</v>
      </c>
      <c r="I1346" s="2">
        <v>0.1157</v>
      </c>
      <c r="J1346" s="4">
        <f t="shared" si="54"/>
        <v>0.55679999999999996</v>
      </c>
      <c r="K1346" s="1">
        <v>5</v>
      </c>
      <c r="L1346" s="4">
        <f t="shared" si="55"/>
        <v>2.7839999999999998</v>
      </c>
      <c r="M1346" s="1">
        <v>14</v>
      </c>
      <c r="N1346" s="4">
        <v>9.5007000000000001</v>
      </c>
      <c r="O1346" s="1" t="s">
        <v>1746</v>
      </c>
    </row>
    <row r="1347" spans="1:15" x14ac:dyDescent="0.25">
      <c r="A1347" s="1">
        <v>1346</v>
      </c>
      <c r="B1347" s="1" t="s">
        <v>903</v>
      </c>
      <c r="C1347" s="10">
        <v>45156</v>
      </c>
      <c r="D1347" s="22">
        <v>0</v>
      </c>
      <c r="E1347" s="1" t="s">
        <v>295</v>
      </c>
      <c r="F1347" s="15">
        <v>0.5</v>
      </c>
      <c r="G1347" s="2">
        <v>0.95209999999999995</v>
      </c>
      <c r="H1347" s="3">
        <v>4.5199999999999996</v>
      </c>
      <c r="I1347" s="2">
        <v>0.30599999999999999</v>
      </c>
      <c r="J1347" s="4">
        <f t="shared" si="54"/>
        <v>0.6460999999999999</v>
      </c>
      <c r="K1347" s="1">
        <v>5</v>
      </c>
      <c r="L1347" s="4">
        <f t="shared" si="55"/>
        <v>3.2304999999999993</v>
      </c>
      <c r="M1347" s="1">
        <v>13</v>
      </c>
      <c r="N1347" s="4">
        <v>12.245100000000001</v>
      </c>
      <c r="O1347" s="1" t="s">
        <v>1746</v>
      </c>
    </row>
    <row r="1348" spans="1:15" ht="33" x14ac:dyDescent="0.25">
      <c r="A1348" s="1">
        <v>1347</v>
      </c>
      <c r="B1348" s="1" t="s">
        <v>792</v>
      </c>
      <c r="C1348" s="10">
        <v>45156</v>
      </c>
      <c r="D1348" s="22">
        <v>0</v>
      </c>
      <c r="E1348" s="11" t="s">
        <v>1492</v>
      </c>
      <c r="F1348" s="15">
        <v>22.5</v>
      </c>
      <c r="G1348" s="2">
        <v>1.5810999999999999</v>
      </c>
      <c r="H1348" s="3">
        <v>1.55</v>
      </c>
      <c r="I1348" s="2">
        <v>0.7379</v>
      </c>
      <c r="J1348" s="4">
        <f t="shared" si="54"/>
        <v>0.84319999999999995</v>
      </c>
      <c r="K1348" s="1">
        <v>1</v>
      </c>
      <c r="L1348" s="4">
        <f t="shared" si="55"/>
        <v>0.84319999999999995</v>
      </c>
      <c r="M1348" s="1">
        <v>1</v>
      </c>
      <c r="N1348" s="4">
        <v>0.84319999999999995</v>
      </c>
      <c r="O1348" s="1" t="s">
        <v>1746</v>
      </c>
    </row>
    <row r="1349" spans="1:15" x14ac:dyDescent="0.25">
      <c r="A1349" s="1">
        <v>1348</v>
      </c>
      <c r="B1349" s="1" t="s">
        <v>924</v>
      </c>
      <c r="C1349" s="10">
        <v>45156</v>
      </c>
      <c r="D1349" s="22">
        <v>0</v>
      </c>
      <c r="E1349" s="1" t="s">
        <v>296</v>
      </c>
      <c r="F1349" s="15">
        <v>23.5</v>
      </c>
      <c r="G1349" s="2">
        <v>1.1367</v>
      </c>
      <c r="H1349" s="3">
        <v>0.06</v>
      </c>
      <c r="I1349" s="2">
        <v>0.75980000000000003</v>
      </c>
      <c r="J1349" s="4">
        <f t="shared" si="54"/>
        <v>0.37690000000000001</v>
      </c>
      <c r="K1349" s="1">
        <v>1</v>
      </c>
      <c r="L1349" s="4">
        <f t="shared" si="55"/>
        <v>0.37690000000000001</v>
      </c>
      <c r="M1349" s="1">
        <v>1</v>
      </c>
      <c r="N1349" s="4">
        <v>0.37690000000000001</v>
      </c>
      <c r="O1349" s="1" t="s">
        <v>1746</v>
      </c>
    </row>
    <row r="1350" spans="1:15" x14ac:dyDescent="0.25">
      <c r="A1350" s="1">
        <v>1349</v>
      </c>
      <c r="B1350" s="1" t="s">
        <v>1498</v>
      </c>
      <c r="C1350" s="10">
        <v>45157</v>
      </c>
      <c r="D1350" s="22">
        <v>0</v>
      </c>
      <c r="E1350" s="1" t="s">
        <v>1401</v>
      </c>
      <c r="F1350" s="15">
        <v>20.5</v>
      </c>
      <c r="G1350" s="2">
        <v>1.8323</v>
      </c>
      <c r="H1350" s="3">
        <v>4.6399999999999997</v>
      </c>
      <c r="I1350" s="2">
        <v>0.89490000000000003</v>
      </c>
      <c r="J1350" s="4">
        <f t="shared" si="54"/>
        <v>0.93740000000000001</v>
      </c>
      <c r="K1350" s="1">
        <v>1</v>
      </c>
      <c r="L1350" s="4">
        <f t="shared" si="55"/>
        <v>0.93740000000000001</v>
      </c>
      <c r="M1350" s="1">
        <v>1</v>
      </c>
      <c r="N1350" s="4">
        <v>0.93740000000000001</v>
      </c>
      <c r="O1350" s="1" t="s">
        <v>1746</v>
      </c>
    </row>
    <row r="1351" spans="1:15" x14ac:dyDescent="0.25">
      <c r="A1351" s="1">
        <v>1350</v>
      </c>
      <c r="B1351" s="1" t="s">
        <v>792</v>
      </c>
      <c r="C1351" s="10">
        <v>45157</v>
      </c>
      <c r="D1351" s="22">
        <v>0</v>
      </c>
      <c r="E1351" s="1" t="s">
        <v>1242</v>
      </c>
      <c r="F1351" s="15">
        <v>3.5</v>
      </c>
      <c r="G1351" s="2">
        <v>0.63360000000000005</v>
      </c>
      <c r="H1351" s="3">
        <v>0.95</v>
      </c>
      <c r="I1351" s="2">
        <v>0.1235</v>
      </c>
      <c r="J1351" s="4">
        <f t="shared" si="54"/>
        <v>0.5101</v>
      </c>
      <c r="K1351" s="1">
        <v>1</v>
      </c>
      <c r="L1351" s="4">
        <f t="shared" si="55"/>
        <v>0.5101</v>
      </c>
      <c r="M1351" s="1">
        <v>1</v>
      </c>
      <c r="N1351" s="4">
        <v>0.5101</v>
      </c>
      <c r="O1351" s="1" t="s">
        <v>1746</v>
      </c>
    </row>
    <row r="1352" spans="1:15" ht="33" x14ac:dyDescent="0.25">
      <c r="A1352" s="1">
        <v>1351</v>
      </c>
      <c r="B1352" s="1" t="s">
        <v>924</v>
      </c>
      <c r="C1352" s="10">
        <v>45157</v>
      </c>
      <c r="D1352" s="22">
        <v>0</v>
      </c>
      <c r="E1352" s="11" t="s">
        <v>1499</v>
      </c>
      <c r="F1352" s="15">
        <v>20.5</v>
      </c>
      <c r="G1352" s="2">
        <v>1.3424</v>
      </c>
      <c r="H1352" s="3">
        <v>0</v>
      </c>
      <c r="I1352" s="2">
        <v>0.4254</v>
      </c>
      <c r="J1352" s="4">
        <f t="shared" si="54"/>
        <v>0.91700000000000004</v>
      </c>
      <c r="K1352" s="1">
        <v>1</v>
      </c>
      <c r="L1352" s="4">
        <f t="shared" si="55"/>
        <v>0.91700000000000004</v>
      </c>
      <c r="M1352" s="1">
        <v>1</v>
      </c>
      <c r="N1352" s="4">
        <v>0.91700000000000004</v>
      </c>
      <c r="O1352" s="1" t="s">
        <v>1746</v>
      </c>
    </row>
    <row r="1353" spans="1:15" x14ac:dyDescent="0.25">
      <c r="A1353" s="1">
        <v>1352</v>
      </c>
      <c r="B1353" s="1" t="s">
        <v>931</v>
      </c>
      <c r="C1353" s="10">
        <v>45158</v>
      </c>
      <c r="D1353" s="22">
        <v>0</v>
      </c>
      <c r="E1353" s="1" t="s">
        <v>1503</v>
      </c>
      <c r="F1353" s="15">
        <v>2.5</v>
      </c>
      <c r="G1353" s="2">
        <v>1.9334</v>
      </c>
      <c r="H1353" s="3">
        <v>7.15</v>
      </c>
      <c r="I1353" s="2">
        <v>0.86799999999999999</v>
      </c>
      <c r="J1353" s="4">
        <f t="shared" si="54"/>
        <v>1.0653999999999999</v>
      </c>
      <c r="K1353" s="1">
        <v>5</v>
      </c>
      <c r="L1353" s="4">
        <f t="shared" si="55"/>
        <v>5.327</v>
      </c>
      <c r="M1353" s="1">
        <v>11</v>
      </c>
      <c r="N1353" s="4">
        <v>12.9649</v>
      </c>
      <c r="O1353" s="1" t="s">
        <v>1746</v>
      </c>
    </row>
    <row r="1354" spans="1:15" x14ac:dyDescent="0.25">
      <c r="A1354" s="1">
        <v>1353</v>
      </c>
      <c r="B1354" s="1" t="s">
        <v>792</v>
      </c>
      <c r="C1354" s="10">
        <v>45158</v>
      </c>
      <c r="D1354" s="22">
        <v>0</v>
      </c>
      <c r="E1354" s="1" t="s">
        <v>1502</v>
      </c>
      <c r="F1354" s="15">
        <v>21.5</v>
      </c>
      <c r="G1354" s="2">
        <v>1.7430000000000001</v>
      </c>
      <c r="H1354" s="3">
        <v>0.76</v>
      </c>
      <c r="I1354" s="2">
        <v>0.94720000000000004</v>
      </c>
      <c r="J1354" s="4">
        <f t="shared" si="54"/>
        <v>0.79580000000000006</v>
      </c>
      <c r="K1354" s="1">
        <v>1</v>
      </c>
      <c r="L1354" s="4">
        <f t="shared" si="55"/>
        <v>0.79580000000000006</v>
      </c>
      <c r="M1354" s="1">
        <v>1</v>
      </c>
      <c r="N1354" s="4">
        <v>0.79580000000000006</v>
      </c>
      <c r="O1354" s="1" t="s">
        <v>1746</v>
      </c>
    </row>
    <row r="1355" spans="1:15" x14ac:dyDescent="0.25">
      <c r="A1355" s="1">
        <v>1354</v>
      </c>
      <c r="B1355" s="1" t="s">
        <v>924</v>
      </c>
      <c r="C1355" s="10">
        <v>45158</v>
      </c>
      <c r="D1355" s="22">
        <v>0</v>
      </c>
      <c r="E1355" s="1" t="s">
        <v>218</v>
      </c>
      <c r="F1355" s="15">
        <v>24</v>
      </c>
      <c r="G1355" s="2">
        <v>1.3765000000000001</v>
      </c>
      <c r="H1355" s="3">
        <v>0.5</v>
      </c>
      <c r="I1355" s="2">
        <v>0.4889</v>
      </c>
      <c r="J1355" s="4">
        <f t="shared" si="54"/>
        <v>0.88760000000000006</v>
      </c>
      <c r="K1355" s="1">
        <v>1</v>
      </c>
      <c r="L1355" s="4">
        <f t="shared" si="55"/>
        <v>0.88760000000000006</v>
      </c>
      <c r="M1355" s="1">
        <v>1</v>
      </c>
      <c r="N1355" s="4">
        <v>0.88760000000000006</v>
      </c>
      <c r="O1355" s="1" t="s">
        <v>1746</v>
      </c>
    </row>
    <row r="1356" spans="1:15" x14ac:dyDescent="0.25">
      <c r="A1356" s="1">
        <v>1355</v>
      </c>
      <c r="B1356" s="1" t="s">
        <v>792</v>
      </c>
      <c r="C1356" s="10">
        <v>45159</v>
      </c>
      <c r="D1356" s="22">
        <v>0</v>
      </c>
      <c r="E1356" s="1" t="s">
        <v>218</v>
      </c>
      <c r="F1356" s="15">
        <v>24</v>
      </c>
      <c r="G1356" s="2">
        <v>2.0480999999999998</v>
      </c>
      <c r="H1356" s="3">
        <v>2.8</v>
      </c>
      <c r="I1356" s="2">
        <v>1.0374000000000001</v>
      </c>
      <c r="J1356" s="4">
        <f t="shared" si="54"/>
        <v>1.0106999999999997</v>
      </c>
      <c r="K1356" s="1">
        <v>1</v>
      </c>
      <c r="L1356" s="4">
        <f t="shared" si="55"/>
        <v>1.0106999999999997</v>
      </c>
      <c r="M1356" s="1">
        <v>1</v>
      </c>
      <c r="N1356" s="4">
        <v>1.0106999999999997</v>
      </c>
      <c r="O1356" s="1" t="s">
        <v>1746</v>
      </c>
    </row>
    <row r="1357" spans="1:15" x14ac:dyDescent="0.25">
      <c r="A1357" s="1">
        <v>1356</v>
      </c>
      <c r="B1357" s="1" t="s">
        <v>924</v>
      </c>
      <c r="C1357" s="10">
        <v>45159</v>
      </c>
      <c r="D1357" s="22">
        <v>0</v>
      </c>
      <c r="E1357" s="1" t="s">
        <v>218</v>
      </c>
      <c r="F1357" s="15">
        <v>24</v>
      </c>
      <c r="G1357" s="2">
        <v>1.4500999999999999</v>
      </c>
      <c r="H1357" s="3">
        <v>0.5</v>
      </c>
      <c r="I1357" s="2">
        <v>0.48049999999999998</v>
      </c>
      <c r="J1357" s="4">
        <f t="shared" si="54"/>
        <v>0.96960000000000002</v>
      </c>
      <c r="K1357" s="1">
        <v>1</v>
      </c>
      <c r="L1357" s="4">
        <f t="shared" si="55"/>
        <v>0.96960000000000002</v>
      </c>
      <c r="M1357" s="1">
        <v>1</v>
      </c>
      <c r="N1357" s="4">
        <v>0.96960000000000002</v>
      </c>
      <c r="O1357" s="1" t="s">
        <v>1746</v>
      </c>
    </row>
    <row r="1358" spans="1:15" x14ac:dyDescent="0.25">
      <c r="A1358" s="1">
        <v>1357</v>
      </c>
      <c r="B1358" s="1" t="s">
        <v>1518</v>
      </c>
      <c r="C1358" s="10">
        <v>45160</v>
      </c>
      <c r="D1358" s="22">
        <v>0</v>
      </c>
      <c r="E1358" s="11" t="s">
        <v>951</v>
      </c>
      <c r="F1358" s="15">
        <v>8</v>
      </c>
      <c r="G1358" s="2">
        <v>0.62350000000000005</v>
      </c>
      <c r="H1358" s="3">
        <v>2.31</v>
      </c>
      <c r="I1358" s="2">
        <v>0.5212</v>
      </c>
      <c r="J1358" s="4">
        <f t="shared" si="54"/>
        <v>0.10230000000000006</v>
      </c>
      <c r="K1358" s="1">
        <v>1</v>
      </c>
      <c r="L1358" s="4">
        <f t="shared" si="55"/>
        <v>0.10230000000000006</v>
      </c>
      <c r="M1358" s="1">
        <v>2</v>
      </c>
      <c r="N1358" s="4">
        <v>0.14099999999999999</v>
      </c>
      <c r="O1358" s="1" t="s">
        <v>1746</v>
      </c>
    </row>
    <row r="1359" spans="1:15" x14ac:dyDescent="0.25">
      <c r="A1359" s="1">
        <v>1358</v>
      </c>
      <c r="B1359" s="1" t="s">
        <v>1519</v>
      </c>
      <c r="C1359" s="10">
        <v>45160</v>
      </c>
      <c r="D1359" s="22">
        <v>0</v>
      </c>
      <c r="E1359" s="11" t="s">
        <v>1520</v>
      </c>
      <c r="F1359" s="15">
        <v>10</v>
      </c>
      <c r="G1359" s="2">
        <v>1.3067</v>
      </c>
      <c r="H1359" s="3">
        <v>2.4900000000000002</v>
      </c>
      <c r="I1359" s="2">
        <v>0.42009999999999997</v>
      </c>
      <c r="J1359" s="4">
        <f t="shared" si="54"/>
        <v>0.88660000000000005</v>
      </c>
      <c r="K1359" s="1">
        <v>5</v>
      </c>
      <c r="L1359" s="4">
        <f t="shared" si="55"/>
        <v>4.4329999999999998</v>
      </c>
      <c r="M1359" s="1">
        <v>9</v>
      </c>
      <c r="N1359" s="4">
        <v>10.432700000000001</v>
      </c>
      <c r="O1359" s="1" t="s">
        <v>1746</v>
      </c>
    </row>
    <row r="1360" spans="1:15" ht="33" x14ac:dyDescent="0.25">
      <c r="A1360" s="1">
        <v>1359</v>
      </c>
      <c r="B1360" s="1" t="s">
        <v>792</v>
      </c>
      <c r="C1360" s="10">
        <v>45160</v>
      </c>
      <c r="D1360" s="22">
        <v>0</v>
      </c>
      <c r="E1360" s="11" t="s">
        <v>1521</v>
      </c>
      <c r="F1360" s="15">
        <v>6</v>
      </c>
      <c r="G1360" s="2">
        <v>0.52890000000000004</v>
      </c>
      <c r="H1360" s="3">
        <v>0.75</v>
      </c>
      <c r="I1360" s="2">
        <v>0.25409999999999999</v>
      </c>
      <c r="J1360" s="4">
        <f t="shared" si="54"/>
        <v>0.27480000000000004</v>
      </c>
      <c r="K1360" s="1">
        <v>1</v>
      </c>
      <c r="L1360" s="4">
        <f t="shared" si="55"/>
        <v>0.27480000000000004</v>
      </c>
      <c r="M1360" s="1">
        <v>1</v>
      </c>
      <c r="N1360" s="4">
        <v>0.27480000000000004</v>
      </c>
      <c r="O1360" s="1" t="s">
        <v>1746</v>
      </c>
    </row>
    <row r="1361" spans="1:15" ht="33" x14ac:dyDescent="0.25">
      <c r="A1361" s="1">
        <v>1360</v>
      </c>
      <c r="B1361" s="1" t="s">
        <v>924</v>
      </c>
      <c r="C1361" s="10">
        <v>45160</v>
      </c>
      <c r="D1361" s="22">
        <v>0</v>
      </c>
      <c r="E1361" s="11" t="s">
        <v>1522</v>
      </c>
      <c r="F1361" s="15">
        <v>16</v>
      </c>
      <c r="G1361" s="2">
        <v>1.3938999999999999</v>
      </c>
      <c r="H1361" s="3">
        <v>0</v>
      </c>
      <c r="I1361" s="2">
        <v>0.3417</v>
      </c>
      <c r="J1361" s="4">
        <f t="shared" si="54"/>
        <v>1.0522</v>
      </c>
      <c r="K1361" s="1">
        <v>1</v>
      </c>
      <c r="L1361" s="4">
        <f t="shared" si="55"/>
        <v>1.0522</v>
      </c>
      <c r="M1361" s="1">
        <v>1</v>
      </c>
      <c r="N1361" s="4">
        <v>1.0522</v>
      </c>
      <c r="O1361" s="1" t="s">
        <v>1746</v>
      </c>
    </row>
    <row r="1362" spans="1:15" x14ac:dyDescent="0.25">
      <c r="A1362" s="1">
        <v>1361</v>
      </c>
      <c r="B1362" s="1" t="s">
        <v>1529</v>
      </c>
      <c r="C1362" s="10">
        <v>45161</v>
      </c>
      <c r="D1362" s="22">
        <v>0</v>
      </c>
      <c r="E1362" s="1" t="s">
        <v>1530</v>
      </c>
      <c r="F1362" s="15">
        <v>9</v>
      </c>
      <c r="G1362" s="2">
        <v>0.80330000000000001</v>
      </c>
      <c r="H1362" s="3">
        <v>1.05</v>
      </c>
      <c r="I1362" s="2">
        <v>0.56079999999999997</v>
      </c>
      <c r="J1362" s="4">
        <f t="shared" si="54"/>
        <v>0.24250000000000005</v>
      </c>
      <c r="K1362" s="1">
        <v>1</v>
      </c>
      <c r="L1362" s="4">
        <f t="shared" si="55"/>
        <v>0.24250000000000005</v>
      </c>
      <c r="M1362" s="1">
        <v>8</v>
      </c>
      <c r="N1362" s="4">
        <v>8.3572000000000006</v>
      </c>
      <c r="O1362" s="1" t="s">
        <v>1746</v>
      </c>
    </row>
    <row r="1363" spans="1:15" x14ac:dyDescent="0.25">
      <c r="A1363" s="1">
        <v>1362</v>
      </c>
      <c r="B1363" s="1" t="s">
        <v>792</v>
      </c>
      <c r="C1363" s="10">
        <v>45161</v>
      </c>
      <c r="D1363" s="22">
        <v>0</v>
      </c>
      <c r="E1363" s="1" t="s">
        <v>292</v>
      </c>
      <c r="F1363" s="15">
        <v>7</v>
      </c>
      <c r="G1363" s="2">
        <v>0.53979999999999995</v>
      </c>
      <c r="H1363" s="3">
        <v>0.12</v>
      </c>
      <c r="I1363" s="2">
        <v>0.2954</v>
      </c>
      <c r="J1363" s="4">
        <f t="shared" si="54"/>
        <v>0.24439999999999995</v>
      </c>
      <c r="K1363" s="1">
        <v>1</v>
      </c>
      <c r="L1363" s="4">
        <f t="shared" si="55"/>
        <v>0.24439999999999995</v>
      </c>
      <c r="M1363" s="1">
        <v>1</v>
      </c>
      <c r="N1363" s="4">
        <v>0.24439999999999995</v>
      </c>
      <c r="O1363" s="1" t="s">
        <v>1746</v>
      </c>
    </row>
    <row r="1364" spans="1:15" x14ac:dyDescent="0.25">
      <c r="A1364" s="1">
        <v>1363</v>
      </c>
      <c r="B1364" s="1" t="s">
        <v>924</v>
      </c>
      <c r="C1364" s="10">
        <v>45161</v>
      </c>
      <c r="D1364" s="22">
        <v>0</v>
      </c>
      <c r="E1364" s="1" t="s">
        <v>292</v>
      </c>
      <c r="F1364" s="15">
        <v>7</v>
      </c>
      <c r="G1364" s="2">
        <v>0.97699999999999998</v>
      </c>
      <c r="H1364" s="3">
        <v>0</v>
      </c>
      <c r="I1364" s="2">
        <v>0.1459</v>
      </c>
      <c r="J1364" s="4">
        <f t="shared" si="54"/>
        <v>0.83109999999999995</v>
      </c>
      <c r="K1364" s="1">
        <v>1</v>
      </c>
      <c r="L1364" s="4">
        <f t="shared" si="55"/>
        <v>0.83109999999999995</v>
      </c>
      <c r="M1364" s="1">
        <v>1</v>
      </c>
      <c r="N1364" s="4">
        <v>0.83109999999999995</v>
      </c>
      <c r="O1364" s="1" t="s">
        <v>1746</v>
      </c>
    </row>
    <row r="1365" spans="1:15" x14ac:dyDescent="0.25">
      <c r="A1365" s="1">
        <v>1364</v>
      </c>
      <c r="B1365" s="1" t="s">
        <v>424</v>
      </c>
      <c r="C1365" s="10">
        <v>45162</v>
      </c>
      <c r="D1365" s="22">
        <v>0</v>
      </c>
      <c r="E1365" s="1" t="s">
        <v>1548</v>
      </c>
      <c r="F1365" s="15">
        <v>3.5</v>
      </c>
      <c r="G1365" s="2">
        <v>0.38929999999999998</v>
      </c>
      <c r="H1365" s="3">
        <v>1.67</v>
      </c>
      <c r="I1365" s="2">
        <v>0.2117</v>
      </c>
      <c r="J1365" s="4">
        <f t="shared" si="54"/>
        <v>0.17759999999999998</v>
      </c>
      <c r="K1365" s="1">
        <v>5</v>
      </c>
      <c r="L1365" s="4">
        <f t="shared" si="55"/>
        <v>0.8879999999999999</v>
      </c>
      <c r="M1365" s="1">
        <v>7</v>
      </c>
      <c r="N1365" s="4">
        <v>2.2193000000000001</v>
      </c>
      <c r="O1365" s="1" t="s">
        <v>1746</v>
      </c>
    </row>
    <row r="1366" spans="1:15" ht="33" x14ac:dyDescent="0.25">
      <c r="A1366" s="1">
        <v>1365</v>
      </c>
      <c r="B1366" s="1" t="s">
        <v>792</v>
      </c>
      <c r="C1366" s="10">
        <v>45162</v>
      </c>
      <c r="D1366" s="22">
        <v>0</v>
      </c>
      <c r="E1366" s="11" t="s">
        <v>1549</v>
      </c>
      <c r="F1366" s="15">
        <v>20.5</v>
      </c>
      <c r="G1366" s="2">
        <v>1.8648</v>
      </c>
      <c r="H1366" s="3">
        <v>1.73</v>
      </c>
      <c r="I1366" s="2">
        <v>0.88639999999999997</v>
      </c>
      <c r="J1366" s="4">
        <f t="shared" si="54"/>
        <v>0.97840000000000005</v>
      </c>
      <c r="K1366" s="1">
        <v>1</v>
      </c>
      <c r="L1366" s="4">
        <f t="shared" si="55"/>
        <v>0.97840000000000005</v>
      </c>
      <c r="M1366" s="1">
        <v>1</v>
      </c>
      <c r="N1366" s="4">
        <v>0.97840000000000005</v>
      </c>
      <c r="O1366" s="1" t="s">
        <v>1746</v>
      </c>
    </row>
    <row r="1367" spans="1:15" ht="33" x14ac:dyDescent="0.25">
      <c r="A1367" s="1">
        <v>1366</v>
      </c>
      <c r="B1367" s="1" t="s">
        <v>924</v>
      </c>
      <c r="C1367" s="10">
        <v>45162</v>
      </c>
      <c r="D1367" s="22">
        <v>0</v>
      </c>
      <c r="E1367" s="11" t="s">
        <v>1549</v>
      </c>
      <c r="F1367" s="15">
        <v>20.5</v>
      </c>
      <c r="G1367" s="2">
        <v>1.2943</v>
      </c>
      <c r="H1367" s="3">
        <v>0.52</v>
      </c>
      <c r="I1367" s="2">
        <v>0.44269999999999998</v>
      </c>
      <c r="J1367" s="4">
        <f t="shared" si="54"/>
        <v>0.85160000000000002</v>
      </c>
      <c r="K1367" s="1">
        <v>1</v>
      </c>
      <c r="L1367" s="4">
        <f t="shared" si="55"/>
        <v>0.85160000000000002</v>
      </c>
      <c r="M1367" s="1">
        <v>1</v>
      </c>
      <c r="N1367" s="4">
        <v>0.85160000000000002</v>
      </c>
      <c r="O1367" s="1" t="s">
        <v>1746</v>
      </c>
    </row>
    <row r="1368" spans="1:15" x14ac:dyDescent="0.25">
      <c r="A1368" s="1">
        <v>1367</v>
      </c>
      <c r="B1368" s="1" t="s">
        <v>792</v>
      </c>
      <c r="C1368" s="10">
        <v>45163</v>
      </c>
      <c r="D1368" s="22">
        <v>0</v>
      </c>
      <c r="E1368" s="1" t="s">
        <v>218</v>
      </c>
      <c r="F1368" s="15">
        <v>24</v>
      </c>
      <c r="G1368" s="2">
        <v>2.0404</v>
      </c>
      <c r="H1368" s="3">
        <v>2.02</v>
      </c>
      <c r="I1368" s="2">
        <v>0.80720000000000003</v>
      </c>
      <c r="J1368" s="4">
        <f t="shared" si="54"/>
        <v>1.2332000000000001</v>
      </c>
      <c r="K1368" s="1">
        <v>1</v>
      </c>
      <c r="L1368" s="4">
        <f t="shared" si="55"/>
        <v>1.2332000000000001</v>
      </c>
      <c r="M1368" s="1">
        <v>1</v>
      </c>
      <c r="N1368" s="4">
        <v>1.2332000000000001</v>
      </c>
      <c r="O1368" s="1" t="s">
        <v>1746</v>
      </c>
    </row>
    <row r="1369" spans="1:15" x14ac:dyDescent="0.25">
      <c r="A1369" s="1">
        <v>1368</v>
      </c>
      <c r="B1369" s="1" t="s">
        <v>924</v>
      </c>
      <c r="C1369" s="10">
        <v>45163</v>
      </c>
      <c r="D1369" s="22">
        <v>0</v>
      </c>
      <c r="E1369" s="1" t="s">
        <v>218</v>
      </c>
      <c r="F1369" s="15">
        <v>24</v>
      </c>
      <c r="G1369" s="2">
        <v>0.91149999999999998</v>
      </c>
      <c r="H1369" s="3">
        <v>0.12</v>
      </c>
      <c r="I1369" s="2">
        <v>0.74229999999999996</v>
      </c>
      <c r="J1369" s="4">
        <f t="shared" si="54"/>
        <v>0.16920000000000002</v>
      </c>
      <c r="K1369" s="1">
        <v>1</v>
      </c>
      <c r="L1369" s="4">
        <f t="shared" si="55"/>
        <v>0.16920000000000002</v>
      </c>
      <c r="M1369" s="1">
        <v>1</v>
      </c>
      <c r="N1369" s="4">
        <v>0.16920000000000002</v>
      </c>
      <c r="O1369" s="1" t="s">
        <v>1746</v>
      </c>
    </row>
    <row r="1370" spans="1:15" x14ac:dyDescent="0.25">
      <c r="A1370" s="1">
        <v>1369</v>
      </c>
      <c r="B1370" s="1" t="s">
        <v>792</v>
      </c>
      <c r="C1370" s="10">
        <v>45164</v>
      </c>
      <c r="D1370" s="22">
        <v>0</v>
      </c>
      <c r="E1370" s="1" t="s">
        <v>218</v>
      </c>
      <c r="F1370" s="15">
        <v>24</v>
      </c>
      <c r="G1370" s="2">
        <v>1.9468000000000001</v>
      </c>
      <c r="H1370" s="3">
        <v>0.84</v>
      </c>
      <c r="I1370" s="2">
        <v>0.86670000000000003</v>
      </c>
      <c r="J1370" s="4">
        <f t="shared" si="54"/>
        <v>1.0801000000000001</v>
      </c>
      <c r="K1370" s="1">
        <v>1</v>
      </c>
      <c r="L1370" s="4">
        <f t="shared" si="55"/>
        <v>1.0801000000000001</v>
      </c>
      <c r="M1370" s="1">
        <v>1</v>
      </c>
      <c r="N1370" s="4">
        <v>1.0801000000000001</v>
      </c>
      <c r="O1370" s="1" t="s">
        <v>1746</v>
      </c>
    </row>
    <row r="1371" spans="1:15" x14ac:dyDescent="0.25">
      <c r="A1371" s="1">
        <v>1370</v>
      </c>
      <c r="B1371" s="1" t="s">
        <v>924</v>
      </c>
      <c r="C1371" s="10">
        <v>45164</v>
      </c>
      <c r="D1371" s="22">
        <v>0</v>
      </c>
      <c r="E1371" s="1" t="s">
        <v>218</v>
      </c>
      <c r="F1371" s="15">
        <v>24</v>
      </c>
      <c r="G1371" s="2">
        <v>1.3358000000000001</v>
      </c>
      <c r="H1371" s="3">
        <v>0.7</v>
      </c>
      <c r="I1371" s="2">
        <v>0.71489999999999998</v>
      </c>
      <c r="J1371" s="4">
        <f t="shared" si="54"/>
        <v>0.62090000000000012</v>
      </c>
      <c r="K1371" s="1">
        <v>1</v>
      </c>
      <c r="L1371" s="4">
        <f t="shared" si="55"/>
        <v>0.62090000000000012</v>
      </c>
      <c r="M1371" s="1">
        <v>1</v>
      </c>
      <c r="N1371" s="4">
        <v>0.62090000000000012</v>
      </c>
      <c r="O1371" s="1" t="s">
        <v>1746</v>
      </c>
    </row>
    <row r="1372" spans="1:15" x14ac:dyDescent="0.25">
      <c r="A1372" s="1">
        <v>1371</v>
      </c>
      <c r="B1372" s="1" t="s">
        <v>792</v>
      </c>
      <c r="C1372" s="10">
        <v>45165</v>
      </c>
      <c r="D1372" s="22">
        <v>0</v>
      </c>
      <c r="E1372" s="1" t="s">
        <v>218</v>
      </c>
      <c r="F1372" s="15">
        <v>24</v>
      </c>
      <c r="G1372" s="2">
        <v>1.8865000000000001</v>
      </c>
      <c r="H1372" s="3">
        <v>0.74</v>
      </c>
      <c r="I1372" s="2">
        <v>1.0089999999999999</v>
      </c>
      <c r="J1372" s="4">
        <f t="shared" si="54"/>
        <v>0.87750000000000017</v>
      </c>
      <c r="K1372" s="1">
        <v>1</v>
      </c>
      <c r="L1372" s="4">
        <f t="shared" si="55"/>
        <v>0.87750000000000017</v>
      </c>
      <c r="M1372" s="1">
        <v>1</v>
      </c>
      <c r="N1372" s="4">
        <v>0.87750000000000017</v>
      </c>
      <c r="O1372" s="1" t="s">
        <v>1746</v>
      </c>
    </row>
    <row r="1373" spans="1:15" x14ac:dyDescent="0.25">
      <c r="A1373" s="1">
        <v>1372</v>
      </c>
      <c r="B1373" s="1" t="s">
        <v>924</v>
      </c>
      <c r="C1373" s="10">
        <v>45165</v>
      </c>
      <c r="D1373" s="22">
        <v>0</v>
      </c>
      <c r="E1373" s="1" t="s">
        <v>218</v>
      </c>
      <c r="F1373" s="15">
        <v>24</v>
      </c>
      <c r="G1373" s="2">
        <v>1.0389999999999999</v>
      </c>
      <c r="H1373" s="3">
        <v>0.26</v>
      </c>
      <c r="I1373" s="2">
        <v>0.54310000000000003</v>
      </c>
      <c r="J1373" s="4">
        <f t="shared" si="54"/>
        <v>0.4958999999999999</v>
      </c>
      <c r="K1373" s="1">
        <v>1</v>
      </c>
      <c r="L1373" s="4">
        <f t="shared" si="55"/>
        <v>0.4958999999999999</v>
      </c>
      <c r="M1373" s="1">
        <v>1</v>
      </c>
      <c r="N1373" s="4">
        <v>0.4958999999999999</v>
      </c>
      <c r="O1373" s="1" t="s">
        <v>1746</v>
      </c>
    </row>
    <row r="1374" spans="1:15" x14ac:dyDescent="0.25">
      <c r="A1374" s="1">
        <v>1373</v>
      </c>
      <c r="B1374" s="1" t="s">
        <v>792</v>
      </c>
      <c r="C1374" s="10">
        <v>45166</v>
      </c>
      <c r="D1374" s="22">
        <v>0</v>
      </c>
      <c r="E1374" s="1" t="s">
        <v>218</v>
      </c>
      <c r="F1374" s="15">
        <v>24</v>
      </c>
      <c r="G1374" s="2">
        <v>1.7173</v>
      </c>
      <c r="H1374" s="3">
        <v>1</v>
      </c>
      <c r="I1374" s="2">
        <v>1.0105999999999999</v>
      </c>
      <c r="J1374" s="4">
        <f t="shared" si="54"/>
        <v>0.70670000000000011</v>
      </c>
      <c r="K1374" s="1">
        <v>1</v>
      </c>
      <c r="L1374" s="4">
        <f t="shared" si="55"/>
        <v>0.70670000000000011</v>
      </c>
      <c r="M1374" s="1">
        <v>1</v>
      </c>
      <c r="N1374" s="4">
        <v>0.70670000000000011</v>
      </c>
      <c r="O1374" s="1" t="s">
        <v>1746</v>
      </c>
    </row>
    <row r="1375" spans="1:15" x14ac:dyDescent="0.25">
      <c r="A1375" s="1">
        <v>1374</v>
      </c>
      <c r="B1375" s="1" t="s">
        <v>924</v>
      </c>
      <c r="C1375" s="10">
        <v>45166</v>
      </c>
      <c r="D1375" s="22">
        <v>0</v>
      </c>
      <c r="E1375" s="1" t="s">
        <v>218</v>
      </c>
      <c r="F1375" s="15">
        <v>24</v>
      </c>
      <c r="G1375" s="2">
        <v>1.4261999999999999</v>
      </c>
      <c r="H1375" s="3">
        <v>1.31</v>
      </c>
      <c r="I1375" s="2">
        <v>0.52659999999999996</v>
      </c>
      <c r="J1375" s="4">
        <f t="shared" si="54"/>
        <v>0.89959999999999996</v>
      </c>
      <c r="K1375" s="1">
        <v>1</v>
      </c>
      <c r="L1375" s="4">
        <f t="shared" si="55"/>
        <v>0.89959999999999996</v>
      </c>
      <c r="M1375" s="1">
        <v>1</v>
      </c>
      <c r="N1375" s="4">
        <v>0.89959999999999996</v>
      </c>
      <c r="O1375" s="1" t="s">
        <v>1746</v>
      </c>
    </row>
    <row r="1376" spans="1:15" x14ac:dyDescent="0.25">
      <c r="A1376" s="1">
        <v>1375</v>
      </c>
      <c r="B1376" s="1" t="s">
        <v>1604</v>
      </c>
      <c r="C1376" s="10">
        <v>45167</v>
      </c>
      <c r="D1376" s="22">
        <v>0</v>
      </c>
      <c r="E1376" s="1" t="s">
        <v>1605</v>
      </c>
      <c r="F1376" s="15">
        <v>5</v>
      </c>
      <c r="G1376" s="2">
        <v>0.79420000000000002</v>
      </c>
      <c r="H1376" s="3">
        <v>2.65</v>
      </c>
      <c r="I1376" s="2">
        <v>0.29880000000000001</v>
      </c>
      <c r="J1376" s="4">
        <f t="shared" si="54"/>
        <v>0.49540000000000001</v>
      </c>
      <c r="K1376" s="1">
        <v>1</v>
      </c>
      <c r="L1376" s="4">
        <f t="shared" si="55"/>
        <v>0.49540000000000001</v>
      </c>
      <c r="M1376" s="1">
        <v>1</v>
      </c>
      <c r="N1376" s="4">
        <v>0.49540000000000001</v>
      </c>
      <c r="O1376" s="1" t="s">
        <v>1746</v>
      </c>
    </row>
    <row r="1377" spans="1:15" x14ac:dyDescent="0.25">
      <c r="A1377" s="1">
        <v>1376</v>
      </c>
      <c r="B1377" s="1" t="s">
        <v>792</v>
      </c>
      <c r="C1377" s="10">
        <v>45167</v>
      </c>
      <c r="D1377" s="22">
        <v>0</v>
      </c>
      <c r="E1377" s="1" t="s">
        <v>306</v>
      </c>
      <c r="F1377" s="15">
        <v>1</v>
      </c>
      <c r="G1377" s="2">
        <v>0.69740000000000002</v>
      </c>
      <c r="H1377" s="3">
        <v>1.84</v>
      </c>
      <c r="I1377" s="2">
        <v>0.04</v>
      </c>
      <c r="J1377" s="4">
        <f t="shared" si="54"/>
        <v>0.65739999999999998</v>
      </c>
      <c r="K1377" s="1">
        <v>1</v>
      </c>
      <c r="L1377" s="4">
        <f t="shared" si="55"/>
        <v>0.65739999999999998</v>
      </c>
      <c r="M1377" s="1">
        <v>2</v>
      </c>
      <c r="N1377" s="4">
        <v>0.87019999999999997</v>
      </c>
      <c r="O1377" s="1" t="s">
        <v>1746</v>
      </c>
    </row>
    <row r="1378" spans="1:15" x14ac:dyDescent="0.25">
      <c r="A1378" s="1">
        <v>1377</v>
      </c>
      <c r="B1378" s="1" t="s">
        <v>924</v>
      </c>
      <c r="C1378" s="10">
        <v>45167</v>
      </c>
      <c r="D1378" s="22">
        <v>0</v>
      </c>
      <c r="E1378" s="1" t="s">
        <v>306</v>
      </c>
      <c r="F1378" s="15">
        <v>1</v>
      </c>
      <c r="G1378" s="2">
        <v>1.2838000000000001</v>
      </c>
      <c r="H1378" s="3">
        <v>1.63</v>
      </c>
      <c r="I1378" s="2">
        <v>0.02</v>
      </c>
      <c r="J1378" s="4">
        <f t="shared" ref="J1378:J1397" si="56">G1378-I1378-D1378</f>
        <v>1.2638</v>
      </c>
      <c r="K1378" s="1">
        <v>2</v>
      </c>
      <c r="L1378" s="4">
        <f t="shared" ref="L1378:L1397" si="57">(G1378-I1378-D1378)*K1378</f>
        <v>2.5276000000000001</v>
      </c>
      <c r="M1378" s="1">
        <v>2</v>
      </c>
      <c r="N1378" s="4">
        <v>2.6642000000000001</v>
      </c>
      <c r="O1378" s="1" t="s">
        <v>1746</v>
      </c>
    </row>
    <row r="1379" spans="1:15" ht="33" x14ac:dyDescent="0.25">
      <c r="A1379" s="1">
        <v>1378</v>
      </c>
      <c r="B1379" s="1" t="s">
        <v>931</v>
      </c>
      <c r="C1379" s="10">
        <v>45169</v>
      </c>
      <c r="D1379" s="22">
        <v>0</v>
      </c>
      <c r="E1379" s="11" t="s">
        <v>1617</v>
      </c>
      <c r="F1379" s="15">
        <v>18</v>
      </c>
      <c r="G1379" s="2">
        <v>1.3</v>
      </c>
      <c r="H1379" s="3">
        <v>1.74</v>
      </c>
      <c r="I1379" s="2">
        <v>1.0725</v>
      </c>
      <c r="J1379" s="4">
        <f t="shared" si="56"/>
        <v>0.22750000000000004</v>
      </c>
      <c r="K1379" s="1">
        <v>1</v>
      </c>
      <c r="L1379" s="4">
        <f t="shared" si="57"/>
        <v>0.22750000000000004</v>
      </c>
      <c r="M1379" s="1">
        <v>1</v>
      </c>
      <c r="N1379" s="4">
        <v>0.22750000000000004</v>
      </c>
      <c r="O1379" s="1" t="s">
        <v>1746</v>
      </c>
    </row>
    <row r="1380" spans="1:15" x14ac:dyDescent="0.25">
      <c r="A1380" s="1">
        <v>1379</v>
      </c>
      <c r="B1380" s="1" t="s">
        <v>318</v>
      </c>
      <c r="C1380" s="10">
        <v>45169</v>
      </c>
      <c r="D1380" s="22">
        <v>0</v>
      </c>
      <c r="E1380" s="1" t="s">
        <v>1618</v>
      </c>
      <c r="F1380" s="15">
        <v>3</v>
      </c>
      <c r="G1380" s="2">
        <v>0.68589999999999995</v>
      </c>
      <c r="H1380" s="3">
        <v>0.6</v>
      </c>
      <c r="I1380" s="2">
        <v>0.18090000000000001</v>
      </c>
      <c r="J1380" s="4">
        <f t="shared" si="56"/>
        <v>0.50499999999999989</v>
      </c>
      <c r="K1380" s="1">
        <v>1</v>
      </c>
      <c r="L1380" s="4">
        <f t="shared" si="57"/>
        <v>0.50499999999999989</v>
      </c>
      <c r="M1380" s="1">
        <v>1</v>
      </c>
      <c r="N1380" s="4">
        <v>0.50499999999999989</v>
      </c>
      <c r="O1380" s="1" t="s">
        <v>1746</v>
      </c>
    </row>
    <row r="1381" spans="1:15" x14ac:dyDescent="0.25">
      <c r="A1381" s="1">
        <v>1380</v>
      </c>
      <c r="B1381" s="1" t="s">
        <v>931</v>
      </c>
      <c r="C1381" s="10">
        <v>45170</v>
      </c>
      <c r="D1381" s="22">
        <v>0</v>
      </c>
      <c r="E1381" s="1" t="s">
        <v>4763</v>
      </c>
      <c r="F1381" s="15">
        <v>2.5</v>
      </c>
      <c r="G1381" s="2">
        <v>1.0466</v>
      </c>
      <c r="H1381" s="3">
        <v>0.55000000000000004</v>
      </c>
      <c r="I1381" s="2">
        <v>0.1186</v>
      </c>
      <c r="J1381" s="4">
        <f t="shared" si="56"/>
        <v>0.92799999999999994</v>
      </c>
      <c r="K1381" s="1">
        <v>1</v>
      </c>
      <c r="L1381" s="4">
        <f t="shared" ref="L1381" si="58">(G1381-I1381-D1381)*K1381</f>
        <v>0.92799999999999994</v>
      </c>
      <c r="M1381" s="1">
        <v>1</v>
      </c>
      <c r="N1381" s="4">
        <v>0.92799999999999994</v>
      </c>
      <c r="O1381" s="1"/>
    </row>
    <row r="1382" spans="1:15" x14ac:dyDescent="0.25">
      <c r="A1382" s="1">
        <v>1381</v>
      </c>
      <c r="B1382" s="1" t="s">
        <v>924</v>
      </c>
      <c r="C1382" s="10">
        <v>45173</v>
      </c>
      <c r="D1382" s="22">
        <v>0</v>
      </c>
      <c r="E1382" s="1" t="s">
        <v>1652</v>
      </c>
      <c r="F1382" s="15">
        <v>7</v>
      </c>
      <c r="G1382" s="2">
        <v>1.2427999999999999</v>
      </c>
      <c r="H1382" s="3">
        <v>0.32</v>
      </c>
      <c r="I1382" s="2">
        <v>0.42209999999999998</v>
      </c>
      <c r="J1382" s="4">
        <f t="shared" si="56"/>
        <v>0.82069999999999999</v>
      </c>
      <c r="K1382" s="1">
        <v>5</v>
      </c>
      <c r="L1382" s="4">
        <f t="shared" si="57"/>
        <v>4.1035000000000004</v>
      </c>
      <c r="M1382" s="1">
        <v>5</v>
      </c>
      <c r="N1382" s="4">
        <v>6.4839000000000002</v>
      </c>
      <c r="O1382" s="1" t="s">
        <v>1746</v>
      </c>
    </row>
    <row r="1383" spans="1:15" x14ac:dyDescent="0.25">
      <c r="A1383" s="1">
        <v>1382</v>
      </c>
      <c r="B1383" s="1" t="s">
        <v>931</v>
      </c>
      <c r="C1383" s="10">
        <v>45178</v>
      </c>
      <c r="D1383" s="22">
        <v>0</v>
      </c>
      <c r="E1383" s="1" t="s">
        <v>1695</v>
      </c>
      <c r="F1383" s="15">
        <v>1.5</v>
      </c>
      <c r="G1383" s="2">
        <v>0.06</v>
      </c>
      <c r="H1383" s="3">
        <v>0</v>
      </c>
      <c r="I1383" s="2">
        <v>5.28E-2</v>
      </c>
      <c r="J1383" s="4">
        <f t="shared" si="56"/>
        <v>7.1999999999999981E-3</v>
      </c>
      <c r="K1383" s="1">
        <v>1</v>
      </c>
      <c r="L1383" s="4">
        <f t="shared" si="57"/>
        <v>7.1999999999999981E-3</v>
      </c>
      <c r="M1383" s="1">
        <v>1</v>
      </c>
      <c r="N1383" s="4">
        <v>7.1999999999999981E-3</v>
      </c>
      <c r="O1383" s="1" t="s">
        <v>1746</v>
      </c>
    </row>
    <row r="1384" spans="1:15" ht="33" x14ac:dyDescent="0.25">
      <c r="A1384" s="1">
        <v>1383</v>
      </c>
      <c r="B1384" s="1" t="s">
        <v>1692</v>
      </c>
      <c r="C1384" s="10">
        <v>45178</v>
      </c>
      <c r="D1384" s="22">
        <v>0</v>
      </c>
      <c r="E1384" s="11" t="s">
        <v>1696</v>
      </c>
      <c r="F1384" s="15">
        <v>5</v>
      </c>
      <c r="G1384" s="2">
        <v>0.58550000000000002</v>
      </c>
      <c r="H1384" s="3">
        <v>1.45</v>
      </c>
      <c r="I1384" s="2">
        <v>0.28610000000000002</v>
      </c>
      <c r="J1384" s="4">
        <f t="shared" si="56"/>
        <v>0.2994</v>
      </c>
      <c r="K1384" s="1">
        <v>1</v>
      </c>
      <c r="L1384" s="4">
        <f t="shared" si="57"/>
        <v>0.2994</v>
      </c>
      <c r="M1384" s="1">
        <v>1</v>
      </c>
      <c r="N1384" s="4">
        <v>0.2994</v>
      </c>
      <c r="O1384" s="1" t="s">
        <v>1746</v>
      </c>
    </row>
    <row r="1385" spans="1:15" x14ac:dyDescent="0.25">
      <c r="A1385" s="1">
        <v>1384</v>
      </c>
      <c r="B1385" s="1" t="s">
        <v>1693</v>
      </c>
      <c r="C1385" s="10">
        <v>45178</v>
      </c>
      <c r="D1385" s="22">
        <v>0</v>
      </c>
      <c r="E1385" s="1" t="s">
        <v>1697</v>
      </c>
      <c r="F1385" s="15">
        <v>10.5</v>
      </c>
      <c r="G1385" s="2">
        <v>0.68210000000000004</v>
      </c>
      <c r="H1385" s="3">
        <v>0.93</v>
      </c>
      <c r="I1385" s="2">
        <v>0.61160000000000003</v>
      </c>
      <c r="J1385" s="4">
        <f t="shared" si="56"/>
        <v>7.0500000000000007E-2</v>
      </c>
      <c r="K1385" s="1">
        <v>1</v>
      </c>
      <c r="L1385" s="4">
        <f t="shared" si="57"/>
        <v>7.0500000000000007E-2</v>
      </c>
      <c r="M1385" s="1">
        <v>1</v>
      </c>
      <c r="N1385" s="4">
        <v>7.0500000000000007E-2</v>
      </c>
      <c r="O1385" s="1" t="s">
        <v>1746</v>
      </c>
    </row>
    <row r="1386" spans="1:15" x14ac:dyDescent="0.25">
      <c r="A1386" s="1">
        <v>1385</v>
      </c>
      <c r="B1386" s="1" t="s">
        <v>1694</v>
      </c>
      <c r="C1386" s="10">
        <v>45178</v>
      </c>
      <c r="D1386" s="22">
        <v>0</v>
      </c>
      <c r="E1386" s="1" t="s">
        <v>328</v>
      </c>
      <c r="F1386" s="15">
        <v>6</v>
      </c>
      <c r="G1386" s="2">
        <v>0.81310000000000004</v>
      </c>
      <c r="H1386" s="3">
        <v>0.46</v>
      </c>
      <c r="I1386" s="2">
        <v>0.32600000000000001</v>
      </c>
      <c r="J1386" s="4">
        <f t="shared" si="56"/>
        <v>0.48710000000000003</v>
      </c>
      <c r="K1386" s="1">
        <v>1</v>
      </c>
      <c r="L1386" s="4">
        <f t="shared" si="57"/>
        <v>0.48710000000000003</v>
      </c>
      <c r="M1386" s="1">
        <v>1</v>
      </c>
      <c r="N1386" s="4">
        <v>0.48710000000000003</v>
      </c>
      <c r="O1386" s="1" t="s">
        <v>1746</v>
      </c>
    </row>
    <row r="1387" spans="1:15" x14ac:dyDescent="0.25">
      <c r="A1387" s="1">
        <v>1386</v>
      </c>
      <c r="B1387" s="1" t="s">
        <v>931</v>
      </c>
      <c r="C1387" s="10">
        <v>45179</v>
      </c>
      <c r="D1387" s="22">
        <v>0</v>
      </c>
      <c r="E1387" s="1" t="s">
        <v>1175</v>
      </c>
      <c r="F1387" s="15">
        <v>14.5</v>
      </c>
      <c r="G1387" s="2">
        <v>1.2665999999999999</v>
      </c>
      <c r="H1387" s="3">
        <v>1.75</v>
      </c>
      <c r="I1387" s="2">
        <v>0.83120000000000005</v>
      </c>
      <c r="J1387" s="4">
        <f t="shared" si="56"/>
        <v>0.4353999999999999</v>
      </c>
      <c r="K1387" s="1">
        <v>1</v>
      </c>
      <c r="L1387" s="4">
        <f t="shared" si="57"/>
        <v>0.4353999999999999</v>
      </c>
      <c r="M1387" s="1">
        <v>1</v>
      </c>
      <c r="N1387" s="4">
        <v>0.4353999999999999</v>
      </c>
      <c r="O1387" s="1" t="s">
        <v>1746</v>
      </c>
    </row>
    <row r="1388" spans="1:15" x14ac:dyDescent="0.25">
      <c r="A1388" s="1">
        <v>1387</v>
      </c>
      <c r="B1388" s="1" t="s">
        <v>792</v>
      </c>
      <c r="C1388" s="10">
        <v>45179</v>
      </c>
      <c r="D1388" s="22">
        <v>0</v>
      </c>
      <c r="E1388" s="1" t="s">
        <v>3193</v>
      </c>
      <c r="F1388" s="15">
        <v>3</v>
      </c>
      <c r="G1388" s="2">
        <v>0.26669999999999999</v>
      </c>
      <c r="H1388" s="3">
        <v>0.69</v>
      </c>
      <c r="I1388" s="2">
        <v>0.1033</v>
      </c>
      <c r="J1388" s="4">
        <f t="shared" si="56"/>
        <v>0.16339999999999999</v>
      </c>
      <c r="K1388" s="1">
        <v>1</v>
      </c>
      <c r="L1388" s="4">
        <f t="shared" si="57"/>
        <v>0.16339999999999999</v>
      </c>
      <c r="M1388" s="1">
        <v>20</v>
      </c>
      <c r="N1388" s="4">
        <v>4.9208999999999996</v>
      </c>
      <c r="O1388" s="1" t="s">
        <v>1746</v>
      </c>
    </row>
    <row r="1389" spans="1:15" x14ac:dyDescent="0.25">
      <c r="A1389" s="1">
        <v>1388</v>
      </c>
      <c r="B1389" s="1" t="s">
        <v>709</v>
      </c>
      <c r="C1389" s="10">
        <v>45179</v>
      </c>
      <c r="D1389" s="22">
        <v>0</v>
      </c>
      <c r="E1389" s="1" t="s">
        <v>292</v>
      </c>
      <c r="F1389" s="15">
        <v>7</v>
      </c>
      <c r="G1389" s="2">
        <v>1.2790999999999999</v>
      </c>
      <c r="H1389" s="3">
        <v>1.93</v>
      </c>
      <c r="I1389" s="2">
        <v>0.38369999999999999</v>
      </c>
      <c r="J1389" s="4">
        <f t="shared" si="56"/>
        <v>0.89539999999999997</v>
      </c>
      <c r="K1389" s="1">
        <v>5</v>
      </c>
      <c r="L1389" s="4">
        <f t="shared" si="57"/>
        <v>4.4770000000000003</v>
      </c>
      <c r="M1389" s="1">
        <v>20</v>
      </c>
      <c r="N1389" s="4">
        <v>15.135199999999999</v>
      </c>
      <c r="O1389" s="1" t="s">
        <v>1746</v>
      </c>
    </row>
    <row r="1390" spans="1:15" x14ac:dyDescent="0.25">
      <c r="A1390" s="1">
        <v>1389</v>
      </c>
      <c r="B1390" s="1" t="s">
        <v>924</v>
      </c>
      <c r="C1390" s="10">
        <v>45179</v>
      </c>
      <c r="D1390" s="22">
        <v>0</v>
      </c>
      <c r="E1390" s="1" t="s">
        <v>2751</v>
      </c>
      <c r="F1390" s="15">
        <v>4.5</v>
      </c>
      <c r="G1390" s="2">
        <v>0.85740000000000005</v>
      </c>
      <c r="H1390" s="3">
        <v>0.38</v>
      </c>
      <c r="I1390" s="2">
        <v>0.13339999999999999</v>
      </c>
      <c r="J1390" s="4">
        <f t="shared" si="56"/>
        <v>0.72400000000000009</v>
      </c>
      <c r="K1390" s="1">
        <v>5</v>
      </c>
      <c r="L1390" s="4">
        <f t="shared" si="57"/>
        <v>3.6200000000000006</v>
      </c>
      <c r="M1390" s="1">
        <v>7</v>
      </c>
      <c r="N1390" s="4">
        <v>4.3211000000000004</v>
      </c>
      <c r="O1390" s="1" t="s">
        <v>1746</v>
      </c>
    </row>
    <row r="1391" spans="1:15" x14ac:dyDescent="0.25">
      <c r="A1391" s="1">
        <v>1390</v>
      </c>
      <c r="B1391" s="1" t="s">
        <v>931</v>
      </c>
      <c r="C1391" s="10">
        <v>45180</v>
      </c>
      <c r="D1391" s="22">
        <v>0</v>
      </c>
      <c r="E1391" s="1" t="s">
        <v>2801</v>
      </c>
      <c r="F1391" s="15">
        <v>4</v>
      </c>
      <c r="G1391" s="2">
        <v>1.9926999999999999</v>
      </c>
      <c r="H1391" s="3">
        <v>7.38</v>
      </c>
      <c r="I1391" s="2">
        <v>0.2525</v>
      </c>
      <c r="J1391" s="4">
        <f t="shared" si="56"/>
        <v>1.7402</v>
      </c>
      <c r="K1391" s="1">
        <v>1</v>
      </c>
      <c r="L1391" s="4">
        <f t="shared" si="57"/>
        <v>1.7402</v>
      </c>
      <c r="M1391" s="1">
        <v>19</v>
      </c>
      <c r="N1391" s="4">
        <v>26.864000000000001</v>
      </c>
      <c r="O1391" s="1" t="s">
        <v>1746</v>
      </c>
    </row>
    <row r="1392" spans="1:15" x14ac:dyDescent="0.25">
      <c r="A1392" s="1">
        <v>1391</v>
      </c>
      <c r="B1392" s="1" t="s">
        <v>924</v>
      </c>
      <c r="C1392" s="10">
        <v>45186</v>
      </c>
      <c r="D1392" s="22">
        <v>0</v>
      </c>
      <c r="E1392" s="1" t="s">
        <v>2502</v>
      </c>
      <c r="F1392" s="15">
        <v>6</v>
      </c>
      <c r="G1392" s="2">
        <v>0.38740000000000002</v>
      </c>
      <c r="H1392" s="3">
        <v>0.11</v>
      </c>
      <c r="I1392" s="2">
        <v>0.32679999999999998</v>
      </c>
      <c r="J1392" s="4">
        <f t="shared" si="56"/>
        <v>6.0600000000000043E-2</v>
      </c>
      <c r="K1392" s="1">
        <v>5</v>
      </c>
      <c r="L1392" s="4">
        <f t="shared" si="57"/>
        <v>0.30300000000000021</v>
      </c>
      <c r="M1392" s="1">
        <v>13</v>
      </c>
      <c r="N1392" s="4">
        <v>8.5134000000000007</v>
      </c>
      <c r="O1392" s="1" t="s">
        <v>4445</v>
      </c>
    </row>
    <row r="1393" spans="1:16" x14ac:dyDescent="0.25">
      <c r="A1393" s="1">
        <v>1392</v>
      </c>
      <c r="B1393" s="1" t="s">
        <v>4512</v>
      </c>
      <c r="C1393" s="10">
        <v>45209</v>
      </c>
      <c r="D1393" s="22">
        <v>0</v>
      </c>
      <c r="E1393" s="1" t="s">
        <v>1232</v>
      </c>
      <c r="F1393" s="15">
        <v>7</v>
      </c>
      <c r="G1393" s="2">
        <v>0.31919999999999998</v>
      </c>
      <c r="H1393" s="3">
        <v>0.85</v>
      </c>
      <c r="I1393" s="2">
        <v>0.3</v>
      </c>
      <c r="J1393" s="4">
        <f t="shared" si="56"/>
        <v>1.9199999999999995E-2</v>
      </c>
      <c r="K1393" s="1">
        <v>5</v>
      </c>
      <c r="L1393" s="4">
        <f t="shared" si="57"/>
        <v>9.5999999999999974E-2</v>
      </c>
      <c r="M1393" s="1">
        <v>7</v>
      </c>
      <c r="N1393" s="4">
        <v>2.1739000000000002</v>
      </c>
      <c r="O1393" s="1" t="s">
        <v>1746</v>
      </c>
    </row>
    <row r="1394" spans="1:16" x14ac:dyDescent="0.25">
      <c r="A1394" s="1">
        <v>1393</v>
      </c>
      <c r="B1394" s="1" t="s">
        <v>939</v>
      </c>
      <c r="C1394" s="10">
        <v>45216</v>
      </c>
      <c r="D1394" s="22">
        <v>0</v>
      </c>
      <c r="E1394" s="1" t="s">
        <v>640</v>
      </c>
      <c r="F1394" s="15">
        <v>21</v>
      </c>
      <c r="G1394" s="2">
        <v>0.67</v>
      </c>
      <c r="H1394" s="3">
        <v>0.85</v>
      </c>
      <c r="I1394" s="2">
        <v>0.4657</v>
      </c>
      <c r="J1394" s="4">
        <f t="shared" si="56"/>
        <v>0.20430000000000004</v>
      </c>
      <c r="K1394" s="1">
        <v>1</v>
      </c>
      <c r="L1394" s="4">
        <f t="shared" si="57"/>
        <v>0.20430000000000004</v>
      </c>
      <c r="M1394" s="1">
        <v>1</v>
      </c>
      <c r="N1394" s="4">
        <v>0.20430000000000004</v>
      </c>
      <c r="O1394" s="1" t="s">
        <v>664</v>
      </c>
    </row>
    <row r="1395" spans="1:16" x14ac:dyDescent="0.25">
      <c r="A1395" s="1">
        <v>1394</v>
      </c>
      <c r="B1395" s="1" t="s">
        <v>939</v>
      </c>
      <c r="C1395" s="10">
        <v>45217</v>
      </c>
      <c r="D1395" s="22">
        <v>0</v>
      </c>
      <c r="E1395" s="1" t="s">
        <v>4764</v>
      </c>
      <c r="F1395" s="15">
        <v>24</v>
      </c>
      <c r="G1395" s="2">
        <v>0.93559999999999999</v>
      </c>
      <c r="H1395" s="3">
        <v>1.03</v>
      </c>
      <c r="I1395" s="2">
        <v>0.74109999999999998</v>
      </c>
      <c r="J1395" s="4">
        <f t="shared" si="56"/>
        <v>0.19450000000000001</v>
      </c>
      <c r="K1395" s="1">
        <v>1</v>
      </c>
      <c r="L1395" s="4">
        <f t="shared" si="57"/>
        <v>0.19450000000000001</v>
      </c>
      <c r="M1395" s="1">
        <v>1</v>
      </c>
      <c r="N1395" s="4">
        <v>0.19450000000000001</v>
      </c>
      <c r="O1395" s="1" t="s">
        <v>1746</v>
      </c>
    </row>
    <row r="1396" spans="1:16" x14ac:dyDescent="0.25">
      <c r="A1396" s="1">
        <v>1395</v>
      </c>
      <c r="B1396" s="1" t="s">
        <v>939</v>
      </c>
      <c r="C1396" s="10">
        <v>45218</v>
      </c>
      <c r="D1396" s="22">
        <v>0</v>
      </c>
      <c r="E1396" s="1" t="s">
        <v>2302</v>
      </c>
      <c r="F1396" s="15">
        <v>2</v>
      </c>
      <c r="G1396" s="2">
        <v>0.85229999999999995</v>
      </c>
      <c r="H1396" s="3">
        <v>0.98</v>
      </c>
      <c r="I1396" s="2">
        <v>0.10340000000000001</v>
      </c>
      <c r="J1396" s="4">
        <f t="shared" si="56"/>
        <v>0.7488999999999999</v>
      </c>
      <c r="K1396" s="1">
        <v>5</v>
      </c>
      <c r="L1396" s="4">
        <f t="shared" si="57"/>
        <v>3.7444999999999995</v>
      </c>
      <c r="M1396" s="1">
        <v>12</v>
      </c>
      <c r="N1396" s="4">
        <v>10.581300000000001</v>
      </c>
      <c r="O1396" s="1" t="s">
        <v>664</v>
      </c>
    </row>
    <row r="1397" spans="1:16" x14ac:dyDescent="0.25">
      <c r="A1397" s="46">
        <v>1396</v>
      </c>
      <c r="B1397" s="46" t="s">
        <v>4652</v>
      </c>
      <c r="C1397" s="47">
        <v>45223</v>
      </c>
      <c r="D1397" s="49">
        <v>0</v>
      </c>
      <c r="E1397" s="46" t="s">
        <v>4351</v>
      </c>
      <c r="F1397" s="24">
        <v>10</v>
      </c>
      <c r="G1397" s="4">
        <v>0.7913</v>
      </c>
      <c r="H1397" s="57">
        <v>0.1</v>
      </c>
      <c r="I1397" s="4">
        <v>0.50819999999999999</v>
      </c>
      <c r="J1397" s="4">
        <f t="shared" si="56"/>
        <v>0.28310000000000002</v>
      </c>
      <c r="K1397" s="46">
        <v>5</v>
      </c>
      <c r="L1397" s="4">
        <f t="shared" si="57"/>
        <v>1.4155000000000002</v>
      </c>
      <c r="M1397" s="46">
        <v>7</v>
      </c>
      <c r="N1397" s="4">
        <v>4.4561000000000002</v>
      </c>
      <c r="O1397" s="46" t="s">
        <v>1746</v>
      </c>
      <c r="P1397" s="132" t="s">
        <v>4768</v>
      </c>
    </row>
  </sheetData>
  <mergeCells count="11">
    <mergeCell ref="O16:O17"/>
    <mergeCell ref="H19:H20"/>
    <mergeCell ref="O109:O110"/>
    <mergeCell ref="O111:O113"/>
    <mergeCell ref="O948:O949"/>
    <mergeCell ref="O561:O564"/>
    <mergeCell ref="O798:O802"/>
    <mergeCell ref="O939:O940"/>
    <mergeCell ref="O941:O942"/>
    <mergeCell ref="O943:O944"/>
    <mergeCell ref="O945:O947"/>
  </mergeCells>
  <phoneticPr fontId="7" type="noConversion"/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P1615"/>
  <sheetViews>
    <sheetView zoomScaleNormal="100" workbookViewId="0">
      <pane xSplit="3" ySplit="1" topLeftCell="D1552" activePane="bottomRight" state="frozen"/>
      <selection activeCell="F19" sqref="F19"/>
      <selection pane="topRight" activeCell="F19" sqref="F19"/>
      <selection pane="bottomLeft" activeCell="F19" sqref="F19"/>
      <selection pane="bottomRight" activeCell="F1570" sqref="F1570"/>
    </sheetView>
  </sheetViews>
  <sheetFormatPr defaultColWidth="9" defaultRowHeight="16.5" x14ac:dyDescent="0.25"/>
  <cols>
    <col min="1" max="1" width="7.36328125" style="5" customWidth="1"/>
    <col min="2" max="2" width="11" style="5" customWidth="1"/>
    <col min="3" max="3" width="13.6328125" style="5" customWidth="1"/>
    <col min="4" max="4" width="12.08984375" style="5" customWidth="1"/>
    <col min="5" max="5" width="20.36328125" style="5" customWidth="1"/>
    <col min="6" max="6" width="12.08984375" style="129" customWidth="1"/>
    <col min="7" max="7" width="11.453125" style="16" customWidth="1"/>
    <col min="8" max="8" width="9.453125" style="71" customWidth="1"/>
    <col min="9" max="9" width="12.26953125" style="16" customWidth="1"/>
    <col min="10" max="10" width="14" style="16" customWidth="1"/>
    <col min="11" max="11" width="9.453125" style="5" customWidth="1"/>
    <col min="12" max="12" width="9.453125" style="16" customWidth="1"/>
    <col min="13" max="13" width="10.26953125" style="5" customWidth="1"/>
    <col min="14" max="14" width="14.90625" style="16" customWidth="1"/>
    <col min="15" max="15" width="46.453125" style="5" customWidth="1"/>
    <col min="16" max="16384" width="9" style="5"/>
  </cols>
  <sheetData>
    <row r="1" spans="1:15" ht="33" x14ac:dyDescent="0.25">
      <c r="A1" s="1" t="s">
        <v>0</v>
      </c>
      <c r="B1" s="1" t="s">
        <v>2</v>
      </c>
      <c r="C1" s="1" t="s">
        <v>3</v>
      </c>
      <c r="D1" s="6" t="s">
        <v>15</v>
      </c>
      <c r="E1" s="7" t="s">
        <v>208</v>
      </c>
      <c r="F1" s="6" t="s">
        <v>21</v>
      </c>
      <c r="G1" s="8" t="s">
        <v>209</v>
      </c>
      <c r="H1" s="9" t="s">
        <v>17</v>
      </c>
      <c r="I1" s="8" t="s">
        <v>14</v>
      </c>
      <c r="J1" s="12" t="s">
        <v>3194</v>
      </c>
      <c r="K1" s="11" t="s">
        <v>18</v>
      </c>
      <c r="L1" s="13" t="s">
        <v>19</v>
      </c>
      <c r="M1" s="6" t="s">
        <v>18</v>
      </c>
      <c r="N1" s="14" t="s">
        <v>211</v>
      </c>
      <c r="O1" s="15" t="s">
        <v>22</v>
      </c>
    </row>
    <row r="2" spans="1:15" x14ac:dyDescent="0.25">
      <c r="A2" s="1">
        <v>1</v>
      </c>
      <c r="B2" s="1" t="s">
        <v>353</v>
      </c>
      <c r="C2" s="10">
        <v>44520</v>
      </c>
      <c r="D2" s="1">
        <v>0</v>
      </c>
      <c r="E2" s="17" t="s">
        <v>1357</v>
      </c>
      <c r="F2" s="15">
        <v>6</v>
      </c>
      <c r="G2" s="2">
        <v>1.1599999999999999</v>
      </c>
      <c r="H2" s="3">
        <v>86.42</v>
      </c>
      <c r="I2" s="2">
        <v>0.82</v>
      </c>
      <c r="J2" s="4">
        <v>0.33999999999999997</v>
      </c>
      <c r="K2" s="1">
        <v>0</v>
      </c>
      <c r="L2" s="4">
        <v>0.33999999999999997</v>
      </c>
      <c r="M2" s="2" t="s">
        <v>1746</v>
      </c>
      <c r="N2" s="4" t="s">
        <v>1746</v>
      </c>
      <c r="O2" s="1" t="s">
        <v>1746</v>
      </c>
    </row>
    <row r="3" spans="1:15" x14ac:dyDescent="0.25">
      <c r="A3" s="1">
        <v>2</v>
      </c>
      <c r="B3" s="1" t="s">
        <v>2907</v>
      </c>
      <c r="C3" s="10">
        <v>44520</v>
      </c>
      <c r="D3" s="1">
        <v>0</v>
      </c>
      <c r="E3" s="17" t="s">
        <v>4189</v>
      </c>
      <c r="F3" s="15">
        <v>4</v>
      </c>
      <c r="G3" s="2">
        <v>0.62</v>
      </c>
      <c r="H3" s="3">
        <v>4.72</v>
      </c>
      <c r="I3" s="2">
        <v>0.46</v>
      </c>
      <c r="J3" s="4">
        <v>0.15999999999999998</v>
      </c>
      <c r="K3" s="1">
        <v>1</v>
      </c>
      <c r="L3" s="4">
        <v>0.15999999999999998</v>
      </c>
      <c r="M3" s="2" t="s">
        <v>1746</v>
      </c>
      <c r="N3" s="4" t="s">
        <v>1746</v>
      </c>
      <c r="O3" s="1" t="s">
        <v>1746</v>
      </c>
    </row>
    <row r="4" spans="1:15" x14ac:dyDescent="0.25">
      <c r="A4" s="1">
        <v>3</v>
      </c>
      <c r="B4" s="1" t="s">
        <v>2907</v>
      </c>
      <c r="C4" s="10">
        <v>44521</v>
      </c>
      <c r="D4" s="1">
        <v>0</v>
      </c>
      <c r="E4" s="17" t="s">
        <v>4006</v>
      </c>
      <c r="F4" s="15">
        <v>24</v>
      </c>
      <c r="G4" s="2">
        <v>5.22</v>
      </c>
      <c r="H4" s="3">
        <v>31.99</v>
      </c>
      <c r="I4" s="2">
        <v>2.75</v>
      </c>
      <c r="J4" s="4">
        <v>2.4699999999999998</v>
      </c>
      <c r="K4" s="1">
        <v>1</v>
      </c>
      <c r="L4" s="4">
        <v>2.4699999999999998</v>
      </c>
      <c r="M4" s="2" t="s">
        <v>1746</v>
      </c>
      <c r="N4" s="4" t="s">
        <v>1746</v>
      </c>
      <c r="O4" s="1" t="s">
        <v>1746</v>
      </c>
    </row>
    <row r="5" spans="1:15" x14ac:dyDescent="0.25">
      <c r="A5" s="1">
        <v>4</v>
      </c>
      <c r="B5" s="1" t="s">
        <v>353</v>
      </c>
      <c r="C5" s="10">
        <v>44522</v>
      </c>
      <c r="D5" s="1">
        <v>0</v>
      </c>
      <c r="E5" s="17" t="s">
        <v>2442</v>
      </c>
      <c r="F5" s="15">
        <v>10.5</v>
      </c>
      <c r="G5" s="2">
        <v>1.42</v>
      </c>
      <c r="H5" s="3">
        <v>90.1</v>
      </c>
      <c r="I5" s="2">
        <v>1.24</v>
      </c>
      <c r="J5" s="4">
        <v>0.17999999999999994</v>
      </c>
      <c r="K5" s="1">
        <v>0</v>
      </c>
      <c r="L5" s="4">
        <v>0.17999999999999994</v>
      </c>
      <c r="M5" s="2" t="s">
        <v>1746</v>
      </c>
      <c r="N5" s="4" t="s">
        <v>1746</v>
      </c>
      <c r="O5" s="1" t="s">
        <v>1746</v>
      </c>
    </row>
    <row r="6" spans="1:15" x14ac:dyDescent="0.25">
      <c r="A6" s="1">
        <v>5</v>
      </c>
      <c r="B6" s="1" t="s">
        <v>2907</v>
      </c>
      <c r="C6" s="10">
        <v>44522</v>
      </c>
      <c r="D6" s="1">
        <v>0</v>
      </c>
      <c r="E6" s="17" t="s">
        <v>4006</v>
      </c>
      <c r="F6" s="15">
        <v>13</v>
      </c>
      <c r="G6" s="2">
        <v>2.41</v>
      </c>
      <c r="H6" s="3">
        <v>19.84</v>
      </c>
      <c r="I6" s="2">
        <v>1.45</v>
      </c>
      <c r="J6" s="4">
        <v>0.96000000000000019</v>
      </c>
      <c r="K6" s="1">
        <v>1</v>
      </c>
      <c r="L6" s="4">
        <v>0.96000000000000019</v>
      </c>
      <c r="M6" s="2" t="s">
        <v>1746</v>
      </c>
      <c r="N6" s="4" t="s">
        <v>1746</v>
      </c>
      <c r="O6" s="1" t="s">
        <v>1746</v>
      </c>
    </row>
    <row r="7" spans="1:15" x14ac:dyDescent="0.25">
      <c r="A7" s="1">
        <v>6</v>
      </c>
      <c r="B7" s="1" t="s">
        <v>353</v>
      </c>
      <c r="C7" s="10">
        <v>44523</v>
      </c>
      <c r="D7" s="1">
        <v>0</v>
      </c>
      <c r="E7" s="17" t="s">
        <v>4006</v>
      </c>
      <c r="F7" s="15">
        <v>9</v>
      </c>
      <c r="G7" s="2">
        <v>2.19</v>
      </c>
      <c r="H7" s="3">
        <v>2.4300000000000002</v>
      </c>
      <c r="I7" s="2">
        <v>1.02</v>
      </c>
      <c r="J7" s="4">
        <v>1.17</v>
      </c>
      <c r="K7" s="1">
        <v>1</v>
      </c>
      <c r="L7" s="4">
        <v>1.17</v>
      </c>
      <c r="M7" s="2" t="s">
        <v>1746</v>
      </c>
      <c r="N7" s="4" t="s">
        <v>1746</v>
      </c>
      <c r="O7" s="1" t="s">
        <v>1746</v>
      </c>
    </row>
    <row r="8" spans="1:15" x14ac:dyDescent="0.25">
      <c r="A8" s="1">
        <v>7</v>
      </c>
      <c r="B8" s="1" t="s">
        <v>2907</v>
      </c>
      <c r="C8" s="10">
        <v>44523</v>
      </c>
      <c r="D8" s="1">
        <v>0</v>
      </c>
      <c r="E8" s="17" t="s">
        <v>4006</v>
      </c>
      <c r="F8" s="15">
        <v>15</v>
      </c>
      <c r="G8" s="2">
        <v>3.31</v>
      </c>
      <c r="H8" s="3">
        <v>18.95</v>
      </c>
      <c r="I8" s="2">
        <v>1.55</v>
      </c>
      <c r="J8" s="4">
        <v>1.76</v>
      </c>
      <c r="K8" s="1">
        <v>1</v>
      </c>
      <c r="L8" s="4">
        <v>1.76</v>
      </c>
      <c r="M8" s="2" t="s">
        <v>1746</v>
      </c>
      <c r="N8" s="4" t="s">
        <v>1746</v>
      </c>
      <c r="O8" s="1" t="s">
        <v>1746</v>
      </c>
    </row>
    <row r="9" spans="1:15" x14ac:dyDescent="0.25">
      <c r="A9" s="1">
        <v>8</v>
      </c>
      <c r="B9" s="1" t="s">
        <v>353</v>
      </c>
      <c r="C9" s="10">
        <v>44524</v>
      </c>
      <c r="D9" s="1">
        <v>0</v>
      </c>
      <c r="E9" s="17" t="s">
        <v>2770</v>
      </c>
      <c r="F9" s="15">
        <v>9</v>
      </c>
      <c r="G9" s="2">
        <v>3.67</v>
      </c>
      <c r="H9" s="3">
        <v>18.54</v>
      </c>
      <c r="I9" s="2">
        <v>1</v>
      </c>
      <c r="J9" s="4">
        <v>2.67</v>
      </c>
      <c r="K9" s="1">
        <v>1</v>
      </c>
      <c r="L9" s="4">
        <v>2.67</v>
      </c>
      <c r="M9" s="2" t="s">
        <v>1746</v>
      </c>
      <c r="N9" s="4" t="s">
        <v>1746</v>
      </c>
      <c r="O9" s="1" t="s">
        <v>1746</v>
      </c>
    </row>
    <row r="10" spans="1:15" x14ac:dyDescent="0.25">
      <c r="A10" s="1">
        <v>9</v>
      </c>
      <c r="B10" s="1" t="s">
        <v>2907</v>
      </c>
      <c r="C10" s="10">
        <v>44524</v>
      </c>
      <c r="D10" s="1">
        <v>0</v>
      </c>
      <c r="E10" s="17" t="s">
        <v>4082</v>
      </c>
      <c r="F10" s="15">
        <v>15</v>
      </c>
      <c r="G10" s="2">
        <v>2.93</v>
      </c>
      <c r="H10" s="3">
        <v>16.66</v>
      </c>
      <c r="I10" s="2">
        <v>1.5</v>
      </c>
      <c r="J10" s="4">
        <v>1.4300000000000002</v>
      </c>
      <c r="K10" s="1">
        <v>1</v>
      </c>
      <c r="L10" s="4">
        <v>1.4300000000000002</v>
      </c>
      <c r="M10" s="2" t="s">
        <v>1746</v>
      </c>
      <c r="N10" s="4" t="s">
        <v>1746</v>
      </c>
      <c r="O10" s="1" t="s">
        <v>1746</v>
      </c>
    </row>
    <row r="11" spans="1:15" x14ac:dyDescent="0.25">
      <c r="A11" s="1">
        <v>10</v>
      </c>
      <c r="B11" s="1" t="s">
        <v>2907</v>
      </c>
      <c r="C11" s="10">
        <v>44525</v>
      </c>
      <c r="D11" s="1">
        <v>0</v>
      </c>
      <c r="E11" s="17" t="s">
        <v>4006</v>
      </c>
      <c r="F11" s="15">
        <v>22.5</v>
      </c>
      <c r="G11" s="2">
        <v>3.97</v>
      </c>
      <c r="H11" s="3">
        <v>18.86</v>
      </c>
      <c r="I11" s="2">
        <v>2.21</v>
      </c>
      <c r="J11" s="4">
        <v>1.7600000000000002</v>
      </c>
      <c r="K11" s="1">
        <v>1</v>
      </c>
      <c r="L11" s="4">
        <v>1.7600000000000002</v>
      </c>
      <c r="M11" s="2" t="s">
        <v>1746</v>
      </c>
      <c r="N11" s="4" t="s">
        <v>1746</v>
      </c>
      <c r="O11" s="1" t="s">
        <v>1746</v>
      </c>
    </row>
    <row r="12" spans="1:15" x14ac:dyDescent="0.25">
      <c r="A12" s="1">
        <v>11</v>
      </c>
      <c r="B12" s="1" t="s">
        <v>353</v>
      </c>
      <c r="C12" s="10">
        <v>44526</v>
      </c>
      <c r="D12" s="1">
        <v>0</v>
      </c>
      <c r="E12" s="17" t="s">
        <v>4006</v>
      </c>
      <c r="F12" s="15">
        <v>8</v>
      </c>
      <c r="G12" s="2">
        <v>2.44</v>
      </c>
      <c r="H12" s="3">
        <v>0.87</v>
      </c>
      <c r="I12" s="2">
        <v>0.87</v>
      </c>
      <c r="J12" s="4">
        <v>1.5699999999999998</v>
      </c>
      <c r="K12" s="1">
        <v>1</v>
      </c>
      <c r="L12" s="4">
        <v>1.5699999999999998</v>
      </c>
      <c r="M12" s="2" t="s">
        <v>1746</v>
      </c>
      <c r="N12" s="4" t="s">
        <v>1746</v>
      </c>
      <c r="O12" s="1" t="s">
        <v>1746</v>
      </c>
    </row>
    <row r="13" spans="1:15" x14ac:dyDescent="0.25">
      <c r="A13" s="1">
        <v>12</v>
      </c>
      <c r="B13" s="1" t="s">
        <v>2907</v>
      </c>
      <c r="C13" s="10">
        <v>44526</v>
      </c>
      <c r="D13" s="1">
        <v>0</v>
      </c>
      <c r="E13" s="17" t="s">
        <v>4006</v>
      </c>
      <c r="F13" s="15">
        <v>16</v>
      </c>
      <c r="G13" s="2">
        <v>2.65</v>
      </c>
      <c r="H13" s="3">
        <v>11.44</v>
      </c>
      <c r="I13" s="2">
        <v>1.48</v>
      </c>
      <c r="J13" s="4">
        <v>1.17</v>
      </c>
      <c r="K13" s="1">
        <v>1</v>
      </c>
      <c r="L13" s="4">
        <v>1.17</v>
      </c>
      <c r="M13" s="2" t="s">
        <v>1746</v>
      </c>
      <c r="N13" s="4" t="s">
        <v>1746</v>
      </c>
      <c r="O13" s="1" t="s">
        <v>1746</v>
      </c>
    </row>
    <row r="14" spans="1:15" x14ac:dyDescent="0.25">
      <c r="A14" s="1">
        <v>13</v>
      </c>
      <c r="B14" s="1" t="s">
        <v>353</v>
      </c>
      <c r="C14" s="10">
        <v>44527</v>
      </c>
      <c r="D14" s="1">
        <v>0</v>
      </c>
      <c r="E14" s="17" t="s">
        <v>4160</v>
      </c>
      <c r="F14" s="15">
        <v>4.5</v>
      </c>
      <c r="G14" s="2">
        <v>2.14</v>
      </c>
      <c r="H14" s="3">
        <v>1.02</v>
      </c>
      <c r="I14" s="2">
        <v>0.37</v>
      </c>
      <c r="J14" s="4">
        <v>1.77</v>
      </c>
      <c r="K14" s="1">
        <v>1</v>
      </c>
      <c r="L14" s="4">
        <v>1.77</v>
      </c>
      <c r="M14" s="2" t="s">
        <v>1746</v>
      </c>
      <c r="N14" s="4" t="s">
        <v>1746</v>
      </c>
      <c r="O14" s="1" t="s">
        <v>1746</v>
      </c>
    </row>
    <row r="15" spans="1:15" x14ac:dyDescent="0.25">
      <c r="A15" s="1">
        <v>14</v>
      </c>
      <c r="B15" s="1" t="s">
        <v>2907</v>
      </c>
      <c r="C15" s="10">
        <v>44527</v>
      </c>
      <c r="D15" s="1">
        <v>0</v>
      </c>
      <c r="E15" s="17" t="s">
        <v>4006</v>
      </c>
      <c r="F15" s="15">
        <v>19.5</v>
      </c>
      <c r="G15" s="2">
        <v>3.46</v>
      </c>
      <c r="H15" s="3">
        <v>14.78</v>
      </c>
      <c r="I15" s="2">
        <v>1.84</v>
      </c>
      <c r="J15" s="4">
        <v>1.6199999999999999</v>
      </c>
      <c r="K15" s="1">
        <v>1</v>
      </c>
      <c r="L15" s="4">
        <v>1.6199999999999999</v>
      </c>
      <c r="M15" s="2" t="s">
        <v>1746</v>
      </c>
      <c r="N15" s="4" t="s">
        <v>1746</v>
      </c>
      <c r="O15" s="1" t="s">
        <v>1746</v>
      </c>
    </row>
    <row r="16" spans="1:15" x14ac:dyDescent="0.25">
      <c r="A16" s="1">
        <v>15</v>
      </c>
      <c r="B16" s="1" t="s">
        <v>353</v>
      </c>
      <c r="C16" s="10">
        <v>44528</v>
      </c>
      <c r="D16" s="1">
        <v>0</v>
      </c>
      <c r="E16" s="17" t="s">
        <v>2776</v>
      </c>
      <c r="F16" s="15">
        <v>4</v>
      </c>
      <c r="G16" s="2">
        <v>1.87</v>
      </c>
      <c r="H16" s="3">
        <v>1.58</v>
      </c>
      <c r="I16" s="2">
        <v>0.3</v>
      </c>
      <c r="J16" s="4">
        <v>1.57</v>
      </c>
      <c r="K16" s="1">
        <v>1</v>
      </c>
      <c r="L16" s="4">
        <v>1.57</v>
      </c>
      <c r="M16" s="2" t="s">
        <v>1746</v>
      </c>
      <c r="N16" s="4" t="s">
        <v>1746</v>
      </c>
      <c r="O16" s="1" t="s">
        <v>1746</v>
      </c>
    </row>
    <row r="17" spans="1:15" x14ac:dyDescent="0.25">
      <c r="A17" s="1">
        <v>16</v>
      </c>
      <c r="B17" s="1" t="s">
        <v>2907</v>
      </c>
      <c r="C17" s="10">
        <v>44528</v>
      </c>
      <c r="D17" s="1">
        <v>0</v>
      </c>
      <c r="E17" s="17" t="s">
        <v>4112</v>
      </c>
      <c r="F17" s="15">
        <v>20</v>
      </c>
      <c r="G17" s="2">
        <v>3.39</v>
      </c>
      <c r="H17" s="3">
        <v>12.05</v>
      </c>
      <c r="I17" s="2">
        <v>1.85</v>
      </c>
      <c r="J17" s="4">
        <v>1.54</v>
      </c>
      <c r="K17" s="1">
        <v>1</v>
      </c>
      <c r="L17" s="4">
        <v>1.54</v>
      </c>
      <c r="M17" s="2" t="s">
        <v>1746</v>
      </c>
      <c r="N17" s="4" t="s">
        <v>1746</v>
      </c>
      <c r="O17" s="1" t="s">
        <v>1746</v>
      </c>
    </row>
    <row r="18" spans="1:15" x14ac:dyDescent="0.25">
      <c r="A18" s="1">
        <v>17</v>
      </c>
      <c r="B18" s="1" t="s">
        <v>353</v>
      </c>
      <c r="C18" s="10">
        <v>44529</v>
      </c>
      <c r="D18" s="1">
        <v>0</v>
      </c>
      <c r="E18" s="17" t="s">
        <v>4190</v>
      </c>
      <c r="F18" s="15">
        <v>4</v>
      </c>
      <c r="G18" s="2">
        <v>1.58</v>
      </c>
      <c r="H18" s="3">
        <v>2.11</v>
      </c>
      <c r="I18" s="2">
        <v>0.36</v>
      </c>
      <c r="J18" s="4">
        <v>1.2200000000000002</v>
      </c>
      <c r="K18" s="1">
        <v>1</v>
      </c>
      <c r="L18" s="4">
        <v>1.2200000000000002</v>
      </c>
      <c r="M18" s="2" t="s">
        <v>1746</v>
      </c>
      <c r="N18" s="4" t="s">
        <v>1746</v>
      </c>
      <c r="O18" s="1" t="s">
        <v>1746</v>
      </c>
    </row>
    <row r="19" spans="1:15" x14ac:dyDescent="0.25">
      <c r="A19" s="1">
        <v>18</v>
      </c>
      <c r="B19" s="1" t="s">
        <v>2907</v>
      </c>
      <c r="C19" s="10">
        <v>44529</v>
      </c>
      <c r="D19" s="1">
        <v>0</v>
      </c>
      <c r="E19" s="17" t="s">
        <v>4006</v>
      </c>
      <c r="F19" s="15">
        <v>19</v>
      </c>
      <c r="G19" s="2">
        <v>3.14</v>
      </c>
      <c r="H19" s="3">
        <v>9.59</v>
      </c>
      <c r="I19" s="2">
        <v>1.84</v>
      </c>
      <c r="J19" s="4">
        <v>1.3</v>
      </c>
      <c r="K19" s="1">
        <v>1</v>
      </c>
      <c r="L19" s="4">
        <v>1.3</v>
      </c>
      <c r="M19" s="2" t="s">
        <v>1746</v>
      </c>
      <c r="N19" s="4" t="s">
        <v>1746</v>
      </c>
      <c r="O19" s="1" t="s">
        <v>1746</v>
      </c>
    </row>
    <row r="20" spans="1:15" x14ac:dyDescent="0.25">
      <c r="A20" s="1">
        <v>19</v>
      </c>
      <c r="B20" s="1" t="s">
        <v>353</v>
      </c>
      <c r="C20" s="10">
        <v>44530</v>
      </c>
      <c r="D20" s="1">
        <v>0</v>
      </c>
      <c r="E20" s="17" t="s">
        <v>4191</v>
      </c>
      <c r="F20" s="15">
        <v>10.5</v>
      </c>
      <c r="G20" s="2">
        <v>2.67</v>
      </c>
      <c r="H20" s="3">
        <v>4.13</v>
      </c>
      <c r="I20" s="2">
        <v>1.02</v>
      </c>
      <c r="J20" s="4">
        <v>1.65</v>
      </c>
      <c r="K20" s="1">
        <v>1</v>
      </c>
      <c r="L20" s="4">
        <v>1.65</v>
      </c>
      <c r="M20" s="2" t="s">
        <v>1746</v>
      </c>
      <c r="N20" s="4" t="s">
        <v>1746</v>
      </c>
      <c r="O20" s="1" t="s">
        <v>1746</v>
      </c>
    </row>
    <row r="21" spans="1:15" x14ac:dyDescent="0.25">
      <c r="A21" s="1">
        <v>20</v>
      </c>
      <c r="B21" s="1" t="s">
        <v>2907</v>
      </c>
      <c r="C21" s="10">
        <v>44530</v>
      </c>
      <c r="D21" s="1">
        <v>0</v>
      </c>
      <c r="E21" s="17" t="s">
        <v>4006</v>
      </c>
      <c r="F21" s="15">
        <v>13.5</v>
      </c>
      <c r="G21" s="2">
        <v>2.41</v>
      </c>
      <c r="H21" s="3">
        <v>14.81</v>
      </c>
      <c r="I21" s="2">
        <v>1.19</v>
      </c>
      <c r="J21" s="4">
        <v>1.2200000000000002</v>
      </c>
      <c r="K21" s="1">
        <v>1</v>
      </c>
      <c r="L21" s="4">
        <v>1.2200000000000002</v>
      </c>
      <c r="M21" s="2" t="s">
        <v>1746</v>
      </c>
      <c r="N21" s="4" t="s">
        <v>1746</v>
      </c>
      <c r="O21" s="1" t="s">
        <v>1746</v>
      </c>
    </row>
    <row r="22" spans="1:15" x14ac:dyDescent="0.25">
      <c r="A22" s="1">
        <v>21</v>
      </c>
      <c r="B22" s="1" t="s">
        <v>2907</v>
      </c>
      <c r="C22" s="10">
        <v>44531</v>
      </c>
      <c r="D22" s="1">
        <v>0</v>
      </c>
      <c r="E22" s="17" t="s">
        <v>4006</v>
      </c>
      <c r="F22" s="15">
        <v>24</v>
      </c>
      <c r="G22" s="2">
        <v>3.96</v>
      </c>
      <c r="H22" s="3">
        <v>11.55</v>
      </c>
      <c r="I22" s="2">
        <v>2.17</v>
      </c>
      <c r="J22" s="4">
        <v>1.79</v>
      </c>
      <c r="K22" s="1">
        <v>1</v>
      </c>
      <c r="L22" s="4">
        <v>1.79</v>
      </c>
      <c r="M22" s="2" t="s">
        <v>1746</v>
      </c>
      <c r="N22" s="4" t="s">
        <v>1746</v>
      </c>
      <c r="O22" s="1" t="s">
        <v>1746</v>
      </c>
    </row>
    <row r="23" spans="1:15" x14ac:dyDescent="0.25">
      <c r="A23" s="1">
        <v>22</v>
      </c>
      <c r="B23" s="1" t="s">
        <v>2907</v>
      </c>
      <c r="C23" s="10">
        <v>44532</v>
      </c>
      <c r="D23" s="1">
        <v>0</v>
      </c>
      <c r="E23" s="17" t="s">
        <v>4006</v>
      </c>
      <c r="F23" s="15">
        <v>14</v>
      </c>
      <c r="G23" s="2">
        <v>2.16</v>
      </c>
      <c r="H23" s="3">
        <v>13.13</v>
      </c>
      <c r="I23" s="2">
        <v>1.28</v>
      </c>
      <c r="J23" s="4">
        <v>0.88000000000000012</v>
      </c>
      <c r="K23" s="1">
        <v>1</v>
      </c>
      <c r="L23" s="4">
        <v>0.88000000000000012</v>
      </c>
      <c r="M23" s="2" t="s">
        <v>1746</v>
      </c>
      <c r="N23" s="4" t="s">
        <v>1746</v>
      </c>
      <c r="O23" s="1" t="s">
        <v>1746</v>
      </c>
    </row>
    <row r="24" spans="1:15" x14ac:dyDescent="0.25">
      <c r="A24" s="1">
        <v>23</v>
      </c>
      <c r="B24" s="1" t="s">
        <v>2913</v>
      </c>
      <c r="C24" s="10">
        <v>44532</v>
      </c>
      <c r="D24" s="1">
        <v>0</v>
      </c>
      <c r="E24" s="17" t="s">
        <v>315</v>
      </c>
      <c r="F24" s="15">
        <v>5</v>
      </c>
      <c r="G24" s="2">
        <v>1.34</v>
      </c>
      <c r="H24" s="3">
        <v>22.24</v>
      </c>
      <c r="I24" s="2">
        <v>0.55000000000000004</v>
      </c>
      <c r="J24" s="4">
        <v>0.79</v>
      </c>
      <c r="K24" s="1">
        <v>1</v>
      </c>
      <c r="L24" s="4">
        <v>0.79</v>
      </c>
      <c r="M24" s="2" t="s">
        <v>1746</v>
      </c>
      <c r="N24" s="4" t="s">
        <v>1746</v>
      </c>
      <c r="O24" s="1" t="s">
        <v>1746</v>
      </c>
    </row>
    <row r="25" spans="1:15" x14ac:dyDescent="0.25">
      <c r="A25" s="1">
        <v>24</v>
      </c>
      <c r="B25" s="1" t="s">
        <v>353</v>
      </c>
      <c r="C25" s="10">
        <v>44532</v>
      </c>
      <c r="D25" s="1">
        <v>0</v>
      </c>
      <c r="E25" s="17" t="s">
        <v>4080</v>
      </c>
      <c r="F25" s="15">
        <v>5</v>
      </c>
      <c r="G25" s="2">
        <v>2.34</v>
      </c>
      <c r="H25" s="3">
        <v>0.48</v>
      </c>
      <c r="I25" s="2">
        <v>1.55</v>
      </c>
      <c r="J25" s="4">
        <v>0.78999999999999981</v>
      </c>
      <c r="K25" s="1">
        <v>1</v>
      </c>
      <c r="L25" s="4">
        <v>0.78999999999999981</v>
      </c>
      <c r="M25" s="2" t="s">
        <v>1746</v>
      </c>
      <c r="N25" s="4" t="s">
        <v>1746</v>
      </c>
      <c r="O25" s="1" t="s">
        <v>1746</v>
      </c>
    </row>
    <row r="26" spans="1:15" x14ac:dyDescent="0.25">
      <c r="A26" s="1">
        <v>25</v>
      </c>
      <c r="B26" s="1" t="s">
        <v>2907</v>
      </c>
      <c r="C26" s="10">
        <v>44533</v>
      </c>
      <c r="D26" s="1">
        <v>0</v>
      </c>
      <c r="E26" s="17" t="s">
        <v>4006</v>
      </c>
      <c r="F26" s="15">
        <v>24</v>
      </c>
      <c r="G26" s="2">
        <v>4.16</v>
      </c>
      <c r="H26" s="3">
        <v>9.61</v>
      </c>
      <c r="I26" s="2">
        <v>2.13</v>
      </c>
      <c r="J26" s="4">
        <v>2.0300000000000002</v>
      </c>
      <c r="K26" s="1">
        <v>1</v>
      </c>
      <c r="L26" s="4">
        <v>2.0300000000000002</v>
      </c>
      <c r="M26" s="2" t="s">
        <v>1746</v>
      </c>
      <c r="N26" s="4" t="s">
        <v>1746</v>
      </c>
      <c r="O26" s="1" t="s">
        <v>1746</v>
      </c>
    </row>
    <row r="27" spans="1:15" x14ac:dyDescent="0.25">
      <c r="A27" s="1">
        <v>26</v>
      </c>
      <c r="B27" s="1" t="s">
        <v>353</v>
      </c>
      <c r="C27" s="10">
        <v>44534</v>
      </c>
      <c r="D27" s="1">
        <v>0</v>
      </c>
      <c r="E27" s="17" t="s">
        <v>2967</v>
      </c>
      <c r="F27" s="15">
        <v>7.5</v>
      </c>
      <c r="G27" s="2">
        <v>3.09</v>
      </c>
      <c r="H27" s="3">
        <v>2.63</v>
      </c>
      <c r="I27" s="2">
        <v>0.74</v>
      </c>
      <c r="J27" s="4">
        <v>2.3499999999999996</v>
      </c>
      <c r="K27" s="1">
        <v>1</v>
      </c>
      <c r="L27" s="4">
        <v>2.3499999999999996</v>
      </c>
      <c r="M27" s="2" t="s">
        <v>1746</v>
      </c>
      <c r="N27" s="4" t="s">
        <v>1746</v>
      </c>
      <c r="O27" s="1" t="s">
        <v>1746</v>
      </c>
    </row>
    <row r="28" spans="1:15" x14ac:dyDescent="0.25">
      <c r="A28" s="1">
        <v>27</v>
      </c>
      <c r="B28" s="1" t="s">
        <v>2907</v>
      </c>
      <c r="C28" s="10">
        <v>44534</v>
      </c>
      <c r="D28" s="1">
        <v>0</v>
      </c>
      <c r="E28" s="17" t="s">
        <v>4006</v>
      </c>
      <c r="F28" s="15">
        <v>16.5</v>
      </c>
      <c r="G28" s="2">
        <v>2.83</v>
      </c>
      <c r="H28" s="3">
        <v>14.85</v>
      </c>
      <c r="I28" s="2">
        <v>1.43</v>
      </c>
      <c r="J28" s="4">
        <v>1.4000000000000001</v>
      </c>
      <c r="K28" s="1">
        <v>1</v>
      </c>
      <c r="L28" s="4">
        <v>1.4000000000000001</v>
      </c>
      <c r="M28" s="2" t="s">
        <v>1746</v>
      </c>
      <c r="N28" s="4" t="s">
        <v>1746</v>
      </c>
      <c r="O28" s="1" t="s">
        <v>1746</v>
      </c>
    </row>
    <row r="29" spans="1:15" x14ac:dyDescent="0.25">
      <c r="A29" s="1">
        <v>28</v>
      </c>
      <c r="B29" s="1" t="s">
        <v>353</v>
      </c>
      <c r="C29" s="10">
        <v>44535</v>
      </c>
      <c r="D29" s="1">
        <v>0</v>
      </c>
      <c r="E29" s="17" t="s">
        <v>4082</v>
      </c>
      <c r="F29" s="15">
        <v>15</v>
      </c>
      <c r="G29" s="2">
        <v>1.83</v>
      </c>
      <c r="H29" s="3">
        <v>4.79</v>
      </c>
      <c r="I29" s="2">
        <v>1.58</v>
      </c>
      <c r="J29" s="4">
        <v>0.25</v>
      </c>
      <c r="K29" s="1">
        <v>1</v>
      </c>
      <c r="L29" s="4">
        <v>0.25</v>
      </c>
      <c r="M29" s="2" t="s">
        <v>1746</v>
      </c>
      <c r="N29" s="4" t="s">
        <v>1746</v>
      </c>
      <c r="O29" s="1" t="s">
        <v>1746</v>
      </c>
    </row>
    <row r="30" spans="1:15" x14ac:dyDescent="0.25">
      <c r="A30" s="1">
        <v>29</v>
      </c>
      <c r="B30" s="1" t="s">
        <v>2907</v>
      </c>
      <c r="C30" s="10">
        <v>44535</v>
      </c>
      <c r="D30" s="1">
        <v>0</v>
      </c>
      <c r="E30" s="17" t="s">
        <v>2770</v>
      </c>
      <c r="F30" s="15">
        <v>9</v>
      </c>
      <c r="G30" s="2">
        <v>2.02</v>
      </c>
      <c r="H30" s="3">
        <v>27.48</v>
      </c>
      <c r="I30" s="2">
        <v>0.78</v>
      </c>
      <c r="J30" s="4">
        <v>1.24</v>
      </c>
      <c r="K30" s="1">
        <v>1</v>
      </c>
      <c r="L30" s="4">
        <v>1.24</v>
      </c>
      <c r="M30" s="2" t="s">
        <v>1746</v>
      </c>
      <c r="N30" s="4" t="s">
        <v>1746</v>
      </c>
      <c r="O30" s="1" t="s">
        <v>1746</v>
      </c>
    </row>
    <row r="31" spans="1:15" x14ac:dyDescent="0.25">
      <c r="A31" s="1">
        <v>30</v>
      </c>
      <c r="B31" s="1" t="s">
        <v>353</v>
      </c>
      <c r="C31" s="10">
        <v>44536</v>
      </c>
      <c r="D31" s="1">
        <v>0</v>
      </c>
      <c r="E31" s="17" t="s">
        <v>4006</v>
      </c>
      <c r="F31" s="15">
        <v>17</v>
      </c>
      <c r="G31" s="2">
        <v>3.7</v>
      </c>
      <c r="H31" s="3">
        <v>2.02</v>
      </c>
      <c r="I31" s="2">
        <v>1.6</v>
      </c>
      <c r="J31" s="4">
        <v>2.1</v>
      </c>
      <c r="K31" s="1">
        <v>1</v>
      </c>
      <c r="L31" s="4">
        <v>2.1</v>
      </c>
      <c r="M31" s="2" t="s">
        <v>1746</v>
      </c>
      <c r="N31" s="4" t="s">
        <v>1746</v>
      </c>
      <c r="O31" s="1" t="s">
        <v>1746</v>
      </c>
    </row>
    <row r="32" spans="1:15" x14ac:dyDescent="0.25">
      <c r="A32" s="1">
        <v>31</v>
      </c>
      <c r="B32" s="1" t="s">
        <v>2907</v>
      </c>
      <c r="C32" s="10">
        <v>44536</v>
      </c>
      <c r="D32" s="1">
        <v>0</v>
      </c>
      <c r="E32" s="17" t="s">
        <v>4077</v>
      </c>
      <c r="F32" s="15">
        <v>7</v>
      </c>
      <c r="G32" s="2">
        <v>1.18</v>
      </c>
      <c r="H32" s="3">
        <v>1.93</v>
      </c>
      <c r="I32" s="2">
        <v>0.79</v>
      </c>
      <c r="J32" s="4">
        <v>0.3899999999999999</v>
      </c>
      <c r="K32" s="1">
        <v>1</v>
      </c>
      <c r="L32" s="4">
        <v>0.3899999999999999</v>
      </c>
      <c r="M32" s="2" t="s">
        <v>1746</v>
      </c>
      <c r="N32" s="4" t="s">
        <v>1746</v>
      </c>
      <c r="O32" s="1" t="s">
        <v>1746</v>
      </c>
    </row>
    <row r="33" spans="1:15" x14ac:dyDescent="0.25">
      <c r="A33" s="1">
        <v>32</v>
      </c>
      <c r="B33" s="1" t="s">
        <v>353</v>
      </c>
      <c r="C33" s="10">
        <v>44537</v>
      </c>
      <c r="D33" s="1">
        <v>0</v>
      </c>
      <c r="E33" s="17" t="s">
        <v>2967</v>
      </c>
      <c r="F33" s="15">
        <v>8.5</v>
      </c>
      <c r="G33" s="2">
        <v>2.13</v>
      </c>
      <c r="H33" s="3">
        <v>3.72</v>
      </c>
      <c r="I33" s="2">
        <v>0.87</v>
      </c>
      <c r="J33" s="4">
        <v>1.2599999999999998</v>
      </c>
      <c r="K33" s="1">
        <v>1</v>
      </c>
      <c r="L33" s="4">
        <v>1.2599999999999998</v>
      </c>
      <c r="M33" s="2" t="s">
        <v>1746</v>
      </c>
      <c r="N33" s="4" t="s">
        <v>1746</v>
      </c>
      <c r="O33" s="1" t="s">
        <v>1746</v>
      </c>
    </row>
    <row r="34" spans="1:15" x14ac:dyDescent="0.25">
      <c r="A34" s="1">
        <v>33</v>
      </c>
      <c r="B34" s="1" t="s">
        <v>2907</v>
      </c>
      <c r="C34" s="10">
        <v>44537</v>
      </c>
      <c r="D34" s="1">
        <v>0</v>
      </c>
      <c r="E34" s="17" t="s">
        <v>4006</v>
      </c>
      <c r="F34" s="15">
        <v>15.5</v>
      </c>
      <c r="G34" s="2">
        <v>2.8</v>
      </c>
      <c r="H34" s="3">
        <v>29.45</v>
      </c>
      <c r="I34" s="2">
        <v>1.49</v>
      </c>
      <c r="J34" s="4">
        <v>1.3099999999999998</v>
      </c>
      <c r="K34" s="1">
        <v>1</v>
      </c>
      <c r="L34" s="4">
        <v>1.3099999999999998</v>
      </c>
      <c r="M34" s="2" t="s">
        <v>1746</v>
      </c>
      <c r="N34" s="4" t="s">
        <v>1746</v>
      </c>
      <c r="O34" s="1" t="s">
        <v>1746</v>
      </c>
    </row>
    <row r="35" spans="1:15" x14ac:dyDescent="0.25">
      <c r="A35" s="1">
        <v>34</v>
      </c>
      <c r="B35" s="1" t="s">
        <v>353</v>
      </c>
      <c r="C35" s="10">
        <v>44538</v>
      </c>
      <c r="D35" s="1">
        <v>0</v>
      </c>
      <c r="E35" s="17" t="s">
        <v>2359</v>
      </c>
      <c r="F35" s="15">
        <v>6</v>
      </c>
      <c r="G35" s="2">
        <v>2.0699999999999998</v>
      </c>
      <c r="H35" s="3">
        <v>0.16</v>
      </c>
      <c r="I35" s="2">
        <v>0.67</v>
      </c>
      <c r="J35" s="4">
        <v>1.4</v>
      </c>
      <c r="K35" s="1">
        <v>1</v>
      </c>
      <c r="L35" s="4">
        <v>1.4</v>
      </c>
      <c r="M35" s="2" t="s">
        <v>1746</v>
      </c>
      <c r="N35" s="4" t="s">
        <v>1746</v>
      </c>
      <c r="O35" s="1" t="s">
        <v>1746</v>
      </c>
    </row>
    <row r="36" spans="1:15" x14ac:dyDescent="0.25">
      <c r="A36" s="1">
        <v>35</v>
      </c>
      <c r="B36" s="1" t="s">
        <v>2907</v>
      </c>
      <c r="C36" s="10">
        <v>44538</v>
      </c>
      <c r="D36" s="1">
        <v>0</v>
      </c>
      <c r="E36" s="17" t="s">
        <v>4158</v>
      </c>
      <c r="F36" s="15">
        <v>8.5</v>
      </c>
      <c r="G36" s="2">
        <v>1.99</v>
      </c>
      <c r="H36" s="3">
        <v>21.31</v>
      </c>
      <c r="I36" s="2">
        <v>0.75</v>
      </c>
      <c r="J36" s="4">
        <v>1.24</v>
      </c>
      <c r="K36" s="1">
        <v>1</v>
      </c>
      <c r="L36" s="4">
        <v>1.24</v>
      </c>
      <c r="M36" s="2" t="s">
        <v>1746</v>
      </c>
      <c r="N36" s="4" t="s">
        <v>1746</v>
      </c>
      <c r="O36" s="1" t="s">
        <v>1746</v>
      </c>
    </row>
    <row r="37" spans="1:15" x14ac:dyDescent="0.25">
      <c r="A37" s="1">
        <v>36</v>
      </c>
      <c r="B37" s="1" t="s">
        <v>353</v>
      </c>
      <c r="C37" s="10">
        <v>44539</v>
      </c>
      <c r="D37" s="1">
        <v>0</v>
      </c>
      <c r="E37" s="17" t="s">
        <v>4127</v>
      </c>
      <c r="F37" s="15">
        <v>12</v>
      </c>
      <c r="G37" s="2">
        <v>2.76</v>
      </c>
      <c r="H37" s="3">
        <v>1.47</v>
      </c>
      <c r="I37" s="2">
        <v>0.98</v>
      </c>
      <c r="J37" s="4">
        <v>1.7799999999999998</v>
      </c>
      <c r="K37" s="1">
        <v>1</v>
      </c>
      <c r="L37" s="4">
        <v>1.7799999999999998</v>
      </c>
      <c r="M37" s="2" t="s">
        <v>1746</v>
      </c>
      <c r="N37" s="4" t="s">
        <v>1746</v>
      </c>
      <c r="O37" s="1" t="s">
        <v>1746</v>
      </c>
    </row>
    <row r="38" spans="1:15" x14ac:dyDescent="0.25">
      <c r="A38" s="1">
        <v>37</v>
      </c>
      <c r="B38" s="1" t="s">
        <v>2907</v>
      </c>
      <c r="C38" s="10">
        <v>44540</v>
      </c>
      <c r="D38" s="1">
        <v>0</v>
      </c>
      <c r="E38" s="17" t="s">
        <v>4192</v>
      </c>
      <c r="F38" s="15">
        <v>4.5</v>
      </c>
      <c r="G38" s="2">
        <v>0.59</v>
      </c>
      <c r="H38" s="3">
        <v>2.21</v>
      </c>
      <c r="I38" s="2">
        <v>0.53</v>
      </c>
      <c r="J38" s="4">
        <v>5.9999999999999942E-2</v>
      </c>
      <c r="K38" s="1">
        <v>1</v>
      </c>
      <c r="L38" s="4">
        <v>5.9999999999999942E-2</v>
      </c>
      <c r="M38" s="2" t="s">
        <v>1746</v>
      </c>
      <c r="N38" s="4" t="s">
        <v>1746</v>
      </c>
      <c r="O38" s="1" t="s">
        <v>1746</v>
      </c>
    </row>
    <row r="39" spans="1:15" x14ac:dyDescent="0.25">
      <c r="A39" s="1">
        <v>38</v>
      </c>
      <c r="B39" s="1" t="s">
        <v>2913</v>
      </c>
      <c r="C39" s="10">
        <v>44540</v>
      </c>
      <c r="D39" s="1">
        <v>0</v>
      </c>
      <c r="E39" s="17" t="s">
        <v>4193</v>
      </c>
      <c r="F39" s="15">
        <v>3.5</v>
      </c>
      <c r="G39" s="2">
        <v>0.82</v>
      </c>
      <c r="H39" s="3">
        <v>28.76</v>
      </c>
      <c r="I39" s="2">
        <v>0.41</v>
      </c>
      <c r="J39" s="4">
        <v>0.41</v>
      </c>
      <c r="K39" s="1">
        <v>1</v>
      </c>
      <c r="L39" s="4">
        <v>0.41</v>
      </c>
      <c r="M39" s="2" t="s">
        <v>1746</v>
      </c>
      <c r="N39" s="4" t="s">
        <v>1746</v>
      </c>
      <c r="O39" s="1" t="s">
        <v>1746</v>
      </c>
    </row>
    <row r="40" spans="1:15" x14ac:dyDescent="0.25">
      <c r="A40" s="1">
        <v>39</v>
      </c>
      <c r="B40" s="1" t="s">
        <v>353</v>
      </c>
      <c r="C40" s="10">
        <v>44540</v>
      </c>
      <c r="D40" s="1">
        <v>0</v>
      </c>
      <c r="E40" s="17" t="s">
        <v>4194</v>
      </c>
      <c r="F40" s="15">
        <v>15</v>
      </c>
      <c r="G40" s="2">
        <v>3.94</v>
      </c>
      <c r="H40" s="3">
        <v>1.25</v>
      </c>
      <c r="I40" s="2">
        <v>1.26</v>
      </c>
      <c r="J40" s="4">
        <v>2.6799999999999997</v>
      </c>
      <c r="K40" s="1">
        <v>1</v>
      </c>
      <c r="L40" s="4">
        <v>2.6799999999999997</v>
      </c>
      <c r="M40" s="2" t="s">
        <v>1746</v>
      </c>
      <c r="N40" s="4" t="s">
        <v>1746</v>
      </c>
      <c r="O40" s="1" t="s">
        <v>4195</v>
      </c>
    </row>
    <row r="41" spans="1:15" x14ac:dyDescent="0.25">
      <c r="A41" s="1">
        <v>40</v>
      </c>
      <c r="B41" s="1" t="s">
        <v>356</v>
      </c>
      <c r="C41" s="10">
        <v>44541</v>
      </c>
      <c r="D41" s="1">
        <v>0</v>
      </c>
      <c r="E41" s="17" t="s">
        <v>587</v>
      </c>
      <c r="F41" s="15">
        <v>4.5</v>
      </c>
      <c r="G41" s="2">
        <v>0.61</v>
      </c>
      <c r="H41" s="3">
        <v>0.68</v>
      </c>
      <c r="I41" s="2">
        <v>0.41</v>
      </c>
      <c r="J41" s="4">
        <v>0.2</v>
      </c>
      <c r="K41" s="1">
        <v>1</v>
      </c>
      <c r="L41" s="4">
        <v>0.2</v>
      </c>
      <c r="M41" s="2" t="s">
        <v>1746</v>
      </c>
      <c r="N41" s="4" t="s">
        <v>1746</v>
      </c>
      <c r="O41" s="1" t="s">
        <v>1746</v>
      </c>
    </row>
    <row r="42" spans="1:15" x14ac:dyDescent="0.25">
      <c r="A42" s="1">
        <v>41</v>
      </c>
      <c r="B42" s="1" t="s">
        <v>353</v>
      </c>
      <c r="C42" s="10">
        <v>44541</v>
      </c>
      <c r="D42" s="1">
        <v>0</v>
      </c>
      <c r="E42" s="17" t="s">
        <v>4005</v>
      </c>
      <c r="F42" s="15">
        <v>9.5</v>
      </c>
      <c r="G42" s="2">
        <v>2.87</v>
      </c>
      <c r="H42" s="3">
        <v>2.13</v>
      </c>
      <c r="I42" s="2">
        <v>1.06</v>
      </c>
      <c r="J42" s="4">
        <v>1.81</v>
      </c>
      <c r="K42" s="1">
        <v>1</v>
      </c>
      <c r="L42" s="4">
        <v>1.81</v>
      </c>
      <c r="M42" s="2" t="s">
        <v>1746</v>
      </c>
      <c r="N42" s="4" t="s">
        <v>1746</v>
      </c>
      <c r="O42" s="1" t="s">
        <v>4196</v>
      </c>
    </row>
    <row r="43" spans="1:15" x14ac:dyDescent="0.25">
      <c r="A43" s="1">
        <v>42</v>
      </c>
      <c r="B43" s="1" t="s">
        <v>2907</v>
      </c>
      <c r="C43" s="10">
        <v>44541</v>
      </c>
      <c r="D43" s="1">
        <v>0</v>
      </c>
      <c r="E43" s="17" t="s">
        <v>4158</v>
      </c>
      <c r="F43" s="15">
        <v>8.5</v>
      </c>
      <c r="G43" s="2">
        <v>2.69</v>
      </c>
      <c r="H43" s="3">
        <v>30.42</v>
      </c>
      <c r="I43" s="2">
        <v>0.79</v>
      </c>
      <c r="J43" s="4">
        <v>1.9</v>
      </c>
      <c r="K43" s="1">
        <v>1</v>
      </c>
      <c r="L43" s="4">
        <v>1.9</v>
      </c>
      <c r="M43" s="2" t="s">
        <v>1746</v>
      </c>
      <c r="N43" s="4" t="s">
        <v>1746</v>
      </c>
      <c r="O43" s="1" t="s">
        <v>1746</v>
      </c>
    </row>
    <row r="44" spans="1:15" x14ac:dyDescent="0.25">
      <c r="A44" s="1">
        <v>43</v>
      </c>
      <c r="B44" s="1" t="s">
        <v>356</v>
      </c>
      <c r="C44" s="10">
        <v>44542</v>
      </c>
      <c r="D44" s="1">
        <v>0</v>
      </c>
      <c r="E44" s="17" t="s">
        <v>434</v>
      </c>
      <c r="F44" s="15">
        <v>6</v>
      </c>
      <c r="G44" s="2">
        <v>2.44</v>
      </c>
      <c r="H44" s="3">
        <v>5.15</v>
      </c>
      <c r="I44" s="2">
        <v>0.45</v>
      </c>
      <c r="J44" s="4">
        <v>1.99</v>
      </c>
      <c r="K44" s="1">
        <v>1</v>
      </c>
      <c r="L44" s="4">
        <v>1.99</v>
      </c>
      <c r="M44" s="2" t="s">
        <v>1746</v>
      </c>
      <c r="N44" s="4" t="s">
        <v>1746</v>
      </c>
      <c r="O44" s="1" t="s">
        <v>1746</v>
      </c>
    </row>
    <row r="45" spans="1:15" x14ac:dyDescent="0.25">
      <c r="A45" s="1">
        <v>44</v>
      </c>
      <c r="B45" s="1" t="s">
        <v>353</v>
      </c>
      <c r="C45" s="10">
        <v>44542</v>
      </c>
      <c r="D45" s="1">
        <v>0</v>
      </c>
      <c r="E45" s="17" t="s">
        <v>4006</v>
      </c>
      <c r="F45" s="15">
        <v>18</v>
      </c>
      <c r="G45" s="2">
        <v>3.23</v>
      </c>
      <c r="H45" s="3">
        <v>1.87</v>
      </c>
      <c r="I45" s="2">
        <v>1.7</v>
      </c>
      <c r="J45" s="4">
        <v>1.53</v>
      </c>
      <c r="K45" s="1">
        <v>1</v>
      </c>
      <c r="L45" s="4">
        <v>1.53</v>
      </c>
      <c r="M45" s="2" t="s">
        <v>1746</v>
      </c>
      <c r="N45" s="4" t="s">
        <v>1746</v>
      </c>
      <c r="O45" s="1" t="s">
        <v>1746</v>
      </c>
    </row>
    <row r="46" spans="1:15" x14ac:dyDescent="0.25">
      <c r="A46" s="1">
        <v>45</v>
      </c>
      <c r="B46" s="1" t="s">
        <v>353</v>
      </c>
      <c r="C46" s="10">
        <v>44543</v>
      </c>
      <c r="D46" s="1">
        <v>0</v>
      </c>
      <c r="E46" s="17" t="s">
        <v>4006</v>
      </c>
      <c r="F46" s="15">
        <v>24</v>
      </c>
      <c r="G46" s="2">
        <v>3.63</v>
      </c>
      <c r="H46" s="3">
        <v>1.69</v>
      </c>
      <c r="I46" s="2">
        <v>1.99</v>
      </c>
      <c r="J46" s="4">
        <v>1.64</v>
      </c>
      <c r="K46" s="1">
        <v>1</v>
      </c>
      <c r="L46" s="4">
        <v>1.64</v>
      </c>
      <c r="M46" s="2" t="s">
        <v>1746</v>
      </c>
      <c r="N46" s="4" t="s">
        <v>1746</v>
      </c>
      <c r="O46" s="1" t="s">
        <v>1746</v>
      </c>
    </row>
    <row r="47" spans="1:15" x14ac:dyDescent="0.25">
      <c r="A47" s="1">
        <v>46</v>
      </c>
      <c r="B47" s="1" t="s">
        <v>353</v>
      </c>
      <c r="C47" s="10">
        <v>44544</v>
      </c>
      <c r="D47" s="1">
        <v>0</v>
      </c>
      <c r="E47" s="17" t="s">
        <v>4006</v>
      </c>
      <c r="F47" s="15">
        <v>24</v>
      </c>
      <c r="G47" s="2">
        <v>3.42</v>
      </c>
      <c r="H47" s="3">
        <v>0</v>
      </c>
      <c r="I47" s="2">
        <v>1.98</v>
      </c>
      <c r="J47" s="4">
        <v>1.44</v>
      </c>
      <c r="K47" s="1">
        <v>1</v>
      </c>
      <c r="L47" s="4">
        <v>1.44</v>
      </c>
      <c r="M47" s="2" t="s">
        <v>1746</v>
      </c>
      <c r="N47" s="4" t="s">
        <v>1746</v>
      </c>
      <c r="O47" s="1" t="s">
        <v>1746</v>
      </c>
    </row>
    <row r="48" spans="1:15" x14ac:dyDescent="0.25">
      <c r="A48" s="1">
        <v>47</v>
      </c>
      <c r="B48" s="1" t="s">
        <v>353</v>
      </c>
      <c r="C48" s="10">
        <v>44545</v>
      </c>
      <c r="D48" s="1">
        <v>0</v>
      </c>
      <c r="E48" s="17" t="s">
        <v>4006</v>
      </c>
      <c r="F48" s="15">
        <v>24</v>
      </c>
      <c r="G48" s="2">
        <v>3.42</v>
      </c>
      <c r="H48" s="3">
        <v>0.21</v>
      </c>
      <c r="I48" s="2">
        <v>1.99</v>
      </c>
      <c r="J48" s="4">
        <v>1.43</v>
      </c>
      <c r="K48" s="1">
        <v>1</v>
      </c>
      <c r="L48" s="4">
        <v>1.43</v>
      </c>
      <c r="M48" s="2" t="s">
        <v>1746</v>
      </c>
      <c r="N48" s="4" t="s">
        <v>1746</v>
      </c>
      <c r="O48" s="1" t="s">
        <v>1746</v>
      </c>
    </row>
    <row r="49" spans="1:15" x14ac:dyDescent="0.25">
      <c r="A49" s="1">
        <v>48</v>
      </c>
      <c r="B49" s="1" t="s">
        <v>353</v>
      </c>
      <c r="C49" s="10">
        <v>44546</v>
      </c>
      <c r="D49" s="1">
        <v>0</v>
      </c>
      <c r="E49" s="17" t="s">
        <v>4006</v>
      </c>
      <c r="F49" s="15">
        <v>24</v>
      </c>
      <c r="G49" s="2">
        <v>3.51</v>
      </c>
      <c r="H49" s="3">
        <v>0.41</v>
      </c>
      <c r="I49" s="2">
        <v>2</v>
      </c>
      <c r="J49" s="4">
        <v>1.5099999999999998</v>
      </c>
      <c r="K49" s="1">
        <v>1</v>
      </c>
      <c r="L49" s="4">
        <v>1.5099999999999998</v>
      </c>
      <c r="M49" s="2" t="s">
        <v>1746</v>
      </c>
      <c r="N49" s="4" t="s">
        <v>1746</v>
      </c>
      <c r="O49" s="1" t="s">
        <v>1746</v>
      </c>
    </row>
    <row r="50" spans="1:15" x14ac:dyDescent="0.25">
      <c r="A50" s="1">
        <v>49</v>
      </c>
      <c r="B50" s="1" t="s">
        <v>353</v>
      </c>
      <c r="C50" s="10">
        <v>44547</v>
      </c>
      <c r="D50" s="1">
        <v>0</v>
      </c>
      <c r="E50" s="17" t="s">
        <v>4006</v>
      </c>
      <c r="F50" s="15">
        <v>24</v>
      </c>
      <c r="G50" s="2">
        <v>3.5</v>
      </c>
      <c r="H50" s="3">
        <v>0</v>
      </c>
      <c r="I50" s="2">
        <v>2</v>
      </c>
      <c r="J50" s="4">
        <v>1.5</v>
      </c>
      <c r="K50" s="1">
        <v>1</v>
      </c>
      <c r="L50" s="4">
        <v>1.5</v>
      </c>
      <c r="M50" s="2" t="s">
        <v>1746</v>
      </c>
      <c r="N50" s="4" t="s">
        <v>1746</v>
      </c>
      <c r="O50" s="1" t="s">
        <v>1746</v>
      </c>
    </row>
    <row r="51" spans="1:15" x14ac:dyDescent="0.25">
      <c r="A51" s="1">
        <v>50</v>
      </c>
      <c r="B51" s="1" t="s">
        <v>353</v>
      </c>
      <c r="C51" s="10">
        <v>44548</v>
      </c>
      <c r="D51" s="1">
        <v>0</v>
      </c>
      <c r="E51" s="17" t="s">
        <v>4006</v>
      </c>
      <c r="F51" s="15">
        <v>24</v>
      </c>
      <c r="G51" s="2">
        <v>3.45</v>
      </c>
      <c r="H51" s="3">
        <v>0</v>
      </c>
      <c r="I51" s="2">
        <v>2.0099999999999998</v>
      </c>
      <c r="J51" s="4">
        <v>1.4400000000000004</v>
      </c>
      <c r="K51" s="1">
        <v>1</v>
      </c>
      <c r="L51" s="4">
        <v>1.4400000000000004</v>
      </c>
      <c r="M51" s="2" t="s">
        <v>1746</v>
      </c>
      <c r="N51" s="4" t="s">
        <v>1746</v>
      </c>
      <c r="O51" s="1" t="s">
        <v>1746</v>
      </c>
    </row>
    <row r="52" spans="1:15" x14ac:dyDescent="0.25">
      <c r="A52" s="1">
        <v>51</v>
      </c>
      <c r="B52" s="1" t="s">
        <v>353</v>
      </c>
      <c r="C52" s="10">
        <v>44549</v>
      </c>
      <c r="D52" s="1">
        <v>0</v>
      </c>
      <c r="E52" s="17" t="s">
        <v>4006</v>
      </c>
      <c r="F52" s="15">
        <v>24</v>
      </c>
      <c r="G52" s="2">
        <v>3.48</v>
      </c>
      <c r="H52" s="3">
        <v>0</v>
      </c>
      <c r="I52" s="2">
        <v>1.99</v>
      </c>
      <c r="J52" s="4">
        <v>1.49</v>
      </c>
      <c r="K52" s="1">
        <v>1</v>
      </c>
      <c r="L52" s="4">
        <v>1.49</v>
      </c>
      <c r="M52" s="2" t="s">
        <v>1746</v>
      </c>
      <c r="N52" s="4" t="s">
        <v>1746</v>
      </c>
      <c r="O52" s="1" t="s">
        <v>1746</v>
      </c>
    </row>
    <row r="53" spans="1:15" x14ac:dyDescent="0.25">
      <c r="A53" s="1">
        <v>52</v>
      </c>
      <c r="B53" s="1" t="s">
        <v>353</v>
      </c>
      <c r="C53" s="10">
        <v>44550</v>
      </c>
      <c r="D53" s="1">
        <v>0</v>
      </c>
      <c r="E53" s="17" t="s">
        <v>4006</v>
      </c>
      <c r="F53" s="15">
        <v>24</v>
      </c>
      <c r="G53" s="2">
        <v>3.47</v>
      </c>
      <c r="H53" s="3">
        <v>0</v>
      </c>
      <c r="I53" s="2">
        <v>1.99</v>
      </c>
      <c r="J53" s="4">
        <v>1.4800000000000002</v>
      </c>
      <c r="K53" s="1">
        <v>1</v>
      </c>
      <c r="L53" s="4">
        <v>1.4800000000000002</v>
      </c>
      <c r="M53" s="2" t="s">
        <v>1746</v>
      </c>
      <c r="N53" s="4" t="s">
        <v>1746</v>
      </c>
      <c r="O53" s="1" t="s">
        <v>1746</v>
      </c>
    </row>
    <row r="54" spans="1:15" x14ac:dyDescent="0.25">
      <c r="A54" s="1">
        <v>53</v>
      </c>
      <c r="B54" s="1" t="s">
        <v>353</v>
      </c>
      <c r="C54" s="10">
        <v>44551</v>
      </c>
      <c r="D54" s="1">
        <v>0</v>
      </c>
      <c r="E54" s="17" t="s">
        <v>4006</v>
      </c>
      <c r="F54" s="15">
        <v>24</v>
      </c>
      <c r="G54" s="2">
        <v>3.42</v>
      </c>
      <c r="H54" s="3">
        <v>0</v>
      </c>
      <c r="I54" s="2">
        <v>1.95</v>
      </c>
      <c r="J54" s="4">
        <v>1.47</v>
      </c>
      <c r="K54" s="1">
        <v>1</v>
      </c>
      <c r="L54" s="4">
        <v>1.47</v>
      </c>
      <c r="M54" s="2" t="s">
        <v>1746</v>
      </c>
      <c r="N54" s="4" t="s">
        <v>1746</v>
      </c>
      <c r="O54" s="1" t="s">
        <v>1746</v>
      </c>
    </row>
    <row r="55" spans="1:15" x14ac:dyDescent="0.25">
      <c r="A55" s="1">
        <v>54</v>
      </c>
      <c r="B55" s="1" t="s">
        <v>353</v>
      </c>
      <c r="C55" s="10">
        <v>44552</v>
      </c>
      <c r="D55" s="1">
        <v>0</v>
      </c>
      <c r="E55" s="17" t="s">
        <v>4006</v>
      </c>
      <c r="F55" s="15">
        <v>22</v>
      </c>
      <c r="G55" s="2">
        <v>3.13</v>
      </c>
      <c r="H55" s="3">
        <v>2.17</v>
      </c>
      <c r="I55" s="2">
        <v>1.92</v>
      </c>
      <c r="J55" s="4">
        <v>1.21</v>
      </c>
      <c r="K55" s="1">
        <v>1</v>
      </c>
      <c r="L55" s="4">
        <v>1.21</v>
      </c>
      <c r="M55" s="2" t="s">
        <v>1746</v>
      </c>
      <c r="N55" s="4" t="s">
        <v>1746</v>
      </c>
      <c r="O55" s="1" t="s">
        <v>1746</v>
      </c>
    </row>
    <row r="56" spans="1:15" x14ac:dyDescent="0.25">
      <c r="A56" s="1">
        <v>55</v>
      </c>
      <c r="B56" s="1" t="s">
        <v>353</v>
      </c>
      <c r="C56" s="21">
        <v>44553</v>
      </c>
      <c r="D56" s="1">
        <v>0</v>
      </c>
      <c r="E56" s="17" t="s">
        <v>4006</v>
      </c>
      <c r="F56" s="15">
        <v>17</v>
      </c>
      <c r="G56" s="2">
        <v>2.9</v>
      </c>
      <c r="H56" s="3">
        <v>3.78</v>
      </c>
      <c r="I56" s="2">
        <v>1.57</v>
      </c>
      <c r="J56" s="4">
        <v>1.3299999999999998</v>
      </c>
      <c r="K56" s="1">
        <v>1</v>
      </c>
      <c r="L56" s="4">
        <v>1.3299999999999998</v>
      </c>
      <c r="M56" s="2" t="s">
        <v>1746</v>
      </c>
      <c r="N56" s="4" t="s">
        <v>1746</v>
      </c>
      <c r="O56" s="1" t="s">
        <v>1746</v>
      </c>
    </row>
    <row r="57" spans="1:15" x14ac:dyDescent="0.25">
      <c r="A57" s="1">
        <v>56</v>
      </c>
      <c r="B57" s="1" t="s">
        <v>2913</v>
      </c>
      <c r="C57" s="21">
        <v>44553</v>
      </c>
      <c r="D57" s="1">
        <v>0</v>
      </c>
      <c r="E57" s="17" t="s">
        <v>2744</v>
      </c>
      <c r="F57" s="15">
        <v>7</v>
      </c>
      <c r="G57" s="2">
        <v>0.86</v>
      </c>
      <c r="H57" s="3">
        <v>17.059999999999999</v>
      </c>
      <c r="I57" s="2">
        <v>0.72</v>
      </c>
      <c r="J57" s="4">
        <v>0.14000000000000001</v>
      </c>
      <c r="K57" s="1">
        <v>0</v>
      </c>
      <c r="L57" s="4">
        <v>0.14000000000000001</v>
      </c>
      <c r="M57" s="2" t="s">
        <v>1746</v>
      </c>
      <c r="N57" s="4" t="s">
        <v>1746</v>
      </c>
      <c r="O57" s="1" t="s">
        <v>1746</v>
      </c>
    </row>
    <row r="58" spans="1:15" x14ac:dyDescent="0.25">
      <c r="A58" s="1">
        <v>57</v>
      </c>
      <c r="B58" s="1" t="s">
        <v>353</v>
      </c>
      <c r="C58" s="21">
        <v>44554</v>
      </c>
      <c r="D58" s="1">
        <v>0</v>
      </c>
      <c r="E58" s="17" t="s">
        <v>4047</v>
      </c>
      <c r="F58" s="15">
        <v>9.5</v>
      </c>
      <c r="G58" s="2">
        <v>2.91</v>
      </c>
      <c r="H58" s="3">
        <v>2.77</v>
      </c>
      <c r="I58" s="2">
        <v>0.62</v>
      </c>
      <c r="J58" s="4">
        <v>2.29</v>
      </c>
      <c r="K58" s="1">
        <v>1</v>
      </c>
      <c r="L58" s="4">
        <v>2.29</v>
      </c>
      <c r="M58" s="2" t="s">
        <v>1746</v>
      </c>
      <c r="N58" s="4" t="s">
        <v>1746</v>
      </c>
      <c r="O58" s="1" t="s">
        <v>1746</v>
      </c>
    </row>
    <row r="59" spans="1:15" x14ac:dyDescent="0.25">
      <c r="A59" s="1">
        <v>58</v>
      </c>
      <c r="B59" s="1" t="s">
        <v>2907</v>
      </c>
      <c r="C59" s="21">
        <v>44554</v>
      </c>
      <c r="D59" s="1">
        <v>0</v>
      </c>
      <c r="E59" s="17" t="s">
        <v>4049</v>
      </c>
      <c r="F59" s="15">
        <v>14.5</v>
      </c>
      <c r="G59" s="2">
        <v>2.0499999999999998</v>
      </c>
      <c r="H59" s="3">
        <v>3.42</v>
      </c>
      <c r="I59" s="2">
        <v>1.23</v>
      </c>
      <c r="J59" s="4">
        <v>0.81999999999999984</v>
      </c>
      <c r="K59" s="1">
        <v>1</v>
      </c>
      <c r="L59" s="4">
        <v>0.81999999999999984</v>
      </c>
      <c r="M59" s="2" t="s">
        <v>1746</v>
      </c>
      <c r="N59" s="4" t="s">
        <v>1746</v>
      </c>
      <c r="O59" s="1" t="s">
        <v>1746</v>
      </c>
    </row>
    <row r="60" spans="1:15" x14ac:dyDescent="0.25">
      <c r="A60" s="1">
        <v>59</v>
      </c>
      <c r="B60" s="1" t="s">
        <v>2907</v>
      </c>
      <c r="C60" s="10">
        <v>44555</v>
      </c>
      <c r="D60" s="1">
        <v>0</v>
      </c>
      <c r="E60" s="17" t="s">
        <v>4006</v>
      </c>
      <c r="F60" s="15">
        <v>24</v>
      </c>
      <c r="G60" s="2">
        <v>2.63</v>
      </c>
      <c r="H60" s="3">
        <v>3.52</v>
      </c>
      <c r="I60" s="2">
        <v>1.47</v>
      </c>
      <c r="J60" s="4">
        <v>1.1599999999999999</v>
      </c>
      <c r="K60" s="1">
        <v>1</v>
      </c>
      <c r="L60" s="4">
        <v>1.1599999999999999</v>
      </c>
      <c r="M60" s="2" t="s">
        <v>1746</v>
      </c>
      <c r="N60" s="4" t="s">
        <v>1746</v>
      </c>
      <c r="O60" s="1" t="s">
        <v>1746</v>
      </c>
    </row>
    <row r="61" spans="1:15" x14ac:dyDescent="0.25">
      <c r="A61" s="1">
        <v>60</v>
      </c>
      <c r="B61" s="1" t="s">
        <v>2907</v>
      </c>
      <c r="C61" s="10">
        <v>44556</v>
      </c>
      <c r="D61" s="1">
        <v>0</v>
      </c>
      <c r="E61" s="17" t="s">
        <v>4006</v>
      </c>
      <c r="F61" s="15">
        <v>24</v>
      </c>
      <c r="G61" s="2">
        <v>2.83</v>
      </c>
      <c r="H61" s="3">
        <v>3.92</v>
      </c>
      <c r="I61" s="2">
        <v>1.55</v>
      </c>
      <c r="J61" s="4">
        <v>1.28</v>
      </c>
      <c r="K61" s="1">
        <v>1</v>
      </c>
      <c r="L61" s="4">
        <v>1.28</v>
      </c>
      <c r="M61" s="2" t="s">
        <v>1746</v>
      </c>
      <c r="N61" s="4" t="s">
        <v>1746</v>
      </c>
      <c r="O61" s="1" t="s">
        <v>1746</v>
      </c>
    </row>
    <row r="62" spans="1:15" x14ac:dyDescent="0.25">
      <c r="A62" s="1">
        <v>61</v>
      </c>
      <c r="B62" s="1" t="s">
        <v>2907</v>
      </c>
      <c r="C62" s="10">
        <v>44557</v>
      </c>
      <c r="D62" s="1">
        <v>0</v>
      </c>
      <c r="E62" s="17" t="s">
        <v>4006</v>
      </c>
      <c r="F62" s="15">
        <v>24</v>
      </c>
      <c r="G62" s="2">
        <v>2.79</v>
      </c>
      <c r="H62" s="3">
        <v>3.78</v>
      </c>
      <c r="I62" s="2">
        <v>1.56</v>
      </c>
      <c r="J62" s="4">
        <v>1.23</v>
      </c>
      <c r="K62" s="1">
        <v>1</v>
      </c>
      <c r="L62" s="4">
        <v>1.23</v>
      </c>
      <c r="M62" s="2" t="s">
        <v>1746</v>
      </c>
      <c r="N62" s="4" t="s">
        <v>1746</v>
      </c>
      <c r="O62" s="1" t="s">
        <v>1746</v>
      </c>
    </row>
    <row r="63" spans="1:15" x14ac:dyDescent="0.25">
      <c r="A63" s="1">
        <v>62</v>
      </c>
      <c r="B63" s="1" t="s">
        <v>2907</v>
      </c>
      <c r="C63" s="10">
        <v>44558</v>
      </c>
      <c r="D63" s="1">
        <v>0</v>
      </c>
      <c r="E63" s="17" t="s">
        <v>4006</v>
      </c>
      <c r="F63" s="15">
        <v>24</v>
      </c>
      <c r="G63" s="2">
        <v>2.71</v>
      </c>
      <c r="H63" s="3">
        <v>3.59</v>
      </c>
      <c r="I63" s="2">
        <v>1.56</v>
      </c>
      <c r="J63" s="4">
        <v>1.1499999999999999</v>
      </c>
      <c r="K63" s="1">
        <v>1</v>
      </c>
      <c r="L63" s="4">
        <v>1.1499999999999999</v>
      </c>
      <c r="M63" s="2" t="s">
        <v>1746</v>
      </c>
      <c r="N63" s="4" t="s">
        <v>1746</v>
      </c>
      <c r="O63" s="1" t="s">
        <v>1746</v>
      </c>
    </row>
    <row r="64" spans="1:15" x14ac:dyDescent="0.25">
      <c r="A64" s="1">
        <v>63</v>
      </c>
      <c r="B64" s="1" t="s">
        <v>2907</v>
      </c>
      <c r="C64" s="10">
        <v>44559</v>
      </c>
      <c r="D64" s="1">
        <v>0</v>
      </c>
      <c r="E64" s="17" t="s">
        <v>4006</v>
      </c>
      <c r="F64" s="15">
        <v>24</v>
      </c>
      <c r="G64" s="2">
        <v>2.8</v>
      </c>
      <c r="H64" s="3">
        <v>3.74</v>
      </c>
      <c r="I64" s="2">
        <v>1.56</v>
      </c>
      <c r="J64" s="4">
        <v>1.2399999999999998</v>
      </c>
      <c r="K64" s="1">
        <v>1</v>
      </c>
      <c r="L64" s="4">
        <v>1.2399999999999998</v>
      </c>
      <c r="M64" s="2" t="s">
        <v>1746</v>
      </c>
      <c r="N64" s="4" t="s">
        <v>1746</v>
      </c>
      <c r="O64" s="1" t="s">
        <v>1746</v>
      </c>
    </row>
    <row r="65" spans="1:15" x14ac:dyDescent="0.25">
      <c r="A65" s="1">
        <v>64</v>
      </c>
      <c r="B65" s="1" t="s">
        <v>2907</v>
      </c>
      <c r="C65" s="10">
        <v>44560</v>
      </c>
      <c r="D65" s="1">
        <v>0</v>
      </c>
      <c r="E65" s="17" t="s">
        <v>4006</v>
      </c>
      <c r="F65" s="15">
        <v>24</v>
      </c>
      <c r="G65" s="2">
        <v>2.78</v>
      </c>
      <c r="H65" s="3">
        <v>3.68</v>
      </c>
      <c r="I65" s="2">
        <v>1.56</v>
      </c>
      <c r="J65" s="4">
        <v>1.2199999999999998</v>
      </c>
      <c r="K65" s="1">
        <v>1</v>
      </c>
      <c r="L65" s="4">
        <v>1.2199999999999998</v>
      </c>
      <c r="M65" s="2" t="s">
        <v>1746</v>
      </c>
      <c r="N65" s="4" t="s">
        <v>1746</v>
      </c>
      <c r="O65" s="1" t="s">
        <v>1746</v>
      </c>
    </row>
    <row r="66" spans="1:15" x14ac:dyDescent="0.25">
      <c r="A66" s="1">
        <v>65</v>
      </c>
      <c r="B66" s="1" t="s">
        <v>2907</v>
      </c>
      <c r="C66" s="10">
        <v>44561</v>
      </c>
      <c r="D66" s="1">
        <v>0</v>
      </c>
      <c r="E66" s="17" t="s">
        <v>4006</v>
      </c>
      <c r="F66" s="15">
        <v>24</v>
      </c>
      <c r="G66" s="2">
        <v>2.83</v>
      </c>
      <c r="H66" s="3">
        <v>3.79</v>
      </c>
      <c r="I66" s="2">
        <v>1.56</v>
      </c>
      <c r="J66" s="4">
        <v>1.27</v>
      </c>
      <c r="K66" s="1">
        <v>1</v>
      </c>
      <c r="L66" s="4">
        <v>1.27</v>
      </c>
      <c r="M66" s="2" t="s">
        <v>1746</v>
      </c>
      <c r="N66" s="4" t="s">
        <v>1746</v>
      </c>
      <c r="O66" s="1" t="s">
        <v>1746</v>
      </c>
    </row>
    <row r="67" spans="1:15" x14ac:dyDescent="0.25">
      <c r="A67" s="1">
        <v>66</v>
      </c>
      <c r="B67" s="1" t="s">
        <v>2907</v>
      </c>
      <c r="C67" s="10">
        <v>44562</v>
      </c>
      <c r="D67" s="1">
        <v>0</v>
      </c>
      <c r="E67" s="17" t="s">
        <v>2715</v>
      </c>
      <c r="F67" s="15">
        <v>24</v>
      </c>
      <c r="G67" s="2">
        <v>2.83</v>
      </c>
      <c r="H67" s="3">
        <v>3.92</v>
      </c>
      <c r="I67" s="2">
        <v>1.55</v>
      </c>
      <c r="J67" s="4">
        <f>G67-I67</f>
        <v>1.28</v>
      </c>
      <c r="K67" s="1">
        <v>1</v>
      </c>
      <c r="L67" s="4">
        <f>(G67-I67-D67)*K67</f>
        <v>1.28</v>
      </c>
      <c r="M67" s="1">
        <v>1</v>
      </c>
      <c r="N67" s="4">
        <v>1.28</v>
      </c>
      <c r="O67" s="1" t="s">
        <v>1746</v>
      </c>
    </row>
    <row r="68" spans="1:15" x14ac:dyDescent="0.25">
      <c r="A68" s="1">
        <v>67</v>
      </c>
      <c r="B68" s="1" t="s">
        <v>2907</v>
      </c>
      <c r="C68" s="10">
        <v>44563</v>
      </c>
      <c r="D68" s="1">
        <v>0</v>
      </c>
      <c r="E68" s="17" t="s">
        <v>2715</v>
      </c>
      <c r="F68" s="15">
        <v>24</v>
      </c>
      <c r="G68" s="2">
        <v>2.8</v>
      </c>
      <c r="H68" s="3">
        <v>4.03</v>
      </c>
      <c r="I68" s="2">
        <v>1.55</v>
      </c>
      <c r="J68" s="4">
        <f>G68-I68</f>
        <v>1.2499999999999998</v>
      </c>
      <c r="K68" s="1">
        <v>1</v>
      </c>
      <c r="L68" s="4">
        <f t="shared" ref="L68:L132" si="0">(G68-I68-D68)*K68</f>
        <v>1.2499999999999998</v>
      </c>
      <c r="M68" s="1">
        <v>1</v>
      </c>
      <c r="N68" s="4">
        <v>1.25</v>
      </c>
      <c r="O68" s="1" t="s">
        <v>1746</v>
      </c>
    </row>
    <row r="69" spans="1:15" x14ac:dyDescent="0.25">
      <c r="A69" s="1">
        <v>68</v>
      </c>
      <c r="B69" s="1" t="s">
        <v>2907</v>
      </c>
      <c r="C69" s="10">
        <v>44564</v>
      </c>
      <c r="D69" s="1">
        <v>0</v>
      </c>
      <c r="E69" s="17" t="s">
        <v>2715</v>
      </c>
      <c r="F69" s="15">
        <v>24</v>
      </c>
      <c r="G69" s="2">
        <v>2.79</v>
      </c>
      <c r="H69" s="3">
        <v>3.91</v>
      </c>
      <c r="I69" s="2">
        <v>1.55</v>
      </c>
      <c r="J69" s="4">
        <f>G69-I69</f>
        <v>1.24</v>
      </c>
      <c r="K69" s="1">
        <v>1</v>
      </c>
      <c r="L69" s="4">
        <f t="shared" si="0"/>
        <v>1.24</v>
      </c>
      <c r="M69" s="1">
        <v>1</v>
      </c>
      <c r="N69" s="4">
        <v>1.24</v>
      </c>
      <c r="O69" s="1" t="s">
        <v>1746</v>
      </c>
    </row>
    <row r="70" spans="1:15" x14ac:dyDescent="0.25">
      <c r="A70" s="1">
        <v>69</v>
      </c>
      <c r="B70" s="1" t="s">
        <v>2907</v>
      </c>
      <c r="C70" s="10">
        <v>44565</v>
      </c>
      <c r="D70" s="1">
        <v>0</v>
      </c>
      <c r="E70" s="17" t="s">
        <v>2715</v>
      </c>
      <c r="F70" s="15">
        <v>24</v>
      </c>
      <c r="G70" s="2">
        <v>2.81</v>
      </c>
      <c r="H70" s="3">
        <v>4.03</v>
      </c>
      <c r="I70" s="2">
        <v>1.55</v>
      </c>
      <c r="J70" s="4">
        <f>G70-I70</f>
        <v>1.26</v>
      </c>
      <c r="K70" s="1">
        <v>1</v>
      </c>
      <c r="L70" s="4">
        <f t="shared" si="0"/>
        <v>1.26</v>
      </c>
      <c r="M70" s="1">
        <v>1</v>
      </c>
      <c r="N70" s="4">
        <v>1.26</v>
      </c>
      <c r="O70" s="1" t="s">
        <v>1746</v>
      </c>
    </row>
    <row r="71" spans="1:15" x14ac:dyDescent="0.25">
      <c r="A71" s="1">
        <v>70</v>
      </c>
      <c r="B71" s="1" t="s">
        <v>353</v>
      </c>
      <c r="C71" s="21">
        <v>44566</v>
      </c>
      <c r="D71" s="1">
        <v>0</v>
      </c>
      <c r="E71" s="1" t="s">
        <v>2796</v>
      </c>
      <c r="F71" s="15">
        <v>5.5</v>
      </c>
      <c r="G71" s="2">
        <v>1.75</v>
      </c>
      <c r="H71" s="3">
        <v>14.4</v>
      </c>
      <c r="I71" s="2">
        <v>0.59</v>
      </c>
      <c r="J71" s="4">
        <f>G71-I71</f>
        <v>1.1600000000000001</v>
      </c>
      <c r="K71" s="1">
        <v>1</v>
      </c>
      <c r="L71" s="4">
        <f t="shared" si="0"/>
        <v>1.1600000000000001</v>
      </c>
      <c r="M71" s="1">
        <v>7</v>
      </c>
      <c r="N71" s="4">
        <v>12.847899999999999</v>
      </c>
      <c r="O71" s="1" t="s">
        <v>1746</v>
      </c>
    </row>
    <row r="72" spans="1:15" ht="49.5" x14ac:dyDescent="0.25">
      <c r="A72" s="1">
        <v>71</v>
      </c>
      <c r="B72" s="1" t="s">
        <v>2907</v>
      </c>
      <c r="C72" s="21">
        <v>44566</v>
      </c>
      <c r="D72" s="1">
        <v>0</v>
      </c>
      <c r="E72" s="11" t="s">
        <v>2908</v>
      </c>
      <c r="F72" s="15">
        <v>13</v>
      </c>
      <c r="G72" s="2">
        <v>1.81</v>
      </c>
      <c r="H72" s="3">
        <v>2.58</v>
      </c>
      <c r="I72" s="2">
        <v>1</v>
      </c>
      <c r="J72" s="4">
        <f t="shared" ref="J72:J126" si="1">G72-I72</f>
        <v>0.81</v>
      </c>
      <c r="K72" s="1">
        <v>1</v>
      </c>
      <c r="L72" s="4">
        <f t="shared" si="0"/>
        <v>0.81</v>
      </c>
      <c r="M72" s="1">
        <v>1</v>
      </c>
      <c r="N72" s="4">
        <v>0.81</v>
      </c>
      <c r="O72" s="1" t="s">
        <v>2909</v>
      </c>
    </row>
    <row r="73" spans="1:15" x14ac:dyDescent="0.25">
      <c r="A73" s="1">
        <v>72</v>
      </c>
      <c r="B73" s="1" t="s">
        <v>2907</v>
      </c>
      <c r="C73" s="10">
        <v>44567</v>
      </c>
      <c r="D73" s="1">
        <v>0</v>
      </c>
      <c r="E73" s="1" t="s">
        <v>2771</v>
      </c>
      <c r="F73" s="15">
        <v>24</v>
      </c>
      <c r="G73" s="2">
        <v>3.18</v>
      </c>
      <c r="H73" s="3">
        <v>5.09</v>
      </c>
      <c r="I73" s="2">
        <v>1.62</v>
      </c>
      <c r="J73" s="4">
        <f t="shared" si="1"/>
        <v>1.56</v>
      </c>
      <c r="K73" s="1">
        <v>1</v>
      </c>
      <c r="L73" s="4">
        <f t="shared" si="0"/>
        <v>1.56</v>
      </c>
      <c r="M73" s="1">
        <v>1</v>
      </c>
      <c r="N73" s="4">
        <v>1.56</v>
      </c>
      <c r="O73" s="1" t="s">
        <v>1746</v>
      </c>
    </row>
    <row r="74" spans="1:15" x14ac:dyDescent="0.25">
      <c r="A74" s="1">
        <v>73</v>
      </c>
      <c r="B74" s="1" t="s">
        <v>2907</v>
      </c>
      <c r="C74" s="10">
        <v>44568</v>
      </c>
      <c r="D74" s="1">
        <v>0</v>
      </c>
      <c r="E74" s="1" t="s">
        <v>2771</v>
      </c>
      <c r="F74" s="15">
        <v>24</v>
      </c>
      <c r="G74" s="2">
        <v>2.86</v>
      </c>
      <c r="H74" s="3">
        <v>4.26</v>
      </c>
      <c r="I74" s="2">
        <v>1.6</v>
      </c>
      <c r="J74" s="4">
        <f t="shared" si="1"/>
        <v>1.2599999999999998</v>
      </c>
      <c r="K74" s="1">
        <v>1</v>
      </c>
      <c r="L74" s="4">
        <f t="shared" si="0"/>
        <v>1.2599999999999998</v>
      </c>
      <c r="M74" s="1">
        <v>1</v>
      </c>
      <c r="N74" s="4">
        <v>1.26</v>
      </c>
      <c r="O74" s="1" t="s">
        <v>1746</v>
      </c>
    </row>
    <row r="75" spans="1:15" x14ac:dyDescent="0.25">
      <c r="A75" s="1">
        <v>74</v>
      </c>
      <c r="B75" s="1" t="s">
        <v>2907</v>
      </c>
      <c r="C75" s="10">
        <v>44569</v>
      </c>
      <c r="D75" s="1">
        <v>0</v>
      </c>
      <c r="E75" s="1" t="s">
        <v>2771</v>
      </c>
      <c r="F75" s="15">
        <v>24</v>
      </c>
      <c r="G75" s="2">
        <v>2.9</v>
      </c>
      <c r="H75" s="3">
        <v>4.37</v>
      </c>
      <c r="I75" s="2">
        <v>1.6</v>
      </c>
      <c r="J75" s="4">
        <f t="shared" si="1"/>
        <v>1.2999999999999998</v>
      </c>
      <c r="K75" s="1">
        <v>1</v>
      </c>
      <c r="L75" s="4">
        <f t="shared" si="0"/>
        <v>1.2999999999999998</v>
      </c>
      <c r="M75" s="1">
        <v>1</v>
      </c>
      <c r="N75" s="4">
        <v>1.3</v>
      </c>
      <c r="O75" s="1" t="s">
        <v>1746</v>
      </c>
    </row>
    <row r="76" spans="1:15" x14ac:dyDescent="0.25">
      <c r="A76" s="1">
        <v>75</v>
      </c>
      <c r="B76" s="1" t="s">
        <v>2907</v>
      </c>
      <c r="C76" s="10">
        <v>44570</v>
      </c>
      <c r="D76" s="1">
        <v>0</v>
      </c>
      <c r="E76" s="1" t="s">
        <v>2771</v>
      </c>
      <c r="F76" s="15">
        <v>24</v>
      </c>
      <c r="G76" s="2">
        <v>2.88</v>
      </c>
      <c r="H76" s="3">
        <v>4.3600000000000003</v>
      </c>
      <c r="I76" s="2">
        <v>1.6</v>
      </c>
      <c r="J76" s="4">
        <f t="shared" si="1"/>
        <v>1.2799999999999998</v>
      </c>
      <c r="K76" s="1">
        <v>1</v>
      </c>
      <c r="L76" s="4">
        <f t="shared" si="0"/>
        <v>1.2799999999999998</v>
      </c>
      <c r="M76" s="1">
        <v>1</v>
      </c>
      <c r="N76" s="4">
        <v>1.28</v>
      </c>
      <c r="O76" s="1" t="s">
        <v>1746</v>
      </c>
    </row>
    <row r="77" spans="1:15" x14ac:dyDescent="0.25">
      <c r="A77" s="1">
        <v>76</v>
      </c>
      <c r="B77" s="1" t="s">
        <v>2907</v>
      </c>
      <c r="C77" s="10">
        <v>44571</v>
      </c>
      <c r="D77" s="1">
        <v>0</v>
      </c>
      <c r="E77" s="1" t="s">
        <v>2771</v>
      </c>
      <c r="F77" s="15">
        <v>24</v>
      </c>
      <c r="G77" s="2">
        <v>2.83</v>
      </c>
      <c r="H77" s="3">
        <v>4.59</v>
      </c>
      <c r="I77" s="2">
        <v>1.6</v>
      </c>
      <c r="J77" s="4">
        <f t="shared" si="1"/>
        <v>1.23</v>
      </c>
      <c r="K77" s="1">
        <v>1</v>
      </c>
      <c r="L77" s="4">
        <f t="shared" si="0"/>
        <v>1.23</v>
      </c>
      <c r="M77" s="1">
        <v>1</v>
      </c>
      <c r="N77" s="4">
        <v>1.23</v>
      </c>
      <c r="O77" s="1" t="s">
        <v>1746</v>
      </c>
    </row>
    <row r="78" spans="1:15" x14ac:dyDescent="0.25">
      <c r="A78" s="1">
        <v>77</v>
      </c>
      <c r="B78" s="1" t="s">
        <v>2907</v>
      </c>
      <c r="C78" s="10">
        <v>44572</v>
      </c>
      <c r="D78" s="1">
        <v>0</v>
      </c>
      <c r="E78" s="1" t="s">
        <v>2771</v>
      </c>
      <c r="F78" s="15">
        <v>24</v>
      </c>
      <c r="G78" s="2">
        <v>2.92</v>
      </c>
      <c r="H78" s="3">
        <v>5.0199999999999996</v>
      </c>
      <c r="I78" s="2">
        <v>1.59</v>
      </c>
      <c r="J78" s="4">
        <f t="shared" si="1"/>
        <v>1.3299999999999998</v>
      </c>
      <c r="K78" s="1">
        <v>1</v>
      </c>
      <c r="L78" s="4">
        <f t="shared" si="0"/>
        <v>1.3299999999999998</v>
      </c>
      <c r="M78" s="1">
        <v>1</v>
      </c>
      <c r="N78" s="4">
        <v>1.33</v>
      </c>
      <c r="O78" s="1" t="s">
        <v>1746</v>
      </c>
    </row>
    <row r="79" spans="1:15" x14ac:dyDescent="0.25">
      <c r="A79" s="1">
        <v>78</v>
      </c>
      <c r="B79" s="1" t="s">
        <v>2907</v>
      </c>
      <c r="C79" s="10">
        <v>44573</v>
      </c>
      <c r="D79" s="1">
        <v>0</v>
      </c>
      <c r="E79" s="1" t="s">
        <v>2771</v>
      </c>
      <c r="F79" s="15">
        <v>24</v>
      </c>
      <c r="G79" s="2">
        <v>2.7</v>
      </c>
      <c r="H79" s="3">
        <v>3.75</v>
      </c>
      <c r="I79" s="2">
        <v>1.6</v>
      </c>
      <c r="J79" s="4">
        <f t="shared" si="1"/>
        <v>1.1000000000000001</v>
      </c>
      <c r="K79" s="1">
        <v>1</v>
      </c>
      <c r="L79" s="4">
        <f t="shared" si="0"/>
        <v>1.1000000000000001</v>
      </c>
      <c r="M79" s="1">
        <v>1</v>
      </c>
      <c r="N79" s="4">
        <v>1.1000000000000001</v>
      </c>
      <c r="O79" s="1" t="s">
        <v>1746</v>
      </c>
    </row>
    <row r="80" spans="1:15" x14ac:dyDescent="0.25">
      <c r="A80" s="1">
        <v>79</v>
      </c>
      <c r="B80" s="1" t="s">
        <v>353</v>
      </c>
      <c r="C80" s="10">
        <v>44574</v>
      </c>
      <c r="D80" s="1">
        <v>0</v>
      </c>
      <c r="E80" s="1" t="s">
        <v>2779</v>
      </c>
      <c r="F80" s="15">
        <v>6</v>
      </c>
      <c r="G80" s="2">
        <v>0.6</v>
      </c>
      <c r="H80" s="3">
        <v>9.07</v>
      </c>
      <c r="I80" s="2">
        <v>0.25</v>
      </c>
      <c r="J80" s="4">
        <f t="shared" si="1"/>
        <v>0.35</v>
      </c>
      <c r="K80" s="1">
        <v>1</v>
      </c>
      <c r="L80" s="4">
        <f t="shared" si="0"/>
        <v>0.35</v>
      </c>
      <c r="M80" s="1">
        <v>1</v>
      </c>
      <c r="N80" s="4">
        <v>0.35</v>
      </c>
      <c r="O80" s="1" t="s">
        <v>1746</v>
      </c>
    </row>
    <row r="81" spans="1:15" x14ac:dyDescent="0.25">
      <c r="A81" s="1">
        <v>80</v>
      </c>
      <c r="B81" s="1" t="s">
        <v>2907</v>
      </c>
      <c r="C81" s="10">
        <v>44574</v>
      </c>
      <c r="D81" s="1">
        <v>0</v>
      </c>
      <c r="E81" s="1" t="s">
        <v>2770</v>
      </c>
      <c r="F81" s="15">
        <v>9</v>
      </c>
      <c r="G81" s="2">
        <v>1.54</v>
      </c>
      <c r="H81" s="3">
        <v>2.3199999999999998</v>
      </c>
      <c r="I81" s="2">
        <v>0.6</v>
      </c>
      <c r="J81" s="4">
        <f t="shared" si="1"/>
        <v>0.94000000000000006</v>
      </c>
      <c r="K81" s="1">
        <v>1</v>
      </c>
      <c r="L81" s="4">
        <f t="shared" si="0"/>
        <v>0.94000000000000006</v>
      </c>
      <c r="M81" s="1">
        <v>1</v>
      </c>
      <c r="N81" s="4">
        <v>0.94</v>
      </c>
      <c r="O81" s="1" t="s">
        <v>1746</v>
      </c>
    </row>
    <row r="82" spans="1:15" x14ac:dyDescent="0.25">
      <c r="A82" s="1">
        <v>81</v>
      </c>
      <c r="B82" s="1" t="s">
        <v>353</v>
      </c>
      <c r="C82" s="10">
        <v>44575</v>
      </c>
      <c r="D82" s="1">
        <v>0</v>
      </c>
      <c r="E82" s="1" t="s">
        <v>2770</v>
      </c>
      <c r="F82" s="15">
        <v>9</v>
      </c>
      <c r="G82" s="2">
        <v>1.86</v>
      </c>
      <c r="H82" s="3">
        <v>31.25</v>
      </c>
      <c r="I82" s="2">
        <v>1.04</v>
      </c>
      <c r="J82" s="4">
        <f t="shared" si="1"/>
        <v>0.82000000000000006</v>
      </c>
      <c r="K82" s="1">
        <v>1</v>
      </c>
      <c r="L82" s="4">
        <f t="shared" si="0"/>
        <v>0.82000000000000006</v>
      </c>
      <c r="M82" s="1">
        <v>1</v>
      </c>
      <c r="N82" s="4">
        <v>0.82</v>
      </c>
      <c r="O82" s="1" t="s">
        <v>1746</v>
      </c>
    </row>
    <row r="83" spans="1:15" x14ac:dyDescent="0.25">
      <c r="A83" s="1">
        <v>82</v>
      </c>
      <c r="B83" s="1" t="s">
        <v>2907</v>
      </c>
      <c r="C83" s="10">
        <v>44575</v>
      </c>
      <c r="D83" s="1">
        <v>0</v>
      </c>
      <c r="E83" s="1" t="s">
        <v>2769</v>
      </c>
      <c r="F83" s="15">
        <v>15</v>
      </c>
      <c r="G83" s="2">
        <v>2.2000000000000002</v>
      </c>
      <c r="H83" s="3">
        <v>4.37</v>
      </c>
      <c r="I83" s="2">
        <v>1.2</v>
      </c>
      <c r="J83" s="4">
        <f t="shared" si="1"/>
        <v>1.0000000000000002</v>
      </c>
      <c r="K83" s="1">
        <v>1</v>
      </c>
      <c r="L83" s="4">
        <f t="shared" si="0"/>
        <v>1.0000000000000002</v>
      </c>
      <c r="M83" s="1">
        <v>1</v>
      </c>
      <c r="N83" s="4">
        <v>1</v>
      </c>
      <c r="O83" s="1" t="s">
        <v>1746</v>
      </c>
    </row>
    <row r="84" spans="1:15" x14ac:dyDescent="0.25">
      <c r="A84" s="1">
        <v>83</v>
      </c>
      <c r="B84" s="1" t="s">
        <v>353</v>
      </c>
      <c r="C84" s="10">
        <v>44576</v>
      </c>
      <c r="D84" s="1">
        <v>0</v>
      </c>
      <c r="E84" s="1" t="s">
        <v>2910</v>
      </c>
      <c r="F84" s="15">
        <v>10</v>
      </c>
      <c r="G84" s="2">
        <v>1.4</v>
      </c>
      <c r="H84" s="3">
        <v>27.34</v>
      </c>
      <c r="I84" s="2">
        <v>1.02</v>
      </c>
      <c r="J84" s="4">
        <f t="shared" si="1"/>
        <v>0.37999999999999989</v>
      </c>
      <c r="K84" s="1">
        <v>1</v>
      </c>
      <c r="L84" s="4">
        <f t="shared" si="0"/>
        <v>0.37999999999999989</v>
      </c>
      <c r="M84" s="1">
        <v>1</v>
      </c>
      <c r="N84" s="4">
        <v>0.38</v>
      </c>
      <c r="O84" s="1" t="s">
        <v>1746</v>
      </c>
    </row>
    <row r="85" spans="1:15" ht="33" x14ac:dyDescent="0.25">
      <c r="A85" s="1">
        <v>84</v>
      </c>
      <c r="B85" s="1" t="s">
        <v>2907</v>
      </c>
      <c r="C85" s="10">
        <v>44576</v>
      </c>
      <c r="D85" s="1">
        <v>0</v>
      </c>
      <c r="E85" s="11" t="s">
        <v>2911</v>
      </c>
      <c r="F85" s="15">
        <v>14</v>
      </c>
      <c r="G85" s="2">
        <v>2.0699999999999998</v>
      </c>
      <c r="H85" s="3">
        <v>3.72</v>
      </c>
      <c r="I85" s="2">
        <v>1.17</v>
      </c>
      <c r="J85" s="4">
        <f t="shared" si="1"/>
        <v>0.89999999999999991</v>
      </c>
      <c r="K85" s="1">
        <v>1</v>
      </c>
      <c r="L85" s="4">
        <f t="shared" si="0"/>
        <v>0.89999999999999991</v>
      </c>
      <c r="M85" s="1">
        <v>1</v>
      </c>
      <c r="N85" s="4">
        <v>0.9</v>
      </c>
      <c r="O85" s="1" t="s">
        <v>1746</v>
      </c>
    </row>
    <row r="86" spans="1:15" x14ac:dyDescent="0.25">
      <c r="A86" s="1">
        <v>85</v>
      </c>
      <c r="B86" s="1" t="s">
        <v>353</v>
      </c>
      <c r="C86" s="10">
        <v>44577</v>
      </c>
      <c r="D86" s="1">
        <v>0</v>
      </c>
      <c r="E86" s="1" t="s">
        <v>2912</v>
      </c>
      <c r="F86" s="15">
        <v>4</v>
      </c>
      <c r="G86" s="2">
        <v>0.62</v>
      </c>
      <c r="H86" s="3">
        <v>10.42</v>
      </c>
      <c r="I86" s="2">
        <v>0.38</v>
      </c>
      <c r="J86" s="4">
        <f t="shared" si="1"/>
        <v>0.24</v>
      </c>
      <c r="K86" s="1">
        <v>1</v>
      </c>
      <c r="L86" s="4">
        <f t="shared" si="0"/>
        <v>0.24</v>
      </c>
      <c r="M86" s="1">
        <v>1</v>
      </c>
      <c r="N86" s="4">
        <v>0.24</v>
      </c>
      <c r="O86" s="1" t="s">
        <v>1746</v>
      </c>
    </row>
    <row r="87" spans="1:15" x14ac:dyDescent="0.25">
      <c r="A87" s="1">
        <v>86</v>
      </c>
      <c r="B87" s="1" t="s">
        <v>2913</v>
      </c>
      <c r="C87" s="10">
        <v>44577</v>
      </c>
      <c r="D87" s="1">
        <v>0</v>
      </c>
      <c r="E87" s="1" t="s">
        <v>2280</v>
      </c>
      <c r="F87" s="15">
        <v>8</v>
      </c>
      <c r="G87" s="2">
        <v>0.94</v>
      </c>
      <c r="H87" s="3">
        <v>39.44</v>
      </c>
      <c r="I87" s="2">
        <v>0.68</v>
      </c>
      <c r="J87" s="4">
        <f t="shared" si="1"/>
        <v>0.2599999999999999</v>
      </c>
      <c r="K87" s="1">
        <v>1</v>
      </c>
      <c r="L87" s="4">
        <f t="shared" si="0"/>
        <v>0.2599999999999999</v>
      </c>
      <c r="M87" s="1">
        <v>8</v>
      </c>
      <c r="N87" s="4">
        <v>9.4202999999999992</v>
      </c>
      <c r="O87" s="1" t="s">
        <v>1746</v>
      </c>
    </row>
    <row r="88" spans="1:15" ht="33" x14ac:dyDescent="0.25">
      <c r="A88" s="1">
        <v>87</v>
      </c>
      <c r="B88" s="1" t="s">
        <v>2907</v>
      </c>
      <c r="C88" s="10">
        <v>44577</v>
      </c>
      <c r="D88" s="1">
        <v>0</v>
      </c>
      <c r="E88" s="11" t="s">
        <v>2914</v>
      </c>
      <c r="F88" s="15">
        <v>12</v>
      </c>
      <c r="G88" s="2">
        <v>2.14</v>
      </c>
      <c r="H88" s="3">
        <v>4.57</v>
      </c>
      <c r="I88" s="2">
        <v>1.1299999999999999</v>
      </c>
      <c r="J88" s="4">
        <f t="shared" si="1"/>
        <v>1.0100000000000002</v>
      </c>
      <c r="K88" s="1">
        <v>1</v>
      </c>
      <c r="L88" s="4">
        <f t="shared" si="0"/>
        <v>1.0100000000000002</v>
      </c>
      <c r="M88" s="1">
        <v>1</v>
      </c>
      <c r="N88" s="4">
        <v>1.01</v>
      </c>
      <c r="O88" s="1" t="s">
        <v>1746</v>
      </c>
    </row>
    <row r="89" spans="1:15" x14ac:dyDescent="0.25">
      <c r="A89" s="1">
        <v>88</v>
      </c>
      <c r="B89" s="1" t="s">
        <v>353</v>
      </c>
      <c r="C89" s="10">
        <v>44578</v>
      </c>
      <c r="D89" s="1">
        <v>0</v>
      </c>
      <c r="E89" s="1" t="s">
        <v>2915</v>
      </c>
      <c r="F89" s="15">
        <v>7</v>
      </c>
      <c r="G89" s="2">
        <v>0.88</v>
      </c>
      <c r="H89" s="3">
        <v>11.91</v>
      </c>
      <c r="I89" s="2">
        <v>0.7</v>
      </c>
      <c r="J89" s="4">
        <f t="shared" si="1"/>
        <v>0.18000000000000005</v>
      </c>
      <c r="K89" s="1">
        <v>1</v>
      </c>
      <c r="L89" s="4">
        <f t="shared" si="0"/>
        <v>0.18000000000000005</v>
      </c>
      <c r="M89" s="1">
        <v>1</v>
      </c>
      <c r="N89" s="4">
        <v>0.18</v>
      </c>
      <c r="O89" s="1" t="s">
        <v>1746</v>
      </c>
    </row>
    <row r="90" spans="1:15" x14ac:dyDescent="0.25">
      <c r="A90" s="1">
        <v>89</v>
      </c>
      <c r="B90" s="1" t="s">
        <v>2907</v>
      </c>
      <c r="C90" s="10">
        <v>44578</v>
      </c>
      <c r="D90" s="1">
        <v>0</v>
      </c>
      <c r="E90" s="1" t="s">
        <v>2916</v>
      </c>
      <c r="F90" s="15">
        <v>17</v>
      </c>
      <c r="G90" s="2">
        <v>2.78</v>
      </c>
      <c r="H90" s="3">
        <v>3.72</v>
      </c>
      <c r="I90" s="2">
        <v>1.44</v>
      </c>
      <c r="J90" s="4">
        <f t="shared" si="1"/>
        <v>1.3399999999999999</v>
      </c>
      <c r="K90" s="1">
        <v>1</v>
      </c>
      <c r="L90" s="4">
        <f t="shared" si="0"/>
        <v>1.3399999999999999</v>
      </c>
      <c r="M90" s="1">
        <v>1</v>
      </c>
      <c r="N90" s="4">
        <v>1.34</v>
      </c>
      <c r="O90" s="1" t="s">
        <v>1746</v>
      </c>
    </row>
    <row r="91" spans="1:15" x14ac:dyDescent="0.25">
      <c r="A91" s="1">
        <v>90</v>
      </c>
      <c r="B91" s="1" t="s">
        <v>353</v>
      </c>
      <c r="C91" s="10">
        <v>44579</v>
      </c>
      <c r="D91" s="1">
        <v>0</v>
      </c>
      <c r="E91" s="1" t="s">
        <v>2917</v>
      </c>
      <c r="F91" s="15">
        <v>10</v>
      </c>
      <c r="G91" s="2">
        <v>1.45</v>
      </c>
      <c r="H91" s="3">
        <v>27.01</v>
      </c>
      <c r="I91" s="2">
        <v>0.87</v>
      </c>
      <c r="J91" s="4">
        <f t="shared" si="1"/>
        <v>0.57999999999999996</v>
      </c>
      <c r="K91" s="1">
        <v>1</v>
      </c>
      <c r="L91" s="4">
        <f t="shared" si="0"/>
        <v>0.57999999999999996</v>
      </c>
      <c r="M91" s="1">
        <v>1</v>
      </c>
      <c r="N91" s="4">
        <v>0.57999999999999996</v>
      </c>
      <c r="O91" s="1" t="s">
        <v>1746</v>
      </c>
    </row>
    <row r="92" spans="1:15" x14ac:dyDescent="0.25">
      <c r="A92" s="1">
        <v>91</v>
      </c>
      <c r="B92" s="1" t="s">
        <v>2907</v>
      </c>
      <c r="C92" s="10">
        <v>44579</v>
      </c>
      <c r="D92" s="1">
        <v>0</v>
      </c>
      <c r="E92" s="1" t="s">
        <v>2918</v>
      </c>
      <c r="F92" s="15">
        <v>14</v>
      </c>
      <c r="G92" s="2">
        <v>2.13</v>
      </c>
      <c r="H92" s="3">
        <v>2.13</v>
      </c>
      <c r="I92" s="2">
        <v>1.1499999999999999</v>
      </c>
      <c r="J92" s="4">
        <f t="shared" si="1"/>
        <v>0.98</v>
      </c>
      <c r="K92" s="1">
        <v>1</v>
      </c>
      <c r="L92" s="4">
        <f t="shared" si="0"/>
        <v>0.98</v>
      </c>
      <c r="M92" s="1">
        <v>1</v>
      </c>
      <c r="N92" s="4">
        <v>0.98</v>
      </c>
      <c r="O92" s="1" t="s">
        <v>1746</v>
      </c>
    </row>
    <row r="93" spans="1:15" x14ac:dyDescent="0.25">
      <c r="A93" s="1">
        <v>92</v>
      </c>
      <c r="B93" s="1" t="s">
        <v>353</v>
      </c>
      <c r="C93" s="10">
        <v>44580</v>
      </c>
      <c r="D93" s="1">
        <v>0</v>
      </c>
      <c r="E93" s="1" t="s">
        <v>2919</v>
      </c>
      <c r="F93" s="15">
        <v>5</v>
      </c>
      <c r="G93" s="2">
        <v>1.34</v>
      </c>
      <c r="H93" s="3">
        <v>22.57</v>
      </c>
      <c r="I93" s="2">
        <v>0.46</v>
      </c>
      <c r="J93" s="4">
        <f t="shared" si="1"/>
        <v>0.88000000000000012</v>
      </c>
      <c r="K93" s="1">
        <v>1</v>
      </c>
      <c r="L93" s="4">
        <f t="shared" si="0"/>
        <v>0.88000000000000012</v>
      </c>
      <c r="M93" s="1">
        <v>2</v>
      </c>
      <c r="N93" s="4">
        <v>1.2076</v>
      </c>
      <c r="O93" s="1" t="s">
        <v>1746</v>
      </c>
    </row>
    <row r="94" spans="1:15" ht="33" x14ac:dyDescent="0.25">
      <c r="A94" s="1">
        <v>93</v>
      </c>
      <c r="B94" s="1" t="s">
        <v>2907</v>
      </c>
      <c r="C94" s="10">
        <v>44580</v>
      </c>
      <c r="D94" s="1">
        <v>0</v>
      </c>
      <c r="E94" s="11" t="s">
        <v>2920</v>
      </c>
      <c r="F94" s="15">
        <v>17</v>
      </c>
      <c r="G94" s="2">
        <v>2.96</v>
      </c>
      <c r="H94" s="3">
        <v>7.49</v>
      </c>
      <c r="I94" s="2">
        <v>1.49</v>
      </c>
      <c r="J94" s="4">
        <f t="shared" si="1"/>
        <v>1.47</v>
      </c>
      <c r="K94" s="1">
        <v>1</v>
      </c>
      <c r="L94" s="4">
        <f t="shared" si="0"/>
        <v>1.47</v>
      </c>
      <c r="M94" s="1">
        <v>1</v>
      </c>
      <c r="N94" s="4">
        <v>1.47</v>
      </c>
      <c r="O94" s="1" t="s">
        <v>2921</v>
      </c>
    </row>
    <row r="95" spans="1:15" x14ac:dyDescent="0.25">
      <c r="A95" s="1">
        <v>94</v>
      </c>
      <c r="B95" s="1" t="s">
        <v>2907</v>
      </c>
      <c r="C95" s="10">
        <v>44581</v>
      </c>
      <c r="D95" s="1">
        <v>0</v>
      </c>
      <c r="E95" s="1" t="s">
        <v>2922</v>
      </c>
      <c r="F95" s="15">
        <v>14</v>
      </c>
      <c r="G95" s="2">
        <v>2.63</v>
      </c>
      <c r="H95" s="3">
        <v>15.11</v>
      </c>
      <c r="I95" s="2">
        <v>1.27</v>
      </c>
      <c r="J95" s="4">
        <f t="shared" si="1"/>
        <v>1.3599999999999999</v>
      </c>
      <c r="K95" s="1">
        <v>1</v>
      </c>
      <c r="L95" s="4">
        <f t="shared" si="0"/>
        <v>1.3599999999999999</v>
      </c>
      <c r="M95" s="1">
        <v>1</v>
      </c>
      <c r="N95" s="4">
        <v>1.36</v>
      </c>
      <c r="O95" s="1" t="s">
        <v>1746</v>
      </c>
    </row>
    <row r="96" spans="1:15" x14ac:dyDescent="0.25">
      <c r="A96" s="1">
        <v>95</v>
      </c>
      <c r="B96" s="1" t="s">
        <v>353</v>
      </c>
      <c r="C96" s="10">
        <v>44582</v>
      </c>
      <c r="D96" s="1">
        <v>0</v>
      </c>
      <c r="E96" s="1" t="s">
        <v>2779</v>
      </c>
      <c r="F96" s="15">
        <v>6</v>
      </c>
      <c r="G96" s="2">
        <v>0.82</v>
      </c>
      <c r="H96" s="3">
        <v>6.92</v>
      </c>
      <c r="I96" s="2">
        <v>0.51</v>
      </c>
      <c r="J96" s="4">
        <f t="shared" si="1"/>
        <v>0.30999999999999994</v>
      </c>
      <c r="K96" s="1">
        <v>1</v>
      </c>
      <c r="L96" s="4">
        <f t="shared" si="0"/>
        <v>0.30999999999999994</v>
      </c>
      <c r="M96" s="1">
        <v>1</v>
      </c>
      <c r="N96" s="4">
        <v>0.31</v>
      </c>
      <c r="O96" s="1" t="s">
        <v>1746</v>
      </c>
    </row>
    <row r="97" spans="1:15" x14ac:dyDescent="0.25">
      <c r="A97" s="1">
        <v>96</v>
      </c>
      <c r="B97" s="1" t="s">
        <v>353</v>
      </c>
      <c r="C97" s="21">
        <v>44583</v>
      </c>
      <c r="D97" s="1">
        <v>0</v>
      </c>
      <c r="E97" s="1" t="s">
        <v>2562</v>
      </c>
      <c r="F97" s="15">
        <v>8</v>
      </c>
      <c r="G97" s="2">
        <v>2.06</v>
      </c>
      <c r="H97" s="3">
        <v>43.33</v>
      </c>
      <c r="I97" s="2">
        <v>0.77</v>
      </c>
      <c r="J97" s="4">
        <f t="shared" si="1"/>
        <v>1.29</v>
      </c>
      <c r="K97" s="1">
        <v>1</v>
      </c>
      <c r="L97" s="4">
        <f t="shared" si="0"/>
        <v>1.29</v>
      </c>
      <c r="M97" s="1">
        <v>1</v>
      </c>
      <c r="N97" s="4">
        <v>1.29</v>
      </c>
      <c r="O97" s="1" t="s">
        <v>1746</v>
      </c>
    </row>
    <row r="98" spans="1:15" x14ac:dyDescent="0.25">
      <c r="A98" s="1">
        <v>97</v>
      </c>
      <c r="B98" s="1" t="s">
        <v>356</v>
      </c>
      <c r="C98" s="21">
        <v>44583</v>
      </c>
      <c r="D98" s="1">
        <v>0</v>
      </c>
      <c r="E98" s="1" t="s">
        <v>458</v>
      </c>
      <c r="F98" s="15">
        <v>7</v>
      </c>
      <c r="G98" s="2">
        <v>2.44</v>
      </c>
      <c r="H98" s="3">
        <v>3.96</v>
      </c>
      <c r="I98" s="2">
        <v>0.77</v>
      </c>
      <c r="J98" s="4">
        <f t="shared" si="1"/>
        <v>1.67</v>
      </c>
      <c r="K98" s="1">
        <v>1</v>
      </c>
      <c r="L98" s="4">
        <f t="shared" si="0"/>
        <v>1.67</v>
      </c>
      <c r="M98" s="1">
        <v>3</v>
      </c>
      <c r="N98" s="4">
        <v>5.6516999999999999</v>
      </c>
      <c r="O98" s="1" t="s">
        <v>1746</v>
      </c>
    </row>
    <row r="99" spans="1:15" x14ac:dyDescent="0.25">
      <c r="A99" s="1">
        <v>98</v>
      </c>
      <c r="B99" s="1" t="s">
        <v>2907</v>
      </c>
      <c r="C99" s="21">
        <v>44583</v>
      </c>
      <c r="D99" s="1">
        <v>0</v>
      </c>
      <c r="E99" s="1" t="s">
        <v>2768</v>
      </c>
      <c r="F99" s="15">
        <v>9</v>
      </c>
      <c r="G99" s="2">
        <v>1.27</v>
      </c>
      <c r="H99" s="3">
        <v>2.88</v>
      </c>
      <c r="I99" s="2">
        <v>0.95</v>
      </c>
      <c r="J99" s="4">
        <f t="shared" si="1"/>
        <v>0.32000000000000006</v>
      </c>
      <c r="K99" s="1">
        <v>1</v>
      </c>
      <c r="L99" s="4">
        <f t="shared" si="0"/>
        <v>0.32000000000000006</v>
      </c>
      <c r="M99" s="1">
        <v>1</v>
      </c>
      <c r="N99" s="4">
        <v>0.32</v>
      </c>
      <c r="O99" s="1" t="s">
        <v>1746</v>
      </c>
    </row>
    <row r="100" spans="1:15" ht="33" x14ac:dyDescent="0.25">
      <c r="A100" s="1">
        <v>99</v>
      </c>
      <c r="B100" s="1" t="s">
        <v>354</v>
      </c>
      <c r="C100" s="10">
        <v>44584</v>
      </c>
      <c r="D100" s="1">
        <v>0</v>
      </c>
      <c r="E100" s="11" t="s">
        <v>2923</v>
      </c>
      <c r="F100" s="15">
        <v>8.5</v>
      </c>
      <c r="G100" s="2">
        <v>1.56</v>
      </c>
      <c r="H100" s="3">
        <v>0.57999999999999996</v>
      </c>
      <c r="I100" s="2">
        <v>0.77</v>
      </c>
      <c r="J100" s="4">
        <f t="shared" si="1"/>
        <v>0.79</v>
      </c>
      <c r="K100" s="1">
        <v>1</v>
      </c>
      <c r="L100" s="4">
        <f t="shared" si="0"/>
        <v>0.79</v>
      </c>
      <c r="M100" s="1">
        <v>3</v>
      </c>
      <c r="N100" s="4">
        <v>6.7008999999999999</v>
      </c>
      <c r="O100" s="1" t="s">
        <v>2924</v>
      </c>
    </row>
    <row r="101" spans="1:15" x14ac:dyDescent="0.25">
      <c r="A101" s="1">
        <v>100</v>
      </c>
      <c r="B101" s="1" t="s">
        <v>353</v>
      </c>
      <c r="C101" s="10">
        <v>44584</v>
      </c>
      <c r="D101" s="1">
        <v>0</v>
      </c>
      <c r="E101" s="1" t="s">
        <v>2779</v>
      </c>
      <c r="F101" s="15">
        <v>6</v>
      </c>
      <c r="G101" s="2">
        <v>0.98</v>
      </c>
      <c r="H101" s="3">
        <v>9.02</v>
      </c>
      <c r="I101" s="2">
        <v>0.42</v>
      </c>
      <c r="J101" s="4">
        <f t="shared" si="1"/>
        <v>0.56000000000000005</v>
      </c>
      <c r="K101" s="1">
        <v>1</v>
      </c>
      <c r="L101" s="4">
        <f t="shared" si="0"/>
        <v>0.56000000000000005</v>
      </c>
      <c r="M101" s="1">
        <v>1</v>
      </c>
      <c r="N101" s="4">
        <v>0.56000000000000005</v>
      </c>
      <c r="O101" s="1" t="s">
        <v>1746</v>
      </c>
    </row>
    <row r="102" spans="1:15" ht="33" x14ac:dyDescent="0.25">
      <c r="A102" s="1">
        <v>101</v>
      </c>
      <c r="B102" s="1" t="s">
        <v>2907</v>
      </c>
      <c r="C102" s="10">
        <v>44584</v>
      </c>
      <c r="D102" s="1">
        <v>0</v>
      </c>
      <c r="E102" s="11" t="s">
        <v>2925</v>
      </c>
      <c r="F102" s="15">
        <v>14.5</v>
      </c>
      <c r="G102" s="2">
        <v>2.98</v>
      </c>
      <c r="H102" s="3">
        <v>10.53</v>
      </c>
      <c r="I102" s="2">
        <v>1.08</v>
      </c>
      <c r="J102" s="4">
        <f t="shared" si="1"/>
        <v>1.9</v>
      </c>
      <c r="K102" s="1">
        <v>1</v>
      </c>
      <c r="L102" s="4">
        <f t="shared" si="0"/>
        <v>1.9</v>
      </c>
      <c r="M102" s="1">
        <v>1</v>
      </c>
      <c r="N102" s="4">
        <v>1.9</v>
      </c>
      <c r="O102" s="1" t="s">
        <v>1746</v>
      </c>
    </row>
    <row r="103" spans="1:15" ht="33" x14ac:dyDescent="0.25">
      <c r="A103" s="1">
        <v>102</v>
      </c>
      <c r="B103" s="1" t="s">
        <v>353</v>
      </c>
      <c r="C103" s="21">
        <v>44585</v>
      </c>
      <c r="D103" s="1">
        <v>0</v>
      </c>
      <c r="E103" s="11" t="s">
        <v>2926</v>
      </c>
      <c r="F103" s="15">
        <v>18</v>
      </c>
      <c r="G103" s="2">
        <v>1.91</v>
      </c>
      <c r="H103" s="3">
        <v>26.75</v>
      </c>
      <c r="I103" s="2">
        <v>1.32</v>
      </c>
      <c r="J103" s="4">
        <f t="shared" si="1"/>
        <v>0.58999999999999986</v>
      </c>
      <c r="K103" s="1">
        <v>1</v>
      </c>
      <c r="L103" s="4">
        <f t="shared" si="0"/>
        <v>0.58999999999999986</v>
      </c>
      <c r="M103" s="1">
        <v>1</v>
      </c>
      <c r="N103" s="4">
        <v>0.59</v>
      </c>
      <c r="O103" s="1" t="s">
        <v>1746</v>
      </c>
    </row>
    <row r="104" spans="1:15" x14ac:dyDescent="0.25">
      <c r="A104" s="1">
        <v>103</v>
      </c>
      <c r="B104" s="1" t="s">
        <v>2913</v>
      </c>
      <c r="C104" s="21">
        <v>44585</v>
      </c>
      <c r="D104" s="1">
        <v>0</v>
      </c>
      <c r="E104" s="1" t="s">
        <v>233</v>
      </c>
      <c r="F104" s="15">
        <v>6</v>
      </c>
      <c r="G104" s="2">
        <v>1</v>
      </c>
      <c r="H104" s="3">
        <v>10.18</v>
      </c>
      <c r="I104" s="2">
        <v>0.47</v>
      </c>
      <c r="J104" s="4">
        <f t="shared" si="1"/>
        <v>0.53</v>
      </c>
      <c r="K104" s="1">
        <v>1</v>
      </c>
      <c r="L104" s="4">
        <f t="shared" si="0"/>
        <v>0.53</v>
      </c>
      <c r="M104" s="1">
        <f>C117-C103</f>
        <v>5</v>
      </c>
      <c r="N104" s="4">
        <v>4.7946999999999997</v>
      </c>
      <c r="O104" s="1" t="s">
        <v>1746</v>
      </c>
    </row>
    <row r="105" spans="1:15" x14ac:dyDescent="0.25">
      <c r="A105" s="1">
        <v>104</v>
      </c>
      <c r="B105" s="1" t="s">
        <v>2907</v>
      </c>
      <c r="C105" s="21">
        <v>44585</v>
      </c>
      <c r="D105" s="1">
        <v>0</v>
      </c>
      <c r="E105" s="1" t="s">
        <v>2715</v>
      </c>
      <c r="F105" s="15">
        <v>24</v>
      </c>
      <c r="G105" s="2">
        <v>3.32</v>
      </c>
      <c r="H105" s="3">
        <v>7.91</v>
      </c>
      <c r="I105" s="2">
        <v>1.37</v>
      </c>
      <c r="J105" s="4">
        <f t="shared" si="1"/>
        <v>1.9499999999999997</v>
      </c>
      <c r="K105" s="1">
        <v>1</v>
      </c>
      <c r="L105" s="4">
        <f t="shared" si="0"/>
        <v>1.9499999999999997</v>
      </c>
      <c r="M105" s="1">
        <v>1</v>
      </c>
      <c r="N105" s="4">
        <v>1.95</v>
      </c>
      <c r="O105" s="1" t="s">
        <v>1746</v>
      </c>
    </row>
    <row r="106" spans="1:15" x14ac:dyDescent="0.25">
      <c r="A106" s="1">
        <v>105</v>
      </c>
      <c r="B106" s="1" t="s">
        <v>356</v>
      </c>
      <c r="C106" s="21">
        <v>44586</v>
      </c>
      <c r="D106" s="1">
        <v>0</v>
      </c>
      <c r="E106" s="1" t="s">
        <v>312</v>
      </c>
      <c r="F106" s="15">
        <v>5</v>
      </c>
      <c r="G106" s="2">
        <v>1.6</v>
      </c>
      <c r="H106" s="2">
        <v>4.2699999999999996</v>
      </c>
      <c r="I106" s="3">
        <v>0.5</v>
      </c>
      <c r="J106" s="4">
        <f t="shared" si="1"/>
        <v>1.1000000000000001</v>
      </c>
      <c r="K106" s="1">
        <v>1</v>
      </c>
      <c r="L106" s="4">
        <f t="shared" si="0"/>
        <v>1.1000000000000001</v>
      </c>
      <c r="M106" s="1">
        <v>3</v>
      </c>
      <c r="N106" s="4">
        <v>4.7541000000000002</v>
      </c>
      <c r="O106" s="1" t="s">
        <v>1746</v>
      </c>
    </row>
    <row r="107" spans="1:15" ht="33" x14ac:dyDescent="0.25">
      <c r="A107" s="1">
        <v>106</v>
      </c>
      <c r="B107" s="1" t="s">
        <v>353</v>
      </c>
      <c r="C107" s="21">
        <v>44586</v>
      </c>
      <c r="D107" s="1">
        <v>0</v>
      </c>
      <c r="E107" s="11" t="s">
        <v>2927</v>
      </c>
      <c r="F107" s="15">
        <v>19</v>
      </c>
      <c r="G107" s="2">
        <v>1.71</v>
      </c>
      <c r="H107" s="2">
        <v>29.98</v>
      </c>
      <c r="I107" s="3">
        <v>0.95</v>
      </c>
      <c r="J107" s="4">
        <f t="shared" si="1"/>
        <v>0.76</v>
      </c>
      <c r="K107" s="1">
        <v>1</v>
      </c>
      <c r="L107" s="4">
        <f t="shared" si="0"/>
        <v>0.76</v>
      </c>
      <c r="M107" s="1">
        <v>1</v>
      </c>
      <c r="N107" s="4">
        <v>0.76</v>
      </c>
      <c r="O107" s="1" t="s">
        <v>1746</v>
      </c>
    </row>
    <row r="108" spans="1:15" ht="33" x14ac:dyDescent="0.25">
      <c r="A108" s="1">
        <v>107</v>
      </c>
      <c r="B108" s="1" t="s">
        <v>2907</v>
      </c>
      <c r="C108" s="21">
        <v>44586</v>
      </c>
      <c r="D108" s="1">
        <v>0</v>
      </c>
      <c r="E108" s="11" t="s">
        <v>2927</v>
      </c>
      <c r="F108" s="15">
        <v>19</v>
      </c>
      <c r="G108" s="2">
        <v>2.59</v>
      </c>
      <c r="H108" s="2">
        <v>7.84</v>
      </c>
      <c r="I108" s="3">
        <v>1</v>
      </c>
      <c r="J108" s="4">
        <f t="shared" si="1"/>
        <v>1.5899999999999999</v>
      </c>
      <c r="K108" s="1">
        <v>1</v>
      </c>
      <c r="L108" s="4">
        <f t="shared" si="0"/>
        <v>1.5899999999999999</v>
      </c>
      <c r="M108" s="1">
        <v>1</v>
      </c>
      <c r="N108" s="4">
        <v>1.59</v>
      </c>
      <c r="O108" s="1" t="s">
        <v>1746</v>
      </c>
    </row>
    <row r="109" spans="1:15" ht="33" x14ac:dyDescent="0.25">
      <c r="A109" s="1">
        <v>108</v>
      </c>
      <c r="B109" s="1" t="s">
        <v>353</v>
      </c>
      <c r="C109" s="21">
        <v>44587</v>
      </c>
      <c r="D109" s="1">
        <v>0</v>
      </c>
      <c r="E109" s="11" t="s">
        <v>2928</v>
      </c>
      <c r="F109" s="15">
        <v>14</v>
      </c>
      <c r="G109" s="2">
        <v>1.27</v>
      </c>
      <c r="H109" s="3">
        <v>14.94</v>
      </c>
      <c r="I109" s="2">
        <v>0.92</v>
      </c>
      <c r="J109" s="4">
        <f t="shared" si="1"/>
        <v>0.35</v>
      </c>
      <c r="K109" s="1">
        <v>1</v>
      </c>
      <c r="L109" s="4">
        <f t="shared" si="0"/>
        <v>0.35</v>
      </c>
      <c r="M109" s="1">
        <v>2</v>
      </c>
      <c r="N109" s="4">
        <v>0.97</v>
      </c>
      <c r="O109" s="1" t="s">
        <v>1746</v>
      </c>
    </row>
    <row r="110" spans="1:15" x14ac:dyDescent="0.25">
      <c r="A110" s="1">
        <v>109</v>
      </c>
      <c r="B110" s="1" t="s">
        <v>354</v>
      </c>
      <c r="C110" s="21">
        <v>44587</v>
      </c>
      <c r="D110" s="1">
        <v>0</v>
      </c>
      <c r="E110" s="1" t="s">
        <v>2550</v>
      </c>
      <c r="F110" s="15">
        <v>16</v>
      </c>
      <c r="G110" s="2">
        <v>3.08</v>
      </c>
      <c r="H110" s="3">
        <v>19.27</v>
      </c>
      <c r="I110" s="2">
        <v>1.56</v>
      </c>
      <c r="J110" s="4">
        <f t="shared" si="1"/>
        <v>1.52</v>
      </c>
      <c r="K110" s="1">
        <v>1</v>
      </c>
      <c r="L110" s="4">
        <f t="shared" si="0"/>
        <v>1.52</v>
      </c>
      <c r="M110" s="1">
        <v>1</v>
      </c>
      <c r="N110" s="4">
        <v>1.52</v>
      </c>
      <c r="O110" s="1" t="s">
        <v>1746</v>
      </c>
    </row>
    <row r="111" spans="1:15" x14ac:dyDescent="0.25">
      <c r="A111" s="1">
        <v>110</v>
      </c>
      <c r="B111" s="1" t="s">
        <v>2907</v>
      </c>
      <c r="C111" s="21">
        <v>44587</v>
      </c>
      <c r="D111" s="1">
        <v>0</v>
      </c>
      <c r="E111" s="1" t="s">
        <v>2562</v>
      </c>
      <c r="F111" s="15">
        <v>8</v>
      </c>
      <c r="G111" s="2">
        <v>1.83</v>
      </c>
      <c r="H111" s="3">
        <v>5.28</v>
      </c>
      <c r="I111" s="2">
        <v>0.48</v>
      </c>
      <c r="J111" s="4">
        <f t="shared" si="1"/>
        <v>1.35</v>
      </c>
      <c r="K111" s="1">
        <v>1</v>
      </c>
      <c r="L111" s="4">
        <f t="shared" si="0"/>
        <v>1.35</v>
      </c>
      <c r="M111" s="1">
        <v>1</v>
      </c>
      <c r="N111" s="4">
        <v>1.35</v>
      </c>
      <c r="O111" s="1" t="s">
        <v>1746</v>
      </c>
    </row>
    <row r="112" spans="1:15" x14ac:dyDescent="0.25">
      <c r="A112" s="1">
        <v>111</v>
      </c>
      <c r="B112" s="1" t="s">
        <v>354</v>
      </c>
      <c r="C112" s="21">
        <v>44588</v>
      </c>
      <c r="D112" s="1">
        <v>0</v>
      </c>
      <c r="E112" s="1" t="s">
        <v>2770</v>
      </c>
      <c r="F112" s="15">
        <v>9</v>
      </c>
      <c r="G112" s="2">
        <v>3.91</v>
      </c>
      <c r="H112" s="3">
        <v>8.9</v>
      </c>
      <c r="I112" s="2">
        <v>0.48</v>
      </c>
      <c r="J112" s="4">
        <f t="shared" si="1"/>
        <v>3.43</v>
      </c>
      <c r="K112" s="1">
        <v>1</v>
      </c>
      <c r="L112" s="4">
        <f t="shared" si="0"/>
        <v>3.43</v>
      </c>
      <c r="M112" s="1">
        <f>C137-C112</f>
        <v>10</v>
      </c>
      <c r="N112" s="4">
        <v>26.363399999999999</v>
      </c>
      <c r="O112" s="1" t="s">
        <v>1746</v>
      </c>
    </row>
    <row r="113" spans="1:15" x14ac:dyDescent="0.25">
      <c r="A113" s="1">
        <v>112</v>
      </c>
      <c r="B113" s="1" t="s">
        <v>2907</v>
      </c>
      <c r="C113" s="21">
        <v>44588</v>
      </c>
      <c r="D113" s="1">
        <v>0</v>
      </c>
      <c r="E113" s="1" t="s">
        <v>2769</v>
      </c>
      <c r="F113" s="15">
        <v>15</v>
      </c>
      <c r="G113" s="2">
        <v>1.63</v>
      </c>
      <c r="H113" s="3">
        <v>2.92</v>
      </c>
      <c r="I113" s="2">
        <v>1.04</v>
      </c>
      <c r="J113" s="4">
        <f t="shared" si="1"/>
        <v>0.58999999999999986</v>
      </c>
      <c r="K113" s="1">
        <v>1</v>
      </c>
      <c r="L113" s="4">
        <f t="shared" si="0"/>
        <v>0.58999999999999986</v>
      </c>
      <c r="M113" s="1">
        <v>1</v>
      </c>
      <c r="N113" s="4">
        <f t="shared" ref="N113:N117" si="2">L113</f>
        <v>0.58999999999999986</v>
      </c>
      <c r="O113" s="1" t="s">
        <v>1746</v>
      </c>
    </row>
    <row r="114" spans="1:15" x14ac:dyDescent="0.25">
      <c r="A114" s="1">
        <v>113</v>
      </c>
      <c r="B114" s="1" t="s">
        <v>356</v>
      </c>
      <c r="C114" s="21">
        <v>44589</v>
      </c>
      <c r="D114" s="1">
        <v>0</v>
      </c>
      <c r="E114" s="1" t="s">
        <v>1023</v>
      </c>
      <c r="F114" s="15">
        <v>6</v>
      </c>
      <c r="G114" s="2">
        <v>2</v>
      </c>
      <c r="H114" s="3">
        <v>3.33</v>
      </c>
      <c r="I114" s="2">
        <v>0.63</v>
      </c>
      <c r="J114" s="4">
        <f t="shared" si="1"/>
        <v>1.37</v>
      </c>
      <c r="K114" s="1">
        <v>1</v>
      </c>
      <c r="L114" s="4">
        <f t="shared" si="0"/>
        <v>1.37</v>
      </c>
      <c r="M114" s="1">
        <v>2</v>
      </c>
      <c r="N114" s="4">
        <v>2.7</v>
      </c>
      <c r="O114" s="1" t="s">
        <v>1746</v>
      </c>
    </row>
    <row r="115" spans="1:15" ht="33" x14ac:dyDescent="0.25">
      <c r="A115" s="1">
        <v>114</v>
      </c>
      <c r="B115" s="1" t="s">
        <v>353</v>
      </c>
      <c r="C115" s="21">
        <v>44589</v>
      </c>
      <c r="D115" s="1">
        <v>0</v>
      </c>
      <c r="E115" s="11" t="s">
        <v>2929</v>
      </c>
      <c r="F115" s="15">
        <v>18</v>
      </c>
      <c r="G115" s="2">
        <v>1.6</v>
      </c>
      <c r="H115" s="3">
        <v>28.31</v>
      </c>
      <c r="I115" s="2">
        <v>1.27</v>
      </c>
      <c r="J115" s="4">
        <f t="shared" si="1"/>
        <v>0.33000000000000007</v>
      </c>
      <c r="K115" s="1">
        <v>1</v>
      </c>
      <c r="L115" s="4">
        <f t="shared" si="0"/>
        <v>0.33000000000000007</v>
      </c>
      <c r="M115" s="1">
        <v>1</v>
      </c>
      <c r="N115" s="4">
        <f t="shared" si="2"/>
        <v>0.33000000000000007</v>
      </c>
      <c r="O115" s="1" t="s">
        <v>1746</v>
      </c>
    </row>
    <row r="116" spans="1:15" ht="33" x14ac:dyDescent="0.25">
      <c r="A116" s="1">
        <v>115</v>
      </c>
      <c r="B116" s="1" t="s">
        <v>2907</v>
      </c>
      <c r="C116" s="21">
        <v>44589</v>
      </c>
      <c r="D116" s="1">
        <v>0</v>
      </c>
      <c r="E116" s="11" t="s">
        <v>2929</v>
      </c>
      <c r="F116" s="15">
        <v>18</v>
      </c>
      <c r="G116" s="2">
        <v>2.25</v>
      </c>
      <c r="H116" s="3">
        <v>3.97</v>
      </c>
      <c r="I116" s="2">
        <v>1.17</v>
      </c>
      <c r="J116" s="4">
        <f t="shared" si="1"/>
        <v>1.08</v>
      </c>
      <c r="K116" s="1">
        <v>1</v>
      </c>
      <c r="L116" s="4">
        <f t="shared" si="0"/>
        <v>1.08</v>
      </c>
      <c r="M116" s="1">
        <v>1</v>
      </c>
      <c r="N116" s="4">
        <f t="shared" si="2"/>
        <v>1.08</v>
      </c>
      <c r="O116" s="1" t="s">
        <v>1746</v>
      </c>
    </row>
    <row r="117" spans="1:15" ht="33" x14ac:dyDescent="0.25">
      <c r="A117" s="1">
        <v>116</v>
      </c>
      <c r="B117" s="1" t="s">
        <v>353</v>
      </c>
      <c r="C117" s="21">
        <v>44590</v>
      </c>
      <c r="D117" s="1">
        <v>0</v>
      </c>
      <c r="E117" s="11" t="s">
        <v>2930</v>
      </c>
      <c r="F117" s="15">
        <v>13</v>
      </c>
      <c r="G117" s="2">
        <v>1.1499999999999999</v>
      </c>
      <c r="H117" s="3">
        <v>22.8</v>
      </c>
      <c r="I117" s="2">
        <v>0.89</v>
      </c>
      <c r="J117" s="4">
        <f t="shared" si="1"/>
        <v>0.2599999999999999</v>
      </c>
      <c r="K117" s="1">
        <v>1</v>
      </c>
      <c r="L117" s="4">
        <f t="shared" si="0"/>
        <v>0.2599999999999999</v>
      </c>
      <c r="M117" s="1">
        <v>1</v>
      </c>
      <c r="N117" s="4">
        <f t="shared" si="2"/>
        <v>0.2599999999999999</v>
      </c>
      <c r="O117" s="1" t="s">
        <v>1746</v>
      </c>
    </row>
    <row r="118" spans="1:15" x14ac:dyDescent="0.25">
      <c r="A118" s="1">
        <v>117</v>
      </c>
      <c r="B118" s="1" t="s">
        <v>2913</v>
      </c>
      <c r="C118" s="21">
        <v>44590</v>
      </c>
      <c r="D118" s="1">
        <v>0</v>
      </c>
      <c r="E118" s="1" t="s">
        <v>2808</v>
      </c>
      <c r="F118" s="15">
        <v>11</v>
      </c>
      <c r="G118" s="2">
        <v>1.21</v>
      </c>
      <c r="H118" s="3">
        <v>32.090000000000003</v>
      </c>
      <c r="I118" s="2">
        <v>0.77</v>
      </c>
      <c r="J118" s="4">
        <f t="shared" si="1"/>
        <v>0.43999999999999995</v>
      </c>
      <c r="K118" s="1">
        <v>1</v>
      </c>
      <c r="L118" s="4">
        <f t="shared" si="0"/>
        <v>0.43999999999999995</v>
      </c>
      <c r="M118" s="1">
        <f>C160-C117</f>
        <v>17</v>
      </c>
      <c r="N118" s="4">
        <v>19.9255</v>
      </c>
      <c r="O118" s="1" t="s">
        <v>1746</v>
      </c>
    </row>
    <row r="119" spans="1:15" x14ac:dyDescent="0.25">
      <c r="A119" s="1">
        <v>118</v>
      </c>
      <c r="B119" s="1" t="s">
        <v>2907</v>
      </c>
      <c r="C119" s="21">
        <v>44590</v>
      </c>
      <c r="D119" s="1">
        <v>0</v>
      </c>
      <c r="E119" s="1" t="s">
        <v>2715</v>
      </c>
      <c r="F119" s="15">
        <v>24</v>
      </c>
      <c r="G119" s="2">
        <v>2.7</v>
      </c>
      <c r="H119" s="3">
        <v>5.18</v>
      </c>
      <c r="I119" s="2">
        <v>1.53</v>
      </c>
      <c r="J119" s="4">
        <f t="shared" si="1"/>
        <v>1.1700000000000002</v>
      </c>
      <c r="K119" s="1">
        <v>1</v>
      </c>
      <c r="L119" s="4">
        <f t="shared" si="0"/>
        <v>1.1700000000000002</v>
      </c>
      <c r="M119" s="1">
        <v>1</v>
      </c>
      <c r="N119" s="4">
        <v>1.17</v>
      </c>
      <c r="O119" s="1" t="s">
        <v>1746</v>
      </c>
    </row>
    <row r="120" spans="1:15" x14ac:dyDescent="0.25">
      <c r="A120" s="1">
        <v>119</v>
      </c>
      <c r="B120" s="1" t="s">
        <v>356</v>
      </c>
      <c r="C120" s="21">
        <v>44591</v>
      </c>
      <c r="D120" s="1">
        <v>0</v>
      </c>
      <c r="E120" s="1" t="s">
        <v>2931</v>
      </c>
      <c r="F120" s="15">
        <v>8.5</v>
      </c>
      <c r="G120" s="2">
        <v>1.81</v>
      </c>
      <c r="H120" s="3">
        <v>3.72</v>
      </c>
      <c r="I120" s="2">
        <v>0.83</v>
      </c>
      <c r="J120" s="4">
        <f t="shared" si="1"/>
        <v>0.98000000000000009</v>
      </c>
      <c r="K120" s="1">
        <v>1</v>
      </c>
      <c r="L120" s="4">
        <f t="shared" si="0"/>
        <v>0.98000000000000009</v>
      </c>
      <c r="M120" s="1">
        <f>C181-C120</f>
        <v>25</v>
      </c>
      <c r="N120" s="4">
        <v>44.508699999999997</v>
      </c>
      <c r="O120" s="1" t="s">
        <v>1746</v>
      </c>
    </row>
    <row r="121" spans="1:15" x14ac:dyDescent="0.25">
      <c r="A121" s="1">
        <v>120</v>
      </c>
      <c r="B121" s="1" t="s">
        <v>353</v>
      </c>
      <c r="C121" s="21">
        <v>44591</v>
      </c>
      <c r="D121" s="1">
        <v>0</v>
      </c>
      <c r="E121" s="1" t="s">
        <v>2932</v>
      </c>
      <c r="F121" s="15">
        <v>15.5</v>
      </c>
      <c r="G121" s="2">
        <v>1.83</v>
      </c>
      <c r="H121" s="3">
        <v>37.380000000000003</v>
      </c>
      <c r="I121" s="2">
        <v>1.1000000000000001</v>
      </c>
      <c r="J121" s="4">
        <f t="shared" si="1"/>
        <v>0.73</v>
      </c>
      <c r="K121" s="1">
        <v>1</v>
      </c>
      <c r="L121" s="4">
        <f t="shared" si="0"/>
        <v>0.73</v>
      </c>
      <c r="M121" s="1">
        <v>1</v>
      </c>
      <c r="N121" s="4">
        <v>0.73</v>
      </c>
      <c r="O121" s="1" t="s">
        <v>1746</v>
      </c>
    </row>
    <row r="122" spans="1:15" x14ac:dyDescent="0.25">
      <c r="A122" s="1">
        <v>121</v>
      </c>
      <c r="B122" s="1" t="s">
        <v>2907</v>
      </c>
      <c r="C122" s="21">
        <v>44591</v>
      </c>
      <c r="D122" s="1">
        <v>0</v>
      </c>
      <c r="E122" s="1" t="s">
        <v>2932</v>
      </c>
      <c r="F122" s="15">
        <v>15.5</v>
      </c>
      <c r="G122" s="2">
        <v>1.81</v>
      </c>
      <c r="H122" s="3">
        <v>2.65</v>
      </c>
      <c r="I122" s="2">
        <v>1.03</v>
      </c>
      <c r="J122" s="4">
        <f t="shared" si="1"/>
        <v>0.78</v>
      </c>
      <c r="K122" s="1">
        <v>1</v>
      </c>
      <c r="L122" s="4">
        <f t="shared" si="0"/>
        <v>0.78</v>
      </c>
      <c r="M122" s="1">
        <v>1</v>
      </c>
      <c r="N122" s="4">
        <v>0.78</v>
      </c>
      <c r="O122" s="1" t="s">
        <v>1746</v>
      </c>
    </row>
    <row r="123" spans="1:15" x14ac:dyDescent="0.25">
      <c r="A123" s="1">
        <v>122</v>
      </c>
      <c r="B123" s="1" t="s">
        <v>353</v>
      </c>
      <c r="C123" s="21">
        <v>44592</v>
      </c>
      <c r="D123" s="1">
        <v>0</v>
      </c>
      <c r="E123" s="1" t="s">
        <v>2933</v>
      </c>
      <c r="F123" s="15">
        <v>24</v>
      </c>
      <c r="G123" s="2">
        <v>2.0699999999999998</v>
      </c>
      <c r="H123" s="3">
        <v>44.57</v>
      </c>
      <c r="I123" s="2">
        <v>1.64</v>
      </c>
      <c r="J123" s="4">
        <f t="shared" si="1"/>
        <v>0.42999999999999994</v>
      </c>
      <c r="K123" s="1">
        <v>1</v>
      </c>
      <c r="L123" s="4">
        <f t="shared" si="0"/>
        <v>0.42999999999999994</v>
      </c>
      <c r="M123" s="1">
        <v>1</v>
      </c>
      <c r="N123" s="4">
        <v>0.43</v>
      </c>
      <c r="O123" s="1" t="s">
        <v>1746</v>
      </c>
    </row>
    <row r="124" spans="1:15" x14ac:dyDescent="0.25">
      <c r="A124" s="1">
        <v>123</v>
      </c>
      <c r="B124" s="1" t="s">
        <v>2907</v>
      </c>
      <c r="C124" s="21">
        <v>44592</v>
      </c>
      <c r="D124" s="1">
        <v>0</v>
      </c>
      <c r="E124" s="1" t="s">
        <v>2933</v>
      </c>
      <c r="F124" s="15">
        <v>24</v>
      </c>
      <c r="G124" s="2">
        <v>2.97</v>
      </c>
      <c r="H124" s="3">
        <v>5.78</v>
      </c>
      <c r="I124" s="2">
        <v>1.48</v>
      </c>
      <c r="J124" s="4">
        <f t="shared" si="1"/>
        <v>1.4900000000000002</v>
      </c>
      <c r="K124" s="1">
        <v>1</v>
      </c>
      <c r="L124" s="4">
        <f t="shared" si="0"/>
        <v>1.4900000000000002</v>
      </c>
      <c r="M124" s="1">
        <v>1</v>
      </c>
      <c r="N124" s="4">
        <v>1.49</v>
      </c>
      <c r="O124" s="1" t="s">
        <v>1746</v>
      </c>
    </row>
    <row r="125" spans="1:15" x14ac:dyDescent="0.25">
      <c r="A125" s="1">
        <v>124</v>
      </c>
      <c r="B125" s="1" t="s">
        <v>353</v>
      </c>
      <c r="C125" s="21">
        <v>44593</v>
      </c>
      <c r="D125" s="1">
        <v>0</v>
      </c>
      <c r="E125" s="1" t="s">
        <v>2933</v>
      </c>
      <c r="F125" s="15">
        <v>24</v>
      </c>
      <c r="G125" s="2">
        <v>1.95</v>
      </c>
      <c r="H125" s="3">
        <v>45.2</v>
      </c>
      <c r="I125" s="2">
        <v>1.63</v>
      </c>
      <c r="J125" s="4">
        <f t="shared" si="1"/>
        <v>0.32000000000000006</v>
      </c>
      <c r="K125" s="1">
        <v>1</v>
      </c>
      <c r="L125" s="4">
        <f t="shared" si="0"/>
        <v>0.32000000000000006</v>
      </c>
      <c r="M125" s="1">
        <v>1</v>
      </c>
      <c r="N125" s="4">
        <v>0.32</v>
      </c>
      <c r="O125" s="1" t="s">
        <v>1746</v>
      </c>
    </row>
    <row r="126" spans="1:15" x14ac:dyDescent="0.25">
      <c r="A126" s="1">
        <v>125</v>
      </c>
      <c r="B126" s="1" t="s">
        <v>2907</v>
      </c>
      <c r="C126" s="21">
        <v>44593</v>
      </c>
      <c r="D126" s="1">
        <v>0</v>
      </c>
      <c r="E126" s="1" t="s">
        <v>2933</v>
      </c>
      <c r="F126" s="15">
        <v>24</v>
      </c>
      <c r="G126" s="2">
        <v>2.69</v>
      </c>
      <c r="H126" s="3">
        <v>5.78</v>
      </c>
      <c r="I126" s="2">
        <v>1.55</v>
      </c>
      <c r="J126" s="4">
        <f t="shared" si="1"/>
        <v>1.1399999999999999</v>
      </c>
      <c r="K126" s="1">
        <v>1</v>
      </c>
      <c r="L126" s="4">
        <f t="shared" si="0"/>
        <v>1.1399999999999999</v>
      </c>
      <c r="M126" s="1">
        <v>1</v>
      </c>
      <c r="N126" s="4">
        <v>1.1399999999999999</v>
      </c>
      <c r="O126" s="1" t="s">
        <v>1746</v>
      </c>
    </row>
    <row r="127" spans="1:15" x14ac:dyDescent="0.25">
      <c r="A127" s="1">
        <v>126</v>
      </c>
      <c r="B127" s="1" t="s">
        <v>353</v>
      </c>
      <c r="C127" s="21">
        <v>44594</v>
      </c>
      <c r="D127" s="1">
        <v>0</v>
      </c>
      <c r="E127" s="1" t="s">
        <v>2934</v>
      </c>
      <c r="F127" s="15">
        <v>22</v>
      </c>
      <c r="G127" s="2">
        <v>1.59</v>
      </c>
      <c r="H127" s="3">
        <v>41.49</v>
      </c>
      <c r="I127" s="2">
        <v>1.49</v>
      </c>
      <c r="J127" s="4">
        <v>1.22</v>
      </c>
      <c r="K127" s="1">
        <v>1</v>
      </c>
      <c r="L127" s="4">
        <v>1.22</v>
      </c>
      <c r="M127" s="1">
        <v>1</v>
      </c>
      <c r="N127" s="4">
        <v>1.22</v>
      </c>
      <c r="O127" s="1" t="s">
        <v>1746</v>
      </c>
    </row>
    <row r="128" spans="1:15" x14ac:dyDescent="0.25">
      <c r="A128" s="1">
        <v>127</v>
      </c>
      <c r="B128" s="1" t="s">
        <v>2907</v>
      </c>
      <c r="C128" s="21">
        <v>44594</v>
      </c>
      <c r="D128" s="1">
        <v>0</v>
      </c>
      <c r="E128" s="1" t="s">
        <v>2933</v>
      </c>
      <c r="F128" s="15">
        <v>24</v>
      </c>
      <c r="G128" s="2">
        <v>2.73</v>
      </c>
      <c r="H128" s="3">
        <v>4.32</v>
      </c>
      <c r="I128" s="2">
        <v>1.51</v>
      </c>
      <c r="J128" s="4">
        <v>0.47</v>
      </c>
      <c r="K128" s="1">
        <v>1</v>
      </c>
      <c r="L128" s="4">
        <v>0.47</v>
      </c>
      <c r="M128" s="1">
        <v>1</v>
      </c>
      <c r="N128" s="4">
        <v>0.47</v>
      </c>
      <c r="O128" s="1" t="s">
        <v>1746</v>
      </c>
    </row>
    <row r="129" spans="1:15" x14ac:dyDescent="0.25">
      <c r="A129" s="1">
        <v>128</v>
      </c>
      <c r="B129" s="1" t="s">
        <v>2913</v>
      </c>
      <c r="C129" s="21">
        <v>44594</v>
      </c>
      <c r="D129" s="1">
        <v>0</v>
      </c>
      <c r="E129" s="1" t="s">
        <v>2935</v>
      </c>
      <c r="F129" s="15">
        <v>2</v>
      </c>
      <c r="G129" s="2">
        <v>0.6</v>
      </c>
      <c r="H129" s="3">
        <v>0.14000000000000001</v>
      </c>
      <c r="I129" s="2">
        <v>0.13</v>
      </c>
      <c r="J129" s="4">
        <v>0</v>
      </c>
      <c r="K129" s="1">
        <v>0</v>
      </c>
      <c r="L129" s="4">
        <v>0</v>
      </c>
      <c r="M129" s="1">
        <v>0</v>
      </c>
      <c r="N129" s="4">
        <v>0</v>
      </c>
      <c r="O129" s="1" t="s">
        <v>1746</v>
      </c>
    </row>
    <row r="130" spans="1:15" x14ac:dyDescent="0.25">
      <c r="A130" s="1">
        <v>129</v>
      </c>
      <c r="B130" s="1" t="s">
        <v>353</v>
      </c>
      <c r="C130" s="21">
        <v>44595</v>
      </c>
      <c r="D130" s="1">
        <v>0</v>
      </c>
      <c r="E130" s="1" t="s">
        <v>2787</v>
      </c>
      <c r="F130" s="15">
        <v>15</v>
      </c>
      <c r="G130" s="2">
        <v>1.34</v>
      </c>
      <c r="H130" s="3">
        <v>27.94</v>
      </c>
      <c r="I130" s="2">
        <v>1.04</v>
      </c>
      <c r="J130" s="4">
        <f t="shared" ref="J130:J193" si="3">G130-I130</f>
        <v>0.30000000000000004</v>
      </c>
      <c r="K130" s="1">
        <v>1</v>
      </c>
      <c r="L130" s="4">
        <f t="shared" si="0"/>
        <v>0.30000000000000004</v>
      </c>
      <c r="M130" s="1">
        <v>1</v>
      </c>
      <c r="N130" s="4">
        <v>0.3</v>
      </c>
      <c r="O130" s="1" t="s">
        <v>1746</v>
      </c>
    </row>
    <row r="131" spans="1:15" x14ac:dyDescent="0.25">
      <c r="A131" s="1">
        <v>130</v>
      </c>
      <c r="B131" s="1" t="s">
        <v>2907</v>
      </c>
      <c r="C131" s="21">
        <v>44595</v>
      </c>
      <c r="D131" s="1">
        <v>0</v>
      </c>
      <c r="E131" s="1" t="s">
        <v>2786</v>
      </c>
      <c r="F131" s="15">
        <v>9</v>
      </c>
      <c r="G131" s="2">
        <v>1.35</v>
      </c>
      <c r="H131" s="3">
        <v>32.92</v>
      </c>
      <c r="I131" s="2">
        <v>0.61</v>
      </c>
      <c r="J131" s="4">
        <f t="shared" si="3"/>
        <v>0.7400000000000001</v>
      </c>
      <c r="K131" s="1">
        <v>1</v>
      </c>
      <c r="L131" s="4">
        <f t="shared" si="0"/>
        <v>0.7400000000000001</v>
      </c>
      <c r="M131" s="1">
        <v>1</v>
      </c>
      <c r="N131" s="4">
        <v>0.74</v>
      </c>
      <c r="O131" s="1" t="s">
        <v>1746</v>
      </c>
    </row>
    <row r="132" spans="1:15" x14ac:dyDescent="0.25">
      <c r="A132" s="1">
        <v>131</v>
      </c>
      <c r="B132" s="1" t="s">
        <v>353</v>
      </c>
      <c r="C132" s="21">
        <v>44596</v>
      </c>
      <c r="D132" s="1">
        <v>0</v>
      </c>
      <c r="E132" s="1" t="s">
        <v>218</v>
      </c>
      <c r="F132" s="15">
        <v>24</v>
      </c>
      <c r="G132" s="2">
        <v>1.98</v>
      </c>
      <c r="H132" s="3">
        <v>48.52</v>
      </c>
      <c r="I132" s="2">
        <v>1.63</v>
      </c>
      <c r="J132" s="4">
        <f t="shared" si="3"/>
        <v>0.35000000000000009</v>
      </c>
      <c r="K132" s="1">
        <v>1</v>
      </c>
      <c r="L132" s="4">
        <f t="shared" si="0"/>
        <v>0.35000000000000009</v>
      </c>
      <c r="M132" s="1">
        <v>1</v>
      </c>
      <c r="N132" s="4">
        <v>0.35</v>
      </c>
      <c r="O132" s="1" t="s">
        <v>1746</v>
      </c>
    </row>
    <row r="133" spans="1:15" x14ac:dyDescent="0.25">
      <c r="A133" s="1">
        <v>132</v>
      </c>
      <c r="B133" s="1" t="s">
        <v>2907</v>
      </c>
      <c r="C133" s="21">
        <v>44596</v>
      </c>
      <c r="D133" s="1">
        <v>0</v>
      </c>
      <c r="E133" s="1" t="s">
        <v>218</v>
      </c>
      <c r="F133" s="15">
        <v>24</v>
      </c>
      <c r="G133" s="2">
        <v>2.9</v>
      </c>
      <c r="H133" s="3">
        <v>5.0199999999999996</v>
      </c>
      <c r="I133" s="2">
        <v>1.51</v>
      </c>
      <c r="J133" s="4">
        <f t="shared" si="3"/>
        <v>1.39</v>
      </c>
      <c r="K133" s="1">
        <v>1</v>
      </c>
      <c r="L133" s="4">
        <f t="shared" ref="L133:L196" si="4">(G133-I133-D133)*K133</f>
        <v>1.39</v>
      </c>
      <c r="M133" s="1">
        <v>1</v>
      </c>
      <c r="N133" s="4">
        <v>1.39</v>
      </c>
      <c r="O133" s="1" t="s">
        <v>1746</v>
      </c>
    </row>
    <row r="134" spans="1:15" x14ac:dyDescent="0.25">
      <c r="A134" s="1">
        <v>133</v>
      </c>
      <c r="B134" s="1" t="s">
        <v>353</v>
      </c>
      <c r="C134" s="21">
        <v>44597</v>
      </c>
      <c r="D134" s="1">
        <v>0</v>
      </c>
      <c r="E134" s="1" t="s">
        <v>218</v>
      </c>
      <c r="F134" s="15">
        <v>24</v>
      </c>
      <c r="G134" s="2">
        <v>1.98</v>
      </c>
      <c r="H134" s="3">
        <v>41.8</v>
      </c>
      <c r="I134" s="2">
        <v>1.62</v>
      </c>
      <c r="J134" s="4">
        <f t="shared" si="3"/>
        <v>0.35999999999999988</v>
      </c>
      <c r="K134" s="1">
        <v>1</v>
      </c>
      <c r="L134" s="4">
        <f t="shared" si="4"/>
        <v>0.35999999999999988</v>
      </c>
      <c r="M134" s="1">
        <v>1</v>
      </c>
      <c r="N134" s="4">
        <v>0.36</v>
      </c>
      <c r="O134" s="1" t="s">
        <v>1746</v>
      </c>
    </row>
    <row r="135" spans="1:15" x14ac:dyDescent="0.25">
      <c r="A135" s="1">
        <v>134</v>
      </c>
      <c r="B135" s="1" t="s">
        <v>2907</v>
      </c>
      <c r="C135" s="21">
        <v>44597</v>
      </c>
      <c r="D135" s="1">
        <v>0</v>
      </c>
      <c r="E135" s="1" t="s">
        <v>218</v>
      </c>
      <c r="F135" s="15">
        <v>24</v>
      </c>
      <c r="G135" s="2">
        <v>2.61</v>
      </c>
      <c r="H135" s="3">
        <v>4.6500000000000004</v>
      </c>
      <c r="I135" s="2">
        <v>1.5</v>
      </c>
      <c r="J135" s="4">
        <f t="shared" si="3"/>
        <v>1.1099999999999999</v>
      </c>
      <c r="K135" s="1">
        <v>1</v>
      </c>
      <c r="L135" s="4">
        <f t="shared" si="4"/>
        <v>1.1099999999999999</v>
      </c>
      <c r="M135" s="1">
        <v>1</v>
      </c>
      <c r="N135" s="4">
        <v>1.1100000000000001</v>
      </c>
      <c r="O135" s="1" t="s">
        <v>1746</v>
      </c>
    </row>
    <row r="136" spans="1:15" x14ac:dyDescent="0.25">
      <c r="A136" s="1">
        <v>135</v>
      </c>
      <c r="B136" s="1" t="s">
        <v>353</v>
      </c>
      <c r="C136" s="10">
        <v>44598</v>
      </c>
      <c r="D136" s="1">
        <v>0</v>
      </c>
      <c r="E136" s="1" t="s">
        <v>213</v>
      </c>
      <c r="F136" s="15">
        <v>24</v>
      </c>
      <c r="G136" s="2">
        <v>1.89</v>
      </c>
      <c r="H136" s="3">
        <v>40.93</v>
      </c>
      <c r="I136" s="2">
        <v>1.59</v>
      </c>
      <c r="J136" s="4">
        <f t="shared" si="3"/>
        <v>0.29999999999999982</v>
      </c>
      <c r="K136" s="1">
        <v>1</v>
      </c>
      <c r="L136" s="4">
        <f t="shared" si="4"/>
        <v>0.29999999999999982</v>
      </c>
      <c r="M136" s="1">
        <v>1</v>
      </c>
      <c r="N136" s="4">
        <v>0.3</v>
      </c>
      <c r="O136" s="1" t="s">
        <v>1746</v>
      </c>
    </row>
    <row r="137" spans="1:15" x14ac:dyDescent="0.25">
      <c r="A137" s="1">
        <v>136</v>
      </c>
      <c r="B137" s="1" t="s">
        <v>354</v>
      </c>
      <c r="C137" s="10">
        <v>44598</v>
      </c>
      <c r="D137" s="1">
        <v>0</v>
      </c>
      <c r="E137" s="1" t="s">
        <v>722</v>
      </c>
      <c r="F137" s="15">
        <v>10</v>
      </c>
      <c r="G137" s="2">
        <v>3.33</v>
      </c>
      <c r="H137" s="3">
        <v>4.21</v>
      </c>
      <c r="I137" s="2">
        <v>0.64</v>
      </c>
      <c r="J137" s="4">
        <f t="shared" si="3"/>
        <v>2.69</v>
      </c>
      <c r="K137" s="1">
        <v>1</v>
      </c>
      <c r="L137" s="4">
        <f t="shared" si="4"/>
        <v>2.69</v>
      </c>
      <c r="M137" s="1">
        <f>C144-C137</f>
        <v>3</v>
      </c>
      <c r="N137" s="4">
        <v>6.5711000000000004</v>
      </c>
      <c r="O137" s="1" t="s">
        <v>1746</v>
      </c>
    </row>
    <row r="138" spans="1:15" x14ac:dyDescent="0.25">
      <c r="A138" s="1">
        <v>137</v>
      </c>
      <c r="B138" s="1" t="s">
        <v>2907</v>
      </c>
      <c r="C138" s="10">
        <v>44598</v>
      </c>
      <c r="D138" s="1">
        <v>0</v>
      </c>
      <c r="E138" s="1" t="s">
        <v>228</v>
      </c>
      <c r="F138" s="15">
        <v>14</v>
      </c>
      <c r="G138" s="2">
        <v>1.49</v>
      </c>
      <c r="H138" s="3">
        <v>2.7</v>
      </c>
      <c r="I138" s="2">
        <v>0.84</v>
      </c>
      <c r="J138" s="4">
        <f t="shared" si="3"/>
        <v>0.65</v>
      </c>
      <c r="K138" s="1">
        <v>1</v>
      </c>
      <c r="L138" s="4">
        <f t="shared" si="4"/>
        <v>0.65</v>
      </c>
      <c r="M138" s="1">
        <v>1</v>
      </c>
      <c r="N138" s="4">
        <v>0.65</v>
      </c>
      <c r="O138" s="1" t="s">
        <v>1746</v>
      </c>
    </row>
    <row r="139" spans="1:15" x14ac:dyDescent="0.25">
      <c r="A139" s="1">
        <v>138</v>
      </c>
      <c r="B139" s="1" t="s">
        <v>353</v>
      </c>
      <c r="C139" s="10">
        <v>44599</v>
      </c>
      <c r="D139" s="1">
        <v>0</v>
      </c>
      <c r="E139" s="1" t="s">
        <v>213</v>
      </c>
      <c r="F139" s="15">
        <v>24</v>
      </c>
      <c r="G139" s="2">
        <v>1.92</v>
      </c>
      <c r="H139" s="3">
        <v>39.770000000000003</v>
      </c>
      <c r="I139" s="2">
        <v>1.61</v>
      </c>
      <c r="J139" s="4">
        <f t="shared" si="3"/>
        <v>0.30999999999999983</v>
      </c>
      <c r="K139" s="1">
        <v>1</v>
      </c>
      <c r="L139" s="4">
        <f t="shared" si="4"/>
        <v>0.30999999999999983</v>
      </c>
      <c r="M139" s="1">
        <v>1</v>
      </c>
      <c r="N139" s="4">
        <v>0.31</v>
      </c>
      <c r="O139" s="1" t="s">
        <v>1746</v>
      </c>
    </row>
    <row r="140" spans="1:15" x14ac:dyDescent="0.25">
      <c r="A140" s="1">
        <v>139</v>
      </c>
      <c r="B140" s="1" t="s">
        <v>2907</v>
      </c>
      <c r="C140" s="10">
        <v>44599</v>
      </c>
      <c r="D140" s="1">
        <v>0</v>
      </c>
      <c r="E140" s="1" t="s">
        <v>213</v>
      </c>
      <c r="F140" s="15">
        <v>24</v>
      </c>
      <c r="G140" s="2">
        <v>2.89</v>
      </c>
      <c r="H140" s="3">
        <v>5.72</v>
      </c>
      <c r="I140" s="2">
        <v>1.48</v>
      </c>
      <c r="J140" s="4">
        <f t="shared" si="3"/>
        <v>1.4100000000000001</v>
      </c>
      <c r="K140" s="1">
        <v>1</v>
      </c>
      <c r="L140" s="4">
        <f t="shared" si="4"/>
        <v>1.4100000000000001</v>
      </c>
      <c r="M140" s="1">
        <v>1</v>
      </c>
      <c r="N140" s="4">
        <v>1.41</v>
      </c>
      <c r="O140" s="1" t="s">
        <v>1746</v>
      </c>
    </row>
    <row r="141" spans="1:15" x14ac:dyDescent="0.25">
      <c r="A141" s="1">
        <v>140</v>
      </c>
      <c r="B141" s="1" t="s">
        <v>353</v>
      </c>
      <c r="C141" s="10">
        <v>44600</v>
      </c>
      <c r="D141" s="1">
        <v>0</v>
      </c>
      <c r="E141" s="1" t="s">
        <v>213</v>
      </c>
      <c r="F141" s="15">
        <v>24</v>
      </c>
      <c r="G141" s="2">
        <v>1.9</v>
      </c>
      <c r="H141" s="3">
        <v>37.86</v>
      </c>
      <c r="I141" s="2">
        <v>1.6</v>
      </c>
      <c r="J141" s="4">
        <f t="shared" si="3"/>
        <v>0.29999999999999982</v>
      </c>
      <c r="K141" s="1">
        <v>1</v>
      </c>
      <c r="L141" s="4">
        <f t="shared" si="4"/>
        <v>0.29999999999999982</v>
      </c>
      <c r="M141" s="1">
        <v>1</v>
      </c>
      <c r="N141" s="4">
        <v>0.3</v>
      </c>
      <c r="O141" s="1" t="s">
        <v>1746</v>
      </c>
    </row>
    <row r="142" spans="1:15" x14ac:dyDescent="0.25">
      <c r="A142" s="1">
        <v>141</v>
      </c>
      <c r="B142" s="1" t="s">
        <v>2907</v>
      </c>
      <c r="C142" s="10">
        <v>44600</v>
      </c>
      <c r="D142" s="1">
        <v>0</v>
      </c>
      <c r="E142" s="1" t="s">
        <v>213</v>
      </c>
      <c r="F142" s="15">
        <v>24</v>
      </c>
      <c r="G142" s="2">
        <v>2.71</v>
      </c>
      <c r="H142" s="3">
        <v>5.16</v>
      </c>
      <c r="I142" s="2">
        <v>1.46</v>
      </c>
      <c r="J142" s="4">
        <f t="shared" si="3"/>
        <v>1.25</v>
      </c>
      <c r="K142" s="1">
        <v>1</v>
      </c>
      <c r="L142" s="4">
        <f t="shared" si="4"/>
        <v>1.25</v>
      </c>
      <c r="M142" s="1">
        <v>1</v>
      </c>
      <c r="N142" s="4">
        <v>1.25</v>
      </c>
      <c r="O142" s="1" t="s">
        <v>1746</v>
      </c>
    </row>
    <row r="143" spans="1:15" x14ac:dyDescent="0.25">
      <c r="A143" s="1">
        <v>142</v>
      </c>
      <c r="B143" s="1" t="s">
        <v>353</v>
      </c>
      <c r="C143" s="10">
        <v>44601</v>
      </c>
      <c r="D143" s="1">
        <v>0</v>
      </c>
      <c r="E143" s="1" t="s">
        <v>213</v>
      </c>
      <c r="F143" s="15">
        <v>24</v>
      </c>
      <c r="G143" s="2">
        <v>1.92</v>
      </c>
      <c r="H143" s="3">
        <v>37.53</v>
      </c>
      <c r="I143" s="2">
        <v>1.61</v>
      </c>
      <c r="J143" s="4">
        <f t="shared" si="3"/>
        <v>0.30999999999999983</v>
      </c>
      <c r="K143" s="1">
        <v>1</v>
      </c>
      <c r="L143" s="4">
        <f t="shared" si="4"/>
        <v>0.30999999999999983</v>
      </c>
      <c r="M143" s="1">
        <v>1</v>
      </c>
      <c r="N143" s="4">
        <v>0.31</v>
      </c>
      <c r="O143" s="1" t="s">
        <v>1746</v>
      </c>
    </row>
    <row r="144" spans="1:15" x14ac:dyDescent="0.25">
      <c r="A144" s="1">
        <v>143</v>
      </c>
      <c r="B144" s="1" t="s">
        <v>354</v>
      </c>
      <c r="C144" s="10">
        <v>44601</v>
      </c>
      <c r="D144" s="1">
        <v>0</v>
      </c>
      <c r="E144" s="1" t="s">
        <v>1055</v>
      </c>
      <c r="F144" s="15">
        <v>11</v>
      </c>
      <c r="G144" s="2">
        <v>1.7</v>
      </c>
      <c r="H144" s="3">
        <v>1.88</v>
      </c>
      <c r="I144" s="2">
        <v>0.67</v>
      </c>
      <c r="J144" s="4">
        <f t="shared" si="3"/>
        <v>1.0299999999999998</v>
      </c>
      <c r="K144" s="1">
        <v>1</v>
      </c>
      <c r="L144" s="4">
        <f t="shared" si="4"/>
        <v>1.0299999999999998</v>
      </c>
      <c r="M144" s="1">
        <v>1</v>
      </c>
      <c r="N144" s="4">
        <v>1.03</v>
      </c>
      <c r="O144" s="1" t="s">
        <v>1746</v>
      </c>
    </row>
    <row r="145" spans="1:15" x14ac:dyDescent="0.25">
      <c r="A145" s="1">
        <v>144</v>
      </c>
      <c r="B145" s="1" t="s">
        <v>2907</v>
      </c>
      <c r="C145" s="10">
        <v>44601</v>
      </c>
      <c r="D145" s="1">
        <v>0</v>
      </c>
      <c r="E145" s="1" t="s">
        <v>2741</v>
      </c>
      <c r="F145" s="15">
        <v>13</v>
      </c>
      <c r="G145" s="2">
        <v>1.62</v>
      </c>
      <c r="H145" s="3">
        <v>2.4500000000000002</v>
      </c>
      <c r="I145" s="2">
        <v>0.87</v>
      </c>
      <c r="J145" s="4">
        <f t="shared" si="3"/>
        <v>0.75000000000000011</v>
      </c>
      <c r="K145" s="1">
        <v>1</v>
      </c>
      <c r="L145" s="4">
        <f t="shared" si="4"/>
        <v>0.75000000000000011</v>
      </c>
      <c r="M145" s="1">
        <v>1</v>
      </c>
      <c r="N145" s="4">
        <v>0.75</v>
      </c>
      <c r="O145" s="1" t="s">
        <v>1746</v>
      </c>
    </row>
    <row r="146" spans="1:15" x14ac:dyDescent="0.25">
      <c r="A146" s="1">
        <v>145</v>
      </c>
      <c r="B146" s="1" t="s">
        <v>353</v>
      </c>
      <c r="C146" s="10">
        <v>44602</v>
      </c>
      <c r="D146" s="1">
        <v>0</v>
      </c>
      <c r="E146" s="1" t="s">
        <v>213</v>
      </c>
      <c r="F146" s="15">
        <v>24</v>
      </c>
      <c r="G146" s="2">
        <v>1.93</v>
      </c>
      <c r="H146" s="3">
        <v>35.65</v>
      </c>
      <c r="I146" s="2">
        <v>1.59</v>
      </c>
      <c r="J146" s="4">
        <f t="shared" si="3"/>
        <v>0.33999999999999986</v>
      </c>
      <c r="K146" s="1">
        <v>1</v>
      </c>
      <c r="L146" s="4">
        <f t="shared" si="4"/>
        <v>0.33999999999999986</v>
      </c>
      <c r="M146" s="1">
        <v>1</v>
      </c>
      <c r="N146" s="4">
        <v>0.34</v>
      </c>
      <c r="O146" s="1" t="s">
        <v>1746</v>
      </c>
    </row>
    <row r="147" spans="1:15" x14ac:dyDescent="0.25">
      <c r="A147" s="1">
        <v>146</v>
      </c>
      <c r="B147" s="1" t="s">
        <v>354</v>
      </c>
      <c r="C147" s="10">
        <v>44602</v>
      </c>
      <c r="D147" s="1">
        <v>0</v>
      </c>
      <c r="E147" s="1" t="s">
        <v>1503</v>
      </c>
      <c r="F147" s="15">
        <v>2.5</v>
      </c>
      <c r="G147" s="2">
        <v>2.5499999999999998</v>
      </c>
      <c r="H147" s="3">
        <v>2.56</v>
      </c>
      <c r="I147" s="2">
        <v>0.12</v>
      </c>
      <c r="J147" s="4">
        <f t="shared" si="3"/>
        <v>2.4299999999999997</v>
      </c>
      <c r="K147" s="1">
        <v>1</v>
      </c>
      <c r="L147" s="4">
        <f t="shared" si="4"/>
        <v>2.4299999999999997</v>
      </c>
      <c r="M147" s="1">
        <v>3</v>
      </c>
      <c r="N147" s="4">
        <v>6.0349000000000004</v>
      </c>
      <c r="O147" s="1" t="s">
        <v>1746</v>
      </c>
    </row>
    <row r="148" spans="1:15" x14ac:dyDescent="0.25">
      <c r="A148" s="1">
        <v>147</v>
      </c>
      <c r="B148" s="1" t="s">
        <v>2907</v>
      </c>
      <c r="C148" s="10">
        <v>44602</v>
      </c>
      <c r="D148" s="1">
        <v>0</v>
      </c>
      <c r="E148" s="1" t="s">
        <v>2936</v>
      </c>
      <c r="F148" s="15">
        <v>21.5</v>
      </c>
      <c r="G148" s="2">
        <v>2.34</v>
      </c>
      <c r="H148" s="3">
        <v>4.1900000000000004</v>
      </c>
      <c r="I148" s="2">
        <v>1.37</v>
      </c>
      <c r="J148" s="4">
        <f t="shared" si="3"/>
        <v>0.96999999999999975</v>
      </c>
      <c r="K148" s="1">
        <v>1</v>
      </c>
      <c r="L148" s="4">
        <f t="shared" si="4"/>
        <v>0.96999999999999975</v>
      </c>
      <c r="M148" s="1">
        <v>1</v>
      </c>
      <c r="N148" s="4">
        <v>0.97</v>
      </c>
      <c r="O148" s="1" t="s">
        <v>1746</v>
      </c>
    </row>
    <row r="149" spans="1:15" x14ac:dyDescent="0.25">
      <c r="A149" s="1">
        <v>148</v>
      </c>
      <c r="B149" s="1" t="s">
        <v>353</v>
      </c>
      <c r="C149" s="10">
        <v>44603</v>
      </c>
      <c r="D149" s="1">
        <v>0</v>
      </c>
      <c r="E149" s="1" t="s">
        <v>213</v>
      </c>
      <c r="F149" s="15">
        <v>24</v>
      </c>
      <c r="G149" s="2">
        <v>2.54</v>
      </c>
      <c r="H149" s="3">
        <v>34.71</v>
      </c>
      <c r="I149" s="2">
        <v>1.53</v>
      </c>
      <c r="J149" s="4">
        <f t="shared" si="3"/>
        <v>1.01</v>
      </c>
      <c r="K149" s="1">
        <v>1</v>
      </c>
      <c r="L149" s="4">
        <f t="shared" si="4"/>
        <v>1.01</v>
      </c>
      <c r="M149" s="1">
        <v>1</v>
      </c>
      <c r="N149" s="4">
        <v>1.01</v>
      </c>
      <c r="O149" s="1" t="s">
        <v>1746</v>
      </c>
    </row>
    <row r="150" spans="1:15" x14ac:dyDescent="0.25">
      <c r="A150" s="1">
        <v>149</v>
      </c>
      <c r="B150" s="1" t="s">
        <v>2907</v>
      </c>
      <c r="C150" s="10">
        <v>44603</v>
      </c>
      <c r="D150" s="1">
        <v>0</v>
      </c>
      <c r="E150" s="1" t="s">
        <v>213</v>
      </c>
      <c r="F150" s="15">
        <v>24</v>
      </c>
      <c r="G150" s="2">
        <v>2.75</v>
      </c>
      <c r="H150" s="3">
        <v>5.2</v>
      </c>
      <c r="I150" s="2">
        <v>1.48</v>
      </c>
      <c r="J150" s="4">
        <f t="shared" si="3"/>
        <v>1.27</v>
      </c>
      <c r="K150" s="1">
        <v>1</v>
      </c>
      <c r="L150" s="4">
        <f t="shared" si="4"/>
        <v>1.27</v>
      </c>
      <c r="M150" s="1">
        <v>1</v>
      </c>
      <c r="N150" s="4">
        <v>1.27</v>
      </c>
      <c r="O150" s="1" t="s">
        <v>1746</v>
      </c>
    </row>
    <row r="151" spans="1:15" x14ac:dyDescent="0.25">
      <c r="A151" s="1">
        <v>150</v>
      </c>
      <c r="B151" s="1" t="s">
        <v>353</v>
      </c>
      <c r="C151" s="10">
        <v>44604</v>
      </c>
      <c r="D151" s="1">
        <v>0</v>
      </c>
      <c r="E151" s="1" t="s">
        <v>213</v>
      </c>
      <c r="F151" s="15">
        <v>24</v>
      </c>
      <c r="G151" s="2">
        <v>1.84</v>
      </c>
      <c r="H151" s="3">
        <v>38.65</v>
      </c>
      <c r="I151" s="2">
        <v>1.51</v>
      </c>
      <c r="J151" s="4">
        <f t="shared" si="3"/>
        <v>0.33000000000000007</v>
      </c>
      <c r="K151" s="1">
        <v>1</v>
      </c>
      <c r="L151" s="4">
        <f t="shared" si="4"/>
        <v>0.33000000000000007</v>
      </c>
      <c r="M151" s="1">
        <v>1</v>
      </c>
      <c r="N151" s="4">
        <v>0.33</v>
      </c>
      <c r="O151" s="1" t="s">
        <v>1746</v>
      </c>
    </row>
    <row r="152" spans="1:15" x14ac:dyDescent="0.25">
      <c r="A152" s="1">
        <v>151</v>
      </c>
      <c r="B152" s="1" t="s">
        <v>2907</v>
      </c>
      <c r="C152" s="10">
        <v>44604</v>
      </c>
      <c r="D152" s="1">
        <v>0</v>
      </c>
      <c r="E152" s="1" t="s">
        <v>213</v>
      </c>
      <c r="F152" s="15">
        <v>24</v>
      </c>
      <c r="G152" s="2">
        <v>2.58</v>
      </c>
      <c r="H152" s="3">
        <v>4.7699999999999996</v>
      </c>
      <c r="I152" s="2">
        <v>1.51</v>
      </c>
      <c r="J152" s="4">
        <f t="shared" si="3"/>
        <v>1.07</v>
      </c>
      <c r="K152" s="1">
        <v>1</v>
      </c>
      <c r="L152" s="4">
        <f t="shared" si="4"/>
        <v>1.07</v>
      </c>
      <c r="M152" s="1">
        <v>1</v>
      </c>
      <c r="N152" s="4">
        <v>1.07</v>
      </c>
      <c r="O152" s="1" t="s">
        <v>1746</v>
      </c>
    </row>
    <row r="153" spans="1:15" x14ac:dyDescent="0.25">
      <c r="A153" s="1">
        <v>152</v>
      </c>
      <c r="B153" s="1" t="s">
        <v>353</v>
      </c>
      <c r="C153" s="10">
        <v>44605</v>
      </c>
      <c r="D153" s="1">
        <v>0</v>
      </c>
      <c r="E153" s="1" t="s">
        <v>213</v>
      </c>
      <c r="F153" s="15">
        <v>24</v>
      </c>
      <c r="G153" s="2">
        <v>1.88</v>
      </c>
      <c r="H153" s="3">
        <v>36.380000000000003</v>
      </c>
      <c r="I153" s="2">
        <v>1.53</v>
      </c>
      <c r="J153" s="4">
        <f t="shared" si="3"/>
        <v>0.34999999999999987</v>
      </c>
      <c r="K153" s="1">
        <v>1</v>
      </c>
      <c r="L153" s="4">
        <f t="shared" si="4"/>
        <v>0.34999999999999987</v>
      </c>
      <c r="M153" s="1">
        <v>1</v>
      </c>
      <c r="N153" s="4">
        <v>0.35</v>
      </c>
      <c r="O153" s="1" t="s">
        <v>1746</v>
      </c>
    </row>
    <row r="154" spans="1:15" x14ac:dyDescent="0.25">
      <c r="A154" s="1">
        <v>153</v>
      </c>
      <c r="B154" s="1" t="s">
        <v>354</v>
      </c>
      <c r="C154" s="10">
        <v>44605</v>
      </c>
      <c r="D154" s="1">
        <v>0</v>
      </c>
      <c r="E154" s="1" t="s">
        <v>2937</v>
      </c>
      <c r="F154" s="15">
        <v>6.5</v>
      </c>
      <c r="G154" s="2">
        <v>2.4700000000000002</v>
      </c>
      <c r="H154" s="3">
        <v>3.01</v>
      </c>
      <c r="I154" s="2">
        <v>0.43</v>
      </c>
      <c r="J154" s="4">
        <f t="shared" si="3"/>
        <v>2.04</v>
      </c>
      <c r="K154" s="1">
        <v>1</v>
      </c>
      <c r="L154" s="4">
        <f t="shared" si="4"/>
        <v>2.04</v>
      </c>
      <c r="M154" s="1">
        <f>C162-C154</f>
        <v>3</v>
      </c>
      <c r="N154" s="4">
        <v>6.577</v>
      </c>
      <c r="O154" s="1" t="s">
        <v>1746</v>
      </c>
    </row>
    <row r="155" spans="1:15" ht="33" x14ac:dyDescent="0.25">
      <c r="A155" s="1">
        <v>154</v>
      </c>
      <c r="B155" s="1" t="s">
        <v>2907</v>
      </c>
      <c r="C155" s="10">
        <v>44605</v>
      </c>
      <c r="D155" s="1">
        <v>0</v>
      </c>
      <c r="E155" s="11" t="s">
        <v>2938</v>
      </c>
      <c r="F155" s="15">
        <v>17.5</v>
      </c>
      <c r="G155" s="2">
        <v>2.06</v>
      </c>
      <c r="H155" s="3">
        <v>3.8</v>
      </c>
      <c r="I155" s="2">
        <v>1.06</v>
      </c>
      <c r="J155" s="4">
        <f t="shared" si="3"/>
        <v>1</v>
      </c>
      <c r="K155" s="1">
        <v>1</v>
      </c>
      <c r="L155" s="4">
        <f t="shared" si="4"/>
        <v>1</v>
      </c>
      <c r="M155" s="1">
        <v>1</v>
      </c>
      <c r="N155" s="4">
        <v>1</v>
      </c>
      <c r="O155" s="1" t="s">
        <v>1746</v>
      </c>
    </row>
    <row r="156" spans="1:15" x14ac:dyDescent="0.25">
      <c r="A156" s="1">
        <v>155</v>
      </c>
      <c r="B156" s="1" t="s">
        <v>353</v>
      </c>
      <c r="C156" s="10">
        <v>44606</v>
      </c>
      <c r="D156" s="1">
        <v>0</v>
      </c>
      <c r="E156" s="1" t="s">
        <v>213</v>
      </c>
      <c r="F156" s="15">
        <v>24</v>
      </c>
      <c r="G156" s="2">
        <v>1.87</v>
      </c>
      <c r="H156" s="3">
        <v>34.340000000000003</v>
      </c>
      <c r="I156" s="2">
        <v>1.48</v>
      </c>
      <c r="J156" s="4">
        <f t="shared" si="3"/>
        <v>0.39000000000000012</v>
      </c>
      <c r="K156" s="1">
        <v>1</v>
      </c>
      <c r="L156" s="4">
        <f t="shared" si="4"/>
        <v>0.39000000000000012</v>
      </c>
      <c r="M156" s="1">
        <v>1</v>
      </c>
      <c r="N156" s="4">
        <v>0.39</v>
      </c>
      <c r="O156" s="1" t="s">
        <v>1746</v>
      </c>
    </row>
    <row r="157" spans="1:15" x14ac:dyDescent="0.25">
      <c r="A157" s="1">
        <v>156</v>
      </c>
      <c r="B157" s="1" t="s">
        <v>2907</v>
      </c>
      <c r="C157" s="10">
        <v>44606</v>
      </c>
      <c r="D157" s="1">
        <v>0</v>
      </c>
      <c r="E157" s="1" t="s">
        <v>213</v>
      </c>
      <c r="F157" s="15">
        <v>24</v>
      </c>
      <c r="G157" s="2">
        <v>2.73</v>
      </c>
      <c r="H157" s="3">
        <v>5.62</v>
      </c>
      <c r="I157" s="2">
        <v>1.47</v>
      </c>
      <c r="J157" s="4">
        <f t="shared" si="3"/>
        <v>1.26</v>
      </c>
      <c r="K157" s="1">
        <v>1</v>
      </c>
      <c r="L157" s="4">
        <f t="shared" si="4"/>
        <v>1.26</v>
      </c>
      <c r="M157" s="1">
        <v>1</v>
      </c>
      <c r="N157" s="4">
        <v>1.26</v>
      </c>
      <c r="O157" s="1" t="s">
        <v>1746</v>
      </c>
    </row>
    <row r="158" spans="1:15" ht="33" x14ac:dyDescent="0.25">
      <c r="A158" s="1">
        <v>157</v>
      </c>
      <c r="B158" s="1" t="s">
        <v>353</v>
      </c>
      <c r="C158" s="10">
        <v>44607</v>
      </c>
      <c r="D158" s="1">
        <v>0</v>
      </c>
      <c r="E158" s="11" t="s">
        <v>2939</v>
      </c>
      <c r="F158" s="15">
        <v>17.5</v>
      </c>
      <c r="G158" s="2">
        <v>1.6</v>
      </c>
      <c r="H158" s="3">
        <v>25.66</v>
      </c>
      <c r="I158" s="2">
        <v>1.1599999999999999</v>
      </c>
      <c r="J158" s="4">
        <f t="shared" si="3"/>
        <v>0.44000000000000017</v>
      </c>
      <c r="K158" s="1">
        <v>1</v>
      </c>
      <c r="L158" s="4">
        <f t="shared" si="4"/>
        <v>0.44000000000000017</v>
      </c>
      <c r="M158" s="1">
        <v>1</v>
      </c>
      <c r="N158" s="4">
        <v>0.44</v>
      </c>
      <c r="O158" s="1" t="s">
        <v>1746</v>
      </c>
    </row>
    <row r="159" spans="1:15" x14ac:dyDescent="0.25">
      <c r="A159" s="1">
        <v>158</v>
      </c>
      <c r="B159" s="1" t="s">
        <v>2913</v>
      </c>
      <c r="C159" s="10">
        <v>44607</v>
      </c>
      <c r="D159" s="1">
        <v>0</v>
      </c>
      <c r="E159" s="1" t="s">
        <v>2799</v>
      </c>
      <c r="F159" s="15">
        <v>6.5</v>
      </c>
      <c r="G159" s="2">
        <v>0.76</v>
      </c>
      <c r="H159" s="3">
        <v>31.4</v>
      </c>
      <c r="I159" s="2">
        <v>0.4</v>
      </c>
      <c r="J159" s="4">
        <f t="shared" si="3"/>
        <v>0.36</v>
      </c>
      <c r="K159" s="1">
        <v>1</v>
      </c>
      <c r="L159" s="4">
        <f t="shared" si="4"/>
        <v>0.36</v>
      </c>
      <c r="M159" s="1">
        <f>C172-C159</f>
        <v>5</v>
      </c>
      <c r="N159" s="4">
        <v>6.7716000000000003</v>
      </c>
      <c r="O159" s="1" t="s">
        <v>1746</v>
      </c>
    </row>
    <row r="160" spans="1:15" x14ac:dyDescent="0.25">
      <c r="A160" s="1">
        <v>159</v>
      </c>
      <c r="B160" s="1" t="s">
        <v>2907</v>
      </c>
      <c r="C160" s="10">
        <v>44607</v>
      </c>
      <c r="D160" s="1">
        <v>0</v>
      </c>
      <c r="E160" s="1" t="s">
        <v>218</v>
      </c>
      <c r="F160" s="15">
        <v>24</v>
      </c>
      <c r="G160" s="2">
        <v>2.5099999999999998</v>
      </c>
      <c r="H160" s="3">
        <v>4.6399999999999997</v>
      </c>
      <c r="I160" s="2">
        <v>1.43</v>
      </c>
      <c r="J160" s="4">
        <f t="shared" si="3"/>
        <v>1.0799999999999998</v>
      </c>
      <c r="K160" s="1">
        <v>1</v>
      </c>
      <c r="L160" s="4">
        <f t="shared" si="4"/>
        <v>1.0799999999999998</v>
      </c>
      <c r="M160" s="1">
        <v>1</v>
      </c>
      <c r="N160" s="4">
        <v>1.08</v>
      </c>
      <c r="O160" s="1" t="s">
        <v>1746</v>
      </c>
    </row>
    <row r="161" spans="1:15" x14ac:dyDescent="0.25">
      <c r="A161" s="1">
        <v>160</v>
      </c>
      <c r="B161" s="1" t="s">
        <v>353</v>
      </c>
      <c r="C161" s="10">
        <v>44608</v>
      </c>
      <c r="D161" s="1">
        <v>0</v>
      </c>
      <c r="E161" s="1" t="s">
        <v>218</v>
      </c>
      <c r="F161" s="15">
        <v>24</v>
      </c>
      <c r="G161" s="2">
        <v>1.63</v>
      </c>
      <c r="H161" s="3">
        <v>31.5</v>
      </c>
      <c r="I161" s="2">
        <v>0.16</v>
      </c>
      <c r="J161" s="4">
        <f t="shared" si="3"/>
        <v>1.47</v>
      </c>
      <c r="K161" s="1">
        <v>1</v>
      </c>
      <c r="L161" s="4">
        <f t="shared" si="4"/>
        <v>1.47</v>
      </c>
      <c r="M161" s="1">
        <v>1</v>
      </c>
      <c r="N161" s="4">
        <v>1.47</v>
      </c>
      <c r="O161" s="1" t="s">
        <v>1746</v>
      </c>
    </row>
    <row r="162" spans="1:15" ht="34.15" customHeight="1" x14ac:dyDescent="0.25">
      <c r="A162" s="1">
        <v>161</v>
      </c>
      <c r="B162" s="1" t="s">
        <v>354</v>
      </c>
      <c r="C162" s="10">
        <v>44608</v>
      </c>
      <c r="D162" s="1">
        <v>0</v>
      </c>
      <c r="E162" s="11" t="s">
        <v>2940</v>
      </c>
      <c r="F162" s="15">
        <v>16.5</v>
      </c>
      <c r="G162" s="2">
        <v>2.8</v>
      </c>
      <c r="H162" s="3">
        <v>3.98</v>
      </c>
      <c r="I162" s="2">
        <v>0.98</v>
      </c>
      <c r="J162" s="4">
        <f t="shared" si="3"/>
        <v>1.8199999999999998</v>
      </c>
      <c r="K162" s="1">
        <v>1</v>
      </c>
      <c r="L162" s="4">
        <f t="shared" si="4"/>
        <v>1.8199999999999998</v>
      </c>
      <c r="M162" s="1">
        <v>1</v>
      </c>
      <c r="N162" s="4">
        <v>1.82</v>
      </c>
      <c r="O162" s="1" t="s">
        <v>1746</v>
      </c>
    </row>
    <row r="163" spans="1:15" ht="33" x14ac:dyDescent="0.25">
      <c r="A163" s="1">
        <v>162</v>
      </c>
      <c r="B163" s="1" t="s">
        <v>2907</v>
      </c>
      <c r="C163" s="10">
        <v>44608</v>
      </c>
      <c r="D163" s="1">
        <v>0</v>
      </c>
      <c r="E163" s="11" t="s">
        <v>2941</v>
      </c>
      <c r="F163" s="15">
        <v>7.5</v>
      </c>
      <c r="G163" s="2">
        <v>0.88</v>
      </c>
      <c r="H163" s="3">
        <v>1.36</v>
      </c>
      <c r="I163" s="2">
        <v>0.48</v>
      </c>
      <c r="J163" s="4">
        <f t="shared" si="3"/>
        <v>0.4</v>
      </c>
      <c r="K163" s="1">
        <v>1</v>
      </c>
      <c r="L163" s="4">
        <f t="shared" si="4"/>
        <v>0.4</v>
      </c>
      <c r="M163" s="1">
        <v>1</v>
      </c>
      <c r="N163" s="4">
        <v>0.4</v>
      </c>
      <c r="O163" s="1" t="s">
        <v>1746</v>
      </c>
    </row>
    <row r="164" spans="1:15" ht="26.5" customHeight="1" x14ac:dyDescent="0.25">
      <c r="A164" s="1">
        <v>163</v>
      </c>
      <c r="B164" s="1" t="s">
        <v>353</v>
      </c>
      <c r="C164" s="10">
        <v>44609</v>
      </c>
      <c r="D164" s="1">
        <v>0</v>
      </c>
      <c r="E164" s="1" t="s">
        <v>218</v>
      </c>
      <c r="F164" s="15">
        <v>24</v>
      </c>
      <c r="G164" s="2">
        <v>1.88</v>
      </c>
      <c r="H164" s="3">
        <v>31.14</v>
      </c>
      <c r="I164" s="2">
        <v>1.5</v>
      </c>
      <c r="J164" s="4">
        <f t="shared" si="3"/>
        <v>0.37999999999999989</v>
      </c>
      <c r="K164" s="1">
        <v>1</v>
      </c>
      <c r="L164" s="4">
        <f t="shared" si="4"/>
        <v>0.37999999999999989</v>
      </c>
      <c r="M164" s="1">
        <v>1</v>
      </c>
      <c r="N164" s="4">
        <v>0.38</v>
      </c>
      <c r="O164" s="1" t="s">
        <v>1746</v>
      </c>
    </row>
    <row r="165" spans="1:15" x14ac:dyDescent="0.25">
      <c r="A165" s="1">
        <v>164</v>
      </c>
      <c r="B165" s="1" t="s">
        <v>354</v>
      </c>
      <c r="C165" s="10">
        <v>44609</v>
      </c>
      <c r="D165" s="1">
        <v>0</v>
      </c>
      <c r="E165" s="1" t="s">
        <v>2801</v>
      </c>
      <c r="F165" s="15">
        <v>4</v>
      </c>
      <c r="G165" s="2">
        <v>0.96</v>
      </c>
      <c r="H165" s="3">
        <v>1.22</v>
      </c>
      <c r="I165" s="2">
        <v>0.26</v>
      </c>
      <c r="J165" s="4">
        <f t="shared" si="3"/>
        <v>0.7</v>
      </c>
      <c r="K165" s="1">
        <v>1</v>
      </c>
      <c r="L165" s="4">
        <f t="shared" si="4"/>
        <v>0.7</v>
      </c>
      <c r="M165" s="1">
        <v>15</v>
      </c>
      <c r="N165" s="4">
        <f>M165*J165</f>
        <v>10.5</v>
      </c>
      <c r="O165" s="1" t="s">
        <v>1746</v>
      </c>
    </row>
    <row r="166" spans="1:15" ht="29.5" customHeight="1" x14ac:dyDescent="0.25">
      <c r="A166" s="1">
        <v>165</v>
      </c>
      <c r="B166" s="1" t="s">
        <v>2907</v>
      </c>
      <c r="C166" s="10">
        <v>44609</v>
      </c>
      <c r="D166" s="1">
        <v>0</v>
      </c>
      <c r="E166" s="1" t="s">
        <v>367</v>
      </c>
      <c r="F166" s="15">
        <v>20</v>
      </c>
      <c r="G166" s="2">
        <v>2.39</v>
      </c>
      <c r="H166" s="3">
        <v>5.16</v>
      </c>
      <c r="I166" s="2">
        <v>1.2</v>
      </c>
      <c r="J166" s="4">
        <f t="shared" si="3"/>
        <v>1.1900000000000002</v>
      </c>
      <c r="K166" s="1">
        <v>1</v>
      </c>
      <c r="L166" s="4">
        <f t="shared" si="4"/>
        <v>1.1900000000000002</v>
      </c>
      <c r="M166" s="1">
        <v>1</v>
      </c>
      <c r="N166" s="4">
        <v>1.19</v>
      </c>
      <c r="O166" s="1" t="s">
        <v>1746</v>
      </c>
    </row>
    <row r="167" spans="1:15" x14ac:dyDescent="0.25">
      <c r="A167" s="1">
        <v>166</v>
      </c>
      <c r="B167" s="1" t="s">
        <v>353</v>
      </c>
      <c r="C167" s="10">
        <v>44610</v>
      </c>
      <c r="D167" s="1">
        <v>0</v>
      </c>
      <c r="E167" s="1" t="s">
        <v>218</v>
      </c>
      <c r="F167" s="15">
        <v>24</v>
      </c>
      <c r="G167" s="2">
        <v>1.91</v>
      </c>
      <c r="H167" s="3">
        <v>31.9</v>
      </c>
      <c r="I167" s="2">
        <v>1.5</v>
      </c>
      <c r="J167" s="4">
        <f t="shared" si="3"/>
        <v>0.40999999999999992</v>
      </c>
      <c r="K167" s="1">
        <v>1</v>
      </c>
      <c r="L167" s="4">
        <f t="shared" si="4"/>
        <v>0.40999999999999992</v>
      </c>
      <c r="M167" s="1">
        <v>1</v>
      </c>
      <c r="N167" s="4">
        <v>0.41</v>
      </c>
      <c r="O167" s="1" t="s">
        <v>1746</v>
      </c>
    </row>
    <row r="168" spans="1:15" ht="29.5" customHeight="1" x14ac:dyDescent="0.25">
      <c r="A168" s="1">
        <v>167</v>
      </c>
      <c r="B168" s="1" t="s">
        <v>2907</v>
      </c>
      <c r="C168" s="10">
        <v>44610</v>
      </c>
      <c r="D168" s="1">
        <v>0</v>
      </c>
      <c r="E168" s="1" t="s">
        <v>218</v>
      </c>
      <c r="F168" s="15">
        <v>24</v>
      </c>
      <c r="G168" s="2">
        <v>2.76</v>
      </c>
      <c r="H168" s="3">
        <v>5.22</v>
      </c>
      <c r="I168" s="2">
        <v>1.51</v>
      </c>
      <c r="J168" s="4">
        <f t="shared" si="3"/>
        <v>1.2499999999999998</v>
      </c>
      <c r="K168" s="1">
        <v>1</v>
      </c>
      <c r="L168" s="4">
        <f t="shared" si="4"/>
        <v>1.2499999999999998</v>
      </c>
      <c r="M168" s="1">
        <v>1</v>
      </c>
      <c r="N168" s="4">
        <v>1.25</v>
      </c>
      <c r="O168" s="1" t="s">
        <v>1746</v>
      </c>
    </row>
    <row r="169" spans="1:15" x14ac:dyDescent="0.25">
      <c r="A169" s="1">
        <v>168</v>
      </c>
      <c r="B169" s="1" t="s">
        <v>353</v>
      </c>
      <c r="C169" s="10">
        <v>44611</v>
      </c>
      <c r="D169" s="1">
        <v>0</v>
      </c>
      <c r="E169" s="1" t="s">
        <v>218</v>
      </c>
      <c r="F169" s="15">
        <v>24</v>
      </c>
      <c r="G169" s="2">
        <v>1.94</v>
      </c>
      <c r="H169" s="3">
        <v>30.76</v>
      </c>
      <c r="I169" s="2">
        <v>1.49</v>
      </c>
      <c r="J169" s="4">
        <f t="shared" si="3"/>
        <v>0.44999999999999996</v>
      </c>
      <c r="K169" s="1">
        <v>1</v>
      </c>
      <c r="L169" s="4">
        <f t="shared" si="4"/>
        <v>0.44999999999999996</v>
      </c>
      <c r="M169" s="1">
        <v>1</v>
      </c>
      <c r="N169" s="4">
        <v>0.45</v>
      </c>
      <c r="O169" s="1" t="s">
        <v>1746</v>
      </c>
    </row>
    <row r="170" spans="1:15" x14ac:dyDescent="0.25">
      <c r="A170" s="1">
        <v>169</v>
      </c>
      <c r="B170" s="1" t="s">
        <v>2907</v>
      </c>
      <c r="C170" s="10">
        <v>44611</v>
      </c>
      <c r="D170" s="1">
        <v>0</v>
      </c>
      <c r="E170" s="1" t="s">
        <v>218</v>
      </c>
      <c r="F170" s="15">
        <v>24</v>
      </c>
      <c r="G170" s="2">
        <v>2.5099999999999998</v>
      </c>
      <c r="H170" s="3">
        <v>4.53</v>
      </c>
      <c r="I170" s="2">
        <v>1.49</v>
      </c>
      <c r="J170" s="4">
        <f t="shared" si="3"/>
        <v>1.0199999999999998</v>
      </c>
      <c r="K170" s="1">
        <v>1</v>
      </c>
      <c r="L170" s="4">
        <f t="shared" si="4"/>
        <v>1.0199999999999998</v>
      </c>
      <c r="M170" s="1">
        <v>1</v>
      </c>
      <c r="N170" s="4">
        <v>1.02</v>
      </c>
      <c r="O170" s="1" t="s">
        <v>1746</v>
      </c>
    </row>
    <row r="171" spans="1:15" x14ac:dyDescent="0.25">
      <c r="A171" s="1">
        <v>170</v>
      </c>
      <c r="B171" s="1" t="s">
        <v>353</v>
      </c>
      <c r="C171" s="10">
        <v>44612</v>
      </c>
      <c r="D171" s="1">
        <v>0</v>
      </c>
      <c r="E171" s="1" t="s">
        <v>2802</v>
      </c>
      <c r="F171" s="15">
        <v>6.5</v>
      </c>
      <c r="G171" s="2">
        <v>0.92</v>
      </c>
      <c r="H171" s="3">
        <v>11.28</v>
      </c>
      <c r="I171" s="2">
        <v>0.37</v>
      </c>
      <c r="J171" s="4">
        <f t="shared" si="3"/>
        <v>0.55000000000000004</v>
      </c>
      <c r="K171" s="1">
        <v>1</v>
      </c>
      <c r="L171" s="4">
        <f t="shared" si="4"/>
        <v>0.55000000000000004</v>
      </c>
      <c r="M171" s="1">
        <v>1</v>
      </c>
      <c r="N171" s="4">
        <v>0.55000000000000004</v>
      </c>
      <c r="O171" s="1" t="s">
        <v>1746</v>
      </c>
    </row>
    <row r="172" spans="1:15" x14ac:dyDescent="0.25">
      <c r="A172" s="1">
        <v>171</v>
      </c>
      <c r="B172" s="1" t="s">
        <v>2913</v>
      </c>
      <c r="C172" s="10">
        <v>44612</v>
      </c>
      <c r="D172" s="1">
        <v>0</v>
      </c>
      <c r="E172" s="1" t="s">
        <v>946</v>
      </c>
      <c r="F172" s="15">
        <v>17.5</v>
      </c>
      <c r="G172" s="2">
        <v>1.91</v>
      </c>
      <c r="H172" s="3">
        <v>23.01</v>
      </c>
      <c r="I172" s="2">
        <v>1.0900000000000001</v>
      </c>
      <c r="J172" s="4">
        <f t="shared" si="3"/>
        <v>0.81999999999999984</v>
      </c>
      <c r="K172" s="1">
        <v>1</v>
      </c>
      <c r="L172" s="4">
        <f t="shared" si="4"/>
        <v>0.81999999999999984</v>
      </c>
      <c r="M172" s="1">
        <f>C184-C172</f>
        <v>5</v>
      </c>
      <c r="N172" s="4">
        <v>5.7542999999999997</v>
      </c>
      <c r="O172" s="1" t="s">
        <v>1746</v>
      </c>
    </row>
    <row r="173" spans="1:15" x14ac:dyDescent="0.25">
      <c r="A173" s="1">
        <v>172</v>
      </c>
      <c r="B173" s="1" t="s">
        <v>2907</v>
      </c>
      <c r="C173" s="10">
        <v>44612</v>
      </c>
      <c r="D173" s="1">
        <v>0</v>
      </c>
      <c r="E173" s="1" t="s">
        <v>218</v>
      </c>
      <c r="F173" s="15">
        <v>24</v>
      </c>
      <c r="G173" s="2">
        <v>2.54</v>
      </c>
      <c r="H173" s="3">
        <v>5.18</v>
      </c>
      <c r="I173" s="2">
        <v>1.46</v>
      </c>
      <c r="J173" s="4">
        <f t="shared" si="3"/>
        <v>1.08</v>
      </c>
      <c r="K173" s="1">
        <v>1</v>
      </c>
      <c r="L173" s="4">
        <f t="shared" si="4"/>
        <v>1.08</v>
      </c>
      <c r="M173" s="1">
        <v>1</v>
      </c>
      <c r="N173" s="4">
        <v>1.08</v>
      </c>
      <c r="O173" s="1" t="s">
        <v>1746</v>
      </c>
    </row>
    <row r="174" spans="1:15" x14ac:dyDescent="0.25">
      <c r="A174" s="1">
        <v>173</v>
      </c>
      <c r="B174" s="1" t="s">
        <v>353</v>
      </c>
      <c r="C174" s="10">
        <v>44613</v>
      </c>
      <c r="D174" s="1">
        <v>0</v>
      </c>
      <c r="E174" s="1" t="s">
        <v>218</v>
      </c>
      <c r="F174" s="15">
        <v>24</v>
      </c>
      <c r="G174" s="2">
        <v>1.91</v>
      </c>
      <c r="H174" s="3">
        <v>36.31</v>
      </c>
      <c r="I174" s="2">
        <v>1.33</v>
      </c>
      <c r="J174" s="4">
        <f t="shared" si="3"/>
        <v>0.57999999999999985</v>
      </c>
      <c r="K174" s="1">
        <v>1</v>
      </c>
      <c r="L174" s="4">
        <f t="shared" si="4"/>
        <v>0.57999999999999985</v>
      </c>
      <c r="M174" s="1">
        <v>1</v>
      </c>
      <c r="N174" s="4">
        <v>0.57999999999999996</v>
      </c>
      <c r="O174" s="1" t="s">
        <v>1746</v>
      </c>
    </row>
    <row r="175" spans="1:15" x14ac:dyDescent="0.25">
      <c r="A175" s="1">
        <v>174</v>
      </c>
      <c r="B175" s="1" t="s">
        <v>2907</v>
      </c>
      <c r="C175" s="10">
        <v>44613</v>
      </c>
      <c r="D175" s="1">
        <v>0</v>
      </c>
      <c r="E175" s="1" t="s">
        <v>218</v>
      </c>
      <c r="F175" s="15">
        <v>24</v>
      </c>
      <c r="G175" s="2">
        <v>2.4300000000000002</v>
      </c>
      <c r="H175" s="3">
        <v>4.59</v>
      </c>
      <c r="I175" s="2">
        <v>1.47</v>
      </c>
      <c r="J175" s="4">
        <f t="shared" si="3"/>
        <v>0.96000000000000019</v>
      </c>
      <c r="K175" s="1">
        <v>1</v>
      </c>
      <c r="L175" s="4">
        <f t="shared" si="4"/>
        <v>0.96000000000000019</v>
      </c>
      <c r="M175" s="1">
        <v>1</v>
      </c>
      <c r="N175" s="4">
        <v>0.96</v>
      </c>
      <c r="O175" s="1" t="s">
        <v>1746</v>
      </c>
    </row>
    <row r="176" spans="1:15" x14ac:dyDescent="0.25">
      <c r="A176" s="1">
        <v>175</v>
      </c>
      <c r="B176" s="1" t="s">
        <v>353</v>
      </c>
      <c r="C176" s="10">
        <v>44614</v>
      </c>
      <c r="D176" s="1">
        <v>0</v>
      </c>
      <c r="E176" s="1" t="s">
        <v>218</v>
      </c>
      <c r="F176" s="15">
        <v>24</v>
      </c>
      <c r="G176" s="2">
        <v>1.96</v>
      </c>
      <c r="H176" s="3">
        <v>31.33</v>
      </c>
      <c r="I176" s="2">
        <v>1.41</v>
      </c>
      <c r="J176" s="4">
        <f t="shared" si="3"/>
        <v>0.55000000000000004</v>
      </c>
      <c r="K176" s="1">
        <v>1</v>
      </c>
      <c r="L176" s="4">
        <f t="shared" si="4"/>
        <v>0.55000000000000004</v>
      </c>
      <c r="M176" s="1">
        <v>1</v>
      </c>
      <c r="N176" s="4">
        <v>0.55000000000000004</v>
      </c>
      <c r="O176" s="1" t="s">
        <v>1746</v>
      </c>
    </row>
    <row r="177" spans="1:15" x14ac:dyDescent="0.25">
      <c r="A177" s="1">
        <v>176</v>
      </c>
      <c r="B177" s="1" t="s">
        <v>2907</v>
      </c>
      <c r="C177" s="10">
        <v>44614</v>
      </c>
      <c r="D177" s="1">
        <v>0</v>
      </c>
      <c r="E177" s="1" t="s">
        <v>218</v>
      </c>
      <c r="F177" s="15">
        <v>24</v>
      </c>
      <c r="G177" s="2">
        <v>2.4500000000000002</v>
      </c>
      <c r="H177" s="3">
        <v>4.95</v>
      </c>
      <c r="I177" s="2">
        <v>1.43</v>
      </c>
      <c r="J177" s="4">
        <f t="shared" si="3"/>
        <v>1.0200000000000002</v>
      </c>
      <c r="K177" s="1">
        <v>1</v>
      </c>
      <c r="L177" s="4">
        <f t="shared" si="4"/>
        <v>1.0200000000000002</v>
      </c>
      <c r="M177" s="1">
        <v>1</v>
      </c>
      <c r="N177" s="4">
        <v>1.02</v>
      </c>
      <c r="O177" s="1" t="s">
        <v>1746</v>
      </c>
    </row>
    <row r="178" spans="1:15" x14ac:dyDescent="0.25">
      <c r="A178" s="1">
        <v>177</v>
      </c>
      <c r="B178" s="1" t="s">
        <v>353</v>
      </c>
      <c r="C178" s="10">
        <v>44615</v>
      </c>
      <c r="D178" s="1">
        <v>0</v>
      </c>
      <c r="E178" s="1" t="s">
        <v>218</v>
      </c>
      <c r="F178" s="15">
        <v>24</v>
      </c>
      <c r="G178" s="2">
        <v>2.13</v>
      </c>
      <c r="H178" s="3">
        <v>21.3</v>
      </c>
      <c r="I178" s="2">
        <v>1.52</v>
      </c>
      <c r="J178" s="4">
        <f t="shared" si="3"/>
        <v>0.60999999999999988</v>
      </c>
      <c r="K178" s="1">
        <v>1</v>
      </c>
      <c r="L178" s="4">
        <f t="shared" si="4"/>
        <v>0.60999999999999988</v>
      </c>
      <c r="M178" s="1">
        <v>1</v>
      </c>
      <c r="N178" s="4">
        <v>0.61</v>
      </c>
      <c r="O178" s="1" t="s">
        <v>1746</v>
      </c>
    </row>
    <row r="179" spans="1:15" x14ac:dyDescent="0.25">
      <c r="A179" s="1">
        <v>178</v>
      </c>
      <c r="B179" s="1" t="s">
        <v>2907</v>
      </c>
      <c r="C179" s="10">
        <v>44615</v>
      </c>
      <c r="D179" s="1">
        <v>0</v>
      </c>
      <c r="E179" s="1" t="s">
        <v>218</v>
      </c>
      <c r="F179" s="15">
        <v>24</v>
      </c>
      <c r="G179" s="2">
        <v>2.61</v>
      </c>
      <c r="H179" s="3">
        <v>5.37</v>
      </c>
      <c r="I179" s="2">
        <v>1.47</v>
      </c>
      <c r="J179" s="4">
        <f t="shared" si="3"/>
        <v>1.1399999999999999</v>
      </c>
      <c r="K179" s="1">
        <v>1</v>
      </c>
      <c r="L179" s="4">
        <f t="shared" si="4"/>
        <v>1.1399999999999999</v>
      </c>
      <c r="M179" s="1">
        <v>1</v>
      </c>
      <c r="N179" s="4">
        <v>1.1399999999999999</v>
      </c>
      <c r="O179" s="1" t="s">
        <v>1746</v>
      </c>
    </row>
    <row r="180" spans="1:15" ht="33" x14ac:dyDescent="0.25">
      <c r="A180" s="1">
        <v>179</v>
      </c>
      <c r="B180" s="1" t="s">
        <v>353</v>
      </c>
      <c r="C180" s="10">
        <v>44616</v>
      </c>
      <c r="D180" s="1">
        <v>0</v>
      </c>
      <c r="E180" s="11" t="s">
        <v>2942</v>
      </c>
      <c r="F180" s="15">
        <v>17</v>
      </c>
      <c r="G180" s="2">
        <v>1.77</v>
      </c>
      <c r="H180" s="3">
        <v>12.72</v>
      </c>
      <c r="I180" s="2">
        <v>1.08</v>
      </c>
      <c r="J180" s="4">
        <f t="shared" si="3"/>
        <v>0.69</v>
      </c>
      <c r="K180" s="1">
        <v>1</v>
      </c>
      <c r="L180" s="4">
        <f t="shared" si="4"/>
        <v>0.69</v>
      </c>
      <c r="M180" s="1">
        <v>1</v>
      </c>
      <c r="N180" s="4">
        <v>0.69</v>
      </c>
      <c r="O180" s="1" t="s">
        <v>1746</v>
      </c>
    </row>
    <row r="181" spans="1:15" x14ac:dyDescent="0.25">
      <c r="A181" s="1">
        <v>180</v>
      </c>
      <c r="B181" s="1" t="s">
        <v>356</v>
      </c>
      <c r="C181" s="10">
        <v>44616</v>
      </c>
      <c r="D181" s="1">
        <v>0</v>
      </c>
      <c r="E181" s="1" t="s">
        <v>524</v>
      </c>
      <c r="F181" s="15">
        <v>7</v>
      </c>
      <c r="G181" s="2">
        <v>2.36</v>
      </c>
      <c r="H181" s="3">
        <v>7.2</v>
      </c>
      <c r="I181" s="2">
        <v>0.71</v>
      </c>
      <c r="J181" s="4">
        <f t="shared" si="3"/>
        <v>1.65</v>
      </c>
      <c r="K181" s="1">
        <v>1</v>
      </c>
      <c r="L181" s="4">
        <f t="shared" si="4"/>
        <v>1.65</v>
      </c>
      <c r="M181" s="1">
        <f>C186-C181</f>
        <v>2</v>
      </c>
      <c r="N181" s="4">
        <v>3.5893000000000002</v>
      </c>
      <c r="O181" s="1" t="s">
        <v>1746</v>
      </c>
    </row>
    <row r="182" spans="1:15" ht="33" x14ac:dyDescent="0.25">
      <c r="A182" s="1">
        <v>181</v>
      </c>
      <c r="B182" s="1" t="s">
        <v>2907</v>
      </c>
      <c r="C182" s="10">
        <v>44616</v>
      </c>
      <c r="D182" s="1">
        <v>0</v>
      </c>
      <c r="E182" s="11" t="s">
        <v>2942</v>
      </c>
      <c r="F182" s="15">
        <v>17</v>
      </c>
      <c r="G182" s="2">
        <v>1.89</v>
      </c>
      <c r="H182" s="3">
        <v>3.55</v>
      </c>
      <c r="I182" s="2">
        <v>1.04</v>
      </c>
      <c r="J182" s="4">
        <f t="shared" si="3"/>
        <v>0.84999999999999987</v>
      </c>
      <c r="K182" s="1">
        <v>1</v>
      </c>
      <c r="L182" s="4">
        <f t="shared" si="4"/>
        <v>0.84999999999999987</v>
      </c>
      <c r="M182" s="1">
        <v>1</v>
      </c>
      <c r="N182" s="4">
        <v>0.85</v>
      </c>
      <c r="O182" s="1" t="s">
        <v>1746</v>
      </c>
    </row>
    <row r="183" spans="1:15" ht="33" x14ac:dyDescent="0.25">
      <c r="A183" s="1">
        <v>182</v>
      </c>
      <c r="B183" s="1" t="s">
        <v>353</v>
      </c>
      <c r="C183" s="10">
        <v>44617</v>
      </c>
      <c r="D183" s="1">
        <v>0</v>
      </c>
      <c r="E183" s="11" t="s">
        <v>289</v>
      </c>
      <c r="F183" s="15">
        <v>18</v>
      </c>
      <c r="G183" s="2">
        <v>1.66</v>
      </c>
      <c r="H183" s="3">
        <v>18.45</v>
      </c>
      <c r="I183" s="2">
        <v>1.1299999999999999</v>
      </c>
      <c r="J183" s="4">
        <f t="shared" si="3"/>
        <v>0.53</v>
      </c>
      <c r="K183" s="1">
        <v>1</v>
      </c>
      <c r="L183" s="4">
        <f t="shared" si="4"/>
        <v>0.53</v>
      </c>
      <c r="M183" s="1">
        <v>1</v>
      </c>
      <c r="N183" s="4">
        <v>0.53</v>
      </c>
      <c r="O183" s="1" t="s">
        <v>1746</v>
      </c>
    </row>
    <row r="184" spans="1:15" x14ac:dyDescent="0.25">
      <c r="A184" s="1">
        <v>183</v>
      </c>
      <c r="B184" s="1" t="s">
        <v>2913</v>
      </c>
      <c r="C184" s="10">
        <v>44617</v>
      </c>
      <c r="D184" s="1">
        <v>0</v>
      </c>
      <c r="E184" s="1" t="s">
        <v>2359</v>
      </c>
      <c r="F184" s="15">
        <v>6</v>
      </c>
      <c r="G184" s="2">
        <v>1.47</v>
      </c>
      <c r="H184" s="3">
        <v>11.05</v>
      </c>
      <c r="I184" s="2">
        <v>0.39</v>
      </c>
      <c r="J184" s="4">
        <f t="shared" si="3"/>
        <v>1.08</v>
      </c>
      <c r="K184" s="1">
        <v>1</v>
      </c>
      <c r="L184" s="4">
        <f t="shared" si="4"/>
        <v>1.08</v>
      </c>
      <c r="M184" s="1">
        <v>1</v>
      </c>
      <c r="N184" s="4">
        <v>1.08</v>
      </c>
      <c r="O184" s="1" t="s">
        <v>1746</v>
      </c>
    </row>
    <row r="185" spans="1:15" x14ac:dyDescent="0.25">
      <c r="A185" s="1">
        <v>184</v>
      </c>
      <c r="B185" s="1" t="s">
        <v>2907</v>
      </c>
      <c r="C185" s="10">
        <v>44617</v>
      </c>
      <c r="D185" s="1">
        <v>0</v>
      </c>
      <c r="E185" s="1" t="s">
        <v>213</v>
      </c>
      <c r="F185" s="15">
        <v>24</v>
      </c>
      <c r="G185" s="2">
        <v>2.67</v>
      </c>
      <c r="H185" s="3">
        <v>5.49</v>
      </c>
      <c r="I185" s="2">
        <v>1.43</v>
      </c>
      <c r="J185" s="4">
        <f t="shared" si="3"/>
        <v>1.24</v>
      </c>
      <c r="K185" s="1">
        <v>1</v>
      </c>
      <c r="L185" s="4">
        <f t="shared" si="4"/>
        <v>1.24</v>
      </c>
      <c r="M185" s="1">
        <v>1</v>
      </c>
      <c r="N185" s="4">
        <v>1.24</v>
      </c>
      <c r="O185" s="1" t="s">
        <v>1746</v>
      </c>
    </row>
    <row r="186" spans="1:15" x14ac:dyDescent="0.25">
      <c r="A186" s="1">
        <v>185</v>
      </c>
      <c r="B186" s="1" t="s">
        <v>356</v>
      </c>
      <c r="C186" s="10">
        <v>44618</v>
      </c>
      <c r="D186" s="1">
        <v>0</v>
      </c>
      <c r="E186" s="1" t="s">
        <v>2359</v>
      </c>
      <c r="F186" s="15">
        <v>6</v>
      </c>
      <c r="G186" s="2">
        <v>2.42</v>
      </c>
      <c r="H186" s="3">
        <v>7.13</v>
      </c>
      <c r="I186" s="2">
        <v>0.81</v>
      </c>
      <c r="J186" s="4">
        <f t="shared" si="3"/>
        <v>1.6099999999999999</v>
      </c>
      <c r="K186" s="1">
        <v>1</v>
      </c>
      <c r="L186" s="4">
        <f t="shared" si="4"/>
        <v>1.6099999999999999</v>
      </c>
      <c r="M186" s="1">
        <v>1</v>
      </c>
      <c r="N186" s="4">
        <v>1.61</v>
      </c>
      <c r="O186" s="178" t="s">
        <v>2943</v>
      </c>
    </row>
    <row r="187" spans="1:15" ht="49.5" x14ac:dyDescent="0.25">
      <c r="A187" s="1">
        <v>186</v>
      </c>
      <c r="B187" s="1" t="s">
        <v>353</v>
      </c>
      <c r="C187" s="10">
        <v>44618</v>
      </c>
      <c r="D187" s="1">
        <v>0</v>
      </c>
      <c r="E187" s="11" t="s">
        <v>2944</v>
      </c>
      <c r="F187" s="15">
        <v>6.5</v>
      </c>
      <c r="G187" s="2">
        <v>1.51</v>
      </c>
      <c r="H187" s="3">
        <v>9.98</v>
      </c>
      <c r="I187" s="2">
        <v>0.32</v>
      </c>
      <c r="J187" s="4">
        <f t="shared" si="3"/>
        <v>1.19</v>
      </c>
      <c r="K187" s="1">
        <v>1</v>
      </c>
      <c r="L187" s="4">
        <f t="shared" si="4"/>
        <v>1.19</v>
      </c>
      <c r="M187" s="1">
        <v>1</v>
      </c>
      <c r="N187" s="4">
        <v>1.19</v>
      </c>
      <c r="O187" s="187"/>
    </row>
    <row r="188" spans="1:15" x14ac:dyDescent="0.25">
      <c r="A188" s="1">
        <v>187</v>
      </c>
      <c r="B188" s="1" t="s">
        <v>2913</v>
      </c>
      <c r="C188" s="10">
        <v>44618</v>
      </c>
      <c r="D188" s="1">
        <v>0</v>
      </c>
      <c r="E188" s="1" t="s">
        <v>602</v>
      </c>
      <c r="F188" s="15">
        <v>10</v>
      </c>
      <c r="G188" s="2">
        <v>0.74</v>
      </c>
      <c r="H188" s="3">
        <v>3.28</v>
      </c>
      <c r="I188" s="2">
        <v>0.26</v>
      </c>
      <c r="J188" s="4">
        <f t="shared" si="3"/>
        <v>0.48</v>
      </c>
      <c r="K188" s="1">
        <v>1</v>
      </c>
      <c r="L188" s="4">
        <f t="shared" si="4"/>
        <v>0.48</v>
      </c>
      <c r="M188" s="1">
        <v>1</v>
      </c>
      <c r="N188" s="4">
        <v>0.48</v>
      </c>
      <c r="O188" s="187"/>
    </row>
    <row r="189" spans="1:15" ht="49.5" x14ac:dyDescent="0.25">
      <c r="A189" s="1">
        <v>188</v>
      </c>
      <c r="B189" s="1" t="s">
        <v>2907</v>
      </c>
      <c r="C189" s="10">
        <v>44618</v>
      </c>
      <c r="D189" s="1">
        <v>0</v>
      </c>
      <c r="E189" s="11" t="s">
        <v>2945</v>
      </c>
      <c r="F189" s="15">
        <v>16.5</v>
      </c>
      <c r="G189" s="2">
        <v>1.71</v>
      </c>
      <c r="H189" s="3">
        <v>2.67</v>
      </c>
      <c r="I189" s="2">
        <v>0.97</v>
      </c>
      <c r="J189" s="4">
        <f t="shared" si="3"/>
        <v>0.74</v>
      </c>
      <c r="K189" s="1">
        <v>1</v>
      </c>
      <c r="L189" s="4">
        <f t="shared" si="4"/>
        <v>0.74</v>
      </c>
      <c r="M189" s="1">
        <v>1</v>
      </c>
      <c r="N189" s="4">
        <v>0.74</v>
      </c>
      <c r="O189" s="179"/>
    </row>
    <row r="190" spans="1:15" x14ac:dyDescent="0.25">
      <c r="A190" s="1">
        <v>189</v>
      </c>
      <c r="B190" s="1" t="s">
        <v>356</v>
      </c>
      <c r="C190" s="10">
        <v>44619</v>
      </c>
      <c r="D190" s="1">
        <v>0</v>
      </c>
      <c r="E190" s="1" t="s">
        <v>2779</v>
      </c>
      <c r="F190" s="15">
        <v>6</v>
      </c>
      <c r="G190" s="2">
        <v>1.24</v>
      </c>
      <c r="H190" s="3">
        <v>3.71</v>
      </c>
      <c r="I190" s="2">
        <v>0.64</v>
      </c>
      <c r="J190" s="4">
        <f t="shared" si="3"/>
        <v>0.6</v>
      </c>
      <c r="K190" s="1">
        <v>1</v>
      </c>
      <c r="L190" s="4">
        <f t="shared" si="4"/>
        <v>0.6</v>
      </c>
      <c r="M190" s="1">
        <f>C196-C190</f>
        <v>2</v>
      </c>
      <c r="N190" s="4">
        <v>3.4073000000000002</v>
      </c>
      <c r="O190" s="1" t="s">
        <v>1746</v>
      </c>
    </row>
    <row r="191" spans="1:15" ht="33" x14ac:dyDescent="0.25">
      <c r="A191" s="1">
        <v>190</v>
      </c>
      <c r="B191" s="1" t="s">
        <v>353</v>
      </c>
      <c r="C191" s="10">
        <v>44619</v>
      </c>
      <c r="D191" s="1">
        <v>0</v>
      </c>
      <c r="E191" s="11" t="s">
        <v>2946</v>
      </c>
      <c r="F191" s="15">
        <v>15.5</v>
      </c>
      <c r="G191" s="2">
        <v>1.67</v>
      </c>
      <c r="H191" s="3">
        <v>13.27</v>
      </c>
      <c r="I191" s="2">
        <v>1.03</v>
      </c>
      <c r="J191" s="4">
        <f t="shared" si="3"/>
        <v>0.6399999999999999</v>
      </c>
      <c r="K191" s="1">
        <v>1</v>
      </c>
      <c r="L191" s="4">
        <f t="shared" si="4"/>
        <v>0.6399999999999999</v>
      </c>
      <c r="M191" s="1">
        <v>1</v>
      </c>
      <c r="N191" s="4">
        <v>0.64</v>
      </c>
      <c r="O191" s="1" t="s">
        <v>1746</v>
      </c>
    </row>
    <row r="192" spans="1:15" x14ac:dyDescent="0.25">
      <c r="A192" s="1">
        <v>191</v>
      </c>
      <c r="B192" s="1" t="s">
        <v>2913</v>
      </c>
      <c r="C192" s="10">
        <v>44619</v>
      </c>
      <c r="D192" s="1">
        <v>0</v>
      </c>
      <c r="E192" s="1" t="s">
        <v>460</v>
      </c>
      <c r="F192" s="15">
        <v>2.5</v>
      </c>
      <c r="G192" s="2">
        <v>1.41</v>
      </c>
      <c r="H192" s="3">
        <v>6.56</v>
      </c>
      <c r="I192" s="2">
        <v>0.13</v>
      </c>
      <c r="J192" s="4">
        <f t="shared" si="3"/>
        <v>1.2799999999999998</v>
      </c>
      <c r="K192" s="1">
        <v>1</v>
      </c>
      <c r="L192" s="4">
        <f t="shared" si="4"/>
        <v>1.2799999999999998</v>
      </c>
      <c r="M192" s="1">
        <f>C202-C192</f>
        <v>4</v>
      </c>
      <c r="N192" s="4">
        <v>4.5126999999999997</v>
      </c>
      <c r="O192" s="1" t="s">
        <v>1746</v>
      </c>
    </row>
    <row r="193" spans="1:15" ht="33" x14ac:dyDescent="0.25">
      <c r="A193" s="1">
        <v>192</v>
      </c>
      <c r="B193" s="1" t="s">
        <v>2907</v>
      </c>
      <c r="C193" s="10">
        <v>44619</v>
      </c>
      <c r="D193" s="1">
        <v>0</v>
      </c>
      <c r="E193" s="11" t="s">
        <v>2947</v>
      </c>
      <c r="F193" s="15">
        <v>18</v>
      </c>
      <c r="G193" s="2">
        <v>2.04</v>
      </c>
      <c r="H193" s="3">
        <v>3.67</v>
      </c>
      <c r="I193" s="2">
        <v>1.1000000000000001</v>
      </c>
      <c r="J193" s="4">
        <f t="shared" si="3"/>
        <v>0.94</v>
      </c>
      <c r="K193" s="1">
        <v>1</v>
      </c>
      <c r="L193" s="4">
        <f t="shared" si="4"/>
        <v>0.94</v>
      </c>
      <c r="M193" s="1">
        <v>1</v>
      </c>
      <c r="N193" s="4">
        <v>0.94</v>
      </c>
      <c r="O193" s="1" t="s">
        <v>1746</v>
      </c>
    </row>
    <row r="194" spans="1:15" x14ac:dyDescent="0.25">
      <c r="A194" s="1">
        <v>193</v>
      </c>
      <c r="B194" s="1" t="s">
        <v>353</v>
      </c>
      <c r="C194" s="10">
        <v>44620</v>
      </c>
      <c r="D194" s="1">
        <v>0</v>
      </c>
      <c r="E194" s="1" t="s">
        <v>213</v>
      </c>
      <c r="F194" s="15">
        <v>24</v>
      </c>
      <c r="G194" s="2">
        <v>2.29</v>
      </c>
      <c r="H194" s="3">
        <v>27.6</v>
      </c>
      <c r="I194" s="2">
        <v>1.53</v>
      </c>
      <c r="J194" s="4">
        <f t="shared" ref="J194:J240" si="5">G194-I194</f>
        <v>0.76</v>
      </c>
      <c r="K194" s="1">
        <v>1</v>
      </c>
      <c r="L194" s="4">
        <f t="shared" si="4"/>
        <v>0.76</v>
      </c>
      <c r="M194" s="1">
        <v>1</v>
      </c>
      <c r="N194" s="4">
        <v>0.76</v>
      </c>
      <c r="O194" s="1" t="s">
        <v>1746</v>
      </c>
    </row>
    <row r="195" spans="1:15" x14ac:dyDescent="0.25">
      <c r="A195" s="1">
        <v>194</v>
      </c>
      <c r="B195" s="1" t="s">
        <v>2907</v>
      </c>
      <c r="C195" s="10">
        <v>44620</v>
      </c>
      <c r="D195" s="1">
        <v>0</v>
      </c>
      <c r="E195" s="1" t="s">
        <v>213</v>
      </c>
      <c r="F195" s="15">
        <v>24</v>
      </c>
      <c r="G195" s="2">
        <v>2.64</v>
      </c>
      <c r="H195" s="3">
        <v>5.45</v>
      </c>
      <c r="I195" s="2">
        <v>1.43</v>
      </c>
      <c r="J195" s="4">
        <f t="shared" si="5"/>
        <v>1.2100000000000002</v>
      </c>
      <c r="K195" s="1">
        <v>1</v>
      </c>
      <c r="L195" s="4">
        <f t="shared" si="4"/>
        <v>1.2100000000000002</v>
      </c>
      <c r="M195" s="1">
        <v>1</v>
      </c>
      <c r="N195" s="4">
        <v>1.21</v>
      </c>
      <c r="O195" s="1" t="s">
        <v>1746</v>
      </c>
    </row>
    <row r="196" spans="1:15" x14ac:dyDescent="0.25">
      <c r="A196" s="1">
        <v>195</v>
      </c>
      <c r="B196" s="1" t="s">
        <v>356</v>
      </c>
      <c r="C196" s="10">
        <v>44621</v>
      </c>
      <c r="D196" s="1">
        <v>0</v>
      </c>
      <c r="E196" s="1" t="s">
        <v>2948</v>
      </c>
      <c r="F196" s="15">
        <v>6</v>
      </c>
      <c r="G196" s="2">
        <v>1.47</v>
      </c>
      <c r="H196" s="3">
        <v>4.6399999999999997</v>
      </c>
      <c r="I196" s="2">
        <v>0.69</v>
      </c>
      <c r="J196" s="4">
        <f t="shared" si="5"/>
        <v>0.78</v>
      </c>
      <c r="K196" s="1">
        <v>3</v>
      </c>
      <c r="L196" s="4">
        <f t="shared" si="4"/>
        <v>2.34</v>
      </c>
      <c r="M196" s="1">
        <f>C204-C196</f>
        <v>3</v>
      </c>
      <c r="N196" s="4">
        <v>5.3453999999999997</v>
      </c>
      <c r="O196" s="1" t="s">
        <v>1746</v>
      </c>
    </row>
    <row r="197" spans="1:15" ht="33" x14ac:dyDescent="0.25">
      <c r="A197" s="1">
        <v>196</v>
      </c>
      <c r="B197" s="1" t="s">
        <v>353</v>
      </c>
      <c r="C197" s="10">
        <v>44621</v>
      </c>
      <c r="D197" s="1">
        <v>0</v>
      </c>
      <c r="E197" s="11" t="s">
        <v>2949</v>
      </c>
      <c r="F197" s="15">
        <v>18</v>
      </c>
      <c r="G197" s="2">
        <v>1.9</v>
      </c>
      <c r="H197" s="3">
        <v>12.53</v>
      </c>
      <c r="I197" s="2">
        <v>1.19</v>
      </c>
      <c r="J197" s="4">
        <f t="shared" si="5"/>
        <v>0.71</v>
      </c>
      <c r="K197" s="1">
        <v>1</v>
      </c>
      <c r="L197" s="4">
        <f t="shared" ref="L197:L260" si="6">(G197-I197-D197)*K197</f>
        <v>0.71</v>
      </c>
      <c r="M197" s="1">
        <v>1</v>
      </c>
      <c r="N197" s="4">
        <v>0.71</v>
      </c>
      <c r="O197" s="1" t="s">
        <v>1746</v>
      </c>
    </row>
    <row r="198" spans="1:15" ht="33" x14ac:dyDescent="0.25">
      <c r="A198" s="1">
        <v>197</v>
      </c>
      <c r="B198" s="1" t="s">
        <v>2907</v>
      </c>
      <c r="C198" s="10">
        <v>44621</v>
      </c>
      <c r="D198" s="1">
        <v>0</v>
      </c>
      <c r="E198" s="11" t="s">
        <v>2949</v>
      </c>
      <c r="F198" s="15">
        <v>18</v>
      </c>
      <c r="G198" s="2">
        <v>1.89</v>
      </c>
      <c r="H198" s="3">
        <v>3.17</v>
      </c>
      <c r="I198" s="2">
        <v>1.1299999999999999</v>
      </c>
      <c r="J198" s="4">
        <f t="shared" si="5"/>
        <v>0.76</v>
      </c>
      <c r="K198" s="1">
        <v>1</v>
      </c>
      <c r="L198" s="4">
        <f t="shared" si="6"/>
        <v>0.76</v>
      </c>
      <c r="M198" s="1">
        <v>1</v>
      </c>
      <c r="N198" s="4">
        <v>0.76</v>
      </c>
      <c r="O198" s="1" t="s">
        <v>1746</v>
      </c>
    </row>
    <row r="199" spans="1:15" x14ac:dyDescent="0.25">
      <c r="A199" s="1">
        <v>198</v>
      </c>
      <c r="B199" s="1" t="s">
        <v>353</v>
      </c>
      <c r="C199" s="10">
        <v>44622</v>
      </c>
      <c r="D199" s="1">
        <v>0</v>
      </c>
      <c r="E199" s="1" t="s">
        <v>213</v>
      </c>
      <c r="F199" s="15">
        <v>24</v>
      </c>
      <c r="G199" s="2">
        <v>2.39</v>
      </c>
      <c r="H199" s="3">
        <v>17.14</v>
      </c>
      <c r="I199" s="2">
        <v>1.51</v>
      </c>
      <c r="J199" s="4">
        <f t="shared" si="5"/>
        <v>0.88000000000000012</v>
      </c>
      <c r="K199" s="1">
        <v>1</v>
      </c>
      <c r="L199" s="4">
        <f t="shared" si="6"/>
        <v>0.88000000000000012</v>
      </c>
      <c r="M199" s="1">
        <v>1</v>
      </c>
      <c r="N199" s="4">
        <v>0.88</v>
      </c>
      <c r="O199" s="1" t="s">
        <v>1746</v>
      </c>
    </row>
    <row r="200" spans="1:15" x14ac:dyDescent="0.25">
      <c r="A200" s="1">
        <v>199</v>
      </c>
      <c r="B200" s="1" t="s">
        <v>2907</v>
      </c>
      <c r="C200" s="10">
        <v>44622</v>
      </c>
      <c r="D200" s="1">
        <v>0</v>
      </c>
      <c r="E200" s="1" t="s">
        <v>213</v>
      </c>
      <c r="F200" s="15">
        <v>24</v>
      </c>
      <c r="G200" s="2">
        <v>2.72</v>
      </c>
      <c r="H200" s="3">
        <v>5.21</v>
      </c>
      <c r="I200" s="2">
        <v>1.49</v>
      </c>
      <c r="J200" s="4">
        <f t="shared" si="5"/>
        <v>1.2300000000000002</v>
      </c>
      <c r="K200" s="1">
        <v>1</v>
      </c>
      <c r="L200" s="4">
        <f t="shared" si="6"/>
        <v>1.2300000000000002</v>
      </c>
      <c r="M200" s="1">
        <v>1</v>
      </c>
      <c r="N200" s="4">
        <v>1.23</v>
      </c>
      <c r="O200" s="1" t="s">
        <v>1746</v>
      </c>
    </row>
    <row r="201" spans="1:15" ht="33" x14ac:dyDescent="0.25">
      <c r="A201" s="1">
        <v>200</v>
      </c>
      <c r="B201" s="1" t="s">
        <v>353</v>
      </c>
      <c r="C201" s="10">
        <v>44623</v>
      </c>
      <c r="D201" s="1">
        <v>0</v>
      </c>
      <c r="E201" s="11" t="s">
        <v>2950</v>
      </c>
      <c r="F201" s="15">
        <v>16</v>
      </c>
      <c r="G201" s="2">
        <v>1.53</v>
      </c>
      <c r="H201" s="3">
        <v>15.94</v>
      </c>
      <c r="I201" s="2">
        <v>1.01</v>
      </c>
      <c r="J201" s="4">
        <f t="shared" si="5"/>
        <v>0.52</v>
      </c>
      <c r="K201" s="1">
        <v>1</v>
      </c>
      <c r="L201" s="4">
        <f t="shared" si="6"/>
        <v>0.52</v>
      </c>
      <c r="M201" s="1">
        <v>1</v>
      </c>
      <c r="N201" s="4">
        <v>0.52</v>
      </c>
      <c r="O201" s="1" t="s">
        <v>1746</v>
      </c>
    </row>
    <row r="202" spans="1:15" x14ac:dyDescent="0.25">
      <c r="A202" s="1">
        <v>201</v>
      </c>
      <c r="B202" s="1" t="s">
        <v>2913</v>
      </c>
      <c r="C202" s="10">
        <v>44623</v>
      </c>
      <c r="D202" s="1">
        <v>0</v>
      </c>
      <c r="E202" s="1" t="s">
        <v>2951</v>
      </c>
      <c r="F202" s="15">
        <v>8</v>
      </c>
      <c r="G202" s="2">
        <v>1.02</v>
      </c>
      <c r="H202" s="3">
        <v>12.03</v>
      </c>
      <c r="I202" s="2">
        <v>0.51</v>
      </c>
      <c r="J202" s="4">
        <f t="shared" si="5"/>
        <v>0.51</v>
      </c>
      <c r="K202" s="1">
        <v>2</v>
      </c>
      <c r="L202" s="4">
        <f t="shared" si="6"/>
        <v>1.02</v>
      </c>
      <c r="M202" s="1">
        <f>C208-C202</f>
        <v>2</v>
      </c>
      <c r="N202" s="4">
        <v>2.0171999999999999</v>
      </c>
      <c r="O202" s="1" t="s">
        <v>1746</v>
      </c>
    </row>
    <row r="203" spans="1:15" x14ac:dyDescent="0.25">
      <c r="A203" s="1">
        <v>202</v>
      </c>
      <c r="B203" s="1" t="s">
        <v>2907</v>
      </c>
      <c r="C203" s="10">
        <v>44623</v>
      </c>
      <c r="D203" s="1">
        <v>0</v>
      </c>
      <c r="E203" s="1" t="s">
        <v>213</v>
      </c>
      <c r="F203" s="15">
        <v>24</v>
      </c>
      <c r="G203" s="2">
        <v>2.42</v>
      </c>
      <c r="H203" s="3">
        <v>4.1900000000000004</v>
      </c>
      <c r="I203" s="2">
        <v>1.44</v>
      </c>
      <c r="J203" s="4">
        <f t="shared" si="5"/>
        <v>0.98</v>
      </c>
      <c r="K203" s="1">
        <v>1</v>
      </c>
      <c r="L203" s="4">
        <f t="shared" si="6"/>
        <v>0.98</v>
      </c>
      <c r="M203" s="1">
        <v>1</v>
      </c>
      <c r="N203" s="4">
        <v>0.98</v>
      </c>
      <c r="O203" s="1" t="s">
        <v>1746</v>
      </c>
    </row>
    <row r="204" spans="1:15" x14ac:dyDescent="0.25">
      <c r="A204" s="1">
        <v>203</v>
      </c>
      <c r="B204" s="1" t="s">
        <v>356</v>
      </c>
      <c r="C204" s="10">
        <v>44624</v>
      </c>
      <c r="D204" s="1">
        <v>0</v>
      </c>
      <c r="E204" s="1" t="s">
        <v>2359</v>
      </c>
      <c r="F204" s="15">
        <v>6</v>
      </c>
      <c r="G204" s="2">
        <v>2.16</v>
      </c>
      <c r="H204" s="3">
        <v>6.76</v>
      </c>
      <c r="I204" s="2">
        <v>0.67</v>
      </c>
      <c r="J204" s="4">
        <f t="shared" si="5"/>
        <v>1.4900000000000002</v>
      </c>
      <c r="K204" s="1">
        <v>2</v>
      </c>
      <c r="L204" s="4">
        <f t="shared" si="6"/>
        <v>2.9800000000000004</v>
      </c>
      <c r="M204" s="1">
        <f>C210-C204</f>
        <v>2</v>
      </c>
      <c r="N204" s="4">
        <v>3.0447000000000002</v>
      </c>
      <c r="O204" s="1" t="s">
        <v>1746</v>
      </c>
    </row>
    <row r="205" spans="1:15" ht="33" x14ac:dyDescent="0.25">
      <c r="A205" s="1">
        <v>204</v>
      </c>
      <c r="B205" s="1" t="s">
        <v>353</v>
      </c>
      <c r="C205" s="10">
        <v>44624</v>
      </c>
      <c r="D205" s="1">
        <v>0</v>
      </c>
      <c r="E205" s="11" t="s">
        <v>289</v>
      </c>
      <c r="F205" s="15">
        <v>18</v>
      </c>
      <c r="G205" s="2">
        <v>1.84</v>
      </c>
      <c r="H205" s="3">
        <v>17.649999999999999</v>
      </c>
      <c r="I205" s="2">
        <v>1.1399999999999999</v>
      </c>
      <c r="J205" s="4">
        <f t="shared" si="5"/>
        <v>0.70000000000000018</v>
      </c>
      <c r="K205" s="1">
        <v>1</v>
      </c>
      <c r="L205" s="4">
        <f t="shared" si="6"/>
        <v>0.70000000000000018</v>
      </c>
      <c r="M205" s="1">
        <v>1</v>
      </c>
      <c r="N205" s="4">
        <v>0.7</v>
      </c>
      <c r="O205" s="1" t="s">
        <v>1746</v>
      </c>
    </row>
    <row r="206" spans="1:15" ht="33" x14ac:dyDescent="0.25">
      <c r="A206" s="1">
        <v>205</v>
      </c>
      <c r="B206" s="1" t="s">
        <v>2907</v>
      </c>
      <c r="C206" s="10">
        <v>44624</v>
      </c>
      <c r="D206" s="1">
        <v>0</v>
      </c>
      <c r="E206" s="11" t="s">
        <v>289</v>
      </c>
      <c r="F206" s="15">
        <v>18</v>
      </c>
      <c r="G206" s="2">
        <v>1.9</v>
      </c>
      <c r="H206" s="3">
        <v>3.59</v>
      </c>
      <c r="I206" s="2">
        <v>1.06</v>
      </c>
      <c r="J206" s="4">
        <f t="shared" si="5"/>
        <v>0.83999999999999986</v>
      </c>
      <c r="K206" s="1">
        <v>1</v>
      </c>
      <c r="L206" s="4">
        <f t="shared" si="6"/>
        <v>0.83999999999999986</v>
      </c>
      <c r="M206" s="1">
        <v>1</v>
      </c>
      <c r="N206" s="4">
        <v>0.84</v>
      </c>
      <c r="O206" s="1" t="s">
        <v>1746</v>
      </c>
    </row>
    <row r="207" spans="1:15" ht="33" x14ac:dyDescent="0.25">
      <c r="A207" s="1">
        <v>206</v>
      </c>
      <c r="B207" s="1" t="s">
        <v>353</v>
      </c>
      <c r="C207" s="10">
        <v>44625</v>
      </c>
      <c r="D207" s="1">
        <v>0</v>
      </c>
      <c r="E207" s="11" t="s">
        <v>289</v>
      </c>
      <c r="F207" s="15">
        <v>18</v>
      </c>
      <c r="G207" s="2">
        <v>1.64</v>
      </c>
      <c r="H207" s="3">
        <v>20.46</v>
      </c>
      <c r="I207" s="2">
        <v>1.1399999999999999</v>
      </c>
      <c r="J207" s="4">
        <f t="shared" si="5"/>
        <v>0.5</v>
      </c>
      <c r="K207" s="1">
        <v>1</v>
      </c>
      <c r="L207" s="4">
        <f t="shared" si="6"/>
        <v>0.5</v>
      </c>
      <c r="M207" s="1">
        <v>1</v>
      </c>
      <c r="N207" s="4">
        <v>0.5</v>
      </c>
      <c r="O207" s="1" t="s">
        <v>1746</v>
      </c>
    </row>
    <row r="208" spans="1:15" x14ac:dyDescent="0.25">
      <c r="A208" s="1">
        <v>207</v>
      </c>
      <c r="B208" s="1" t="s">
        <v>2913</v>
      </c>
      <c r="C208" s="10">
        <v>44625</v>
      </c>
      <c r="D208" s="1">
        <v>0</v>
      </c>
      <c r="E208" s="1" t="s">
        <v>2359</v>
      </c>
      <c r="F208" s="15">
        <v>6</v>
      </c>
      <c r="G208" s="2">
        <v>1.37</v>
      </c>
      <c r="H208" s="3">
        <v>15.96</v>
      </c>
      <c r="I208" s="2">
        <v>0.41</v>
      </c>
      <c r="J208" s="4">
        <f t="shared" si="5"/>
        <v>0.96000000000000019</v>
      </c>
      <c r="K208" s="1">
        <v>2</v>
      </c>
      <c r="L208" s="4">
        <f t="shared" si="6"/>
        <v>1.9200000000000004</v>
      </c>
      <c r="M208" s="1">
        <f>C213-C208</f>
        <v>2</v>
      </c>
      <c r="N208" s="4">
        <v>2.0253000000000001</v>
      </c>
      <c r="O208" s="1" t="s">
        <v>1746</v>
      </c>
    </row>
    <row r="209" spans="1:15" x14ac:dyDescent="0.25">
      <c r="A209" s="1">
        <v>208</v>
      </c>
      <c r="B209" s="1" t="s">
        <v>2907</v>
      </c>
      <c r="C209" s="10">
        <v>44625</v>
      </c>
      <c r="D209" s="1">
        <v>0</v>
      </c>
      <c r="E209" s="1" t="s">
        <v>213</v>
      </c>
      <c r="F209" s="15">
        <v>24</v>
      </c>
      <c r="G209" s="2">
        <v>2.33</v>
      </c>
      <c r="H209" s="3">
        <v>4.24</v>
      </c>
      <c r="I209" s="2">
        <v>1.39</v>
      </c>
      <c r="J209" s="4">
        <f t="shared" si="5"/>
        <v>0.94000000000000017</v>
      </c>
      <c r="K209" s="1">
        <v>1</v>
      </c>
      <c r="L209" s="4">
        <f t="shared" si="6"/>
        <v>0.94000000000000017</v>
      </c>
      <c r="M209" s="1">
        <v>1</v>
      </c>
      <c r="N209" s="4">
        <v>0.94</v>
      </c>
      <c r="O209" s="1" t="s">
        <v>1746</v>
      </c>
    </row>
    <row r="210" spans="1:15" x14ac:dyDescent="0.25">
      <c r="A210" s="1">
        <v>209</v>
      </c>
      <c r="B210" s="1" t="s">
        <v>356</v>
      </c>
      <c r="C210" s="10">
        <v>44626</v>
      </c>
      <c r="D210" s="1">
        <v>0</v>
      </c>
      <c r="E210" s="1" t="s">
        <v>2359</v>
      </c>
      <c r="F210" s="15">
        <v>6</v>
      </c>
      <c r="G210" s="2">
        <v>2.41</v>
      </c>
      <c r="H210" s="3">
        <v>6.88</v>
      </c>
      <c r="I210" s="2">
        <v>0.67</v>
      </c>
      <c r="J210" s="4">
        <f t="shared" si="5"/>
        <v>1.7400000000000002</v>
      </c>
      <c r="K210" s="1">
        <v>2</v>
      </c>
      <c r="L210" s="4">
        <f t="shared" si="6"/>
        <v>3.4800000000000004</v>
      </c>
      <c r="M210" s="1">
        <f>C216-C210</f>
        <v>2</v>
      </c>
      <c r="N210" s="4">
        <v>2.9228000000000001</v>
      </c>
      <c r="O210" s="1" t="s">
        <v>1746</v>
      </c>
    </row>
    <row r="211" spans="1:15" ht="33" x14ac:dyDescent="0.25">
      <c r="A211" s="1">
        <v>210</v>
      </c>
      <c r="B211" s="1" t="s">
        <v>353</v>
      </c>
      <c r="C211" s="10">
        <v>44626</v>
      </c>
      <c r="D211" s="1">
        <v>0</v>
      </c>
      <c r="E211" s="11" t="s">
        <v>289</v>
      </c>
      <c r="F211" s="15">
        <v>18</v>
      </c>
      <c r="G211" s="2">
        <v>1.76</v>
      </c>
      <c r="H211" s="3">
        <v>16.34</v>
      </c>
      <c r="I211" s="2">
        <v>1.1299999999999999</v>
      </c>
      <c r="J211" s="4">
        <f t="shared" si="5"/>
        <v>0.63000000000000012</v>
      </c>
      <c r="K211" s="1">
        <v>1</v>
      </c>
      <c r="L211" s="4">
        <f t="shared" si="6"/>
        <v>0.63000000000000012</v>
      </c>
      <c r="M211" s="1">
        <v>1</v>
      </c>
      <c r="N211" s="4">
        <v>0.63</v>
      </c>
      <c r="O211" s="1" t="s">
        <v>1746</v>
      </c>
    </row>
    <row r="212" spans="1:15" ht="33" x14ac:dyDescent="0.25">
      <c r="A212" s="1">
        <v>211</v>
      </c>
      <c r="B212" s="1" t="s">
        <v>2907</v>
      </c>
      <c r="C212" s="10">
        <v>44626</v>
      </c>
      <c r="D212" s="1">
        <v>0</v>
      </c>
      <c r="E212" s="11" t="s">
        <v>289</v>
      </c>
      <c r="F212" s="15">
        <v>18</v>
      </c>
      <c r="G212" s="2">
        <v>1.87</v>
      </c>
      <c r="H212" s="3">
        <v>3.41</v>
      </c>
      <c r="I212" s="2">
        <v>1.05</v>
      </c>
      <c r="J212" s="4">
        <f t="shared" si="5"/>
        <v>0.82000000000000006</v>
      </c>
      <c r="K212" s="1">
        <v>1</v>
      </c>
      <c r="L212" s="4">
        <f t="shared" si="6"/>
        <v>0.82000000000000006</v>
      </c>
      <c r="M212" s="1">
        <v>1</v>
      </c>
      <c r="N212" s="4">
        <v>0.82</v>
      </c>
      <c r="O212" s="1" t="s">
        <v>1746</v>
      </c>
    </row>
    <row r="213" spans="1:15" x14ac:dyDescent="0.25">
      <c r="A213" s="1">
        <v>212</v>
      </c>
      <c r="B213" s="1" t="s">
        <v>2913</v>
      </c>
      <c r="C213" s="10">
        <v>44627</v>
      </c>
      <c r="D213" s="1">
        <v>0</v>
      </c>
      <c r="E213" s="1" t="s">
        <v>2952</v>
      </c>
      <c r="F213" s="15">
        <v>5.5</v>
      </c>
      <c r="G213" s="2">
        <v>1.24</v>
      </c>
      <c r="H213" s="3">
        <v>15.43</v>
      </c>
      <c r="I213" s="2">
        <v>0.39</v>
      </c>
      <c r="J213" s="4">
        <f t="shared" si="5"/>
        <v>0.85</v>
      </c>
      <c r="K213" s="1">
        <v>1</v>
      </c>
      <c r="L213" s="4">
        <f t="shared" si="6"/>
        <v>0.85</v>
      </c>
      <c r="M213" s="1">
        <v>1</v>
      </c>
      <c r="N213" s="4">
        <v>0.85</v>
      </c>
      <c r="O213" s="1" t="s">
        <v>1746</v>
      </c>
    </row>
    <row r="214" spans="1:15" ht="33" x14ac:dyDescent="0.25">
      <c r="A214" s="1">
        <v>213</v>
      </c>
      <c r="B214" s="1" t="s">
        <v>353</v>
      </c>
      <c r="C214" s="10">
        <v>44627</v>
      </c>
      <c r="D214" s="1">
        <v>0</v>
      </c>
      <c r="E214" s="11" t="s">
        <v>2953</v>
      </c>
      <c r="F214" s="15">
        <v>18.5</v>
      </c>
      <c r="G214" s="2">
        <v>1.63</v>
      </c>
      <c r="H214" s="3">
        <v>20.9</v>
      </c>
      <c r="I214" s="2">
        <v>1.1299999999999999</v>
      </c>
      <c r="J214" s="4">
        <f t="shared" si="5"/>
        <v>0.5</v>
      </c>
      <c r="K214" s="1">
        <v>1</v>
      </c>
      <c r="L214" s="4">
        <f t="shared" si="6"/>
        <v>0.5</v>
      </c>
      <c r="M214" s="1">
        <v>1</v>
      </c>
      <c r="N214" s="4">
        <v>0.5</v>
      </c>
      <c r="O214" s="1" t="s">
        <v>1746</v>
      </c>
    </row>
    <row r="215" spans="1:15" x14ac:dyDescent="0.25">
      <c r="A215" s="1">
        <v>214</v>
      </c>
      <c r="B215" s="1" t="s">
        <v>2907</v>
      </c>
      <c r="C215" s="10">
        <v>44627</v>
      </c>
      <c r="D215" s="1">
        <v>0</v>
      </c>
      <c r="E215" s="1" t="s">
        <v>213</v>
      </c>
      <c r="F215" s="15">
        <v>24</v>
      </c>
      <c r="G215" s="2">
        <v>2.4300000000000002</v>
      </c>
      <c r="H215" s="3">
        <v>4.63</v>
      </c>
      <c r="I215" s="2">
        <v>1.32</v>
      </c>
      <c r="J215" s="4">
        <f t="shared" si="5"/>
        <v>1.1100000000000001</v>
      </c>
      <c r="K215" s="1">
        <v>1</v>
      </c>
      <c r="L215" s="4">
        <f t="shared" si="6"/>
        <v>1.1100000000000001</v>
      </c>
      <c r="M215" s="1">
        <v>1</v>
      </c>
      <c r="N215" s="4">
        <v>1.1100000000000001</v>
      </c>
      <c r="O215" s="1" t="s">
        <v>1746</v>
      </c>
    </row>
    <row r="216" spans="1:15" x14ac:dyDescent="0.25">
      <c r="A216" s="1">
        <v>215</v>
      </c>
      <c r="B216" s="1" t="s">
        <v>356</v>
      </c>
      <c r="C216" s="10">
        <v>44628</v>
      </c>
      <c r="D216" s="1">
        <v>0</v>
      </c>
      <c r="E216" s="1" t="s">
        <v>2937</v>
      </c>
      <c r="F216" s="15">
        <v>6.5</v>
      </c>
      <c r="G216" s="2">
        <v>2.4300000000000002</v>
      </c>
      <c r="H216" s="3">
        <v>6.9</v>
      </c>
      <c r="I216" s="2">
        <v>0.71</v>
      </c>
      <c r="J216" s="4">
        <f t="shared" si="5"/>
        <v>1.7200000000000002</v>
      </c>
      <c r="K216" s="1">
        <v>1</v>
      </c>
      <c r="L216" s="4">
        <f t="shared" si="6"/>
        <v>1.7200000000000002</v>
      </c>
      <c r="M216" s="1">
        <v>1</v>
      </c>
      <c r="N216" s="4">
        <v>1.72</v>
      </c>
      <c r="O216" s="1" t="s">
        <v>1746</v>
      </c>
    </row>
    <row r="217" spans="1:15" ht="33" x14ac:dyDescent="0.25">
      <c r="A217" s="1">
        <v>216</v>
      </c>
      <c r="B217" s="1" t="s">
        <v>353</v>
      </c>
      <c r="C217" s="10">
        <v>44628</v>
      </c>
      <c r="D217" s="1">
        <v>0</v>
      </c>
      <c r="E217" s="11" t="s">
        <v>2954</v>
      </c>
      <c r="F217" s="15">
        <v>7.5</v>
      </c>
      <c r="G217" s="2">
        <v>1.45</v>
      </c>
      <c r="H217" s="3">
        <v>10.050000000000001</v>
      </c>
      <c r="I217" s="2">
        <v>0.45</v>
      </c>
      <c r="J217" s="4">
        <f t="shared" si="5"/>
        <v>1</v>
      </c>
      <c r="K217" s="1">
        <v>1</v>
      </c>
      <c r="L217" s="4">
        <f t="shared" si="6"/>
        <v>1</v>
      </c>
      <c r="M217" s="1">
        <v>1</v>
      </c>
      <c r="N217" s="4">
        <v>1</v>
      </c>
      <c r="O217" s="1" t="s">
        <v>1746</v>
      </c>
    </row>
    <row r="218" spans="1:15" x14ac:dyDescent="0.25">
      <c r="A218" s="1">
        <v>217</v>
      </c>
      <c r="B218" s="1" t="s">
        <v>2913</v>
      </c>
      <c r="C218" s="10">
        <v>44628</v>
      </c>
      <c r="D218" s="1">
        <v>0</v>
      </c>
      <c r="E218" s="1" t="s">
        <v>602</v>
      </c>
      <c r="F218" s="15">
        <v>10</v>
      </c>
      <c r="G218" s="2">
        <v>1.06</v>
      </c>
      <c r="H218" s="3">
        <v>9.85</v>
      </c>
      <c r="I218" s="2">
        <v>0.64</v>
      </c>
      <c r="J218" s="4">
        <f t="shared" si="5"/>
        <v>0.42000000000000004</v>
      </c>
      <c r="K218" s="1">
        <v>2</v>
      </c>
      <c r="L218" s="4">
        <f t="shared" si="6"/>
        <v>0.84000000000000008</v>
      </c>
      <c r="M218" s="1">
        <f>C224-C218</f>
        <v>2</v>
      </c>
      <c r="N218" s="4">
        <v>2.0091000000000001</v>
      </c>
      <c r="O218" s="1" t="s">
        <v>1746</v>
      </c>
    </row>
    <row r="219" spans="1:15" ht="33" x14ac:dyDescent="0.25">
      <c r="A219" s="1">
        <v>218</v>
      </c>
      <c r="B219" s="1" t="s">
        <v>2907</v>
      </c>
      <c r="C219" s="10">
        <v>44628</v>
      </c>
      <c r="D219" s="1">
        <v>0</v>
      </c>
      <c r="E219" s="11" t="s">
        <v>2954</v>
      </c>
      <c r="F219" s="15">
        <v>7.5</v>
      </c>
      <c r="G219" s="2">
        <v>1.68</v>
      </c>
      <c r="H219" s="3">
        <v>2.92</v>
      </c>
      <c r="I219" s="2">
        <v>0.92</v>
      </c>
      <c r="J219" s="4">
        <f t="shared" si="5"/>
        <v>0.7599999999999999</v>
      </c>
      <c r="K219" s="1">
        <v>1</v>
      </c>
      <c r="L219" s="4">
        <f t="shared" si="6"/>
        <v>0.7599999999999999</v>
      </c>
      <c r="M219" s="1">
        <v>1</v>
      </c>
      <c r="N219" s="4">
        <v>0.76</v>
      </c>
      <c r="O219" s="1" t="s">
        <v>1746</v>
      </c>
    </row>
    <row r="220" spans="1:15" ht="33" x14ac:dyDescent="0.25">
      <c r="A220" s="1">
        <v>219</v>
      </c>
      <c r="B220" s="1" t="s">
        <v>353</v>
      </c>
      <c r="C220" s="10">
        <v>44629</v>
      </c>
      <c r="D220" s="1">
        <v>0</v>
      </c>
      <c r="E220" s="11" t="s">
        <v>2955</v>
      </c>
      <c r="F220" s="15">
        <v>17</v>
      </c>
      <c r="G220" s="2">
        <v>1.73</v>
      </c>
      <c r="H220" s="3">
        <v>17.03</v>
      </c>
      <c r="I220" s="2">
        <v>1.0900000000000001</v>
      </c>
      <c r="J220" s="4">
        <f t="shared" si="5"/>
        <v>0.6399999999999999</v>
      </c>
      <c r="K220" s="1">
        <v>1</v>
      </c>
      <c r="L220" s="4">
        <f t="shared" si="6"/>
        <v>0.6399999999999999</v>
      </c>
      <c r="M220" s="1">
        <v>1</v>
      </c>
      <c r="N220" s="4">
        <v>0.64</v>
      </c>
      <c r="O220" s="1" t="s">
        <v>1746</v>
      </c>
    </row>
    <row r="221" spans="1:15" ht="33" x14ac:dyDescent="0.25">
      <c r="A221" s="1">
        <v>220</v>
      </c>
      <c r="B221" s="1" t="s">
        <v>2907</v>
      </c>
      <c r="C221" s="10">
        <v>44629</v>
      </c>
      <c r="D221" s="1">
        <v>0</v>
      </c>
      <c r="E221" s="11" t="s">
        <v>2955</v>
      </c>
      <c r="F221" s="15">
        <v>17</v>
      </c>
      <c r="G221" s="2">
        <v>1.75</v>
      </c>
      <c r="H221" s="3">
        <v>2.93</v>
      </c>
      <c r="I221" s="2">
        <v>0.92</v>
      </c>
      <c r="J221" s="4">
        <f t="shared" si="5"/>
        <v>0.83</v>
      </c>
      <c r="K221" s="1">
        <v>1</v>
      </c>
      <c r="L221" s="4">
        <f t="shared" si="6"/>
        <v>0.83</v>
      </c>
      <c r="M221" s="1">
        <v>1</v>
      </c>
      <c r="N221" s="4">
        <v>0.83</v>
      </c>
      <c r="O221" s="1" t="s">
        <v>1746</v>
      </c>
    </row>
    <row r="222" spans="1:15" x14ac:dyDescent="0.25">
      <c r="A222" s="1">
        <v>221</v>
      </c>
      <c r="B222" s="1" t="s">
        <v>356</v>
      </c>
      <c r="C222" s="10">
        <v>44629</v>
      </c>
      <c r="D222" s="1">
        <v>0</v>
      </c>
      <c r="E222" s="1" t="s">
        <v>586</v>
      </c>
      <c r="F222" s="15">
        <v>7</v>
      </c>
      <c r="G222" s="2">
        <v>1.49</v>
      </c>
      <c r="H222" s="3">
        <v>4.08</v>
      </c>
      <c r="I222" s="2">
        <v>0.7</v>
      </c>
      <c r="J222" s="4">
        <f t="shared" si="5"/>
        <v>0.79</v>
      </c>
      <c r="K222" s="1">
        <v>2</v>
      </c>
      <c r="L222" s="4">
        <f t="shared" si="6"/>
        <v>1.58</v>
      </c>
      <c r="M222" s="1">
        <v>2</v>
      </c>
      <c r="N222" s="4">
        <v>3.5299</v>
      </c>
      <c r="O222" s="1" t="s">
        <v>1746</v>
      </c>
    </row>
    <row r="223" spans="1:15" ht="33" x14ac:dyDescent="0.25">
      <c r="A223" s="1">
        <v>222</v>
      </c>
      <c r="B223" s="1" t="s">
        <v>353</v>
      </c>
      <c r="C223" s="10">
        <v>44630</v>
      </c>
      <c r="D223" s="1">
        <v>0</v>
      </c>
      <c r="E223" s="11" t="s">
        <v>2956</v>
      </c>
      <c r="F223" s="15">
        <v>11</v>
      </c>
      <c r="G223" s="2">
        <v>1.26</v>
      </c>
      <c r="H223" s="3">
        <v>13.64</v>
      </c>
      <c r="I223" s="2">
        <v>0.7</v>
      </c>
      <c r="J223" s="4">
        <f t="shared" si="5"/>
        <v>0.56000000000000005</v>
      </c>
      <c r="K223" s="1">
        <v>1</v>
      </c>
      <c r="L223" s="4">
        <f t="shared" si="6"/>
        <v>0.56000000000000005</v>
      </c>
      <c r="M223" s="1">
        <v>1</v>
      </c>
      <c r="N223" s="4">
        <v>0.56000000000000005</v>
      </c>
      <c r="O223" s="1" t="s">
        <v>1746</v>
      </c>
    </row>
    <row r="224" spans="1:15" x14ac:dyDescent="0.25">
      <c r="A224" s="1">
        <v>223</v>
      </c>
      <c r="B224" s="1" t="s">
        <v>2913</v>
      </c>
      <c r="C224" s="10">
        <v>44630</v>
      </c>
      <c r="D224" s="1">
        <v>0</v>
      </c>
      <c r="E224" s="1" t="s">
        <v>2957</v>
      </c>
      <c r="F224" s="15">
        <v>13</v>
      </c>
      <c r="G224" s="2">
        <v>1.31</v>
      </c>
      <c r="H224" s="3">
        <v>22.01</v>
      </c>
      <c r="I224" s="2">
        <v>0.83</v>
      </c>
      <c r="J224" s="4">
        <f t="shared" si="5"/>
        <v>0.48000000000000009</v>
      </c>
      <c r="K224" s="1">
        <v>1</v>
      </c>
      <c r="L224" s="4">
        <f t="shared" si="6"/>
        <v>0.48000000000000009</v>
      </c>
      <c r="M224" s="1">
        <v>1</v>
      </c>
      <c r="N224" s="4">
        <v>0.48</v>
      </c>
      <c r="O224" s="1" t="s">
        <v>1746</v>
      </c>
    </row>
    <row r="225" spans="1:15" x14ac:dyDescent="0.25">
      <c r="A225" s="1">
        <v>224</v>
      </c>
      <c r="B225" s="1" t="s">
        <v>2907</v>
      </c>
      <c r="C225" s="10">
        <v>44630</v>
      </c>
      <c r="D225" s="1">
        <v>0</v>
      </c>
      <c r="E225" s="1" t="s">
        <v>213</v>
      </c>
      <c r="F225" s="15">
        <v>24</v>
      </c>
      <c r="G225" s="2">
        <v>2.4300000000000002</v>
      </c>
      <c r="H225" s="3">
        <v>5.01</v>
      </c>
      <c r="I225" s="2">
        <v>1.3</v>
      </c>
      <c r="J225" s="4">
        <f t="shared" si="5"/>
        <v>1.1300000000000001</v>
      </c>
      <c r="K225" s="1">
        <v>1</v>
      </c>
      <c r="L225" s="4">
        <f t="shared" si="6"/>
        <v>1.1300000000000001</v>
      </c>
      <c r="M225" s="1">
        <v>1</v>
      </c>
      <c r="N225" s="4">
        <v>1.1299999999999999</v>
      </c>
      <c r="O225" s="1" t="s">
        <v>1746</v>
      </c>
    </row>
    <row r="226" spans="1:15" x14ac:dyDescent="0.25">
      <c r="A226" s="1">
        <v>225</v>
      </c>
      <c r="B226" s="1" t="s">
        <v>356</v>
      </c>
      <c r="C226" s="21">
        <v>44631</v>
      </c>
      <c r="D226" s="1">
        <v>0</v>
      </c>
      <c r="E226" s="1" t="s">
        <v>2280</v>
      </c>
      <c r="F226" s="15">
        <v>8</v>
      </c>
      <c r="G226" s="2">
        <v>2.3199999999999998</v>
      </c>
      <c r="H226" s="3">
        <v>6.04</v>
      </c>
      <c r="I226" s="2">
        <v>0.76</v>
      </c>
      <c r="J226" s="4">
        <f t="shared" si="5"/>
        <v>1.5599999999999998</v>
      </c>
      <c r="K226" s="1">
        <v>1</v>
      </c>
      <c r="L226" s="4">
        <f t="shared" si="6"/>
        <v>1.5599999999999998</v>
      </c>
      <c r="M226" s="1">
        <v>1</v>
      </c>
      <c r="N226" s="4">
        <v>1.56</v>
      </c>
      <c r="O226" s="1" t="s">
        <v>1746</v>
      </c>
    </row>
    <row r="227" spans="1:15" ht="33" x14ac:dyDescent="0.25">
      <c r="A227" s="1">
        <v>226</v>
      </c>
      <c r="B227" s="1" t="s">
        <v>353</v>
      </c>
      <c r="C227" s="21">
        <v>44631</v>
      </c>
      <c r="D227" s="1">
        <v>0</v>
      </c>
      <c r="E227" s="11" t="s">
        <v>2958</v>
      </c>
      <c r="F227" s="15">
        <v>7</v>
      </c>
      <c r="G227" s="2">
        <v>1.51</v>
      </c>
      <c r="H227" s="3">
        <v>11.81</v>
      </c>
      <c r="I227" s="2">
        <v>0.44</v>
      </c>
      <c r="J227" s="4">
        <f t="shared" si="5"/>
        <v>1.07</v>
      </c>
      <c r="K227" s="1">
        <v>1</v>
      </c>
      <c r="L227" s="4">
        <f t="shared" si="6"/>
        <v>1.07</v>
      </c>
      <c r="M227" s="1">
        <v>1</v>
      </c>
      <c r="N227" s="4">
        <v>1.07</v>
      </c>
      <c r="O227" s="1" t="s">
        <v>1746</v>
      </c>
    </row>
    <row r="228" spans="1:15" x14ac:dyDescent="0.25">
      <c r="A228" s="1">
        <v>227</v>
      </c>
      <c r="B228" s="1" t="s">
        <v>2913</v>
      </c>
      <c r="C228" s="21">
        <v>44631</v>
      </c>
      <c r="D228" s="1">
        <v>0</v>
      </c>
      <c r="E228" s="1" t="s">
        <v>2301</v>
      </c>
      <c r="F228" s="15">
        <v>9</v>
      </c>
      <c r="G228" s="2">
        <v>0.96</v>
      </c>
      <c r="H228" s="3">
        <v>8.89</v>
      </c>
      <c r="I228" s="2">
        <v>0.56999999999999995</v>
      </c>
      <c r="J228" s="4">
        <f t="shared" si="5"/>
        <v>0.39</v>
      </c>
      <c r="K228" s="1">
        <v>1</v>
      </c>
      <c r="L228" s="4">
        <f t="shared" si="6"/>
        <v>0.39</v>
      </c>
      <c r="M228" s="1">
        <v>1</v>
      </c>
      <c r="N228" s="4">
        <v>0.39</v>
      </c>
      <c r="O228" s="1" t="s">
        <v>1746</v>
      </c>
    </row>
    <row r="229" spans="1:15" ht="33" x14ac:dyDescent="0.25">
      <c r="A229" s="1">
        <v>228</v>
      </c>
      <c r="B229" s="1" t="s">
        <v>2907</v>
      </c>
      <c r="C229" s="21">
        <v>44631</v>
      </c>
      <c r="D229" s="1">
        <v>0</v>
      </c>
      <c r="E229" s="11" t="s">
        <v>2959</v>
      </c>
      <c r="F229" s="15">
        <v>16</v>
      </c>
      <c r="G229" s="2">
        <v>1.57</v>
      </c>
      <c r="H229" s="3">
        <v>2.91</v>
      </c>
      <c r="I229" s="2">
        <v>0.86</v>
      </c>
      <c r="J229" s="4">
        <f t="shared" si="5"/>
        <v>0.71000000000000008</v>
      </c>
      <c r="K229" s="1">
        <v>1</v>
      </c>
      <c r="L229" s="4">
        <f t="shared" si="6"/>
        <v>0.71000000000000008</v>
      </c>
      <c r="M229" s="1">
        <v>1</v>
      </c>
      <c r="N229" s="4">
        <v>0.71</v>
      </c>
      <c r="O229" s="1" t="s">
        <v>1746</v>
      </c>
    </row>
    <row r="230" spans="1:15" x14ac:dyDescent="0.25">
      <c r="A230" s="1">
        <v>229</v>
      </c>
      <c r="B230" s="1" t="s">
        <v>356</v>
      </c>
      <c r="C230" s="21">
        <v>44632</v>
      </c>
      <c r="D230" s="1">
        <v>0</v>
      </c>
      <c r="E230" s="1" t="s">
        <v>2915</v>
      </c>
      <c r="F230" s="15">
        <v>7</v>
      </c>
      <c r="G230" s="2">
        <v>1.36</v>
      </c>
      <c r="H230" s="3">
        <v>3.77</v>
      </c>
      <c r="I230" s="2">
        <v>0.72</v>
      </c>
      <c r="J230" s="4">
        <f t="shared" si="5"/>
        <v>0.64000000000000012</v>
      </c>
      <c r="K230" s="1">
        <v>3</v>
      </c>
      <c r="L230" s="4">
        <f t="shared" si="6"/>
        <v>1.9200000000000004</v>
      </c>
      <c r="M230" s="1">
        <f>C238-C230</f>
        <v>3</v>
      </c>
      <c r="N230" s="4">
        <v>5.0715000000000003</v>
      </c>
      <c r="O230" s="1" t="s">
        <v>1746</v>
      </c>
    </row>
    <row r="231" spans="1:15" ht="33" x14ac:dyDescent="0.25">
      <c r="A231" s="1">
        <v>230</v>
      </c>
      <c r="B231" s="1" t="s">
        <v>353</v>
      </c>
      <c r="C231" s="21">
        <v>44632</v>
      </c>
      <c r="D231" s="1">
        <v>0</v>
      </c>
      <c r="E231" s="11" t="s">
        <v>2960</v>
      </c>
      <c r="F231" s="15">
        <v>14</v>
      </c>
      <c r="G231" s="2">
        <v>1.59</v>
      </c>
      <c r="H231" s="3">
        <v>15.56</v>
      </c>
      <c r="I231" s="2">
        <v>0.89</v>
      </c>
      <c r="J231" s="4">
        <f t="shared" si="5"/>
        <v>0.70000000000000007</v>
      </c>
      <c r="K231" s="1">
        <v>1</v>
      </c>
      <c r="L231" s="4">
        <f t="shared" si="6"/>
        <v>0.70000000000000007</v>
      </c>
      <c r="M231" s="1">
        <v>1</v>
      </c>
      <c r="N231" s="4">
        <v>0.7</v>
      </c>
      <c r="O231" s="1" t="s">
        <v>1746</v>
      </c>
    </row>
    <row r="232" spans="1:15" x14ac:dyDescent="0.25">
      <c r="A232" s="1">
        <v>231</v>
      </c>
      <c r="B232" s="1" t="s">
        <v>2913</v>
      </c>
      <c r="C232" s="21">
        <v>44632</v>
      </c>
      <c r="D232" s="1">
        <v>0</v>
      </c>
      <c r="E232" s="1" t="s">
        <v>697</v>
      </c>
      <c r="F232" s="15">
        <v>3</v>
      </c>
      <c r="G232" s="2">
        <v>1.29</v>
      </c>
      <c r="H232" s="3">
        <v>10.3</v>
      </c>
      <c r="I232" s="2">
        <v>0.19</v>
      </c>
      <c r="J232" s="4">
        <f t="shared" si="5"/>
        <v>1.1000000000000001</v>
      </c>
      <c r="K232" s="1">
        <v>5</v>
      </c>
      <c r="L232" s="4">
        <f t="shared" si="6"/>
        <v>5.5</v>
      </c>
      <c r="M232" s="1">
        <f>C251-C232</f>
        <v>8</v>
      </c>
      <c r="N232" s="4">
        <v>8.3827999999999996</v>
      </c>
      <c r="O232" s="1" t="s">
        <v>1746</v>
      </c>
    </row>
    <row r="233" spans="1:15" ht="33" x14ac:dyDescent="0.25">
      <c r="A233" s="1">
        <v>232</v>
      </c>
      <c r="B233" s="1" t="s">
        <v>2907</v>
      </c>
      <c r="C233" s="21">
        <v>44632</v>
      </c>
      <c r="D233" s="1">
        <v>0</v>
      </c>
      <c r="E233" s="11" t="s">
        <v>2961</v>
      </c>
      <c r="F233" s="15">
        <v>17</v>
      </c>
      <c r="G233" s="2">
        <v>1.94</v>
      </c>
      <c r="H233" s="3">
        <v>3.53</v>
      </c>
      <c r="I233" s="2">
        <v>0.97</v>
      </c>
      <c r="J233" s="4">
        <f t="shared" si="5"/>
        <v>0.97</v>
      </c>
      <c r="K233" s="1">
        <v>1</v>
      </c>
      <c r="L233" s="4">
        <f t="shared" si="6"/>
        <v>0.97</v>
      </c>
      <c r="M233" s="1">
        <v>1</v>
      </c>
      <c r="N233" s="4">
        <v>0.97</v>
      </c>
      <c r="O233" s="1" t="s">
        <v>1746</v>
      </c>
    </row>
    <row r="234" spans="1:15" x14ac:dyDescent="0.25">
      <c r="A234" s="1">
        <v>233</v>
      </c>
      <c r="B234" s="1" t="s">
        <v>353</v>
      </c>
      <c r="C234" s="21">
        <v>44633</v>
      </c>
      <c r="D234" s="1">
        <v>0</v>
      </c>
      <c r="E234" s="1" t="s">
        <v>213</v>
      </c>
      <c r="F234" s="15">
        <v>24</v>
      </c>
      <c r="G234" s="2">
        <v>1.96</v>
      </c>
      <c r="H234" s="3">
        <v>28.96</v>
      </c>
      <c r="I234" s="2">
        <v>1.44</v>
      </c>
      <c r="J234" s="4">
        <f t="shared" si="5"/>
        <v>0.52</v>
      </c>
      <c r="K234" s="1">
        <v>1</v>
      </c>
      <c r="L234" s="4">
        <f t="shared" si="6"/>
        <v>0.52</v>
      </c>
      <c r="M234" s="1">
        <v>1</v>
      </c>
      <c r="N234" s="4">
        <v>0.52</v>
      </c>
      <c r="O234" s="1" t="s">
        <v>1746</v>
      </c>
    </row>
    <row r="235" spans="1:15" x14ac:dyDescent="0.25">
      <c r="A235" s="1">
        <v>234</v>
      </c>
      <c r="B235" s="1" t="s">
        <v>2907</v>
      </c>
      <c r="C235" s="21">
        <v>44633</v>
      </c>
      <c r="D235" s="1">
        <v>0</v>
      </c>
      <c r="E235" s="1" t="s">
        <v>213</v>
      </c>
      <c r="F235" s="15">
        <v>24</v>
      </c>
      <c r="G235" s="2">
        <v>2.6</v>
      </c>
      <c r="H235" s="3">
        <v>5.23</v>
      </c>
      <c r="I235" s="2">
        <v>1.39</v>
      </c>
      <c r="J235" s="4">
        <f t="shared" si="5"/>
        <v>1.2100000000000002</v>
      </c>
      <c r="K235" s="1">
        <v>1</v>
      </c>
      <c r="L235" s="4">
        <f t="shared" si="6"/>
        <v>1.2100000000000002</v>
      </c>
      <c r="M235" s="26">
        <v>1</v>
      </c>
      <c r="N235" s="4">
        <v>1.21</v>
      </c>
      <c r="O235" s="1" t="s">
        <v>1746</v>
      </c>
    </row>
    <row r="236" spans="1:15" x14ac:dyDescent="0.25">
      <c r="A236" s="1">
        <v>235</v>
      </c>
      <c r="B236" s="1" t="s">
        <v>353</v>
      </c>
      <c r="C236" s="21">
        <v>44634</v>
      </c>
      <c r="D236" s="1">
        <v>0</v>
      </c>
      <c r="E236" s="1" t="s">
        <v>213</v>
      </c>
      <c r="F236" s="15">
        <v>24</v>
      </c>
      <c r="G236" s="2">
        <v>1.93</v>
      </c>
      <c r="H236" s="3">
        <v>24.95</v>
      </c>
      <c r="I236" s="2">
        <v>1.62</v>
      </c>
      <c r="J236" s="4">
        <f t="shared" si="5"/>
        <v>0.30999999999999983</v>
      </c>
      <c r="K236" s="1">
        <v>1</v>
      </c>
      <c r="L236" s="4">
        <f t="shared" si="6"/>
        <v>0.30999999999999983</v>
      </c>
      <c r="M236" s="1">
        <v>1</v>
      </c>
      <c r="N236" s="4">
        <v>0.31</v>
      </c>
      <c r="O236" s="1" t="s">
        <v>1746</v>
      </c>
    </row>
    <row r="237" spans="1:15" x14ac:dyDescent="0.25">
      <c r="A237" s="1">
        <v>236</v>
      </c>
      <c r="B237" s="1" t="s">
        <v>2907</v>
      </c>
      <c r="C237" s="21">
        <v>44634</v>
      </c>
      <c r="D237" s="1">
        <v>0</v>
      </c>
      <c r="E237" s="1" t="s">
        <v>213</v>
      </c>
      <c r="F237" s="15">
        <v>24</v>
      </c>
      <c r="G237" s="2">
        <v>2.3199999999999998</v>
      </c>
      <c r="H237" s="3">
        <v>4.6399999999999997</v>
      </c>
      <c r="I237" s="2">
        <v>1.31</v>
      </c>
      <c r="J237" s="4">
        <f t="shared" si="5"/>
        <v>1.0099999999999998</v>
      </c>
      <c r="K237" s="1">
        <v>1</v>
      </c>
      <c r="L237" s="4">
        <f t="shared" si="6"/>
        <v>1.0099999999999998</v>
      </c>
      <c r="M237" s="1">
        <v>1</v>
      </c>
      <c r="N237" s="4">
        <v>1.01</v>
      </c>
      <c r="O237" s="1" t="s">
        <v>1746</v>
      </c>
    </row>
    <row r="238" spans="1:15" x14ac:dyDescent="0.25">
      <c r="A238" s="1">
        <v>237</v>
      </c>
      <c r="B238" s="1" t="s">
        <v>356</v>
      </c>
      <c r="C238" s="21">
        <v>44635</v>
      </c>
      <c r="D238" s="1">
        <v>0</v>
      </c>
      <c r="E238" s="1" t="s">
        <v>2962</v>
      </c>
      <c r="F238" s="15">
        <v>8</v>
      </c>
      <c r="G238" s="2">
        <v>2.2999999999999998</v>
      </c>
      <c r="H238" s="3">
        <v>6.43</v>
      </c>
      <c r="I238" s="2">
        <v>0.8</v>
      </c>
      <c r="J238" s="4">
        <f t="shared" si="5"/>
        <v>1.4999999999999998</v>
      </c>
      <c r="K238" s="1">
        <v>4</v>
      </c>
      <c r="L238" s="4">
        <f t="shared" si="6"/>
        <v>5.9999999999999991</v>
      </c>
      <c r="M238" s="1">
        <f>C247-C238</f>
        <v>4</v>
      </c>
      <c r="N238" s="4">
        <v>6.4813999999999998</v>
      </c>
      <c r="O238" s="1" t="s">
        <v>1746</v>
      </c>
    </row>
    <row r="239" spans="1:15" ht="33" x14ac:dyDescent="0.25">
      <c r="A239" s="1">
        <v>238</v>
      </c>
      <c r="B239" s="1" t="s">
        <v>353</v>
      </c>
      <c r="C239" s="21">
        <v>44635</v>
      </c>
      <c r="D239" s="1">
        <v>0</v>
      </c>
      <c r="E239" s="11" t="s">
        <v>2963</v>
      </c>
      <c r="F239" s="15">
        <v>16</v>
      </c>
      <c r="G239" s="2">
        <v>1.66</v>
      </c>
      <c r="H239" s="3">
        <v>12.02</v>
      </c>
      <c r="I239" s="2">
        <v>1.03</v>
      </c>
      <c r="J239" s="4">
        <f t="shared" si="5"/>
        <v>0.62999999999999989</v>
      </c>
      <c r="K239" s="1">
        <v>1</v>
      </c>
      <c r="L239" s="4">
        <f t="shared" si="6"/>
        <v>0.62999999999999989</v>
      </c>
      <c r="M239" s="1">
        <v>1</v>
      </c>
      <c r="N239" s="4">
        <v>0.63</v>
      </c>
      <c r="O239" s="1" t="s">
        <v>1746</v>
      </c>
    </row>
    <row r="240" spans="1:15" ht="33" x14ac:dyDescent="0.25">
      <c r="A240" s="1">
        <v>239</v>
      </c>
      <c r="B240" s="1" t="s">
        <v>2907</v>
      </c>
      <c r="C240" s="21">
        <v>44635</v>
      </c>
      <c r="D240" s="1">
        <v>0</v>
      </c>
      <c r="E240" s="11" t="s">
        <v>2963</v>
      </c>
      <c r="F240" s="15">
        <v>16</v>
      </c>
      <c r="G240" s="2">
        <v>1.65</v>
      </c>
      <c r="H240" s="3">
        <v>3.03</v>
      </c>
      <c r="I240" s="2">
        <v>0.89</v>
      </c>
      <c r="J240" s="4">
        <f t="shared" si="5"/>
        <v>0.7599999999999999</v>
      </c>
      <c r="K240" s="1">
        <v>1</v>
      </c>
      <c r="L240" s="4">
        <f t="shared" si="6"/>
        <v>0.7599999999999999</v>
      </c>
      <c r="M240" s="1">
        <v>1</v>
      </c>
      <c r="N240" s="4">
        <v>0.76</v>
      </c>
      <c r="O240" s="1" t="s">
        <v>1746</v>
      </c>
    </row>
    <row r="241" spans="1:15" x14ac:dyDescent="0.25">
      <c r="A241" s="1">
        <v>240</v>
      </c>
      <c r="B241" s="1" t="s">
        <v>353</v>
      </c>
      <c r="C241" s="21">
        <v>44636</v>
      </c>
      <c r="D241" s="1">
        <v>0</v>
      </c>
      <c r="E241" s="1" t="s">
        <v>213</v>
      </c>
      <c r="F241" s="15">
        <v>24</v>
      </c>
      <c r="G241" s="2">
        <v>1.86</v>
      </c>
      <c r="H241" s="3">
        <v>19.77</v>
      </c>
      <c r="I241" s="2">
        <v>1.53</v>
      </c>
      <c r="J241" s="4">
        <f>G241-I241-D241</f>
        <v>0.33000000000000007</v>
      </c>
      <c r="K241" s="1">
        <v>1</v>
      </c>
      <c r="L241" s="4">
        <f t="shared" si="6"/>
        <v>0.33000000000000007</v>
      </c>
      <c r="M241" s="1">
        <v>1</v>
      </c>
      <c r="N241" s="4">
        <v>0.33</v>
      </c>
      <c r="O241" s="1" t="s">
        <v>1746</v>
      </c>
    </row>
    <row r="242" spans="1:15" x14ac:dyDescent="0.25">
      <c r="A242" s="1">
        <v>241</v>
      </c>
      <c r="B242" s="1" t="s">
        <v>2907</v>
      </c>
      <c r="C242" s="21">
        <v>44636</v>
      </c>
      <c r="D242" s="1">
        <v>0</v>
      </c>
      <c r="E242" s="1" t="s">
        <v>213</v>
      </c>
      <c r="F242" s="15">
        <v>24</v>
      </c>
      <c r="G242" s="2">
        <v>2.4500000000000002</v>
      </c>
      <c r="H242" s="3">
        <v>5.1100000000000003</v>
      </c>
      <c r="I242" s="2">
        <v>1.31</v>
      </c>
      <c r="J242" s="4">
        <f t="shared" ref="J242:J305" si="7">G242-I242-D242</f>
        <v>1.1400000000000001</v>
      </c>
      <c r="K242" s="1">
        <v>1</v>
      </c>
      <c r="L242" s="4">
        <f t="shared" si="6"/>
        <v>1.1400000000000001</v>
      </c>
      <c r="M242" s="1">
        <v>1</v>
      </c>
      <c r="N242" s="4">
        <v>1.1399999999999999</v>
      </c>
      <c r="O242" s="1" t="s">
        <v>1746</v>
      </c>
    </row>
    <row r="243" spans="1:15" x14ac:dyDescent="0.25">
      <c r="A243" s="1">
        <v>242</v>
      </c>
      <c r="B243" s="1" t="s">
        <v>353</v>
      </c>
      <c r="C243" s="21">
        <v>44637</v>
      </c>
      <c r="D243" s="1">
        <v>0</v>
      </c>
      <c r="E243" s="1" t="s">
        <v>213</v>
      </c>
      <c r="F243" s="15">
        <v>24</v>
      </c>
      <c r="G243" s="2">
        <v>1.85</v>
      </c>
      <c r="H243" s="3">
        <v>26.07</v>
      </c>
      <c r="I243" s="2">
        <v>1.53</v>
      </c>
      <c r="J243" s="4">
        <f t="shared" si="7"/>
        <v>0.32000000000000006</v>
      </c>
      <c r="K243" s="1">
        <v>1</v>
      </c>
      <c r="L243" s="4">
        <f t="shared" si="6"/>
        <v>0.32000000000000006</v>
      </c>
      <c r="M243" s="1">
        <v>1</v>
      </c>
      <c r="N243" s="4">
        <v>0.32</v>
      </c>
      <c r="O243" s="1" t="s">
        <v>1746</v>
      </c>
    </row>
    <row r="244" spans="1:15" x14ac:dyDescent="0.25">
      <c r="A244" s="1">
        <v>243</v>
      </c>
      <c r="B244" s="1" t="s">
        <v>2907</v>
      </c>
      <c r="C244" s="21">
        <v>44637</v>
      </c>
      <c r="D244" s="1">
        <v>0.2</v>
      </c>
      <c r="E244" s="1" t="s">
        <v>213</v>
      </c>
      <c r="F244" s="15">
        <v>24</v>
      </c>
      <c r="G244" s="2">
        <v>2.4500000000000002</v>
      </c>
      <c r="H244" s="3">
        <v>4.8600000000000003</v>
      </c>
      <c r="I244" s="2">
        <v>1.33</v>
      </c>
      <c r="J244" s="4">
        <f t="shared" si="7"/>
        <v>0.92000000000000015</v>
      </c>
      <c r="K244" s="1">
        <v>1</v>
      </c>
      <c r="L244" s="4">
        <f t="shared" si="6"/>
        <v>0.92000000000000015</v>
      </c>
      <c r="M244" s="1">
        <v>1</v>
      </c>
      <c r="N244" s="4">
        <v>0.92</v>
      </c>
      <c r="O244" s="1" t="s">
        <v>1746</v>
      </c>
    </row>
    <row r="245" spans="1:15" x14ac:dyDescent="0.25">
      <c r="A245" s="1">
        <v>244</v>
      </c>
      <c r="B245" s="1" t="s">
        <v>353</v>
      </c>
      <c r="C245" s="21">
        <v>44638</v>
      </c>
      <c r="D245" s="1">
        <v>0</v>
      </c>
      <c r="E245" s="1" t="s">
        <v>213</v>
      </c>
      <c r="F245" s="15">
        <v>24</v>
      </c>
      <c r="G245" s="2">
        <v>1.85</v>
      </c>
      <c r="H245" s="3">
        <v>25.72</v>
      </c>
      <c r="I245" s="2">
        <v>1.54</v>
      </c>
      <c r="J245" s="4">
        <f t="shared" si="7"/>
        <v>0.31000000000000005</v>
      </c>
      <c r="K245" s="1">
        <v>1</v>
      </c>
      <c r="L245" s="4">
        <f t="shared" si="6"/>
        <v>0.31000000000000005</v>
      </c>
      <c r="M245" s="1">
        <v>1</v>
      </c>
      <c r="N245" s="4">
        <v>0.31</v>
      </c>
      <c r="O245" s="1" t="s">
        <v>1746</v>
      </c>
    </row>
    <row r="246" spans="1:15" x14ac:dyDescent="0.25">
      <c r="A246" s="1">
        <v>245</v>
      </c>
      <c r="B246" s="1" t="s">
        <v>2907</v>
      </c>
      <c r="C246" s="21">
        <v>44638</v>
      </c>
      <c r="D246" s="1">
        <v>0.2</v>
      </c>
      <c r="E246" s="1" t="s">
        <v>213</v>
      </c>
      <c r="F246" s="15">
        <v>24</v>
      </c>
      <c r="G246" s="2">
        <v>2.2999999999999998</v>
      </c>
      <c r="H246" s="3">
        <v>4.51</v>
      </c>
      <c r="I246" s="2">
        <v>1.33</v>
      </c>
      <c r="J246" s="4">
        <f t="shared" si="7"/>
        <v>0.7699999999999998</v>
      </c>
      <c r="K246" s="1">
        <v>1</v>
      </c>
      <c r="L246" s="4">
        <f t="shared" si="6"/>
        <v>0.7699999999999998</v>
      </c>
      <c r="M246" s="1">
        <v>1</v>
      </c>
      <c r="N246" s="4">
        <v>0.77</v>
      </c>
      <c r="O246" s="1" t="s">
        <v>1746</v>
      </c>
    </row>
    <row r="247" spans="1:15" x14ac:dyDescent="0.25">
      <c r="A247" s="1">
        <v>246</v>
      </c>
      <c r="B247" s="1" t="s">
        <v>356</v>
      </c>
      <c r="C247" s="21">
        <v>44639</v>
      </c>
      <c r="D247" s="1">
        <v>0</v>
      </c>
      <c r="E247" s="1" t="s">
        <v>2964</v>
      </c>
      <c r="F247" s="15">
        <v>9</v>
      </c>
      <c r="G247" s="2">
        <v>2.3199999999999998</v>
      </c>
      <c r="H247" s="3">
        <v>4.97</v>
      </c>
      <c r="I247" s="2">
        <v>0.88</v>
      </c>
      <c r="J247" s="4">
        <f t="shared" si="7"/>
        <v>1.44</v>
      </c>
      <c r="K247" s="1">
        <v>2</v>
      </c>
      <c r="L247" s="4">
        <f t="shared" si="6"/>
        <v>2.88</v>
      </c>
      <c r="M247" s="1">
        <f>C253-C247</f>
        <v>2</v>
      </c>
      <c r="N247" s="4">
        <v>3.2635999999999998</v>
      </c>
      <c r="O247" s="1" t="s">
        <v>1746</v>
      </c>
    </row>
    <row r="248" spans="1:15" ht="33" x14ac:dyDescent="0.25">
      <c r="A248" s="1">
        <v>247</v>
      </c>
      <c r="B248" s="1" t="s">
        <v>353</v>
      </c>
      <c r="C248" s="21">
        <v>44639</v>
      </c>
      <c r="D248" s="1">
        <v>0</v>
      </c>
      <c r="E248" s="11" t="s">
        <v>2965</v>
      </c>
      <c r="F248" s="15">
        <v>15</v>
      </c>
      <c r="G248" s="2">
        <v>1.51</v>
      </c>
      <c r="H248" s="3">
        <v>13.41</v>
      </c>
      <c r="I248" s="2">
        <v>0.95</v>
      </c>
      <c r="J248" s="4">
        <f t="shared" si="7"/>
        <v>0.56000000000000005</v>
      </c>
      <c r="K248" s="1">
        <v>1</v>
      </c>
      <c r="L248" s="4">
        <f t="shared" si="6"/>
        <v>0.56000000000000005</v>
      </c>
      <c r="M248" s="1">
        <v>1</v>
      </c>
      <c r="N248" s="4">
        <v>0.56000000000000005</v>
      </c>
      <c r="O248" s="1" t="s">
        <v>1746</v>
      </c>
    </row>
    <row r="249" spans="1:15" ht="33" x14ac:dyDescent="0.25">
      <c r="A249" s="1">
        <v>248</v>
      </c>
      <c r="B249" s="1" t="s">
        <v>2907</v>
      </c>
      <c r="C249" s="21">
        <v>44639</v>
      </c>
      <c r="D249" s="1">
        <v>0.2</v>
      </c>
      <c r="E249" s="11" t="s">
        <v>2965</v>
      </c>
      <c r="F249" s="15">
        <v>15</v>
      </c>
      <c r="G249" s="2">
        <v>1.59</v>
      </c>
      <c r="H249" s="3">
        <v>2.78</v>
      </c>
      <c r="I249" s="2">
        <v>0.83</v>
      </c>
      <c r="J249" s="4">
        <f t="shared" si="7"/>
        <v>0.56000000000000005</v>
      </c>
      <c r="K249" s="1">
        <v>1</v>
      </c>
      <c r="L249" s="4">
        <f t="shared" si="6"/>
        <v>0.56000000000000005</v>
      </c>
      <c r="M249" s="1">
        <v>1</v>
      </c>
      <c r="N249" s="4">
        <v>0.56000000000000005</v>
      </c>
      <c r="O249" s="1" t="s">
        <v>1746</v>
      </c>
    </row>
    <row r="250" spans="1:15" ht="33" x14ac:dyDescent="0.25">
      <c r="A250" s="1">
        <v>249</v>
      </c>
      <c r="B250" s="1" t="s">
        <v>353</v>
      </c>
      <c r="C250" s="21">
        <v>44640</v>
      </c>
      <c r="D250" s="1">
        <v>0</v>
      </c>
      <c r="E250" s="11" t="s">
        <v>2966</v>
      </c>
      <c r="F250" s="15">
        <v>18</v>
      </c>
      <c r="G250" s="2">
        <v>1.58</v>
      </c>
      <c r="H250" s="3">
        <v>19.690000000000001</v>
      </c>
      <c r="I250" s="2">
        <v>1.1399999999999999</v>
      </c>
      <c r="J250" s="4">
        <f t="shared" si="7"/>
        <v>0.44000000000000017</v>
      </c>
      <c r="K250" s="1">
        <v>1</v>
      </c>
      <c r="L250" s="4">
        <f t="shared" si="6"/>
        <v>0.44000000000000017</v>
      </c>
      <c r="M250" s="1">
        <v>1</v>
      </c>
      <c r="N250" s="4">
        <v>0.44</v>
      </c>
      <c r="O250" s="1" t="s">
        <v>1746</v>
      </c>
    </row>
    <row r="251" spans="1:15" x14ac:dyDescent="0.25">
      <c r="A251" s="1">
        <v>250</v>
      </c>
      <c r="B251" s="1" t="s">
        <v>2913</v>
      </c>
      <c r="C251" s="21">
        <v>44640</v>
      </c>
      <c r="D251" s="1">
        <v>0</v>
      </c>
      <c r="E251" s="1" t="s">
        <v>434</v>
      </c>
      <c r="F251" s="15">
        <v>6</v>
      </c>
      <c r="G251" s="2">
        <v>1.3</v>
      </c>
      <c r="H251" s="3">
        <v>15.64</v>
      </c>
      <c r="I251" s="2">
        <v>0.39</v>
      </c>
      <c r="J251" s="4">
        <f t="shared" si="7"/>
        <v>0.91</v>
      </c>
      <c r="K251" s="1">
        <v>2</v>
      </c>
      <c r="L251" s="4">
        <v>1.7775000000000001</v>
      </c>
      <c r="M251" s="1">
        <f>C257-C251</f>
        <v>2</v>
      </c>
      <c r="N251" s="4">
        <v>1.7775000000000001</v>
      </c>
      <c r="O251" s="1" t="s">
        <v>1746</v>
      </c>
    </row>
    <row r="252" spans="1:15" x14ac:dyDescent="0.25">
      <c r="A252" s="1">
        <v>251</v>
      </c>
      <c r="B252" s="1" t="s">
        <v>2907</v>
      </c>
      <c r="C252" s="21">
        <v>44640</v>
      </c>
      <c r="D252" s="1">
        <v>0.2</v>
      </c>
      <c r="E252" s="1" t="s">
        <v>213</v>
      </c>
      <c r="F252" s="15">
        <v>24</v>
      </c>
      <c r="G252" s="2">
        <v>2.58</v>
      </c>
      <c r="H252" s="3">
        <v>4.9400000000000004</v>
      </c>
      <c r="I252" s="2">
        <v>1.33</v>
      </c>
      <c r="J252" s="4">
        <f t="shared" si="7"/>
        <v>1.05</v>
      </c>
      <c r="K252" s="1">
        <v>1</v>
      </c>
      <c r="L252" s="4">
        <f t="shared" si="6"/>
        <v>1.05</v>
      </c>
      <c r="M252" s="1">
        <v>1</v>
      </c>
      <c r="N252" s="4">
        <v>1.05</v>
      </c>
      <c r="O252" s="1" t="s">
        <v>1746</v>
      </c>
    </row>
    <row r="253" spans="1:15" x14ac:dyDescent="0.25">
      <c r="A253" s="1">
        <v>252</v>
      </c>
      <c r="B253" s="1" t="s">
        <v>356</v>
      </c>
      <c r="C253" s="21">
        <v>44641</v>
      </c>
      <c r="D253" s="1">
        <v>0</v>
      </c>
      <c r="E253" s="1" t="s">
        <v>2967</v>
      </c>
      <c r="F253" s="15">
        <v>7.5</v>
      </c>
      <c r="G253" s="2">
        <v>2.56</v>
      </c>
      <c r="H253" s="3">
        <v>3.98</v>
      </c>
      <c r="I253" s="2">
        <v>0.8</v>
      </c>
      <c r="J253" s="4">
        <f t="shared" si="7"/>
        <v>1.76</v>
      </c>
      <c r="K253" s="1">
        <v>2</v>
      </c>
      <c r="L253" s="4">
        <f t="shared" si="6"/>
        <v>3.52</v>
      </c>
      <c r="M253" s="1">
        <f>C259-C253</f>
        <v>2</v>
      </c>
      <c r="N253" s="4">
        <v>3.2947000000000002</v>
      </c>
      <c r="O253" s="1" t="s">
        <v>1746</v>
      </c>
    </row>
    <row r="254" spans="1:15" ht="49.5" x14ac:dyDescent="0.25">
      <c r="A254" s="1">
        <v>253</v>
      </c>
      <c r="B254" s="1" t="s">
        <v>353</v>
      </c>
      <c r="C254" s="21">
        <v>44641</v>
      </c>
      <c r="D254" s="1">
        <v>0</v>
      </c>
      <c r="E254" s="11" t="s">
        <v>2968</v>
      </c>
      <c r="F254" s="15">
        <v>12.5</v>
      </c>
      <c r="G254" s="2">
        <v>1.29</v>
      </c>
      <c r="H254" s="3">
        <v>14.36</v>
      </c>
      <c r="I254" s="2">
        <v>0.76</v>
      </c>
      <c r="J254" s="4">
        <f t="shared" si="7"/>
        <v>0.53</v>
      </c>
      <c r="K254" s="1">
        <v>1</v>
      </c>
      <c r="L254" s="4">
        <f t="shared" si="6"/>
        <v>0.53</v>
      </c>
      <c r="M254" s="1">
        <v>1</v>
      </c>
      <c r="N254" s="4">
        <v>0.53</v>
      </c>
      <c r="O254" s="1" t="s">
        <v>1746</v>
      </c>
    </row>
    <row r="255" spans="1:15" ht="49.5" x14ac:dyDescent="0.25">
      <c r="A255" s="1">
        <v>254</v>
      </c>
      <c r="B255" s="1" t="s">
        <v>2907</v>
      </c>
      <c r="C255" s="21">
        <v>44641</v>
      </c>
      <c r="D255" s="1">
        <v>0</v>
      </c>
      <c r="E255" s="11" t="s">
        <v>2968</v>
      </c>
      <c r="F255" s="15">
        <v>12.5</v>
      </c>
      <c r="G255" s="2">
        <v>1.23</v>
      </c>
      <c r="H255" s="3">
        <v>1.91</v>
      </c>
      <c r="I255" s="2">
        <v>0.64</v>
      </c>
      <c r="J255" s="4">
        <f t="shared" si="7"/>
        <v>0.59</v>
      </c>
      <c r="K255" s="1">
        <v>1</v>
      </c>
      <c r="L255" s="4">
        <f t="shared" si="6"/>
        <v>0.59</v>
      </c>
      <c r="M255" s="1">
        <v>1</v>
      </c>
      <c r="N255" s="4">
        <v>0.59</v>
      </c>
      <c r="O255" s="1" t="s">
        <v>1746</v>
      </c>
    </row>
    <row r="256" spans="1:15" ht="33" x14ac:dyDescent="0.25">
      <c r="A256" s="1">
        <v>255</v>
      </c>
      <c r="B256" s="1" t="s">
        <v>353</v>
      </c>
      <c r="C256" s="21">
        <v>44642</v>
      </c>
      <c r="D256" s="1">
        <v>0</v>
      </c>
      <c r="E256" s="11" t="s">
        <v>2969</v>
      </c>
      <c r="F256" s="15">
        <v>12.5</v>
      </c>
      <c r="G256" s="2">
        <v>1.44</v>
      </c>
      <c r="H256" s="3">
        <v>16.55</v>
      </c>
      <c r="I256" s="2">
        <v>0.68</v>
      </c>
      <c r="J256" s="4">
        <f t="shared" si="7"/>
        <v>0.7599999999999999</v>
      </c>
      <c r="K256" s="1">
        <v>2</v>
      </c>
      <c r="L256" s="4">
        <f t="shared" si="6"/>
        <v>1.5199999999999998</v>
      </c>
      <c r="M256" s="1">
        <f>C262-C256</f>
        <v>2</v>
      </c>
      <c r="N256" s="4">
        <v>1.0295000000000001</v>
      </c>
      <c r="O256" s="1" t="s">
        <v>1746</v>
      </c>
    </row>
    <row r="257" spans="1:15" x14ac:dyDescent="0.25">
      <c r="A257" s="1">
        <v>256</v>
      </c>
      <c r="B257" s="1" t="s">
        <v>2913</v>
      </c>
      <c r="C257" s="21">
        <v>44642</v>
      </c>
      <c r="D257" s="1">
        <v>0</v>
      </c>
      <c r="E257" s="1" t="s">
        <v>2970</v>
      </c>
      <c r="F257" s="15">
        <v>11.5</v>
      </c>
      <c r="G257" s="2">
        <v>1.28</v>
      </c>
      <c r="H257" s="3">
        <v>24.89</v>
      </c>
      <c r="I257" s="2">
        <v>0.76</v>
      </c>
      <c r="J257" s="4">
        <f t="shared" si="7"/>
        <v>0.52</v>
      </c>
      <c r="K257" s="1">
        <v>1</v>
      </c>
      <c r="L257" s="4">
        <f t="shared" si="6"/>
        <v>0.52</v>
      </c>
      <c r="M257" s="1">
        <v>1</v>
      </c>
      <c r="N257" s="4">
        <v>0.52</v>
      </c>
      <c r="O257" s="1" t="s">
        <v>1746</v>
      </c>
    </row>
    <row r="258" spans="1:15" x14ac:dyDescent="0.25">
      <c r="A258" s="1">
        <v>257</v>
      </c>
      <c r="B258" s="1" t="s">
        <v>2907</v>
      </c>
      <c r="C258" s="21">
        <v>44642</v>
      </c>
      <c r="D258" s="1">
        <v>0</v>
      </c>
      <c r="E258" s="1" t="s">
        <v>213</v>
      </c>
      <c r="F258" s="15">
        <v>24</v>
      </c>
      <c r="G258" s="2">
        <v>2.4700000000000002</v>
      </c>
      <c r="H258" s="3">
        <v>4.79</v>
      </c>
      <c r="I258" s="2">
        <v>1.31</v>
      </c>
      <c r="J258" s="4">
        <f t="shared" si="7"/>
        <v>1.1600000000000001</v>
      </c>
      <c r="K258" s="1">
        <v>1</v>
      </c>
      <c r="L258" s="4">
        <f t="shared" si="6"/>
        <v>1.1600000000000001</v>
      </c>
      <c r="M258" s="1">
        <v>1</v>
      </c>
      <c r="N258" s="4">
        <v>1.1599999999999999</v>
      </c>
      <c r="O258" s="1" t="s">
        <v>1746</v>
      </c>
    </row>
    <row r="259" spans="1:15" x14ac:dyDescent="0.25">
      <c r="A259" s="1">
        <v>258</v>
      </c>
      <c r="B259" s="1" t="s">
        <v>356</v>
      </c>
      <c r="C259" s="21">
        <v>44643</v>
      </c>
      <c r="D259" s="1">
        <v>0</v>
      </c>
      <c r="E259" s="1" t="s">
        <v>464</v>
      </c>
      <c r="F259" s="15">
        <v>8</v>
      </c>
      <c r="G259" s="2">
        <v>2.44</v>
      </c>
      <c r="H259" s="3">
        <v>3.56</v>
      </c>
      <c r="I259" s="2">
        <v>0.8</v>
      </c>
      <c r="J259" s="4">
        <f t="shared" si="7"/>
        <v>1.64</v>
      </c>
      <c r="K259" s="1">
        <v>3</v>
      </c>
      <c r="L259" s="4">
        <f t="shared" si="6"/>
        <v>4.92</v>
      </c>
      <c r="M259" s="1">
        <f>C266-C259</f>
        <v>3</v>
      </c>
      <c r="N259" s="4">
        <v>4.0190999999999999</v>
      </c>
      <c r="O259" s="1" t="s">
        <v>1746</v>
      </c>
    </row>
    <row r="260" spans="1:15" x14ac:dyDescent="0.25">
      <c r="A260" s="1">
        <v>259</v>
      </c>
      <c r="B260" s="1" t="s">
        <v>2913</v>
      </c>
      <c r="C260" s="21">
        <v>44643</v>
      </c>
      <c r="D260" s="1">
        <v>0</v>
      </c>
      <c r="E260" s="1" t="s">
        <v>231</v>
      </c>
      <c r="F260" s="15">
        <v>16</v>
      </c>
      <c r="G260" s="2">
        <v>1.37</v>
      </c>
      <c r="H260" s="3">
        <v>16.95</v>
      </c>
      <c r="I260" s="2">
        <v>1.01</v>
      </c>
      <c r="J260" s="4">
        <f t="shared" si="7"/>
        <v>0.3600000000000001</v>
      </c>
      <c r="K260" s="1">
        <v>5</v>
      </c>
      <c r="L260" s="4">
        <f t="shared" si="6"/>
        <v>1.8000000000000005</v>
      </c>
      <c r="M260" s="1">
        <f>C278-C260</f>
        <v>7</v>
      </c>
      <c r="N260" s="4">
        <v>5.0298999999999996</v>
      </c>
      <c r="O260" s="1" t="s">
        <v>1746</v>
      </c>
    </row>
    <row r="261" spans="1:15" x14ac:dyDescent="0.25">
      <c r="A261" s="1">
        <v>260</v>
      </c>
      <c r="B261" s="1" t="s">
        <v>2907</v>
      </c>
      <c r="C261" s="21">
        <v>44643</v>
      </c>
      <c r="D261" s="1">
        <v>0</v>
      </c>
      <c r="E261" s="1" t="s">
        <v>231</v>
      </c>
      <c r="F261" s="15">
        <v>16</v>
      </c>
      <c r="G261" s="2">
        <v>1.7</v>
      </c>
      <c r="H261" s="3">
        <v>3.09</v>
      </c>
      <c r="I261" s="2">
        <v>0.87</v>
      </c>
      <c r="J261" s="4">
        <f t="shared" si="7"/>
        <v>0.83</v>
      </c>
      <c r="K261" s="1">
        <v>1</v>
      </c>
      <c r="L261" s="4">
        <f t="shared" ref="L261:L324" si="8">(G261-I261-D261)*K261</f>
        <v>0.83</v>
      </c>
      <c r="M261" s="1">
        <v>1</v>
      </c>
      <c r="N261" s="4">
        <v>0.83</v>
      </c>
      <c r="O261" s="1" t="s">
        <v>1746</v>
      </c>
    </row>
    <row r="262" spans="1:15" ht="33" x14ac:dyDescent="0.25">
      <c r="A262" s="1">
        <v>261</v>
      </c>
      <c r="B262" s="1" t="s">
        <v>353</v>
      </c>
      <c r="C262" s="21">
        <v>44644</v>
      </c>
      <c r="D262" s="1">
        <v>0</v>
      </c>
      <c r="E262" s="11" t="s">
        <v>2556</v>
      </c>
      <c r="F262" s="15">
        <v>16</v>
      </c>
      <c r="G262" s="2">
        <v>1.36</v>
      </c>
      <c r="H262" s="3">
        <v>16.079999999999998</v>
      </c>
      <c r="I262" s="2">
        <v>1.03</v>
      </c>
      <c r="J262" s="4">
        <f t="shared" si="7"/>
        <v>0.33000000000000007</v>
      </c>
      <c r="K262" s="1">
        <v>1</v>
      </c>
      <c r="L262" s="4">
        <f t="shared" si="8"/>
        <v>0.33000000000000007</v>
      </c>
      <c r="M262" s="1">
        <v>1</v>
      </c>
      <c r="N262" s="4">
        <v>0.33</v>
      </c>
      <c r="O262" s="1" t="s">
        <v>1746</v>
      </c>
    </row>
    <row r="263" spans="1:15" ht="33" x14ac:dyDescent="0.25">
      <c r="A263" s="1">
        <v>262</v>
      </c>
      <c r="B263" s="1" t="s">
        <v>2907</v>
      </c>
      <c r="C263" s="21">
        <v>44644</v>
      </c>
      <c r="D263" s="1">
        <v>0</v>
      </c>
      <c r="E263" s="11" t="s">
        <v>2556</v>
      </c>
      <c r="F263" s="15">
        <v>16</v>
      </c>
      <c r="G263" s="2">
        <v>1.92</v>
      </c>
      <c r="H263" s="3">
        <v>3.37</v>
      </c>
      <c r="I263" s="2">
        <v>0.93</v>
      </c>
      <c r="J263" s="4">
        <f t="shared" si="7"/>
        <v>0.98999999999999988</v>
      </c>
      <c r="K263" s="1">
        <v>1</v>
      </c>
      <c r="L263" s="4">
        <f t="shared" si="8"/>
        <v>0.98999999999999988</v>
      </c>
      <c r="M263" s="1">
        <v>1</v>
      </c>
      <c r="N263" s="4">
        <v>0.99</v>
      </c>
      <c r="O263" s="1" t="s">
        <v>1746</v>
      </c>
    </row>
    <row r="264" spans="1:15" x14ac:dyDescent="0.25">
      <c r="A264" s="1">
        <v>263</v>
      </c>
      <c r="B264" s="1" t="s">
        <v>353</v>
      </c>
      <c r="C264" s="21">
        <v>44645</v>
      </c>
      <c r="D264" s="1">
        <v>0</v>
      </c>
      <c r="E264" s="1" t="s">
        <v>213</v>
      </c>
      <c r="F264" s="15">
        <v>24</v>
      </c>
      <c r="G264" s="2">
        <v>1.91</v>
      </c>
      <c r="H264" s="3">
        <v>34.17</v>
      </c>
      <c r="I264" s="2">
        <v>1.63</v>
      </c>
      <c r="J264" s="4">
        <f t="shared" si="7"/>
        <v>0.28000000000000003</v>
      </c>
      <c r="K264" s="1">
        <v>1</v>
      </c>
      <c r="L264" s="4">
        <f t="shared" si="8"/>
        <v>0.28000000000000003</v>
      </c>
      <c r="M264" s="1">
        <v>1</v>
      </c>
      <c r="N264" s="4">
        <v>0.28000000000000003</v>
      </c>
      <c r="O264" s="1" t="s">
        <v>1746</v>
      </c>
    </row>
    <row r="265" spans="1:15" x14ac:dyDescent="0.25">
      <c r="A265" s="1">
        <v>264</v>
      </c>
      <c r="B265" s="1" t="s">
        <v>2907</v>
      </c>
      <c r="C265" s="21">
        <v>44645</v>
      </c>
      <c r="D265" s="1">
        <v>0</v>
      </c>
      <c r="E265" s="1" t="s">
        <v>213</v>
      </c>
      <c r="F265" s="15">
        <v>24</v>
      </c>
      <c r="G265" s="2">
        <v>2.57</v>
      </c>
      <c r="H265" s="3">
        <v>5.14</v>
      </c>
      <c r="I265" s="2">
        <v>1.36</v>
      </c>
      <c r="J265" s="4">
        <f t="shared" si="7"/>
        <v>1.2099999999999997</v>
      </c>
      <c r="K265" s="1">
        <v>1</v>
      </c>
      <c r="L265" s="4">
        <f t="shared" si="8"/>
        <v>1.2099999999999997</v>
      </c>
      <c r="M265" s="1">
        <v>1</v>
      </c>
      <c r="N265" s="4">
        <v>1.21</v>
      </c>
      <c r="O265" s="1" t="s">
        <v>1746</v>
      </c>
    </row>
    <row r="266" spans="1:15" x14ac:dyDescent="0.25">
      <c r="A266" s="1">
        <v>265</v>
      </c>
      <c r="B266" s="1" t="s">
        <v>356</v>
      </c>
      <c r="C266" s="21">
        <v>44646</v>
      </c>
      <c r="D266" s="1">
        <v>0</v>
      </c>
      <c r="E266" s="1" t="s">
        <v>2738</v>
      </c>
      <c r="F266" s="15">
        <v>7</v>
      </c>
      <c r="G266" s="2">
        <v>2.88</v>
      </c>
      <c r="H266" s="3">
        <v>4.16</v>
      </c>
      <c r="I266" s="2">
        <v>0.73</v>
      </c>
      <c r="J266" s="4">
        <f t="shared" si="7"/>
        <v>2.15</v>
      </c>
      <c r="K266" s="1">
        <v>2</v>
      </c>
      <c r="L266" s="4">
        <f t="shared" si="8"/>
        <v>4.3</v>
      </c>
      <c r="M266" s="1">
        <f>C271-C266</f>
        <v>2</v>
      </c>
      <c r="N266" s="4">
        <v>3.1772999999999998</v>
      </c>
      <c r="O266" s="1" t="s">
        <v>1746</v>
      </c>
    </row>
    <row r="267" spans="1:15" ht="33" x14ac:dyDescent="0.25">
      <c r="A267" s="1">
        <v>266</v>
      </c>
      <c r="B267" s="1" t="s">
        <v>353</v>
      </c>
      <c r="C267" s="21">
        <v>44646</v>
      </c>
      <c r="D267" s="1">
        <v>0</v>
      </c>
      <c r="E267" s="11" t="s">
        <v>2971</v>
      </c>
      <c r="F267" s="15">
        <v>17</v>
      </c>
      <c r="G267" s="2">
        <v>1.58</v>
      </c>
      <c r="H267" s="3">
        <v>18.43</v>
      </c>
      <c r="I267" s="2">
        <v>1.0900000000000001</v>
      </c>
      <c r="J267" s="4">
        <f t="shared" si="7"/>
        <v>0.49</v>
      </c>
      <c r="K267" s="1">
        <v>1</v>
      </c>
      <c r="L267" s="4">
        <f t="shared" si="8"/>
        <v>0.49</v>
      </c>
      <c r="M267" s="1">
        <v>1</v>
      </c>
      <c r="N267" s="4">
        <v>0.49</v>
      </c>
      <c r="O267" s="1" t="s">
        <v>1746</v>
      </c>
    </row>
    <row r="268" spans="1:15" ht="33" x14ac:dyDescent="0.25">
      <c r="A268" s="1">
        <v>267</v>
      </c>
      <c r="B268" s="1" t="s">
        <v>2907</v>
      </c>
      <c r="C268" s="21">
        <v>44646</v>
      </c>
      <c r="D268" s="1">
        <v>0</v>
      </c>
      <c r="E268" s="11" t="s">
        <v>2971</v>
      </c>
      <c r="F268" s="15">
        <v>17</v>
      </c>
      <c r="G268" s="2">
        <v>1.84</v>
      </c>
      <c r="H268" s="3">
        <v>3.18</v>
      </c>
      <c r="I268" s="2">
        <v>1.02</v>
      </c>
      <c r="J268" s="4">
        <f t="shared" si="7"/>
        <v>0.82000000000000006</v>
      </c>
      <c r="K268" s="1">
        <v>1</v>
      </c>
      <c r="L268" s="4">
        <f t="shared" si="8"/>
        <v>0.82000000000000006</v>
      </c>
      <c r="M268" s="1">
        <v>1</v>
      </c>
      <c r="N268" s="4">
        <v>0.82</v>
      </c>
      <c r="O268" s="1" t="s">
        <v>1746</v>
      </c>
    </row>
    <row r="269" spans="1:15" x14ac:dyDescent="0.25">
      <c r="A269" s="1">
        <v>268</v>
      </c>
      <c r="B269" s="1" t="s">
        <v>353</v>
      </c>
      <c r="C269" s="21">
        <v>44647</v>
      </c>
      <c r="D269" s="1">
        <v>0</v>
      </c>
      <c r="E269" s="1" t="s">
        <v>213</v>
      </c>
      <c r="F269" s="15">
        <v>24</v>
      </c>
      <c r="G269" s="2">
        <v>1.87</v>
      </c>
      <c r="H269" s="3">
        <v>25.1</v>
      </c>
      <c r="I269" s="2">
        <v>1.58</v>
      </c>
      <c r="J269" s="4">
        <f t="shared" si="7"/>
        <v>0.29000000000000004</v>
      </c>
      <c r="K269" s="1">
        <v>1</v>
      </c>
      <c r="L269" s="4">
        <f t="shared" si="8"/>
        <v>0.29000000000000004</v>
      </c>
      <c r="M269" s="1">
        <v>1</v>
      </c>
      <c r="N269" s="4">
        <v>0.28999999999999998</v>
      </c>
      <c r="O269" s="1" t="s">
        <v>1746</v>
      </c>
    </row>
    <row r="270" spans="1:15" x14ac:dyDescent="0.25">
      <c r="A270" s="1">
        <v>269</v>
      </c>
      <c r="B270" s="1" t="s">
        <v>2907</v>
      </c>
      <c r="C270" s="21">
        <v>44647</v>
      </c>
      <c r="D270" s="1">
        <v>0</v>
      </c>
      <c r="E270" s="1" t="s">
        <v>213</v>
      </c>
      <c r="F270" s="15">
        <v>24</v>
      </c>
      <c r="G270" s="2">
        <v>2.73</v>
      </c>
      <c r="H270" s="3">
        <v>4.62</v>
      </c>
      <c r="I270" s="2">
        <v>1.42</v>
      </c>
      <c r="J270" s="4">
        <f t="shared" si="7"/>
        <v>1.31</v>
      </c>
      <c r="K270" s="1">
        <v>1</v>
      </c>
      <c r="L270" s="4">
        <f t="shared" si="8"/>
        <v>1.31</v>
      </c>
      <c r="M270" s="1">
        <v>1</v>
      </c>
      <c r="N270" s="4">
        <v>1.31</v>
      </c>
      <c r="O270" s="1" t="s">
        <v>1746</v>
      </c>
    </row>
    <row r="271" spans="1:15" x14ac:dyDescent="0.25">
      <c r="A271" s="1">
        <v>270</v>
      </c>
      <c r="B271" s="1" t="s">
        <v>356</v>
      </c>
      <c r="C271" s="21">
        <v>44648</v>
      </c>
      <c r="D271" s="1">
        <v>0</v>
      </c>
      <c r="E271" s="1" t="s">
        <v>2795</v>
      </c>
      <c r="F271" s="15">
        <v>7</v>
      </c>
      <c r="G271" s="2">
        <v>2.56</v>
      </c>
      <c r="H271" s="3">
        <v>5.75</v>
      </c>
      <c r="I271" s="2">
        <v>0.74</v>
      </c>
      <c r="J271" s="4">
        <f t="shared" si="7"/>
        <v>1.82</v>
      </c>
      <c r="K271" s="1">
        <v>2</v>
      </c>
      <c r="L271" s="4">
        <f t="shared" si="8"/>
        <v>3.64</v>
      </c>
      <c r="M271" s="1">
        <f>C276-C271</f>
        <v>2</v>
      </c>
      <c r="N271" s="4">
        <v>2.9923000000000002</v>
      </c>
      <c r="O271" s="1" t="s">
        <v>1746</v>
      </c>
    </row>
    <row r="272" spans="1:15" ht="33" x14ac:dyDescent="0.25">
      <c r="A272" s="1">
        <v>271</v>
      </c>
      <c r="B272" s="1" t="s">
        <v>353</v>
      </c>
      <c r="C272" s="21">
        <v>44648</v>
      </c>
      <c r="D272" s="1">
        <v>0</v>
      </c>
      <c r="E272" s="11" t="s">
        <v>2972</v>
      </c>
      <c r="F272" s="15">
        <v>17</v>
      </c>
      <c r="G272" s="2">
        <v>1.58</v>
      </c>
      <c r="H272" s="3">
        <v>18.5</v>
      </c>
      <c r="I272" s="2">
        <v>1.1499999999999999</v>
      </c>
      <c r="J272" s="4">
        <f t="shared" si="7"/>
        <v>0.43000000000000016</v>
      </c>
      <c r="K272" s="1">
        <v>1</v>
      </c>
      <c r="L272" s="4">
        <f t="shared" si="8"/>
        <v>0.43000000000000016</v>
      </c>
      <c r="M272" s="1">
        <v>1</v>
      </c>
      <c r="N272" s="4">
        <v>0.43</v>
      </c>
      <c r="O272" s="1" t="s">
        <v>1746</v>
      </c>
    </row>
    <row r="273" spans="1:15" ht="33" x14ac:dyDescent="0.25">
      <c r="A273" s="1">
        <v>272</v>
      </c>
      <c r="B273" s="1" t="s">
        <v>2907</v>
      </c>
      <c r="C273" s="21">
        <v>44648</v>
      </c>
      <c r="D273" s="1">
        <v>0</v>
      </c>
      <c r="E273" s="11" t="s">
        <v>2972</v>
      </c>
      <c r="F273" s="15">
        <v>17</v>
      </c>
      <c r="G273" s="2">
        <v>1.72</v>
      </c>
      <c r="H273" s="3">
        <v>2.7</v>
      </c>
      <c r="I273" s="2">
        <v>1.01</v>
      </c>
      <c r="J273" s="4">
        <f t="shared" si="7"/>
        <v>0.71</v>
      </c>
      <c r="K273" s="1">
        <v>1</v>
      </c>
      <c r="L273" s="4">
        <f t="shared" si="8"/>
        <v>0.71</v>
      </c>
      <c r="M273" s="1">
        <v>1</v>
      </c>
      <c r="N273" s="4">
        <v>0.71</v>
      </c>
      <c r="O273" s="1" t="s">
        <v>1746</v>
      </c>
    </row>
    <row r="274" spans="1:15" x14ac:dyDescent="0.25">
      <c r="A274" s="1">
        <v>273</v>
      </c>
      <c r="B274" s="1" t="s">
        <v>353</v>
      </c>
      <c r="C274" s="21">
        <v>44649</v>
      </c>
      <c r="D274" s="1">
        <v>0</v>
      </c>
      <c r="E274" s="1" t="s">
        <v>213</v>
      </c>
      <c r="F274" s="15">
        <v>24</v>
      </c>
      <c r="G274" s="2">
        <v>1.85</v>
      </c>
      <c r="H274" s="3">
        <v>29.58</v>
      </c>
      <c r="I274" s="2">
        <v>1.55</v>
      </c>
      <c r="J274" s="4">
        <f t="shared" si="7"/>
        <v>0.30000000000000004</v>
      </c>
      <c r="K274" s="1">
        <v>1</v>
      </c>
      <c r="L274" s="4">
        <f t="shared" si="8"/>
        <v>0.30000000000000004</v>
      </c>
      <c r="M274" s="1">
        <v>1</v>
      </c>
      <c r="N274" s="4">
        <v>0.3</v>
      </c>
      <c r="O274" s="1" t="s">
        <v>1746</v>
      </c>
    </row>
    <row r="275" spans="1:15" x14ac:dyDescent="0.25">
      <c r="A275" s="1">
        <v>274</v>
      </c>
      <c r="B275" s="1" t="s">
        <v>2907</v>
      </c>
      <c r="C275" s="21">
        <v>44649</v>
      </c>
      <c r="D275" s="1">
        <v>0</v>
      </c>
      <c r="E275" s="1" t="s">
        <v>213</v>
      </c>
      <c r="F275" s="15">
        <v>24</v>
      </c>
      <c r="G275" s="2">
        <v>2.48</v>
      </c>
      <c r="H275" s="3">
        <v>4.12</v>
      </c>
      <c r="I275" s="2">
        <v>1.37</v>
      </c>
      <c r="J275" s="4">
        <f t="shared" si="7"/>
        <v>1.1099999999999999</v>
      </c>
      <c r="K275" s="1">
        <v>1</v>
      </c>
      <c r="L275" s="4">
        <f t="shared" si="8"/>
        <v>1.1099999999999999</v>
      </c>
      <c r="M275" s="1">
        <v>1</v>
      </c>
      <c r="N275" s="4">
        <v>1.1100000000000001</v>
      </c>
      <c r="O275" s="1" t="s">
        <v>1746</v>
      </c>
    </row>
    <row r="276" spans="1:15" x14ac:dyDescent="0.25">
      <c r="A276" s="1">
        <v>275</v>
      </c>
      <c r="B276" s="1" t="s">
        <v>356</v>
      </c>
      <c r="C276" s="21">
        <v>44650</v>
      </c>
      <c r="D276" s="1">
        <v>0</v>
      </c>
      <c r="E276" s="1" t="s">
        <v>2721</v>
      </c>
      <c r="F276" s="15">
        <v>8</v>
      </c>
      <c r="G276" s="2">
        <v>2.59</v>
      </c>
      <c r="H276" s="3">
        <v>4.28</v>
      </c>
      <c r="I276" s="2">
        <v>0.81</v>
      </c>
      <c r="J276" s="4">
        <f t="shared" si="7"/>
        <v>1.7799999999999998</v>
      </c>
      <c r="K276" s="1">
        <v>1</v>
      </c>
      <c r="L276" s="4">
        <f t="shared" si="8"/>
        <v>1.7799999999999998</v>
      </c>
      <c r="M276" s="1">
        <f>C284-C276</f>
        <v>3</v>
      </c>
      <c r="N276" s="4">
        <v>4.3735999999999997</v>
      </c>
      <c r="O276" s="1" t="s">
        <v>1746</v>
      </c>
    </row>
    <row r="277" spans="1:15" x14ac:dyDescent="0.25">
      <c r="A277" s="1">
        <v>276</v>
      </c>
      <c r="B277" s="1" t="s">
        <v>353</v>
      </c>
      <c r="C277" s="21">
        <v>44650</v>
      </c>
      <c r="D277" s="1">
        <v>0</v>
      </c>
      <c r="E277" s="1" t="s">
        <v>2302</v>
      </c>
      <c r="F277" s="15">
        <v>2</v>
      </c>
      <c r="G277" s="2">
        <v>0.46</v>
      </c>
      <c r="H277" s="3">
        <v>4.9800000000000004</v>
      </c>
      <c r="I277" s="2">
        <v>0.13</v>
      </c>
      <c r="J277" s="4">
        <f t="shared" si="7"/>
        <v>0.33</v>
      </c>
      <c r="K277" s="1">
        <v>1</v>
      </c>
      <c r="L277" s="4">
        <f t="shared" si="8"/>
        <v>0.33</v>
      </c>
      <c r="M277" s="1">
        <v>1</v>
      </c>
      <c r="N277" s="4">
        <v>0.33</v>
      </c>
      <c r="O277" s="1" t="s">
        <v>1746</v>
      </c>
    </row>
    <row r="278" spans="1:15" x14ac:dyDescent="0.25">
      <c r="A278" s="1">
        <v>277</v>
      </c>
      <c r="B278" s="1" t="s">
        <v>2913</v>
      </c>
      <c r="C278" s="21">
        <v>44650</v>
      </c>
      <c r="D278" s="1">
        <v>0</v>
      </c>
      <c r="E278" s="1" t="s">
        <v>228</v>
      </c>
      <c r="F278" s="15">
        <v>14</v>
      </c>
      <c r="G278" s="2">
        <v>1.21</v>
      </c>
      <c r="H278" s="3">
        <v>43.18</v>
      </c>
      <c r="I278" s="2">
        <v>0.93</v>
      </c>
      <c r="J278" s="4">
        <f t="shared" si="7"/>
        <v>0.27999999999999992</v>
      </c>
      <c r="K278" s="1">
        <v>1</v>
      </c>
      <c r="L278" s="4">
        <f t="shared" si="8"/>
        <v>0.27999999999999992</v>
      </c>
      <c r="M278" s="1">
        <f>C286-C278</f>
        <v>3</v>
      </c>
      <c r="N278" s="4">
        <v>4.3803999999999998</v>
      </c>
      <c r="O278" s="1" t="s">
        <v>1746</v>
      </c>
    </row>
    <row r="279" spans="1:15" ht="33" x14ac:dyDescent="0.25">
      <c r="A279" s="1">
        <v>278</v>
      </c>
      <c r="B279" s="1" t="s">
        <v>2907</v>
      </c>
      <c r="C279" s="21">
        <v>44650</v>
      </c>
      <c r="D279" s="1">
        <v>0</v>
      </c>
      <c r="E279" s="11" t="s">
        <v>2973</v>
      </c>
      <c r="F279" s="15">
        <v>16</v>
      </c>
      <c r="G279" s="2">
        <v>1.76</v>
      </c>
      <c r="H279" s="3">
        <v>2.21</v>
      </c>
      <c r="I279" s="2">
        <v>1</v>
      </c>
      <c r="J279" s="4">
        <f t="shared" si="7"/>
        <v>0.76</v>
      </c>
      <c r="K279" s="1">
        <v>1</v>
      </c>
      <c r="L279" s="4">
        <f t="shared" si="8"/>
        <v>0.76</v>
      </c>
      <c r="M279" s="1">
        <v>1</v>
      </c>
      <c r="N279" s="4">
        <v>0.76</v>
      </c>
      <c r="O279" s="1" t="s">
        <v>1746</v>
      </c>
    </row>
    <row r="280" spans="1:15" ht="33" x14ac:dyDescent="0.25">
      <c r="A280" s="1">
        <v>279</v>
      </c>
      <c r="B280" s="1" t="s">
        <v>353</v>
      </c>
      <c r="C280" s="21">
        <v>44651</v>
      </c>
      <c r="D280" s="1">
        <v>0</v>
      </c>
      <c r="E280" s="11" t="s">
        <v>344</v>
      </c>
      <c r="F280" s="15">
        <v>22</v>
      </c>
      <c r="G280" s="2">
        <v>1.95</v>
      </c>
      <c r="H280" s="3">
        <v>26.83</v>
      </c>
      <c r="I280" s="2">
        <v>1.55</v>
      </c>
      <c r="J280" s="4">
        <f t="shared" si="7"/>
        <v>0.39999999999999991</v>
      </c>
      <c r="K280" s="1">
        <v>1</v>
      </c>
      <c r="L280" s="4">
        <f t="shared" si="8"/>
        <v>0.39999999999999991</v>
      </c>
      <c r="M280" s="1">
        <v>1</v>
      </c>
      <c r="N280" s="4">
        <v>0.4</v>
      </c>
      <c r="O280" s="1" t="s">
        <v>1746</v>
      </c>
    </row>
    <row r="281" spans="1:15" ht="33" x14ac:dyDescent="0.25">
      <c r="A281" s="1">
        <v>280</v>
      </c>
      <c r="B281" s="1" t="s">
        <v>2907</v>
      </c>
      <c r="C281" s="21">
        <v>44651</v>
      </c>
      <c r="D281" s="1">
        <v>0</v>
      </c>
      <c r="E281" s="11" t="s">
        <v>344</v>
      </c>
      <c r="F281" s="15">
        <v>22</v>
      </c>
      <c r="G281" s="2">
        <v>2.2999999999999998</v>
      </c>
      <c r="H281" s="3">
        <v>3</v>
      </c>
      <c r="I281" s="2">
        <v>1.31</v>
      </c>
      <c r="J281" s="4">
        <f t="shared" si="7"/>
        <v>0.98999999999999977</v>
      </c>
      <c r="K281" s="1">
        <v>1</v>
      </c>
      <c r="L281" s="4">
        <f t="shared" si="8"/>
        <v>0.98999999999999977</v>
      </c>
      <c r="M281" s="1">
        <v>1</v>
      </c>
      <c r="N281" s="4">
        <v>0.99</v>
      </c>
      <c r="O281" s="1" t="s">
        <v>1746</v>
      </c>
    </row>
    <row r="282" spans="1:15" x14ac:dyDescent="0.25">
      <c r="A282" s="1">
        <v>281</v>
      </c>
      <c r="B282" s="1" t="s">
        <v>353</v>
      </c>
      <c r="C282" s="21">
        <v>44652</v>
      </c>
      <c r="D282" s="1">
        <v>0</v>
      </c>
      <c r="E282" s="1" t="s">
        <v>213</v>
      </c>
      <c r="F282" s="15">
        <v>24</v>
      </c>
      <c r="G282" s="2">
        <v>1.81</v>
      </c>
      <c r="H282" s="3">
        <v>24.5</v>
      </c>
      <c r="I282" s="2">
        <v>1.57</v>
      </c>
      <c r="J282" s="4">
        <f t="shared" si="7"/>
        <v>0.24</v>
      </c>
      <c r="K282" s="1">
        <v>1</v>
      </c>
      <c r="L282" s="4">
        <f t="shared" si="8"/>
        <v>0.24</v>
      </c>
      <c r="M282" s="1">
        <v>1</v>
      </c>
      <c r="N282" s="4">
        <v>0.24</v>
      </c>
      <c r="O282" s="1" t="s">
        <v>1746</v>
      </c>
    </row>
    <row r="283" spans="1:15" x14ac:dyDescent="0.25">
      <c r="A283" s="1">
        <v>282</v>
      </c>
      <c r="B283" s="1" t="s">
        <v>2907</v>
      </c>
      <c r="C283" s="21">
        <v>44652</v>
      </c>
      <c r="D283" s="1">
        <v>0</v>
      </c>
      <c r="E283" s="1" t="s">
        <v>213</v>
      </c>
      <c r="F283" s="15">
        <v>24</v>
      </c>
      <c r="G283" s="2">
        <v>2.57</v>
      </c>
      <c r="H283" s="3">
        <v>3.6</v>
      </c>
      <c r="I283" s="2">
        <v>1.46</v>
      </c>
      <c r="J283" s="4">
        <f t="shared" si="7"/>
        <v>1.1099999999999999</v>
      </c>
      <c r="K283" s="1">
        <v>1</v>
      </c>
      <c r="L283" s="4">
        <f t="shared" si="8"/>
        <v>1.1099999999999999</v>
      </c>
      <c r="M283" s="1">
        <v>1</v>
      </c>
      <c r="N283" s="4">
        <v>1.1100000000000001</v>
      </c>
      <c r="O283" s="1" t="s">
        <v>1746</v>
      </c>
    </row>
    <row r="284" spans="1:15" x14ac:dyDescent="0.25">
      <c r="A284" s="1">
        <v>283</v>
      </c>
      <c r="B284" s="1" t="s">
        <v>356</v>
      </c>
      <c r="C284" s="21">
        <v>44653</v>
      </c>
      <c r="D284" s="1">
        <v>0</v>
      </c>
      <c r="E284" s="1" t="s">
        <v>2310</v>
      </c>
      <c r="F284" s="15">
        <v>6.5</v>
      </c>
      <c r="G284" s="2">
        <v>2.66</v>
      </c>
      <c r="H284" s="3">
        <v>6.83</v>
      </c>
      <c r="I284" s="2">
        <v>0.64</v>
      </c>
      <c r="J284" s="4">
        <f t="shared" si="7"/>
        <v>2.02</v>
      </c>
      <c r="K284" s="1">
        <v>1</v>
      </c>
      <c r="L284" s="4">
        <f t="shared" si="8"/>
        <v>2.02</v>
      </c>
      <c r="M284" s="1">
        <f>C290-C284</f>
        <v>2</v>
      </c>
      <c r="N284" s="4">
        <v>3.0659000000000001</v>
      </c>
      <c r="O284" s="1" t="s">
        <v>1746</v>
      </c>
    </row>
    <row r="285" spans="1:15" ht="33" x14ac:dyDescent="0.25">
      <c r="A285" s="1">
        <v>284</v>
      </c>
      <c r="B285" s="1" t="s">
        <v>353</v>
      </c>
      <c r="C285" s="21">
        <v>44653</v>
      </c>
      <c r="D285" s="1">
        <v>0</v>
      </c>
      <c r="E285" s="11" t="s">
        <v>2828</v>
      </c>
      <c r="F285" s="15">
        <v>13</v>
      </c>
      <c r="G285" s="2">
        <v>1.29</v>
      </c>
      <c r="H285" s="3">
        <v>13.57</v>
      </c>
      <c r="I285" s="2">
        <v>0.86</v>
      </c>
      <c r="J285" s="4">
        <f t="shared" si="7"/>
        <v>0.43000000000000005</v>
      </c>
      <c r="K285" s="1">
        <v>1</v>
      </c>
      <c r="L285" s="4">
        <f t="shared" si="8"/>
        <v>0.43000000000000005</v>
      </c>
      <c r="M285" s="1">
        <v>1</v>
      </c>
      <c r="N285" s="4">
        <v>0.43</v>
      </c>
      <c r="O285" s="1" t="s">
        <v>1746</v>
      </c>
    </row>
    <row r="286" spans="1:15" x14ac:dyDescent="0.25">
      <c r="A286" s="1">
        <v>285</v>
      </c>
      <c r="B286" s="1" t="s">
        <v>2913</v>
      </c>
      <c r="C286" s="21">
        <v>44653</v>
      </c>
      <c r="D286" s="1">
        <v>0.1</v>
      </c>
      <c r="E286" s="1" t="s">
        <v>2974</v>
      </c>
      <c r="F286" s="15">
        <v>4.5</v>
      </c>
      <c r="G286" s="2">
        <v>0.88</v>
      </c>
      <c r="H286" s="3">
        <v>3.47</v>
      </c>
      <c r="I286" s="2">
        <v>0.32</v>
      </c>
      <c r="J286" s="4">
        <f t="shared" si="7"/>
        <v>0.46000000000000008</v>
      </c>
      <c r="K286" s="1">
        <v>5</v>
      </c>
      <c r="L286" s="4">
        <f t="shared" si="8"/>
        <v>2.3000000000000003</v>
      </c>
      <c r="M286" s="1">
        <f>C304-C286</f>
        <v>7</v>
      </c>
      <c r="N286" s="4">
        <v>8.0244999999999997</v>
      </c>
      <c r="O286" s="1" t="s">
        <v>1746</v>
      </c>
    </row>
    <row r="287" spans="1:15" ht="33" x14ac:dyDescent="0.25">
      <c r="A287" s="1">
        <v>286</v>
      </c>
      <c r="B287" s="1" t="s">
        <v>2907</v>
      </c>
      <c r="C287" s="21">
        <v>44653</v>
      </c>
      <c r="D287" s="1">
        <v>0</v>
      </c>
      <c r="E287" s="11" t="s">
        <v>2308</v>
      </c>
      <c r="F287" s="15">
        <v>17.5</v>
      </c>
      <c r="G287" s="2">
        <v>1.73</v>
      </c>
      <c r="H287" s="3">
        <v>2</v>
      </c>
      <c r="I287" s="2">
        <v>1.07</v>
      </c>
      <c r="J287" s="4">
        <f t="shared" si="7"/>
        <v>0.65999999999999992</v>
      </c>
      <c r="K287" s="1">
        <v>1</v>
      </c>
      <c r="L287" s="4">
        <f t="shared" si="8"/>
        <v>0.65999999999999992</v>
      </c>
      <c r="M287" s="1">
        <v>1</v>
      </c>
      <c r="N287" s="4">
        <v>0.66</v>
      </c>
      <c r="O287" s="1" t="s">
        <v>1746</v>
      </c>
    </row>
    <row r="288" spans="1:15" x14ac:dyDescent="0.25">
      <c r="A288" s="1">
        <v>287</v>
      </c>
      <c r="B288" s="1" t="s">
        <v>353</v>
      </c>
      <c r="C288" s="21">
        <v>44654</v>
      </c>
      <c r="D288" s="1">
        <v>0</v>
      </c>
      <c r="E288" s="1" t="s">
        <v>213</v>
      </c>
      <c r="F288" s="15">
        <v>24</v>
      </c>
      <c r="G288" s="2">
        <v>1.89</v>
      </c>
      <c r="H288" s="3">
        <v>31.05</v>
      </c>
      <c r="I288" s="2">
        <v>1.59</v>
      </c>
      <c r="J288" s="4">
        <f t="shared" si="7"/>
        <v>0.29999999999999982</v>
      </c>
      <c r="K288" s="1">
        <v>1</v>
      </c>
      <c r="L288" s="4">
        <f t="shared" si="8"/>
        <v>0.29999999999999982</v>
      </c>
      <c r="M288" s="1">
        <v>1</v>
      </c>
      <c r="N288" s="4">
        <v>0.3</v>
      </c>
      <c r="O288" s="1" t="s">
        <v>1746</v>
      </c>
    </row>
    <row r="289" spans="1:15" x14ac:dyDescent="0.25">
      <c r="A289" s="1">
        <v>288</v>
      </c>
      <c r="B289" s="1" t="s">
        <v>2907</v>
      </c>
      <c r="C289" s="21">
        <v>44654</v>
      </c>
      <c r="D289" s="1">
        <v>0.1</v>
      </c>
      <c r="E289" s="1" t="s">
        <v>213</v>
      </c>
      <c r="F289" s="15">
        <v>24</v>
      </c>
      <c r="G289" s="2">
        <v>2.52</v>
      </c>
      <c r="H289" s="3">
        <v>3.59</v>
      </c>
      <c r="I289" s="2">
        <v>1.48</v>
      </c>
      <c r="J289" s="4">
        <f t="shared" si="7"/>
        <v>0.94000000000000006</v>
      </c>
      <c r="K289" s="1">
        <v>1</v>
      </c>
      <c r="L289" s="4">
        <f t="shared" si="8"/>
        <v>0.94000000000000006</v>
      </c>
      <c r="M289" s="1">
        <v>1</v>
      </c>
      <c r="N289" s="4">
        <v>0.94</v>
      </c>
      <c r="O289" s="1" t="s">
        <v>1746</v>
      </c>
    </row>
    <row r="290" spans="1:15" x14ac:dyDescent="0.25">
      <c r="A290" s="1">
        <v>289</v>
      </c>
      <c r="B290" s="1" t="s">
        <v>356</v>
      </c>
      <c r="C290" s="21">
        <v>44655</v>
      </c>
      <c r="D290" s="1">
        <v>0</v>
      </c>
      <c r="E290" s="17" t="s">
        <v>2721</v>
      </c>
      <c r="F290" s="15">
        <v>8</v>
      </c>
      <c r="G290" s="2">
        <v>2.09</v>
      </c>
      <c r="H290" s="3">
        <v>7.23</v>
      </c>
      <c r="I290" s="2">
        <v>0.83</v>
      </c>
      <c r="J290" s="4">
        <f t="shared" si="7"/>
        <v>1.2599999999999998</v>
      </c>
      <c r="K290" s="1">
        <v>2</v>
      </c>
      <c r="L290" s="4">
        <f t="shared" si="8"/>
        <v>2.5199999999999996</v>
      </c>
      <c r="M290" s="1">
        <f>C295-C290</f>
        <v>2</v>
      </c>
      <c r="N290" s="4">
        <v>3.1358999999999999</v>
      </c>
      <c r="O290" s="1" t="s">
        <v>1746</v>
      </c>
    </row>
    <row r="291" spans="1:15" ht="33" x14ac:dyDescent="0.25">
      <c r="A291" s="1">
        <v>290</v>
      </c>
      <c r="B291" s="1" t="s">
        <v>353</v>
      </c>
      <c r="C291" s="21">
        <v>44655</v>
      </c>
      <c r="D291" s="1">
        <v>0</v>
      </c>
      <c r="E291" s="11" t="s">
        <v>4315</v>
      </c>
      <c r="F291" s="15">
        <v>16</v>
      </c>
      <c r="G291" s="2">
        <v>1.61</v>
      </c>
      <c r="H291" s="3">
        <v>14.47</v>
      </c>
      <c r="I291" s="2">
        <v>1.1299999999999999</v>
      </c>
      <c r="J291" s="4">
        <f t="shared" si="7"/>
        <v>0.4800000000000002</v>
      </c>
      <c r="K291" s="1">
        <v>1</v>
      </c>
      <c r="L291" s="4">
        <f t="shared" si="8"/>
        <v>0.4800000000000002</v>
      </c>
      <c r="M291" s="1">
        <v>1</v>
      </c>
      <c r="N291" s="4">
        <v>0.48</v>
      </c>
      <c r="O291" s="1" t="s">
        <v>1746</v>
      </c>
    </row>
    <row r="292" spans="1:15" ht="15.65" customHeight="1" x14ac:dyDescent="0.25">
      <c r="A292" s="1">
        <v>291</v>
      </c>
      <c r="B292" s="1" t="s">
        <v>2907</v>
      </c>
      <c r="C292" s="21">
        <v>44655</v>
      </c>
      <c r="D292" s="1">
        <v>0.15</v>
      </c>
      <c r="E292" s="11" t="s">
        <v>2975</v>
      </c>
      <c r="F292" s="15">
        <v>16</v>
      </c>
      <c r="G292" s="2">
        <v>1.65</v>
      </c>
      <c r="H292" s="3">
        <v>1.91</v>
      </c>
      <c r="I292" s="2">
        <v>0.98</v>
      </c>
      <c r="J292" s="4">
        <f t="shared" si="7"/>
        <v>0.51999999999999991</v>
      </c>
      <c r="K292" s="1">
        <v>1</v>
      </c>
      <c r="L292" s="4">
        <f t="shared" si="8"/>
        <v>0.51999999999999991</v>
      </c>
      <c r="M292" s="1">
        <v>1</v>
      </c>
      <c r="N292" s="4">
        <v>0.52</v>
      </c>
      <c r="O292" s="1" t="s">
        <v>1746</v>
      </c>
    </row>
    <row r="293" spans="1:15" ht="15.65" customHeight="1" x14ac:dyDescent="0.25">
      <c r="A293" s="1">
        <v>292</v>
      </c>
      <c r="B293" s="1" t="s">
        <v>353</v>
      </c>
      <c r="C293" s="21">
        <v>44656</v>
      </c>
      <c r="D293" s="1">
        <v>0</v>
      </c>
      <c r="E293" s="1" t="s">
        <v>213</v>
      </c>
      <c r="F293" s="15">
        <v>24</v>
      </c>
      <c r="G293" s="2">
        <v>1.92</v>
      </c>
      <c r="H293" s="3">
        <v>28.57</v>
      </c>
      <c r="I293" s="2">
        <v>1.62</v>
      </c>
      <c r="J293" s="4">
        <f t="shared" si="7"/>
        <v>0.29999999999999982</v>
      </c>
      <c r="K293" s="1">
        <v>1</v>
      </c>
      <c r="L293" s="4">
        <f t="shared" si="8"/>
        <v>0.29999999999999982</v>
      </c>
      <c r="M293" s="1">
        <v>1</v>
      </c>
      <c r="N293" s="4">
        <v>0.3</v>
      </c>
      <c r="O293" s="1" t="s">
        <v>1746</v>
      </c>
    </row>
    <row r="294" spans="1:15" x14ac:dyDescent="0.25">
      <c r="A294" s="1">
        <v>293</v>
      </c>
      <c r="B294" s="1" t="s">
        <v>2907</v>
      </c>
      <c r="C294" s="21">
        <v>44656</v>
      </c>
      <c r="D294" s="1">
        <v>0</v>
      </c>
      <c r="E294" s="1" t="s">
        <v>213</v>
      </c>
      <c r="F294" s="15">
        <v>24</v>
      </c>
      <c r="G294" s="2">
        <v>2.61</v>
      </c>
      <c r="H294" s="3">
        <v>3.93</v>
      </c>
      <c r="I294" s="2">
        <v>1.49</v>
      </c>
      <c r="J294" s="4">
        <f t="shared" si="7"/>
        <v>1.1199999999999999</v>
      </c>
      <c r="K294" s="1">
        <v>1</v>
      </c>
      <c r="L294" s="4">
        <f t="shared" si="8"/>
        <v>1.1199999999999999</v>
      </c>
      <c r="M294" s="1">
        <v>1</v>
      </c>
      <c r="N294" s="4">
        <v>1.1200000000000001</v>
      </c>
      <c r="O294" s="1" t="s">
        <v>1746</v>
      </c>
    </row>
    <row r="295" spans="1:15" x14ac:dyDescent="0.25">
      <c r="A295" s="1">
        <v>294</v>
      </c>
      <c r="B295" s="1" t="s">
        <v>356</v>
      </c>
      <c r="C295" s="21">
        <v>44657</v>
      </c>
      <c r="D295" s="1">
        <v>0.2</v>
      </c>
      <c r="E295" s="1" t="s">
        <v>2962</v>
      </c>
      <c r="F295" s="15">
        <v>8</v>
      </c>
      <c r="G295" s="2">
        <v>2.34</v>
      </c>
      <c r="H295" s="3">
        <v>6.6</v>
      </c>
      <c r="I295" s="2">
        <v>0.85</v>
      </c>
      <c r="J295" s="4">
        <f t="shared" si="7"/>
        <v>1.2899999999999998</v>
      </c>
      <c r="K295" s="1">
        <v>2</v>
      </c>
      <c r="L295" s="4">
        <f t="shared" si="8"/>
        <v>2.5799999999999996</v>
      </c>
      <c r="M295" s="1">
        <v>2</v>
      </c>
      <c r="N295" s="4">
        <v>2.8199000000000001</v>
      </c>
      <c r="O295" s="1" t="s">
        <v>1746</v>
      </c>
    </row>
    <row r="296" spans="1:15" ht="33" x14ac:dyDescent="0.25">
      <c r="A296" s="1">
        <v>295</v>
      </c>
      <c r="B296" s="1" t="s">
        <v>353</v>
      </c>
      <c r="C296" s="21">
        <v>44657</v>
      </c>
      <c r="D296" s="1">
        <v>0</v>
      </c>
      <c r="E296" s="11" t="s">
        <v>2963</v>
      </c>
      <c r="F296" s="15">
        <v>16</v>
      </c>
      <c r="G296" s="2">
        <v>1.56</v>
      </c>
      <c r="H296" s="3">
        <v>17.690000000000001</v>
      </c>
      <c r="I296" s="2">
        <v>1.18</v>
      </c>
      <c r="J296" s="4">
        <f t="shared" si="7"/>
        <v>0.38000000000000012</v>
      </c>
      <c r="K296" s="1">
        <v>1</v>
      </c>
      <c r="L296" s="4">
        <f t="shared" si="8"/>
        <v>0.38000000000000012</v>
      </c>
      <c r="M296" s="1">
        <v>1</v>
      </c>
      <c r="N296" s="4">
        <v>0.38</v>
      </c>
      <c r="O296" s="1" t="s">
        <v>1746</v>
      </c>
    </row>
    <row r="297" spans="1:15" ht="33" x14ac:dyDescent="0.25">
      <c r="A297" s="1">
        <v>296</v>
      </c>
      <c r="B297" s="1" t="s">
        <v>2907</v>
      </c>
      <c r="C297" s="21">
        <v>44657</v>
      </c>
      <c r="D297" s="1">
        <v>0.1</v>
      </c>
      <c r="E297" s="11" t="s">
        <v>2963</v>
      </c>
      <c r="F297" s="15">
        <v>16</v>
      </c>
      <c r="G297" s="2">
        <v>1.73</v>
      </c>
      <c r="H297" s="3">
        <v>1.75</v>
      </c>
      <c r="I297" s="2">
        <v>1.02</v>
      </c>
      <c r="J297" s="4">
        <f t="shared" si="7"/>
        <v>0.61</v>
      </c>
      <c r="K297" s="1">
        <v>1</v>
      </c>
      <c r="L297" s="4">
        <f t="shared" si="8"/>
        <v>0.61</v>
      </c>
      <c r="M297" s="1">
        <v>1</v>
      </c>
      <c r="N297" s="4">
        <v>0.61</v>
      </c>
      <c r="O297" s="1" t="s">
        <v>1746</v>
      </c>
    </row>
    <row r="298" spans="1:15" x14ac:dyDescent="0.25">
      <c r="A298" s="1">
        <v>297</v>
      </c>
      <c r="B298" s="1" t="s">
        <v>353</v>
      </c>
      <c r="C298" s="21">
        <v>44658</v>
      </c>
      <c r="D298" s="1">
        <v>0</v>
      </c>
      <c r="E298" s="1" t="s">
        <v>213</v>
      </c>
      <c r="F298" s="15">
        <v>24</v>
      </c>
      <c r="G298" s="2">
        <v>1.92</v>
      </c>
      <c r="H298" s="3">
        <v>26.6</v>
      </c>
      <c r="I298" s="2">
        <v>1.64</v>
      </c>
      <c r="J298" s="4">
        <f t="shared" si="7"/>
        <v>0.28000000000000003</v>
      </c>
      <c r="K298" s="1">
        <v>1</v>
      </c>
      <c r="L298" s="4">
        <f t="shared" si="8"/>
        <v>0.28000000000000003</v>
      </c>
      <c r="M298" s="1">
        <v>1</v>
      </c>
      <c r="N298" s="4">
        <v>0.28000000000000003</v>
      </c>
      <c r="O298" s="1" t="s">
        <v>1746</v>
      </c>
    </row>
    <row r="299" spans="1:15" x14ac:dyDescent="0.25">
      <c r="A299" s="1">
        <v>298</v>
      </c>
      <c r="B299" s="1" t="s">
        <v>2907</v>
      </c>
      <c r="C299" s="21">
        <v>44658</v>
      </c>
      <c r="D299" s="1">
        <v>0.2</v>
      </c>
      <c r="E299" s="1" t="s">
        <v>213</v>
      </c>
      <c r="F299" s="15">
        <v>24</v>
      </c>
      <c r="G299" s="2">
        <v>2.59</v>
      </c>
      <c r="H299" s="3">
        <v>2.94</v>
      </c>
      <c r="I299" s="2">
        <v>1.52</v>
      </c>
      <c r="J299" s="4">
        <f t="shared" si="7"/>
        <v>0.86999999999999988</v>
      </c>
      <c r="K299" s="1">
        <v>1</v>
      </c>
      <c r="L299" s="4">
        <f t="shared" si="8"/>
        <v>0.86999999999999988</v>
      </c>
      <c r="M299" s="1">
        <v>1</v>
      </c>
      <c r="N299" s="4">
        <v>0.87</v>
      </c>
      <c r="O299" s="1" t="s">
        <v>1746</v>
      </c>
    </row>
    <row r="300" spans="1:15" x14ac:dyDescent="0.25">
      <c r="A300" s="1">
        <v>299</v>
      </c>
      <c r="B300" s="1" t="s">
        <v>356</v>
      </c>
      <c r="C300" s="21">
        <v>44659</v>
      </c>
      <c r="D300" s="1">
        <v>0</v>
      </c>
      <c r="E300" s="1" t="s">
        <v>2967</v>
      </c>
      <c r="F300" s="15">
        <v>7.5</v>
      </c>
      <c r="G300" s="2">
        <v>2.4300000000000002</v>
      </c>
      <c r="H300" s="3">
        <v>6.84</v>
      </c>
      <c r="I300" s="2">
        <v>0.85</v>
      </c>
      <c r="J300" s="4">
        <f t="shared" si="7"/>
        <v>1.58</v>
      </c>
      <c r="K300" s="1">
        <v>1</v>
      </c>
      <c r="L300" s="4">
        <f t="shared" si="8"/>
        <v>1.58</v>
      </c>
      <c r="M300" s="1">
        <f>C306-C300</f>
        <v>2</v>
      </c>
      <c r="N300" s="4">
        <v>2.8742000000000001</v>
      </c>
      <c r="O300" s="1" t="s">
        <v>1746</v>
      </c>
    </row>
    <row r="301" spans="1:15" ht="33" x14ac:dyDescent="0.25">
      <c r="A301" s="1">
        <v>300</v>
      </c>
      <c r="B301" s="1" t="s">
        <v>353</v>
      </c>
      <c r="C301" s="21">
        <v>44659</v>
      </c>
      <c r="D301" s="1">
        <v>0</v>
      </c>
      <c r="E301" s="11" t="s">
        <v>2976</v>
      </c>
      <c r="F301" s="15">
        <v>16.5</v>
      </c>
      <c r="G301" s="2">
        <v>1.51</v>
      </c>
      <c r="H301" s="3">
        <v>18.190000000000001</v>
      </c>
      <c r="I301" s="2">
        <v>1.08</v>
      </c>
      <c r="J301" s="4">
        <f t="shared" si="7"/>
        <v>0.42999999999999994</v>
      </c>
      <c r="K301" s="1">
        <v>1</v>
      </c>
      <c r="L301" s="4">
        <f t="shared" si="8"/>
        <v>0.42999999999999994</v>
      </c>
      <c r="M301" s="1">
        <v>1</v>
      </c>
      <c r="N301" s="4">
        <v>0.43</v>
      </c>
      <c r="O301" s="1" t="s">
        <v>1746</v>
      </c>
    </row>
    <row r="302" spans="1:15" ht="33" x14ac:dyDescent="0.25">
      <c r="A302" s="1">
        <v>301</v>
      </c>
      <c r="B302" s="1" t="s">
        <v>2907</v>
      </c>
      <c r="C302" s="21">
        <v>44659</v>
      </c>
      <c r="D302" s="1">
        <v>0.15</v>
      </c>
      <c r="E302" s="11" t="s">
        <v>2976</v>
      </c>
      <c r="F302" s="15">
        <v>16.5</v>
      </c>
      <c r="G302" s="2">
        <v>1.78</v>
      </c>
      <c r="H302" s="3">
        <v>1.95</v>
      </c>
      <c r="I302" s="2">
        <v>1</v>
      </c>
      <c r="J302" s="4">
        <f t="shared" si="7"/>
        <v>0.63</v>
      </c>
      <c r="K302" s="1">
        <v>1</v>
      </c>
      <c r="L302" s="4">
        <f t="shared" si="8"/>
        <v>0.63</v>
      </c>
      <c r="M302" s="1">
        <v>1</v>
      </c>
      <c r="N302" s="4">
        <v>0.63</v>
      </c>
      <c r="O302" s="1" t="s">
        <v>1746</v>
      </c>
    </row>
    <row r="303" spans="1:15" ht="33" x14ac:dyDescent="0.25">
      <c r="A303" s="1">
        <v>302</v>
      </c>
      <c r="B303" s="1" t="s">
        <v>353</v>
      </c>
      <c r="C303" s="21">
        <v>44660</v>
      </c>
      <c r="D303" s="1">
        <v>0</v>
      </c>
      <c r="E303" s="11" t="s">
        <v>2977</v>
      </c>
      <c r="F303" s="15">
        <v>12</v>
      </c>
      <c r="G303" s="2">
        <v>1.2</v>
      </c>
      <c r="H303" s="3">
        <v>15.55</v>
      </c>
      <c r="I303" s="2">
        <v>0.82</v>
      </c>
      <c r="J303" s="4">
        <f t="shared" si="7"/>
        <v>0.38</v>
      </c>
      <c r="K303" s="1">
        <v>1</v>
      </c>
      <c r="L303" s="4">
        <f t="shared" si="8"/>
        <v>0.38</v>
      </c>
      <c r="M303" s="1">
        <v>1</v>
      </c>
      <c r="N303" s="4">
        <v>0.38</v>
      </c>
      <c r="O303" s="1" t="s">
        <v>1746</v>
      </c>
    </row>
    <row r="304" spans="1:15" x14ac:dyDescent="0.25">
      <c r="A304" s="1">
        <v>303</v>
      </c>
      <c r="B304" s="1" t="s">
        <v>2913</v>
      </c>
      <c r="C304" s="21">
        <v>44660</v>
      </c>
      <c r="D304" s="1">
        <v>0</v>
      </c>
      <c r="E304" s="1" t="s">
        <v>2978</v>
      </c>
      <c r="F304" s="15">
        <v>12</v>
      </c>
      <c r="G304" s="2">
        <v>1.2</v>
      </c>
      <c r="H304" s="3">
        <v>32.409999999999997</v>
      </c>
      <c r="I304" s="2">
        <v>0.82</v>
      </c>
      <c r="J304" s="4">
        <f t="shared" si="7"/>
        <v>0.38</v>
      </c>
      <c r="K304" s="1">
        <v>1</v>
      </c>
      <c r="L304" s="4">
        <f t="shared" si="8"/>
        <v>0.38</v>
      </c>
      <c r="M304" s="1">
        <v>1</v>
      </c>
      <c r="N304" s="4">
        <v>0.38</v>
      </c>
      <c r="O304" s="1" t="s">
        <v>1746</v>
      </c>
    </row>
    <row r="305" spans="1:15" x14ac:dyDescent="0.25">
      <c r="A305" s="1">
        <v>304</v>
      </c>
      <c r="B305" s="1" t="s">
        <v>2907</v>
      </c>
      <c r="C305" s="21">
        <v>44660</v>
      </c>
      <c r="D305" s="1">
        <v>0</v>
      </c>
      <c r="E305" s="1" t="s">
        <v>213</v>
      </c>
      <c r="F305" s="15">
        <v>24</v>
      </c>
      <c r="G305" s="2">
        <v>2.4300000000000002</v>
      </c>
      <c r="H305" s="3">
        <v>2.95</v>
      </c>
      <c r="I305" s="2">
        <v>1.47</v>
      </c>
      <c r="J305" s="4">
        <f t="shared" si="7"/>
        <v>0.96000000000000019</v>
      </c>
      <c r="K305" s="1">
        <v>1</v>
      </c>
      <c r="L305" s="4">
        <f t="shared" si="8"/>
        <v>0.96000000000000019</v>
      </c>
      <c r="M305" s="1">
        <v>1</v>
      </c>
      <c r="N305" s="4">
        <v>0.96</v>
      </c>
      <c r="O305" s="1" t="s">
        <v>1746</v>
      </c>
    </row>
    <row r="306" spans="1:15" x14ac:dyDescent="0.25">
      <c r="A306" s="1">
        <v>305</v>
      </c>
      <c r="B306" s="1" t="s">
        <v>356</v>
      </c>
      <c r="C306" s="21">
        <v>44661</v>
      </c>
      <c r="D306" s="1">
        <v>0</v>
      </c>
      <c r="E306" s="1" t="s">
        <v>524</v>
      </c>
      <c r="F306" s="15">
        <v>7</v>
      </c>
      <c r="G306" s="2">
        <v>2.44</v>
      </c>
      <c r="H306" s="3">
        <v>6.88</v>
      </c>
      <c r="I306" s="2">
        <v>0.71</v>
      </c>
      <c r="J306" s="4">
        <f t="shared" ref="J306:J369" si="9">G306-I306-D306</f>
        <v>1.73</v>
      </c>
      <c r="K306" s="1">
        <v>1</v>
      </c>
      <c r="L306" s="4">
        <f t="shared" si="8"/>
        <v>1.73</v>
      </c>
      <c r="M306" s="1">
        <f>C315-C306</f>
        <v>3</v>
      </c>
      <c r="N306" s="4">
        <v>2.6166999999999998</v>
      </c>
      <c r="O306" s="1" t="s">
        <v>1746</v>
      </c>
    </row>
    <row r="307" spans="1:15" ht="33" x14ac:dyDescent="0.25">
      <c r="A307" s="1">
        <v>306</v>
      </c>
      <c r="B307" s="1" t="s">
        <v>353</v>
      </c>
      <c r="C307" s="21">
        <v>44661</v>
      </c>
      <c r="D307" s="1">
        <v>0</v>
      </c>
      <c r="E307" s="11" t="s">
        <v>2979</v>
      </c>
      <c r="F307" s="15">
        <v>7.5</v>
      </c>
      <c r="G307" s="2">
        <v>1.39</v>
      </c>
      <c r="H307" s="3">
        <v>12.54</v>
      </c>
      <c r="I307" s="2">
        <v>0.5</v>
      </c>
      <c r="J307" s="4">
        <f t="shared" si="9"/>
        <v>0.8899999999999999</v>
      </c>
      <c r="K307" s="1">
        <v>1</v>
      </c>
      <c r="L307" s="4">
        <f t="shared" si="8"/>
        <v>0.8899999999999999</v>
      </c>
      <c r="M307" s="1">
        <v>1</v>
      </c>
      <c r="N307" s="4">
        <v>0.89</v>
      </c>
      <c r="O307" s="1" t="s">
        <v>1746</v>
      </c>
    </row>
    <row r="308" spans="1:15" x14ac:dyDescent="0.25">
      <c r="A308" s="1">
        <v>307</v>
      </c>
      <c r="B308" s="1" t="s">
        <v>2913</v>
      </c>
      <c r="C308" s="21">
        <v>44661</v>
      </c>
      <c r="D308" s="1">
        <v>0</v>
      </c>
      <c r="E308" s="1" t="s">
        <v>2425</v>
      </c>
      <c r="F308" s="15">
        <v>9.5</v>
      </c>
      <c r="G308" s="2">
        <v>1.1000000000000001</v>
      </c>
      <c r="H308" s="3">
        <v>16.32</v>
      </c>
      <c r="I308" s="2">
        <v>0.72</v>
      </c>
      <c r="J308" s="4">
        <f t="shared" si="9"/>
        <v>0.38000000000000012</v>
      </c>
      <c r="K308" s="1">
        <v>2</v>
      </c>
      <c r="L308" s="4">
        <f t="shared" si="8"/>
        <v>0.76000000000000023</v>
      </c>
      <c r="M308" s="1">
        <f>C314-C308</f>
        <v>2</v>
      </c>
      <c r="N308" s="4">
        <v>2.0371000000000001</v>
      </c>
      <c r="O308" s="1" t="s">
        <v>1746</v>
      </c>
    </row>
    <row r="309" spans="1:15" ht="33" x14ac:dyDescent="0.25">
      <c r="A309" s="1">
        <v>308</v>
      </c>
      <c r="B309" s="1" t="s">
        <v>2907</v>
      </c>
      <c r="C309" s="21">
        <v>44661</v>
      </c>
      <c r="D309" s="1">
        <v>0</v>
      </c>
      <c r="E309" s="11" t="s">
        <v>2942</v>
      </c>
      <c r="F309" s="15">
        <v>17</v>
      </c>
      <c r="G309" s="2">
        <v>1.81</v>
      </c>
      <c r="H309" s="3">
        <v>1.7</v>
      </c>
      <c r="I309" s="2">
        <v>1.05</v>
      </c>
      <c r="J309" s="4">
        <f t="shared" si="9"/>
        <v>0.76</v>
      </c>
      <c r="K309" s="1">
        <v>1</v>
      </c>
      <c r="L309" s="4">
        <f t="shared" si="8"/>
        <v>0.76</v>
      </c>
      <c r="M309" s="1">
        <v>1</v>
      </c>
      <c r="N309" s="4">
        <v>0.76</v>
      </c>
      <c r="O309" s="1" t="s">
        <v>1746</v>
      </c>
    </row>
    <row r="310" spans="1:15" x14ac:dyDescent="0.25">
      <c r="A310" s="1">
        <v>309</v>
      </c>
      <c r="B310" s="1" t="s">
        <v>353</v>
      </c>
      <c r="C310" s="21">
        <v>44662</v>
      </c>
      <c r="D310" s="1">
        <v>0</v>
      </c>
      <c r="E310" s="1" t="s">
        <v>213</v>
      </c>
      <c r="F310" s="15">
        <v>24</v>
      </c>
      <c r="G310" s="2">
        <v>1.95</v>
      </c>
      <c r="H310" s="3">
        <v>24.56</v>
      </c>
      <c r="I310" s="2">
        <v>1.31</v>
      </c>
      <c r="J310" s="4">
        <f t="shared" si="9"/>
        <v>0.6399999999999999</v>
      </c>
      <c r="K310" s="1">
        <v>1</v>
      </c>
      <c r="L310" s="4">
        <f t="shared" si="8"/>
        <v>0.6399999999999999</v>
      </c>
      <c r="M310" s="1">
        <v>1</v>
      </c>
      <c r="N310" s="4">
        <v>0.64</v>
      </c>
      <c r="O310" s="1" t="s">
        <v>1746</v>
      </c>
    </row>
    <row r="311" spans="1:15" x14ac:dyDescent="0.25">
      <c r="A311" s="1">
        <v>310</v>
      </c>
      <c r="B311" s="1" t="s">
        <v>2907</v>
      </c>
      <c r="C311" s="21">
        <v>44662</v>
      </c>
      <c r="D311" s="1">
        <v>0</v>
      </c>
      <c r="E311" s="1" t="s">
        <v>213</v>
      </c>
      <c r="F311" s="15">
        <v>24</v>
      </c>
      <c r="G311" s="2">
        <v>2.46</v>
      </c>
      <c r="H311" s="3">
        <v>3.09</v>
      </c>
      <c r="I311" s="2">
        <v>1.51</v>
      </c>
      <c r="J311" s="4">
        <f t="shared" si="9"/>
        <v>0.95</v>
      </c>
      <c r="K311" s="1">
        <v>1</v>
      </c>
      <c r="L311" s="4">
        <f t="shared" si="8"/>
        <v>0.95</v>
      </c>
      <c r="M311" s="1">
        <v>1</v>
      </c>
      <c r="N311" s="4">
        <v>0.95</v>
      </c>
      <c r="O311" s="1" t="s">
        <v>1746</v>
      </c>
    </row>
    <row r="312" spans="1:15" x14ac:dyDescent="0.25">
      <c r="A312" s="1">
        <v>311</v>
      </c>
      <c r="B312" s="1" t="s">
        <v>353</v>
      </c>
      <c r="C312" s="21">
        <v>44663</v>
      </c>
      <c r="D312" s="1">
        <v>0</v>
      </c>
      <c r="E312" s="1" t="s">
        <v>523</v>
      </c>
      <c r="F312" s="15">
        <v>12</v>
      </c>
      <c r="G312" s="2">
        <v>1.1299999999999999</v>
      </c>
      <c r="H312" s="3">
        <v>16.09</v>
      </c>
      <c r="I312" s="2">
        <v>0.8</v>
      </c>
      <c r="J312" s="4">
        <f t="shared" si="9"/>
        <v>0.32999999999999985</v>
      </c>
      <c r="K312" s="1">
        <v>1</v>
      </c>
      <c r="L312" s="4">
        <f t="shared" si="8"/>
        <v>0.32999999999999985</v>
      </c>
      <c r="M312" s="1">
        <v>1</v>
      </c>
      <c r="N312" s="4">
        <v>0.33</v>
      </c>
      <c r="O312" s="1" t="s">
        <v>1746</v>
      </c>
    </row>
    <row r="313" spans="1:15" x14ac:dyDescent="0.25">
      <c r="A313" s="1">
        <v>312</v>
      </c>
      <c r="B313" s="1" t="s">
        <v>2913</v>
      </c>
      <c r="C313" s="21">
        <v>44663</v>
      </c>
      <c r="D313" s="1">
        <v>0</v>
      </c>
      <c r="E313" s="1" t="s">
        <v>252</v>
      </c>
      <c r="F313" s="15">
        <v>12</v>
      </c>
      <c r="G313" s="2">
        <v>1.22</v>
      </c>
      <c r="H313" s="3">
        <v>20.81</v>
      </c>
      <c r="I313" s="2">
        <v>0.85</v>
      </c>
      <c r="J313" s="4">
        <f t="shared" si="9"/>
        <v>0.37</v>
      </c>
      <c r="K313" s="1">
        <v>1</v>
      </c>
      <c r="L313" s="4">
        <f t="shared" si="8"/>
        <v>0.37</v>
      </c>
      <c r="M313" s="1">
        <v>1</v>
      </c>
      <c r="N313" s="4">
        <v>0.37</v>
      </c>
      <c r="O313" s="1" t="s">
        <v>1746</v>
      </c>
    </row>
    <row r="314" spans="1:15" x14ac:dyDescent="0.25">
      <c r="A314" s="1">
        <v>313</v>
      </c>
      <c r="B314" s="1" t="s">
        <v>2907</v>
      </c>
      <c r="C314" s="21">
        <v>44663</v>
      </c>
      <c r="D314" s="1">
        <v>0</v>
      </c>
      <c r="E314" s="1" t="s">
        <v>213</v>
      </c>
      <c r="F314" s="15">
        <v>24</v>
      </c>
      <c r="G314" s="2">
        <v>2.56</v>
      </c>
      <c r="H314" s="3">
        <v>3.47</v>
      </c>
      <c r="I314" s="2">
        <v>1.58</v>
      </c>
      <c r="J314" s="4">
        <f t="shared" si="9"/>
        <v>0.98</v>
      </c>
      <c r="K314" s="1">
        <v>1</v>
      </c>
      <c r="L314" s="4">
        <f t="shared" si="8"/>
        <v>0.98</v>
      </c>
      <c r="M314" s="1">
        <v>1</v>
      </c>
      <c r="N314" s="4">
        <v>0.98</v>
      </c>
      <c r="O314" s="1" t="s">
        <v>1746</v>
      </c>
    </row>
    <row r="315" spans="1:15" x14ac:dyDescent="0.25">
      <c r="A315" s="1">
        <v>314</v>
      </c>
      <c r="B315" s="1" t="s">
        <v>356</v>
      </c>
      <c r="C315" s="21">
        <v>44664</v>
      </c>
      <c r="D315" s="1">
        <v>0</v>
      </c>
      <c r="E315" s="1" t="s">
        <v>2446</v>
      </c>
      <c r="F315" s="15">
        <v>6.5</v>
      </c>
      <c r="G315" s="2">
        <v>2.44</v>
      </c>
      <c r="H315" s="3">
        <v>5.38</v>
      </c>
      <c r="I315" s="2">
        <v>0.75</v>
      </c>
      <c r="J315" s="4">
        <f t="shared" si="9"/>
        <v>1.69</v>
      </c>
      <c r="K315" s="1">
        <v>2</v>
      </c>
      <c r="L315" s="4">
        <f t="shared" si="8"/>
        <v>3.38</v>
      </c>
      <c r="M315" s="1">
        <f>C321-C315</f>
        <v>2</v>
      </c>
      <c r="N315" s="4">
        <v>3.9367000000000001</v>
      </c>
      <c r="O315" s="1" t="s">
        <v>1746</v>
      </c>
    </row>
    <row r="316" spans="1:15" ht="33" x14ac:dyDescent="0.25">
      <c r="A316" s="1">
        <v>315</v>
      </c>
      <c r="B316" s="1" t="s">
        <v>353</v>
      </c>
      <c r="C316" s="21">
        <v>44664</v>
      </c>
      <c r="D316" s="1">
        <v>0</v>
      </c>
      <c r="E316" s="11" t="s">
        <v>2980</v>
      </c>
      <c r="F316" s="15">
        <v>16.5</v>
      </c>
      <c r="G316" s="2">
        <v>2.36</v>
      </c>
      <c r="H316" s="3">
        <v>7.62</v>
      </c>
      <c r="I316" s="2">
        <v>1.1200000000000001</v>
      </c>
      <c r="J316" s="4">
        <f t="shared" si="9"/>
        <v>1.2399999999999998</v>
      </c>
      <c r="K316" s="1">
        <v>1</v>
      </c>
      <c r="L316" s="4">
        <f t="shared" si="8"/>
        <v>1.2399999999999998</v>
      </c>
      <c r="M316" s="1">
        <v>1</v>
      </c>
      <c r="N316" s="4">
        <v>1.24</v>
      </c>
      <c r="O316" s="1" t="s">
        <v>1746</v>
      </c>
    </row>
    <row r="317" spans="1:15" x14ac:dyDescent="0.25">
      <c r="A317" s="1">
        <v>316</v>
      </c>
      <c r="B317" s="1" t="s">
        <v>2913</v>
      </c>
      <c r="C317" s="21">
        <v>44664</v>
      </c>
      <c r="D317" s="1">
        <v>0</v>
      </c>
      <c r="E317" s="1" t="s">
        <v>278</v>
      </c>
      <c r="F317" s="15">
        <v>1</v>
      </c>
      <c r="G317" s="2">
        <v>0.67</v>
      </c>
      <c r="H317" s="3">
        <v>6.53</v>
      </c>
      <c r="I317" s="2">
        <v>0.14000000000000001</v>
      </c>
      <c r="J317" s="4">
        <f t="shared" si="9"/>
        <v>0.53</v>
      </c>
      <c r="K317" s="1">
        <v>3</v>
      </c>
      <c r="L317" s="4">
        <f t="shared" si="8"/>
        <v>1.59</v>
      </c>
      <c r="M317" s="1">
        <f>C325-C317</f>
        <v>3</v>
      </c>
      <c r="N317" s="4">
        <v>3.8140000000000001</v>
      </c>
      <c r="O317" s="1" t="s">
        <v>1746</v>
      </c>
    </row>
    <row r="318" spans="1:15" ht="33" x14ac:dyDescent="0.25">
      <c r="A318" s="1">
        <v>317</v>
      </c>
      <c r="B318" s="1" t="s">
        <v>2907</v>
      </c>
      <c r="C318" s="21">
        <v>44664</v>
      </c>
      <c r="D318" s="1">
        <v>0</v>
      </c>
      <c r="E318" s="11" t="s">
        <v>2445</v>
      </c>
      <c r="F318" s="15">
        <v>17.5</v>
      </c>
      <c r="G318" s="2">
        <v>1.77</v>
      </c>
      <c r="H318" s="3">
        <v>2.02</v>
      </c>
      <c r="I318" s="2">
        <v>1.0900000000000001</v>
      </c>
      <c r="J318" s="4">
        <f t="shared" si="9"/>
        <v>0.67999999999999994</v>
      </c>
      <c r="K318" s="1">
        <v>1</v>
      </c>
      <c r="L318" s="4">
        <f t="shared" si="8"/>
        <v>0.67999999999999994</v>
      </c>
      <c r="M318" s="1">
        <v>1</v>
      </c>
      <c r="N318" s="4">
        <v>0.68</v>
      </c>
      <c r="O318" s="1" t="s">
        <v>1746</v>
      </c>
    </row>
    <row r="319" spans="1:15" x14ac:dyDescent="0.25">
      <c r="A319" s="1">
        <v>318</v>
      </c>
      <c r="B319" s="1" t="s">
        <v>353</v>
      </c>
      <c r="C319" s="21">
        <v>44665</v>
      </c>
      <c r="D319" s="1">
        <v>0</v>
      </c>
      <c r="E319" s="1" t="s">
        <v>213</v>
      </c>
      <c r="F319" s="15">
        <v>24</v>
      </c>
      <c r="G319" s="2">
        <v>3.07</v>
      </c>
      <c r="H319" s="3">
        <v>9.2100000000000009</v>
      </c>
      <c r="I319" s="2">
        <v>1.62</v>
      </c>
      <c r="J319" s="4">
        <f t="shared" si="9"/>
        <v>1.4499999999999997</v>
      </c>
      <c r="K319" s="1">
        <v>1</v>
      </c>
      <c r="L319" s="4">
        <f t="shared" si="8"/>
        <v>1.4499999999999997</v>
      </c>
      <c r="M319" s="1">
        <v>1</v>
      </c>
      <c r="N319" s="4">
        <v>1.45</v>
      </c>
      <c r="O319" s="1" t="s">
        <v>1746</v>
      </c>
    </row>
    <row r="320" spans="1:15" x14ac:dyDescent="0.25">
      <c r="A320" s="1">
        <v>319</v>
      </c>
      <c r="B320" s="1" t="s">
        <v>2907</v>
      </c>
      <c r="C320" s="21">
        <v>44665</v>
      </c>
      <c r="D320" s="1">
        <v>0</v>
      </c>
      <c r="E320" s="1" t="s">
        <v>213</v>
      </c>
      <c r="F320" s="15">
        <v>24</v>
      </c>
      <c r="G320" s="2">
        <v>2.72</v>
      </c>
      <c r="H320" s="3">
        <v>3.52</v>
      </c>
      <c r="I320" s="2">
        <v>1.56</v>
      </c>
      <c r="J320" s="4">
        <f t="shared" si="9"/>
        <v>1.1600000000000001</v>
      </c>
      <c r="K320" s="1">
        <v>1</v>
      </c>
      <c r="L320" s="4">
        <f t="shared" si="8"/>
        <v>1.1600000000000001</v>
      </c>
      <c r="M320" s="1">
        <v>1</v>
      </c>
      <c r="N320" s="4">
        <v>1.1599999999999999</v>
      </c>
      <c r="O320" s="1" t="s">
        <v>1746</v>
      </c>
    </row>
    <row r="321" spans="1:15" x14ac:dyDescent="0.25">
      <c r="A321" s="1">
        <v>320</v>
      </c>
      <c r="B321" s="1" t="s">
        <v>356</v>
      </c>
      <c r="C321" s="21">
        <v>44666</v>
      </c>
      <c r="D321" s="1">
        <v>0</v>
      </c>
      <c r="E321" s="1" t="s">
        <v>2799</v>
      </c>
      <c r="F321" s="15">
        <v>6.5</v>
      </c>
      <c r="G321" s="2">
        <v>1.72</v>
      </c>
      <c r="H321" s="3">
        <v>4.07</v>
      </c>
      <c r="I321" s="2">
        <v>0.66</v>
      </c>
      <c r="J321" s="4">
        <f t="shared" si="9"/>
        <v>1.06</v>
      </c>
      <c r="K321" s="1">
        <v>2</v>
      </c>
      <c r="L321" s="4">
        <f t="shared" si="8"/>
        <v>2.12</v>
      </c>
      <c r="M321" s="1">
        <f>C329-C321</f>
        <v>3</v>
      </c>
      <c r="N321" s="4">
        <v>2.7766999999999999</v>
      </c>
      <c r="O321" s="1" t="s">
        <v>1746</v>
      </c>
    </row>
    <row r="322" spans="1:15" ht="33" x14ac:dyDescent="0.25">
      <c r="A322" s="1">
        <v>321</v>
      </c>
      <c r="B322" s="1" t="s">
        <v>353</v>
      </c>
      <c r="C322" s="21">
        <v>44666</v>
      </c>
      <c r="D322" s="1">
        <v>0</v>
      </c>
      <c r="E322" s="11" t="s">
        <v>2981</v>
      </c>
      <c r="F322" s="15">
        <v>13</v>
      </c>
      <c r="G322" s="2">
        <v>1.93</v>
      </c>
      <c r="H322" s="3">
        <v>0.83</v>
      </c>
      <c r="I322" s="2">
        <v>0.91</v>
      </c>
      <c r="J322" s="4">
        <f t="shared" si="9"/>
        <v>1.02</v>
      </c>
      <c r="K322" s="1">
        <v>1</v>
      </c>
      <c r="L322" s="4">
        <f t="shared" si="8"/>
        <v>1.02</v>
      </c>
      <c r="M322" s="1">
        <v>1</v>
      </c>
      <c r="N322" s="4">
        <v>1.02</v>
      </c>
      <c r="O322" s="1" t="s">
        <v>1746</v>
      </c>
    </row>
    <row r="323" spans="1:15" ht="33" x14ac:dyDescent="0.25">
      <c r="A323" s="1">
        <v>322</v>
      </c>
      <c r="B323" s="1" t="s">
        <v>2907</v>
      </c>
      <c r="C323" s="21">
        <v>44666</v>
      </c>
      <c r="D323" s="1">
        <v>0</v>
      </c>
      <c r="E323" s="11" t="s">
        <v>2981</v>
      </c>
      <c r="F323" s="15">
        <v>13</v>
      </c>
      <c r="G323" s="2">
        <v>1.53</v>
      </c>
      <c r="H323" s="3">
        <v>1.68</v>
      </c>
      <c r="I323" s="2">
        <v>0.84</v>
      </c>
      <c r="J323" s="4">
        <f t="shared" si="9"/>
        <v>0.69000000000000006</v>
      </c>
      <c r="K323" s="1">
        <v>1</v>
      </c>
      <c r="L323" s="4">
        <f t="shared" si="8"/>
        <v>0.69000000000000006</v>
      </c>
      <c r="M323" s="1">
        <v>1</v>
      </c>
      <c r="N323" s="4">
        <v>0.69</v>
      </c>
      <c r="O323" s="1" t="s">
        <v>1746</v>
      </c>
    </row>
    <row r="324" spans="1:15" x14ac:dyDescent="0.25">
      <c r="A324" s="1">
        <v>323</v>
      </c>
      <c r="B324" s="1" t="s">
        <v>353</v>
      </c>
      <c r="C324" s="21">
        <v>44667</v>
      </c>
      <c r="D324" s="1">
        <v>0</v>
      </c>
      <c r="E324" s="1" t="s">
        <v>2841</v>
      </c>
      <c r="F324" s="15">
        <v>12.5</v>
      </c>
      <c r="G324" s="2">
        <v>2.09</v>
      </c>
      <c r="H324" s="3">
        <v>8.93</v>
      </c>
      <c r="I324" s="2">
        <v>0.82</v>
      </c>
      <c r="J324" s="4">
        <f t="shared" si="9"/>
        <v>1.27</v>
      </c>
      <c r="K324" s="1">
        <v>1</v>
      </c>
      <c r="L324" s="4">
        <f t="shared" si="8"/>
        <v>1.27</v>
      </c>
      <c r="M324" s="1">
        <v>1</v>
      </c>
      <c r="N324" s="4">
        <v>1.27</v>
      </c>
      <c r="O324" s="1" t="s">
        <v>1746</v>
      </c>
    </row>
    <row r="325" spans="1:15" x14ac:dyDescent="0.25">
      <c r="A325" s="1">
        <v>324</v>
      </c>
      <c r="B325" s="1" t="s">
        <v>2913</v>
      </c>
      <c r="C325" s="21">
        <v>44667</v>
      </c>
      <c r="D325" s="1">
        <v>0</v>
      </c>
      <c r="E325" s="1" t="s">
        <v>2822</v>
      </c>
      <c r="F325" s="15">
        <v>11.5</v>
      </c>
      <c r="G325" s="2">
        <v>1.22</v>
      </c>
      <c r="H325" s="3">
        <v>4.5</v>
      </c>
      <c r="I325" s="2">
        <v>0.78</v>
      </c>
      <c r="J325" s="4">
        <f t="shared" si="9"/>
        <v>0.43999999999999995</v>
      </c>
      <c r="K325" s="1">
        <v>1</v>
      </c>
      <c r="L325" s="4">
        <f t="shared" ref="L325:L388" si="10">(G325-I325-D325)*K325</f>
        <v>0.43999999999999995</v>
      </c>
      <c r="M325" s="1">
        <f>C335-C325</f>
        <v>4</v>
      </c>
      <c r="N325" s="4">
        <v>4.0010000000000003</v>
      </c>
      <c r="O325" s="1" t="s">
        <v>1746</v>
      </c>
    </row>
    <row r="326" spans="1:15" x14ac:dyDescent="0.25">
      <c r="A326" s="1">
        <v>325</v>
      </c>
      <c r="B326" s="1" t="s">
        <v>2907</v>
      </c>
      <c r="C326" s="21">
        <v>44667</v>
      </c>
      <c r="D326" s="1">
        <v>0</v>
      </c>
      <c r="E326" s="1" t="s">
        <v>218</v>
      </c>
      <c r="F326" s="15">
        <v>24</v>
      </c>
      <c r="G326" s="2">
        <v>2.8</v>
      </c>
      <c r="H326" s="3">
        <v>3.3</v>
      </c>
      <c r="I326" s="2">
        <v>1.68</v>
      </c>
      <c r="J326" s="4">
        <f t="shared" si="9"/>
        <v>1.1199999999999999</v>
      </c>
      <c r="K326" s="1">
        <v>1</v>
      </c>
      <c r="L326" s="4">
        <f t="shared" si="10"/>
        <v>1.1199999999999999</v>
      </c>
      <c r="M326" s="1">
        <v>1</v>
      </c>
      <c r="N326" s="4">
        <v>1.1200000000000001</v>
      </c>
      <c r="O326" s="1" t="s">
        <v>1746</v>
      </c>
    </row>
    <row r="327" spans="1:15" ht="33" x14ac:dyDescent="0.25">
      <c r="A327" s="1">
        <v>326</v>
      </c>
      <c r="B327" s="1" t="s">
        <v>353</v>
      </c>
      <c r="C327" s="21">
        <v>44668</v>
      </c>
      <c r="D327" s="1">
        <v>0</v>
      </c>
      <c r="E327" s="11" t="s">
        <v>2982</v>
      </c>
      <c r="F327" s="15">
        <v>23.5</v>
      </c>
      <c r="G327" s="2">
        <v>3.05</v>
      </c>
      <c r="H327" s="3">
        <v>13.32</v>
      </c>
      <c r="I327" s="2">
        <v>1.55</v>
      </c>
      <c r="J327" s="4">
        <f t="shared" si="9"/>
        <v>1.4999999999999998</v>
      </c>
      <c r="K327" s="1">
        <v>1</v>
      </c>
      <c r="L327" s="4">
        <f t="shared" si="10"/>
        <v>1.4999999999999998</v>
      </c>
      <c r="M327" s="1">
        <v>1</v>
      </c>
      <c r="N327" s="4">
        <v>1.5</v>
      </c>
      <c r="O327" s="1" t="s">
        <v>1746</v>
      </c>
    </row>
    <row r="328" spans="1:15" ht="33" x14ac:dyDescent="0.25">
      <c r="A328" s="1">
        <v>327</v>
      </c>
      <c r="B328" s="1" t="s">
        <v>2907</v>
      </c>
      <c r="C328" s="21">
        <v>44668</v>
      </c>
      <c r="D328" s="1">
        <v>0</v>
      </c>
      <c r="E328" s="11" t="s">
        <v>2983</v>
      </c>
      <c r="F328" s="15">
        <v>23.5</v>
      </c>
      <c r="G328" s="2">
        <v>2.64</v>
      </c>
      <c r="H328" s="3">
        <v>2.13</v>
      </c>
      <c r="I328" s="2">
        <v>1.51</v>
      </c>
      <c r="J328" s="4">
        <f t="shared" si="9"/>
        <v>1.1300000000000001</v>
      </c>
      <c r="K328" s="1">
        <v>1</v>
      </c>
      <c r="L328" s="4">
        <f t="shared" si="10"/>
        <v>1.1300000000000001</v>
      </c>
      <c r="M328" s="1">
        <v>1</v>
      </c>
      <c r="N328" s="4">
        <v>1.1299999999999999</v>
      </c>
      <c r="O328" s="1" t="s">
        <v>1746</v>
      </c>
    </row>
    <row r="329" spans="1:15" x14ac:dyDescent="0.25">
      <c r="A329" s="1">
        <v>328</v>
      </c>
      <c r="B329" s="1" t="s">
        <v>356</v>
      </c>
      <c r="C329" s="21">
        <v>44669</v>
      </c>
      <c r="D329" s="1">
        <v>0</v>
      </c>
      <c r="E329" s="1" t="s">
        <v>2718</v>
      </c>
      <c r="F329" s="15">
        <v>4.5</v>
      </c>
      <c r="G329" s="2">
        <v>1.7</v>
      </c>
      <c r="H329" s="3">
        <v>3.5</v>
      </c>
      <c r="I329" s="2">
        <v>0.56000000000000005</v>
      </c>
      <c r="J329" s="4">
        <f t="shared" si="9"/>
        <v>1.1399999999999999</v>
      </c>
      <c r="K329" s="1">
        <v>3</v>
      </c>
      <c r="L329" s="4">
        <f t="shared" si="10"/>
        <v>3.42</v>
      </c>
      <c r="M329" s="1">
        <f>C337-C329</f>
        <v>3</v>
      </c>
      <c r="N329" s="4">
        <v>5.5345000000000004</v>
      </c>
      <c r="O329" s="1" t="s">
        <v>1746</v>
      </c>
    </row>
    <row r="330" spans="1:15" ht="33" x14ac:dyDescent="0.25">
      <c r="A330" s="1">
        <v>329</v>
      </c>
      <c r="B330" s="1" t="s">
        <v>353</v>
      </c>
      <c r="C330" s="21">
        <v>44669</v>
      </c>
      <c r="D330" s="1">
        <v>0</v>
      </c>
      <c r="E330" s="11" t="s">
        <v>2984</v>
      </c>
      <c r="F330" s="15">
        <v>19.5</v>
      </c>
      <c r="G330" s="2">
        <v>2.62</v>
      </c>
      <c r="H330" s="3">
        <v>9.99</v>
      </c>
      <c r="I330" s="2">
        <v>1.32</v>
      </c>
      <c r="J330" s="4">
        <f t="shared" si="9"/>
        <v>1.3</v>
      </c>
      <c r="K330" s="1">
        <v>1</v>
      </c>
      <c r="L330" s="4">
        <f t="shared" si="10"/>
        <v>1.3</v>
      </c>
      <c r="M330" s="1">
        <v>1</v>
      </c>
      <c r="N330" s="4">
        <v>1.3</v>
      </c>
      <c r="O330" s="1" t="s">
        <v>1746</v>
      </c>
    </row>
    <row r="331" spans="1:15" ht="33" x14ac:dyDescent="0.25">
      <c r="A331" s="1">
        <v>330</v>
      </c>
      <c r="B331" s="1" t="s">
        <v>2907</v>
      </c>
      <c r="C331" s="21">
        <v>44669</v>
      </c>
      <c r="D331" s="1">
        <v>0</v>
      </c>
      <c r="E331" s="11" t="s">
        <v>2984</v>
      </c>
      <c r="F331" s="15">
        <v>19.5</v>
      </c>
      <c r="G331" s="2">
        <v>2.12</v>
      </c>
      <c r="H331" s="3">
        <v>1.54</v>
      </c>
      <c r="I331" s="2">
        <v>1.25</v>
      </c>
      <c r="J331" s="4">
        <f t="shared" si="9"/>
        <v>0.87000000000000011</v>
      </c>
      <c r="K331" s="1">
        <v>1</v>
      </c>
      <c r="L331" s="4">
        <f t="shared" si="10"/>
        <v>0.87000000000000011</v>
      </c>
      <c r="M331" s="1">
        <v>1</v>
      </c>
      <c r="N331" s="4">
        <v>0.87</v>
      </c>
      <c r="O331" s="1" t="s">
        <v>1746</v>
      </c>
    </row>
    <row r="332" spans="1:15" x14ac:dyDescent="0.25">
      <c r="A332" s="1">
        <v>331</v>
      </c>
      <c r="B332" s="1" t="s">
        <v>353</v>
      </c>
      <c r="C332" s="21">
        <v>44670</v>
      </c>
      <c r="D332" s="1">
        <v>0</v>
      </c>
      <c r="E332" s="1" t="s">
        <v>213</v>
      </c>
      <c r="F332" s="15">
        <v>24</v>
      </c>
      <c r="G332" s="2">
        <v>3.05</v>
      </c>
      <c r="H332" s="3">
        <v>10.44</v>
      </c>
      <c r="I332" s="2">
        <v>1.57</v>
      </c>
      <c r="J332" s="4">
        <f t="shared" si="9"/>
        <v>1.4799999999999998</v>
      </c>
      <c r="K332" s="1">
        <v>1</v>
      </c>
      <c r="L332" s="4">
        <f t="shared" si="10"/>
        <v>1.4799999999999998</v>
      </c>
      <c r="M332" s="1">
        <v>1</v>
      </c>
      <c r="N332" s="4">
        <v>1.48</v>
      </c>
      <c r="O332" s="1" t="s">
        <v>1746</v>
      </c>
    </row>
    <row r="333" spans="1:15" x14ac:dyDescent="0.25">
      <c r="A333" s="1">
        <v>332</v>
      </c>
      <c r="B333" s="1" t="s">
        <v>2907</v>
      </c>
      <c r="C333" s="21">
        <v>44670</v>
      </c>
      <c r="D333" s="1">
        <v>0</v>
      </c>
      <c r="E333" s="1" t="s">
        <v>213</v>
      </c>
      <c r="F333" s="15">
        <v>24</v>
      </c>
      <c r="G333" s="2">
        <v>2.41</v>
      </c>
      <c r="H333" s="3">
        <v>1.71</v>
      </c>
      <c r="I333" s="2">
        <v>1.68</v>
      </c>
      <c r="J333" s="4">
        <f t="shared" si="9"/>
        <v>0.7300000000000002</v>
      </c>
      <c r="K333" s="1">
        <v>1</v>
      </c>
      <c r="L333" s="4">
        <f t="shared" si="10"/>
        <v>0.7300000000000002</v>
      </c>
      <c r="M333" s="1">
        <v>1</v>
      </c>
      <c r="N333" s="4">
        <v>0.73</v>
      </c>
      <c r="O333" s="1" t="s">
        <v>1746</v>
      </c>
    </row>
    <row r="334" spans="1:15" ht="33" x14ac:dyDescent="0.25">
      <c r="A334" s="1">
        <v>333</v>
      </c>
      <c r="B334" s="1" t="s">
        <v>353</v>
      </c>
      <c r="C334" s="21">
        <v>44671</v>
      </c>
      <c r="D334" s="1">
        <v>0</v>
      </c>
      <c r="E334" s="11" t="s">
        <v>2985</v>
      </c>
      <c r="F334" s="15">
        <v>19</v>
      </c>
      <c r="G334" s="2">
        <v>2.52</v>
      </c>
      <c r="H334" s="3">
        <v>13.21</v>
      </c>
      <c r="I334" s="2">
        <v>1.23</v>
      </c>
      <c r="J334" s="4">
        <f t="shared" si="9"/>
        <v>1.29</v>
      </c>
      <c r="K334" s="1">
        <v>1</v>
      </c>
      <c r="L334" s="4">
        <f t="shared" si="10"/>
        <v>1.29</v>
      </c>
      <c r="M334" s="1">
        <v>1</v>
      </c>
      <c r="N334" s="4">
        <v>1.29</v>
      </c>
      <c r="O334" s="1" t="s">
        <v>1746</v>
      </c>
    </row>
    <row r="335" spans="1:15" x14ac:dyDescent="0.25">
      <c r="A335" s="1">
        <v>334</v>
      </c>
      <c r="B335" s="1" t="s">
        <v>2913</v>
      </c>
      <c r="C335" s="21">
        <v>44671</v>
      </c>
      <c r="D335" s="1">
        <v>0</v>
      </c>
      <c r="E335" s="1" t="s">
        <v>2986</v>
      </c>
      <c r="F335" s="15">
        <v>5</v>
      </c>
      <c r="G335" s="2">
        <v>0.71</v>
      </c>
      <c r="H335" s="3">
        <v>12.85</v>
      </c>
      <c r="I335" s="2">
        <v>0.33</v>
      </c>
      <c r="J335" s="4">
        <f t="shared" si="9"/>
        <v>0.37999999999999995</v>
      </c>
      <c r="K335" s="1">
        <v>4</v>
      </c>
      <c r="L335" s="4">
        <f t="shared" si="10"/>
        <v>1.5199999999999998</v>
      </c>
      <c r="M335" s="1">
        <f>C346-C335</f>
        <v>4</v>
      </c>
      <c r="N335" s="4">
        <v>5.5397999999999996</v>
      </c>
      <c r="O335" s="1" t="s">
        <v>1746</v>
      </c>
    </row>
    <row r="336" spans="1:15" x14ac:dyDescent="0.25">
      <c r="A336" s="1">
        <v>335</v>
      </c>
      <c r="B336" s="1" t="s">
        <v>2907</v>
      </c>
      <c r="C336" s="21">
        <v>44671</v>
      </c>
      <c r="D336" s="1">
        <v>0</v>
      </c>
      <c r="E336" s="1" t="s">
        <v>213</v>
      </c>
      <c r="F336" s="15">
        <v>24</v>
      </c>
      <c r="G336" s="2">
        <v>2.67</v>
      </c>
      <c r="H336" s="3">
        <v>3.13</v>
      </c>
      <c r="I336" s="2">
        <v>1.57</v>
      </c>
      <c r="J336" s="4">
        <f t="shared" si="9"/>
        <v>1.0999999999999999</v>
      </c>
      <c r="K336" s="1">
        <v>1</v>
      </c>
      <c r="L336" s="4">
        <f t="shared" si="10"/>
        <v>1.0999999999999999</v>
      </c>
      <c r="M336" s="1">
        <v>1</v>
      </c>
      <c r="N336" s="4">
        <v>1.1000000000000001</v>
      </c>
      <c r="O336" s="1" t="s">
        <v>1746</v>
      </c>
    </row>
    <row r="337" spans="1:15" x14ac:dyDescent="0.25">
      <c r="A337" s="1">
        <v>336</v>
      </c>
      <c r="B337" s="1" t="s">
        <v>356</v>
      </c>
      <c r="C337" s="21">
        <v>44672</v>
      </c>
      <c r="D337" s="1">
        <v>0</v>
      </c>
      <c r="E337" s="1" t="s">
        <v>2799</v>
      </c>
      <c r="F337" s="15">
        <v>6.5</v>
      </c>
      <c r="G337" s="2">
        <v>1.68</v>
      </c>
      <c r="H337" s="3">
        <v>4.18</v>
      </c>
      <c r="I337" s="2">
        <v>0.61</v>
      </c>
      <c r="J337" s="4">
        <f t="shared" si="9"/>
        <v>1.0699999999999998</v>
      </c>
      <c r="K337" s="1">
        <v>2</v>
      </c>
      <c r="L337" s="4">
        <f t="shared" si="10"/>
        <v>2.1399999999999997</v>
      </c>
      <c r="M337" s="1">
        <f>C342-C337</f>
        <v>2</v>
      </c>
      <c r="N337" s="4">
        <v>3.1051000000000002</v>
      </c>
      <c r="O337" s="1" t="s">
        <v>1746</v>
      </c>
    </row>
    <row r="338" spans="1:15" ht="33" x14ac:dyDescent="0.25">
      <c r="A338" s="1">
        <v>337</v>
      </c>
      <c r="B338" s="1" t="s">
        <v>353</v>
      </c>
      <c r="C338" s="21">
        <v>44672</v>
      </c>
      <c r="D338" s="1">
        <v>0</v>
      </c>
      <c r="E338" s="11" t="s">
        <v>2987</v>
      </c>
      <c r="F338" s="15">
        <v>16.5</v>
      </c>
      <c r="G338" s="2">
        <v>2.4</v>
      </c>
      <c r="H338" s="3">
        <v>5.81</v>
      </c>
      <c r="I338" s="2">
        <v>1.0900000000000001</v>
      </c>
      <c r="J338" s="4">
        <f t="shared" si="9"/>
        <v>1.3099999999999998</v>
      </c>
      <c r="K338" s="1">
        <v>1</v>
      </c>
      <c r="L338" s="4">
        <f t="shared" si="10"/>
        <v>1.3099999999999998</v>
      </c>
      <c r="M338" s="1">
        <v>1</v>
      </c>
      <c r="N338" s="4">
        <v>1.31</v>
      </c>
      <c r="O338" s="1" t="s">
        <v>1746</v>
      </c>
    </row>
    <row r="339" spans="1:15" ht="33" x14ac:dyDescent="0.25">
      <c r="A339" s="1">
        <v>338</v>
      </c>
      <c r="B339" s="1" t="s">
        <v>2907</v>
      </c>
      <c r="C339" s="21">
        <v>44672</v>
      </c>
      <c r="D339" s="1">
        <v>0</v>
      </c>
      <c r="E339" s="11" t="s">
        <v>2988</v>
      </c>
      <c r="F339" s="15">
        <v>16.5</v>
      </c>
      <c r="G339" s="2">
        <v>1.86</v>
      </c>
      <c r="H339" s="3">
        <v>1.6</v>
      </c>
      <c r="I339" s="2">
        <v>1.02</v>
      </c>
      <c r="J339" s="4">
        <f t="shared" si="9"/>
        <v>0.84000000000000008</v>
      </c>
      <c r="K339" s="1">
        <v>1</v>
      </c>
      <c r="L339" s="4">
        <f t="shared" si="10"/>
        <v>0.84000000000000008</v>
      </c>
      <c r="M339" s="1">
        <v>1</v>
      </c>
      <c r="N339" s="4">
        <v>0.84</v>
      </c>
      <c r="O339" s="1" t="s">
        <v>1746</v>
      </c>
    </row>
    <row r="340" spans="1:15" x14ac:dyDescent="0.25">
      <c r="A340" s="1">
        <v>339</v>
      </c>
      <c r="B340" s="1" t="s">
        <v>353</v>
      </c>
      <c r="C340" s="21">
        <v>44673</v>
      </c>
      <c r="D340" s="1">
        <v>0</v>
      </c>
      <c r="E340" s="1" t="s">
        <v>218</v>
      </c>
      <c r="F340" s="15">
        <v>24</v>
      </c>
      <c r="G340" s="2">
        <v>2.93</v>
      </c>
      <c r="H340" s="3">
        <v>14</v>
      </c>
      <c r="I340" s="2">
        <v>1.37</v>
      </c>
      <c r="J340" s="4">
        <f t="shared" si="9"/>
        <v>1.56</v>
      </c>
      <c r="K340" s="1">
        <v>1</v>
      </c>
      <c r="L340" s="4">
        <f t="shared" si="10"/>
        <v>1.56</v>
      </c>
      <c r="M340" s="1">
        <v>1</v>
      </c>
      <c r="N340" s="4">
        <v>1.56</v>
      </c>
      <c r="O340" s="1" t="s">
        <v>1746</v>
      </c>
    </row>
    <row r="341" spans="1:15" x14ac:dyDescent="0.25">
      <c r="A341" s="1">
        <v>340</v>
      </c>
      <c r="B341" s="1" t="s">
        <v>2907</v>
      </c>
      <c r="C341" s="21">
        <v>44673</v>
      </c>
      <c r="D341" s="1">
        <v>0</v>
      </c>
      <c r="E341" s="1" t="s">
        <v>218</v>
      </c>
      <c r="F341" s="15">
        <v>24</v>
      </c>
      <c r="G341" s="2">
        <v>2.4300000000000002</v>
      </c>
      <c r="H341" s="3">
        <v>2.81</v>
      </c>
      <c r="I341" s="2">
        <v>1.34</v>
      </c>
      <c r="J341" s="4">
        <f t="shared" si="9"/>
        <v>1.0900000000000001</v>
      </c>
      <c r="K341" s="1">
        <v>1</v>
      </c>
      <c r="L341" s="4">
        <f t="shared" si="10"/>
        <v>1.0900000000000001</v>
      </c>
      <c r="M341" s="1">
        <v>1</v>
      </c>
      <c r="N341" s="4">
        <v>1.0900000000000001</v>
      </c>
      <c r="O341" s="1" t="s">
        <v>1746</v>
      </c>
    </row>
    <row r="342" spans="1:15" x14ac:dyDescent="0.25">
      <c r="A342" s="1">
        <v>341</v>
      </c>
      <c r="B342" s="1" t="s">
        <v>356</v>
      </c>
      <c r="C342" s="21">
        <v>44674</v>
      </c>
      <c r="D342" s="1">
        <v>0</v>
      </c>
      <c r="E342" s="1" t="s">
        <v>1252</v>
      </c>
      <c r="F342" s="15">
        <v>7</v>
      </c>
      <c r="G342" s="2">
        <v>2.23</v>
      </c>
      <c r="H342" s="3">
        <v>4.9800000000000004</v>
      </c>
      <c r="I342" s="2">
        <v>0.65</v>
      </c>
      <c r="J342" s="4">
        <f t="shared" si="9"/>
        <v>1.58</v>
      </c>
      <c r="K342" s="1">
        <v>2</v>
      </c>
      <c r="L342" s="4">
        <f t="shared" si="10"/>
        <v>3.16</v>
      </c>
      <c r="M342" s="1">
        <f>C348-C342</f>
        <v>2</v>
      </c>
      <c r="N342" s="4">
        <v>2.9039000000000001</v>
      </c>
      <c r="O342" s="1" t="s">
        <v>1746</v>
      </c>
    </row>
    <row r="343" spans="1:15" ht="33" x14ac:dyDescent="0.25">
      <c r="A343" s="1">
        <v>342</v>
      </c>
      <c r="B343" s="1" t="s">
        <v>353</v>
      </c>
      <c r="C343" s="21">
        <v>44674</v>
      </c>
      <c r="D343" s="1">
        <v>0</v>
      </c>
      <c r="E343" s="11" t="s">
        <v>2989</v>
      </c>
      <c r="F343" s="15">
        <v>17</v>
      </c>
      <c r="G343" s="2">
        <v>2.25</v>
      </c>
      <c r="H343" s="3">
        <v>4.9400000000000004</v>
      </c>
      <c r="I343" s="2">
        <v>0.97</v>
      </c>
      <c r="J343" s="4">
        <f t="shared" si="9"/>
        <v>1.28</v>
      </c>
      <c r="K343" s="1">
        <v>1</v>
      </c>
      <c r="L343" s="4">
        <f t="shared" si="10"/>
        <v>1.28</v>
      </c>
      <c r="M343" s="1">
        <v>1</v>
      </c>
      <c r="N343" s="4">
        <v>1.28</v>
      </c>
      <c r="O343" s="1" t="s">
        <v>1746</v>
      </c>
    </row>
    <row r="344" spans="1:15" ht="33" x14ac:dyDescent="0.25">
      <c r="A344" s="1">
        <v>343</v>
      </c>
      <c r="B344" s="1" t="s">
        <v>2907</v>
      </c>
      <c r="C344" s="21">
        <v>44674</v>
      </c>
      <c r="D344" s="1">
        <v>0</v>
      </c>
      <c r="E344" s="11" t="s">
        <v>2989</v>
      </c>
      <c r="F344" s="15">
        <v>17</v>
      </c>
      <c r="G344" s="2">
        <v>1.73</v>
      </c>
      <c r="H344" s="3">
        <v>1.66</v>
      </c>
      <c r="I344" s="2">
        <v>0.89</v>
      </c>
      <c r="J344" s="4">
        <f t="shared" si="9"/>
        <v>0.84</v>
      </c>
      <c r="K344" s="1">
        <v>2</v>
      </c>
      <c r="L344" s="4">
        <f t="shared" si="10"/>
        <v>1.68</v>
      </c>
      <c r="M344" s="1">
        <v>2</v>
      </c>
      <c r="N344" s="4">
        <v>2.1284000000000001</v>
      </c>
      <c r="O344" s="1" t="s">
        <v>1746</v>
      </c>
    </row>
    <row r="345" spans="1:15" x14ac:dyDescent="0.25">
      <c r="A345" s="1">
        <v>344</v>
      </c>
      <c r="B345" s="1" t="s">
        <v>353</v>
      </c>
      <c r="C345" s="21">
        <v>44675</v>
      </c>
      <c r="D345" s="1">
        <v>0</v>
      </c>
      <c r="E345" s="1" t="s">
        <v>218</v>
      </c>
      <c r="F345" s="15">
        <v>24</v>
      </c>
      <c r="G345" s="2">
        <v>2.82</v>
      </c>
      <c r="H345" s="3">
        <v>6.99</v>
      </c>
      <c r="I345" s="2">
        <v>1.29</v>
      </c>
      <c r="J345" s="4">
        <f t="shared" si="9"/>
        <v>1.5299999999999998</v>
      </c>
      <c r="K345" s="1">
        <v>1</v>
      </c>
      <c r="L345" s="4">
        <f t="shared" si="10"/>
        <v>1.5299999999999998</v>
      </c>
      <c r="M345" s="1">
        <v>1</v>
      </c>
      <c r="N345" s="4">
        <v>1.53</v>
      </c>
      <c r="O345" s="1" t="s">
        <v>1746</v>
      </c>
    </row>
    <row r="346" spans="1:15" x14ac:dyDescent="0.25">
      <c r="A346" s="1">
        <v>345</v>
      </c>
      <c r="B346" s="1" t="s">
        <v>2990</v>
      </c>
      <c r="C346" s="21">
        <v>44675</v>
      </c>
      <c r="D346" s="1">
        <v>0</v>
      </c>
      <c r="E346" s="1" t="s">
        <v>294</v>
      </c>
      <c r="F346" s="15">
        <v>17</v>
      </c>
      <c r="G346" s="2">
        <v>2.33</v>
      </c>
      <c r="H346" s="3">
        <v>11.24</v>
      </c>
      <c r="I346" s="2">
        <v>0.91</v>
      </c>
      <c r="J346" s="4">
        <f t="shared" si="9"/>
        <v>1.42</v>
      </c>
      <c r="K346" s="1">
        <v>1</v>
      </c>
      <c r="L346" s="4">
        <f t="shared" si="10"/>
        <v>1.42</v>
      </c>
      <c r="M346" s="1">
        <v>1</v>
      </c>
      <c r="N346" s="4">
        <v>1.42</v>
      </c>
      <c r="O346" s="1" t="s">
        <v>1746</v>
      </c>
    </row>
    <row r="347" spans="1:15" x14ac:dyDescent="0.25">
      <c r="A347" s="1">
        <v>346</v>
      </c>
      <c r="B347" s="1" t="s">
        <v>2907</v>
      </c>
      <c r="C347" s="21">
        <v>44675</v>
      </c>
      <c r="D347" s="1">
        <v>0</v>
      </c>
      <c r="E347" s="1" t="s">
        <v>292</v>
      </c>
      <c r="F347" s="15">
        <v>7</v>
      </c>
      <c r="G347" s="2">
        <v>1.42</v>
      </c>
      <c r="H347" s="3">
        <v>3</v>
      </c>
      <c r="I347" s="2">
        <v>0.37</v>
      </c>
      <c r="J347" s="4">
        <f t="shared" si="9"/>
        <v>1.0499999999999998</v>
      </c>
      <c r="K347" s="1">
        <v>1</v>
      </c>
      <c r="L347" s="4">
        <f t="shared" si="10"/>
        <v>1.0499999999999998</v>
      </c>
      <c r="M347" s="1">
        <v>1</v>
      </c>
      <c r="N347" s="4">
        <v>1.05</v>
      </c>
      <c r="O347" s="1" t="s">
        <v>1746</v>
      </c>
    </row>
    <row r="348" spans="1:15" x14ac:dyDescent="0.25">
      <c r="A348" s="1">
        <v>347</v>
      </c>
      <c r="B348" s="1" t="s">
        <v>356</v>
      </c>
      <c r="C348" s="21">
        <v>44676</v>
      </c>
      <c r="D348" s="1">
        <v>0</v>
      </c>
      <c r="E348" s="1" t="s">
        <v>2738</v>
      </c>
      <c r="F348" s="15">
        <v>7</v>
      </c>
      <c r="G348" s="2">
        <v>2.48</v>
      </c>
      <c r="H348" s="3">
        <v>5.26</v>
      </c>
      <c r="I348" s="2">
        <v>0.65</v>
      </c>
      <c r="J348" s="4">
        <f t="shared" si="9"/>
        <v>1.83</v>
      </c>
      <c r="K348" s="1">
        <v>2</v>
      </c>
      <c r="L348" s="4">
        <f t="shared" si="10"/>
        <v>3.66</v>
      </c>
      <c r="M348" s="1">
        <f>C356-C348</f>
        <v>3</v>
      </c>
      <c r="N348" s="4">
        <v>3.7313000000000001</v>
      </c>
      <c r="O348" s="1" t="s">
        <v>1746</v>
      </c>
    </row>
    <row r="349" spans="1:15" ht="33" x14ac:dyDescent="0.25">
      <c r="A349" s="1">
        <v>348</v>
      </c>
      <c r="B349" s="1" t="s">
        <v>353</v>
      </c>
      <c r="C349" s="21">
        <v>44676</v>
      </c>
      <c r="D349" s="1">
        <v>0</v>
      </c>
      <c r="E349" s="11" t="s">
        <v>1393</v>
      </c>
      <c r="F349" s="15">
        <v>17</v>
      </c>
      <c r="G349" s="2">
        <v>2.12</v>
      </c>
      <c r="H349" s="3">
        <v>1.46</v>
      </c>
      <c r="I349" s="2">
        <v>0.95</v>
      </c>
      <c r="J349" s="4">
        <f t="shared" si="9"/>
        <v>1.1700000000000002</v>
      </c>
      <c r="K349" s="1">
        <v>1</v>
      </c>
      <c r="L349" s="4">
        <f t="shared" si="10"/>
        <v>1.1700000000000002</v>
      </c>
      <c r="M349" s="1">
        <v>1</v>
      </c>
      <c r="N349" s="4">
        <v>1.17</v>
      </c>
      <c r="O349" s="1" t="s">
        <v>1746</v>
      </c>
    </row>
    <row r="350" spans="1:15" x14ac:dyDescent="0.25">
      <c r="A350" s="1">
        <v>349</v>
      </c>
      <c r="B350" s="1" t="s">
        <v>2990</v>
      </c>
      <c r="C350" s="21">
        <v>44676</v>
      </c>
      <c r="D350" s="1">
        <v>0</v>
      </c>
      <c r="E350" s="1" t="s">
        <v>2691</v>
      </c>
      <c r="F350" s="15">
        <v>2</v>
      </c>
      <c r="G350" s="2">
        <v>1.08</v>
      </c>
      <c r="H350" s="3">
        <v>4.6500000000000004</v>
      </c>
      <c r="I350" s="2">
        <v>0.1</v>
      </c>
      <c r="J350" s="4">
        <f t="shared" si="9"/>
        <v>0.98000000000000009</v>
      </c>
      <c r="K350" s="1">
        <v>1</v>
      </c>
      <c r="L350" s="4">
        <f t="shared" si="10"/>
        <v>0.98000000000000009</v>
      </c>
      <c r="M350" s="1">
        <v>5</v>
      </c>
      <c r="N350" s="4">
        <f>M350*J350</f>
        <v>4.9000000000000004</v>
      </c>
      <c r="O350" s="1" t="s">
        <v>1746</v>
      </c>
    </row>
    <row r="351" spans="1:15" x14ac:dyDescent="0.25">
      <c r="A351" s="1">
        <v>350</v>
      </c>
      <c r="B351" s="1" t="s">
        <v>2907</v>
      </c>
      <c r="C351" s="21">
        <v>44676</v>
      </c>
      <c r="D351" s="1">
        <v>0</v>
      </c>
      <c r="E351" s="1" t="s">
        <v>2437</v>
      </c>
      <c r="F351" s="15">
        <v>15</v>
      </c>
      <c r="G351" s="2">
        <v>1.45</v>
      </c>
      <c r="H351" s="3">
        <v>2.23</v>
      </c>
      <c r="I351" s="2">
        <v>0.81</v>
      </c>
      <c r="J351" s="4">
        <f t="shared" si="9"/>
        <v>0.6399999999999999</v>
      </c>
      <c r="K351" s="1">
        <v>1</v>
      </c>
      <c r="L351" s="4">
        <f t="shared" si="10"/>
        <v>0.6399999999999999</v>
      </c>
      <c r="M351" s="1">
        <v>1</v>
      </c>
      <c r="N351" s="4">
        <v>0.64</v>
      </c>
      <c r="O351" s="1" t="s">
        <v>1746</v>
      </c>
    </row>
    <row r="352" spans="1:15" x14ac:dyDescent="0.25">
      <c r="A352" s="1">
        <v>351</v>
      </c>
      <c r="B352" s="1" t="s">
        <v>353</v>
      </c>
      <c r="C352" s="21">
        <v>44677</v>
      </c>
      <c r="D352" s="1">
        <v>0</v>
      </c>
      <c r="E352" s="1" t="s">
        <v>218</v>
      </c>
      <c r="F352" s="15">
        <v>24</v>
      </c>
      <c r="G352" s="2">
        <v>2.82</v>
      </c>
      <c r="H352" s="3">
        <v>11.13</v>
      </c>
      <c r="I352" s="2">
        <v>1.35</v>
      </c>
      <c r="J352" s="4">
        <f t="shared" si="9"/>
        <v>1.4699999999999998</v>
      </c>
      <c r="K352" s="1">
        <v>1</v>
      </c>
      <c r="L352" s="4">
        <f t="shared" si="10"/>
        <v>1.4699999999999998</v>
      </c>
      <c r="M352" s="1">
        <v>1</v>
      </c>
      <c r="N352" s="4">
        <v>1.47</v>
      </c>
      <c r="O352" s="1" t="s">
        <v>1746</v>
      </c>
    </row>
    <row r="353" spans="1:15" x14ac:dyDescent="0.25">
      <c r="A353" s="1">
        <v>352</v>
      </c>
      <c r="B353" s="1" t="s">
        <v>2907</v>
      </c>
      <c r="C353" s="21">
        <v>44677</v>
      </c>
      <c r="D353" s="1">
        <v>0</v>
      </c>
      <c r="E353" s="1" t="s">
        <v>218</v>
      </c>
      <c r="F353" s="15">
        <v>24</v>
      </c>
      <c r="G353" s="2">
        <v>2.59</v>
      </c>
      <c r="H353" s="3">
        <v>3.34</v>
      </c>
      <c r="I353" s="2">
        <v>1.32</v>
      </c>
      <c r="J353" s="4">
        <f t="shared" si="9"/>
        <v>1.2699999999999998</v>
      </c>
      <c r="K353" s="1">
        <v>1</v>
      </c>
      <c r="L353" s="4">
        <f t="shared" si="10"/>
        <v>1.2699999999999998</v>
      </c>
      <c r="M353" s="1">
        <v>1</v>
      </c>
      <c r="N353" s="4">
        <v>1.27</v>
      </c>
      <c r="O353" s="1" t="s">
        <v>1746</v>
      </c>
    </row>
    <row r="354" spans="1:15" x14ac:dyDescent="0.25">
      <c r="A354" s="1">
        <v>353</v>
      </c>
      <c r="B354" s="1" t="s">
        <v>353</v>
      </c>
      <c r="C354" s="21">
        <v>44678</v>
      </c>
      <c r="D354" s="1">
        <v>0</v>
      </c>
      <c r="E354" s="1" t="s">
        <v>218</v>
      </c>
      <c r="F354" s="15">
        <v>24</v>
      </c>
      <c r="G354" s="2">
        <v>2.67</v>
      </c>
      <c r="H354" s="3">
        <v>9.52</v>
      </c>
      <c r="I354" s="2">
        <v>1.38</v>
      </c>
      <c r="J354" s="4">
        <f t="shared" si="9"/>
        <v>1.29</v>
      </c>
      <c r="K354" s="1">
        <v>1</v>
      </c>
      <c r="L354" s="4">
        <f t="shared" si="10"/>
        <v>1.29</v>
      </c>
      <c r="M354" s="1">
        <v>1</v>
      </c>
      <c r="N354" s="4">
        <v>1.29</v>
      </c>
      <c r="O354" s="1" t="s">
        <v>1746</v>
      </c>
    </row>
    <row r="355" spans="1:15" x14ac:dyDescent="0.25">
      <c r="A355" s="1">
        <v>354</v>
      </c>
      <c r="B355" s="1" t="s">
        <v>2907</v>
      </c>
      <c r="C355" s="21">
        <v>44678</v>
      </c>
      <c r="D355" s="1">
        <v>0</v>
      </c>
      <c r="E355" s="1" t="s">
        <v>218</v>
      </c>
      <c r="F355" s="15">
        <v>24</v>
      </c>
      <c r="G355" s="2">
        <v>2.57</v>
      </c>
      <c r="H355" s="3">
        <v>1.85</v>
      </c>
      <c r="I355" s="2">
        <v>1.37</v>
      </c>
      <c r="J355" s="4">
        <f t="shared" si="9"/>
        <v>1.1999999999999997</v>
      </c>
      <c r="K355" s="1">
        <v>1</v>
      </c>
      <c r="L355" s="4">
        <f t="shared" si="10"/>
        <v>1.1999999999999997</v>
      </c>
      <c r="M355" s="1">
        <v>1</v>
      </c>
      <c r="N355" s="4">
        <v>1.2</v>
      </c>
      <c r="O355" s="1" t="s">
        <v>1746</v>
      </c>
    </row>
    <row r="356" spans="1:15" x14ac:dyDescent="0.25">
      <c r="A356" s="1">
        <v>355</v>
      </c>
      <c r="B356" s="1" t="s">
        <v>356</v>
      </c>
      <c r="C356" s="21">
        <v>44679</v>
      </c>
      <c r="D356" s="1">
        <v>0</v>
      </c>
      <c r="E356" s="1" t="s">
        <v>1232</v>
      </c>
      <c r="F356" s="15">
        <v>7</v>
      </c>
      <c r="G356" s="2">
        <v>3.02</v>
      </c>
      <c r="H356" s="3">
        <v>5.0199999999999996</v>
      </c>
      <c r="I356" s="2">
        <v>0.65</v>
      </c>
      <c r="J356" s="4">
        <f t="shared" si="9"/>
        <v>2.37</v>
      </c>
      <c r="K356" s="1">
        <v>1</v>
      </c>
      <c r="L356" s="4">
        <f t="shared" si="10"/>
        <v>2.37</v>
      </c>
      <c r="M356" s="1">
        <v>5</v>
      </c>
      <c r="N356" s="4">
        <f>M356*J356</f>
        <v>11.850000000000001</v>
      </c>
      <c r="O356" s="178" t="s">
        <v>2991</v>
      </c>
    </row>
    <row r="357" spans="1:15" ht="49.5" x14ac:dyDescent="0.25">
      <c r="A357" s="1">
        <v>356</v>
      </c>
      <c r="B357" s="1" t="s">
        <v>353</v>
      </c>
      <c r="C357" s="21">
        <v>44679</v>
      </c>
      <c r="D357" s="1">
        <v>0</v>
      </c>
      <c r="E357" s="11" t="s">
        <v>2992</v>
      </c>
      <c r="F357" s="15">
        <v>16</v>
      </c>
      <c r="G357" s="2">
        <v>2.09</v>
      </c>
      <c r="H357" s="3">
        <v>1.01</v>
      </c>
      <c r="I357" s="2">
        <v>0.94</v>
      </c>
      <c r="J357" s="4">
        <f t="shared" si="9"/>
        <v>1.1499999999999999</v>
      </c>
      <c r="K357" s="1">
        <v>1</v>
      </c>
      <c r="L357" s="4">
        <f t="shared" si="10"/>
        <v>1.1499999999999999</v>
      </c>
      <c r="M357" s="1">
        <v>1</v>
      </c>
      <c r="N357" s="4">
        <v>1.1499999999999999</v>
      </c>
      <c r="O357" s="187"/>
    </row>
    <row r="358" spans="1:15" ht="49.5" x14ac:dyDescent="0.25">
      <c r="A358" s="1">
        <v>357</v>
      </c>
      <c r="B358" s="1" t="s">
        <v>2907</v>
      </c>
      <c r="C358" s="21">
        <v>44679</v>
      </c>
      <c r="D358" s="1">
        <v>0</v>
      </c>
      <c r="E358" s="11" t="s">
        <v>4316</v>
      </c>
      <c r="F358" s="15">
        <v>16</v>
      </c>
      <c r="G358" s="2">
        <v>1.51</v>
      </c>
      <c r="H358" s="3">
        <v>0.87</v>
      </c>
      <c r="I358" s="2">
        <v>0.91</v>
      </c>
      <c r="J358" s="4">
        <f t="shared" si="9"/>
        <v>0.6</v>
      </c>
      <c r="K358" s="1">
        <v>1</v>
      </c>
      <c r="L358" s="4">
        <f t="shared" si="10"/>
        <v>0.6</v>
      </c>
      <c r="M358" s="1">
        <v>1</v>
      </c>
      <c r="N358" s="4">
        <v>1.1499999999999999</v>
      </c>
      <c r="O358" s="179"/>
    </row>
    <row r="359" spans="1:15" x14ac:dyDescent="0.25">
      <c r="A359" s="1">
        <v>358</v>
      </c>
      <c r="B359" s="1" t="s">
        <v>353</v>
      </c>
      <c r="C359" s="21">
        <v>44680</v>
      </c>
      <c r="D359" s="1">
        <v>0.1</v>
      </c>
      <c r="E359" s="1" t="s">
        <v>218</v>
      </c>
      <c r="F359" s="15">
        <v>24</v>
      </c>
      <c r="G359" s="2">
        <v>2.91</v>
      </c>
      <c r="H359" s="3">
        <v>8.3699999999999992</v>
      </c>
      <c r="I359" s="2">
        <v>1.56</v>
      </c>
      <c r="J359" s="4">
        <f t="shared" si="9"/>
        <v>1.25</v>
      </c>
      <c r="K359" s="1">
        <v>1</v>
      </c>
      <c r="L359" s="4">
        <f t="shared" si="10"/>
        <v>1.25</v>
      </c>
      <c r="M359" s="1">
        <v>1</v>
      </c>
      <c r="N359" s="4">
        <v>1.25</v>
      </c>
      <c r="O359" s="1" t="s">
        <v>1746</v>
      </c>
    </row>
    <row r="360" spans="1:15" x14ac:dyDescent="0.25">
      <c r="A360" s="1">
        <v>359</v>
      </c>
      <c r="B360" s="1" t="s">
        <v>2907</v>
      </c>
      <c r="C360" s="21">
        <v>44680</v>
      </c>
      <c r="D360" s="1">
        <v>0</v>
      </c>
      <c r="E360" s="1" t="s">
        <v>218</v>
      </c>
      <c r="F360" s="15">
        <v>24</v>
      </c>
      <c r="G360" s="2">
        <v>2.77</v>
      </c>
      <c r="H360" s="3">
        <v>3.73</v>
      </c>
      <c r="I360" s="2">
        <v>1.54</v>
      </c>
      <c r="J360" s="4">
        <f t="shared" si="9"/>
        <v>1.23</v>
      </c>
      <c r="K360" s="1">
        <v>1</v>
      </c>
      <c r="L360" s="4">
        <f t="shared" si="10"/>
        <v>1.23</v>
      </c>
      <c r="M360" s="1">
        <v>1</v>
      </c>
      <c r="N360" s="4">
        <v>1.23</v>
      </c>
      <c r="O360" s="1" t="s">
        <v>1746</v>
      </c>
    </row>
    <row r="361" spans="1:15" x14ac:dyDescent="0.25">
      <c r="A361" s="1">
        <v>360</v>
      </c>
      <c r="B361" s="1" t="s">
        <v>353</v>
      </c>
      <c r="C361" s="21">
        <v>44681</v>
      </c>
      <c r="D361" s="1">
        <v>0</v>
      </c>
      <c r="E361" s="1" t="s">
        <v>218</v>
      </c>
      <c r="F361" s="15">
        <v>24</v>
      </c>
      <c r="G361" s="2">
        <v>2.84</v>
      </c>
      <c r="H361" s="3">
        <v>7.34</v>
      </c>
      <c r="I361" s="2">
        <v>1.46</v>
      </c>
      <c r="J361" s="4">
        <f t="shared" si="9"/>
        <v>1.38</v>
      </c>
      <c r="K361" s="1">
        <v>1</v>
      </c>
      <c r="L361" s="4">
        <f t="shared" si="10"/>
        <v>1.38</v>
      </c>
      <c r="M361" s="1">
        <v>1</v>
      </c>
      <c r="N361" s="4">
        <v>1.38</v>
      </c>
      <c r="O361" s="1" t="s">
        <v>1746</v>
      </c>
    </row>
    <row r="362" spans="1:15" x14ac:dyDescent="0.25">
      <c r="A362" s="1">
        <v>361</v>
      </c>
      <c r="B362" s="1" t="s">
        <v>2907</v>
      </c>
      <c r="C362" s="21">
        <v>44681</v>
      </c>
      <c r="D362" s="1">
        <v>0</v>
      </c>
      <c r="E362" s="1" t="s">
        <v>218</v>
      </c>
      <c r="F362" s="15">
        <v>24</v>
      </c>
      <c r="G362" s="2">
        <v>2.59</v>
      </c>
      <c r="H362" s="3">
        <v>4.2300000000000004</v>
      </c>
      <c r="I362" s="2">
        <v>1.44</v>
      </c>
      <c r="J362" s="4">
        <f t="shared" si="9"/>
        <v>1.1499999999999999</v>
      </c>
      <c r="K362" s="1">
        <v>1</v>
      </c>
      <c r="L362" s="4">
        <f t="shared" si="10"/>
        <v>1.1499999999999999</v>
      </c>
      <c r="M362" s="1">
        <v>1</v>
      </c>
      <c r="N362" s="4">
        <v>1.1499999999999999</v>
      </c>
      <c r="O362" s="1" t="s">
        <v>1746</v>
      </c>
    </row>
    <row r="363" spans="1:15" x14ac:dyDescent="0.25">
      <c r="A363" s="1">
        <v>362</v>
      </c>
      <c r="B363" s="1" t="s">
        <v>353</v>
      </c>
      <c r="C363" s="21">
        <v>44682</v>
      </c>
      <c r="D363" s="1">
        <v>0</v>
      </c>
      <c r="E363" s="1" t="s">
        <v>218</v>
      </c>
      <c r="F363" s="15">
        <v>24</v>
      </c>
      <c r="G363" s="2">
        <v>2.83</v>
      </c>
      <c r="H363" s="3">
        <v>1.2</v>
      </c>
      <c r="I363" s="2">
        <v>1.53</v>
      </c>
      <c r="J363" s="4">
        <f t="shared" si="9"/>
        <v>1.3</v>
      </c>
      <c r="K363" s="1">
        <v>1</v>
      </c>
      <c r="L363" s="4">
        <f t="shared" si="10"/>
        <v>1.3</v>
      </c>
      <c r="M363" s="1">
        <v>1</v>
      </c>
      <c r="N363" s="4">
        <v>1.3</v>
      </c>
      <c r="O363" s="1" t="s">
        <v>1746</v>
      </c>
    </row>
    <row r="364" spans="1:15" x14ac:dyDescent="0.25">
      <c r="A364" s="1">
        <v>363</v>
      </c>
      <c r="B364" s="1" t="s">
        <v>2907</v>
      </c>
      <c r="C364" s="21">
        <v>44682</v>
      </c>
      <c r="D364" s="1">
        <v>0</v>
      </c>
      <c r="E364" s="1" t="s">
        <v>218</v>
      </c>
      <c r="F364" s="15">
        <v>24</v>
      </c>
      <c r="G364" s="2">
        <v>2.54</v>
      </c>
      <c r="H364" s="3">
        <v>2.92</v>
      </c>
      <c r="I364" s="2">
        <v>1.52</v>
      </c>
      <c r="J364" s="4">
        <f t="shared" si="9"/>
        <v>1.02</v>
      </c>
      <c r="K364" s="1">
        <v>1</v>
      </c>
      <c r="L364" s="4">
        <f t="shared" si="10"/>
        <v>1.02</v>
      </c>
      <c r="M364" s="1">
        <v>1</v>
      </c>
      <c r="N364" s="4">
        <v>1.02</v>
      </c>
      <c r="O364" s="1" t="s">
        <v>1746</v>
      </c>
    </row>
    <row r="365" spans="1:15" x14ac:dyDescent="0.25">
      <c r="A365" s="1">
        <v>364</v>
      </c>
      <c r="B365" s="1" t="s">
        <v>353</v>
      </c>
      <c r="C365" s="21">
        <v>44683</v>
      </c>
      <c r="D365" s="1">
        <v>0</v>
      </c>
      <c r="E365" s="1" t="s">
        <v>218</v>
      </c>
      <c r="F365" s="15">
        <v>24</v>
      </c>
      <c r="G365" s="2">
        <v>2.97</v>
      </c>
      <c r="H365" s="3">
        <v>6.21</v>
      </c>
      <c r="I365" s="2">
        <v>1.59</v>
      </c>
      <c r="J365" s="4">
        <f t="shared" si="9"/>
        <v>1.3800000000000001</v>
      </c>
      <c r="K365" s="1">
        <v>1</v>
      </c>
      <c r="L365" s="4">
        <f t="shared" si="10"/>
        <v>1.3800000000000001</v>
      </c>
      <c r="M365" s="1">
        <v>1</v>
      </c>
      <c r="N365" s="4">
        <v>1.38</v>
      </c>
      <c r="O365" s="1" t="s">
        <v>1746</v>
      </c>
    </row>
    <row r="366" spans="1:15" x14ac:dyDescent="0.25">
      <c r="A366" s="1">
        <v>365</v>
      </c>
      <c r="B366" s="1" t="s">
        <v>2907</v>
      </c>
      <c r="C366" s="21">
        <v>44683</v>
      </c>
      <c r="D366" s="1">
        <v>0</v>
      </c>
      <c r="E366" s="1" t="s">
        <v>218</v>
      </c>
      <c r="F366" s="15">
        <v>24</v>
      </c>
      <c r="G366" s="2">
        <v>2.6</v>
      </c>
      <c r="H366" s="3">
        <v>4.03</v>
      </c>
      <c r="I366" s="2">
        <v>1.57</v>
      </c>
      <c r="J366" s="4">
        <f t="shared" si="9"/>
        <v>1.03</v>
      </c>
      <c r="K366" s="1">
        <v>1</v>
      </c>
      <c r="L366" s="4">
        <f t="shared" si="10"/>
        <v>1.03</v>
      </c>
      <c r="M366" s="1">
        <v>1</v>
      </c>
      <c r="N366" s="4">
        <v>1.03</v>
      </c>
      <c r="O366" s="1" t="s">
        <v>1746</v>
      </c>
    </row>
    <row r="367" spans="1:15" x14ac:dyDescent="0.25">
      <c r="A367" s="1">
        <v>366</v>
      </c>
      <c r="B367" s="1" t="s">
        <v>353</v>
      </c>
      <c r="C367" s="21">
        <v>44684</v>
      </c>
      <c r="D367" s="1">
        <v>0</v>
      </c>
      <c r="E367" s="1" t="s">
        <v>218</v>
      </c>
      <c r="F367" s="15">
        <v>24</v>
      </c>
      <c r="G367" s="2">
        <v>2.84</v>
      </c>
      <c r="H367" s="3">
        <v>5.07</v>
      </c>
      <c r="I367" s="2">
        <v>1.63</v>
      </c>
      <c r="J367" s="4">
        <f t="shared" si="9"/>
        <v>1.21</v>
      </c>
      <c r="K367" s="1">
        <v>1</v>
      </c>
      <c r="L367" s="4">
        <f t="shared" si="10"/>
        <v>1.21</v>
      </c>
      <c r="M367" s="1">
        <v>1</v>
      </c>
      <c r="N367" s="4">
        <v>1.21</v>
      </c>
      <c r="O367" s="1" t="s">
        <v>1746</v>
      </c>
    </row>
    <row r="368" spans="1:15" x14ac:dyDescent="0.25">
      <c r="A368" s="1">
        <v>367</v>
      </c>
      <c r="B368" s="1" t="s">
        <v>2907</v>
      </c>
      <c r="C368" s="21">
        <v>44684</v>
      </c>
      <c r="D368" s="1">
        <v>0</v>
      </c>
      <c r="E368" s="1" t="s">
        <v>218</v>
      </c>
      <c r="F368" s="15">
        <v>24</v>
      </c>
      <c r="G368" s="2">
        <v>2.5499999999999998</v>
      </c>
      <c r="H368" s="3">
        <v>3.85</v>
      </c>
      <c r="I368" s="2">
        <v>1.62</v>
      </c>
      <c r="J368" s="4">
        <f t="shared" si="9"/>
        <v>0.92999999999999972</v>
      </c>
      <c r="K368" s="1">
        <v>1</v>
      </c>
      <c r="L368" s="4">
        <f t="shared" si="10"/>
        <v>0.92999999999999972</v>
      </c>
      <c r="M368" s="1">
        <v>1</v>
      </c>
      <c r="N368" s="4">
        <v>0.93</v>
      </c>
      <c r="O368" s="1" t="s">
        <v>1746</v>
      </c>
    </row>
    <row r="369" spans="1:15" x14ac:dyDescent="0.25">
      <c r="A369" s="1">
        <v>368</v>
      </c>
      <c r="B369" s="1" t="s">
        <v>353</v>
      </c>
      <c r="C369" s="21">
        <v>44685</v>
      </c>
      <c r="D369" s="1">
        <v>0</v>
      </c>
      <c r="E369" s="1" t="s">
        <v>218</v>
      </c>
      <c r="F369" s="15">
        <v>24</v>
      </c>
      <c r="G369" s="2">
        <v>2.91</v>
      </c>
      <c r="H369" s="3">
        <v>7.3</v>
      </c>
      <c r="I369" s="2">
        <v>1.6</v>
      </c>
      <c r="J369" s="4">
        <f t="shared" si="9"/>
        <v>1.31</v>
      </c>
      <c r="K369" s="1">
        <v>1</v>
      </c>
      <c r="L369" s="4">
        <f t="shared" si="10"/>
        <v>1.31</v>
      </c>
      <c r="M369" s="1">
        <v>1</v>
      </c>
      <c r="N369" s="4">
        <v>1.31</v>
      </c>
      <c r="O369" s="1" t="s">
        <v>1746</v>
      </c>
    </row>
    <row r="370" spans="1:15" x14ac:dyDescent="0.25">
      <c r="A370" s="1">
        <v>369</v>
      </c>
      <c r="B370" s="1" t="s">
        <v>2907</v>
      </c>
      <c r="C370" s="21">
        <v>44685</v>
      </c>
      <c r="D370" s="1">
        <v>0</v>
      </c>
      <c r="E370" s="1" t="s">
        <v>218</v>
      </c>
      <c r="F370" s="15">
        <v>24</v>
      </c>
      <c r="G370" s="2">
        <v>2.57</v>
      </c>
      <c r="H370" s="3">
        <v>4.28</v>
      </c>
      <c r="I370" s="2">
        <v>1.59</v>
      </c>
      <c r="J370" s="4">
        <f t="shared" ref="J370:J433" si="11">G370-I370-D370</f>
        <v>0.97999999999999976</v>
      </c>
      <c r="K370" s="1">
        <v>1</v>
      </c>
      <c r="L370" s="4">
        <f t="shared" si="10"/>
        <v>0.97999999999999976</v>
      </c>
      <c r="M370" s="1">
        <v>1</v>
      </c>
      <c r="N370" s="4">
        <v>0.98</v>
      </c>
      <c r="O370" s="1" t="s">
        <v>1746</v>
      </c>
    </row>
    <row r="371" spans="1:15" x14ac:dyDescent="0.25">
      <c r="A371" s="1">
        <v>370</v>
      </c>
      <c r="B371" s="1" t="s">
        <v>353</v>
      </c>
      <c r="C371" s="21">
        <v>44686</v>
      </c>
      <c r="D371" s="1">
        <v>0</v>
      </c>
      <c r="E371" s="1" t="s">
        <v>213</v>
      </c>
      <c r="F371" s="15">
        <v>24</v>
      </c>
      <c r="G371" s="2">
        <v>2.84</v>
      </c>
      <c r="H371" s="3">
        <v>6.45</v>
      </c>
      <c r="I371" s="2">
        <v>1.59</v>
      </c>
      <c r="J371" s="4">
        <f t="shared" si="11"/>
        <v>1.2499999999999998</v>
      </c>
      <c r="K371" s="1">
        <v>1</v>
      </c>
      <c r="L371" s="4">
        <f t="shared" si="10"/>
        <v>1.2499999999999998</v>
      </c>
      <c r="M371" s="1">
        <v>1</v>
      </c>
      <c r="N371" s="4">
        <v>1.25</v>
      </c>
      <c r="O371" s="1" t="s">
        <v>1746</v>
      </c>
    </row>
    <row r="372" spans="1:15" x14ac:dyDescent="0.25">
      <c r="A372" s="1">
        <v>371</v>
      </c>
      <c r="B372" s="1" t="s">
        <v>2907</v>
      </c>
      <c r="C372" s="21">
        <v>44686</v>
      </c>
      <c r="D372" s="1">
        <v>0</v>
      </c>
      <c r="E372" s="1" t="s">
        <v>213</v>
      </c>
      <c r="F372" s="15">
        <v>24</v>
      </c>
      <c r="G372" s="2">
        <v>2.5499999999999998</v>
      </c>
      <c r="H372" s="3">
        <v>3.77</v>
      </c>
      <c r="I372" s="2">
        <v>1.58</v>
      </c>
      <c r="J372" s="4">
        <f t="shared" si="11"/>
        <v>0.96999999999999975</v>
      </c>
      <c r="K372" s="1">
        <v>1</v>
      </c>
      <c r="L372" s="4">
        <f t="shared" si="10"/>
        <v>0.96999999999999975</v>
      </c>
      <c r="M372" s="1">
        <v>1</v>
      </c>
      <c r="N372" s="4">
        <v>0.97</v>
      </c>
      <c r="O372" s="1" t="s">
        <v>1746</v>
      </c>
    </row>
    <row r="373" spans="1:15" x14ac:dyDescent="0.25">
      <c r="A373" s="1">
        <v>372</v>
      </c>
      <c r="B373" s="1" t="s">
        <v>353</v>
      </c>
      <c r="C373" s="21">
        <v>44687</v>
      </c>
      <c r="D373" s="1">
        <v>0</v>
      </c>
      <c r="E373" s="1" t="s">
        <v>213</v>
      </c>
      <c r="F373" s="15">
        <v>24</v>
      </c>
      <c r="G373" s="2">
        <v>2.89</v>
      </c>
      <c r="H373" s="3">
        <v>8.52</v>
      </c>
      <c r="I373" s="2">
        <v>1.55</v>
      </c>
      <c r="J373" s="4">
        <f t="shared" si="11"/>
        <v>1.34</v>
      </c>
      <c r="K373" s="1">
        <v>1</v>
      </c>
      <c r="L373" s="4">
        <f t="shared" si="10"/>
        <v>1.34</v>
      </c>
      <c r="M373" s="1">
        <v>1</v>
      </c>
      <c r="N373" s="4">
        <v>1.34</v>
      </c>
      <c r="O373" s="1" t="s">
        <v>1746</v>
      </c>
    </row>
    <row r="374" spans="1:15" x14ac:dyDescent="0.25">
      <c r="A374" s="1">
        <v>373</v>
      </c>
      <c r="B374" s="1" t="s">
        <v>2907</v>
      </c>
      <c r="C374" s="21">
        <v>44687</v>
      </c>
      <c r="D374" s="1">
        <v>0</v>
      </c>
      <c r="E374" s="1" t="s">
        <v>213</v>
      </c>
      <c r="F374" s="15">
        <v>24</v>
      </c>
      <c r="G374" s="2">
        <v>2.5</v>
      </c>
      <c r="H374" s="3">
        <v>1.66</v>
      </c>
      <c r="I374" s="2">
        <v>1.55</v>
      </c>
      <c r="J374" s="4">
        <f t="shared" si="11"/>
        <v>0.95</v>
      </c>
      <c r="K374" s="1">
        <v>1</v>
      </c>
      <c r="L374" s="4">
        <f t="shared" si="10"/>
        <v>0.95</v>
      </c>
      <c r="M374" s="1">
        <v>1</v>
      </c>
      <c r="N374" s="4">
        <v>0.95</v>
      </c>
      <c r="O374" s="1" t="s">
        <v>1746</v>
      </c>
    </row>
    <row r="375" spans="1:15" x14ac:dyDescent="0.25">
      <c r="A375" s="1">
        <v>374</v>
      </c>
      <c r="B375" s="1" t="s">
        <v>353</v>
      </c>
      <c r="C375" s="21">
        <v>44688</v>
      </c>
      <c r="D375" s="1">
        <v>0</v>
      </c>
      <c r="E375" s="1" t="s">
        <v>213</v>
      </c>
      <c r="F375" s="15">
        <v>24</v>
      </c>
      <c r="G375" s="2">
        <v>2.74</v>
      </c>
      <c r="H375" s="3">
        <v>5.9</v>
      </c>
      <c r="I375" s="2">
        <v>1.5</v>
      </c>
      <c r="J375" s="4">
        <f t="shared" si="11"/>
        <v>1.2400000000000002</v>
      </c>
      <c r="K375" s="1">
        <v>1</v>
      </c>
      <c r="L375" s="4">
        <f t="shared" si="10"/>
        <v>1.2400000000000002</v>
      </c>
      <c r="M375" s="1">
        <v>1</v>
      </c>
      <c r="N375" s="4">
        <v>1.24</v>
      </c>
      <c r="O375" s="1" t="s">
        <v>1746</v>
      </c>
    </row>
    <row r="376" spans="1:15" x14ac:dyDescent="0.25">
      <c r="A376" s="1">
        <v>375</v>
      </c>
      <c r="B376" s="1" t="s">
        <v>2990</v>
      </c>
      <c r="C376" s="21">
        <v>44688</v>
      </c>
      <c r="D376" s="1">
        <v>0</v>
      </c>
      <c r="E376" s="1" t="s">
        <v>2993</v>
      </c>
      <c r="F376" s="15">
        <v>13.5</v>
      </c>
      <c r="G376" s="2">
        <v>1.61</v>
      </c>
      <c r="H376" s="3">
        <v>6.87</v>
      </c>
      <c r="I376" s="2">
        <v>0.83</v>
      </c>
      <c r="J376" s="4">
        <f t="shared" si="11"/>
        <v>0.78000000000000014</v>
      </c>
      <c r="K376" s="1">
        <v>5</v>
      </c>
      <c r="L376" s="4">
        <f t="shared" si="10"/>
        <v>3.9000000000000008</v>
      </c>
      <c r="M376" s="1">
        <v>24</v>
      </c>
      <c r="N376" s="4">
        <v>17.5031</v>
      </c>
      <c r="O376" s="1" t="s">
        <v>1746</v>
      </c>
    </row>
    <row r="377" spans="1:15" ht="33" x14ac:dyDescent="0.25">
      <c r="A377" s="1">
        <v>376</v>
      </c>
      <c r="B377" s="1" t="s">
        <v>2907</v>
      </c>
      <c r="C377" s="21">
        <v>44688</v>
      </c>
      <c r="D377" s="1">
        <v>0</v>
      </c>
      <c r="E377" s="11" t="s">
        <v>2994</v>
      </c>
      <c r="F377" s="15">
        <v>10.5</v>
      </c>
      <c r="G377" s="2">
        <v>1.59</v>
      </c>
      <c r="H377" s="3">
        <v>2.17</v>
      </c>
      <c r="I377" s="2">
        <v>0.62</v>
      </c>
      <c r="J377" s="4">
        <f t="shared" si="11"/>
        <v>0.97000000000000008</v>
      </c>
      <c r="K377" s="1">
        <v>1</v>
      </c>
      <c r="L377" s="4">
        <f t="shared" si="10"/>
        <v>0.97000000000000008</v>
      </c>
      <c r="M377" s="1">
        <v>1</v>
      </c>
      <c r="N377" s="4">
        <v>0.97</v>
      </c>
      <c r="O377" s="1" t="s">
        <v>1746</v>
      </c>
    </row>
    <row r="378" spans="1:15" x14ac:dyDescent="0.25">
      <c r="A378" s="1">
        <v>377</v>
      </c>
      <c r="B378" s="1" t="s">
        <v>353</v>
      </c>
      <c r="C378" s="21">
        <v>44689</v>
      </c>
      <c r="D378" s="1">
        <v>0</v>
      </c>
      <c r="E378" s="1" t="s">
        <v>213</v>
      </c>
      <c r="F378" s="15">
        <v>24</v>
      </c>
      <c r="G378" s="2">
        <v>2.83</v>
      </c>
      <c r="H378" s="3">
        <v>8.58</v>
      </c>
      <c r="I378" s="2">
        <v>1.47</v>
      </c>
      <c r="J378" s="4">
        <f t="shared" si="11"/>
        <v>1.36</v>
      </c>
      <c r="K378" s="1">
        <v>1</v>
      </c>
      <c r="L378" s="4">
        <f t="shared" si="10"/>
        <v>1.36</v>
      </c>
      <c r="M378" s="1">
        <v>1</v>
      </c>
      <c r="N378" s="4">
        <v>1.36</v>
      </c>
      <c r="O378" s="1" t="s">
        <v>1746</v>
      </c>
    </row>
    <row r="379" spans="1:15" x14ac:dyDescent="0.25">
      <c r="A379" s="1">
        <v>378</v>
      </c>
      <c r="B379" s="1" t="s">
        <v>2907</v>
      </c>
      <c r="C379" s="21">
        <v>44689</v>
      </c>
      <c r="D379" s="1">
        <v>0</v>
      </c>
      <c r="E379" s="1" t="s">
        <v>213</v>
      </c>
      <c r="F379" s="15">
        <v>24</v>
      </c>
      <c r="G379" s="2">
        <v>2.4500000000000002</v>
      </c>
      <c r="H379" s="3">
        <v>3.74</v>
      </c>
      <c r="I379" s="2">
        <v>1.49</v>
      </c>
      <c r="J379" s="4">
        <f t="shared" si="11"/>
        <v>0.96000000000000019</v>
      </c>
      <c r="K379" s="1">
        <v>1</v>
      </c>
      <c r="L379" s="4">
        <f t="shared" si="10"/>
        <v>0.96000000000000019</v>
      </c>
      <c r="M379" s="1">
        <v>1</v>
      </c>
      <c r="N379" s="4">
        <v>0.96</v>
      </c>
      <c r="O379" s="1" t="s">
        <v>1746</v>
      </c>
    </row>
    <row r="380" spans="1:15" x14ac:dyDescent="0.25">
      <c r="A380" s="1">
        <v>379</v>
      </c>
      <c r="B380" s="1" t="s">
        <v>353</v>
      </c>
      <c r="C380" s="21">
        <v>44690</v>
      </c>
      <c r="D380" s="1">
        <v>0</v>
      </c>
      <c r="E380" s="1" t="s">
        <v>213</v>
      </c>
      <c r="F380" s="15">
        <v>24</v>
      </c>
      <c r="G380" s="2">
        <v>2.78</v>
      </c>
      <c r="H380" s="3">
        <v>2.3199999999999998</v>
      </c>
      <c r="I380" s="2">
        <v>1.46</v>
      </c>
      <c r="J380" s="4">
        <f t="shared" si="11"/>
        <v>1.3199999999999998</v>
      </c>
      <c r="K380" s="1">
        <v>1</v>
      </c>
      <c r="L380" s="4">
        <f t="shared" si="10"/>
        <v>1.3199999999999998</v>
      </c>
      <c r="M380" s="1">
        <v>1</v>
      </c>
      <c r="N380" s="4">
        <v>1.32</v>
      </c>
      <c r="O380" s="1" t="s">
        <v>1746</v>
      </c>
    </row>
    <row r="381" spans="1:15" x14ac:dyDescent="0.25">
      <c r="A381" s="1">
        <v>380</v>
      </c>
      <c r="B381" s="1" t="s">
        <v>2907</v>
      </c>
      <c r="C381" s="21">
        <v>44690</v>
      </c>
      <c r="D381" s="1">
        <v>0</v>
      </c>
      <c r="E381" s="1" t="s">
        <v>213</v>
      </c>
      <c r="F381" s="15">
        <v>24</v>
      </c>
      <c r="G381" s="2">
        <v>2.65</v>
      </c>
      <c r="H381" s="3">
        <v>4.93</v>
      </c>
      <c r="I381" s="2">
        <v>1.55</v>
      </c>
      <c r="J381" s="4">
        <f t="shared" si="11"/>
        <v>1.0999999999999999</v>
      </c>
      <c r="K381" s="1">
        <v>1</v>
      </c>
      <c r="L381" s="4">
        <f t="shared" si="10"/>
        <v>1.0999999999999999</v>
      </c>
      <c r="M381" s="1">
        <v>1</v>
      </c>
      <c r="N381" s="4">
        <v>1.1000000000000001</v>
      </c>
      <c r="O381" s="1" t="s">
        <v>1746</v>
      </c>
    </row>
    <row r="382" spans="1:15" x14ac:dyDescent="0.25">
      <c r="A382" s="1">
        <v>381</v>
      </c>
      <c r="B382" s="1" t="s">
        <v>353</v>
      </c>
      <c r="C382" s="21">
        <v>44691</v>
      </c>
      <c r="D382" s="1">
        <v>0</v>
      </c>
      <c r="E382" s="1" t="s">
        <v>213</v>
      </c>
      <c r="F382" s="15">
        <v>24</v>
      </c>
      <c r="G382" s="2">
        <v>2.81</v>
      </c>
      <c r="H382" s="3">
        <v>5.86</v>
      </c>
      <c r="I382" s="2">
        <v>1.57</v>
      </c>
      <c r="J382" s="4">
        <f t="shared" si="11"/>
        <v>1.24</v>
      </c>
      <c r="K382" s="1">
        <v>1</v>
      </c>
      <c r="L382" s="4">
        <f t="shared" si="10"/>
        <v>1.24</v>
      </c>
      <c r="M382" s="1">
        <v>1</v>
      </c>
      <c r="N382" s="4">
        <v>1.24</v>
      </c>
      <c r="O382" s="1" t="s">
        <v>1746</v>
      </c>
    </row>
    <row r="383" spans="1:15" x14ac:dyDescent="0.25">
      <c r="A383" s="1">
        <v>382</v>
      </c>
      <c r="B383" s="1" t="s">
        <v>2907</v>
      </c>
      <c r="C383" s="21">
        <v>44691</v>
      </c>
      <c r="D383" s="1">
        <v>0</v>
      </c>
      <c r="E383" s="1" t="s">
        <v>213</v>
      </c>
      <c r="F383" s="15">
        <v>24</v>
      </c>
      <c r="G383" s="2">
        <v>2.63</v>
      </c>
      <c r="H383" s="3">
        <v>4.43</v>
      </c>
      <c r="I383" s="2">
        <v>1.58</v>
      </c>
      <c r="J383" s="4">
        <f t="shared" si="11"/>
        <v>1.0499999999999998</v>
      </c>
      <c r="K383" s="1">
        <v>1</v>
      </c>
      <c r="L383" s="4">
        <f t="shared" si="10"/>
        <v>1.0499999999999998</v>
      </c>
      <c r="M383" s="1">
        <v>1</v>
      </c>
      <c r="N383" s="4">
        <v>1.05</v>
      </c>
      <c r="O383" s="1" t="s">
        <v>1746</v>
      </c>
    </row>
    <row r="384" spans="1:15" x14ac:dyDescent="0.25">
      <c r="A384" s="1">
        <v>383</v>
      </c>
      <c r="B384" s="1" t="s">
        <v>356</v>
      </c>
      <c r="C384" s="21">
        <v>44692</v>
      </c>
      <c r="D384" s="1">
        <v>0</v>
      </c>
      <c r="E384" s="1" t="s">
        <v>2541</v>
      </c>
      <c r="F384" s="15">
        <v>5.5</v>
      </c>
      <c r="G384" s="2">
        <v>3.2</v>
      </c>
      <c r="H384" s="3">
        <v>7.39</v>
      </c>
      <c r="I384" s="2">
        <v>0.56999999999999995</v>
      </c>
      <c r="J384" s="4">
        <f t="shared" si="11"/>
        <v>2.6300000000000003</v>
      </c>
      <c r="K384" s="1">
        <v>4</v>
      </c>
      <c r="L384" s="4">
        <f t="shared" si="10"/>
        <v>10.520000000000001</v>
      </c>
      <c r="M384" s="1">
        <f>C399-C384</f>
        <v>7</v>
      </c>
      <c r="N384" s="4">
        <v>10.841100000000001</v>
      </c>
      <c r="O384" s="1" t="s">
        <v>1746</v>
      </c>
    </row>
    <row r="385" spans="1:15" ht="33" x14ac:dyDescent="0.25">
      <c r="A385" s="1">
        <v>384</v>
      </c>
      <c r="B385" s="1" t="s">
        <v>353</v>
      </c>
      <c r="C385" s="21">
        <v>44692</v>
      </c>
      <c r="D385" s="1">
        <v>0</v>
      </c>
      <c r="E385" s="11" t="s">
        <v>2842</v>
      </c>
      <c r="F385" s="15">
        <v>18.5</v>
      </c>
      <c r="G385" s="2">
        <v>2.3199999999999998</v>
      </c>
      <c r="H385" s="3">
        <v>0.79</v>
      </c>
      <c r="I385" s="2">
        <v>1.21</v>
      </c>
      <c r="J385" s="4">
        <f t="shared" si="11"/>
        <v>1.1099999999999999</v>
      </c>
      <c r="K385" s="1">
        <v>1</v>
      </c>
      <c r="L385" s="4">
        <f t="shared" si="10"/>
        <v>1.1099999999999999</v>
      </c>
      <c r="M385" s="1">
        <v>1</v>
      </c>
      <c r="N385" s="4">
        <v>1.1100000000000001</v>
      </c>
      <c r="O385" s="1" t="s">
        <v>1746</v>
      </c>
    </row>
    <row r="386" spans="1:15" ht="33" x14ac:dyDescent="0.25">
      <c r="A386" s="1">
        <v>385</v>
      </c>
      <c r="B386" s="1" t="s">
        <v>2907</v>
      </c>
      <c r="C386" s="21">
        <v>44692</v>
      </c>
      <c r="D386" s="1">
        <v>0</v>
      </c>
      <c r="E386" s="11" t="s">
        <v>2842</v>
      </c>
      <c r="F386" s="15">
        <v>18.5</v>
      </c>
      <c r="G386" s="2">
        <v>2.25</v>
      </c>
      <c r="H386" s="3">
        <v>3.41</v>
      </c>
      <c r="I386" s="2">
        <v>1.27</v>
      </c>
      <c r="J386" s="4">
        <f t="shared" si="11"/>
        <v>0.98</v>
      </c>
      <c r="K386" s="1">
        <v>1</v>
      </c>
      <c r="L386" s="4">
        <f t="shared" si="10"/>
        <v>0.98</v>
      </c>
      <c r="M386" s="1">
        <v>1</v>
      </c>
      <c r="N386" s="4">
        <v>0.98</v>
      </c>
      <c r="O386" s="1" t="s">
        <v>1746</v>
      </c>
    </row>
    <row r="387" spans="1:15" x14ac:dyDescent="0.25">
      <c r="A387" s="1">
        <v>386</v>
      </c>
      <c r="B387" s="1" t="s">
        <v>353</v>
      </c>
      <c r="C387" s="21">
        <v>44693</v>
      </c>
      <c r="D387" s="1">
        <v>0</v>
      </c>
      <c r="E387" s="1" t="s">
        <v>218</v>
      </c>
      <c r="F387" s="15">
        <v>24</v>
      </c>
      <c r="G387" s="2">
        <v>2.74</v>
      </c>
      <c r="H387" s="3">
        <v>4.01</v>
      </c>
      <c r="I387" s="2">
        <v>1.52</v>
      </c>
      <c r="J387" s="4">
        <f t="shared" si="11"/>
        <v>1.2200000000000002</v>
      </c>
      <c r="K387" s="1">
        <v>1</v>
      </c>
      <c r="L387" s="4">
        <f t="shared" si="10"/>
        <v>1.2200000000000002</v>
      </c>
      <c r="M387" s="1">
        <v>1</v>
      </c>
      <c r="N387" s="4">
        <v>1.22</v>
      </c>
      <c r="O387" s="1" t="s">
        <v>1746</v>
      </c>
    </row>
    <row r="388" spans="1:15" x14ac:dyDescent="0.25">
      <c r="A388" s="1">
        <v>387</v>
      </c>
      <c r="B388" s="1" t="s">
        <v>2907</v>
      </c>
      <c r="C388" s="21">
        <v>44693</v>
      </c>
      <c r="D388" s="1">
        <v>0</v>
      </c>
      <c r="E388" s="1" t="s">
        <v>218</v>
      </c>
      <c r="F388" s="15">
        <v>24</v>
      </c>
      <c r="G388" s="2">
        <v>2.61</v>
      </c>
      <c r="H388" s="3">
        <v>3.95</v>
      </c>
      <c r="I388" s="2">
        <v>1.53</v>
      </c>
      <c r="J388" s="4">
        <f t="shared" si="11"/>
        <v>1.0799999999999998</v>
      </c>
      <c r="K388" s="1">
        <v>1</v>
      </c>
      <c r="L388" s="4">
        <f t="shared" si="10"/>
        <v>1.0799999999999998</v>
      </c>
      <c r="M388" s="1">
        <v>1</v>
      </c>
      <c r="N388" s="4">
        <v>1.08</v>
      </c>
      <c r="O388" s="1" t="s">
        <v>1746</v>
      </c>
    </row>
    <row r="389" spans="1:15" x14ac:dyDescent="0.25">
      <c r="A389" s="1">
        <v>388</v>
      </c>
      <c r="B389" s="1" t="s">
        <v>353</v>
      </c>
      <c r="C389" s="21">
        <v>44694</v>
      </c>
      <c r="D389" s="1">
        <v>0</v>
      </c>
      <c r="E389" s="1" t="s">
        <v>213</v>
      </c>
      <c r="F389" s="15">
        <v>24</v>
      </c>
      <c r="G389" s="2">
        <v>2.76</v>
      </c>
      <c r="H389" s="3">
        <v>5.25</v>
      </c>
      <c r="I389" s="2">
        <v>1.55</v>
      </c>
      <c r="J389" s="4">
        <f t="shared" si="11"/>
        <v>1.2099999999999997</v>
      </c>
      <c r="K389" s="1">
        <v>1</v>
      </c>
      <c r="L389" s="4">
        <f t="shared" ref="L389:L452" si="12">(G389-I389-D389)*K389</f>
        <v>1.2099999999999997</v>
      </c>
      <c r="M389" s="1">
        <v>1</v>
      </c>
      <c r="N389" s="4">
        <v>1.21</v>
      </c>
      <c r="O389" s="1" t="s">
        <v>1746</v>
      </c>
    </row>
    <row r="390" spans="1:15" x14ac:dyDescent="0.25">
      <c r="A390" s="1">
        <v>389</v>
      </c>
      <c r="B390" s="1" t="s">
        <v>2907</v>
      </c>
      <c r="C390" s="21">
        <v>44694</v>
      </c>
      <c r="D390" s="1">
        <v>0</v>
      </c>
      <c r="E390" s="1" t="s">
        <v>213</v>
      </c>
      <c r="F390" s="15">
        <v>24</v>
      </c>
      <c r="G390" s="2">
        <v>2.52</v>
      </c>
      <c r="H390" s="3">
        <v>2.06</v>
      </c>
      <c r="I390" s="2">
        <v>1.61</v>
      </c>
      <c r="J390" s="4">
        <f t="shared" si="11"/>
        <v>0.90999999999999992</v>
      </c>
      <c r="K390" s="1">
        <v>1</v>
      </c>
      <c r="L390" s="4">
        <f t="shared" si="12"/>
        <v>0.90999999999999992</v>
      </c>
      <c r="M390" s="1">
        <v>1</v>
      </c>
      <c r="N390" s="4">
        <v>0.91</v>
      </c>
      <c r="O390" s="1" t="s">
        <v>1746</v>
      </c>
    </row>
    <row r="391" spans="1:15" ht="33" x14ac:dyDescent="0.25">
      <c r="A391" s="1">
        <v>390</v>
      </c>
      <c r="B391" s="1" t="s">
        <v>353</v>
      </c>
      <c r="C391" s="21">
        <v>44695</v>
      </c>
      <c r="D391" s="1">
        <v>0</v>
      </c>
      <c r="E391" s="11" t="s">
        <v>2995</v>
      </c>
      <c r="F391" s="15">
        <v>23.5</v>
      </c>
      <c r="G391" s="2">
        <v>2.68</v>
      </c>
      <c r="H391" s="3">
        <v>0.61</v>
      </c>
      <c r="I391" s="2">
        <v>1.61</v>
      </c>
      <c r="J391" s="4">
        <f t="shared" si="11"/>
        <v>1.07</v>
      </c>
      <c r="K391" s="1">
        <v>1</v>
      </c>
      <c r="L391" s="4">
        <f t="shared" si="12"/>
        <v>1.07</v>
      </c>
      <c r="M391" s="1">
        <v>1</v>
      </c>
      <c r="N391" s="4">
        <v>1.07</v>
      </c>
      <c r="O391" s="1" t="s">
        <v>1746</v>
      </c>
    </row>
    <row r="392" spans="1:15" ht="33" x14ac:dyDescent="0.25">
      <c r="A392" s="1">
        <v>391</v>
      </c>
      <c r="B392" s="1" t="s">
        <v>2907</v>
      </c>
      <c r="C392" s="21">
        <v>44695</v>
      </c>
      <c r="D392" s="1">
        <v>0</v>
      </c>
      <c r="E392" s="11" t="s">
        <v>2995</v>
      </c>
      <c r="F392" s="15">
        <v>23.5</v>
      </c>
      <c r="G392" s="2">
        <v>2.65</v>
      </c>
      <c r="H392" s="3">
        <v>1.34</v>
      </c>
      <c r="I392" s="2">
        <v>1.65</v>
      </c>
      <c r="J392" s="4">
        <f t="shared" si="11"/>
        <v>1</v>
      </c>
      <c r="K392" s="1">
        <v>1</v>
      </c>
      <c r="L392" s="4">
        <f t="shared" si="12"/>
        <v>1</v>
      </c>
      <c r="M392" s="1">
        <v>1</v>
      </c>
      <c r="N392" s="4">
        <v>1</v>
      </c>
      <c r="O392" s="1" t="s">
        <v>1746</v>
      </c>
    </row>
    <row r="393" spans="1:15" x14ac:dyDescent="0.25">
      <c r="A393" s="1">
        <v>392</v>
      </c>
      <c r="B393" s="1" t="s">
        <v>353</v>
      </c>
      <c r="C393" s="21">
        <v>44696</v>
      </c>
      <c r="D393" s="1">
        <v>0</v>
      </c>
      <c r="E393" s="1" t="s">
        <v>213</v>
      </c>
      <c r="F393" s="15">
        <v>24</v>
      </c>
      <c r="G393" s="2">
        <v>2.76</v>
      </c>
      <c r="H393" s="3">
        <v>0.3</v>
      </c>
      <c r="I393" s="2">
        <v>1.58</v>
      </c>
      <c r="J393" s="4">
        <f t="shared" si="11"/>
        <v>1.1799999999999997</v>
      </c>
      <c r="K393" s="1">
        <v>1</v>
      </c>
      <c r="L393" s="4">
        <f t="shared" si="12"/>
        <v>1.1799999999999997</v>
      </c>
      <c r="M393" s="1">
        <v>1</v>
      </c>
      <c r="N393" s="4">
        <v>1.18</v>
      </c>
      <c r="O393" s="1" t="s">
        <v>1746</v>
      </c>
    </row>
    <row r="394" spans="1:15" x14ac:dyDescent="0.25">
      <c r="A394" s="1">
        <v>393</v>
      </c>
      <c r="B394" s="1" t="s">
        <v>2907</v>
      </c>
      <c r="C394" s="21">
        <v>44696</v>
      </c>
      <c r="D394" s="1">
        <v>0</v>
      </c>
      <c r="E394" s="1" t="s">
        <v>213</v>
      </c>
      <c r="F394" s="15">
        <v>24</v>
      </c>
      <c r="G394" s="2">
        <v>2.77</v>
      </c>
      <c r="H394" s="3">
        <v>1.22</v>
      </c>
      <c r="I394" s="2">
        <v>1.64</v>
      </c>
      <c r="J394" s="4">
        <f t="shared" si="11"/>
        <v>1.1300000000000001</v>
      </c>
      <c r="K394" s="1">
        <v>1</v>
      </c>
      <c r="L394" s="4">
        <f t="shared" si="12"/>
        <v>1.1300000000000001</v>
      </c>
      <c r="M394" s="1">
        <v>1</v>
      </c>
      <c r="N394" s="4">
        <v>1.1299999999999999</v>
      </c>
      <c r="O394" s="1" t="s">
        <v>1746</v>
      </c>
    </row>
    <row r="395" spans="1:15" x14ac:dyDescent="0.25">
      <c r="A395" s="1">
        <v>394</v>
      </c>
      <c r="B395" s="1" t="s">
        <v>353</v>
      </c>
      <c r="C395" s="21">
        <v>44697</v>
      </c>
      <c r="D395" s="1">
        <v>0</v>
      </c>
      <c r="E395" s="1" t="s">
        <v>213</v>
      </c>
      <c r="F395" s="15">
        <v>24</v>
      </c>
      <c r="G395" s="2">
        <v>2.63</v>
      </c>
      <c r="H395" s="3">
        <v>1.48</v>
      </c>
      <c r="I395" s="2">
        <v>1.57</v>
      </c>
      <c r="J395" s="4">
        <f t="shared" si="11"/>
        <v>1.0599999999999998</v>
      </c>
      <c r="K395" s="1">
        <v>1</v>
      </c>
      <c r="L395" s="4">
        <f t="shared" si="12"/>
        <v>1.0599999999999998</v>
      </c>
      <c r="M395" s="1">
        <v>1</v>
      </c>
      <c r="N395" s="4">
        <v>1.06</v>
      </c>
      <c r="O395" s="1" t="s">
        <v>1746</v>
      </c>
    </row>
    <row r="396" spans="1:15" x14ac:dyDescent="0.25">
      <c r="A396" s="1">
        <v>395</v>
      </c>
      <c r="B396" s="1" t="s">
        <v>2907</v>
      </c>
      <c r="C396" s="21">
        <v>44697</v>
      </c>
      <c r="D396" s="1">
        <v>0</v>
      </c>
      <c r="E396" s="1" t="s">
        <v>213</v>
      </c>
      <c r="F396" s="15">
        <v>24</v>
      </c>
      <c r="G396" s="2">
        <v>2.59</v>
      </c>
      <c r="H396" s="3">
        <v>0.98</v>
      </c>
      <c r="I396" s="2">
        <v>1.62</v>
      </c>
      <c r="J396" s="4">
        <f t="shared" si="11"/>
        <v>0.96999999999999975</v>
      </c>
      <c r="K396" s="1">
        <v>1</v>
      </c>
      <c r="L396" s="4">
        <f t="shared" si="12"/>
        <v>0.96999999999999975</v>
      </c>
      <c r="M396" s="1">
        <v>1</v>
      </c>
      <c r="N396" s="4">
        <v>0.97</v>
      </c>
      <c r="O396" s="1" t="s">
        <v>1746</v>
      </c>
    </row>
    <row r="397" spans="1:15" x14ac:dyDescent="0.25">
      <c r="A397" s="1">
        <v>396</v>
      </c>
      <c r="B397" s="1" t="s">
        <v>353</v>
      </c>
      <c r="C397" s="21">
        <v>44698</v>
      </c>
      <c r="D397" s="1">
        <v>0</v>
      </c>
      <c r="E397" s="1" t="s">
        <v>213</v>
      </c>
      <c r="F397" s="15">
        <v>24</v>
      </c>
      <c r="G397" s="2">
        <v>2.7</v>
      </c>
      <c r="H397" s="3">
        <v>1.07</v>
      </c>
      <c r="I397" s="2">
        <v>1.56</v>
      </c>
      <c r="J397" s="4">
        <f t="shared" si="11"/>
        <v>1.1400000000000001</v>
      </c>
      <c r="K397" s="1">
        <v>1</v>
      </c>
      <c r="L397" s="4">
        <f t="shared" si="12"/>
        <v>1.1400000000000001</v>
      </c>
      <c r="M397" s="1">
        <v>1</v>
      </c>
      <c r="N397" s="4">
        <v>1.1399999999999999</v>
      </c>
      <c r="O397" s="1" t="s">
        <v>1746</v>
      </c>
    </row>
    <row r="398" spans="1:15" x14ac:dyDescent="0.25">
      <c r="A398" s="1">
        <v>397</v>
      </c>
      <c r="B398" s="1" t="s">
        <v>2907</v>
      </c>
      <c r="C398" s="21">
        <v>44698</v>
      </c>
      <c r="D398" s="1">
        <v>0</v>
      </c>
      <c r="E398" s="1" t="s">
        <v>213</v>
      </c>
      <c r="F398" s="15">
        <v>24</v>
      </c>
      <c r="G398" s="2">
        <v>2.76</v>
      </c>
      <c r="H398" s="3">
        <v>1.65</v>
      </c>
      <c r="I398" s="2">
        <v>1.63</v>
      </c>
      <c r="J398" s="4">
        <f t="shared" si="11"/>
        <v>1.1299999999999999</v>
      </c>
      <c r="K398" s="1">
        <v>1</v>
      </c>
      <c r="L398" s="4">
        <f t="shared" si="12"/>
        <v>1.1299999999999999</v>
      </c>
      <c r="M398" s="1">
        <v>1</v>
      </c>
      <c r="N398" s="4">
        <v>1.1299999999999999</v>
      </c>
      <c r="O398" s="1" t="s">
        <v>1746</v>
      </c>
    </row>
    <row r="399" spans="1:15" x14ac:dyDescent="0.25">
      <c r="A399" s="1">
        <v>398</v>
      </c>
      <c r="B399" s="1" t="s">
        <v>356</v>
      </c>
      <c r="C399" s="21">
        <v>44699</v>
      </c>
      <c r="D399" s="1">
        <v>0</v>
      </c>
      <c r="E399" s="1" t="s">
        <v>2738</v>
      </c>
      <c r="F399" s="15">
        <v>7</v>
      </c>
      <c r="G399" s="2">
        <v>2.86</v>
      </c>
      <c r="H399" s="3">
        <v>5.51</v>
      </c>
      <c r="I399" s="2">
        <v>0.71</v>
      </c>
      <c r="J399" s="4">
        <f t="shared" si="11"/>
        <v>2.15</v>
      </c>
      <c r="K399" s="1">
        <v>3</v>
      </c>
      <c r="L399" s="4">
        <f t="shared" si="12"/>
        <v>6.4499999999999993</v>
      </c>
      <c r="M399" s="1">
        <f>C412-C399</f>
        <v>6</v>
      </c>
      <c r="N399" s="4">
        <v>8.2257999999999996</v>
      </c>
      <c r="O399" s="1" t="s">
        <v>1746</v>
      </c>
    </row>
    <row r="400" spans="1:15" ht="33" x14ac:dyDescent="0.25">
      <c r="A400" s="1">
        <v>399</v>
      </c>
      <c r="B400" s="1" t="s">
        <v>353</v>
      </c>
      <c r="C400" s="21">
        <v>44699</v>
      </c>
      <c r="D400" s="1">
        <v>0</v>
      </c>
      <c r="E400" s="11" t="s">
        <v>2971</v>
      </c>
      <c r="F400" s="15">
        <v>17</v>
      </c>
      <c r="G400" s="2">
        <v>2.21</v>
      </c>
      <c r="H400" s="3">
        <v>0.56999999999999995</v>
      </c>
      <c r="I400" s="2">
        <v>1.1200000000000001</v>
      </c>
      <c r="J400" s="4">
        <f t="shared" si="11"/>
        <v>1.0899999999999999</v>
      </c>
      <c r="K400" s="1">
        <v>1</v>
      </c>
      <c r="L400" s="4">
        <f t="shared" si="12"/>
        <v>1.0899999999999999</v>
      </c>
      <c r="M400" s="1">
        <v>1</v>
      </c>
      <c r="N400" s="4">
        <v>1.0900000000000001</v>
      </c>
      <c r="O400" s="1" t="s">
        <v>1746</v>
      </c>
    </row>
    <row r="401" spans="1:15" ht="33" x14ac:dyDescent="0.25">
      <c r="A401" s="1">
        <v>400</v>
      </c>
      <c r="B401" s="1" t="s">
        <v>2907</v>
      </c>
      <c r="C401" s="21">
        <v>44699</v>
      </c>
      <c r="D401" s="1">
        <v>0</v>
      </c>
      <c r="E401" s="11" t="s">
        <v>2971</v>
      </c>
      <c r="F401" s="15">
        <v>17</v>
      </c>
      <c r="G401" s="2">
        <v>1.97</v>
      </c>
      <c r="H401" s="3">
        <v>1.23</v>
      </c>
      <c r="I401" s="2">
        <v>1.1399999999999999</v>
      </c>
      <c r="J401" s="4">
        <f t="shared" si="11"/>
        <v>0.83000000000000007</v>
      </c>
      <c r="K401" s="1">
        <v>1</v>
      </c>
      <c r="L401" s="4">
        <f t="shared" si="12"/>
        <v>0.83000000000000007</v>
      </c>
      <c r="M401" s="1">
        <v>1</v>
      </c>
      <c r="N401" s="4">
        <v>0.83</v>
      </c>
      <c r="O401" s="1" t="s">
        <v>1746</v>
      </c>
    </row>
    <row r="402" spans="1:15" x14ac:dyDescent="0.25">
      <c r="A402" s="1">
        <v>401</v>
      </c>
      <c r="B402" s="1" t="s">
        <v>353</v>
      </c>
      <c r="C402" s="21">
        <v>44700</v>
      </c>
      <c r="D402" s="1">
        <v>0</v>
      </c>
      <c r="E402" s="1" t="s">
        <v>213</v>
      </c>
      <c r="F402" s="15">
        <v>24</v>
      </c>
      <c r="G402" s="2">
        <v>2.77</v>
      </c>
      <c r="H402" s="3">
        <v>2.02</v>
      </c>
      <c r="I402" s="2">
        <v>1.57</v>
      </c>
      <c r="J402" s="4">
        <f t="shared" si="11"/>
        <v>1.2</v>
      </c>
      <c r="K402" s="1">
        <v>1</v>
      </c>
      <c r="L402" s="4">
        <f t="shared" si="12"/>
        <v>1.2</v>
      </c>
      <c r="M402" s="1">
        <v>1</v>
      </c>
      <c r="N402" s="4">
        <v>1.2</v>
      </c>
      <c r="O402" s="1" t="s">
        <v>1746</v>
      </c>
    </row>
    <row r="403" spans="1:15" x14ac:dyDescent="0.25">
      <c r="A403" s="1">
        <v>402</v>
      </c>
      <c r="B403" s="1" t="s">
        <v>2907</v>
      </c>
      <c r="C403" s="21">
        <v>44700</v>
      </c>
      <c r="D403" s="1">
        <v>0</v>
      </c>
      <c r="E403" s="1" t="s">
        <v>213</v>
      </c>
      <c r="F403" s="15">
        <v>24</v>
      </c>
      <c r="G403" s="2">
        <v>2.75</v>
      </c>
      <c r="H403" s="3">
        <v>1.45</v>
      </c>
      <c r="I403" s="2">
        <v>1.64</v>
      </c>
      <c r="J403" s="4">
        <f t="shared" si="11"/>
        <v>1.1100000000000001</v>
      </c>
      <c r="K403" s="1">
        <v>1</v>
      </c>
      <c r="L403" s="4">
        <f t="shared" si="12"/>
        <v>1.1100000000000001</v>
      </c>
      <c r="M403" s="1">
        <v>1</v>
      </c>
      <c r="N403" s="4">
        <v>1.1100000000000001</v>
      </c>
      <c r="O403" s="1" t="s">
        <v>1746</v>
      </c>
    </row>
    <row r="404" spans="1:15" x14ac:dyDescent="0.25">
      <c r="A404" s="1">
        <v>403</v>
      </c>
      <c r="B404" s="1" t="s">
        <v>353</v>
      </c>
      <c r="C404" s="21">
        <v>44701</v>
      </c>
      <c r="D404" s="1">
        <v>0</v>
      </c>
      <c r="E404" s="1" t="s">
        <v>213</v>
      </c>
      <c r="F404" s="15">
        <v>24</v>
      </c>
      <c r="G404" s="2">
        <v>2.67</v>
      </c>
      <c r="H404" s="3">
        <v>0.51</v>
      </c>
      <c r="I404" s="2">
        <v>1.56</v>
      </c>
      <c r="J404" s="4">
        <f t="shared" si="11"/>
        <v>1.1099999999999999</v>
      </c>
      <c r="K404" s="1">
        <v>1</v>
      </c>
      <c r="L404" s="4">
        <f t="shared" si="12"/>
        <v>1.1099999999999999</v>
      </c>
      <c r="M404" s="1">
        <v>1</v>
      </c>
      <c r="N404" s="4">
        <v>1.1100000000000001</v>
      </c>
      <c r="O404" s="1" t="s">
        <v>1746</v>
      </c>
    </row>
    <row r="405" spans="1:15" x14ac:dyDescent="0.25">
      <c r="A405" s="1">
        <v>404</v>
      </c>
      <c r="B405" s="1" t="s">
        <v>2907</v>
      </c>
      <c r="C405" s="21">
        <v>44701</v>
      </c>
      <c r="D405" s="1">
        <v>0</v>
      </c>
      <c r="E405" s="1" t="s">
        <v>213</v>
      </c>
      <c r="F405" s="15">
        <v>24</v>
      </c>
      <c r="G405" s="2">
        <v>2.57</v>
      </c>
      <c r="H405" s="3">
        <v>0.92</v>
      </c>
      <c r="I405" s="2">
        <v>1.64</v>
      </c>
      <c r="J405" s="4">
        <f t="shared" si="11"/>
        <v>0.92999999999999994</v>
      </c>
      <c r="K405" s="1">
        <v>1</v>
      </c>
      <c r="L405" s="4">
        <f t="shared" si="12"/>
        <v>0.92999999999999994</v>
      </c>
      <c r="M405" s="1">
        <v>1</v>
      </c>
      <c r="N405" s="4">
        <v>0.93</v>
      </c>
      <c r="O405" s="1" t="s">
        <v>1746</v>
      </c>
    </row>
    <row r="406" spans="1:15" x14ac:dyDescent="0.25">
      <c r="A406" s="1">
        <v>405</v>
      </c>
      <c r="B406" s="1" t="s">
        <v>353</v>
      </c>
      <c r="C406" s="21">
        <v>44702</v>
      </c>
      <c r="D406" s="1">
        <v>0</v>
      </c>
      <c r="E406" s="1" t="s">
        <v>213</v>
      </c>
      <c r="F406" s="15">
        <v>24</v>
      </c>
      <c r="G406" s="2">
        <v>2.75</v>
      </c>
      <c r="H406" s="3">
        <v>0.46</v>
      </c>
      <c r="I406" s="2">
        <v>1.6</v>
      </c>
      <c r="J406" s="4">
        <f t="shared" si="11"/>
        <v>1.1499999999999999</v>
      </c>
      <c r="K406" s="1">
        <v>1</v>
      </c>
      <c r="L406" s="4">
        <f t="shared" si="12"/>
        <v>1.1499999999999999</v>
      </c>
      <c r="M406" s="1">
        <v>1</v>
      </c>
      <c r="N406" s="4">
        <v>1.1499999999999999</v>
      </c>
      <c r="O406" s="1" t="s">
        <v>1746</v>
      </c>
    </row>
    <row r="407" spans="1:15" x14ac:dyDescent="0.25">
      <c r="A407" s="1">
        <v>406</v>
      </c>
      <c r="B407" s="1" t="s">
        <v>2907</v>
      </c>
      <c r="C407" s="21">
        <v>44702</v>
      </c>
      <c r="D407" s="1">
        <v>0</v>
      </c>
      <c r="E407" s="1" t="s">
        <v>213</v>
      </c>
      <c r="F407" s="15">
        <v>24</v>
      </c>
      <c r="G407" s="2">
        <v>2.85</v>
      </c>
      <c r="H407" s="3">
        <v>1.56</v>
      </c>
      <c r="I407" s="2">
        <v>1.72</v>
      </c>
      <c r="J407" s="4">
        <f t="shared" si="11"/>
        <v>1.1300000000000001</v>
      </c>
      <c r="K407" s="1">
        <v>1</v>
      </c>
      <c r="L407" s="4">
        <f t="shared" si="12"/>
        <v>1.1300000000000001</v>
      </c>
      <c r="M407" s="1">
        <v>1</v>
      </c>
      <c r="N407" s="4">
        <v>1.1299999999999999</v>
      </c>
      <c r="O407" s="1" t="s">
        <v>1746</v>
      </c>
    </row>
    <row r="408" spans="1:15" x14ac:dyDescent="0.25">
      <c r="A408" s="1">
        <v>407</v>
      </c>
      <c r="B408" s="1" t="s">
        <v>353</v>
      </c>
      <c r="C408" s="21">
        <v>44703</v>
      </c>
      <c r="D408" s="1">
        <v>0</v>
      </c>
      <c r="E408" s="1" t="s">
        <v>213</v>
      </c>
      <c r="F408" s="15">
        <v>24</v>
      </c>
      <c r="G408" s="2">
        <v>2.69</v>
      </c>
      <c r="H408" s="3">
        <v>0.53</v>
      </c>
      <c r="I408" s="2">
        <v>1.57</v>
      </c>
      <c r="J408" s="4">
        <f t="shared" si="11"/>
        <v>1.1199999999999999</v>
      </c>
      <c r="K408" s="1">
        <v>1</v>
      </c>
      <c r="L408" s="4">
        <f t="shared" si="12"/>
        <v>1.1199999999999999</v>
      </c>
      <c r="M408" s="1">
        <v>1</v>
      </c>
      <c r="N408" s="4">
        <v>1.1200000000000001</v>
      </c>
      <c r="O408" s="1" t="s">
        <v>1746</v>
      </c>
    </row>
    <row r="409" spans="1:15" x14ac:dyDescent="0.25">
      <c r="A409" s="1">
        <v>408</v>
      </c>
      <c r="B409" s="1" t="s">
        <v>2907</v>
      </c>
      <c r="C409" s="21">
        <v>44703</v>
      </c>
      <c r="D409" s="1">
        <v>0</v>
      </c>
      <c r="E409" s="1" t="s">
        <v>213</v>
      </c>
      <c r="F409" s="15">
        <v>24</v>
      </c>
      <c r="G409" s="2">
        <v>2.82</v>
      </c>
      <c r="H409" s="3">
        <v>2.39</v>
      </c>
      <c r="I409" s="2">
        <v>1.75</v>
      </c>
      <c r="J409" s="4">
        <f t="shared" si="11"/>
        <v>1.0699999999999998</v>
      </c>
      <c r="K409" s="1">
        <v>1</v>
      </c>
      <c r="L409" s="4">
        <f t="shared" si="12"/>
        <v>1.0699999999999998</v>
      </c>
      <c r="M409" s="1">
        <v>1</v>
      </c>
      <c r="N409" s="4">
        <v>1.07</v>
      </c>
      <c r="O409" s="1" t="s">
        <v>1746</v>
      </c>
    </row>
    <row r="410" spans="1:15" x14ac:dyDescent="0.25">
      <c r="A410" s="1">
        <v>409</v>
      </c>
      <c r="B410" s="1" t="s">
        <v>353</v>
      </c>
      <c r="C410" s="21">
        <v>44704</v>
      </c>
      <c r="D410" s="1">
        <v>0</v>
      </c>
      <c r="E410" s="1" t="s">
        <v>213</v>
      </c>
      <c r="F410" s="15">
        <v>24</v>
      </c>
      <c r="G410" s="2">
        <v>2.7</v>
      </c>
      <c r="H410" s="3">
        <v>3.77</v>
      </c>
      <c r="I410" s="2">
        <v>1.56</v>
      </c>
      <c r="J410" s="4">
        <f t="shared" si="11"/>
        <v>1.1400000000000001</v>
      </c>
      <c r="K410" s="1">
        <v>1</v>
      </c>
      <c r="L410" s="4">
        <f t="shared" si="12"/>
        <v>1.1400000000000001</v>
      </c>
      <c r="M410" s="1">
        <v>1</v>
      </c>
      <c r="N410" s="4">
        <v>1.1399999999999999</v>
      </c>
      <c r="O410" s="1" t="s">
        <v>1746</v>
      </c>
    </row>
    <row r="411" spans="1:15" x14ac:dyDescent="0.25">
      <c r="A411" s="1">
        <v>410</v>
      </c>
      <c r="B411" s="1" t="s">
        <v>2907</v>
      </c>
      <c r="C411" s="21">
        <v>44704</v>
      </c>
      <c r="D411" s="1">
        <v>0</v>
      </c>
      <c r="E411" s="1" t="s">
        <v>213</v>
      </c>
      <c r="F411" s="15">
        <v>24</v>
      </c>
      <c r="G411" s="2">
        <v>2.69</v>
      </c>
      <c r="H411" s="3">
        <v>2.2200000000000002</v>
      </c>
      <c r="I411" s="2">
        <v>1.76</v>
      </c>
      <c r="J411" s="4">
        <f t="shared" si="11"/>
        <v>0.92999999999999994</v>
      </c>
      <c r="K411" s="1">
        <v>1</v>
      </c>
      <c r="L411" s="4">
        <f t="shared" si="12"/>
        <v>0.92999999999999994</v>
      </c>
      <c r="M411" s="1">
        <v>1</v>
      </c>
      <c r="N411" s="4">
        <v>0.93</v>
      </c>
      <c r="O411" s="1" t="s">
        <v>1746</v>
      </c>
    </row>
    <row r="412" spans="1:15" x14ac:dyDescent="0.25">
      <c r="A412" s="1">
        <v>411</v>
      </c>
      <c r="B412" s="1" t="s">
        <v>356</v>
      </c>
      <c r="C412" s="21">
        <v>44705</v>
      </c>
      <c r="D412" s="1">
        <v>0</v>
      </c>
      <c r="E412" s="1" t="s">
        <v>2747</v>
      </c>
      <c r="F412" s="15">
        <v>5.5</v>
      </c>
      <c r="G412" s="2">
        <v>2.74</v>
      </c>
      <c r="H412" s="3">
        <v>5.07</v>
      </c>
      <c r="I412" s="2">
        <v>0.66</v>
      </c>
      <c r="J412" s="4">
        <f t="shared" si="11"/>
        <v>2.08</v>
      </c>
      <c r="K412" s="1">
        <v>2</v>
      </c>
      <c r="L412" s="4">
        <f t="shared" si="12"/>
        <v>4.16</v>
      </c>
      <c r="M412" s="1">
        <v>7</v>
      </c>
      <c r="N412" s="4">
        <v>9.0129999999999999</v>
      </c>
      <c r="O412" s="1" t="s">
        <v>1746</v>
      </c>
    </row>
    <row r="413" spans="1:15" ht="33" x14ac:dyDescent="0.25">
      <c r="A413" s="1">
        <v>412</v>
      </c>
      <c r="B413" s="1" t="s">
        <v>353</v>
      </c>
      <c r="C413" s="21">
        <v>44705</v>
      </c>
      <c r="D413" s="1">
        <v>0</v>
      </c>
      <c r="E413" s="11" t="s">
        <v>2996</v>
      </c>
      <c r="F413" s="15">
        <v>18.5</v>
      </c>
      <c r="G413" s="2">
        <v>2.2999999999999998</v>
      </c>
      <c r="H413" s="3">
        <v>1.03</v>
      </c>
      <c r="I413" s="2">
        <v>1.21</v>
      </c>
      <c r="J413" s="4">
        <f t="shared" si="11"/>
        <v>1.0899999999999999</v>
      </c>
      <c r="K413" s="1">
        <v>1</v>
      </c>
      <c r="L413" s="4">
        <f t="shared" si="12"/>
        <v>1.0899999999999999</v>
      </c>
      <c r="M413" s="1">
        <v>1</v>
      </c>
      <c r="N413" s="4">
        <v>1.0900000000000001</v>
      </c>
      <c r="O413" s="1" t="s">
        <v>1746</v>
      </c>
    </row>
    <row r="414" spans="1:15" ht="33" x14ac:dyDescent="0.25">
      <c r="A414" s="1">
        <v>413</v>
      </c>
      <c r="B414" s="1" t="s">
        <v>2907</v>
      </c>
      <c r="C414" s="21">
        <v>44705</v>
      </c>
      <c r="D414" s="1">
        <v>0</v>
      </c>
      <c r="E414" s="11" t="s">
        <v>2996</v>
      </c>
      <c r="F414" s="15">
        <v>18.5</v>
      </c>
      <c r="G414" s="2">
        <v>2.23</v>
      </c>
      <c r="H414" s="3">
        <v>1.87</v>
      </c>
      <c r="I414" s="2">
        <v>1.27</v>
      </c>
      <c r="J414" s="4">
        <f t="shared" si="11"/>
        <v>0.96</v>
      </c>
      <c r="K414" s="1">
        <v>1</v>
      </c>
      <c r="L414" s="4">
        <f t="shared" si="12"/>
        <v>0.96</v>
      </c>
      <c r="M414" s="1">
        <v>1</v>
      </c>
      <c r="N414" s="4">
        <v>0.96</v>
      </c>
      <c r="O414" s="1" t="s">
        <v>1746</v>
      </c>
    </row>
    <row r="415" spans="1:15" x14ac:dyDescent="0.25">
      <c r="A415" s="1">
        <v>414</v>
      </c>
      <c r="B415" s="1" t="s">
        <v>353</v>
      </c>
      <c r="C415" s="21">
        <v>44706</v>
      </c>
      <c r="D415" s="1">
        <v>0</v>
      </c>
      <c r="E415" s="1" t="s">
        <v>213</v>
      </c>
      <c r="F415" s="15">
        <v>24</v>
      </c>
      <c r="G415" s="2">
        <v>2.72</v>
      </c>
      <c r="H415" s="3">
        <v>7.14</v>
      </c>
      <c r="I415" s="2">
        <v>1.57</v>
      </c>
      <c r="J415" s="4">
        <f t="shared" si="11"/>
        <v>1.1500000000000001</v>
      </c>
      <c r="K415" s="1">
        <v>1</v>
      </c>
      <c r="L415" s="4">
        <f t="shared" si="12"/>
        <v>1.1500000000000001</v>
      </c>
      <c r="M415" s="1">
        <v>1</v>
      </c>
      <c r="N415" s="4">
        <v>1.1499999999999999</v>
      </c>
      <c r="O415" s="1" t="s">
        <v>1746</v>
      </c>
    </row>
    <row r="416" spans="1:15" x14ac:dyDescent="0.25">
      <c r="A416" s="1">
        <v>415</v>
      </c>
      <c r="B416" s="1" t="s">
        <v>2907</v>
      </c>
      <c r="C416" s="21">
        <v>44706</v>
      </c>
      <c r="D416" s="1">
        <v>0</v>
      </c>
      <c r="E416" s="1" t="s">
        <v>213</v>
      </c>
      <c r="F416" s="15">
        <v>24</v>
      </c>
      <c r="G416" s="2">
        <v>2.75</v>
      </c>
      <c r="H416" s="3">
        <v>1.59</v>
      </c>
      <c r="I416" s="2">
        <v>1.73</v>
      </c>
      <c r="J416" s="4">
        <f t="shared" si="11"/>
        <v>1.02</v>
      </c>
      <c r="K416" s="1">
        <v>1</v>
      </c>
      <c r="L416" s="4">
        <f t="shared" si="12"/>
        <v>1.02</v>
      </c>
      <c r="M416" s="1">
        <v>1</v>
      </c>
      <c r="N416" s="4">
        <v>1.02</v>
      </c>
      <c r="O416" s="1" t="s">
        <v>1746</v>
      </c>
    </row>
    <row r="417" spans="1:15" x14ac:dyDescent="0.25">
      <c r="A417" s="1">
        <v>416</v>
      </c>
      <c r="B417" s="1" t="s">
        <v>353</v>
      </c>
      <c r="C417" s="21">
        <v>44707</v>
      </c>
      <c r="D417" s="1">
        <v>0</v>
      </c>
      <c r="E417" s="1" t="s">
        <v>213</v>
      </c>
      <c r="F417" s="15">
        <v>24</v>
      </c>
      <c r="G417" s="2">
        <v>2.65</v>
      </c>
      <c r="H417" s="3">
        <v>2.66</v>
      </c>
      <c r="I417" s="2">
        <v>1.55</v>
      </c>
      <c r="J417" s="4">
        <f t="shared" si="11"/>
        <v>1.0999999999999999</v>
      </c>
      <c r="K417" s="1">
        <v>1</v>
      </c>
      <c r="L417" s="4">
        <f t="shared" si="12"/>
        <v>1.0999999999999999</v>
      </c>
      <c r="M417" s="1">
        <v>1</v>
      </c>
      <c r="N417" s="4">
        <v>1.1000000000000001</v>
      </c>
      <c r="O417" s="1" t="s">
        <v>1746</v>
      </c>
    </row>
    <row r="418" spans="1:15" x14ac:dyDescent="0.25">
      <c r="A418" s="1">
        <v>417</v>
      </c>
      <c r="B418" s="1" t="s">
        <v>2907</v>
      </c>
      <c r="C418" s="21">
        <v>44707</v>
      </c>
      <c r="D418" s="1">
        <v>0</v>
      </c>
      <c r="E418" s="1" t="s">
        <v>213</v>
      </c>
      <c r="F418" s="15">
        <v>24</v>
      </c>
      <c r="G418" s="2">
        <v>2.7</v>
      </c>
      <c r="H418" s="3">
        <v>1.55</v>
      </c>
      <c r="I418" s="2">
        <v>1.67</v>
      </c>
      <c r="J418" s="4">
        <f t="shared" si="11"/>
        <v>1.0300000000000002</v>
      </c>
      <c r="K418" s="1">
        <v>1</v>
      </c>
      <c r="L418" s="4">
        <f t="shared" si="12"/>
        <v>1.0300000000000002</v>
      </c>
      <c r="M418" s="1">
        <v>1</v>
      </c>
      <c r="N418" s="4">
        <v>1.03</v>
      </c>
      <c r="O418" s="1" t="s">
        <v>1746</v>
      </c>
    </row>
    <row r="419" spans="1:15" x14ac:dyDescent="0.25">
      <c r="A419" s="1">
        <v>418</v>
      </c>
      <c r="B419" s="1" t="s">
        <v>353</v>
      </c>
      <c r="C419" s="21">
        <v>44708</v>
      </c>
      <c r="D419" s="1">
        <v>0</v>
      </c>
      <c r="E419" s="1" t="s">
        <v>213</v>
      </c>
      <c r="F419" s="15">
        <v>24</v>
      </c>
      <c r="G419" s="2">
        <v>2.8</v>
      </c>
      <c r="H419" s="3">
        <v>2.7</v>
      </c>
      <c r="I419" s="2">
        <v>1.7</v>
      </c>
      <c r="J419" s="4">
        <f t="shared" si="11"/>
        <v>1.0999999999999999</v>
      </c>
      <c r="K419" s="1">
        <v>1</v>
      </c>
      <c r="L419" s="4">
        <f t="shared" si="12"/>
        <v>1.0999999999999999</v>
      </c>
      <c r="M419" s="1">
        <v>1</v>
      </c>
      <c r="N419" s="4">
        <v>1.1000000000000001</v>
      </c>
      <c r="O419" s="1" t="s">
        <v>1746</v>
      </c>
    </row>
    <row r="420" spans="1:15" x14ac:dyDescent="0.25">
      <c r="A420" s="1">
        <v>419</v>
      </c>
      <c r="B420" s="1" t="s">
        <v>2907</v>
      </c>
      <c r="C420" s="21">
        <v>44708</v>
      </c>
      <c r="D420" s="1">
        <v>0</v>
      </c>
      <c r="E420" s="1" t="s">
        <v>213</v>
      </c>
      <c r="F420" s="15">
        <v>24</v>
      </c>
      <c r="G420" s="2">
        <v>2.69</v>
      </c>
      <c r="H420" s="3">
        <v>2.27</v>
      </c>
      <c r="I420" s="2">
        <v>1.63</v>
      </c>
      <c r="J420" s="4">
        <f t="shared" si="11"/>
        <v>1.06</v>
      </c>
      <c r="K420" s="1">
        <v>1</v>
      </c>
      <c r="L420" s="4">
        <f t="shared" si="12"/>
        <v>1.06</v>
      </c>
      <c r="M420" s="1">
        <v>1</v>
      </c>
      <c r="N420" s="4">
        <v>1.06</v>
      </c>
      <c r="O420" s="1" t="s">
        <v>1746</v>
      </c>
    </row>
    <row r="421" spans="1:15" x14ac:dyDescent="0.25">
      <c r="A421" s="1">
        <v>420</v>
      </c>
      <c r="B421" s="1" t="s">
        <v>353</v>
      </c>
      <c r="C421" s="21">
        <v>44709</v>
      </c>
      <c r="D421" s="1">
        <v>0</v>
      </c>
      <c r="E421" s="1" t="s">
        <v>213</v>
      </c>
      <c r="F421" s="15">
        <v>24</v>
      </c>
      <c r="G421" s="2">
        <v>2.66</v>
      </c>
      <c r="H421" s="3">
        <v>3.25</v>
      </c>
      <c r="I421" s="2">
        <v>1.54</v>
      </c>
      <c r="J421" s="4">
        <f t="shared" si="11"/>
        <v>1.1200000000000001</v>
      </c>
      <c r="K421" s="1">
        <v>1</v>
      </c>
      <c r="L421" s="4">
        <f t="shared" si="12"/>
        <v>1.1200000000000001</v>
      </c>
      <c r="M421" s="1">
        <v>1</v>
      </c>
      <c r="N421" s="4">
        <v>1.1200000000000001</v>
      </c>
      <c r="O421" s="1" t="s">
        <v>1746</v>
      </c>
    </row>
    <row r="422" spans="1:15" x14ac:dyDescent="0.25">
      <c r="A422" s="1">
        <v>421</v>
      </c>
      <c r="B422" s="1" t="s">
        <v>2907</v>
      </c>
      <c r="C422" s="21">
        <v>44709</v>
      </c>
      <c r="D422" s="1">
        <v>0</v>
      </c>
      <c r="E422" s="1" t="s">
        <v>213</v>
      </c>
      <c r="F422" s="15">
        <v>24</v>
      </c>
      <c r="G422" s="2">
        <v>2.57</v>
      </c>
      <c r="H422" s="3">
        <v>3.12</v>
      </c>
      <c r="I422" s="2">
        <v>1.67</v>
      </c>
      <c r="J422" s="4">
        <f t="shared" si="11"/>
        <v>0.89999999999999991</v>
      </c>
      <c r="K422" s="1">
        <v>1</v>
      </c>
      <c r="L422" s="4">
        <f t="shared" si="12"/>
        <v>0.89999999999999991</v>
      </c>
      <c r="M422" s="1">
        <v>1</v>
      </c>
      <c r="N422" s="4">
        <v>0.9</v>
      </c>
      <c r="O422" s="1" t="s">
        <v>1746</v>
      </c>
    </row>
    <row r="423" spans="1:15" x14ac:dyDescent="0.25">
      <c r="A423" s="1">
        <v>422</v>
      </c>
      <c r="B423" s="1" t="s">
        <v>353</v>
      </c>
      <c r="C423" s="21">
        <v>44710</v>
      </c>
      <c r="D423" s="1">
        <v>0</v>
      </c>
      <c r="E423" s="1" t="s">
        <v>213</v>
      </c>
      <c r="F423" s="15">
        <v>24</v>
      </c>
      <c r="G423" s="2">
        <v>2.67</v>
      </c>
      <c r="H423" s="3">
        <v>4.55</v>
      </c>
      <c r="I423" s="2">
        <v>1.57</v>
      </c>
      <c r="J423" s="4">
        <f t="shared" si="11"/>
        <v>1.0999999999999999</v>
      </c>
      <c r="K423" s="1">
        <v>1</v>
      </c>
      <c r="L423" s="4">
        <f t="shared" si="12"/>
        <v>1.0999999999999999</v>
      </c>
      <c r="M423" s="1">
        <v>1</v>
      </c>
      <c r="N423" s="4">
        <v>1.1000000000000001</v>
      </c>
      <c r="O423" s="1" t="s">
        <v>1746</v>
      </c>
    </row>
    <row r="424" spans="1:15" x14ac:dyDescent="0.25">
      <c r="A424" s="1">
        <v>423</v>
      </c>
      <c r="B424" s="1" t="s">
        <v>2907</v>
      </c>
      <c r="C424" s="21">
        <v>44710</v>
      </c>
      <c r="D424" s="1">
        <v>0</v>
      </c>
      <c r="E424" s="1" t="s">
        <v>213</v>
      </c>
      <c r="F424" s="15">
        <v>24</v>
      </c>
      <c r="G424" s="2">
        <v>2.68</v>
      </c>
      <c r="H424" s="3">
        <v>3.1</v>
      </c>
      <c r="I424" s="2">
        <v>1.73</v>
      </c>
      <c r="J424" s="4">
        <f t="shared" si="11"/>
        <v>0.95000000000000018</v>
      </c>
      <c r="K424" s="1">
        <v>1</v>
      </c>
      <c r="L424" s="4">
        <f t="shared" si="12"/>
        <v>0.95000000000000018</v>
      </c>
      <c r="M424" s="1">
        <v>1</v>
      </c>
      <c r="N424" s="4">
        <v>0.95</v>
      </c>
      <c r="O424" s="1" t="s">
        <v>1746</v>
      </c>
    </row>
    <row r="425" spans="1:15" x14ac:dyDescent="0.25">
      <c r="A425" s="1">
        <v>424</v>
      </c>
      <c r="B425" s="1" t="s">
        <v>353</v>
      </c>
      <c r="C425" s="21">
        <v>44711</v>
      </c>
      <c r="D425" s="1">
        <v>0</v>
      </c>
      <c r="E425" s="1" t="s">
        <v>213</v>
      </c>
      <c r="F425" s="15">
        <v>24</v>
      </c>
      <c r="G425" s="2">
        <v>2.69</v>
      </c>
      <c r="H425" s="3">
        <v>5.8</v>
      </c>
      <c r="I425" s="2">
        <v>1.55</v>
      </c>
      <c r="J425" s="4">
        <f t="shared" si="11"/>
        <v>1.1399999999999999</v>
      </c>
      <c r="K425" s="1">
        <v>1</v>
      </c>
      <c r="L425" s="4">
        <f t="shared" si="12"/>
        <v>1.1399999999999999</v>
      </c>
      <c r="M425" s="1">
        <v>1</v>
      </c>
      <c r="N425" s="4">
        <v>1.1399999999999999</v>
      </c>
      <c r="O425" s="1" t="s">
        <v>1746</v>
      </c>
    </row>
    <row r="426" spans="1:15" x14ac:dyDescent="0.25">
      <c r="A426" s="1">
        <v>425</v>
      </c>
      <c r="B426" s="1" t="s">
        <v>2907</v>
      </c>
      <c r="C426" s="21">
        <v>44711</v>
      </c>
      <c r="D426" s="1">
        <v>0</v>
      </c>
      <c r="E426" s="1" t="s">
        <v>213</v>
      </c>
      <c r="F426" s="15">
        <v>24</v>
      </c>
      <c r="G426" s="2">
        <v>2.76</v>
      </c>
      <c r="H426" s="3">
        <v>3.09</v>
      </c>
      <c r="I426" s="2">
        <v>1.72</v>
      </c>
      <c r="J426" s="4">
        <f t="shared" si="11"/>
        <v>1.0399999999999998</v>
      </c>
      <c r="K426" s="1">
        <v>1</v>
      </c>
      <c r="L426" s="4">
        <f t="shared" si="12"/>
        <v>1.0399999999999998</v>
      </c>
      <c r="M426" s="1">
        <v>1</v>
      </c>
      <c r="N426" s="4">
        <v>1.04</v>
      </c>
      <c r="O426" s="1" t="s">
        <v>1746</v>
      </c>
    </row>
    <row r="427" spans="1:15" x14ac:dyDescent="0.25">
      <c r="A427" s="1">
        <v>426</v>
      </c>
      <c r="B427" s="1" t="s">
        <v>353</v>
      </c>
      <c r="C427" s="21">
        <v>44712</v>
      </c>
      <c r="D427" s="1">
        <v>0</v>
      </c>
      <c r="E427" s="1" t="s">
        <v>213</v>
      </c>
      <c r="F427" s="15">
        <v>24</v>
      </c>
      <c r="G427" s="2">
        <v>2.64</v>
      </c>
      <c r="H427" s="3">
        <v>3.45</v>
      </c>
      <c r="I427" s="2">
        <v>1.54</v>
      </c>
      <c r="J427" s="4">
        <f t="shared" si="11"/>
        <v>1.1000000000000001</v>
      </c>
      <c r="K427" s="1">
        <v>1</v>
      </c>
      <c r="L427" s="4">
        <f t="shared" si="12"/>
        <v>1.1000000000000001</v>
      </c>
      <c r="M427" s="1">
        <v>1</v>
      </c>
      <c r="N427" s="4">
        <v>1.1000000000000001</v>
      </c>
      <c r="O427" s="1" t="s">
        <v>1746</v>
      </c>
    </row>
    <row r="428" spans="1:15" x14ac:dyDescent="0.25">
      <c r="A428" s="1">
        <v>427</v>
      </c>
      <c r="B428" s="1" t="s">
        <v>2907</v>
      </c>
      <c r="C428" s="21">
        <v>44712</v>
      </c>
      <c r="D428" s="1">
        <v>0</v>
      </c>
      <c r="E428" s="1" t="s">
        <v>213</v>
      </c>
      <c r="F428" s="15">
        <v>24</v>
      </c>
      <c r="G428" s="2">
        <v>2.64</v>
      </c>
      <c r="H428" s="3">
        <v>2.33</v>
      </c>
      <c r="I428" s="2">
        <v>1.71</v>
      </c>
      <c r="J428" s="4">
        <f t="shared" si="11"/>
        <v>0.93000000000000016</v>
      </c>
      <c r="K428" s="1">
        <v>1</v>
      </c>
      <c r="L428" s="4">
        <f t="shared" si="12"/>
        <v>0.93000000000000016</v>
      </c>
      <c r="M428" s="1">
        <v>1</v>
      </c>
      <c r="N428" s="4">
        <v>0.93</v>
      </c>
      <c r="O428" s="1" t="s">
        <v>1746</v>
      </c>
    </row>
    <row r="429" spans="1:15" x14ac:dyDescent="0.25">
      <c r="A429" s="1">
        <v>428</v>
      </c>
      <c r="B429" s="1" t="s">
        <v>353</v>
      </c>
      <c r="C429" s="21">
        <v>44713</v>
      </c>
      <c r="D429" s="1">
        <v>0</v>
      </c>
      <c r="E429" s="1" t="s">
        <v>213</v>
      </c>
      <c r="F429" s="15">
        <v>24</v>
      </c>
      <c r="G429" s="2">
        <v>2.68</v>
      </c>
      <c r="H429" s="3">
        <v>5.0199999999999996</v>
      </c>
      <c r="I429" s="2">
        <v>1.54</v>
      </c>
      <c r="J429" s="4">
        <f t="shared" si="11"/>
        <v>1.1400000000000001</v>
      </c>
      <c r="K429" s="1">
        <v>1</v>
      </c>
      <c r="L429" s="4">
        <f t="shared" si="12"/>
        <v>1.1400000000000001</v>
      </c>
      <c r="M429" s="1">
        <v>1</v>
      </c>
      <c r="N429" s="4">
        <v>1.1399999999999999</v>
      </c>
      <c r="O429" s="1" t="s">
        <v>1746</v>
      </c>
    </row>
    <row r="430" spans="1:15" x14ac:dyDescent="0.25">
      <c r="A430" s="1">
        <v>429</v>
      </c>
      <c r="B430" s="1" t="s">
        <v>2907</v>
      </c>
      <c r="C430" s="21">
        <v>44713</v>
      </c>
      <c r="D430" s="1">
        <v>0</v>
      </c>
      <c r="E430" s="1" t="s">
        <v>213</v>
      </c>
      <c r="F430" s="15">
        <v>24</v>
      </c>
      <c r="G430" s="2">
        <v>2.78</v>
      </c>
      <c r="H430" s="3">
        <v>2.52</v>
      </c>
      <c r="I430" s="2">
        <v>1.72</v>
      </c>
      <c r="J430" s="4">
        <f t="shared" si="11"/>
        <v>1.0599999999999998</v>
      </c>
      <c r="K430" s="1">
        <v>1</v>
      </c>
      <c r="L430" s="4">
        <f t="shared" si="12"/>
        <v>1.0599999999999998</v>
      </c>
      <c r="M430" s="1">
        <v>1</v>
      </c>
      <c r="N430" s="4">
        <v>1.06</v>
      </c>
      <c r="O430" s="1" t="s">
        <v>1746</v>
      </c>
    </row>
    <row r="431" spans="1:15" x14ac:dyDescent="0.25">
      <c r="A431" s="1">
        <v>430</v>
      </c>
      <c r="B431" s="1" t="s">
        <v>353</v>
      </c>
      <c r="C431" s="21">
        <v>44714</v>
      </c>
      <c r="D431" s="1">
        <v>0</v>
      </c>
      <c r="E431" s="1" t="s">
        <v>213</v>
      </c>
      <c r="F431" s="15">
        <v>24</v>
      </c>
      <c r="G431" s="2">
        <v>2.64</v>
      </c>
      <c r="H431" s="3">
        <v>5.53</v>
      </c>
      <c r="I431" s="2">
        <v>1.55</v>
      </c>
      <c r="J431" s="4">
        <f t="shared" si="11"/>
        <v>1.0900000000000001</v>
      </c>
      <c r="K431" s="1">
        <v>1</v>
      </c>
      <c r="L431" s="4">
        <f t="shared" si="12"/>
        <v>1.0900000000000001</v>
      </c>
      <c r="M431" s="1">
        <v>1</v>
      </c>
      <c r="N431" s="4">
        <v>1.0900000000000001</v>
      </c>
      <c r="O431" s="1" t="s">
        <v>1746</v>
      </c>
    </row>
    <row r="432" spans="1:15" x14ac:dyDescent="0.25">
      <c r="A432" s="1">
        <v>431</v>
      </c>
      <c r="B432" s="1" t="s">
        <v>2907</v>
      </c>
      <c r="C432" s="21">
        <v>44714</v>
      </c>
      <c r="D432" s="1">
        <v>0</v>
      </c>
      <c r="E432" s="1" t="s">
        <v>213</v>
      </c>
      <c r="F432" s="15">
        <v>24</v>
      </c>
      <c r="G432" s="2">
        <v>2.65</v>
      </c>
      <c r="H432" s="3">
        <v>2.85</v>
      </c>
      <c r="I432" s="2">
        <v>1.7</v>
      </c>
      <c r="J432" s="4">
        <f t="shared" si="11"/>
        <v>0.95</v>
      </c>
      <c r="K432" s="1">
        <v>1</v>
      </c>
      <c r="L432" s="4">
        <f t="shared" si="12"/>
        <v>0.95</v>
      </c>
      <c r="M432" s="1">
        <v>1</v>
      </c>
      <c r="N432" s="4">
        <v>0.95</v>
      </c>
      <c r="O432" s="1" t="s">
        <v>1746</v>
      </c>
    </row>
    <row r="433" spans="1:15" x14ac:dyDescent="0.25">
      <c r="A433" s="1">
        <v>432</v>
      </c>
      <c r="B433" s="1" t="s">
        <v>353</v>
      </c>
      <c r="C433" s="21">
        <v>44715</v>
      </c>
      <c r="D433" s="1">
        <v>0</v>
      </c>
      <c r="E433" s="1" t="s">
        <v>213</v>
      </c>
      <c r="F433" s="15">
        <v>24</v>
      </c>
      <c r="G433" s="2">
        <v>2.61</v>
      </c>
      <c r="H433" s="3">
        <v>5.81</v>
      </c>
      <c r="I433" s="2">
        <v>1.57</v>
      </c>
      <c r="J433" s="4">
        <f t="shared" si="11"/>
        <v>1.0399999999999998</v>
      </c>
      <c r="K433" s="1">
        <v>1</v>
      </c>
      <c r="L433" s="4">
        <f t="shared" si="12"/>
        <v>1.0399999999999998</v>
      </c>
      <c r="M433" s="1">
        <v>1</v>
      </c>
      <c r="N433" s="4">
        <v>1.04</v>
      </c>
      <c r="O433" s="1" t="s">
        <v>1746</v>
      </c>
    </row>
    <row r="434" spans="1:15" x14ac:dyDescent="0.25">
      <c r="A434" s="1">
        <v>433</v>
      </c>
      <c r="B434" s="1" t="s">
        <v>2907</v>
      </c>
      <c r="C434" s="21">
        <v>44715</v>
      </c>
      <c r="D434" s="1">
        <v>0</v>
      </c>
      <c r="E434" s="1" t="s">
        <v>213</v>
      </c>
      <c r="F434" s="15">
        <v>24</v>
      </c>
      <c r="G434" s="2">
        <v>2.7</v>
      </c>
      <c r="H434" s="3">
        <v>2.74</v>
      </c>
      <c r="I434" s="2">
        <v>1.68</v>
      </c>
      <c r="J434" s="4">
        <f t="shared" ref="J434:J497" si="13">G434-I434-D434</f>
        <v>1.0200000000000002</v>
      </c>
      <c r="K434" s="1">
        <v>1</v>
      </c>
      <c r="L434" s="4">
        <f t="shared" si="12"/>
        <v>1.0200000000000002</v>
      </c>
      <c r="M434" s="1">
        <v>1</v>
      </c>
      <c r="N434" s="4">
        <v>1.02</v>
      </c>
      <c r="O434" s="1" t="s">
        <v>1746</v>
      </c>
    </row>
    <row r="435" spans="1:15" x14ac:dyDescent="0.25">
      <c r="A435" s="1">
        <v>434</v>
      </c>
      <c r="B435" s="1" t="s">
        <v>353</v>
      </c>
      <c r="C435" s="21">
        <v>44716</v>
      </c>
      <c r="D435" s="1">
        <v>0</v>
      </c>
      <c r="E435" s="1" t="s">
        <v>213</v>
      </c>
      <c r="F435" s="15">
        <v>24</v>
      </c>
      <c r="G435" s="2">
        <v>2.72</v>
      </c>
      <c r="H435" s="3">
        <v>2.27</v>
      </c>
      <c r="I435" s="2">
        <v>1.58</v>
      </c>
      <c r="J435" s="4">
        <f t="shared" si="13"/>
        <v>1.1400000000000001</v>
      </c>
      <c r="K435" s="1">
        <v>1</v>
      </c>
      <c r="L435" s="4">
        <f t="shared" si="12"/>
        <v>1.1400000000000001</v>
      </c>
      <c r="M435" s="1">
        <v>1</v>
      </c>
      <c r="N435" s="4">
        <v>1.1399999999999999</v>
      </c>
      <c r="O435" s="1" t="s">
        <v>1746</v>
      </c>
    </row>
    <row r="436" spans="1:15" x14ac:dyDescent="0.25">
      <c r="A436" s="1">
        <v>435</v>
      </c>
      <c r="B436" s="1" t="s">
        <v>2907</v>
      </c>
      <c r="C436" s="21">
        <v>44716</v>
      </c>
      <c r="D436" s="1">
        <v>0</v>
      </c>
      <c r="E436" s="1" t="s">
        <v>213</v>
      </c>
      <c r="F436" s="15">
        <v>24</v>
      </c>
      <c r="G436" s="2">
        <v>2.8</v>
      </c>
      <c r="H436" s="3">
        <v>2.79</v>
      </c>
      <c r="I436" s="2">
        <v>1.72</v>
      </c>
      <c r="J436" s="4">
        <f t="shared" si="13"/>
        <v>1.0799999999999998</v>
      </c>
      <c r="K436" s="1">
        <v>1</v>
      </c>
      <c r="L436" s="4">
        <f t="shared" si="12"/>
        <v>1.0799999999999998</v>
      </c>
      <c r="M436" s="1">
        <v>1</v>
      </c>
      <c r="N436" s="4">
        <v>1.08</v>
      </c>
      <c r="O436" s="1" t="s">
        <v>1746</v>
      </c>
    </row>
    <row r="437" spans="1:15" ht="33" x14ac:dyDescent="0.25">
      <c r="A437" s="1">
        <v>436</v>
      </c>
      <c r="B437" s="1" t="s">
        <v>353</v>
      </c>
      <c r="C437" s="21">
        <v>44717</v>
      </c>
      <c r="D437" s="1">
        <v>0</v>
      </c>
      <c r="E437" s="11" t="s">
        <v>2997</v>
      </c>
      <c r="F437" s="15">
        <v>21</v>
      </c>
      <c r="G437" s="2">
        <v>2.42</v>
      </c>
      <c r="H437" s="3">
        <v>2.27</v>
      </c>
      <c r="I437" s="2">
        <v>1.38</v>
      </c>
      <c r="J437" s="4">
        <f t="shared" si="13"/>
        <v>1.04</v>
      </c>
      <c r="K437" s="1">
        <v>1</v>
      </c>
      <c r="L437" s="4">
        <f t="shared" si="12"/>
        <v>1.04</v>
      </c>
      <c r="M437" s="1">
        <v>1</v>
      </c>
      <c r="N437" s="4">
        <v>1.04</v>
      </c>
      <c r="O437" s="1" t="s">
        <v>1746</v>
      </c>
    </row>
    <row r="438" spans="1:15" ht="33" x14ac:dyDescent="0.25">
      <c r="A438" s="1">
        <v>437</v>
      </c>
      <c r="B438" s="1" t="s">
        <v>2907</v>
      </c>
      <c r="C438" s="21">
        <v>44717</v>
      </c>
      <c r="D438" s="1">
        <v>0</v>
      </c>
      <c r="E438" s="11" t="s">
        <v>2997</v>
      </c>
      <c r="F438" s="15">
        <v>21</v>
      </c>
      <c r="G438" s="2">
        <v>2.4700000000000002</v>
      </c>
      <c r="H438" s="3">
        <v>2.81</v>
      </c>
      <c r="I438" s="2">
        <v>1.5</v>
      </c>
      <c r="J438" s="4">
        <f t="shared" si="13"/>
        <v>0.9700000000000002</v>
      </c>
      <c r="K438" s="1">
        <v>1</v>
      </c>
      <c r="L438" s="4">
        <f t="shared" si="12"/>
        <v>0.9700000000000002</v>
      </c>
      <c r="M438" s="1">
        <v>1</v>
      </c>
      <c r="N438" s="4">
        <v>0.97</v>
      </c>
      <c r="O438" s="1" t="s">
        <v>1746</v>
      </c>
    </row>
    <row r="439" spans="1:15" x14ac:dyDescent="0.25">
      <c r="A439" s="1">
        <v>438</v>
      </c>
      <c r="B439" s="1" t="s">
        <v>353</v>
      </c>
      <c r="C439" s="21">
        <v>44718</v>
      </c>
      <c r="D439" s="1">
        <v>0</v>
      </c>
      <c r="E439" s="1" t="s">
        <v>213</v>
      </c>
      <c r="F439" s="15">
        <v>24</v>
      </c>
      <c r="G439" s="2">
        <v>2.61</v>
      </c>
      <c r="H439" s="3">
        <v>1.64</v>
      </c>
      <c r="I439" s="2">
        <v>1.57</v>
      </c>
      <c r="J439" s="4">
        <f t="shared" si="13"/>
        <v>1.0399999999999998</v>
      </c>
      <c r="K439" s="1">
        <v>1</v>
      </c>
      <c r="L439" s="4">
        <f t="shared" si="12"/>
        <v>1.0399999999999998</v>
      </c>
      <c r="M439" s="1">
        <v>1</v>
      </c>
      <c r="N439" s="4">
        <v>1.04</v>
      </c>
      <c r="O439" s="1" t="s">
        <v>1746</v>
      </c>
    </row>
    <row r="440" spans="1:15" x14ac:dyDescent="0.25">
      <c r="A440" s="1">
        <v>439</v>
      </c>
      <c r="B440" s="1" t="s">
        <v>2907</v>
      </c>
      <c r="C440" s="21">
        <v>44718</v>
      </c>
      <c r="D440" s="1">
        <v>0</v>
      </c>
      <c r="E440" s="1" t="s">
        <v>213</v>
      </c>
      <c r="F440" s="15">
        <v>24</v>
      </c>
      <c r="G440" s="2">
        <v>2.69</v>
      </c>
      <c r="H440" s="3">
        <v>2.46</v>
      </c>
      <c r="I440" s="2">
        <v>1.7</v>
      </c>
      <c r="J440" s="4">
        <f t="shared" si="13"/>
        <v>0.99</v>
      </c>
      <c r="K440" s="1">
        <v>1</v>
      </c>
      <c r="L440" s="4">
        <f t="shared" si="12"/>
        <v>0.99</v>
      </c>
      <c r="M440" s="1">
        <v>1</v>
      </c>
      <c r="N440" s="4">
        <v>0.99</v>
      </c>
      <c r="O440" s="1" t="s">
        <v>1746</v>
      </c>
    </row>
    <row r="441" spans="1:15" x14ac:dyDescent="0.25">
      <c r="A441" s="1">
        <v>440</v>
      </c>
      <c r="B441" s="1" t="s">
        <v>353</v>
      </c>
      <c r="C441" s="21">
        <v>44719</v>
      </c>
      <c r="D441" s="1">
        <v>0</v>
      </c>
      <c r="E441" s="1" t="s">
        <v>213</v>
      </c>
      <c r="F441" s="15">
        <v>24</v>
      </c>
      <c r="G441" s="2">
        <v>2.66</v>
      </c>
      <c r="H441" s="3">
        <v>3</v>
      </c>
      <c r="I441" s="2">
        <v>1.57</v>
      </c>
      <c r="J441" s="4">
        <f t="shared" si="13"/>
        <v>1.0900000000000001</v>
      </c>
      <c r="K441" s="1">
        <v>1</v>
      </c>
      <c r="L441" s="4">
        <f t="shared" si="12"/>
        <v>1.0900000000000001</v>
      </c>
      <c r="M441" s="1">
        <v>1</v>
      </c>
      <c r="N441" s="4">
        <v>1.0900000000000001</v>
      </c>
      <c r="O441" s="1" t="s">
        <v>1746</v>
      </c>
    </row>
    <row r="442" spans="1:15" x14ac:dyDescent="0.25">
      <c r="A442" s="1">
        <v>441</v>
      </c>
      <c r="B442" s="1" t="s">
        <v>2907</v>
      </c>
      <c r="C442" s="21">
        <v>44719</v>
      </c>
      <c r="D442" s="1">
        <v>0</v>
      </c>
      <c r="E442" s="1" t="s">
        <v>213</v>
      </c>
      <c r="F442" s="15">
        <v>24</v>
      </c>
      <c r="G442" s="2">
        <v>2.65</v>
      </c>
      <c r="H442" s="3">
        <v>2.42</v>
      </c>
      <c r="I442" s="2">
        <v>1.67</v>
      </c>
      <c r="J442" s="4">
        <f t="shared" si="13"/>
        <v>0.98</v>
      </c>
      <c r="K442" s="1">
        <v>1</v>
      </c>
      <c r="L442" s="4">
        <f t="shared" si="12"/>
        <v>0.98</v>
      </c>
      <c r="M442" s="1">
        <v>1</v>
      </c>
      <c r="N442" s="4">
        <v>0.98</v>
      </c>
      <c r="O442" s="1" t="s">
        <v>1746</v>
      </c>
    </row>
    <row r="443" spans="1:15" x14ac:dyDescent="0.25">
      <c r="A443" s="1">
        <v>442</v>
      </c>
      <c r="B443" s="1" t="s">
        <v>353</v>
      </c>
      <c r="C443" s="21">
        <v>44720</v>
      </c>
      <c r="D443" s="1">
        <v>0</v>
      </c>
      <c r="E443" s="1" t="s">
        <v>213</v>
      </c>
      <c r="F443" s="15">
        <v>24</v>
      </c>
      <c r="G443" s="2">
        <v>2.62</v>
      </c>
      <c r="H443" s="3">
        <v>1.62</v>
      </c>
      <c r="I443" s="2">
        <v>1.57</v>
      </c>
      <c r="J443" s="4">
        <f t="shared" si="13"/>
        <v>1.05</v>
      </c>
      <c r="K443" s="1">
        <v>1</v>
      </c>
      <c r="L443" s="4">
        <f t="shared" si="12"/>
        <v>1.05</v>
      </c>
      <c r="M443" s="1">
        <v>1</v>
      </c>
      <c r="N443" s="4">
        <v>1.05</v>
      </c>
      <c r="O443" s="1" t="s">
        <v>1746</v>
      </c>
    </row>
    <row r="444" spans="1:15" x14ac:dyDescent="0.25">
      <c r="A444" s="1">
        <v>443</v>
      </c>
      <c r="B444" s="1" t="s">
        <v>2907</v>
      </c>
      <c r="C444" s="21">
        <v>44720</v>
      </c>
      <c r="D444" s="1">
        <v>0</v>
      </c>
      <c r="E444" s="1" t="s">
        <v>213</v>
      </c>
      <c r="F444" s="15">
        <v>24</v>
      </c>
      <c r="G444" s="2">
        <v>2.76</v>
      </c>
      <c r="H444" s="3">
        <v>2.77</v>
      </c>
      <c r="I444" s="2">
        <v>1.67</v>
      </c>
      <c r="J444" s="4">
        <f t="shared" si="13"/>
        <v>1.0899999999999999</v>
      </c>
      <c r="K444" s="1">
        <v>1</v>
      </c>
      <c r="L444" s="4">
        <f t="shared" si="12"/>
        <v>1.0899999999999999</v>
      </c>
      <c r="M444" s="1">
        <v>1</v>
      </c>
      <c r="N444" s="4">
        <v>1.0900000000000001</v>
      </c>
      <c r="O444" s="1" t="s">
        <v>1746</v>
      </c>
    </row>
    <row r="445" spans="1:15" x14ac:dyDescent="0.25">
      <c r="A445" s="1">
        <v>444</v>
      </c>
      <c r="B445" s="1" t="s">
        <v>353</v>
      </c>
      <c r="C445" s="21">
        <v>44721</v>
      </c>
      <c r="D445" s="1">
        <v>0</v>
      </c>
      <c r="E445" s="1" t="s">
        <v>213</v>
      </c>
      <c r="F445" s="15">
        <v>24</v>
      </c>
      <c r="G445" s="2">
        <v>2.63</v>
      </c>
      <c r="H445" s="3">
        <v>0.39</v>
      </c>
      <c r="I445" s="2">
        <v>1.57</v>
      </c>
      <c r="J445" s="4">
        <f t="shared" si="13"/>
        <v>1.0599999999999998</v>
      </c>
      <c r="K445" s="1">
        <v>1</v>
      </c>
      <c r="L445" s="4">
        <f t="shared" si="12"/>
        <v>1.0599999999999998</v>
      </c>
      <c r="M445" s="1">
        <v>1</v>
      </c>
      <c r="N445" s="4">
        <v>1.06</v>
      </c>
      <c r="O445" s="1" t="s">
        <v>1746</v>
      </c>
    </row>
    <row r="446" spans="1:15" x14ac:dyDescent="0.25">
      <c r="A446" s="1">
        <v>445</v>
      </c>
      <c r="B446" s="1" t="s">
        <v>2907</v>
      </c>
      <c r="C446" s="21">
        <v>44721</v>
      </c>
      <c r="D446" s="1">
        <v>0</v>
      </c>
      <c r="E446" s="1" t="s">
        <v>213</v>
      </c>
      <c r="F446" s="15">
        <v>24</v>
      </c>
      <c r="G446" s="2">
        <v>2.84</v>
      </c>
      <c r="H446" s="3">
        <v>3.05</v>
      </c>
      <c r="I446" s="2">
        <v>1.71</v>
      </c>
      <c r="J446" s="4">
        <f t="shared" si="13"/>
        <v>1.1299999999999999</v>
      </c>
      <c r="K446" s="1">
        <v>1</v>
      </c>
      <c r="L446" s="4">
        <f t="shared" si="12"/>
        <v>1.1299999999999999</v>
      </c>
      <c r="M446" s="1">
        <v>1</v>
      </c>
      <c r="N446" s="4">
        <v>1.1299999999999999</v>
      </c>
      <c r="O446" s="1" t="s">
        <v>1746</v>
      </c>
    </row>
    <row r="447" spans="1:15" ht="33" x14ac:dyDescent="0.25">
      <c r="A447" s="1">
        <v>446</v>
      </c>
      <c r="B447" s="1" t="s">
        <v>353</v>
      </c>
      <c r="C447" s="21">
        <v>44722</v>
      </c>
      <c r="D447" s="1">
        <v>0</v>
      </c>
      <c r="E447" s="11" t="s">
        <v>2998</v>
      </c>
      <c r="F447" s="15">
        <v>21</v>
      </c>
      <c r="G447" s="2">
        <v>2.46</v>
      </c>
      <c r="H447" s="3">
        <v>1.71</v>
      </c>
      <c r="I447" s="2">
        <v>1.39</v>
      </c>
      <c r="J447" s="4">
        <f t="shared" si="13"/>
        <v>1.07</v>
      </c>
      <c r="K447" s="1">
        <v>1</v>
      </c>
      <c r="L447" s="4">
        <f t="shared" si="12"/>
        <v>1.07</v>
      </c>
      <c r="M447" s="1">
        <v>1</v>
      </c>
      <c r="N447" s="4">
        <v>1.07</v>
      </c>
      <c r="O447" s="1" t="s">
        <v>2999</v>
      </c>
    </row>
    <row r="448" spans="1:15" ht="33" x14ac:dyDescent="0.25">
      <c r="A448" s="1">
        <v>447</v>
      </c>
      <c r="B448" s="1" t="s">
        <v>2907</v>
      </c>
      <c r="C448" s="21">
        <v>44722</v>
      </c>
      <c r="D448" s="1">
        <v>0</v>
      </c>
      <c r="E448" s="11" t="s">
        <v>2998</v>
      </c>
      <c r="F448" s="15">
        <v>21</v>
      </c>
      <c r="G448" s="2">
        <v>2.52</v>
      </c>
      <c r="H448" s="3">
        <v>2.98</v>
      </c>
      <c r="I448" s="2">
        <v>1.49</v>
      </c>
      <c r="J448" s="4">
        <f t="shared" si="13"/>
        <v>1.03</v>
      </c>
      <c r="K448" s="1">
        <v>1</v>
      </c>
      <c r="L448" s="4">
        <f t="shared" si="12"/>
        <v>1.03</v>
      </c>
      <c r="M448" s="1">
        <v>1</v>
      </c>
      <c r="N448" s="4">
        <v>1.03</v>
      </c>
      <c r="O448" s="1" t="s">
        <v>2999</v>
      </c>
    </row>
    <row r="449" spans="1:15" x14ac:dyDescent="0.25">
      <c r="A449" s="1">
        <v>448</v>
      </c>
      <c r="B449" s="1" t="s">
        <v>353</v>
      </c>
      <c r="C449" s="21">
        <v>44723</v>
      </c>
      <c r="D449" s="1">
        <v>0</v>
      </c>
      <c r="E449" s="1" t="s">
        <v>213</v>
      </c>
      <c r="F449" s="15">
        <v>24</v>
      </c>
      <c r="G449" s="2">
        <v>2.6</v>
      </c>
      <c r="H449" s="3">
        <v>0.47</v>
      </c>
      <c r="I449" s="2">
        <v>1.57</v>
      </c>
      <c r="J449" s="4">
        <f t="shared" si="13"/>
        <v>1.03</v>
      </c>
      <c r="K449" s="1">
        <v>1</v>
      </c>
      <c r="L449" s="4">
        <f t="shared" si="12"/>
        <v>1.03</v>
      </c>
      <c r="M449" s="1">
        <v>1</v>
      </c>
      <c r="N449" s="4">
        <v>1.03</v>
      </c>
      <c r="O449" s="1" t="s">
        <v>1746</v>
      </c>
    </row>
    <row r="450" spans="1:15" x14ac:dyDescent="0.25">
      <c r="A450" s="1">
        <v>449</v>
      </c>
      <c r="B450" s="1" t="s">
        <v>2907</v>
      </c>
      <c r="C450" s="21">
        <v>44723</v>
      </c>
      <c r="D450" s="1">
        <v>0</v>
      </c>
      <c r="E450" s="1" t="s">
        <v>213</v>
      </c>
      <c r="F450" s="15">
        <v>24</v>
      </c>
      <c r="G450" s="2">
        <v>2.71</v>
      </c>
      <c r="H450" s="3">
        <v>2.69</v>
      </c>
      <c r="I450" s="2">
        <v>1.71</v>
      </c>
      <c r="J450" s="4">
        <f t="shared" si="13"/>
        <v>1</v>
      </c>
      <c r="K450" s="1">
        <v>1</v>
      </c>
      <c r="L450" s="4">
        <f t="shared" si="12"/>
        <v>1</v>
      </c>
      <c r="M450" s="1">
        <v>1</v>
      </c>
      <c r="N450" s="4">
        <v>1</v>
      </c>
      <c r="O450" s="1" t="s">
        <v>1746</v>
      </c>
    </row>
    <row r="451" spans="1:15" x14ac:dyDescent="0.25">
      <c r="A451" s="1">
        <v>450</v>
      </c>
      <c r="B451" s="1" t="s">
        <v>353</v>
      </c>
      <c r="C451" s="21">
        <v>44724</v>
      </c>
      <c r="D451" s="1">
        <v>0</v>
      </c>
      <c r="E451" s="1" t="s">
        <v>213</v>
      </c>
      <c r="F451" s="15">
        <v>24</v>
      </c>
      <c r="G451" s="2">
        <v>2.61</v>
      </c>
      <c r="H451" s="3">
        <v>0.33</v>
      </c>
      <c r="I451" s="2">
        <v>1.57</v>
      </c>
      <c r="J451" s="4">
        <f t="shared" si="13"/>
        <v>1.0399999999999998</v>
      </c>
      <c r="K451" s="1">
        <v>1</v>
      </c>
      <c r="L451" s="4">
        <f t="shared" si="12"/>
        <v>1.0399999999999998</v>
      </c>
      <c r="M451" s="1">
        <v>1</v>
      </c>
      <c r="N451" s="4">
        <v>1.04</v>
      </c>
      <c r="O451" s="1" t="s">
        <v>1746</v>
      </c>
    </row>
    <row r="452" spans="1:15" x14ac:dyDescent="0.25">
      <c r="A452" s="1">
        <v>451</v>
      </c>
      <c r="B452" s="1" t="s">
        <v>2907</v>
      </c>
      <c r="C452" s="21">
        <v>44724</v>
      </c>
      <c r="D452" s="1">
        <v>0</v>
      </c>
      <c r="E452" s="1" t="s">
        <v>213</v>
      </c>
      <c r="F452" s="15">
        <v>24</v>
      </c>
      <c r="G452" s="2">
        <v>2.77</v>
      </c>
      <c r="H452" s="3">
        <v>3.08</v>
      </c>
      <c r="I452" s="2">
        <v>1.7</v>
      </c>
      <c r="J452" s="4">
        <f t="shared" si="13"/>
        <v>1.07</v>
      </c>
      <c r="K452" s="1">
        <v>1</v>
      </c>
      <c r="L452" s="4">
        <f t="shared" si="12"/>
        <v>1.07</v>
      </c>
      <c r="M452" s="1">
        <v>1</v>
      </c>
      <c r="N452" s="4">
        <v>1.07</v>
      </c>
      <c r="O452" s="1" t="s">
        <v>1746</v>
      </c>
    </row>
    <row r="453" spans="1:15" x14ac:dyDescent="0.25">
      <c r="A453" s="1">
        <v>452</v>
      </c>
      <c r="B453" s="1" t="s">
        <v>353</v>
      </c>
      <c r="C453" s="21">
        <v>44725</v>
      </c>
      <c r="D453" s="1">
        <v>0</v>
      </c>
      <c r="E453" s="1" t="s">
        <v>213</v>
      </c>
      <c r="F453" s="15">
        <v>24</v>
      </c>
      <c r="G453" s="2">
        <v>2.63</v>
      </c>
      <c r="H453" s="3">
        <v>0.94</v>
      </c>
      <c r="I453" s="2">
        <v>1.57</v>
      </c>
      <c r="J453" s="4">
        <f t="shared" si="13"/>
        <v>1.0599999999999998</v>
      </c>
      <c r="K453" s="1">
        <v>1</v>
      </c>
      <c r="L453" s="4">
        <f t="shared" ref="L453:L516" si="14">(G453-I453-D453)*K453</f>
        <v>1.0599999999999998</v>
      </c>
      <c r="M453" s="1">
        <v>1</v>
      </c>
      <c r="N453" s="4">
        <v>1.06</v>
      </c>
      <c r="O453" s="1" t="s">
        <v>1746</v>
      </c>
    </row>
    <row r="454" spans="1:15" x14ac:dyDescent="0.25">
      <c r="A454" s="1">
        <v>453</v>
      </c>
      <c r="B454" s="1" t="s">
        <v>2907</v>
      </c>
      <c r="C454" s="21">
        <v>44725</v>
      </c>
      <c r="D454" s="1">
        <v>0</v>
      </c>
      <c r="E454" s="1" t="s">
        <v>213</v>
      </c>
      <c r="F454" s="15">
        <v>24</v>
      </c>
      <c r="G454" s="2">
        <v>2.76</v>
      </c>
      <c r="H454" s="3">
        <v>3.25</v>
      </c>
      <c r="I454" s="2">
        <v>1.7</v>
      </c>
      <c r="J454" s="4">
        <f t="shared" si="13"/>
        <v>1.0599999999999998</v>
      </c>
      <c r="K454" s="1">
        <v>1</v>
      </c>
      <c r="L454" s="4">
        <f t="shared" si="14"/>
        <v>1.0599999999999998</v>
      </c>
      <c r="M454" s="1">
        <v>1</v>
      </c>
      <c r="N454" s="4">
        <v>1.06</v>
      </c>
      <c r="O454" s="1" t="s">
        <v>1746</v>
      </c>
    </row>
    <row r="455" spans="1:15" x14ac:dyDescent="0.25">
      <c r="A455" s="1">
        <v>454</v>
      </c>
      <c r="B455" s="1" t="s">
        <v>353</v>
      </c>
      <c r="C455" s="21">
        <v>44726</v>
      </c>
      <c r="D455" s="1">
        <v>0</v>
      </c>
      <c r="E455" s="1" t="s">
        <v>213</v>
      </c>
      <c r="F455" s="15">
        <v>24</v>
      </c>
      <c r="G455" s="2">
        <v>2.57</v>
      </c>
      <c r="H455" s="3">
        <v>0.42</v>
      </c>
      <c r="I455" s="2">
        <v>1.56</v>
      </c>
      <c r="J455" s="4">
        <f t="shared" si="13"/>
        <v>1.0099999999999998</v>
      </c>
      <c r="K455" s="1">
        <v>1</v>
      </c>
      <c r="L455" s="4">
        <f t="shared" si="14"/>
        <v>1.0099999999999998</v>
      </c>
      <c r="M455" s="1">
        <v>1</v>
      </c>
      <c r="N455" s="4">
        <v>1.01</v>
      </c>
      <c r="O455" s="1" t="s">
        <v>1746</v>
      </c>
    </row>
    <row r="456" spans="1:15" x14ac:dyDescent="0.25">
      <c r="A456" s="1">
        <v>455</v>
      </c>
      <c r="B456" s="1" t="s">
        <v>2907</v>
      </c>
      <c r="C456" s="21">
        <v>44726</v>
      </c>
      <c r="D456" s="1">
        <v>0</v>
      </c>
      <c r="E456" s="1" t="s">
        <v>213</v>
      </c>
      <c r="F456" s="15">
        <v>24</v>
      </c>
      <c r="G456" s="2">
        <v>2.76</v>
      </c>
      <c r="H456" s="3">
        <v>3.49</v>
      </c>
      <c r="I456" s="2">
        <v>1.67</v>
      </c>
      <c r="J456" s="4">
        <f t="shared" si="13"/>
        <v>1.0899999999999999</v>
      </c>
      <c r="K456" s="1">
        <v>1</v>
      </c>
      <c r="L456" s="4">
        <f t="shared" si="14"/>
        <v>1.0899999999999999</v>
      </c>
      <c r="M456" s="1">
        <v>1</v>
      </c>
      <c r="N456" s="4">
        <v>1.0900000000000001</v>
      </c>
      <c r="O456" s="1" t="s">
        <v>1746</v>
      </c>
    </row>
    <row r="457" spans="1:15" x14ac:dyDescent="0.25">
      <c r="A457" s="1">
        <v>456</v>
      </c>
      <c r="B457" s="1" t="s">
        <v>353</v>
      </c>
      <c r="C457" s="21">
        <v>44727</v>
      </c>
      <c r="D457" s="1">
        <v>0</v>
      </c>
      <c r="E457" s="1" t="s">
        <v>213</v>
      </c>
      <c r="F457" s="15">
        <v>24</v>
      </c>
      <c r="G457" s="2">
        <v>2.58</v>
      </c>
      <c r="H457" s="3">
        <v>2.15</v>
      </c>
      <c r="I457" s="2">
        <v>1.58</v>
      </c>
      <c r="J457" s="4">
        <f t="shared" si="13"/>
        <v>1</v>
      </c>
      <c r="K457" s="1">
        <v>1</v>
      </c>
      <c r="L457" s="4">
        <f t="shared" si="14"/>
        <v>1</v>
      </c>
      <c r="M457" s="1">
        <v>1</v>
      </c>
      <c r="N457" s="4">
        <v>1</v>
      </c>
      <c r="O457" s="1" t="s">
        <v>1746</v>
      </c>
    </row>
    <row r="458" spans="1:15" x14ac:dyDescent="0.25">
      <c r="A458" s="1">
        <v>457</v>
      </c>
      <c r="B458" s="1" t="s">
        <v>2907</v>
      </c>
      <c r="C458" s="21">
        <v>44727</v>
      </c>
      <c r="D458" s="1">
        <v>0</v>
      </c>
      <c r="E458" s="1" t="s">
        <v>213</v>
      </c>
      <c r="F458" s="15">
        <v>24</v>
      </c>
      <c r="G458" s="2">
        <v>2.78</v>
      </c>
      <c r="H458" s="3">
        <v>3.79</v>
      </c>
      <c r="I458" s="2">
        <v>1.67</v>
      </c>
      <c r="J458" s="4">
        <f t="shared" si="13"/>
        <v>1.1099999999999999</v>
      </c>
      <c r="K458" s="1">
        <v>1</v>
      </c>
      <c r="L458" s="4">
        <f t="shared" si="14"/>
        <v>1.1099999999999999</v>
      </c>
      <c r="M458" s="1">
        <v>1</v>
      </c>
      <c r="N458" s="4">
        <v>1.1100000000000001</v>
      </c>
      <c r="O458" s="1" t="s">
        <v>1746</v>
      </c>
    </row>
    <row r="459" spans="1:15" x14ac:dyDescent="0.25">
      <c r="A459" s="1">
        <v>458</v>
      </c>
      <c r="B459" s="1" t="s">
        <v>356</v>
      </c>
      <c r="C459" s="21">
        <v>44728</v>
      </c>
      <c r="D459" s="1">
        <v>0</v>
      </c>
      <c r="E459" s="1" t="s">
        <v>3000</v>
      </c>
      <c r="F459" s="15">
        <v>5</v>
      </c>
      <c r="G459" s="2">
        <v>2.58</v>
      </c>
      <c r="H459" s="3">
        <v>6.46</v>
      </c>
      <c r="I459" s="2">
        <v>0.55000000000000004</v>
      </c>
      <c r="J459" s="4">
        <f t="shared" si="13"/>
        <v>2.0300000000000002</v>
      </c>
      <c r="K459" s="1">
        <v>5</v>
      </c>
      <c r="L459" s="4">
        <f t="shared" si="14"/>
        <v>10.150000000000002</v>
      </c>
      <c r="M459" s="1">
        <v>14</v>
      </c>
      <c r="N459" s="4">
        <v>18.5078</v>
      </c>
      <c r="O459" s="1" t="s">
        <v>1746</v>
      </c>
    </row>
    <row r="460" spans="1:15" ht="33" x14ac:dyDescent="0.25">
      <c r="A460" s="1">
        <v>459</v>
      </c>
      <c r="B460" s="1" t="s">
        <v>353</v>
      </c>
      <c r="C460" s="21">
        <v>44728</v>
      </c>
      <c r="D460" s="1">
        <v>0</v>
      </c>
      <c r="E460" s="11" t="s">
        <v>3001</v>
      </c>
      <c r="F460" s="15">
        <v>19</v>
      </c>
      <c r="G460" s="2">
        <v>2.38</v>
      </c>
      <c r="H460" s="3">
        <v>0.52</v>
      </c>
      <c r="I460" s="2">
        <v>1.28</v>
      </c>
      <c r="J460" s="4">
        <f t="shared" si="13"/>
        <v>1.0999999999999999</v>
      </c>
      <c r="K460" s="1">
        <v>1</v>
      </c>
      <c r="L460" s="4">
        <f t="shared" si="14"/>
        <v>1.0999999999999999</v>
      </c>
      <c r="M460" s="1">
        <v>1</v>
      </c>
      <c r="N460" s="4">
        <v>1.1000000000000001</v>
      </c>
      <c r="O460" s="1" t="s">
        <v>1746</v>
      </c>
    </row>
    <row r="461" spans="1:15" ht="33" x14ac:dyDescent="0.25">
      <c r="A461" s="1">
        <v>460</v>
      </c>
      <c r="B461" s="1" t="s">
        <v>2907</v>
      </c>
      <c r="C461" s="21">
        <v>44728</v>
      </c>
      <c r="D461" s="1">
        <v>0</v>
      </c>
      <c r="E461" s="11" t="s">
        <v>2308</v>
      </c>
      <c r="F461" s="15">
        <v>17.5</v>
      </c>
      <c r="G461" s="2">
        <v>2.17</v>
      </c>
      <c r="H461" s="3">
        <v>2.5299999999999998</v>
      </c>
      <c r="I461" s="2">
        <v>1.24</v>
      </c>
      <c r="J461" s="4">
        <f t="shared" si="13"/>
        <v>0.92999999999999994</v>
      </c>
      <c r="K461" s="1">
        <v>1</v>
      </c>
      <c r="L461" s="4">
        <f t="shared" si="14"/>
        <v>0.92999999999999994</v>
      </c>
      <c r="M461" s="1">
        <v>1</v>
      </c>
      <c r="N461" s="4">
        <v>0.93</v>
      </c>
      <c r="O461" s="1" t="s">
        <v>1746</v>
      </c>
    </row>
    <row r="462" spans="1:15" x14ac:dyDescent="0.25">
      <c r="A462" s="1">
        <v>461</v>
      </c>
      <c r="B462" s="1" t="s">
        <v>353</v>
      </c>
      <c r="C462" s="21">
        <v>44729</v>
      </c>
      <c r="D462" s="1">
        <v>0</v>
      </c>
      <c r="E462" s="1" t="s">
        <v>213</v>
      </c>
      <c r="F462" s="15">
        <v>24</v>
      </c>
      <c r="G462" s="2">
        <v>2.58</v>
      </c>
      <c r="H462" s="3">
        <v>1.57</v>
      </c>
      <c r="I462" s="2">
        <v>1.52</v>
      </c>
      <c r="J462" s="4">
        <f t="shared" si="13"/>
        <v>1.06</v>
      </c>
      <c r="K462" s="1">
        <v>1</v>
      </c>
      <c r="L462" s="4">
        <f t="shared" si="14"/>
        <v>1.06</v>
      </c>
      <c r="M462" s="1">
        <v>1</v>
      </c>
      <c r="N462" s="4">
        <v>1.06</v>
      </c>
      <c r="O462" s="1" t="s">
        <v>1746</v>
      </c>
    </row>
    <row r="463" spans="1:15" x14ac:dyDescent="0.25">
      <c r="A463" s="1">
        <v>462</v>
      </c>
      <c r="B463" s="1" t="s">
        <v>2907</v>
      </c>
      <c r="C463" s="21">
        <v>44729</v>
      </c>
      <c r="D463" s="1">
        <v>0</v>
      </c>
      <c r="E463" s="1" t="s">
        <v>213</v>
      </c>
      <c r="F463" s="15">
        <v>24</v>
      </c>
      <c r="G463" s="2">
        <v>2.68</v>
      </c>
      <c r="H463" s="3">
        <v>4.21</v>
      </c>
      <c r="I463" s="2">
        <v>1.6</v>
      </c>
      <c r="J463" s="4">
        <f t="shared" si="13"/>
        <v>1.08</v>
      </c>
      <c r="K463" s="1">
        <v>1</v>
      </c>
      <c r="L463" s="4">
        <f t="shared" si="14"/>
        <v>1.08</v>
      </c>
      <c r="M463" s="1">
        <v>1</v>
      </c>
      <c r="N463" s="4">
        <v>1.08</v>
      </c>
      <c r="O463" s="1" t="s">
        <v>1746</v>
      </c>
    </row>
    <row r="464" spans="1:15" x14ac:dyDescent="0.25">
      <c r="A464" s="1">
        <v>463</v>
      </c>
      <c r="B464" s="1" t="s">
        <v>353</v>
      </c>
      <c r="C464" s="21">
        <v>44730</v>
      </c>
      <c r="D464" s="1">
        <v>0</v>
      </c>
      <c r="E464" s="1" t="s">
        <v>213</v>
      </c>
      <c r="F464" s="15">
        <v>24</v>
      </c>
      <c r="G464" s="2">
        <v>2.57</v>
      </c>
      <c r="H464" s="3">
        <v>0.39</v>
      </c>
      <c r="I464" s="2">
        <v>1.57</v>
      </c>
      <c r="J464" s="4">
        <f t="shared" si="13"/>
        <v>0.99999999999999978</v>
      </c>
      <c r="K464" s="1">
        <v>1</v>
      </c>
      <c r="L464" s="4">
        <f t="shared" si="14"/>
        <v>0.99999999999999978</v>
      </c>
      <c r="M464" s="1">
        <v>1</v>
      </c>
      <c r="N464" s="4">
        <v>1</v>
      </c>
      <c r="O464" s="1" t="s">
        <v>1746</v>
      </c>
    </row>
    <row r="465" spans="1:15" x14ac:dyDescent="0.25">
      <c r="A465" s="1">
        <v>464</v>
      </c>
      <c r="B465" s="1" t="s">
        <v>2907</v>
      </c>
      <c r="C465" s="21">
        <v>44730</v>
      </c>
      <c r="D465" s="1">
        <v>0</v>
      </c>
      <c r="E465" s="1" t="s">
        <v>213</v>
      </c>
      <c r="F465" s="15">
        <v>24</v>
      </c>
      <c r="G465" s="2">
        <v>2.69</v>
      </c>
      <c r="H465" s="3">
        <v>3.21</v>
      </c>
      <c r="I465" s="2">
        <v>1.64</v>
      </c>
      <c r="J465" s="4">
        <f t="shared" si="13"/>
        <v>1.05</v>
      </c>
      <c r="K465" s="1">
        <v>1</v>
      </c>
      <c r="L465" s="4">
        <f t="shared" si="14"/>
        <v>1.05</v>
      </c>
      <c r="M465" s="1">
        <v>1</v>
      </c>
      <c r="N465" s="4">
        <v>1.05</v>
      </c>
      <c r="O465" s="1" t="s">
        <v>1746</v>
      </c>
    </row>
    <row r="466" spans="1:15" x14ac:dyDescent="0.25">
      <c r="A466" s="1">
        <v>465</v>
      </c>
      <c r="B466" s="1" t="s">
        <v>353</v>
      </c>
      <c r="C466" s="21">
        <v>44731</v>
      </c>
      <c r="D466" s="1">
        <v>0</v>
      </c>
      <c r="E466" s="1" t="s">
        <v>213</v>
      </c>
      <c r="F466" s="15">
        <v>24</v>
      </c>
      <c r="G466" s="2">
        <v>2.52</v>
      </c>
      <c r="H466" s="3">
        <v>0.87</v>
      </c>
      <c r="I466" s="2">
        <v>1.5</v>
      </c>
      <c r="J466" s="4">
        <f t="shared" si="13"/>
        <v>1.02</v>
      </c>
      <c r="K466" s="1">
        <v>1</v>
      </c>
      <c r="L466" s="4">
        <f t="shared" si="14"/>
        <v>1.02</v>
      </c>
      <c r="M466" s="1">
        <v>1</v>
      </c>
      <c r="N466" s="4">
        <v>1.02</v>
      </c>
      <c r="O466" s="1" t="s">
        <v>1746</v>
      </c>
    </row>
    <row r="467" spans="1:15" x14ac:dyDescent="0.25">
      <c r="A467" s="1">
        <v>466</v>
      </c>
      <c r="B467" s="1" t="s">
        <v>2907</v>
      </c>
      <c r="C467" s="21">
        <v>44731</v>
      </c>
      <c r="D467" s="1">
        <v>0</v>
      </c>
      <c r="E467" s="1" t="s">
        <v>213</v>
      </c>
      <c r="F467" s="15">
        <v>24</v>
      </c>
      <c r="G467" s="2">
        <v>2.61</v>
      </c>
      <c r="H467" s="3">
        <v>3.02</v>
      </c>
      <c r="I467" s="2">
        <v>1.55</v>
      </c>
      <c r="J467" s="4">
        <f t="shared" si="13"/>
        <v>1.0599999999999998</v>
      </c>
      <c r="K467" s="1">
        <v>1</v>
      </c>
      <c r="L467" s="4">
        <f t="shared" si="14"/>
        <v>1.0599999999999998</v>
      </c>
      <c r="M467" s="1">
        <v>1</v>
      </c>
      <c r="N467" s="4">
        <v>1.06</v>
      </c>
      <c r="O467" s="1" t="s">
        <v>1746</v>
      </c>
    </row>
    <row r="468" spans="1:15" x14ac:dyDescent="0.25">
      <c r="A468" s="1">
        <v>467</v>
      </c>
      <c r="B468" s="1" t="s">
        <v>353</v>
      </c>
      <c r="C468" s="21">
        <v>44732</v>
      </c>
      <c r="D468" s="1">
        <v>0</v>
      </c>
      <c r="E468" s="1" t="s">
        <v>213</v>
      </c>
      <c r="F468" s="15">
        <v>24</v>
      </c>
      <c r="G468" s="2">
        <v>2.57</v>
      </c>
      <c r="H468" s="3">
        <v>2.15</v>
      </c>
      <c r="I468" s="2">
        <v>1.51</v>
      </c>
      <c r="J468" s="4">
        <f t="shared" si="13"/>
        <v>1.0599999999999998</v>
      </c>
      <c r="K468" s="1">
        <v>1</v>
      </c>
      <c r="L468" s="4">
        <f t="shared" si="14"/>
        <v>1.0599999999999998</v>
      </c>
      <c r="M468" s="1">
        <v>1</v>
      </c>
      <c r="N468" s="4">
        <v>1.06</v>
      </c>
      <c r="O468" s="1" t="s">
        <v>1746</v>
      </c>
    </row>
    <row r="469" spans="1:15" x14ac:dyDescent="0.25">
      <c r="A469" s="1">
        <v>468</v>
      </c>
      <c r="B469" s="1" t="s">
        <v>2907</v>
      </c>
      <c r="C469" s="21">
        <v>44732</v>
      </c>
      <c r="D469" s="1">
        <v>0</v>
      </c>
      <c r="E469" s="1" t="s">
        <v>213</v>
      </c>
      <c r="F469" s="15">
        <v>24</v>
      </c>
      <c r="G469" s="2">
        <v>2.68</v>
      </c>
      <c r="H469" s="3">
        <v>3.26</v>
      </c>
      <c r="I469" s="2">
        <v>1.54</v>
      </c>
      <c r="J469" s="4">
        <f t="shared" si="13"/>
        <v>1.1400000000000001</v>
      </c>
      <c r="K469" s="1">
        <v>1</v>
      </c>
      <c r="L469" s="4">
        <f t="shared" si="14"/>
        <v>1.1400000000000001</v>
      </c>
      <c r="M469" s="1">
        <v>1</v>
      </c>
      <c r="N469" s="4">
        <v>1.1399999999999999</v>
      </c>
      <c r="O469" s="1" t="s">
        <v>1746</v>
      </c>
    </row>
    <row r="470" spans="1:15" x14ac:dyDescent="0.25">
      <c r="A470" s="1">
        <v>469</v>
      </c>
      <c r="B470" s="1" t="s">
        <v>353</v>
      </c>
      <c r="C470" s="21">
        <v>44733</v>
      </c>
      <c r="D470" s="1">
        <v>0</v>
      </c>
      <c r="E470" s="1" t="s">
        <v>3002</v>
      </c>
      <c r="F470" s="15">
        <v>21.5</v>
      </c>
      <c r="G470" s="2">
        <v>2.34</v>
      </c>
      <c r="H470" s="3">
        <v>0.43</v>
      </c>
      <c r="I470" s="2">
        <v>1.3</v>
      </c>
      <c r="J470" s="4">
        <f t="shared" si="13"/>
        <v>1.0399999999999998</v>
      </c>
      <c r="K470" s="1">
        <v>2</v>
      </c>
      <c r="L470" s="4">
        <f t="shared" si="14"/>
        <v>2.0799999999999996</v>
      </c>
      <c r="M470" s="1">
        <f>C474-C470</f>
        <v>3</v>
      </c>
      <c r="N470" s="4">
        <v>2.7677999999999998</v>
      </c>
      <c r="O470" s="1" t="s">
        <v>1746</v>
      </c>
    </row>
    <row r="471" spans="1:15" x14ac:dyDescent="0.25">
      <c r="A471" s="1">
        <v>470</v>
      </c>
      <c r="B471" s="1" t="s">
        <v>2907</v>
      </c>
      <c r="C471" s="21">
        <v>44733</v>
      </c>
      <c r="D471" s="1">
        <v>0</v>
      </c>
      <c r="E471" s="1" t="s">
        <v>3002</v>
      </c>
      <c r="F471" s="15">
        <v>21.5</v>
      </c>
      <c r="G471" s="2">
        <v>2.5099999999999998</v>
      </c>
      <c r="H471" s="3">
        <v>2.84</v>
      </c>
      <c r="I471" s="2">
        <v>1.39</v>
      </c>
      <c r="J471" s="4">
        <f t="shared" si="13"/>
        <v>1.1199999999999999</v>
      </c>
      <c r="K471" s="1">
        <v>1</v>
      </c>
      <c r="L471" s="4">
        <f t="shared" si="14"/>
        <v>1.1199999999999999</v>
      </c>
      <c r="M471" s="1">
        <v>1</v>
      </c>
      <c r="N471" s="4">
        <v>1.1200000000000001</v>
      </c>
      <c r="O471" s="1" t="s">
        <v>1746</v>
      </c>
    </row>
    <row r="472" spans="1:15" x14ac:dyDescent="0.25">
      <c r="A472" s="1">
        <v>471</v>
      </c>
      <c r="B472" s="1" t="s">
        <v>2907</v>
      </c>
      <c r="C472" s="21">
        <v>44734</v>
      </c>
      <c r="D472" s="1">
        <v>0</v>
      </c>
      <c r="E472" s="1" t="s">
        <v>443</v>
      </c>
      <c r="F472" s="15">
        <v>12.5</v>
      </c>
      <c r="G472" s="2">
        <v>1.87</v>
      </c>
      <c r="H472" s="3">
        <v>2.96</v>
      </c>
      <c r="I472" s="2">
        <v>1.25</v>
      </c>
      <c r="J472" s="4">
        <f t="shared" si="13"/>
        <v>0.62000000000000011</v>
      </c>
      <c r="K472" s="1">
        <v>1</v>
      </c>
      <c r="L472" s="4">
        <f t="shared" si="14"/>
        <v>0.62000000000000011</v>
      </c>
      <c r="M472" s="1">
        <v>1</v>
      </c>
      <c r="N472" s="4">
        <v>0.62</v>
      </c>
      <c r="O472" s="1" t="s">
        <v>1746</v>
      </c>
    </row>
    <row r="473" spans="1:15" ht="15.65" customHeight="1" x14ac:dyDescent="0.25">
      <c r="A473" s="1">
        <v>472</v>
      </c>
      <c r="B473" s="1" t="s">
        <v>2907</v>
      </c>
      <c r="C473" s="21">
        <v>44735</v>
      </c>
      <c r="D473" s="1">
        <v>0</v>
      </c>
      <c r="E473" s="1" t="s">
        <v>213</v>
      </c>
      <c r="F473" s="15">
        <v>24</v>
      </c>
      <c r="G473" s="2">
        <v>3.29</v>
      </c>
      <c r="H473" s="3">
        <v>5.34</v>
      </c>
      <c r="I473" s="2">
        <v>2.2999999999999998</v>
      </c>
      <c r="J473" s="4">
        <f t="shared" si="13"/>
        <v>0.99000000000000021</v>
      </c>
      <c r="K473" s="1">
        <v>1</v>
      </c>
      <c r="L473" s="4">
        <f t="shared" si="14"/>
        <v>0.99000000000000021</v>
      </c>
      <c r="M473" s="1">
        <v>1</v>
      </c>
      <c r="N473" s="4">
        <v>0.99</v>
      </c>
      <c r="O473" s="1" t="s">
        <v>1746</v>
      </c>
    </row>
    <row r="474" spans="1:15" x14ac:dyDescent="0.25">
      <c r="A474" s="1">
        <v>473</v>
      </c>
      <c r="B474" s="1" t="s">
        <v>353</v>
      </c>
      <c r="C474" s="21">
        <v>44736</v>
      </c>
      <c r="D474" s="1">
        <v>0</v>
      </c>
      <c r="E474" s="1" t="s">
        <v>466</v>
      </c>
      <c r="F474" s="15">
        <v>23.5</v>
      </c>
      <c r="G474" s="2">
        <v>3.21</v>
      </c>
      <c r="H474" s="3">
        <v>2.61</v>
      </c>
      <c r="I474" s="2">
        <v>1.68</v>
      </c>
      <c r="J474" s="4">
        <f t="shared" si="13"/>
        <v>1.53</v>
      </c>
      <c r="K474" s="1">
        <v>1</v>
      </c>
      <c r="L474" s="4">
        <f t="shared" si="14"/>
        <v>1.53</v>
      </c>
      <c r="M474" s="1">
        <v>1</v>
      </c>
      <c r="N474" s="4">
        <v>1.53</v>
      </c>
      <c r="O474" s="1" t="s">
        <v>1746</v>
      </c>
    </row>
    <row r="475" spans="1:15" ht="15.65" customHeight="1" x14ac:dyDescent="0.25">
      <c r="A475" s="1">
        <v>474</v>
      </c>
      <c r="B475" s="1" t="s">
        <v>2907</v>
      </c>
      <c r="C475" s="21">
        <v>44736</v>
      </c>
      <c r="D475" s="1">
        <v>0</v>
      </c>
      <c r="E475" s="11" t="s">
        <v>3003</v>
      </c>
      <c r="F475" s="15">
        <v>19.5</v>
      </c>
      <c r="G475" s="2">
        <v>2.44</v>
      </c>
      <c r="H475" s="3">
        <v>3.48</v>
      </c>
      <c r="I475" s="2">
        <v>1.29</v>
      </c>
      <c r="J475" s="4">
        <f t="shared" si="13"/>
        <v>1.1499999999999999</v>
      </c>
      <c r="K475" s="1">
        <v>1</v>
      </c>
      <c r="L475" s="4">
        <f t="shared" si="14"/>
        <v>1.1499999999999999</v>
      </c>
      <c r="M475" s="1">
        <v>1</v>
      </c>
      <c r="N475" s="4">
        <v>1.1499999999999999</v>
      </c>
      <c r="O475" s="1" t="s">
        <v>1746</v>
      </c>
    </row>
    <row r="476" spans="1:15" x14ac:dyDescent="0.25">
      <c r="A476" s="1">
        <v>475</v>
      </c>
      <c r="B476" s="1" t="s">
        <v>353</v>
      </c>
      <c r="C476" s="21">
        <v>44737</v>
      </c>
      <c r="D476" s="1">
        <v>0</v>
      </c>
      <c r="E476" s="1" t="s">
        <v>213</v>
      </c>
      <c r="F476" s="15">
        <v>24</v>
      </c>
      <c r="G476" s="2">
        <v>2.63</v>
      </c>
      <c r="H476" s="3">
        <v>0.3</v>
      </c>
      <c r="I476" s="2">
        <v>1.39</v>
      </c>
      <c r="J476" s="4">
        <f t="shared" si="13"/>
        <v>1.24</v>
      </c>
      <c r="K476" s="1">
        <v>1</v>
      </c>
      <c r="L476" s="4">
        <f t="shared" si="14"/>
        <v>1.24</v>
      </c>
      <c r="M476" s="1">
        <v>1</v>
      </c>
      <c r="N476" s="4">
        <v>1.24</v>
      </c>
      <c r="O476" s="1" t="s">
        <v>1746</v>
      </c>
    </row>
    <row r="477" spans="1:15" x14ac:dyDescent="0.25">
      <c r="A477" s="1">
        <v>476</v>
      </c>
      <c r="B477" s="1" t="s">
        <v>2907</v>
      </c>
      <c r="C477" s="21">
        <v>44737</v>
      </c>
      <c r="D477" s="1">
        <v>0</v>
      </c>
      <c r="E477" s="1" t="s">
        <v>213</v>
      </c>
      <c r="F477" s="15">
        <v>24</v>
      </c>
      <c r="G477" s="2">
        <v>2.75</v>
      </c>
      <c r="H477" s="3">
        <v>4.0999999999999996</v>
      </c>
      <c r="I477" s="2">
        <v>1.49</v>
      </c>
      <c r="J477" s="4">
        <f t="shared" si="13"/>
        <v>1.26</v>
      </c>
      <c r="K477" s="1">
        <v>1</v>
      </c>
      <c r="L477" s="4">
        <f t="shared" si="14"/>
        <v>1.26</v>
      </c>
      <c r="M477" s="1">
        <v>1</v>
      </c>
      <c r="N477" s="4">
        <v>1.26</v>
      </c>
      <c r="O477" s="1" t="s">
        <v>1746</v>
      </c>
    </row>
    <row r="478" spans="1:15" x14ac:dyDescent="0.25">
      <c r="A478" s="1">
        <v>477</v>
      </c>
      <c r="B478" s="1" t="s">
        <v>353</v>
      </c>
      <c r="C478" s="21">
        <v>44738</v>
      </c>
      <c r="D478" s="1">
        <v>0</v>
      </c>
      <c r="E478" s="1" t="s">
        <v>213</v>
      </c>
      <c r="F478" s="15">
        <v>24</v>
      </c>
      <c r="G478" s="2">
        <v>2.5299999999999998</v>
      </c>
      <c r="H478" s="3">
        <v>0.37</v>
      </c>
      <c r="I478" s="2">
        <v>1.4</v>
      </c>
      <c r="J478" s="4">
        <f t="shared" si="13"/>
        <v>1.1299999999999999</v>
      </c>
      <c r="K478" s="1">
        <v>1</v>
      </c>
      <c r="L478" s="4">
        <f t="shared" si="14"/>
        <v>1.1299999999999999</v>
      </c>
      <c r="M478" s="1">
        <v>1</v>
      </c>
      <c r="N478" s="4">
        <v>1.1299999999999999</v>
      </c>
      <c r="O478" s="1" t="s">
        <v>1746</v>
      </c>
    </row>
    <row r="479" spans="1:15" x14ac:dyDescent="0.25">
      <c r="A479" s="1">
        <v>478</v>
      </c>
      <c r="B479" s="1" t="s">
        <v>2907</v>
      </c>
      <c r="C479" s="21">
        <v>44738</v>
      </c>
      <c r="D479" s="1">
        <v>0</v>
      </c>
      <c r="E479" s="1" t="s">
        <v>213</v>
      </c>
      <c r="F479" s="15">
        <v>24</v>
      </c>
      <c r="G479" s="2">
        <v>2.6</v>
      </c>
      <c r="H479" s="3">
        <v>4.07</v>
      </c>
      <c r="I479" s="2">
        <v>1.51</v>
      </c>
      <c r="J479" s="4">
        <f t="shared" si="13"/>
        <v>1.0900000000000001</v>
      </c>
      <c r="K479" s="1">
        <v>1</v>
      </c>
      <c r="L479" s="4">
        <f t="shared" si="14"/>
        <v>1.0900000000000001</v>
      </c>
      <c r="M479" s="1">
        <v>1</v>
      </c>
      <c r="N479" s="4">
        <v>1.0900000000000001</v>
      </c>
      <c r="O479" s="1" t="s">
        <v>1746</v>
      </c>
    </row>
    <row r="480" spans="1:15" x14ac:dyDescent="0.25">
      <c r="A480" s="1">
        <v>479</v>
      </c>
      <c r="B480" s="1" t="s">
        <v>353</v>
      </c>
      <c r="C480" s="21">
        <v>44739</v>
      </c>
      <c r="D480" s="1">
        <v>0</v>
      </c>
      <c r="E480" s="1" t="s">
        <v>458</v>
      </c>
      <c r="F480" s="15">
        <v>7</v>
      </c>
      <c r="G480" s="2">
        <v>1.26</v>
      </c>
      <c r="H480" s="3">
        <v>0.37</v>
      </c>
      <c r="I480" s="2">
        <v>0.4</v>
      </c>
      <c r="J480" s="4">
        <f t="shared" si="13"/>
        <v>0.86</v>
      </c>
      <c r="K480" s="1">
        <v>1</v>
      </c>
      <c r="L480" s="4">
        <f t="shared" si="14"/>
        <v>0.86</v>
      </c>
      <c r="M480" s="1">
        <v>1</v>
      </c>
      <c r="N480" s="4">
        <v>0.86</v>
      </c>
      <c r="O480" s="1" t="s">
        <v>1746</v>
      </c>
    </row>
    <row r="481" spans="1:15" ht="33" x14ac:dyDescent="0.25">
      <c r="A481" s="1">
        <v>480</v>
      </c>
      <c r="B481" s="1" t="s">
        <v>2907</v>
      </c>
      <c r="C481" s="21">
        <v>44739</v>
      </c>
      <c r="D481" s="1">
        <v>0</v>
      </c>
      <c r="E481" s="11" t="s">
        <v>3004</v>
      </c>
      <c r="F481" s="15">
        <v>21.5</v>
      </c>
      <c r="G481" s="2">
        <v>2.89</v>
      </c>
      <c r="H481" s="3">
        <v>4.66</v>
      </c>
      <c r="I481" s="2">
        <v>2.0499999999999998</v>
      </c>
      <c r="J481" s="4">
        <f t="shared" si="13"/>
        <v>0.8400000000000003</v>
      </c>
      <c r="K481" s="1">
        <v>1</v>
      </c>
      <c r="L481" s="4">
        <f t="shared" si="14"/>
        <v>0.8400000000000003</v>
      </c>
      <c r="M481" s="1">
        <v>1</v>
      </c>
      <c r="N481" s="4">
        <v>0.84</v>
      </c>
      <c r="O481" s="1" t="s">
        <v>1746</v>
      </c>
    </row>
    <row r="482" spans="1:15" x14ac:dyDescent="0.25">
      <c r="A482" s="1">
        <v>481</v>
      </c>
      <c r="B482" s="1" t="s">
        <v>353</v>
      </c>
      <c r="C482" s="21">
        <v>44740</v>
      </c>
      <c r="D482" s="1">
        <v>0</v>
      </c>
      <c r="E482" s="1" t="s">
        <v>2820</v>
      </c>
      <c r="F482" s="15">
        <v>9.5</v>
      </c>
      <c r="G482" s="2">
        <v>2.09</v>
      </c>
      <c r="H482" s="3">
        <v>0.85</v>
      </c>
      <c r="I482" s="2">
        <v>0.7</v>
      </c>
      <c r="J482" s="4">
        <f t="shared" si="13"/>
        <v>1.39</v>
      </c>
      <c r="K482" s="1">
        <v>1</v>
      </c>
      <c r="L482" s="4">
        <f t="shared" si="14"/>
        <v>1.39</v>
      </c>
      <c r="M482" s="1">
        <v>1</v>
      </c>
      <c r="N482" s="4">
        <v>1.39</v>
      </c>
      <c r="O482" s="1" t="s">
        <v>1746</v>
      </c>
    </row>
    <row r="483" spans="1:15" x14ac:dyDescent="0.25">
      <c r="A483" s="1">
        <v>482</v>
      </c>
      <c r="B483" s="1" t="s">
        <v>2907</v>
      </c>
      <c r="C483" s="21">
        <v>44740</v>
      </c>
      <c r="D483" s="1">
        <v>0</v>
      </c>
      <c r="E483" s="1" t="s">
        <v>213</v>
      </c>
      <c r="F483" s="15">
        <v>24</v>
      </c>
      <c r="G483" s="2">
        <v>2.89</v>
      </c>
      <c r="H483" s="3">
        <v>4.37</v>
      </c>
      <c r="I483" s="2">
        <v>1.86</v>
      </c>
      <c r="J483" s="4">
        <f t="shared" si="13"/>
        <v>1.03</v>
      </c>
      <c r="K483" s="1">
        <v>1</v>
      </c>
      <c r="L483" s="4">
        <f t="shared" si="14"/>
        <v>1.03</v>
      </c>
      <c r="M483" s="1">
        <v>1</v>
      </c>
      <c r="N483" s="4">
        <v>1.03</v>
      </c>
      <c r="O483" s="1" t="s">
        <v>1746</v>
      </c>
    </row>
    <row r="484" spans="1:15" x14ac:dyDescent="0.25">
      <c r="A484" s="1">
        <v>483</v>
      </c>
      <c r="B484" s="1" t="s">
        <v>353</v>
      </c>
      <c r="C484" s="21">
        <v>44741</v>
      </c>
      <c r="D484" s="1">
        <v>0</v>
      </c>
      <c r="E484" s="1" t="s">
        <v>230</v>
      </c>
      <c r="F484" s="15">
        <v>10.5</v>
      </c>
      <c r="G484" s="2">
        <v>1.08</v>
      </c>
      <c r="H484" s="3">
        <v>0.41</v>
      </c>
      <c r="I484" s="2">
        <v>0.7</v>
      </c>
      <c r="J484" s="4">
        <f t="shared" si="13"/>
        <v>0.38000000000000012</v>
      </c>
      <c r="K484" s="1">
        <v>1</v>
      </c>
      <c r="L484" s="4">
        <f t="shared" si="14"/>
        <v>0.38000000000000012</v>
      </c>
      <c r="M484" s="1">
        <v>1</v>
      </c>
      <c r="N484" s="4">
        <v>0.38</v>
      </c>
      <c r="O484" s="1" t="s">
        <v>1746</v>
      </c>
    </row>
    <row r="485" spans="1:15" x14ac:dyDescent="0.25">
      <c r="A485" s="1">
        <v>484</v>
      </c>
      <c r="B485" s="1" t="s">
        <v>354</v>
      </c>
      <c r="C485" s="21">
        <v>44741</v>
      </c>
      <c r="D485" s="1">
        <v>0</v>
      </c>
      <c r="E485" s="1" t="s">
        <v>2825</v>
      </c>
      <c r="F485" s="15">
        <v>6</v>
      </c>
      <c r="G485" s="2">
        <v>0.78</v>
      </c>
      <c r="H485" s="3">
        <v>7.88</v>
      </c>
      <c r="I485" s="2">
        <v>0.62</v>
      </c>
      <c r="J485" s="4">
        <f t="shared" si="13"/>
        <v>0.16000000000000003</v>
      </c>
      <c r="K485" s="1">
        <v>1</v>
      </c>
      <c r="L485" s="4">
        <f t="shared" si="14"/>
        <v>0.16000000000000003</v>
      </c>
      <c r="M485" s="1">
        <v>1</v>
      </c>
      <c r="N485" s="4">
        <v>0.16</v>
      </c>
      <c r="O485" s="1" t="s">
        <v>1746</v>
      </c>
    </row>
    <row r="486" spans="1:15" ht="33" x14ac:dyDescent="0.25">
      <c r="A486" s="1">
        <v>485</v>
      </c>
      <c r="B486" s="1" t="s">
        <v>2907</v>
      </c>
      <c r="C486" s="21">
        <v>44741</v>
      </c>
      <c r="D486" s="1">
        <v>0</v>
      </c>
      <c r="E486" s="11" t="s">
        <v>3005</v>
      </c>
      <c r="F486" s="15">
        <v>18</v>
      </c>
      <c r="G486" s="2">
        <v>2.11</v>
      </c>
      <c r="H486" s="3">
        <v>3.02</v>
      </c>
      <c r="I486" s="2">
        <v>1.29</v>
      </c>
      <c r="J486" s="4">
        <f t="shared" si="13"/>
        <v>0.81999999999999984</v>
      </c>
      <c r="K486" s="1">
        <v>1</v>
      </c>
      <c r="L486" s="4">
        <f t="shared" si="14"/>
        <v>0.81999999999999984</v>
      </c>
      <c r="M486" s="1">
        <v>1</v>
      </c>
      <c r="N486" s="4">
        <v>0.82</v>
      </c>
      <c r="O486" s="1" t="s">
        <v>1746</v>
      </c>
    </row>
    <row r="487" spans="1:15" x14ac:dyDescent="0.25">
      <c r="A487" s="1">
        <v>486</v>
      </c>
      <c r="B487" s="1" t="s">
        <v>2907</v>
      </c>
      <c r="C487" s="21">
        <v>44742</v>
      </c>
      <c r="D487" s="1">
        <v>0</v>
      </c>
      <c r="E487" s="1" t="s">
        <v>213</v>
      </c>
      <c r="F487" s="15">
        <v>24</v>
      </c>
      <c r="G487" s="2">
        <v>3.13</v>
      </c>
      <c r="H487" s="3">
        <v>4.43</v>
      </c>
      <c r="I487" s="2">
        <v>2.2599999999999998</v>
      </c>
      <c r="J487" s="4">
        <f t="shared" si="13"/>
        <v>0.87000000000000011</v>
      </c>
      <c r="K487" s="1">
        <v>1</v>
      </c>
      <c r="L487" s="4">
        <f t="shared" si="14"/>
        <v>0.87000000000000011</v>
      </c>
      <c r="M487" s="1">
        <v>1</v>
      </c>
      <c r="N487" s="4">
        <v>0.87</v>
      </c>
      <c r="O487" s="1" t="s">
        <v>1746</v>
      </c>
    </row>
    <row r="488" spans="1:15" x14ac:dyDescent="0.25">
      <c r="A488" s="1">
        <v>487</v>
      </c>
      <c r="B488" s="1" t="s">
        <v>2907</v>
      </c>
      <c r="C488" s="21">
        <v>44743</v>
      </c>
      <c r="D488" s="1">
        <v>0</v>
      </c>
      <c r="E488" s="1" t="s">
        <v>213</v>
      </c>
      <c r="F488" s="15">
        <v>24</v>
      </c>
      <c r="G488" s="2">
        <v>3.06</v>
      </c>
      <c r="H488" s="3">
        <v>4.18</v>
      </c>
      <c r="I488" s="2">
        <v>2.19</v>
      </c>
      <c r="J488" s="4">
        <f t="shared" si="13"/>
        <v>0.87000000000000011</v>
      </c>
      <c r="K488" s="1">
        <v>1</v>
      </c>
      <c r="L488" s="4">
        <f t="shared" si="14"/>
        <v>0.87000000000000011</v>
      </c>
      <c r="M488" s="1">
        <v>1</v>
      </c>
      <c r="N488" s="4">
        <v>0.87</v>
      </c>
      <c r="O488" s="1" t="s">
        <v>1746</v>
      </c>
    </row>
    <row r="489" spans="1:15" x14ac:dyDescent="0.25">
      <c r="A489" s="1">
        <v>488</v>
      </c>
      <c r="B489" s="1" t="s">
        <v>2907</v>
      </c>
      <c r="C489" s="21">
        <v>44744</v>
      </c>
      <c r="D489" s="1">
        <v>0</v>
      </c>
      <c r="E489" s="1" t="s">
        <v>218</v>
      </c>
      <c r="F489" s="15">
        <v>24</v>
      </c>
      <c r="G489" s="2">
        <v>3.15</v>
      </c>
      <c r="H489" s="3">
        <v>3.8</v>
      </c>
      <c r="I489" s="2">
        <v>2.29</v>
      </c>
      <c r="J489" s="4">
        <f t="shared" si="13"/>
        <v>0.85999999999999988</v>
      </c>
      <c r="K489" s="1">
        <v>1</v>
      </c>
      <c r="L489" s="4">
        <f t="shared" si="14"/>
        <v>0.85999999999999988</v>
      </c>
      <c r="M489" s="1">
        <v>1</v>
      </c>
      <c r="N489" s="4">
        <v>0.86</v>
      </c>
      <c r="O489" s="1" t="s">
        <v>1746</v>
      </c>
    </row>
    <row r="490" spans="1:15" x14ac:dyDescent="0.25">
      <c r="A490" s="1">
        <v>489</v>
      </c>
      <c r="B490" s="1" t="s">
        <v>2907</v>
      </c>
      <c r="C490" s="21">
        <v>44745</v>
      </c>
      <c r="D490" s="1">
        <v>0</v>
      </c>
      <c r="E490" s="1" t="s">
        <v>218</v>
      </c>
      <c r="F490" s="15">
        <v>24</v>
      </c>
      <c r="G490" s="2">
        <v>3.08</v>
      </c>
      <c r="H490" s="3">
        <v>3.78</v>
      </c>
      <c r="I490" s="2">
        <v>2.2200000000000002</v>
      </c>
      <c r="J490" s="4">
        <f t="shared" si="13"/>
        <v>0.85999999999999988</v>
      </c>
      <c r="K490" s="1">
        <v>1</v>
      </c>
      <c r="L490" s="4">
        <f t="shared" si="14"/>
        <v>0.85999999999999988</v>
      </c>
      <c r="M490" s="1">
        <v>1</v>
      </c>
      <c r="N490" s="4">
        <v>0.86</v>
      </c>
      <c r="O490" s="1" t="s">
        <v>1746</v>
      </c>
    </row>
    <row r="491" spans="1:15" x14ac:dyDescent="0.25">
      <c r="A491" s="1">
        <v>490</v>
      </c>
      <c r="B491" s="1" t="s">
        <v>354</v>
      </c>
      <c r="C491" s="21">
        <v>44746</v>
      </c>
      <c r="D491" s="1">
        <v>0</v>
      </c>
      <c r="E491" s="1" t="s">
        <v>312</v>
      </c>
      <c r="F491" s="15">
        <v>5</v>
      </c>
      <c r="G491" s="2">
        <v>0.63</v>
      </c>
      <c r="H491" s="3">
        <v>10.45</v>
      </c>
      <c r="I491" s="2">
        <v>0.61</v>
      </c>
      <c r="J491" s="4">
        <f t="shared" si="13"/>
        <v>2.0000000000000018E-2</v>
      </c>
      <c r="K491" s="1">
        <v>5</v>
      </c>
      <c r="L491" s="4">
        <f t="shared" si="14"/>
        <v>0.10000000000000009</v>
      </c>
      <c r="M491" s="1">
        <f>C507-C491</f>
        <v>21</v>
      </c>
      <c r="N491" s="4">
        <v>4.2450000000000001</v>
      </c>
      <c r="O491" s="1" t="s">
        <v>1746</v>
      </c>
    </row>
    <row r="492" spans="1:15" ht="33" x14ac:dyDescent="0.25">
      <c r="A492" s="1">
        <v>491</v>
      </c>
      <c r="B492" s="1" t="s">
        <v>2907</v>
      </c>
      <c r="C492" s="21">
        <v>44746</v>
      </c>
      <c r="D492" s="1">
        <v>0</v>
      </c>
      <c r="E492" s="11" t="s">
        <v>3006</v>
      </c>
      <c r="F492" s="15">
        <v>19</v>
      </c>
      <c r="G492" s="2">
        <v>2.66</v>
      </c>
      <c r="H492" s="3">
        <v>4.07</v>
      </c>
      <c r="I492" s="2">
        <v>1.82</v>
      </c>
      <c r="J492" s="4">
        <f t="shared" si="13"/>
        <v>0.84000000000000008</v>
      </c>
      <c r="K492" s="1">
        <v>1</v>
      </c>
      <c r="L492" s="4">
        <f t="shared" si="14"/>
        <v>0.84000000000000008</v>
      </c>
      <c r="M492" s="1">
        <v>1</v>
      </c>
      <c r="N492" s="4">
        <v>0.84</v>
      </c>
      <c r="O492" s="1" t="s">
        <v>1746</v>
      </c>
    </row>
    <row r="493" spans="1:15" x14ac:dyDescent="0.25">
      <c r="A493" s="1">
        <v>492</v>
      </c>
      <c r="B493" s="1" t="s">
        <v>2907</v>
      </c>
      <c r="C493" s="21">
        <v>44747</v>
      </c>
      <c r="D493" s="1">
        <v>0</v>
      </c>
      <c r="E493" s="1" t="s">
        <v>218</v>
      </c>
      <c r="F493" s="15">
        <v>24</v>
      </c>
      <c r="G493" s="2">
        <v>3.07</v>
      </c>
      <c r="H493" s="3">
        <v>4.3499999999999996</v>
      </c>
      <c r="I493" s="2">
        <v>2.1800000000000002</v>
      </c>
      <c r="J493" s="4">
        <f t="shared" si="13"/>
        <v>0.88999999999999968</v>
      </c>
      <c r="K493" s="1">
        <v>1</v>
      </c>
      <c r="L493" s="4">
        <f t="shared" si="14"/>
        <v>0.88999999999999968</v>
      </c>
      <c r="M493" s="1">
        <v>1</v>
      </c>
      <c r="N493" s="4">
        <v>0.89</v>
      </c>
      <c r="O493" s="1" t="s">
        <v>1746</v>
      </c>
    </row>
    <row r="494" spans="1:15" x14ac:dyDescent="0.25">
      <c r="A494" s="1">
        <v>493</v>
      </c>
      <c r="B494" s="1" t="s">
        <v>2907</v>
      </c>
      <c r="C494" s="21">
        <v>44748</v>
      </c>
      <c r="D494" s="1">
        <v>0</v>
      </c>
      <c r="E494" s="1" t="s">
        <v>213</v>
      </c>
      <c r="F494" s="15">
        <v>24</v>
      </c>
      <c r="G494" s="2">
        <v>3.07</v>
      </c>
      <c r="H494" s="3">
        <v>4.4400000000000004</v>
      </c>
      <c r="I494" s="2">
        <v>2.19</v>
      </c>
      <c r="J494" s="4">
        <f t="shared" si="13"/>
        <v>0.87999999999999989</v>
      </c>
      <c r="K494" s="1">
        <v>1</v>
      </c>
      <c r="L494" s="4">
        <f t="shared" si="14"/>
        <v>0.87999999999999989</v>
      </c>
      <c r="M494" s="1">
        <v>1</v>
      </c>
      <c r="N494" s="4">
        <v>0.88</v>
      </c>
      <c r="O494" s="1" t="s">
        <v>1746</v>
      </c>
    </row>
    <row r="495" spans="1:15" x14ac:dyDescent="0.25">
      <c r="A495" s="1">
        <v>494</v>
      </c>
      <c r="B495" s="1" t="s">
        <v>2907</v>
      </c>
      <c r="C495" s="21">
        <v>44749</v>
      </c>
      <c r="D495" s="1">
        <v>0</v>
      </c>
      <c r="E495" s="1" t="s">
        <v>213</v>
      </c>
      <c r="F495" s="15">
        <v>24</v>
      </c>
      <c r="G495" s="2">
        <v>3.08</v>
      </c>
      <c r="H495" s="3">
        <v>4.55</v>
      </c>
      <c r="I495" s="2">
        <v>2.19</v>
      </c>
      <c r="J495" s="4">
        <f t="shared" si="13"/>
        <v>0.89000000000000012</v>
      </c>
      <c r="K495" s="1">
        <v>1</v>
      </c>
      <c r="L495" s="4">
        <f t="shared" si="14"/>
        <v>0.89000000000000012</v>
      </c>
      <c r="M495" s="1">
        <v>1</v>
      </c>
      <c r="N495" s="4">
        <v>0.89</v>
      </c>
      <c r="O495" s="1" t="s">
        <v>1746</v>
      </c>
    </row>
    <row r="496" spans="1:15" x14ac:dyDescent="0.25">
      <c r="A496" s="1">
        <v>495</v>
      </c>
      <c r="B496" s="1" t="s">
        <v>2907</v>
      </c>
      <c r="C496" s="21">
        <v>44750</v>
      </c>
      <c r="D496" s="1">
        <v>0</v>
      </c>
      <c r="E496" s="1" t="s">
        <v>213</v>
      </c>
      <c r="F496" s="15">
        <v>24</v>
      </c>
      <c r="G496" s="2">
        <v>3.04</v>
      </c>
      <c r="H496" s="3">
        <v>4.13</v>
      </c>
      <c r="I496" s="2">
        <v>2.1800000000000002</v>
      </c>
      <c r="J496" s="4">
        <f t="shared" si="13"/>
        <v>0.85999999999999988</v>
      </c>
      <c r="K496" s="1">
        <v>1</v>
      </c>
      <c r="L496" s="4">
        <f t="shared" si="14"/>
        <v>0.85999999999999988</v>
      </c>
      <c r="M496" s="1">
        <v>1</v>
      </c>
      <c r="N496" s="4">
        <v>0.86</v>
      </c>
      <c r="O496" s="1" t="s">
        <v>1746</v>
      </c>
    </row>
    <row r="497" spans="1:15" x14ac:dyDescent="0.25">
      <c r="A497" s="1">
        <v>496</v>
      </c>
      <c r="B497" s="1" t="s">
        <v>2907</v>
      </c>
      <c r="C497" s="21">
        <v>44751</v>
      </c>
      <c r="D497" s="1">
        <v>0</v>
      </c>
      <c r="E497" s="1" t="s">
        <v>213</v>
      </c>
      <c r="F497" s="15">
        <v>24</v>
      </c>
      <c r="G497" s="2">
        <v>3.03</v>
      </c>
      <c r="H497" s="3">
        <v>4.07</v>
      </c>
      <c r="I497" s="2">
        <v>2.1800000000000002</v>
      </c>
      <c r="J497" s="4">
        <f t="shared" si="13"/>
        <v>0.84999999999999964</v>
      </c>
      <c r="K497" s="1">
        <v>1</v>
      </c>
      <c r="L497" s="4">
        <f t="shared" si="14"/>
        <v>0.84999999999999964</v>
      </c>
      <c r="M497" s="1">
        <v>1</v>
      </c>
      <c r="N497" s="4">
        <v>0.85</v>
      </c>
      <c r="O497" s="1" t="s">
        <v>1746</v>
      </c>
    </row>
    <row r="498" spans="1:15" x14ac:dyDescent="0.25">
      <c r="A498" s="1">
        <v>497</v>
      </c>
      <c r="B498" s="1" t="s">
        <v>356</v>
      </c>
      <c r="C498" s="21">
        <v>44752</v>
      </c>
      <c r="D498" s="1">
        <v>0</v>
      </c>
      <c r="E498" s="1" t="s">
        <v>3000</v>
      </c>
      <c r="F498" s="15">
        <v>5</v>
      </c>
      <c r="G498" s="2">
        <v>0.14000000000000001</v>
      </c>
      <c r="H498" s="3">
        <v>0.08</v>
      </c>
      <c r="I498" s="2">
        <v>0.4</v>
      </c>
      <c r="J498" s="4">
        <f t="shared" ref="J498:J561" si="15">G498-I498-D498</f>
        <v>-0.26</v>
      </c>
      <c r="K498" s="1">
        <v>0</v>
      </c>
      <c r="L498" s="4">
        <f t="shared" si="14"/>
        <v>0</v>
      </c>
      <c r="M498" s="1">
        <v>0</v>
      </c>
      <c r="N498" s="4">
        <v>0</v>
      </c>
      <c r="O498" s="1" t="s">
        <v>1746</v>
      </c>
    </row>
    <row r="499" spans="1:15" ht="33" x14ac:dyDescent="0.25">
      <c r="A499" s="1">
        <v>498</v>
      </c>
      <c r="B499" s="1" t="s">
        <v>2907</v>
      </c>
      <c r="C499" s="21">
        <v>44752</v>
      </c>
      <c r="D499" s="1">
        <v>0</v>
      </c>
      <c r="E499" s="11" t="s">
        <v>3001</v>
      </c>
      <c r="F499" s="15">
        <v>19</v>
      </c>
      <c r="G499" s="2">
        <v>2.61</v>
      </c>
      <c r="H499" s="3">
        <v>4.66</v>
      </c>
      <c r="I499" s="2">
        <v>1.86</v>
      </c>
      <c r="J499" s="4">
        <f t="shared" si="15"/>
        <v>0.74999999999999978</v>
      </c>
      <c r="K499" s="1">
        <v>1</v>
      </c>
      <c r="L499" s="4">
        <f t="shared" si="14"/>
        <v>0.74999999999999978</v>
      </c>
      <c r="M499" s="1">
        <v>1</v>
      </c>
      <c r="N499" s="4">
        <v>0.75</v>
      </c>
      <c r="O499" s="1" t="s">
        <v>1746</v>
      </c>
    </row>
    <row r="500" spans="1:15" x14ac:dyDescent="0.25">
      <c r="A500" s="1">
        <v>499</v>
      </c>
      <c r="B500" s="1" t="s">
        <v>2907</v>
      </c>
      <c r="C500" s="21">
        <v>44753</v>
      </c>
      <c r="D500" s="1">
        <v>0</v>
      </c>
      <c r="E500" s="1" t="s">
        <v>2856</v>
      </c>
      <c r="F500" s="15">
        <v>12</v>
      </c>
      <c r="G500" s="2">
        <v>1.78</v>
      </c>
      <c r="H500" s="3">
        <v>2.67</v>
      </c>
      <c r="I500" s="2">
        <v>1.07</v>
      </c>
      <c r="J500" s="4">
        <f t="shared" si="15"/>
        <v>0.71</v>
      </c>
      <c r="K500" s="1">
        <v>5</v>
      </c>
      <c r="L500" s="4">
        <f t="shared" si="14"/>
        <v>3.55</v>
      </c>
      <c r="M500" s="1">
        <f>C502-C500</f>
        <v>8</v>
      </c>
      <c r="N500" s="4">
        <v>7.6292</v>
      </c>
      <c r="O500" s="1" t="s">
        <v>3007</v>
      </c>
    </row>
    <row r="501" spans="1:15" x14ac:dyDescent="0.25">
      <c r="A501" s="1">
        <v>500</v>
      </c>
      <c r="B501" s="1" t="s">
        <v>2990</v>
      </c>
      <c r="C501" s="21">
        <v>44761</v>
      </c>
      <c r="D501" s="1">
        <v>0</v>
      </c>
      <c r="E501" s="1" t="s">
        <v>3008</v>
      </c>
      <c r="F501" s="15">
        <v>6.5</v>
      </c>
      <c r="G501" s="2">
        <v>1.81</v>
      </c>
      <c r="H501" s="3">
        <v>5.6</v>
      </c>
      <c r="I501" s="2">
        <v>0.89</v>
      </c>
      <c r="J501" s="4">
        <f t="shared" si="15"/>
        <v>0.92</v>
      </c>
      <c r="K501" s="1">
        <v>2</v>
      </c>
      <c r="L501" s="4">
        <f t="shared" si="14"/>
        <v>1.84</v>
      </c>
      <c r="M501" s="1">
        <v>2</v>
      </c>
      <c r="N501" s="4">
        <v>2.4868999999999999</v>
      </c>
      <c r="O501" s="178" t="s">
        <v>3009</v>
      </c>
    </row>
    <row r="502" spans="1:15" x14ac:dyDescent="0.25">
      <c r="A502" s="1">
        <v>501</v>
      </c>
      <c r="B502" s="1" t="s">
        <v>2907</v>
      </c>
      <c r="C502" s="21">
        <v>44761</v>
      </c>
      <c r="D502" s="1">
        <v>0</v>
      </c>
      <c r="E502" s="1" t="s">
        <v>587</v>
      </c>
      <c r="F502" s="15">
        <v>4.5</v>
      </c>
      <c r="G502" s="2">
        <v>1.21</v>
      </c>
      <c r="H502" s="3">
        <v>2.99</v>
      </c>
      <c r="I502" s="2">
        <v>0.49</v>
      </c>
      <c r="J502" s="4">
        <f t="shared" si="15"/>
        <v>0.72</v>
      </c>
      <c r="K502" s="1">
        <v>5</v>
      </c>
      <c r="L502" s="4">
        <f t="shared" si="14"/>
        <v>3.5999999999999996</v>
      </c>
      <c r="M502" s="1">
        <f>C509-C502</f>
        <v>8</v>
      </c>
      <c r="N502" s="4">
        <v>8.7042999999999999</v>
      </c>
      <c r="O502" s="179"/>
    </row>
    <row r="503" spans="1:15" x14ac:dyDescent="0.25">
      <c r="A503" s="1">
        <v>502</v>
      </c>
      <c r="B503" s="1" t="s">
        <v>2990</v>
      </c>
      <c r="C503" s="21">
        <v>44763</v>
      </c>
      <c r="D503" s="1">
        <v>0</v>
      </c>
      <c r="E503" s="1" t="s">
        <v>542</v>
      </c>
      <c r="F503" s="15">
        <v>21</v>
      </c>
      <c r="G503" s="2">
        <v>2.4300000000000002</v>
      </c>
      <c r="H503" s="3">
        <v>4.53</v>
      </c>
      <c r="I503" s="2">
        <v>2.0299999999999998</v>
      </c>
      <c r="J503" s="4">
        <f t="shared" si="15"/>
        <v>0.40000000000000036</v>
      </c>
      <c r="K503" s="1">
        <v>1</v>
      </c>
      <c r="L503" s="4">
        <f t="shared" si="14"/>
        <v>0.40000000000000036</v>
      </c>
      <c r="M503" s="1">
        <v>1</v>
      </c>
      <c r="N503" s="4">
        <v>0.4</v>
      </c>
      <c r="O503" s="1" t="s">
        <v>3010</v>
      </c>
    </row>
    <row r="504" spans="1:15" x14ac:dyDescent="0.25">
      <c r="A504" s="1">
        <v>503</v>
      </c>
      <c r="B504" s="1" t="s">
        <v>2990</v>
      </c>
      <c r="C504" s="21">
        <v>44764</v>
      </c>
      <c r="D504" s="1">
        <v>0</v>
      </c>
      <c r="E504" s="1" t="s">
        <v>213</v>
      </c>
      <c r="F504" s="15">
        <v>24</v>
      </c>
      <c r="G504" s="2">
        <v>2.92</v>
      </c>
      <c r="H504" s="3">
        <v>5.67</v>
      </c>
      <c r="I504" s="2">
        <v>2.58</v>
      </c>
      <c r="J504" s="4">
        <f t="shared" si="15"/>
        <v>0.33999999999999986</v>
      </c>
      <c r="K504" s="1">
        <v>4</v>
      </c>
      <c r="L504" s="4">
        <f t="shared" si="14"/>
        <v>1.3599999999999994</v>
      </c>
      <c r="M504" s="1">
        <f>C508-C504</f>
        <v>4</v>
      </c>
      <c r="N504" s="4">
        <v>6.8305999999999996</v>
      </c>
      <c r="O504" s="1" t="s">
        <v>1746</v>
      </c>
    </row>
    <row r="505" spans="1:15" x14ac:dyDescent="0.25">
      <c r="A505" s="1">
        <v>504</v>
      </c>
      <c r="B505" s="1" t="s">
        <v>353</v>
      </c>
      <c r="C505" s="21">
        <v>44765</v>
      </c>
      <c r="D505" s="1">
        <v>0</v>
      </c>
      <c r="E505" s="1" t="s">
        <v>213</v>
      </c>
      <c r="F505" s="15">
        <v>24</v>
      </c>
      <c r="G505" s="2">
        <v>3.33</v>
      </c>
      <c r="H505" s="3">
        <v>0.15</v>
      </c>
      <c r="I505" s="2">
        <v>2.61</v>
      </c>
      <c r="J505" s="4">
        <f t="shared" si="15"/>
        <v>0.7200000000000002</v>
      </c>
      <c r="K505" s="1">
        <v>3</v>
      </c>
      <c r="L505" s="4">
        <f t="shared" si="14"/>
        <v>2.1600000000000006</v>
      </c>
      <c r="M505" s="1">
        <f>C510-C505</f>
        <v>5</v>
      </c>
      <c r="N505" s="4">
        <v>2.2191999999999998</v>
      </c>
      <c r="O505" s="1" t="s">
        <v>1746</v>
      </c>
    </row>
    <row r="506" spans="1:15" x14ac:dyDescent="0.25">
      <c r="A506" s="1">
        <v>505</v>
      </c>
      <c r="B506" s="1" t="s">
        <v>2913</v>
      </c>
      <c r="C506" s="21">
        <v>44766</v>
      </c>
      <c r="D506" s="1">
        <v>0</v>
      </c>
      <c r="E506" s="1" t="s">
        <v>213</v>
      </c>
      <c r="F506" s="15">
        <v>24</v>
      </c>
      <c r="G506" s="2">
        <v>4.0599999999999996</v>
      </c>
      <c r="H506" s="3">
        <v>46.39</v>
      </c>
      <c r="I506" s="2">
        <v>2.64</v>
      </c>
      <c r="J506" s="4">
        <f t="shared" si="15"/>
        <v>1.4199999999999995</v>
      </c>
      <c r="K506" s="1">
        <v>3</v>
      </c>
      <c r="L506" s="4">
        <f t="shared" si="14"/>
        <v>4.259999999999998</v>
      </c>
      <c r="M506" s="1">
        <v>7</v>
      </c>
      <c r="N506" s="4">
        <v>8.7159999999999993</v>
      </c>
      <c r="O506" s="1" t="s">
        <v>1746</v>
      </c>
    </row>
    <row r="507" spans="1:15" x14ac:dyDescent="0.25">
      <c r="A507" s="1">
        <v>506</v>
      </c>
      <c r="B507" s="1" t="s">
        <v>354</v>
      </c>
      <c r="C507" s="21">
        <v>44767</v>
      </c>
      <c r="D507" s="1">
        <v>0</v>
      </c>
      <c r="E507" s="1" t="s">
        <v>213</v>
      </c>
      <c r="F507" s="15">
        <v>24</v>
      </c>
      <c r="G507" s="2">
        <v>2.81</v>
      </c>
      <c r="H507" s="3">
        <v>17.91</v>
      </c>
      <c r="I507" s="2">
        <v>2.81</v>
      </c>
      <c r="J507" s="4">
        <f t="shared" si="15"/>
        <v>0</v>
      </c>
      <c r="K507" s="1">
        <v>0</v>
      </c>
      <c r="L507" s="4">
        <f t="shared" si="14"/>
        <v>0</v>
      </c>
      <c r="M507" s="1">
        <v>0</v>
      </c>
      <c r="N507" s="4">
        <v>0</v>
      </c>
      <c r="O507" s="1" t="s">
        <v>1746</v>
      </c>
    </row>
    <row r="508" spans="1:15" ht="33" x14ac:dyDescent="0.25">
      <c r="A508" s="1">
        <v>507</v>
      </c>
      <c r="B508" s="1" t="s">
        <v>2990</v>
      </c>
      <c r="C508" s="21">
        <v>44768</v>
      </c>
      <c r="D508" s="1">
        <v>0</v>
      </c>
      <c r="E508" s="11" t="s">
        <v>3011</v>
      </c>
      <c r="F508" s="15">
        <v>22</v>
      </c>
      <c r="G508" s="2">
        <v>2.73</v>
      </c>
      <c r="H508" s="3">
        <v>154.31</v>
      </c>
      <c r="I508" s="2">
        <v>2.73</v>
      </c>
      <c r="J508" s="4">
        <f t="shared" si="15"/>
        <v>0</v>
      </c>
      <c r="K508" s="1">
        <v>0</v>
      </c>
      <c r="L508" s="4">
        <f t="shared" si="14"/>
        <v>0</v>
      </c>
      <c r="M508" s="1">
        <v>0</v>
      </c>
      <c r="N508" s="4">
        <v>0</v>
      </c>
      <c r="O508" s="1" t="s">
        <v>1746</v>
      </c>
    </row>
    <row r="509" spans="1:15" x14ac:dyDescent="0.25">
      <c r="A509" s="1">
        <v>508</v>
      </c>
      <c r="B509" s="1" t="s">
        <v>2907</v>
      </c>
      <c r="C509" s="21">
        <v>44769</v>
      </c>
      <c r="D509" s="1">
        <v>0</v>
      </c>
      <c r="E509" s="1" t="s">
        <v>213</v>
      </c>
      <c r="F509" s="15">
        <v>24</v>
      </c>
      <c r="G509" s="2">
        <v>2.91</v>
      </c>
      <c r="H509" s="3">
        <v>2.99</v>
      </c>
      <c r="I509" s="2">
        <v>2.23</v>
      </c>
      <c r="J509" s="4">
        <f t="shared" si="15"/>
        <v>0.68000000000000016</v>
      </c>
      <c r="K509" s="1">
        <v>2</v>
      </c>
      <c r="L509" s="4">
        <f t="shared" si="14"/>
        <v>1.3600000000000003</v>
      </c>
      <c r="M509" s="1">
        <v>4</v>
      </c>
      <c r="N509" s="4">
        <v>1.7299</v>
      </c>
      <c r="O509" s="1" t="s">
        <v>1746</v>
      </c>
    </row>
    <row r="510" spans="1:15" x14ac:dyDescent="0.25">
      <c r="A510" s="1">
        <v>509</v>
      </c>
      <c r="B510" s="1" t="s">
        <v>353</v>
      </c>
      <c r="C510" s="21">
        <v>44770</v>
      </c>
      <c r="D510" s="1">
        <v>0</v>
      </c>
      <c r="E510" s="1" t="s">
        <v>213</v>
      </c>
      <c r="F510" s="15">
        <v>24</v>
      </c>
      <c r="G510" s="2">
        <v>3.46</v>
      </c>
      <c r="H510" s="3">
        <v>0.95</v>
      </c>
      <c r="I510" s="2">
        <v>2.85</v>
      </c>
      <c r="J510" s="4">
        <f t="shared" si="15"/>
        <v>0.60999999999999988</v>
      </c>
      <c r="K510" s="1">
        <v>1</v>
      </c>
      <c r="L510" s="4">
        <f t="shared" si="14"/>
        <v>0.60999999999999988</v>
      </c>
      <c r="M510" s="1">
        <v>3</v>
      </c>
      <c r="N510" s="4">
        <v>1.2309000000000001</v>
      </c>
      <c r="O510" s="1" t="s">
        <v>1746</v>
      </c>
    </row>
    <row r="511" spans="1:15" x14ac:dyDescent="0.25">
      <c r="A511" s="1">
        <v>510</v>
      </c>
      <c r="B511" s="1" t="s">
        <v>353</v>
      </c>
      <c r="C511" s="21">
        <v>44775</v>
      </c>
      <c r="D511" s="1">
        <v>0.5</v>
      </c>
      <c r="E511" s="1" t="s">
        <v>2808</v>
      </c>
      <c r="F511" s="15">
        <v>11</v>
      </c>
      <c r="G511" s="2">
        <v>3.21</v>
      </c>
      <c r="H511" s="3">
        <v>0.27</v>
      </c>
      <c r="I511" s="2">
        <v>1.24</v>
      </c>
      <c r="J511" s="4">
        <f t="shared" si="15"/>
        <v>1.47</v>
      </c>
      <c r="K511" s="1">
        <v>2</v>
      </c>
      <c r="L511" s="4">
        <f t="shared" si="14"/>
        <v>2.94</v>
      </c>
      <c r="M511" s="1">
        <f>C512-C511</f>
        <v>3</v>
      </c>
      <c r="N511" s="4">
        <v>4.2039</v>
      </c>
      <c r="O511" s="1" t="s">
        <v>1746</v>
      </c>
    </row>
    <row r="512" spans="1:15" x14ac:dyDescent="0.25">
      <c r="A512" s="1">
        <v>511</v>
      </c>
      <c r="B512" s="1" t="s">
        <v>353</v>
      </c>
      <c r="C512" s="21">
        <v>44778</v>
      </c>
      <c r="D512" s="1">
        <v>0</v>
      </c>
      <c r="E512" s="1" t="s">
        <v>3012</v>
      </c>
      <c r="F512" s="15">
        <v>10</v>
      </c>
      <c r="G512" s="2">
        <v>2.71</v>
      </c>
      <c r="H512" s="3">
        <v>0.19</v>
      </c>
      <c r="I512" s="2">
        <v>1.04</v>
      </c>
      <c r="J512" s="4">
        <f t="shared" si="15"/>
        <v>1.67</v>
      </c>
      <c r="K512" s="1">
        <v>2</v>
      </c>
      <c r="L512" s="4">
        <f t="shared" si="14"/>
        <v>3.34</v>
      </c>
      <c r="M512" s="1">
        <v>26</v>
      </c>
      <c r="N512" s="4">
        <v>14.764200000000001</v>
      </c>
      <c r="O512" s="1" t="s">
        <v>1746</v>
      </c>
    </row>
    <row r="513" spans="1:15" x14ac:dyDescent="0.25">
      <c r="A513" s="1">
        <v>512</v>
      </c>
      <c r="B513" s="1" t="s">
        <v>356</v>
      </c>
      <c r="C513" s="21">
        <v>44797</v>
      </c>
      <c r="D513" s="1">
        <v>0</v>
      </c>
      <c r="E513" s="1" t="s">
        <v>3013</v>
      </c>
      <c r="F513" s="15">
        <v>3</v>
      </c>
      <c r="G513" s="2">
        <v>0</v>
      </c>
      <c r="H513" s="3">
        <v>0</v>
      </c>
      <c r="I513" s="2">
        <v>0.3</v>
      </c>
      <c r="J513" s="4">
        <f t="shared" si="15"/>
        <v>-0.3</v>
      </c>
      <c r="K513" s="1">
        <v>0</v>
      </c>
      <c r="L513" s="4">
        <f t="shared" si="14"/>
        <v>0</v>
      </c>
      <c r="M513" s="1">
        <v>0</v>
      </c>
      <c r="N513" s="4">
        <v>0</v>
      </c>
      <c r="O513" s="1" t="s">
        <v>1746</v>
      </c>
    </row>
    <row r="514" spans="1:15" x14ac:dyDescent="0.25">
      <c r="A514" s="1">
        <v>513</v>
      </c>
      <c r="B514" s="1" t="s">
        <v>353</v>
      </c>
      <c r="C514" s="21">
        <v>44802</v>
      </c>
      <c r="D514" s="1">
        <v>0</v>
      </c>
      <c r="E514" s="1" t="s">
        <v>2951</v>
      </c>
      <c r="F514" s="15">
        <v>8</v>
      </c>
      <c r="G514" s="2">
        <v>2.93</v>
      </c>
      <c r="H514" s="3">
        <v>0.62</v>
      </c>
      <c r="I514" s="2">
        <v>1.01</v>
      </c>
      <c r="J514" s="4">
        <f t="shared" si="15"/>
        <v>1.9200000000000002</v>
      </c>
      <c r="K514" s="1">
        <v>1</v>
      </c>
      <c r="L514" s="4">
        <f t="shared" si="14"/>
        <v>1.9200000000000002</v>
      </c>
      <c r="M514" s="1">
        <v>1</v>
      </c>
      <c r="N514" s="4">
        <v>1.92</v>
      </c>
      <c r="O514" s="1" t="s">
        <v>1746</v>
      </c>
    </row>
    <row r="515" spans="1:15" x14ac:dyDescent="0.25">
      <c r="A515" s="1">
        <v>514</v>
      </c>
      <c r="B515" s="1" t="s">
        <v>2907</v>
      </c>
      <c r="C515" s="21">
        <v>44807</v>
      </c>
      <c r="D515" s="1">
        <v>0</v>
      </c>
      <c r="E515" s="1" t="s">
        <v>3014</v>
      </c>
      <c r="F515" s="15">
        <v>16.5</v>
      </c>
      <c r="G515" s="2">
        <v>2.82</v>
      </c>
      <c r="H515" s="3">
        <v>9.6</v>
      </c>
      <c r="I515" s="2">
        <v>1.92</v>
      </c>
      <c r="J515" s="4">
        <f t="shared" si="15"/>
        <v>0.89999999999999991</v>
      </c>
      <c r="K515" s="1">
        <v>5</v>
      </c>
      <c r="L515" s="4">
        <f t="shared" si="14"/>
        <v>4.5</v>
      </c>
      <c r="M515" s="1">
        <f>C537-C515</f>
        <v>17</v>
      </c>
      <c r="N515" s="4">
        <v>15.133100000000001</v>
      </c>
      <c r="O515" s="1" t="s">
        <v>1746</v>
      </c>
    </row>
    <row r="516" spans="1:15" ht="33" x14ac:dyDescent="0.25">
      <c r="A516" s="1">
        <v>515</v>
      </c>
      <c r="B516" s="1" t="s">
        <v>353</v>
      </c>
      <c r="C516" s="21">
        <v>44808</v>
      </c>
      <c r="D516" s="1">
        <v>0</v>
      </c>
      <c r="E516" s="11" t="s">
        <v>3015</v>
      </c>
      <c r="F516" s="15">
        <v>15.5</v>
      </c>
      <c r="G516" s="2">
        <v>2.19</v>
      </c>
      <c r="H516" s="3">
        <v>0.27</v>
      </c>
      <c r="I516" s="2">
        <v>1.29</v>
      </c>
      <c r="J516" s="4">
        <f t="shared" si="15"/>
        <v>0.89999999999999991</v>
      </c>
      <c r="K516" s="1">
        <v>1</v>
      </c>
      <c r="L516" s="4">
        <f t="shared" si="14"/>
        <v>0.89999999999999991</v>
      </c>
      <c r="M516" s="1">
        <v>1</v>
      </c>
      <c r="N516" s="4">
        <v>0.9</v>
      </c>
      <c r="O516" s="1" t="s">
        <v>1746</v>
      </c>
    </row>
    <row r="517" spans="1:15" x14ac:dyDescent="0.25">
      <c r="A517" s="1">
        <v>516</v>
      </c>
      <c r="B517" s="1" t="s">
        <v>354</v>
      </c>
      <c r="C517" s="21">
        <v>44808</v>
      </c>
      <c r="D517" s="1">
        <v>0</v>
      </c>
      <c r="E517" s="1" t="s">
        <v>3016</v>
      </c>
      <c r="F517" s="15">
        <v>0.5</v>
      </c>
      <c r="G517" s="2">
        <v>0.17</v>
      </c>
      <c r="H517" s="3">
        <v>1.57</v>
      </c>
      <c r="I517" s="2">
        <v>0.13</v>
      </c>
      <c r="J517" s="4">
        <f t="shared" si="15"/>
        <v>4.0000000000000008E-2</v>
      </c>
      <c r="K517" s="1">
        <v>1</v>
      </c>
      <c r="L517" s="4">
        <f t="shared" ref="L517:L580" si="16">(G517-I517-D517)*K517</f>
        <v>4.0000000000000008E-2</v>
      </c>
      <c r="M517" s="1">
        <v>1</v>
      </c>
      <c r="N517" s="4">
        <v>0.04</v>
      </c>
      <c r="O517" s="1" t="s">
        <v>1746</v>
      </c>
    </row>
    <row r="518" spans="1:15" ht="33" x14ac:dyDescent="0.25">
      <c r="A518" s="1">
        <v>517</v>
      </c>
      <c r="B518" s="1" t="s">
        <v>2990</v>
      </c>
      <c r="C518" s="21">
        <v>44808</v>
      </c>
      <c r="D518" s="1">
        <v>0</v>
      </c>
      <c r="E518" s="11" t="s">
        <v>3015</v>
      </c>
      <c r="F518" s="15">
        <v>15.5</v>
      </c>
      <c r="G518" s="2">
        <v>2.06</v>
      </c>
      <c r="H518" s="3">
        <v>3.28</v>
      </c>
      <c r="I518" s="2">
        <v>1.1200000000000001</v>
      </c>
      <c r="J518" s="4">
        <f t="shared" si="15"/>
        <v>0.94</v>
      </c>
      <c r="K518" s="1">
        <v>1</v>
      </c>
      <c r="L518" s="4">
        <f t="shared" si="16"/>
        <v>0.94</v>
      </c>
      <c r="M518" s="1">
        <v>1</v>
      </c>
      <c r="N518" s="4">
        <v>0.94</v>
      </c>
      <c r="O518" s="1" t="s">
        <v>1746</v>
      </c>
    </row>
    <row r="519" spans="1:15" x14ac:dyDescent="0.25">
      <c r="A519" s="1">
        <v>518</v>
      </c>
      <c r="B519" s="1" t="s">
        <v>353</v>
      </c>
      <c r="C519" s="21">
        <v>44809</v>
      </c>
      <c r="D519" s="1">
        <v>0</v>
      </c>
      <c r="E519" s="1" t="s">
        <v>2302</v>
      </c>
      <c r="F519" s="15">
        <v>2</v>
      </c>
      <c r="G519" s="2">
        <v>2.39</v>
      </c>
      <c r="H519" s="3">
        <v>0.02</v>
      </c>
      <c r="I519" s="2">
        <v>0.15</v>
      </c>
      <c r="J519" s="4">
        <f t="shared" si="15"/>
        <v>2.2400000000000002</v>
      </c>
      <c r="K519" s="1">
        <v>1</v>
      </c>
      <c r="L519" s="4">
        <f t="shared" si="16"/>
        <v>2.2400000000000002</v>
      </c>
      <c r="M519" s="1">
        <v>1</v>
      </c>
      <c r="N519" s="4">
        <v>2.2400000000000002</v>
      </c>
      <c r="O519" s="1" t="s">
        <v>1746</v>
      </c>
    </row>
    <row r="520" spans="1:15" x14ac:dyDescent="0.25">
      <c r="A520" s="1">
        <v>519</v>
      </c>
      <c r="B520" s="1" t="s">
        <v>2990</v>
      </c>
      <c r="C520" s="21">
        <v>44809</v>
      </c>
      <c r="D520" s="1">
        <v>0</v>
      </c>
      <c r="E520" s="1" t="s">
        <v>2302</v>
      </c>
      <c r="F520" s="15">
        <v>2</v>
      </c>
      <c r="G520" s="2">
        <v>1.68</v>
      </c>
      <c r="H520" s="3">
        <v>5.07</v>
      </c>
      <c r="I520" s="2">
        <v>0.14000000000000001</v>
      </c>
      <c r="J520" s="4">
        <f t="shared" si="15"/>
        <v>1.54</v>
      </c>
      <c r="K520" s="1">
        <v>5</v>
      </c>
      <c r="L520" s="4">
        <f t="shared" si="16"/>
        <v>7.7</v>
      </c>
      <c r="M520" s="1">
        <f>C541-C520</f>
        <v>16</v>
      </c>
      <c r="N520" s="4">
        <v>20.831800000000001</v>
      </c>
      <c r="O520" s="1" t="s">
        <v>1746</v>
      </c>
    </row>
    <row r="521" spans="1:15" x14ac:dyDescent="0.25">
      <c r="A521" s="1">
        <v>520</v>
      </c>
      <c r="B521" s="1" t="s">
        <v>354</v>
      </c>
      <c r="C521" s="21">
        <v>44809</v>
      </c>
      <c r="D521" s="1">
        <v>0</v>
      </c>
      <c r="E521" s="1" t="s">
        <v>254</v>
      </c>
      <c r="F521" s="15">
        <v>22</v>
      </c>
      <c r="G521" s="2">
        <v>2.87</v>
      </c>
      <c r="H521" s="3">
        <v>28.28</v>
      </c>
      <c r="I521" s="2">
        <v>2.59</v>
      </c>
      <c r="J521" s="4">
        <f t="shared" si="15"/>
        <v>0.28000000000000025</v>
      </c>
      <c r="K521" s="1">
        <v>1</v>
      </c>
      <c r="L521" s="4">
        <f t="shared" si="16"/>
        <v>0.28000000000000025</v>
      </c>
      <c r="M521" s="1">
        <v>1</v>
      </c>
      <c r="N521" s="4">
        <v>0.28000000000000003</v>
      </c>
      <c r="O521" s="1" t="s">
        <v>1746</v>
      </c>
    </row>
    <row r="522" spans="1:15" x14ac:dyDescent="0.25">
      <c r="A522" s="1">
        <v>521</v>
      </c>
      <c r="B522" s="1" t="s">
        <v>353</v>
      </c>
      <c r="C522" s="21">
        <v>44810</v>
      </c>
      <c r="D522" s="1">
        <v>0</v>
      </c>
      <c r="E522" s="1" t="s">
        <v>223</v>
      </c>
      <c r="F522" s="15">
        <v>17</v>
      </c>
      <c r="G522" s="2">
        <v>1.88</v>
      </c>
      <c r="H522" s="3">
        <v>0.02</v>
      </c>
      <c r="I522" s="2">
        <v>1.34</v>
      </c>
      <c r="J522" s="4">
        <f t="shared" si="15"/>
        <v>0.53999999999999981</v>
      </c>
      <c r="K522" s="1">
        <v>1</v>
      </c>
      <c r="L522" s="4">
        <f t="shared" si="16"/>
        <v>0.53999999999999981</v>
      </c>
      <c r="M522" s="1">
        <v>1</v>
      </c>
      <c r="N522" s="4">
        <v>0.54</v>
      </c>
      <c r="O522" s="1" t="s">
        <v>1746</v>
      </c>
    </row>
    <row r="523" spans="1:15" x14ac:dyDescent="0.25">
      <c r="A523" s="1">
        <v>522</v>
      </c>
      <c r="B523" s="1" t="s">
        <v>354</v>
      </c>
      <c r="C523" s="21">
        <v>44810</v>
      </c>
      <c r="D523" s="1">
        <v>0</v>
      </c>
      <c r="E523" s="1" t="s">
        <v>213</v>
      </c>
      <c r="F523" s="15">
        <v>24</v>
      </c>
      <c r="G523" s="2">
        <v>2.6</v>
      </c>
      <c r="H523" s="3">
        <v>49.07</v>
      </c>
      <c r="I523" s="2">
        <v>2.2200000000000002</v>
      </c>
      <c r="J523" s="4">
        <f t="shared" si="15"/>
        <v>0.37999999999999989</v>
      </c>
      <c r="K523" s="1">
        <v>1</v>
      </c>
      <c r="L523" s="4">
        <f t="shared" si="16"/>
        <v>0.37999999999999989</v>
      </c>
      <c r="M523" s="1">
        <v>1</v>
      </c>
      <c r="N523" s="4">
        <v>0.38</v>
      </c>
      <c r="O523" s="1" t="s">
        <v>1746</v>
      </c>
    </row>
    <row r="524" spans="1:15" x14ac:dyDescent="0.25">
      <c r="A524" s="1">
        <v>523</v>
      </c>
      <c r="B524" s="1" t="s">
        <v>353</v>
      </c>
      <c r="C524" s="21">
        <v>44811</v>
      </c>
      <c r="D524" s="1">
        <v>0</v>
      </c>
      <c r="E524" s="1" t="s">
        <v>278</v>
      </c>
      <c r="F524" s="15">
        <v>1</v>
      </c>
      <c r="G524" s="2">
        <v>1.07</v>
      </c>
      <c r="H524" s="3">
        <v>0.64</v>
      </c>
      <c r="I524" s="2">
        <v>7.0000000000000007E-2</v>
      </c>
      <c r="J524" s="4">
        <f t="shared" si="15"/>
        <v>1</v>
      </c>
      <c r="K524" s="1">
        <v>1</v>
      </c>
      <c r="L524" s="4">
        <f t="shared" si="16"/>
        <v>1</v>
      </c>
      <c r="M524" s="1">
        <v>1</v>
      </c>
      <c r="N524" s="4">
        <v>1</v>
      </c>
      <c r="O524" s="1" t="s">
        <v>1746</v>
      </c>
    </row>
    <row r="525" spans="1:15" x14ac:dyDescent="0.25">
      <c r="A525" s="1">
        <v>524</v>
      </c>
      <c r="B525" s="1" t="s">
        <v>354</v>
      </c>
      <c r="C525" s="21">
        <v>44811</v>
      </c>
      <c r="D525" s="1">
        <v>0</v>
      </c>
      <c r="E525" s="1" t="s">
        <v>213</v>
      </c>
      <c r="F525" s="15">
        <v>24</v>
      </c>
      <c r="G525" s="2">
        <v>2.61</v>
      </c>
      <c r="H525" s="3">
        <v>68.75</v>
      </c>
      <c r="I525" s="2">
        <v>2.61</v>
      </c>
      <c r="J525" s="4">
        <f t="shared" si="15"/>
        <v>0</v>
      </c>
      <c r="K525" s="1">
        <v>1</v>
      </c>
      <c r="L525" s="4">
        <f t="shared" si="16"/>
        <v>0</v>
      </c>
      <c r="M525" s="1">
        <v>1</v>
      </c>
      <c r="N525" s="4">
        <v>0</v>
      </c>
      <c r="O525" s="1" t="s">
        <v>1746</v>
      </c>
    </row>
    <row r="526" spans="1:15" x14ac:dyDescent="0.25">
      <c r="A526" s="1">
        <v>525</v>
      </c>
      <c r="B526" s="1" t="s">
        <v>353</v>
      </c>
      <c r="C526" s="21">
        <v>44812</v>
      </c>
      <c r="D526" s="1">
        <v>0</v>
      </c>
      <c r="E526" s="1" t="s">
        <v>489</v>
      </c>
      <c r="F526" s="15">
        <v>23</v>
      </c>
      <c r="G526" s="2">
        <v>3.02</v>
      </c>
      <c r="H526" s="3">
        <v>0.52</v>
      </c>
      <c r="I526" s="2">
        <v>1.71</v>
      </c>
      <c r="J526" s="4">
        <f t="shared" si="15"/>
        <v>1.31</v>
      </c>
      <c r="K526" s="1">
        <v>1</v>
      </c>
      <c r="L526" s="4">
        <f t="shared" si="16"/>
        <v>1.31</v>
      </c>
      <c r="M526" s="1">
        <v>1</v>
      </c>
      <c r="N526" s="4">
        <v>1.31</v>
      </c>
      <c r="O526" s="1" t="s">
        <v>1746</v>
      </c>
    </row>
    <row r="527" spans="1:15" x14ac:dyDescent="0.25">
      <c r="A527" s="1">
        <v>526</v>
      </c>
      <c r="B527" s="1" t="s">
        <v>354</v>
      </c>
      <c r="C527" s="21">
        <v>44812</v>
      </c>
      <c r="D527" s="1">
        <v>0</v>
      </c>
      <c r="E527" s="1" t="s">
        <v>213</v>
      </c>
      <c r="F527" s="15">
        <v>24</v>
      </c>
      <c r="G527" s="2">
        <v>1.95</v>
      </c>
      <c r="H527" s="3">
        <v>43.69</v>
      </c>
      <c r="I527" s="2">
        <v>1.86</v>
      </c>
      <c r="J527" s="4">
        <f t="shared" si="15"/>
        <v>8.9999999999999858E-2</v>
      </c>
      <c r="K527" s="1">
        <v>1</v>
      </c>
      <c r="L527" s="4">
        <f t="shared" si="16"/>
        <v>8.9999999999999858E-2</v>
      </c>
      <c r="M527" s="1">
        <v>1</v>
      </c>
      <c r="N527" s="4">
        <v>8.99999999999999E-2</v>
      </c>
      <c r="O527" s="1" t="s">
        <v>1746</v>
      </c>
    </row>
    <row r="528" spans="1:15" x14ac:dyDescent="0.25">
      <c r="A528" s="1">
        <v>527</v>
      </c>
      <c r="B528" s="1" t="s">
        <v>353</v>
      </c>
      <c r="C528" s="21">
        <v>44813</v>
      </c>
      <c r="D528" s="1">
        <v>0</v>
      </c>
      <c r="E528" s="1" t="s">
        <v>213</v>
      </c>
      <c r="F528" s="15">
        <v>24</v>
      </c>
      <c r="G528" s="2">
        <v>2.98</v>
      </c>
      <c r="H528" s="3">
        <v>0.3</v>
      </c>
      <c r="I528" s="2">
        <v>1.72</v>
      </c>
      <c r="J528" s="4">
        <f t="shared" si="15"/>
        <v>1.26</v>
      </c>
      <c r="K528" s="1">
        <v>1</v>
      </c>
      <c r="L528" s="4">
        <f t="shared" si="16"/>
        <v>1.26</v>
      </c>
      <c r="M528" s="1">
        <v>1</v>
      </c>
      <c r="N528" s="4">
        <v>1.26</v>
      </c>
      <c r="O528" s="1" t="s">
        <v>1746</v>
      </c>
    </row>
    <row r="529" spans="1:15" x14ac:dyDescent="0.25">
      <c r="A529" s="1">
        <v>528</v>
      </c>
      <c r="B529" s="1" t="s">
        <v>354</v>
      </c>
      <c r="C529" s="21">
        <v>44813</v>
      </c>
      <c r="D529" s="1">
        <v>0</v>
      </c>
      <c r="E529" s="1" t="s">
        <v>213</v>
      </c>
      <c r="F529" s="15">
        <v>24</v>
      </c>
      <c r="G529" s="2">
        <v>1.56</v>
      </c>
      <c r="H529" s="3">
        <v>43.13</v>
      </c>
      <c r="I529" s="2">
        <v>1.37</v>
      </c>
      <c r="J529" s="4">
        <f t="shared" si="15"/>
        <v>0.18999999999999995</v>
      </c>
      <c r="K529" s="1">
        <v>1</v>
      </c>
      <c r="L529" s="4">
        <f t="shared" si="16"/>
        <v>0.18999999999999995</v>
      </c>
      <c r="M529" s="1">
        <v>1</v>
      </c>
      <c r="N529" s="4">
        <v>0.19</v>
      </c>
      <c r="O529" s="1" t="s">
        <v>1746</v>
      </c>
    </row>
    <row r="530" spans="1:15" x14ac:dyDescent="0.25">
      <c r="A530" s="1">
        <v>529</v>
      </c>
      <c r="B530" s="1" t="s">
        <v>353</v>
      </c>
      <c r="C530" s="21">
        <v>44814</v>
      </c>
      <c r="D530" s="1">
        <v>0</v>
      </c>
      <c r="E530" s="1" t="s">
        <v>3017</v>
      </c>
      <c r="F530" s="15">
        <v>19.5</v>
      </c>
      <c r="G530" s="2">
        <v>2.4</v>
      </c>
      <c r="H530" s="3">
        <v>0.32</v>
      </c>
      <c r="I530" s="2">
        <v>1.37</v>
      </c>
      <c r="J530" s="4">
        <f t="shared" si="15"/>
        <v>1.0299999999999998</v>
      </c>
      <c r="K530" s="1">
        <v>1</v>
      </c>
      <c r="L530" s="4">
        <f t="shared" si="16"/>
        <v>1.0299999999999998</v>
      </c>
      <c r="M530" s="1">
        <v>1</v>
      </c>
      <c r="N530" s="4">
        <v>1.03</v>
      </c>
      <c r="O530" s="1" t="s">
        <v>1746</v>
      </c>
    </row>
    <row r="531" spans="1:15" x14ac:dyDescent="0.25">
      <c r="A531" s="1">
        <v>530</v>
      </c>
      <c r="B531" s="1" t="s">
        <v>354</v>
      </c>
      <c r="C531" s="21">
        <v>44814</v>
      </c>
      <c r="D531" s="1">
        <v>0</v>
      </c>
      <c r="E531" s="1" t="s">
        <v>3017</v>
      </c>
      <c r="F531" s="15">
        <v>19.5</v>
      </c>
      <c r="G531" s="2">
        <v>1.67</v>
      </c>
      <c r="H531" s="3">
        <v>32.83</v>
      </c>
      <c r="I531" s="2">
        <v>1.47</v>
      </c>
      <c r="J531" s="4">
        <f t="shared" si="15"/>
        <v>0.19999999999999996</v>
      </c>
      <c r="K531" s="1">
        <v>5</v>
      </c>
      <c r="L531" s="4">
        <f t="shared" si="16"/>
        <v>0.99999999999999978</v>
      </c>
      <c r="M531" s="1">
        <f>C534-C531</f>
        <v>9</v>
      </c>
      <c r="N531" s="4">
        <v>2.0512999999999999</v>
      </c>
      <c r="O531" s="1" t="s">
        <v>1746</v>
      </c>
    </row>
    <row r="532" spans="1:15" x14ac:dyDescent="0.25">
      <c r="A532" s="1">
        <v>531</v>
      </c>
      <c r="B532" s="1" t="s">
        <v>353</v>
      </c>
      <c r="C532" s="21">
        <v>44815</v>
      </c>
      <c r="D532" s="1">
        <v>0</v>
      </c>
      <c r="E532" s="1" t="s">
        <v>3018</v>
      </c>
      <c r="F532" s="15">
        <v>1.5</v>
      </c>
      <c r="G532" s="2">
        <v>0.26</v>
      </c>
      <c r="H532" s="3">
        <v>0.3</v>
      </c>
      <c r="I532" s="2">
        <v>0.14000000000000001</v>
      </c>
      <c r="J532" s="4">
        <f t="shared" si="15"/>
        <v>0.12</v>
      </c>
      <c r="K532" s="1">
        <v>5</v>
      </c>
      <c r="L532" s="4">
        <f t="shared" si="16"/>
        <v>0.6</v>
      </c>
      <c r="M532" s="1">
        <f>C533-C532</f>
        <v>8</v>
      </c>
      <c r="N532" s="4">
        <v>6.0949999999999998</v>
      </c>
      <c r="O532" s="1" t="s">
        <v>1746</v>
      </c>
    </row>
    <row r="533" spans="1:15" x14ac:dyDescent="0.25">
      <c r="A533" s="1">
        <v>532</v>
      </c>
      <c r="B533" s="1" t="s">
        <v>353</v>
      </c>
      <c r="C533" s="21">
        <v>44823</v>
      </c>
      <c r="D533" s="1">
        <v>0</v>
      </c>
      <c r="E533" s="1" t="s">
        <v>699</v>
      </c>
      <c r="F533" s="15">
        <v>21.5</v>
      </c>
      <c r="G533" s="2">
        <v>4.21</v>
      </c>
      <c r="H533" s="3">
        <v>0.35</v>
      </c>
      <c r="I533" s="2">
        <v>1.59</v>
      </c>
      <c r="J533" s="4">
        <f t="shared" si="15"/>
        <v>2.62</v>
      </c>
      <c r="K533" s="1">
        <v>1</v>
      </c>
      <c r="L533" s="4">
        <f t="shared" si="16"/>
        <v>2.62</v>
      </c>
      <c r="M533" s="1">
        <v>1</v>
      </c>
      <c r="N533" s="4">
        <v>2.62</v>
      </c>
      <c r="O533" s="1" t="s">
        <v>1746</v>
      </c>
    </row>
    <row r="534" spans="1:15" x14ac:dyDescent="0.25">
      <c r="A534" s="1">
        <v>533</v>
      </c>
      <c r="B534" s="1" t="s">
        <v>354</v>
      </c>
      <c r="C534" s="21">
        <v>44823</v>
      </c>
      <c r="D534" s="1">
        <v>0</v>
      </c>
      <c r="E534" s="1" t="s">
        <v>699</v>
      </c>
      <c r="F534" s="15">
        <v>21.5</v>
      </c>
      <c r="G534" s="2">
        <v>2.23</v>
      </c>
      <c r="H534" s="3">
        <v>7.04</v>
      </c>
      <c r="I534" s="2">
        <v>1.64</v>
      </c>
      <c r="J534" s="4">
        <f t="shared" si="15"/>
        <v>0.59000000000000008</v>
      </c>
      <c r="K534" s="1">
        <v>1</v>
      </c>
      <c r="L534" s="4">
        <f t="shared" si="16"/>
        <v>0.59000000000000008</v>
      </c>
      <c r="M534" s="1">
        <v>1</v>
      </c>
      <c r="N534" s="4">
        <v>0.59</v>
      </c>
      <c r="O534" s="1" t="s">
        <v>1746</v>
      </c>
    </row>
    <row r="535" spans="1:15" x14ac:dyDescent="0.25">
      <c r="A535" s="1">
        <v>534</v>
      </c>
      <c r="B535" s="1" t="s">
        <v>353</v>
      </c>
      <c r="C535" s="21">
        <v>44824</v>
      </c>
      <c r="D535" s="1">
        <v>0</v>
      </c>
      <c r="E535" s="1" t="s">
        <v>213</v>
      </c>
      <c r="F535" s="15">
        <v>24</v>
      </c>
      <c r="G535" s="2">
        <v>3.49</v>
      </c>
      <c r="H535" s="3">
        <v>0.35</v>
      </c>
      <c r="I535" s="2">
        <v>1.69</v>
      </c>
      <c r="J535" s="4">
        <f t="shared" si="15"/>
        <v>1.8000000000000003</v>
      </c>
      <c r="K535" s="1">
        <v>1</v>
      </c>
      <c r="L535" s="4">
        <f t="shared" si="16"/>
        <v>1.8000000000000003</v>
      </c>
      <c r="M535" s="1">
        <v>1</v>
      </c>
      <c r="N535" s="4">
        <v>1.8</v>
      </c>
      <c r="O535" s="1" t="s">
        <v>1746</v>
      </c>
    </row>
    <row r="536" spans="1:15" ht="33" x14ac:dyDescent="0.25">
      <c r="A536" s="1">
        <v>535</v>
      </c>
      <c r="B536" s="1" t="s">
        <v>354</v>
      </c>
      <c r="C536" s="21">
        <v>44824</v>
      </c>
      <c r="D536" s="1">
        <v>0</v>
      </c>
      <c r="E536" s="11" t="s">
        <v>3019</v>
      </c>
      <c r="F536" s="15">
        <v>19</v>
      </c>
      <c r="G536" s="2">
        <v>1.61</v>
      </c>
      <c r="H536" s="3">
        <v>53.35</v>
      </c>
      <c r="I536" s="2">
        <v>1.47</v>
      </c>
      <c r="J536" s="4">
        <f t="shared" si="15"/>
        <v>0.14000000000000012</v>
      </c>
      <c r="K536" s="1">
        <v>1</v>
      </c>
      <c r="L536" s="4">
        <f t="shared" si="16"/>
        <v>0.14000000000000012</v>
      </c>
      <c r="M536" s="1">
        <v>1</v>
      </c>
      <c r="N536" s="4">
        <v>0.14000000000000001</v>
      </c>
      <c r="O536" s="1" t="s">
        <v>1746</v>
      </c>
    </row>
    <row r="537" spans="1:15" x14ac:dyDescent="0.25">
      <c r="A537" s="1">
        <v>536</v>
      </c>
      <c r="B537" s="1" t="s">
        <v>2907</v>
      </c>
      <c r="C537" s="21">
        <v>44824</v>
      </c>
      <c r="D537" s="1">
        <v>0</v>
      </c>
      <c r="E537" s="1" t="s">
        <v>3020</v>
      </c>
      <c r="F537" s="15">
        <v>5</v>
      </c>
      <c r="G537" s="2">
        <v>1.1399999999999999</v>
      </c>
      <c r="H537" s="3">
        <v>4.4000000000000004</v>
      </c>
      <c r="I537" s="2">
        <v>0.36</v>
      </c>
      <c r="J537" s="4">
        <f t="shared" si="15"/>
        <v>0.77999999999999992</v>
      </c>
      <c r="K537" s="1">
        <v>1</v>
      </c>
      <c r="L537" s="4">
        <f t="shared" si="16"/>
        <v>0.77999999999999992</v>
      </c>
      <c r="M537" s="1">
        <v>1</v>
      </c>
      <c r="N537" s="4">
        <v>0.78</v>
      </c>
      <c r="O537" s="1" t="s">
        <v>1746</v>
      </c>
    </row>
    <row r="538" spans="1:15" ht="33" x14ac:dyDescent="0.25">
      <c r="A538" s="1">
        <v>537</v>
      </c>
      <c r="B538" s="1" t="s">
        <v>353</v>
      </c>
      <c r="C538" s="21">
        <v>44825</v>
      </c>
      <c r="D538" s="1">
        <v>0</v>
      </c>
      <c r="E538" s="11" t="s">
        <v>3021</v>
      </c>
      <c r="F538" s="15">
        <v>13</v>
      </c>
      <c r="G538" s="2">
        <v>2.12</v>
      </c>
      <c r="H538" s="3">
        <v>1.1000000000000001</v>
      </c>
      <c r="I538" s="2">
        <v>0.97</v>
      </c>
      <c r="J538" s="4">
        <f t="shared" si="15"/>
        <v>1.1500000000000001</v>
      </c>
      <c r="K538" s="1">
        <v>1</v>
      </c>
      <c r="L538" s="4">
        <f t="shared" si="16"/>
        <v>1.1500000000000001</v>
      </c>
      <c r="M538" s="1">
        <v>1</v>
      </c>
      <c r="N538" s="4">
        <v>1.1499999999999999</v>
      </c>
      <c r="O538" s="1" t="s">
        <v>1746</v>
      </c>
    </row>
    <row r="539" spans="1:15" x14ac:dyDescent="0.25">
      <c r="A539" s="1">
        <v>538</v>
      </c>
      <c r="B539" s="1" t="s">
        <v>2913</v>
      </c>
      <c r="C539" s="21">
        <v>44825</v>
      </c>
      <c r="D539" s="1">
        <v>0</v>
      </c>
      <c r="E539" s="1" t="s">
        <v>2442</v>
      </c>
      <c r="F539" s="15">
        <v>11</v>
      </c>
      <c r="G539" s="2">
        <v>2.1800000000000002</v>
      </c>
      <c r="H539" s="3">
        <v>8.8800000000000008</v>
      </c>
      <c r="I539" s="2">
        <v>0.79</v>
      </c>
      <c r="J539" s="4">
        <f t="shared" si="15"/>
        <v>1.3900000000000001</v>
      </c>
      <c r="K539" s="1">
        <v>2</v>
      </c>
      <c r="L539" s="4">
        <f t="shared" si="16"/>
        <v>2.7800000000000002</v>
      </c>
      <c r="M539" s="1">
        <f>C548-C539</f>
        <v>2</v>
      </c>
      <c r="N539" s="4">
        <v>3.6926000000000001</v>
      </c>
      <c r="O539" s="1" t="s">
        <v>1746</v>
      </c>
    </row>
    <row r="540" spans="1:15" ht="33" x14ac:dyDescent="0.25">
      <c r="A540" s="1">
        <v>539</v>
      </c>
      <c r="B540" s="1" t="s">
        <v>354</v>
      </c>
      <c r="C540" s="21">
        <v>44825</v>
      </c>
      <c r="D540" s="1">
        <v>0</v>
      </c>
      <c r="E540" s="11" t="s">
        <v>3022</v>
      </c>
      <c r="F540" s="15">
        <v>15</v>
      </c>
      <c r="G540" s="2">
        <v>1.34</v>
      </c>
      <c r="H540" s="3">
        <v>33.03</v>
      </c>
      <c r="I540" s="2">
        <v>1.1399999999999999</v>
      </c>
      <c r="J540" s="4">
        <f t="shared" si="15"/>
        <v>0.20000000000000018</v>
      </c>
      <c r="K540" s="1">
        <v>1</v>
      </c>
      <c r="L540" s="4">
        <f t="shared" si="16"/>
        <v>0.20000000000000018</v>
      </c>
      <c r="M540" s="1">
        <v>1</v>
      </c>
      <c r="N540" s="4">
        <v>0.2</v>
      </c>
      <c r="O540" s="1" t="s">
        <v>1746</v>
      </c>
    </row>
    <row r="541" spans="1:15" x14ac:dyDescent="0.25">
      <c r="A541" s="1">
        <v>540</v>
      </c>
      <c r="B541" s="1" t="s">
        <v>2990</v>
      </c>
      <c r="C541" s="21">
        <v>44825</v>
      </c>
      <c r="D541" s="1">
        <v>0</v>
      </c>
      <c r="E541" s="1" t="s">
        <v>257</v>
      </c>
      <c r="F541" s="15">
        <v>4</v>
      </c>
      <c r="G541" s="2">
        <v>1.1299999999999999</v>
      </c>
      <c r="H541" s="3">
        <v>3.54</v>
      </c>
      <c r="I541" s="2">
        <v>0.3</v>
      </c>
      <c r="J541" s="4">
        <f t="shared" si="15"/>
        <v>0.82999999999999985</v>
      </c>
      <c r="K541" s="1">
        <v>1</v>
      </c>
      <c r="L541" s="4">
        <f t="shared" si="16"/>
        <v>0.82999999999999985</v>
      </c>
      <c r="M541" s="1">
        <v>1</v>
      </c>
      <c r="N541" s="4">
        <v>0.83</v>
      </c>
      <c r="O541" s="1" t="s">
        <v>1746</v>
      </c>
    </row>
    <row r="542" spans="1:15" x14ac:dyDescent="0.25">
      <c r="A542" s="1">
        <v>541</v>
      </c>
      <c r="B542" s="1" t="s">
        <v>2907</v>
      </c>
      <c r="C542" s="21">
        <v>44825</v>
      </c>
      <c r="D542" s="1">
        <v>0</v>
      </c>
      <c r="E542" s="1" t="s">
        <v>970</v>
      </c>
      <c r="F542" s="15">
        <v>5</v>
      </c>
      <c r="G542" s="2">
        <v>1.1499999999999999</v>
      </c>
      <c r="H542" s="3">
        <v>4.1100000000000003</v>
      </c>
      <c r="I542" s="2">
        <v>0.38</v>
      </c>
      <c r="J542" s="4">
        <f t="shared" si="15"/>
        <v>0.76999999999999991</v>
      </c>
      <c r="K542" s="1">
        <v>1</v>
      </c>
      <c r="L542" s="4">
        <f t="shared" si="16"/>
        <v>0.76999999999999991</v>
      </c>
      <c r="M542" s="1">
        <v>1</v>
      </c>
      <c r="N542" s="4">
        <v>0.77</v>
      </c>
      <c r="O542" s="1" t="s">
        <v>1746</v>
      </c>
    </row>
    <row r="543" spans="1:15" x14ac:dyDescent="0.25">
      <c r="A543" s="1">
        <v>542</v>
      </c>
      <c r="B543" s="1" t="s">
        <v>353</v>
      </c>
      <c r="C543" s="21">
        <v>44826</v>
      </c>
      <c r="D543" s="1">
        <v>0</v>
      </c>
      <c r="E543" s="1" t="s">
        <v>213</v>
      </c>
      <c r="F543" s="15">
        <v>24</v>
      </c>
      <c r="G543" s="2">
        <v>3.01</v>
      </c>
      <c r="H543" s="3">
        <v>0.32</v>
      </c>
      <c r="I543" s="2">
        <v>1.74</v>
      </c>
      <c r="J543" s="4">
        <f t="shared" si="15"/>
        <v>1.2699999999999998</v>
      </c>
      <c r="K543" s="1">
        <v>1</v>
      </c>
      <c r="L543" s="4">
        <f t="shared" si="16"/>
        <v>1.2699999999999998</v>
      </c>
      <c r="M543" s="1">
        <v>1</v>
      </c>
      <c r="N543" s="4">
        <v>1.27</v>
      </c>
      <c r="O543" s="1" t="s">
        <v>1746</v>
      </c>
    </row>
    <row r="544" spans="1:15" ht="33" x14ac:dyDescent="0.25">
      <c r="A544" s="1">
        <v>543</v>
      </c>
      <c r="B544" s="1" t="s">
        <v>354</v>
      </c>
      <c r="C544" s="21">
        <v>44826</v>
      </c>
      <c r="D544" s="1">
        <v>0</v>
      </c>
      <c r="E544" s="11" t="s">
        <v>3023</v>
      </c>
      <c r="F544" s="15">
        <v>13.5</v>
      </c>
      <c r="G544" s="2">
        <v>1.24</v>
      </c>
      <c r="H544" s="3">
        <v>31.58</v>
      </c>
      <c r="I544" s="2">
        <v>1.0900000000000001</v>
      </c>
      <c r="J544" s="4">
        <f t="shared" si="15"/>
        <v>0.14999999999999991</v>
      </c>
      <c r="K544" s="1">
        <v>1</v>
      </c>
      <c r="L544" s="4">
        <f t="shared" si="16"/>
        <v>0.14999999999999991</v>
      </c>
      <c r="M544" s="1">
        <v>1</v>
      </c>
      <c r="N544" s="4">
        <v>0.15</v>
      </c>
      <c r="O544" s="1" t="s">
        <v>1746</v>
      </c>
    </row>
    <row r="545" spans="1:15" x14ac:dyDescent="0.25">
      <c r="A545" s="1">
        <v>544</v>
      </c>
      <c r="B545" s="1" t="s">
        <v>2990</v>
      </c>
      <c r="C545" s="21">
        <v>44826</v>
      </c>
      <c r="D545" s="1">
        <v>0</v>
      </c>
      <c r="E545" s="1" t="s">
        <v>3024</v>
      </c>
      <c r="F545" s="15">
        <v>5.5</v>
      </c>
      <c r="G545" s="2">
        <v>1.19</v>
      </c>
      <c r="H545" s="3">
        <v>4.71</v>
      </c>
      <c r="I545" s="2">
        <v>0.38</v>
      </c>
      <c r="J545" s="4">
        <f t="shared" si="15"/>
        <v>0.80999999999999994</v>
      </c>
      <c r="K545" s="1">
        <v>1</v>
      </c>
      <c r="L545" s="4">
        <f t="shared" si="16"/>
        <v>0.80999999999999994</v>
      </c>
      <c r="M545" s="1">
        <v>1</v>
      </c>
      <c r="N545" s="4">
        <v>0.81</v>
      </c>
      <c r="O545" s="1" t="s">
        <v>1746</v>
      </c>
    </row>
    <row r="546" spans="1:15" x14ac:dyDescent="0.25">
      <c r="A546" s="1">
        <v>545</v>
      </c>
      <c r="B546" s="1" t="s">
        <v>2907</v>
      </c>
      <c r="C546" s="21">
        <v>44826</v>
      </c>
      <c r="D546" s="1">
        <v>0</v>
      </c>
      <c r="E546" s="1" t="s">
        <v>315</v>
      </c>
      <c r="F546" s="15">
        <v>5</v>
      </c>
      <c r="G546" s="2">
        <v>1.06</v>
      </c>
      <c r="H546" s="3">
        <v>3.06</v>
      </c>
      <c r="I546" s="2">
        <v>0.39</v>
      </c>
      <c r="J546" s="4">
        <f t="shared" si="15"/>
        <v>0.67</v>
      </c>
      <c r="K546" s="1">
        <v>1</v>
      </c>
      <c r="L546" s="4">
        <f t="shared" si="16"/>
        <v>0.67</v>
      </c>
      <c r="M546" s="1">
        <v>1</v>
      </c>
      <c r="N546" s="4">
        <v>0.67</v>
      </c>
      <c r="O546" s="1" t="s">
        <v>1746</v>
      </c>
    </row>
    <row r="547" spans="1:15" ht="33" x14ac:dyDescent="0.25">
      <c r="A547" s="1">
        <v>546</v>
      </c>
      <c r="B547" s="1" t="s">
        <v>353</v>
      </c>
      <c r="C547" s="21">
        <v>44827</v>
      </c>
      <c r="D547" s="1">
        <v>0</v>
      </c>
      <c r="E547" s="11" t="s">
        <v>2969</v>
      </c>
      <c r="F547" s="15">
        <v>12.5</v>
      </c>
      <c r="G547" s="2">
        <v>1.79</v>
      </c>
      <c r="H547" s="3">
        <v>1.4</v>
      </c>
      <c r="I547" s="2">
        <v>0.88</v>
      </c>
      <c r="J547" s="4">
        <f t="shared" si="15"/>
        <v>0.91</v>
      </c>
      <c r="K547" s="1">
        <v>1</v>
      </c>
      <c r="L547" s="4">
        <f t="shared" si="16"/>
        <v>0.91</v>
      </c>
      <c r="M547" s="1">
        <v>1</v>
      </c>
      <c r="N547" s="4">
        <v>0.91</v>
      </c>
      <c r="O547" s="1" t="s">
        <v>1746</v>
      </c>
    </row>
    <row r="548" spans="1:15" x14ac:dyDescent="0.25">
      <c r="A548" s="1">
        <v>547</v>
      </c>
      <c r="B548" s="1" t="s">
        <v>2913</v>
      </c>
      <c r="C548" s="21">
        <v>44827</v>
      </c>
      <c r="D548" s="1">
        <v>0</v>
      </c>
      <c r="E548" s="1" t="s">
        <v>2970</v>
      </c>
      <c r="F548" s="15">
        <v>11.5</v>
      </c>
      <c r="G548" s="2">
        <v>1.93</v>
      </c>
      <c r="H548" s="3">
        <v>6.4</v>
      </c>
      <c r="I548" s="2">
        <v>0.92</v>
      </c>
      <c r="J548" s="4">
        <f t="shared" si="15"/>
        <v>1.0099999999999998</v>
      </c>
      <c r="K548" s="1">
        <v>3</v>
      </c>
      <c r="L548" s="4">
        <f t="shared" si="16"/>
        <v>3.0299999999999994</v>
      </c>
      <c r="M548" s="1">
        <f>C560-C548</f>
        <v>3</v>
      </c>
      <c r="N548" s="4">
        <v>3.2172999999999998</v>
      </c>
      <c r="O548" s="1" t="s">
        <v>1746</v>
      </c>
    </row>
    <row r="549" spans="1:15" ht="33" x14ac:dyDescent="0.25">
      <c r="A549" s="1">
        <v>548</v>
      </c>
      <c r="B549" s="1" t="s">
        <v>354</v>
      </c>
      <c r="C549" s="21">
        <v>44827</v>
      </c>
      <c r="D549" s="1">
        <v>0</v>
      </c>
      <c r="E549" s="11" t="s">
        <v>2969</v>
      </c>
      <c r="F549" s="15">
        <v>12.5</v>
      </c>
      <c r="G549" s="2">
        <v>1.1100000000000001</v>
      </c>
      <c r="H549" s="3">
        <v>26.82</v>
      </c>
      <c r="I549" s="2">
        <v>0.92</v>
      </c>
      <c r="J549" s="4">
        <f t="shared" si="15"/>
        <v>0.19000000000000006</v>
      </c>
      <c r="K549" s="1">
        <v>1</v>
      </c>
      <c r="L549" s="4">
        <f t="shared" si="16"/>
        <v>0.19000000000000006</v>
      </c>
      <c r="M549" s="1">
        <v>1</v>
      </c>
      <c r="N549" s="4">
        <v>0.19</v>
      </c>
      <c r="O549" s="1" t="s">
        <v>1746</v>
      </c>
    </row>
    <row r="550" spans="1:15" x14ac:dyDescent="0.25">
      <c r="A550" s="1">
        <v>549</v>
      </c>
      <c r="B550" s="1" t="s">
        <v>2990</v>
      </c>
      <c r="C550" s="21">
        <v>44827</v>
      </c>
      <c r="D550" s="1">
        <v>0</v>
      </c>
      <c r="E550" s="1" t="s">
        <v>1357</v>
      </c>
      <c r="F550" s="15">
        <v>6</v>
      </c>
      <c r="G550" s="2">
        <v>1.34</v>
      </c>
      <c r="H550" s="3">
        <v>5.46</v>
      </c>
      <c r="I550" s="2">
        <v>0.45</v>
      </c>
      <c r="J550" s="4">
        <f t="shared" si="15"/>
        <v>0.89000000000000012</v>
      </c>
      <c r="K550" s="1">
        <v>1</v>
      </c>
      <c r="L550" s="4">
        <f t="shared" si="16"/>
        <v>0.89000000000000012</v>
      </c>
      <c r="M550" s="1">
        <v>1</v>
      </c>
      <c r="N550" s="4">
        <v>0.89</v>
      </c>
      <c r="O550" s="1" t="s">
        <v>1746</v>
      </c>
    </row>
    <row r="551" spans="1:15" x14ac:dyDescent="0.25">
      <c r="A551" s="1">
        <v>550</v>
      </c>
      <c r="B551" s="1" t="s">
        <v>2907</v>
      </c>
      <c r="C551" s="21">
        <v>44827</v>
      </c>
      <c r="D551" s="1">
        <v>0</v>
      </c>
      <c r="E551" s="1" t="s">
        <v>2952</v>
      </c>
      <c r="F551" s="15">
        <v>5.5</v>
      </c>
      <c r="G551" s="2">
        <v>1.39</v>
      </c>
      <c r="H551" s="3">
        <v>5.45</v>
      </c>
      <c r="I551" s="2">
        <v>0.44</v>
      </c>
      <c r="J551" s="4">
        <f t="shared" si="15"/>
        <v>0.95</v>
      </c>
      <c r="K551" s="1">
        <v>1</v>
      </c>
      <c r="L551" s="4">
        <f t="shared" si="16"/>
        <v>0.95</v>
      </c>
      <c r="M551" s="1">
        <v>1</v>
      </c>
      <c r="N551" s="4">
        <v>0.95</v>
      </c>
      <c r="O551" s="1" t="s">
        <v>1746</v>
      </c>
    </row>
    <row r="552" spans="1:15" x14ac:dyDescent="0.25">
      <c r="A552" s="1">
        <v>551</v>
      </c>
      <c r="B552" s="1" t="s">
        <v>353</v>
      </c>
      <c r="C552" s="21">
        <v>44828</v>
      </c>
      <c r="D552" s="1">
        <v>0</v>
      </c>
      <c r="E552" s="1" t="s">
        <v>213</v>
      </c>
      <c r="F552" s="15">
        <v>24</v>
      </c>
      <c r="G552" s="2">
        <v>3.09</v>
      </c>
      <c r="H552" s="3">
        <v>0</v>
      </c>
      <c r="I552" s="2">
        <v>1.74</v>
      </c>
      <c r="J552" s="4">
        <f t="shared" si="15"/>
        <v>1.3499999999999999</v>
      </c>
      <c r="K552" s="1">
        <v>1</v>
      </c>
      <c r="L552" s="4">
        <f t="shared" si="16"/>
        <v>1.3499999999999999</v>
      </c>
      <c r="M552" s="1">
        <v>1</v>
      </c>
      <c r="N552" s="4">
        <v>1.35</v>
      </c>
      <c r="O552" s="1" t="s">
        <v>1746</v>
      </c>
    </row>
    <row r="553" spans="1:15" ht="33" x14ac:dyDescent="0.25">
      <c r="A553" s="1">
        <v>552</v>
      </c>
      <c r="B553" s="1" t="s">
        <v>354</v>
      </c>
      <c r="C553" s="21">
        <v>44828</v>
      </c>
      <c r="D553" s="1">
        <v>0</v>
      </c>
      <c r="E553" s="11" t="s">
        <v>3025</v>
      </c>
      <c r="F553" s="15">
        <v>14</v>
      </c>
      <c r="G553" s="2">
        <v>1.36</v>
      </c>
      <c r="H553" s="3">
        <v>29.51</v>
      </c>
      <c r="I553" s="2">
        <v>1.0900000000000001</v>
      </c>
      <c r="J553" s="4">
        <f t="shared" si="15"/>
        <v>0.27</v>
      </c>
      <c r="K553" s="1">
        <v>1</v>
      </c>
      <c r="L553" s="4">
        <f t="shared" si="16"/>
        <v>0.27</v>
      </c>
      <c r="M553" s="1">
        <v>1</v>
      </c>
      <c r="N553" s="4">
        <v>0.27</v>
      </c>
      <c r="O553" s="1" t="s">
        <v>1746</v>
      </c>
    </row>
    <row r="554" spans="1:15" x14ac:dyDescent="0.25">
      <c r="A554" s="1">
        <v>553</v>
      </c>
      <c r="B554" s="1" t="s">
        <v>2990</v>
      </c>
      <c r="C554" s="21">
        <v>44828</v>
      </c>
      <c r="D554" s="1">
        <v>0</v>
      </c>
      <c r="E554" s="1" t="s">
        <v>933</v>
      </c>
      <c r="F554" s="15">
        <v>5</v>
      </c>
      <c r="G554" s="2">
        <v>1.27</v>
      </c>
      <c r="H554" s="3">
        <v>4.78</v>
      </c>
      <c r="I554" s="2">
        <v>0.38</v>
      </c>
      <c r="J554" s="4">
        <f t="shared" si="15"/>
        <v>0.89</v>
      </c>
      <c r="K554" s="1">
        <v>2</v>
      </c>
      <c r="L554" s="4">
        <f t="shared" si="16"/>
        <v>1.78</v>
      </c>
      <c r="M554" s="1">
        <f>C562-C554</f>
        <v>2</v>
      </c>
      <c r="N554" s="4">
        <v>2.1375000000000002</v>
      </c>
      <c r="O554" s="1" t="s">
        <v>1746</v>
      </c>
    </row>
    <row r="555" spans="1:15" x14ac:dyDescent="0.25">
      <c r="A555" s="1">
        <v>554</v>
      </c>
      <c r="B555" s="1" t="s">
        <v>2907</v>
      </c>
      <c r="C555" s="21">
        <v>44828</v>
      </c>
      <c r="D555" s="1">
        <v>0</v>
      </c>
      <c r="E555" s="1" t="s">
        <v>2919</v>
      </c>
      <c r="F555" s="15">
        <v>5</v>
      </c>
      <c r="G555" s="2">
        <v>1.21</v>
      </c>
      <c r="H555" s="3">
        <v>3.11</v>
      </c>
      <c r="I555" s="2">
        <v>0.38</v>
      </c>
      <c r="J555" s="4">
        <f t="shared" si="15"/>
        <v>0.83</v>
      </c>
      <c r="K555" s="1">
        <v>1</v>
      </c>
      <c r="L555" s="4">
        <f t="shared" si="16"/>
        <v>0.83</v>
      </c>
      <c r="M555" s="1">
        <v>1</v>
      </c>
      <c r="N555" s="4">
        <v>0.83</v>
      </c>
      <c r="O555" s="1" t="s">
        <v>1746</v>
      </c>
    </row>
    <row r="556" spans="1:15" x14ac:dyDescent="0.25">
      <c r="A556" s="1">
        <v>555</v>
      </c>
      <c r="B556" s="1" t="s">
        <v>353</v>
      </c>
      <c r="C556" s="21">
        <v>44829</v>
      </c>
      <c r="D556" s="1">
        <v>0</v>
      </c>
      <c r="E556" s="1" t="s">
        <v>213</v>
      </c>
      <c r="F556" s="15">
        <v>24</v>
      </c>
      <c r="G556" s="2">
        <v>2.97</v>
      </c>
      <c r="H556" s="3">
        <v>1</v>
      </c>
      <c r="I556" s="2">
        <v>1.72</v>
      </c>
      <c r="J556" s="4">
        <f t="shared" si="15"/>
        <v>1.2500000000000002</v>
      </c>
      <c r="K556" s="1">
        <v>1</v>
      </c>
      <c r="L556" s="4">
        <f t="shared" si="16"/>
        <v>1.2500000000000002</v>
      </c>
      <c r="M556" s="1">
        <v>1</v>
      </c>
      <c r="N556" s="4">
        <v>1.25</v>
      </c>
      <c r="O556" s="1" t="s">
        <v>1746</v>
      </c>
    </row>
    <row r="557" spans="1:15" ht="33" x14ac:dyDescent="0.25">
      <c r="A557" s="1">
        <v>556</v>
      </c>
      <c r="B557" s="1" t="s">
        <v>354</v>
      </c>
      <c r="C557" s="21">
        <v>44829</v>
      </c>
      <c r="D557" s="1">
        <v>0</v>
      </c>
      <c r="E557" s="11" t="s">
        <v>3026</v>
      </c>
      <c r="F557" s="15">
        <v>13.5</v>
      </c>
      <c r="G557" s="2">
        <v>1.32</v>
      </c>
      <c r="H557" s="3">
        <v>31.09</v>
      </c>
      <c r="I557" s="2">
        <v>1.0900000000000001</v>
      </c>
      <c r="J557" s="4">
        <f t="shared" si="15"/>
        <v>0.22999999999999998</v>
      </c>
      <c r="K557" s="1">
        <v>1</v>
      </c>
      <c r="L557" s="4">
        <f t="shared" si="16"/>
        <v>0.22999999999999998</v>
      </c>
      <c r="M557" s="1">
        <v>1</v>
      </c>
      <c r="N557" s="4">
        <v>0.23</v>
      </c>
      <c r="O557" s="1" t="s">
        <v>1746</v>
      </c>
    </row>
    <row r="558" spans="1:15" x14ac:dyDescent="0.25">
      <c r="A558" s="1">
        <v>557</v>
      </c>
      <c r="B558" s="1" t="s">
        <v>2907</v>
      </c>
      <c r="C558" s="21">
        <v>44829</v>
      </c>
      <c r="D558" s="1">
        <v>0</v>
      </c>
      <c r="E558" s="1" t="s">
        <v>3027</v>
      </c>
      <c r="F558" s="15">
        <v>10.5</v>
      </c>
      <c r="G558" s="2">
        <v>2.08</v>
      </c>
      <c r="H558" s="3">
        <v>7.01</v>
      </c>
      <c r="I558" s="2">
        <v>0.77</v>
      </c>
      <c r="J558" s="4">
        <f t="shared" si="15"/>
        <v>1.31</v>
      </c>
      <c r="K558" s="1">
        <v>1</v>
      </c>
      <c r="L558" s="4">
        <f t="shared" si="16"/>
        <v>1.31</v>
      </c>
      <c r="M558" s="1">
        <v>5</v>
      </c>
      <c r="N558" s="4">
        <v>0.72750000000000004</v>
      </c>
      <c r="O558" s="1" t="s">
        <v>1746</v>
      </c>
    </row>
    <row r="559" spans="1:15" ht="33" x14ac:dyDescent="0.25">
      <c r="A559" s="1">
        <v>558</v>
      </c>
      <c r="B559" s="1" t="s">
        <v>353</v>
      </c>
      <c r="C559" s="21">
        <v>44830</v>
      </c>
      <c r="D559" s="1">
        <v>0</v>
      </c>
      <c r="E559" s="11" t="s">
        <v>3028</v>
      </c>
      <c r="F559" s="15">
        <v>13</v>
      </c>
      <c r="G559" s="2">
        <v>1.85</v>
      </c>
      <c r="H559" s="3">
        <v>1.43</v>
      </c>
      <c r="I559" s="2">
        <v>0.94</v>
      </c>
      <c r="J559" s="4">
        <f t="shared" si="15"/>
        <v>0.91000000000000014</v>
      </c>
      <c r="K559" s="1">
        <v>1</v>
      </c>
      <c r="L559" s="4">
        <f t="shared" si="16"/>
        <v>0.91000000000000014</v>
      </c>
      <c r="M559" s="1">
        <v>1</v>
      </c>
      <c r="N559" s="4">
        <v>0.91</v>
      </c>
      <c r="O559" s="1" t="s">
        <v>1746</v>
      </c>
    </row>
    <row r="560" spans="1:15" x14ac:dyDescent="0.25">
      <c r="A560" s="1">
        <v>559</v>
      </c>
      <c r="B560" s="1" t="s">
        <v>2913</v>
      </c>
      <c r="C560" s="21">
        <v>44830</v>
      </c>
      <c r="D560" s="1">
        <v>0</v>
      </c>
      <c r="E560" s="1" t="s">
        <v>2967</v>
      </c>
      <c r="F560" s="15">
        <v>7.5</v>
      </c>
      <c r="G560" s="2">
        <v>1.73</v>
      </c>
      <c r="H560" s="3">
        <v>5.87</v>
      </c>
      <c r="I560" s="2">
        <v>0.59</v>
      </c>
      <c r="J560" s="4">
        <f t="shared" si="15"/>
        <v>1.1400000000000001</v>
      </c>
      <c r="K560" s="1">
        <v>2</v>
      </c>
      <c r="L560" s="4">
        <f t="shared" si="16"/>
        <v>2.2800000000000002</v>
      </c>
      <c r="M560" s="1">
        <v>4</v>
      </c>
      <c r="N560" s="4">
        <v>2.9636999999999998</v>
      </c>
      <c r="O560" s="1" t="s">
        <v>1746</v>
      </c>
    </row>
    <row r="561" spans="1:15" ht="33" x14ac:dyDescent="0.25">
      <c r="A561" s="1">
        <v>560</v>
      </c>
      <c r="B561" s="1" t="s">
        <v>354</v>
      </c>
      <c r="C561" s="21">
        <v>44830</v>
      </c>
      <c r="D561" s="1">
        <v>0</v>
      </c>
      <c r="E561" s="11" t="s">
        <v>3028</v>
      </c>
      <c r="F561" s="15">
        <v>13</v>
      </c>
      <c r="G561" s="2">
        <v>1.21</v>
      </c>
      <c r="H561" s="3">
        <v>22.72</v>
      </c>
      <c r="I561" s="2">
        <v>1</v>
      </c>
      <c r="J561" s="4">
        <f t="shared" si="15"/>
        <v>0.20999999999999996</v>
      </c>
      <c r="K561" s="1">
        <v>1</v>
      </c>
      <c r="L561" s="4">
        <f t="shared" si="16"/>
        <v>0.20999999999999996</v>
      </c>
      <c r="M561" s="1">
        <v>1</v>
      </c>
      <c r="N561" s="4">
        <v>0.21</v>
      </c>
      <c r="O561" s="1" t="s">
        <v>1746</v>
      </c>
    </row>
    <row r="562" spans="1:15" x14ac:dyDescent="0.25">
      <c r="A562" s="1">
        <v>561</v>
      </c>
      <c r="B562" s="1" t="s">
        <v>2990</v>
      </c>
      <c r="C562" s="21">
        <v>44830</v>
      </c>
      <c r="D562" s="1">
        <v>0</v>
      </c>
      <c r="E562" s="1" t="s">
        <v>2967</v>
      </c>
      <c r="F562" s="15">
        <v>7.5</v>
      </c>
      <c r="G562" s="2">
        <v>1.74</v>
      </c>
      <c r="H562" s="3">
        <v>6.36</v>
      </c>
      <c r="I562" s="2">
        <v>0.61</v>
      </c>
      <c r="J562" s="4">
        <f t="shared" ref="J562:J625" si="17">G562-I562-D562</f>
        <v>1.1299999999999999</v>
      </c>
      <c r="K562" s="1">
        <v>1</v>
      </c>
      <c r="L562" s="4">
        <f t="shared" si="16"/>
        <v>1.1299999999999999</v>
      </c>
      <c r="M562" s="1">
        <v>1</v>
      </c>
      <c r="N562" s="4">
        <v>1.1299999999999999</v>
      </c>
      <c r="O562" s="1" t="s">
        <v>1746</v>
      </c>
    </row>
    <row r="563" spans="1:15" x14ac:dyDescent="0.25">
      <c r="A563" s="1">
        <v>562</v>
      </c>
      <c r="B563" s="1" t="s">
        <v>353</v>
      </c>
      <c r="C563" s="21">
        <v>44831</v>
      </c>
      <c r="D563" s="1">
        <v>0</v>
      </c>
      <c r="E563" s="1" t="s">
        <v>213</v>
      </c>
      <c r="F563" s="15">
        <v>24</v>
      </c>
      <c r="G563" s="2">
        <v>2.93</v>
      </c>
      <c r="H563" s="3">
        <v>0.3</v>
      </c>
      <c r="I563" s="2">
        <v>1.7</v>
      </c>
      <c r="J563" s="4">
        <f t="shared" si="17"/>
        <v>1.2300000000000002</v>
      </c>
      <c r="K563" s="1">
        <v>1</v>
      </c>
      <c r="L563" s="4">
        <f t="shared" si="16"/>
        <v>1.2300000000000002</v>
      </c>
      <c r="M563" s="1">
        <v>1</v>
      </c>
      <c r="N563" s="4">
        <v>1.23</v>
      </c>
      <c r="O563" s="1" t="s">
        <v>1746</v>
      </c>
    </row>
    <row r="564" spans="1:15" x14ac:dyDescent="0.25">
      <c r="A564" s="1">
        <v>563</v>
      </c>
      <c r="B564" s="1" t="s">
        <v>354</v>
      </c>
      <c r="C564" s="21">
        <v>44831</v>
      </c>
      <c r="D564" s="1">
        <v>0</v>
      </c>
      <c r="E564" s="1" t="s">
        <v>213</v>
      </c>
      <c r="F564" s="15">
        <v>24</v>
      </c>
      <c r="G564" s="2">
        <v>2.16</v>
      </c>
      <c r="H564" s="3">
        <v>42.86</v>
      </c>
      <c r="I564" s="2">
        <v>1.87</v>
      </c>
      <c r="J564" s="4">
        <f t="shared" si="17"/>
        <v>0.29000000000000004</v>
      </c>
      <c r="K564" s="1">
        <v>1</v>
      </c>
      <c r="L564" s="4">
        <f t="shared" si="16"/>
        <v>0.29000000000000004</v>
      </c>
      <c r="M564" s="1">
        <v>1</v>
      </c>
      <c r="N564" s="4">
        <v>0.28999999999999998</v>
      </c>
      <c r="O564" s="1" t="s">
        <v>1746</v>
      </c>
    </row>
    <row r="565" spans="1:15" x14ac:dyDescent="0.25">
      <c r="A565" s="1">
        <v>564</v>
      </c>
      <c r="B565" s="1" t="s">
        <v>353</v>
      </c>
      <c r="C565" s="21">
        <v>44832</v>
      </c>
      <c r="D565" s="1">
        <v>0</v>
      </c>
      <c r="E565" s="1" t="s">
        <v>213</v>
      </c>
      <c r="F565" s="15">
        <v>24</v>
      </c>
      <c r="G565" s="2">
        <v>2.78</v>
      </c>
      <c r="H565" s="3">
        <v>0.3</v>
      </c>
      <c r="I565" s="2">
        <v>1.7</v>
      </c>
      <c r="J565" s="4">
        <f t="shared" si="17"/>
        <v>1.0799999999999998</v>
      </c>
      <c r="K565" s="1">
        <v>1</v>
      </c>
      <c r="L565" s="4">
        <f t="shared" si="16"/>
        <v>1.0799999999999998</v>
      </c>
      <c r="M565" s="1">
        <v>1</v>
      </c>
      <c r="N565" s="4">
        <v>1.08</v>
      </c>
      <c r="O565" s="1" t="s">
        <v>1746</v>
      </c>
    </row>
    <row r="566" spans="1:15" x14ac:dyDescent="0.25">
      <c r="A566" s="1">
        <v>565</v>
      </c>
      <c r="B566" s="1" t="s">
        <v>354</v>
      </c>
      <c r="C566" s="21">
        <v>44832</v>
      </c>
      <c r="D566" s="1">
        <v>0</v>
      </c>
      <c r="E566" s="1" t="s">
        <v>213</v>
      </c>
      <c r="F566" s="15">
        <v>24</v>
      </c>
      <c r="G566" s="2">
        <v>1.9</v>
      </c>
      <c r="H566" s="3">
        <v>42.85</v>
      </c>
      <c r="I566" s="2">
        <v>1.89</v>
      </c>
      <c r="J566" s="4">
        <f t="shared" si="17"/>
        <v>1.0000000000000009E-2</v>
      </c>
      <c r="K566" s="1">
        <v>1</v>
      </c>
      <c r="L566" s="4">
        <f t="shared" si="16"/>
        <v>1.0000000000000009E-2</v>
      </c>
      <c r="M566" s="1">
        <v>1</v>
      </c>
      <c r="N566" s="4">
        <v>0.01</v>
      </c>
      <c r="O566" s="1" t="s">
        <v>1746</v>
      </c>
    </row>
    <row r="567" spans="1:15" x14ac:dyDescent="0.25">
      <c r="A567" s="1">
        <v>566</v>
      </c>
      <c r="B567" s="1" t="s">
        <v>353</v>
      </c>
      <c r="C567" s="21">
        <v>44833</v>
      </c>
      <c r="D567" s="1">
        <v>0</v>
      </c>
      <c r="E567" s="1" t="s">
        <v>213</v>
      </c>
      <c r="F567" s="15">
        <v>24</v>
      </c>
      <c r="G567" s="2">
        <v>2.7</v>
      </c>
      <c r="H567" s="3">
        <v>0.3</v>
      </c>
      <c r="I567" s="2">
        <v>1.63</v>
      </c>
      <c r="J567" s="4">
        <f t="shared" si="17"/>
        <v>1.0700000000000003</v>
      </c>
      <c r="K567" s="1">
        <v>1</v>
      </c>
      <c r="L567" s="4">
        <f t="shared" si="16"/>
        <v>1.0700000000000003</v>
      </c>
      <c r="M567" s="1">
        <v>1</v>
      </c>
      <c r="N567" s="4">
        <v>1.07</v>
      </c>
      <c r="O567" s="1" t="s">
        <v>1746</v>
      </c>
    </row>
    <row r="568" spans="1:15" x14ac:dyDescent="0.25">
      <c r="A568" s="1">
        <v>567</v>
      </c>
      <c r="B568" s="1" t="s">
        <v>354</v>
      </c>
      <c r="C568" s="21">
        <v>44833</v>
      </c>
      <c r="D568" s="1">
        <v>0</v>
      </c>
      <c r="E568" s="1" t="s">
        <v>213</v>
      </c>
      <c r="F568" s="15">
        <v>24</v>
      </c>
      <c r="G568" s="2">
        <v>1.92</v>
      </c>
      <c r="H568" s="3">
        <v>40.65</v>
      </c>
      <c r="I568" s="2">
        <v>1.89</v>
      </c>
      <c r="J568" s="4">
        <f t="shared" si="17"/>
        <v>3.0000000000000027E-2</v>
      </c>
      <c r="K568" s="1">
        <v>1</v>
      </c>
      <c r="L568" s="4">
        <f t="shared" si="16"/>
        <v>3.0000000000000027E-2</v>
      </c>
      <c r="M568" s="1">
        <v>1</v>
      </c>
      <c r="N568" s="4">
        <v>0.03</v>
      </c>
      <c r="O568" s="1" t="s">
        <v>1746</v>
      </c>
    </row>
    <row r="569" spans="1:15" x14ac:dyDescent="0.25">
      <c r="A569" s="1">
        <v>568</v>
      </c>
      <c r="B569" s="1" t="s">
        <v>353</v>
      </c>
      <c r="C569" s="21">
        <v>44834</v>
      </c>
      <c r="D569" s="1">
        <v>0</v>
      </c>
      <c r="E569" s="1" t="s">
        <v>213</v>
      </c>
      <c r="F569" s="15">
        <v>24</v>
      </c>
      <c r="G569" s="2">
        <v>2.52</v>
      </c>
      <c r="H569" s="3">
        <v>0.6</v>
      </c>
      <c r="I569" s="2">
        <v>1.46</v>
      </c>
      <c r="J569" s="4">
        <f t="shared" si="17"/>
        <v>1.06</v>
      </c>
      <c r="K569" s="1">
        <v>1</v>
      </c>
      <c r="L569" s="4">
        <f t="shared" si="16"/>
        <v>1.06</v>
      </c>
      <c r="M569" s="1">
        <v>1</v>
      </c>
      <c r="N569" s="4">
        <v>1.06</v>
      </c>
      <c r="O569" s="1" t="s">
        <v>1746</v>
      </c>
    </row>
    <row r="570" spans="1:15" x14ac:dyDescent="0.25">
      <c r="A570" s="1">
        <v>569</v>
      </c>
      <c r="B570" s="1" t="s">
        <v>354</v>
      </c>
      <c r="C570" s="21">
        <v>44834</v>
      </c>
      <c r="D570" s="1">
        <v>0</v>
      </c>
      <c r="E570" s="1" t="s">
        <v>213</v>
      </c>
      <c r="F570" s="15">
        <v>24</v>
      </c>
      <c r="G570" s="2">
        <v>1.93</v>
      </c>
      <c r="H570" s="3">
        <v>33.6</v>
      </c>
      <c r="I570" s="2">
        <v>1.66</v>
      </c>
      <c r="J570" s="4">
        <f t="shared" si="17"/>
        <v>0.27</v>
      </c>
      <c r="K570" s="1">
        <v>1</v>
      </c>
      <c r="L570" s="4">
        <f t="shared" si="16"/>
        <v>0.27</v>
      </c>
      <c r="M570" s="1">
        <v>1</v>
      </c>
      <c r="N570" s="4">
        <v>0.27</v>
      </c>
      <c r="O570" s="1" t="s">
        <v>1746</v>
      </c>
    </row>
    <row r="571" spans="1:15" x14ac:dyDescent="0.25">
      <c r="A571" s="1">
        <v>570</v>
      </c>
      <c r="B571" s="1" t="s">
        <v>353</v>
      </c>
      <c r="C571" s="21">
        <v>44835</v>
      </c>
      <c r="D571" s="1">
        <v>0</v>
      </c>
      <c r="E571" s="1" t="s">
        <v>1029</v>
      </c>
      <c r="F571" s="15">
        <v>20.5</v>
      </c>
      <c r="G571" s="2">
        <v>2.2400000000000002</v>
      </c>
      <c r="H571" s="3">
        <v>0.31</v>
      </c>
      <c r="I571" s="2">
        <v>1.22</v>
      </c>
      <c r="J571" s="4">
        <f t="shared" si="17"/>
        <v>1.0200000000000002</v>
      </c>
      <c r="K571" s="1">
        <v>1</v>
      </c>
      <c r="L571" s="4">
        <f t="shared" si="16"/>
        <v>1.0200000000000002</v>
      </c>
      <c r="M571" s="1">
        <v>1</v>
      </c>
      <c r="N571" s="4">
        <v>1.02</v>
      </c>
      <c r="O571" s="1" t="s">
        <v>1746</v>
      </c>
    </row>
    <row r="572" spans="1:15" x14ac:dyDescent="0.25">
      <c r="A572" s="1">
        <v>571</v>
      </c>
      <c r="B572" s="1" t="s">
        <v>354</v>
      </c>
      <c r="C572" s="21">
        <v>44835</v>
      </c>
      <c r="D572" s="1">
        <v>0</v>
      </c>
      <c r="E572" s="1" t="s">
        <v>1029</v>
      </c>
      <c r="F572" s="15">
        <v>20.5</v>
      </c>
      <c r="G572" s="2">
        <v>1.77</v>
      </c>
      <c r="H572" s="3">
        <v>30.19</v>
      </c>
      <c r="I572" s="2">
        <v>1.48</v>
      </c>
      <c r="J572" s="4">
        <f t="shared" si="17"/>
        <v>0.29000000000000004</v>
      </c>
      <c r="K572" s="1">
        <v>1</v>
      </c>
      <c r="L572" s="4">
        <f t="shared" si="16"/>
        <v>0.29000000000000004</v>
      </c>
      <c r="M572" s="1">
        <v>1</v>
      </c>
      <c r="N572" s="4">
        <v>0.28999999999999998</v>
      </c>
      <c r="O572" s="1" t="s">
        <v>1746</v>
      </c>
    </row>
    <row r="573" spans="1:15" x14ac:dyDescent="0.25">
      <c r="A573" s="1">
        <v>572</v>
      </c>
      <c r="B573" s="1" t="s">
        <v>353</v>
      </c>
      <c r="C573" s="21">
        <v>44836</v>
      </c>
      <c r="D573" s="1">
        <v>0</v>
      </c>
      <c r="E573" s="1" t="s">
        <v>2361</v>
      </c>
      <c r="F573" s="15">
        <v>17.5</v>
      </c>
      <c r="G573" s="2">
        <v>2.06</v>
      </c>
      <c r="H573" s="3">
        <v>0.38</v>
      </c>
      <c r="I573" s="2">
        <v>1.1299999999999999</v>
      </c>
      <c r="J573" s="4">
        <f t="shared" si="17"/>
        <v>0.93000000000000016</v>
      </c>
      <c r="K573" s="1">
        <v>1</v>
      </c>
      <c r="L573" s="4">
        <f t="shared" si="16"/>
        <v>0.93000000000000016</v>
      </c>
      <c r="M573" s="1">
        <v>1</v>
      </c>
      <c r="N573" s="4">
        <v>0.93</v>
      </c>
      <c r="O573" s="1" t="s">
        <v>1746</v>
      </c>
    </row>
    <row r="574" spans="1:15" x14ac:dyDescent="0.25">
      <c r="A574" s="1">
        <v>573</v>
      </c>
      <c r="B574" s="1" t="s">
        <v>354</v>
      </c>
      <c r="C574" s="21">
        <v>44836</v>
      </c>
      <c r="D574" s="1">
        <v>0</v>
      </c>
      <c r="E574" s="1" t="s">
        <v>2361</v>
      </c>
      <c r="F574" s="15">
        <v>17.5</v>
      </c>
      <c r="G574" s="2">
        <v>1.62</v>
      </c>
      <c r="H574" s="3">
        <v>26.24</v>
      </c>
      <c r="I574" s="2">
        <v>1.35</v>
      </c>
      <c r="J574" s="4">
        <f t="shared" si="17"/>
        <v>0.27</v>
      </c>
      <c r="K574" s="1">
        <v>1</v>
      </c>
      <c r="L574" s="4">
        <f t="shared" si="16"/>
        <v>0.27</v>
      </c>
      <c r="M574" s="1">
        <v>1</v>
      </c>
      <c r="N574" s="4">
        <v>0.27</v>
      </c>
      <c r="O574" s="1" t="s">
        <v>1746</v>
      </c>
    </row>
    <row r="575" spans="1:15" x14ac:dyDescent="0.25">
      <c r="A575" s="1">
        <v>574</v>
      </c>
      <c r="B575" s="1" t="s">
        <v>353</v>
      </c>
      <c r="C575" s="21">
        <v>44837</v>
      </c>
      <c r="D575" s="1">
        <v>0</v>
      </c>
      <c r="E575" s="1" t="s">
        <v>213</v>
      </c>
      <c r="F575" s="15">
        <v>24</v>
      </c>
      <c r="G575" s="2">
        <v>2.66</v>
      </c>
      <c r="H575" s="3">
        <v>0.3</v>
      </c>
      <c r="I575" s="2">
        <v>1.51</v>
      </c>
      <c r="J575" s="4">
        <f t="shared" si="17"/>
        <v>1.1500000000000001</v>
      </c>
      <c r="K575" s="1">
        <v>1</v>
      </c>
      <c r="L575" s="4">
        <f t="shared" si="16"/>
        <v>1.1500000000000001</v>
      </c>
      <c r="M575" s="1">
        <v>1</v>
      </c>
      <c r="N575" s="4">
        <v>1.1499999999999999</v>
      </c>
      <c r="O575" s="1" t="s">
        <v>1746</v>
      </c>
    </row>
    <row r="576" spans="1:15" x14ac:dyDescent="0.25">
      <c r="A576" s="1">
        <v>575</v>
      </c>
      <c r="B576" s="1" t="s">
        <v>354</v>
      </c>
      <c r="C576" s="21">
        <v>44837</v>
      </c>
      <c r="D576" s="1">
        <v>0</v>
      </c>
      <c r="E576" s="1" t="s">
        <v>213</v>
      </c>
      <c r="F576" s="15">
        <v>24</v>
      </c>
      <c r="G576" s="2">
        <v>2.58</v>
      </c>
      <c r="H576" s="3">
        <v>8.57</v>
      </c>
      <c r="I576" s="2">
        <v>1.88</v>
      </c>
      <c r="J576" s="4">
        <f t="shared" si="17"/>
        <v>0.70000000000000018</v>
      </c>
      <c r="K576" s="1">
        <v>1</v>
      </c>
      <c r="L576" s="4">
        <f t="shared" si="16"/>
        <v>0.70000000000000018</v>
      </c>
      <c r="M576" s="1">
        <v>1</v>
      </c>
      <c r="N576" s="4">
        <v>0.7</v>
      </c>
      <c r="O576" s="1" t="s">
        <v>1746</v>
      </c>
    </row>
    <row r="577" spans="1:15" x14ac:dyDescent="0.25">
      <c r="A577" s="1">
        <v>576</v>
      </c>
      <c r="B577" s="1" t="s">
        <v>353</v>
      </c>
      <c r="C577" s="21">
        <v>44838</v>
      </c>
      <c r="D577" s="1">
        <v>0</v>
      </c>
      <c r="E577" s="1" t="s">
        <v>213</v>
      </c>
      <c r="F577" s="15">
        <v>24</v>
      </c>
      <c r="G577" s="2">
        <v>2.5499999999999998</v>
      </c>
      <c r="H577" s="3">
        <v>0.3</v>
      </c>
      <c r="I577" s="2">
        <v>1.48</v>
      </c>
      <c r="J577" s="4">
        <f t="shared" si="17"/>
        <v>1.0699999999999998</v>
      </c>
      <c r="K577" s="1">
        <v>1</v>
      </c>
      <c r="L577" s="4">
        <f t="shared" si="16"/>
        <v>1.0699999999999998</v>
      </c>
      <c r="M577" s="1">
        <v>1</v>
      </c>
      <c r="N577" s="4">
        <v>1.07</v>
      </c>
      <c r="O577" s="1" t="s">
        <v>1746</v>
      </c>
    </row>
    <row r="578" spans="1:15" x14ac:dyDescent="0.25">
      <c r="A578" s="1">
        <v>577</v>
      </c>
      <c r="B578" s="1" t="s">
        <v>354</v>
      </c>
      <c r="C578" s="21">
        <v>44838</v>
      </c>
      <c r="D578" s="1">
        <v>0</v>
      </c>
      <c r="E578" s="1" t="s">
        <v>213</v>
      </c>
      <c r="F578" s="15">
        <v>24</v>
      </c>
      <c r="G578" s="2">
        <v>2.68</v>
      </c>
      <c r="H578" s="3">
        <v>4.4000000000000004</v>
      </c>
      <c r="I578" s="2">
        <v>1.84</v>
      </c>
      <c r="J578" s="4">
        <f t="shared" si="17"/>
        <v>0.84000000000000008</v>
      </c>
      <c r="K578" s="1">
        <v>1</v>
      </c>
      <c r="L578" s="4">
        <f t="shared" si="16"/>
        <v>0.84000000000000008</v>
      </c>
      <c r="M578" s="1">
        <v>1</v>
      </c>
      <c r="N578" s="4">
        <v>0.84</v>
      </c>
      <c r="O578" s="1" t="s">
        <v>1746</v>
      </c>
    </row>
    <row r="579" spans="1:15" x14ac:dyDescent="0.25">
      <c r="A579" s="1">
        <v>578</v>
      </c>
      <c r="B579" s="1" t="s">
        <v>353</v>
      </c>
      <c r="C579" s="21">
        <v>44839</v>
      </c>
      <c r="D579" s="1">
        <v>0</v>
      </c>
      <c r="E579" s="1" t="s">
        <v>213</v>
      </c>
      <c r="F579" s="15">
        <v>24</v>
      </c>
      <c r="G579" s="2">
        <v>2.56</v>
      </c>
      <c r="H579" s="3">
        <v>0.3</v>
      </c>
      <c r="I579" s="2">
        <v>1.51</v>
      </c>
      <c r="J579" s="4">
        <f t="shared" si="17"/>
        <v>1.05</v>
      </c>
      <c r="K579" s="1">
        <v>1</v>
      </c>
      <c r="L579" s="4">
        <f t="shared" si="16"/>
        <v>1.05</v>
      </c>
      <c r="M579" s="1">
        <v>1</v>
      </c>
      <c r="N579" s="4">
        <v>1.05</v>
      </c>
      <c r="O579" s="1" t="s">
        <v>1746</v>
      </c>
    </row>
    <row r="580" spans="1:15" x14ac:dyDescent="0.25">
      <c r="A580" s="1">
        <v>579</v>
      </c>
      <c r="B580" s="1" t="s">
        <v>354</v>
      </c>
      <c r="C580" s="21">
        <v>44839</v>
      </c>
      <c r="D580" s="1">
        <v>0</v>
      </c>
      <c r="E580" s="1" t="s">
        <v>213</v>
      </c>
      <c r="F580" s="15">
        <v>24</v>
      </c>
      <c r="G580" s="2">
        <v>2.63</v>
      </c>
      <c r="H580" s="3">
        <v>4.47</v>
      </c>
      <c r="I580" s="2">
        <v>1.83</v>
      </c>
      <c r="J580" s="4">
        <f t="shared" si="17"/>
        <v>0.79999999999999982</v>
      </c>
      <c r="K580" s="1">
        <v>1</v>
      </c>
      <c r="L580" s="4">
        <f t="shared" si="16"/>
        <v>0.79999999999999982</v>
      </c>
      <c r="M580" s="1">
        <v>1</v>
      </c>
      <c r="N580" s="4">
        <v>0.8</v>
      </c>
      <c r="O580" s="1" t="s">
        <v>1746</v>
      </c>
    </row>
    <row r="581" spans="1:15" x14ac:dyDescent="0.25">
      <c r="A581" s="1">
        <v>580</v>
      </c>
      <c r="B581" s="1" t="s">
        <v>353</v>
      </c>
      <c r="C581" s="21">
        <v>44840</v>
      </c>
      <c r="D581" s="1">
        <v>0</v>
      </c>
      <c r="E581" s="1" t="s">
        <v>213</v>
      </c>
      <c r="F581" s="15">
        <v>24</v>
      </c>
      <c r="G581" s="2">
        <v>2.56</v>
      </c>
      <c r="H581" s="3">
        <v>0.3</v>
      </c>
      <c r="I581" s="2">
        <v>1.53</v>
      </c>
      <c r="J581" s="4">
        <f t="shared" si="17"/>
        <v>1.03</v>
      </c>
      <c r="K581" s="1">
        <v>1</v>
      </c>
      <c r="L581" s="4">
        <f t="shared" ref="L581:L644" si="18">(G581-I581-D581)*K581</f>
        <v>1.03</v>
      </c>
      <c r="M581" s="1">
        <v>1</v>
      </c>
      <c r="N581" s="4">
        <v>1.03</v>
      </c>
      <c r="O581" s="1" t="s">
        <v>1746</v>
      </c>
    </row>
    <row r="582" spans="1:15" x14ac:dyDescent="0.25">
      <c r="A582" s="1">
        <v>581</v>
      </c>
      <c r="B582" s="1" t="s">
        <v>354</v>
      </c>
      <c r="C582" s="21">
        <v>44840</v>
      </c>
      <c r="D582" s="1">
        <v>0</v>
      </c>
      <c r="E582" s="1" t="s">
        <v>213</v>
      </c>
      <c r="F582" s="15">
        <v>24</v>
      </c>
      <c r="G582" s="2">
        <v>2.58</v>
      </c>
      <c r="H582" s="3">
        <v>4.8099999999999996</v>
      </c>
      <c r="I582" s="2">
        <v>1.83</v>
      </c>
      <c r="J582" s="4">
        <f t="shared" si="17"/>
        <v>0.75</v>
      </c>
      <c r="K582" s="1">
        <v>1</v>
      </c>
      <c r="L582" s="4">
        <f t="shared" si="18"/>
        <v>0.75</v>
      </c>
      <c r="M582" s="1">
        <v>1</v>
      </c>
      <c r="N582" s="4">
        <v>0.75</v>
      </c>
      <c r="O582" s="1" t="s">
        <v>1746</v>
      </c>
    </row>
    <row r="583" spans="1:15" x14ac:dyDescent="0.25">
      <c r="A583" s="1">
        <v>582</v>
      </c>
      <c r="B583" s="1" t="s">
        <v>353</v>
      </c>
      <c r="C583" s="21">
        <v>44841</v>
      </c>
      <c r="D583" s="1">
        <v>0</v>
      </c>
      <c r="E583" s="1" t="s">
        <v>213</v>
      </c>
      <c r="F583" s="15">
        <v>24</v>
      </c>
      <c r="G583" s="2">
        <v>2.52</v>
      </c>
      <c r="H583" s="3">
        <v>0.35</v>
      </c>
      <c r="I583" s="2">
        <v>1.51</v>
      </c>
      <c r="J583" s="4">
        <f t="shared" si="17"/>
        <v>1.01</v>
      </c>
      <c r="K583" s="1">
        <v>1</v>
      </c>
      <c r="L583" s="4">
        <f t="shared" si="18"/>
        <v>1.01</v>
      </c>
      <c r="M583" s="1">
        <v>1</v>
      </c>
      <c r="N583" s="4">
        <v>1.01</v>
      </c>
      <c r="O583" s="1" t="s">
        <v>1746</v>
      </c>
    </row>
    <row r="584" spans="1:15" x14ac:dyDescent="0.25">
      <c r="A584" s="1">
        <v>583</v>
      </c>
      <c r="B584" s="1" t="s">
        <v>354</v>
      </c>
      <c r="C584" s="21">
        <v>44841</v>
      </c>
      <c r="D584" s="1">
        <v>0</v>
      </c>
      <c r="E584" s="1" t="s">
        <v>213</v>
      </c>
      <c r="F584" s="15">
        <v>24</v>
      </c>
      <c r="G584" s="2">
        <v>2.54</v>
      </c>
      <c r="H584" s="3">
        <v>5.22</v>
      </c>
      <c r="I584" s="2">
        <v>1.84</v>
      </c>
      <c r="J584" s="4">
        <f t="shared" si="17"/>
        <v>0.7</v>
      </c>
      <c r="K584" s="1">
        <v>1</v>
      </c>
      <c r="L584" s="4">
        <f t="shared" si="18"/>
        <v>0.7</v>
      </c>
      <c r="M584" s="1">
        <v>1</v>
      </c>
      <c r="N584" s="4">
        <v>0.7</v>
      </c>
      <c r="O584" s="1" t="s">
        <v>1746</v>
      </c>
    </row>
    <row r="585" spans="1:15" x14ac:dyDescent="0.25">
      <c r="A585" s="1">
        <v>584</v>
      </c>
      <c r="B585" s="1" t="s">
        <v>353</v>
      </c>
      <c r="C585" s="21">
        <v>44842</v>
      </c>
      <c r="D585" s="1">
        <v>0</v>
      </c>
      <c r="E585" s="1" t="s">
        <v>213</v>
      </c>
      <c r="F585" s="15">
        <v>24</v>
      </c>
      <c r="G585" s="2">
        <v>2.5099999999999998</v>
      </c>
      <c r="H585" s="3">
        <v>0.38</v>
      </c>
      <c r="I585" s="2">
        <v>1.52</v>
      </c>
      <c r="J585" s="4">
        <f t="shared" si="17"/>
        <v>0.98999999999999977</v>
      </c>
      <c r="K585" s="1">
        <v>1</v>
      </c>
      <c r="L585" s="4">
        <f t="shared" si="18"/>
        <v>0.98999999999999977</v>
      </c>
      <c r="M585" s="1">
        <v>1</v>
      </c>
      <c r="N585" s="4">
        <v>0.99</v>
      </c>
      <c r="O585" s="1" t="s">
        <v>1746</v>
      </c>
    </row>
    <row r="586" spans="1:15" x14ac:dyDescent="0.25">
      <c r="A586" s="1">
        <v>585</v>
      </c>
      <c r="B586" s="1" t="s">
        <v>354</v>
      </c>
      <c r="C586" s="21">
        <v>44842</v>
      </c>
      <c r="D586" s="1">
        <v>0</v>
      </c>
      <c r="E586" s="1" t="s">
        <v>213</v>
      </c>
      <c r="F586" s="15">
        <v>24</v>
      </c>
      <c r="G586" s="2">
        <v>2.52</v>
      </c>
      <c r="H586" s="3">
        <v>5.23</v>
      </c>
      <c r="I586" s="2">
        <v>1.83</v>
      </c>
      <c r="J586" s="4">
        <f t="shared" si="17"/>
        <v>0.69</v>
      </c>
      <c r="K586" s="1">
        <v>1</v>
      </c>
      <c r="L586" s="4">
        <f t="shared" si="18"/>
        <v>0.69</v>
      </c>
      <c r="M586" s="1">
        <v>1</v>
      </c>
      <c r="N586" s="4">
        <v>0.69</v>
      </c>
      <c r="O586" s="1" t="s">
        <v>1746</v>
      </c>
    </row>
    <row r="587" spans="1:15" ht="33" x14ac:dyDescent="0.25">
      <c r="A587" s="1">
        <v>586</v>
      </c>
      <c r="B587" s="1" t="s">
        <v>353</v>
      </c>
      <c r="C587" s="21">
        <v>44843</v>
      </c>
      <c r="D587" s="1">
        <v>0</v>
      </c>
      <c r="E587" s="11" t="s">
        <v>2938</v>
      </c>
      <c r="F587" s="15">
        <v>17.5</v>
      </c>
      <c r="G587" s="2">
        <v>2.09</v>
      </c>
      <c r="H587" s="3">
        <v>0.56000000000000005</v>
      </c>
      <c r="I587" s="2">
        <v>1.1200000000000001</v>
      </c>
      <c r="J587" s="4">
        <f t="shared" si="17"/>
        <v>0.96999999999999975</v>
      </c>
      <c r="K587" s="1">
        <v>1</v>
      </c>
      <c r="L587" s="4">
        <f t="shared" si="18"/>
        <v>0.96999999999999975</v>
      </c>
      <c r="M587" s="1">
        <v>1</v>
      </c>
      <c r="N587" s="4">
        <v>0.97</v>
      </c>
      <c r="O587" s="1" t="s">
        <v>1746</v>
      </c>
    </row>
    <row r="588" spans="1:15" ht="33" x14ac:dyDescent="0.25">
      <c r="A588" s="1">
        <v>587</v>
      </c>
      <c r="B588" s="1" t="s">
        <v>354</v>
      </c>
      <c r="C588" s="21">
        <v>44843</v>
      </c>
      <c r="D588" s="1">
        <v>0</v>
      </c>
      <c r="E588" s="11" t="s">
        <v>2938</v>
      </c>
      <c r="F588" s="15">
        <v>17.5</v>
      </c>
      <c r="G588" s="2">
        <v>1.96</v>
      </c>
      <c r="H588" s="3">
        <v>3.53</v>
      </c>
      <c r="I588" s="2">
        <v>1.32</v>
      </c>
      <c r="J588" s="4">
        <f t="shared" si="17"/>
        <v>0.6399999999999999</v>
      </c>
      <c r="K588" s="1">
        <v>1</v>
      </c>
      <c r="L588" s="4">
        <f t="shared" si="18"/>
        <v>0.6399999999999999</v>
      </c>
      <c r="M588" s="1">
        <v>1</v>
      </c>
      <c r="N588" s="4">
        <v>0.64</v>
      </c>
      <c r="O588" s="1" t="s">
        <v>1746</v>
      </c>
    </row>
    <row r="589" spans="1:15" x14ac:dyDescent="0.25">
      <c r="A589" s="1">
        <v>588</v>
      </c>
      <c r="B589" s="1" t="s">
        <v>356</v>
      </c>
      <c r="C589" s="21">
        <v>44843</v>
      </c>
      <c r="D589" s="1">
        <v>0</v>
      </c>
      <c r="E589" s="1" t="s">
        <v>2937</v>
      </c>
      <c r="F589" s="15">
        <v>6.5</v>
      </c>
      <c r="G589" s="2">
        <v>5.22</v>
      </c>
      <c r="H589" s="3">
        <v>22.78</v>
      </c>
      <c r="I589" s="2">
        <v>0.77</v>
      </c>
      <c r="J589" s="4">
        <f t="shared" si="17"/>
        <v>4.4499999999999993</v>
      </c>
      <c r="K589" s="1">
        <v>2</v>
      </c>
      <c r="L589" s="4">
        <f t="shared" si="18"/>
        <v>8.8999999999999986</v>
      </c>
      <c r="M589" s="1">
        <f>C592-C589</f>
        <v>2</v>
      </c>
      <c r="N589" s="4">
        <v>10.880100000000001</v>
      </c>
      <c r="O589" s="1" t="s">
        <v>1746</v>
      </c>
    </row>
    <row r="590" spans="1:15" x14ac:dyDescent="0.25">
      <c r="A590" s="1">
        <v>589</v>
      </c>
      <c r="B590" s="1" t="s">
        <v>353</v>
      </c>
      <c r="C590" s="21">
        <v>44844</v>
      </c>
      <c r="D590" s="1">
        <v>0</v>
      </c>
      <c r="E590" s="1" t="s">
        <v>213</v>
      </c>
      <c r="F590" s="15">
        <v>24</v>
      </c>
      <c r="G590" s="2">
        <v>2.64</v>
      </c>
      <c r="H590" s="3">
        <v>0.36</v>
      </c>
      <c r="I590" s="2">
        <v>1.61</v>
      </c>
      <c r="J590" s="4">
        <f t="shared" si="17"/>
        <v>1.03</v>
      </c>
      <c r="K590" s="1">
        <v>1</v>
      </c>
      <c r="L590" s="4">
        <f t="shared" si="18"/>
        <v>1.03</v>
      </c>
      <c r="M590" s="1">
        <v>1</v>
      </c>
      <c r="N590" s="4">
        <v>1.03</v>
      </c>
      <c r="O590" s="1" t="s">
        <v>1746</v>
      </c>
    </row>
    <row r="591" spans="1:15" x14ac:dyDescent="0.25">
      <c r="A591" s="1">
        <v>590</v>
      </c>
      <c r="B591" s="1" t="s">
        <v>354</v>
      </c>
      <c r="C591" s="21">
        <v>44844</v>
      </c>
      <c r="D591" s="1">
        <v>0</v>
      </c>
      <c r="E591" s="1" t="s">
        <v>213</v>
      </c>
      <c r="F591" s="15">
        <v>24</v>
      </c>
      <c r="G591" s="2">
        <v>2.68</v>
      </c>
      <c r="H591" s="3">
        <v>4.53</v>
      </c>
      <c r="I591" s="2">
        <v>1.84</v>
      </c>
      <c r="J591" s="4">
        <f t="shared" si="17"/>
        <v>0.84000000000000008</v>
      </c>
      <c r="K591" s="1">
        <v>1</v>
      </c>
      <c r="L591" s="4">
        <f t="shared" si="18"/>
        <v>0.84000000000000008</v>
      </c>
      <c r="M591" s="1">
        <v>1</v>
      </c>
      <c r="N591" s="4">
        <v>0.84</v>
      </c>
      <c r="O591" s="1" t="s">
        <v>1746</v>
      </c>
    </row>
    <row r="592" spans="1:15" x14ac:dyDescent="0.25">
      <c r="A592" s="1">
        <v>591</v>
      </c>
      <c r="B592" s="1" t="s">
        <v>356</v>
      </c>
      <c r="C592" s="21">
        <v>44845</v>
      </c>
      <c r="D592" s="1">
        <v>0</v>
      </c>
      <c r="E592" s="1" t="s">
        <v>2265</v>
      </c>
      <c r="F592" s="15">
        <v>2.5</v>
      </c>
      <c r="G592" s="2">
        <v>2.1800000000000002</v>
      </c>
      <c r="H592" s="3">
        <v>8.94</v>
      </c>
      <c r="I592" s="2">
        <v>0.23</v>
      </c>
      <c r="J592" s="4">
        <f t="shared" si="17"/>
        <v>1.9500000000000002</v>
      </c>
      <c r="K592" s="1">
        <v>1</v>
      </c>
      <c r="L592" s="4">
        <f t="shared" si="18"/>
        <v>1.9500000000000002</v>
      </c>
      <c r="M592" s="1">
        <v>1</v>
      </c>
      <c r="N592" s="4">
        <v>1.95</v>
      </c>
      <c r="O592" s="1" t="s">
        <v>1746</v>
      </c>
    </row>
    <row r="593" spans="1:15" ht="33" x14ac:dyDescent="0.25">
      <c r="A593" s="1">
        <v>592</v>
      </c>
      <c r="B593" s="1" t="s">
        <v>353</v>
      </c>
      <c r="C593" s="21">
        <v>44845</v>
      </c>
      <c r="D593" s="1">
        <v>0</v>
      </c>
      <c r="E593" s="11" t="s">
        <v>3029</v>
      </c>
      <c r="F593" s="15">
        <v>21.5</v>
      </c>
      <c r="G593" s="2">
        <v>2.4300000000000002</v>
      </c>
      <c r="H593" s="3">
        <v>0.2</v>
      </c>
      <c r="I593" s="2">
        <v>1.42</v>
      </c>
      <c r="J593" s="4">
        <f t="shared" si="17"/>
        <v>1.0100000000000002</v>
      </c>
      <c r="K593" s="1">
        <v>1</v>
      </c>
      <c r="L593" s="4">
        <f t="shared" si="18"/>
        <v>1.0100000000000002</v>
      </c>
      <c r="M593" s="1">
        <v>1</v>
      </c>
      <c r="N593" s="4">
        <v>1.01</v>
      </c>
      <c r="O593" s="1" t="s">
        <v>1746</v>
      </c>
    </row>
    <row r="594" spans="1:15" ht="33" x14ac:dyDescent="0.25">
      <c r="A594" s="1">
        <v>593</v>
      </c>
      <c r="B594" s="1" t="s">
        <v>354</v>
      </c>
      <c r="C594" s="21">
        <v>44845</v>
      </c>
      <c r="D594" s="1">
        <v>0</v>
      </c>
      <c r="E594" s="11" t="s">
        <v>3029</v>
      </c>
      <c r="F594" s="15">
        <v>21.5</v>
      </c>
      <c r="G594" s="2">
        <v>2.4</v>
      </c>
      <c r="H594" s="3">
        <v>4.17</v>
      </c>
      <c r="I594" s="2">
        <v>1.73</v>
      </c>
      <c r="J594" s="4">
        <f t="shared" si="17"/>
        <v>0.66999999999999993</v>
      </c>
      <c r="K594" s="1">
        <v>2</v>
      </c>
      <c r="L594" s="4">
        <f t="shared" si="18"/>
        <v>1.3399999999999999</v>
      </c>
      <c r="M594" s="1">
        <f>C600-C594</f>
        <v>2</v>
      </c>
      <c r="N594" s="4">
        <v>1.5262</v>
      </c>
      <c r="O594" s="1" t="s">
        <v>1746</v>
      </c>
    </row>
    <row r="595" spans="1:15" x14ac:dyDescent="0.25">
      <c r="A595" s="1">
        <v>594</v>
      </c>
      <c r="B595" s="1" t="s">
        <v>356</v>
      </c>
      <c r="C595" s="21">
        <v>44846</v>
      </c>
      <c r="D595" s="1">
        <v>0</v>
      </c>
      <c r="E595" s="1" t="s">
        <v>3030</v>
      </c>
      <c r="F595" s="15">
        <v>2.5</v>
      </c>
      <c r="G595" s="2">
        <v>2.14</v>
      </c>
      <c r="H595" s="3">
        <v>5.0599999999999996</v>
      </c>
      <c r="I595" s="2">
        <v>0.23</v>
      </c>
      <c r="J595" s="4">
        <f t="shared" si="17"/>
        <v>1.9100000000000001</v>
      </c>
      <c r="K595" s="1">
        <v>1</v>
      </c>
      <c r="L595" s="4">
        <f t="shared" si="18"/>
        <v>1.9100000000000001</v>
      </c>
      <c r="M595" s="1">
        <v>1</v>
      </c>
      <c r="N595" s="4">
        <v>1.91</v>
      </c>
      <c r="O595" s="1" t="s">
        <v>1746</v>
      </c>
    </row>
    <row r="596" spans="1:15" ht="33" x14ac:dyDescent="0.25">
      <c r="A596" s="1">
        <v>595</v>
      </c>
      <c r="B596" s="1" t="s">
        <v>353</v>
      </c>
      <c r="C596" s="21">
        <v>44846</v>
      </c>
      <c r="D596" s="1">
        <v>0</v>
      </c>
      <c r="E596" s="11" t="s">
        <v>2515</v>
      </c>
      <c r="F596" s="15">
        <v>21.5</v>
      </c>
      <c r="G596" s="2">
        <v>2.3199999999999998</v>
      </c>
      <c r="H596" s="3">
        <v>0</v>
      </c>
      <c r="I596" s="2">
        <v>1.45</v>
      </c>
      <c r="J596" s="4">
        <f t="shared" si="17"/>
        <v>0.86999999999999988</v>
      </c>
      <c r="K596" s="1">
        <v>1</v>
      </c>
      <c r="L596" s="4">
        <f t="shared" si="18"/>
        <v>0.86999999999999988</v>
      </c>
      <c r="M596" s="1">
        <v>1</v>
      </c>
      <c r="N596" s="4">
        <v>0.87</v>
      </c>
      <c r="O596" s="1" t="s">
        <v>1746</v>
      </c>
    </row>
    <row r="597" spans="1:15" ht="33" x14ac:dyDescent="0.25">
      <c r="A597" s="1">
        <v>596</v>
      </c>
      <c r="B597" s="1" t="s">
        <v>2907</v>
      </c>
      <c r="C597" s="21">
        <v>44846</v>
      </c>
      <c r="D597" s="1">
        <v>0</v>
      </c>
      <c r="E597" s="11" t="s">
        <v>2515</v>
      </c>
      <c r="F597" s="15">
        <v>21.5</v>
      </c>
      <c r="G597" s="2">
        <v>2.25</v>
      </c>
      <c r="H597" s="3">
        <v>4.46</v>
      </c>
      <c r="I597" s="2">
        <v>1.7</v>
      </c>
      <c r="J597" s="4">
        <f t="shared" si="17"/>
        <v>0.55000000000000004</v>
      </c>
      <c r="K597" s="1">
        <v>5</v>
      </c>
      <c r="L597" s="4">
        <f t="shared" si="18"/>
        <v>2.75</v>
      </c>
      <c r="M597" s="1">
        <v>19</v>
      </c>
      <c r="N597" s="4">
        <v>16.660399999999999</v>
      </c>
      <c r="O597" s="1" t="s">
        <v>1746</v>
      </c>
    </row>
    <row r="598" spans="1:15" x14ac:dyDescent="0.25">
      <c r="A598" s="1">
        <v>597</v>
      </c>
      <c r="B598" s="1" t="s">
        <v>356</v>
      </c>
      <c r="C598" s="21">
        <v>44847</v>
      </c>
      <c r="D598" s="1">
        <v>0</v>
      </c>
      <c r="E598" s="1" t="s">
        <v>3031</v>
      </c>
      <c r="F598" s="15">
        <v>2.5</v>
      </c>
      <c r="G598" s="2">
        <v>2.66</v>
      </c>
      <c r="H598" s="3">
        <v>4.7300000000000004</v>
      </c>
      <c r="I598" s="2">
        <v>0.23</v>
      </c>
      <c r="J598" s="4">
        <f t="shared" si="17"/>
        <v>2.4300000000000002</v>
      </c>
      <c r="K598" s="1">
        <v>1</v>
      </c>
      <c r="L598" s="4">
        <f t="shared" si="18"/>
        <v>2.4300000000000002</v>
      </c>
      <c r="M598" s="1">
        <v>1</v>
      </c>
      <c r="N598" s="4">
        <v>2.4300000000000002</v>
      </c>
      <c r="O598" s="1" t="s">
        <v>1746</v>
      </c>
    </row>
    <row r="599" spans="1:15" ht="33" x14ac:dyDescent="0.25">
      <c r="A599" s="1">
        <v>598</v>
      </c>
      <c r="B599" s="1" t="s">
        <v>353</v>
      </c>
      <c r="C599" s="21">
        <v>44847</v>
      </c>
      <c r="D599" s="1">
        <v>0</v>
      </c>
      <c r="E599" s="11" t="s">
        <v>1497</v>
      </c>
      <c r="F599" s="15">
        <v>21.5</v>
      </c>
      <c r="G599" s="2">
        <v>2.2400000000000002</v>
      </c>
      <c r="H599" s="3">
        <v>0.38</v>
      </c>
      <c r="I599" s="2">
        <v>1.41</v>
      </c>
      <c r="J599" s="4">
        <f t="shared" si="17"/>
        <v>0.83000000000000029</v>
      </c>
      <c r="K599" s="1">
        <v>1</v>
      </c>
      <c r="L599" s="4">
        <f t="shared" si="18"/>
        <v>0.83000000000000029</v>
      </c>
      <c r="M599" s="1">
        <v>1</v>
      </c>
      <c r="N599" s="4">
        <v>0.83</v>
      </c>
      <c r="O599" s="1" t="s">
        <v>1746</v>
      </c>
    </row>
    <row r="600" spans="1:15" ht="33" x14ac:dyDescent="0.25">
      <c r="A600" s="1">
        <v>599</v>
      </c>
      <c r="B600" s="1" t="s">
        <v>354</v>
      </c>
      <c r="C600" s="21">
        <v>44847</v>
      </c>
      <c r="D600" s="1">
        <v>0</v>
      </c>
      <c r="E600" s="11" t="s">
        <v>1497</v>
      </c>
      <c r="F600" s="15">
        <v>21.5</v>
      </c>
      <c r="G600" s="2">
        <v>2.25</v>
      </c>
      <c r="H600" s="3">
        <v>4.63</v>
      </c>
      <c r="I600" s="2">
        <v>1.7</v>
      </c>
      <c r="J600" s="4">
        <f t="shared" si="17"/>
        <v>0.55000000000000004</v>
      </c>
      <c r="K600" s="1">
        <v>1</v>
      </c>
      <c r="L600" s="4">
        <f t="shared" si="18"/>
        <v>0.55000000000000004</v>
      </c>
      <c r="M600" s="1">
        <v>1</v>
      </c>
      <c r="N600" s="4">
        <v>0.55000000000000004</v>
      </c>
      <c r="O600" s="1" t="s">
        <v>1746</v>
      </c>
    </row>
    <row r="601" spans="1:15" ht="33" x14ac:dyDescent="0.25">
      <c r="A601" s="1">
        <v>600</v>
      </c>
      <c r="B601" s="1" t="s">
        <v>356</v>
      </c>
      <c r="C601" s="21">
        <v>44848</v>
      </c>
      <c r="D601" s="1">
        <v>0</v>
      </c>
      <c r="E601" s="11" t="s">
        <v>3032</v>
      </c>
      <c r="F601" s="15">
        <v>5.5</v>
      </c>
      <c r="G601" s="2">
        <v>2.84</v>
      </c>
      <c r="H601" s="3">
        <v>6.44</v>
      </c>
      <c r="I601" s="2">
        <v>0.57999999999999996</v>
      </c>
      <c r="J601" s="4">
        <f t="shared" si="17"/>
        <v>2.2599999999999998</v>
      </c>
      <c r="K601" s="1">
        <v>1</v>
      </c>
      <c r="L601" s="4">
        <f t="shared" si="18"/>
        <v>2.2599999999999998</v>
      </c>
      <c r="M601" s="1">
        <v>1</v>
      </c>
      <c r="N601" s="4">
        <v>2.2599999999999998</v>
      </c>
      <c r="O601" s="1" t="s">
        <v>1746</v>
      </c>
    </row>
    <row r="602" spans="1:15" ht="49.5" x14ac:dyDescent="0.25">
      <c r="A602" s="1">
        <v>601</v>
      </c>
      <c r="B602" s="1" t="s">
        <v>353</v>
      </c>
      <c r="C602" s="21">
        <v>44848</v>
      </c>
      <c r="D602" s="1">
        <v>0</v>
      </c>
      <c r="E602" s="11" t="s">
        <v>3033</v>
      </c>
      <c r="F602" s="15">
        <v>18.5</v>
      </c>
      <c r="G602" s="2">
        <v>2.16</v>
      </c>
      <c r="H602" s="3">
        <v>0.28999999999999998</v>
      </c>
      <c r="I602" s="2">
        <v>1.23</v>
      </c>
      <c r="J602" s="4">
        <f t="shared" si="17"/>
        <v>0.93000000000000016</v>
      </c>
      <c r="K602" s="1">
        <v>1</v>
      </c>
      <c r="L602" s="4">
        <f t="shared" si="18"/>
        <v>0.93000000000000016</v>
      </c>
      <c r="M602" s="1">
        <v>1</v>
      </c>
      <c r="N602" s="4">
        <v>0.93</v>
      </c>
      <c r="O602" s="1" t="s">
        <v>1746</v>
      </c>
    </row>
    <row r="603" spans="1:15" ht="49.5" x14ac:dyDescent="0.25">
      <c r="A603" s="1">
        <v>602</v>
      </c>
      <c r="B603" s="1" t="s">
        <v>354</v>
      </c>
      <c r="C603" s="21">
        <v>44848</v>
      </c>
      <c r="D603" s="1">
        <v>0</v>
      </c>
      <c r="E603" s="11" t="s">
        <v>3033</v>
      </c>
      <c r="F603" s="15">
        <v>18.5</v>
      </c>
      <c r="G603" s="2">
        <v>1.93</v>
      </c>
      <c r="H603" s="3">
        <v>3.84</v>
      </c>
      <c r="I603" s="2">
        <v>1.43</v>
      </c>
      <c r="J603" s="4">
        <f t="shared" si="17"/>
        <v>0.5</v>
      </c>
      <c r="K603" s="1">
        <v>1</v>
      </c>
      <c r="L603" s="4">
        <f t="shared" si="18"/>
        <v>0.5</v>
      </c>
      <c r="M603" s="1">
        <v>1</v>
      </c>
      <c r="N603" s="4">
        <v>0.5</v>
      </c>
      <c r="O603" s="1" t="s">
        <v>1746</v>
      </c>
    </row>
    <row r="604" spans="1:15" x14ac:dyDescent="0.25">
      <c r="A604" s="1">
        <v>603</v>
      </c>
      <c r="B604" s="1" t="s">
        <v>356</v>
      </c>
      <c r="C604" s="21">
        <v>44849</v>
      </c>
      <c r="D604" s="1">
        <v>0</v>
      </c>
      <c r="E604" s="1" t="s">
        <v>357</v>
      </c>
      <c r="F604" s="15">
        <v>2.5</v>
      </c>
      <c r="G604" s="2">
        <v>2.65</v>
      </c>
      <c r="H604" s="3">
        <v>8.5</v>
      </c>
      <c r="I604" s="2">
        <v>0.34</v>
      </c>
      <c r="J604" s="4">
        <f t="shared" si="17"/>
        <v>2.31</v>
      </c>
      <c r="K604" s="1">
        <v>1</v>
      </c>
      <c r="L604" s="4">
        <f t="shared" si="18"/>
        <v>2.31</v>
      </c>
      <c r="M604" s="1">
        <v>1</v>
      </c>
      <c r="N604" s="4">
        <v>2.31</v>
      </c>
      <c r="O604" s="1" t="s">
        <v>1746</v>
      </c>
    </row>
    <row r="605" spans="1:15" ht="33" x14ac:dyDescent="0.25">
      <c r="A605" s="1">
        <v>604</v>
      </c>
      <c r="B605" s="1" t="s">
        <v>353</v>
      </c>
      <c r="C605" s="21">
        <v>44849</v>
      </c>
      <c r="D605" s="1">
        <v>0</v>
      </c>
      <c r="E605" s="11" t="s">
        <v>3034</v>
      </c>
      <c r="F605" s="15">
        <v>18.5</v>
      </c>
      <c r="G605" s="2">
        <v>1.95</v>
      </c>
      <c r="H605" s="3">
        <v>1.1499999999999999</v>
      </c>
      <c r="I605" s="2">
        <v>1.18</v>
      </c>
      <c r="J605" s="4">
        <f t="shared" si="17"/>
        <v>0.77</v>
      </c>
      <c r="K605" s="1">
        <v>1</v>
      </c>
      <c r="L605" s="4">
        <f t="shared" si="18"/>
        <v>0.77</v>
      </c>
      <c r="M605" s="1">
        <v>1</v>
      </c>
      <c r="N605" s="4">
        <v>0.77</v>
      </c>
      <c r="O605" s="1" t="s">
        <v>1746</v>
      </c>
    </row>
    <row r="606" spans="1:15" ht="33" x14ac:dyDescent="0.25">
      <c r="A606" s="1">
        <v>605</v>
      </c>
      <c r="B606" s="1" t="s">
        <v>354</v>
      </c>
      <c r="C606" s="21">
        <v>44849</v>
      </c>
      <c r="D606" s="1">
        <v>0</v>
      </c>
      <c r="E606" s="11" t="s">
        <v>3035</v>
      </c>
      <c r="F606" s="15">
        <v>21.5</v>
      </c>
      <c r="G606" s="2">
        <v>2.34</v>
      </c>
      <c r="H606" s="3">
        <v>4.6500000000000004</v>
      </c>
      <c r="I606" s="2">
        <v>1.77</v>
      </c>
      <c r="J606" s="4">
        <f t="shared" si="17"/>
        <v>0.56999999999999984</v>
      </c>
      <c r="K606" s="1">
        <v>1</v>
      </c>
      <c r="L606" s="4">
        <f t="shared" si="18"/>
        <v>0.56999999999999984</v>
      </c>
      <c r="M606" s="1">
        <v>1</v>
      </c>
      <c r="N606" s="4">
        <v>0.56999999999999995</v>
      </c>
      <c r="O606" s="1" t="s">
        <v>1746</v>
      </c>
    </row>
    <row r="607" spans="1:15" ht="33" x14ac:dyDescent="0.25">
      <c r="A607" s="1">
        <v>606</v>
      </c>
      <c r="B607" s="1" t="s">
        <v>356</v>
      </c>
      <c r="C607" s="21">
        <v>44850</v>
      </c>
      <c r="D607" s="1">
        <v>0</v>
      </c>
      <c r="E607" s="11" t="s">
        <v>3036</v>
      </c>
      <c r="F607" s="15">
        <v>3</v>
      </c>
      <c r="G607" s="2">
        <v>2.25</v>
      </c>
      <c r="H607" s="3">
        <v>7.13</v>
      </c>
      <c r="I607" s="2">
        <v>0.32</v>
      </c>
      <c r="J607" s="4">
        <f t="shared" si="17"/>
        <v>1.93</v>
      </c>
      <c r="K607" s="1">
        <v>1</v>
      </c>
      <c r="L607" s="4">
        <f t="shared" si="18"/>
        <v>1.93</v>
      </c>
      <c r="M607" s="1">
        <v>1</v>
      </c>
      <c r="N607" s="4">
        <v>1.93</v>
      </c>
      <c r="O607" s="1" t="s">
        <v>1746</v>
      </c>
    </row>
    <row r="608" spans="1:15" ht="33" x14ac:dyDescent="0.25">
      <c r="A608" s="1">
        <v>607</v>
      </c>
      <c r="B608" s="1" t="s">
        <v>353</v>
      </c>
      <c r="C608" s="21">
        <v>44850</v>
      </c>
      <c r="D608" s="1">
        <v>0</v>
      </c>
      <c r="E608" s="11" t="s">
        <v>3037</v>
      </c>
      <c r="F608" s="15">
        <v>16</v>
      </c>
      <c r="G608" s="2">
        <v>2.0499999999999998</v>
      </c>
      <c r="H608" s="3">
        <v>1.29</v>
      </c>
      <c r="I608" s="2">
        <v>1.1000000000000001</v>
      </c>
      <c r="J608" s="4">
        <f t="shared" si="17"/>
        <v>0.94999999999999973</v>
      </c>
      <c r="K608" s="1">
        <v>1</v>
      </c>
      <c r="L608" s="4">
        <f t="shared" si="18"/>
        <v>0.94999999999999973</v>
      </c>
      <c r="M608" s="1">
        <v>1</v>
      </c>
      <c r="N608" s="4">
        <v>0.95</v>
      </c>
      <c r="O608" s="1" t="s">
        <v>1746</v>
      </c>
    </row>
    <row r="609" spans="1:15" ht="33" x14ac:dyDescent="0.25">
      <c r="A609" s="1">
        <v>608</v>
      </c>
      <c r="B609" s="1" t="s">
        <v>354</v>
      </c>
      <c r="C609" s="21">
        <v>44850</v>
      </c>
      <c r="D609" s="1">
        <v>0</v>
      </c>
      <c r="E609" s="11" t="s">
        <v>3038</v>
      </c>
      <c r="F609" s="15">
        <v>21</v>
      </c>
      <c r="G609" s="2">
        <v>2.35</v>
      </c>
      <c r="H609" s="3">
        <v>4.59</v>
      </c>
      <c r="I609" s="2">
        <v>1.73</v>
      </c>
      <c r="J609" s="4">
        <f t="shared" si="17"/>
        <v>0.62000000000000011</v>
      </c>
      <c r="K609" s="1">
        <v>1</v>
      </c>
      <c r="L609" s="4">
        <f t="shared" si="18"/>
        <v>0.62000000000000011</v>
      </c>
      <c r="M609" s="1">
        <v>1</v>
      </c>
      <c r="N609" s="4">
        <v>0.62</v>
      </c>
      <c r="O609" s="1" t="s">
        <v>1746</v>
      </c>
    </row>
    <row r="610" spans="1:15" ht="33" x14ac:dyDescent="0.25">
      <c r="A610" s="1">
        <v>609</v>
      </c>
      <c r="B610" s="1" t="s">
        <v>356</v>
      </c>
      <c r="C610" s="21">
        <v>44851</v>
      </c>
      <c r="D610" s="1">
        <v>0</v>
      </c>
      <c r="E610" s="11" t="s">
        <v>3039</v>
      </c>
      <c r="F610" s="15">
        <v>5</v>
      </c>
      <c r="G610" s="2">
        <v>2.4500000000000002</v>
      </c>
      <c r="H610" s="3">
        <v>7.66</v>
      </c>
      <c r="I610" s="2">
        <v>0.55000000000000004</v>
      </c>
      <c r="J610" s="4">
        <f t="shared" si="17"/>
        <v>1.9000000000000001</v>
      </c>
      <c r="K610" s="1">
        <v>1</v>
      </c>
      <c r="L610" s="4">
        <f t="shared" si="18"/>
        <v>1.9000000000000001</v>
      </c>
      <c r="M610" s="1">
        <v>1</v>
      </c>
      <c r="N610" s="4">
        <v>1.9</v>
      </c>
      <c r="O610" s="1" t="s">
        <v>1746</v>
      </c>
    </row>
    <row r="611" spans="1:15" ht="33" x14ac:dyDescent="0.25">
      <c r="A611" s="1">
        <v>610</v>
      </c>
      <c r="B611" s="1" t="s">
        <v>353</v>
      </c>
      <c r="C611" s="21">
        <v>44851</v>
      </c>
      <c r="D611" s="1">
        <v>0</v>
      </c>
      <c r="E611" s="11" t="s">
        <v>3040</v>
      </c>
      <c r="F611" s="15">
        <v>14</v>
      </c>
      <c r="G611" s="2">
        <v>1.38</v>
      </c>
      <c r="H611" s="3">
        <v>1.1599999999999999</v>
      </c>
      <c r="I611" s="2">
        <v>0.93</v>
      </c>
      <c r="J611" s="4">
        <f t="shared" si="17"/>
        <v>0.44999999999999984</v>
      </c>
      <c r="K611" s="1">
        <v>1</v>
      </c>
      <c r="L611" s="4">
        <f t="shared" si="18"/>
        <v>0.44999999999999984</v>
      </c>
      <c r="M611" s="1">
        <v>1</v>
      </c>
      <c r="N611" s="4">
        <v>0.45</v>
      </c>
      <c r="O611" s="1" t="s">
        <v>1746</v>
      </c>
    </row>
    <row r="612" spans="1:15" ht="33" x14ac:dyDescent="0.25">
      <c r="A612" s="1">
        <v>611</v>
      </c>
      <c r="B612" s="1" t="s">
        <v>354</v>
      </c>
      <c r="C612" s="21">
        <v>44851</v>
      </c>
      <c r="D612" s="1">
        <v>0</v>
      </c>
      <c r="E612" s="11" t="s">
        <v>3041</v>
      </c>
      <c r="F612" s="15">
        <v>18</v>
      </c>
      <c r="G612" s="2">
        <v>1.92</v>
      </c>
      <c r="H612" s="3">
        <v>3.55</v>
      </c>
      <c r="I612" s="2">
        <v>1.53</v>
      </c>
      <c r="J612" s="4">
        <f t="shared" si="17"/>
        <v>0.3899999999999999</v>
      </c>
      <c r="K612" s="1">
        <v>1</v>
      </c>
      <c r="L612" s="4">
        <f t="shared" si="18"/>
        <v>0.3899999999999999</v>
      </c>
      <c r="M612" s="1">
        <v>1</v>
      </c>
      <c r="N612" s="4">
        <v>0.39</v>
      </c>
      <c r="O612" s="1" t="s">
        <v>1746</v>
      </c>
    </row>
    <row r="613" spans="1:15" ht="33" x14ac:dyDescent="0.25">
      <c r="A613" s="1">
        <v>612</v>
      </c>
      <c r="B613" s="1" t="s">
        <v>356</v>
      </c>
      <c r="C613" s="21">
        <v>44852</v>
      </c>
      <c r="D613" s="1">
        <v>0</v>
      </c>
      <c r="E613" s="11" t="s">
        <v>3042</v>
      </c>
      <c r="F613" s="15">
        <v>4</v>
      </c>
      <c r="G613" s="2">
        <v>2.4500000000000002</v>
      </c>
      <c r="H613" s="3">
        <v>6</v>
      </c>
      <c r="I613" s="2">
        <v>0.44</v>
      </c>
      <c r="J613" s="4">
        <f t="shared" si="17"/>
        <v>2.0100000000000002</v>
      </c>
      <c r="K613" s="1">
        <v>1</v>
      </c>
      <c r="L613" s="4">
        <f t="shared" si="18"/>
        <v>2.0100000000000002</v>
      </c>
      <c r="M613" s="1">
        <v>1</v>
      </c>
      <c r="N613" s="4">
        <v>2.0099999999999998</v>
      </c>
      <c r="O613" s="1" t="s">
        <v>1746</v>
      </c>
    </row>
    <row r="614" spans="1:15" ht="33" x14ac:dyDescent="0.25">
      <c r="A614" s="1">
        <v>613</v>
      </c>
      <c r="B614" s="1" t="s">
        <v>353</v>
      </c>
      <c r="C614" s="21">
        <v>44852</v>
      </c>
      <c r="D614" s="1">
        <v>0</v>
      </c>
      <c r="E614" s="11" t="s">
        <v>3043</v>
      </c>
      <c r="F614" s="15">
        <v>13</v>
      </c>
      <c r="G614" s="2">
        <v>1.58</v>
      </c>
      <c r="H614" s="3">
        <v>0.53</v>
      </c>
      <c r="I614" s="2">
        <v>0.9</v>
      </c>
      <c r="J614" s="4">
        <f t="shared" si="17"/>
        <v>0.68</v>
      </c>
      <c r="K614" s="1">
        <v>1</v>
      </c>
      <c r="L614" s="4">
        <f t="shared" si="18"/>
        <v>0.68</v>
      </c>
      <c r="M614" s="1">
        <v>1</v>
      </c>
      <c r="N614" s="4">
        <v>0.68</v>
      </c>
      <c r="O614" s="1" t="s">
        <v>1746</v>
      </c>
    </row>
    <row r="615" spans="1:15" ht="33" x14ac:dyDescent="0.25">
      <c r="A615" s="1">
        <v>614</v>
      </c>
      <c r="B615" s="1" t="s">
        <v>354</v>
      </c>
      <c r="C615" s="21">
        <v>44852</v>
      </c>
      <c r="D615" s="1">
        <v>0</v>
      </c>
      <c r="E615" s="11" t="s">
        <v>3044</v>
      </c>
      <c r="F615" s="15">
        <v>19</v>
      </c>
      <c r="G615" s="2">
        <v>2.0299999999999998</v>
      </c>
      <c r="H615" s="3">
        <v>3.66</v>
      </c>
      <c r="I615" s="2">
        <v>1.59</v>
      </c>
      <c r="J615" s="4">
        <f t="shared" si="17"/>
        <v>0.43999999999999972</v>
      </c>
      <c r="K615" s="1">
        <v>1</v>
      </c>
      <c r="L615" s="4">
        <f t="shared" si="18"/>
        <v>0.43999999999999972</v>
      </c>
      <c r="M615" s="1">
        <v>1</v>
      </c>
      <c r="N615" s="4">
        <v>0.44</v>
      </c>
      <c r="O615" s="1" t="s">
        <v>1746</v>
      </c>
    </row>
    <row r="616" spans="1:15" ht="33" x14ac:dyDescent="0.25">
      <c r="A616" s="1">
        <v>615</v>
      </c>
      <c r="B616" s="1" t="s">
        <v>356</v>
      </c>
      <c r="C616" s="21">
        <v>44853</v>
      </c>
      <c r="D616" s="1">
        <v>0</v>
      </c>
      <c r="E616" s="11" t="s">
        <v>3045</v>
      </c>
      <c r="F616" s="15">
        <v>5</v>
      </c>
      <c r="G616" s="2">
        <v>1.93</v>
      </c>
      <c r="H616" s="3">
        <v>7.03</v>
      </c>
      <c r="I616" s="2">
        <v>0.45</v>
      </c>
      <c r="J616" s="4">
        <f t="shared" si="17"/>
        <v>1.48</v>
      </c>
      <c r="K616" s="1">
        <v>1</v>
      </c>
      <c r="L616" s="4">
        <f t="shared" si="18"/>
        <v>1.48</v>
      </c>
      <c r="M616" s="1">
        <v>1</v>
      </c>
      <c r="N616" s="4">
        <v>1.48</v>
      </c>
      <c r="O616" s="1" t="s">
        <v>1746</v>
      </c>
    </row>
    <row r="617" spans="1:15" ht="49.5" x14ac:dyDescent="0.25">
      <c r="A617" s="1">
        <v>616</v>
      </c>
      <c r="B617" s="1" t="s">
        <v>353</v>
      </c>
      <c r="C617" s="21">
        <v>44853</v>
      </c>
      <c r="D617" s="1">
        <v>0</v>
      </c>
      <c r="E617" s="11" t="s">
        <v>3046</v>
      </c>
      <c r="F617" s="15">
        <v>19</v>
      </c>
      <c r="G617" s="2">
        <v>2.39</v>
      </c>
      <c r="H617" s="3">
        <v>1.07</v>
      </c>
      <c r="I617" s="2">
        <v>1.34</v>
      </c>
      <c r="J617" s="4">
        <f t="shared" si="17"/>
        <v>1.05</v>
      </c>
      <c r="K617" s="1">
        <v>1</v>
      </c>
      <c r="L617" s="4">
        <f t="shared" si="18"/>
        <v>1.05</v>
      </c>
      <c r="M617" s="1">
        <v>1</v>
      </c>
      <c r="N617" s="4">
        <v>1.05</v>
      </c>
      <c r="O617" s="1" t="s">
        <v>1746</v>
      </c>
    </row>
    <row r="618" spans="1:15" ht="49.5" x14ac:dyDescent="0.25">
      <c r="A618" s="1">
        <v>617</v>
      </c>
      <c r="B618" s="1" t="s">
        <v>354</v>
      </c>
      <c r="C618" s="21">
        <v>44853</v>
      </c>
      <c r="D618" s="1">
        <v>0</v>
      </c>
      <c r="E618" s="11" t="s">
        <v>3046</v>
      </c>
      <c r="F618" s="15">
        <v>19</v>
      </c>
      <c r="G618" s="2">
        <v>2.04</v>
      </c>
      <c r="H618" s="3">
        <v>3.99</v>
      </c>
      <c r="I618" s="2">
        <v>1.45</v>
      </c>
      <c r="J618" s="4">
        <f t="shared" si="17"/>
        <v>0.59000000000000008</v>
      </c>
      <c r="K618" s="1">
        <v>1</v>
      </c>
      <c r="L618" s="4">
        <f t="shared" si="18"/>
        <v>0.59000000000000008</v>
      </c>
      <c r="M618" s="1">
        <v>1</v>
      </c>
      <c r="N618" s="4">
        <v>0.59</v>
      </c>
      <c r="O618" s="1" t="s">
        <v>1746</v>
      </c>
    </row>
    <row r="619" spans="1:15" x14ac:dyDescent="0.25">
      <c r="A619" s="1">
        <v>618</v>
      </c>
      <c r="B619" s="1" t="s">
        <v>356</v>
      </c>
      <c r="C619" s="21">
        <v>44854</v>
      </c>
      <c r="D619" s="1">
        <v>0</v>
      </c>
      <c r="E619" s="1" t="s">
        <v>2354</v>
      </c>
      <c r="F619" s="15">
        <v>2.5</v>
      </c>
      <c r="G619" s="2">
        <v>1.1200000000000001</v>
      </c>
      <c r="H619" s="3">
        <v>4.13</v>
      </c>
      <c r="I619" s="2">
        <v>0.33</v>
      </c>
      <c r="J619" s="4">
        <f t="shared" si="17"/>
        <v>0.79</v>
      </c>
      <c r="K619" s="1">
        <v>1</v>
      </c>
      <c r="L619" s="4">
        <f t="shared" si="18"/>
        <v>0.79</v>
      </c>
      <c r="M619" s="1">
        <v>1</v>
      </c>
      <c r="N619" s="4">
        <v>0.79</v>
      </c>
      <c r="O619" s="1" t="s">
        <v>1746</v>
      </c>
    </row>
    <row r="620" spans="1:15" ht="33" x14ac:dyDescent="0.25">
      <c r="A620" s="1">
        <v>619</v>
      </c>
      <c r="B620" s="1" t="s">
        <v>353</v>
      </c>
      <c r="C620" s="21">
        <v>44854</v>
      </c>
      <c r="D620" s="1">
        <v>0</v>
      </c>
      <c r="E620" s="11" t="s">
        <v>3047</v>
      </c>
      <c r="F620" s="15">
        <v>21.5</v>
      </c>
      <c r="G620" s="2">
        <v>2.34</v>
      </c>
      <c r="H620" s="3">
        <v>0.03</v>
      </c>
      <c r="I620" s="2">
        <v>1.35</v>
      </c>
      <c r="J620" s="4">
        <f t="shared" si="17"/>
        <v>0.98999999999999977</v>
      </c>
      <c r="K620" s="1">
        <v>1</v>
      </c>
      <c r="L620" s="4">
        <f t="shared" si="18"/>
        <v>0.98999999999999977</v>
      </c>
      <c r="M620" s="1">
        <v>1</v>
      </c>
      <c r="N620" s="4">
        <v>0.99</v>
      </c>
      <c r="O620" s="1" t="s">
        <v>1746</v>
      </c>
    </row>
    <row r="621" spans="1:15" ht="33" x14ac:dyDescent="0.25">
      <c r="A621" s="1">
        <v>620</v>
      </c>
      <c r="B621" s="1" t="s">
        <v>354</v>
      </c>
      <c r="C621" s="21">
        <v>44854</v>
      </c>
      <c r="D621" s="1">
        <v>0</v>
      </c>
      <c r="E621" s="11" t="s">
        <v>3047</v>
      </c>
      <c r="F621" s="15">
        <v>21.5</v>
      </c>
      <c r="G621" s="2">
        <v>2.2000000000000002</v>
      </c>
      <c r="H621" s="3">
        <v>4.18</v>
      </c>
      <c r="I621" s="2">
        <v>1.57</v>
      </c>
      <c r="J621" s="4">
        <f t="shared" si="17"/>
        <v>0.63000000000000012</v>
      </c>
      <c r="K621" s="1">
        <v>1</v>
      </c>
      <c r="L621" s="4">
        <f t="shared" si="18"/>
        <v>0.63000000000000012</v>
      </c>
      <c r="M621" s="1">
        <v>1</v>
      </c>
      <c r="N621" s="4">
        <v>0.63</v>
      </c>
      <c r="O621" s="1" t="s">
        <v>1746</v>
      </c>
    </row>
    <row r="622" spans="1:15" ht="33" x14ac:dyDescent="0.25">
      <c r="A622" s="1">
        <v>621</v>
      </c>
      <c r="B622" s="1" t="s">
        <v>356</v>
      </c>
      <c r="C622" s="21">
        <v>44855</v>
      </c>
      <c r="D622" s="1">
        <v>0</v>
      </c>
      <c r="E622" s="11" t="s">
        <v>3048</v>
      </c>
      <c r="F622" s="15">
        <v>5</v>
      </c>
      <c r="G622" s="2">
        <v>2.02</v>
      </c>
      <c r="H622" s="3">
        <v>7.28</v>
      </c>
      <c r="I622" s="2">
        <v>0.56000000000000005</v>
      </c>
      <c r="J622" s="4">
        <f t="shared" si="17"/>
        <v>1.46</v>
      </c>
      <c r="K622" s="1">
        <v>1</v>
      </c>
      <c r="L622" s="4">
        <f t="shared" si="18"/>
        <v>1.46</v>
      </c>
      <c r="M622" s="1">
        <v>1</v>
      </c>
      <c r="N622" s="4">
        <v>1.46</v>
      </c>
      <c r="O622" s="1" t="s">
        <v>1746</v>
      </c>
    </row>
    <row r="623" spans="1:15" ht="49.5" x14ac:dyDescent="0.25">
      <c r="A623" s="1">
        <v>622</v>
      </c>
      <c r="B623" s="1" t="s">
        <v>353</v>
      </c>
      <c r="C623" s="21">
        <v>44855</v>
      </c>
      <c r="D623" s="1">
        <v>0</v>
      </c>
      <c r="E623" s="11" t="s">
        <v>3049</v>
      </c>
      <c r="F623" s="15">
        <v>16.5</v>
      </c>
      <c r="G623" s="2">
        <v>2.06</v>
      </c>
      <c r="H623" s="3">
        <v>0.87</v>
      </c>
      <c r="I623" s="2">
        <v>1.04</v>
      </c>
      <c r="J623" s="4">
        <f t="shared" si="17"/>
        <v>1.02</v>
      </c>
      <c r="K623" s="1">
        <v>1</v>
      </c>
      <c r="L623" s="4">
        <f t="shared" si="18"/>
        <v>1.02</v>
      </c>
      <c r="M623" s="1">
        <v>1</v>
      </c>
      <c r="N623" s="4">
        <v>1.02</v>
      </c>
      <c r="O623" s="1" t="s">
        <v>1746</v>
      </c>
    </row>
    <row r="624" spans="1:15" ht="49.5" x14ac:dyDescent="0.25">
      <c r="A624" s="1">
        <v>623</v>
      </c>
      <c r="B624" s="1" t="s">
        <v>354</v>
      </c>
      <c r="C624" s="21">
        <v>44855</v>
      </c>
      <c r="D624" s="1">
        <v>0</v>
      </c>
      <c r="E624" s="11" t="s">
        <v>3050</v>
      </c>
      <c r="F624" s="15">
        <v>19</v>
      </c>
      <c r="G624" s="2">
        <v>2.09</v>
      </c>
      <c r="H624" s="3">
        <v>3.87</v>
      </c>
      <c r="I624" s="2">
        <v>1.55</v>
      </c>
      <c r="J624" s="4">
        <f t="shared" si="17"/>
        <v>0.53999999999999981</v>
      </c>
      <c r="K624" s="1">
        <v>1</v>
      </c>
      <c r="L624" s="4">
        <f t="shared" si="18"/>
        <v>0.53999999999999981</v>
      </c>
      <c r="M624" s="1">
        <v>1</v>
      </c>
      <c r="N624" s="4">
        <v>0.54</v>
      </c>
      <c r="O624" s="1" t="s">
        <v>1746</v>
      </c>
    </row>
    <row r="625" spans="1:15" ht="33" x14ac:dyDescent="0.25">
      <c r="A625" s="1">
        <v>624</v>
      </c>
      <c r="B625" s="1" t="s">
        <v>356</v>
      </c>
      <c r="C625" s="21">
        <v>44856</v>
      </c>
      <c r="D625" s="1">
        <v>0</v>
      </c>
      <c r="E625" s="11" t="s">
        <v>3051</v>
      </c>
      <c r="F625" s="15">
        <v>4</v>
      </c>
      <c r="G625" s="2">
        <v>1.1399999999999999</v>
      </c>
      <c r="H625" s="3">
        <v>3.89</v>
      </c>
      <c r="I625" s="2">
        <v>0.56999999999999995</v>
      </c>
      <c r="J625" s="4">
        <f t="shared" si="17"/>
        <v>0.56999999999999995</v>
      </c>
      <c r="K625" s="1">
        <v>1</v>
      </c>
      <c r="L625" s="4">
        <f t="shared" si="18"/>
        <v>0.56999999999999995</v>
      </c>
      <c r="M625" s="1">
        <v>1</v>
      </c>
      <c r="N625" s="4">
        <v>0.56999999999999995</v>
      </c>
      <c r="O625" s="1" t="s">
        <v>1746</v>
      </c>
    </row>
    <row r="626" spans="1:15" ht="33" x14ac:dyDescent="0.25">
      <c r="A626" s="1">
        <v>625</v>
      </c>
      <c r="B626" s="1" t="s">
        <v>353</v>
      </c>
      <c r="C626" s="21">
        <v>44856</v>
      </c>
      <c r="D626" s="1">
        <v>0</v>
      </c>
      <c r="E626" s="11" t="s">
        <v>3052</v>
      </c>
      <c r="F626" s="15">
        <v>16.5</v>
      </c>
      <c r="G626" s="2">
        <v>1.96</v>
      </c>
      <c r="H626" s="3">
        <v>0.03</v>
      </c>
      <c r="I626" s="2">
        <v>1.05</v>
      </c>
      <c r="J626" s="4">
        <f t="shared" ref="J626:J689" si="19">G626-I626-D626</f>
        <v>0.90999999999999992</v>
      </c>
      <c r="K626" s="1">
        <v>1</v>
      </c>
      <c r="L626" s="4">
        <f t="shared" si="18"/>
        <v>0.90999999999999992</v>
      </c>
      <c r="M626" s="1">
        <v>1</v>
      </c>
      <c r="N626" s="4">
        <v>0.91</v>
      </c>
      <c r="O626" s="1" t="s">
        <v>1746</v>
      </c>
    </row>
    <row r="627" spans="1:15" ht="33" x14ac:dyDescent="0.25">
      <c r="A627" s="1">
        <v>626</v>
      </c>
      <c r="B627" s="1" t="s">
        <v>354</v>
      </c>
      <c r="C627" s="21">
        <v>44856</v>
      </c>
      <c r="D627" s="1">
        <v>0</v>
      </c>
      <c r="E627" s="11" t="s">
        <v>3052</v>
      </c>
      <c r="F627" s="15">
        <v>16.5</v>
      </c>
      <c r="G627" s="2">
        <v>1.79</v>
      </c>
      <c r="H627" s="3">
        <v>3.77</v>
      </c>
      <c r="I627" s="2">
        <v>1.2</v>
      </c>
      <c r="J627" s="4">
        <f t="shared" si="19"/>
        <v>0.59000000000000008</v>
      </c>
      <c r="K627" s="1">
        <v>1</v>
      </c>
      <c r="L627" s="4">
        <f t="shared" si="18"/>
        <v>0.59000000000000008</v>
      </c>
      <c r="M627" s="1">
        <v>1</v>
      </c>
      <c r="N627" s="4">
        <v>0.59</v>
      </c>
      <c r="O627" s="1" t="s">
        <v>1746</v>
      </c>
    </row>
    <row r="628" spans="1:15" ht="33" x14ac:dyDescent="0.25">
      <c r="A628" s="1">
        <v>627</v>
      </c>
      <c r="B628" s="1" t="s">
        <v>356</v>
      </c>
      <c r="C628" s="21">
        <v>44857</v>
      </c>
      <c r="D628" s="1">
        <v>0</v>
      </c>
      <c r="E628" s="11" t="s">
        <v>3053</v>
      </c>
      <c r="F628" s="15">
        <v>3</v>
      </c>
      <c r="G628" s="2">
        <v>2.5099999999999998</v>
      </c>
      <c r="H628" s="3">
        <v>7.69</v>
      </c>
      <c r="I628" s="2">
        <v>0.44</v>
      </c>
      <c r="J628" s="4">
        <f t="shared" si="19"/>
        <v>2.0699999999999998</v>
      </c>
      <c r="K628" s="1">
        <v>1</v>
      </c>
      <c r="L628" s="4">
        <f t="shared" si="18"/>
        <v>2.0699999999999998</v>
      </c>
      <c r="M628" s="1">
        <v>1</v>
      </c>
      <c r="N628" s="4">
        <v>2.0699999999999998</v>
      </c>
      <c r="O628" s="1" t="s">
        <v>1746</v>
      </c>
    </row>
    <row r="629" spans="1:15" ht="33" x14ac:dyDescent="0.25">
      <c r="A629" s="1">
        <v>628</v>
      </c>
      <c r="B629" s="1" t="s">
        <v>353</v>
      </c>
      <c r="C629" s="21">
        <v>44857</v>
      </c>
      <c r="D629" s="1">
        <v>0</v>
      </c>
      <c r="E629" s="11" t="s">
        <v>3054</v>
      </c>
      <c r="F629" s="15">
        <v>21</v>
      </c>
      <c r="G629" s="2">
        <v>2.1800000000000002</v>
      </c>
      <c r="H629" s="3">
        <v>0.5</v>
      </c>
      <c r="I629" s="2">
        <v>1.31</v>
      </c>
      <c r="J629" s="4">
        <f t="shared" si="19"/>
        <v>0.87000000000000011</v>
      </c>
      <c r="K629" s="1">
        <v>1</v>
      </c>
      <c r="L629" s="4">
        <f t="shared" si="18"/>
        <v>0.87000000000000011</v>
      </c>
      <c r="M629" s="1">
        <v>1</v>
      </c>
      <c r="N629" s="4">
        <v>0.87</v>
      </c>
      <c r="O629" s="1" t="s">
        <v>1746</v>
      </c>
    </row>
    <row r="630" spans="1:15" ht="33" x14ac:dyDescent="0.25">
      <c r="A630" s="1">
        <v>629</v>
      </c>
      <c r="B630" s="1" t="s">
        <v>354</v>
      </c>
      <c r="C630" s="21">
        <v>44857</v>
      </c>
      <c r="D630" s="1">
        <v>0</v>
      </c>
      <c r="E630" s="11" t="s">
        <v>3054</v>
      </c>
      <c r="F630" s="15">
        <v>21</v>
      </c>
      <c r="G630" s="2">
        <v>2.02</v>
      </c>
      <c r="H630" s="3">
        <v>4.53</v>
      </c>
      <c r="I630" s="2">
        <v>1.5</v>
      </c>
      <c r="J630" s="4">
        <f t="shared" si="19"/>
        <v>0.52</v>
      </c>
      <c r="K630" s="1">
        <v>1</v>
      </c>
      <c r="L630" s="4">
        <f t="shared" si="18"/>
        <v>0.52</v>
      </c>
      <c r="M630" s="1">
        <v>1</v>
      </c>
      <c r="N630" s="4">
        <v>0.52</v>
      </c>
      <c r="O630" s="1" t="s">
        <v>1746</v>
      </c>
    </row>
    <row r="631" spans="1:15" ht="33" x14ac:dyDescent="0.25">
      <c r="A631" s="1">
        <v>630</v>
      </c>
      <c r="B631" s="1" t="s">
        <v>356</v>
      </c>
      <c r="C631" s="21">
        <v>44858</v>
      </c>
      <c r="D631" s="1">
        <v>0</v>
      </c>
      <c r="E631" s="11" t="s">
        <v>3055</v>
      </c>
      <c r="F631" s="15">
        <v>4.5</v>
      </c>
      <c r="G631" s="2">
        <v>1.82</v>
      </c>
      <c r="H631" s="3">
        <v>5.43</v>
      </c>
      <c r="I631" s="2">
        <v>0.46</v>
      </c>
      <c r="J631" s="4">
        <f t="shared" si="19"/>
        <v>1.36</v>
      </c>
      <c r="K631" s="1">
        <v>1</v>
      </c>
      <c r="L631" s="4">
        <f t="shared" si="18"/>
        <v>1.36</v>
      </c>
      <c r="M631" s="1">
        <v>1</v>
      </c>
      <c r="N631" s="4">
        <v>1.36</v>
      </c>
      <c r="O631" s="1" t="s">
        <v>1746</v>
      </c>
    </row>
    <row r="632" spans="1:15" ht="49.5" x14ac:dyDescent="0.25">
      <c r="A632" s="1">
        <v>631</v>
      </c>
      <c r="B632" s="1" t="s">
        <v>353</v>
      </c>
      <c r="C632" s="21">
        <v>44858</v>
      </c>
      <c r="D632" s="1">
        <v>0</v>
      </c>
      <c r="E632" s="11" t="s">
        <v>3056</v>
      </c>
      <c r="F632" s="15">
        <v>19.5</v>
      </c>
      <c r="G632" s="2">
        <v>2.15</v>
      </c>
      <c r="H632" s="3">
        <v>0.04</v>
      </c>
      <c r="I632" s="2">
        <v>1.38</v>
      </c>
      <c r="J632" s="4">
        <f t="shared" si="19"/>
        <v>0.77</v>
      </c>
      <c r="K632" s="1">
        <v>1</v>
      </c>
      <c r="L632" s="4">
        <f t="shared" si="18"/>
        <v>0.77</v>
      </c>
      <c r="M632" s="1">
        <v>1</v>
      </c>
      <c r="N632" s="4">
        <v>0.77</v>
      </c>
      <c r="O632" s="1" t="s">
        <v>1746</v>
      </c>
    </row>
    <row r="633" spans="1:15" ht="49.5" x14ac:dyDescent="0.25">
      <c r="A633" s="1">
        <v>632</v>
      </c>
      <c r="B633" s="1" t="s">
        <v>354</v>
      </c>
      <c r="C633" s="21">
        <v>44858</v>
      </c>
      <c r="D633" s="1">
        <v>0</v>
      </c>
      <c r="E633" s="11" t="s">
        <v>3056</v>
      </c>
      <c r="F633" s="15">
        <v>19.5</v>
      </c>
      <c r="G633" s="2">
        <v>2</v>
      </c>
      <c r="H633" s="3">
        <v>4.3499999999999996</v>
      </c>
      <c r="I633" s="2">
        <v>1.4</v>
      </c>
      <c r="J633" s="4">
        <f t="shared" si="19"/>
        <v>0.60000000000000009</v>
      </c>
      <c r="K633" s="1">
        <v>1</v>
      </c>
      <c r="L633" s="4">
        <f t="shared" si="18"/>
        <v>0.60000000000000009</v>
      </c>
      <c r="M633" s="1">
        <v>1</v>
      </c>
      <c r="N633" s="4">
        <v>0.6</v>
      </c>
      <c r="O633" s="1" t="s">
        <v>1746</v>
      </c>
    </row>
    <row r="634" spans="1:15" x14ac:dyDescent="0.25">
      <c r="A634" s="1">
        <v>633</v>
      </c>
      <c r="B634" s="1" t="s">
        <v>356</v>
      </c>
      <c r="C634" s="21">
        <v>44859</v>
      </c>
      <c r="D634" s="1">
        <v>0</v>
      </c>
      <c r="E634" s="1" t="s">
        <v>589</v>
      </c>
      <c r="F634" s="15">
        <v>2.5</v>
      </c>
      <c r="G634" s="2">
        <v>1.23</v>
      </c>
      <c r="H634" s="3">
        <v>3.73</v>
      </c>
      <c r="I634" s="2">
        <v>0.23</v>
      </c>
      <c r="J634" s="4">
        <f t="shared" si="19"/>
        <v>1</v>
      </c>
      <c r="K634" s="1">
        <v>1</v>
      </c>
      <c r="L634" s="4">
        <f t="shared" si="18"/>
        <v>1</v>
      </c>
      <c r="M634" s="1">
        <v>1</v>
      </c>
      <c r="N634" s="4">
        <v>1</v>
      </c>
      <c r="O634" s="1" t="s">
        <v>1746</v>
      </c>
    </row>
    <row r="635" spans="1:15" ht="33" x14ac:dyDescent="0.25">
      <c r="A635" s="1">
        <v>634</v>
      </c>
      <c r="B635" s="1" t="s">
        <v>353</v>
      </c>
      <c r="C635" s="21">
        <v>44859</v>
      </c>
      <c r="D635" s="1">
        <v>0</v>
      </c>
      <c r="E635" s="11" t="s">
        <v>3057</v>
      </c>
      <c r="F635" s="15">
        <v>21.5</v>
      </c>
      <c r="G635" s="2">
        <v>2.2599999999999998</v>
      </c>
      <c r="H635" s="3">
        <v>0.11</v>
      </c>
      <c r="I635" s="2">
        <v>1.44</v>
      </c>
      <c r="J635" s="4">
        <f t="shared" si="19"/>
        <v>0.81999999999999984</v>
      </c>
      <c r="K635" s="1">
        <v>1</v>
      </c>
      <c r="L635" s="4">
        <f t="shared" si="18"/>
        <v>0.81999999999999984</v>
      </c>
      <c r="M635" s="1">
        <v>1</v>
      </c>
      <c r="N635" s="4">
        <v>0.82</v>
      </c>
      <c r="O635" s="1" t="s">
        <v>1746</v>
      </c>
    </row>
    <row r="636" spans="1:15" ht="33" x14ac:dyDescent="0.25">
      <c r="A636" s="1">
        <v>635</v>
      </c>
      <c r="B636" s="1" t="s">
        <v>354</v>
      </c>
      <c r="C636" s="21">
        <v>44859</v>
      </c>
      <c r="D636" s="1">
        <v>0</v>
      </c>
      <c r="E636" s="11" t="s">
        <v>3057</v>
      </c>
      <c r="F636" s="15">
        <v>21.5</v>
      </c>
      <c r="G636" s="2">
        <v>2.2799999999999998</v>
      </c>
      <c r="H636" s="3">
        <v>4.87</v>
      </c>
      <c r="I636" s="2">
        <v>1.64</v>
      </c>
      <c r="J636" s="4">
        <f t="shared" si="19"/>
        <v>0.6399999999999999</v>
      </c>
      <c r="K636" s="1">
        <v>1</v>
      </c>
      <c r="L636" s="4">
        <f t="shared" si="18"/>
        <v>0.6399999999999999</v>
      </c>
      <c r="M636" s="1">
        <v>1</v>
      </c>
      <c r="N636" s="4">
        <v>0.64</v>
      </c>
      <c r="O636" s="1" t="s">
        <v>1746</v>
      </c>
    </row>
    <row r="637" spans="1:15" ht="33" x14ac:dyDescent="0.25">
      <c r="A637" s="1">
        <v>636</v>
      </c>
      <c r="B637" s="1" t="s">
        <v>356</v>
      </c>
      <c r="C637" s="21">
        <v>44860</v>
      </c>
      <c r="D637" s="1">
        <v>0</v>
      </c>
      <c r="E637" s="11" t="s">
        <v>3058</v>
      </c>
      <c r="F637" s="15">
        <v>5</v>
      </c>
      <c r="G637" s="2">
        <v>2.09</v>
      </c>
      <c r="H637" s="3">
        <v>6.51</v>
      </c>
      <c r="I637" s="2">
        <v>0.56999999999999995</v>
      </c>
      <c r="J637" s="4">
        <f t="shared" si="19"/>
        <v>1.52</v>
      </c>
      <c r="K637" s="1">
        <v>1</v>
      </c>
      <c r="L637" s="4">
        <f t="shared" si="18"/>
        <v>1.52</v>
      </c>
      <c r="M637" s="1">
        <v>1</v>
      </c>
      <c r="N637" s="4">
        <v>1.52</v>
      </c>
      <c r="O637" s="1" t="s">
        <v>1746</v>
      </c>
    </row>
    <row r="638" spans="1:15" ht="49.5" x14ac:dyDescent="0.25">
      <c r="A638" s="1">
        <v>637</v>
      </c>
      <c r="B638" s="1" t="s">
        <v>353</v>
      </c>
      <c r="C638" s="21">
        <v>44860</v>
      </c>
      <c r="D638" s="1">
        <v>0</v>
      </c>
      <c r="E638" s="11" t="s">
        <v>3059</v>
      </c>
      <c r="F638" s="15">
        <v>19</v>
      </c>
      <c r="G638" s="2">
        <v>2.15</v>
      </c>
      <c r="H638" s="3">
        <v>0.08</v>
      </c>
      <c r="I638" s="2">
        <v>1.25</v>
      </c>
      <c r="J638" s="4">
        <f t="shared" si="19"/>
        <v>0.89999999999999991</v>
      </c>
      <c r="K638" s="1">
        <v>1</v>
      </c>
      <c r="L638" s="4">
        <f t="shared" si="18"/>
        <v>0.89999999999999991</v>
      </c>
      <c r="M638" s="1">
        <v>1</v>
      </c>
      <c r="N638" s="4">
        <v>0.9</v>
      </c>
      <c r="O638" s="1" t="s">
        <v>1746</v>
      </c>
    </row>
    <row r="639" spans="1:15" ht="49.5" x14ac:dyDescent="0.25">
      <c r="A639" s="1">
        <v>638</v>
      </c>
      <c r="B639" s="1" t="s">
        <v>354</v>
      </c>
      <c r="C639" s="21">
        <v>44860</v>
      </c>
      <c r="D639" s="1">
        <v>0</v>
      </c>
      <c r="E639" s="11" t="s">
        <v>3059</v>
      </c>
      <c r="F639" s="15">
        <v>19</v>
      </c>
      <c r="G639" s="2">
        <v>2.02</v>
      </c>
      <c r="H639" s="3">
        <v>4.33</v>
      </c>
      <c r="I639" s="2">
        <v>1.42</v>
      </c>
      <c r="J639" s="4">
        <f t="shared" si="19"/>
        <v>0.60000000000000009</v>
      </c>
      <c r="K639" s="1">
        <v>1</v>
      </c>
      <c r="L639" s="4">
        <f t="shared" si="18"/>
        <v>0.60000000000000009</v>
      </c>
      <c r="M639" s="1">
        <v>1</v>
      </c>
      <c r="N639" s="4">
        <v>0.6</v>
      </c>
      <c r="O639" s="1" t="s">
        <v>1746</v>
      </c>
    </row>
    <row r="640" spans="1:15" ht="33" x14ac:dyDescent="0.25">
      <c r="A640" s="1">
        <v>639</v>
      </c>
      <c r="B640" s="1" t="s">
        <v>356</v>
      </c>
      <c r="C640" s="21">
        <v>44861</v>
      </c>
      <c r="D640" s="1">
        <v>0</v>
      </c>
      <c r="E640" s="11" t="s">
        <v>3060</v>
      </c>
      <c r="F640" s="15">
        <v>5</v>
      </c>
      <c r="G640" s="2">
        <v>1.49</v>
      </c>
      <c r="H640" s="3">
        <v>4.58</v>
      </c>
      <c r="I640" s="2">
        <v>0.68</v>
      </c>
      <c r="J640" s="4">
        <f t="shared" si="19"/>
        <v>0.80999999999999994</v>
      </c>
      <c r="K640" s="1">
        <v>1</v>
      </c>
      <c r="L640" s="4">
        <f t="shared" si="18"/>
        <v>0.80999999999999994</v>
      </c>
      <c r="M640" s="1">
        <v>1</v>
      </c>
      <c r="N640" s="4">
        <v>0.81</v>
      </c>
      <c r="O640" s="1" t="s">
        <v>1746</v>
      </c>
    </row>
    <row r="641" spans="1:15" ht="33" x14ac:dyDescent="0.25">
      <c r="A641" s="1">
        <v>640</v>
      </c>
      <c r="B641" s="1" t="s">
        <v>353</v>
      </c>
      <c r="C641" s="21">
        <v>44861</v>
      </c>
      <c r="D641" s="1">
        <v>0</v>
      </c>
      <c r="E641" s="11" t="s">
        <v>3061</v>
      </c>
      <c r="F641" s="15">
        <v>19</v>
      </c>
      <c r="G641" s="2">
        <v>2.2200000000000002</v>
      </c>
      <c r="H641" s="3">
        <v>0.11</v>
      </c>
      <c r="I641" s="2">
        <v>1.18</v>
      </c>
      <c r="J641" s="4">
        <f t="shared" si="19"/>
        <v>1.0400000000000003</v>
      </c>
      <c r="K641" s="1">
        <v>1</v>
      </c>
      <c r="L641" s="4">
        <f t="shared" si="18"/>
        <v>1.0400000000000003</v>
      </c>
      <c r="M641" s="1">
        <v>1</v>
      </c>
      <c r="N641" s="4">
        <v>1.04</v>
      </c>
      <c r="O641" s="1" t="s">
        <v>1746</v>
      </c>
    </row>
    <row r="642" spans="1:15" ht="33" x14ac:dyDescent="0.25">
      <c r="A642" s="1">
        <v>641</v>
      </c>
      <c r="B642" s="1" t="s">
        <v>354</v>
      </c>
      <c r="C642" s="21">
        <v>44861</v>
      </c>
      <c r="D642" s="1">
        <v>0</v>
      </c>
      <c r="E642" s="11" t="s">
        <v>3061</v>
      </c>
      <c r="F642" s="15">
        <v>19</v>
      </c>
      <c r="G642" s="2">
        <v>2.0299999999999998</v>
      </c>
      <c r="H642" s="3">
        <v>4.33</v>
      </c>
      <c r="I642" s="2">
        <v>1.34</v>
      </c>
      <c r="J642" s="4">
        <f t="shared" si="19"/>
        <v>0.68999999999999972</v>
      </c>
      <c r="K642" s="1">
        <v>1</v>
      </c>
      <c r="L642" s="4">
        <f t="shared" si="18"/>
        <v>0.68999999999999972</v>
      </c>
      <c r="M642" s="1">
        <v>1</v>
      </c>
      <c r="N642" s="4">
        <v>0.69</v>
      </c>
      <c r="O642" s="1" t="s">
        <v>1746</v>
      </c>
    </row>
    <row r="643" spans="1:15" x14ac:dyDescent="0.25">
      <c r="A643" s="1">
        <v>642</v>
      </c>
      <c r="B643" s="1" t="s">
        <v>356</v>
      </c>
      <c r="C643" s="21">
        <v>44862</v>
      </c>
      <c r="D643" s="1">
        <v>0</v>
      </c>
      <c r="E643" s="1" t="s">
        <v>3062</v>
      </c>
      <c r="F643" s="15">
        <v>2.5</v>
      </c>
      <c r="G643" s="2">
        <v>0.95</v>
      </c>
      <c r="H643" s="3">
        <v>2.94</v>
      </c>
      <c r="I643" s="2">
        <v>0.35</v>
      </c>
      <c r="J643" s="4">
        <f t="shared" si="19"/>
        <v>0.6</v>
      </c>
      <c r="K643" s="1">
        <v>1</v>
      </c>
      <c r="L643" s="4">
        <f t="shared" si="18"/>
        <v>0.6</v>
      </c>
      <c r="M643" s="1">
        <v>1</v>
      </c>
      <c r="N643" s="4">
        <v>0.6</v>
      </c>
      <c r="O643" s="1" t="s">
        <v>1746</v>
      </c>
    </row>
    <row r="644" spans="1:15" ht="33" x14ac:dyDescent="0.25">
      <c r="A644" s="1">
        <v>643</v>
      </c>
      <c r="B644" s="1" t="s">
        <v>353</v>
      </c>
      <c r="C644" s="21">
        <v>44862</v>
      </c>
      <c r="D644" s="1">
        <v>0</v>
      </c>
      <c r="E644" s="11" t="s">
        <v>3063</v>
      </c>
      <c r="F644" s="15">
        <v>21.5</v>
      </c>
      <c r="G644" s="2">
        <v>2.13</v>
      </c>
      <c r="H644" s="3">
        <v>0.35</v>
      </c>
      <c r="I644" s="2">
        <v>1.4</v>
      </c>
      <c r="J644" s="4">
        <f t="shared" si="19"/>
        <v>0.73</v>
      </c>
      <c r="K644" s="1">
        <v>1</v>
      </c>
      <c r="L644" s="4">
        <f t="shared" si="18"/>
        <v>0.73</v>
      </c>
      <c r="M644" s="1">
        <v>1</v>
      </c>
      <c r="N644" s="4">
        <v>0.73</v>
      </c>
      <c r="O644" s="1" t="s">
        <v>1746</v>
      </c>
    </row>
    <row r="645" spans="1:15" ht="33" x14ac:dyDescent="0.25">
      <c r="A645" s="1">
        <v>644</v>
      </c>
      <c r="B645" s="1" t="s">
        <v>354</v>
      </c>
      <c r="C645" s="21">
        <v>44862</v>
      </c>
      <c r="D645" s="1">
        <v>0</v>
      </c>
      <c r="E645" s="11" t="s">
        <v>3063</v>
      </c>
      <c r="F645" s="15">
        <v>21.5</v>
      </c>
      <c r="G645" s="2">
        <v>2.1</v>
      </c>
      <c r="H645" s="3">
        <v>4.2699999999999996</v>
      </c>
      <c r="I645" s="2">
        <v>1.55</v>
      </c>
      <c r="J645" s="4">
        <f t="shared" si="19"/>
        <v>0.55000000000000004</v>
      </c>
      <c r="K645" s="1">
        <v>1</v>
      </c>
      <c r="L645" s="4">
        <f t="shared" ref="L645:L708" si="20">(G645-I645-D645)*K645</f>
        <v>0.55000000000000004</v>
      </c>
      <c r="M645" s="1">
        <v>1</v>
      </c>
      <c r="N645" s="4">
        <v>0.55000000000000004</v>
      </c>
      <c r="O645" s="1" t="s">
        <v>1746</v>
      </c>
    </row>
    <row r="646" spans="1:15" ht="33" x14ac:dyDescent="0.25">
      <c r="A646" s="1">
        <v>645</v>
      </c>
      <c r="B646" s="1" t="s">
        <v>356</v>
      </c>
      <c r="C646" s="21">
        <v>44863</v>
      </c>
      <c r="D646" s="1">
        <v>0</v>
      </c>
      <c r="E646" s="11" t="s">
        <v>3064</v>
      </c>
      <c r="F646" s="15">
        <v>5</v>
      </c>
      <c r="G646" s="2">
        <v>1.76</v>
      </c>
      <c r="H646" s="3">
        <v>4.99</v>
      </c>
      <c r="I646" s="2">
        <v>0.56000000000000005</v>
      </c>
      <c r="J646" s="4">
        <f t="shared" si="19"/>
        <v>1.2</v>
      </c>
      <c r="K646" s="1">
        <v>1</v>
      </c>
      <c r="L646" s="4">
        <f t="shared" si="20"/>
        <v>1.2</v>
      </c>
      <c r="M646" s="1">
        <v>1</v>
      </c>
      <c r="N646" s="4">
        <v>1.2</v>
      </c>
      <c r="O646" s="1" t="s">
        <v>1746</v>
      </c>
    </row>
    <row r="647" spans="1:15" ht="49.5" x14ac:dyDescent="0.25">
      <c r="A647" s="1">
        <v>646</v>
      </c>
      <c r="B647" s="1" t="s">
        <v>353</v>
      </c>
      <c r="C647" s="21">
        <v>44863</v>
      </c>
      <c r="D647" s="1">
        <v>0</v>
      </c>
      <c r="E647" s="11" t="s">
        <v>3065</v>
      </c>
      <c r="F647" s="15">
        <v>19</v>
      </c>
      <c r="G647" s="2">
        <v>2.15</v>
      </c>
      <c r="H647" s="3">
        <v>0.48</v>
      </c>
      <c r="I647" s="2">
        <v>1.25</v>
      </c>
      <c r="J647" s="4">
        <f t="shared" si="19"/>
        <v>0.89999999999999991</v>
      </c>
      <c r="K647" s="1">
        <v>1</v>
      </c>
      <c r="L647" s="4">
        <f t="shared" si="20"/>
        <v>0.89999999999999991</v>
      </c>
      <c r="M647" s="1">
        <v>1</v>
      </c>
      <c r="N647" s="4">
        <v>0.9</v>
      </c>
      <c r="O647" s="1" t="s">
        <v>1746</v>
      </c>
    </row>
    <row r="648" spans="1:15" ht="49.5" x14ac:dyDescent="0.25">
      <c r="A648" s="1">
        <v>647</v>
      </c>
      <c r="B648" s="1" t="s">
        <v>354</v>
      </c>
      <c r="C648" s="21">
        <v>44863</v>
      </c>
      <c r="D648" s="1">
        <v>0</v>
      </c>
      <c r="E648" s="11" t="s">
        <v>3065</v>
      </c>
      <c r="F648" s="15">
        <v>19</v>
      </c>
      <c r="G648" s="2">
        <v>1.94</v>
      </c>
      <c r="H648" s="3">
        <v>4.1500000000000004</v>
      </c>
      <c r="I648" s="2">
        <v>1.4</v>
      </c>
      <c r="J648" s="4">
        <f t="shared" si="19"/>
        <v>0.54</v>
      </c>
      <c r="K648" s="1">
        <v>1</v>
      </c>
      <c r="L648" s="4">
        <f t="shared" si="20"/>
        <v>0.54</v>
      </c>
      <c r="M648" s="1">
        <v>1</v>
      </c>
      <c r="N648" s="4">
        <v>0.54</v>
      </c>
      <c r="O648" s="1" t="s">
        <v>1746</v>
      </c>
    </row>
    <row r="649" spans="1:15" x14ac:dyDescent="0.25">
      <c r="A649" s="1">
        <v>648</v>
      </c>
      <c r="B649" s="1" t="s">
        <v>356</v>
      </c>
      <c r="C649" s="21">
        <v>44864</v>
      </c>
      <c r="D649" s="1">
        <v>0</v>
      </c>
      <c r="E649" s="1" t="s">
        <v>1047</v>
      </c>
      <c r="F649" s="15">
        <v>2.5</v>
      </c>
      <c r="G649" s="2">
        <v>1.1299999999999999</v>
      </c>
      <c r="H649" s="3">
        <v>3.81</v>
      </c>
      <c r="I649" s="2">
        <v>0.35</v>
      </c>
      <c r="J649" s="4">
        <f t="shared" si="19"/>
        <v>0.77999999999999992</v>
      </c>
      <c r="K649" s="1">
        <v>1</v>
      </c>
      <c r="L649" s="4">
        <f t="shared" si="20"/>
        <v>0.77999999999999992</v>
      </c>
      <c r="M649" s="1">
        <v>1</v>
      </c>
      <c r="N649" s="4">
        <v>0.78</v>
      </c>
      <c r="O649" s="1" t="s">
        <v>1746</v>
      </c>
    </row>
    <row r="650" spans="1:15" ht="33" x14ac:dyDescent="0.25">
      <c r="A650" s="1">
        <v>649</v>
      </c>
      <c r="B650" s="1" t="s">
        <v>353</v>
      </c>
      <c r="C650" s="21">
        <v>44864</v>
      </c>
      <c r="D650" s="1">
        <v>0</v>
      </c>
      <c r="E650" s="11" t="s">
        <v>3066</v>
      </c>
      <c r="F650" s="15">
        <v>21.5</v>
      </c>
      <c r="G650" s="2">
        <v>2.2799999999999998</v>
      </c>
      <c r="H650" s="3">
        <v>0.32</v>
      </c>
      <c r="I650" s="2">
        <v>1.36</v>
      </c>
      <c r="J650" s="4">
        <f t="shared" si="19"/>
        <v>0.91999999999999971</v>
      </c>
      <c r="K650" s="1">
        <v>1</v>
      </c>
      <c r="L650" s="4">
        <f t="shared" si="20"/>
        <v>0.91999999999999971</v>
      </c>
      <c r="M650" s="1">
        <v>1</v>
      </c>
      <c r="N650" s="4">
        <v>0.92</v>
      </c>
      <c r="O650" s="1" t="s">
        <v>1746</v>
      </c>
    </row>
    <row r="651" spans="1:15" ht="33" x14ac:dyDescent="0.25">
      <c r="A651" s="1">
        <v>650</v>
      </c>
      <c r="B651" s="1" t="s">
        <v>354</v>
      </c>
      <c r="C651" s="21">
        <v>44864</v>
      </c>
      <c r="D651" s="1">
        <v>0</v>
      </c>
      <c r="E651" s="11" t="s">
        <v>3066</v>
      </c>
      <c r="F651" s="15">
        <v>21.5</v>
      </c>
      <c r="G651" s="2">
        <v>2.0699999999999998</v>
      </c>
      <c r="H651" s="3">
        <v>4.8099999999999996</v>
      </c>
      <c r="I651" s="2">
        <v>1.54</v>
      </c>
      <c r="J651" s="4">
        <f t="shared" si="19"/>
        <v>0.5299999999999998</v>
      </c>
      <c r="K651" s="1">
        <v>1</v>
      </c>
      <c r="L651" s="4">
        <f t="shared" si="20"/>
        <v>0.5299999999999998</v>
      </c>
      <c r="M651" s="1">
        <v>1</v>
      </c>
      <c r="N651" s="4">
        <v>0.53</v>
      </c>
      <c r="O651" s="1" t="s">
        <v>1746</v>
      </c>
    </row>
    <row r="652" spans="1:15" ht="33" x14ac:dyDescent="0.25">
      <c r="A652" s="1">
        <v>651</v>
      </c>
      <c r="B652" s="1" t="s">
        <v>356</v>
      </c>
      <c r="C652" s="21">
        <v>44865</v>
      </c>
      <c r="D652" s="1">
        <v>0</v>
      </c>
      <c r="E652" s="11" t="s">
        <v>3067</v>
      </c>
      <c r="F652" s="15">
        <v>5</v>
      </c>
      <c r="G652" s="2">
        <v>1.93</v>
      </c>
      <c r="H652" s="3">
        <v>5.49</v>
      </c>
      <c r="I652" s="2">
        <v>0.59</v>
      </c>
      <c r="J652" s="4">
        <f t="shared" si="19"/>
        <v>1.3399999999999999</v>
      </c>
      <c r="K652" s="1">
        <v>1</v>
      </c>
      <c r="L652" s="4">
        <f t="shared" si="20"/>
        <v>1.3399999999999999</v>
      </c>
      <c r="M652" s="1">
        <v>1</v>
      </c>
      <c r="N652" s="4">
        <v>1.34</v>
      </c>
      <c r="O652" s="1" t="s">
        <v>1746</v>
      </c>
    </row>
    <row r="653" spans="1:15" ht="49.5" x14ac:dyDescent="0.25">
      <c r="A653" s="1">
        <v>652</v>
      </c>
      <c r="B653" s="1" t="s">
        <v>353</v>
      </c>
      <c r="C653" s="21">
        <v>44865</v>
      </c>
      <c r="D653" s="1">
        <v>0</v>
      </c>
      <c r="E653" s="11" t="s">
        <v>3068</v>
      </c>
      <c r="F653" s="15">
        <v>19</v>
      </c>
      <c r="G653" s="2">
        <v>2.15</v>
      </c>
      <c r="H653" s="3">
        <v>0.06</v>
      </c>
      <c r="I653" s="2">
        <v>1.3</v>
      </c>
      <c r="J653" s="4">
        <f t="shared" si="19"/>
        <v>0.84999999999999987</v>
      </c>
      <c r="K653" s="1">
        <v>1</v>
      </c>
      <c r="L653" s="4">
        <f t="shared" si="20"/>
        <v>0.84999999999999987</v>
      </c>
      <c r="M653" s="1">
        <v>1</v>
      </c>
      <c r="N653" s="4">
        <v>0.85</v>
      </c>
      <c r="O653" s="1" t="s">
        <v>1746</v>
      </c>
    </row>
    <row r="654" spans="1:15" ht="49.5" x14ac:dyDescent="0.25">
      <c r="A654" s="1">
        <v>653</v>
      </c>
      <c r="B654" s="1" t="s">
        <v>354</v>
      </c>
      <c r="C654" s="21">
        <v>44865</v>
      </c>
      <c r="D654" s="1">
        <v>0</v>
      </c>
      <c r="E654" s="11" t="s">
        <v>3068</v>
      </c>
      <c r="F654" s="15">
        <v>19</v>
      </c>
      <c r="G654" s="2">
        <v>1.87</v>
      </c>
      <c r="H654" s="3">
        <v>4.21</v>
      </c>
      <c r="I654" s="2">
        <v>1.38</v>
      </c>
      <c r="J654" s="4">
        <f t="shared" si="19"/>
        <v>0.49000000000000021</v>
      </c>
      <c r="K654" s="1">
        <v>1</v>
      </c>
      <c r="L654" s="4">
        <f t="shared" si="20"/>
        <v>0.49000000000000021</v>
      </c>
      <c r="M654" s="1">
        <v>1</v>
      </c>
      <c r="N654" s="4">
        <v>0.49</v>
      </c>
      <c r="O654" s="1" t="s">
        <v>1746</v>
      </c>
    </row>
    <row r="655" spans="1:15" ht="33" x14ac:dyDescent="0.25">
      <c r="A655" s="1">
        <v>654</v>
      </c>
      <c r="B655" s="1" t="s">
        <v>356</v>
      </c>
      <c r="C655" s="21">
        <v>44866</v>
      </c>
      <c r="D655" s="1">
        <v>0</v>
      </c>
      <c r="E655" s="11" t="s">
        <v>3069</v>
      </c>
      <c r="F655" s="15">
        <v>3.5</v>
      </c>
      <c r="G655" s="2">
        <v>1.29</v>
      </c>
      <c r="H655" s="3">
        <v>3.42</v>
      </c>
      <c r="I655" s="2">
        <v>0.35</v>
      </c>
      <c r="J655" s="4">
        <f t="shared" si="19"/>
        <v>0.94000000000000006</v>
      </c>
      <c r="K655" s="1">
        <v>1</v>
      </c>
      <c r="L655" s="4">
        <f t="shared" si="20"/>
        <v>0.94000000000000006</v>
      </c>
      <c r="M655" s="1">
        <v>1</v>
      </c>
      <c r="N655" s="4">
        <v>0.94</v>
      </c>
      <c r="O655" s="1" t="s">
        <v>1746</v>
      </c>
    </row>
    <row r="656" spans="1:15" ht="33" x14ac:dyDescent="0.25">
      <c r="A656" s="1">
        <v>655</v>
      </c>
      <c r="B656" s="1" t="s">
        <v>353</v>
      </c>
      <c r="C656" s="21">
        <v>44866</v>
      </c>
      <c r="D656" s="1">
        <v>0</v>
      </c>
      <c r="E656" s="11" t="s">
        <v>3070</v>
      </c>
      <c r="F656" s="15">
        <v>20.5</v>
      </c>
      <c r="G656" s="2">
        <v>2.2200000000000002</v>
      </c>
      <c r="H656" s="3">
        <v>3.64</v>
      </c>
      <c r="I656" s="2">
        <v>1.38</v>
      </c>
      <c r="J656" s="4">
        <f t="shared" si="19"/>
        <v>0.8400000000000003</v>
      </c>
      <c r="K656" s="1">
        <v>1</v>
      </c>
      <c r="L656" s="4">
        <f t="shared" si="20"/>
        <v>0.8400000000000003</v>
      </c>
      <c r="M656" s="1">
        <v>1</v>
      </c>
      <c r="N656" s="4">
        <v>0.84</v>
      </c>
      <c r="O656" s="1" t="s">
        <v>1746</v>
      </c>
    </row>
    <row r="657" spans="1:15" ht="33" x14ac:dyDescent="0.25">
      <c r="A657" s="1">
        <v>656</v>
      </c>
      <c r="B657" s="1" t="s">
        <v>354</v>
      </c>
      <c r="C657" s="21">
        <v>44866</v>
      </c>
      <c r="D657" s="1">
        <v>0</v>
      </c>
      <c r="E657" s="11" t="s">
        <v>3070</v>
      </c>
      <c r="F657" s="15">
        <v>20.5</v>
      </c>
      <c r="G657" s="2">
        <v>2.0099999999999998</v>
      </c>
      <c r="H657" s="3">
        <v>4.66</v>
      </c>
      <c r="I657" s="2">
        <v>1.51</v>
      </c>
      <c r="J657" s="4">
        <f t="shared" si="19"/>
        <v>0.49999999999999978</v>
      </c>
      <c r="K657" s="1">
        <v>1</v>
      </c>
      <c r="L657" s="4">
        <f t="shared" si="20"/>
        <v>0.49999999999999978</v>
      </c>
      <c r="M657" s="1">
        <v>1</v>
      </c>
      <c r="N657" s="4">
        <v>0.5</v>
      </c>
      <c r="O657" s="1" t="s">
        <v>1746</v>
      </c>
    </row>
    <row r="658" spans="1:15" ht="33" x14ac:dyDescent="0.25">
      <c r="A658" s="1">
        <v>657</v>
      </c>
      <c r="B658" s="1" t="s">
        <v>356</v>
      </c>
      <c r="C658" s="21">
        <v>44867</v>
      </c>
      <c r="D658" s="1">
        <v>0</v>
      </c>
      <c r="E658" s="11" t="s">
        <v>3071</v>
      </c>
      <c r="F658" s="15">
        <v>4</v>
      </c>
      <c r="G658" s="2">
        <v>2.0699999999999998</v>
      </c>
      <c r="H658" s="3">
        <v>6.17</v>
      </c>
      <c r="I658" s="2">
        <v>0.46</v>
      </c>
      <c r="J658" s="4">
        <f t="shared" si="19"/>
        <v>1.6099999999999999</v>
      </c>
      <c r="K658" s="1">
        <v>1</v>
      </c>
      <c r="L658" s="4">
        <f t="shared" si="20"/>
        <v>1.6099999999999999</v>
      </c>
      <c r="M658" s="1">
        <v>1</v>
      </c>
      <c r="N658" s="4">
        <v>1.61</v>
      </c>
      <c r="O658" s="1" t="s">
        <v>1746</v>
      </c>
    </row>
    <row r="659" spans="1:15" ht="33" x14ac:dyDescent="0.25">
      <c r="A659" s="1">
        <v>658</v>
      </c>
      <c r="B659" s="1" t="s">
        <v>353</v>
      </c>
      <c r="C659" s="21">
        <v>44867</v>
      </c>
      <c r="D659" s="1">
        <v>0</v>
      </c>
      <c r="E659" s="11" t="s">
        <v>3072</v>
      </c>
      <c r="F659" s="15">
        <v>20</v>
      </c>
      <c r="G659" s="2">
        <v>1.87</v>
      </c>
      <c r="H659" s="3">
        <v>4.28</v>
      </c>
      <c r="I659" s="2">
        <v>1.34</v>
      </c>
      <c r="J659" s="4">
        <f t="shared" si="19"/>
        <v>0.53</v>
      </c>
      <c r="K659" s="1">
        <v>1</v>
      </c>
      <c r="L659" s="4">
        <f t="shared" si="20"/>
        <v>0.53</v>
      </c>
      <c r="M659" s="1">
        <v>1</v>
      </c>
      <c r="N659" s="4">
        <v>0.53</v>
      </c>
      <c r="O659" s="1" t="s">
        <v>1746</v>
      </c>
    </row>
    <row r="660" spans="1:15" ht="33" x14ac:dyDescent="0.25">
      <c r="A660" s="1">
        <v>659</v>
      </c>
      <c r="B660" s="1" t="s">
        <v>354</v>
      </c>
      <c r="C660" s="21">
        <v>44867</v>
      </c>
      <c r="D660" s="1">
        <v>0</v>
      </c>
      <c r="E660" s="11" t="s">
        <v>3072</v>
      </c>
      <c r="F660" s="15">
        <v>20</v>
      </c>
      <c r="G660" s="2">
        <v>1.88</v>
      </c>
      <c r="H660" s="3">
        <v>4.0199999999999996</v>
      </c>
      <c r="I660" s="2">
        <v>1.46</v>
      </c>
      <c r="J660" s="4">
        <f t="shared" si="19"/>
        <v>0.41999999999999993</v>
      </c>
      <c r="K660" s="1">
        <v>1</v>
      </c>
      <c r="L660" s="4">
        <f t="shared" si="20"/>
        <v>0.41999999999999993</v>
      </c>
      <c r="M660" s="1">
        <v>1</v>
      </c>
      <c r="N660" s="4">
        <v>0.42</v>
      </c>
      <c r="O660" s="1" t="s">
        <v>1746</v>
      </c>
    </row>
    <row r="661" spans="1:15" ht="33" x14ac:dyDescent="0.25">
      <c r="A661" s="1">
        <v>660</v>
      </c>
      <c r="B661" s="1" t="s">
        <v>356</v>
      </c>
      <c r="C661" s="21">
        <v>44868</v>
      </c>
      <c r="D661" s="1">
        <v>0</v>
      </c>
      <c r="E661" s="11" t="s">
        <v>3073</v>
      </c>
      <c r="F661" s="15">
        <v>5</v>
      </c>
      <c r="G661" s="2">
        <v>1.38</v>
      </c>
      <c r="H661" s="3">
        <v>4.3099999999999996</v>
      </c>
      <c r="I661" s="2">
        <v>0.47</v>
      </c>
      <c r="J661" s="4">
        <f t="shared" si="19"/>
        <v>0.90999999999999992</v>
      </c>
      <c r="K661" s="1">
        <v>1</v>
      </c>
      <c r="L661" s="4">
        <f t="shared" si="20"/>
        <v>0.90999999999999992</v>
      </c>
      <c r="M661" s="1">
        <v>1</v>
      </c>
      <c r="N661" s="4">
        <v>0.91</v>
      </c>
      <c r="O661" s="1" t="s">
        <v>1746</v>
      </c>
    </row>
    <row r="662" spans="1:15" ht="49.5" x14ac:dyDescent="0.25">
      <c r="A662" s="1">
        <v>661</v>
      </c>
      <c r="B662" s="1" t="s">
        <v>353</v>
      </c>
      <c r="C662" s="21">
        <v>44868</v>
      </c>
      <c r="D662" s="1">
        <v>0</v>
      </c>
      <c r="E662" s="11" t="s">
        <v>3074</v>
      </c>
      <c r="F662" s="15">
        <v>19</v>
      </c>
      <c r="G662" s="2">
        <v>2.17</v>
      </c>
      <c r="H662" s="3">
        <v>3.13</v>
      </c>
      <c r="I662" s="2">
        <v>1.32</v>
      </c>
      <c r="J662" s="4">
        <f t="shared" si="19"/>
        <v>0.84999999999999987</v>
      </c>
      <c r="K662" s="1">
        <v>1</v>
      </c>
      <c r="L662" s="4">
        <f t="shared" si="20"/>
        <v>0.84999999999999987</v>
      </c>
      <c r="M662" s="1">
        <v>1</v>
      </c>
      <c r="N662" s="4">
        <v>0.85</v>
      </c>
      <c r="O662" s="1" t="s">
        <v>1746</v>
      </c>
    </row>
    <row r="663" spans="1:15" ht="49.5" x14ac:dyDescent="0.25">
      <c r="A663" s="1">
        <v>662</v>
      </c>
      <c r="B663" s="1" t="s">
        <v>354</v>
      </c>
      <c r="C663" s="21">
        <v>44868</v>
      </c>
      <c r="D663" s="1">
        <v>0</v>
      </c>
      <c r="E663" s="11" t="s">
        <v>3074</v>
      </c>
      <c r="F663" s="15">
        <v>19</v>
      </c>
      <c r="G663" s="2">
        <v>1.93</v>
      </c>
      <c r="H663" s="3">
        <v>3.65</v>
      </c>
      <c r="I663" s="2">
        <v>1.46</v>
      </c>
      <c r="J663" s="4">
        <f t="shared" si="19"/>
        <v>0.47</v>
      </c>
      <c r="K663" s="1">
        <v>1</v>
      </c>
      <c r="L663" s="4">
        <f t="shared" si="20"/>
        <v>0.47</v>
      </c>
      <c r="M663" s="1">
        <v>1</v>
      </c>
      <c r="N663" s="4">
        <v>0.47</v>
      </c>
      <c r="O663" s="1" t="s">
        <v>1746</v>
      </c>
    </row>
    <row r="664" spans="1:15" x14ac:dyDescent="0.25">
      <c r="A664" s="1">
        <v>663</v>
      </c>
      <c r="B664" s="1" t="s">
        <v>356</v>
      </c>
      <c r="C664" s="21">
        <v>44869</v>
      </c>
      <c r="D664" s="1">
        <v>0</v>
      </c>
      <c r="E664" s="1" t="s">
        <v>3075</v>
      </c>
      <c r="F664" s="15">
        <v>2.7</v>
      </c>
      <c r="G664" s="2">
        <v>0.94</v>
      </c>
      <c r="H664" s="3">
        <v>2.59</v>
      </c>
      <c r="I664" s="2">
        <v>0.23</v>
      </c>
      <c r="J664" s="4">
        <f t="shared" si="19"/>
        <v>0.71</v>
      </c>
      <c r="K664" s="1">
        <v>1</v>
      </c>
      <c r="L664" s="4">
        <f t="shared" si="20"/>
        <v>0.71</v>
      </c>
      <c r="M664" s="1">
        <v>1</v>
      </c>
      <c r="N664" s="4">
        <v>0.71</v>
      </c>
      <c r="O664" s="1" t="s">
        <v>1746</v>
      </c>
    </row>
    <row r="665" spans="1:15" ht="33" x14ac:dyDescent="0.25">
      <c r="A665" s="1">
        <v>664</v>
      </c>
      <c r="B665" s="1" t="s">
        <v>353</v>
      </c>
      <c r="C665" s="21">
        <v>44869</v>
      </c>
      <c r="D665" s="1">
        <v>0</v>
      </c>
      <c r="E665" s="11" t="s">
        <v>3076</v>
      </c>
      <c r="F665" s="15">
        <v>21.3</v>
      </c>
      <c r="G665" s="2">
        <v>2.14</v>
      </c>
      <c r="H665" s="3">
        <v>4.24</v>
      </c>
      <c r="I665" s="2">
        <v>1.47</v>
      </c>
      <c r="J665" s="4">
        <f t="shared" si="19"/>
        <v>0.67000000000000015</v>
      </c>
      <c r="K665" s="1">
        <v>1</v>
      </c>
      <c r="L665" s="4">
        <f t="shared" si="20"/>
        <v>0.67000000000000015</v>
      </c>
      <c r="M665" s="1">
        <v>1</v>
      </c>
      <c r="N665" s="4">
        <v>0.67</v>
      </c>
      <c r="O665" s="1" t="s">
        <v>1746</v>
      </c>
    </row>
    <row r="666" spans="1:15" ht="33" x14ac:dyDescent="0.25">
      <c r="A666" s="1">
        <v>665</v>
      </c>
      <c r="B666" s="1" t="s">
        <v>354</v>
      </c>
      <c r="C666" s="21">
        <v>44869</v>
      </c>
      <c r="D666" s="1">
        <v>0</v>
      </c>
      <c r="E666" s="11" t="s">
        <v>3076</v>
      </c>
      <c r="F666" s="15">
        <v>21.3</v>
      </c>
      <c r="G666" s="2">
        <v>2.19</v>
      </c>
      <c r="H666" s="3">
        <v>3.71</v>
      </c>
      <c r="I666" s="2">
        <v>1.64</v>
      </c>
      <c r="J666" s="4">
        <f t="shared" si="19"/>
        <v>0.55000000000000004</v>
      </c>
      <c r="K666" s="1">
        <v>1</v>
      </c>
      <c r="L666" s="4">
        <f t="shared" si="20"/>
        <v>0.55000000000000004</v>
      </c>
      <c r="M666" s="1">
        <v>1</v>
      </c>
      <c r="N666" s="4">
        <v>0.55000000000000004</v>
      </c>
      <c r="O666" s="1" t="s">
        <v>1746</v>
      </c>
    </row>
    <row r="667" spans="1:15" x14ac:dyDescent="0.25">
      <c r="A667" s="1">
        <v>666</v>
      </c>
      <c r="B667" s="1" t="s">
        <v>356</v>
      </c>
      <c r="C667" s="21">
        <v>44870</v>
      </c>
      <c r="D667" s="1">
        <v>0</v>
      </c>
      <c r="E667" s="1" t="s">
        <v>3077</v>
      </c>
      <c r="F667" s="15">
        <v>3</v>
      </c>
      <c r="G667" s="2">
        <v>0.78</v>
      </c>
      <c r="H667" s="3">
        <v>1.97</v>
      </c>
      <c r="I667" s="2">
        <v>0.36</v>
      </c>
      <c r="J667" s="4">
        <f t="shared" si="19"/>
        <v>0.42000000000000004</v>
      </c>
      <c r="K667" s="1">
        <v>1</v>
      </c>
      <c r="L667" s="4">
        <f t="shared" si="20"/>
        <v>0.42000000000000004</v>
      </c>
      <c r="M667" s="1">
        <v>1</v>
      </c>
      <c r="N667" s="4">
        <v>0.42</v>
      </c>
      <c r="O667" s="1" t="s">
        <v>1746</v>
      </c>
    </row>
    <row r="668" spans="1:15" ht="33" x14ac:dyDescent="0.25">
      <c r="A668" s="1">
        <v>667</v>
      </c>
      <c r="B668" s="1" t="s">
        <v>353</v>
      </c>
      <c r="C668" s="21">
        <v>44870</v>
      </c>
      <c r="D668" s="1">
        <v>0</v>
      </c>
      <c r="E668" s="11" t="s">
        <v>3078</v>
      </c>
      <c r="F668" s="15">
        <v>4</v>
      </c>
      <c r="G668" s="2">
        <v>0.38</v>
      </c>
      <c r="H668" s="3">
        <v>1.1000000000000001</v>
      </c>
      <c r="I668" s="2">
        <v>0.27</v>
      </c>
      <c r="J668" s="4">
        <f t="shared" si="19"/>
        <v>0.10999999999999999</v>
      </c>
      <c r="K668" s="1">
        <v>1</v>
      </c>
      <c r="L668" s="4">
        <f t="shared" si="20"/>
        <v>0.10999999999999999</v>
      </c>
      <c r="M668" s="1">
        <v>1</v>
      </c>
      <c r="N668" s="4">
        <v>0.11</v>
      </c>
      <c r="O668" s="1" t="s">
        <v>1746</v>
      </c>
    </row>
    <row r="669" spans="1:15" ht="33" x14ac:dyDescent="0.25">
      <c r="A669" s="1">
        <v>668</v>
      </c>
      <c r="B669" s="1" t="s">
        <v>354</v>
      </c>
      <c r="C669" s="21">
        <v>44870</v>
      </c>
      <c r="D669" s="1">
        <v>0</v>
      </c>
      <c r="E669" s="11" t="s">
        <v>3078</v>
      </c>
      <c r="F669" s="15">
        <v>4</v>
      </c>
      <c r="G669" s="2">
        <v>0.42</v>
      </c>
      <c r="H669" s="3">
        <v>0.8</v>
      </c>
      <c r="I669" s="2">
        <v>0.28999999999999998</v>
      </c>
      <c r="J669" s="4">
        <f t="shared" si="19"/>
        <v>0.13</v>
      </c>
      <c r="K669" s="1">
        <v>1</v>
      </c>
      <c r="L669" s="4">
        <f t="shared" si="20"/>
        <v>0.13</v>
      </c>
      <c r="M669" s="1">
        <v>1</v>
      </c>
      <c r="N669" s="4">
        <v>0.13</v>
      </c>
      <c r="O669" s="1" t="s">
        <v>1746</v>
      </c>
    </row>
    <row r="670" spans="1:15" x14ac:dyDescent="0.25">
      <c r="A670" s="1">
        <v>669</v>
      </c>
      <c r="B670" s="1" t="s">
        <v>356</v>
      </c>
      <c r="C670" s="21">
        <v>44871</v>
      </c>
      <c r="D670" s="1">
        <v>0</v>
      </c>
      <c r="E670" s="1" t="s">
        <v>3079</v>
      </c>
      <c r="F670" s="15">
        <v>2.5</v>
      </c>
      <c r="G670" s="2">
        <v>1.1200000000000001</v>
      </c>
      <c r="H670" s="3">
        <v>2.87</v>
      </c>
      <c r="I670" s="2">
        <v>0.33</v>
      </c>
      <c r="J670" s="4">
        <f t="shared" si="19"/>
        <v>0.79</v>
      </c>
      <c r="K670" s="1">
        <v>1</v>
      </c>
      <c r="L670" s="4">
        <f t="shared" si="20"/>
        <v>0.79</v>
      </c>
      <c r="M670" s="1">
        <v>1</v>
      </c>
      <c r="N670" s="4">
        <v>0.79</v>
      </c>
      <c r="O670" s="1" t="s">
        <v>1746</v>
      </c>
    </row>
    <row r="671" spans="1:15" ht="33" x14ac:dyDescent="0.25">
      <c r="A671" s="1">
        <v>670</v>
      </c>
      <c r="B671" s="1" t="s">
        <v>353</v>
      </c>
      <c r="C671" s="21">
        <v>44871</v>
      </c>
      <c r="D671" s="1">
        <v>0</v>
      </c>
      <c r="E671" s="11" t="s">
        <v>3080</v>
      </c>
      <c r="F671" s="15">
        <v>21.5</v>
      </c>
      <c r="G671" s="2">
        <v>2.63</v>
      </c>
      <c r="H671" s="3">
        <v>1.73</v>
      </c>
      <c r="I671" s="2">
        <v>1.43</v>
      </c>
      <c r="J671" s="4">
        <f t="shared" si="19"/>
        <v>1.2</v>
      </c>
      <c r="K671" s="1">
        <v>1</v>
      </c>
      <c r="L671" s="4">
        <f t="shared" si="20"/>
        <v>1.2</v>
      </c>
      <c r="M671" s="1">
        <v>1</v>
      </c>
      <c r="N671" s="4">
        <v>1.2</v>
      </c>
      <c r="O671" s="1" t="s">
        <v>1746</v>
      </c>
    </row>
    <row r="672" spans="1:15" ht="33" x14ac:dyDescent="0.25">
      <c r="A672" s="1">
        <v>671</v>
      </c>
      <c r="B672" s="1" t="s">
        <v>354</v>
      </c>
      <c r="C672" s="21">
        <v>44871</v>
      </c>
      <c r="D672" s="1">
        <v>0</v>
      </c>
      <c r="E672" s="11" t="s">
        <v>3080</v>
      </c>
      <c r="F672" s="15">
        <v>21.5</v>
      </c>
      <c r="G672" s="2">
        <v>2.2400000000000002</v>
      </c>
      <c r="H672" s="3">
        <v>3.65</v>
      </c>
      <c r="I672" s="2">
        <v>1.51</v>
      </c>
      <c r="J672" s="4">
        <f t="shared" si="19"/>
        <v>0.7300000000000002</v>
      </c>
      <c r="K672" s="1">
        <v>1</v>
      </c>
      <c r="L672" s="4">
        <f t="shared" si="20"/>
        <v>0.7300000000000002</v>
      </c>
      <c r="M672" s="1">
        <v>1</v>
      </c>
      <c r="N672" s="4">
        <v>0.73</v>
      </c>
      <c r="O672" s="1" t="s">
        <v>1746</v>
      </c>
    </row>
    <row r="673" spans="1:15" ht="33" x14ac:dyDescent="0.25">
      <c r="A673" s="1">
        <v>672</v>
      </c>
      <c r="B673" s="1" t="s">
        <v>356</v>
      </c>
      <c r="C673" s="21">
        <v>44872</v>
      </c>
      <c r="D673" s="1">
        <v>0</v>
      </c>
      <c r="E673" s="11" t="s">
        <v>3081</v>
      </c>
      <c r="F673" s="15">
        <v>5</v>
      </c>
      <c r="G673" s="2">
        <v>1.89</v>
      </c>
      <c r="H673" s="3">
        <v>5.2</v>
      </c>
      <c r="I673" s="2">
        <v>0.46</v>
      </c>
      <c r="J673" s="4">
        <f t="shared" si="19"/>
        <v>1.43</v>
      </c>
      <c r="K673" s="1">
        <v>1</v>
      </c>
      <c r="L673" s="4">
        <f t="shared" si="20"/>
        <v>1.43</v>
      </c>
      <c r="M673" s="1">
        <v>1</v>
      </c>
      <c r="N673" s="4">
        <v>1.43</v>
      </c>
      <c r="O673" s="1" t="s">
        <v>1746</v>
      </c>
    </row>
    <row r="674" spans="1:15" ht="49.5" x14ac:dyDescent="0.25">
      <c r="A674" s="1">
        <v>673</v>
      </c>
      <c r="B674" s="1" t="s">
        <v>353</v>
      </c>
      <c r="C674" s="21">
        <v>44872</v>
      </c>
      <c r="D674" s="1">
        <v>0</v>
      </c>
      <c r="E674" s="11" t="s">
        <v>3082</v>
      </c>
      <c r="F674" s="15">
        <v>19</v>
      </c>
      <c r="G674" s="2">
        <v>2.17</v>
      </c>
      <c r="H674" s="3">
        <v>4.88</v>
      </c>
      <c r="I674" s="2">
        <v>1.33</v>
      </c>
      <c r="J674" s="4">
        <f t="shared" si="19"/>
        <v>0.83999999999999986</v>
      </c>
      <c r="K674" s="1">
        <v>1</v>
      </c>
      <c r="L674" s="4">
        <f t="shared" si="20"/>
        <v>0.83999999999999986</v>
      </c>
      <c r="M674" s="1">
        <v>1</v>
      </c>
      <c r="N674" s="4">
        <v>0.84</v>
      </c>
      <c r="O674" s="1" t="s">
        <v>1746</v>
      </c>
    </row>
    <row r="675" spans="1:15" ht="49.5" x14ac:dyDescent="0.25">
      <c r="A675" s="1">
        <v>674</v>
      </c>
      <c r="B675" s="1" t="s">
        <v>354</v>
      </c>
      <c r="C675" s="21">
        <v>44872</v>
      </c>
      <c r="D675" s="1">
        <v>0</v>
      </c>
      <c r="E675" s="11" t="s">
        <v>3082</v>
      </c>
      <c r="F675" s="15">
        <v>19</v>
      </c>
      <c r="G675" s="2">
        <v>1.99</v>
      </c>
      <c r="H675" s="3">
        <v>3.16</v>
      </c>
      <c r="I675" s="2">
        <v>1.44</v>
      </c>
      <c r="J675" s="4">
        <f t="shared" si="19"/>
        <v>0.55000000000000004</v>
      </c>
      <c r="K675" s="1">
        <v>1</v>
      </c>
      <c r="L675" s="4">
        <f t="shared" si="20"/>
        <v>0.55000000000000004</v>
      </c>
      <c r="M675" s="1">
        <v>1</v>
      </c>
      <c r="N675" s="4">
        <v>0.55000000000000004</v>
      </c>
      <c r="O675" s="1" t="s">
        <v>1746</v>
      </c>
    </row>
    <row r="676" spans="1:15" ht="33" x14ac:dyDescent="0.25">
      <c r="A676" s="1">
        <v>675</v>
      </c>
      <c r="B676" s="1" t="s">
        <v>356</v>
      </c>
      <c r="C676" s="21">
        <v>44873</v>
      </c>
      <c r="D676" s="1">
        <v>0</v>
      </c>
      <c r="E676" s="11" t="s">
        <v>3083</v>
      </c>
      <c r="F676" s="15">
        <v>4</v>
      </c>
      <c r="G676" s="2">
        <v>1.36</v>
      </c>
      <c r="H676" s="3">
        <v>3.41</v>
      </c>
      <c r="I676" s="2">
        <v>0.47</v>
      </c>
      <c r="J676" s="4">
        <f t="shared" si="19"/>
        <v>0.89000000000000012</v>
      </c>
      <c r="K676" s="1">
        <v>1</v>
      </c>
      <c r="L676" s="4">
        <f t="shared" si="20"/>
        <v>0.89000000000000012</v>
      </c>
      <c r="M676" s="1">
        <v>1</v>
      </c>
      <c r="N676" s="4">
        <v>0.89</v>
      </c>
      <c r="O676" s="1" t="s">
        <v>1746</v>
      </c>
    </row>
    <row r="677" spans="1:15" ht="33" x14ac:dyDescent="0.25">
      <c r="A677" s="1">
        <v>676</v>
      </c>
      <c r="B677" s="1" t="s">
        <v>353</v>
      </c>
      <c r="C677" s="21">
        <v>44873</v>
      </c>
      <c r="D677" s="1">
        <v>0</v>
      </c>
      <c r="E677" s="11" t="s">
        <v>3084</v>
      </c>
      <c r="F677" s="15">
        <v>20</v>
      </c>
      <c r="G677" s="2">
        <v>2.1800000000000002</v>
      </c>
      <c r="H677" s="3">
        <v>10.11</v>
      </c>
      <c r="I677" s="2">
        <v>1.34</v>
      </c>
      <c r="J677" s="4">
        <f t="shared" si="19"/>
        <v>0.84000000000000008</v>
      </c>
      <c r="K677" s="1">
        <v>1</v>
      </c>
      <c r="L677" s="4">
        <f t="shared" si="20"/>
        <v>0.84000000000000008</v>
      </c>
      <c r="M677" s="1">
        <v>1</v>
      </c>
      <c r="N677" s="4">
        <v>0.84</v>
      </c>
      <c r="O677" s="1" t="s">
        <v>1746</v>
      </c>
    </row>
    <row r="678" spans="1:15" ht="33" x14ac:dyDescent="0.25">
      <c r="A678" s="1">
        <v>677</v>
      </c>
      <c r="B678" s="1" t="s">
        <v>354</v>
      </c>
      <c r="C678" s="21">
        <v>44873</v>
      </c>
      <c r="D678" s="1">
        <v>0</v>
      </c>
      <c r="E678" s="11" t="s">
        <v>3084</v>
      </c>
      <c r="F678" s="15">
        <v>20</v>
      </c>
      <c r="G678" s="2">
        <v>2.1</v>
      </c>
      <c r="H678" s="3">
        <v>3.96</v>
      </c>
      <c r="I678" s="2">
        <v>1.44</v>
      </c>
      <c r="J678" s="4">
        <f t="shared" si="19"/>
        <v>0.66000000000000014</v>
      </c>
      <c r="K678" s="1">
        <v>1</v>
      </c>
      <c r="L678" s="4">
        <f t="shared" si="20"/>
        <v>0.66000000000000014</v>
      </c>
      <c r="M678" s="1">
        <v>1</v>
      </c>
      <c r="N678" s="4">
        <v>0.66</v>
      </c>
      <c r="O678" s="1" t="s">
        <v>1746</v>
      </c>
    </row>
    <row r="679" spans="1:15" ht="33" x14ac:dyDescent="0.25">
      <c r="A679" s="1">
        <v>678</v>
      </c>
      <c r="B679" s="1" t="s">
        <v>356</v>
      </c>
      <c r="C679" s="21">
        <v>44874</v>
      </c>
      <c r="D679" s="1">
        <v>0</v>
      </c>
      <c r="E679" s="11" t="s">
        <v>3085</v>
      </c>
      <c r="F679" s="15">
        <v>3.5</v>
      </c>
      <c r="G679" s="2">
        <v>2.08</v>
      </c>
      <c r="H679" s="3">
        <v>5.58</v>
      </c>
      <c r="I679" s="2">
        <v>0.32</v>
      </c>
      <c r="J679" s="4">
        <f t="shared" si="19"/>
        <v>1.76</v>
      </c>
      <c r="K679" s="1">
        <v>1</v>
      </c>
      <c r="L679" s="4">
        <f t="shared" si="20"/>
        <v>1.76</v>
      </c>
      <c r="M679" s="1">
        <v>1</v>
      </c>
      <c r="N679" s="4">
        <v>1.76</v>
      </c>
      <c r="O679" s="1" t="s">
        <v>1746</v>
      </c>
    </row>
    <row r="680" spans="1:15" ht="33" x14ac:dyDescent="0.25">
      <c r="A680" s="1">
        <v>679</v>
      </c>
      <c r="B680" s="1" t="s">
        <v>353</v>
      </c>
      <c r="C680" s="21">
        <v>44874</v>
      </c>
      <c r="D680" s="1">
        <v>0</v>
      </c>
      <c r="E680" s="11" t="s">
        <v>3086</v>
      </c>
      <c r="F680" s="15">
        <v>20.5</v>
      </c>
      <c r="G680" s="2">
        <v>1.93</v>
      </c>
      <c r="H680" s="3">
        <v>8.92</v>
      </c>
      <c r="I680" s="2">
        <v>1.44</v>
      </c>
      <c r="J680" s="4">
        <f t="shared" si="19"/>
        <v>0.49</v>
      </c>
      <c r="K680" s="1">
        <v>1</v>
      </c>
      <c r="L680" s="4">
        <f t="shared" si="20"/>
        <v>0.49</v>
      </c>
      <c r="M680" s="1">
        <v>1</v>
      </c>
      <c r="N680" s="4">
        <v>0.49</v>
      </c>
      <c r="O680" s="1" t="s">
        <v>1746</v>
      </c>
    </row>
    <row r="681" spans="1:15" ht="33" x14ac:dyDescent="0.25">
      <c r="A681" s="1">
        <v>680</v>
      </c>
      <c r="B681" s="1" t="s">
        <v>354</v>
      </c>
      <c r="C681" s="21">
        <v>44874</v>
      </c>
      <c r="D681" s="1">
        <v>0</v>
      </c>
      <c r="E681" s="11" t="s">
        <v>3086</v>
      </c>
      <c r="F681" s="15">
        <v>20.5</v>
      </c>
      <c r="G681" s="2">
        <v>1.92</v>
      </c>
      <c r="H681" s="3">
        <v>3.98</v>
      </c>
      <c r="I681" s="2">
        <v>1.53</v>
      </c>
      <c r="J681" s="4">
        <f t="shared" si="19"/>
        <v>0.3899999999999999</v>
      </c>
      <c r="K681" s="1">
        <v>1</v>
      </c>
      <c r="L681" s="4">
        <f t="shared" si="20"/>
        <v>0.3899999999999999</v>
      </c>
      <c r="M681" s="1">
        <v>1</v>
      </c>
      <c r="N681" s="4">
        <v>0.39</v>
      </c>
      <c r="O681" s="1" t="s">
        <v>1746</v>
      </c>
    </row>
    <row r="682" spans="1:15" ht="33" x14ac:dyDescent="0.25">
      <c r="A682" s="1">
        <v>681</v>
      </c>
      <c r="B682" s="1" t="s">
        <v>356</v>
      </c>
      <c r="C682" s="21">
        <v>44875</v>
      </c>
      <c r="D682" s="1">
        <v>0</v>
      </c>
      <c r="E682" s="11" t="s">
        <v>3087</v>
      </c>
      <c r="F682" s="15">
        <v>5</v>
      </c>
      <c r="G682" s="2">
        <v>1.58</v>
      </c>
      <c r="H682" s="3">
        <v>3.59</v>
      </c>
      <c r="I682" s="2">
        <v>0.46</v>
      </c>
      <c r="J682" s="4">
        <f t="shared" si="19"/>
        <v>1.1200000000000001</v>
      </c>
      <c r="K682" s="1">
        <v>1</v>
      </c>
      <c r="L682" s="4">
        <f t="shared" si="20"/>
        <v>1.1200000000000001</v>
      </c>
      <c r="M682" s="1">
        <v>1</v>
      </c>
      <c r="N682" s="4">
        <v>1.1200000000000001</v>
      </c>
      <c r="O682" s="1" t="s">
        <v>1746</v>
      </c>
    </row>
    <row r="683" spans="1:15" ht="49.5" x14ac:dyDescent="0.25">
      <c r="A683" s="1">
        <v>682</v>
      </c>
      <c r="B683" s="1" t="s">
        <v>353</v>
      </c>
      <c r="C683" s="21">
        <v>44875</v>
      </c>
      <c r="D683" s="1">
        <v>0</v>
      </c>
      <c r="E683" s="11" t="s">
        <v>3088</v>
      </c>
      <c r="F683" s="15">
        <v>19</v>
      </c>
      <c r="G683" s="2">
        <v>2.0299999999999998</v>
      </c>
      <c r="H683" s="3">
        <v>9.65</v>
      </c>
      <c r="I683" s="2">
        <v>1.33</v>
      </c>
      <c r="J683" s="4">
        <f t="shared" si="19"/>
        <v>0.69999999999999973</v>
      </c>
      <c r="K683" s="1">
        <v>1</v>
      </c>
      <c r="L683" s="4">
        <f t="shared" si="20"/>
        <v>0.69999999999999973</v>
      </c>
      <c r="M683" s="1">
        <v>1</v>
      </c>
      <c r="N683" s="4">
        <v>0.7</v>
      </c>
      <c r="O683" s="1" t="s">
        <v>1746</v>
      </c>
    </row>
    <row r="684" spans="1:15" ht="49.5" x14ac:dyDescent="0.25">
      <c r="A684" s="1">
        <v>683</v>
      </c>
      <c r="B684" s="1" t="s">
        <v>354</v>
      </c>
      <c r="C684" s="21">
        <v>44875</v>
      </c>
      <c r="D684" s="1">
        <v>0</v>
      </c>
      <c r="E684" s="11" t="s">
        <v>3088</v>
      </c>
      <c r="F684" s="15">
        <v>19</v>
      </c>
      <c r="G684" s="2">
        <v>1.86</v>
      </c>
      <c r="H684" s="3">
        <v>3.54</v>
      </c>
      <c r="I684" s="2">
        <v>1.45</v>
      </c>
      <c r="J684" s="4">
        <f t="shared" si="19"/>
        <v>0.41000000000000014</v>
      </c>
      <c r="K684" s="1">
        <v>1</v>
      </c>
      <c r="L684" s="4">
        <f t="shared" si="20"/>
        <v>0.41000000000000014</v>
      </c>
      <c r="M684" s="1">
        <v>1</v>
      </c>
      <c r="N684" s="4">
        <v>0.41</v>
      </c>
      <c r="O684" s="1" t="s">
        <v>1746</v>
      </c>
    </row>
    <row r="685" spans="1:15" ht="33" x14ac:dyDescent="0.25">
      <c r="A685" s="1">
        <v>684</v>
      </c>
      <c r="B685" s="1" t="s">
        <v>356</v>
      </c>
      <c r="C685" s="21">
        <v>44876</v>
      </c>
      <c r="D685" s="1">
        <v>0</v>
      </c>
      <c r="E685" s="11" t="s">
        <v>3089</v>
      </c>
      <c r="F685" s="15">
        <v>3.5</v>
      </c>
      <c r="G685" s="2">
        <v>1.18</v>
      </c>
      <c r="H685" s="3">
        <v>2.58</v>
      </c>
      <c r="I685" s="2">
        <v>0.33</v>
      </c>
      <c r="J685" s="4">
        <f t="shared" si="19"/>
        <v>0.84999999999999987</v>
      </c>
      <c r="K685" s="1">
        <v>1</v>
      </c>
      <c r="L685" s="4">
        <f t="shared" si="20"/>
        <v>0.84999999999999987</v>
      </c>
      <c r="M685" s="1">
        <v>1</v>
      </c>
      <c r="N685" s="4">
        <v>0.85</v>
      </c>
      <c r="O685" s="1" t="s">
        <v>1746</v>
      </c>
    </row>
    <row r="686" spans="1:15" ht="33" x14ac:dyDescent="0.25">
      <c r="A686" s="1">
        <v>685</v>
      </c>
      <c r="B686" s="1" t="s">
        <v>353</v>
      </c>
      <c r="C686" s="21">
        <v>44876</v>
      </c>
      <c r="D686" s="1">
        <v>0</v>
      </c>
      <c r="E686" s="11" t="s">
        <v>3090</v>
      </c>
      <c r="F686" s="15">
        <v>20.5</v>
      </c>
      <c r="G686" s="2">
        <v>2.14</v>
      </c>
      <c r="H686" s="3">
        <v>10.69</v>
      </c>
      <c r="I686" s="2">
        <v>1.38</v>
      </c>
      <c r="J686" s="4">
        <f t="shared" si="19"/>
        <v>0.76000000000000023</v>
      </c>
      <c r="K686" s="1">
        <v>1</v>
      </c>
      <c r="L686" s="4">
        <f t="shared" si="20"/>
        <v>0.76000000000000023</v>
      </c>
      <c r="M686" s="1">
        <v>1</v>
      </c>
      <c r="N686" s="4">
        <v>0.76</v>
      </c>
      <c r="O686" s="1" t="s">
        <v>1746</v>
      </c>
    </row>
    <row r="687" spans="1:15" ht="33" x14ac:dyDescent="0.25">
      <c r="A687" s="1">
        <v>686</v>
      </c>
      <c r="B687" s="1" t="s">
        <v>354</v>
      </c>
      <c r="C687" s="21">
        <v>44876</v>
      </c>
      <c r="D687" s="1">
        <v>0</v>
      </c>
      <c r="E687" s="11" t="s">
        <v>3090</v>
      </c>
      <c r="F687" s="15">
        <v>20.5</v>
      </c>
      <c r="G687" s="2">
        <v>2.16</v>
      </c>
      <c r="H687" s="3">
        <v>4.2</v>
      </c>
      <c r="I687" s="2">
        <v>1.51</v>
      </c>
      <c r="J687" s="4">
        <f t="shared" si="19"/>
        <v>0.65000000000000013</v>
      </c>
      <c r="K687" s="1">
        <v>1</v>
      </c>
      <c r="L687" s="4">
        <f t="shared" si="20"/>
        <v>0.65000000000000013</v>
      </c>
      <c r="M687" s="1">
        <v>1</v>
      </c>
      <c r="N687" s="4">
        <v>0.65</v>
      </c>
      <c r="O687" s="1" t="s">
        <v>1746</v>
      </c>
    </row>
    <row r="688" spans="1:15" ht="33" x14ac:dyDescent="0.25">
      <c r="A688" s="1">
        <v>687</v>
      </c>
      <c r="B688" s="1" t="s">
        <v>356</v>
      </c>
      <c r="C688" s="21">
        <v>44877</v>
      </c>
      <c r="D688" s="1">
        <v>0</v>
      </c>
      <c r="E688" s="11" t="s">
        <v>3091</v>
      </c>
      <c r="F688" s="15">
        <v>4</v>
      </c>
      <c r="G688" s="2">
        <v>2.04</v>
      </c>
      <c r="H688" s="3">
        <v>5.16</v>
      </c>
      <c r="I688" s="2">
        <v>0.45</v>
      </c>
      <c r="J688" s="4">
        <f t="shared" si="19"/>
        <v>1.59</v>
      </c>
      <c r="K688" s="1">
        <v>1</v>
      </c>
      <c r="L688" s="4">
        <f t="shared" si="20"/>
        <v>1.59</v>
      </c>
      <c r="M688" s="1">
        <v>1</v>
      </c>
      <c r="N688" s="4">
        <v>1.59</v>
      </c>
      <c r="O688" s="1" t="s">
        <v>1746</v>
      </c>
    </row>
    <row r="689" spans="1:15" ht="33" x14ac:dyDescent="0.25">
      <c r="A689" s="1">
        <v>688</v>
      </c>
      <c r="B689" s="1" t="s">
        <v>353</v>
      </c>
      <c r="C689" s="21">
        <v>44877</v>
      </c>
      <c r="D689" s="1">
        <v>0</v>
      </c>
      <c r="E689" s="11" t="s">
        <v>3092</v>
      </c>
      <c r="F689" s="15">
        <v>20</v>
      </c>
      <c r="G689" s="2">
        <v>1.87</v>
      </c>
      <c r="H689" s="3">
        <v>7.94</v>
      </c>
      <c r="I689" s="2">
        <v>1.33</v>
      </c>
      <c r="J689" s="4">
        <f t="shared" si="19"/>
        <v>0.54</v>
      </c>
      <c r="K689" s="1">
        <v>1</v>
      </c>
      <c r="L689" s="4">
        <f t="shared" si="20"/>
        <v>0.54</v>
      </c>
      <c r="M689" s="1">
        <v>1</v>
      </c>
      <c r="N689" s="4">
        <v>0.54</v>
      </c>
      <c r="O689" s="1" t="s">
        <v>1746</v>
      </c>
    </row>
    <row r="690" spans="1:15" ht="33" x14ac:dyDescent="0.25">
      <c r="A690" s="1">
        <v>689</v>
      </c>
      <c r="B690" s="1" t="s">
        <v>354</v>
      </c>
      <c r="C690" s="21">
        <v>44877</v>
      </c>
      <c r="D690" s="1">
        <v>0</v>
      </c>
      <c r="E690" s="11" t="s">
        <v>3092</v>
      </c>
      <c r="F690" s="15">
        <v>20</v>
      </c>
      <c r="G690" s="2">
        <v>1.87</v>
      </c>
      <c r="H690" s="3">
        <v>3.65</v>
      </c>
      <c r="I690" s="2">
        <v>1.45</v>
      </c>
      <c r="J690" s="4">
        <f t="shared" ref="J690:J753" si="21">G690-I690-D690</f>
        <v>0.42000000000000015</v>
      </c>
      <c r="K690" s="1">
        <v>1</v>
      </c>
      <c r="L690" s="4">
        <f t="shared" si="20"/>
        <v>0.42000000000000015</v>
      </c>
      <c r="M690" s="1">
        <v>1</v>
      </c>
      <c r="N690" s="4">
        <v>0.42000000000000015</v>
      </c>
      <c r="O690" s="1" t="s">
        <v>1746</v>
      </c>
    </row>
    <row r="691" spans="1:15" ht="33" x14ac:dyDescent="0.25">
      <c r="A691" s="1">
        <v>690</v>
      </c>
      <c r="B691" s="1" t="s">
        <v>356</v>
      </c>
      <c r="C691" s="21">
        <v>44878</v>
      </c>
      <c r="D691" s="1">
        <v>0</v>
      </c>
      <c r="E691" s="11" t="s">
        <v>3093</v>
      </c>
      <c r="F691" s="15">
        <v>5</v>
      </c>
      <c r="G691" s="2">
        <v>1.77</v>
      </c>
      <c r="H691" s="3">
        <v>4.18</v>
      </c>
      <c r="I691" s="2">
        <v>0.56000000000000005</v>
      </c>
      <c r="J691" s="4">
        <f t="shared" si="21"/>
        <v>1.21</v>
      </c>
      <c r="K691" s="1">
        <v>1</v>
      </c>
      <c r="L691" s="4">
        <f t="shared" si="20"/>
        <v>1.21</v>
      </c>
      <c r="M691" s="1">
        <v>1</v>
      </c>
      <c r="N691" s="4">
        <v>1.21</v>
      </c>
      <c r="O691" s="1" t="s">
        <v>1746</v>
      </c>
    </row>
    <row r="692" spans="1:15" ht="49.5" x14ac:dyDescent="0.25">
      <c r="A692" s="1">
        <v>691</v>
      </c>
      <c r="B692" s="1" t="s">
        <v>353</v>
      </c>
      <c r="C692" s="21">
        <v>44878</v>
      </c>
      <c r="D692" s="1">
        <v>0</v>
      </c>
      <c r="E692" s="11" t="s">
        <v>3094</v>
      </c>
      <c r="F692" s="15">
        <v>19</v>
      </c>
      <c r="G692" s="2">
        <v>2.02</v>
      </c>
      <c r="H692" s="3">
        <v>8.8800000000000008</v>
      </c>
      <c r="I692" s="2">
        <v>1.27</v>
      </c>
      <c r="J692" s="4">
        <f t="shared" si="21"/>
        <v>0.75</v>
      </c>
      <c r="K692" s="1">
        <v>1</v>
      </c>
      <c r="L692" s="4">
        <f t="shared" si="20"/>
        <v>0.75</v>
      </c>
      <c r="M692" s="1">
        <v>1</v>
      </c>
      <c r="N692" s="4">
        <v>0.75</v>
      </c>
      <c r="O692" s="1" t="s">
        <v>1746</v>
      </c>
    </row>
    <row r="693" spans="1:15" ht="49.5" x14ac:dyDescent="0.25">
      <c r="A693" s="1">
        <v>692</v>
      </c>
      <c r="B693" s="1" t="s">
        <v>354</v>
      </c>
      <c r="C693" s="21">
        <v>44878</v>
      </c>
      <c r="D693" s="1">
        <v>0</v>
      </c>
      <c r="E693" s="11" t="s">
        <v>3094</v>
      </c>
      <c r="F693" s="15">
        <v>19</v>
      </c>
      <c r="G693" s="2">
        <v>1.93</v>
      </c>
      <c r="H693" s="3">
        <v>3.65</v>
      </c>
      <c r="I693" s="2">
        <v>1.38</v>
      </c>
      <c r="J693" s="4">
        <f t="shared" si="21"/>
        <v>0.55000000000000004</v>
      </c>
      <c r="K693" s="1">
        <v>1</v>
      </c>
      <c r="L693" s="4">
        <f t="shared" si="20"/>
        <v>0.55000000000000004</v>
      </c>
      <c r="M693" s="1">
        <v>1</v>
      </c>
      <c r="N693" s="4">
        <v>0.55000000000000004</v>
      </c>
      <c r="O693" s="1" t="s">
        <v>1746</v>
      </c>
    </row>
    <row r="694" spans="1:15" ht="33" x14ac:dyDescent="0.25">
      <c r="A694" s="1">
        <v>693</v>
      </c>
      <c r="B694" s="1" t="s">
        <v>356</v>
      </c>
      <c r="C694" s="21">
        <v>44879</v>
      </c>
      <c r="D694" s="1">
        <v>0</v>
      </c>
      <c r="E694" s="11" t="s">
        <v>3095</v>
      </c>
      <c r="F694" s="15">
        <v>5</v>
      </c>
      <c r="G694" s="2">
        <v>1.49</v>
      </c>
      <c r="H694" s="3">
        <v>3.16</v>
      </c>
      <c r="I694" s="2">
        <v>0.66</v>
      </c>
      <c r="J694" s="4">
        <f t="shared" si="21"/>
        <v>0.83</v>
      </c>
      <c r="K694" s="1">
        <v>1</v>
      </c>
      <c r="L694" s="4">
        <f t="shared" si="20"/>
        <v>0.83</v>
      </c>
      <c r="M694" s="1">
        <v>1</v>
      </c>
      <c r="N694" s="4">
        <v>0.83</v>
      </c>
      <c r="O694" s="1" t="s">
        <v>1746</v>
      </c>
    </row>
    <row r="695" spans="1:15" ht="49.5" x14ac:dyDescent="0.25">
      <c r="A695" s="1">
        <v>694</v>
      </c>
      <c r="B695" s="1" t="s">
        <v>353</v>
      </c>
      <c r="C695" s="21">
        <v>44879</v>
      </c>
      <c r="D695" s="1">
        <v>0</v>
      </c>
      <c r="E695" s="11" t="s">
        <v>3096</v>
      </c>
      <c r="F695" s="15">
        <v>19</v>
      </c>
      <c r="G695" s="2">
        <v>2</v>
      </c>
      <c r="H695" s="3">
        <v>7.86</v>
      </c>
      <c r="I695" s="2">
        <v>1.2</v>
      </c>
      <c r="J695" s="4">
        <f t="shared" si="21"/>
        <v>0.8</v>
      </c>
      <c r="K695" s="1">
        <v>1</v>
      </c>
      <c r="L695" s="4">
        <f t="shared" si="20"/>
        <v>0.8</v>
      </c>
      <c r="M695" s="1">
        <v>1</v>
      </c>
      <c r="N695" s="4">
        <v>0.8</v>
      </c>
      <c r="O695" s="1" t="s">
        <v>1746</v>
      </c>
    </row>
    <row r="696" spans="1:15" ht="49.5" x14ac:dyDescent="0.25">
      <c r="A696" s="1">
        <v>695</v>
      </c>
      <c r="B696" s="1" t="s">
        <v>354</v>
      </c>
      <c r="C696" s="21">
        <v>44879</v>
      </c>
      <c r="D696" s="1">
        <v>0</v>
      </c>
      <c r="E696" s="11" t="s">
        <v>3096</v>
      </c>
      <c r="F696" s="15">
        <v>19</v>
      </c>
      <c r="G696" s="2">
        <v>1.9</v>
      </c>
      <c r="H696" s="3">
        <v>3.61</v>
      </c>
      <c r="I696" s="2">
        <v>1.3</v>
      </c>
      <c r="J696" s="4">
        <f t="shared" si="21"/>
        <v>0.59999999999999987</v>
      </c>
      <c r="K696" s="1">
        <v>1</v>
      </c>
      <c r="L696" s="4">
        <f t="shared" si="20"/>
        <v>0.59999999999999987</v>
      </c>
      <c r="M696" s="1">
        <v>1</v>
      </c>
      <c r="N696" s="4">
        <v>0.59999999999999987</v>
      </c>
      <c r="O696" s="1" t="s">
        <v>1746</v>
      </c>
    </row>
    <row r="697" spans="1:15" ht="33" x14ac:dyDescent="0.25">
      <c r="A697" s="1">
        <v>696</v>
      </c>
      <c r="B697" s="1" t="s">
        <v>356</v>
      </c>
      <c r="C697" s="21">
        <v>44880</v>
      </c>
      <c r="D697" s="1">
        <v>0</v>
      </c>
      <c r="E697" s="11" t="s">
        <v>3097</v>
      </c>
      <c r="F697" s="15">
        <v>3.5</v>
      </c>
      <c r="G697" s="2">
        <v>1.1200000000000001</v>
      </c>
      <c r="H697" s="3">
        <v>2.31</v>
      </c>
      <c r="I697" s="2">
        <v>0.35</v>
      </c>
      <c r="J697" s="4">
        <f t="shared" si="21"/>
        <v>0.77000000000000013</v>
      </c>
      <c r="K697" s="1">
        <v>1</v>
      </c>
      <c r="L697" s="4">
        <f t="shared" si="20"/>
        <v>0.77000000000000013</v>
      </c>
      <c r="M697" s="1">
        <v>1</v>
      </c>
      <c r="N697" s="4">
        <v>0.77000000000000013</v>
      </c>
      <c r="O697" s="1" t="s">
        <v>1746</v>
      </c>
    </row>
    <row r="698" spans="1:15" ht="33" x14ac:dyDescent="0.25">
      <c r="A698" s="1">
        <v>697</v>
      </c>
      <c r="B698" s="1" t="s">
        <v>353</v>
      </c>
      <c r="C698" s="21">
        <v>44880</v>
      </c>
      <c r="D698" s="1">
        <v>0</v>
      </c>
      <c r="E698" s="11" t="s">
        <v>3098</v>
      </c>
      <c r="F698" s="15">
        <v>20.5</v>
      </c>
      <c r="G698" s="2">
        <v>2.13</v>
      </c>
      <c r="H698" s="3">
        <v>6.96</v>
      </c>
      <c r="I698" s="2">
        <v>1.41</v>
      </c>
      <c r="J698" s="4">
        <f t="shared" si="21"/>
        <v>0.72</v>
      </c>
      <c r="K698" s="1">
        <v>1</v>
      </c>
      <c r="L698" s="4">
        <f t="shared" si="20"/>
        <v>0.72</v>
      </c>
      <c r="M698" s="1">
        <v>1</v>
      </c>
      <c r="N698" s="4">
        <v>0.72</v>
      </c>
      <c r="O698" s="1" t="s">
        <v>1746</v>
      </c>
    </row>
    <row r="699" spans="1:15" ht="33" x14ac:dyDescent="0.25">
      <c r="A699" s="1">
        <v>698</v>
      </c>
      <c r="B699" s="1" t="s">
        <v>354</v>
      </c>
      <c r="C699" s="21">
        <v>44880</v>
      </c>
      <c r="D699" s="1">
        <v>0</v>
      </c>
      <c r="E699" s="11" t="s">
        <v>3098</v>
      </c>
      <c r="F699" s="15">
        <v>20.5</v>
      </c>
      <c r="G699" s="2">
        <v>2.15</v>
      </c>
      <c r="H699" s="3">
        <v>4.29</v>
      </c>
      <c r="I699" s="2">
        <v>1.51</v>
      </c>
      <c r="J699" s="4">
        <f t="shared" si="21"/>
        <v>0.6399999999999999</v>
      </c>
      <c r="K699" s="1">
        <v>1</v>
      </c>
      <c r="L699" s="4">
        <f t="shared" si="20"/>
        <v>0.6399999999999999</v>
      </c>
      <c r="M699" s="1">
        <v>1</v>
      </c>
      <c r="N699" s="4">
        <v>0.6399999999999999</v>
      </c>
      <c r="O699" s="1" t="s">
        <v>1746</v>
      </c>
    </row>
    <row r="700" spans="1:15" ht="33" x14ac:dyDescent="0.25">
      <c r="A700" s="1">
        <v>699</v>
      </c>
      <c r="B700" s="1" t="s">
        <v>356</v>
      </c>
      <c r="C700" s="21">
        <v>44881</v>
      </c>
      <c r="D700" s="1">
        <v>0</v>
      </c>
      <c r="E700" s="11" t="s">
        <v>3099</v>
      </c>
      <c r="F700" s="15">
        <v>4</v>
      </c>
      <c r="G700" s="2">
        <v>2.0099999999999998</v>
      </c>
      <c r="H700" s="3">
        <v>4.68</v>
      </c>
      <c r="I700" s="2">
        <v>0.35</v>
      </c>
      <c r="J700" s="4">
        <f t="shared" si="21"/>
        <v>1.6599999999999997</v>
      </c>
      <c r="K700" s="1">
        <v>1</v>
      </c>
      <c r="L700" s="4">
        <f t="shared" si="20"/>
        <v>1.6599999999999997</v>
      </c>
      <c r="M700" s="1">
        <v>1</v>
      </c>
      <c r="N700" s="4">
        <v>1.6599999999999997</v>
      </c>
      <c r="O700" s="1" t="s">
        <v>1746</v>
      </c>
    </row>
    <row r="701" spans="1:15" ht="33" x14ac:dyDescent="0.25">
      <c r="A701" s="1">
        <v>700</v>
      </c>
      <c r="B701" s="1" t="s">
        <v>353</v>
      </c>
      <c r="C701" s="21">
        <v>44881</v>
      </c>
      <c r="D701" s="1">
        <v>0</v>
      </c>
      <c r="E701" s="11" t="s">
        <v>3100</v>
      </c>
      <c r="F701" s="15">
        <v>20</v>
      </c>
      <c r="G701" s="2">
        <v>1.89</v>
      </c>
      <c r="H701" s="3">
        <v>5.28</v>
      </c>
      <c r="I701" s="2">
        <v>1.41</v>
      </c>
      <c r="J701" s="4">
        <f t="shared" si="21"/>
        <v>0.48</v>
      </c>
      <c r="K701" s="1">
        <v>1</v>
      </c>
      <c r="L701" s="4">
        <f t="shared" si="20"/>
        <v>0.48</v>
      </c>
      <c r="M701" s="1">
        <v>1</v>
      </c>
      <c r="N701" s="4">
        <v>0.48</v>
      </c>
      <c r="O701" s="1" t="s">
        <v>1746</v>
      </c>
    </row>
    <row r="702" spans="1:15" ht="33" x14ac:dyDescent="0.25">
      <c r="A702" s="1">
        <v>701</v>
      </c>
      <c r="B702" s="1" t="s">
        <v>354</v>
      </c>
      <c r="C702" s="21">
        <v>44881</v>
      </c>
      <c r="D702" s="1">
        <v>0</v>
      </c>
      <c r="E702" s="11" t="s">
        <v>3100</v>
      </c>
      <c r="F702" s="15">
        <v>20</v>
      </c>
      <c r="G702" s="2">
        <v>1.87</v>
      </c>
      <c r="H702" s="3">
        <v>3.76</v>
      </c>
      <c r="I702" s="2">
        <v>1.5</v>
      </c>
      <c r="J702" s="4">
        <f t="shared" si="21"/>
        <v>0.37000000000000011</v>
      </c>
      <c r="K702" s="1">
        <v>1</v>
      </c>
      <c r="L702" s="4">
        <f t="shared" si="20"/>
        <v>0.37000000000000011</v>
      </c>
      <c r="M702" s="1">
        <v>1</v>
      </c>
      <c r="N702" s="4">
        <v>0.37000000000000011</v>
      </c>
      <c r="O702" s="1" t="s">
        <v>1746</v>
      </c>
    </row>
    <row r="703" spans="1:15" ht="33" x14ac:dyDescent="0.25">
      <c r="A703" s="1">
        <v>702</v>
      </c>
      <c r="B703" s="1" t="s">
        <v>356</v>
      </c>
      <c r="C703" s="21">
        <v>44882</v>
      </c>
      <c r="D703" s="1">
        <v>0</v>
      </c>
      <c r="E703" s="11" t="s">
        <v>3101</v>
      </c>
      <c r="F703" s="15">
        <v>5</v>
      </c>
      <c r="G703" s="2">
        <v>1.81</v>
      </c>
      <c r="H703" s="3">
        <v>3.9</v>
      </c>
      <c r="I703" s="2">
        <v>0.55000000000000004</v>
      </c>
      <c r="J703" s="4">
        <f t="shared" si="21"/>
        <v>1.26</v>
      </c>
      <c r="K703" s="1">
        <v>1</v>
      </c>
      <c r="L703" s="4">
        <f t="shared" si="20"/>
        <v>1.26</v>
      </c>
      <c r="M703" s="1">
        <v>1</v>
      </c>
      <c r="N703" s="4">
        <v>1.26</v>
      </c>
      <c r="O703" s="1" t="s">
        <v>1746</v>
      </c>
    </row>
    <row r="704" spans="1:15" ht="49.5" x14ac:dyDescent="0.25">
      <c r="A704" s="1">
        <v>703</v>
      </c>
      <c r="B704" s="1" t="s">
        <v>353</v>
      </c>
      <c r="C704" s="21">
        <v>44882</v>
      </c>
      <c r="D704" s="1">
        <v>0</v>
      </c>
      <c r="E704" s="11" t="s">
        <v>3102</v>
      </c>
      <c r="F704" s="15">
        <v>19</v>
      </c>
      <c r="G704" s="2">
        <v>1.87</v>
      </c>
      <c r="H704" s="3">
        <v>6.35</v>
      </c>
      <c r="I704" s="2">
        <v>1.56</v>
      </c>
      <c r="J704" s="4">
        <f t="shared" si="21"/>
        <v>0.31000000000000005</v>
      </c>
      <c r="K704" s="1">
        <v>1</v>
      </c>
      <c r="L704" s="4">
        <f t="shared" si="20"/>
        <v>0.31000000000000005</v>
      </c>
      <c r="M704" s="1">
        <v>1</v>
      </c>
      <c r="N704" s="4">
        <v>0.31000000000000005</v>
      </c>
      <c r="O704" s="1" t="s">
        <v>1746</v>
      </c>
    </row>
    <row r="705" spans="1:15" ht="49.5" x14ac:dyDescent="0.25">
      <c r="A705" s="1">
        <v>704</v>
      </c>
      <c r="B705" s="1" t="s">
        <v>354</v>
      </c>
      <c r="C705" s="21">
        <v>44882</v>
      </c>
      <c r="D705" s="1">
        <v>0</v>
      </c>
      <c r="E705" s="11" t="s">
        <v>3102</v>
      </c>
      <c r="F705" s="15">
        <v>19</v>
      </c>
      <c r="G705" s="2">
        <v>1.88</v>
      </c>
      <c r="H705" s="3">
        <v>3.65</v>
      </c>
      <c r="I705" s="2">
        <v>1.37</v>
      </c>
      <c r="J705" s="4">
        <f t="shared" si="21"/>
        <v>0.50999999999999979</v>
      </c>
      <c r="K705" s="1">
        <v>1</v>
      </c>
      <c r="L705" s="4">
        <f t="shared" si="20"/>
        <v>0.50999999999999979</v>
      </c>
      <c r="M705" s="1">
        <v>1</v>
      </c>
      <c r="N705" s="4">
        <v>0.50999999999999979</v>
      </c>
      <c r="O705" s="1" t="s">
        <v>1746</v>
      </c>
    </row>
    <row r="706" spans="1:15" ht="33" x14ac:dyDescent="0.25">
      <c r="A706" s="1">
        <v>705</v>
      </c>
      <c r="B706" s="1" t="s">
        <v>356</v>
      </c>
      <c r="C706" s="21">
        <v>44883</v>
      </c>
      <c r="D706" s="1">
        <v>0</v>
      </c>
      <c r="E706" s="11" t="s">
        <v>3103</v>
      </c>
      <c r="F706" s="15">
        <v>5</v>
      </c>
      <c r="G706" s="2">
        <v>1.52</v>
      </c>
      <c r="H706" s="3">
        <v>2.84</v>
      </c>
      <c r="I706" s="2">
        <v>0.56000000000000005</v>
      </c>
      <c r="J706" s="4">
        <f t="shared" si="21"/>
        <v>0.96</v>
      </c>
      <c r="K706" s="1">
        <v>1</v>
      </c>
      <c r="L706" s="4">
        <f t="shared" si="20"/>
        <v>0.96</v>
      </c>
      <c r="M706" s="1">
        <v>1</v>
      </c>
      <c r="N706" s="4">
        <v>0.96</v>
      </c>
      <c r="O706" s="1" t="s">
        <v>1746</v>
      </c>
    </row>
    <row r="707" spans="1:15" ht="49.5" x14ac:dyDescent="0.25">
      <c r="A707" s="1">
        <v>706</v>
      </c>
      <c r="B707" s="1" t="s">
        <v>353</v>
      </c>
      <c r="C707" s="21">
        <v>44883</v>
      </c>
      <c r="D707" s="1">
        <v>0</v>
      </c>
      <c r="E707" s="11" t="s">
        <v>3104</v>
      </c>
      <c r="F707" s="15">
        <v>19</v>
      </c>
      <c r="G707" s="2">
        <v>2</v>
      </c>
      <c r="H707" s="3">
        <v>6.41</v>
      </c>
      <c r="I707" s="2">
        <v>1.27</v>
      </c>
      <c r="J707" s="4">
        <f t="shared" si="21"/>
        <v>0.73</v>
      </c>
      <c r="K707" s="1">
        <v>1</v>
      </c>
      <c r="L707" s="4">
        <f t="shared" si="20"/>
        <v>0.73</v>
      </c>
      <c r="M707" s="1">
        <v>1</v>
      </c>
      <c r="N707" s="4">
        <v>0.73</v>
      </c>
      <c r="O707" s="1" t="s">
        <v>1746</v>
      </c>
    </row>
    <row r="708" spans="1:15" ht="49.5" x14ac:dyDescent="0.25">
      <c r="A708" s="1">
        <v>707</v>
      </c>
      <c r="B708" s="1" t="s">
        <v>354</v>
      </c>
      <c r="C708" s="21">
        <v>44883</v>
      </c>
      <c r="D708" s="1">
        <v>0</v>
      </c>
      <c r="E708" s="11" t="s">
        <v>3104</v>
      </c>
      <c r="F708" s="15">
        <v>19</v>
      </c>
      <c r="G708" s="2">
        <v>1.83</v>
      </c>
      <c r="H708" s="3">
        <v>3.57</v>
      </c>
      <c r="I708" s="2">
        <v>1.37</v>
      </c>
      <c r="J708" s="4">
        <f t="shared" si="21"/>
        <v>0.45999999999999996</v>
      </c>
      <c r="K708" s="1">
        <v>1</v>
      </c>
      <c r="L708" s="4">
        <f t="shared" si="20"/>
        <v>0.45999999999999996</v>
      </c>
      <c r="M708" s="1">
        <v>1</v>
      </c>
      <c r="N708" s="4">
        <v>0.45999999999999996</v>
      </c>
      <c r="O708" s="1" t="s">
        <v>1746</v>
      </c>
    </row>
    <row r="709" spans="1:15" ht="33" x14ac:dyDescent="0.25">
      <c r="A709" s="1">
        <v>708</v>
      </c>
      <c r="B709" s="1" t="s">
        <v>356</v>
      </c>
      <c r="C709" s="21">
        <v>44884</v>
      </c>
      <c r="D709" s="1">
        <v>0</v>
      </c>
      <c r="E709" s="11" t="s">
        <v>3105</v>
      </c>
      <c r="F709" s="15">
        <v>4</v>
      </c>
      <c r="G709" s="2">
        <v>1.1299999999999999</v>
      </c>
      <c r="H709" s="3">
        <v>1.99</v>
      </c>
      <c r="I709" s="2">
        <v>0.46</v>
      </c>
      <c r="J709" s="4">
        <f t="shared" si="21"/>
        <v>0.66999999999999993</v>
      </c>
      <c r="K709" s="1">
        <v>1</v>
      </c>
      <c r="L709" s="4">
        <f t="shared" ref="L709:L772" si="22">(G709-I709-D709)*K709</f>
        <v>0.66999999999999993</v>
      </c>
      <c r="M709" s="1">
        <v>1</v>
      </c>
      <c r="N709" s="4">
        <v>0.66999999999999993</v>
      </c>
      <c r="O709" s="1" t="s">
        <v>1746</v>
      </c>
    </row>
    <row r="710" spans="1:15" ht="33" x14ac:dyDescent="0.25">
      <c r="A710" s="1">
        <v>709</v>
      </c>
      <c r="B710" s="1" t="s">
        <v>353</v>
      </c>
      <c r="C710" s="21">
        <v>44884</v>
      </c>
      <c r="D710" s="1">
        <v>0</v>
      </c>
      <c r="E710" s="11" t="s">
        <v>3106</v>
      </c>
      <c r="F710" s="15">
        <v>20</v>
      </c>
      <c r="G710" s="2">
        <v>2.08</v>
      </c>
      <c r="H710" s="3">
        <v>7.09</v>
      </c>
      <c r="I710" s="2">
        <v>1.34</v>
      </c>
      <c r="J710" s="4">
        <f t="shared" si="21"/>
        <v>0.74</v>
      </c>
      <c r="K710" s="1">
        <v>1</v>
      </c>
      <c r="L710" s="4">
        <f t="shared" si="22"/>
        <v>0.74</v>
      </c>
      <c r="M710" s="1">
        <v>1</v>
      </c>
      <c r="N710" s="4">
        <v>0.74</v>
      </c>
      <c r="O710" s="1" t="s">
        <v>1746</v>
      </c>
    </row>
    <row r="711" spans="1:15" ht="33" x14ac:dyDescent="0.25">
      <c r="A711" s="1">
        <v>710</v>
      </c>
      <c r="B711" s="1" t="s">
        <v>354</v>
      </c>
      <c r="C711" s="21">
        <v>44884</v>
      </c>
      <c r="D711" s="1">
        <v>0</v>
      </c>
      <c r="E711" s="11" t="s">
        <v>3106</v>
      </c>
      <c r="F711" s="15">
        <v>20</v>
      </c>
      <c r="G711" s="2">
        <v>2.0699999999999998</v>
      </c>
      <c r="H711" s="3">
        <v>4.2</v>
      </c>
      <c r="I711" s="2">
        <v>1.44</v>
      </c>
      <c r="J711" s="4">
        <f t="shared" si="21"/>
        <v>0.62999999999999989</v>
      </c>
      <c r="K711" s="1">
        <v>1</v>
      </c>
      <c r="L711" s="4">
        <f t="shared" si="22"/>
        <v>0.62999999999999989</v>
      </c>
      <c r="M711" s="1">
        <v>1</v>
      </c>
      <c r="N711" s="4">
        <v>0.62999999999999989</v>
      </c>
      <c r="O711" s="1" t="s">
        <v>1746</v>
      </c>
    </row>
    <row r="712" spans="1:15" ht="33" x14ac:dyDescent="0.25">
      <c r="A712" s="1">
        <v>711</v>
      </c>
      <c r="B712" s="1" t="s">
        <v>356</v>
      </c>
      <c r="C712" s="21">
        <v>44885</v>
      </c>
      <c r="D712" s="1">
        <v>0</v>
      </c>
      <c r="E712" s="11" t="s">
        <v>3107</v>
      </c>
      <c r="F712" s="15">
        <v>3.5</v>
      </c>
      <c r="G712" s="2">
        <v>2.0299999999999998</v>
      </c>
      <c r="H712" s="3">
        <v>4.1900000000000004</v>
      </c>
      <c r="I712" s="2">
        <v>0.42</v>
      </c>
      <c r="J712" s="4">
        <f t="shared" si="21"/>
        <v>1.6099999999999999</v>
      </c>
      <c r="K712" s="1">
        <v>1</v>
      </c>
      <c r="L712" s="4">
        <f t="shared" si="22"/>
        <v>1.6099999999999999</v>
      </c>
      <c r="M712" s="1">
        <v>1</v>
      </c>
      <c r="N712" s="4">
        <v>1.6099999999999999</v>
      </c>
      <c r="O712" s="1" t="s">
        <v>1746</v>
      </c>
    </row>
    <row r="713" spans="1:15" ht="33" x14ac:dyDescent="0.25">
      <c r="A713" s="1">
        <v>712</v>
      </c>
      <c r="B713" s="1" t="s">
        <v>353</v>
      </c>
      <c r="C713" s="21">
        <v>44885</v>
      </c>
      <c r="D713" s="1">
        <v>0</v>
      </c>
      <c r="E713" s="11" t="s">
        <v>3108</v>
      </c>
      <c r="F713" s="15">
        <v>20.5</v>
      </c>
      <c r="G713" s="2">
        <v>1.86</v>
      </c>
      <c r="H713" s="3">
        <v>5.78</v>
      </c>
      <c r="I713" s="2">
        <v>1.34</v>
      </c>
      <c r="J713" s="4">
        <f t="shared" si="21"/>
        <v>0.52</v>
      </c>
      <c r="K713" s="1">
        <v>1</v>
      </c>
      <c r="L713" s="4">
        <f t="shared" si="22"/>
        <v>0.52</v>
      </c>
      <c r="M713" s="1">
        <v>1</v>
      </c>
      <c r="N713" s="4">
        <v>0.52</v>
      </c>
      <c r="O713" s="1" t="s">
        <v>1746</v>
      </c>
    </row>
    <row r="714" spans="1:15" ht="33" x14ac:dyDescent="0.25">
      <c r="A714" s="1">
        <v>713</v>
      </c>
      <c r="B714" s="1" t="s">
        <v>354</v>
      </c>
      <c r="C714" s="21">
        <v>44885</v>
      </c>
      <c r="D714" s="1">
        <v>0</v>
      </c>
      <c r="E714" s="11" t="s">
        <v>3108</v>
      </c>
      <c r="F714" s="15">
        <v>20.5</v>
      </c>
      <c r="G714" s="2">
        <v>1.82</v>
      </c>
      <c r="H714" s="3">
        <v>3.7</v>
      </c>
      <c r="I714" s="2">
        <v>1.43</v>
      </c>
      <c r="J714" s="4">
        <f t="shared" si="21"/>
        <v>0.39000000000000012</v>
      </c>
      <c r="K714" s="1">
        <v>1</v>
      </c>
      <c r="L714" s="4">
        <f t="shared" si="22"/>
        <v>0.39000000000000012</v>
      </c>
      <c r="M714" s="1">
        <v>1</v>
      </c>
      <c r="N714" s="4">
        <v>0.39000000000000012</v>
      </c>
      <c r="O714" s="1" t="s">
        <v>1746</v>
      </c>
    </row>
    <row r="715" spans="1:15" ht="33" x14ac:dyDescent="0.25">
      <c r="A715" s="1">
        <v>714</v>
      </c>
      <c r="B715" s="1" t="s">
        <v>356</v>
      </c>
      <c r="C715" s="21">
        <v>44886</v>
      </c>
      <c r="D715" s="1">
        <v>0</v>
      </c>
      <c r="E715" s="11" t="s">
        <v>3109</v>
      </c>
      <c r="F715" s="15">
        <v>5</v>
      </c>
      <c r="G715" s="2">
        <v>1.77</v>
      </c>
      <c r="H715" s="3">
        <v>3.29</v>
      </c>
      <c r="I715" s="2">
        <v>0.56000000000000005</v>
      </c>
      <c r="J715" s="4">
        <f t="shared" si="21"/>
        <v>1.21</v>
      </c>
      <c r="K715" s="1">
        <v>1</v>
      </c>
      <c r="L715" s="4">
        <f t="shared" si="22"/>
        <v>1.21</v>
      </c>
      <c r="M715" s="1">
        <v>1</v>
      </c>
      <c r="N715" s="4">
        <v>1.21</v>
      </c>
      <c r="O715" s="1" t="s">
        <v>1746</v>
      </c>
    </row>
    <row r="716" spans="1:15" ht="49.5" x14ac:dyDescent="0.25">
      <c r="A716" s="1">
        <v>715</v>
      </c>
      <c r="B716" s="1" t="s">
        <v>353</v>
      </c>
      <c r="C716" s="21">
        <v>44886</v>
      </c>
      <c r="D716" s="1">
        <v>0</v>
      </c>
      <c r="E716" s="11" t="s">
        <v>3110</v>
      </c>
      <c r="F716" s="15">
        <v>19</v>
      </c>
      <c r="G716" s="2">
        <v>1.98</v>
      </c>
      <c r="H716" s="3">
        <v>5.87</v>
      </c>
      <c r="I716" s="2">
        <v>1.28</v>
      </c>
      <c r="J716" s="4">
        <f t="shared" si="21"/>
        <v>0.7</v>
      </c>
      <c r="K716" s="1">
        <v>1</v>
      </c>
      <c r="L716" s="4">
        <f t="shared" si="22"/>
        <v>0.7</v>
      </c>
      <c r="M716" s="1">
        <v>1</v>
      </c>
      <c r="N716" s="4">
        <v>0.7</v>
      </c>
      <c r="O716" s="1" t="s">
        <v>1746</v>
      </c>
    </row>
    <row r="717" spans="1:15" ht="49.5" x14ac:dyDescent="0.25">
      <c r="A717" s="1">
        <v>716</v>
      </c>
      <c r="B717" s="1" t="s">
        <v>354</v>
      </c>
      <c r="C717" s="21">
        <v>44886</v>
      </c>
      <c r="D717" s="1">
        <v>0</v>
      </c>
      <c r="E717" s="11" t="s">
        <v>3110</v>
      </c>
      <c r="F717" s="15">
        <v>19</v>
      </c>
      <c r="G717" s="2">
        <v>1.85</v>
      </c>
      <c r="H717" s="3">
        <v>3.58</v>
      </c>
      <c r="I717" s="2">
        <v>1.37</v>
      </c>
      <c r="J717" s="4">
        <f t="shared" si="21"/>
        <v>0.48</v>
      </c>
      <c r="K717" s="1">
        <v>1</v>
      </c>
      <c r="L717" s="4">
        <f t="shared" si="22"/>
        <v>0.48</v>
      </c>
      <c r="M717" s="1">
        <v>1</v>
      </c>
      <c r="N717" s="4">
        <v>0.48</v>
      </c>
      <c r="O717" s="1" t="s">
        <v>1746</v>
      </c>
    </row>
    <row r="718" spans="1:15" ht="33" x14ac:dyDescent="0.25">
      <c r="A718" s="1">
        <v>717</v>
      </c>
      <c r="B718" s="1" t="s">
        <v>356</v>
      </c>
      <c r="C718" s="21">
        <v>44887</v>
      </c>
      <c r="D718" s="1">
        <v>0</v>
      </c>
      <c r="E718" s="11" t="s">
        <v>3111</v>
      </c>
      <c r="F718" s="15">
        <v>5</v>
      </c>
      <c r="G718" s="2">
        <v>1.51</v>
      </c>
      <c r="H718" s="3">
        <v>2.4700000000000002</v>
      </c>
      <c r="I718" s="2">
        <v>0.46</v>
      </c>
      <c r="J718" s="4">
        <f t="shared" si="21"/>
        <v>1.05</v>
      </c>
      <c r="K718" s="1">
        <v>1</v>
      </c>
      <c r="L718" s="4">
        <f t="shared" si="22"/>
        <v>1.05</v>
      </c>
      <c r="M718" s="1">
        <v>1</v>
      </c>
      <c r="N718" s="4">
        <v>1.05</v>
      </c>
      <c r="O718" s="1" t="s">
        <v>1746</v>
      </c>
    </row>
    <row r="719" spans="1:15" ht="49.5" x14ac:dyDescent="0.25">
      <c r="A719" s="1">
        <v>718</v>
      </c>
      <c r="B719" s="1" t="s">
        <v>353</v>
      </c>
      <c r="C719" s="21">
        <v>44887</v>
      </c>
      <c r="D719" s="1">
        <v>0</v>
      </c>
      <c r="E719" s="11" t="s">
        <v>3112</v>
      </c>
      <c r="F719" s="15">
        <v>19</v>
      </c>
      <c r="G719" s="2">
        <v>1.94</v>
      </c>
      <c r="H719" s="3">
        <v>8.01</v>
      </c>
      <c r="I719" s="2">
        <v>1.34</v>
      </c>
      <c r="J719" s="4">
        <f t="shared" si="21"/>
        <v>0.59999999999999987</v>
      </c>
      <c r="K719" s="1">
        <v>1</v>
      </c>
      <c r="L719" s="4">
        <f t="shared" si="22"/>
        <v>0.59999999999999987</v>
      </c>
      <c r="M719" s="1">
        <v>1</v>
      </c>
      <c r="N719" s="4">
        <v>0.59999999999999987</v>
      </c>
      <c r="O719" s="1" t="s">
        <v>1746</v>
      </c>
    </row>
    <row r="720" spans="1:15" ht="49.5" x14ac:dyDescent="0.25">
      <c r="A720" s="1">
        <v>719</v>
      </c>
      <c r="B720" s="1" t="s">
        <v>354</v>
      </c>
      <c r="C720" s="21">
        <v>44887</v>
      </c>
      <c r="D720" s="1">
        <v>0</v>
      </c>
      <c r="E720" s="11" t="s">
        <v>3112</v>
      </c>
      <c r="F720" s="15">
        <v>19</v>
      </c>
      <c r="G720" s="2">
        <v>1.87</v>
      </c>
      <c r="H720" s="3">
        <v>3.46</v>
      </c>
      <c r="I720" s="2">
        <v>1.44</v>
      </c>
      <c r="J720" s="4">
        <f t="shared" si="21"/>
        <v>0.43000000000000016</v>
      </c>
      <c r="K720" s="1">
        <v>1</v>
      </c>
      <c r="L720" s="4">
        <f t="shared" si="22"/>
        <v>0.43000000000000016</v>
      </c>
      <c r="M720" s="1">
        <v>1</v>
      </c>
      <c r="N720" s="4">
        <v>0.43000000000000016</v>
      </c>
      <c r="O720" s="1" t="s">
        <v>1746</v>
      </c>
    </row>
    <row r="721" spans="1:15" ht="33" x14ac:dyDescent="0.25">
      <c r="A721" s="1">
        <v>720</v>
      </c>
      <c r="B721" s="1" t="s">
        <v>356</v>
      </c>
      <c r="C721" s="21">
        <v>44888</v>
      </c>
      <c r="D721" s="1">
        <v>0</v>
      </c>
      <c r="E721" s="11" t="s">
        <v>3113</v>
      </c>
      <c r="F721" s="15">
        <v>4.5</v>
      </c>
      <c r="G721" s="2">
        <v>1.1599999999999999</v>
      </c>
      <c r="H721" s="3">
        <v>1.63</v>
      </c>
      <c r="I721" s="2">
        <v>0.55000000000000004</v>
      </c>
      <c r="J721" s="4">
        <f t="shared" si="21"/>
        <v>0.60999999999999988</v>
      </c>
      <c r="K721" s="1">
        <v>1</v>
      </c>
      <c r="L721" s="4">
        <f t="shared" si="22"/>
        <v>0.60999999999999988</v>
      </c>
      <c r="M721" s="1">
        <v>1</v>
      </c>
      <c r="N721" s="4">
        <v>0.60999999999999988</v>
      </c>
      <c r="O721" s="1" t="s">
        <v>1746</v>
      </c>
    </row>
    <row r="722" spans="1:15" ht="33" x14ac:dyDescent="0.25">
      <c r="A722" s="1">
        <v>721</v>
      </c>
      <c r="B722" s="1" t="s">
        <v>353</v>
      </c>
      <c r="C722" s="21">
        <v>44888</v>
      </c>
      <c r="D722" s="1">
        <v>0</v>
      </c>
      <c r="E722" s="11" t="s">
        <v>3114</v>
      </c>
      <c r="F722" s="15">
        <v>19.5</v>
      </c>
      <c r="G722" s="2">
        <v>2.0699999999999998</v>
      </c>
      <c r="H722" s="3">
        <v>8.0299999999999994</v>
      </c>
      <c r="I722" s="2">
        <v>1.27</v>
      </c>
      <c r="J722" s="4">
        <f t="shared" si="21"/>
        <v>0.79999999999999982</v>
      </c>
      <c r="K722" s="1">
        <v>1</v>
      </c>
      <c r="L722" s="4">
        <f t="shared" si="22"/>
        <v>0.79999999999999982</v>
      </c>
      <c r="M722" s="1">
        <v>1</v>
      </c>
      <c r="N722" s="4">
        <v>0.79999999999999982</v>
      </c>
      <c r="O722" s="1" t="s">
        <v>1746</v>
      </c>
    </row>
    <row r="723" spans="1:15" ht="33" x14ac:dyDescent="0.25">
      <c r="A723" s="1">
        <v>722</v>
      </c>
      <c r="B723" s="1" t="s">
        <v>354</v>
      </c>
      <c r="C723" s="21">
        <v>44888</v>
      </c>
      <c r="D723" s="1">
        <v>0</v>
      </c>
      <c r="E723" s="11" t="s">
        <v>3114</v>
      </c>
      <c r="F723" s="15">
        <v>19.5</v>
      </c>
      <c r="G723" s="2">
        <v>1.99</v>
      </c>
      <c r="H723" s="3">
        <v>3.86</v>
      </c>
      <c r="I723" s="2">
        <v>1.36</v>
      </c>
      <c r="J723" s="4">
        <f t="shared" si="21"/>
        <v>0.62999999999999989</v>
      </c>
      <c r="K723" s="1">
        <v>1</v>
      </c>
      <c r="L723" s="4">
        <f t="shared" si="22"/>
        <v>0.62999999999999989</v>
      </c>
      <c r="M723" s="1">
        <v>1</v>
      </c>
      <c r="N723" s="4">
        <v>0.62999999999999989</v>
      </c>
      <c r="O723" s="1" t="s">
        <v>1746</v>
      </c>
    </row>
    <row r="724" spans="1:15" ht="33" x14ac:dyDescent="0.25">
      <c r="A724" s="1">
        <v>723</v>
      </c>
      <c r="B724" s="1" t="s">
        <v>356</v>
      </c>
      <c r="C724" s="21">
        <v>44889</v>
      </c>
      <c r="D724" s="1">
        <v>0</v>
      </c>
      <c r="E724" s="11" t="s">
        <v>3115</v>
      </c>
      <c r="F724" s="15">
        <v>3</v>
      </c>
      <c r="G724" s="2">
        <v>2.0099999999999998</v>
      </c>
      <c r="H724" s="3">
        <v>3.21</v>
      </c>
      <c r="I724" s="2">
        <v>0.2</v>
      </c>
      <c r="J724" s="4">
        <f t="shared" si="21"/>
        <v>1.8099999999999998</v>
      </c>
      <c r="K724" s="1">
        <v>1</v>
      </c>
      <c r="L724" s="4">
        <f t="shared" si="22"/>
        <v>1.8099999999999998</v>
      </c>
      <c r="M724" s="1">
        <v>1</v>
      </c>
      <c r="N724" s="4">
        <v>1.8099999999999998</v>
      </c>
      <c r="O724" s="1" t="s">
        <v>1746</v>
      </c>
    </row>
    <row r="725" spans="1:15" ht="33" x14ac:dyDescent="0.25">
      <c r="A725" s="1">
        <v>724</v>
      </c>
      <c r="B725" s="1" t="s">
        <v>353</v>
      </c>
      <c r="C725" s="21">
        <v>44889</v>
      </c>
      <c r="D725" s="1">
        <v>0</v>
      </c>
      <c r="E725" s="11" t="s">
        <v>3116</v>
      </c>
      <c r="F725" s="15">
        <v>21</v>
      </c>
      <c r="G725" s="2">
        <v>1.87</v>
      </c>
      <c r="H725" s="3">
        <v>6.17</v>
      </c>
      <c r="I725" s="2">
        <v>1.47</v>
      </c>
      <c r="J725" s="4">
        <f t="shared" si="21"/>
        <v>0.40000000000000013</v>
      </c>
      <c r="K725" s="1">
        <v>1</v>
      </c>
      <c r="L725" s="4">
        <f t="shared" si="22"/>
        <v>0.40000000000000013</v>
      </c>
      <c r="M725" s="1">
        <v>1</v>
      </c>
      <c r="N725" s="4">
        <v>0.40000000000000013</v>
      </c>
      <c r="O725" s="1" t="s">
        <v>1746</v>
      </c>
    </row>
    <row r="726" spans="1:15" ht="33" x14ac:dyDescent="0.25">
      <c r="A726" s="1">
        <v>725</v>
      </c>
      <c r="B726" s="1" t="s">
        <v>354</v>
      </c>
      <c r="C726" s="21">
        <v>44889</v>
      </c>
      <c r="D726" s="1">
        <v>0</v>
      </c>
      <c r="E726" s="11" t="s">
        <v>3116</v>
      </c>
      <c r="F726" s="15">
        <v>21</v>
      </c>
      <c r="G726" s="2">
        <v>1.86</v>
      </c>
      <c r="H726" s="3">
        <v>3.68</v>
      </c>
      <c r="I726" s="2">
        <v>1.58</v>
      </c>
      <c r="J726" s="4">
        <f t="shared" si="21"/>
        <v>0.28000000000000003</v>
      </c>
      <c r="K726" s="1">
        <v>1</v>
      </c>
      <c r="L726" s="4">
        <f t="shared" si="22"/>
        <v>0.28000000000000003</v>
      </c>
      <c r="M726" s="1">
        <v>1</v>
      </c>
      <c r="N726" s="4">
        <v>0.28000000000000003</v>
      </c>
      <c r="O726" s="1" t="s">
        <v>1746</v>
      </c>
    </row>
    <row r="727" spans="1:15" ht="33" x14ac:dyDescent="0.25">
      <c r="A727" s="1">
        <v>726</v>
      </c>
      <c r="B727" s="1" t="s">
        <v>356</v>
      </c>
      <c r="C727" s="21">
        <v>44890</v>
      </c>
      <c r="D727" s="1">
        <v>0</v>
      </c>
      <c r="E727" s="11" t="s">
        <v>3117</v>
      </c>
      <c r="F727" s="15">
        <v>5</v>
      </c>
      <c r="G727" s="2">
        <v>1.81</v>
      </c>
      <c r="H727" s="3">
        <v>3.05</v>
      </c>
      <c r="I727" s="2">
        <v>0.53</v>
      </c>
      <c r="J727" s="4">
        <f t="shared" si="21"/>
        <v>1.28</v>
      </c>
      <c r="K727" s="1">
        <v>1</v>
      </c>
      <c r="L727" s="4">
        <f t="shared" si="22"/>
        <v>1.28</v>
      </c>
      <c r="M727" s="1">
        <v>1</v>
      </c>
      <c r="N727" s="4">
        <v>1.28</v>
      </c>
      <c r="O727" s="1" t="s">
        <v>1746</v>
      </c>
    </row>
    <row r="728" spans="1:15" ht="49.5" x14ac:dyDescent="0.25">
      <c r="A728" s="1">
        <v>727</v>
      </c>
      <c r="B728" s="1" t="s">
        <v>353</v>
      </c>
      <c r="C728" s="21">
        <v>44890</v>
      </c>
      <c r="D728" s="1">
        <v>0</v>
      </c>
      <c r="E728" s="11" t="s">
        <v>3118</v>
      </c>
      <c r="F728" s="15">
        <v>19</v>
      </c>
      <c r="G728" s="2">
        <v>1.94</v>
      </c>
      <c r="H728" s="3">
        <v>6.23</v>
      </c>
      <c r="I728" s="2">
        <v>1.27</v>
      </c>
      <c r="J728" s="4">
        <f t="shared" si="21"/>
        <v>0.66999999999999993</v>
      </c>
      <c r="K728" s="1">
        <v>1</v>
      </c>
      <c r="L728" s="4">
        <f t="shared" si="22"/>
        <v>0.66999999999999993</v>
      </c>
      <c r="M728" s="1">
        <v>1</v>
      </c>
      <c r="N728" s="4">
        <v>0.66999999999999993</v>
      </c>
      <c r="O728" s="1" t="s">
        <v>1746</v>
      </c>
    </row>
    <row r="729" spans="1:15" ht="49.5" x14ac:dyDescent="0.25">
      <c r="A729" s="1">
        <v>728</v>
      </c>
      <c r="B729" s="1" t="s">
        <v>354</v>
      </c>
      <c r="C729" s="21">
        <v>44890</v>
      </c>
      <c r="D729" s="1">
        <v>0</v>
      </c>
      <c r="E729" s="11" t="s">
        <v>3118</v>
      </c>
      <c r="F729" s="15">
        <v>19</v>
      </c>
      <c r="G729" s="2">
        <v>1.84</v>
      </c>
      <c r="H729" s="3">
        <v>3.51</v>
      </c>
      <c r="I729" s="2">
        <v>1.36</v>
      </c>
      <c r="J729" s="4">
        <f t="shared" si="21"/>
        <v>0.48</v>
      </c>
      <c r="K729" s="1">
        <v>1</v>
      </c>
      <c r="L729" s="4">
        <f t="shared" si="22"/>
        <v>0.48</v>
      </c>
      <c r="M729" s="1">
        <v>1</v>
      </c>
      <c r="N729" s="4">
        <v>0.48</v>
      </c>
      <c r="O729" s="1" t="s">
        <v>1746</v>
      </c>
    </row>
    <row r="730" spans="1:15" ht="33" x14ac:dyDescent="0.25">
      <c r="A730" s="1">
        <v>729</v>
      </c>
      <c r="B730" s="1" t="s">
        <v>356</v>
      </c>
      <c r="C730" s="21">
        <v>44891</v>
      </c>
      <c r="D730" s="1">
        <v>0</v>
      </c>
      <c r="E730" s="11" t="s">
        <v>3119</v>
      </c>
      <c r="F730" s="15">
        <v>5</v>
      </c>
      <c r="G730" s="2">
        <v>1.42</v>
      </c>
      <c r="H730" s="3">
        <v>2.08</v>
      </c>
      <c r="I730" s="2">
        <v>0.55000000000000004</v>
      </c>
      <c r="J730" s="4">
        <f t="shared" si="21"/>
        <v>0.86999999999999988</v>
      </c>
      <c r="K730" s="1">
        <v>1</v>
      </c>
      <c r="L730" s="4">
        <f t="shared" si="22"/>
        <v>0.86999999999999988</v>
      </c>
      <c r="M730" s="1">
        <v>1</v>
      </c>
      <c r="N730" s="4">
        <v>0.86999999999999988</v>
      </c>
      <c r="O730" s="1" t="s">
        <v>1746</v>
      </c>
    </row>
    <row r="731" spans="1:15" ht="49.5" x14ac:dyDescent="0.25">
      <c r="A731" s="1">
        <v>730</v>
      </c>
      <c r="B731" s="1" t="s">
        <v>353</v>
      </c>
      <c r="C731" s="21">
        <v>44891</v>
      </c>
      <c r="D731" s="1">
        <v>0</v>
      </c>
      <c r="E731" s="11" t="s">
        <v>3120</v>
      </c>
      <c r="F731" s="15">
        <v>19</v>
      </c>
      <c r="G731" s="2">
        <v>1.94</v>
      </c>
      <c r="H731" s="3">
        <v>6.45</v>
      </c>
      <c r="I731" s="2">
        <v>1.26</v>
      </c>
      <c r="J731" s="4">
        <f t="shared" si="21"/>
        <v>0.67999999999999994</v>
      </c>
      <c r="K731" s="1">
        <v>1</v>
      </c>
      <c r="L731" s="4">
        <f t="shared" si="22"/>
        <v>0.67999999999999994</v>
      </c>
      <c r="M731" s="1">
        <v>1</v>
      </c>
      <c r="N731" s="4">
        <v>0.67999999999999994</v>
      </c>
      <c r="O731" s="1" t="s">
        <v>1746</v>
      </c>
    </row>
    <row r="732" spans="1:15" ht="49.5" x14ac:dyDescent="0.25">
      <c r="A732" s="1">
        <v>731</v>
      </c>
      <c r="B732" s="1" t="s">
        <v>354</v>
      </c>
      <c r="C732" s="21">
        <v>44891</v>
      </c>
      <c r="D732" s="1">
        <v>0</v>
      </c>
      <c r="E732" s="11" t="s">
        <v>3120</v>
      </c>
      <c r="F732" s="15">
        <v>19</v>
      </c>
      <c r="G732" s="2">
        <v>1.81</v>
      </c>
      <c r="H732" s="3">
        <v>3.3</v>
      </c>
      <c r="I732" s="2">
        <v>1.36</v>
      </c>
      <c r="J732" s="4">
        <f t="shared" si="21"/>
        <v>0.44999999999999996</v>
      </c>
      <c r="K732" s="1">
        <v>1</v>
      </c>
      <c r="L732" s="4">
        <f t="shared" si="22"/>
        <v>0.44999999999999996</v>
      </c>
      <c r="M732" s="1">
        <v>1</v>
      </c>
      <c r="N732" s="4">
        <v>0.44999999999999996</v>
      </c>
      <c r="O732" s="1" t="s">
        <v>1746</v>
      </c>
    </row>
    <row r="733" spans="1:15" ht="33" x14ac:dyDescent="0.25">
      <c r="A733" s="1">
        <v>732</v>
      </c>
      <c r="B733" s="1" t="s">
        <v>356</v>
      </c>
      <c r="C733" s="21">
        <v>44892</v>
      </c>
      <c r="D733" s="1">
        <v>0</v>
      </c>
      <c r="E733" s="11" t="s">
        <v>3121</v>
      </c>
      <c r="F733" s="15">
        <v>4</v>
      </c>
      <c r="G733" s="2">
        <v>1.0900000000000001</v>
      </c>
      <c r="H733" s="3">
        <v>1.54</v>
      </c>
      <c r="I733" s="2">
        <v>0.32</v>
      </c>
      <c r="J733" s="4">
        <f t="shared" si="21"/>
        <v>0.77</v>
      </c>
      <c r="K733" s="1">
        <v>1</v>
      </c>
      <c r="L733" s="4">
        <f t="shared" si="22"/>
        <v>0.77</v>
      </c>
      <c r="M733" s="1">
        <v>1</v>
      </c>
      <c r="N733" s="4">
        <v>0.77</v>
      </c>
      <c r="O733" s="1" t="s">
        <v>1746</v>
      </c>
    </row>
    <row r="734" spans="1:15" ht="33" x14ac:dyDescent="0.25">
      <c r="A734" s="1">
        <v>733</v>
      </c>
      <c r="B734" s="1" t="s">
        <v>353</v>
      </c>
      <c r="C734" s="21">
        <v>44892</v>
      </c>
      <c r="D734" s="1">
        <v>0</v>
      </c>
      <c r="E734" s="11" t="s">
        <v>3122</v>
      </c>
      <c r="F734" s="15">
        <v>20</v>
      </c>
      <c r="G734" s="2">
        <v>2.04</v>
      </c>
      <c r="H734" s="3">
        <v>7.51</v>
      </c>
      <c r="I734" s="2">
        <v>1.39</v>
      </c>
      <c r="J734" s="4">
        <f t="shared" si="21"/>
        <v>0.65000000000000013</v>
      </c>
      <c r="K734" s="1">
        <v>1</v>
      </c>
      <c r="L734" s="4">
        <f t="shared" si="22"/>
        <v>0.65000000000000013</v>
      </c>
      <c r="M734" s="1">
        <v>1</v>
      </c>
      <c r="N734" s="4">
        <v>0.65000000000000013</v>
      </c>
      <c r="O734" s="1" t="s">
        <v>1746</v>
      </c>
    </row>
    <row r="735" spans="1:15" ht="33" x14ac:dyDescent="0.25">
      <c r="A735" s="1">
        <v>734</v>
      </c>
      <c r="B735" s="1" t="s">
        <v>354</v>
      </c>
      <c r="C735" s="21">
        <v>44892</v>
      </c>
      <c r="D735" s="1">
        <v>0</v>
      </c>
      <c r="E735" s="11" t="s">
        <v>3122</v>
      </c>
      <c r="F735" s="15">
        <v>20</v>
      </c>
      <c r="G735" s="2">
        <v>2.0099999999999998</v>
      </c>
      <c r="H735" s="3">
        <v>3.75</v>
      </c>
      <c r="I735" s="2">
        <v>1.5</v>
      </c>
      <c r="J735" s="4">
        <f t="shared" si="21"/>
        <v>0.50999999999999979</v>
      </c>
      <c r="K735" s="1">
        <v>1</v>
      </c>
      <c r="L735" s="4">
        <f t="shared" si="22"/>
        <v>0.50999999999999979</v>
      </c>
      <c r="M735" s="1">
        <v>1</v>
      </c>
      <c r="N735" s="4">
        <v>0.50999999999999979</v>
      </c>
      <c r="O735" s="1" t="s">
        <v>1746</v>
      </c>
    </row>
    <row r="736" spans="1:15" ht="33" x14ac:dyDescent="0.25">
      <c r="A736" s="1">
        <v>735</v>
      </c>
      <c r="B736" s="1" t="s">
        <v>356</v>
      </c>
      <c r="C736" s="21">
        <v>44893</v>
      </c>
      <c r="D736" s="1">
        <v>0</v>
      </c>
      <c r="E736" s="11" t="s">
        <v>3123</v>
      </c>
      <c r="F736" s="15">
        <v>4</v>
      </c>
      <c r="G736" s="2">
        <v>1.99</v>
      </c>
      <c r="H736" s="3">
        <v>2.96</v>
      </c>
      <c r="I736" s="2">
        <v>0.43</v>
      </c>
      <c r="J736" s="4">
        <f t="shared" si="21"/>
        <v>1.56</v>
      </c>
      <c r="K736" s="1">
        <v>1</v>
      </c>
      <c r="L736" s="4">
        <f t="shared" si="22"/>
        <v>1.56</v>
      </c>
      <c r="M736" s="1">
        <v>1</v>
      </c>
      <c r="N736" s="4">
        <v>1.56</v>
      </c>
      <c r="O736" s="1" t="s">
        <v>1746</v>
      </c>
    </row>
    <row r="737" spans="1:15" ht="33" x14ac:dyDescent="0.25">
      <c r="A737" s="1">
        <v>736</v>
      </c>
      <c r="B737" s="1" t="s">
        <v>353</v>
      </c>
      <c r="C737" s="21">
        <v>44893</v>
      </c>
      <c r="D737" s="1">
        <v>0</v>
      </c>
      <c r="E737" s="11" t="s">
        <v>3124</v>
      </c>
      <c r="F737" s="15">
        <v>20</v>
      </c>
      <c r="G737" s="2">
        <v>1.87</v>
      </c>
      <c r="H737" s="3">
        <v>5.61</v>
      </c>
      <c r="I737" s="2">
        <v>1.33</v>
      </c>
      <c r="J737" s="4">
        <f t="shared" si="21"/>
        <v>0.54</v>
      </c>
      <c r="K737" s="1">
        <v>1</v>
      </c>
      <c r="L737" s="4">
        <f t="shared" si="22"/>
        <v>0.54</v>
      </c>
      <c r="M737" s="1">
        <v>1</v>
      </c>
      <c r="N737" s="4">
        <v>0.54</v>
      </c>
      <c r="O737" s="1" t="s">
        <v>1746</v>
      </c>
    </row>
    <row r="738" spans="1:15" ht="33" x14ac:dyDescent="0.25">
      <c r="A738" s="1">
        <v>737</v>
      </c>
      <c r="B738" s="1" t="s">
        <v>354</v>
      </c>
      <c r="C738" s="21">
        <v>44893</v>
      </c>
      <c r="D738" s="1">
        <v>0</v>
      </c>
      <c r="E738" s="11" t="s">
        <v>3124</v>
      </c>
      <c r="F738" s="15">
        <v>20</v>
      </c>
      <c r="G738" s="2">
        <v>1.8</v>
      </c>
      <c r="H738" s="3">
        <v>3.19</v>
      </c>
      <c r="I738" s="2">
        <v>1.41</v>
      </c>
      <c r="J738" s="4">
        <f t="shared" si="21"/>
        <v>0.39000000000000012</v>
      </c>
      <c r="K738" s="1">
        <v>1</v>
      </c>
      <c r="L738" s="4">
        <f t="shared" si="22"/>
        <v>0.39000000000000012</v>
      </c>
      <c r="M738" s="1">
        <v>1</v>
      </c>
      <c r="N738" s="4">
        <v>0.39000000000000012</v>
      </c>
      <c r="O738" s="1" t="s">
        <v>1746</v>
      </c>
    </row>
    <row r="739" spans="1:15" ht="33" x14ac:dyDescent="0.25">
      <c r="A739" s="1">
        <v>738</v>
      </c>
      <c r="B739" s="1" t="s">
        <v>356</v>
      </c>
      <c r="C739" s="21">
        <v>44894</v>
      </c>
      <c r="D739" s="1">
        <v>0</v>
      </c>
      <c r="E739" s="11" t="s">
        <v>3125</v>
      </c>
      <c r="F739" s="15">
        <v>5</v>
      </c>
      <c r="G739" s="2">
        <v>1.63</v>
      </c>
      <c r="H739" s="3">
        <v>1.75</v>
      </c>
      <c r="I739" s="2">
        <v>0.64</v>
      </c>
      <c r="J739" s="4">
        <f t="shared" si="21"/>
        <v>0.98999999999999988</v>
      </c>
      <c r="K739" s="1">
        <v>1</v>
      </c>
      <c r="L739" s="4">
        <f t="shared" si="22"/>
        <v>0.98999999999999988</v>
      </c>
      <c r="M739" s="1">
        <v>1</v>
      </c>
      <c r="N739" s="4">
        <v>0.98999999999999988</v>
      </c>
      <c r="O739" s="1" t="s">
        <v>1746</v>
      </c>
    </row>
    <row r="740" spans="1:15" ht="49.5" x14ac:dyDescent="0.25">
      <c r="A740" s="1">
        <v>739</v>
      </c>
      <c r="B740" s="1" t="s">
        <v>353</v>
      </c>
      <c r="C740" s="21">
        <v>44894</v>
      </c>
      <c r="D740" s="1">
        <v>0</v>
      </c>
      <c r="E740" s="11" t="s">
        <v>3126</v>
      </c>
      <c r="F740" s="15">
        <v>19</v>
      </c>
      <c r="G740" s="2">
        <v>1.91</v>
      </c>
      <c r="H740" s="3">
        <v>6.54</v>
      </c>
      <c r="I740" s="2">
        <v>1.2</v>
      </c>
      <c r="J740" s="4">
        <f t="shared" si="21"/>
        <v>0.71</v>
      </c>
      <c r="K740" s="1">
        <v>1</v>
      </c>
      <c r="L740" s="4">
        <f t="shared" si="22"/>
        <v>0.71</v>
      </c>
      <c r="M740" s="1">
        <v>1</v>
      </c>
      <c r="N740" s="4">
        <v>0.71</v>
      </c>
      <c r="O740" s="1" t="s">
        <v>1746</v>
      </c>
    </row>
    <row r="741" spans="1:15" ht="49.5" x14ac:dyDescent="0.25">
      <c r="A741" s="1">
        <v>740</v>
      </c>
      <c r="B741" s="1" t="s">
        <v>354</v>
      </c>
      <c r="C741" s="21">
        <v>44894</v>
      </c>
      <c r="D741" s="1">
        <v>0</v>
      </c>
      <c r="E741" s="11" t="s">
        <v>3126</v>
      </c>
      <c r="F741" s="15">
        <v>19</v>
      </c>
      <c r="G741" s="2">
        <v>1.95</v>
      </c>
      <c r="H741" s="3">
        <v>2.81</v>
      </c>
      <c r="I741" s="2">
        <v>1.29</v>
      </c>
      <c r="J741" s="4">
        <f t="shared" si="21"/>
        <v>0.65999999999999992</v>
      </c>
      <c r="K741" s="1">
        <v>1</v>
      </c>
      <c r="L741" s="4">
        <f t="shared" si="22"/>
        <v>0.65999999999999992</v>
      </c>
      <c r="M741" s="1">
        <v>1</v>
      </c>
      <c r="N741" s="4">
        <v>0.65999999999999992</v>
      </c>
      <c r="O741" s="1" t="s">
        <v>1746</v>
      </c>
    </row>
    <row r="742" spans="1:15" ht="33" x14ac:dyDescent="0.25">
      <c r="A742" s="1">
        <v>741</v>
      </c>
      <c r="B742" s="1" t="s">
        <v>356</v>
      </c>
      <c r="C742" s="21">
        <v>44895</v>
      </c>
      <c r="D742" s="1">
        <v>0</v>
      </c>
      <c r="E742" s="11" t="s">
        <v>3127</v>
      </c>
      <c r="F742" s="15">
        <v>5</v>
      </c>
      <c r="G742" s="2">
        <v>1.29</v>
      </c>
      <c r="H742" s="3">
        <v>1.76</v>
      </c>
      <c r="I742" s="2">
        <v>0.55000000000000004</v>
      </c>
      <c r="J742" s="4">
        <f t="shared" si="21"/>
        <v>0.74</v>
      </c>
      <c r="K742" s="1">
        <v>1</v>
      </c>
      <c r="L742" s="4">
        <f t="shared" si="22"/>
        <v>0.74</v>
      </c>
      <c r="M742" s="1">
        <v>1</v>
      </c>
      <c r="N742" s="4">
        <v>0.74</v>
      </c>
      <c r="O742" s="1" t="s">
        <v>1746</v>
      </c>
    </row>
    <row r="743" spans="1:15" ht="49.5" x14ac:dyDescent="0.25">
      <c r="A743" s="1">
        <v>742</v>
      </c>
      <c r="B743" s="1" t="s">
        <v>353</v>
      </c>
      <c r="C743" s="21">
        <v>44895</v>
      </c>
      <c r="D743" s="1">
        <v>0</v>
      </c>
      <c r="E743" s="11" t="s">
        <v>3128</v>
      </c>
      <c r="F743" s="15">
        <v>19</v>
      </c>
      <c r="G743" s="2">
        <v>1.97</v>
      </c>
      <c r="H743" s="3">
        <v>8.51</v>
      </c>
      <c r="I743" s="2">
        <v>1.27</v>
      </c>
      <c r="J743" s="4">
        <f t="shared" si="21"/>
        <v>0.7</v>
      </c>
      <c r="K743" s="1">
        <v>1</v>
      </c>
      <c r="L743" s="4">
        <f t="shared" si="22"/>
        <v>0.7</v>
      </c>
      <c r="M743" s="1">
        <v>1</v>
      </c>
      <c r="N743" s="4">
        <v>0.7</v>
      </c>
      <c r="O743" s="1" t="s">
        <v>1746</v>
      </c>
    </row>
    <row r="744" spans="1:15" ht="49.5" x14ac:dyDescent="0.25">
      <c r="A744" s="1">
        <v>743</v>
      </c>
      <c r="B744" s="1" t="s">
        <v>354</v>
      </c>
      <c r="C744" s="21">
        <v>44895</v>
      </c>
      <c r="D744" s="1">
        <v>0</v>
      </c>
      <c r="E744" s="11" t="s">
        <v>3128</v>
      </c>
      <c r="F744" s="15">
        <v>19</v>
      </c>
      <c r="G744" s="2">
        <v>2</v>
      </c>
      <c r="H744" s="3">
        <v>2.58</v>
      </c>
      <c r="I744" s="2">
        <v>1.36</v>
      </c>
      <c r="J744" s="4">
        <f t="shared" si="21"/>
        <v>0.6399999999999999</v>
      </c>
      <c r="K744" s="1">
        <v>1</v>
      </c>
      <c r="L744" s="4">
        <f t="shared" si="22"/>
        <v>0.6399999999999999</v>
      </c>
      <c r="M744" s="1">
        <v>1</v>
      </c>
      <c r="N744" s="4">
        <v>0.6399999999999999</v>
      </c>
      <c r="O744" s="1" t="s">
        <v>1746</v>
      </c>
    </row>
    <row r="745" spans="1:15" x14ac:dyDescent="0.25">
      <c r="A745" s="1">
        <v>744</v>
      </c>
      <c r="B745" s="1" t="s">
        <v>356</v>
      </c>
      <c r="C745" s="21">
        <v>44896</v>
      </c>
      <c r="D745" s="1">
        <v>0</v>
      </c>
      <c r="E745" s="1" t="s">
        <v>1047</v>
      </c>
      <c r="F745" s="15">
        <v>2.5</v>
      </c>
      <c r="G745" s="2">
        <v>1.05</v>
      </c>
      <c r="H745" s="3">
        <v>1.72</v>
      </c>
      <c r="I745" s="2">
        <v>0.32</v>
      </c>
      <c r="J745" s="4">
        <f t="shared" si="21"/>
        <v>0.73</v>
      </c>
      <c r="K745" s="1">
        <v>1</v>
      </c>
      <c r="L745" s="4">
        <f t="shared" si="22"/>
        <v>0.73</v>
      </c>
      <c r="M745" s="1">
        <v>1</v>
      </c>
      <c r="N745" s="4">
        <v>0.73</v>
      </c>
      <c r="O745" s="1" t="s">
        <v>1746</v>
      </c>
    </row>
    <row r="746" spans="1:15" ht="33" x14ac:dyDescent="0.25">
      <c r="A746" s="1">
        <v>745</v>
      </c>
      <c r="B746" s="1" t="s">
        <v>353</v>
      </c>
      <c r="C746" s="21">
        <v>44896</v>
      </c>
      <c r="D746" s="1">
        <v>0</v>
      </c>
      <c r="E746" s="11" t="s">
        <v>3129</v>
      </c>
      <c r="F746" s="15">
        <v>21.5</v>
      </c>
      <c r="G746" s="2">
        <v>2.02</v>
      </c>
      <c r="H746" s="3">
        <v>8.09</v>
      </c>
      <c r="I746" s="2">
        <v>1.41</v>
      </c>
      <c r="J746" s="4">
        <f t="shared" si="21"/>
        <v>0.6100000000000001</v>
      </c>
      <c r="K746" s="1">
        <v>1</v>
      </c>
      <c r="L746" s="4">
        <f t="shared" si="22"/>
        <v>0.6100000000000001</v>
      </c>
      <c r="M746" s="1">
        <v>1</v>
      </c>
      <c r="N746" s="4">
        <v>0.6100000000000001</v>
      </c>
      <c r="O746" s="1" t="s">
        <v>1746</v>
      </c>
    </row>
    <row r="747" spans="1:15" ht="33" x14ac:dyDescent="0.25">
      <c r="A747" s="1">
        <v>746</v>
      </c>
      <c r="B747" s="1" t="s">
        <v>354</v>
      </c>
      <c r="C747" s="21">
        <v>44896</v>
      </c>
      <c r="D747" s="1">
        <v>0</v>
      </c>
      <c r="E747" s="11" t="s">
        <v>3129</v>
      </c>
      <c r="F747" s="15">
        <v>21.5</v>
      </c>
      <c r="G747" s="2">
        <v>2.2200000000000002</v>
      </c>
      <c r="H747" s="3">
        <v>2.91</v>
      </c>
      <c r="I747" s="2">
        <v>1.51</v>
      </c>
      <c r="J747" s="4">
        <f t="shared" si="21"/>
        <v>0.71000000000000019</v>
      </c>
      <c r="K747" s="1">
        <v>1</v>
      </c>
      <c r="L747" s="4">
        <f t="shared" si="22"/>
        <v>0.71000000000000019</v>
      </c>
      <c r="M747" s="1">
        <v>1</v>
      </c>
      <c r="N747" s="4">
        <v>0.71000000000000019</v>
      </c>
      <c r="O747" s="1" t="s">
        <v>1746</v>
      </c>
    </row>
    <row r="748" spans="1:15" ht="33" x14ac:dyDescent="0.25">
      <c r="A748" s="1">
        <v>747</v>
      </c>
      <c r="B748" s="1" t="s">
        <v>356</v>
      </c>
      <c r="C748" s="21">
        <v>44897</v>
      </c>
      <c r="D748" s="1">
        <v>0</v>
      </c>
      <c r="E748" s="11" t="s">
        <v>3130</v>
      </c>
      <c r="F748" s="15">
        <v>5</v>
      </c>
      <c r="G748" s="2">
        <v>1.81</v>
      </c>
      <c r="H748" s="3">
        <v>1.98</v>
      </c>
      <c r="I748" s="2">
        <v>0.64</v>
      </c>
      <c r="J748" s="4">
        <f t="shared" si="21"/>
        <v>1.17</v>
      </c>
      <c r="K748" s="1">
        <v>1</v>
      </c>
      <c r="L748" s="4">
        <f t="shared" si="22"/>
        <v>1.17</v>
      </c>
      <c r="M748" s="1">
        <v>1</v>
      </c>
      <c r="N748" s="4">
        <v>1.17</v>
      </c>
      <c r="O748" s="1" t="s">
        <v>1746</v>
      </c>
    </row>
    <row r="749" spans="1:15" ht="49.5" x14ac:dyDescent="0.25">
      <c r="A749" s="1">
        <v>748</v>
      </c>
      <c r="B749" s="1" t="s">
        <v>353</v>
      </c>
      <c r="C749" s="21">
        <v>44897</v>
      </c>
      <c r="D749" s="1">
        <v>0</v>
      </c>
      <c r="E749" s="11" t="s">
        <v>3131</v>
      </c>
      <c r="F749" s="15">
        <v>19</v>
      </c>
      <c r="G749" s="2">
        <v>1.92</v>
      </c>
      <c r="H749" s="3">
        <v>8.8699999999999992</v>
      </c>
      <c r="I749" s="2">
        <v>1.21</v>
      </c>
      <c r="J749" s="4">
        <f t="shared" si="21"/>
        <v>0.71</v>
      </c>
      <c r="K749" s="1">
        <v>1</v>
      </c>
      <c r="L749" s="4">
        <f t="shared" si="22"/>
        <v>0.71</v>
      </c>
      <c r="M749" s="1">
        <v>1</v>
      </c>
      <c r="N749" s="4">
        <v>0.71</v>
      </c>
      <c r="O749" s="1" t="s">
        <v>1746</v>
      </c>
    </row>
    <row r="750" spans="1:15" ht="49.5" x14ac:dyDescent="0.25">
      <c r="A750" s="1">
        <v>749</v>
      </c>
      <c r="B750" s="1" t="s">
        <v>354</v>
      </c>
      <c r="C750" s="21">
        <v>44897</v>
      </c>
      <c r="D750" s="1">
        <v>0</v>
      </c>
      <c r="E750" s="11" t="s">
        <v>3131</v>
      </c>
      <c r="F750" s="15">
        <v>19</v>
      </c>
      <c r="G750" s="2">
        <v>1.98</v>
      </c>
      <c r="H750" s="3">
        <v>2.65</v>
      </c>
      <c r="I750" s="2">
        <v>1.29</v>
      </c>
      <c r="J750" s="4">
        <f t="shared" si="21"/>
        <v>0.69</v>
      </c>
      <c r="K750" s="1">
        <v>1</v>
      </c>
      <c r="L750" s="4">
        <f t="shared" si="22"/>
        <v>0.69</v>
      </c>
      <c r="M750" s="1">
        <v>1</v>
      </c>
      <c r="N750" s="4">
        <v>0.69</v>
      </c>
      <c r="O750" s="1" t="s">
        <v>1746</v>
      </c>
    </row>
    <row r="751" spans="1:15" ht="33" x14ac:dyDescent="0.25">
      <c r="A751" s="1">
        <v>750</v>
      </c>
      <c r="B751" s="1" t="s">
        <v>356</v>
      </c>
      <c r="C751" s="21">
        <v>44898</v>
      </c>
      <c r="D751" s="1">
        <v>0</v>
      </c>
      <c r="E751" s="11" t="s">
        <v>3132</v>
      </c>
      <c r="F751" s="15">
        <v>5</v>
      </c>
      <c r="G751" s="2">
        <v>1.51</v>
      </c>
      <c r="H751" s="3">
        <v>1.48</v>
      </c>
      <c r="I751" s="2">
        <v>0.55000000000000004</v>
      </c>
      <c r="J751" s="4">
        <f t="shared" si="21"/>
        <v>0.96</v>
      </c>
      <c r="K751" s="1">
        <v>1</v>
      </c>
      <c r="L751" s="4">
        <f t="shared" si="22"/>
        <v>0.96</v>
      </c>
      <c r="M751" s="1">
        <v>1</v>
      </c>
      <c r="N751" s="4">
        <v>0.96</v>
      </c>
      <c r="O751" s="1" t="s">
        <v>1746</v>
      </c>
    </row>
    <row r="752" spans="1:15" ht="49.5" x14ac:dyDescent="0.25">
      <c r="A752" s="1">
        <v>751</v>
      </c>
      <c r="B752" s="1" t="s">
        <v>353</v>
      </c>
      <c r="C752" s="21">
        <v>44898</v>
      </c>
      <c r="D752" s="1">
        <v>0</v>
      </c>
      <c r="E752" s="11" t="s">
        <v>3133</v>
      </c>
      <c r="F752" s="15">
        <v>19</v>
      </c>
      <c r="G752" s="2">
        <v>1.92</v>
      </c>
      <c r="H752" s="3">
        <v>7.79</v>
      </c>
      <c r="I752" s="2">
        <v>1.28</v>
      </c>
      <c r="J752" s="4">
        <f t="shared" si="21"/>
        <v>0.6399999999999999</v>
      </c>
      <c r="K752" s="1">
        <v>1</v>
      </c>
      <c r="L752" s="4">
        <f t="shared" si="22"/>
        <v>0.6399999999999999</v>
      </c>
      <c r="M752" s="1">
        <v>1</v>
      </c>
      <c r="N752" s="4">
        <v>0.6399999999999999</v>
      </c>
      <c r="O752" s="1" t="s">
        <v>1746</v>
      </c>
    </row>
    <row r="753" spans="1:15" ht="49.5" x14ac:dyDescent="0.25">
      <c r="A753" s="1">
        <v>752</v>
      </c>
      <c r="B753" s="1" t="s">
        <v>354</v>
      </c>
      <c r="C753" s="21">
        <v>44898</v>
      </c>
      <c r="D753" s="1">
        <v>0</v>
      </c>
      <c r="E753" s="11" t="s">
        <v>3133</v>
      </c>
      <c r="F753" s="15">
        <v>19</v>
      </c>
      <c r="G753" s="2">
        <v>2.0099999999999998</v>
      </c>
      <c r="H753" s="3">
        <v>2.83</v>
      </c>
      <c r="I753" s="2">
        <v>1.36</v>
      </c>
      <c r="J753" s="4">
        <f t="shared" si="21"/>
        <v>0.64999999999999969</v>
      </c>
      <c r="K753" s="1">
        <v>1</v>
      </c>
      <c r="L753" s="4">
        <f t="shared" si="22"/>
        <v>0.64999999999999969</v>
      </c>
      <c r="M753" s="1">
        <v>1</v>
      </c>
      <c r="N753" s="4">
        <v>0.64999999999999969</v>
      </c>
      <c r="O753" s="1" t="s">
        <v>1746</v>
      </c>
    </row>
    <row r="754" spans="1:15" ht="33" x14ac:dyDescent="0.25">
      <c r="A754" s="1">
        <v>753</v>
      </c>
      <c r="B754" s="1" t="s">
        <v>356</v>
      </c>
      <c r="C754" s="21">
        <v>44899</v>
      </c>
      <c r="D754" s="1">
        <v>0</v>
      </c>
      <c r="E754" s="11" t="s">
        <v>3134</v>
      </c>
      <c r="F754" s="15">
        <v>5</v>
      </c>
      <c r="G754" s="2">
        <v>1.26</v>
      </c>
      <c r="H754" s="3">
        <v>1.43</v>
      </c>
      <c r="I754" s="2">
        <v>0.56000000000000005</v>
      </c>
      <c r="J754" s="4">
        <f t="shared" ref="J754:J817" si="23">G754-I754-D754</f>
        <v>0.7</v>
      </c>
      <c r="K754" s="1">
        <v>1</v>
      </c>
      <c r="L754" s="4">
        <f t="shared" si="22"/>
        <v>0.7</v>
      </c>
      <c r="M754" s="1">
        <v>1</v>
      </c>
      <c r="N754" s="4">
        <v>0.7</v>
      </c>
      <c r="O754" s="1" t="s">
        <v>1746</v>
      </c>
    </row>
    <row r="755" spans="1:15" ht="49.5" x14ac:dyDescent="0.25">
      <c r="A755" s="1">
        <v>754</v>
      </c>
      <c r="B755" s="1" t="s">
        <v>353</v>
      </c>
      <c r="C755" s="21">
        <v>44899</v>
      </c>
      <c r="D755" s="1">
        <v>0</v>
      </c>
      <c r="E755" s="11" t="s">
        <v>3135</v>
      </c>
      <c r="F755" s="15">
        <v>19</v>
      </c>
      <c r="G755" s="2">
        <v>1.95</v>
      </c>
      <c r="H755" s="3">
        <v>8.5299999999999994</v>
      </c>
      <c r="I755" s="2">
        <v>1.27</v>
      </c>
      <c r="J755" s="4">
        <f t="shared" si="23"/>
        <v>0.67999999999999994</v>
      </c>
      <c r="K755" s="1">
        <v>1</v>
      </c>
      <c r="L755" s="4">
        <f t="shared" si="22"/>
        <v>0.67999999999999994</v>
      </c>
      <c r="M755" s="1">
        <v>1</v>
      </c>
      <c r="N755" s="4">
        <v>0.67999999999999994</v>
      </c>
      <c r="O755" s="1" t="s">
        <v>1746</v>
      </c>
    </row>
    <row r="756" spans="1:15" ht="49.5" x14ac:dyDescent="0.25">
      <c r="A756" s="1">
        <v>755</v>
      </c>
      <c r="B756" s="1" t="s">
        <v>354</v>
      </c>
      <c r="C756" s="21">
        <v>44899</v>
      </c>
      <c r="D756" s="1">
        <v>0</v>
      </c>
      <c r="E756" s="11" t="s">
        <v>3135</v>
      </c>
      <c r="F756" s="15">
        <v>19</v>
      </c>
      <c r="G756" s="2">
        <v>2</v>
      </c>
      <c r="H756" s="3">
        <v>2.82</v>
      </c>
      <c r="I756" s="2">
        <v>1.36</v>
      </c>
      <c r="J756" s="4">
        <f t="shared" si="23"/>
        <v>0.6399999999999999</v>
      </c>
      <c r="K756" s="1">
        <v>1</v>
      </c>
      <c r="L756" s="4">
        <f t="shared" si="22"/>
        <v>0.6399999999999999</v>
      </c>
      <c r="M756" s="1">
        <v>1</v>
      </c>
      <c r="N756" s="4">
        <v>0.6399999999999999</v>
      </c>
      <c r="O756" s="1" t="s">
        <v>1746</v>
      </c>
    </row>
    <row r="757" spans="1:15" x14ac:dyDescent="0.25">
      <c r="A757" s="1">
        <v>756</v>
      </c>
      <c r="B757" s="1" t="s">
        <v>356</v>
      </c>
      <c r="C757" s="21">
        <v>44900</v>
      </c>
      <c r="D757" s="1">
        <v>0</v>
      </c>
      <c r="E757" s="1" t="s">
        <v>3136</v>
      </c>
      <c r="F757" s="15">
        <v>2.5</v>
      </c>
      <c r="G757" s="2">
        <v>1.05</v>
      </c>
      <c r="H757" s="3">
        <v>1.69</v>
      </c>
      <c r="I757" s="2">
        <v>0.3</v>
      </c>
      <c r="J757" s="4">
        <f t="shared" si="23"/>
        <v>0.75</v>
      </c>
      <c r="K757" s="1">
        <v>1</v>
      </c>
      <c r="L757" s="4">
        <f t="shared" si="22"/>
        <v>0.75</v>
      </c>
      <c r="M757" s="1">
        <v>1</v>
      </c>
      <c r="N757" s="4">
        <v>0.75</v>
      </c>
      <c r="O757" s="1" t="s">
        <v>1746</v>
      </c>
    </row>
    <row r="758" spans="1:15" ht="33" x14ac:dyDescent="0.25">
      <c r="A758" s="1">
        <v>757</v>
      </c>
      <c r="B758" s="1" t="s">
        <v>353</v>
      </c>
      <c r="C758" s="21">
        <v>44900</v>
      </c>
      <c r="D758" s="1">
        <v>0</v>
      </c>
      <c r="E758" s="11" t="s">
        <v>3137</v>
      </c>
      <c r="F758" s="15">
        <v>21.5</v>
      </c>
      <c r="G758" s="2">
        <v>1.99</v>
      </c>
      <c r="H758" s="3">
        <v>8.77</v>
      </c>
      <c r="I758" s="2">
        <v>1.4</v>
      </c>
      <c r="J758" s="4">
        <f t="shared" si="23"/>
        <v>0.59000000000000008</v>
      </c>
      <c r="K758" s="1">
        <v>1</v>
      </c>
      <c r="L758" s="4">
        <f t="shared" si="22"/>
        <v>0.59000000000000008</v>
      </c>
      <c r="M758" s="1">
        <v>1</v>
      </c>
      <c r="N758" s="4">
        <v>0.59000000000000008</v>
      </c>
      <c r="O758" s="1" t="s">
        <v>1746</v>
      </c>
    </row>
    <row r="759" spans="1:15" ht="33" x14ac:dyDescent="0.25">
      <c r="A759" s="1">
        <v>758</v>
      </c>
      <c r="B759" s="1" t="s">
        <v>354</v>
      </c>
      <c r="C759" s="21">
        <v>44900</v>
      </c>
      <c r="D759" s="1">
        <v>0</v>
      </c>
      <c r="E759" s="11" t="s">
        <v>3137</v>
      </c>
      <c r="F759" s="15">
        <v>21.5</v>
      </c>
      <c r="G759" s="2">
        <v>2.14</v>
      </c>
      <c r="H759" s="3">
        <v>3.14</v>
      </c>
      <c r="I759" s="2">
        <v>1.5</v>
      </c>
      <c r="J759" s="4">
        <f t="shared" si="23"/>
        <v>0.64000000000000012</v>
      </c>
      <c r="K759" s="1">
        <v>1</v>
      </c>
      <c r="L759" s="4">
        <f t="shared" si="22"/>
        <v>0.64000000000000012</v>
      </c>
      <c r="M759" s="1">
        <v>1</v>
      </c>
      <c r="N759" s="4">
        <v>0.64000000000000012</v>
      </c>
      <c r="O759" s="1" t="s">
        <v>1746</v>
      </c>
    </row>
    <row r="760" spans="1:15" ht="33" x14ac:dyDescent="0.25">
      <c r="A760" s="1">
        <v>759</v>
      </c>
      <c r="B760" s="1" t="s">
        <v>356</v>
      </c>
      <c r="C760" s="21">
        <v>44901</v>
      </c>
      <c r="D760" s="1">
        <v>0</v>
      </c>
      <c r="E760" s="11" t="s">
        <v>3138</v>
      </c>
      <c r="F760" s="15">
        <v>5</v>
      </c>
      <c r="G760" s="2">
        <v>1.67</v>
      </c>
      <c r="H760" s="3">
        <v>1.44</v>
      </c>
      <c r="I760" s="2">
        <v>0.55000000000000004</v>
      </c>
      <c r="J760" s="4">
        <f t="shared" si="23"/>
        <v>1.1199999999999999</v>
      </c>
      <c r="K760" s="1">
        <v>1</v>
      </c>
      <c r="L760" s="4">
        <f t="shared" si="22"/>
        <v>1.1199999999999999</v>
      </c>
      <c r="M760" s="1">
        <v>1</v>
      </c>
      <c r="N760" s="4">
        <v>1.1199999999999999</v>
      </c>
      <c r="O760" s="1" t="s">
        <v>1746</v>
      </c>
    </row>
    <row r="761" spans="1:15" ht="49.5" x14ac:dyDescent="0.25">
      <c r="A761" s="1">
        <v>760</v>
      </c>
      <c r="B761" s="1" t="s">
        <v>353</v>
      </c>
      <c r="C761" s="21">
        <v>44901</v>
      </c>
      <c r="D761" s="1">
        <v>0</v>
      </c>
      <c r="E761" s="11" t="s">
        <v>3139</v>
      </c>
      <c r="F761" s="15">
        <v>19</v>
      </c>
      <c r="G761" s="2">
        <v>1.92</v>
      </c>
      <c r="H761" s="3">
        <v>7.34</v>
      </c>
      <c r="I761" s="2">
        <v>1.27</v>
      </c>
      <c r="J761" s="4">
        <f t="shared" si="23"/>
        <v>0.64999999999999991</v>
      </c>
      <c r="K761" s="1">
        <v>1</v>
      </c>
      <c r="L761" s="4">
        <f t="shared" si="22"/>
        <v>0.64999999999999991</v>
      </c>
      <c r="M761" s="1">
        <v>1</v>
      </c>
      <c r="N761" s="4">
        <v>0.64999999999999991</v>
      </c>
      <c r="O761" s="1" t="s">
        <v>1746</v>
      </c>
    </row>
    <row r="762" spans="1:15" ht="49.5" x14ac:dyDescent="0.25">
      <c r="A762" s="1">
        <v>761</v>
      </c>
      <c r="B762" s="1" t="s">
        <v>354</v>
      </c>
      <c r="C762" s="21">
        <v>44901</v>
      </c>
      <c r="D762" s="1">
        <v>0</v>
      </c>
      <c r="E762" s="11" t="s">
        <v>3139</v>
      </c>
      <c r="F762" s="15">
        <v>19</v>
      </c>
      <c r="G762" s="2">
        <v>1.91</v>
      </c>
      <c r="H762" s="3">
        <v>2.94</v>
      </c>
      <c r="I762" s="2">
        <v>1.36</v>
      </c>
      <c r="J762" s="4">
        <f t="shared" si="23"/>
        <v>0.54999999999999982</v>
      </c>
      <c r="K762" s="1">
        <v>1</v>
      </c>
      <c r="L762" s="4">
        <f t="shared" si="22"/>
        <v>0.54999999999999982</v>
      </c>
      <c r="M762" s="1">
        <v>1</v>
      </c>
      <c r="N762" s="4">
        <v>0.54999999999999982</v>
      </c>
      <c r="O762" s="1" t="s">
        <v>1746</v>
      </c>
    </row>
    <row r="763" spans="1:15" ht="33" x14ac:dyDescent="0.25">
      <c r="A763" s="1">
        <v>762</v>
      </c>
      <c r="B763" s="1" t="s">
        <v>356</v>
      </c>
      <c r="C763" s="21">
        <v>44902</v>
      </c>
      <c r="D763" s="1">
        <v>0</v>
      </c>
      <c r="E763" s="11" t="s">
        <v>3140</v>
      </c>
      <c r="F763" s="15">
        <v>5</v>
      </c>
      <c r="G763" s="2">
        <v>1.41</v>
      </c>
      <c r="H763" s="3">
        <v>1.29</v>
      </c>
      <c r="I763" s="2">
        <v>0.56000000000000005</v>
      </c>
      <c r="J763" s="4">
        <f t="shared" si="23"/>
        <v>0.84999999999999987</v>
      </c>
      <c r="K763" s="1">
        <v>1</v>
      </c>
      <c r="L763" s="4">
        <f t="shared" si="22"/>
        <v>0.84999999999999987</v>
      </c>
      <c r="M763" s="1">
        <v>1</v>
      </c>
      <c r="N763" s="4">
        <v>0.84999999999999987</v>
      </c>
      <c r="O763" s="1" t="s">
        <v>1746</v>
      </c>
    </row>
    <row r="764" spans="1:15" ht="49.5" x14ac:dyDescent="0.25">
      <c r="A764" s="1">
        <v>763</v>
      </c>
      <c r="B764" s="1" t="s">
        <v>353</v>
      </c>
      <c r="C764" s="21">
        <v>44902</v>
      </c>
      <c r="D764" s="1">
        <v>0</v>
      </c>
      <c r="E764" s="11" t="s">
        <v>3141</v>
      </c>
      <c r="F764" s="15">
        <v>19</v>
      </c>
      <c r="G764" s="2">
        <v>1.95</v>
      </c>
      <c r="H764" s="3">
        <v>6.07</v>
      </c>
      <c r="I764" s="2">
        <v>1.27</v>
      </c>
      <c r="J764" s="4">
        <f t="shared" si="23"/>
        <v>0.67999999999999994</v>
      </c>
      <c r="K764" s="1">
        <v>1</v>
      </c>
      <c r="L764" s="4">
        <f t="shared" si="22"/>
        <v>0.67999999999999994</v>
      </c>
      <c r="M764" s="1">
        <v>1</v>
      </c>
      <c r="N764" s="4">
        <v>0.67999999999999994</v>
      </c>
      <c r="O764" s="1" t="s">
        <v>1746</v>
      </c>
    </row>
    <row r="765" spans="1:15" ht="49.5" x14ac:dyDescent="0.25">
      <c r="A765" s="1">
        <v>764</v>
      </c>
      <c r="B765" s="1" t="s">
        <v>354</v>
      </c>
      <c r="C765" s="21">
        <v>44902</v>
      </c>
      <c r="D765" s="1">
        <v>0</v>
      </c>
      <c r="E765" s="11" t="s">
        <v>3142</v>
      </c>
      <c r="F765" s="15">
        <v>19</v>
      </c>
      <c r="G765" s="2">
        <v>1.9</v>
      </c>
      <c r="H765" s="3">
        <v>3.01</v>
      </c>
      <c r="I765" s="2">
        <v>1.36</v>
      </c>
      <c r="J765" s="4">
        <f t="shared" si="23"/>
        <v>0.53999999999999981</v>
      </c>
      <c r="K765" s="1">
        <v>1</v>
      </c>
      <c r="L765" s="4">
        <f t="shared" si="22"/>
        <v>0.53999999999999981</v>
      </c>
      <c r="M765" s="1">
        <v>1</v>
      </c>
      <c r="N765" s="4">
        <v>0.53999999999999981</v>
      </c>
      <c r="O765" s="1" t="s">
        <v>1746</v>
      </c>
    </row>
    <row r="766" spans="1:15" ht="33" x14ac:dyDescent="0.25">
      <c r="A766" s="1">
        <v>765</v>
      </c>
      <c r="B766" s="1" t="s">
        <v>356</v>
      </c>
      <c r="C766" s="21">
        <v>44903</v>
      </c>
      <c r="D766" s="1">
        <v>0</v>
      </c>
      <c r="E766" s="11" t="s">
        <v>3143</v>
      </c>
      <c r="F766" s="15">
        <v>3.5</v>
      </c>
      <c r="G766" s="2">
        <v>1.1499999999999999</v>
      </c>
      <c r="H766" s="3">
        <v>1.2</v>
      </c>
      <c r="I766" s="2">
        <v>0.44</v>
      </c>
      <c r="J766" s="4">
        <f t="shared" si="23"/>
        <v>0.71</v>
      </c>
      <c r="K766" s="1">
        <v>1</v>
      </c>
      <c r="L766" s="4">
        <f t="shared" si="22"/>
        <v>0.71</v>
      </c>
      <c r="M766" s="1">
        <v>1</v>
      </c>
      <c r="N766" s="4">
        <v>0.71</v>
      </c>
      <c r="O766" s="1" t="s">
        <v>1746</v>
      </c>
    </row>
    <row r="767" spans="1:15" ht="33" x14ac:dyDescent="0.25">
      <c r="A767" s="1">
        <v>766</v>
      </c>
      <c r="B767" s="1" t="s">
        <v>353</v>
      </c>
      <c r="C767" s="21">
        <v>44903</v>
      </c>
      <c r="D767" s="1">
        <v>0</v>
      </c>
      <c r="E767" s="11" t="s">
        <v>3114</v>
      </c>
      <c r="F767" s="15">
        <v>19.5</v>
      </c>
      <c r="G767" s="2">
        <v>2.02</v>
      </c>
      <c r="H767" s="3">
        <v>7.91</v>
      </c>
      <c r="I767" s="2">
        <v>1.27</v>
      </c>
      <c r="J767" s="4">
        <f t="shared" si="23"/>
        <v>0.75</v>
      </c>
      <c r="K767" s="1">
        <v>1</v>
      </c>
      <c r="L767" s="4">
        <f t="shared" si="22"/>
        <v>0.75</v>
      </c>
      <c r="M767" s="1">
        <v>1</v>
      </c>
      <c r="N767" s="4">
        <v>0.75</v>
      </c>
      <c r="O767" s="1" t="s">
        <v>1746</v>
      </c>
    </row>
    <row r="768" spans="1:15" ht="33" x14ac:dyDescent="0.25">
      <c r="A768" s="1">
        <v>767</v>
      </c>
      <c r="B768" s="1" t="s">
        <v>354</v>
      </c>
      <c r="C768" s="21">
        <v>44903</v>
      </c>
      <c r="D768" s="1">
        <v>0</v>
      </c>
      <c r="E768" s="11" t="s">
        <v>3114</v>
      </c>
      <c r="F768" s="15">
        <v>19.5</v>
      </c>
      <c r="G768" s="2">
        <v>3.08</v>
      </c>
      <c r="H768" s="3">
        <v>3.39</v>
      </c>
      <c r="I768" s="2">
        <v>1.36</v>
      </c>
      <c r="J768" s="4">
        <f t="shared" si="23"/>
        <v>1.72</v>
      </c>
      <c r="K768" s="1">
        <v>1</v>
      </c>
      <c r="L768" s="4">
        <f t="shared" si="22"/>
        <v>1.72</v>
      </c>
      <c r="M768" s="1">
        <v>1</v>
      </c>
      <c r="N768" s="4">
        <v>1.72</v>
      </c>
      <c r="O768" s="1" t="s">
        <v>1746</v>
      </c>
    </row>
    <row r="769" spans="1:15" x14ac:dyDescent="0.25">
      <c r="A769" s="1">
        <v>768</v>
      </c>
      <c r="B769" s="1" t="s">
        <v>356</v>
      </c>
      <c r="C769" s="21">
        <v>44904</v>
      </c>
      <c r="D769" s="1">
        <v>0</v>
      </c>
      <c r="E769" s="1" t="s">
        <v>3144</v>
      </c>
      <c r="F769" s="15">
        <v>2.8</v>
      </c>
      <c r="G769" s="2">
        <v>1.29</v>
      </c>
      <c r="H769" s="3">
        <v>3.26</v>
      </c>
      <c r="I769" s="2">
        <v>0.33</v>
      </c>
      <c r="J769" s="4">
        <f t="shared" si="23"/>
        <v>0.96</v>
      </c>
      <c r="K769" s="1">
        <v>1</v>
      </c>
      <c r="L769" s="4">
        <f t="shared" si="22"/>
        <v>0.96</v>
      </c>
      <c r="M769" s="1">
        <v>1</v>
      </c>
      <c r="N769" s="4">
        <v>0.96</v>
      </c>
      <c r="O769" s="1" t="s">
        <v>1746</v>
      </c>
    </row>
    <row r="770" spans="1:15" x14ac:dyDescent="0.25">
      <c r="A770" s="1">
        <v>769</v>
      </c>
      <c r="B770" s="1" t="s">
        <v>353</v>
      </c>
      <c r="C770" s="21">
        <v>44904</v>
      </c>
      <c r="D770" s="1">
        <v>0</v>
      </c>
      <c r="E770" s="1" t="s">
        <v>2301</v>
      </c>
      <c r="F770" s="15">
        <v>9</v>
      </c>
      <c r="G770" s="2">
        <v>0.8</v>
      </c>
      <c r="H770" s="3">
        <v>1.27</v>
      </c>
      <c r="I770" s="2">
        <v>0.6</v>
      </c>
      <c r="J770" s="4">
        <f t="shared" si="23"/>
        <v>0.20000000000000007</v>
      </c>
      <c r="K770" s="1">
        <v>1</v>
      </c>
      <c r="L770" s="4">
        <f t="shared" si="22"/>
        <v>0.20000000000000007</v>
      </c>
      <c r="M770" s="1">
        <v>1</v>
      </c>
      <c r="N770" s="4">
        <v>0.20000000000000007</v>
      </c>
      <c r="O770" s="1" t="s">
        <v>1746</v>
      </c>
    </row>
    <row r="771" spans="1:15" x14ac:dyDescent="0.25">
      <c r="A771" s="1">
        <v>770</v>
      </c>
      <c r="B771" s="1" t="s">
        <v>354</v>
      </c>
      <c r="C771" s="21">
        <v>44904</v>
      </c>
      <c r="D771" s="1">
        <v>0</v>
      </c>
      <c r="E771" s="1" t="s">
        <v>2301</v>
      </c>
      <c r="F771" s="15">
        <v>9</v>
      </c>
      <c r="G771" s="2">
        <v>0.9</v>
      </c>
      <c r="H771" s="3">
        <v>1.23</v>
      </c>
      <c r="I771" s="2">
        <v>0.64</v>
      </c>
      <c r="J771" s="4">
        <f t="shared" si="23"/>
        <v>0.26</v>
      </c>
      <c r="K771" s="1">
        <v>1</v>
      </c>
      <c r="L771" s="4">
        <f t="shared" si="22"/>
        <v>0.26</v>
      </c>
      <c r="M771" s="1">
        <v>1</v>
      </c>
      <c r="N771" s="4">
        <v>0.26</v>
      </c>
      <c r="O771" s="1" t="s">
        <v>1746</v>
      </c>
    </row>
    <row r="772" spans="1:15" ht="33" x14ac:dyDescent="0.25">
      <c r="A772" s="1">
        <v>771</v>
      </c>
      <c r="B772" s="1" t="s">
        <v>356</v>
      </c>
      <c r="C772" s="21">
        <v>44905</v>
      </c>
      <c r="D772" s="1">
        <v>0</v>
      </c>
      <c r="E772" s="11" t="s">
        <v>3145</v>
      </c>
      <c r="F772" s="15">
        <v>5</v>
      </c>
      <c r="G772" s="2">
        <v>1.73</v>
      </c>
      <c r="H772" s="3">
        <v>3.2</v>
      </c>
      <c r="I772" s="2">
        <v>0.45</v>
      </c>
      <c r="J772" s="4">
        <f t="shared" si="23"/>
        <v>1.28</v>
      </c>
      <c r="K772" s="1">
        <v>1</v>
      </c>
      <c r="L772" s="4">
        <f t="shared" si="22"/>
        <v>1.28</v>
      </c>
      <c r="M772" s="1">
        <v>1</v>
      </c>
      <c r="N772" s="4">
        <v>1.28</v>
      </c>
      <c r="O772" s="1" t="s">
        <v>1746</v>
      </c>
    </row>
    <row r="773" spans="1:15" ht="49.5" x14ac:dyDescent="0.25">
      <c r="A773" s="1">
        <v>772</v>
      </c>
      <c r="B773" s="1" t="s">
        <v>353</v>
      </c>
      <c r="C773" s="21">
        <v>44905</v>
      </c>
      <c r="D773" s="1">
        <v>0</v>
      </c>
      <c r="E773" s="11" t="s">
        <v>3146</v>
      </c>
      <c r="F773" s="15">
        <v>16</v>
      </c>
      <c r="G773" s="2">
        <v>2.0699999999999998</v>
      </c>
      <c r="H773" s="3">
        <v>4.03</v>
      </c>
      <c r="I773" s="2">
        <v>1.1399999999999999</v>
      </c>
      <c r="J773" s="4">
        <f t="shared" si="23"/>
        <v>0.92999999999999994</v>
      </c>
      <c r="K773" s="1">
        <v>1</v>
      </c>
      <c r="L773" s="4">
        <f t="shared" ref="L773:L836" si="24">(G773-I773-D773)*K773</f>
        <v>0.92999999999999994</v>
      </c>
      <c r="M773" s="1">
        <v>1</v>
      </c>
      <c r="N773" s="4">
        <v>0.92999999999999994</v>
      </c>
      <c r="O773" s="1" t="s">
        <v>1746</v>
      </c>
    </row>
    <row r="774" spans="1:15" ht="49.5" x14ac:dyDescent="0.25">
      <c r="A774" s="1">
        <v>773</v>
      </c>
      <c r="B774" s="1" t="s">
        <v>354</v>
      </c>
      <c r="C774" s="21">
        <v>44905</v>
      </c>
      <c r="D774" s="1">
        <v>0</v>
      </c>
      <c r="E774" s="11" t="s">
        <v>3147</v>
      </c>
      <c r="F774" s="15">
        <v>19</v>
      </c>
      <c r="G774" s="2">
        <v>1.98</v>
      </c>
      <c r="H774" s="3">
        <v>3.01</v>
      </c>
      <c r="I774" s="2">
        <v>1.52</v>
      </c>
      <c r="J774" s="4">
        <f t="shared" si="23"/>
        <v>0.45999999999999996</v>
      </c>
      <c r="K774" s="1">
        <v>1</v>
      </c>
      <c r="L774" s="4">
        <f t="shared" si="24"/>
        <v>0.45999999999999996</v>
      </c>
      <c r="M774" s="1">
        <v>1</v>
      </c>
      <c r="N774" s="4">
        <v>0.45999999999999996</v>
      </c>
      <c r="O774" s="1" t="s">
        <v>1746</v>
      </c>
    </row>
    <row r="775" spans="1:15" ht="33" x14ac:dyDescent="0.25">
      <c r="A775" s="1">
        <v>774</v>
      </c>
      <c r="B775" s="1" t="s">
        <v>356</v>
      </c>
      <c r="C775" s="21">
        <v>44906</v>
      </c>
      <c r="D775" s="1">
        <v>0</v>
      </c>
      <c r="E775" s="11" t="s">
        <v>3148</v>
      </c>
      <c r="F775" s="15">
        <v>5</v>
      </c>
      <c r="G775" s="2">
        <v>1.21</v>
      </c>
      <c r="H775" s="3">
        <v>2.08</v>
      </c>
      <c r="I775" s="2">
        <v>0.46</v>
      </c>
      <c r="J775" s="4">
        <f t="shared" si="23"/>
        <v>0.75</v>
      </c>
      <c r="K775" s="1">
        <v>1</v>
      </c>
      <c r="L775" s="4">
        <f t="shared" si="24"/>
        <v>0.75</v>
      </c>
      <c r="M775" s="1">
        <v>1</v>
      </c>
      <c r="N775" s="4">
        <v>0.75</v>
      </c>
      <c r="O775" s="1" t="s">
        <v>1746</v>
      </c>
    </row>
    <row r="776" spans="1:15" ht="49.5" x14ac:dyDescent="0.25">
      <c r="A776" s="1">
        <v>775</v>
      </c>
      <c r="B776" s="1" t="s">
        <v>353</v>
      </c>
      <c r="C776" s="21">
        <v>44906</v>
      </c>
      <c r="D776" s="1">
        <v>0</v>
      </c>
      <c r="E776" s="11" t="s">
        <v>3149</v>
      </c>
      <c r="F776" s="15">
        <v>19</v>
      </c>
      <c r="G776" s="2">
        <v>2.04</v>
      </c>
      <c r="H776" s="3">
        <v>5.45</v>
      </c>
      <c r="I776" s="2">
        <v>1.33</v>
      </c>
      <c r="J776" s="4">
        <f t="shared" si="23"/>
        <v>0.71</v>
      </c>
      <c r="K776" s="1">
        <v>1</v>
      </c>
      <c r="L776" s="4">
        <f t="shared" si="24"/>
        <v>0.71</v>
      </c>
      <c r="M776" s="1">
        <v>1</v>
      </c>
      <c r="N776" s="4">
        <v>0.71</v>
      </c>
      <c r="O776" s="1" t="s">
        <v>1746</v>
      </c>
    </row>
    <row r="777" spans="1:15" ht="49.5" x14ac:dyDescent="0.25">
      <c r="A777" s="1">
        <v>776</v>
      </c>
      <c r="B777" s="1" t="s">
        <v>354</v>
      </c>
      <c r="C777" s="21">
        <v>44906</v>
      </c>
      <c r="D777" s="1">
        <v>0</v>
      </c>
      <c r="E777" s="11" t="s">
        <v>3149</v>
      </c>
      <c r="F777" s="15">
        <v>19</v>
      </c>
      <c r="G777" s="2">
        <v>1.83</v>
      </c>
      <c r="H777" s="3">
        <v>3.1</v>
      </c>
      <c r="I777" s="2">
        <v>1.43</v>
      </c>
      <c r="J777" s="4">
        <f t="shared" si="23"/>
        <v>0.40000000000000013</v>
      </c>
      <c r="K777" s="1">
        <v>1</v>
      </c>
      <c r="L777" s="4">
        <f t="shared" si="24"/>
        <v>0.40000000000000013</v>
      </c>
      <c r="M777" s="1">
        <v>1</v>
      </c>
      <c r="N777" s="4">
        <v>0.40000000000000013</v>
      </c>
      <c r="O777" s="1" t="s">
        <v>1746</v>
      </c>
    </row>
    <row r="778" spans="1:15" ht="33" x14ac:dyDescent="0.25">
      <c r="A778" s="1">
        <v>777</v>
      </c>
      <c r="B778" s="1" t="s">
        <v>356</v>
      </c>
      <c r="C778" s="21">
        <v>44907</v>
      </c>
      <c r="D778" s="1">
        <v>0</v>
      </c>
      <c r="E778" s="11" t="s">
        <v>3150</v>
      </c>
      <c r="F778" s="15">
        <v>4</v>
      </c>
      <c r="G778" s="2">
        <v>0.99</v>
      </c>
      <c r="H778" s="3">
        <v>1.64</v>
      </c>
      <c r="I778" s="2">
        <v>0.55000000000000004</v>
      </c>
      <c r="J778" s="4">
        <f t="shared" si="23"/>
        <v>0.43999999999999995</v>
      </c>
      <c r="K778" s="1">
        <v>1</v>
      </c>
      <c r="L778" s="4">
        <f t="shared" si="24"/>
        <v>0.43999999999999995</v>
      </c>
      <c r="M778" s="1">
        <v>1</v>
      </c>
      <c r="N778" s="4">
        <v>0.43999999999999995</v>
      </c>
      <c r="O778" s="1" t="s">
        <v>1746</v>
      </c>
    </row>
    <row r="779" spans="1:15" ht="33" x14ac:dyDescent="0.25">
      <c r="A779" s="1">
        <v>778</v>
      </c>
      <c r="B779" s="1" t="s">
        <v>353</v>
      </c>
      <c r="C779" s="21">
        <v>44907</v>
      </c>
      <c r="D779" s="1">
        <v>0</v>
      </c>
      <c r="E779" s="11" t="s">
        <v>3151</v>
      </c>
      <c r="F779" s="15">
        <v>20</v>
      </c>
      <c r="G779" s="2">
        <v>2.0699999999999998</v>
      </c>
      <c r="H779" s="3">
        <v>6.67</v>
      </c>
      <c r="I779" s="2">
        <v>1.28</v>
      </c>
      <c r="J779" s="4">
        <f t="shared" si="23"/>
        <v>0.78999999999999981</v>
      </c>
      <c r="K779" s="1">
        <v>1</v>
      </c>
      <c r="L779" s="4">
        <f t="shared" si="24"/>
        <v>0.78999999999999981</v>
      </c>
      <c r="M779" s="1">
        <v>1</v>
      </c>
      <c r="N779" s="4">
        <v>0.78999999999999981</v>
      </c>
      <c r="O779" s="1" t="s">
        <v>1746</v>
      </c>
    </row>
    <row r="780" spans="1:15" ht="33" x14ac:dyDescent="0.25">
      <c r="A780" s="1">
        <v>779</v>
      </c>
      <c r="B780" s="1" t="s">
        <v>354</v>
      </c>
      <c r="C780" s="21">
        <v>44907</v>
      </c>
      <c r="D780" s="1">
        <v>0</v>
      </c>
      <c r="E780" s="11" t="s">
        <v>3151</v>
      </c>
      <c r="F780" s="15">
        <v>20</v>
      </c>
      <c r="G780" s="2">
        <v>2.12</v>
      </c>
      <c r="H780" s="3">
        <v>4.1399999999999997</v>
      </c>
      <c r="I780" s="2">
        <v>1.37</v>
      </c>
      <c r="J780" s="4">
        <f t="shared" si="23"/>
        <v>0.75</v>
      </c>
      <c r="K780" s="1">
        <v>1</v>
      </c>
      <c r="L780" s="4">
        <f t="shared" si="24"/>
        <v>0.75</v>
      </c>
      <c r="M780" s="1">
        <v>1</v>
      </c>
      <c r="N780" s="4">
        <v>0.75</v>
      </c>
      <c r="O780" s="1" t="s">
        <v>1746</v>
      </c>
    </row>
    <row r="781" spans="1:15" ht="33" x14ac:dyDescent="0.25">
      <c r="A781" s="1">
        <v>780</v>
      </c>
      <c r="B781" s="1" t="s">
        <v>356</v>
      </c>
      <c r="C781" s="21">
        <v>44908</v>
      </c>
      <c r="D781" s="1">
        <v>0</v>
      </c>
      <c r="E781" s="11" t="s">
        <v>3152</v>
      </c>
      <c r="F781" s="15">
        <v>3.5</v>
      </c>
      <c r="G781" s="2">
        <v>1.83</v>
      </c>
      <c r="H781" s="3">
        <v>4.4000000000000004</v>
      </c>
      <c r="I781" s="2">
        <v>0.32</v>
      </c>
      <c r="J781" s="4">
        <f t="shared" si="23"/>
        <v>1.51</v>
      </c>
      <c r="K781" s="1">
        <v>1</v>
      </c>
      <c r="L781" s="4">
        <f t="shared" si="24"/>
        <v>1.51</v>
      </c>
      <c r="M781" s="1">
        <v>1</v>
      </c>
      <c r="N781" s="4">
        <v>1.51</v>
      </c>
      <c r="O781" s="1" t="s">
        <v>1746</v>
      </c>
    </row>
    <row r="782" spans="1:15" ht="33" x14ac:dyDescent="0.25">
      <c r="A782" s="1">
        <v>781</v>
      </c>
      <c r="B782" s="1" t="s">
        <v>353</v>
      </c>
      <c r="C782" s="21">
        <v>44908</v>
      </c>
      <c r="D782" s="1">
        <v>0</v>
      </c>
      <c r="E782" s="11" t="s">
        <v>3153</v>
      </c>
      <c r="F782" s="15">
        <v>20.5</v>
      </c>
      <c r="G782" s="2">
        <v>1.83</v>
      </c>
      <c r="H782" s="3">
        <v>5.84</v>
      </c>
      <c r="I782" s="2">
        <v>1.41</v>
      </c>
      <c r="J782" s="4">
        <f t="shared" si="23"/>
        <v>0.42000000000000015</v>
      </c>
      <c r="K782" s="1">
        <v>1</v>
      </c>
      <c r="L782" s="4">
        <f t="shared" si="24"/>
        <v>0.42000000000000015</v>
      </c>
      <c r="M782" s="1">
        <v>1</v>
      </c>
      <c r="N782" s="4">
        <v>0.42000000000000015</v>
      </c>
      <c r="O782" s="1" t="s">
        <v>1746</v>
      </c>
    </row>
    <row r="783" spans="1:15" ht="33" x14ac:dyDescent="0.25">
      <c r="A783" s="1">
        <v>782</v>
      </c>
      <c r="B783" s="1" t="s">
        <v>354</v>
      </c>
      <c r="C783" s="21">
        <v>44908</v>
      </c>
      <c r="D783" s="1">
        <v>0</v>
      </c>
      <c r="E783" s="11" t="s">
        <v>3153</v>
      </c>
      <c r="F783" s="15">
        <v>20.5</v>
      </c>
      <c r="G783" s="2">
        <v>2.0499999999999998</v>
      </c>
      <c r="H783" s="3">
        <v>3.9</v>
      </c>
      <c r="I783" s="2">
        <v>1.51</v>
      </c>
      <c r="J783" s="4">
        <f t="shared" si="23"/>
        <v>0.53999999999999981</v>
      </c>
      <c r="K783" s="1">
        <v>1</v>
      </c>
      <c r="L783" s="4">
        <f t="shared" si="24"/>
        <v>0.53999999999999981</v>
      </c>
      <c r="M783" s="1">
        <v>1</v>
      </c>
      <c r="N783" s="4">
        <v>0.53999999999999981</v>
      </c>
      <c r="O783" s="1" t="s">
        <v>1746</v>
      </c>
    </row>
    <row r="784" spans="1:15" ht="33" x14ac:dyDescent="0.25">
      <c r="A784" s="1">
        <v>783</v>
      </c>
      <c r="B784" s="1" t="s">
        <v>356</v>
      </c>
      <c r="C784" s="21">
        <v>44909</v>
      </c>
      <c r="D784" s="1">
        <v>0</v>
      </c>
      <c r="E784" s="11" t="s">
        <v>3154</v>
      </c>
      <c r="F784" s="15">
        <v>5</v>
      </c>
      <c r="G784" s="2">
        <v>1.72</v>
      </c>
      <c r="H784" s="3">
        <v>3.73</v>
      </c>
      <c r="I784" s="2">
        <v>0.65</v>
      </c>
      <c r="J784" s="4">
        <f t="shared" si="23"/>
        <v>1.0699999999999998</v>
      </c>
      <c r="K784" s="1">
        <v>1</v>
      </c>
      <c r="L784" s="4">
        <f t="shared" si="24"/>
        <v>1.0699999999999998</v>
      </c>
      <c r="M784" s="1">
        <v>1</v>
      </c>
      <c r="N784" s="4">
        <v>1.0699999999999998</v>
      </c>
      <c r="O784" s="1" t="s">
        <v>1746</v>
      </c>
    </row>
    <row r="785" spans="1:15" ht="49.5" x14ac:dyDescent="0.25">
      <c r="A785" s="1">
        <v>784</v>
      </c>
      <c r="B785" s="1" t="s">
        <v>353</v>
      </c>
      <c r="C785" s="21">
        <v>44909</v>
      </c>
      <c r="D785" s="1">
        <v>0</v>
      </c>
      <c r="E785" s="11" t="s">
        <v>3155</v>
      </c>
      <c r="F785" s="15">
        <v>19</v>
      </c>
      <c r="G785" s="2">
        <v>1.94</v>
      </c>
      <c r="H785" s="3">
        <v>4.6900000000000004</v>
      </c>
      <c r="I785" s="2">
        <v>1.21</v>
      </c>
      <c r="J785" s="4">
        <f t="shared" si="23"/>
        <v>0.73</v>
      </c>
      <c r="K785" s="1">
        <v>1</v>
      </c>
      <c r="L785" s="4">
        <f t="shared" si="24"/>
        <v>0.73</v>
      </c>
      <c r="M785" s="1">
        <v>1</v>
      </c>
      <c r="N785" s="4">
        <v>0.73</v>
      </c>
      <c r="O785" s="1" t="s">
        <v>1746</v>
      </c>
    </row>
    <row r="786" spans="1:15" ht="49.5" x14ac:dyDescent="0.25">
      <c r="A786" s="1">
        <v>785</v>
      </c>
      <c r="B786" s="1" t="s">
        <v>354</v>
      </c>
      <c r="C786" s="21">
        <v>44909</v>
      </c>
      <c r="D786" s="1">
        <v>0</v>
      </c>
      <c r="E786" s="11" t="s">
        <v>3155</v>
      </c>
      <c r="F786" s="15">
        <v>19</v>
      </c>
      <c r="G786" s="2">
        <v>1.9</v>
      </c>
      <c r="H786" s="3">
        <v>3.54</v>
      </c>
      <c r="I786" s="2">
        <v>1.3</v>
      </c>
      <c r="J786" s="4">
        <f t="shared" si="23"/>
        <v>0.59999999999999987</v>
      </c>
      <c r="K786" s="1">
        <v>1</v>
      </c>
      <c r="L786" s="4">
        <f t="shared" si="24"/>
        <v>0.59999999999999987</v>
      </c>
      <c r="M786" s="1">
        <v>1</v>
      </c>
      <c r="N786" s="4">
        <v>0.59999999999999987</v>
      </c>
      <c r="O786" s="1" t="s">
        <v>1746</v>
      </c>
    </row>
    <row r="787" spans="1:15" ht="33" x14ac:dyDescent="0.25">
      <c r="A787" s="1">
        <v>786</v>
      </c>
      <c r="B787" s="1" t="s">
        <v>356</v>
      </c>
      <c r="C787" s="21">
        <v>44910</v>
      </c>
      <c r="D787" s="1">
        <v>0</v>
      </c>
      <c r="E787" s="11" t="s">
        <v>3156</v>
      </c>
      <c r="F787" s="15">
        <v>4.5</v>
      </c>
      <c r="G787" s="2">
        <v>1.36</v>
      </c>
      <c r="H787" s="3">
        <v>2.6</v>
      </c>
      <c r="I787" s="2">
        <v>0.46</v>
      </c>
      <c r="J787" s="4">
        <f t="shared" si="23"/>
        <v>0.90000000000000013</v>
      </c>
      <c r="K787" s="1">
        <v>1</v>
      </c>
      <c r="L787" s="4">
        <f t="shared" si="24"/>
        <v>0.90000000000000013</v>
      </c>
      <c r="M787" s="1">
        <v>1</v>
      </c>
      <c r="N787" s="4">
        <v>0.90000000000000013</v>
      </c>
      <c r="O787" s="1" t="s">
        <v>1746</v>
      </c>
    </row>
    <row r="788" spans="1:15" ht="49.5" x14ac:dyDescent="0.25">
      <c r="A788" s="1">
        <v>787</v>
      </c>
      <c r="B788" s="1" t="s">
        <v>353</v>
      </c>
      <c r="C788" s="21">
        <v>44910</v>
      </c>
      <c r="D788" s="1">
        <v>0</v>
      </c>
      <c r="E788" s="11" t="s">
        <v>3157</v>
      </c>
      <c r="F788" s="15">
        <v>19.5</v>
      </c>
      <c r="G788" s="2">
        <v>1.93</v>
      </c>
      <c r="H788" s="3">
        <v>5.3</v>
      </c>
      <c r="I788" s="2">
        <v>1.34</v>
      </c>
      <c r="J788" s="4">
        <f t="shared" si="23"/>
        <v>0.58999999999999986</v>
      </c>
      <c r="K788" s="1">
        <v>1</v>
      </c>
      <c r="L788" s="4">
        <f t="shared" si="24"/>
        <v>0.58999999999999986</v>
      </c>
      <c r="M788" s="1">
        <v>1</v>
      </c>
      <c r="N788" s="4">
        <v>0.58999999999999986</v>
      </c>
      <c r="O788" s="1" t="s">
        <v>1746</v>
      </c>
    </row>
    <row r="789" spans="1:15" ht="49.5" x14ac:dyDescent="0.25">
      <c r="A789" s="1">
        <v>788</v>
      </c>
      <c r="B789" s="1" t="s">
        <v>354</v>
      </c>
      <c r="C789" s="21">
        <v>44910</v>
      </c>
      <c r="D789" s="1">
        <v>0</v>
      </c>
      <c r="E789" s="11" t="s">
        <v>3157</v>
      </c>
      <c r="F789" s="15">
        <v>19.5</v>
      </c>
      <c r="G789" s="2">
        <v>1.97</v>
      </c>
      <c r="H789" s="3">
        <v>3.6</v>
      </c>
      <c r="I789" s="2">
        <v>1.44</v>
      </c>
      <c r="J789" s="4">
        <f t="shared" si="23"/>
        <v>0.53</v>
      </c>
      <c r="K789" s="1">
        <v>1</v>
      </c>
      <c r="L789" s="4">
        <f t="shared" si="24"/>
        <v>0.53</v>
      </c>
      <c r="M789" s="1">
        <v>1</v>
      </c>
      <c r="N789" s="4">
        <v>0.53</v>
      </c>
      <c r="O789" s="1" t="s">
        <v>1746</v>
      </c>
    </row>
    <row r="790" spans="1:15" ht="33" x14ac:dyDescent="0.25">
      <c r="A790" s="1">
        <v>789</v>
      </c>
      <c r="B790" s="1" t="s">
        <v>356</v>
      </c>
      <c r="C790" s="21">
        <v>44911</v>
      </c>
      <c r="D790" s="1">
        <v>0</v>
      </c>
      <c r="E790" s="11" t="s">
        <v>3158</v>
      </c>
      <c r="F790" s="15">
        <v>4.9000000000000004</v>
      </c>
      <c r="G790" s="2">
        <v>1.1499999999999999</v>
      </c>
      <c r="H790" s="3">
        <v>1.32</v>
      </c>
      <c r="I790" s="2">
        <v>0.56000000000000005</v>
      </c>
      <c r="J790" s="4">
        <f t="shared" si="23"/>
        <v>0.58999999999999986</v>
      </c>
      <c r="K790" s="1">
        <v>1</v>
      </c>
      <c r="L790" s="4">
        <f t="shared" si="24"/>
        <v>0.58999999999999986</v>
      </c>
      <c r="M790" s="1">
        <v>1</v>
      </c>
      <c r="N790" s="4">
        <v>0.58999999999999986</v>
      </c>
      <c r="O790" s="1" t="s">
        <v>1746</v>
      </c>
    </row>
    <row r="791" spans="1:15" ht="49.5" x14ac:dyDescent="0.25">
      <c r="A791" s="1">
        <v>790</v>
      </c>
      <c r="B791" s="1" t="s">
        <v>353</v>
      </c>
      <c r="C791" s="21">
        <v>44911</v>
      </c>
      <c r="D791" s="1">
        <v>0</v>
      </c>
      <c r="E791" s="11" t="s">
        <v>3159</v>
      </c>
      <c r="F791" s="15">
        <v>19.100000000000001</v>
      </c>
      <c r="G791" s="2">
        <v>2.0099999999999998</v>
      </c>
      <c r="H791" s="3">
        <v>7.34</v>
      </c>
      <c r="I791" s="2">
        <v>1.27</v>
      </c>
      <c r="J791" s="4">
        <f t="shared" si="23"/>
        <v>0.73999999999999977</v>
      </c>
      <c r="K791" s="1">
        <v>1</v>
      </c>
      <c r="L791" s="4">
        <f t="shared" si="24"/>
        <v>0.73999999999999977</v>
      </c>
      <c r="M791" s="1">
        <v>1</v>
      </c>
      <c r="N791" s="4">
        <v>0.73999999999999977</v>
      </c>
      <c r="O791" s="1" t="s">
        <v>1746</v>
      </c>
    </row>
    <row r="792" spans="1:15" ht="49.5" x14ac:dyDescent="0.25">
      <c r="A792" s="1">
        <v>791</v>
      </c>
      <c r="B792" s="1" t="s">
        <v>354</v>
      </c>
      <c r="C792" s="21">
        <v>44911</v>
      </c>
      <c r="D792" s="1">
        <v>0</v>
      </c>
      <c r="E792" s="11" t="s">
        <v>3159</v>
      </c>
      <c r="F792" s="15">
        <v>19.100000000000001</v>
      </c>
      <c r="G792" s="2">
        <v>1.99</v>
      </c>
      <c r="H792" s="3">
        <v>3.46</v>
      </c>
      <c r="I792" s="2">
        <v>1.37</v>
      </c>
      <c r="J792" s="4">
        <f t="shared" si="23"/>
        <v>0.61999999999999988</v>
      </c>
      <c r="K792" s="1">
        <v>1</v>
      </c>
      <c r="L792" s="4">
        <f t="shared" si="24"/>
        <v>0.61999999999999988</v>
      </c>
      <c r="M792" s="1">
        <v>1</v>
      </c>
      <c r="N792" s="4">
        <v>0.61999999999999988</v>
      </c>
      <c r="O792" s="1" t="s">
        <v>1746</v>
      </c>
    </row>
    <row r="793" spans="1:15" x14ac:dyDescent="0.25">
      <c r="A793" s="1">
        <v>792</v>
      </c>
      <c r="B793" s="1" t="s">
        <v>356</v>
      </c>
      <c r="C793" s="21">
        <v>44912</v>
      </c>
      <c r="D793" s="1">
        <v>0</v>
      </c>
      <c r="E793" s="1" t="s">
        <v>3160</v>
      </c>
      <c r="F793" s="15">
        <v>2</v>
      </c>
      <c r="G793" s="2">
        <v>0.81</v>
      </c>
      <c r="H793" s="3">
        <v>0.4</v>
      </c>
      <c r="I793" s="2">
        <v>0.23</v>
      </c>
      <c r="J793" s="4">
        <f t="shared" si="23"/>
        <v>0.58000000000000007</v>
      </c>
      <c r="K793" s="1">
        <v>1</v>
      </c>
      <c r="L793" s="4">
        <f t="shared" si="24"/>
        <v>0.58000000000000007</v>
      </c>
      <c r="M793" s="1">
        <v>1</v>
      </c>
      <c r="N793" s="4">
        <v>0.58000000000000007</v>
      </c>
      <c r="O793" s="1" t="s">
        <v>1746</v>
      </c>
    </row>
    <row r="794" spans="1:15" ht="33" x14ac:dyDescent="0.25">
      <c r="A794" s="1">
        <v>793</v>
      </c>
      <c r="B794" s="1" t="s">
        <v>353</v>
      </c>
      <c r="C794" s="21">
        <v>44912</v>
      </c>
      <c r="D794" s="1">
        <v>0</v>
      </c>
      <c r="E794" s="11" t="s">
        <v>3161</v>
      </c>
      <c r="F794" s="15">
        <v>22</v>
      </c>
      <c r="G794" s="2">
        <v>2.0099999999999998</v>
      </c>
      <c r="H794" s="3">
        <v>8.66</v>
      </c>
      <c r="I794" s="2">
        <v>1.48</v>
      </c>
      <c r="J794" s="4">
        <f t="shared" si="23"/>
        <v>0.5299999999999998</v>
      </c>
      <c r="K794" s="1">
        <v>1</v>
      </c>
      <c r="L794" s="4">
        <f t="shared" si="24"/>
        <v>0.5299999999999998</v>
      </c>
      <c r="M794" s="1">
        <v>1</v>
      </c>
      <c r="N794" s="4">
        <v>0.5299999999999998</v>
      </c>
      <c r="O794" s="1" t="s">
        <v>1746</v>
      </c>
    </row>
    <row r="795" spans="1:15" ht="33" x14ac:dyDescent="0.25">
      <c r="A795" s="1">
        <v>794</v>
      </c>
      <c r="B795" s="1" t="s">
        <v>354</v>
      </c>
      <c r="C795" s="21">
        <v>44912</v>
      </c>
      <c r="D795" s="1">
        <v>0</v>
      </c>
      <c r="E795" s="11" t="s">
        <v>3162</v>
      </c>
      <c r="F795" s="15">
        <v>22</v>
      </c>
      <c r="G795" s="2">
        <v>2.19</v>
      </c>
      <c r="H795" s="3">
        <v>3.65</v>
      </c>
      <c r="I795" s="2">
        <v>1.59</v>
      </c>
      <c r="J795" s="4">
        <f t="shared" si="23"/>
        <v>0.59999999999999987</v>
      </c>
      <c r="K795" s="1">
        <v>1</v>
      </c>
      <c r="L795" s="4">
        <f t="shared" si="24"/>
        <v>0.59999999999999987</v>
      </c>
      <c r="M795" s="1">
        <v>1</v>
      </c>
      <c r="N795" s="4">
        <v>0.59999999999999987</v>
      </c>
      <c r="O795" s="1" t="s">
        <v>1746</v>
      </c>
    </row>
    <row r="796" spans="1:15" ht="33" x14ac:dyDescent="0.25">
      <c r="A796" s="1">
        <v>795</v>
      </c>
      <c r="B796" s="1" t="s">
        <v>356</v>
      </c>
      <c r="C796" s="21">
        <v>44913</v>
      </c>
      <c r="D796" s="1">
        <v>0</v>
      </c>
      <c r="E796" s="11" t="s">
        <v>3163</v>
      </c>
      <c r="F796" s="15">
        <v>6</v>
      </c>
      <c r="G796" s="2">
        <v>1.55</v>
      </c>
      <c r="H796" s="3">
        <v>3.26</v>
      </c>
      <c r="I796" s="2">
        <v>0.67</v>
      </c>
      <c r="J796" s="4">
        <f t="shared" si="23"/>
        <v>0.88</v>
      </c>
      <c r="K796" s="1">
        <v>1</v>
      </c>
      <c r="L796" s="4">
        <f t="shared" si="24"/>
        <v>0.88</v>
      </c>
      <c r="M796" s="1">
        <v>1</v>
      </c>
      <c r="N796" s="4">
        <v>0.88</v>
      </c>
      <c r="O796" s="1" t="s">
        <v>1746</v>
      </c>
    </row>
    <row r="797" spans="1:15" ht="49.5" x14ac:dyDescent="0.25">
      <c r="A797" s="1">
        <v>796</v>
      </c>
      <c r="B797" s="1" t="s">
        <v>353</v>
      </c>
      <c r="C797" s="21">
        <v>44913</v>
      </c>
      <c r="D797" s="1">
        <v>0</v>
      </c>
      <c r="E797" s="11" t="s">
        <v>3164</v>
      </c>
      <c r="F797" s="15">
        <v>18</v>
      </c>
      <c r="G797" s="2">
        <v>1.88</v>
      </c>
      <c r="H797" s="3">
        <v>6.01</v>
      </c>
      <c r="I797" s="2">
        <v>1.21</v>
      </c>
      <c r="J797" s="4">
        <f t="shared" si="23"/>
        <v>0.66999999999999993</v>
      </c>
      <c r="K797" s="1">
        <v>1</v>
      </c>
      <c r="L797" s="4">
        <f t="shared" si="24"/>
        <v>0.66999999999999993</v>
      </c>
      <c r="M797" s="1">
        <v>1</v>
      </c>
      <c r="N797" s="4">
        <v>0.66999999999999993</v>
      </c>
      <c r="O797" s="1" t="s">
        <v>1746</v>
      </c>
    </row>
    <row r="798" spans="1:15" ht="49.5" x14ac:dyDescent="0.25">
      <c r="A798" s="1">
        <v>797</v>
      </c>
      <c r="B798" s="1" t="s">
        <v>354</v>
      </c>
      <c r="C798" s="21">
        <v>44913</v>
      </c>
      <c r="D798" s="1">
        <v>0</v>
      </c>
      <c r="E798" s="11" t="s">
        <v>3164</v>
      </c>
      <c r="F798" s="15">
        <v>18</v>
      </c>
      <c r="G798" s="2">
        <v>1.88</v>
      </c>
      <c r="H798" s="3">
        <v>3.32</v>
      </c>
      <c r="I798" s="2">
        <v>1.3</v>
      </c>
      <c r="J798" s="4">
        <f t="shared" si="23"/>
        <v>0.57999999999999985</v>
      </c>
      <c r="K798" s="1">
        <v>1</v>
      </c>
      <c r="L798" s="4">
        <f t="shared" si="24"/>
        <v>0.57999999999999985</v>
      </c>
      <c r="M798" s="1">
        <v>1</v>
      </c>
      <c r="N798" s="4">
        <v>0.57999999999999985</v>
      </c>
      <c r="O798" s="1" t="s">
        <v>1746</v>
      </c>
    </row>
    <row r="799" spans="1:15" x14ac:dyDescent="0.25">
      <c r="A799" s="1">
        <v>798</v>
      </c>
      <c r="B799" s="1" t="s">
        <v>356</v>
      </c>
      <c r="C799" s="21">
        <v>44914</v>
      </c>
      <c r="D799" s="1">
        <v>0</v>
      </c>
      <c r="E799" s="1" t="s">
        <v>1047</v>
      </c>
      <c r="F799" s="15">
        <v>2.5</v>
      </c>
      <c r="G799" s="2">
        <v>0.92</v>
      </c>
      <c r="H799" s="3">
        <v>0.97</v>
      </c>
      <c r="I799" s="2">
        <v>0.31</v>
      </c>
      <c r="J799" s="4">
        <f t="shared" si="23"/>
        <v>0.6100000000000001</v>
      </c>
      <c r="K799" s="1">
        <v>1</v>
      </c>
      <c r="L799" s="4">
        <f t="shared" si="24"/>
        <v>0.6100000000000001</v>
      </c>
      <c r="M799" s="1">
        <v>1</v>
      </c>
      <c r="N799" s="4">
        <v>0.6100000000000001</v>
      </c>
      <c r="O799" s="1" t="s">
        <v>1746</v>
      </c>
    </row>
    <row r="800" spans="1:15" ht="33" x14ac:dyDescent="0.25">
      <c r="A800" s="1">
        <v>799</v>
      </c>
      <c r="B800" s="1" t="s">
        <v>353</v>
      </c>
      <c r="C800" s="21">
        <v>44914</v>
      </c>
      <c r="D800" s="1">
        <v>0</v>
      </c>
      <c r="E800" s="11" t="s">
        <v>3165</v>
      </c>
      <c r="F800" s="15">
        <v>21.5</v>
      </c>
      <c r="G800" s="2">
        <v>2.0099999999999998</v>
      </c>
      <c r="H800" s="3">
        <v>7.68</v>
      </c>
      <c r="I800" s="2">
        <v>1.41</v>
      </c>
      <c r="J800" s="4">
        <f t="shared" si="23"/>
        <v>0.59999999999999987</v>
      </c>
      <c r="K800" s="1">
        <v>1</v>
      </c>
      <c r="L800" s="4">
        <f t="shared" si="24"/>
        <v>0.59999999999999987</v>
      </c>
      <c r="M800" s="1">
        <v>1</v>
      </c>
      <c r="N800" s="4">
        <v>0.59999999999999987</v>
      </c>
      <c r="O800" s="1" t="s">
        <v>1746</v>
      </c>
    </row>
    <row r="801" spans="1:15" ht="33" x14ac:dyDescent="0.25">
      <c r="A801" s="1">
        <v>800</v>
      </c>
      <c r="B801" s="1" t="s">
        <v>354</v>
      </c>
      <c r="C801" s="21">
        <v>44914</v>
      </c>
      <c r="D801" s="1">
        <v>0</v>
      </c>
      <c r="E801" s="11" t="s">
        <v>3165</v>
      </c>
      <c r="F801" s="15">
        <v>21.5</v>
      </c>
      <c r="G801" s="2">
        <v>2.15</v>
      </c>
      <c r="H801" s="3">
        <v>3.41</v>
      </c>
      <c r="I801" s="2">
        <v>1.51</v>
      </c>
      <c r="J801" s="4">
        <f t="shared" si="23"/>
        <v>0.6399999999999999</v>
      </c>
      <c r="K801" s="1">
        <v>1</v>
      </c>
      <c r="L801" s="4">
        <f t="shared" si="24"/>
        <v>0.6399999999999999</v>
      </c>
      <c r="M801" s="1">
        <v>1</v>
      </c>
      <c r="N801" s="4">
        <v>0.6399999999999999</v>
      </c>
      <c r="O801" s="1" t="s">
        <v>1746</v>
      </c>
    </row>
    <row r="802" spans="1:15" ht="33" x14ac:dyDescent="0.25">
      <c r="A802" s="1">
        <v>801</v>
      </c>
      <c r="B802" s="1" t="s">
        <v>356</v>
      </c>
      <c r="C802" s="21">
        <v>44915</v>
      </c>
      <c r="D802" s="1">
        <v>0</v>
      </c>
      <c r="E802" s="11" t="s">
        <v>3166</v>
      </c>
      <c r="F802" s="15">
        <v>5</v>
      </c>
      <c r="G802" s="2">
        <v>1.82</v>
      </c>
      <c r="H802" s="3">
        <v>2.65</v>
      </c>
      <c r="I802" s="2">
        <v>0.53</v>
      </c>
      <c r="J802" s="4">
        <f t="shared" si="23"/>
        <v>1.29</v>
      </c>
      <c r="K802" s="1">
        <v>1</v>
      </c>
      <c r="L802" s="4">
        <f t="shared" si="24"/>
        <v>1.29</v>
      </c>
      <c r="M802" s="1">
        <v>1</v>
      </c>
      <c r="N802" s="4">
        <v>1.29</v>
      </c>
      <c r="O802" s="1" t="s">
        <v>1746</v>
      </c>
    </row>
    <row r="803" spans="1:15" ht="33" x14ac:dyDescent="0.25">
      <c r="A803" s="1">
        <v>802</v>
      </c>
      <c r="B803" s="1" t="s">
        <v>353</v>
      </c>
      <c r="C803" s="21">
        <v>44915</v>
      </c>
      <c r="D803" s="1">
        <v>0</v>
      </c>
      <c r="E803" s="11" t="s">
        <v>3167</v>
      </c>
      <c r="F803" s="15">
        <v>19</v>
      </c>
      <c r="G803" s="2">
        <v>1.65</v>
      </c>
      <c r="H803" s="3">
        <v>7.7</v>
      </c>
      <c r="I803" s="2">
        <v>1.27</v>
      </c>
      <c r="J803" s="4">
        <f t="shared" si="23"/>
        <v>0.37999999999999989</v>
      </c>
      <c r="K803" s="1">
        <v>1</v>
      </c>
      <c r="L803" s="4">
        <f t="shared" si="24"/>
        <v>0.37999999999999989</v>
      </c>
      <c r="M803" s="1">
        <v>1</v>
      </c>
      <c r="N803" s="4">
        <v>0.37999999999999989</v>
      </c>
      <c r="O803" s="1" t="s">
        <v>1746</v>
      </c>
    </row>
    <row r="804" spans="1:15" ht="33" x14ac:dyDescent="0.25">
      <c r="A804" s="1">
        <v>803</v>
      </c>
      <c r="B804" s="1" t="s">
        <v>354</v>
      </c>
      <c r="C804" s="21">
        <v>44915</v>
      </c>
      <c r="D804" s="1">
        <v>0</v>
      </c>
      <c r="E804" s="11" t="s">
        <v>3167</v>
      </c>
      <c r="F804" s="15">
        <v>19</v>
      </c>
      <c r="G804" s="2">
        <v>1.92</v>
      </c>
      <c r="H804" s="3">
        <v>3.08</v>
      </c>
      <c r="I804" s="2">
        <v>1.37</v>
      </c>
      <c r="J804" s="4">
        <f t="shared" si="23"/>
        <v>0.54999999999999982</v>
      </c>
      <c r="K804" s="1">
        <v>1</v>
      </c>
      <c r="L804" s="4">
        <f t="shared" si="24"/>
        <v>0.54999999999999982</v>
      </c>
      <c r="M804" s="1">
        <v>1</v>
      </c>
      <c r="N804" s="4">
        <v>0.54999999999999982</v>
      </c>
      <c r="O804" s="1" t="s">
        <v>1746</v>
      </c>
    </row>
    <row r="805" spans="1:15" ht="33" x14ac:dyDescent="0.25">
      <c r="A805" s="1">
        <v>804</v>
      </c>
      <c r="B805" s="1" t="s">
        <v>356</v>
      </c>
      <c r="C805" s="21">
        <v>44916</v>
      </c>
      <c r="D805" s="1">
        <v>0</v>
      </c>
      <c r="E805" s="11" t="s">
        <v>3168</v>
      </c>
      <c r="F805" s="15">
        <v>5.25</v>
      </c>
      <c r="G805" s="2">
        <v>1.42</v>
      </c>
      <c r="H805" s="3">
        <v>2.08</v>
      </c>
      <c r="I805" s="2">
        <v>0.42</v>
      </c>
      <c r="J805" s="4">
        <f t="shared" si="23"/>
        <v>1</v>
      </c>
      <c r="K805" s="1">
        <v>1</v>
      </c>
      <c r="L805" s="4">
        <f t="shared" si="24"/>
        <v>1</v>
      </c>
      <c r="M805" s="1">
        <v>1</v>
      </c>
      <c r="N805" s="4">
        <v>1</v>
      </c>
      <c r="O805" s="1" t="s">
        <v>1746</v>
      </c>
    </row>
    <row r="806" spans="1:15" ht="49.5" x14ac:dyDescent="0.25">
      <c r="A806" s="1">
        <v>805</v>
      </c>
      <c r="B806" s="1" t="s">
        <v>353</v>
      </c>
      <c r="C806" s="21">
        <v>44916</v>
      </c>
      <c r="D806" s="1">
        <v>0</v>
      </c>
      <c r="E806" s="11" t="s">
        <v>3169</v>
      </c>
      <c r="F806" s="15">
        <v>18.75</v>
      </c>
      <c r="G806" s="2">
        <v>1.9</v>
      </c>
      <c r="H806" s="3">
        <v>6.04</v>
      </c>
      <c r="I806" s="2">
        <v>1.34</v>
      </c>
      <c r="J806" s="4">
        <f t="shared" si="23"/>
        <v>0.55999999999999983</v>
      </c>
      <c r="K806" s="1">
        <v>1</v>
      </c>
      <c r="L806" s="4">
        <f t="shared" si="24"/>
        <v>0.55999999999999983</v>
      </c>
      <c r="M806" s="1">
        <v>1</v>
      </c>
      <c r="N806" s="4">
        <v>0.55999999999999983</v>
      </c>
      <c r="O806" s="1" t="s">
        <v>1746</v>
      </c>
    </row>
    <row r="807" spans="1:15" ht="49.5" x14ac:dyDescent="0.25">
      <c r="A807" s="1">
        <v>806</v>
      </c>
      <c r="B807" s="1" t="s">
        <v>354</v>
      </c>
      <c r="C807" s="21">
        <v>44916</v>
      </c>
      <c r="D807" s="1">
        <v>0</v>
      </c>
      <c r="E807" s="11" t="s">
        <v>3169</v>
      </c>
      <c r="F807" s="15">
        <v>18.75</v>
      </c>
      <c r="G807" s="2">
        <v>1.88</v>
      </c>
      <c r="H807" s="3">
        <v>3.37</v>
      </c>
      <c r="I807" s="2">
        <v>1.44</v>
      </c>
      <c r="J807" s="4">
        <f t="shared" si="23"/>
        <v>0.43999999999999995</v>
      </c>
      <c r="K807" s="1">
        <v>1</v>
      </c>
      <c r="L807" s="4">
        <f t="shared" si="24"/>
        <v>0.43999999999999995</v>
      </c>
      <c r="M807" s="1">
        <v>1</v>
      </c>
      <c r="N807" s="4">
        <v>0.43999999999999995</v>
      </c>
      <c r="O807" s="1" t="s">
        <v>1746</v>
      </c>
    </row>
    <row r="808" spans="1:15" x14ac:dyDescent="0.25">
      <c r="A808" s="1">
        <v>807</v>
      </c>
      <c r="B808" s="1" t="s">
        <v>356</v>
      </c>
      <c r="C808" s="21">
        <v>44917</v>
      </c>
      <c r="D808" s="1">
        <v>0</v>
      </c>
      <c r="E808" s="1" t="s">
        <v>3170</v>
      </c>
      <c r="F808" s="15">
        <v>2.5</v>
      </c>
      <c r="G808" s="2">
        <v>1.1200000000000001</v>
      </c>
      <c r="H808" s="3">
        <v>0.04</v>
      </c>
      <c r="I808" s="2">
        <v>0.32</v>
      </c>
      <c r="J808" s="4">
        <f t="shared" si="23"/>
        <v>0.8</v>
      </c>
      <c r="K808" s="1">
        <v>1</v>
      </c>
      <c r="L808" s="4">
        <f t="shared" si="24"/>
        <v>0.8</v>
      </c>
      <c r="M808" s="1">
        <v>1</v>
      </c>
      <c r="N808" s="4">
        <v>0.8</v>
      </c>
      <c r="O808" s="1" t="s">
        <v>1746</v>
      </c>
    </row>
    <row r="809" spans="1:15" ht="33" x14ac:dyDescent="0.25">
      <c r="A809" s="1">
        <v>808</v>
      </c>
      <c r="B809" s="1" t="s">
        <v>353</v>
      </c>
      <c r="C809" s="21">
        <v>44917</v>
      </c>
      <c r="D809" s="1">
        <v>0</v>
      </c>
      <c r="E809" s="11" t="s">
        <v>3171</v>
      </c>
      <c r="F809" s="15">
        <v>21.5</v>
      </c>
      <c r="G809" s="2">
        <v>2.08</v>
      </c>
      <c r="H809" s="3">
        <v>5.2</v>
      </c>
      <c r="I809" s="2">
        <v>1.41</v>
      </c>
      <c r="J809" s="4">
        <f t="shared" si="23"/>
        <v>0.67000000000000015</v>
      </c>
      <c r="K809" s="1">
        <v>1</v>
      </c>
      <c r="L809" s="4">
        <f t="shared" si="24"/>
        <v>0.67000000000000015</v>
      </c>
      <c r="M809" s="1">
        <v>1</v>
      </c>
      <c r="N809" s="4">
        <v>0.67000000000000015</v>
      </c>
      <c r="O809" s="1" t="s">
        <v>1746</v>
      </c>
    </row>
    <row r="810" spans="1:15" ht="33" x14ac:dyDescent="0.25">
      <c r="A810" s="1">
        <v>809</v>
      </c>
      <c r="B810" s="1" t="s">
        <v>354</v>
      </c>
      <c r="C810" s="21">
        <v>44917</v>
      </c>
      <c r="D810" s="1">
        <v>0</v>
      </c>
      <c r="E810" s="11" t="s">
        <v>3171</v>
      </c>
      <c r="F810" s="15">
        <v>21.5</v>
      </c>
      <c r="G810" s="2">
        <v>2.19</v>
      </c>
      <c r="H810" s="3">
        <v>3.48</v>
      </c>
      <c r="I810" s="2">
        <v>1.52</v>
      </c>
      <c r="J810" s="4">
        <f t="shared" si="23"/>
        <v>0.66999999999999993</v>
      </c>
      <c r="K810" s="1">
        <v>1</v>
      </c>
      <c r="L810" s="4">
        <f t="shared" si="24"/>
        <v>0.66999999999999993</v>
      </c>
      <c r="M810" s="1">
        <v>1</v>
      </c>
      <c r="N810" s="4">
        <v>0.66999999999999993</v>
      </c>
      <c r="O810" s="1" t="s">
        <v>1746</v>
      </c>
    </row>
    <row r="811" spans="1:15" x14ac:dyDescent="0.25">
      <c r="A811" s="1">
        <v>810</v>
      </c>
      <c r="B811" s="1" t="s">
        <v>356</v>
      </c>
      <c r="C811" s="21">
        <v>44918</v>
      </c>
      <c r="D811" s="1">
        <v>0</v>
      </c>
      <c r="E811" s="1" t="s">
        <v>3172</v>
      </c>
      <c r="F811" s="15">
        <v>2.5</v>
      </c>
      <c r="G811" s="2">
        <v>1.53</v>
      </c>
      <c r="H811" s="3">
        <v>3.98</v>
      </c>
      <c r="I811" s="2">
        <v>0.31</v>
      </c>
      <c r="J811" s="4">
        <f t="shared" si="23"/>
        <v>1.22</v>
      </c>
      <c r="K811" s="1">
        <v>1</v>
      </c>
      <c r="L811" s="4">
        <f t="shared" si="24"/>
        <v>1.22</v>
      </c>
      <c r="M811" s="1">
        <v>1</v>
      </c>
      <c r="N811" s="4">
        <v>1.22</v>
      </c>
      <c r="O811" s="1" t="s">
        <v>1746</v>
      </c>
    </row>
    <row r="812" spans="1:15" ht="33" x14ac:dyDescent="0.25">
      <c r="A812" s="1">
        <v>811</v>
      </c>
      <c r="B812" s="1" t="s">
        <v>353</v>
      </c>
      <c r="C812" s="21">
        <v>44918</v>
      </c>
      <c r="D812" s="1">
        <v>0</v>
      </c>
      <c r="E812" s="11" t="s">
        <v>3173</v>
      </c>
      <c r="F812" s="15">
        <v>21.5</v>
      </c>
      <c r="G812" s="2">
        <v>2.02</v>
      </c>
      <c r="H812" s="3">
        <v>5.75</v>
      </c>
      <c r="I812" s="2">
        <v>1.41</v>
      </c>
      <c r="J812" s="4">
        <f t="shared" si="23"/>
        <v>0.6100000000000001</v>
      </c>
      <c r="K812" s="1">
        <v>1</v>
      </c>
      <c r="L812" s="4">
        <f t="shared" si="24"/>
        <v>0.6100000000000001</v>
      </c>
      <c r="M812" s="1">
        <v>1</v>
      </c>
      <c r="N812" s="4">
        <v>0.6100000000000001</v>
      </c>
      <c r="O812" s="1" t="s">
        <v>1746</v>
      </c>
    </row>
    <row r="813" spans="1:15" ht="33" x14ac:dyDescent="0.25">
      <c r="A813" s="1">
        <v>812</v>
      </c>
      <c r="B813" s="1" t="s">
        <v>354</v>
      </c>
      <c r="C813" s="21">
        <v>44918</v>
      </c>
      <c r="D813" s="1">
        <v>0</v>
      </c>
      <c r="E813" s="11" t="s">
        <v>3173</v>
      </c>
      <c r="F813" s="15">
        <v>21.5</v>
      </c>
      <c r="G813" s="2">
        <v>2.1800000000000002</v>
      </c>
      <c r="H813" s="3">
        <v>3.26</v>
      </c>
      <c r="I813" s="2">
        <v>1.51</v>
      </c>
      <c r="J813" s="4">
        <f t="shared" si="23"/>
        <v>0.67000000000000015</v>
      </c>
      <c r="K813" s="1">
        <v>1</v>
      </c>
      <c r="L813" s="4">
        <f t="shared" si="24"/>
        <v>0.67000000000000015</v>
      </c>
      <c r="M813" s="1">
        <v>1</v>
      </c>
      <c r="N813" s="4">
        <v>0.67000000000000015</v>
      </c>
      <c r="O813" s="1" t="s">
        <v>1746</v>
      </c>
    </row>
    <row r="814" spans="1:15" ht="33" x14ac:dyDescent="0.25">
      <c r="A814" s="1">
        <v>813</v>
      </c>
      <c r="B814" s="1" t="s">
        <v>356</v>
      </c>
      <c r="C814" s="21">
        <v>44919</v>
      </c>
      <c r="D814" s="1">
        <v>0</v>
      </c>
      <c r="E814" s="11" t="s">
        <v>3174</v>
      </c>
      <c r="F814" s="15">
        <v>6</v>
      </c>
      <c r="G814" s="2">
        <v>1.68</v>
      </c>
      <c r="H814" s="3">
        <v>2.76</v>
      </c>
      <c r="I814" s="2">
        <v>0.63</v>
      </c>
      <c r="J814" s="4">
        <f t="shared" si="23"/>
        <v>1.0499999999999998</v>
      </c>
      <c r="K814" s="1">
        <v>1</v>
      </c>
      <c r="L814" s="4">
        <f t="shared" si="24"/>
        <v>1.0499999999999998</v>
      </c>
      <c r="M814" s="1">
        <v>1</v>
      </c>
      <c r="N814" s="4">
        <v>1.0499999999999998</v>
      </c>
      <c r="O814" s="1" t="s">
        <v>1746</v>
      </c>
    </row>
    <row r="815" spans="1:15" ht="49.5" x14ac:dyDescent="0.25">
      <c r="A815" s="1">
        <v>814</v>
      </c>
      <c r="B815" s="1" t="s">
        <v>353</v>
      </c>
      <c r="C815" s="21">
        <v>44919</v>
      </c>
      <c r="D815" s="1">
        <v>0</v>
      </c>
      <c r="E815" s="11" t="s">
        <v>3175</v>
      </c>
      <c r="F815" s="15">
        <v>18</v>
      </c>
      <c r="G815" s="2">
        <v>1.76</v>
      </c>
      <c r="H815" s="3">
        <v>6.19</v>
      </c>
      <c r="I815" s="2">
        <v>1.21</v>
      </c>
      <c r="J815" s="4">
        <f t="shared" si="23"/>
        <v>0.55000000000000004</v>
      </c>
      <c r="K815" s="1">
        <v>1</v>
      </c>
      <c r="L815" s="4">
        <f t="shared" si="24"/>
        <v>0.55000000000000004</v>
      </c>
      <c r="M815" s="1">
        <v>1</v>
      </c>
      <c r="N815" s="4">
        <v>0.55000000000000004</v>
      </c>
      <c r="O815" s="1" t="s">
        <v>1746</v>
      </c>
    </row>
    <row r="816" spans="1:15" ht="49.5" x14ac:dyDescent="0.25">
      <c r="A816" s="1">
        <v>815</v>
      </c>
      <c r="B816" s="1" t="s">
        <v>354</v>
      </c>
      <c r="C816" s="21">
        <v>44919</v>
      </c>
      <c r="D816" s="1">
        <v>0</v>
      </c>
      <c r="E816" s="11" t="s">
        <v>3175</v>
      </c>
      <c r="F816" s="15">
        <v>18</v>
      </c>
      <c r="G816" s="2">
        <v>1.86</v>
      </c>
      <c r="H816" s="3">
        <v>3.28</v>
      </c>
      <c r="I816" s="2">
        <v>1.29</v>
      </c>
      <c r="J816" s="4">
        <f t="shared" si="23"/>
        <v>0.57000000000000006</v>
      </c>
      <c r="K816" s="1">
        <v>1</v>
      </c>
      <c r="L816" s="4">
        <f t="shared" si="24"/>
        <v>0.57000000000000006</v>
      </c>
      <c r="M816" s="1">
        <v>1</v>
      </c>
      <c r="N816" s="4">
        <v>0.57000000000000006</v>
      </c>
      <c r="O816" s="1" t="s">
        <v>1746</v>
      </c>
    </row>
    <row r="817" spans="1:15" ht="33" x14ac:dyDescent="0.25">
      <c r="A817" s="1">
        <v>816</v>
      </c>
      <c r="B817" s="1" t="s">
        <v>356</v>
      </c>
      <c r="C817" s="21">
        <v>44920</v>
      </c>
      <c r="D817" s="1">
        <v>0</v>
      </c>
      <c r="E817" s="11" t="s">
        <v>3176</v>
      </c>
      <c r="F817" s="15">
        <v>4</v>
      </c>
      <c r="G817" s="2">
        <v>1.24</v>
      </c>
      <c r="H817" s="3">
        <v>2.67</v>
      </c>
      <c r="I817" s="2">
        <v>0.42</v>
      </c>
      <c r="J817" s="4">
        <f t="shared" si="23"/>
        <v>0.82000000000000006</v>
      </c>
      <c r="K817" s="1">
        <v>1</v>
      </c>
      <c r="L817" s="4">
        <f t="shared" si="24"/>
        <v>0.82000000000000006</v>
      </c>
      <c r="M817" s="1">
        <v>1</v>
      </c>
      <c r="N817" s="4">
        <v>0.82000000000000006</v>
      </c>
      <c r="O817" s="1" t="s">
        <v>1746</v>
      </c>
    </row>
    <row r="818" spans="1:15" ht="49.5" x14ac:dyDescent="0.25">
      <c r="A818" s="1">
        <v>817</v>
      </c>
      <c r="B818" s="1" t="s">
        <v>353</v>
      </c>
      <c r="C818" s="21">
        <v>44920</v>
      </c>
      <c r="D818" s="1">
        <v>0</v>
      </c>
      <c r="E818" s="11" t="s">
        <v>3177</v>
      </c>
      <c r="F818" s="15">
        <v>17.5</v>
      </c>
      <c r="G818" s="2">
        <v>1.69</v>
      </c>
      <c r="H818" s="3">
        <v>2.92</v>
      </c>
      <c r="I818" s="2">
        <v>1.1399999999999999</v>
      </c>
      <c r="J818" s="4">
        <f t="shared" ref="J818:J836" si="25">G818-I818-D818</f>
        <v>0.55000000000000004</v>
      </c>
      <c r="K818" s="1">
        <v>1</v>
      </c>
      <c r="L818" s="4">
        <f t="shared" si="24"/>
        <v>0.55000000000000004</v>
      </c>
      <c r="M818" s="1">
        <v>1</v>
      </c>
      <c r="N818" s="4">
        <v>0.55000000000000004</v>
      </c>
      <c r="O818" s="1" t="s">
        <v>1746</v>
      </c>
    </row>
    <row r="819" spans="1:15" ht="49.5" x14ac:dyDescent="0.25">
      <c r="A819" s="1">
        <v>818</v>
      </c>
      <c r="B819" s="1" t="s">
        <v>354</v>
      </c>
      <c r="C819" s="21">
        <v>44920</v>
      </c>
      <c r="D819" s="1">
        <v>0</v>
      </c>
      <c r="E819" s="11" t="s">
        <v>3177</v>
      </c>
      <c r="F819" s="15">
        <v>17.5</v>
      </c>
      <c r="G819" s="2">
        <v>1.72</v>
      </c>
      <c r="H819" s="3">
        <v>3.04</v>
      </c>
      <c r="I819" s="2">
        <v>1.22</v>
      </c>
      <c r="J819" s="4">
        <f t="shared" si="25"/>
        <v>0.5</v>
      </c>
      <c r="K819" s="1">
        <v>1</v>
      </c>
      <c r="L819" s="4">
        <f t="shared" si="24"/>
        <v>0.5</v>
      </c>
      <c r="M819" s="1">
        <v>1</v>
      </c>
      <c r="N819" s="4">
        <v>0.5</v>
      </c>
      <c r="O819" s="1" t="s">
        <v>1746</v>
      </c>
    </row>
    <row r="820" spans="1:15" ht="33" x14ac:dyDescent="0.25">
      <c r="A820" s="1">
        <v>819</v>
      </c>
      <c r="B820" s="1" t="s">
        <v>356</v>
      </c>
      <c r="C820" s="21">
        <v>44921</v>
      </c>
      <c r="D820" s="1">
        <v>0</v>
      </c>
      <c r="E820" s="11" t="s">
        <v>3178</v>
      </c>
      <c r="F820" s="15">
        <v>5</v>
      </c>
      <c r="G820" s="2">
        <v>1.63</v>
      </c>
      <c r="H820" s="3">
        <v>3.37</v>
      </c>
      <c r="I820" s="2">
        <v>0.52</v>
      </c>
      <c r="J820" s="4">
        <f t="shared" si="25"/>
        <v>1.1099999999999999</v>
      </c>
      <c r="K820" s="1">
        <v>1</v>
      </c>
      <c r="L820" s="4">
        <f t="shared" si="24"/>
        <v>1.1099999999999999</v>
      </c>
      <c r="M820" s="1">
        <v>1</v>
      </c>
      <c r="N820" s="4">
        <v>1.1099999999999999</v>
      </c>
      <c r="O820" s="1" t="s">
        <v>1746</v>
      </c>
    </row>
    <row r="821" spans="1:15" ht="49.5" x14ac:dyDescent="0.25">
      <c r="A821" s="1">
        <v>820</v>
      </c>
      <c r="B821" s="1" t="s">
        <v>353</v>
      </c>
      <c r="C821" s="21">
        <v>44921</v>
      </c>
      <c r="D821" s="1">
        <v>0</v>
      </c>
      <c r="E821" s="11" t="s">
        <v>3179</v>
      </c>
      <c r="F821" s="15">
        <v>19</v>
      </c>
      <c r="G821" s="2">
        <v>2.02</v>
      </c>
      <c r="H821" s="3">
        <v>3.78</v>
      </c>
      <c r="I821" s="2">
        <v>1.28</v>
      </c>
      <c r="J821" s="4">
        <f t="shared" si="25"/>
        <v>0.74</v>
      </c>
      <c r="K821" s="1">
        <v>1</v>
      </c>
      <c r="L821" s="4">
        <f t="shared" si="24"/>
        <v>0.74</v>
      </c>
      <c r="M821" s="1">
        <v>1</v>
      </c>
      <c r="N821" s="4">
        <v>0.74</v>
      </c>
      <c r="O821" s="1" t="s">
        <v>1746</v>
      </c>
    </row>
    <row r="822" spans="1:15" ht="49.5" x14ac:dyDescent="0.25">
      <c r="A822" s="1">
        <v>821</v>
      </c>
      <c r="B822" s="1" t="s">
        <v>354</v>
      </c>
      <c r="C822" s="21">
        <v>44921</v>
      </c>
      <c r="D822" s="1">
        <v>0</v>
      </c>
      <c r="E822" s="11" t="s">
        <v>3179</v>
      </c>
      <c r="F822" s="15">
        <v>19</v>
      </c>
      <c r="G822" s="2">
        <v>1.9</v>
      </c>
      <c r="H822" s="3">
        <v>3.38</v>
      </c>
      <c r="I822" s="2">
        <v>1.37</v>
      </c>
      <c r="J822" s="4">
        <f t="shared" si="25"/>
        <v>0.5299999999999998</v>
      </c>
      <c r="K822" s="1">
        <v>1</v>
      </c>
      <c r="L822" s="4">
        <f t="shared" si="24"/>
        <v>0.5299999999999998</v>
      </c>
      <c r="M822" s="1">
        <v>1</v>
      </c>
      <c r="N822" s="4">
        <v>0.5299999999999998</v>
      </c>
      <c r="O822" s="1" t="s">
        <v>1746</v>
      </c>
    </row>
    <row r="823" spans="1:15" ht="33" x14ac:dyDescent="0.25">
      <c r="A823" s="1">
        <v>822</v>
      </c>
      <c r="B823" s="1" t="s">
        <v>356</v>
      </c>
      <c r="C823" s="21">
        <v>44922</v>
      </c>
      <c r="D823" s="1">
        <v>0</v>
      </c>
      <c r="E823" s="11" t="s">
        <v>3180</v>
      </c>
      <c r="F823" s="15">
        <v>5.5</v>
      </c>
      <c r="G823" s="2">
        <v>1.7</v>
      </c>
      <c r="H823" s="3">
        <v>1.99</v>
      </c>
      <c r="I823" s="2">
        <v>0.62</v>
      </c>
      <c r="J823" s="4">
        <f t="shared" si="25"/>
        <v>1.08</v>
      </c>
      <c r="K823" s="1">
        <v>1</v>
      </c>
      <c r="L823" s="4">
        <f t="shared" si="24"/>
        <v>1.08</v>
      </c>
      <c r="M823" s="1">
        <v>1</v>
      </c>
      <c r="N823" s="4">
        <v>1.08</v>
      </c>
      <c r="O823" s="1" t="s">
        <v>1746</v>
      </c>
    </row>
    <row r="824" spans="1:15" ht="49.5" x14ac:dyDescent="0.25">
      <c r="A824" s="1">
        <v>823</v>
      </c>
      <c r="B824" s="1" t="s">
        <v>353</v>
      </c>
      <c r="C824" s="21">
        <v>44922</v>
      </c>
      <c r="D824" s="1">
        <v>0</v>
      </c>
      <c r="E824" s="11" t="s">
        <v>3181</v>
      </c>
      <c r="F824" s="15">
        <v>18.5</v>
      </c>
      <c r="G824" s="2">
        <v>1.8337000000000001</v>
      </c>
      <c r="H824" s="3">
        <v>6.64</v>
      </c>
      <c r="I824" s="2">
        <v>1.21</v>
      </c>
      <c r="J824" s="4">
        <f t="shared" si="25"/>
        <v>0.62370000000000014</v>
      </c>
      <c r="K824" s="1">
        <v>1</v>
      </c>
      <c r="L824" s="4">
        <f t="shared" si="24"/>
        <v>0.62370000000000014</v>
      </c>
      <c r="M824" s="1">
        <v>1</v>
      </c>
      <c r="N824" s="4">
        <v>0.62370000000000014</v>
      </c>
      <c r="O824" s="1" t="s">
        <v>1746</v>
      </c>
    </row>
    <row r="825" spans="1:15" ht="49.5" x14ac:dyDescent="0.25">
      <c r="A825" s="1">
        <v>824</v>
      </c>
      <c r="B825" s="1" t="s">
        <v>354</v>
      </c>
      <c r="C825" s="21">
        <v>44922</v>
      </c>
      <c r="D825" s="1">
        <v>0</v>
      </c>
      <c r="E825" s="11" t="s">
        <v>3181</v>
      </c>
      <c r="F825" s="15">
        <v>18.5</v>
      </c>
      <c r="G825" s="2">
        <v>2.0099999999999998</v>
      </c>
      <c r="H825" s="3">
        <v>3.29</v>
      </c>
      <c r="I825" s="2">
        <v>1.29</v>
      </c>
      <c r="J825" s="4">
        <f t="shared" si="25"/>
        <v>0.71999999999999975</v>
      </c>
      <c r="K825" s="1">
        <v>1</v>
      </c>
      <c r="L825" s="4">
        <f t="shared" si="24"/>
        <v>0.71999999999999975</v>
      </c>
      <c r="M825" s="1">
        <v>1</v>
      </c>
      <c r="N825" s="4">
        <v>0.71999999999999975</v>
      </c>
      <c r="O825" s="1" t="s">
        <v>1746</v>
      </c>
    </row>
    <row r="826" spans="1:15" x14ac:dyDescent="0.25">
      <c r="A826" s="1">
        <v>825</v>
      </c>
      <c r="B826" s="1" t="s">
        <v>356</v>
      </c>
      <c r="C826" s="21">
        <v>44923</v>
      </c>
      <c r="D826" s="1">
        <v>0</v>
      </c>
      <c r="E826" s="1" t="s">
        <v>3182</v>
      </c>
      <c r="F826" s="15">
        <v>2.5</v>
      </c>
      <c r="G826" s="2">
        <v>0.74</v>
      </c>
      <c r="H826" s="3">
        <v>1</v>
      </c>
      <c r="I826" s="2">
        <v>0.3</v>
      </c>
      <c r="J826" s="4">
        <f t="shared" si="25"/>
        <v>0.44</v>
      </c>
      <c r="K826" s="1">
        <v>1</v>
      </c>
      <c r="L826" s="4">
        <f t="shared" si="24"/>
        <v>0.44</v>
      </c>
      <c r="M826" s="1">
        <v>1</v>
      </c>
      <c r="N826" s="4">
        <v>0.44</v>
      </c>
      <c r="O826" s="1" t="s">
        <v>1746</v>
      </c>
    </row>
    <row r="827" spans="1:15" ht="33" x14ac:dyDescent="0.25">
      <c r="A827" s="1">
        <v>826</v>
      </c>
      <c r="B827" s="1" t="s">
        <v>353</v>
      </c>
      <c r="C827" s="21">
        <v>44923</v>
      </c>
      <c r="D827" s="1">
        <v>0</v>
      </c>
      <c r="E827" s="11" t="s">
        <v>3183</v>
      </c>
      <c r="F827" s="15">
        <v>21.5</v>
      </c>
      <c r="G827" s="2">
        <v>2.08</v>
      </c>
      <c r="H827" s="3">
        <v>6.24</v>
      </c>
      <c r="I827" s="2">
        <v>1.41</v>
      </c>
      <c r="J827" s="4">
        <f t="shared" si="25"/>
        <v>0.67000000000000015</v>
      </c>
      <c r="K827" s="1">
        <v>1</v>
      </c>
      <c r="L827" s="4">
        <f t="shared" si="24"/>
        <v>0.67000000000000015</v>
      </c>
      <c r="M827" s="1">
        <v>1</v>
      </c>
      <c r="N827" s="4">
        <v>0.67000000000000015</v>
      </c>
      <c r="O827" s="1" t="s">
        <v>1746</v>
      </c>
    </row>
    <row r="828" spans="1:15" ht="33" x14ac:dyDescent="0.25">
      <c r="A828" s="1">
        <v>827</v>
      </c>
      <c r="B828" s="1" t="s">
        <v>354</v>
      </c>
      <c r="C828" s="21">
        <v>44923</v>
      </c>
      <c r="D828" s="1">
        <v>0</v>
      </c>
      <c r="E828" s="11" t="s">
        <v>3183</v>
      </c>
      <c r="F828" s="15">
        <v>21.5</v>
      </c>
      <c r="G828" s="2">
        <v>2.16</v>
      </c>
      <c r="H828" s="3">
        <v>3.78</v>
      </c>
      <c r="I828" s="2">
        <v>1.51</v>
      </c>
      <c r="J828" s="4">
        <f t="shared" si="25"/>
        <v>0.65000000000000013</v>
      </c>
      <c r="K828" s="1">
        <v>1</v>
      </c>
      <c r="L828" s="4">
        <f t="shared" si="24"/>
        <v>0.65000000000000013</v>
      </c>
      <c r="M828" s="1">
        <v>1</v>
      </c>
      <c r="N828" s="4">
        <v>0.65000000000000013</v>
      </c>
      <c r="O828" s="1" t="s">
        <v>1746</v>
      </c>
    </row>
    <row r="829" spans="1:15" x14ac:dyDescent="0.25">
      <c r="A829" s="1">
        <v>828</v>
      </c>
      <c r="B829" s="1" t="s">
        <v>356</v>
      </c>
      <c r="C829" s="21">
        <v>44924</v>
      </c>
      <c r="D829" s="1">
        <v>0</v>
      </c>
      <c r="E829" s="1" t="s">
        <v>3184</v>
      </c>
      <c r="F829" s="15">
        <v>2</v>
      </c>
      <c r="G829" s="2">
        <v>1.7</v>
      </c>
      <c r="H829" s="3">
        <v>3.08</v>
      </c>
      <c r="I829" s="2">
        <v>0.19</v>
      </c>
      <c r="J829" s="4">
        <f t="shared" si="25"/>
        <v>1.51</v>
      </c>
      <c r="K829" s="1">
        <v>1</v>
      </c>
      <c r="L829" s="4">
        <f t="shared" si="24"/>
        <v>1.51</v>
      </c>
      <c r="M829" s="1">
        <v>1</v>
      </c>
      <c r="N829" s="4">
        <v>1.51</v>
      </c>
      <c r="O829" s="1" t="s">
        <v>1746</v>
      </c>
    </row>
    <row r="830" spans="1:15" ht="33" x14ac:dyDescent="0.25">
      <c r="A830" s="1">
        <v>829</v>
      </c>
      <c r="B830" s="1" t="s">
        <v>353</v>
      </c>
      <c r="C830" s="21">
        <v>44924</v>
      </c>
      <c r="D830" s="1">
        <v>0</v>
      </c>
      <c r="E830" s="11" t="s">
        <v>3185</v>
      </c>
      <c r="F830" s="15">
        <v>22</v>
      </c>
      <c r="G830" s="2">
        <v>2.09</v>
      </c>
      <c r="H830" s="3">
        <v>7.12</v>
      </c>
      <c r="I830" s="2">
        <v>1.48</v>
      </c>
      <c r="J830" s="4">
        <f t="shared" si="25"/>
        <v>0.60999999999999988</v>
      </c>
      <c r="K830" s="1">
        <v>1</v>
      </c>
      <c r="L830" s="4">
        <f t="shared" si="24"/>
        <v>0.60999999999999988</v>
      </c>
      <c r="M830" s="1">
        <v>1</v>
      </c>
      <c r="N830" s="4">
        <v>0.60999999999999988</v>
      </c>
      <c r="O830" s="1" t="s">
        <v>1746</v>
      </c>
    </row>
    <row r="831" spans="1:15" ht="33" x14ac:dyDescent="0.25">
      <c r="A831" s="1">
        <v>830</v>
      </c>
      <c r="B831" s="1" t="s">
        <v>354</v>
      </c>
      <c r="C831" s="21">
        <v>44924</v>
      </c>
      <c r="D831" s="1">
        <v>0</v>
      </c>
      <c r="E831" s="11" t="s">
        <v>3185</v>
      </c>
      <c r="F831" s="15">
        <v>22</v>
      </c>
      <c r="G831" s="2">
        <v>2.21</v>
      </c>
      <c r="H831" s="3">
        <v>3.78</v>
      </c>
      <c r="I831" s="2">
        <v>1.58</v>
      </c>
      <c r="J831" s="4">
        <f t="shared" si="25"/>
        <v>0.62999999999999989</v>
      </c>
      <c r="K831" s="1">
        <v>1</v>
      </c>
      <c r="L831" s="4">
        <f t="shared" si="24"/>
        <v>0.62999999999999989</v>
      </c>
      <c r="M831" s="1">
        <v>1</v>
      </c>
      <c r="N831" s="4">
        <v>0.62999999999999989</v>
      </c>
      <c r="O831" s="1" t="s">
        <v>1746</v>
      </c>
    </row>
    <row r="832" spans="1:15" x14ac:dyDescent="0.25">
      <c r="A832" s="1">
        <v>831</v>
      </c>
      <c r="B832" s="1" t="s">
        <v>353</v>
      </c>
      <c r="C832" s="21">
        <v>44925</v>
      </c>
      <c r="D832" s="1">
        <v>0</v>
      </c>
      <c r="E832" s="1" t="s">
        <v>218</v>
      </c>
      <c r="F832" s="15">
        <v>24</v>
      </c>
      <c r="G832" s="2">
        <v>2.15</v>
      </c>
      <c r="H832" s="3">
        <v>6.81</v>
      </c>
      <c r="I832" s="2">
        <v>1.61</v>
      </c>
      <c r="J832" s="4">
        <f t="shared" si="25"/>
        <v>0.53999999999999981</v>
      </c>
      <c r="K832" s="1">
        <v>1</v>
      </c>
      <c r="L832" s="4">
        <f t="shared" si="24"/>
        <v>0.53999999999999981</v>
      </c>
      <c r="M832" s="1">
        <v>1</v>
      </c>
      <c r="N832" s="4">
        <v>0.53999999999999981</v>
      </c>
      <c r="O832" s="1" t="s">
        <v>1746</v>
      </c>
    </row>
    <row r="833" spans="1:15" x14ac:dyDescent="0.25">
      <c r="A833" s="1">
        <v>832</v>
      </c>
      <c r="B833" s="1" t="s">
        <v>354</v>
      </c>
      <c r="C833" s="21">
        <v>44925</v>
      </c>
      <c r="D833" s="1">
        <v>0</v>
      </c>
      <c r="E833" s="1" t="s">
        <v>218</v>
      </c>
      <c r="F833" s="15">
        <v>24</v>
      </c>
      <c r="G833" s="2">
        <v>2.34</v>
      </c>
      <c r="H833" s="3">
        <v>3.58</v>
      </c>
      <c r="I833" s="2">
        <v>1.73</v>
      </c>
      <c r="J833" s="4">
        <f t="shared" si="25"/>
        <v>0.60999999999999988</v>
      </c>
      <c r="K833" s="1">
        <v>1</v>
      </c>
      <c r="L833" s="4">
        <f t="shared" si="24"/>
        <v>0.60999999999999988</v>
      </c>
      <c r="M833" s="1">
        <v>1</v>
      </c>
      <c r="N833" s="4">
        <v>0.60999999999999988</v>
      </c>
      <c r="O833" s="1" t="s">
        <v>1746</v>
      </c>
    </row>
    <row r="834" spans="1:15" x14ac:dyDescent="0.25">
      <c r="A834" s="1">
        <v>833</v>
      </c>
      <c r="B834" s="1" t="s">
        <v>356</v>
      </c>
      <c r="C834" s="21">
        <v>44926</v>
      </c>
      <c r="D834" s="1">
        <v>0</v>
      </c>
      <c r="E834" s="1" t="s">
        <v>2904</v>
      </c>
      <c r="F834" s="15">
        <v>3</v>
      </c>
      <c r="G834" s="2">
        <v>1.64</v>
      </c>
      <c r="H834" s="3">
        <v>2.95</v>
      </c>
      <c r="I834" s="2">
        <v>0.31</v>
      </c>
      <c r="J834" s="4">
        <f t="shared" si="25"/>
        <v>1.3299999999999998</v>
      </c>
      <c r="K834" s="1">
        <v>1</v>
      </c>
      <c r="L834" s="4">
        <f t="shared" si="24"/>
        <v>1.3299999999999998</v>
      </c>
      <c r="M834" s="1">
        <v>1</v>
      </c>
      <c r="N834" s="4">
        <v>1.3299999999999998</v>
      </c>
      <c r="O834" s="1" t="s">
        <v>1746</v>
      </c>
    </row>
    <row r="835" spans="1:15" ht="33" x14ac:dyDescent="0.25">
      <c r="A835" s="1">
        <v>834</v>
      </c>
      <c r="B835" s="1" t="s">
        <v>353</v>
      </c>
      <c r="C835" s="21">
        <v>44926</v>
      </c>
      <c r="D835" s="1">
        <v>0</v>
      </c>
      <c r="E835" s="11" t="s">
        <v>3186</v>
      </c>
      <c r="F835" s="15">
        <v>17.5</v>
      </c>
      <c r="G835" s="2">
        <v>1.56</v>
      </c>
      <c r="H835" s="3">
        <v>2.9</v>
      </c>
      <c r="I835" s="2">
        <v>1.21</v>
      </c>
      <c r="J835" s="4">
        <f t="shared" si="25"/>
        <v>0.35000000000000009</v>
      </c>
      <c r="K835" s="1">
        <v>1</v>
      </c>
      <c r="L835" s="4">
        <f t="shared" si="24"/>
        <v>0.35000000000000009</v>
      </c>
      <c r="M835" s="1">
        <v>1</v>
      </c>
      <c r="N835" s="4">
        <v>0.35000000000000009</v>
      </c>
      <c r="O835" s="1" t="s">
        <v>1746</v>
      </c>
    </row>
    <row r="836" spans="1:15" ht="33" x14ac:dyDescent="0.25">
      <c r="A836" s="1">
        <v>835</v>
      </c>
      <c r="B836" s="1" t="s">
        <v>354</v>
      </c>
      <c r="C836" s="21">
        <v>44926</v>
      </c>
      <c r="D836" s="1">
        <v>0</v>
      </c>
      <c r="E836" s="11" t="s">
        <v>3186</v>
      </c>
      <c r="F836" s="15">
        <v>17.5</v>
      </c>
      <c r="G836" s="2">
        <v>1.74</v>
      </c>
      <c r="H836" s="3">
        <v>2.81</v>
      </c>
      <c r="I836" s="2">
        <v>1.29</v>
      </c>
      <c r="J836" s="4">
        <f t="shared" si="25"/>
        <v>0.44999999999999996</v>
      </c>
      <c r="K836" s="1">
        <v>1</v>
      </c>
      <c r="L836" s="4">
        <f t="shared" si="24"/>
        <v>0.44999999999999996</v>
      </c>
      <c r="M836" s="1">
        <v>1</v>
      </c>
      <c r="N836" s="4">
        <v>0.44999999999999996</v>
      </c>
      <c r="O836" s="1" t="s">
        <v>1746</v>
      </c>
    </row>
    <row r="837" spans="1:15" x14ac:dyDescent="0.25">
      <c r="A837" s="1">
        <v>836</v>
      </c>
      <c r="B837" s="1" t="s">
        <v>353</v>
      </c>
      <c r="C837" s="10">
        <v>44927</v>
      </c>
      <c r="D837" s="1">
        <v>0</v>
      </c>
      <c r="E837" s="1" t="s">
        <v>218</v>
      </c>
      <c r="F837" s="15">
        <v>24</v>
      </c>
      <c r="G837" s="2">
        <v>2.39</v>
      </c>
      <c r="H837" s="3">
        <v>2.91</v>
      </c>
      <c r="I837" s="2">
        <v>1.61</v>
      </c>
      <c r="J837" s="4">
        <f t="shared" ref="J837:J848" si="26">G837-I837-D837</f>
        <v>0.78</v>
      </c>
      <c r="K837" s="1">
        <v>1</v>
      </c>
      <c r="L837" s="4">
        <f t="shared" ref="L837:L848" si="27">(G837-I837-D837)*K837</f>
        <v>0.78</v>
      </c>
      <c r="M837" s="1">
        <v>1</v>
      </c>
      <c r="N837" s="4">
        <v>0.78</v>
      </c>
      <c r="O837" s="1" t="s">
        <v>1746</v>
      </c>
    </row>
    <row r="838" spans="1:15" x14ac:dyDescent="0.25">
      <c r="A838" s="1">
        <v>837</v>
      </c>
      <c r="B838" s="1" t="s">
        <v>354</v>
      </c>
      <c r="C838" s="10">
        <v>44927</v>
      </c>
      <c r="D838" s="1">
        <v>0</v>
      </c>
      <c r="E838" s="1" t="s">
        <v>218</v>
      </c>
      <c r="F838" s="15">
        <v>24</v>
      </c>
      <c r="G838" s="2">
        <v>2.29</v>
      </c>
      <c r="H838" s="3">
        <v>3.9</v>
      </c>
      <c r="I838" s="2">
        <v>1.73</v>
      </c>
      <c r="J838" s="4">
        <f t="shared" si="26"/>
        <v>0.56000000000000005</v>
      </c>
      <c r="K838" s="1">
        <v>1</v>
      </c>
      <c r="L838" s="4">
        <f t="shared" si="27"/>
        <v>0.56000000000000005</v>
      </c>
      <c r="M838" s="1">
        <v>1</v>
      </c>
      <c r="N838" s="4">
        <v>0.56000000000000005</v>
      </c>
      <c r="O838" s="1" t="s">
        <v>1746</v>
      </c>
    </row>
    <row r="839" spans="1:15" ht="33" x14ac:dyDescent="0.25">
      <c r="A839" s="1">
        <v>838</v>
      </c>
      <c r="B839" s="1" t="s">
        <v>353</v>
      </c>
      <c r="C839" s="10">
        <v>44928</v>
      </c>
      <c r="D839" s="1">
        <v>0</v>
      </c>
      <c r="E839" s="11" t="s">
        <v>355</v>
      </c>
      <c r="F839" s="15">
        <v>21.5</v>
      </c>
      <c r="G839" s="2">
        <v>2.0299999999999998</v>
      </c>
      <c r="H839" s="3">
        <v>7.46</v>
      </c>
      <c r="I839" s="2">
        <v>1.41</v>
      </c>
      <c r="J839" s="4">
        <f t="shared" si="26"/>
        <v>0.61999999999999988</v>
      </c>
      <c r="K839" s="1">
        <v>1</v>
      </c>
      <c r="L839" s="4">
        <f t="shared" si="27"/>
        <v>0.61999999999999988</v>
      </c>
      <c r="M839" s="1">
        <v>1</v>
      </c>
      <c r="N839" s="4">
        <v>0.62</v>
      </c>
      <c r="O839" s="1" t="s">
        <v>1746</v>
      </c>
    </row>
    <row r="840" spans="1:15" ht="33" x14ac:dyDescent="0.25">
      <c r="A840" s="1">
        <v>839</v>
      </c>
      <c r="B840" s="1" t="s">
        <v>354</v>
      </c>
      <c r="C840" s="10">
        <v>44928</v>
      </c>
      <c r="D840" s="1">
        <v>0</v>
      </c>
      <c r="E840" s="11" t="s">
        <v>355</v>
      </c>
      <c r="F840" s="15">
        <v>21.5</v>
      </c>
      <c r="G840" s="2">
        <v>2.09</v>
      </c>
      <c r="H840" s="3">
        <v>3.45</v>
      </c>
      <c r="I840" s="2">
        <v>1.51</v>
      </c>
      <c r="J840" s="4">
        <f t="shared" si="26"/>
        <v>0.57999999999999985</v>
      </c>
      <c r="K840" s="1">
        <v>1</v>
      </c>
      <c r="L840" s="4">
        <f t="shared" si="27"/>
        <v>0.57999999999999985</v>
      </c>
      <c r="M840" s="1">
        <v>1</v>
      </c>
      <c r="N840" s="4">
        <v>0.57999999999999996</v>
      </c>
      <c r="O840" s="1" t="s">
        <v>1746</v>
      </c>
    </row>
    <row r="841" spans="1:15" x14ac:dyDescent="0.25">
      <c r="A841" s="1">
        <v>840</v>
      </c>
      <c r="B841" s="1" t="s">
        <v>356</v>
      </c>
      <c r="C841" s="10">
        <v>44928</v>
      </c>
      <c r="D841" s="1">
        <v>0</v>
      </c>
      <c r="E841" s="1" t="s">
        <v>357</v>
      </c>
      <c r="F841" s="15">
        <v>2.5</v>
      </c>
      <c r="G841" s="2">
        <v>1.34</v>
      </c>
      <c r="H841" s="3">
        <v>3.38</v>
      </c>
      <c r="I841" s="2">
        <v>0.3</v>
      </c>
      <c r="J841" s="4">
        <f t="shared" si="26"/>
        <v>1.04</v>
      </c>
      <c r="K841" s="1">
        <v>1</v>
      </c>
      <c r="L841" s="4">
        <f t="shared" si="27"/>
        <v>1.04</v>
      </c>
      <c r="M841" s="1">
        <v>1</v>
      </c>
      <c r="N841" s="4">
        <v>1.04</v>
      </c>
      <c r="O841" s="1" t="s">
        <v>1746</v>
      </c>
    </row>
    <row r="842" spans="1:15" x14ac:dyDescent="0.25">
      <c r="A842" s="1">
        <v>841</v>
      </c>
      <c r="B842" s="1" t="s">
        <v>353</v>
      </c>
      <c r="C842" s="10">
        <v>44929</v>
      </c>
      <c r="D842" s="1">
        <v>0</v>
      </c>
      <c r="E842" s="1" t="s">
        <v>213</v>
      </c>
      <c r="F842" s="15">
        <v>24</v>
      </c>
      <c r="G842" s="2">
        <v>2.19</v>
      </c>
      <c r="H842" s="3">
        <v>7.2</v>
      </c>
      <c r="I842" s="2">
        <v>1.61</v>
      </c>
      <c r="J842" s="4">
        <f t="shared" si="26"/>
        <v>0.57999999999999985</v>
      </c>
      <c r="K842" s="1">
        <v>1</v>
      </c>
      <c r="L842" s="4">
        <f t="shared" si="27"/>
        <v>0.57999999999999985</v>
      </c>
      <c r="M842" s="1">
        <v>1</v>
      </c>
      <c r="N842" s="4">
        <v>0.57999999999999996</v>
      </c>
      <c r="O842" s="1" t="s">
        <v>1746</v>
      </c>
    </row>
    <row r="843" spans="1:15" x14ac:dyDescent="0.25">
      <c r="A843" s="1">
        <v>842</v>
      </c>
      <c r="B843" s="1" t="s">
        <v>354</v>
      </c>
      <c r="C843" s="10">
        <v>44929</v>
      </c>
      <c r="D843" s="1">
        <v>0</v>
      </c>
      <c r="E843" s="1" t="s">
        <v>213</v>
      </c>
      <c r="F843" s="15">
        <v>24</v>
      </c>
      <c r="G843" s="2">
        <v>2.29</v>
      </c>
      <c r="H843" s="3">
        <v>3.82</v>
      </c>
      <c r="I843" s="2">
        <v>1.73</v>
      </c>
      <c r="J843" s="4">
        <f t="shared" si="26"/>
        <v>0.56000000000000005</v>
      </c>
      <c r="K843" s="1">
        <v>1</v>
      </c>
      <c r="L843" s="4">
        <f t="shared" si="27"/>
        <v>0.56000000000000005</v>
      </c>
      <c r="M843" s="1">
        <v>1</v>
      </c>
      <c r="N843" s="4">
        <v>0.56000000000000005</v>
      </c>
      <c r="O843" s="1" t="s">
        <v>1746</v>
      </c>
    </row>
    <row r="844" spans="1:15" x14ac:dyDescent="0.25">
      <c r="A844" s="1">
        <v>843</v>
      </c>
      <c r="B844" s="1" t="s">
        <v>356</v>
      </c>
      <c r="C844" s="10">
        <v>44930</v>
      </c>
      <c r="D844" s="1">
        <v>0</v>
      </c>
      <c r="E844" s="1" t="s">
        <v>358</v>
      </c>
      <c r="F844" s="15">
        <v>2.5</v>
      </c>
      <c r="G844" s="2">
        <v>1.55</v>
      </c>
      <c r="H844" s="3">
        <v>4.71</v>
      </c>
      <c r="I844" s="2">
        <v>0.18</v>
      </c>
      <c r="J844" s="4">
        <f t="shared" si="26"/>
        <v>1.37</v>
      </c>
      <c r="K844" s="1">
        <v>1</v>
      </c>
      <c r="L844" s="4">
        <f t="shared" si="27"/>
        <v>1.37</v>
      </c>
      <c r="M844" s="1">
        <f>C849-C844</f>
        <v>2</v>
      </c>
      <c r="N844" s="4">
        <v>2.0463</v>
      </c>
      <c r="O844" s="1" t="s">
        <v>1746</v>
      </c>
    </row>
    <row r="845" spans="1:15" ht="33" x14ac:dyDescent="0.25">
      <c r="A845" s="1">
        <v>844</v>
      </c>
      <c r="B845" s="1" t="s">
        <v>353</v>
      </c>
      <c r="C845" s="10">
        <v>44930</v>
      </c>
      <c r="D845" s="1">
        <v>0</v>
      </c>
      <c r="E845" s="11" t="s">
        <v>359</v>
      </c>
      <c r="F845" s="15">
        <v>21.5</v>
      </c>
      <c r="G845" s="2">
        <v>1.94</v>
      </c>
      <c r="H845" s="3">
        <v>7.53</v>
      </c>
      <c r="I845" s="2">
        <v>1.47</v>
      </c>
      <c r="J845" s="4">
        <f t="shared" si="26"/>
        <v>0.47</v>
      </c>
      <c r="K845" s="1">
        <v>1</v>
      </c>
      <c r="L845" s="4">
        <f t="shared" si="27"/>
        <v>0.47</v>
      </c>
      <c r="M845" s="1">
        <v>1</v>
      </c>
      <c r="N845" s="4">
        <v>0.47</v>
      </c>
      <c r="O845" s="1" t="s">
        <v>1746</v>
      </c>
    </row>
    <row r="846" spans="1:15" ht="33" x14ac:dyDescent="0.25">
      <c r="A846" s="1">
        <v>845</v>
      </c>
      <c r="B846" s="1" t="s">
        <v>354</v>
      </c>
      <c r="C846" s="10">
        <v>44930</v>
      </c>
      <c r="D846" s="1">
        <v>0</v>
      </c>
      <c r="E846" s="11" t="s">
        <v>359</v>
      </c>
      <c r="F846" s="15">
        <v>21.5</v>
      </c>
      <c r="G846" s="2">
        <v>2.15</v>
      </c>
      <c r="H846" s="3">
        <v>3.45</v>
      </c>
      <c r="I846" s="2">
        <v>1.58</v>
      </c>
      <c r="J846" s="4">
        <f t="shared" si="26"/>
        <v>0.56999999999999984</v>
      </c>
      <c r="K846" s="1">
        <v>1</v>
      </c>
      <c r="L846" s="4">
        <f t="shared" si="27"/>
        <v>0.56999999999999984</v>
      </c>
      <c r="M846" s="1">
        <v>1</v>
      </c>
      <c r="N846" s="4">
        <v>0.56999999999999995</v>
      </c>
      <c r="O846" s="1" t="s">
        <v>1746</v>
      </c>
    </row>
    <row r="847" spans="1:15" x14ac:dyDescent="0.25">
      <c r="A847" s="1">
        <v>846</v>
      </c>
      <c r="B847" s="1" t="s">
        <v>353</v>
      </c>
      <c r="C847" s="10">
        <v>44931</v>
      </c>
      <c r="D847" s="1">
        <v>0</v>
      </c>
      <c r="E847" s="1" t="s">
        <v>213</v>
      </c>
      <c r="F847" s="15">
        <v>24</v>
      </c>
      <c r="G847" s="2">
        <v>2.1800000000000002</v>
      </c>
      <c r="H847" s="3">
        <v>5.31</v>
      </c>
      <c r="I847" s="2">
        <v>1.6</v>
      </c>
      <c r="J847" s="4">
        <f t="shared" si="26"/>
        <v>0.58000000000000007</v>
      </c>
      <c r="K847" s="1">
        <v>1</v>
      </c>
      <c r="L847" s="4">
        <f t="shared" si="27"/>
        <v>0.58000000000000007</v>
      </c>
      <c r="M847" s="1">
        <v>1</v>
      </c>
      <c r="N847" s="4">
        <v>0.57999999999999996</v>
      </c>
      <c r="O847" s="1" t="s">
        <v>1746</v>
      </c>
    </row>
    <row r="848" spans="1:15" x14ac:dyDescent="0.25">
      <c r="A848" s="1">
        <v>847</v>
      </c>
      <c r="B848" s="1" t="s">
        <v>354</v>
      </c>
      <c r="C848" s="10">
        <v>44931</v>
      </c>
      <c r="D848" s="1">
        <v>0</v>
      </c>
      <c r="E848" s="1" t="s">
        <v>213</v>
      </c>
      <c r="F848" s="15">
        <v>24</v>
      </c>
      <c r="G848" s="2">
        <v>2.27</v>
      </c>
      <c r="H848" s="3">
        <v>3.65</v>
      </c>
      <c r="I848" s="2">
        <v>1.72</v>
      </c>
      <c r="J848" s="4">
        <f t="shared" si="26"/>
        <v>0.55000000000000004</v>
      </c>
      <c r="K848" s="1">
        <v>1</v>
      </c>
      <c r="L848" s="4">
        <f t="shared" si="27"/>
        <v>0.55000000000000004</v>
      </c>
      <c r="M848" s="1">
        <v>1</v>
      </c>
      <c r="N848" s="4">
        <v>0.55000000000000004</v>
      </c>
      <c r="O848" s="1" t="s">
        <v>1746</v>
      </c>
    </row>
    <row r="849" spans="1:15" x14ac:dyDescent="0.25">
      <c r="A849" s="1">
        <v>848</v>
      </c>
      <c r="B849" s="1" t="s">
        <v>356</v>
      </c>
      <c r="C849" s="10">
        <v>44932</v>
      </c>
      <c r="D849" s="1">
        <v>0</v>
      </c>
      <c r="E849" s="1" t="s">
        <v>360</v>
      </c>
      <c r="F849" s="15">
        <v>2.5</v>
      </c>
      <c r="G849" s="2">
        <v>1.82</v>
      </c>
      <c r="H849" s="3">
        <v>5.03</v>
      </c>
      <c r="I849" s="2">
        <v>0.28999999999999998</v>
      </c>
      <c r="J849" s="4">
        <f t="shared" ref="J849:J870" si="28">G849-I849-D849</f>
        <v>1.53</v>
      </c>
      <c r="K849" s="1">
        <v>1</v>
      </c>
      <c r="L849" s="4">
        <f t="shared" ref="L849:L870" si="29">(G849-I849-D849)*K849</f>
        <v>1.53</v>
      </c>
      <c r="M849" s="1">
        <v>2</v>
      </c>
      <c r="N849" s="4">
        <v>1.9885999999999999</v>
      </c>
      <c r="O849" s="1" t="s">
        <v>1746</v>
      </c>
    </row>
    <row r="850" spans="1:15" ht="33" x14ac:dyDescent="0.25">
      <c r="A850" s="1">
        <v>849</v>
      </c>
      <c r="B850" s="1" t="s">
        <v>353</v>
      </c>
      <c r="C850" s="10">
        <v>44932</v>
      </c>
      <c r="D850" s="1">
        <v>0</v>
      </c>
      <c r="E850" s="11" t="s">
        <v>361</v>
      </c>
      <c r="F850" s="15">
        <v>21.5</v>
      </c>
      <c r="G850" s="2">
        <v>2.0099999999999998</v>
      </c>
      <c r="H850" s="3">
        <v>6.18</v>
      </c>
      <c r="I850" s="2">
        <v>1.4</v>
      </c>
      <c r="J850" s="4">
        <f t="shared" si="28"/>
        <v>0.60999999999999988</v>
      </c>
      <c r="K850" s="1">
        <v>1</v>
      </c>
      <c r="L850" s="4">
        <f t="shared" si="29"/>
        <v>0.60999999999999988</v>
      </c>
      <c r="M850" s="1">
        <v>1</v>
      </c>
      <c r="N850" s="4">
        <v>0.61</v>
      </c>
      <c r="O850" s="1" t="s">
        <v>1746</v>
      </c>
    </row>
    <row r="851" spans="1:15" ht="33" x14ac:dyDescent="0.25">
      <c r="A851" s="1">
        <v>850</v>
      </c>
      <c r="B851" s="1" t="s">
        <v>354</v>
      </c>
      <c r="C851" s="10">
        <v>44932</v>
      </c>
      <c r="D851" s="1">
        <v>0</v>
      </c>
      <c r="E851" s="11" t="s">
        <v>361</v>
      </c>
      <c r="F851" s="15">
        <v>21.5</v>
      </c>
      <c r="G851" s="2">
        <v>1.97</v>
      </c>
      <c r="H851" s="3">
        <v>3.39</v>
      </c>
      <c r="I851" s="2">
        <v>1.5</v>
      </c>
      <c r="J851" s="4">
        <f t="shared" si="28"/>
        <v>0.47</v>
      </c>
      <c r="K851" s="1">
        <v>1</v>
      </c>
      <c r="L851" s="4">
        <f t="shared" si="29"/>
        <v>0.47</v>
      </c>
      <c r="M851" s="1">
        <v>1</v>
      </c>
      <c r="N851" s="4">
        <v>0.47</v>
      </c>
      <c r="O851" s="1" t="s">
        <v>1746</v>
      </c>
    </row>
    <row r="852" spans="1:15" x14ac:dyDescent="0.25">
      <c r="A852" s="1">
        <v>851</v>
      </c>
      <c r="B852" s="1" t="s">
        <v>353</v>
      </c>
      <c r="C852" s="10">
        <v>44933</v>
      </c>
      <c r="D852" s="1">
        <v>0</v>
      </c>
      <c r="E852" s="1" t="s">
        <v>218</v>
      </c>
      <c r="F852" s="15">
        <v>24</v>
      </c>
      <c r="G852" s="2">
        <v>2.2799999999999998</v>
      </c>
      <c r="H852" s="3">
        <v>2.73</v>
      </c>
      <c r="I852" s="2">
        <v>1.59</v>
      </c>
      <c r="J852" s="4">
        <f t="shared" si="28"/>
        <v>0.68999999999999972</v>
      </c>
      <c r="K852" s="1">
        <v>1</v>
      </c>
      <c r="L852" s="4">
        <f t="shared" si="29"/>
        <v>0.68999999999999972</v>
      </c>
      <c r="M852" s="1">
        <v>1</v>
      </c>
      <c r="N852" s="4">
        <v>0.69</v>
      </c>
      <c r="O852" s="1" t="s">
        <v>1746</v>
      </c>
    </row>
    <row r="853" spans="1:15" x14ac:dyDescent="0.25">
      <c r="A853" s="1">
        <v>852</v>
      </c>
      <c r="B853" s="1" t="s">
        <v>354</v>
      </c>
      <c r="C853" s="10">
        <v>44933</v>
      </c>
      <c r="D853" s="1">
        <v>0</v>
      </c>
      <c r="E853" s="1" t="s">
        <v>218</v>
      </c>
      <c r="F853" s="15">
        <v>24</v>
      </c>
      <c r="G853" s="2">
        <v>2.17</v>
      </c>
      <c r="H853" s="3">
        <v>3.72</v>
      </c>
      <c r="I853" s="2">
        <v>1.7</v>
      </c>
      <c r="J853" s="4">
        <f t="shared" si="28"/>
        <v>0.47</v>
      </c>
      <c r="K853" s="1">
        <v>1</v>
      </c>
      <c r="L853" s="4">
        <f t="shared" si="29"/>
        <v>0.47</v>
      </c>
      <c r="M853" s="1">
        <v>1</v>
      </c>
      <c r="N853" s="4">
        <v>0.47</v>
      </c>
      <c r="O853" s="1" t="s">
        <v>1746</v>
      </c>
    </row>
    <row r="854" spans="1:15" x14ac:dyDescent="0.25">
      <c r="A854" s="1">
        <v>853</v>
      </c>
      <c r="B854" s="1" t="s">
        <v>356</v>
      </c>
      <c r="C854" s="10">
        <v>44934</v>
      </c>
      <c r="D854" s="1">
        <v>0</v>
      </c>
      <c r="E854" s="1" t="s">
        <v>362</v>
      </c>
      <c r="F854" s="15">
        <v>2.5</v>
      </c>
      <c r="G854" s="2">
        <v>1.81</v>
      </c>
      <c r="H854" s="3">
        <v>5.43</v>
      </c>
      <c r="I854" s="2">
        <v>0.2</v>
      </c>
      <c r="J854" s="4">
        <f t="shared" si="28"/>
        <v>1.61</v>
      </c>
      <c r="K854" s="1">
        <v>1</v>
      </c>
      <c r="L854" s="4">
        <f t="shared" si="29"/>
        <v>1.61</v>
      </c>
      <c r="M854" s="1">
        <f>C859-C854</f>
        <v>2</v>
      </c>
      <c r="N854" s="4">
        <v>1.9769000000000001</v>
      </c>
      <c r="O854" s="1" t="s">
        <v>1746</v>
      </c>
    </row>
    <row r="855" spans="1:15" ht="33" x14ac:dyDescent="0.25">
      <c r="A855" s="1">
        <v>854</v>
      </c>
      <c r="B855" s="1" t="s">
        <v>353</v>
      </c>
      <c r="C855" s="10">
        <v>44934</v>
      </c>
      <c r="D855" s="1">
        <v>0</v>
      </c>
      <c r="E855" s="11" t="s">
        <v>363</v>
      </c>
      <c r="F855" s="15">
        <v>21.5</v>
      </c>
      <c r="G855" s="2">
        <v>2</v>
      </c>
      <c r="H855" s="3">
        <v>7.12</v>
      </c>
      <c r="I855" s="2">
        <v>1.47</v>
      </c>
      <c r="J855" s="4">
        <f t="shared" si="28"/>
        <v>0.53</v>
      </c>
      <c r="K855" s="1">
        <v>1</v>
      </c>
      <c r="L855" s="4">
        <f t="shared" si="29"/>
        <v>0.53</v>
      </c>
      <c r="M855" s="1">
        <v>1</v>
      </c>
      <c r="N855" s="4">
        <v>0.53</v>
      </c>
      <c r="O855" s="1" t="s">
        <v>1746</v>
      </c>
    </row>
    <row r="856" spans="1:15" ht="33" x14ac:dyDescent="0.25">
      <c r="A856" s="1">
        <v>855</v>
      </c>
      <c r="B856" s="1" t="s">
        <v>354</v>
      </c>
      <c r="C856" s="10">
        <v>44934</v>
      </c>
      <c r="D856" s="1">
        <v>0</v>
      </c>
      <c r="E856" s="11" t="s">
        <v>363</v>
      </c>
      <c r="F856" s="15">
        <v>21.5</v>
      </c>
      <c r="G856" s="2">
        <v>1.98</v>
      </c>
      <c r="H856" s="3">
        <v>3.45</v>
      </c>
      <c r="I856" s="2">
        <v>1.57</v>
      </c>
      <c r="J856" s="4">
        <f t="shared" si="28"/>
        <v>0.40999999999999992</v>
      </c>
      <c r="K856" s="1">
        <v>1</v>
      </c>
      <c r="L856" s="4">
        <f t="shared" si="29"/>
        <v>0.40999999999999992</v>
      </c>
      <c r="M856" s="1">
        <v>1</v>
      </c>
      <c r="N856" s="4">
        <v>0.41</v>
      </c>
      <c r="O856" s="1" t="s">
        <v>1746</v>
      </c>
    </row>
    <row r="857" spans="1:15" x14ac:dyDescent="0.25">
      <c r="A857" s="1">
        <v>856</v>
      </c>
      <c r="B857" s="1" t="s">
        <v>353</v>
      </c>
      <c r="C857" s="10">
        <v>44935</v>
      </c>
      <c r="D857" s="1">
        <v>0</v>
      </c>
      <c r="E857" s="1" t="s">
        <v>213</v>
      </c>
      <c r="F857" s="15">
        <v>24</v>
      </c>
      <c r="G857" s="2">
        <v>2.0699999999999998</v>
      </c>
      <c r="H857" s="3">
        <v>6.11</v>
      </c>
      <c r="I857" s="2">
        <v>1.57</v>
      </c>
      <c r="J857" s="4">
        <f t="shared" si="28"/>
        <v>0.49999999999999978</v>
      </c>
      <c r="K857" s="1">
        <v>1</v>
      </c>
      <c r="L857" s="4">
        <f t="shared" si="29"/>
        <v>0.49999999999999978</v>
      </c>
      <c r="M857" s="1">
        <v>1</v>
      </c>
      <c r="N857" s="4">
        <v>0.5</v>
      </c>
      <c r="O857" s="1" t="s">
        <v>1746</v>
      </c>
    </row>
    <row r="858" spans="1:15" x14ac:dyDescent="0.25">
      <c r="A858" s="1">
        <v>857</v>
      </c>
      <c r="B858" s="1" t="s">
        <v>354</v>
      </c>
      <c r="C858" s="10">
        <v>44935</v>
      </c>
      <c r="D858" s="1">
        <v>0</v>
      </c>
      <c r="E858" s="1" t="s">
        <v>213</v>
      </c>
      <c r="F858" s="15">
        <v>24</v>
      </c>
      <c r="G858" s="2">
        <v>2.1800000000000002</v>
      </c>
      <c r="H858" s="3">
        <v>3.73</v>
      </c>
      <c r="I858" s="2">
        <v>1.68</v>
      </c>
      <c r="J858" s="4">
        <f t="shared" si="28"/>
        <v>0.50000000000000022</v>
      </c>
      <c r="K858" s="1">
        <v>1</v>
      </c>
      <c r="L858" s="4">
        <f t="shared" si="29"/>
        <v>0.50000000000000022</v>
      </c>
      <c r="M858" s="1">
        <v>1</v>
      </c>
      <c r="N858" s="4">
        <v>0.5</v>
      </c>
      <c r="O858" s="1" t="s">
        <v>1746</v>
      </c>
    </row>
    <row r="859" spans="1:15" x14ac:dyDescent="0.25">
      <c r="A859" s="1">
        <v>858</v>
      </c>
      <c r="B859" s="1" t="s">
        <v>356</v>
      </c>
      <c r="C859" s="10">
        <v>44936</v>
      </c>
      <c r="D859" s="1">
        <v>0</v>
      </c>
      <c r="E859" s="1" t="s">
        <v>364</v>
      </c>
      <c r="F859" s="15">
        <v>3</v>
      </c>
      <c r="G859" s="2">
        <v>1.9</v>
      </c>
      <c r="H859" s="3">
        <v>4.66</v>
      </c>
      <c r="I859" s="2">
        <v>0.28999999999999998</v>
      </c>
      <c r="J859" s="4">
        <f t="shared" si="28"/>
        <v>1.6099999999999999</v>
      </c>
      <c r="K859" s="1">
        <v>5</v>
      </c>
      <c r="L859" s="4">
        <f t="shared" si="29"/>
        <v>8.0499999999999989</v>
      </c>
      <c r="M859" s="1">
        <v>21</v>
      </c>
      <c r="N859" s="4">
        <v>19.9664</v>
      </c>
      <c r="O859" s="1" t="s">
        <v>1746</v>
      </c>
    </row>
    <row r="860" spans="1:15" ht="33" x14ac:dyDescent="0.25">
      <c r="A860" s="1">
        <v>859</v>
      </c>
      <c r="B860" s="1" t="s">
        <v>353</v>
      </c>
      <c r="C860" s="10">
        <v>44936</v>
      </c>
      <c r="D860" s="1">
        <v>0</v>
      </c>
      <c r="E860" s="11" t="s">
        <v>365</v>
      </c>
      <c r="F860" s="15">
        <v>21</v>
      </c>
      <c r="G860" s="2">
        <v>1.83</v>
      </c>
      <c r="H860" s="3">
        <v>7.79</v>
      </c>
      <c r="I860" s="2">
        <v>1.4</v>
      </c>
      <c r="J860" s="4">
        <f t="shared" si="28"/>
        <v>0.43000000000000016</v>
      </c>
      <c r="K860" s="1">
        <v>1</v>
      </c>
      <c r="L860" s="4">
        <f t="shared" si="29"/>
        <v>0.43000000000000016</v>
      </c>
      <c r="M860" s="1">
        <v>1</v>
      </c>
      <c r="N860" s="4">
        <v>0.43</v>
      </c>
      <c r="O860" s="1" t="s">
        <v>1746</v>
      </c>
    </row>
    <row r="861" spans="1:15" ht="33" x14ac:dyDescent="0.25">
      <c r="A861" s="1">
        <v>860</v>
      </c>
      <c r="B861" s="1" t="s">
        <v>354</v>
      </c>
      <c r="C861" s="10">
        <v>44936</v>
      </c>
      <c r="D861" s="1">
        <v>0</v>
      </c>
      <c r="E861" s="11" t="s">
        <v>365</v>
      </c>
      <c r="F861" s="15">
        <v>21</v>
      </c>
      <c r="G861" s="2">
        <v>2.0099999999999998</v>
      </c>
      <c r="H861" s="3">
        <v>3.46</v>
      </c>
      <c r="I861" s="2">
        <v>1.5</v>
      </c>
      <c r="J861" s="4">
        <f t="shared" si="28"/>
        <v>0.50999999999999979</v>
      </c>
      <c r="K861" s="1">
        <v>1</v>
      </c>
      <c r="L861" s="4">
        <f t="shared" si="29"/>
        <v>0.50999999999999979</v>
      </c>
      <c r="M861" s="1">
        <v>1</v>
      </c>
      <c r="N861" s="4">
        <v>0.51</v>
      </c>
      <c r="O861" s="1" t="s">
        <v>1746</v>
      </c>
    </row>
    <row r="862" spans="1:15" x14ac:dyDescent="0.25">
      <c r="A862" s="1">
        <v>861</v>
      </c>
      <c r="B862" s="1" t="s">
        <v>353</v>
      </c>
      <c r="C862" s="10">
        <v>44937</v>
      </c>
      <c r="D862" s="1">
        <v>0</v>
      </c>
      <c r="E862" s="1" t="s">
        <v>213</v>
      </c>
      <c r="F862" s="15">
        <v>24</v>
      </c>
      <c r="G862" s="2">
        <v>2.14</v>
      </c>
      <c r="H862" s="3">
        <v>5.12</v>
      </c>
      <c r="I862" s="2">
        <v>1.59</v>
      </c>
      <c r="J862" s="4">
        <f t="shared" si="28"/>
        <v>0.55000000000000004</v>
      </c>
      <c r="K862" s="1">
        <v>1</v>
      </c>
      <c r="L862" s="4">
        <f t="shared" si="29"/>
        <v>0.55000000000000004</v>
      </c>
      <c r="M862" s="1">
        <v>1</v>
      </c>
      <c r="N862" s="4">
        <v>0.55000000000000004</v>
      </c>
      <c r="O862" s="1" t="s">
        <v>1746</v>
      </c>
    </row>
    <row r="863" spans="1:15" x14ac:dyDescent="0.25">
      <c r="A863" s="1">
        <v>862</v>
      </c>
      <c r="B863" s="1" t="s">
        <v>354</v>
      </c>
      <c r="C863" s="10">
        <v>44937</v>
      </c>
      <c r="D863" s="1">
        <v>0</v>
      </c>
      <c r="E863" s="1" t="s">
        <v>213</v>
      </c>
      <c r="F863" s="15">
        <v>24</v>
      </c>
      <c r="G863" s="2">
        <v>2.19</v>
      </c>
      <c r="H863" s="3">
        <v>3.99</v>
      </c>
      <c r="I863" s="2">
        <v>1.7</v>
      </c>
      <c r="J863" s="4">
        <f t="shared" si="28"/>
        <v>0.49</v>
      </c>
      <c r="K863" s="1">
        <v>1</v>
      </c>
      <c r="L863" s="4">
        <f t="shared" si="29"/>
        <v>0.49</v>
      </c>
      <c r="M863" s="1">
        <v>1</v>
      </c>
      <c r="N863" s="4">
        <v>0.49</v>
      </c>
      <c r="O863" s="1" t="s">
        <v>1746</v>
      </c>
    </row>
    <row r="864" spans="1:15" x14ac:dyDescent="0.25">
      <c r="A864" s="1">
        <v>863</v>
      </c>
      <c r="B864" s="1" t="s">
        <v>353</v>
      </c>
      <c r="C864" s="10">
        <v>44938</v>
      </c>
      <c r="D864" s="1">
        <v>0</v>
      </c>
      <c r="E864" s="1" t="s">
        <v>213</v>
      </c>
      <c r="F864" s="15">
        <v>24</v>
      </c>
      <c r="G864" s="2">
        <v>2.09</v>
      </c>
      <c r="H864" s="3">
        <v>8.27</v>
      </c>
      <c r="I864" s="2">
        <v>1.59</v>
      </c>
      <c r="J864" s="4">
        <f t="shared" si="28"/>
        <v>0.49999999999999978</v>
      </c>
      <c r="K864" s="1">
        <v>1</v>
      </c>
      <c r="L864" s="4">
        <f t="shared" si="29"/>
        <v>0.49999999999999978</v>
      </c>
      <c r="M864" s="1">
        <v>1</v>
      </c>
      <c r="N864" s="4">
        <v>0.5</v>
      </c>
      <c r="O864" s="1" t="s">
        <v>1746</v>
      </c>
    </row>
    <row r="865" spans="1:15" x14ac:dyDescent="0.25">
      <c r="A865" s="1">
        <v>864</v>
      </c>
      <c r="B865" s="1" t="s">
        <v>354</v>
      </c>
      <c r="C865" s="10">
        <v>44938</v>
      </c>
      <c r="D865" s="1">
        <v>0</v>
      </c>
      <c r="E865" s="1" t="s">
        <v>213</v>
      </c>
      <c r="F865" s="15">
        <v>24</v>
      </c>
      <c r="G865" s="2">
        <v>2.23</v>
      </c>
      <c r="H865" s="3">
        <v>3.7</v>
      </c>
      <c r="I865" s="2">
        <v>1.7</v>
      </c>
      <c r="J865" s="4">
        <f t="shared" si="28"/>
        <v>0.53</v>
      </c>
      <c r="K865" s="1">
        <v>1</v>
      </c>
      <c r="L865" s="4">
        <f t="shared" si="29"/>
        <v>0.53</v>
      </c>
      <c r="M865" s="1">
        <v>1</v>
      </c>
      <c r="N865" s="4">
        <v>0.53</v>
      </c>
      <c r="O865" s="1" t="s">
        <v>1746</v>
      </c>
    </row>
    <row r="866" spans="1:15" x14ac:dyDescent="0.25">
      <c r="A866" s="1">
        <v>865</v>
      </c>
      <c r="B866" s="1" t="s">
        <v>353</v>
      </c>
      <c r="C866" s="10">
        <v>44939</v>
      </c>
      <c r="D866" s="1">
        <v>0</v>
      </c>
      <c r="E866" s="1" t="s">
        <v>213</v>
      </c>
      <c r="F866" s="15">
        <v>24</v>
      </c>
      <c r="G866" s="2">
        <v>2.09</v>
      </c>
      <c r="H866" s="3">
        <v>4.59</v>
      </c>
      <c r="I866" s="2">
        <v>1.59</v>
      </c>
      <c r="J866" s="4">
        <f t="shared" si="28"/>
        <v>0.49999999999999978</v>
      </c>
      <c r="K866" s="1">
        <v>1</v>
      </c>
      <c r="L866" s="4">
        <f t="shared" si="29"/>
        <v>0.49999999999999978</v>
      </c>
      <c r="M866" s="1">
        <v>1</v>
      </c>
      <c r="N866" s="4">
        <v>0.5</v>
      </c>
      <c r="O866" s="1" t="s">
        <v>1746</v>
      </c>
    </row>
    <row r="867" spans="1:15" x14ac:dyDescent="0.25">
      <c r="A867" s="1">
        <v>866</v>
      </c>
      <c r="B867" s="1" t="s">
        <v>354</v>
      </c>
      <c r="C867" s="10">
        <v>44939</v>
      </c>
      <c r="D867" s="1">
        <v>0</v>
      </c>
      <c r="E867" s="1" t="s">
        <v>213</v>
      </c>
      <c r="F867" s="15">
        <v>24</v>
      </c>
      <c r="G867" s="2">
        <v>2.25</v>
      </c>
      <c r="H867" s="3">
        <v>3.29</v>
      </c>
      <c r="I867" s="2">
        <v>1.7</v>
      </c>
      <c r="J867" s="4">
        <f t="shared" si="28"/>
        <v>0.55000000000000004</v>
      </c>
      <c r="K867" s="1">
        <v>1</v>
      </c>
      <c r="L867" s="4">
        <f t="shared" si="29"/>
        <v>0.55000000000000004</v>
      </c>
      <c r="M867" s="1">
        <v>1</v>
      </c>
      <c r="N867" s="4">
        <v>0.55000000000000004</v>
      </c>
      <c r="O867" s="1" t="s">
        <v>1746</v>
      </c>
    </row>
    <row r="868" spans="1:15" x14ac:dyDescent="0.25">
      <c r="A868" s="1">
        <v>867</v>
      </c>
      <c r="B868" s="1" t="s">
        <v>353</v>
      </c>
      <c r="C868" s="10">
        <v>44940</v>
      </c>
      <c r="D868" s="1">
        <v>0</v>
      </c>
      <c r="E868" s="1" t="s">
        <v>213</v>
      </c>
      <c r="F868" s="15">
        <v>24</v>
      </c>
      <c r="G868" s="2">
        <v>2.09</v>
      </c>
      <c r="H868" s="3">
        <v>8.23</v>
      </c>
      <c r="I868" s="2">
        <v>1.6</v>
      </c>
      <c r="J868" s="4">
        <f t="shared" si="28"/>
        <v>0.48999999999999977</v>
      </c>
      <c r="K868" s="1">
        <v>1</v>
      </c>
      <c r="L868" s="4">
        <f t="shared" si="29"/>
        <v>0.48999999999999977</v>
      </c>
      <c r="M868" s="1">
        <v>1</v>
      </c>
      <c r="N868" s="4">
        <v>0.49</v>
      </c>
      <c r="O868" s="1" t="s">
        <v>1746</v>
      </c>
    </row>
    <row r="869" spans="1:15" x14ac:dyDescent="0.25">
      <c r="A869" s="1">
        <v>868</v>
      </c>
      <c r="B869" s="1" t="s">
        <v>354</v>
      </c>
      <c r="C869" s="10">
        <v>44940</v>
      </c>
      <c r="D869" s="1">
        <v>0</v>
      </c>
      <c r="E869" s="1" t="s">
        <v>213</v>
      </c>
      <c r="F869" s="15">
        <v>24</v>
      </c>
      <c r="G869" s="2">
        <v>2.23</v>
      </c>
      <c r="H869" s="3">
        <v>4.07</v>
      </c>
      <c r="I869" s="2">
        <v>1.7</v>
      </c>
      <c r="J869" s="4">
        <f t="shared" si="28"/>
        <v>0.53</v>
      </c>
      <c r="K869" s="1">
        <v>1</v>
      </c>
      <c r="L869" s="4">
        <f t="shared" si="29"/>
        <v>0.53</v>
      </c>
      <c r="M869" s="1">
        <v>1</v>
      </c>
      <c r="N869" s="4">
        <v>0.53</v>
      </c>
      <c r="O869" s="1" t="s">
        <v>1746</v>
      </c>
    </row>
    <row r="870" spans="1:15" x14ac:dyDescent="0.25">
      <c r="A870" s="1">
        <v>869</v>
      </c>
      <c r="B870" s="1" t="s">
        <v>353</v>
      </c>
      <c r="C870" s="10">
        <v>44941</v>
      </c>
      <c r="D870" s="1">
        <v>0</v>
      </c>
      <c r="E870" s="1" t="s">
        <v>213</v>
      </c>
      <c r="F870" s="15">
        <v>24</v>
      </c>
      <c r="G870" s="2">
        <v>2.17</v>
      </c>
      <c r="H870" s="3">
        <v>7.01</v>
      </c>
      <c r="I870" s="2">
        <v>1.6</v>
      </c>
      <c r="J870" s="4">
        <f t="shared" si="28"/>
        <v>0.56999999999999984</v>
      </c>
      <c r="K870" s="1">
        <v>1</v>
      </c>
      <c r="L870" s="4">
        <f t="shared" si="29"/>
        <v>0.56999999999999984</v>
      </c>
      <c r="M870" s="1">
        <v>1</v>
      </c>
      <c r="N870" s="4">
        <v>0.56999999999999995</v>
      </c>
      <c r="O870" s="1" t="s">
        <v>1746</v>
      </c>
    </row>
    <row r="871" spans="1:15" x14ac:dyDescent="0.25">
      <c r="A871" s="1">
        <v>870</v>
      </c>
      <c r="B871" s="1" t="s">
        <v>354</v>
      </c>
      <c r="C871" s="10">
        <v>44941</v>
      </c>
      <c r="D871" s="1">
        <v>0</v>
      </c>
      <c r="E871" s="1" t="s">
        <v>213</v>
      </c>
      <c r="F871" s="15">
        <v>24</v>
      </c>
      <c r="G871" s="2">
        <v>2.2400000000000002</v>
      </c>
      <c r="H871" s="3">
        <v>4.05</v>
      </c>
      <c r="I871" s="2">
        <v>1.7</v>
      </c>
      <c r="J871" s="4">
        <f t="shared" ref="J871:J892" si="30">G871-I871-D871</f>
        <v>0.54000000000000026</v>
      </c>
      <c r="K871" s="1">
        <v>1</v>
      </c>
      <c r="L871" s="4">
        <f t="shared" ref="L871:L892" si="31">(G871-I871-D871)*K871</f>
        <v>0.54000000000000026</v>
      </c>
      <c r="M871" s="1">
        <v>1</v>
      </c>
      <c r="N871" s="4">
        <v>0.54</v>
      </c>
      <c r="O871" s="1" t="s">
        <v>1746</v>
      </c>
    </row>
    <row r="872" spans="1:15" x14ac:dyDescent="0.25">
      <c r="A872" s="1">
        <v>871</v>
      </c>
      <c r="B872" s="1" t="s">
        <v>353</v>
      </c>
      <c r="C872" s="10">
        <v>44942</v>
      </c>
      <c r="D872" s="1">
        <v>0</v>
      </c>
      <c r="E872" s="1" t="s">
        <v>213</v>
      </c>
      <c r="F872" s="15">
        <v>24</v>
      </c>
      <c r="G872" s="2">
        <v>2.0099999999999998</v>
      </c>
      <c r="H872" s="3">
        <v>7.83</v>
      </c>
      <c r="I872" s="2">
        <v>1.6</v>
      </c>
      <c r="J872" s="4">
        <f t="shared" si="30"/>
        <v>0.4099999999999997</v>
      </c>
      <c r="K872" s="1">
        <v>1</v>
      </c>
      <c r="L872" s="4">
        <f t="shared" si="31"/>
        <v>0.4099999999999997</v>
      </c>
      <c r="M872" s="1">
        <v>1</v>
      </c>
      <c r="N872" s="4">
        <v>0.41</v>
      </c>
      <c r="O872" s="1" t="s">
        <v>1746</v>
      </c>
    </row>
    <row r="873" spans="1:15" x14ac:dyDescent="0.25">
      <c r="A873" s="1">
        <v>872</v>
      </c>
      <c r="B873" s="1" t="s">
        <v>354</v>
      </c>
      <c r="C873" s="10">
        <v>44942</v>
      </c>
      <c r="D873" s="1">
        <v>0</v>
      </c>
      <c r="E873" s="1" t="s">
        <v>213</v>
      </c>
      <c r="F873" s="15">
        <v>24</v>
      </c>
      <c r="G873" s="2">
        <v>2.12</v>
      </c>
      <c r="H873" s="3">
        <v>4.12</v>
      </c>
      <c r="I873" s="2">
        <v>1.7</v>
      </c>
      <c r="J873" s="4">
        <f t="shared" si="30"/>
        <v>0.42000000000000015</v>
      </c>
      <c r="K873" s="1">
        <v>1</v>
      </c>
      <c r="L873" s="4">
        <f t="shared" si="31"/>
        <v>0.42000000000000015</v>
      </c>
      <c r="M873" s="1">
        <v>1</v>
      </c>
      <c r="N873" s="4">
        <v>0.42</v>
      </c>
      <c r="O873" s="1" t="s">
        <v>1746</v>
      </c>
    </row>
    <row r="874" spans="1:15" x14ac:dyDescent="0.25">
      <c r="A874" s="1">
        <v>873</v>
      </c>
      <c r="B874" s="1" t="s">
        <v>353</v>
      </c>
      <c r="C874" s="10">
        <v>44943</v>
      </c>
      <c r="D874" s="1">
        <v>0</v>
      </c>
      <c r="E874" s="1" t="s">
        <v>213</v>
      </c>
      <c r="F874" s="15">
        <v>24</v>
      </c>
      <c r="G874" s="2">
        <v>1.96</v>
      </c>
      <c r="H874" s="3">
        <v>6.78</v>
      </c>
      <c r="I874" s="2">
        <v>1.6</v>
      </c>
      <c r="J874" s="4">
        <f t="shared" si="30"/>
        <v>0.35999999999999988</v>
      </c>
      <c r="K874" s="1">
        <v>1</v>
      </c>
      <c r="L874" s="4">
        <f t="shared" si="31"/>
        <v>0.35999999999999988</v>
      </c>
      <c r="M874" s="1">
        <v>1</v>
      </c>
      <c r="N874" s="4">
        <v>0.36</v>
      </c>
      <c r="O874" s="1" t="s">
        <v>1746</v>
      </c>
    </row>
    <row r="875" spans="1:15" x14ac:dyDescent="0.25">
      <c r="A875" s="1">
        <v>874</v>
      </c>
      <c r="B875" s="1" t="s">
        <v>354</v>
      </c>
      <c r="C875" s="10">
        <v>44943</v>
      </c>
      <c r="D875" s="1">
        <v>0</v>
      </c>
      <c r="E875" s="1" t="s">
        <v>213</v>
      </c>
      <c r="F875" s="15">
        <v>24</v>
      </c>
      <c r="G875" s="2">
        <v>1.5</v>
      </c>
      <c r="H875" s="3">
        <v>1.21</v>
      </c>
      <c r="I875" s="2">
        <v>1.2</v>
      </c>
      <c r="J875" s="4">
        <f t="shared" si="30"/>
        <v>0.30000000000000004</v>
      </c>
      <c r="K875" s="1">
        <v>1</v>
      </c>
      <c r="L875" s="4">
        <f t="shared" si="31"/>
        <v>0.30000000000000004</v>
      </c>
      <c r="M875" s="1">
        <v>1</v>
      </c>
      <c r="N875" s="4">
        <v>0.3</v>
      </c>
      <c r="O875" s="1" t="s">
        <v>1746</v>
      </c>
    </row>
    <row r="876" spans="1:15" x14ac:dyDescent="0.25">
      <c r="A876" s="1">
        <v>875</v>
      </c>
      <c r="B876" s="1" t="s">
        <v>353</v>
      </c>
      <c r="C876" s="10">
        <v>44944</v>
      </c>
      <c r="D876" s="1">
        <v>0</v>
      </c>
      <c r="E876" s="1" t="s">
        <v>213</v>
      </c>
      <c r="F876" s="15">
        <v>24</v>
      </c>
      <c r="G876" s="2">
        <v>2.0099999999999998</v>
      </c>
      <c r="H876" s="3">
        <v>6.66</v>
      </c>
      <c r="I876" s="2">
        <v>1.59</v>
      </c>
      <c r="J876" s="4">
        <f t="shared" si="30"/>
        <v>0.41999999999999971</v>
      </c>
      <c r="K876" s="1">
        <v>1</v>
      </c>
      <c r="L876" s="4">
        <f t="shared" si="31"/>
        <v>0.41999999999999971</v>
      </c>
      <c r="M876" s="1">
        <v>1</v>
      </c>
      <c r="N876" s="4">
        <v>0.42</v>
      </c>
      <c r="O876" s="1" t="s">
        <v>1746</v>
      </c>
    </row>
    <row r="877" spans="1:15" x14ac:dyDescent="0.25">
      <c r="A877" s="1">
        <v>876</v>
      </c>
      <c r="B877" s="1" t="s">
        <v>354</v>
      </c>
      <c r="C877" s="10">
        <v>44944</v>
      </c>
      <c r="D877" s="1">
        <v>0</v>
      </c>
      <c r="E877" s="1" t="s">
        <v>213</v>
      </c>
      <c r="F877" s="15">
        <v>24</v>
      </c>
      <c r="G877" s="2">
        <v>1.46</v>
      </c>
      <c r="H877" s="3">
        <v>0.56000000000000005</v>
      </c>
      <c r="I877" s="2">
        <v>1.22</v>
      </c>
      <c r="J877" s="4">
        <f t="shared" si="30"/>
        <v>0.24</v>
      </c>
      <c r="K877" s="1">
        <v>1</v>
      </c>
      <c r="L877" s="4">
        <f t="shared" si="31"/>
        <v>0.24</v>
      </c>
      <c r="M877" s="1">
        <v>1</v>
      </c>
      <c r="N877" s="4">
        <v>0.24</v>
      </c>
      <c r="O877" s="1" t="s">
        <v>1746</v>
      </c>
    </row>
    <row r="878" spans="1:15" x14ac:dyDescent="0.25">
      <c r="A878" s="1">
        <v>877</v>
      </c>
      <c r="B878" s="1" t="s">
        <v>353</v>
      </c>
      <c r="C878" s="10">
        <v>44945</v>
      </c>
      <c r="D878" s="1">
        <v>0</v>
      </c>
      <c r="E878" s="1" t="s">
        <v>213</v>
      </c>
      <c r="F878" s="15">
        <v>24</v>
      </c>
      <c r="G878" s="2">
        <v>2.1</v>
      </c>
      <c r="H878" s="3">
        <v>6.66</v>
      </c>
      <c r="I878" s="2">
        <v>1.59</v>
      </c>
      <c r="J878" s="4">
        <f t="shared" si="30"/>
        <v>0.51</v>
      </c>
      <c r="K878" s="1">
        <v>1</v>
      </c>
      <c r="L878" s="4">
        <f t="shared" si="31"/>
        <v>0.51</v>
      </c>
      <c r="M878" s="1">
        <v>1</v>
      </c>
      <c r="N878" s="4">
        <v>0.51</v>
      </c>
      <c r="O878" s="1" t="s">
        <v>1746</v>
      </c>
    </row>
    <row r="879" spans="1:15" x14ac:dyDescent="0.25">
      <c r="A879" s="1">
        <v>878</v>
      </c>
      <c r="B879" s="1" t="s">
        <v>354</v>
      </c>
      <c r="C879" s="10">
        <v>44945</v>
      </c>
      <c r="D879" s="1">
        <v>0</v>
      </c>
      <c r="E879" s="1" t="s">
        <v>213</v>
      </c>
      <c r="F879" s="15">
        <v>24</v>
      </c>
      <c r="G879" s="2">
        <v>1.8</v>
      </c>
      <c r="H879" s="3">
        <v>2.35</v>
      </c>
      <c r="I879" s="2">
        <v>1.67</v>
      </c>
      <c r="J879" s="4">
        <f t="shared" si="30"/>
        <v>0.13000000000000012</v>
      </c>
      <c r="K879" s="1">
        <v>1</v>
      </c>
      <c r="L879" s="4">
        <f t="shared" si="31"/>
        <v>0.13000000000000012</v>
      </c>
      <c r="M879" s="1">
        <v>1</v>
      </c>
      <c r="N879" s="4">
        <v>0.13</v>
      </c>
      <c r="O879" s="1" t="s">
        <v>1746</v>
      </c>
    </row>
    <row r="880" spans="1:15" x14ac:dyDescent="0.25">
      <c r="A880" s="1">
        <v>879</v>
      </c>
      <c r="B880" s="1" t="s">
        <v>353</v>
      </c>
      <c r="C880" s="10">
        <v>44946</v>
      </c>
      <c r="D880" s="1">
        <v>0</v>
      </c>
      <c r="E880" s="1" t="s">
        <v>213</v>
      </c>
      <c r="F880" s="15">
        <v>24</v>
      </c>
      <c r="G880" s="2">
        <v>2.04</v>
      </c>
      <c r="H880" s="3">
        <v>6.63</v>
      </c>
      <c r="I880" s="2">
        <v>1.58</v>
      </c>
      <c r="J880" s="4">
        <f t="shared" si="30"/>
        <v>0.45999999999999996</v>
      </c>
      <c r="K880" s="1">
        <v>1</v>
      </c>
      <c r="L880" s="4">
        <f t="shared" si="31"/>
        <v>0.45999999999999996</v>
      </c>
      <c r="M880" s="1">
        <v>1</v>
      </c>
      <c r="N880" s="4">
        <v>0.46</v>
      </c>
      <c r="O880" s="1" t="s">
        <v>1746</v>
      </c>
    </row>
    <row r="881" spans="1:15" x14ac:dyDescent="0.25">
      <c r="A881" s="1">
        <v>880</v>
      </c>
      <c r="B881" s="1" t="s">
        <v>354</v>
      </c>
      <c r="C881" s="10">
        <v>44946</v>
      </c>
      <c r="D881" s="1">
        <v>0</v>
      </c>
      <c r="E881" s="1" t="s">
        <v>213</v>
      </c>
      <c r="F881" s="15">
        <v>24</v>
      </c>
      <c r="G881" s="2">
        <v>2.41</v>
      </c>
      <c r="H881" s="3">
        <v>4.76</v>
      </c>
      <c r="I881" s="2">
        <v>1.67</v>
      </c>
      <c r="J881" s="4">
        <f t="shared" si="30"/>
        <v>0.74000000000000021</v>
      </c>
      <c r="K881" s="1">
        <v>1</v>
      </c>
      <c r="L881" s="4">
        <f t="shared" si="31"/>
        <v>0.74000000000000021</v>
      </c>
      <c r="M881" s="1">
        <v>1</v>
      </c>
      <c r="N881" s="4">
        <v>0.74</v>
      </c>
      <c r="O881" s="1" t="s">
        <v>1746</v>
      </c>
    </row>
    <row r="882" spans="1:15" x14ac:dyDescent="0.25">
      <c r="A882" s="1">
        <v>881</v>
      </c>
      <c r="B882" s="1" t="s">
        <v>353</v>
      </c>
      <c r="C882" s="10">
        <v>44947</v>
      </c>
      <c r="D882" s="1">
        <v>0</v>
      </c>
      <c r="E882" s="1" t="s">
        <v>213</v>
      </c>
      <c r="F882" s="15">
        <v>24</v>
      </c>
      <c r="G882" s="2">
        <v>2.09</v>
      </c>
      <c r="H882" s="3">
        <v>6.74</v>
      </c>
      <c r="I882" s="2">
        <v>1.58</v>
      </c>
      <c r="J882" s="4">
        <f t="shared" si="30"/>
        <v>0.50999999999999979</v>
      </c>
      <c r="K882" s="1">
        <v>1</v>
      </c>
      <c r="L882" s="4">
        <f t="shared" si="31"/>
        <v>0.50999999999999979</v>
      </c>
      <c r="M882" s="1">
        <v>1</v>
      </c>
      <c r="N882" s="4">
        <v>0.51</v>
      </c>
      <c r="O882" s="1" t="s">
        <v>1746</v>
      </c>
    </row>
    <row r="883" spans="1:15" x14ac:dyDescent="0.25">
      <c r="A883" s="1">
        <v>882</v>
      </c>
      <c r="B883" s="1" t="s">
        <v>354</v>
      </c>
      <c r="C883" s="10">
        <v>44947</v>
      </c>
      <c r="D883" s="1">
        <v>0</v>
      </c>
      <c r="E883" s="1" t="s">
        <v>213</v>
      </c>
      <c r="F883" s="15">
        <v>24</v>
      </c>
      <c r="G883" s="2">
        <v>2.36</v>
      </c>
      <c r="H883" s="3">
        <v>4.88</v>
      </c>
      <c r="I883" s="2">
        <v>1.67</v>
      </c>
      <c r="J883" s="4">
        <f t="shared" si="30"/>
        <v>0.69</v>
      </c>
      <c r="K883" s="1">
        <v>1</v>
      </c>
      <c r="L883" s="4">
        <f t="shared" si="31"/>
        <v>0.69</v>
      </c>
      <c r="M883" s="1">
        <v>1</v>
      </c>
      <c r="N883" s="4">
        <v>0.69</v>
      </c>
      <c r="O883" s="1" t="s">
        <v>1746</v>
      </c>
    </row>
    <row r="884" spans="1:15" x14ac:dyDescent="0.25">
      <c r="A884" s="1">
        <v>883</v>
      </c>
      <c r="B884" s="1" t="s">
        <v>353</v>
      </c>
      <c r="C884" s="10">
        <v>44948</v>
      </c>
      <c r="D884" s="1">
        <v>0</v>
      </c>
      <c r="E884" s="1" t="s">
        <v>213</v>
      </c>
      <c r="F884" s="15">
        <v>24</v>
      </c>
      <c r="G884" s="2">
        <v>2.13</v>
      </c>
      <c r="H884" s="3">
        <v>6.29</v>
      </c>
      <c r="I884" s="2">
        <v>1.59</v>
      </c>
      <c r="J884" s="4">
        <f t="shared" si="30"/>
        <v>0.53999999999999981</v>
      </c>
      <c r="K884" s="1">
        <v>1</v>
      </c>
      <c r="L884" s="4">
        <f t="shared" si="31"/>
        <v>0.53999999999999981</v>
      </c>
      <c r="M884" s="1">
        <v>1</v>
      </c>
      <c r="N884" s="4">
        <v>0.54</v>
      </c>
      <c r="O884" s="1" t="s">
        <v>1746</v>
      </c>
    </row>
    <row r="885" spans="1:15" x14ac:dyDescent="0.25">
      <c r="A885" s="1">
        <v>884</v>
      </c>
      <c r="B885" s="1" t="s">
        <v>354</v>
      </c>
      <c r="C885" s="10">
        <v>44948</v>
      </c>
      <c r="D885" s="1">
        <v>0</v>
      </c>
      <c r="E885" s="1" t="s">
        <v>213</v>
      </c>
      <c r="F885" s="15">
        <v>24</v>
      </c>
      <c r="G885" s="2">
        <v>2.36</v>
      </c>
      <c r="H885" s="3">
        <v>4.47</v>
      </c>
      <c r="I885" s="2">
        <v>1.68</v>
      </c>
      <c r="J885" s="4">
        <f t="shared" si="30"/>
        <v>0.67999999999999994</v>
      </c>
      <c r="K885" s="1">
        <v>1</v>
      </c>
      <c r="L885" s="4">
        <f t="shared" si="31"/>
        <v>0.67999999999999994</v>
      </c>
      <c r="M885" s="1">
        <v>1</v>
      </c>
      <c r="N885" s="4">
        <v>0.68</v>
      </c>
      <c r="O885" s="1" t="s">
        <v>1746</v>
      </c>
    </row>
    <row r="886" spans="1:15" ht="33" x14ac:dyDescent="0.25">
      <c r="A886" s="1">
        <v>885</v>
      </c>
      <c r="B886" s="1" t="s">
        <v>353</v>
      </c>
      <c r="C886" s="10">
        <v>44949</v>
      </c>
      <c r="D886" s="1">
        <v>0</v>
      </c>
      <c r="E886" s="11" t="s">
        <v>366</v>
      </c>
      <c r="F886" s="15">
        <v>16</v>
      </c>
      <c r="G886" s="2">
        <v>1.53</v>
      </c>
      <c r="H886" s="3">
        <v>4.46</v>
      </c>
      <c r="I886" s="2">
        <v>1.06</v>
      </c>
      <c r="J886" s="4">
        <f t="shared" si="30"/>
        <v>0.47</v>
      </c>
      <c r="K886" s="1">
        <v>1</v>
      </c>
      <c r="L886" s="4">
        <f t="shared" si="31"/>
        <v>0.47</v>
      </c>
      <c r="M886" s="1">
        <v>1</v>
      </c>
      <c r="N886" s="4">
        <v>0.47</v>
      </c>
      <c r="O886" s="1" t="s">
        <v>1746</v>
      </c>
    </row>
    <row r="887" spans="1:15" ht="33" x14ac:dyDescent="0.25">
      <c r="A887" s="1">
        <v>886</v>
      </c>
      <c r="B887" s="1" t="s">
        <v>354</v>
      </c>
      <c r="C887" s="10">
        <v>44949</v>
      </c>
      <c r="D887" s="1">
        <v>0</v>
      </c>
      <c r="E887" s="11" t="s">
        <v>366</v>
      </c>
      <c r="F887" s="15">
        <v>16</v>
      </c>
      <c r="G887" s="2">
        <v>1.6</v>
      </c>
      <c r="H887" s="3">
        <v>3.99</v>
      </c>
      <c r="I887" s="2">
        <v>1.1200000000000001</v>
      </c>
      <c r="J887" s="4">
        <f t="shared" si="30"/>
        <v>0.48</v>
      </c>
      <c r="K887" s="1">
        <v>1</v>
      </c>
      <c r="L887" s="4">
        <f t="shared" si="31"/>
        <v>0.48</v>
      </c>
      <c r="M887" s="1">
        <v>1</v>
      </c>
      <c r="N887" s="4">
        <v>0.48</v>
      </c>
      <c r="O887" s="1" t="s">
        <v>1746</v>
      </c>
    </row>
    <row r="888" spans="1:15" x14ac:dyDescent="0.25">
      <c r="A888" s="1">
        <v>887</v>
      </c>
      <c r="B888" s="1" t="s">
        <v>353</v>
      </c>
      <c r="C888" s="10">
        <v>44950</v>
      </c>
      <c r="D888" s="1">
        <v>0</v>
      </c>
      <c r="E888" s="1" t="s">
        <v>367</v>
      </c>
      <c r="F888" s="15">
        <v>20</v>
      </c>
      <c r="G888" s="2">
        <v>1.89</v>
      </c>
      <c r="H888" s="3">
        <v>3.15</v>
      </c>
      <c r="I888" s="2">
        <v>1.3</v>
      </c>
      <c r="J888" s="4">
        <f t="shared" si="30"/>
        <v>0.58999999999999986</v>
      </c>
      <c r="K888" s="1">
        <v>1</v>
      </c>
      <c r="L888" s="4">
        <f t="shared" si="31"/>
        <v>0.58999999999999986</v>
      </c>
      <c r="M888" s="1">
        <v>1</v>
      </c>
      <c r="N888" s="4">
        <v>0.59</v>
      </c>
      <c r="O888" s="1" t="s">
        <v>1746</v>
      </c>
    </row>
    <row r="889" spans="1:15" x14ac:dyDescent="0.25">
      <c r="A889" s="1">
        <v>888</v>
      </c>
      <c r="B889" s="1" t="s">
        <v>354</v>
      </c>
      <c r="C889" s="10">
        <v>44950</v>
      </c>
      <c r="D889" s="1">
        <v>0</v>
      </c>
      <c r="E889" s="1" t="s">
        <v>367</v>
      </c>
      <c r="F889" s="15">
        <v>20</v>
      </c>
      <c r="G889" s="2">
        <v>1.91</v>
      </c>
      <c r="H889" s="3">
        <v>4.41</v>
      </c>
      <c r="I889" s="2">
        <v>1.35</v>
      </c>
      <c r="J889" s="4">
        <f t="shared" si="30"/>
        <v>0.55999999999999983</v>
      </c>
      <c r="K889" s="1">
        <v>1</v>
      </c>
      <c r="L889" s="4">
        <f t="shared" si="31"/>
        <v>0.55999999999999983</v>
      </c>
      <c r="M889" s="1">
        <v>1</v>
      </c>
      <c r="N889" s="4">
        <v>0.56000000000000005</v>
      </c>
      <c r="O889" s="1" t="s">
        <v>1746</v>
      </c>
    </row>
    <row r="890" spans="1:15" x14ac:dyDescent="0.25">
      <c r="A890" s="1">
        <v>889</v>
      </c>
      <c r="B890" s="1" t="s">
        <v>353</v>
      </c>
      <c r="C890" s="10">
        <v>44951</v>
      </c>
      <c r="D890" s="1">
        <v>0</v>
      </c>
      <c r="E890" s="1" t="s">
        <v>213</v>
      </c>
      <c r="F890" s="15">
        <v>24</v>
      </c>
      <c r="G890" s="2">
        <v>2.19</v>
      </c>
      <c r="H890" s="3">
        <v>4.43</v>
      </c>
      <c r="I890" s="2">
        <v>1.56</v>
      </c>
      <c r="J890" s="4">
        <f t="shared" si="30"/>
        <v>0.62999999999999989</v>
      </c>
      <c r="K890" s="1">
        <v>1</v>
      </c>
      <c r="L890" s="4">
        <f t="shared" si="31"/>
        <v>0.62999999999999989</v>
      </c>
      <c r="M890" s="1">
        <v>1</v>
      </c>
      <c r="N890" s="4">
        <v>0.63</v>
      </c>
      <c r="O890" s="1" t="s">
        <v>1746</v>
      </c>
    </row>
    <row r="891" spans="1:15" x14ac:dyDescent="0.25">
      <c r="A891" s="1">
        <v>890</v>
      </c>
      <c r="B891" s="1" t="s">
        <v>354</v>
      </c>
      <c r="C891" s="10">
        <v>44951</v>
      </c>
      <c r="D891" s="1">
        <v>0</v>
      </c>
      <c r="E891" s="1" t="s">
        <v>213</v>
      </c>
      <c r="F891" s="15">
        <v>24</v>
      </c>
      <c r="G891" s="2">
        <v>2.33</v>
      </c>
      <c r="H891" s="3">
        <v>6.1</v>
      </c>
      <c r="I891" s="2">
        <v>1.59</v>
      </c>
      <c r="J891" s="4">
        <f t="shared" si="30"/>
        <v>0.74</v>
      </c>
      <c r="K891" s="1">
        <v>1</v>
      </c>
      <c r="L891" s="4">
        <f t="shared" si="31"/>
        <v>0.74</v>
      </c>
      <c r="M891" s="1">
        <v>1</v>
      </c>
      <c r="N891" s="4">
        <v>0.74</v>
      </c>
      <c r="O891" s="1" t="s">
        <v>1746</v>
      </c>
    </row>
    <row r="892" spans="1:15" x14ac:dyDescent="0.25">
      <c r="A892" s="1">
        <v>891</v>
      </c>
      <c r="B892" s="1" t="s">
        <v>353</v>
      </c>
      <c r="C892" s="10">
        <v>44952</v>
      </c>
      <c r="D892" s="1">
        <v>0</v>
      </c>
      <c r="E892" s="1" t="s">
        <v>213</v>
      </c>
      <c r="F892" s="15">
        <v>24</v>
      </c>
      <c r="G892" s="2">
        <v>2.11</v>
      </c>
      <c r="H892" s="3">
        <v>6.88</v>
      </c>
      <c r="I892" s="2">
        <v>1.52</v>
      </c>
      <c r="J892" s="4">
        <f t="shared" si="30"/>
        <v>0.58999999999999986</v>
      </c>
      <c r="K892" s="1">
        <v>1</v>
      </c>
      <c r="L892" s="4">
        <f t="shared" si="31"/>
        <v>0.58999999999999986</v>
      </c>
      <c r="M892" s="1">
        <v>1</v>
      </c>
      <c r="N892" s="4">
        <v>0.59</v>
      </c>
      <c r="O892" s="1" t="s">
        <v>1746</v>
      </c>
    </row>
    <row r="893" spans="1:15" x14ac:dyDescent="0.25">
      <c r="A893" s="1">
        <v>892</v>
      </c>
      <c r="B893" s="1" t="s">
        <v>354</v>
      </c>
      <c r="C893" s="10">
        <v>44952</v>
      </c>
      <c r="D893" s="1">
        <v>0</v>
      </c>
      <c r="E893" s="1" t="s">
        <v>213</v>
      </c>
      <c r="F893" s="15">
        <v>24</v>
      </c>
      <c r="G893" s="2">
        <v>2.27</v>
      </c>
      <c r="H893" s="3">
        <v>6.52</v>
      </c>
      <c r="I893" s="2">
        <v>1.56</v>
      </c>
      <c r="J893" s="4">
        <f t="shared" ref="J893:J906" si="32">G893-I893-D893</f>
        <v>0.71</v>
      </c>
      <c r="K893" s="1">
        <v>1</v>
      </c>
      <c r="L893" s="4">
        <f t="shared" ref="L893:L906" si="33">(G893-I893-D893)*K893</f>
        <v>0.71</v>
      </c>
      <c r="M893" s="1">
        <v>1</v>
      </c>
      <c r="N893" s="4">
        <v>0.71</v>
      </c>
      <c r="O893" s="1" t="s">
        <v>1746</v>
      </c>
    </row>
    <row r="894" spans="1:15" x14ac:dyDescent="0.25">
      <c r="A894" s="1">
        <v>893</v>
      </c>
      <c r="B894" s="1" t="s">
        <v>353</v>
      </c>
      <c r="C894" s="10">
        <v>44953</v>
      </c>
      <c r="D894" s="1">
        <v>0</v>
      </c>
      <c r="E894" s="1" t="s">
        <v>213</v>
      </c>
      <c r="F894" s="15">
        <v>24</v>
      </c>
      <c r="G894" s="2">
        <v>2.08</v>
      </c>
      <c r="H894" s="3">
        <v>6.62</v>
      </c>
      <c r="I894" s="2">
        <v>1.52</v>
      </c>
      <c r="J894" s="4">
        <f t="shared" si="32"/>
        <v>0.56000000000000005</v>
      </c>
      <c r="K894" s="1">
        <v>1</v>
      </c>
      <c r="L894" s="4">
        <f t="shared" si="33"/>
        <v>0.56000000000000005</v>
      </c>
      <c r="M894" s="1">
        <v>1</v>
      </c>
      <c r="N894" s="4">
        <v>0.56000000000000005</v>
      </c>
      <c r="O894" s="1" t="s">
        <v>1746</v>
      </c>
    </row>
    <row r="895" spans="1:15" x14ac:dyDescent="0.25">
      <c r="A895" s="1">
        <v>894</v>
      </c>
      <c r="B895" s="1" t="s">
        <v>354</v>
      </c>
      <c r="C895" s="10">
        <v>44953</v>
      </c>
      <c r="D895" s="1">
        <v>0</v>
      </c>
      <c r="E895" s="1" t="s">
        <v>213</v>
      </c>
      <c r="F895" s="15">
        <v>24</v>
      </c>
      <c r="G895" s="2">
        <v>2.2799999999999998</v>
      </c>
      <c r="H895" s="3">
        <v>6.43</v>
      </c>
      <c r="I895" s="2">
        <v>1.56</v>
      </c>
      <c r="J895" s="4">
        <f t="shared" si="32"/>
        <v>0.71999999999999975</v>
      </c>
      <c r="K895" s="1">
        <v>1</v>
      </c>
      <c r="L895" s="4">
        <f t="shared" si="33"/>
        <v>0.71999999999999975</v>
      </c>
      <c r="M895" s="1">
        <v>1</v>
      </c>
      <c r="N895" s="4">
        <v>0.72</v>
      </c>
      <c r="O895" s="1" t="s">
        <v>1746</v>
      </c>
    </row>
    <row r="896" spans="1:15" x14ac:dyDescent="0.25">
      <c r="A896" s="1">
        <v>895</v>
      </c>
      <c r="B896" s="1" t="s">
        <v>353</v>
      </c>
      <c r="C896" s="10">
        <v>44954</v>
      </c>
      <c r="D896" s="1">
        <v>0</v>
      </c>
      <c r="E896" s="1" t="s">
        <v>213</v>
      </c>
      <c r="F896" s="15">
        <v>24</v>
      </c>
      <c r="G896" s="2">
        <v>2.06</v>
      </c>
      <c r="H896" s="3">
        <v>6.17</v>
      </c>
      <c r="I896" s="2">
        <v>1.48</v>
      </c>
      <c r="J896" s="4">
        <f t="shared" si="32"/>
        <v>0.58000000000000007</v>
      </c>
      <c r="K896" s="1">
        <v>1</v>
      </c>
      <c r="L896" s="4">
        <f t="shared" si="33"/>
        <v>0.58000000000000007</v>
      </c>
      <c r="M896" s="1">
        <v>1</v>
      </c>
      <c r="N896" s="4">
        <v>0.57999999999999996</v>
      </c>
      <c r="O896" s="1" t="s">
        <v>1746</v>
      </c>
    </row>
    <row r="897" spans="1:15" x14ac:dyDescent="0.25">
      <c r="A897" s="1">
        <v>896</v>
      </c>
      <c r="B897" s="1" t="s">
        <v>354</v>
      </c>
      <c r="C897" s="10">
        <v>44954</v>
      </c>
      <c r="D897" s="1">
        <v>0</v>
      </c>
      <c r="E897" s="1" t="s">
        <v>213</v>
      </c>
      <c r="F897" s="15">
        <v>24</v>
      </c>
      <c r="G897" s="2">
        <v>2.23</v>
      </c>
      <c r="H897" s="3">
        <v>6.95</v>
      </c>
      <c r="I897" s="2">
        <v>1.52</v>
      </c>
      <c r="J897" s="4">
        <f t="shared" si="32"/>
        <v>0.71</v>
      </c>
      <c r="K897" s="1">
        <v>1</v>
      </c>
      <c r="L897" s="4">
        <f t="shared" si="33"/>
        <v>0.71</v>
      </c>
      <c r="M897" s="1">
        <v>1</v>
      </c>
      <c r="N897" s="4">
        <v>0.71</v>
      </c>
      <c r="O897" s="1" t="s">
        <v>1746</v>
      </c>
    </row>
    <row r="898" spans="1:15" x14ac:dyDescent="0.25">
      <c r="A898" s="1">
        <v>897</v>
      </c>
      <c r="B898" s="1" t="s">
        <v>353</v>
      </c>
      <c r="C898" s="10">
        <v>44955</v>
      </c>
      <c r="D898" s="1">
        <v>0</v>
      </c>
      <c r="E898" s="1" t="s">
        <v>213</v>
      </c>
      <c r="F898" s="15">
        <v>24</v>
      </c>
      <c r="G898" s="2">
        <v>2.0499999999999998</v>
      </c>
      <c r="H898" s="3">
        <v>5.58</v>
      </c>
      <c r="I898" s="2">
        <v>1.5</v>
      </c>
      <c r="J898" s="4">
        <f t="shared" si="32"/>
        <v>0.54999999999999982</v>
      </c>
      <c r="K898" s="1">
        <v>1</v>
      </c>
      <c r="L898" s="4">
        <f t="shared" si="33"/>
        <v>0.54999999999999982</v>
      </c>
      <c r="M898" s="1">
        <v>1</v>
      </c>
      <c r="N898" s="4">
        <v>0.55000000000000004</v>
      </c>
      <c r="O898" s="1" t="s">
        <v>1746</v>
      </c>
    </row>
    <row r="899" spans="1:15" x14ac:dyDescent="0.25">
      <c r="A899" s="1">
        <v>898</v>
      </c>
      <c r="B899" s="1" t="s">
        <v>354</v>
      </c>
      <c r="C899" s="10">
        <v>44955</v>
      </c>
      <c r="D899" s="1">
        <v>0</v>
      </c>
      <c r="E899" s="1" t="s">
        <v>213</v>
      </c>
      <c r="F899" s="15">
        <v>24</v>
      </c>
      <c r="G899" s="2">
        <v>2.15</v>
      </c>
      <c r="H899" s="3">
        <v>4.93</v>
      </c>
      <c r="I899" s="2">
        <v>1.53</v>
      </c>
      <c r="J899" s="4">
        <f t="shared" si="32"/>
        <v>0.61999999999999988</v>
      </c>
      <c r="K899" s="1">
        <v>1</v>
      </c>
      <c r="L899" s="4">
        <f t="shared" si="33"/>
        <v>0.61999999999999988</v>
      </c>
      <c r="M899" s="1">
        <v>1</v>
      </c>
      <c r="N899" s="4">
        <v>0.62</v>
      </c>
      <c r="O899" s="1" t="s">
        <v>1746</v>
      </c>
    </row>
    <row r="900" spans="1:15" x14ac:dyDescent="0.25">
      <c r="A900" s="1">
        <v>899</v>
      </c>
      <c r="B900" s="1" t="s">
        <v>353</v>
      </c>
      <c r="C900" s="10">
        <v>44956</v>
      </c>
      <c r="D900" s="1">
        <v>0</v>
      </c>
      <c r="E900" s="1" t="s">
        <v>213</v>
      </c>
      <c r="F900" s="15">
        <v>24</v>
      </c>
      <c r="G900" s="2">
        <v>2.0299999999999998</v>
      </c>
      <c r="H900" s="3">
        <v>5.89</v>
      </c>
      <c r="I900" s="2">
        <v>1.49</v>
      </c>
      <c r="J900" s="4">
        <f t="shared" si="32"/>
        <v>0.53999999999999981</v>
      </c>
      <c r="K900" s="1">
        <v>1</v>
      </c>
      <c r="L900" s="4">
        <f t="shared" si="33"/>
        <v>0.53999999999999981</v>
      </c>
      <c r="M900" s="1">
        <v>1</v>
      </c>
      <c r="N900" s="4">
        <v>0.54</v>
      </c>
      <c r="O900" s="1" t="s">
        <v>1746</v>
      </c>
    </row>
    <row r="901" spans="1:15" x14ac:dyDescent="0.25">
      <c r="A901" s="1">
        <v>900</v>
      </c>
      <c r="B901" s="1" t="s">
        <v>354</v>
      </c>
      <c r="C901" s="10">
        <v>44956</v>
      </c>
      <c r="D901" s="1">
        <v>0</v>
      </c>
      <c r="E901" s="1" t="s">
        <v>213</v>
      </c>
      <c r="F901" s="15">
        <v>24</v>
      </c>
      <c r="G901" s="2">
        <v>2.17</v>
      </c>
      <c r="H901" s="3">
        <v>5.21</v>
      </c>
      <c r="I901" s="2">
        <v>1.51</v>
      </c>
      <c r="J901" s="4">
        <f t="shared" si="32"/>
        <v>0.65999999999999992</v>
      </c>
      <c r="K901" s="1">
        <v>1</v>
      </c>
      <c r="L901" s="4">
        <f t="shared" si="33"/>
        <v>0.65999999999999992</v>
      </c>
      <c r="M901" s="1">
        <v>1</v>
      </c>
      <c r="N901" s="4">
        <v>0.66</v>
      </c>
      <c r="O901" s="1" t="s">
        <v>1746</v>
      </c>
    </row>
    <row r="902" spans="1:15" x14ac:dyDescent="0.25">
      <c r="A902" s="1">
        <v>901</v>
      </c>
      <c r="B902" s="1" t="s">
        <v>353</v>
      </c>
      <c r="C902" s="10">
        <v>44957</v>
      </c>
      <c r="D902" s="1">
        <v>0</v>
      </c>
      <c r="E902" s="1" t="s">
        <v>213</v>
      </c>
      <c r="F902" s="15">
        <v>24</v>
      </c>
      <c r="G902" s="2">
        <v>2.04</v>
      </c>
      <c r="H902" s="3">
        <v>5.96</v>
      </c>
      <c r="I902" s="2">
        <v>1.5</v>
      </c>
      <c r="J902" s="4">
        <f t="shared" si="32"/>
        <v>0.54</v>
      </c>
      <c r="K902" s="1">
        <v>1</v>
      </c>
      <c r="L902" s="4">
        <f t="shared" si="33"/>
        <v>0.54</v>
      </c>
      <c r="M902" s="1">
        <v>1</v>
      </c>
      <c r="N902" s="4">
        <v>0.54</v>
      </c>
      <c r="O902" s="1" t="s">
        <v>1746</v>
      </c>
    </row>
    <row r="903" spans="1:15" x14ac:dyDescent="0.25">
      <c r="A903" s="1">
        <v>902</v>
      </c>
      <c r="B903" s="1" t="s">
        <v>354</v>
      </c>
      <c r="C903" s="10">
        <v>44957</v>
      </c>
      <c r="D903" s="1">
        <v>0</v>
      </c>
      <c r="E903" s="1" t="s">
        <v>213</v>
      </c>
      <c r="F903" s="15">
        <v>24</v>
      </c>
      <c r="G903" s="2">
        <v>2.2000000000000002</v>
      </c>
      <c r="H903" s="3">
        <v>5.23</v>
      </c>
      <c r="I903" s="2">
        <v>1.54</v>
      </c>
      <c r="J903" s="4">
        <f t="shared" si="32"/>
        <v>0.66000000000000014</v>
      </c>
      <c r="K903" s="1">
        <v>1</v>
      </c>
      <c r="L903" s="4">
        <f t="shared" si="33"/>
        <v>0.66000000000000014</v>
      </c>
      <c r="M903" s="1">
        <v>1</v>
      </c>
      <c r="N903" s="4">
        <v>0.66</v>
      </c>
      <c r="O903" s="1" t="s">
        <v>1746</v>
      </c>
    </row>
    <row r="904" spans="1:15" x14ac:dyDescent="0.25">
      <c r="A904" s="1">
        <v>903</v>
      </c>
      <c r="B904" s="1" t="s">
        <v>353</v>
      </c>
      <c r="C904" s="10">
        <v>44958</v>
      </c>
      <c r="D904" s="1">
        <v>0</v>
      </c>
      <c r="E904" s="1" t="s">
        <v>213</v>
      </c>
      <c r="F904" s="15">
        <v>24</v>
      </c>
      <c r="G904" s="2">
        <v>2.06</v>
      </c>
      <c r="H904" s="3">
        <v>5.45</v>
      </c>
      <c r="I904" s="2">
        <v>1.51</v>
      </c>
      <c r="J904" s="4">
        <f t="shared" si="32"/>
        <v>0.55000000000000004</v>
      </c>
      <c r="K904" s="1">
        <v>1</v>
      </c>
      <c r="L904" s="4">
        <f t="shared" si="33"/>
        <v>0.55000000000000004</v>
      </c>
      <c r="M904" s="1">
        <v>1</v>
      </c>
      <c r="N904" s="4">
        <v>0.55000000000000004</v>
      </c>
      <c r="O904" s="1" t="s">
        <v>1746</v>
      </c>
    </row>
    <row r="905" spans="1:15" x14ac:dyDescent="0.25">
      <c r="A905" s="1">
        <v>904</v>
      </c>
      <c r="B905" s="1" t="s">
        <v>354</v>
      </c>
      <c r="C905" s="10">
        <v>44958</v>
      </c>
      <c r="D905" s="1">
        <v>0</v>
      </c>
      <c r="E905" s="1" t="s">
        <v>213</v>
      </c>
      <c r="F905" s="15">
        <v>24</v>
      </c>
      <c r="G905" s="2">
        <v>2.2000000000000002</v>
      </c>
      <c r="H905" s="3">
        <v>5.42</v>
      </c>
      <c r="I905" s="2">
        <v>1.54</v>
      </c>
      <c r="J905" s="4">
        <f t="shared" si="32"/>
        <v>0.66000000000000014</v>
      </c>
      <c r="K905" s="1">
        <v>1</v>
      </c>
      <c r="L905" s="4">
        <f t="shared" si="33"/>
        <v>0.66000000000000014</v>
      </c>
      <c r="M905" s="1">
        <v>1</v>
      </c>
      <c r="N905" s="4">
        <v>0.66</v>
      </c>
      <c r="O905" s="1" t="s">
        <v>1746</v>
      </c>
    </row>
    <row r="906" spans="1:15" x14ac:dyDescent="0.25">
      <c r="A906" s="1">
        <v>905</v>
      </c>
      <c r="B906" s="1" t="s">
        <v>353</v>
      </c>
      <c r="C906" s="10">
        <v>44959</v>
      </c>
      <c r="D906" s="1">
        <v>0</v>
      </c>
      <c r="E906" s="1" t="s">
        <v>368</v>
      </c>
      <c r="F906" s="15">
        <v>7.2</v>
      </c>
      <c r="G906" s="2">
        <v>0.91</v>
      </c>
      <c r="H906" s="3">
        <v>4.25</v>
      </c>
      <c r="I906" s="2">
        <v>0.43</v>
      </c>
      <c r="J906" s="4">
        <f t="shared" si="32"/>
        <v>0.48000000000000004</v>
      </c>
      <c r="K906" s="1">
        <v>1</v>
      </c>
      <c r="L906" s="4">
        <f t="shared" si="33"/>
        <v>0.48000000000000004</v>
      </c>
      <c r="M906" s="1">
        <v>1</v>
      </c>
      <c r="N906" s="4">
        <v>0.48</v>
      </c>
      <c r="O906" s="1" t="s">
        <v>1746</v>
      </c>
    </row>
    <row r="907" spans="1:15" ht="33" x14ac:dyDescent="0.25">
      <c r="A907" s="1">
        <v>906</v>
      </c>
      <c r="B907" s="1" t="s">
        <v>354</v>
      </c>
      <c r="C907" s="10">
        <v>44959</v>
      </c>
      <c r="D907" s="1">
        <v>0</v>
      </c>
      <c r="E907" s="11" t="s">
        <v>369</v>
      </c>
      <c r="F907" s="15">
        <v>20</v>
      </c>
      <c r="G907" s="2">
        <v>2.42</v>
      </c>
      <c r="H907" s="3">
        <v>4.46</v>
      </c>
      <c r="I907" s="2">
        <v>1.95</v>
      </c>
      <c r="J907" s="4">
        <f t="shared" ref="J907:J919" si="34">G907-I907-D907</f>
        <v>0.47</v>
      </c>
      <c r="K907" s="1">
        <v>1</v>
      </c>
      <c r="L907" s="4">
        <f t="shared" ref="L907:L919" si="35">(G907-I907-D907)*K907</f>
        <v>0.47</v>
      </c>
      <c r="M907" s="1">
        <v>1</v>
      </c>
      <c r="N907" s="4">
        <v>0.47</v>
      </c>
      <c r="O907" s="1" t="s">
        <v>1746</v>
      </c>
    </row>
    <row r="908" spans="1:15" ht="33" x14ac:dyDescent="0.25">
      <c r="A908" s="1">
        <v>907</v>
      </c>
      <c r="B908" s="1" t="s">
        <v>353</v>
      </c>
      <c r="C908" s="10">
        <v>44960</v>
      </c>
      <c r="D908" s="1">
        <v>0</v>
      </c>
      <c r="E908" s="11" t="s">
        <v>370</v>
      </c>
      <c r="F908" s="15">
        <v>20</v>
      </c>
      <c r="G908" s="2">
        <v>1.48</v>
      </c>
      <c r="H908" s="3">
        <v>3.46</v>
      </c>
      <c r="I908" s="2">
        <v>1.2</v>
      </c>
      <c r="J908" s="4">
        <f t="shared" si="34"/>
        <v>0.28000000000000003</v>
      </c>
      <c r="K908" s="1">
        <v>1</v>
      </c>
      <c r="L908" s="4">
        <f t="shared" si="35"/>
        <v>0.28000000000000003</v>
      </c>
      <c r="M908" s="1">
        <v>1</v>
      </c>
      <c r="N908" s="4">
        <v>0.28000000000000003</v>
      </c>
      <c r="O908" s="1" t="s">
        <v>1746</v>
      </c>
    </row>
    <row r="909" spans="1:15" ht="33" x14ac:dyDescent="0.25">
      <c r="A909" s="1">
        <v>908</v>
      </c>
      <c r="B909" s="1" t="s">
        <v>354</v>
      </c>
      <c r="C909" s="10">
        <v>44960</v>
      </c>
      <c r="D909" s="1">
        <v>0</v>
      </c>
      <c r="E909" s="11" t="s">
        <v>371</v>
      </c>
      <c r="F909" s="15">
        <v>20.5</v>
      </c>
      <c r="G909" s="2">
        <v>1.79</v>
      </c>
      <c r="H909" s="3">
        <v>5.16</v>
      </c>
      <c r="I909" s="2">
        <v>1.07</v>
      </c>
      <c r="J909" s="4">
        <f t="shared" si="34"/>
        <v>0.72</v>
      </c>
      <c r="K909" s="1">
        <v>1</v>
      </c>
      <c r="L909" s="4">
        <f t="shared" si="35"/>
        <v>0.72</v>
      </c>
      <c r="M909" s="1">
        <v>1</v>
      </c>
      <c r="N909" s="4">
        <v>0.72</v>
      </c>
      <c r="O909" s="1" t="s">
        <v>1746</v>
      </c>
    </row>
    <row r="910" spans="1:15" x14ac:dyDescent="0.25">
      <c r="A910" s="1">
        <v>909</v>
      </c>
      <c r="B910" s="1" t="s">
        <v>353</v>
      </c>
      <c r="C910" s="10">
        <v>44961</v>
      </c>
      <c r="D910" s="1">
        <v>0</v>
      </c>
      <c r="E910" s="1" t="s">
        <v>213</v>
      </c>
      <c r="F910" s="15">
        <v>24</v>
      </c>
      <c r="G910" s="2">
        <v>2.09</v>
      </c>
      <c r="H910" s="3">
        <v>4.97</v>
      </c>
      <c r="I910" s="2">
        <v>1.41</v>
      </c>
      <c r="J910" s="4">
        <f t="shared" si="34"/>
        <v>0.67999999999999994</v>
      </c>
      <c r="K910" s="1">
        <v>1</v>
      </c>
      <c r="L910" s="4">
        <f t="shared" si="35"/>
        <v>0.67999999999999994</v>
      </c>
      <c r="M910" s="1">
        <v>1</v>
      </c>
      <c r="N910" s="4">
        <v>0.68</v>
      </c>
      <c r="O910" s="1" t="s">
        <v>1746</v>
      </c>
    </row>
    <row r="911" spans="1:15" x14ac:dyDescent="0.25">
      <c r="A911" s="1">
        <v>910</v>
      </c>
      <c r="B911" s="1" t="s">
        <v>354</v>
      </c>
      <c r="C911" s="10">
        <v>44961</v>
      </c>
      <c r="D911" s="1">
        <v>0</v>
      </c>
      <c r="E911" s="1" t="s">
        <v>213</v>
      </c>
      <c r="F911" s="15">
        <v>24</v>
      </c>
      <c r="G911" s="2">
        <v>2.16</v>
      </c>
      <c r="H911" s="3">
        <v>5.18</v>
      </c>
      <c r="I911" s="2">
        <v>1.27</v>
      </c>
      <c r="J911" s="4">
        <f t="shared" si="34"/>
        <v>0.89000000000000012</v>
      </c>
      <c r="K911" s="1">
        <v>1</v>
      </c>
      <c r="L911" s="4">
        <f t="shared" si="35"/>
        <v>0.89000000000000012</v>
      </c>
      <c r="M911" s="1">
        <v>1</v>
      </c>
      <c r="N911" s="4">
        <v>0.89</v>
      </c>
      <c r="O911" s="1" t="s">
        <v>1746</v>
      </c>
    </row>
    <row r="912" spans="1:15" x14ac:dyDescent="0.25">
      <c r="A912" s="1">
        <v>911</v>
      </c>
      <c r="B912" s="1" t="s">
        <v>353</v>
      </c>
      <c r="C912" s="10">
        <v>44962</v>
      </c>
      <c r="D912" s="1">
        <v>0</v>
      </c>
      <c r="E912" s="1" t="s">
        <v>213</v>
      </c>
      <c r="F912" s="15">
        <v>24</v>
      </c>
      <c r="G912" s="2">
        <v>2.0499999999999998</v>
      </c>
      <c r="H912" s="3">
        <v>6.06</v>
      </c>
      <c r="I912" s="2">
        <v>1.37</v>
      </c>
      <c r="J912" s="4">
        <f t="shared" si="34"/>
        <v>0.67999999999999972</v>
      </c>
      <c r="K912" s="1">
        <v>1</v>
      </c>
      <c r="L912" s="4">
        <f t="shared" si="35"/>
        <v>0.67999999999999972</v>
      </c>
      <c r="M912" s="1">
        <v>1</v>
      </c>
      <c r="N912" s="4">
        <v>0.68</v>
      </c>
      <c r="O912" s="1" t="s">
        <v>1746</v>
      </c>
    </row>
    <row r="913" spans="1:15" x14ac:dyDescent="0.25">
      <c r="A913" s="1">
        <v>912</v>
      </c>
      <c r="B913" s="1" t="s">
        <v>354</v>
      </c>
      <c r="C913" s="10">
        <v>44962</v>
      </c>
      <c r="D913" s="1">
        <v>0</v>
      </c>
      <c r="E913" s="1" t="s">
        <v>213</v>
      </c>
      <c r="F913" s="15">
        <v>24</v>
      </c>
      <c r="G913" s="2">
        <v>2.0699999999999998</v>
      </c>
      <c r="H913" s="3">
        <v>5.59</v>
      </c>
      <c r="I913" s="2">
        <v>1.27</v>
      </c>
      <c r="J913" s="4">
        <f t="shared" si="34"/>
        <v>0.79999999999999982</v>
      </c>
      <c r="K913" s="1">
        <v>1</v>
      </c>
      <c r="L913" s="4">
        <f t="shared" si="35"/>
        <v>0.79999999999999982</v>
      </c>
      <c r="M913" s="1">
        <v>1</v>
      </c>
      <c r="N913" s="4">
        <v>0.8</v>
      </c>
      <c r="O913" s="1" t="s">
        <v>1746</v>
      </c>
    </row>
    <row r="914" spans="1:15" x14ac:dyDescent="0.25">
      <c r="A914" s="1">
        <v>913</v>
      </c>
      <c r="B914" s="1" t="s">
        <v>353</v>
      </c>
      <c r="C914" s="10">
        <v>44963</v>
      </c>
      <c r="D914" s="1">
        <v>0</v>
      </c>
      <c r="E914" s="1" t="s">
        <v>213</v>
      </c>
      <c r="F914" s="15">
        <v>24</v>
      </c>
      <c r="G914" s="2">
        <v>2.11</v>
      </c>
      <c r="H914" s="3">
        <v>5.35</v>
      </c>
      <c r="I914" s="2">
        <v>1.33</v>
      </c>
      <c r="J914" s="4">
        <f t="shared" si="34"/>
        <v>0.7799999999999998</v>
      </c>
      <c r="K914" s="1">
        <v>1</v>
      </c>
      <c r="L914" s="4">
        <f t="shared" si="35"/>
        <v>0.7799999999999998</v>
      </c>
      <c r="M914" s="1">
        <v>1</v>
      </c>
      <c r="N914" s="4">
        <v>0.78</v>
      </c>
      <c r="O914" s="1" t="s">
        <v>1746</v>
      </c>
    </row>
    <row r="915" spans="1:15" x14ac:dyDescent="0.25">
      <c r="A915" s="1">
        <v>914</v>
      </c>
      <c r="B915" s="1" t="s">
        <v>354</v>
      </c>
      <c r="C915" s="10">
        <v>44963</v>
      </c>
      <c r="D915" s="1">
        <v>0</v>
      </c>
      <c r="E915" s="1" t="s">
        <v>213</v>
      </c>
      <c r="F915" s="15">
        <v>24</v>
      </c>
      <c r="G915" s="2">
        <v>2.04</v>
      </c>
      <c r="H915" s="3">
        <v>5.35</v>
      </c>
      <c r="I915" s="2">
        <v>1.26</v>
      </c>
      <c r="J915" s="4">
        <f t="shared" si="34"/>
        <v>0.78</v>
      </c>
      <c r="K915" s="1">
        <v>1</v>
      </c>
      <c r="L915" s="4">
        <f t="shared" si="35"/>
        <v>0.78</v>
      </c>
      <c r="M915" s="1">
        <v>1</v>
      </c>
      <c r="N915" s="4">
        <v>0.78</v>
      </c>
      <c r="O915" s="1" t="s">
        <v>1746</v>
      </c>
    </row>
    <row r="916" spans="1:15" x14ac:dyDescent="0.25">
      <c r="A916" s="1">
        <v>915</v>
      </c>
      <c r="B916" s="1" t="s">
        <v>353</v>
      </c>
      <c r="C916" s="10">
        <v>44964</v>
      </c>
      <c r="D916" s="1">
        <v>0</v>
      </c>
      <c r="E916" s="1" t="s">
        <v>213</v>
      </c>
      <c r="F916" s="15">
        <v>24</v>
      </c>
      <c r="G916" s="2">
        <v>2.04</v>
      </c>
      <c r="H916" s="3">
        <v>6.57</v>
      </c>
      <c r="I916" s="2">
        <v>1.35</v>
      </c>
      <c r="J916" s="4">
        <f t="shared" si="34"/>
        <v>0.69</v>
      </c>
      <c r="K916" s="1">
        <v>1</v>
      </c>
      <c r="L916" s="4">
        <f t="shared" si="35"/>
        <v>0.69</v>
      </c>
      <c r="M916" s="1">
        <v>1</v>
      </c>
      <c r="N916" s="4">
        <v>0.69</v>
      </c>
      <c r="O916" s="1" t="s">
        <v>1746</v>
      </c>
    </row>
    <row r="917" spans="1:15" x14ac:dyDescent="0.25">
      <c r="A917" s="1">
        <v>916</v>
      </c>
      <c r="B917" s="1" t="s">
        <v>354</v>
      </c>
      <c r="C917" s="10">
        <v>44964</v>
      </c>
      <c r="D917" s="1">
        <v>0</v>
      </c>
      <c r="E917" s="1" t="s">
        <v>213</v>
      </c>
      <c r="F917" s="15">
        <v>24</v>
      </c>
      <c r="G917" s="2">
        <v>2.09</v>
      </c>
      <c r="H917" s="3">
        <v>3.78</v>
      </c>
      <c r="I917" s="2">
        <v>1.28</v>
      </c>
      <c r="J917" s="4">
        <f t="shared" si="34"/>
        <v>0.80999999999999983</v>
      </c>
      <c r="K917" s="1">
        <v>1</v>
      </c>
      <c r="L917" s="4">
        <f t="shared" si="35"/>
        <v>0.80999999999999983</v>
      </c>
      <c r="M917" s="1">
        <v>1</v>
      </c>
      <c r="N917" s="4">
        <v>0.81</v>
      </c>
      <c r="O917" s="1" t="s">
        <v>1746</v>
      </c>
    </row>
    <row r="918" spans="1:15" x14ac:dyDescent="0.25">
      <c r="A918" s="1">
        <v>917</v>
      </c>
      <c r="B918" s="1" t="s">
        <v>353</v>
      </c>
      <c r="C918" s="10">
        <v>44965</v>
      </c>
      <c r="D918" s="1">
        <v>0</v>
      </c>
      <c r="E918" s="1" t="s">
        <v>213</v>
      </c>
      <c r="F918" s="15">
        <v>24</v>
      </c>
      <c r="G918" s="2">
        <v>1.99</v>
      </c>
      <c r="H918" s="3">
        <v>6.38</v>
      </c>
      <c r="I918" s="2">
        <v>1.37</v>
      </c>
      <c r="J918" s="4">
        <f t="shared" si="34"/>
        <v>0.61999999999999988</v>
      </c>
      <c r="K918" s="1">
        <v>1</v>
      </c>
      <c r="L918" s="4">
        <f t="shared" si="35"/>
        <v>0.61999999999999988</v>
      </c>
      <c r="M918" s="1">
        <v>1</v>
      </c>
      <c r="N918" s="4">
        <v>0.62</v>
      </c>
      <c r="O918" s="1" t="s">
        <v>1746</v>
      </c>
    </row>
    <row r="919" spans="1:15" x14ac:dyDescent="0.25">
      <c r="A919" s="1">
        <v>918</v>
      </c>
      <c r="B919" s="1" t="s">
        <v>354</v>
      </c>
      <c r="C919" s="10">
        <v>44965</v>
      </c>
      <c r="D919" s="1">
        <v>0</v>
      </c>
      <c r="E919" s="1" t="s">
        <v>213</v>
      </c>
      <c r="F919" s="15">
        <v>24</v>
      </c>
      <c r="G919" s="2">
        <v>2.08</v>
      </c>
      <c r="H919" s="3">
        <v>4.4800000000000004</v>
      </c>
      <c r="I919" s="2">
        <v>1.27</v>
      </c>
      <c r="J919" s="4">
        <f t="shared" si="34"/>
        <v>0.81</v>
      </c>
      <c r="K919" s="1">
        <v>1</v>
      </c>
      <c r="L919" s="4">
        <f t="shared" si="35"/>
        <v>0.81</v>
      </c>
      <c r="M919" s="1">
        <v>1</v>
      </c>
      <c r="N919" s="4">
        <v>0.81</v>
      </c>
      <c r="O919" s="1" t="s">
        <v>1746</v>
      </c>
    </row>
    <row r="920" spans="1:15" x14ac:dyDescent="0.25">
      <c r="A920" s="1">
        <v>919</v>
      </c>
      <c r="B920" s="1" t="s">
        <v>353</v>
      </c>
      <c r="C920" s="10">
        <v>44966</v>
      </c>
      <c r="D920" s="1">
        <v>0</v>
      </c>
      <c r="E920" s="1" t="s">
        <v>213</v>
      </c>
      <c r="F920" s="15">
        <v>24</v>
      </c>
      <c r="G920" s="2">
        <v>2.0299999999999998</v>
      </c>
      <c r="H920" s="3">
        <v>6.13</v>
      </c>
      <c r="I920" s="2">
        <v>1.39</v>
      </c>
      <c r="J920" s="4">
        <f t="shared" ref="J920:J950" si="36">G920-I920-D920</f>
        <v>0.6399999999999999</v>
      </c>
      <c r="K920" s="1">
        <v>1</v>
      </c>
      <c r="L920" s="4">
        <f t="shared" ref="L920:L950" si="37">(G920-I920-D920)*K920</f>
        <v>0.6399999999999999</v>
      </c>
      <c r="M920" s="1">
        <v>1</v>
      </c>
      <c r="N920" s="4">
        <v>0.64</v>
      </c>
      <c r="O920" s="1" t="s">
        <v>1746</v>
      </c>
    </row>
    <row r="921" spans="1:15" x14ac:dyDescent="0.25">
      <c r="A921" s="1">
        <v>920</v>
      </c>
      <c r="B921" s="1" t="s">
        <v>354</v>
      </c>
      <c r="C921" s="10">
        <v>44966</v>
      </c>
      <c r="D921" s="1">
        <v>0</v>
      </c>
      <c r="E921" s="1" t="s">
        <v>213</v>
      </c>
      <c r="F921" s="15">
        <v>24</v>
      </c>
      <c r="G921" s="2">
        <v>2.09</v>
      </c>
      <c r="H921" s="3">
        <v>4.33</v>
      </c>
      <c r="I921" s="2">
        <v>1.27</v>
      </c>
      <c r="J921" s="4">
        <f t="shared" si="36"/>
        <v>0.81999999999999984</v>
      </c>
      <c r="K921" s="1">
        <v>1</v>
      </c>
      <c r="L921" s="4">
        <f t="shared" si="37"/>
        <v>0.81999999999999984</v>
      </c>
      <c r="M921" s="1">
        <v>1</v>
      </c>
      <c r="N921" s="4">
        <v>0.82</v>
      </c>
      <c r="O921" s="1" t="s">
        <v>1746</v>
      </c>
    </row>
    <row r="922" spans="1:15" x14ac:dyDescent="0.25">
      <c r="A922" s="1">
        <v>921</v>
      </c>
      <c r="B922" s="1" t="s">
        <v>353</v>
      </c>
      <c r="C922" s="10">
        <v>44967</v>
      </c>
      <c r="D922" s="1">
        <v>0</v>
      </c>
      <c r="E922" s="1" t="s">
        <v>213</v>
      </c>
      <c r="F922" s="15">
        <v>24</v>
      </c>
      <c r="G922" s="2">
        <v>1.95</v>
      </c>
      <c r="H922" s="3">
        <v>6.14</v>
      </c>
      <c r="I922" s="2">
        <v>1.33</v>
      </c>
      <c r="J922" s="4">
        <f t="shared" si="36"/>
        <v>0.61999999999999988</v>
      </c>
      <c r="K922" s="1">
        <v>1</v>
      </c>
      <c r="L922" s="4">
        <f t="shared" si="37"/>
        <v>0.61999999999999988</v>
      </c>
      <c r="M922" s="1">
        <v>1</v>
      </c>
      <c r="N922" s="4">
        <v>0.62</v>
      </c>
      <c r="O922" s="1" t="s">
        <v>1746</v>
      </c>
    </row>
    <row r="923" spans="1:15" x14ac:dyDescent="0.25">
      <c r="A923" s="1">
        <v>922</v>
      </c>
      <c r="B923" s="1" t="s">
        <v>354</v>
      </c>
      <c r="C923" s="10">
        <v>44967</v>
      </c>
      <c r="D923" s="1">
        <v>0</v>
      </c>
      <c r="E923" s="1" t="s">
        <v>213</v>
      </c>
      <c r="F923" s="15">
        <v>24</v>
      </c>
      <c r="G923" s="2">
        <v>2.06</v>
      </c>
      <c r="H923" s="3">
        <v>5.3</v>
      </c>
      <c r="I923" s="2">
        <v>1.28</v>
      </c>
      <c r="J923" s="4">
        <f t="shared" si="36"/>
        <v>0.78</v>
      </c>
      <c r="K923" s="1">
        <v>1</v>
      </c>
      <c r="L923" s="4">
        <f t="shared" si="37"/>
        <v>0.78</v>
      </c>
      <c r="M923" s="1">
        <v>1</v>
      </c>
      <c r="N923" s="4">
        <v>0.78</v>
      </c>
      <c r="O923" s="1" t="s">
        <v>1746</v>
      </c>
    </row>
    <row r="924" spans="1:15" x14ac:dyDescent="0.25">
      <c r="A924" s="1">
        <v>923</v>
      </c>
      <c r="B924" s="1" t="s">
        <v>353</v>
      </c>
      <c r="C924" s="10">
        <v>44968</v>
      </c>
      <c r="D924" s="1">
        <v>0</v>
      </c>
      <c r="E924" s="1" t="s">
        <v>213</v>
      </c>
      <c r="F924" s="15">
        <v>24</v>
      </c>
      <c r="G924" s="2">
        <v>1.89</v>
      </c>
      <c r="H924" s="3">
        <v>6.44</v>
      </c>
      <c r="I924" s="2">
        <v>1.34</v>
      </c>
      <c r="J924" s="4">
        <f t="shared" si="36"/>
        <v>0.54999999999999982</v>
      </c>
      <c r="K924" s="1">
        <v>1</v>
      </c>
      <c r="L924" s="4">
        <f t="shared" si="37"/>
        <v>0.54999999999999982</v>
      </c>
      <c r="M924" s="1">
        <v>1</v>
      </c>
      <c r="N924" s="4">
        <v>0.55000000000000004</v>
      </c>
      <c r="O924" s="1" t="s">
        <v>1746</v>
      </c>
    </row>
    <row r="925" spans="1:15" x14ac:dyDescent="0.25">
      <c r="A925" s="1">
        <v>924</v>
      </c>
      <c r="B925" s="1" t="s">
        <v>354</v>
      </c>
      <c r="C925" s="10">
        <v>44968</v>
      </c>
      <c r="D925" s="1">
        <v>0</v>
      </c>
      <c r="E925" s="1" t="s">
        <v>213</v>
      </c>
      <c r="F925" s="15">
        <v>24</v>
      </c>
      <c r="G925" s="2">
        <v>2.04</v>
      </c>
      <c r="H925" s="3">
        <v>3.28</v>
      </c>
      <c r="I925" s="2">
        <v>1.27</v>
      </c>
      <c r="J925" s="4">
        <f t="shared" si="36"/>
        <v>0.77</v>
      </c>
      <c r="K925" s="1">
        <v>1</v>
      </c>
      <c r="L925" s="4">
        <f t="shared" si="37"/>
        <v>0.77</v>
      </c>
      <c r="M925" s="1">
        <v>1</v>
      </c>
      <c r="N925" s="4">
        <v>0.77</v>
      </c>
      <c r="O925" s="1" t="s">
        <v>1746</v>
      </c>
    </row>
    <row r="926" spans="1:15" x14ac:dyDescent="0.25">
      <c r="A926" s="1">
        <v>925</v>
      </c>
      <c r="B926" s="1" t="s">
        <v>353</v>
      </c>
      <c r="C926" s="10">
        <v>44969</v>
      </c>
      <c r="D926" s="1">
        <v>0</v>
      </c>
      <c r="E926" s="1" t="s">
        <v>213</v>
      </c>
      <c r="F926" s="15">
        <v>24</v>
      </c>
      <c r="G926" s="2">
        <v>2.02</v>
      </c>
      <c r="H926" s="3">
        <v>6.81</v>
      </c>
      <c r="I926" s="2">
        <v>1.36</v>
      </c>
      <c r="J926" s="4">
        <f t="shared" si="36"/>
        <v>0.65999999999999992</v>
      </c>
      <c r="K926" s="1">
        <v>1</v>
      </c>
      <c r="L926" s="4">
        <f t="shared" si="37"/>
        <v>0.65999999999999992</v>
      </c>
      <c r="M926" s="1">
        <v>1</v>
      </c>
      <c r="N926" s="4">
        <v>0.66</v>
      </c>
      <c r="O926" s="1" t="s">
        <v>1746</v>
      </c>
    </row>
    <row r="927" spans="1:15" x14ac:dyDescent="0.25">
      <c r="A927" s="1">
        <v>926</v>
      </c>
      <c r="B927" s="1" t="s">
        <v>354</v>
      </c>
      <c r="C927" s="10">
        <v>44969</v>
      </c>
      <c r="D927" s="1">
        <v>0</v>
      </c>
      <c r="E927" s="1" t="s">
        <v>213</v>
      </c>
      <c r="F927" s="15">
        <v>24</v>
      </c>
      <c r="G927" s="2">
        <v>2.06</v>
      </c>
      <c r="H927" s="3">
        <v>3.96</v>
      </c>
      <c r="I927" s="2">
        <v>1.3</v>
      </c>
      <c r="J927" s="4">
        <f t="shared" si="36"/>
        <v>0.76</v>
      </c>
      <c r="K927" s="1">
        <v>1</v>
      </c>
      <c r="L927" s="4">
        <f t="shared" si="37"/>
        <v>0.76</v>
      </c>
      <c r="M927" s="1">
        <v>1</v>
      </c>
      <c r="N927" s="4">
        <v>0.76</v>
      </c>
      <c r="O927" s="1" t="s">
        <v>1746</v>
      </c>
    </row>
    <row r="928" spans="1:15" ht="33" x14ac:dyDescent="0.25">
      <c r="A928" s="1">
        <v>927</v>
      </c>
      <c r="B928" s="1" t="s">
        <v>353</v>
      </c>
      <c r="C928" s="10">
        <v>44970</v>
      </c>
      <c r="D928" s="1">
        <v>0</v>
      </c>
      <c r="E928" s="11" t="s">
        <v>372</v>
      </c>
      <c r="F928" s="15">
        <v>23</v>
      </c>
      <c r="G928" s="2">
        <v>1.9</v>
      </c>
      <c r="H928" s="3">
        <v>6.05</v>
      </c>
      <c r="I928" s="2">
        <v>1.35</v>
      </c>
      <c r="J928" s="4">
        <f t="shared" si="36"/>
        <v>0.54999999999999982</v>
      </c>
      <c r="K928" s="1">
        <v>1</v>
      </c>
      <c r="L928" s="4">
        <f t="shared" si="37"/>
        <v>0.54999999999999982</v>
      </c>
      <c r="M928" s="1">
        <v>1</v>
      </c>
      <c r="N928" s="4">
        <v>0.55000000000000004</v>
      </c>
      <c r="O928" s="1" t="s">
        <v>1746</v>
      </c>
    </row>
    <row r="929" spans="1:15" ht="33" x14ac:dyDescent="0.25">
      <c r="A929" s="1">
        <v>928</v>
      </c>
      <c r="B929" s="1" t="s">
        <v>354</v>
      </c>
      <c r="C929" s="10">
        <v>44970</v>
      </c>
      <c r="D929" s="1">
        <v>0</v>
      </c>
      <c r="E929" s="11" t="s">
        <v>372</v>
      </c>
      <c r="F929" s="15">
        <v>23</v>
      </c>
      <c r="G929" s="2">
        <v>2.06</v>
      </c>
      <c r="H929" s="3">
        <v>4.78</v>
      </c>
      <c r="I929" s="2">
        <v>1.26</v>
      </c>
      <c r="J929" s="4">
        <f t="shared" si="36"/>
        <v>0.8</v>
      </c>
      <c r="K929" s="1">
        <v>1</v>
      </c>
      <c r="L929" s="4">
        <f t="shared" si="37"/>
        <v>0.8</v>
      </c>
      <c r="M929" s="1">
        <v>1</v>
      </c>
      <c r="N929" s="4">
        <v>0.8</v>
      </c>
      <c r="O929" s="1" t="s">
        <v>1746</v>
      </c>
    </row>
    <row r="930" spans="1:15" x14ac:dyDescent="0.25">
      <c r="A930" s="1">
        <v>929</v>
      </c>
      <c r="B930" s="1" t="s">
        <v>353</v>
      </c>
      <c r="C930" s="10">
        <v>44971</v>
      </c>
      <c r="D930" s="1">
        <v>0</v>
      </c>
      <c r="E930" s="1" t="s">
        <v>213</v>
      </c>
      <c r="F930" s="15">
        <v>24</v>
      </c>
      <c r="G930" s="2">
        <v>1.92</v>
      </c>
      <c r="H930" s="3">
        <v>6.33</v>
      </c>
      <c r="I930" s="2">
        <v>1.34</v>
      </c>
      <c r="J930" s="4">
        <f t="shared" si="36"/>
        <v>0.57999999999999985</v>
      </c>
      <c r="K930" s="1">
        <v>1</v>
      </c>
      <c r="L930" s="4">
        <f t="shared" si="37"/>
        <v>0.57999999999999985</v>
      </c>
      <c r="M930" s="1">
        <v>1</v>
      </c>
      <c r="N930" s="4">
        <v>0.57999999999999996</v>
      </c>
      <c r="O930" s="1" t="s">
        <v>1746</v>
      </c>
    </row>
    <row r="931" spans="1:15" x14ac:dyDescent="0.25">
      <c r="A931" s="1">
        <v>930</v>
      </c>
      <c r="B931" s="1" t="s">
        <v>354</v>
      </c>
      <c r="C931" s="10">
        <v>44971</v>
      </c>
      <c r="D931" s="1">
        <v>0</v>
      </c>
      <c r="E931" s="1" t="s">
        <v>213</v>
      </c>
      <c r="F931" s="15">
        <v>24</v>
      </c>
      <c r="G931" s="2">
        <v>2.08</v>
      </c>
      <c r="H931" s="3">
        <v>5.87</v>
      </c>
      <c r="I931" s="2">
        <v>1.28</v>
      </c>
      <c r="J931" s="4">
        <f t="shared" si="36"/>
        <v>0.8</v>
      </c>
      <c r="K931" s="1">
        <v>1</v>
      </c>
      <c r="L931" s="4">
        <f t="shared" si="37"/>
        <v>0.8</v>
      </c>
      <c r="M931" s="1">
        <v>1</v>
      </c>
      <c r="N931" s="4">
        <v>0.8</v>
      </c>
      <c r="O931" s="1" t="s">
        <v>1746</v>
      </c>
    </row>
    <row r="932" spans="1:15" x14ac:dyDescent="0.25">
      <c r="A932" s="1">
        <v>931</v>
      </c>
      <c r="B932" s="1" t="s">
        <v>353</v>
      </c>
      <c r="C932" s="10">
        <v>44972</v>
      </c>
      <c r="D932" s="1">
        <v>0</v>
      </c>
      <c r="E932" s="1" t="s">
        <v>213</v>
      </c>
      <c r="F932" s="15">
        <v>24</v>
      </c>
      <c r="G932" s="2">
        <v>1.98</v>
      </c>
      <c r="H932" s="3">
        <v>5.59</v>
      </c>
      <c r="I932" s="2">
        <v>1.32</v>
      </c>
      <c r="J932" s="4">
        <f t="shared" si="36"/>
        <v>0.65999999999999992</v>
      </c>
      <c r="K932" s="1">
        <v>1</v>
      </c>
      <c r="L932" s="4">
        <f t="shared" si="37"/>
        <v>0.65999999999999992</v>
      </c>
      <c r="M932" s="1">
        <v>1</v>
      </c>
      <c r="N932" s="4">
        <v>0.66</v>
      </c>
      <c r="O932" s="1" t="s">
        <v>1746</v>
      </c>
    </row>
    <row r="933" spans="1:15" x14ac:dyDescent="0.25">
      <c r="A933" s="1">
        <v>932</v>
      </c>
      <c r="B933" s="1" t="s">
        <v>354</v>
      </c>
      <c r="C933" s="10">
        <v>44972</v>
      </c>
      <c r="D933" s="1">
        <v>0</v>
      </c>
      <c r="E933" s="1" t="s">
        <v>213</v>
      </c>
      <c r="F933" s="15">
        <v>24</v>
      </c>
      <c r="G933" s="2">
        <v>2.0299999999999998</v>
      </c>
      <c r="H933" s="3">
        <v>6.62</v>
      </c>
      <c r="I933" s="2">
        <v>1.27</v>
      </c>
      <c r="J933" s="4">
        <f t="shared" si="36"/>
        <v>0.75999999999999979</v>
      </c>
      <c r="K933" s="1">
        <v>1</v>
      </c>
      <c r="L933" s="4">
        <f t="shared" si="37"/>
        <v>0.75999999999999979</v>
      </c>
      <c r="M933" s="1">
        <v>1</v>
      </c>
      <c r="N933" s="4">
        <v>0.76</v>
      </c>
      <c r="O933" s="1" t="s">
        <v>1746</v>
      </c>
    </row>
    <row r="934" spans="1:15" x14ac:dyDescent="0.25">
      <c r="A934" s="1">
        <v>933</v>
      </c>
      <c r="B934" s="1" t="s">
        <v>353</v>
      </c>
      <c r="C934" s="10">
        <v>44973</v>
      </c>
      <c r="D934" s="1">
        <v>0</v>
      </c>
      <c r="E934" s="1" t="s">
        <v>213</v>
      </c>
      <c r="F934" s="15">
        <v>24</v>
      </c>
      <c r="G934" s="2">
        <v>1.96</v>
      </c>
      <c r="H934" s="3">
        <v>5.78</v>
      </c>
      <c r="I934" s="2">
        <v>1.31</v>
      </c>
      <c r="J934" s="4">
        <f t="shared" si="36"/>
        <v>0.64999999999999991</v>
      </c>
      <c r="K934" s="1">
        <v>1</v>
      </c>
      <c r="L934" s="4">
        <f t="shared" si="37"/>
        <v>0.64999999999999991</v>
      </c>
      <c r="M934" s="1">
        <v>1</v>
      </c>
      <c r="N934" s="4">
        <v>0.65</v>
      </c>
      <c r="O934" s="1" t="s">
        <v>1746</v>
      </c>
    </row>
    <row r="935" spans="1:15" x14ac:dyDescent="0.25">
      <c r="A935" s="1">
        <v>934</v>
      </c>
      <c r="B935" s="1" t="s">
        <v>354</v>
      </c>
      <c r="C935" s="10">
        <v>44973</v>
      </c>
      <c r="D935" s="1">
        <v>0</v>
      </c>
      <c r="E935" s="1" t="s">
        <v>213</v>
      </c>
      <c r="F935" s="15">
        <v>24</v>
      </c>
      <c r="G935" s="2">
        <v>2</v>
      </c>
      <c r="H935" s="3">
        <v>5.81</v>
      </c>
      <c r="I935" s="2">
        <v>1.26</v>
      </c>
      <c r="J935" s="4">
        <f t="shared" si="36"/>
        <v>0.74</v>
      </c>
      <c r="K935" s="1">
        <v>1</v>
      </c>
      <c r="L935" s="4">
        <f t="shared" si="37"/>
        <v>0.74</v>
      </c>
      <c r="M935" s="1">
        <v>1</v>
      </c>
      <c r="N935" s="4">
        <v>0.74</v>
      </c>
      <c r="O935" s="1" t="s">
        <v>1746</v>
      </c>
    </row>
    <row r="936" spans="1:15" x14ac:dyDescent="0.25">
      <c r="A936" s="1">
        <v>935</v>
      </c>
      <c r="B936" s="1" t="s">
        <v>353</v>
      </c>
      <c r="C936" s="10">
        <v>44974</v>
      </c>
      <c r="D936" s="1">
        <v>0</v>
      </c>
      <c r="E936" s="1" t="s">
        <v>213</v>
      </c>
      <c r="F936" s="15">
        <v>24</v>
      </c>
      <c r="G936" s="2">
        <v>1.98</v>
      </c>
      <c r="H936" s="3">
        <v>6.56</v>
      </c>
      <c r="I936" s="2">
        <v>1.29</v>
      </c>
      <c r="J936" s="4">
        <f t="shared" si="36"/>
        <v>0.69</v>
      </c>
      <c r="K936" s="1">
        <v>1</v>
      </c>
      <c r="L936" s="4">
        <f t="shared" si="37"/>
        <v>0.69</v>
      </c>
      <c r="M936" s="1">
        <v>1</v>
      </c>
      <c r="N936" s="4">
        <v>0.69</v>
      </c>
      <c r="O936" s="1" t="s">
        <v>1746</v>
      </c>
    </row>
    <row r="937" spans="1:15" x14ac:dyDescent="0.25">
      <c r="A937" s="1">
        <v>936</v>
      </c>
      <c r="B937" s="1" t="s">
        <v>354</v>
      </c>
      <c r="C937" s="10">
        <v>44974</v>
      </c>
      <c r="D937" s="1">
        <v>0</v>
      </c>
      <c r="E937" s="1" t="s">
        <v>213</v>
      </c>
      <c r="F937" s="15">
        <v>24</v>
      </c>
      <c r="G937" s="2">
        <v>1.96</v>
      </c>
      <c r="H937" s="3">
        <v>4.67</v>
      </c>
      <c r="I937" s="2">
        <v>1.25</v>
      </c>
      <c r="J937" s="4">
        <f t="shared" si="36"/>
        <v>0.71</v>
      </c>
      <c r="K937" s="1">
        <v>1</v>
      </c>
      <c r="L937" s="4">
        <f t="shared" si="37"/>
        <v>0.71</v>
      </c>
      <c r="M937" s="1">
        <v>1</v>
      </c>
      <c r="N937" s="4">
        <v>0.71</v>
      </c>
      <c r="O937" s="1" t="s">
        <v>1746</v>
      </c>
    </row>
    <row r="938" spans="1:15" x14ac:dyDescent="0.25">
      <c r="A938" s="1">
        <v>937</v>
      </c>
      <c r="B938" s="1" t="s">
        <v>353</v>
      </c>
      <c r="C938" s="10">
        <v>44975</v>
      </c>
      <c r="D938" s="1">
        <v>0</v>
      </c>
      <c r="E938" s="1" t="s">
        <v>213</v>
      </c>
      <c r="F938" s="15">
        <v>24</v>
      </c>
      <c r="G938" s="2">
        <v>1.94</v>
      </c>
      <c r="H938" s="3">
        <v>5.19</v>
      </c>
      <c r="I938" s="2">
        <v>1.33</v>
      </c>
      <c r="J938" s="4">
        <f t="shared" si="36"/>
        <v>0.60999999999999988</v>
      </c>
      <c r="K938" s="1">
        <v>1</v>
      </c>
      <c r="L938" s="4">
        <f t="shared" si="37"/>
        <v>0.60999999999999988</v>
      </c>
      <c r="M938" s="1">
        <v>1</v>
      </c>
      <c r="N938" s="4">
        <v>0.61</v>
      </c>
      <c r="O938" s="1" t="s">
        <v>1746</v>
      </c>
    </row>
    <row r="939" spans="1:15" x14ac:dyDescent="0.25">
      <c r="A939" s="1">
        <v>938</v>
      </c>
      <c r="B939" s="1" t="s">
        <v>354</v>
      </c>
      <c r="C939" s="10">
        <v>44975</v>
      </c>
      <c r="D939" s="1">
        <v>0</v>
      </c>
      <c r="E939" s="1" t="s">
        <v>213</v>
      </c>
      <c r="F939" s="15">
        <v>24</v>
      </c>
      <c r="G939" s="2">
        <v>2</v>
      </c>
      <c r="H939" s="3">
        <v>4.8499999999999996</v>
      </c>
      <c r="I939" s="2">
        <v>1.26</v>
      </c>
      <c r="J939" s="4">
        <f t="shared" si="36"/>
        <v>0.74</v>
      </c>
      <c r="K939" s="1">
        <v>1</v>
      </c>
      <c r="L939" s="4">
        <f t="shared" si="37"/>
        <v>0.74</v>
      </c>
      <c r="M939" s="1">
        <v>1</v>
      </c>
      <c r="N939" s="4">
        <v>0.74</v>
      </c>
      <c r="O939" s="1" t="s">
        <v>1746</v>
      </c>
    </row>
    <row r="940" spans="1:15" x14ac:dyDescent="0.25">
      <c r="A940" s="1">
        <v>939</v>
      </c>
      <c r="B940" s="1" t="s">
        <v>353</v>
      </c>
      <c r="C940" s="10">
        <v>44976</v>
      </c>
      <c r="D940" s="1">
        <v>0</v>
      </c>
      <c r="E940" s="1" t="s">
        <v>213</v>
      </c>
      <c r="F940" s="15">
        <v>24</v>
      </c>
      <c r="G940" s="2">
        <v>2.09</v>
      </c>
      <c r="H940" s="3">
        <v>6.34</v>
      </c>
      <c r="I940" s="2">
        <v>1.44</v>
      </c>
      <c r="J940" s="4">
        <f t="shared" si="36"/>
        <v>0.64999999999999991</v>
      </c>
      <c r="K940" s="1">
        <v>1</v>
      </c>
      <c r="L940" s="4">
        <f t="shared" si="37"/>
        <v>0.64999999999999991</v>
      </c>
      <c r="M940" s="1">
        <v>1</v>
      </c>
      <c r="N940" s="4">
        <v>0.65</v>
      </c>
      <c r="O940" s="1" t="s">
        <v>1746</v>
      </c>
    </row>
    <row r="941" spans="1:15" x14ac:dyDescent="0.25">
      <c r="A941" s="1">
        <v>940</v>
      </c>
      <c r="B941" s="1" t="s">
        <v>354</v>
      </c>
      <c r="C941" s="10">
        <v>44976</v>
      </c>
      <c r="D941" s="1">
        <v>0</v>
      </c>
      <c r="E941" s="1" t="s">
        <v>213</v>
      </c>
      <c r="F941" s="15">
        <v>24</v>
      </c>
      <c r="G941" s="2">
        <v>2.12</v>
      </c>
      <c r="H941" s="3">
        <v>3.45</v>
      </c>
      <c r="I941" s="2">
        <v>1.44</v>
      </c>
      <c r="J941" s="4">
        <f t="shared" si="36"/>
        <v>0.68000000000000016</v>
      </c>
      <c r="K941" s="1">
        <v>1</v>
      </c>
      <c r="L941" s="4">
        <f t="shared" si="37"/>
        <v>0.68000000000000016</v>
      </c>
      <c r="M941" s="1">
        <v>1</v>
      </c>
      <c r="N941" s="4">
        <v>0.68</v>
      </c>
      <c r="O941" s="1" t="s">
        <v>1746</v>
      </c>
    </row>
    <row r="942" spans="1:15" x14ac:dyDescent="0.25">
      <c r="A942" s="1">
        <v>941</v>
      </c>
      <c r="B942" s="1" t="s">
        <v>353</v>
      </c>
      <c r="C942" s="10">
        <v>44977</v>
      </c>
      <c r="D942" s="1">
        <v>0</v>
      </c>
      <c r="E942" s="1" t="s">
        <v>213</v>
      </c>
      <c r="F942" s="15">
        <v>24</v>
      </c>
      <c r="G942" s="2">
        <v>2.13</v>
      </c>
      <c r="H942" s="3">
        <v>6.28</v>
      </c>
      <c r="I942" s="2">
        <v>1.47</v>
      </c>
      <c r="J942" s="4">
        <f t="shared" si="36"/>
        <v>0.65999999999999992</v>
      </c>
      <c r="K942" s="1">
        <v>1</v>
      </c>
      <c r="L942" s="4">
        <f t="shared" si="37"/>
        <v>0.65999999999999992</v>
      </c>
      <c r="M942" s="1">
        <v>1</v>
      </c>
      <c r="N942" s="4">
        <v>0.66</v>
      </c>
      <c r="O942" s="1" t="s">
        <v>1746</v>
      </c>
    </row>
    <row r="943" spans="1:15" x14ac:dyDescent="0.25">
      <c r="A943" s="1">
        <v>942</v>
      </c>
      <c r="B943" s="1" t="s">
        <v>354</v>
      </c>
      <c r="C943" s="10">
        <v>44977</v>
      </c>
      <c r="D943" s="1">
        <v>0</v>
      </c>
      <c r="E943" s="1" t="s">
        <v>213</v>
      </c>
      <c r="F943" s="15">
        <v>24</v>
      </c>
      <c r="G943" s="2">
        <v>2.14</v>
      </c>
      <c r="H943" s="3">
        <v>4.3</v>
      </c>
      <c r="I943" s="2">
        <v>1.41</v>
      </c>
      <c r="J943" s="4">
        <f t="shared" si="36"/>
        <v>0.7300000000000002</v>
      </c>
      <c r="K943" s="1">
        <v>1</v>
      </c>
      <c r="L943" s="4">
        <f t="shared" si="37"/>
        <v>0.7300000000000002</v>
      </c>
      <c r="M943" s="1">
        <v>1</v>
      </c>
      <c r="N943" s="4">
        <v>0.73</v>
      </c>
      <c r="O943" s="1" t="s">
        <v>1746</v>
      </c>
    </row>
    <row r="944" spans="1:15" x14ac:dyDescent="0.25">
      <c r="A944" s="1">
        <v>943</v>
      </c>
      <c r="B944" s="1" t="s">
        <v>353</v>
      </c>
      <c r="C944" s="10">
        <v>44978</v>
      </c>
      <c r="D944" s="1">
        <v>0</v>
      </c>
      <c r="E944" s="1" t="s">
        <v>213</v>
      </c>
      <c r="F944" s="15">
        <v>24</v>
      </c>
      <c r="G944" s="2">
        <v>2.06</v>
      </c>
      <c r="H944" s="3">
        <v>6.4</v>
      </c>
      <c r="I944" s="2">
        <v>1.45</v>
      </c>
      <c r="J944" s="4">
        <f t="shared" si="36"/>
        <v>0.6100000000000001</v>
      </c>
      <c r="K944" s="1">
        <v>1</v>
      </c>
      <c r="L944" s="4">
        <f t="shared" si="37"/>
        <v>0.6100000000000001</v>
      </c>
      <c r="M944" s="1">
        <v>1</v>
      </c>
      <c r="N944" s="4">
        <v>0.61</v>
      </c>
      <c r="O944" s="1" t="s">
        <v>1746</v>
      </c>
    </row>
    <row r="945" spans="1:15" x14ac:dyDescent="0.25">
      <c r="A945" s="1">
        <v>944</v>
      </c>
      <c r="B945" s="1" t="s">
        <v>354</v>
      </c>
      <c r="C945" s="10">
        <v>44978</v>
      </c>
      <c r="D945" s="1">
        <v>0</v>
      </c>
      <c r="E945" s="1" t="s">
        <v>213</v>
      </c>
      <c r="F945" s="15">
        <v>24</v>
      </c>
      <c r="G945" s="2">
        <v>2.14</v>
      </c>
      <c r="H945" s="3">
        <v>3.34</v>
      </c>
      <c r="I945" s="2">
        <v>1.4</v>
      </c>
      <c r="J945" s="4">
        <f t="shared" si="36"/>
        <v>0.74000000000000021</v>
      </c>
      <c r="K945" s="1">
        <v>1</v>
      </c>
      <c r="L945" s="4">
        <f t="shared" si="37"/>
        <v>0.74000000000000021</v>
      </c>
      <c r="M945" s="1">
        <v>1</v>
      </c>
      <c r="N945" s="4">
        <v>0.74</v>
      </c>
      <c r="O945" s="1" t="s">
        <v>1746</v>
      </c>
    </row>
    <row r="946" spans="1:15" x14ac:dyDescent="0.25">
      <c r="A946" s="1">
        <v>945</v>
      </c>
      <c r="B946" s="1" t="s">
        <v>353</v>
      </c>
      <c r="C946" s="10">
        <v>44979</v>
      </c>
      <c r="D946" s="1">
        <v>0</v>
      </c>
      <c r="E946" s="1" t="s">
        <v>213</v>
      </c>
      <c r="F946" s="15">
        <v>24</v>
      </c>
      <c r="G946" s="2">
        <v>2.0499999999999998</v>
      </c>
      <c r="H946" s="3">
        <v>6.04</v>
      </c>
      <c r="I946" s="2">
        <v>1.47</v>
      </c>
      <c r="J946" s="4">
        <f t="shared" si="36"/>
        <v>0.57999999999999985</v>
      </c>
      <c r="K946" s="1">
        <v>1</v>
      </c>
      <c r="L946" s="4">
        <f t="shared" si="37"/>
        <v>0.57999999999999985</v>
      </c>
      <c r="M946" s="1">
        <v>1</v>
      </c>
      <c r="N946" s="4">
        <v>0.57999999999999996</v>
      </c>
      <c r="O946" s="1" t="s">
        <v>1746</v>
      </c>
    </row>
    <row r="947" spans="1:15" x14ac:dyDescent="0.25">
      <c r="A947" s="1">
        <v>946</v>
      </c>
      <c r="B947" s="1" t="s">
        <v>354</v>
      </c>
      <c r="C947" s="10">
        <v>44979</v>
      </c>
      <c r="D947" s="1">
        <v>0</v>
      </c>
      <c r="E947" s="1" t="s">
        <v>213</v>
      </c>
      <c r="F947" s="15">
        <v>24</v>
      </c>
      <c r="G947" s="2">
        <v>2.16</v>
      </c>
      <c r="H947" s="3">
        <v>3.88</v>
      </c>
      <c r="I947" s="2">
        <v>1.41</v>
      </c>
      <c r="J947" s="4">
        <f t="shared" si="36"/>
        <v>0.75000000000000022</v>
      </c>
      <c r="K947" s="1">
        <v>1</v>
      </c>
      <c r="L947" s="4">
        <f t="shared" si="37"/>
        <v>0.75000000000000022</v>
      </c>
      <c r="M947" s="1">
        <v>1</v>
      </c>
      <c r="N947" s="4">
        <v>0.75</v>
      </c>
      <c r="O947" s="1" t="s">
        <v>1746</v>
      </c>
    </row>
    <row r="948" spans="1:15" x14ac:dyDescent="0.25">
      <c r="A948" s="1">
        <v>947</v>
      </c>
      <c r="B948" s="1" t="s">
        <v>353</v>
      </c>
      <c r="C948" s="10">
        <v>44980</v>
      </c>
      <c r="D948" s="1">
        <v>0</v>
      </c>
      <c r="E948" s="1" t="s">
        <v>213</v>
      </c>
      <c r="F948" s="15">
        <v>24</v>
      </c>
      <c r="G948" s="2">
        <v>2.0699999999999998</v>
      </c>
      <c r="H948" s="3">
        <v>6.32</v>
      </c>
      <c r="I948" s="2">
        <v>1.47</v>
      </c>
      <c r="J948" s="4">
        <f t="shared" si="36"/>
        <v>0.59999999999999987</v>
      </c>
      <c r="K948" s="1">
        <v>1</v>
      </c>
      <c r="L948" s="4">
        <f t="shared" si="37"/>
        <v>0.59999999999999987</v>
      </c>
      <c r="M948" s="1">
        <v>1</v>
      </c>
      <c r="N948" s="4">
        <v>0.6</v>
      </c>
      <c r="O948" s="1" t="s">
        <v>1746</v>
      </c>
    </row>
    <row r="949" spans="1:15" x14ac:dyDescent="0.25">
      <c r="A949" s="1">
        <v>948</v>
      </c>
      <c r="B949" s="1" t="s">
        <v>354</v>
      </c>
      <c r="C949" s="10">
        <v>44980</v>
      </c>
      <c r="D949" s="1">
        <v>0</v>
      </c>
      <c r="E949" s="1" t="s">
        <v>213</v>
      </c>
      <c r="F949" s="15">
        <v>24</v>
      </c>
      <c r="G949" s="2">
        <v>2.14</v>
      </c>
      <c r="H949" s="3">
        <v>4.17</v>
      </c>
      <c r="I949" s="2">
        <v>1.41</v>
      </c>
      <c r="J949" s="4">
        <f t="shared" si="36"/>
        <v>0.7300000000000002</v>
      </c>
      <c r="K949" s="1">
        <v>1</v>
      </c>
      <c r="L949" s="4">
        <f t="shared" si="37"/>
        <v>0.7300000000000002</v>
      </c>
      <c r="M949" s="1">
        <v>1</v>
      </c>
      <c r="N949" s="4">
        <v>0.73</v>
      </c>
      <c r="O949" s="1" t="s">
        <v>1746</v>
      </c>
    </row>
    <row r="950" spans="1:15" x14ac:dyDescent="0.25">
      <c r="A950" s="1">
        <v>949</v>
      </c>
      <c r="B950" s="1" t="s">
        <v>353</v>
      </c>
      <c r="C950" s="10">
        <v>44981</v>
      </c>
      <c r="D950" s="1">
        <v>0</v>
      </c>
      <c r="E950" s="1" t="s">
        <v>213</v>
      </c>
      <c r="F950" s="15">
        <v>24</v>
      </c>
      <c r="G950" s="2">
        <v>2.0499999999999998</v>
      </c>
      <c r="H950" s="3">
        <v>6.19</v>
      </c>
      <c r="I950" s="2">
        <v>1.47</v>
      </c>
      <c r="J950" s="4">
        <f t="shared" si="36"/>
        <v>0.57999999999999985</v>
      </c>
      <c r="K950" s="1">
        <v>1</v>
      </c>
      <c r="L950" s="4">
        <f t="shared" si="37"/>
        <v>0.57999999999999985</v>
      </c>
      <c r="M950" s="1">
        <v>1</v>
      </c>
      <c r="N950" s="4">
        <v>0.57999999999999996</v>
      </c>
      <c r="O950" s="1" t="s">
        <v>1746</v>
      </c>
    </row>
    <row r="951" spans="1:15" x14ac:dyDescent="0.25">
      <c r="A951" s="1">
        <v>950</v>
      </c>
      <c r="B951" s="1" t="s">
        <v>354</v>
      </c>
      <c r="C951" s="10">
        <v>44981</v>
      </c>
      <c r="D951" s="1">
        <v>0</v>
      </c>
      <c r="E951" s="1" t="s">
        <v>213</v>
      </c>
      <c r="F951" s="15">
        <v>24</v>
      </c>
      <c r="G951" s="2">
        <v>2.12</v>
      </c>
      <c r="H951" s="3">
        <v>3.52</v>
      </c>
      <c r="I951" s="2">
        <v>1.41</v>
      </c>
      <c r="J951" s="4">
        <f t="shared" ref="J951:J966" si="38">G951-I951-D951</f>
        <v>0.71000000000000019</v>
      </c>
      <c r="K951" s="1">
        <v>1</v>
      </c>
      <c r="L951" s="4">
        <f t="shared" ref="L951:L966" si="39">(G951-I951-D951)*K951</f>
        <v>0.71000000000000019</v>
      </c>
      <c r="M951" s="1">
        <v>1</v>
      </c>
      <c r="N951" s="4">
        <v>0.71</v>
      </c>
      <c r="O951" s="1" t="s">
        <v>1746</v>
      </c>
    </row>
    <row r="952" spans="1:15" x14ac:dyDescent="0.25">
      <c r="A952" s="1">
        <v>951</v>
      </c>
      <c r="B952" s="1" t="s">
        <v>353</v>
      </c>
      <c r="C952" s="10">
        <v>44982</v>
      </c>
      <c r="D952" s="1">
        <v>0</v>
      </c>
      <c r="E952" s="1" t="s">
        <v>213</v>
      </c>
      <c r="F952" s="15">
        <v>24</v>
      </c>
      <c r="G952" s="2">
        <v>2.0099999999999998</v>
      </c>
      <c r="H952" s="3">
        <v>5.69</v>
      </c>
      <c r="I952" s="2">
        <v>1.47</v>
      </c>
      <c r="J952" s="4">
        <f t="shared" si="38"/>
        <v>0.53999999999999981</v>
      </c>
      <c r="K952" s="1">
        <v>1</v>
      </c>
      <c r="L952" s="4">
        <f t="shared" si="39"/>
        <v>0.53999999999999981</v>
      </c>
      <c r="M952" s="1">
        <v>1</v>
      </c>
      <c r="N952" s="4">
        <v>0.54</v>
      </c>
      <c r="O952" s="1" t="s">
        <v>1746</v>
      </c>
    </row>
    <row r="953" spans="1:15" ht="17.25" customHeight="1" x14ac:dyDescent="0.25">
      <c r="A953" s="1">
        <v>952</v>
      </c>
      <c r="B953" s="1" t="s">
        <v>354</v>
      </c>
      <c r="C953" s="10">
        <v>44982</v>
      </c>
      <c r="D953" s="1">
        <v>0</v>
      </c>
      <c r="E953" s="1" t="s">
        <v>213</v>
      </c>
      <c r="F953" s="15">
        <v>24</v>
      </c>
      <c r="G953" s="2">
        <v>2.11</v>
      </c>
      <c r="H953" s="3">
        <v>3.66</v>
      </c>
      <c r="I953" s="2">
        <v>1.41</v>
      </c>
      <c r="J953" s="4">
        <f t="shared" si="38"/>
        <v>0.7</v>
      </c>
      <c r="K953" s="1">
        <v>1</v>
      </c>
      <c r="L953" s="4">
        <f t="shared" si="39"/>
        <v>0.7</v>
      </c>
      <c r="M953" s="1">
        <v>1</v>
      </c>
      <c r="N953" s="4">
        <v>0.7</v>
      </c>
      <c r="O953" s="1" t="s">
        <v>1746</v>
      </c>
    </row>
    <row r="954" spans="1:15" ht="17.25" customHeight="1" x14ac:dyDescent="0.25">
      <c r="A954" s="1">
        <v>953</v>
      </c>
      <c r="B954" s="1" t="s">
        <v>353</v>
      </c>
      <c r="C954" s="10">
        <v>44983</v>
      </c>
      <c r="D954" s="1">
        <v>0</v>
      </c>
      <c r="E954" s="1" t="s">
        <v>213</v>
      </c>
      <c r="F954" s="15">
        <v>24</v>
      </c>
      <c r="G954" s="2">
        <v>2.02</v>
      </c>
      <c r="H954" s="3">
        <v>5.67</v>
      </c>
      <c r="I954" s="2">
        <v>1.47</v>
      </c>
      <c r="J954" s="4">
        <f t="shared" si="38"/>
        <v>0.55000000000000004</v>
      </c>
      <c r="K954" s="1">
        <v>1</v>
      </c>
      <c r="L954" s="4">
        <f t="shared" si="39"/>
        <v>0.55000000000000004</v>
      </c>
      <c r="M954" s="1">
        <v>1</v>
      </c>
      <c r="N954" s="4">
        <v>0.55000000000000004</v>
      </c>
      <c r="O954" s="1" t="s">
        <v>1746</v>
      </c>
    </row>
    <row r="955" spans="1:15" x14ac:dyDescent="0.25">
      <c r="A955" s="1">
        <v>954</v>
      </c>
      <c r="B955" s="1" t="s">
        <v>354</v>
      </c>
      <c r="C955" s="10">
        <v>44983</v>
      </c>
      <c r="D955" s="1">
        <v>0</v>
      </c>
      <c r="E955" s="1" t="s">
        <v>213</v>
      </c>
      <c r="F955" s="15">
        <v>24</v>
      </c>
      <c r="G955" s="2">
        <v>2.13</v>
      </c>
      <c r="H955" s="3">
        <v>4.29</v>
      </c>
      <c r="I955" s="2">
        <v>1.41</v>
      </c>
      <c r="J955" s="4">
        <f t="shared" si="38"/>
        <v>0.72</v>
      </c>
      <c r="K955" s="1">
        <v>1</v>
      </c>
      <c r="L955" s="4">
        <f t="shared" si="39"/>
        <v>0.72</v>
      </c>
      <c r="M955" s="1">
        <v>1</v>
      </c>
      <c r="N955" s="4">
        <v>0.72</v>
      </c>
      <c r="O955" s="1" t="s">
        <v>1746</v>
      </c>
    </row>
    <row r="956" spans="1:15" x14ac:dyDescent="0.25">
      <c r="A956" s="1">
        <v>955</v>
      </c>
      <c r="B956" s="1" t="s">
        <v>353</v>
      </c>
      <c r="C956" s="10">
        <v>44984</v>
      </c>
      <c r="D956" s="1">
        <v>0</v>
      </c>
      <c r="E956" s="1" t="s">
        <v>213</v>
      </c>
      <c r="F956" s="15">
        <v>24</v>
      </c>
      <c r="G956" s="2">
        <v>2.0099999999999998</v>
      </c>
      <c r="H956" s="3">
        <v>6.04</v>
      </c>
      <c r="I956" s="2">
        <v>1.48</v>
      </c>
      <c r="J956" s="4">
        <f t="shared" si="38"/>
        <v>0.5299999999999998</v>
      </c>
      <c r="K956" s="1">
        <v>1</v>
      </c>
      <c r="L956" s="4">
        <f t="shared" si="39"/>
        <v>0.5299999999999998</v>
      </c>
      <c r="M956" s="1">
        <v>1</v>
      </c>
      <c r="N956" s="4">
        <v>0.53</v>
      </c>
      <c r="O956" s="1" t="s">
        <v>1746</v>
      </c>
    </row>
    <row r="957" spans="1:15" x14ac:dyDescent="0.25">
      <c r="A957" s="1">
        <v>956</v>
      </c>
      <c r="B957" s="1" t="s">
        <v>354</v>
      </c>
      <c r="C957" s="10">
        <v>44984</v>
      </c>
      <c r="D957" s="1">
        <v>0</v>
      </c>
      <c r="E957" s="1" t="s">
        <v>213</v>
      </c>
      <c r="F957" s="15">
        <v>24</v>
      </c>
      <c r="G957" s="2">
        <v>2.12</v>
      </c>
      <c r="H957" s="3">
        <v>3.72</v>
      </c>
      <c r="I957" s="2">
        <v>1.41</v>
      </c>
      <c r="J957" s="4">
        <f t="shared" si="38"/>
        <v>0.71000000000000019</v>
      </c>
      <c r="K957" s="1">
        <v>1</v>
      </c>
      <c r="L957" s="4">
        <f t="shared" si="39"/>
        <v>0.71000000000000019</v>
      </c>
      <c r="M957" s="1">
        <v>1</v>
      </c>
      <c r="N957" s="4">
        <v>0.71</v>
      </c>
      <c r="O957" s="1" t="s">
        <v>1746</v>
      </c>
    </row>
    <row r="958" spans="1:15" x14ac:dyDescent="0.25">
      <c r="A958" s="1">
        <v>957</v>
      </c>
      <c r="B958" s="1" t="s">
        <v>353</v>
      </c>
      <c r="C958" s="10">
        <v>44985</v>
      </c>
      <c r="D958" s="1">
        <v>0</v>
      </c>
      <c r="E958" s="1" t="s">
        <v>213</v>
      </c>
      <c r="F958" s="15">
        <v>24</v>
      </c>
      <c r="G958" s="2">
        <v>2.0299999999999998</v>
      </c>
      <c r="H958" s="3">
        <v>6.41</v>
      </c>
      <c r="I958" s="2">
        <v>1.48</v>
      </c>
      <c r="J958" s="4">
        <f t="shared" si="38"/>
        <v>0.54999999999999982</v>
      </c>
      <c r="K958" s="1">
        <v>1</v>
      </c>
      <c r="L958" s="4">
        <f t="shared" si="39"/>
        <v>0.54999999999999982</v>
      </c>
      <c r="M958" s="1">
        <v>1</v>
      </c>
      <c r="N958" s="4">
        <v>0.55000000000000004</v>
      </c>
      <c r="O958" s="1" t="s">
        <v>1746</v>
      </c>
    </row>
    <row r="959" spans="1:15" x14ac:dyDescent="0.25">
      <c r="A959" s="1">
        <v>958</v>
      </c>
      <c r="B959" s="1" t="s">
        <v>354</v>
      </c>
      <c r="C959" s="10">
        <v>44985</v>
      </c>
      <c r="D959" s="1">
        <v>0</v>
      </c>
      <c r="E959" s="1" t="s">
        <v>213</v>
      </c>
      <c r="F959" s="15">
        <v>24</v>
      </c>
      <c r="G959" s="2">
        <v>2.11</v>
      </c>
      <c r="H959" s="3">
        <v>3.88</v>
      </c>
      <c r="I959" s="2">
        <v>1.41</v>
      </c>
      <c r="J959" s="4">
        <f t="shared" si="38"/>
        <v>0.7</v>
      </c>
      <c r="K959" s="1">
        <v>1</v>
      </c>
      <c r="L959" s="4">
        <f t="shared" si="39"/>
        <v>0.7</v>
      </c>
      <c r="M959" s="1">
        <v>1</v>
      </c>
      <c r="N959" s="4">
        <v>0.7</v>
      </c>
      <c r="O959" s="1" t="s">
        <v>1746</v>
      </c>
    </row>
    <row r="960" spans="1:15" x14ac:dyDescent="0.25">
      <c r="A960" s="1">
        <v>959</v>
      </c>
      <c r="B960" s="1" t="s">
        <v>353</v>
      </c>
      <c r="C960" s="10">
        <v>44986</v>
      </c>
      <c r="D960" s="1">
        <v>0</v>
      </c>
      <c r="E960" s="1" t="s">
        <v>213</v>
      </c>
      <c r="F960" s="15">
        <v>24</v>
      </c>
      <c r="G960" s="2">
        <v>2.0299999999999998</v>
      </c>
      <c r="H960" s="3">
        <v>5.58</v>
      </c>
      <c r="I960" s="2">
        <v>1.47</v>
      </c>
      <c r="J960" s="4">
        <f t="shared" si="38"/>
        <v>0.55999999999999983</v>
      </c>
      <c r="K960" s="1">
        <v>1</v>
      </c>
      <c r="L960" s="4">
        <f t="shared" si="39"/>
        <v>0.55999999999999983</v>
      </c>
      <c r="M960" s="1">
        <v>1</v>
      </c>
      <c r="N960" s="4">
        <v>0.56000000000000005</v>
      </c>
      <c r="O960" s="1" t="s">
        <v>1746</v>
      </c>
    </row>
    <row r="961" spans="1:15" x14ac:dyDescent="0.25">
      <c r="A961" s="1">
        <v>960</v>
      </c>
      <c r="B961" s="1" t="s">
        <v>354</v>
      </c>
      <c r="C961" s="10">
        <v>44986</v>
      </c>
      <c r="D961" s="1">
        <v>0</v>
      </c>
      <c r="E961" s="1" t="s">
        <v>213</v>
      </c>
      <c r="F961" s="15">
        <v>24</v>
      </c>
      <c r="G961" s="2">
        <v>2.12</v>
      </c>
      <c r="H961" s="3">
        <v>3.95</v>
      </c>
      <c r="I961" s="2">
        <v>1.4</v>
      </c>
      <c r="J961" s="4">
        <f t="shared" si="38"/>
        <v>0.7200000000000002</v>
      </c>
      <c r="K961" s="1">
        <v>1</v>
      </c>
      <c r="L961" s="4">
        <f t="shared" si="39"/>
        <v>0.7200000000000002</v>
      </c>
      <c r="M961" s="1">
        <v>1</v>
      </c>
      <c r="N961" s="4">
        <v>0.72</v>
      </c>
      <c r="O961" s="1" t="s">
        <v>1746</v>
      </c>
    </row>
    <row r="962" spans="1:15" x14ac:dyDescent="0.25">
      <c r="A962" s="1">
        <v>961</v>
      </c>
      <c r="B962" s="1" t="s">
        <v>353</v>
      </c>
      <c r="C962" s="10">
        <v>44987</v>
      </c>
      <c r="D962" s="1">
        <v>0</v>
      </c>
      <c r="E962" s="1" t="s">
        <v>213</v>
      </c>
      <c r="F962" s="15">
        <v>24</v>
      </c>
      <c r="G962" s="2">
        <v>2.04</v>
      </c>
      <c r="H962" s="3">
        <v>5.76</v>
      </c>
      <c r="I962" s="2">
        <v>1.48</v>
      </c>
      <c r="J962" s="4">
        <f t="shared" si="38"/>
        <v>0.56000000000000005</v>
      </c>
      <c r="K962" s="1">
        <v>1</v>
      </c>
      <c r="L962" s="4">
        <f t="shared" si="39"/>
        <v>0.56000000000000005</v>
      </c>
      <c r="M962" s="1">
        <v>1</v>
      </c>
      <c r="N962" s="4">
        <v>0.56000000000000005</v>
      </c>
      <c r="O962" s="1" t="s">
        <v>1746</v>
      </c>
    </row>
    <row r="963" spans="1:15" x14ac:dyDescent="0.25">
      <c r="A963" s="1">
        <v>962</v>
      </c>
      <c r="B963" s="1" t="s">
        <v>354</v>
      </c>
      <c r="C963" s="10">
        <v>44987</v>
      </c>
      <c r="D963" s="1">
        <v>0</v>
      </c>
      <c r="E963" s="1" t="s">
        <v>213</v>
      </c>
      <c r="F963" s="15">
        <v>24</v>
      </c>
      <c r="G963" s="2">
        <v>2.15</v>
      </c>
      <c r="H963" s="3">
        <v>3.97</v>
      </c>
      <c r="I963" s="2">
        <v>1.41</v>
      </c>
      <c r="J963" s="4">
        <f t="shared" si="38"/>
        <v>0.74</v>
      </c>
      <c r="K963" s="1">
        <v>1</v>
      </c>
      <c r="L963" s="4">
        <f t="shared" si="39"/>
        <v>0.74</v>
      </c>
      <c r="M963" s="1">
        <v>1</v>
      </c>
      <c r="N963" s="4">
        <v>0.74</v>
      </c>
      <c r="O963" s="1" t="s">
        <v>1746</v>
      </c>
    </row>
    <row r="964" spans="1:15" x14ac:dyDescent="0.25">
      <c r="A964" s="1">
        <v>963</v>
      </c>
      <c r="B964" s="1" t="s">
        <v>353</v>
      </c>
      <c r="C964" s="10">
        <v>44988</v>
      </c>
      <c r="D964" s="1">
        <v>0</v>
      </c>
      <c r="E964" s="1" t="s">
        <v>213</v>
      </c>
      <c r="F964" s="15">
        <v>24</v>
      </c>
      <c r="G964" s="2">
        <v>2.0099999999999998</v>
      </c>
      <c r="H964" s="3">
        <v>6.11</v>
      </c>
      <c r="I964" s="2">
        <v>1.49</v>
      </c>
      <c r="J964" s="4">
        <f t="shared" si="38"/>
        <v>0.5199999999999998</v>
      </c>
      <c r="K964" s="1">
        <v>1</v>
      </c>
      <c r="L964" s="4">
        <f t="shared" si="39"/>
        <v>0.5199999999999998</v>
      </c>
      <c r="M964" s="1">
        <v>1</v>
      </c>
      <c r="N964" s="4">
        <v>0.5199999999999998</v>
      </c>
      <c r="O964" s="1" t="s">
        <v>1746</v>
      </c>
    </row>
    <row r="965" spans="1:15" x14ac:dyDescent="0.25">
      <c r="A965" s="1">
        <v>964</v>
      </c>
      <c r="B965" s="1" t="s">
        <v>354</v>
      </c>
      <c r="C965" s="10">
        <v>44988</v>
      </c>
      <c r="D965" s="1">
        <v>0</v>
      </c>
      <c r="E965" s="1" t="s">
        <v>213</v>
      </c>
      <c r="F965" s="15">
        <v>24</v>
      </c>
      <c r="G965" s="2">
        <v>2.12</v>
      </c>
      <c r="H965" s="3">
        <v>4.04</v>
      </c>
      <c r="I965" s="2">
        <v>1.41</v>
      </c>
      <c r="J965" s="4">
        <f t="shared" si="38"/>
        <v>0.71000000000000019</v>
      </c>
      <c r="K965" s="1">
        <v>1</v>
      </c>
      <c r="L965" s="4">
        <f t="shared" si="39"/>
        <v>0.71000000000000019</v>
      </c>
      <c r="M965" s="1">
        <v>1</v>
      </c>
      <c r="N965" s="4">
        <v>0.71000000000000019</v>
      </c>
      <c r="O965" s="1" t="s">
        <v>1746</v>
      </c>
    </row>
    <row r="966" spans="1:15" x14ac:dyDescent="0.25">
      <c r="A966" s="1">
        <v>965</v>
      </c>
      <c r="B966" s="1" t="s">
        <v>353</v>
      </c>
      <c r="C966" s="10">
        <v>44989</v>
      </c>
      <c r="D966" s="1">
        <v>0</v>
      </c>
      <c r="E966" s="1" t="s">
        <v>213</v>
      </c>
      <c r="F966" s="15">
        <v>24</v>
      </c>
      <c r="G966" s="2">
        <v>1.97</v>
      </c>
      <c r="H966" s="3">
        <v>6.28</v>
      </c>
      <c r="I966" s="2">
        <v>1.48</v>
      </c>
      <c r="J966" s="4">
        <f t="shared" si="38"/>
        <v>0.49</v>
      </c>
      <c r="K966" s="1">
        <v>1</v>
      </c>
      <c r="L966" s="4">
        <f t="shared" si="39"/>
        <v>0.49</v>
      </c>
      <c r="M966" s="1">
        <v>1</v>
      </c>
      <c r="N966" s="4">
        <v>0.49</v>
      </c>
      <c r="O966" s="1" t="s">
        <v>1746</v>
      </c>
    </row>
    <row r="967" spans="1:15" x14ac:dyDescent="0.25">
      <c r="A967" s="1">
        <v>966</v>
      </c>
      <c r="B967" s="1" t="s">
        <v>354</v>
      </c>
      <c r="C967" s="10">
        <v>44989</v>
      </c>
      <c r="D967" s="1">
        <v>0</v>
      </c>
      <c r="E967" s="1" t="s">
        <v>213</v>
      </c>
      <c r="F967" s="15">
        <v>24</v>
      </c>
      <c r="G967" s="2">
        <v>2.12</v>
      </c>
      <c r="H967" s="3">
        <v>4.46</v>
      </c>
      <c r="I967" s="2">
        <v>1.41</v>
      </c>
      <c r="J967" s="4">
        <f t="shared" ref="J967:J992" si="40">G967-I967-D967</f>
        <v>0.71000000000000019</v>
      </c>
      <c r="K967" s="1">
        <v>1</v>
      </c>
      <c r="L967" s="4">
        <f t="shared" ref="L967:L992" si="41">(G967-I967-D967)*K967</f>
        <v>0.71000000000000019</v>
      </c>
      <c r="M967" s="1">
        <v>1</v>
      </c>
      <c r="N967" s="4">
        <v>0.71000000000000019</v>
      </c>
      <c r="O967" s="1" t="s">
        <v>1746</v>
      </c>
    </row>
    <row r="968" spans="1:15" x14ac:dyDescent="0.25">
      <c r="A968" s="1">
        <v>967</v>
      </c>
      <c r="B968" s="1" t="s">
        <v>353</v>
      </c>
      <c r="C968" s="10">
        <v>44990</v>
      </c>
      <c r="D968" s="1">
        <v>0</v>
      </c>
      <c r="E968" s="1" t="s">
        <v>213</v>
      </c>
      <c r="F968" s="15">
        <v>24</v>
      </c>
      <c r="G968" s="2">
        <v>1.94</v>
      </c>
      <c r="H968" s="3">
        <v>6.06</v>
      </c>
      <c r="I968" s="2">
        <v>1.47</v>
      </c>
      <c r="J968" s="4">
        <f t="shared" si="40"/>
        <v>0.47</v>
      </c>
      <c r="K968" s="1">
        <v>1</v>
      </c>
      <c r="L968" s="4">
        <f t="shared" si="41"/>
        <v>0.47</v>
      </c>
      <c r="M968" s="1">
        <v>1</v>
      </c>
      <c r="N968" s="4">
        <v>0.47</v>
      </c>
      <c r="O968" s="1" t="s">
        <v>1746</v>
      </c>
    </row>
    <row r="969" spans="1:15" x14ac:dyDescent="0.25">
      <c r="A969" s="1">
        <v>968</v>
      </c>
      <c r="B969" s="1" t="s">
        <v>354</v>
      </c>
      <c r="C969" s="10">
        <v>44990</v>
      </c>
      <c r="D969" s="1">
        <v>0</v>
      </c>
      <c r="E969" s="1" t="s">
        <v>213</v>
      </c>
      <c r="F969" s="15">
        <v>24</v>
      </c>
      <c r="G969" s="2">
        <v>2.13</v>
      </c>
      <c r="H969" s="3">
        <v>4.55</v>
      </c>
      <c r="I969" s="2">
        <v>1.41</v>
      </c>
      <c r="J969" s="4">
        <f t="shared" si="40"/>
        <v>0.72</v>
      </c>
      <c r="K969" s="1">
        <v>1</v>
      </c>
      <c r="L969" s="4">
        <f t="shared" si="41"/>
        <v>0.72</v>
      </c>
      <c r="M969" s="1">
        <v>1</v>
      </c>
      <c r="N969" s="4">
        <v>0.72</v>
      </c>
      <c r="O969" s="1" t="s">
        <v>1746</v>
      </c>
    </row>
    <row r="970" spans="1:15" x14ac:dyDescent="0.25">
      <c r="A970" s="1">
        <v>969</v>
      </c>
      <c r="B970" s="1" t="s">
        <v>353</v>
      </c>
      <c r="C970" s="10">
        <v>44991</v>
      </c>
      <c r="D970" s="1">
        <v>0</v>
      </c>
      <c r="E970" s="1" t="s">
        <v>213</v>
      </c>
      <c r="F970" s="15">
        <v>24</v>
      </c>
      <c r="G970" s="2">
        <v>1.95</v>
      </c>
      <c r="H970" s="3">
        <v>6.11</v>
      </c>
      <c r="I970" s="2">
        <v>1.47</v>
      </c>
      <c r="J970" s="4">
        <f t="shared" si="40"/>
        <v>0.48</v>
      </c>
      <c r="K970" s="1">
        <v>1</v>
      </c>
      <c r="L970" s="4">
        <f t="shared" si="41"/>
        <v>0.48</v>
      </c>
      <c r="M970" s="1">
        <v>1</v>
      </c>
      <c r="N970" s="4">
        <v>0.48</v>
      </c>
      <c r="O970" s="1" t="s">
        <v>1746</v>
      </c>
    </row>
    <row r="971" spans="1:15" x14ac:dyDescent="0.25">
      <c r="A971" s="1">
        <v>970</v>
      </c>
      <c r="B971" s="1" t="s">
        <v>354</v>
      </c>
      <c r="C971" s="10">
        <v>44991</v>
      </c>
      <c r="D971" s="1">
        <v>0</v>
      </c>
      <c r="E971" s="1" t="s">
        <v>213</v>
      </c>
      <c r="F971" s="15">
        <v>24</v>
      </c>
      <c r="G971" s="2">
        <v>2.12</v>
      </c>
      <c r="H971" s="3">
        <v>4.1900000000000004</v>
      </c>
      <c r="I971" s="2">
        <v>1.41</v>
      </c>
      <c r="J971" s="4">
        <f t="shared" si="40"/>
        <v>0.71000000000000019</v>
      </c>
      <c r="K971" s="1">
        <v>1</v>
      </c>
      <c r="L971" s="4">
        <f t="shared" si="41"/>
        <v>0.71000000000000019</v>
      </c>
      <c r="M971" s="1">
        <v>1</v>
      </c>
      <c r="N971" s="4">
        <v>0.71000000000000019</v>
      </c>
      <c r="O971" s="1" t="s">
        <v>1746</v>
      </c>
    </row>
    <row r="972" spans="1:15" ht="33" x14ac:dyDescent="0.25">
      <c r="A972" s="1">
        <v>971</v>
      </c>
      <c r="B972" s="1" t="s">
        <v>353</v>
      </c>
      <c r="C972" s="10">
        <v>44992</v>
      </c>
      <c r="D972" s="1">
        <v>0</v>
      </c>
      <c r="E972" s="11" t="s">
        <v>4327</v>
      </c>
      <c r="F972" s="15">
        <v>22</v>
      </c>
      <c r="G972" s="2">
        <v>1.77</v>
      </c>
      <c r="H972" s="3">
        <v>4.8099999999999996</v>
      </c>
      <c r="I972" s="2">
        <v>1.36</v>
      </c>
      <c r="J972" s="4">
        <f t="shared" si="40"/>
        <v>0.40999999999999992</v>
      </c>
      <c r="K972" s="1">
        <v>1</v>
      </c>
      <c r="L972" s="4">
        <f t="shared" si="41"/>
        <v>0.40999999999999992</v>
      </c>
      <c r="M972" s="1">
        <v>1</v>
      </c>
      <c r="N972" s="4">
        <v>0.40999999999999992</v>
      </c>
      <c r="O972" s="1" t="s">
        <v>1746</v>
      </c>
    </row>
    <row r="973" spans="1:15" ht="33" x14ac:dyDescent="0.25">
      <c r="A973" s="1">
        <v>972</v>
      </c>
      <c r="B973" s="1" t="s">
        <v>354</v>
      </c>
      <c r="C973" s="10">
        <v>44992</v>
      </c>
      <c r="D973" s="1">
        <v>0</v>
      </c>
      <c r="E973" s="11" t="s">
        <v>4327</v>
      </c>
      <c r="F973" s="15">
        <v>22</v>
      </c>
      <c r="G973" s="2">
        <v>1.94</v>
      </c>
      <c r="H973" s="3">
        <v>4.26</v>
      </c>
      <c r="I973" s="2">
        <v>1.29</v>
      </c>
      <c r="J973" s="4">
        <f t="shared" si="40"/>
        <v>0.64999999999999991</v>
      </c>
      <c r="K973" s="1">
        <v>1</v>
      </c>
      <c r="L973" s="4">
        <f t="shared" si="41"/>
        <v>0.64999999999999991</v>
      </c>
      <c r="M973" s="1">
        <v>1</v>
      </c>
      <c r="N973" s="4">
        <v>0.64999999999999991</v>
      </c>
      <c r="O973" s="1" t="s">
        <v>1746</v>
      </c>
    </row>
    <row r="974" spans="1:15" x14ac:dyDescent="0.25">
      <c r="A974" s="1">
        <v>973</v>
      </c>
      <c r="B974" s="1" t="s">
        <v>353</v>
      </c>
      <c r="C974" s="10">
        <v>44993</v>
      </c>
      <c r="D974" s="1">
        <v>0</v>
      </c>
      <c r="E974" s="1" t="s">
        <v>213</v>
      </c>
      <c r="F974" s="15">
        <v>24</v>
      </c>
      <c r="G974" s="2">
        <v>1.93</v>
      </c>
      <c r="H974" s="3">
        <v>5.97</v>
      </c>
      <c r="I974" s="2">
        <v>1.47</v>
      </c>
      <c r="J974" s="4">
        <f t="shared" si="40"/>
        <v>0.45999999999999996</v>
      </c>
      <c r="K974" s="1">
        <v>1</v>
      </c>
      <c r="L974" s="4">
        <f t="shared" si="41"/>
        <v>0.45999999999999996</v>
      </c>
      <c r="M974" s="1">
        <v>1</v>
      </c>
      <c r="N974" s="4">
        <v>0.45999999999999996</v>
      </c>
      <c r="O974" s="1" t="s">
        <v>1746</v>
      </c>
    </row>
    <row r="975" spans="1:15" x14ac:dyDescent="0.25">
      <c r="A975" s="1">
        <v>974</v>
      </c>
      <c r="B975" s="1" t="s">
        <v>354</v>
      </c>
      <c r="C975" s="10">
        <v>44993</v>
      </c>
      <c r="D975" s="1">
        <v>0</v>
      </c>
      <c r="E975" s="1" t="s">
        <v>213</v>
      </c>
      <c r="F975" s="15">
        <v>24</v>
      </c>
      <c r="G975" s="2">
        <v>2.06</v>
      </c>
      <c r="H975" s="3">
        <v>3.93</v>
      </c>
      <c r="I975" s="2">
        <v>1.41</v>
      </c>
      <c r="J975" s="4">
        <f t="shared" si="40"/>
        <v>0.65000000000000013</v>
      </c>
      <c r="K975" s="1">
        <v>1</v>
      </c>
      <c r="L975" s="4">
        <f t="shared" si="41"/>
        <v>0.65000000000000013</v>
      </c>
      <c r="M975" s="1">
        <v>1</v>
      </c>
      <c r="N975" s="4">
        <v>0.65000000000000013</v>
      </c>
      <c r="O975" s="1" t="s">
        <v>1746</v>
      </c>
    </row>
    <row r="976" spans="1:15" x14ac:dyDescent="0.25">
      <c r="A976" s="1">
        <v>975</v>
      </c>
      <c r="B976" s="1" t="s">
        <v>353</v>
      </c>
      <c r="C976" s="10">
        <v>44994</v>
      </c>
      <c r="D976" s="1">
        <v>0</v>
      </c>
      <c r="E976" s="1" t="s">
        <v>213</v>
      </c>
      <c r="F976" s="15">
        <v>24</v>
      </c>
      <c r="G976" s="2">
        <v>1.9</v>
      </c>
      <c r="H976" s="3">
        <v>4.68</v>
      </c>
      <c r="I976" s="2">
        <v>1.47</v>
      </c>
      <c r="J976" s="4">
        <f t="shared" si="40"/>
        <v>0.42999999999999994</v>
      </c>
      <c r="K976" s="1">
        <v>1</v>
      </c>
      <c r="L976" s="4">
        <f t="shared" si="41"/>
        <v>0.42999999999999994</v>
      </c>
      <c r="M976" s="1">
        <v>1</v>
      </c>
      <c r="N976" s="4">
        <v>0.42999999999999994</v>
      </c>
      <c r="O976" s="1" t="s">
        <v>1746</v>
      </c>
    </row>
    <row r="977" spans="1:15" x14ac:dyDescent="0.25">
      <c r="A977" s="1">
        <v>976</v>
      </c>
      <c r="B977" s="1" t="s">
        <v>354</v>
      </c>
      <c r="C977" s="10">
        <v>44994</v>
      </c>
      <c r="D977" s="1">
        <v>0</v>
      </c>
      <c r="E977" s="1" t="s">
        <v>213</v>
      </c>
      <c r="F977" s="15">
        <v>24</v>
      </c>
      <c r="G977" s="2">
        <v>2.08</v>
      </c>
      <c r="H977" s="3">
        <v>4.6100000000000003</v>
      </c>
      <c r="I977" s="2">
        <v>1.41</v>
      </c>
      <c r="J977" s="4">
        <f t="shared" si="40"/>
        <v>0.67000000000000015</v>
      </c>
      <c r="K977" s="1">
        <v>1</v>
      </c>
      <c r="L977" s="4">
        <f t="shared" si="41"/>
        <v>0.67000000000000015</v>
      </c>
      <c r="M977" s="1">
        <v>1</v>
      </c>
      <c r="N977" s="4">
        <v>0.67000000000000015</v>
      </c>
      <c r="O977" s="1" t="s">
        <v>1746</v>
      </c>
    </row>
    <row r="978" spans="1:15" x14ac:dyDescent="0.25">
      <c r="A978" s="1">
        <v>977</v>
      </c>
      <c r="B978" s="1" t="s">
        <v>353</v>
      </c>
      <c r="C978" s="10">
        <v>44995</v>
      </c>
      <c r="D978" s="1">
        <v>0</v>
      </c>
      <c r="E978" s="1" t="s">
        <v>213</v>
      </c>
      <c r="F978" s="15">
        <v>24</v>
      </c>
      <c r="G978" s="2">
        <v>1.99</v>
      </c>
      <c r="H978" s="3">
        <v>5.0599999999999996</v>
      </c>
      <c r="I978" s="2">
        <v>1.47</v>
      </c>
      <c r="J978" s="4">
        <f t="shared" si="40"/>
        <v>0.52</v>
      </c>
      <c r="K978" s="1">
        <v>1</v>
      </c>
      <c r="L978" s="4">
        <f t="shared" si="41"/>
        <v>0.52</v>
      </c>
      <c r="M978" s="1">
        <v>1</v>
      </c>
      <c r="N978" s="4">
        <v>0.52</v>
      </c>
      <c r="O978" s="1" t="s">
        <v>1746</v>
      </c>
    </row>
    <row r="979" spans="1:15" x14ac:dyDescent="0.25">
      <c r="A979" s="1">
        <v>978</v>
      </c>
      <c r="B979" s="1" t="s">
        <v>354</v>
      </c>
      <c r="C979" s="10">
        <v>44995</v>
      </c>
      <c r="D979" s="1">
        <v>0</v>
      </c>
      <c r="E979" s="1" t="s">
        <v>213</v>
      </c>
      <c r="F979" s="15">
        <v>24</v>
      </c>
      <c r="G979" s="2">
        <v>2.0499999999999998</v>
      </c>
      <c r="H979" s="3">
        <v>4.92</v>
      </c>
      <c r="I979" s="2">
        <v>1.42</v>
      </c>
      <c r="J979" s="4">
        <f t="shared" si="40"/>
        <v>0.62999999999999989</v>
      </c>
      <c r="K979" s="1">
        <v>1</v>
      </c>
      <c r="L979" s="4">
        <f t="shared" si="41"/>
        <v>0.62999999999999989</v>
      </c>
      <c r="M979" s="1">
        <v>1</v>
      </c>
      <c r="N979" s="4">
        <v>0.62999999999999989</v>
      </c>
      <c r="O979" s="1" t="s">
        <v>1746</v>
      </c>
    </row>
    <row r="980" spans="1:15" x14ac:dyDescent="0.25">
      <c r="A980" s="1">
        <v>979</v>
      </c>
      <c r="B980" s="1" t="s">
        <v>353</v>
      </c>
      <c r="C980" s="10">
        <v>44996</v>
      </c>
      <c r="D980" s="1">
        <v>0</v>
      </c>
      <c r="E980" s="1" t="s">
        <v>213</v>
      </c>
      <c r="F980" s="15">
        <v>24</v>
      </c>
      <c r="G980" s="2">
        <v>1.99</v>
      </c>
      <c r="H980" s="3">
        <v>5.61</v>
      </c>
      <c r="I980" s="2">
        <v>1.48</v>
      </c>
      <c r="J980" s="4">
        <f t="shared" si="40"/>
        <v>0.51</v>
      </c>
      <c r="K980" s="1">
        <v>1</v>
      </c>
      <c r="L980" s="4">
        <f t="shared" si="41"/>
        <v>0.51</v>
      </c>
      <c r="M980" s="1">
        <v>1</v>
      </c>
      <c r="N980" s="4">
        <v>0.51</v>
      </c>
      <c r="O980" s="1" t="s">
        <v>1746</v>
      </c>
    </row>
    <row r="981" spans="1:15" x14ac:dyDescent="0.25">
      <c r="A981" s="1">
        <v>980</v>
      </c>
      <c r="B981" s="1" t="s">
        <v>354</v>
      </c>
      <c r="C981" s="10">
        <v>44996</v>
      </c>
      <c r="D981" s="1">
        <v>0</v>
      </c>
      <c r="E981" s="1" t="s">
        <v>213</v>
      </c>
      <c r="F981" s="15">
        <v>24</v>
      </c>
      <c r="G981" s="2">
        <v>2.06</v>
      </c>
      <c r="H981" s="3">
        <v>4.82</v>
      </c>
      <c r="I981" s="2">
        <v>1.42</v>
      </c>
      <c r="J981" s="4">
        <f t="shared" si="40"/>
        <v>0.64000000000000012</v>
      </c>
      <c r="K981" s="1">
        <v>1</v>
      </c>
      <c r="L981" s="4">
        <f t="shared" si="41"/>
        <v>0.64000000000000012</v>
      </c>
      <c r="M981" s="1">
        <v>1</v>
      </c>
      <c r="N981" s="4">
        <v>0.64000000000000012</v>
      </c>
      <c r="O981" s="1" t="s">
        <v>1746</v>
      </c>
    </row>
    <row r="982" spans="1:15" x14ac:dyDescent="0.25">
      <c r="A982" s="1">
        <v>981</v>
      </c>
      <c r="B982" s="1" t="s">
        <v>353</v>
      </c>
      <c r="C982" s="10">
        <v>44997</v>
      </c>
      <c r="D982" s="1">
        <v>0</v>
      </c>
      <c r="E982" s="1" t="s">
        <v>213</v>
      </c>
      <c r="F982" s="15">
        <v>24</v>
      </c>
      <c r="G982" s="2">
        <v>1.96</v>
      </c>
      <c r="H982" s="3">
        <v>5.58</v>
      </c>
      <c r="I982" s="2">
        <v>1.5</v>
      </c>
      <c r="J982" s="4">
        <f t="shared" si="40"/>
        <v>0.45999999999999996</v>
      </c>
      <c r="K982" s="1">
        <v>1</v>
      </c>
      <c r="L982" s="4">
        <f t="shared" si="41"/>
        <v>0.45999999999999996</v>
      </c>
      <c r="M982" s="1">
        <v>1</v>
      </c>
      <c r="N982" s="4">
        <v>0.45999999999999996</v>
      </c>
      <c r="O982" s="1" t="s">
        <v>1746</v>
      </c>
    </row>
    <row r="983" spans="1:15" x14ac:dyDescent="0.25">
      <c r="A983" s="1">
        <v>982</v>
      </c>
      <c r="B983" s="1" t="s">
        <v>354</v>
      </c>
      <c r="C983" s="10">
        <v>44997</v>
      </c>
      <c r="D983" s="1">
        <v>0</v>
      </c>
      <c r="E983" s="1" t="s">
        <v>213</v>
      </c>
      <c r="F983" s="15">
        <v>24</v>
      </c>
      <c r="G983" s="2">
        <v>2.11</v>
      </c>
      <c r="H983" s="3">
        <v>4.7</v>
      </c>
      <c r="I983" s="2">
        <v>1.43</v>
      </c>
      <c r="J983" s="4">
        <f t="shared" si="40"/>
        <v>0.67999999999999994</v>
      </c>
      <c r="K983" s="1">
        <v>1</v>
      </c>
      <c r="L983" s="4">
        <f t="shared" si="41"/>
        <v>0.67999999999999994</v>
      </c>
      <c r="M983" s="1">
        <v>1</v>
      </c>
      <c r="N983" s="4">
        <v>0.67999999999999994</v>
      </c>
      <c r="O983" s="1" t="s">
        <v>1746</v>
      </c>
    </row>
    <row r="984" spans="1:15" x14ac:dyDescent="0.25">
      <c r="A984" s="1">
        <v>983</v>
      </c>
      <c r="B984" s="1" t="s">
        <v>353</v>
      </c>
      <c r="C984" s="10">
        <v>44998</v>
      </c>
      <c r="D984" s="1">
        <v>0</v>
      </c>
      <c r="E984" s="1" t="s">
        <v>213</v>
      </c>
      <c r="F984" s="15">
        <v>24</v>
      </c>
      <c r="G984" s="2">
        <v>1.93</v>
      </c>
      <c r="H984" s="3">
        <v>6.19</v>
      </c>
      <c r="I984" s="2">
        <v>1.49</v>
      </c>
      <c r="J984" s="4">
        <f t="shared" si="40"/>
        <v>0.43999999999999995</v>
      </c>
      <c r="K984" s="1">
        <v>1</v>
      </c>
      <c r="L984" s="4">
        <f t="shared" si="41"/>
        <v>0.43999999999999995</v>
      </c>
      <c r="M984" s="1">
        <v>1</v>
      </c>
      <c r="N984" s="4">
        <v>0.43999999999999995</v>
      </c>
      <c r="O984" s="1" t="s">
        <v>1746</v>
      </c>
    </row>
    <row r="985" spans="1:15" x14ac:dyDescent="0.25">
      <c r="A985" s="1">
        <v>984</v>
      </c>
      <c r="B985" s="1" t="s">
        <v>354</v>
      </c>
      <c r="C985" s="10">
        <v>44998</v>
      </c>
      <c r="D985" s="1">
        <v>0</v>
      </c>
      <c r="E985" s="1" t="s">
        <v>213</v>
      </c>
      <c r="F985" s="15">
        <v>24</v>
      </c>
      <c r="G985" s="2">
        <v>2.12</v>
      </c>
      <c r="H985" s="3">
        <v>4.1500000000000004</v>
      </c>
      <c r="I985" s="2">
        <v>1.42</v>
      </c>
      <c r="J985" s="4">
        <f t="shared" si="40"/>
        <v>0.70000000000000018</v>
      </c>
      <c r="K985" s="1">
        <v>1</v>
      </c>
      <c r="L985" s="4">
        <f t="shared" si="41"/>
        <v>0.70000000000000018</v>
      </c>
      <c r="M985" s="1">
        <v>1</v>
      </c>
      <c r="N985" s="4">
        <v>0.70000000000000018</v>
      </c>
      <c r="O985" s="1" t="s">
        <v>1746</v>
      </c>
    </row>
    <row r="986" spans="1:15" x14ac:dyDescent="0.25">
      <c r="A986" s="1">
        <v>985</v>
      </c>
      <c r="B986" s="1" t="s">
        <v>353</v>
      </c>
      <c r="C986" s="10">
        <v>44999</v>
      </c>
      <c r="D986" s="1">
        <v>0</v>
      </c>
      <c r="E986" s="1" t="s">
        <v>213</v>
      </c>
      <c r="F986" s="15">
        <v>24</v>
      </c>
      <c r="G986" s="2">
        <v>1.89</v>
      </c>
      <c r="H986" s="3">
        <v>6.33</v>
      </c>
      <c r="I986" s="2">
        <v>1.47</v>
      </c>
      <c r="J986" s="4">
        <f t="shared" si="40"/>
        <v>0.41999999999999993</v>
      </c>
      <c r="K986" s="1">
        <v>1</v>
      </c>
      <c r="L986" s="4">
        <f t="shared" si="41"/>
        <v>0.41999999999999993</v>
      </c>
      <c r="M986" s="1">
        <v>1</v>
      </c>
      <c r="N986" s="4">
        <v>0.41999999999999993</v>
      </c>
      <c r="O986" s="1" t="s">
        <v>1746</v>
      </c>
    </row>
    <row r="987" spans="1:15" x14ac:dyDescent="0.25">
      <c r="A987" s="1">
        <v>986</v>
      </c>
      <c r="B987" s="1" t="s">
        <v>354</v>
      </c>
      <c r="C987" s="10">
        <v>44999</v>
      </c>
      <c r="D987" s="1">
        <v>0</v>
      </c>
      <c r="E987" s="1" t="s">
        <v>213</v>
      </c>
      <c r="F987" s="15">
        <v>24</v>
      </c>
      <c r="G987" s="2">
        <v>2.11</v>
      </c>
      <c r="H987" s="3">
        <v>5.0999999999999996</v>
      </c>
      <c r="I987" s="2">
        <v>1.41</v>
      </c>
      <c r="J987" s="4">
        <f t="shared" si="40"/>
        <v>0.7</v>
      </c>
      <c r="K987" s="1">
        <v>1</v>
      </c>
      <c r="L987" s="4">
        <f t="shared" si="41"/>
        <v>0.7</v>
      </c>
      <c r="M987" s="1">
        <v>1</v>
      </c>
      <c r="N987" s="4">
        <v>0.7</v>
      </c>
      <c r="O987" s="1" t="s">
        <v>1746</v>
      </c>
    </row>
    <row r="988" spans="1:15" x14ac:dyDescent="0.25">
      <c r="A988" s="1">
        <v>987</v>
      </c>
      <c r="B988" s="1" t="s">
        <v>353</v>
      </c>
      <c r="C988" s="10">
        <v>45000</v>
      </c>
      <c r="D988" s="1">
        <v>0</v>
      </c>
      <c r="E988" s="1" t="s">
        <v>213</v>
      </c>
      <c r="F988" s="15">
        <v>24</v>
      </c>
      <c r="G988" s="2">
        <v>1.94</v>
      </c>
      <c r="H988" s="3">
        <v>6.1</v>
      </c>
      <c r="I988" s="2">
        <v>1.46</v>
      </c>
      <c r="J988" s="4">
        <f t="shared" si="40"/>
        <v>0.48</v>
      </c>
      <c r="K988" s="1">
        <v>1</v>
      </c>
      <c r="L988" s="4">
        <f t="shared" si="41"/>
        <v>0.48</v>
      </c>
      <c r="M988" s="1">
        <v>1</v>
      </c>
      <c r="N988" s="4">
        <v>0.48</v>
      </c>
      <c r="O988" s="1" t="s">
        <v>1746</v>
      </c>
    </row>
    <row r="989" spans="1:15" x14ac:dyDescent="0.25">
      <c r="A989" s="1">
        <v>988</v>
      </c>
      <c r="B989" s="1" t="s">
        <v>354</v>
      </c>
      <c r="C989" s="10">
        <v>45000</v>
      </c>
      <c r="D989" s="1">
        <v>0</v>
      </c>
      <c r="E989" s="1" t="s">
        <v>213</v>
      </c>
      <c r="F989" s="15">
        <v>24</v>
      </c>
      <c r="G989" s="2">
        <v>2.0699999999999998</v>
      </c>
      <c r="H989" s="3">
        <v>4.5599999999999996</v>
      </c>
      <c r="I989" s="2">
        <v>1.42</v>
      </c>
      <c r="J989" s="4">
        <f t="shared" si="40"/>
        <v>0.64999999999999991</v>
      </c>
      <c r="K989" s="1">
        <v>1</v>
      </c>
      <c r="L989" s="4">
        <f t="shared" si="41"/>
        <v>0.64999999999999991</v>
      </c>
      <c r="M989" s="1">
        <v>1</v>
      </c>
      <c r="N989" s="4">
        <v>0.64999999999999991</v>
      </c>
      <c r="O989" s="1" t="s">
        <v>1746</v>
      </c>
    </row>
    <row r="990" spans="1:15" ht="33" x14ac:dyDescent="0.25">
      <c r="A990" s="1">
        <v>989</v>
      </c>
      <c r="B990" s="1" t="s">
        <v>353</v>
      </c>
      <c r="C990" s="10">
        <v>45001</v>
      </c>
      <c r="D990" s="1">
        <v>0</v>
      </c>
      <c r="E990" s="11" t="s">
        <v>4323</v>
      </c>
      <c r="F990" s="15">
        <v>23</v>
      </c>
      <c r="G990" s="2">
        <v>1.88</v>
      </c>
      <c r="H990" s="3">
        <v>5.35</v>
      </c>
      <c r="I990" s="2">
        <v>1.4</v>
      </c>
      <c r="J990" s="4">
        <f t="shared" si="40"/>
        <v>0.48</v>
      </c>
      <c r="K990" s="1">
        <v>1</v>
      </c>
      <c r="L990" s="4">
        <f t="shared" si="41"/>
        <v>0.48</v>
      </c>
      <c r="M990" s="1">
        <v>1</v>
      </c>
      <c r="N990" s="4">
        <v>0.48</v>
      </c>
      <c r="O990" s="1" t="s">
        <v>1746</v>
      </c>
    </row>
    <row r="991" spans="1:15" ht="33" x14ac:dyDescent="0.25">
      <c r="A991" s="1">
        <v>990</v>
      </c>
      <c r="B991" s="1" t="s">
        <v>354</v>
      </c>
      <c r="C991" s="10">
        <v>45001</v>
      </c>
      <c r="D991" s="1">
        <v>0</v>
      </c>
      <c r="E991" s="11" t="s">
        <v>4324</v>
      </c>
      <c r="F991" s="15">
        <v>23</v>
      </c>
      <c r="G991" s="2">
        <v>1.98</v>
      </c>
      <c r="H991" s="3">
        <v>4.01</v>
      </c>
      <c r="I991" s="2">
        <v>1.36</v>
      </c>
      <c r="J991" s="4">
        <f t="shared" si="40"/>
        <v>0.61999999999999988</v>
      </c>
      <c r="K991" s="1">
        <v>1</v>
      </c>
      <c r="L991" s="4">
        <f t="shared" si="41"/>
        <v>0.61999999999999988</v>
      </c>
      <c r="M991" s="1">
        <v>1</v>
      </c>
      <c r="N991" s="4">
        <v>0.61999999999999988</v>
      </c>
      <c r="O991" s="1" t="s">
        <v>1746</v>
      </c>
    </row>
    <row r="992" spans="1:15" ht="33" x14ac:dyDescent="0.25">
      <c r="A992" s="1">
        <v>991</v>
      </c>
      <c r="B992" s="1" t="s">
        <v>353</v>
      </c>
      <c r="C992" s="10">
        <v>45002</v>
      </c>
      <c r="D992" s="1">
        <v>0</v>
      </c>
      <c r="E992" s="11" t="s">
        <v>4325</v>
      </c>
      <c r="F992" s="15">
        <v>22</v>
      </c>
      <c r="G992" s="2">
        <v>1.81</v>
      </c>
      <c r="H992" s="3">
        <v>4.87</v>
      </c>
      <c r="I992" s="2">
        <v>1.33</v>
      </c>
      <c r="J992" s="4">
        <f t="shared" si="40"/>
        <v>0.48</v>
      </c>
      <c r="K992" s="1">
        <v>1</v>
      </c>
      <c r="L992" s="4">
        <f t="shared" si="41"/>
        <v>0.48</v>
      </c>
      <c r="M992" s="1">
        <v>1</v>
      </c>
      <c r="N992" s="4">
        <v>0.48</v>
      </c>
      <c r="O992" s="1" t="s">
        <v>1746</v>
      </c>
    </row>
    <row r="993" spans="1:15" ht="33" x14ac:dyDescent="0.25">
      <c r="A993" s="1">
        <v>992</v>
      </c>
      <c r="B993" s="1" t="s">
        <v>354</v>
      </c>
      <c r="C993" s="10">
        <v>45002</v>
      </c>
      <c r="D993" s="1">
        <v>0</v>
      </c>
      <c r="E993" s="11" t="s">
        <v>4326</v>
      </c>
      <c r="F993" s="15">
        <v>22</v>
      </c>
      <c r="G993" s="2">
        <v>1.93</v>
      </c>
      <c r="H993" s="3">
        <v>3.66</v>
      </c>
      <c r="I993" s="2">
        <v>1.29</v>
      </c>
      <c r="J993" s="4">
        <f t="shared" ref="J993:J1005" si="42">G993-I993-D993</f>
        <v>0.6399999999999999</v>
      </c>
      <c r="K993" s="1">
        <v>1</v>
      </c>
      <c r="L993" s="4">
        <f t="shared" ref="L993:L1005" si="43">(G993-I993-D993)*K993</f>
        <v>0.6399999999999999</v>
      </c>
      <c r="M993" s="1">
        <v>1</v>
      </c>
      <c r="N993" s="4">
        <v>0.6399999999999999</v>
      </c>
      <c r="O993" s="1" t="s">
        <v>1746</v>
      </c>
    </row>
    <row r="994" spans="1:15" x14ac:dyDescent="0.25">
      <c r="A994" s="1">
        <v>993</v>
      </c>
      <c r="B994" s="1" t="s">
        <v>353</v>
      </c>
      <c r="C994" s="10">
        <v>45003</v>
      </c>
      <c r="D994" s="1">
        <v>0</v>
      </c>
      <c r="E994" s="1" t="s">
        <v>213</v>
      </c>
      <c r="F994" s="15">
        <v>24</v>
      </c>
      <c r="G994" s="2">
        <v>1.93</v>
      </c>
      <c r="H994" s="3">
        <v>5.75</v>
      </c>
      <c r="I994" s="2">
        <v>1.48</v>
      </c>
      <c r="J994" s="4">
        <f t="shared" si="42"/>
        <v>0.44999999999999996</v>
      </c>
      <c r="K994" s="1">
        <v>1</v>
      </c>
      <c r="L994" s="4">
        <f t="shared" si="43"/>
        <v>0.44999999999999996</v>
      </c>
      <c r="M994" s="1">
        <v>1</v>
      </c>
      <c r="N994" s="4">
        <v>0.44999999999999996</v>
      </c>
      <c r="O994" s="1" t="s">
        <v>1746</v>
      </c>
    </row>
    <row r="995" spans="1:15" x14ac:dyDescent="0.25">
      <c r="A995" s="1">
        <v>994</v>
      </c>
      <c r="B995" s="1" t="s">
        <v>354</v>
      </c>
      <c r="C995" s="10">
        <v>45003</v>
      </c>
      <c r="D995" s="1">
        <v>0</v>
      </c>
      <c r="E995" s="1" t="s">
        <v>213</v>
      </c>
      <c r="F995" s="15">
        <v>24</v>
      </c>
      <c r="G995" s="2">
        <v>2.08</v>
      </c>
      <c r="H995" s="3">
        <v>3.68</v>
      </c>
      <c r="I995" s="2">
        <v>1.43</v>
      </c>
      <c r="J995" s="4">
        <f t="shared" si="42"/>
        <v>0.65000000000000013</v>
      </c>
      <c r="K995" s="1">
        <v>1</v>
      </c>
      <c r="L995" s="4">
        <f t="shared" si="43"/>
        <v>0.65000000000000013</v>
      </c>
      <c r="M995" s="1">
        <v>1</v>
      </c>
      <c r="N995" s="4">
        <v>0.65000000000000013</v>
      </c>
      <c r="O995" s="1" t="s">
        <v>1746</v>
      </c>
    </row>
    <row r="996" spans="1:15" x14ac:dyDescent="0.25">
      <c r="A996" s="1">
        <v>995</v>
      </c>
      <c r="B996" s="1" t="s">
        <v>353</v>
      </c>
      <c r="C996" s="10">
        <v>45004</v>
      </c>
      <c r="D996" s="1">
        <v>0</v>
      </c>
      <c r="E996" s="1" t="s">
        <v>213</v>
      </c>
      <c r="F996" s="15">
        <v>24</v>
      </c>
      <c r="G996" s="2">
        <v>1.99</v>
      </c>
      <c r="H996" s="3">
        <v>4.92</v>
      </c>
      <c r="I996" s="2">
        <v>1.45</v>
      </c>
      <c r="J996" s="4">
        <f t="shared" si="42"/>
        <v>0.54</v>
      </c>
      <c r="K996" s="1">
        <v>1</v>
      </c>
      <c r="L996" s="4">
        <f t="shared" si="43"/>
        <v>0.54</v>
      </c>
      <c r="M996" s="1">
        <v>1</v>
      </c>
      <c r="N996" s="4">
        <v>0.54</v>
      </c>
      <c r="O996" s="1" t="s">
        <v>1746</v>
      </c>
    </row>
    <row r="997" spans="1:15" x14ac:dyDescent="0.25">
      <c r="A997" s="1">
        <v>996</v>
      </c>
      <c r="B997" s="1" t="s">
        <v>354</v>
      </c>
      <c r="C997" s="10">
        <v>45004</v>
      </c>
      <c r="D997" s="1">
        <v>0</v>
      </c>
      <c r="E997" s="1" t="s">
        <v>213</v>
      </c>
      <c r="F997" s="15">
        <v>24</v>
      </c>
      <c r="G997" s="2">
        <v>2.0499999999999998</v>
      </c>
      <c r="H997" s="3">
        <v>3.41</v>
      </c>
      <c r="I997" s="2">
        <v>1.39</v>
      </c>
      <c r="J997" s="4">
        <f t="shared" si="42"/>
        <v>0.65999999999999992</v>
      </c>
      <c r="K997" s="1">
        <v>1</v>
      </c>
      <c r="L997" s="4">
        <f t="shared" si="43"/>
        <v>0.65999999999999992</v>
      </c>
      <c r="M997" s="1">
        <v>1</v>
      </c>
      <c r="N997" s="4">
        <v>0.65999999999999992</v>
      </c>
      <c r="O997" s="1" t="s">
        <v>1746</v>
      </c>
    </row>
    <row r="998" spans="1:15" x14ac:dyDescent="0.25">
      <c r="A998" s="1">
        <v>997</v>
      </c>
      <c r="B998" s="1" t="s">
        <v>353</v>
      </c>
      <c r="C998" s="10">
        <v>45005</v>
      </c>
      <c r="D998" s="1">
        <v>0</v>
      </c>
      <c r="E998" s="1" t="s">
        <v>213</v>
      </c>
      <c r="F998" s="15">
        <v>24</v>
      </c>
      <c r="G998" s="2">
        <v>2.04</v>
      </c>
      <c r="H998" s="3">
        <v>5.71</v>
      </c>
      <c r="I998" s="2">
        <v>1.47</v>
      </c>
      <c r="J998" s="4">
        <f t="shared" si="42"/>
        <v>0.57000000000000006</v>
      </c>
      <c r="K998" s="1">
        <v>1</v>
      </c>
      <c r="L998" s="4">
        <f t="shared" si="43"/>
        <v>0.57000000000000006</v>
      </c>
      <c r="M998" s="1">
        <v>1</v>
      </c>
      <c r="N998" s="4">
        <v>0.57000000000000006</v>
      </c>
      <c r="O998" s="1" t="s">
        <v>1746</v>
      </c>
    </row>
    <row r="999" spans="1:15" x14ac:dyDescent="0.25">
      <c r="A999" s="1">
        <v>998</v>
      </c>
      <c r="B999" s="1" t="s">
        <v>354</v>
      </c>
      <c r="C999" s="10">
        <v>45005</v>
      </c>
      <c r="D999" s="1">
        <v>0</v>
      </c>
      <c r="E999" s="1" t="s">
        <v>213</v>
      </c>
      <c r="F999" s="15">
        <v>24</v>
      </c>
      <c r="G999" s="2">
        <v>2.04</v>
      </c>
      <c r="H999" s="3">
        <v>3.33</v>
      </c>
      <c r="I999" s="2">
        <v>1.42</v>
      </c>
      <c r="J999" s="4">
        <f t="shared" si="42"/>
        <v>0.62000000000000011</v>
      </c>
      <c r="K999" s="1">
        <v>1</v>
      </c>
      <c r="L999" s="4">
        <f t="shared" si="43"/>
        <v>0.62000000000000011</v>
      </c>
      <c r="M999" s="1">
        <v>1</v>
      </c>
      <c r="N999" s="4">
        <v>0.62000000000000011</v>
      </c>
      <c r="O999" s="1" t="s">
        <v>1746</v>
      </c>
    </row>
    <row r="1000" spans="1:15" ht="33" x14ac:dyDescent="0.25">
      <c r="A1000" s="1">
        <v>999</v>
      </c>
      <c r="B1000" s="1" t="s">
        <v>353</v>
      </c>
      <c r="C1000" s="10">
        <v>45006</v>
      </c>
      <c r="D1000" s="1">
        <v>0</v>
      </c>
      <c r="E1000" s="11" t="s">
        <v>711</v>
      </c>
      <c r="F1000" s="15">
        <v>23</v>
      </c>
      <c r="G1000" s="2">
        <v>1.87</v>
      </c>
      <c r="H1000" s="3">
        <v>4.55</v>
      </c>
      <c r="I1000" s="2">
        <v>1.41</v>
      </c>
      <c r="J1000" s="4">
        <f t="shared" si="42"/>
        <v>0.46000000000000019</v>
      </c>
      <c r="K1000" s="1">
        <v>1</v>
      </c>
      <c r="L1000" s="4">
        <f t="shared" si="43"/>
        <v>0.46000000000000019</v>
      </c>
      <c r="M1000" s="1">
        <v>1</v>
      </c>
      <c r="N1000" s="4">
        <v>0.46000000000000019</v>
      </c>
      <c r="O1000" s="1" t="s">
        <v>1746</v>
      </c>
    </row>
    <row r="1001" spans="1:15" ht="33" x14ac:dyDescent="0.25">
      <c r="A1001" s="1">
        <v>1000</v>
      </c>
      <c r="B1001" s="1" t="s">
        <v>354</v>
      </c>
      <c r="C1001" s="10">
        <v>45006</v>
      </c>
      <c r="D1001" s="1">
        <v>0</v>
      </c>
      <c r="E1001" s="11" t="s">
        <v>711</v>
      </c>
      <c r="F1001" s="15">
        <v>23</v>
      </c>
      <c r="G1001" s="2">
        <v>1.98</v>
      </c>
      <c r="H1001" s="3">
        <v>3.5</v>
      </c>
      <c r="I1001" s="2">
        <v>1.35</v>
      </c>
      <c r="J1001" s="4">
        <f t="shared" si="42"/>
        <v>0.62999999999999989</v>
      </c>
      <c r="K1001" s="1">
        <v>1</v>
      </c>
      <c r="L1001" s="4">
        <f t="shared" si="43"/>
        <v>0.62999999999999989</v>
      </c>
      <c r="M1001" s="1">
        <v>1</v>
      </c>
      <c r="N1001" s="4">
        <v>0.62999999999999989</v>
      </c>
      <c r="O1001" s="1" t="s">
        <v>1746</v>
      </c>
    </row>
    <row r="1002" spans="1:15" x14ac:dyDescent="0.25">
      <c r="A1002" s="1">
        <v>1001</v>
      </c>
      <c r="B1002" s="1" t="s">
        <v>353</v>
      </c>
      <c r="C1002" s="10">
        <v>45007</v>
      </c>
      <c r="D1002" s="1">
        <v>0</v>
      </c>
      <c r="E1002" s="1" t="s">
        <v>213</v>
      </c>
      <c r="F1002" s="15">
        <v>24</v>
      </c>
      <c r="G1002" s="2">
        <v>1.95</v>
      </c>
      <c r="H1002" s="3">
        <v>5.34</v>
      </c>
      <c r="I1002" s="2">
        <v>1.47</v>
      </c>
      <c r="J1002" s="4">
        <f t="shared" si="42"/>
        <v>0.48</v>
      </c>
      <c r="K1002" s="1">
        <v>1</v>
      </c>
      <c r="L1002" s="4">
        <f t="shared" si="43"/>
        <v>0.48</v>
      </c>
      <c r="M1002" s="1">
        <v>1</v>
      </c>
      <c r="N1002" s="4">
        <v>0.48</v>
      </c>
      <c r="O1002" s="1" t="s">
        <v>1746</v>
      </c>
    </row>
    <row r="1003" spans="1:15" x14ac:dyDescent="0.25">
      <c r="A1003" s="1">
        <v>1002</v>
      </c>
      <c r="B1003" s="1" t="s">
        <v>354</v>
      </c>
      <c r="C1003" s="10">
        <v>45007</v>
      </c>
      <c r="D1003" s="1">
        <v>0</v>
      </c>
      <c r="E1003" s="1" t="s">
        <v>213</v>
      </c>
      <c r="F1003" s="15">
        <v>24</v>
      </c>
      <c r="G1003" s="2">
        <v>2.06</v>
      </c>
      <c r="H1003" s="3">
        <v>3.41</v>
      </c>
      <c r="I1003" s="2">
        <v>1.4</v>
      </c>
      <c r="J1003" s="4">
        <f t="shared" si="42"/>
        <v>0.66000000000000014</v>
      </c>
      <c r="K1003" s="1">
        <v>1</v>
      </c>
      <c r="L1003" s="4">
        <f t="shared" si="43"/>
        <v>0.66000000000000014</v>
      </c>
      <c r="M1003" s="1">
        <v>1</v>
      </c>
      <c r="N1003" s="4">
        <v>0.66000000000000014</v>
      </c>
      <c r="O1003" s="1" t="s">
        <v>1746</v>
      </c>
    </row>
    <row r="1004" spans="1:15" x14ac:dyDescent="0.25">
      <c r="A1004" s="1">
        <v>1003</v>
      </c>
      <c r="B1004" s="1" t="s">
        <v>353</v>
      </c>
      <c r="C1004" s="10">
        <v>45008</v>
      </c>
      <c r="D1004" s="1">
        <v>0</v>
      </c>
      <c r="E1004" s="1" t="s">
        <v>213</v>
      </c>
      <c r="F1004" s="15">
        <v>24</v>
      </c>
      <c r="G1004" s="2">
        <v>1.93</v>
      </c>
      <c r="H1004" s="3">
        <v>5.84</v>
      </c>
      <c r="I1004" s="2">
        <v>1.46</v>
      </c>
      <c r="J1004" s="4">
        <f t="shared" si="42"/>
        <v>0.47</v>
      </c>
      <c r="K1004" s="1">
        <v>1</v>
      </c>
      <c r="L1004" s="4">
        <f t="shared" si="43"/>
        <v>0.47</v>
      </c>
      <c r="M1004" s="1">
        <v>1</v>
      </c>
      <c r="N1004" s="4">
        <v>0.47</v>
      </c>
      <c r="O1004" s="1" t="s">
        <v>1746</v>
      </c>
    </row>
    <row r="1005" spans="1:15" x14ac:dyDescent="0.25">
      <c r="A1005" s="1">
        <v>1004</v>
      </c>
      <c r="B1005" s="1" t="s">
        <v>354</v>
      </c>
      <c r="C1005" s="10">
        <v>45008</v>
      </c>
      <c r="D1005" s="1">
        <v>0</v>
      </c>
      <c r="E1005" s="1" t="s">
        <v>213</v>
      </c>
      <c r="F1005" s="15">
        <v>24</v>
      </c>
      <c r="G1005" s="2">
        <v>2.0499999999999998</v>
      </c>
      <c r="H1005" s="3">
        <v>3.45</v>
      </c>
      <c r="I1005" s="2">
        <v>1.4</v>
      </c>
      <c r="J1005" s="4">
        <f t="shared" si="42"/>
        <v>0.64999999999999991</v>
      </c>
      <c r="K1005" s="1">
        <v>1</v>
      </c>
      <c r="L1005" s="4">
        <f t="shared" si="43"/>
        <v>0.64999999999999991</v>
      </c>
      <c r="M1005" s="1">
        <v>1</v>
      </c>
      <c r="N1005" s="4">
        <v>0.64999999999999991</v>
      </c>
      <c r="O1005" s="1" t="s">
        <v>1746</v>
      </c>
    </row>
    <row r="1006" spans="1:15" x14ac:dyDescent="0.25">
      <c r="A1006" s="1">
        <v>1005</v>
      </c>
      <c r="B1006" s="1" t="s">
        <v>353</v>
      </c>
      <c r="C1006" s="10">
        <v>45009</v>
      </c>
      <c r="D1006" s="1">
        <v>0</v>
      </c>
      <c r="E1006" s="1" t="s">
        <v>213</v>
      </c>
      <c r="F1006" s="15">
        <v>24</v>
      </c>
      <c r="G1006" s="2">
        <v>2</v>
      </c>
      <c r="H1006" s="3">
        <v>5.17</v>
      </c>
      <c r="I1006" s="2">
        <v>1.48</v>
      </c>
      <c r="J1006" s="4">
        <f t="shared" ref="J1006:J1007" si="44">G1006-I1006-D1006</f>
        <v>0.52</v>
      </c>
      <c r="K1006" s="1">
        <v>1</v>
      </c>
      <c r="L1006" s="4">
        <f t="shared" ref="L1006:L1007" si="45">(G1006-I1006-D1006)*K1006</f>
        <v>0.52</v>
      </c>
      <c r="M1006" s="1">
        <v>1</v>
      </c>
      <c r="N1006" s="4">
        <v>0.52</v>
      </c>
      <c r="O1006" s="1" t="s">
        <v>1746</v>
      </c>
    </row>
    <row r="1007" spans="1:15" x14ac:dyDescent="0.25">
      <c r="A1007" s="1">
        <v>1006</v>
      </c>
      <c r="B1007" s="1" t="s">
        <v>354</v>
      </c>
      <c r="C1007" s="10">
        <v>45009</v>
      </c>
      <c r="D1007" s="1">
        <v>0</v>
      </c>
      <c r="E1007" s="1" t="s">
        <v>213</v>
      </c>
      <c r="F1007" s="15">
        <v>24</v>
      </c>
      <c r="G1007" s="2">
        <v>2.06</v>
      </c>
      <c r="H1007" s="3">
        <v>3.68</v>
      </c>
      <c r="I1007" s="2">
        <v>1.4</v>
      </c>
      <c r="J1007" s="4">
        <f t="shared" si="44"/>
        <v>0.66000000000000014</v>
      </c>
      <c r="K1007" s="1">
        <v>1</v>
      </c>
      <c r="L1007" s="4">
        <f t="shared" si="45"/>
        <v>0.66000000000000014</v>
      </c>
      <c r="M1007" s="1">
        <v>1</v>
      </c>
      <c r="N1007" s="4">
        <v>0.66000000000000014</v>
      </c>
      <c r="O1007" s="1" t="s">
        <v>1746</v>
      </c>
    </row>
    <row r="1008" spans="1:15" x14ac:dyDescent="0.25">
      <c r="A1008" s="1">
        <v>1007</v>
      </c>
      <c r="B1008" s="1" t="s">
        <v>353</v>
      </c>
      <c r="C1008" s="10">
        <v>45010</v>
      </c>
      <c r="D1008" s="1">
        <v>0</v>
      </c>
      <c r="E1008" s="1" t="s">
        <v>213</v>
      </c>
      <c r="F1008" s="15">
        <v>24</v>
      </c>
      <c r="G1008" s="2">
        <v>2.08</v>
      </c>
      <c r="H1008" s="3">
        <v>5</v>
      </c>
      <c r="I1008" s="2">
        <v>1.46</v>
      </c>
      <c r="J1008" s="4">
        <f t="shared" ref="J1008:J1012" si="46">G1008-I1008-D1008</f>
        <v>0.62000000000000011</v>
      </c>
      <c r="K1008" s="1">
        <v>1</v>
      </c>
      <c r="L1008" s="4">
        <f t="shared" ref="L1008:L1012" si="47">(G1008-I1008-D1008)*K1008</f>
        <v>0.62000000000000011</v>
      </c>
      <c r="M1008" s="1">
        <v>1</v>
      </c>
      <c r="N1008" s="4">
        <v>0.62000000000000011</v>
      </c>
      <c r="O1008" s="1" t="s">
        <v>1746</v>
      </c>
    </row>
    <row r="1009" spans="1:15" x14ac:dyDescent="0.25">
      <c r="A1009" s="1">
        <v>1008</v>
      </c>
      <c r="B1009" s="1" t="s">
        <v>354</v>
      </c>
      <c r="C1009" s="10">
        <v>45010</v>
      </c>
      <c r="D1009" s="1">
        <v>0</v>
      </c>
      <c r="E1009" s="1" t="s">
        <v>213</v>
      </c>
      <c r="F1009" s="15">
        <v>24</v>
      </c>
      <c r="G1009" s="2">
        <v>2.0499999999999998</v>
      </c>
      <c r="H1009" s="3">
        <v>3.82</v>
      </c>
      <c r="I1009" s="2">
        <v>1.39</v>
      </c>
      <c r="J1009" s="4">
        <f t="shared" si="46"/>
        <v>0.65999999999999992</v>
      </c>
      <c r="K1009" s="1">
        <v>1</v>
      </c>
      <c r="L1009" s="4">
        <f t="shared" si="47"/>
        <v>0.65999999999999992</v>
      </c>
      <c r="M1009" s="1">
        <v>1</v>
      </c>
      <c r="N1009" s="4">
        <v>0.65999999999999992</v>
      </c>
      <c r="O1009" s="1" t="s">
        <v>1746</v>
      </c>
    </row>
    <row r="1010" spans="1:15" x14ac:dyDescent="0.25">
      <c r="A1010" s="1">
        <v>1009</v>
      </c>
      <c r="B1010" s="1" t="s">
        <v>353</v>
      </c>
      <c r="C1010" s="10">
        <v>45011</v>
      </c>
      <c r="D1010" s="1">
        <v>0</v>
      </c>
      <c r="E1010" s="1" t="s">
        <v>213</v>
      </c>
      <c r="F1010" s="15">
        <v>24</v>
      </c>
      <c r="G1010" s="2">
        <v>2.02</v>
      </c>
      <c r="H1010" s="3">
        <v>5.17</v>
      </c>
      <c r="I1010" s="2">
        <v>1.47</v>
      </c>
      <c r="J1010" s="4">
        <f t="shared" si="46"/>
        <v>0.55000000000000004</v>
      </c>
      <c r="K1010" s="1">
        <v>1</v>
      </c>
      <c r="L1010" s="4">
        <f t="shared" si="47"/>
        <v>0.55000000000000004</v>
      </c>
      <c r="M1010" s="1">
        <v>1</v>
      </c>
      <c r="N1010" s="4">
        <v>0.55000000000000004</v>
      </c>
      <c r="O1010" s="1" t="s">
        <v>1746</v>
      </c>
    </row>
    <row r="1011" spans="1:15" x14ac:dyDescent="0.25">
      <c r="A1011" s="1">
        <v>1010</v>
      </c>
      <c r="B1011" s="1" t="s">
        <v>354</v>
      </c>
      <c r="C1011" s="10">
        <v>45011</v>
      </c>
      <c r="D1011" s="1">
        <v>0</v>
      </c>
      <c r="E1011" s="1" t="s">
        <v>213</v>
      </c>
      <c r="F1011" s="15">
        <v>24</v>
      </c>
      <c r="G1011" s="2">
        <v>2.0499999999999998</v>
      </c>
      <c r="H1011" s="3">
        <v>3.57</v>
      </c>
      <c r="I1011" s="2">
        <v>1.41</v>
      </c>
      <c r="J1011" s="4">
        <f t="shared" si="46"/>
        <v>0.6399999999999999</v>
      </c>
      <c r="K1011" s="1">
        <v>1</v>
      </c>
      <c r="L1011" s="4">
        <f t="shared" si="47"/>
        <v>0.6399999999999999</v>
      </c>
      <c r="M1011" s="1">
        <v>1</v>
      </c>
      <c r="N1011" s="4">
        <v>0.6399999999999999</v>
      </c>
      <c r="O1011" s="1" t="s">
        <v>1746</v>
      </c>
    </row>
    <row r="1012" spans="1:15" x14ac:dyDescent="0.25">
      <c r="A1012" s="1">
        <v>1011</v>
      </c>
      <c r="B1012" s="1" t="s">
        <v>353</v>
      </c>
      <c r="C1012" s="10">
        <v>45012</v>
      </c>
      <c r="D1012" s="1">
        <v>0</v>
      </c>
      <c r="E1012" s="1" t="s">
        <v>213</v>
      </c>
      <c r="F1012" s="15">
        <v>24</v>
      </c>
      <c r="G1012" s="2">
        <v>1.97</v>
      </c>
      <c r="H1012" s="3">
        <v>5.05</v>
      </c>
      <c r="I1012" s="2">
        <v>1.47</v>
      </c>
      <c r="J1012" s="4">
        <f t="shared" si="46"/>
        <v>0.5</v>
      </c>
      <c r="K1012" s="1">
        <v>1</v>
      </c>
      <c r="L1012" s="4">
        <f t="shared" si="47"/>
        <v>0.5</v>
      </c>
      <c r="M1012" s="1">
        <v>1</v>
      </c>
      <c r="N1012" s="4">
        <v>0.5</v>
      </c>
      <c r="O1012" s="1" t="s">
        <v>1746</v>
      </c>
    </row>
    <row r="1013" spans="1:15" x14ac:dyDescent="0.25">
      <c r="A1013" s="1">
        <v>1012</v>
      </c>
      <c r="B1013" s="1" t="s">
        <v>354</v>
      </c>
      <c r="C1013" s="10">
        <v>45012</v>
      </c>
      <c r="D1013" s="1">
        <v>0</v>
      </c>
      <c r="E1013" s="1" t="s">
        <v>213</v>
      </c>
      <c r="F1013" s="15">
        <v>24</v>
      </c>
      <c r="G1013" s="2">
        <v>2.06</v>
      </c>
      <c r="H1013" s="3">
        <v>3.91</v>
      </c>
      <c r="I1013" s="2">
        <v>1.41</v>
      </c>
      <c r="J1013" s="4">
        <f t="shared" ref="J1013:J1017" si="48">G1013-I1013-D1013</f>
        <v>0.65000000000000013</v>
      </c>
      <c r="K1013" s="1">
        <v>1</v>
      </c>
      <c r="L1013" s="4">
        <f t="shared" ref="L1013:L1017" si="49">(G1013-I1013-D1013)*K1013</f>
        <v>0.65000000000000013</v>
      </c>
      <c r="M1013" s="1">
        <v>1</v>
      </c>
      <c r="N1013" s="4">
        <v>0.65000000000000013</v>
      </c>
      <c r="O1013" s="1" t="s">
        <v>1746</v>
      </c>
    </row>
    <row r="1014" spans="1:15" x14ac:dyDescent="0.25">
      <c r="A1014" s="1">
        <v>1013</v>
      </c>
      <c r="B1014" s="1" t="s">
        <v>353</v>
      </c>
      <c r="C1014" s="10">
        <v>45013</v>
      </c>
      <c r="D1014" s="1">
        <v>0</v>
      </c>
      <c r="E1014" s="1" t="s">
        <v>213</v>
      </c>
      <c r="F1014" s="15">
        <v>24</v>
      </c>
      <c r="G1014" s="2">
        <v>1.97</v>
      </c>
      <c r="H1014" s="3">
        <v>4.5599999999999996</v>
      </c>
      <c r="I1014" s="2">
        <v>1.46</v>
      </c>
      <c r="J1014" s="4">
        <f t="shared" si="48"/>
        <v>0.51</v>
      </c>
      <c r="K1014" s="1">
        <v>1</v>
      </c>
      <c r="L1014" s="4">
        <f t="shared" si="49"/>
        <v>0.51</v>
      </c>
      <c r="M1014" s="1">
        <v>1</v>
      </c>
      <c r="N1014" s="4">
        <v>0.51</v>
      </c>
      <c r="O1014" s="1" t="s">
        <v>1746</v>
      </c>
    </row>
    <row r="1015" spans="1:15" x14ac:dyDescent="0.25">
      <c r="A1015" s="1">
        <v>1014</v>
      </c>
      <c r="B1015" s="1" t="s">
        <v>354</v>
      </c>
      <c r="C1015" s="10">
        <v>45013</v>
      </c>
      <c r="D1015" s="1">
        <v>0</v>
      </c>
      <c r="E1015" s="1" t="s">
        <v>213</v>
      </c>
      <c r="F1015" s="15">
        <v>24</v>
      </c>
      <c r="G1015" s="2">
        <v>2.0499999999999998</v>
      </c>
      <c r="H1015" s="3">
        <v>3.77</v>
      </c>
      <c r="I1015" s="2">
        <v>1.4</v>
      </c>
      <c r="J1015" s="4">
        <f t="shared" si="48"/>
        <v>0.64999999999999991</v>
      </c>
      <c r="K1015" s="1">
        <v>1</v>
      </c>
      <c r="L1015" s="4">
        <f t="shared" si="49"/>
        <v>0.64999999999999991</v>
      </c>
      <c r="M1015" s="1">
        <v>1</v>
      </c>
      <c r="N1015" s="4">
        <v>0.64999999999999991</v>
      </c>
      <c r="O1015" s="1" t="s">
        <v>1746</v>
      </c>
    </row>
    <row r="1016" spans="1:15" x14ac:dyDescent="0.25">
      <c r="A1016" s="1">
        <v>1015</v>
      </c>
      <c r="B1016" s="1" t="s">
        <v>353</v>
      </c>
      <c r="C1016" s="10">
        <v>45014</v>
      </c>
      <c r="D1016" s="1">
        <v>0</v>
      </c>
      <c r="E1016" s="1" t="s">
        <v>213</v>
      </c>
      <c r="F1016" s="15">
        <v>24</v>
      </c>
      <c r="G1016" s="2">
        <v>1.96</v>
      </c>
      <c r="H1016" s="3">
        <v>4.82</v>
      </c>
      <c r="I1016" s="2">
        <v>1.44</v>
      </c>
      <c r="J1016" s="4">
        <f t="shared" si="48"/>
        <v>0.52</v>
      </c>
      <c r="K1016" s="1">
        <v>1</v>
      </c>
      <c r="L1016" s="4">
        <f t="shared" si="49"/>
        <v>0.52</v>
      </c>
      <c r="M1016" s="1">
        <v>1</v>
      </c>
      <c r="N1016" s="4">
        <v>0.52</v>
      </c>
      <c r="O1016" s="1" t="s">
        <v>1746</v>
      </c>
    </row>
    <row r="1017" spans="1:15" x14ac:dyDescent="0.25">
      <c r="A1017" s="1">
        <v>1016</v>
      </c>
      <c r="B1017" s="1" t="s">
        <v>354</v>
      </c>
      <c r="C1017" s="10">
        <v>45014</v>
      </c>
      <c r="D1017" s="1">
        <v>0</v>
      </c>
      <c r="E1017" s="1" t="s">
        <v>213</v>
      </c>
      <c r="F1017" s="15">
        <v>24</v>
      </c>
      <c r="G1017" s="2">
        <v>2.04</v>
      </c>
      <c r="H1017" s="3">
        <v>3.38</v>
      </c>
      <c r="I1017" s="2">
        <v>1.4</v>
      </c>
      <c r="J1017" s="4">
        <f t="shared" si="48"/>
        <v>0.64000000000000012</v>
      </c>
      <c r="K1017" s="1">
        <v>1</v>
      </c>
      <c r="L1017" s="4">
        <f t="shared" si="49"/>
        <v>0.64000000000000012</v>
      </c>
      <c r="M1017" s="1">
        <v>1</v>
      </c>
      <c r="N1017" s="4">
        <v>0.64000000000000012</v>
      </c>
      <c r="O1017" s="1" t="s">
        <v>1746</v>
      </c>
    </row>
    <row r="1018" spans="1:15" ht="33" x14ac:dyDescent="0.25">
      <c r="A1018" s="1">
        <v>1017</v>
      </c>
      <c r="B1018" s="1" t="s">
        <v>353</v>
      </c>
      <c r="C1018" s="10">
        <v>45015</v>
      </c>
      <c r="D1018" s="1">
        <v>0</v>
      </c>
      <c r="E1018" s="11" t="s">
        <v>493</v>
      </c>
      <c r="F1018" s="15">
        <v>22.5</v>
      </c>
      <c r="G1018" s="2">
        <v>1.78</v>
      </c>
      <c r="H1018" s="3">
        <v>4.59</v>
      </c>
      <c r="I1018" s="2">
        <v>1.4</v>
      </c>
      <c r="J1018" s="4">
        <f t="shared" ref="J1018:J1033" si="50">G1018-I1018-D1018</f>
        <v>0.38000000000000012</v>
      </c>
      <c r="K1018" s="1">
        <v>1</v>
      </c>
      <c r="L1018" s="4">
        <f t="shared" ref="L1018:L1033" si="51">(G1018-I1018-D1018)*K1018</f>
        <v>0.38000000000000012</v>
      </c>
      <c r="M1018" s="1">
        <v>1</v>
      </c>
      <c r="N1018" s="4">
        <v>0.38000000000000012</v>
      </c>
      <c r="O1018" s="1" t="s">
        <v>1746</v>
      </c>
    </row>
    <row r="1019" spans="1:15" ht="33" x14ac:dyDescent="0.25">
      <c r="A1019" s="1">
        <v>1018</v>
      </c>
      <c r="B1019" s="1" t="s">
        <v>354</v>
      </c>
      <c r="C1019" s="10">
        <v>45015</v>
      </c>
      <c r="D1019" s="1">
        <v>0</v>
      </c>
      <c r="E1019" s="11" t="s">
        <v>493</v>
      </c>
      <c r="F1019" s="15">
        <v>22.5</v>
      </c>
      <c r="G1019" s="2">
        <v>1.96</v>
      </c>
      <c r="H1019" s="3">
        <v>3.46</v>
      </c>
      <c r="I1019" s="2">
        <v>1.37</v>
      </c>
      <c r="J1019" s="4">
        <f t="shared" si="50"/>
        <v>0.58999999999999986</v>
      </c>
      <c r="K1019" s="1">
        <v>1</v>
      </c>
      <c r="L1019" s="4">
        <f t="shared" si="51"/>
        <v>0.58999999999999986</v>
      </c>
      <c r="M1019" s="1">
        <v>1</v>
      </c>
      <c r="N1019" s="4">
        <v>0.58999999999999986</v>
      </c>
      <c r="O1019" s="1" t="s">
        <v>1746</v>
      </c>
    </row>
    <row r="1020" spans="1:15" x14ac:dyDescent="0.25">
      <c r="A1020" s="1">
        <v>1019</v>
      </c>
      <c r="B1020" s="1" t="s">
        <v>353</v>
      </c>
      <c r="C1020" s="10">
        <v>45016</v>
      </c>
      <c r="D1020" s="1">
        <v>0</v>
      </c>
      <c r="E1020" s="1" t="s">
        <v>213</v>
      </c>
      <c r="F1020" s="15">
        <v>24</v>
      </c>
      <c r="G1020" s="2">
        <v>2</v>
      </c>
      <c r="H1020" s="3">
        <v>4.03</v>
      </c>
      <c r="I1020" s="2">
        <v>1.44</v>
      </c>
      <c r="J1020" s="4">
        <f t="shared" si="50"/>
        <v>0.56000000000000005</v>
      </c>
      <c r="K1020" s="1">
        <v>1</v>
      </c>
      <c r="L1020" s="4">
        <f t="shared" si="51"/>
        <v>0.56000000000000005</v>
      </c>
      <c r="M1020" s="1">
        <v>1</v>
      </c>
      <c r="N1020" s="4">
        <v>0.56000000000000005</v>
      </c>
      <c r="O1020" s="1" t="s">
        <v>1746</v>
      </c>
    </row>
    <row r="1021" spans="1:15" x14ac:dyDescent="0.25">
      <c r="A1021" s="1">
        <v>1020</v>
      </c>
      <c r="B1021" s="1" t="s">
        <v>354</v>
      </c>
      <c r="C1021" s="10">
        <v>45016</v>
      </c>
      <c r="D1021" s="1">
        <v>0</v>
      </c>
      <c r="E1021" s="1" t="s">
        <v>213</v>
      </c>
      <c r="F1021" s="15">
        <v>24</v>
      </c>
      <c r="G1021" s="2">
        <v>2.0299999999999998</v>
      </c>
      <c r="H1021" s="3">
        <v>3.39</v>
      </c>
      <c r="I1021" s="2">
        <v>1.39</v>
      </c>
      <c r="J1021" s="4">
        <f t="shared" si="50"/>
        <v>0.6399999999999999</v>
      </c>
      <c r="K1021" s="1">
        <v>1</v>
      </c>
      <c r="L1021" s="4">
        <f t="shared" si="51"/>
        <v>0.6399999999999999</v>
      </c>
      <c r="M1021" s="1">
        <v>1</v>
      </c>
      <c r="N1021" s="4">
        <v>0.6399999999999999</v>
      </c>
      <c r="O1021" s="1" t="s">
        <v>1746</v>
      </c>
    </row>
    <row r="1022" spans="1:15" ht="33" x14ac:dyDescent="0.25">
      <c r="A1022" s="1">
        <v>1021</v>
      </c>
      <c r="B1022" s="1" t="s">
        <v>353</v>
      </c>
      <c r="C1022" s="10">
        <v>45017</v>
      </c>
      <c r="D1022" s="1">
        <v>0</v>
      </c>
      <c r="E1022" s="11" t="s">
        <v>509</v>
      </c>
      <c r="F1022" s="15">
        <v>21</v>
      </c>
      <c r="G1022" s="2">
        <v>1.73</v>
      </c>
      <c r="H1022" s="3">
        <v>4.53</v>
      </c>
      <c r="I1022" s="2">
        <v>1.27</v>
      </c>
      <c r="J1022" s="4">
        <f t="shared" si="50"/>
        <v>0.45999999999999996</v>
      </c>
      <c r="K1022" s="1">
        <v>1</v>
      </c>
      <c r="L1022" s="4">
        <f t="shared" si="51"/>
        <v>0.45999999999999996</v>
      </c>
      <c r="M1022" s="1">
        <v>1</v>
      </c>
      <c r="N1022" s="4">
        <v>0.45999999999999996</v>
      </c>
      <c r="O1022" s="1" t="s">
        <v>1746</v>
      </c>
    </row>
    <row r="1023" spans="1:15" ht="33" x14ac:dyDescent="0.25">
      <c r="A1023" s="1">
        <v>1022</v>
      </c>
      <c r="B1023" s="1" t="s">
        <v>354</v>
      </c>
      <c r="C1023" s="10">
        <v>45017</v>
      </c>
      <c r="D1023" s="1">
        <v>0</v>
      </c>
      <c r="E1023" s="11" t="s">
        <v>509</v>
      </c>
      <c r="F1023" s="15">
        <v>21</v>
      </c>
      <c r="G1023" s="2">
        <v>1.88</v>
      </c>
      <c r="H1023" s="3">
        <v>3.64</v>
      </c>
      <c r="I1023" s="2">
        <v>1.24</v>
      </c>
      <c r="J1023" s="4">
        <f t="shared" si="50"/>
        <v>0.6399999999999999</v>
      </c>
      <c r="K1023" s="1">
        <v>1</v>
      </c>
      <c r="L1023" s="4">
        <f t="shared" si="51"/>
        <v>0.6399999999999999</v>
      </c>
      <c r="M1023" s="1">
        <v>1</v>
      </c>
      <c r="N1023" s="4">
        <v>0.6399999999999999</v>
      </c>
      <c r="O1023" s="1" t="s">
        <v>1746</v>
      </c>
    </row>
    <row r="1024" spans="1:15" x14ac:dyDescent="0.25">
      <c r="A1024" s="1">
        <v>1023</v>
      </c>
      <c r="B1024" s="1" t="s">
        <v>353</v>
      </c>
      <c r="C1024" s="10">
        <v>45018</v>
      </c>
      <c r="D1024" s="1">
        <v>0</v>
      </c>
      <c r="E1024" s="1" t="s">
        <v>213</v>
      </c>
      <c r="F1024" s="15">
        <v>24</v>
      </c>
      <c r="G1024" s="2">
        <v>1.86</v>
      </c>
      <c r="H1024" s="3">
        <v>4.6900000000000004</v>
      </c>
      <c r="I1024" s="2">
        <v>1.43</v>
      </c>
      <c r="J1024" s="4">
        <f t="shared" si="50"/>
        <v>0.43000000000000016</v>
      </c>
      <c r="K1024" s="1">
        <v>1</v>
      </c>
      <c r="L1024" s="4">
        <f t="shared" si="51"/>
        <v>0.43000000000000016</v>
      </c>
      <c r="M1024" s="1">
        <v>1</v>
      </c>
      <c r="N1024" s="4">
        <v>0.43000000000000016</v>
      </c>
      <c r="O1024" s="1" t="s">
        <v>1746</v>
      </c>
    </row>
    <row r="1025" spans="1:15" x14ac:dyDescent="0.25">
      <c r="A1025" s="1">
        <v>1024</v>
      </c>
      <c r="B1025" s="1" t="s">
        <v>354</v>
      </c>
      <c r="C1025" s="10">
        <v>45018</v>
      </c>
      <c r="D1025" s="1">
        <v>0</v>
      </c>
      <c r="E1025" s="1" t="s">
        <v>213</v>
      </c>
      <c r="F1025" s="15">
        <v>24</v>
      </c>
      <c r="G1025" s="2">
        <v>2.0499999999999998</v>
      </c>
      <c r="H1025" s="3">
        <v>3.9</v>
      </c>
      <c r="I1025" s="2">
        <v>1.41</v>
      </c>
      <c r="J1025" s="4">
        <f t="shared" si="50"/>
        <v>0.6399999999999999</v>
      </c>
      <c r="K1025" s="1">
        <v>1</v>
      </c>
      <c r="L1025" s="4">
        <f t="shared" si="51"/>
        <v>0.6399999999999999</v>
      </c>
      <c r="M1025" s="1">
        <v>1</v>
      </c>
      <c r="N1025" s="4">
        <v>0.6399999999999999</v>
      </c>
      <c r="O1025" s="1" t="s">
        <v>1746</v>
      </c>
    </row>
    <row r="1026" spans="1:15" x14ac:dyDescent="0.25">
      <c r="A1026" s="1">
        <v>1025</v>
      </c>
      <c r="B1026" s="1" t="s">
        <v>353</v>
      </c>
      <c r="C1026" s="10">
        <v>45019</v>
      </c>
      <c r="D1026" s="1">
        <v>0</v>
      </c>
      <c r="E1026" s="1" t="s">
        <v>213</v>
      </c>
      <c r="F1026" s="15">
        <v>24</v>
      </c>
      <c r="G1026" s="2">
        <v>1.88</v>
      </c>
      <c r="H1026" s="3">
        <v>4.4000000000000004</v>
      </c>
      <c r="I1026" s="2">
        <v>1.47</v>
      </c>
      <c r="J1026" s="4">
        <f t="shared" si="50"/>
        <v>0.40999999999999992</v>
      </c>
      <c r="K1026" s="1">
        <v>1</v>
      </c>
      <c r="L1026" s="4">
        <f t="shared" si="51"/>
        <v>0.40999999999999992</v>
      </c>
      <c r="M1026" s="1">
        <v>1</v>
      </c>
      <c r="N1026" s="4">
        <v>0.40999999999999992</v>
      </c>
      <c r="O1026" s="1" t="s">
        <v>1746</v>
      </c>
    </row>
    <row r="1027" spans="1:15" x14ac:dyDescent="0.25">
      <c r="A1027" s="1">
        <v>1026</v>
      </c>
      <c r="B1027" s="1" t="s">
        <v>354</v>
      </c>
      <c r="C1027" s="10">
        <v>45019</v>
      </c>
      <c r="D1027" s="1">
        <v>0</v>
      </c>
      <c r="E1027" s="1" t="s">
        <v>213</v>
      </c>
      <c r="F1027" s="15">
        <v>24</v>
      </c>
      <c r="G1027" s="2">
        <v>2.02</v>
      </c>
      <c r="H1027" s="3">
        <v>4.5199999999999996</v>
      </c>
      <c r="I1027" s="2">
        <v>1.43</v>
      </c>
      <c r="J1027" s="4">
        <f t="shared" si="50"/>
        <v>0.59000000000000008</v>
      </c>
      <c r="K1027" s="1">
        <v>1</v>
      </c>
      <c r="L1027" s="4">
        <f t="shared" si="51"/>
        <v>0.59000000000000008</v>
      </c>
      <c r="M1027" s="1">
        <v>1</v>
      </c>
      <c r="N1027" s="4">
        <v>0.59000000000000008</v>
      </c>
      <c r="O1027" s="1" t="s">
        <v>1746</v>
      </c>
    </row>
    <row r="1028" spans="1:15" x14ac:dyDescent="0.25">
      <c r="A1028" s="1">
        <v>1027</v>
      </c>
      <c r="B1028" s="1" t="s">
        <v>353</v>
      </c>
      <c r="C1028" s="10">
        <v>45020</v>
      </c>
      <c r="D1028" s="1">
        <v>0</v>
      </c>
      <c r="E1028" s="1" t="s">
        <v>213</v>
      </c>
      <c r="F1028" s="15">
        <v>24</v>
      </c>
      <c r="G1028" s="2">
        <v>1.96</v>
      </c>
      <c r="H1028" s="3">
        <v>4.09</v>
      </c>
      <c r="I1028" s="2">
        <v>1.45</v>
      </c>
      <c r="J1028" s="4">
        <f t="shared" si="50"/>
        <v>0.51</v>
      </c>
      <c r="K1028" s="1">
        <v>1</v>
      </c>
      <c r="L1028" s="4">
        <f t="shared" si="51"/>
        <v>0.51</v>
      </c>
      <c r="M1028" s="1">
        <v>1</v>
      </c>
      <c r="N1028" s="4">
        <v>0.51</v>
      </c>
      <c r="O1028" s="1" t="s">
        <v>1746</v>
      </c>
    </row>
    <row r="1029" spans="1:15" x14ac:dyDescent="0.25">
      <c r="A1029" s="1">
        <v>1028</v>
      </c>
      <c r="B1029" s="1" t="s">
        <v>354</v>
      </c>
      <c r="C1029" s="10">
        <v>45020</v>
      </c>
      <c r="D1029" s="1">
        <v>0</v>
      </c>
      <c r="E1029" s="1" t="s">
        <v>213</v>
      </c>
      <c r="F1029" s="15">
        <v>24</v>
      </c>
      <c r="G1029" s="2">
        <v>2.11</v>
      </c>
      <c r="H1029" s="3">
        <v>4.6900000000000004</v>
      </c>
      <c r="I1029" s="2">
        <v>1.43</v>
      </c>
      <c r="J1029" s="4">
        <f t="shared" si="50"/>
        <v>0.67999999999999994</v>
      </c>
      <c r="K1029" s="1">
        <v>1</v>
      </c>
      <c r="L1029" s="4">
        <f t="shared" si="51"/>
        <v>0.67999999999999994</v>
      </c>
      <c r="M1029" s="1">
        <v>1</v>
      </c>
      <c r="N1029" s="4">
        <v>0.67999999999999994</v>
      </c>
      <c r="O1029" s="1" t="s">
        <v>1746</v>
      </c>
    </row>
    <row r="1030" spans="1:15" x14ac:dyDescent="0.25">
      <c r="A1030" s="1">
        <v>1029</v>
      </c>
      <c r="B1030" s="1" t="s">
        <v>353</v>
      </c>
      <c r="C1030" s="10">
        <v>45021</v>
      </c>
      <c r="D1030" s="1">
        <v>0</v>
      </c>
      <c r="E1030" s="1" t="s">
        <v>213</v>
      </c>
      <c r="F1030" s="15">
        <v>24</v>
      </c>
      <c r="G1030" s="2">
        <v>2</v>
      </c>
      <c r="H1030" s="3">
        <v>4.1500000000000004</v>
      </c>
      <c r="I1030" s="2">
        <v>1.47</v>
      </c>
      <c r="J1030" s="4">
        <f t="shared" si="50"/>
        <v>0.53</v>
      </c>
      <c r="K1030" s="1">
        <v>1</v>
      </c>
      <c r="L1030" s="4">
        <f t="shared" si="51"/>
        <v>0.53</v>
      </c>
      <c r="M1030" s="1">
        <v>1</v>
      </c>
      <c r="N1030" s="4">
        <v>0.53</v>
      </c>
      <c r="O1030" s="1" t="s">
        <v>1746</v>
      </c>
    </row>
    <row r="1031" spans="1:15" x14ac:dyDescent="0.25">
      <c r="A1031" s="1">
        <v>1030</v>
      </c>
      <c r="B1031" s="1" t="s">
        <v>354</v>
      </c>
      <c r="C1031" s="10">
        <v>45021</v>
      </c>
      <c r="D1031" s="1">
        <v>0</v>
      </c>
      <c r="E1031" s="1" t="s">
        <v>213</v>
      </c>
      <c r="F1031" s="15">
        <v>24</v>
      </c>
      <c r="G1031" s="2">
        <v>2.0299999999999998</v>
      </c>
      <c r="H1031" s="3">
        <v>3.39</v>
      </c>
      <c r="I1031" s="2">
        <v>1.44</v>
      </c>
      <c r="J1031" s="4">
        <f t="shared" si="50"/>
        <v>0.58999999999999986</v>
      </c>
      <c r="K1031" s="1">
        <v>1</v>
      </c>
      <c r="L1031" s="4">
        <f t="shared" si="51"/>
        <v>0.58999999999999986</v>
      </c>
      <c r="M1031" s="1">
        <v>1</v>
      </c>
      <c r="N1031" s="4">
        <v>0.58999999999999986</v>
      </c>
      <c r="O1031" s="1" t="s">
        <v>1746</v>
      </c>
    </row>
    <row r="1032" spans="1:15" x14ac:dyDescent="0.25">
      <c r="A1032" s="1">
        <v>1031</v>
      </c>
      <c r="B1032" s="1" t="s">
        <v>353</v>
      </c>
      <c r="C1032" s="10">
        <v>45022</v>
      </c>
      <c r="D1032" s="1">
        <v>0</v>
      </c>
      <c r="E1032" s="1" t="s">
        <v>213</v>
      </c>
      <c r="F1032" s="15">
        <v>24</v>
      </c>
      <c r="G1032" s="2">
        <v>2.0099999999999998</v>
      </c>
      <c r="H1032" s="3">
        <v>4.1500000000000004</v>
      </c>
      <c r="I1032" s="2">
        <v>1.49</v>
      </c>
      <c r="J1032" s="4">
        <f t="shared" si="50"/>
        <v>0.5199999999999998</v>
      </c>
      <c r="K1032" s="1">
        <v>1</v>
      </c>
      <c r="L1032" s="4">
        <f t="shared" si="51"/>
        <v>0.5199999999999998</v>
      </c>
      <c r="M1032" s="1">
        <v>1</v>
      </c>
      <c r="N1032" s="4">
        <v>0.5199999999999998</v>
      </c>
      <c r="O1032" s="1" t="s">
        <v>1746</v>
      </c>
    </row>
    <row r="1033" spans="1:15" x14ac:dyDescent="0.25">
      <c r="A1033" s="1">
        <v>1032</v>
      </c>
      <c r="B1033" s="1" t="s">
        <v>354</v>
      </c>
      <c r="C1033" s="10">
        <v>45022</v>
      </c>
      <c r="D1033" s="1">
        <v>0</v>
      </c>
      <c r="E1033" s="1" t="s">
        <v>213</v>
      </c>
      <c r="F1033" s="15">
        <v>24</v>
      </c>
      <c r="G1033" s="2">
        <v>2.0299999999999998</v>
      </c>
      <c r="H1033" s="3">
        <v>2.82</v>
      </c>
      <c r="I1033" s="2">
        <v>1.46</v>
      </c>
      <c r="J1033" s="4">
        <f t="shared" si="50"/>
        <v>0.56999999999999984</v>
      </c>
      <c r="K1033" s="1">
        <v>1</v>
      </c>
      <c r="L1033" s="4">
        <f t="shared" si="51"/>
        <v>0.56999999999999984</v>
      </c>
      <c r="M1033" s="1">
        <v>1</v>
      </c>
      <c r="N1033" s="4">
        <v>0.56999999999999984</v>
      </c>
      <c r="O1033" s="1" t="s">
        <v>1746</v>
      </c>
    </row>
    <row r="1034" spans="1:15" x14ac:dyDescent="0.25">
      <c r="A1034" s="1">
        <v>1033</v>
      </c>
      <c r="B1034" s="1" t="s">
        <v>353</v>
      </c>
      <c r="C1034" s="10">
        <v>45023</v>
      </c>
      <c r="D1034" s="1">
        <v>0</v>
      </c>
      <c r="E1034" s="1" t="s">
        <v>213</v>
      </c>
      <c r="F1034" s="15">
        <v>24</v>
      </c>
      <c r="G1034" s="2">
        <v>1.99</v>
      </c>
      <c r="H1034" s="3">
        <v>4.49</v>
      </c>
      <c r="I1034" s="2">
        <v>1.47</v>
      </c>
      <c r="J1034" s="4">
        <f>G1034-I1034-D1034</f>
        <v>0.52</v>
      </c>
      <c r="K1034" s="1">
        <v>1</v>
      </c>
      <c r="L1034" s="4">
        <f>(G1034-I1034-D1034)*K1034</f>
        <v>0.52</v>
      </c>
      <c r="M1034" s="1">
        <v>1</v>
      </c>
      <c r="N1034" s="4">
        <v>0.52</v>
      </c>
      <c r="O1034" s="1" t="s">
        <v>1746</v>
      </c>
    </row>
    <row r="1035" spans="1:15" x14ac:dyDescent="0.25">
      <c r="A1035" s="1">
        <v>1034</v>
      </c>
      <c r="B1035" s="1" t="s">
        <v>354</v>
      </c>
      <c r="C1035" s="10">
        <v>45023</v>
      </c>
      <c r="D1035" s="1">
        <v>0</v>
      </c>
      <c r="E1035" s="1" t="s">
        <v>213</v>
      </c>
      <c r="F1035" s="15">
        <v>24</v>
      </c>
      <c r="G1035" s="2">
        <v>2.0299999999999998</v>
      </c>
      <c r="H1035" s="3">
        <v>2.83</v>
      </c>
      <c r="I1035" s="2">
        <v>1.44</v>
      </c>
      <c r="J1035" s="4">
        <f>G1035-I1035-D1035</f>
        <v>0.58999999999999986</v>
      </c>
      <c r="K1035" s="1">
        <v>1</v>
      </c>
      <c r="L1035" s="4">
        <f>(G1035-I1035-D1035)*K1035</f>
        <v>0.58999999999999986</v>
      </c>
      <c r="M1035" s="1">
        <v>1</v>
      </c>
      <c r="N1035" s="4">
        <v>0.58999999999999986</v>
      </c>
      <c r="O1035" s="1" t="s">
        <v>1746</v>
      </c>
    </row>
    <row r="1036" spans="1:15" x14ac:dyDescent="0.25">
      <c r="A1036" s="1">
        <v>1035</v>
      </c>
      <c r="B1036" s="1" t="s">
        <v>353</v>
      </c>
      <c r="C1036" s="10">
        <v>45024</v>
      </c>
      <c r="D1036" s="1">
        <v>0</v>
      </c>
      <c r="E1036" s="1" t="s">
        <v>213</v>
      </c>
      <c r="F1036" s="15">
        <v>24</v>
      </c>
      <c r="G1036" s="2">
        <v>1.94</v>
      </c>
      <c r="H1036" s="3">
        <v>4.1399999999999997</v>
      </c>
      <c r="I1036" s="2">
        <v>1.46</v>
      </c>
      <c r="J1036" s="4">
        <f t="shared" ref="J1036:J1039" si="52">G1036-I1036-D1036</f>
        <v>0.48</v>
      </c>
      <c r="K1036" s="1">
        <v>1</v>
      </c>
      <c r="L1036" s="4">
        <f t="shared" ref="L1036:L1039" si="53">(G1036-I1036-D1036)*K1036</f>
        <v>0.48</v>
      </c>
      <c r="M1036" s="1">
        <v>1</v>
      </c>
      <c r="N1036" s="4">
        <v>0.48</v>
      </c>
      <c r="O1036" s="1" t="s">
        <v>1746</v>
      </c>
    </row>
    <row r="1037" spans="1:15" x14ac:dyDescent="0.25">
      <c r="A1037" s="1">
        <v>1036</v>
      </c>
      <c r="B1037" s="1" t="s">
        <v>354</v>
      </c>
      <c r="C1037" s="10">
        <v>45024</v>
      </c>
      <c r="D1037" s="1">
        <v>0</v>
      </c>
      <c r="E1037" s="1" t="s">
        <v>213</v>
      </c>
      <c r="F1037" s="15">
        <v>24</v>
      </c>
      <c r="G1037" s="2">
        <v>2</v>
      </c>
      <c r="H1037" s="3">
        <v>2.76</v>
      </c>
      <c r="I1037" s="2">
        <v>1.43</v>
      </c>
      <c r="J1037" s="4">
        <f t="shared" si="52"/>
        <v>0.57000000000000006</v>
      </c>
      <c r="K1037" s="1">
        <v>1</v>
      </c>
      <c r="L1037" s="4">
        <f t="shared" si="53"/>
        <v>0.57000000000000006</v>
      </c>
      <c r="M1037" s="1">
        <v>1</v>
      </c>
      <c r="N1037" s="4">
        <v>0.57000000000000006</v>
      </c>
      <c r="O1037" s="1" t="s">
        <v>1746</v>
      </c>
    </row>
    <row r="1038" spans="1:15" x14ac:dyDescent="0.25">
      <c r="A1038" s="1">
        <v>1037</v>
      </c>
      <c r="B1038" s="1" t="s">
        <v>353</v>
      </c>
      <c r="C1038" s="10">
        <v>45025</v>
      </c>
      <c r="D1038" s="1">
        <v>0</v>
      </c>
      <c r="E1038" s="1" t="s">
        <v>213</v>
      </c>
      <c r="F1038" s="15">
        <v>24</v>
      </c>
      <c r="G1038" s="2">
        <v>1.98</v>
      </c>
      <c r="H1038" s="3">
        <v>1.94</v>
      </c>
      <c r="I1038" s="2">
        <v>1.46</v>
      </c>
      <c r="J1038" s="4">
        <f t="shared" si="52"/>
        <v>0.52</v>
      </c>
      <c r="K1038" s="1">
        <v>1</v>
      </c>
      <c r="L1038" s="4">
        <f t="shared" si="53"/>
        <v>0.52</v>
      </c>
      <c r="M1038" s="1">
        <v>1</v>
      </c>
      <c r="N1038" s="4">
        <v>0.52</v>
      </c>
      <c r="O1038" s="1" t="s">
        <v>1746</v>
      </c>
    </row>
    <row r="1039" spans="1:15" x14ac:dyDescent="0.25">
      <c r="A1039" s="1">
        <v>1038</v>
      </c>
      <c r="B1039" s="1" t="s">
        <v>354</v>
      </c>
      <c r="C1039" s="10">
        <v>45025</v>
      </c>
      <c r="D1039" s="1">
        <v>0</v>
      </c>
      <c r="E1039" s="1" t="s">
        <v>213</v>
      </c>
      <c r="F1039" s="15">
        <v>24</v>
      </c>
      <c r="G1039" s="2">
        <v>1.97</v>
      </c>
      <c r="H1039" s="3">
        <v>3.17</v>
      </c>
      <c r="I1039" s="2">
        <v>1.43</v>
      </c>
      <c r="J1039" s="4">
        <f t="shared" si="52"/>
        <v>0.54</v>
      </c>
      <c r="K1039" s="1">
        <v>1</v>
      </c>
      <c r="L1039" s="4">
        <f t="shared" si="53"/>
        <v>0.54</v>
      </c>
      <c r="M1039" s="1">
        <v>1</v>
      </c>
      <c r="N1039" s="4">
        <v>0.54</v>
      </c>
      <c r="O1039" s="1" t="s">
        <v>1746</v>
      </c>
    </row>
    <row r="1040" spans="1:15" x14ac:dyDescent="0.25">
      <c r="A1040" s="1">
        <v>1039</v>
      </c>
      <c r="B1040" s="1" t="s">
        <v>353</v>
      </c>
      <c r="C1040" s="10">
        <v>45026</v>
      </c>
      <c r="D1040" s="1">
        <v>0</v>
      </c>
      <c r="E1040" s="1" t="s">
        <v>213</v>
      </c>
      <c r="F1040" s="15">
        <v>24</v>
      </c>
      <c r="G1040" s="2">
        <v>2</v>
      </c>
      <c r="H1040" s="3">
        <v>3.98</v>
      </c>
      <c r="I1040" s="2">
        <v>1.45</v>
      </c>
      <c r="J1040" s="4">
        <f t="shared" ref="J1040:J1062" si="54">G1040-I1040-D1040</f>
        <v>0.55000000000000004</v>
      </c>
      <c r="K1040" s="1">
        <v>1</v>
      </c>
      <c r="L1040" s="4">
        <f t="shared" ref="L1040:L1062" si="55">(G1040-I1040-D1040)*K1040</f>
        <v>0.55000000000000004</v>
      </c>
      <c r="M1040" s="1">
        <v>1</v>
      </c>
      <c r="N1040" s="4">
        <v>0.55000000000000004</v>
      </c>
      <c r="O1040" s="1" t="s">
        <v>1746</v>
      </c>
    </row>
    <row r="1041" spans="1:15" x14ac:dyDescent="0.25">
      <c r="A1041" s="1">
        <v>1040</v>
      </c>
      <c r="B1041" s="1" t="s">
        <v>354</v>
      </c>
      <c r="C1041" s="10">
        <v>45026</v>
      </c>
      <c r="D1041" s="1">
        <v>0</v>
      </c>
      <c r="E1041" s="1" t="s">
        <v>213</v>
      </c>
      <c r="F1041" s="15">
        <v>24</v>
      </c>
      <c r="G1041" s="2">
        <v>1.91</v>
      </c>
      <c r="H1041" s="3">
        <v>3.52</v>
      </c>
      <c r="I1041" s="2">
        <v>1.42</v>
      </c>
      <c r="J1041" s="4">
        <f t="shared" si="54"/>
        <v>0.49</v>
      </c>
      <c r="K1041" s="1">
        <v>1</v>
      </c>
      <c r="L1041" s="4">
        <f t="shared" si="55"/>
        <v>0.49</v>
      </c>
      <c r="M1041" s="1">
        <v>1</v>
      </c>
      <c r="N1041" s="4">
        <v>0.49</v>
      </c>
      <c r="O1041" s="1" t="s">
        <v>1746</v>
      </c>
    </row>
    <row r="1042" spans="1:15" x14ac:dyDescent="0.25">
      <c r="A1042" s="1">
        <v>1041</v>
      </c>
      <c r="B1042" s="1" t="s">
        <v>353</v>
      </c>
      <c r="C1042" s="10">
        <v>45027</v>
      </c>
      <c r="D1042" s="1">
        <v>0</v>
      </c>
      <c r="E1042" s="1" t="s">
        <v>213</v>
      </c>
      <c r="F1042" s="15">
        <v>24</v>
      </c>
      <c r="G1042" s="2">
        <v>1.99</v>
      </c>
      <c r="H1042" s="3">
        <v>4.5999999999999996</v>
      </c>
      <c r="I1042" s="2">
        <v>1.45</v>
      </c>
      <c r="J1042" s="4">
        <f t="shared" si="54"/>
        <v>0.54</v>
      </c>
      <c r="K1042" s="1">
        <v>1</v>
      </c>
      <c r="L1042" s="4">
        <f t="shared" si="55"/>
        <v>0.54</v>
      </c>
      <c r="M1042" s="1">
        <v>1</v>
      </c>
      <c r="N1042" s="4">
        <v>0.54</v>
      </c>
      <c r="O1042" s="1" t="s">
        <v>1746</v>
      </c>
    </row>
    <row r="1043" spans="1:15" x14ac:dyDescent="0.25">
      <c r="A1043" s="1">
        <v>1042</v>
      </c>
      <c r="B1043" s="1" t="s">
        <v>354</v>
      </c>
      <c r="C1043" s="10">
        <v>45027</v>
      </c>
      <c r="D1043" s="1">
        <v>0</v>
      </c>
      <c r="E1043" s="1" t="s">
        <v>213</v>
      </c>
      <c r="F1043" s="15">
        <v>24</v>
      </c>
      <c r="G1043" s="2">
        <v>1.9</v>
      </c>
      <c r="H1043" s="3">
        <v>3.3</v>
      </c>
      <c r="I1043" s="2">
        <v>1.42</v>
      </c>
      <c r="J1043" s="4">
        <f t="shared" si="54"/>
        <v>0.48</v>
      </c>
      <c r="K1043" s="1">
        <v>1</v>
      </c>
      <c r="L1043" s="4">
        <f t="shared" si="55"/>
        <v>0.48</v>
      </c>
      <c r="M1043" s="1">
        <v>1</v>
      </c>
      <c r="N1043" s="4">
        <v>0.48</v>
      </c>
      <c r="O1043" s="1" t="s">
        <v>1746</v>
      </c>
    </row>
    <row r="1044" spans="1:15" x14ac:dyDescent="0.25">
      <c r="A1044" s="1">
        <v>1043</v>
      </c>
      <c r="B1044" s="1" t="s">
        <v>353</v>
      </c>
      <c r="C1044" s="10">
        <v>45028</v>
      </c>
      <c r="D1044" s="1">
        <v>0</v>
      </c>
      <c r="E1044" s="1" t="s">
        <v>213</v>
      </c>
      <c r="F1044" s="15">
        <v>24</v>
      </c>
      <c r="G1044" s="2">
        <v>1.96</v>
      </c>
      <c r="H1044" s="3">
        <v>4.29</v>
      </c>
      <c r="I1044" s="2">
        <v>1.44</v>
      </c>
      <c r="J1044" s="4">
        <f t="shared" si="54"/>
        <v>0.52</v>
      </c>
      <c r="K1044" s="1">
        <v>1</v>
      </c>
      <c r="L1044" s="4">
        <f t="shared" si="55"/>
        <v>0.52</v>
      </c>
      <c r="M1044" s="1">
        <v>1</v>
      </c>
      <c r="N1044" s="4">
        <v>0.52</v>
      </c>
      <c r="O1044" s="1" t="s">
        <v>1746</v>
      </c>
    </row>
    <row r="1045" spans="1:15" x14ac:dyDescent="0.25">
      <c r="A1045" s="1">
        <v>1044</v>
      </c>
      <c r="B1045" s="1" t="s">
        <v>354</v>
      </c>
      <c r="C1045" s="10">
        <v>45028</v>
      </c>
      <c r="D1045" s="1">
        <v>0</v>
      </c>
      <c r="E1045" s="1" t="s">
        <v>213</v>
      </c>
      <c r="F1045" s="15">
        <v>24</v>
      </c>
      <c r="G1045" s="2">
        <v>1.93</v>
      </c>
      <c r="H1045" s="3">
        <v>3.24</v>
      </c>
      <c r="I1045" s="2">
        <v>1.42</v>
      </c>
      <c r="J1045" s="4">
        <f t="shared" si="54"/>
        <v>0.51</v>
      </c>
      <c r="K1045" s="1">
        <v>1</v>
      </c>
      <c r="L1045" s="4">
        <f t="shared" si="55"/>
        <v>0.51</v>
      </c>
      <c r="M1045" s="1">
        <v>1</v>
      </c>
      <c r="N1045" s="4">
        <v>0.51</v>
      </c>
      <c r="O1045" s="1" t="s">
        <v>1746</v>
      </c>
    </row>
    <row r="1046" spans="1:15" x14ac:dyDescent="0.25">
      <c r="A1046" s="1">
        <v>1045</v>
      </c>
      <c r="B1046" s="1" t="s">
        <v>353</v>
      </c>
      <c r="C1046" s="10">
        <v>45029</v>
      </c>
      <c r="D1046" s="1">
        <v>0</v>
      </c>
      <c r="E1046" s="1" t="s">
        <v>213</v>
      </c>
      <c r="F1046" s="15">
        <v>24</v>
      </c>
      <c r="G1046" s="2">
        <v>1.9</v>
      </c>
      <c r="H1046" s="3">
        <v>4.57</v>
      </c>
      <c r="I1046" s="2">
        <v>1.44</v>
      </c>
      <c r="J1046" s="4">
        <f t="shared" si="54"/>
        <v>0.45999999999999996</v>
      </c>
      <c r="K1046" s="1">
        <v>1</v>
      </c>
      <c r="L1046" s="4">
        <f t="shared" si="55"/>
        <v>0.45999999999999996</v>
      </c>
      <c r="M1046" s="1">
        <v>1</v>
      </c>
      <c r="N1046" s="4">
        <v>0.45999999999999996</v>
      </c>
      <c r="O1046" s="1" t="s">
        <v>1746</v>
      </c>
    </row>
    <row r="1047" spans="1:15" x14ac:dyDescent="0.25">
      <c r="A1047" s="1">
        <v>1046</v>
      </c>
      <c r="B1047" s="1" t="s">
        <v>354</v>
      </c>
      <c r="C1047" s="10">
        <v>45029</v>
      </c>
      <c r="D1047" s="1">
        <v>0</v>
      </c>
      <c r="E1047" s="1" t="s">
        <v>213</v>
      </c>
      <c r="F1047" s="15">
        <v>24</v>
      </c>
      <c r="G1047" s="2">
        <v>1.93</v>
      </c>
      <c r="H1047" s="3">
        <v>3.49</v>
      </c>
      <c r="I1047" s="2">
        <v>1.42</v>
      </c>
      <c r="J1047" s="4">
        <f t="shared" si="54"/>
        <v>0.51</v>
      </c>
      <c r="K1047" s="1">
        <v>1</v>
      </c>
      <c r="L1047" s="4">
        <f t="shared" si="55"/>
        <v>0.51</v>
      </c>
      <c r="M1047" s="1">
        <v>1</v>
      </c>
      <c r="N1047" s="4">
        <v>0.51</v>
      </c>
      <c r="O1047" s="1" t="s">
        <v>1746</v>
      </c>
    </row>
    <row r="1048" spans="1:15" x14ac:dyDescent="0.25">
      <c r="A1048" s="1">
        <v>1047</v>
      </c>
      <c r="B1048" s="1" t="s">
        <v>353</v>
      </c>
      <c r="C1048" s="10">
        <v>45030</v>
      </c>
      <c r="D1048" s="1">
        <v>0</v>
      </c>
      <c r="E1048" s="1" t="s">
        <v>213</v>
      </c>
      <c r="F1048" s="15">
        <v>24</v>
      </c>
      <c r="G1048" s="2">
        <v>1.91</v>
      </c>
      <c r="H1048" s="3">
        <v>5.05</v>
      </c>
      <c r="I1048" s="2">
        <v>1.44</v>
      </c>
      <c r="J1048" s="4">
        <f t="shared" si="54"/>
        <v>0.47</v>
      </c>
      <c r="K1048" s="1">
        <v>1</v>
      </c>
      <c r="L1048" s="4">
        <f t="shared" si="55"/>
        <v>0.47</v>
      </c>
      <c r="M1048" s="1">
        <v>1</v>
      </c>
      <c r="N1048" s="4">
        <v>0.47</v>
      </c>
      <c r="O1048" s="1" t="s">
        <v>1746</v>
      </c>
    </row>
    <row r="1049" spans="1:15" x14ac:dyDescent="0.25">
      <c r="A1049" s="1">
        <v>1048</v>
      </c>
      <c r="B1049" s="1" t="s">
        <v>354</v>
      </c>
      <c r="C1049" s="10">
        <v>45030</v>
      </c>
      <c r="D1049" s="1">
        <v>0</v>
      </c>
      <c r="E1049" s="1" t="s">
        <v>213</v>
      </c>
      <c r="F1049" s="15">
        <v>24</v>
      </c>
      <c r="G1049" s="2">
        <v>1.96</v>
      </c>
      <c r="H1049" s="3">
        <v>3.34</v>
      </c>
      <c r="I1049" s="2">
        <v>1.42</v>
      </c>
      <c r="J1049" s="4">
        <f t="shared" si="54"/>
        <v>0.54</v>
      </c>
      <c r="K1049" s="1">
        <v>1</v>
      </c>
      <c r="L1049" s="4">
        <f t="shared" si="55"/>
        <v>0.54</v>
      </c>
      <c r="M1049" s="1">
        <v>1</v>
      </c>
      <c r="N1049" s="4">
        <v>0.54</v>
      </c>
      <c r="O1049" s="1" t="s">
        <v>1746</v>
      </c>
    </row>
    <row r="1050" spans="1:15" x14ac:dyDescent="0.25">
      <c r="A1050" s="1">
        <v>1049</v>
      </c>
      <c r="B1050" s="1" t="s">
        <v>353</v>
      </c>
      <c r="C1050" s="10">
        <v>45031</v>
      </c>
      <c r="D1050" s="1">
        <v>0</v>
      </c>
      <c r="E1050" s="1" t="s">
        <v>213</v>
      </c>
      <c r="F1050" s="15">
        <v>24</v>
      </c>
      <c r="G1050" s="2">
        <v>1.89</v>
      </c>
      <c r="H1050" s="3">
        <v>5.42</v>
      </c>
      <c r="I1050" s="2">
        <v>1.44</v>
      </c>
      <c r="J1050" s="4">
        <f t="shared" si="54"/>
        <v>0.44999999999999996</v>
      </c>
      <c r="K1050" s="1">
        <v>1</v>
      </c>
      <c r="L1050" s="4">
        <f t="shared" si="55"/>
        <v>0.44999999999999996</v>
      </c>
      <c r="M1050" s="1">
        <v>1</v>
      </c>
      <c r="N1050" s="4">
        <v>0.44999999999999996</v>
      </c>
      <c r="O1050" s="1" t="s">
        <v>1746</v>
      </c>
    </row>
    <row r="1051" spans="1:15" x14ac:dyDescent="0.25">
      <c r="A1051" s="1">
        <v>1050</v>
      </c>
      <c r="B1051" s="1" t="s">
        <v>354</v>
      </c>
      <c r="C1051" s="10">
        <v>45031</v>
      </c>
      <c r="D1051" s="1">
        <v>0</v>
      </c>
      <c r="E1051" s="1" t="s">
        <v>213</v>
      </c>
      <c r="F1051" s="15">
        <v>24</v>
      </c>
      <c r="G1051" s="2">
        <v>2.02</v>
      </c>
      <c r="H1051" s="3">
        <v>3.66</v>
      </c>
      <c r="I1051" s="2">
        <v>1.41</v>
      </c>
      <c r="J1051" s="4">
        <f t="shared" si="54"/>
        <v>0.6100000000000001</v>
      </c>
      <c r="K1051" s="1">
        <v>1</v>
      </c>
      <c r="L1051" s="4">
        <f t="shared" si="55"/>
        <v>0.6100000000000001</v>
      </c>
      <c r="M1051" s="1">
        <v>1</v>
      </c>
      <c r="N1051" s="4">
        <v>0.6100000000000001</v>
      </c>
      <c r="O1051" s="1" t="s">
        <v>1746</v>
      </c>
    </row>
    <row r="1052" spans="1:15" x14ac:dyDescent="0.25">
      <c r="A1052" s="1">
        <v>1051</v>
      </c>
      <c r="B1052" s="1" t="s">
        <v>353</v>
      </c>
      <c r="C1052" s="10">
        <v>45032</v>
      </c>
      <c r="D1052" s="1">
        <v>0</v>
      </c>
      <c r="E1052" s="1" t="s">
        <v>213</v>
      </c>
      <c r="F1052" s="15">
        <v>24</v>
      </c>
      <c r="G1052" s="2">
        <v>1.94</v>
      </c>
      <c r="H1052" s="3">
        <v>4</v>
      </c>
      <c r="I1052" s="2">
        <v>1.44</v>
      </c>
      <c r="J1052" s="4">
        <f t="shared" si="54"/>
        <v>0.5</v>
      </c>
      <c r="K1052" s="1">
        <v>1</v>
      </c>
      <c r="L1052" s="4">
        <f t="shared" si="55"/>
        <v>0.5</v>
      </c>
      <c r="M1052" s="1">
        <v>1</v>
      </c>
      <c r="N1052" s="4">
        <v>0.5</v>
      </c>
      <c r="O1052" s="1" t="s">
        <v>1746</v>
      </c>
    </row>
    <row r="1053" spans="1:15" x14ac:dyDescent="0.25">
      <c r="A1053" s="1">
        <v>1052</v>
      </c>
      <c r="B1053" s="1" t="s">
        <v>354</v>
      </c>
      <c r="C1053" s="10">
        <v>45032</v>
      </c>
      <c r="D1053" s="1">
        <v>0</v>
      </c>
      <c r="E1053" s="1" t="s">
        <v>213</v>
      </c>
      <c r="F1053" s="15">
        <v>24</v>
      </c>
      <c r="G1053" s="2">
        <v>1.96</v>
      </c>
      <c r="H1053" s="3">
        <v>3.38</v>
      </c>
      <c r="I1053" s="2">
        <v>1.42</v>
      </c>
      <c r="J1053" s="4">
        <f t="shared" si="54"/>
        <v>0.54</v>
      </c>
      <c r="K1053" s="1">
        <v>1</v>
      </c>
      <c r="L1053" s="4">
        <f t="shared" si="55"/>
        <v>0.54</v>
      </c>
      <c r="M1053" s="1">
        <v>1</v>
      </c>
      <c r="N1053" s="4">
        <v>0.54</v>
      </c>
      <c r="O1053" s="1" t="s">
        <v>1746</v>
      </c>
    </row>
    <row r="1054" spans="1:15" x14ac:dyDescent="0.25">
      <c r="A1054" s="1">
        <v>1053</v>
      </c>
      <c r="B1054" s="1" t="s">
        <v>353</v>
      </c>
      <c r="C1054" s="10">
        <v>45033</v>
      </c>
      <c r="D1054" s="1">
        <v>0</v>
      </c>
      <c r="E1054" s="1" t="s">
        <v>213</v>
      </c>
      <c r="F1054" s="15">
        <v>24</v>
      </c>
      <c r="G1054" s="2">
        <v>1.94</v>
      </c>
      <c r="H1054" s="3">
        <v>4.5199999999999996</v>
      </c>
      <c r="I1054" s="2">
        <v>1.45</v>
      </c>
      <c r="J1054" s="4">
        <f t="shared" si="54"/>
        <v>0.49</v>
      </c>
      <c r="K1054" s="1">
        <v>1</v>
      </c>
      <c r="L1054" s="4">
        <f t="shared" si="55"/>
        <v>0.49</v>
      </c>
      <c r="M1054" s="1">
        <v>1</v>
      </c>
      <c r="N1054" s="4">
        <v>0.49</v>
      </c>
      <c r="O1054" s="1" t="s">
        <v>1746</v>
      </c>
    </row>
    <row r="1055" spans="1:15" x14ac:dyDescent="0.25">
      <c r="A1055" s="1">
        <v>1054</v>
      </c>
      <c r="B1055" s="1" t="s">
        <v>354</v>
      </c>
      <c r="C1055" s="10">
        <v>45033</v>
      </c>
      <c r="D1055" s="1">
        <v>0</v>
      </c>
      <c r="E1055" s="1" t="s">
        <v>213</v>
      </c>
      <c r="F1055" s="15">
        <v>24</v>
      </c>
      <c r="G1055" s="2">
        <v>1.97</v>
      </c>
      <c r="H1055" s="3">
        <v>2.87</v>
      </c>
      <c r="I1055" s="2">
        <v>1.42</v>
      </c>
      <c r="J1055" s="4">
        <f t="shared" si="54"/>
        <v>0.55000000000000004</v>
      </c>
      <c r="K1055" s="1">
        <v>1</v>
      </c>
      <c r="L1055" s="4">
        <f t="shared" si="55"/>
        <v>0.55000000000000004</v>
      </c>
      <c r="M1055" s="1">
        <v>1</v>
      </c>
      <c r="N1055" s="4">
        <v>0.55000000000000004</v>
      </c>
      <c r="O1055" s="1" t="s">
        <v>1746</v>
      </c>
    </row>
    <row r="1056" spans="1:15" x14ac:dyDescent="0.25">
      <c r="A1056" s="1">
        <v>1055</v>
      </c>
      <c r="B1056" s="1" t="s">
        <v>353</v>
      </c>
      <c r="C1056" s="10">
        <v>45034</v>
      </c>
      <c r="D1056" s="1">
        <v>0</v>
      </c>
      <c r="E1056" s="1" t="s">
        <v>213</v>
      </c>
      <c r="F1056" s="15">
        <v>24</v>
      </c>
      <c r="G1056" s="2">
        <v>1.9</v>
      </c>
      <c r="H1056" s="3">
        <v>3.93</v>
      </c>
      <c r="I1056" s="2">
        <v>1.44</v>
      </c>
      <c r="J1056" s="4">
        <f t="shared" si="54"/>
        <v>0.45999999999999996</v>
      </c>
      <c r="K1056" s="1">
        <v>1</v>
      </c>
      <c r="L1056" s="4">
        <f t="shared" si="55"/>
        <v>0.45999999999999996</v>
      </c>
      <c r="M1056" s="1">
        <v>1</v>
      </c>
      <c r="N1056" s="4">
        <v>0.45999999999999996</v>
      </c>
      <c r="O1056" s="1" t="s">
        <v>1746</v>
      </c>
    </row>
    <row r="1057" spans="1:15" x14ac:dyDescent="0.25">
      <c r="A1057" s="1">
        <v>1056</v>
      </c>
      <c r="B1057" s="1" t="s">
        <v>354</v>
      </c>
      <c r="C1057" s="10">
        <v>45034</v>
      </c>
      <c r="D1057" s="1">
        <v>0</v>
      </c>
      <c r="E1057" s="1" t="s">
        <v>213</v>
      </c>
      <c r="F1057" s="15">
        <v>24</v>
      </c>
      <c r="G1057" s="2">
        <v>2</v>
      </c>
      <c r="H1057" s="3">
        <v>3.37</v>
      </c>
      <c r="I1057" s="2">
        <v>1.42</v>
      </c>
      <c r="J1057" s="4">
        <f t="shared" si="54"/>
        <v>0.58000000000000007</v>
      </c>
      <c r="K1057" s="1">
        <v>1</v>
      </c>
      <c r="L1057" s="4">
        <f t="shared" si="55"/>
        <v>0.58000000000000007</v>
      </c>
      <c r="M1057" s="1">
        <v>1</v>
      </c>
      <c r="N1057" s="4">
        <v>0.58000000000000007</v>
      </c>
      <c r="O1057" s="1" t="s">
        <v>1746</v>
      </c>
    </row>
    <row r="1058" spans="1:15" x14ac:dyDescent="0.25">
      <c r="A1058" s="1">
        <v>1057</v>
      </c>
      <c r="B1058" s="1" t="s">
        <v>353</v>
      </c>
      <c r="C1058" s="10">
        <v>45035</v>
      </c>
      <c r="D1058" s="1">
        <v>0</v>
      </c>
      <c r="E1058" s="1" t="s">
        <v>580</v>
      </c>
      <c r="F1058" s="15">
        <v>22.5</v>
      </c>
      <c r="G1058" s="2">
        <v>1.88</v>
      </c>
      <c r="H1058" s="3">
        <v>5.26</v>
      </c>
      <c r="I1058" s="2">
        <v>1.39</v>
      </c>
      <c r="J1058" s="4">
        <f t="shared" si="54"/>
        <v>0.49</v>
      </c>
      <c r="K1058" s="1">
        <v>1</v>
      </c>
      <c r="L1058" s="4">
        <f t="shared" si="55"/>
        <v>0.49</v>
      </c>
      <c r="M1058" s="1">
        <v>1</v>
      </c>
      <c r="N1058" s="4">
        <v>0.49</v>
      </c>
      <c r="O1058" s="1" t="s">
        <v>1746</v>
      </c>
    </row>
    <row r="1059" spans="1:15" x14ac:dyDescent="0.25">
      <c r="A1059" s="1">
        <v>1058</v>
      </c>
      <c r="B1059" s="1" t="s">
        <v>354</v>
      </c>
      <c r="C1059" s="10">
        <v>45035</v>
      </c>
      <c r="D1059" s="1">
        <v>0</v>
      </c>
      <c r="E1059" s="1" t="s">
        <v>580</v>
      </c>
      <c r="F1059" s="15">
        <v>22.5</v>
      </c>
      <c r="G1059" s="2">
        <v>1.84</v>
      </c>
      <c r="H1059" s="3">
        <v>4.03</v>
      </c>
      <c r="I1059" s="2">
        <v>1.36</v>
      </c>
      <c r="J1059" s="4">
        <f t="shared" si="54"/>
        <v>0.48</v>
      </c>
      <c r="K1059" s="1">
        <v>1</v>
      </c>
      <c r="L1059" s="4">
        <f t="shared" si="55"/>
        <v>0.48</v>
      </c>
      <c r="M1059" s="1">
        <v>1</v>
      </c>
      <c r="N1059" s="4">
        <v>0.48</v>
      </c>
      <c r="O1059" s="1" t="s">
        <v>1746</v>
      </c>
    </row>
    <row r="1060" spans="1:15" x14ac:dyDescent="0.25">
      <c r="A1060" s="1">
        <v>1059</v>
      </c>
      <c r="B1060" s="1" t="s">
        <v>353</v>
      </c>
      <c r="C1060" s="10">
        <v>45036</v>
      </c>
      <c r="D1060" s="1">
        <v>0</v>
      </c>
      <c r="E1060" s="1" t="s">
        <v>213</v>
      </c>
      <c r="F1060" s="15">
        <v>24</v>
      </c>
      <c r="G1060" s="2">
        <v>1.95</v>
      </c>
      <c r="H1060" s="3">
        <v>3.6</v>
      </c>
      <c r="I1060" s="2">
        <v>1.45</v>
      </c>
      <c r="J1060" s="4">
        <f t="shared" si="54"/>
        <v>0.5</v>
      </c>
      <c r="K1060" s="1">
        <v>1</v>
      </c>
      <c r="L1060" s="4">
        <f t="shared" si="55"/>
        <v>0.5</v>
      </c>
      <c r="M1060" s="1">
        <v>1</v>
      </c>
      <c r="N1060" s="4">
        <v>0.5</v>
      </c>
      <c r="O1060" s="1" t="s">
        <v>1746</v>
      </c>
    </row>
    <row r="1061" spans="1:15" x14ac:dyDescent="0.25">
      <c r="A1061" s="1">
        <v>1060</v>
      </c>
      <c r="B1061" s="1" t="s">
        <v>354</v>
      </c>
      <c r="C1061" s="10">
        <v>45036</v>
      </c>
      <c r="D1061" s="1">
        <v>0</v>
      </c>
      <c r="E1061" s="1" t="s">
        <v>213</v>
      </c>
      <c r="F1061" s="15">
        <v>24</v>
      </c>
      <c r="G1061" s="2">
        <v>2.0299999999999998</v>
      </c>
      <c r="H1061" s="3">
        <v>4.99</v>
      </c>
      <c r="I1061" s="2">
        <v>1.42</v>
      </c>
      <c r="J1061" s="4">
        <f t="shared" si="54"/>
        <v>0.60999999999999988</v>
      </c>
      <c r="K1061" s="1">
        <v>1</v>
      </c>
      <c r="L1061" s="4">
        <f t="shared" si="55"/>
        <v>0.60999999999999988</v>
      </c>
      <c r="M1061" s="1">
        <v>1</v>
      </c>
      <c r="N1061" s="4">
        <v>0.60999999999999988</v>
      </c>
      <c r="O1061" s="1" t="s">
        <v>1746</v>
      </c>
    </row>
    <row r="1062" spans="1:15" x14ac:dyDescent="0.25">
      <c r="A1062" s="1">
        <v>1061</v>
      </c>
      <c r="B1062" s="1" t="s">
        <v>353</v>
      </c>
      <c r="C1062" s="10">
        <v>45037</v>
      </c>
      <c r="D1062" s="1">
        <v>0</v>
      </c>
      <c r="E1062" s="1" t="s">
        <v>213</v>
      </c>
      <c r="F1062" s="15">
        <v>24</v>
      </c>
      <c r="G1062" s="2">
        <v>1.93</v>
      </c>
      <c r="H1062" s="3">
        <v>4.21</v>
      </c>
      <c r="I1062" s="2">
        <v>1.45</v>
      </c>
      <c r="J1062" s="4">
        <f t="shared" si="54"/>
        <v>0.48</v>
      </c>
      <c r="K1062" s="1">
        <v>1</v>
      </c>
      <c r="L1062" s="4">
        <f t="shared" si="55"/>
        <v>0.48</v>
      </c>
      <c r="M1062" s="1">
        <v>1</v>
      </c>
      <c r="N1062" s="4">
        <v>0.48</v>
      </c>
      <c r="O1062" s="1" t="s">
        <v>1746</v>
      </c>
    </row>
    <row r="1063" spans="1:15" x14ac:dyDescent="0.25">
      <c r="A1063" s="1">
        <v>1062</v>
      </c>
      <c r="B1063" s="1" t="s">
        <v>354</v>
      </c>
      <c r="C1063" s="10">
        <v>45037</v>
      </c>
      <c r="D1063" s="1">
        <v>0</v>
      </c>
      <c r="E1063" s="1" t="s">
        <v>213</v>
      </c>
      <c r="F1063" s="15">
        <v>24</v>
      </c>
      <c r="G1063" s="2">
        <v>2.1</v>
      </c>
      <c r="H1063" s="3">
        <v>5</v>
      </c>
      <c r="I1063" s="2">
        <v>1.43</v>
      </c>
      <c r="J1063" s="4">
        <f t="shared" ref="J1063:J1079" si="56">G1063-I1063-D1063</f>
        <v>0.67000000000000015</v>
      </c>
      <c r="K1063" s="1">
        <v>1</v>
      </c>
      <c r="L1063" s="4">
        <f t="shared" ref="L1063:L1079" si="57">(G1063-I1063-D1063)*K1063</f>
        <v>0.67000000000000015</v>
      </c>
      <c r="M1063" s="1">
        <v>1</v>
      </c>
      <c r="N1063" s="4">
        <v>0.67000000000000015</v>
      </c>
      <c r="O1063" s="1" t="s">
        <v>1746</v>
      </c>
    </row>
    <row r="1064" spans="1:15" x14ac:dyDescent="0.25">
      <c r="A1064" s="1">
        <v>1063</v>
      </c>
      <c r="B1064" s="1" t="s">
        <v>353</v>
      </c>
      <c r="C1064" s="10">
        <v>45038</v>
      </c>
      <c r="D1064" s="1">
        <v>0</v>
      </c>
      <c r="E1064" s="1" t="s">
        <v>213</v>
      </c>
      <c r="F1064" s="15">
        <v>24</v>
      </c>
      <c r="G1064" s="2">
        <v>1.94</v>
      </c>
      <c r="H1064" s="3">
        <v>3.42</v>
      </c>
      <c r="I1064" s="2">
        <v>1.45</v>
      </c>
      <c r="J1064" s="4">
        <f t="shared" si="56"/>
        <v>0.49</v>
      </c>
      <c r="K1064" s="1">
        <v>1</v>
      </c>
      <c r="L1064" s="4">
        <f t="shared" si="57"/>
        <v>0.49</v>
      </c>
      <c r="M1064" s="1">
        <v>1</v>
      </c>
      <c r="N1064" s="4">
        <v>0.49</v>
      </c>
      <c r="O1064" s="1" t="s">
        <v>1746</v>
      </c>
    </row>
    <row r="1065" spans="1:15" x14ac:dyDescent="0.25">
      <c r="A1065" s="1">
        <v>1064</v>
      </c>
      <c r="B1065" s="1" t="s">
        <v>354</v>
      </c>
      <c r="C1065" s="10">
        <v>45038</v>
      </c>
      <c r="D1065" s="1">
        <v>0</v>
      </c>
      <c r="E1065" s="1" t="s">
        <v>213</v>
      </c>
      <c r="F1065" s="15">
        <v>24</v>
      </c>
      <c r="G1065" s="2">
        <v>2.1</v>
      </c>
      <c r="H1065" s="3">
        <v>4.8</v>
      </c>
      <c r="I1065" s="2">
        <v>1.43</v>
      </c>
      <c r="J1065" s="4">
        <f t="shared" si="56"/>
        <v>0.67000000000000015</v>
      </c>
      <c r="K1065" s="1">
        <v>1</v>
      </c>
      <c r="L1065" s="4">
        <f t="shared" si="57"/>
        <v>0.67000000000000015</v>
      </c>
      <c r="M1065" s="1">
        <v>1</v>
      </c>
      <c r="N1065" s="4">
        <v>0.67000000000000015</v>
      </c>
      <c r="O1065" s="1" t="s">
        <v>1746</v>
      </c>
    </row>
    <row r="1066" spans="1:15" x14ac:dyDescent="0.25">
      <c r="A1066" s="1">
        <v>1065</v>
      </c>
      <c r="B1066" s="1" t="s">
        <v>353</v>
      </c>
      <c r="C1066" s="10">
        <v>45039</v>
      </c>
      <c r="D1066" s="1">
        <v>0</v>
      </c>
      <c r="E1066" s="1" t="s">
        <v>213</v>
      </c>
      <c r="F1066" s="15">
        <v>24</v>
      </c>
      <c r="G1066" s="2">
        <v>1.93</v>
      </c>
      <c r="H1066" s="3">
        <v>3.4</v>
      </c>
      <c r="I1066" s="2">
        <v>1.45</v>
      </c>
      <c r="J1066" s="4">
        <f t="shared" si="56"/>
        <v>0.48</v>
      </c>
      <c r="K1066" s="1">
        <v>1</v>
      </c>
      <c r="L1066" s="4">
        <f t="shared" si="57"/>
        <v>0.48</v>
      </c>
      <c r="M1066" s="1">
        <v>1</v>
      </c>
      <c r="N1066" s="4">
        <v>0.48</v>
      </c>
      <c r="O1066" s="1" t="s">
        <v>1746</v>
      </c>
    </row>
    <row r="1067" spans="1:15" x14ac:dyDescent="0.25">
      <c r="A1067" s="1">
        <v>1066</v>
      </c>
      <c r="B1067" s="1" t="s">
        <v>354</v>
      </c>
      <c r="C1067" s="10">
        <v>45039</v>
      </c>
      <c r="D1067" s="1">
        <v>0</v>
      </c>
      <c r="E1067" s="1" t="s">
        <v>213</v>
      </c>
      <c r="F1067" s="15">
        <v>24</v>
      </c>
      <c r="G1067" s="2">
        <v>2.09</v>
      </c>
      <c r="H1067" s="3">
        <v>4.37</v>
      </c>
      <c r="I1067" s="2">
        <v>1.42</v>
      </c>
      <c r="J1067" s="4">
        <f t="shared" si="56"/>
        <v>0.66999999999999993</v>
      </c>
      <c r="K1067" s="1">
        <v>1</v>
      </c>
      <c r="L1067" s="4">
        <f t="shared" si="57"/>
        <v>0.66999999999999993</v>
      </c>
      <c r="M1067" s="1">
        <v>1</v>
      </c>
      <c r="N1067" s="4">
        <v>0.66999999999999993</v>
      </c>
      <c r="O1067" s="1" t="s">
        <v>1746</v>
      </c>
    </row>
    <row r="1068" spans="1:15" x14ac:dyDescent="0.25">
      <c r="A1068" s="1">
        <v>1067</v>
      </c>
      <c r="B1068" s="1" t="s">
        <v>353</v>
      </c>
      <c r="C1068" s="10">
        <v>45040</v>
      </c>
      <c r="D1068" s="1">
        <v>0</v>
      </c>
      <c r="E1068" s="1" t="s">
        <v>213</v>
      </c>
      <c r="F1068" s="15">
        <v>24</v>
      </c>
      <c r="G1068" s="2">
        <v>1.97</v>
      </c>
      <c r="H1068" s="3">
        <v>3.87</v>
      </c>
      <c r="I1068" s="2">
        <v>1.45</v>
      </c>
      <c r="J1068" s="4">
        <f t="shared" si="56"/>
        <v>0.52</v>
      </c>
      <c r="K1068" s="1">
        <v>1</v>
      </c>
      <c r="L1068" s="4">
        <f t="shared" si="57"/>
        <v>0.52</v>
      </c>
      <c r="M1068" s="1">
        <v>1</v>
      </c>
      <c r="N1068" s="4">
        <v>0.52</v>
      </c>
      <c r="O1068" s="1" t="s">
        <v>1746</v>
      </c>
    </row>
    <row r="1069" spans="1:15" x14ac:dyDescent="0.25">
      <c r="A1069" s="1">
        <v>1068</v>
      </c>
      <c r="B1069" s="1" t="s">
        <v>354</v>
      </c>
      <c r="C1069" s="10">
        <v>45040</v>
      </c>
      <c r="D1069" s="1">
        <v>0</v>
      </c>
      <c r="E1069" s="1" t="s">
        <v>213</v>
      </c>
      <c r="F1069" s="15">
        <v>24</v>
      </c>
      <c r="G1069" s="2">
        <v>2.12</v>
      </c>
      <c r="H1069" s="3">
        <v>5.09</v>
      </c>
      <c r="I1069" s="2">
        <v>1.42</v>
      </c>
      <c r="J1069" s="4">
        <f t="shared" si="56"/>
        <v>0.70000000000000018</v>
      </c>
      <c r="K1069" s="1">
        <v>1</v>
      </c>
      <c r="L1069" s="4">
        <f t="shared" si="57"/>
        <v>0.70000000000000018</v>
      </c>
      <c r="M1069" s="1">
        <v>1</v>
      </c>
      <c r="N1069" s="4">
        <v>0.70000000000000018</v>
      </c>
      <c r="O1069" s="1" t="s">
        <v>1746</v>
      </c>
    </row>
    <row r="1070" spans="1:15" x14ac:dyDescent="0.25">
      <c r="A1070" s="1">
        <v>1069</v>
      </c>
      <c r="B1070" s="1" t="s">
        <v>353</v>
      </c>
      <c r="C1070" s="10">
        <v>45041</v>
      </c>
      <c r="D1070" s="1">
        <v>0</v>
      </c>
      <c r="E1070" s="1" t="s">
        <v>213</v>
      </c>
      <c r="F1070" s="15">
        <v>24</v>
      </c>
      <c r="G1070" s="2">
        <v>1.94</v>
      </c>
      <c r="H1070" s="3">
        <v>5.32</v>
      </c>
      <c r="I1070" s="2">
        <v>1.45</v>
      </c>
      <c r="J1070" s="4">
        <f t="shared" si="56"/>
        <v>0.49</v>
      </c>
      <c r="K1070" s="1">
        <v>1</v>
      </c>
      <c r="L1070" s="4">
        <f t="shared" si="57"/>
        <v>0.49</v>
      </c>
      <c r="M1070" s="1">
        <v>1</v>
      </c>
      <c r="N1070" s="4">
        <v>0.49</v>
      </c>
      <c r="O1070" s="1" t="s">
        <v>1746</v>
      </c>
    </row>
    <row r="1071" spans="1:15" x14ac:dyDescent="0.25">
      <c r="A1071" s="1">
        <v>1070</v>
      </c>
      <c r="B1071" s="1" t="s">
        <v>354</v>
      </c>
      <c r="C1071" s="10">
        <v>45041</v>
      </c>
      <c r="D1071" s="1">
        <v>0</v>
      </c>
      <c r="E1071" s="1" t="s">
        <v>213</v>
      </c>
      <c r="F1071" s="15">
        <v>24</v>
      </c>
      <c r="G1071" s="2">
        <v>2.1</v>
      </c>
      <c r="H1071" s="3">
        <v>5.12</v>
      </c>
      <c r="I1071" s="2">
        <v>1.43</v>
      </c>
      <c r="J1071" s="4">
        <f t="shared" si="56"/>
        <v>0.67000000000000015</v>
      </c>
      <c r="K1071" s="1">
        <v>1</v>
      </c>
      <c r="L1071" s="4">
        <f t="shared" si="57"/>
        <v>0.67000000000000015</v>
      </c>
      <c r="M1071" s="1">
        <v>1</v>
      </c>
      <c r="N1071" s="4">
        <v>0.67000000000000015</v>
      </c>
      <c r="O1071" s="1" t="s">
        <v>1746</v>
      </c>
    </row>
    <row r="1072" spans="1:15" x14ac:dyDescent="0.25">
      <c r="A1072" s="1">
        <v>1071</v>
      </c>
      <c r="B1072" s="1" t="s">
        <v>353</v>
      </c>
      <c r="C1072" s="10">
        <v>45042</v>
      </c>
      <c r="D1072" s="1">
        <v>0</v>
      </c>
      <c r="E1072" s="1" t="s">
        <v>213</v>
      </c>
      <c r="F1072" s="15">
        <v>24</v>
      </c>
      <c r="G1072" s="2">
        <v>1.95</v>
      </c>
      <c r="H1072" s="3">
        <v>3.92</v>
      </c>
      <c r="I1072" s="2">
        <v>1.45</v>
      </c>
      <c r="J1072" s="4">
        <f t="shared" si="56"/>
        <v>0.5</v>
      </c>
      <c r="K1072" s="1">
        <v>1</v>
      </c>
      <c r="L1072" s="4">
        <f t="shared" si="57"/>
        <v>0.5</v>
      </c>
      <c r="M1072" s="1">
        <v>1</v>
      </c>
      <c r="N1072" s="4">
        <v>0.5</v>
      </c>
      <c r="O1072" s="1" t="s">
        <v>1746</v>
      </c>
    </row>
    <row r="1073" spans="1:15" x14ac:dyDescent="0.25">
      <c r="A1073" s="1">
        <v>1072</v>
      </c>
      <c r="B1073" s="1" t="s">
        <v>354</v>
      </c>
      <c r="C1073" s="10">
        <v>45042</v>
      </c>
      <c r="D1073" s="1">
        <v>0</v>
      </c>
      <c r="E1073" s="1" t="s">
        <v>213</v>
      </c>
      <c r="F1073" s="15">
        <v>24</v>
      </c>
      <c r="G1073" s="2">
        <v>2.13</v>
      </c>
      <c r="H1073" s="3">
        <v>5.67</v>
      </c>
      <c r="I1073" s="2">
        <v>1.43</v>
      </c>
      <c r="J1073" s="4">
        <f t="shared" si="56"/>
        <v>0.7</v>
      </c>
      <c r="K1073" s="1">
        <v>1</v>
      </c>
      <c r="L1073" s="4">
        <f t="shared" si="57"/>
        <v>0.7</v>
      </c>
      <c r="M1073" s="1">
        <v>1</v>
      </c>
      <c r="N1073" s="4">
        <v>0.7</v>
      </c>
      <c r="O1073" s="1" t="s">
        <v>1746</v>
      </c>
    </row>
    <row r="1074" spans="1:15" x14ac:dyDescent="0.25">
      <c r="A1074" s="1">
        <v>1073</v>
      </c>
      <c r="B1074" s="1" t="s">
        <v>353</v>
      </c>
      <c r="C1074" s="10">
        <v>45043</v>
      </c>
      <c r="D1074" s="1">
        <v>0</v>
      </c>
      <c r="E1074" s="1" t="s">
        <v>4328</v>
      </c>
      <c r="F1074" s="15">
        <v>14</v>
      </c>
      <c r="G1074" s="2">
        <v>1.44</v>
      </c>
      <c r="H1074" s="3">
        <v>4.8499999999999996</v>
      </c>
      <c r="I1074" s="2">
        <v>0.84</v>
      </c>
      <c r="J1074" s="4">
        <f t="shared" si="56"/>
        <v>0.6</v>
      </c>
      <c r="K1074" s="1">
        <v>1</v>
      </c>
      <c r="L1074" s="4">
        <f t="shared" si="57"/>
        <v>0.6</v>
      </c>
      <c r="M1074" s="1">
        <v>1</v>
      </c>
      <c r="N1074" s="4">
        <v>0.6</v>
      </c>
      <c r="O1074" s="1" t="s">
        <v>1746</v>
      </c>
    </row>
    <row r="1075" spans="1:15" x14ac:dyDescent="0.25">
      <c r="A1075" s="1">
        <v>1074</v>
      </c>
      <c r="B1075" s="1" t="s">
        <v>354</v>
      </c>
      <c r="C1075" s="10">
        <v>45043</v>
      </c>
      <c r="D1075" s="1">
        <v>0</v>
      </c>
      <c r="E1075" s="1" t="s">
        <v>4328</v>
      </c>
      <c r="F1075" s="15">
        <v>14</v>
      </c>
      <c r="G1075" s="2">
        <v>1.37</v>
      </c>
      <c r="H1075" s="3">
        <v>3.34</v>
      </c>
      <c r="I1075" s="2">
        <v>0.83</v>
      </c>
      <c r="J1075" s="4">
        <f t="shared" si="56"/>
        <v>0.54000000000000015</v>
      </c>
      <c r="K1075" s="1">
        <v>1</v>
      </c>
      <c r="L1075" s="4">
        <f t="shared" si="57"/>
        <v>0.54000000000000015</v>
      </c>
      <c r="M1075" s="1">
        <v>1</v>
      </c>
      <c r="N1075" s="4">
        <v>0.54000000000000015</v>
      </c>
      <c r="O1075" s="1" t="s">
        <v>1746</v>
      </c>
    </row>
    <row r="1076" spans="1:15" x14ac:dyDescent="0.25">
      <c r="A1076" s="1">
        <v>1075</v>
      </c>
      <c r="B1076" s="1" t="s">
        <v>353</v>
      </c>
      <c r="C1076" s="10">
        <v>45044</v>
      </c>
      <c r="D1076" s="1">
        <v>0</v>
      </c>
      <c r="E1076" s="1" t="s">
        <v>213</v>
      </c>
      <c r="F1076" s="15">
        <v>24</v>
      </c>
      <c r="G1076" s="2">
        <v>1.94</v>
      </c>
      <c r="H1076" s="3">
        <v>3.74</v>
      </c>
      <c r="I1076" s="2">
        <v>1.46</v>
      </c>
      <c r="J1076" s="4">
        <f t="shared" si="56"/>
        <v>0.48</v>
      </c>
      <c r="K1076" s="1">
        <v>1</v>
      </c>
      <c r="L1076" s="4">
        <f t="shared" si="57"/>
        <v>0.48</v>
      </c>
      <c r="M1076" s="1">
        <v>1</v>
      </c>
      <c r="N1076" s="4">
        <v>0.48</v>
      </c>
      <c r="O1076" s="1" t="s">
        <v>1746</v>
      </c>
    </row>
    <row r="1077" spans="1:15" x14ac:dyDescent="0.25">
      <c r="A1077" s="1">
        <v>1076</v>
      </c>
      <c r="B1077" s="1" t="s">
        <v>354</v>
      </c>
      <c r="C1077" s="10">
        <v>45044</v>
      </c>
      <c r="D1077" s="1">
        <v>0</v>
      </c>
      <c r="E1077" s="1" t="s">
        <v>213</v>
      </c>
      <c r="F1077" s="15">
        <v>24</v>
      </c>
      <c r="G1077" s="2">
        <v>1.98</v>
      </c>
      <c r="H1077" s="3">
        <v>4.88</v>
      </c>
      <c r="I1077" s="2">
        <v>1.43</v>
      </c>
      <c r="J1077" s="4">
        <f t="shared" si="56"/>
        <v>0.55000000000000004</v>
      </c>
      <c r="K1077" s="1">
        <v>1</v>
      </c>
      <c r="L1077" s="4">
        <f t="shared" si="57"/>
        <v>0.55000000000000004</v>
      </c>
      <c r="M1077" s="1">
        <v>1</v>
      </c>
      <c r="N1077" s="4">
        <v>0.55000000000000004</v>
      </c>
      <c r="O1077" s="1" t="s">
        <v>1746</v>
      </c>
    </row>
    <row r="1078" spans="1:15" x14ac:dyDescent="0.25">
      <c r="A1078" s="1">
        <v>1077</v>
      </c>
      <c r="B1078" s="1" t="s">
        <v>353</v>
      </c>
      <c r="C1078" s="10">
        <v>45045</v>
      </c>
      <c r="D1078" s="1">
        <v>0</v>
      </c>
      <c r="E1078" s="1" t="s">
        <v>213</v>
      </c>
      <c r="F1078" s="15">
        <v>24</v>
      </c>
      <c r="G1078" s="2">
        <v>2.12</v>
      </c>
      <c r="H1078" s="3">
        <v>3.04</v>
      </c>
      <c r="I1078" s="2">
        <v>1.47</v>
      </c>
      <c r="J1078" s="4">
        <f t="shared" si="56"/>
        <v>0.65000000000000013</v>
      </c>
      <c r="K1078" s="1">
        <v>1</v>
      </c>
      <c r="L1078" s="4">
        <f t="shared" si="57"/>
        <v>0.65000000000000013</v>
      </c>
      <c r="M1078" s="1">
        <v>1</v>
      </c>
      <c r="N1078" s="4">
        <v>0.65000000000000013</v>
      </c>
      <c r="O1078" s="1" t="s">
        <v>1746</v>
      </c>
    </row>
    <row r="1079" spans="1:15" x14ac:dyDescent="0.25">
      <c r="A1079" s="1">
        <v>1078</v>
      </c>
      <c r="B1079" s="1" t="s">
        <v>354</v>
      </c>
      <c r="C1079" s="10">
        <v>45045</v>
      </c>
      <c r="D1079" s="1">
        <v>0</v>
      </c>
      <c r="E1079" s="1" t="s">
        <v>213</v>
      </c>
      <c r="F1079" s="15">
        <v>24</v>
      </c>
      <c r="G1079" s="2">
        <v>1.96</v>
      </c>
      <c r="H1079" s="3">
        <v>2.61</v>
      </c>
      <c r="I1079" s="2">
        <v>1.44</v>
      </c>
      <c r="J1079" s="4">
        <f t="shared" si="56"/>
        <v>0.52</v>
      </c>
      <c r="K1079" s="1">
        <v>1</v>
      </c>
      <c r="L1079" s="4">
        <f t="shared" si="57"/>
        <v>0.52</v>
      </c>
      <c r="M1079" s="1">
        <v>1</v>
      </c>
      <c r="N1079" s="4">
        <v>0.52</v>
      </c>
      <c r="O1079" s="1" t="s">
        <v>1746</v>
      </c>
    </row>
    <row r="1080" spans="1:15" x14ac:dyDescent="0.25">
      <c r="A1080" s="1">
        <v>1079</v>
      </c>
      <c r="B1080" s="1" t="s">
        <v>353</v>
      </c>
      <c r="C1080" s="10">
        <v>45046</v>
      </c>
      <c r="D1080" s="1">
        <v>0</v>
      </c>
      <c r="E1080" s="1" t="s">
        <v>213</v>
      </c>
      <c r="F1080" s="15">
        <v>24</v>
      </c>
      <c r="G1080" s="2">
        <v>2.0299999999999998</v>
      </c>
      <c r="H1080" s="3">
        <v>5.0599999999999996</v>
      </c>
      <c r="I1080" s="2">
        <v>1.47</v>
      </c>
      <c r="J1080" s="4">
        <f t="shared" ref="J1080:J1097" si="58">G1080-I1080-D1080</f>
        <v>0.55999999999999983</v>
      </c>
      <c r="K1080" s="1">
        <v>1</v>
      </c>
      <c r="L1080" s="4">
        <f t="shared" ref="L1080:L1097" si="59">(G1080-I1080-D1080)*K1080</f>
        <v>0.55999999999999983</v>
      </c>
      <c r="M1080" s="1">
        <v>1</v>
      </c>
      <c r="N1080" s="4">
        <v>0.55999999999999983</v>
      </c>
      <c r="O1080" s="1" t="s">
        <v>1746</v>
      </c>
    </row>
    <row r="1081" spans="1:15" x14ac:dyDescent="0.25">
      <c r="A1081" s="1">
        <v>1080</v>
      </c>
      <c r="B1081" s="1" t="s">
        <v>354</v>
      </c>
      <c r="C1081" s="10">
        <v>45046</v>
      </c>
      <c r="D1081" s="1">
        <v>0</v>
      </c>
      <c r="E1081" s="1" t="s">
        <v>213</v>
      </c>
      <c r="F1081" s="15">
        <v>24</v>
      </c>
      <c r="G1081" s="2">
        <v>1.92</v>
      </c>
      <c r="H1081" s="3">
        <v>2.4300000000000002</v>
      </c>
      <c r="I1081" s="2">
        <v>1.44</v>
      </c>
      <c r="J1081" s="4">
        <f t="shared" si="58"/>
        <v>0.48</v>
      </c>
      <c r="K1081" s="1">
        <v>1</v>
      </c>
      <c r="L1081" s="4">
        <f t="shared" si="59"/>
        <v>0.48</v>
      </c>
      <c r="M1081" s="1">
        <v>1</v>
      </c>
      <c r="N1081" s="4">
        <v>0.48</v>
      </c>
      <c r="O1081" s="1" t="s">
        <v>1746</v>
      </c>
    </row>
    <row r="1082" spans="1:15" x14ac:dyDescent="0.25">
      <c r="A1082" s="1">
        <v>1081</v>
      </c>
      <c r="B1082" s="1" t="s">
        <v>353</v>
      </c>
      <c r="C1082" s="10">
        <v>45047</v>
      </c>
      <c r="D1082" s="1">
        <v>0</v>
      </c>
      <c r="E1082" s="1" t="s">
        <v>213</v>
      </c>
      <c r="F1082" s="15">
        <v>24</v>
      </c>
      <c r="G1082" s="2">
        <v>2.0299999999999998</v>
      </c>
      <c r="H1082" s="3">
        <v>3.87</v>
      </c>
      <c r="I1082" s="2">
        <v>1.45</v>
      </c>
      <c r="J1082" s="4">
        <f t="shared" si="58"/>
        <v>0.57999999999999985</v>
      </c>
      <c r="K1082" s="1">
        <v>1</v>
      </c>
      <c r="L1082" s="4">
        <f t="shared" si="59"/>
        <v>0.57999999999999985</v>
      </c>
      <c r="M1082" s="1">
        <v>1</v>
      </c>
      <c r="N1082" s="4">
        <v>0.57999999999999985</v>
      </c>
      <c r="O1082" s="1" t="s">
        <v>1746</v>
      </c>
    </row>
    <row r="1083" spans="1:15" x14ac:dyDescent="0.25">
      <c r="A1083" s="1">
        <v>1082</v>
      </c>
      <c r="B1083" s="1" t="s">
        <v>354</v>
      </c>
      <c r="C1083" s="10">
        <v>45047</v>
      </c>
      <c r="D1083" s="1">
        <v>0</v>
      </c>
      <c r="E1083" s="1" t="s">
        <v>213</v>
      </c>
      <c r="F1083" s="15">
        <v>24</v>
      </c>
      <c r="G1083" s="2">
        <v>1.93</v>
      </c>
      <c r="H1083" s="3">
        <v>2.67</v>
      </c>
      <c r="I1083" s="2">
        <v>1.42</v>
      </c>
      <c r="J1083" s="4">
        <f t="shared" si="58"/>
        <v>0.51</v>
      </c>
      <c r="K1083" s="1">
        <v>1</v>
      </c>
      <c r="L1083" s="4">
        <f t="shared" si="59"/>
        <v>0.51</v>
      </c>
      <c r="M1083" s="1">
        <v>1</v>
      </c>
      <c r="N1083" s="4">
        <v>0.51</v>
      </c>
      <c r="O1083" s="1" t="s">
        <v>1746</v>
      </c>
    </row>
    <row r="1084" spans="1:15" x14ac:dyDescent="0.25">
      <c r="A1084" s="1">
        <v>1083</v>
      </c>
      <c r="B1084" s="1" t="s">
        <v>353</v>
      </c>
      <c r="C1084" s="10">
        <v>45048</v>
      </c>
      <c r="D1084" s="1">
        <v>0</v>
      </c>
      <c r="E1084" s="1" t="s">
        <v>213</v>
      </c>
      <c r="F1084" s="15">
        <v>24</v>
      </c>
      <c r="G1084" s="2">
        <v>1.97</v>
      </c>
      <c r="H1084" s="3">
        <v>3.08</v>
      </c>
      <c r="I1084" s="2">
        <v>1.42</v>
      </c>
      <c r="J1084" s="4">
        <f t="shared" si="58"/>
        <v>0.55000000000000004</v>
      </c>
      <c r="K1084" s="1">
        <v>1</v>
      </c>
      <c r="L1084" s="4">
        <f t="shared" si="59"/>
        <v>0.55000000000000004</v>
      </c>
      <c r="M1084" s="1">
        <v>1</v>
      </c>
      <c r="N1084" s="4">
        <v>0.55000000000000004</v>
      </c>
      <c r="O1084" s="1" t="s">
        <v>1746</v>
      </c>
    </row>
    <row r="1085" spans="1:15" x14ac:dyDescent="0.25">
      <c r="A1085" s="1">
        <v>1084</v>
      </c>
      <c r="B1085" s="1" t="s">
        <v>354</v>
      </c>
      <c r="C1085" s="10">
        <v>45048</v>
      </c>
      <c r="D1085" s="1">
        <v>0</v>
      </c>
      <c r="E1085" s="1" t="s">
        <v>213</v>
      </c>
      <c r="F1085" s="15">
        <v>24</v>
      </c>
      <c r="G1085" s="2">
        <v>1.99</v>
      </c>
      <c r="H1085" s="3">
        <v>3.67</v>
      </c>
      <c r="I1085" s="2">
        <v>1.44</v>
      </c>
      <c r="J1085" s="4">
        <f t="shared" si="58"/>
        <v>0.55000000000000004</v>
      </c>
      <c r="K1085" s="1">
        <v>1</v>
      </c>
      <c r="L1085" s="4">
        <f t="shared" si="59"/>
        <v>0.55000000000000004</v>
      </c>
      <c r="M1085" s="1">
        <v>1</v>
      </c>
      <c r="N1085" s="4">
        <v>0.55000000000000004</v>
      </c>
      <c r="O1085" s="1" t="s">
        <v>1746</v>
      </c>
    </row>
    <row r="1086" spans="1:15" x14ac:dyDescent="0.25">
      <c r="A1086" s="1">
        <v>1085</v>
      </c>
      <c r="B1086" s="1" t="s">
        <v>353</v>
      </c>
      <c r="C1086" s="10">
        <v>45049</v>
      </c>
      <c r="D1086" s="1">
        <v>0</v>
      </c>
      <c r="E1086" s="1" t="s">
        <v>213</v>
      </c>
      <c r="F1086" s="15">
        <v>24</v>
      </c>
      <c r="G1086" s="2">
        <v>2</v>
      </c>
      <c r="H1086" s="3">
        <v>4.53</v>
      </c>
      <c r="I1086" s="2">
        <v>1.43</v>
      </c>
      <c r="J1086" s="4">
        <f t="shared" si="58"/>
        <v>0.57000000000000006</v>
      </c>
      <c r="K1086" s="1">
        <v>1</v>
      </c>
      <c r="L1086" s="4">
        <f t="shared" si="59"/>
        <v>0.57000000000000006</v>
      </c>
      <c r="M1086" s="1">
        <v>1</v>
      </c>
      <c r="N1086" s="4">
        <v>0.57000000000000006</v>
      </c>
      <c r="O1086" s="1" t="s">
        <v>1746</v>
      </c>
    </row>
    <row r="1087" spans="1:15" x14ac:dyDescent="0.25">
      <c r="A1087" s="1">
        <v>1086</v>
      </c>
      <c r="B1087" s="1" t="s">
        <v>354</v>
      </c>
      <c r="C1087" s="10">
        <v>45049</v>
      </c>
      <c r="D1087" s="1">
        <v>0</v>
      </c>
      <c r="E1087" s="1" t="s">
        <v>213</v>
      </c>
      <c r="F1087" s="15">
        <v>24</v>
      </c>
      <c r="G1087" s="2">
        <v>1.99</v>
      </c>
      <c r="H1087" s="3">
        <v>3.25</v>
      </c>
      <c r="I1087" s="2">
        <v>1.42</v>
      </c>
      <c r="J1087" s="4">
        <f t="shared" si="58"/>
        <v>0.57000000000000006</v>
      </c>
      <c r="K1087" s="1">
        <v>1</v>
      </c>
      <c r="L1087" s="4">
        <f t="shared" si="59"/>
        <v>0.57000000000000006</v>
      </c>
      <c r="M1087" s="1">
        <v>1</v>
      </c>
      <c r="N1087" s="4">
        <v>0.57000000000000006</v>
      </c>
      <c r="O1087" s="1" t="s">
        <v>1746</v>
      </c>
    </row>
    <row r="1088" spans="1:15" x14ac:dyDescent="0.25">
      <c r="A1088" s="1">
        <v>1087</v>
      </c>
      <c r="B1088" s="1" t="s">
        <v>353</v>
      </c>
      <c r="C1088" s="10">
        <v>45050</v>
      </c>
      <c r="D1088" s="1">
        <v>0</v>
      </c>
      <c r="E1088" s="1" t="s">
        <v>213</v>
      </c>
      <c r="F1088" s="15">
        <v>24</v>
      </c>
      <c r="G1088" s="2">
        <v>1.99</v>
      </c>
      <c r="H1088" s="3">
        <v>3.63</v>
      </c>
      <c r="I1088" s="2">
        <v>1.43</v>
      </c>
      <c r="J1088" s="4">
        <f t="shared" si="58"/>
        <v>0.56000000000000005</v>
      </c>
      <c r="K1088" s="1">
        <v>1</v>
      </c>
      <c r="L1088" s="4">
        <f t="shared" si="59"/>
        <v>0.56000000000000005</v>
      </c>
      <c r="M1088" s="1">
        <v>1</v>
      </c>
      <c r="N1088" s="4">
        <v>0.56000000000000005</v>
      </c>
      <c r="O1088" s="1" t="s">
        <v>1746</v>
      </c>
    </row>
    <row r="1089" spans="1:15" x14ac:dyDescent="0.25">
      <c r="A1089" s="1">
        <v>1088</v>
      </c>
      <c r="B1089" s="1" t="s">
        <v>354</v>
      </c>
      <c r="C1089" s="10">
        <v>45050</v>
      </c>
      <c r="D1089" s="1">
        <v>0</v>
      </c>
      <c r="E1089" s="1" t="s">
        <v>213</v>
      </c>
      <c r="F1089" s="15">
        <v>24</v>
      </c>
      <c r="G1089" s="2">
        <v>1.98</v>
      </c>
      <c r="H1089" s="3">
        <v>4.09</v>
      </c>
      <c r="I1089" s="2">
        <v>1.41</v>
      </c>
      <c r="J1089" s="4">
        <f t="shared" si="58"/>
        <v>0.57000000000000006</v>
      </c>
      <c r="K1089" s="1">
        <v>1</v>
      </c>
      <c r="L1089" s="4">
        <f t="shared" si="59"/>
        <v>0.57000000000000006</v>
      </c>
      <c r="M1089" s="1">
        <v>1</v>
      </c>
      <c r="N1089" s="4">
        <v>0.57000000000000006</v>
      </c>
      <c r="O1089" s="1" t="s">
        <v>1746</v>
      </c>
    </row>
    <row r="1090" spans="1:15" x14ac:dyDescent="0.25">
      <c r="A1090" s="1">
        <v>1089</v>
      </c>
      <c r="B1090" s="1" t="s">
        <v>353</v>
      </c>
      <c r="C1090" s="10">
        <v>45051</v>
      </c>
      <c r="D1090" s="1">
        <v>0</v>
      </c>
      <c r="E1090" s="1" t="s">
        <v>213</v>
      </c>
      <c r="F1090" s="15">
        <v>24</v>
      </c>
      <c r="G1090" s="2">
        <v>1.93</v>
      </c>
      <c r="H1090" s="3">
        <v>4.6399999999999997</v>
      </c>
      <c r="I1090" s="2">
        <v>1.42</v>
      </c>
      <c r="J1090" s="4">
        <f t="shared" si="58"/>
        <v>0.51</v>
      </c>
      <c r="K1090" s="1">
        <v>1</v>
      </c>
      <c r="L1090" s="4">
        <f t="shared" si="59"/>
        <v>0.51</v>
      </c>
      <c r="M1090" s="1">
        <v>1</v>
      </c>
      <c r="N1090" s="4">
        <v>0.51</v>
      </c>
      <c r="O1090" s="1" t="s">
        <v>1746</v>
      </c>
    </row>
    <row r="1091" spans="1:15" x14ac:dyDescent="0.25">
      <c r="A1091" s="1">
        <v>1090</v>
      </c>
      <c r="B1091" s="1" t="s">
        <v>354</v>
      </c>
      <c r="C1091" s="10">
        <v>45051</v>
      </c>
      <c r="D1091" s="1">
        <v>0</v>
      </c>
      <c r="E1091" s="1" t="s">
        <v>213</v>
      </c>
      <c r="F1091" s="15">
        <v>24</v>
      </c>
      <c r="G1091" s="2">
        <v>1.99</v>
      </c>
      <c r="H1091" s="3">
        <v>3.45</v>
      </c>
      <c r="I1091" s="2">
        <v>1.4</v>
      </c>
      <c r="J1091" s="4">
        <f t="shared" si="58"/>
        <v>0.59000000000000008</v>
      </c>
      <c r="K1091" s="1">
        <v>1</v>
      </c>
      <c r="L1091" s="4">
        <f t="shared" si="59"/>
        <v>0.59000000000000008</v>
      </c>
      <c r="M1091" s="1">
        <v>1</v>
      </c>
      <c r="N1091" s="4">
        <v>0.59000000000000008</v>
      </c>
      <c r="O1091" s="1" t="s">
        <v>1746</v>
      </c>
    </row>
    <row r="1092" spans="1:15" x14ac:dyDescent="0.25">
      <c r="A1092" s="1">
        <v>1091</v>
      </c>
      <c r="B1092" s="1" t="s">
        <v>353</v>
      </c>
      <c r="C1092" s="10">
        <v>45052</v>
      </c>
      <c r="D1092" s="1">
        <v>0</v>
      </c>
      <c r="E1092" s="1" t="s">
        <v>213</v>
      </c>
      <c r="F1092" s="15">
        <v>24</v>
      </c>
      <c r="G1092" s="2">
        <v>1.92</v>
      </c>
      <c r="H1092" s="3">
        <v>3.58</v>
      </c>
      <c r="I1092" s="2">
        <v>1.4</v>
      </c>
      <c r="J1092" s="4">
        <f t="shared" si="58"/>
        <v>0.52</v>
      </c>
      <c r="K1092" s="1">
        <v>1</v>
      </c>
      <c r="L1092" s="4">
        <f t="shared" si="59"/>
        <v>0.52</v>
      </c>
      <c r="M1092" s="1">
        <v>1</v>
      </c>
      <c r="N1092" s="4">
        <v>0.52</v>
      </c>
      <c r="O1092" s="1" t="s">
        <v>1746</v>
      </c>
    </row>
    <row r="1093" spans="1:15" x14ac:dyDescent="0.25">
      <c r="A1093" s="1">
        <v>1092</v>
      </c>
      <c r="B1093" s="1" t="s">
        <v>354</v>
      </c>
      <c r="C1093" s="10">
        <v>45052</v>
      </c>
      <c r="D1093" s="1">
        <v>0</v>
      </c>
      <c r="E1093" s="1" t="s">
        <v>213</v>
      </c>
      <c r="F1093" s="15">
        <v>24</v>
      </c>
      <c r="G1093" s="2">
        <v>1.97</v>
      </c>
      <c r="H1093" s="3">
        <v>2.91</v>
      </c>
      <c r="I1093" s="2">
        <v>1.39</v>
      </c>
      <c r="J1093" s="4">
        <f t="shared" si="58"/>
        <v>0.58000000000000007</v>
      </c>
      <c r="K1093" s="1">
        <v>1</v>
      </c>
      <c r="L1093" s="4">
        <f t="shared" si="59"/>
        <v>0.58000000000000007</v>
      </c>
      <c r="M1093" s="1">
        <v>1</v>
      </c>
      <c r="N1093" s="4">
        <v>0.58000000000000007</v>
      </c>
      <c r="O1093" s="1" t="s">
        <v>1746</v>
      </c>
    </row>
    <row r="1094" spans="1:15" x14ac:dyDescent="0.25">
      <c r="A1094" s="1">
        <v>1093</v>
      </c>
      <c r="B1094" s="1" t="s">
        <v>353</v>
      </c>
      <c r="C1094" s="10">
        <v>45053</v>
      </c>
      <c r="D1094" s="1">
        <v>0</v>
      </c>
      <c r="E1094" s="1" t="s">
        <v>213</v>
      </c>
      <c r="F1094" s="15">
        <v>24</v>
      </c>
      <c r="G1094" s="2">
        <v>1.93</v>
      </c>
      <c r="H1094" s="3">
        <v>3.42</v>
      </c>
      <c r="I1094" s="2">
        <v>1.43</v>
      </c>
      <c r="J1094" s="4">
        <f t="shared" si="58"/>
        <v>0.5</v>
      </c>
      <c r="K1094" s="1">
        <v>1</v>
      </c>
      <c r="L1094" s="4">
        <f t="shared" si="59"/>
        <v>0.5</v>
      </c>
      <c r="M1094" s="1">
        <v>1</v>
      </c>
      <c r="N1094" s="4">
        <v>0.5</v>
      </c>
      <c r="O1094" s="1" t="s">
        <v>1746</v>
      </c>
    </row>
    <row r="1095" spans="1:15" x14ac:dyDescent="0.25">
      <c r="A1095" s="1">
        <v>1094</v>
      </c>
      <c r="B1095" s="1" t="s">
        <v>354</v>
      </c>
      <c r="C1095" s="10">
        <v>45053</v>
      </c>
      <c r="D1095" s="1">
        <v>0</v>
      </c>
      <c r="E1095" s="1" t="s">
        <v>213</v>
      </c>
      <c r="F1095" s="15">
        <v>24</v>
      </c>
      <c r="G1095" s="2">
        <v>1.97</v>
      </c>
      <c r="H1095" s="3">
        <v>2.91</v>
      </c>
      <c r="I1095" s="2">
        <v>1.41</v>
      </c>
      <c r="J1095" s="4">
        <f t="shared" si="58"/>
        <v>0.56000000000000005</v>
      </c>
      <c r="K1095" s="1">
        <v>1</v>
      </c>
      <c r="L1095" s="4">
        <f t="shared" si="59"/>
        <v>0.56000000000000005</v>
      </c>
      <c r="M1095" s="1">
        <v>1</v>
      </c>
      <c r="N1095" s="4">
        <v>0.56000000000000005</v>
      </c>
      <c r="O1095" s="1" t="s">
        <v>1746</v>
      </c>
    </row>
    <row r="1096" spans="1:15" x14ac:dyDescent="0.25">
      <c r="A1096" s="1">
        <v>1095</v>
      </c>
      <c r="B1096" s="1" t="s">
        <v>353</v>
      </c>
      <c r="C1096" s="10">
        <v>45054</v>
      </c>
      <c r="D1096" s="1">
        <v>0</v>
      </c>
      <c r="E1096" s="1" t="s">
        <v>213</v>
      </c>
      <c r="F1096" s="15">
        <v>24</v>
      </c>
      <c r="G1096" s="2">
        <v>1.77</v>
      </c>
      <c r="H1096" s="3">
        <v>3.35</v>
      </c>
      <c r="I1096" s="2">
        <v>1.33</v>
      </c>
      <c r="J1096" s="4">
        <f t="shared" si="58"/>
        <v>0.43999999999999995</v>
      </c>
      <c r="K1096" s="1">
        <v>1</v>
      </c>
      <c r="L1096" s="4">
        <f t="shared" si="59"/>
        <v>0.43999999999999995</v>
      </c>
      <c r="M1096" s="1">
        <v>1</v>
      </c>
      <c r="N1096" s="4">
        <v>0.43999999999999995</v>
      </c>
      <c r="O1096" s="1" t="s">
        <v>1746</v>
      </c>
    </row>
    <row r="1097" spans="1:15" x14ac:dyDescent="0.25">
      <c r="A1097" s="1">
        <v>1096</v>
      </c>
      <c r="B1097" s="1" t="s">
        <v>354</v>
      </c>
      <c r="C1097" s="10">
        <v>45054</v>
      </c>
      <c r="D1097" s="1">
        <v>0</v>
      </c>
      <c r="E1097" s="1" t="s">
        <v>213</v>
      </c>
      <c r="F1097" s="15">
        <v>24</v>
      </c>
      <c r="G1097" s="2">
        <v>1.89</v>
      </c>
      <c r="H1097" s="3">
        <v>4.18</v>
      </c>
      <c r="I1097" s="2">
        <v>1.31</v>
      </c>
      <c r="J1097" s="4">
        <f t="shared" si="58"/>
        <v>0.57999999999999985</v>
      </c>
      <c r="K1097" s="1">
        <v>1</v>
      </c>
      <c r="L1097" s="4">
        <f t="shared" si="59"/>
        <v>0.57999999999999985</v>
      </c>
      <c r="M1097" s="1">
        <v>1</v>
      </c>
      <c r="N1097" s="4">
        <v>0.57999999999999985</v>
      </c>
      <c r="O1097" s="1" t="s">
        <v>1746</v>
      </c>
    </row>
    <row r="1098" spans="1:15" x14ac:dyDescent="0.25">
      <c r="A1098" s="1">
        <v>1097</v>
      </c>
      <c r="B1098" s="1" t="s">
        <v>353</v>
      </c>
      <c r="C1098" s="10">
        <v>45055</v>
      </c>
      <c r="D1098" s="1">
        <v>0</v>
      </c>
      <c r="E1098" s="1" t="s">
        <v>213</v>
      </c>
      <c r="F1098" s="15">
        <v>24</v>
      </c>
      <c r="G1098" s="2">
        <v>1.84</v>
      </c>
      <c r="H1098" s="3">
        <v>3.17</v>
      </c>
      <c r="I1098" s="2">
        <v>1.36</v>
      </c>
      <c r="J1098" s="4">
        <f t="shared" ref="J1098:J1120" si="60">G1098-I1098-D1098</f>
        <v>0.48</v>
      </c>
      <c r="K1098" s="1">
        <v>1</v>
      </c>
      <c r="L1098" s="4">
        <f t="shared" ref="L1098:L1120" si="61">(G1098-I1098-D1098)*K1098</f>
        <v>0.48</v>
      </c>
      <c r="M1098" s="1">
        <v>1</v>
      </c>
      <c r="N1098" s="4">
        <v>0.48</v>
      </c>
      <c r="O1098" s="1" t="s">
        <v>1746</v>
      </c>
    </row>
    <row r="1099" spans="1:15" x14ac:dyDescent="0.25">
      <c r="A1099" s="1">
        <v>1098</v>
      </c>
      <c r="B1099" s="1" t="s">
        <v>354</v>
      </c>
      <c r="C1099" s="10">
        <v>45055</v>
      </c>
      <c r="D1099" s="1">
        <v>0</v>
      </c>
      <c r="E1099" s="1" t="s">
        <v>213</v>
      </c>
      <c r="F1099" s="15">
        <v>24</v>
      </c>
      <c r="G1099" s="2">
        <v>1.9</v>
      </c>
      <c r="H1099" s="3">
        <v>5.28</v>
      </c>
      <c r="I1099" s="2">
        <v>1.33</v>
      </c>
      <c r="J1099" s="4">
        <f t="shared" si="60"/>
        <v>0.56999999999999984</v>
      </c>
      <c r="K1099" s="1">
        <v>1</v>
      </c>
      <c r="L1099" s="4">
        <f t="shared" si="61"/>
        <v>0.56999999999999984</v>
      </c>
      <c r="M1099" s="1">
        <v>1</v>
      </c>
      <c r="N1099" s="4">
        <v>0.56999999999999984</v>
      </c>
      <c r="O1099" s="1" t="s">
        <v>1746</v>
      </c>
    </row>
    <row r="1100" spans="1:15" x14ac:dyDescent="0.25">
      <c r="A1100" s="1">
        <v>1099</v>
      </c>
      <c r="B1100" s="1" t="s">
        <v>353</v>
      </c>
      <c r="C1100" s="10">
        <v>45056</v>
      </c>
      <c r="D1100" s="1">
        <v>0</v>
      </c>
      <c r="E1100" s="1" t="s">
        <v>422</v>
      </c>
      <c r="F1100" s="15">
        <v>13</v>
      </c>
      <c r="G1100" s="2">
        <v>1.0900000000000001</v>
      </c>
      <c r="H1100" s="3">
        <v>5.43</v>
      </c>
      <c r="I1100" s="2">
        <v>0.88</v>
      </c>
      <c r="J1100" s="4">
        <f t="shared" si="60"/>
        <v>0.21000000000000008</v>
      </c>
      <c r="K1100" s="1">
        <v>1</v>
      </c>
      <c r="L1100" s="4">
        <f t="shared" si="61"/>
        <v>0.21000000000000008</v>
      </c>
      <c r="M1100" s="1">
        <v>1</v>
      </c>
      <c r="N1100" s="4">
        <v>0.21000000000000008</v>
      </c>
      <c r="O1100" s="1" t="s">
        <v>1746</v>
      </c>
    </row>
    <row r="1101" spans="1:15" x14ac:dyDescent="0.25">
      <c r="A1101" s="1">
        <v>1100</v>
      </c>
      <c r="B1101" s="1" t="s">
        <v>679</v>
      </c>
      <c r="C1101" s="10">
        <v>45056</v>
      </c>
      <c r="D1101" s="1">
        <v>0</v>
      </c>
      <c r="E1101" s="1" t="s">
        <v>226</v>
      </c>
      <c r="F1101" s="15">
        <v>11</v>
      </c>
      <c r="G1101" s="2">
        <v>1.52</v>
      </c>
      <c r="H1101" s="3">
        <v>1.94</v>
      </c>
      <c r="I1101" s="2">
        <v>1.0900000000000001</v>
      </c>
      <c r="J1101" s="4">
        <f t="shared" si="60"/>
        <v>0.42999999999999994</v>
      </c>
      <c r="K1101" s="1">
        <v>3</v>
      </c>
      <c r="L1101" s="4">
        <f t="shared" si="61"/>
        <v>1.2899999999999998</v>
      </c>
      <c r="M1101" s="1">
        <v>3</v>
      </c>
      <c r="N1101" s="4">
        <v>2.0148999999999999</v>
      </c>
      <c r="O1101" s="1" t="s">
        <v>1746</v>
      </c>
    </row>
    <row r="1102" spans="1:15" ht="33" x14ac:dyDescent="0.25">
      <c r="A1102" s="1">
        <v>1101</v>
      </c>
      <c r="B1102" s="1" t="s">
        <v>680</v>
      </c>
      <c r="C1102" s="10">
        <v>45056</v>
      </c>
      <c r="D1102" s="1">
        <v>0</v>
      </c>
      <c r="E1102" s="11" t="s">
        <v>681</v>
      </c>
      <c r="F1102" s="15">
        <v>16</v>
      </c>
      <c r="G1102" s="2">
        <v>1.25</v>
      </c>
      <c r="H1102" s="3">
        <v>3.29</v>
      </c>
      <c r="I1102" s="2">
        <v>0.87</v>
      </c>
      <c r="J1102" s="4">
        <f t="shared" si="60"/>
        <v>0.38</v>
      </c>
      <c r="K1102" s="1">
        <v>1</v>
      </c>
      <c r="L1102" s="4">
        <f t="shared" si="61"/>
        <v>0.38</v>
      </c>
      <c r="M1102" s="1">
        <v>1</v>
      </c>
      <c r="N1102" s="4">
        <v>0.38</v>
      </c>
      <c r="O1102" s="1" t="s">
        <v>1746</v>
      </c>
    </row>
    <row r="1103" spans="1:15" x14ac:dyDescent="0.25">
      <c r="A1103" s="1">
        <v>1102</v>
      </c>
      <c r="B1103" s="1" t="s">
        <v>353</v>
      </c>
      <c r="C1103" s="10">
        <v>45057</v>
      </c>
      <c r="D1103" s="1">
        <v>0</v>
      </c>
      <c r="E1103" s="1" t="s">
        <v>220</v>
      </c>
      <c r="F1103" s="15">
        <v>1.5</v>
      </c>
      <c r="G1103" s="2">
        <v>0.47</v>
      </c>
      <c r="H1103" s="3">
        <v>1.39</v>
      </c>
      <c r="I1103" s="2">
        <v>0.06</v>
      </c>
      <c r="J1103" s="4">
        <f t="shared" si="60"/>
        <v>0.41</v>
      </c>
      <c r="K1103" s="1">
        <v>1</v>
      </c>
      <c r="L1103" s="4">
        <f t="shared" si="61"/>
        <v>0.41</v>
      </c>
      <c r="M1103" s="1">
        <v>1</v>
      </c>
      <c r="N1103" s="4">
        <v>0.41</v>
      </c>
      <c r="O1103" s="1" t="s">
        <v>1746</v>
      </c>
    </row>
    <row r="1104" spans="1:15" x14ac:dyDescent="0.25">
      <c r="A1104" s="1">
        <v>1103</v>
      </c>
      <c r="B1104" s="1" t="s">
        <v>680</v>
      </c>
      <c r="C1104" s="10">
        <v>45057</v>
      </c>
      <c r="D1104" s="1">
        <v>0</v>
      </c>
      <c r="E1104" s="1" t="s">
        <v>220</v>
      </c>
      <c r="F1104" s="15">
        <v>1.5</v>
      </c>
      <c r="G1104" s="2">
        <v>0.23</v>
      </c>
      <c r="H1104" s="3">
        <v>0.47</v>
      </c>
      <c r="I1104" s="2">
        <v>0.06</v>
      </c>
      <c r="J1104" s="4">
        <f t="shared" si="60"/>
        <v>0.17</v>
      </c>
      <c r="K1104" s="1">
        <v>1</v>
      </c>
      <c r="L1104" s="4">
        <f t="shared" si="61"/>
        <v>0.17</v>
      </c>
      <c r="M1104" s="1">
        <v>1</v>
      </c>
      <c r="N1104" s="4">
        <v>0.17</v>
      </c>
      <c r="O1104" s="1" t="s">
        <v>1746</v>
      </c>
    </row>
    <row r="1105" spans="1:15" x14ac:dyDescent="0.25">
      <c r="A1105" s="1">
        <v>1104</v>
      </c>
      <c r="B1105" s="1" t="s">
        <v>353</v>
      </c>
      <c r="C1105" s="10">
        <v>45058</v>
      </c>
      <c r="D1105" s="1">
        <v>0</v>
      </c>
      <c r="E1105" s="1" t="s">
        <v>552</v>
      </c>
      <c r="F1105" s="15">
        <v>15.5</v>
      </c>
      <c r="G1105" s="2">
        <v>1.21</v>
      </c>
      <c r="H1105" s="3">
        <v>5.74</v>
      </c>
      <c r="I1105" s="2">
        <v>0.93</v>
      </c>
      <c r="J1105" s="4">
        <f t="shared" si="60"/>
        <v>0.27999999999999992</v>
      </c>
      <c r="K1105" s="1">
        <v>1</v>
      </c>
      <c r="L1105" s="4">
        <f t="shared" si="61"/>
        <v>0.27999999999999992</v>
      </c>
      <c r="M1105" s="1">
        <v>1</v>
      </c>
      <c r="N1105" s="4">
        <v>0.27999999999999992</v>
      </c>
      <c r="O1105" s="1" t="s">
        <v>1746</v>
      </c>
    </row>
    <row r="1106" spans="1:15" x14ac:dyDescent="0.25">
      <c r="A1106" s="1">
        <v>1105</v>
      </c>
      <c r="B1106" s="1" t="s">
        <v>680</v>
      </c>
      <c r="C1106" s="10">
        <v>45058</v>
      </c>
      <c r="D1106" s="1">
        <v>0</v>
      </c>
      <c r="E1106" s="1" t="s">
        <v>552</v>
      </c>
      <c r="F1106" s="15">
        <v>15.5</v>
      </c>
      <c r="G1106" s="2">
        <v>1.24</v>
      </c>
      <c r="H1106" s="3">
        <v>3.72</v>
      </c>
      <c r="I1106" s="2">
        <v>0.91</v>
      </c>
      <c r="J1106" s="4">
        <f t="shared" si="60"/>
        <v>0.32999999999999996</v>
      </c>
      <c r="K1106" s="1">
        <v>1</v>
      </c>
      <c r="L1106" s="4">
        <f t="shared" si="61"/>
        <v>0.32999999999999996</v>
      </c>
      <c r="M1106" s="1">
        <v>1</v>
      </c>
      <c r="N1106" s="4">
        <v>0.32999999999999996</v>
      </c>
      <c r="O1106" s="1" t="s">
        <v>1746</v>
      </c>
    </row>
    <row r="1107" spans="1:15" ht="33" x14ac:dyDescent="0.25">
      <c r="A1107" s="1">
        <v>1106</v>
      </c>
      <c r="B1107" s="1" t="s">
        <v>353</v>
      </c>
      <c r="C1107" s="10">
        <v>45059</v>
      </c>
      <c r="D1107" s="1">
        <v>0</v>
      </c>
      <c r="E1107" s="11" t="s">
        <v>700</v>
      </c>
      <c r="F1107" s="15">
        <v>22</v>
      </c>
      <c r="G1107" s="2">
        <v>1.98</v>
      </c>
      <c r="H1107" s="3">
        <v>4.24</v>
      </c>
      <c r="I1107" s="2">
        <v>1.32</v>
      </c>
      <c r="J1107" s="4">
        <f t="shared" si="60"/>
        <v>0.65999999999999992</v>
      </c>
      <c r="K1107" s="1">
        <v>1</v>
      </c>
      <c r="L1107" s="4">
        <f t="shared" si="61"/>
        <v>0.65999999999999992</v>
      </c>
      <c r="M1107" s="1">
        <v>1</v>
      </c>
      <c r="N1107" s="4">
        <v>0.65999999999999992</v>
      </c>
      <c r="O1107" s="1" t="s">
        <v>1746</v>
      </c>
    </row>
    <row r="1108" spans="1:15" x14ac:dyDescent="0.25">
      <c r="A1108" s="1">
        <v>1107</v>
      </c>
      <c r="B1108" s="1" t="s">
        <v>679</v>
      </c>
      <c r="C1108" s="10">
        <v>45059</v>
      </c>
      <c r="D1108" s="1">
        <v>0</v>
      </c>
      <c r="E1108" s="1" t="s">
        <v>701</v>
      </c>
      <c r="F1108" s="15">
        <v>2</v>
      </c>
      <c r="G1108" s="2">
        <v>0.36</v>
      </c>
      <c r="H1108" s="3">
        <v>1.29</v>
      </c>
      <c r="I1108" s="2">
        <v>0.13</v>
      </c>
      <c r="J1108" s="4">
        <f t="shared" si="60"/>
        <v>0.22999999999999998</v>
      </c>
      <c r="K1108" s="1">
        <v>5</v>
      </c>
      <c r="L1108" s="4">
        <f t="shared" si="61"/>
        <v>1.1499999999999999</v>
      </c>
      <c r="M1108" s="1">
        <v>19</v>
      </c>
      <c r="N1108" s="4">
        <v>5.7899333333333329</v>
      </c>
      <c r="O1108" s="1" t="s">
        <v>1746</v>
      </c>
    </row>
    <row r="1109" spans="1:15" x14ac:dyDescent="0.25">
      <c r="A1109" s="1">
        <v>1108</v>
      </c>
      <c r="B1109" s="1" t="s">
        <v>680</v>
      </c>
      <c r="C1109" s="10">
        <v>45059</v>
      </c>
      <c r="D1109" s="1">
        <v>0</v>
      </c>
      <c r="E1109" s="1" t="s">
        <v>213</v>
      </c>
      <c r="F1109" s="15">
        <v>24</v>
      </c>
      <c r="G1109" s="2">
        <v>1.89</v>
      </c>
      <c r="H1109" s="3">
        <v>2.85</v>
      </c>
      <c r="I1109" s="2">
        <v>1.4</v>
      </c>
      <c r="J1109" s="4">
        <f t="shared" si="60"/>
        <v>0.49</v>
      </c>
      <c r="K1109" s="1">
        <v>1</v>
      </c>
      <c r="L1109" s="4">
        <f t="shared" si="61"/>
        <v>0.49</v>
      </c>
      <c r="M1109" s="1">
        <v>1</v>
      </c>
      <c r="N1109" s="4">
        <v>0.49</v>
      </c>
      <c r="O1109" s="1" t="s">
        <v>1746</v>
      </c>
    </row>
    <row r="1110" spans="1:15" x14ac:dyDescent="0.25">
      <c r="A1110" s="1">
        <v>1109</v>
      </c>
      <c r="B1110" s="1" t="s">
        <v>353</v>
      </c>
      <c r="C1110" s="10">
        <v>45060</v>
      </c>
      <c r="D1110" s="1">
        <v>0</v>
      </c>
      <c r="E1110" s="1" t="s">
        <v>213</v>
      </c>
      <c r="F1110" s="15">
        <v>24</v>
      </c>
      <c r="G1110" s="2">
        <v>1.9</v>
      </c>
      <c r="H1110" s="3">
        <v>5.97</v>
      </c>
      <c r="I1110" s="2">
        <v>1.43</v>
      </c>
      <c r="J1110" s="4">
        <f t="shared" si="60"/>
        <v>0.47</v>
      </c>
      <c r="K1110" s="1">
        <v>1</v>
      </c>
      <c r="L1110" s="4">
        <f t="shared" si="61"/>
        <v>0.47</v>
      </c>
      <c r="M1110" s="1">
        <v>1</v>
      </c>
      <c r="N1110" s="4">
        <v>0.47</v>
      </c>
      <c r="O1110" s="1" t="s">
        <v>1746</v>
      </c>
    </row>
    <row r="1111" spans="1:15" x14ac:dyDescent="0.25">
      <c r="A1111" s="1">
        <v>1110</v>
      </c>
      <c r="B1111" s="1" t="s">
        <v>680</v>
      </c>
      <c r="C1111" s="10">
        <v>45060</v>
      </c>
      <c r="D1111" s="1">
        <v>0</v>
      </c>
      <c r="E1111" s="1" t="s">
        <v>213</v>
      </c>
      <c r="F1111" s="15">
        <v>24</v>
      </c>
      <c r="G1111" s="2">
        <v>1.89</v>
      </c>
      <c r="H1111" s="3">
        <v>2.56</v>
      </c>
      <c r="I1111" s="2">
        <v>1.41</v>
      </c>
      <c r="J1111" s="4">
        <f t="shared" si="60"/>
        <v>0.48</v>
      </c>
      <c r="K1111" s="1">
        <v>1</v>
      </c>
      <c r="L1111" s="4">
        <f t="shared" si="61"/>
        <v>0.48</v>
      </c>
      <c r="M1111" s="1">
        <v>1</v>
      </c>
      <c r="N1111" s="4">
        <v>0.48</v>
      </c>
      <c r="O1111" s="1" t="s">
        <v>1746</v>
      </c>
    </row>
    <row r="1112" spans="1:15" x14ac:dyDescent="0.25">
      <c r="A1112" s="1">
        <v>1111</v>
      </c>
      <c r="B1112" s="1" t="s">
        <v>353</v>
      </c>
      <c r="C1112" s="10">
        <v>45061</v>
      </c>
      <c r="D1112" s="1">
        <v>0</v>
      </c>
      <c r="E1112" s="1" t="s">
        <v>213</v>
      </c>
      <c r="F1112" s="15">
        <v>24</v>
      </c>
      <c r="G1112" s="2">
        <v>1.89</v>
      </c>
      <c r="H1112" s="3">
        <v>5.79</v>
      </c>
      <c r="I1112" s="2">
        <v>1.45</v>
      </c>
      <c r="J1112" s="4">
        <f t="shared" si="60"/>
        <v>0.43999999999999995</v>
      </c>
      <c r="K1112" s="1">
        <v>1</v>
      </c>
      <c r="L1112" s="4">
        <f t="shared" si="61"/>
        <v>0.43999999999999995</v>
      </c>
      <c r="M1112" s="1">
        <v>1</v>
      </c>
      <c r="N1112" s="4">
        <v>0.43999999999999995</v>
      </c>
      <c r="O1112" s="1" t="s">
        <v>1746</v>
      </c>
    </row>
    <row r="1113" spans="1:15" x14ac:dyDescent="0.25">
      <c r="A1113" s="1">
        <v>1112</v>
      </c>
      <c r="B1113" s="1" t="s">
        <v>680</v>
      </c>
      <c r="C1113" s="10">
        <v>45061</v>
      </c>
      <c r="D1113" s="1">
        <v>0</v>
      </c>
      <c r="E1113" s="1" t="s">
        <v>213</v>
      </c>
      <c r="F1113" s="15">
        <v>24</v>
      </c>
      <c r="G1113" s="2">
        <v>1.89</v>
      </c>
      <c r="H1113" s="3">
        <v>2.98</v>
      </c>
      <c r="I1113" s="2">
        <v>1.43</v>
      </c>
      <c r="J1113" s="4">
        <f t="shared" si="60"/>
        <v>0.45999999999999996</v>
      </c>
      <c r="K1113" s="1">
        <v>1</v>
      </c>
      <c r="L1113" s="4">
        <f t="shared" si="61"/>
        <v>0.45999999999999996</v>
      </c>
      <c r="M1113" s="1">
        <v>1</v>
      </c>
      <c r="N1113" s="4">
        <v>0.45999999999999996</v>
      </c>
      <c r="O1113" s="1" t="s">
        <v>1746</v>
      </c>
    </row>
    <row r="1114" spans="1:15" x14ac:dyDescent="0.25">
      <c r="A1114" s="1">
        <v>1113</v>
      </c>
      <c r="B1114" s="1" t="s">
        <v>353</v>
      </c>
      <c r="C1114" s="10">
        <v>45062</v>
      </c>
      <c r="D1114" s="1">
        <v>0</v>
      </c>
      <c r="E1114" s="1" t="s">
        <v>213</v>
      </c>
      <c r="F1114" s="15">
        <v>24</v>
      </c>
      <c r="G1114" s="2">
        <v>1.89</v>
      </c>
      <c r="H1114" s="3">
        <v>6.09</v>
      </c>
      <c r="I1114" s="2">
        <v>1.45</v>
      </c>
      <c r="J1114" s="4">
        <f t="shared" si="60"/>
        <v>0.43999999999999995</v>
      </c>
      <c r="K1114" s="1">
        <v>1</v>
      </c>
      <c r="L1114" s="4">
        <f t="shared" si="61"/>
        <v>0.43999999999999995</v>
      </c>
      <c r="M1114" s="1">
        <v>1</v>
      </c>
      <c r="N1114" s="4">
        <v>0.43999999999999995</v>
      </c>
      <c r="O1114" s="1" t="s">
        <v>1746</v>
      </c>
    </row>
    <row r="1115" spans="1:15" x14ac:dyDescent="0.25">
      <c r="A1115" s="1">
        <v>1114</v>
      </c>
      <c r="B1115" s="1" t="s">
        <v>680</v>
      </c>
      <c r="C1115" s="10">
        <v>45062</v>
      </c>
      <c r="D1115" s="1">
        <v>0</v>
      </c>
      <c r="E1115" s="1" t="s">
        <v>213</v>
      </c>
      <c r="F1115" s="15">
        <v>24</v>
      </c>
      <c r="G1115" s="2">
        <v>1.94</v>
      </c>
      <c r="H1115" s="3">
        <v>3.74</v>
      </c>
      <c r="I1115" s="2">
        <v>1.43</v>
      </c>
      <c r="J1115" s="4">
        <f t="shared" si="60"/>
        <v>0.51</v>
      </c>
      <c r="K1115" s="1">
        <v>1</v>
      </c>
      <c r="L1115" s="4">
        <f t="shared" si="61"/>
        <v>0.51</v>
      </c>
      <c r="M1115" s="1">
        <v>1</v>
      </c>
      <c r="N1115" s="4">
        <v>0.51</v>
      </c>
      <c r="O1115" s="1" t="s">
        <v>1746</v>
      </c>
    </row>
    <row r="1116" spans="1:15" x14ac:dyDescent="0.25">
      <c r="A1116" s="1">
        <v>1115</v>
      </c>
      <c r="B1116" s="1" t="s">
        <v>353</v>
      </c>
      <c r="C1116" s="10">
        <v>45063</v>
      </c>
      <c r="D1116" s="1">
        <v>0</v>
      </c>
      <c r="E1116" s="1" t="s">
        <v>213</v>
      </c>
      <c r="F1116" s="15">
        <v>24</v>
      </c>
      <c r="G1116" s="2">
        <v>1.84</v>
      </c>
      <c r="H1116" s="3">
        <v>4.5999999999999996</v>
      </c>
      <c r="I1116" s="2">
        <v>1.39</v>
      </c>
      <c r="J1116" s="4">
        <f t="shared" si="60"/>
        <v>0.45000000000000018</v>
      </c>
      <c r="K1116" s="1">
        <v>1</v>
      </c>
      <c r="L1116" s="4">
        <f t="shared" si="61"/>
        <v>0.45000000000000018</v>
      </c>
      <c r="M1116" s="1">
        <v>1</v>
      </c>
      <c r="N1116" s="4">
        <v>0.45000000000000018</v>
      </c>
      <c r="O1116" s="1" t="s">
        <v>1746</v>
      </c>
    </row>
    <row r="1117" spans="1:15" x14ac:dyDescent="0.25">
      <c r="A1117" s="1">
        <v>1116</v>
      </c>
      <c r="B1117" s="1" t="s">
        <v>680</v>
      </c>
      <c r="C1117" s="10">
        <v>45063</v>
      </c>
      <c r="D1117" s="1">
        <v>0</v>
      </c>
      <c r="E1117" s="1" t="s">
        <v>213</v>
      </c>
      <c r="F1117" s="15">
        <v>24</v>
      </c>
      <c r="G1117" s="2">
        <v>1.85</v>
      </c>
      <c r="H1117" s="3">
        <v>3.2</v>
      </c>
      <c r="I1117" s="2">
        <v>1.36</v>
      </c>
      <c r="J1117" s="4">
        <f t="shared" si="60"/>
        <v>0.49</v>
      </c>
      <c r="K1117" s="1">
        <v>1</v>
      </c>
      <c r="L1117" s="4">
        <f t="shared" si="61"/>
        <v>0.49</v>
      </c>
      <c r="M1117" s="1">
        <v>1</v>
      </c>
      <c r="N1117" s="4">
        <v>0.49</v>
      </c>
      <c r="O1117" s="1" t="s">
        <v>1746</v>
      </c>
    </row>
    <row r="1118" spans="1:15" x14ac:dyDescent="0.25">
      <c r="A1118" s="1">
        <v>1117</v>
      </c>
      <c r="B1118" s="1" t="s">
        <v>353</v>
      </c>
      <c r="C1118" s="10">
        <v>45064</v>
      </c>
      <c r="D1118" s="1">
        <v>0</v>
      </c>
      <c r="E1118" s="1" t="s">
        <v>213</v>
      </c>
      <c r="F1118" s="15">
        <v>24</v>
      </c>
      <c r="G1118" s="2">
        <v>1.8</v>
      </c>
      <c r="H1118" s="3">
        <v>4.22</v>
      </c>
      <c r="I1118" s="2">
        <v>1.38</v>
      </c>
      <c r="J1118" s="4">
        <f t="shared" si="60"/>
        <v>0.42000000000000015</v>
      </c>
      <c r="K1118" s="1">
        <v>1</v>
      </c>
      <c r="L1118" s="4">
        <f t="shared" si="61"/>
        <v>0.42000000000000015</v>
      </c>
      <c r="M1118" s="1">
        <v>1</v>
      </c>
      <c r="N1118" s="4">
        <v>0.42000000000000015</v>
      </c>
      <c r="O1118" s="1" t="s">
        <v>1746</v>
      </c>
    </row>
    <row r="1119" spans="1:15" x14ac:dyDescent="0.25">
      <c r="A1119" s="1">
        <v>1118</v>
      </c>
      <c r="B1119" s="1" t="s">
        <v>680</v>
      </c>
      <c r="C1119" s="10">
        <v>45064</v>
      </c>
      <c r="D1119" s="1">
        <v>0</v>
      </c>
      <c r="E1119" s="1" t="s">
        <v>213</v>
      </c>
      <c r="F1119" s="15">
        <v>24</v>
      </c>
      <c r="G1119" s="2">
        <v>1.82</v>
      </c>
      <c r="H1119" s="3">
        <v>2.46</v>
      </c>
      <c r="I1119" s="2">
        <v>1.36</v>
      </c>
      <c r="J1119" s="4">
        <f t="shared" si="60"/>
        <v>0.45999999999999996</v>
      </c>
      <c r="K1119" s="1">
        <v>1</v>
      </c>
      <c r="L1119" s="4">
        <f t="shared" si="61"/>
        <v>0.45999999999999996</v>
      </c>
      <c r="M1119" s="1">
        <v>1</v>
      </c>
      <c r="N1119" s="4">
        <v>0.45999999999999996</v>
      </c>
      <c r="O1119" s="1" t="s">
        <v>1746</v>
      </c>
    </row>
    <row r="1120" spans="1:15" ht="33" x14ac:dyDescent="0.25">
      <c r="A1120" s="1">
        <v>1119</v>
      </c>
      <c r="B1120" s="1" t="s">
        <v>353</v>
      </c>
      <c r="C1120" s="10">
        <v>45065</v>
      </c>
      <c r="D1120" s="1">
        <v>0</v>
      </c>
      <c r="E1120" s="11" t="s">
        <v>742</v>
      </c>
      <c r="F1120" s="15">
        <v>22.5</v>
      </c>
      <c r="G1120" s="2">
        <v>1.63</v>
      </c>
      <c r="H1120" s="3">
        <v>4.93</v>
      </c>
      <c r="I1120" s="2">
        <v>1.33</v>
      </c>
      <c r="J1120" s="4">
        <f t="shared" si="60"/>
        <v>0.29999999999999982</v>
      </c>
      <c r="K1120" s="1">
        <v>1</v>
      </c>
      <c r="L1120" s="4">
        <f t="shared" si="61"/>
        <v>0.29999999999999982</v>
      </c>
      <c r="M1120" s="1">
        <v>1</v>
      </c>
      <c r="N1120" s="4">
        <v>0.29999999999999982</v>
      </c>
      <c r="O1120" s="1" t="s">
        <v>1746</v>
      </c>
    </row>
    <row r="1121" spans="1:15" ht="33" x14ac:dyDescent="0.25">
      <c r="A1121" s="1">
        <v>1120</v>
      </c>
      <c r="B1121" s="1" t="s">
        <v>680</v>
      </c>
      <c r="C1121" s="10">
        <v>45065</v>
      </c>
      <c r="D1121" s="1">
        <v>0</v>
      </c>
      <c r="E1121" s="11" t="s">
        <v>742</v>
      </c>
      <c r="F1121" s="15">
        <v>22.5</v>
      </c>
      <c r="G1121" s="2">
        <v>1.69</v>
      </c>
      <c r="H1121" s="3">
        <v>2.91</v>
      </c>
      <c r="I1121" s="2">
        <v>1.31</v>
      </c>
      <c r="J1121" s="4">
        <f t="shared" ref="J1121:J1170" si="62">G1121-I1121-D1121</f>
        <v>0.37999999999999989</v>
      </c>
      <c r="K1121" s="1">
        <v>1</v>
      </c>
      <c r="L1121" s="4">
        <f t="shared" ref="L1121:L1170" si="63">(G1121-I1121-D1121)*K1121</f>
        <v>0.37999999999999989</v>
      </c>
      <c r="M1121" s="1">
        <v>1</v>
      </c>
      <c r="N1121" s="4">
        <v>0.37999999999999989</v>
      </c>
      <c r="O1121" s="1" t="s">
        <v>1746</v>
      </c>
    </row>
    <row r="1122" spans="1:15" x14ac:dyDescent="0.25">
      <c r="A1122" s="1">
        <v>1121</v>
      </c>
      <c r="B1122" s="1" t="s">
        <v>353</v>
      </c>
      <c r="C1122" s="10">
        <v>45066</v>
      </c>
      <c r="D1122" s="1">
        <v>0</v>
      </c>
      <c r="E1122" s="1" t="s">
        <v>213</v>
      </c>
      <c r="F1122" s="15">
        <v>24</v>
      </c>
      <c r="G1122" s="2">
        <v>1.79</v>
      </c>
      <c r="H1122" s="3">
        <v>4.88</v>
      </c>
      <c r="I1122" s="2">
        <v>1.37</v>
      </c>
      <c r="J1122" s="4">
        <f t="shared" si="62"/>
        <v>0.41999999999999993</v>
      </c>
      <c r="K1122" s="1">
        <v>1</v>
      </c>
      <c r="L1122" s="4">
        <f t="shared" si="63"/>
        <v>0.41999999999999993</v>
      </c>
      <c r="M1122" s="1">
        <v>1</v>
      </c>
      <c r="N1122" s="4">
        <v>0.41999999999999993</v>
      </c>
      <c r="O1122" s="1" t="s">
        <v>1746</v>
      </c>
    </row>
    <row r="1123" spans="1:15" x14ac:dyDescent="0.25">
      <c r="A1123" s="1">
        <v>1122</v>
      </c>
      <c r="B1123" s="1" t="s">
        <v>680</v>
      </c>
      <c r="C1123" s="10">
        <v>45066</v>
      </c>
      <c r="D1123" s="1">
        <v>0</v>
      </c>
      <c r="E1123" s="1" t="s">
        <v>213</v>
      </c>
      <c r="F1123" s="15">
        <v>24</v>
      </c>
      <c r="G1123" s="2">
        <v>1.72</v>
      </c>
      <c r="H1123" s="3">
        <v>3.26</v>
      </c>
      <c r="I1123" s="2">
        <v>1.34</v>
      </c>
      <c r="J1123" s="4">
        <f t="shared" si="62"/>
        <v>0.37999999999999989</v>
      </c>
      <c r="K1123" s="1">
        <v>1</v>
      </c>
      <c r="L1123" s="4">
        <f t="shared" si="63"/>
        <v>0.37999999999999989</v>
      </c>
      <c r="M1123" s="1">
        <v>1</v>
      </c>
      <c r="N1123" s="4">
        <v>0.37999999999999989</v>
      </c>
      <c r="O1123" s="1" t="s">
        <v>1746</v>
      </c>
    </row>
    <row r="1124" spans="1:15" x14ac:dyDescent="0.25">
      <c r="A1124" s="1">
        <v>1123</v>
      </c>
      <c r="B1124" s="1" t="s">
        <v>353</v>
      </c>
      <c r="C1124" s="10">
        <v>45067</v>
      </c>
      <c r="D1124" s="1">
        <v>0</v>
      </c>
      <c r="E1124" s="1" t="s">
        <v>213</v>
      </c>
      <c r="F1124" s="15">
        <v>24</v>
      </c>
      <c r="G1124" s="2">
        <v>1.77</v>
      </c>
      <c r="H1124" s="3">
        <v>4.58</v>
      </c>
      <c r="I1124" s="2">
        <v>1.36</v>
      </c>
      <c r="J1124" s="4">
        <f t="shared" si="62"/>
        <v>0.40999999999999992</v>
      </c>
      <c r="K1124" s="1">
        <v>1</v>
      </c>
      <c r="L1124" s="4">
        <f t="shared" si="63"/>
        <v>0.40999999999999992</v>
      </c>
      <c r="M1124" s="1">
        <v>1</v>
      </c>
      <c r="N1124" s="4">
        <v>0.40999999999999992</v>
      </c>
      <c r="O1124" s="1" t="s">
        <v>1746</v>
      </c>
    </row>
    <row r="1125" spans="1:15" x14ac:dyDescent="0.25">
      <c r="A1125" s="1">
        <v>1124</v>
      </c>
      <c r="B1125" s="1" t="s">
        <v>680</v>
      </c>
      <c r="C1125" s="10">
        <v>45067</v>
      </c>
      <c r="D1125" s="1">
        <v>0</v>
      </c>
      <c r="E1125" s="1" t="s">
        <v>213</v>
      </c>
      <c r="F1125" s="15">
        <v>24</v>
      </c>
      <c r="G1125" s="2">
        <v>1.72</v>
      </c>
      <c r="H1125" s="3">
        <v>3.33</v>
      </c>
      <c r="I1125" s="2">
        <v>1.34</v>
      </c>
      <c r="J1125" s="4">
        <f t="shared" si="62"/>
        <v>0.37999999999999989</v>
      </c>
      <c r="K1125" s="1">
        <v>1</v>
      </c>
      <c r="L1125" s="4">
        <f t="shared" si="63"/>
        <v>0.37999999999999989</v>
      </c>
      <c r="M1125" s="1">
        <v>1</v>
      </c>
      <c r="N1125" s="4">
        <v>0.37999999999999989</v>
      </c>
      <c r="O1125" s="1" t="s">
        <v>1746</v>
      </c>
    </row>
    <row r="1126" spans="1:15" x14ac:dyDescent="0.25">
      <c r="A1126" s="1">
        <v>1125</v>
      </c>
      <c r="B1126" s="1" t="s">
        <v>353</v>
      </c>
      <c r="C1126" s="10">
        <v>45068</v>
      </c>
      <c r="D1126" s="1">
        <v>0</v>
      </c>
      <c r="E1126" s="1" t="s">
        <v>213</v>
      </c>
      <c r="F1126" s="15">
        <v>24</v>
      </c>
      <c r="G1126" s="2">
        <v>1.78</v>
      </c>
      <c r="H1126" s="3">
        <v>4.82</v>
      </c>
      <c r="I1126" s="2">
        <v>1.36</v>
      </c>
      <c r="J1126" s="4">
        <f t="shared" si="62"/>
        <v>0.41999999999999993</v>
      </c>
      <c r="K1126" s="1">
        <v>1</v>
      </c>
      <c r="L1126" s="4">
        <f t="shared" si="63"/>
        <v>0.41999999999999993</v>
      </c>
      <c r="M1126" s="1">
        <v>1</v>
      </c>
      <c r="N1126" s="4">
        <v>0.41999999999999993</v>
      </c>
      <c r="O1126" s="1" t="s">
        <v>1746</v>
      </c>
    </row>
    <row r="1127" spans="1:15" x14ac:dyDescent="0.25">
      <c r="A1127" s="1">
        <v>1126</v>
      </c>
      <c r="B1127" s="1" t="s">
        <v>680</v>
      </c>
      <c r="C1127" s="10">
        <v>45068</v>
      </c>
      <c r="D1127" s="1">
        <v>0</v>
      </c>
      <c r="E1127" s="1" t="s">
        <v>213</v>
      </c>
      <c r="F1127" s="15">
        <v>24</v>
      </c>
      <c r="G1127" s="2">
        <v>1.73</v>
      </c>
      <c r="H1127" s="3">
        <v>3.26</v>
      </c>
      <c r="I1127" s="2">
        <v>1.34</v>
      </c>
      <c r="J1127" s="4">
        <f t="shared" si="62"/>
        <v>0.3899999999999999</v>
      </c>
      <c r="K1127" s="1">
        <v>1</v>
      </c>
      <c r="L1127" s="4">
        <f t="shared" si="63"/>
        <v>0.3899999999999999</v>
      </c>
      <c r="M1127" s="1">
        <v>1</v>
      </c>
      <c r="N1127" s="4">
        <v>0.3899999999999999</v>
      </c>
      <c r="O1127" s="1" t="s">
        <v>1746</v>
      </c>
    </row>
    <row r="1128" spans="1:15" x14ac:dyDescent="0.25">
      <c r="A1128" s="1">
        <v>1127</v>
      </c>
      <c r="B1128" s="1" t="s">
        <v>353</v>
      </c>
      <c r="C1128" s="10">
        <v>45069</v>
      </c>
      <c r="D1128" s="1">
        <v>0</v>
      </c>
      <c r="E1128" s="1" t="s">
        <v>213</v>
      </c>
      <c r="F1128" s="15">
        <v>24</v>
      </c>
      <c r="G1128" s="2">
        <v>1.81</v>
      </c>
      <c r="H1128" s="3">
        <v>4.72</v>
      </c>
      <c r="I1128" s="2">
        <v>1.38</v>
      </c>
      <c r="J1128" s="4">
        <f t="shared" si="62"/>
        <v>0.43000000000000016</v>
      </c>
      <c r="K1128" s="1">
        <v>1</v>
      </c>
      <c r="L1128" s="4">
        <f t="shared" si="63"/>
        <v>0.43000000000000016</v>
      </c>
      <c r="M1128" s="1">
        <v>1</v>
      </c>
      <c r="N1128" s="4">
        <v>0.43000000000000016</v>
      </c>
      <c r="O1128" s="1" t="s">
        <v>1746</v>
      </c>
    </row>
    <row r="1129" spans="1:15" x14ac:dyDescent="0.25">
      <c r="A1129" s="1">
        <v>1128</v>
      </c>
      <c r="B1129" s="1" t="s">
        <v>680</v>
      </c>
      <c r="C1129" s="10">
        <v>45069</v>
      </c>
      <c r="D1129" s="1">
        <v>0</v>
      </c>
      <c r="E1129" s="1" t="s">
        <v>213</v>
      </c>
      <c r="F1129" s="15">
        <v>24</v>
      </c>
      <c r="G1129" s="2">
        <v>1.76</v>
      </c>
      <c r="H1129" s="3">
        <v>3.26</v>
      </c>
      <c r="I1129" s="2">
        <v>1.36</v>
      </c>
      <c r="J1129" s="4">
        <f t="shared" si="62"/>
        <v>0.39999999999999991</v>
      </c>
      <c r="K1129" s="1">
        <v>1</v>
      </c>
      <c r="L1129" s="4">
        <f t="shared" si="63"/>
        <v>0.39999999999999991</v>
      </c>
      <c r="M1129" s="1">
        <v>1</v>
      </c>
      <c r="N1129" s="4">
        <v>0.39999999999999991</v>
      </c>
      <c r="O1129" s="1" t="s">
        <v>1746</v>
      </c>
    </row>
    <row r="1130" spans="1:15" ht="33" x14ac:dyDescent="0.25">
      <c r="A1130" s="1">
        <v>1129</v>
      </c>
      <c r="B1130" s="1" t="s">
        <v>353</v>
      </c>
      <c r="C1130" s="10">
        <v>45070</v>
      </c>
      <c r="D1130" s="1">
        <v>0</v>
      </c>
      <c r="E1130" s="11" t="s">
        <v>767</v>
      </c>
      <c r="F1130" s="15">
        <v>22.5</v>
      </c>
      <c r="G1130" s="2">
        <v>1.69</v>
      </c>
      <c r="H1130" s="3">
        <v>5.3</v>
      </c>
      <c r="I1130" s="2">
        <v>1.34</v>
      </c>
      <c r="J1130" s="4">
        <f t="shared" si="62"/>
        <v>0.34999999999999987</v>
      </c>
      <c r="K1130" s="1">
        <v>1</v>
      </c>
      <c r="L1130" s="4">
        <f t="shared" si="63"/>
        <v>0.34999999999999987</v>
      </c>
      <c r="M1130" s="1">
        <v>1</v>
      </c>
      <c r="N1130" s="4">
        <v>0.34999999999999987</v>
      </c>
      <c r="O1130" s="1" t="s">
        <v>1746</v>
      </c>
    </row>
    <row r="1131" spans="1:15" ht="33" x14ac:dyDescent="0.25">
      <c r="A1131" s="1">
        <v>1130</v>
      </c>
      <c r="B1131" s="1" t="s">
        <v>680</v>
      </c>
      <c r="C1131" s="10">
        <v>45070</v>
      </c>
      <c r="D1131" s="1">
        <v>0</v>
      </c>
      <c r="E1131" s="11" t="s">
        <v>767</v>
      </c>
      <c r="F1131" s="15">
        <v>22.5</v>
      </c>
      <c r="G1131" s="2">
        <v>1.67</v>
      </c>
      <c r="H1131" s="3">
        <v>2.98</v>
      </c>
      <c r="I1131" s="2">
        <v>1.32</v>
      </c>
      <c r="J1131" s="4">
        <f t="shared" si="62"/>
        <v>0.34999999999999987</v>
      </c>
      <c r="K1131" s="1">
        <v>1</v>
      </c>
      <c r="L1131" s="4">
        <f t="shared" si="63"/>
        <v>0.34999999999999987</v>
      </c>
      <c r="M1131" s="1">
        <v>1</v>
      </c>
      <c r="N1131" s="4">
        <v>0.34999999999999987</v>
      </c>
      <c r="O1131" s="1" t="s">
        <v>1746</v>
      </c>
    </row>
    <row r="1132" spans="1:15" x14ac:dyDescent="0.25">
      <c r="A1132" s="1">
        <v>1131</v>
      </c>
      <c r="B1132" s="1" t="s">
        <v>353</v>
      </c>
      <c r="C1132" s="10">
        <v>45071</v>
      </c>
      <c r="D1132" s="1">
        <v>0</v>
      </c>
      <c r="E1132" s="1" t="s">
        <v>213</v>
      </c>
      <c r="F1132" s="15">
        <v>24</v>
      </c>
      <c r="G1132" s="2">
        <v>1.74</v>
      </c>
      <c r="H1132" s="3">
        <v>6.06</v>
      </c>
      <c r="I1132" s="2">
        <v>1.38</v>
      </c>
      <c r="J1132" s="4">
        <f t="shared" si="62"/>
        <v>0.3600000000000001</v>
      </c>
      <c r="K1132" s="1">
        <v>1</v>
      </c>
      <c r="L1132" s="4">
        <f t="shared" si="63"/>
        <v>0.3600000000000001</v>
      </c>
      <c r="M1132" s="1">
        <v>1</v>
      </c>
      <c r="N1132" s="4">
        <v>0.3600000000000001</v>
      </c>
      <c r="O1132" s="1" t="s">
        <v>1746</v>
      </c>
    </row>
    <row r="1133" spans="1:15" x14ac:dyDescent="0.25">
      <c r="A1133" s="1">
        <v>1132</v>
      </c>
      <c r="B1133" s="1" t="s">
        <v>680</v>
      </c>
      <c r="C1133" s="10">
        <v>45071</v>
      </c>
      <c r="D1133" s="1">
        <v>0</v>
      </c>
      <c r="E1133" s="1" t="s">
        <v>213</v>
      </c>
      <c r="F1133" s="15">
        <v>24</v>
      </c>
      <c r="G1133" s="2">
        <v>1.79</v>
      </c>
      <c r="H1133" s="3">
        <v>3.14</v>
      </c>
      <c r="I1133" s="2">
        <v>1.37</v>
      </c>
      <c r="J1133" s="4">
        <f t="shared" si="62"/>
        <v>0.41999999999999993</v>
      </c>
      <c r="K1133" s="1">
        <v>1</v>
      </c>
      <c r="L1133" s="4">
        <f t="shared" si="63"/>
        <v>0.41999999999999993</v>
      </c>
      <c r="M1133" s="1">
        <v>1</v>
      </c>
      <c r="N1133" s="4">
        <v>0.41999999999999993</v>
      </c>
      <c r="O1133" s="1" t="s">
        <v>1746</v>
      </c>
    </row>
    <row r="1134" spans="1:15" x14ac:dyDescent="0.25">
      <c r="A1134" s="1">
        <v>1133</v>
      </c>
      <c r="B1134" s="1" t="s">
        <v>353</v>
      </c>
      <c r="C1134" s="10">
        <v>45072</v>
      </c>
      <c r="D1134" s="1">
        <v>0</v>
      </c>
      <c r="E1134" s="1" t="s">
        <v>776</v>
      </c>
      <c r="F1134" s="15">
        <v>13.5</v>
      </c>
      <c r="G1134" s="2">
        <v>1.23</v>
      </c>
      <c r="H1134" s="3">
        <v>3.58</v>
      </c>
      <c r="I1134" s="2">
        <v>0.86</v>
      </c>
      <c r="J1134" s="4">
        <f t="shared" si="62"/>
        <v>0.37</v>
      </c>
      <c r="K1134" s="1">
        <v>1</v>
      </c>
      <c r="L1134" s="4">
        <f t="shared" si="63"/>
        <v>0.37</v>
      </c>
      <c r="M1134" s="1">
        <v>1</v>
      </c>
      <c r="N1134" s="4">
        <v>0.37</v>
      </c>
      <c r="O1134" s="1" t="s">
        <v>1746</v>
      </c>
    </row>
    <row r="1135" spans="1:15" x14ac:dyDescent="0.25">
      <c r="A1135" s="1">
        <v>1134</v>
      </c>
      <c r="B1135" s="1" t="s">
        <v>680</v>
      </c>
      <c r="C1135" s="10">
        <v>45072</v>
      </c>
      <c r="D1135" s="1">
        <v>0</v>
      </c>
      <c r="E1135" s="1" t="s">
        <v>776</v>
      </c>
      <c r="F1135" s="15">
        <v>13.5</v>
      </c>
      <c r="G1135" s="2">
        <v>1.08</v>
      </c>
      <c r="H1135" s="3">
        <v>3.78</v>
      </c>
      <c r="I1135" s="2">
        <v>0.82</v>
      </c>
      <c r="J1135" s="4">
        <f t="shared" si="62"/>
        <v>0.26000000000000012</v>
      </c>
      <c r="K1135" s="1">
        <v>1</v>
      </c>
      <c r="L1135" s="4">
        <f t="shared" si="63"/>
        <v>0.26000000000000012</v>
      </c>
      <c r="M1135" s="1">
        <v>1</v>
      </c>
      <c r="N1135" s="4">
        <v>0.26000000000000012</v>
      </c>
      <c r="O1135" s="1" t="s">
        <v>1746</v>
      </c>
    </row>
    <row r="1136" spans="1:15" x14ac:dyDescent="0.25">
      <c r="A1136" s="1">
        <v>1135</v>
      </c>
      <c r="B1136" s="1" t="s">
        <v>353</v>
      </c>
      <c r="C1136" s="10">
        <v>45073</v>
      </c>
      <c r="D1136" s="1">
        <v>0</v>
      </c>
      <c r="E1136" s="1" t="s">
        <v>213</v>
      </c>
      <c r="F1136" s="15">
        <v>24</v>
      </c>
      <c r="G1136" s="2">
        <v>2.12</v>
      </c>
      <c r="H1136" s="3">
        <v>3.94</v>
      </c>
      <c r="I1136" s="2">
        <v>1.47</v>
      </c>
      <c r="J1136" s="4">
        <f t="shared" si="62"/>
        <v>0.65000000000000013</v>
      </c>
      <c r="K1136" s="1">
        <v>1</v>
      </c>
      <c r="L1136" s="4">
        <f t="shared" si="63"/>
        <v>0.65000000000000013</v>
      </c>
      <c r="M1136" s="1">
        <v>1</v>
      </c>
      <c r="N1136" s="4">
        <v>0.65000000000000013</v>
      </c>
      <c r="O1136" s="1" t="s">
        <v>1746</v>
      </c>
    </row>
    <row r="1137" spans="1:15" x14ac:dyDescent="0.25">
      <c r="A1137" s="1">
        <v>1136</v>
      </c>
      <c r="B1137" s="1" t="s">
        <v>680</v>
      </c>
      <c r="C1137" s="10">
        <v>45073</v>
      </c>
      <c r="D1137" s="1">
        <v>0</v>
      </c>
      <c r="E1137" s="1" t="s">
        <v>213</v>
      </c>
      <c r="F1137" s="15">
        <v>24</v>
      </c>
      <c r="G1137" s="2">
        <v>1.98</v>
      </c>
      <c r="H1137" s="3">
        <v>4.88</v>
      </c>
      <c r="I1137" s="2">
        <v>1.45</v>
      </c>
      <c r="J1137" s="4">
        <f t="shared" si="62"/>
        <v>0.53</v>
      </c>
      <c r="K1137" s="1">
        <v>1</v>
      </c>
      <c r="L1137" s="4">
        <f t="shared" si="63"/>
        <v>0.53</v>
      </c>
      <c r="M1137" s="1">
        <v>1</v>
      </c>
      <c r="N1137" s="4">
        <v>0.53</v>
      </c>
      <c r="O1137" s="1" t="s">
        <v>1746</v>
      </c>
    </row>
    <row r="1138" spans="1:15" x14ac:dyDescent="0.25">
      <c r="A1138" s="1">
        <v>1137</v>
      </c>
      <c r="B1138" s="1" t="s">
        <v>353</v>
      </c>
      <c r="C1138" s="10">
        <v>45074</v>
      </c>
      <c r="D1138" s="1">
        <v>0</v>
      </c>
      <c r="E1138" s="1" t="s">
        <v>213</v>
      </c>
      <c r="F1138" s="15">
        <v>24</v>
      </c>
      <c r="G1138" s="2">
        <v>2.02</v>
      </c>
      <c r="H1138" s="3">
        <v>3.3</v>
      </c>
      <c r="I1138" s="2">
        <v>1.43</v>
      </c>
      <c r="J1138" s="4">
        <f t="shared" si="62"/>
        <v>0.59000000000000008</v>
      </c>
      <c r="K1138" s="1">
        <v>1</v>
      </c>
      <c r="L1138" s="4">
        <f t="shared" si="63"/>
        <v>0.59000000000000008</v>
      </c>
      <c r="M1138" s="1">
        <v>1</v>
      </c>
      <c r="N1138" s="4">
        <v>0.59000000000000008</v>
      </c>
      <c r="O1138" s="1" t="s">
        <v>1746</v>
      </c>
    </row>
    <row r="1139" spans="1:15" x14ac:dyDescent="0.25">
      <c r="A1139" s="1">
        <v>1138</v>
      </c>
      <c r="B1139" s="1" t="s">
        <v>680</v>
      </c>
      <c r="C1139" s="10">
        <v>45074</v>
      </c>
      <c r="D1139" s="1">
        <v>0</v>
      </c>
      <c r="E1139" s="1" t="s">
        <v>213</v>
      </c>
      <c r="F1139" s="15">
        <v>24</v>
      </c>
      <c r="G1139" s="2">
        <v>1.94</v>
      </c>
      <c r="H1139" s="3">
        <v>4.49</v>
      </c>
      <c r="I1139" s="2">
        <v>1.4</v>
      </c>
      <c r="J1139" s="4">
        <f t="shared" si="62"/>
        <v>0.54</v>
      </c>
      <c r="K1139" s="1">
        <v>1</v>
      </c>
      <c r="L1139" s="4">
        <f t="shared" si="63"/>
        <v>0.54</v>
      </c>
      <c r="M1139" s="1">
        <v>1</v>
      </c>
      <c r="N1139" s="4">
        <v>0.54</v>
      </c>
      <c r="O1139" s="1" t="s">
        <v>1746</v>
      </c>
    </row>
    <row r="1140" spans="1:15" x14ac:dyDescent="0.25">
      <c r="A1140" s="1">
        <v>1139</v>
      </c>
      <c r="B1140" s="1" t="s">
        <v>353</v>
      </c>
      <c r="C1140" s="10">
        <v>45075</v>
      </c>
      <c r="D1140" s="1">
        <v>0</v>
      </c>
      <c r="E1140" s="1" t="s">
        <v>213</v>
      </c>
      <c r="F1140" s="15">
        <v>24</v>
      </c>
      <c r="G1140" s="2">
        <v>1.97</v>
      </c>
      <c r="H1140" s="3">
        <v>3.77</v>
      </c>
      <c r="I1140" s="2">
        <v>1.43</v>
      </c>
      <c r="J1140" s="4">
        <f t="shared" si="62"/>
        <v>0.54</v>
      </c>
      <c r="K1140" s="1">
        <v>1</v>
      </c>
      <c r="L1140" s="4">
        <f t="shared" si="63"/>
        <v>0.54</v>
      </c>
      <c r="M1140" s="1">
        <v>1</v>
      </c>
      <c r="N1140" s="4">
        <v>0.54</v>
      </c>
      <c r="O1140" s="1" t="s">
        <v>1746</v>
      </c>
    </row>
    <row r="1141" spans="1:15" x14ac:dyDescent="0.25">
      <c r="A1141" s="1">
        <v>1140</v>
      </c>
      <c r="B1141" s="1" t="s">
        <v>680</v>
      </c>
      <c r="C1141" s="10">
        <v>45075</v>
      </c>
      <c r="D1141" s="1">
        <v>0</v>
      </c>
      <c r="E1141" s="1" t="s">
        <v>213</v>
      </c>
      <c r="F1141" s="15">
        <v>24</v>
      </c>
      <c r="G1141" s="2">
        <v>1.91</v>
      </c>
      <c r="H1141" s="3">
        <v>4.5999999999999996</v>
      </c>
      <c r="I1141" s="2">
        <v>1.4</v>
      </c>
      <c r="J1141" s="4">
        <f t="shared" si="62"/>
        <v>0.51</v>
      </c>
      <c r="K1141" s="1">
        <v>1</v>
      </c>
      <c r="L1141" s="4">
        <f t="shared" si="63"/>
        <v>0.51</v>
      </c>
      <c r="M1141" s="1">
        <v>1</v>
      </c>
      <c r="N1141" s="4">
        <v>0.51</v>
      </c>
      <c r="O1141" s="1" t="s">
        <v>1746</v>
      </c>
    </row>
    <row r="1142" spans="1:15" x14ac:dyDescent="0.25">
      <c r="A1142" s="1">
        <v>1141</v>
      </c>
      <c r="B1142" s="1" t="s">
        <v>353</v>
      </c>
      <c r="C1142" s="10">
        <v>45076</v>
      </c>
      <c r="D1142" s="1">
        <v>0</v>
      </c>
      <c r="E1142" s="1" t="s">
        <v>213</v>
      </c>
      <c r="F1142" s="15">
        <v>24</v>
      </c>
      <c r="G1142" s="2">
        <v>1.84</v>
      </c>
      <c r="H1142" s="3">
        <v>4.5599999999999996</v>
      </c>
      <c r="I1142" s="2">
        <v>1.42</v>
      </c>
      <c r="J1142" s="4">
        <f t="shared" si="62"/>
        <v>0.42000000000000015</v>
      </c>
      <c r="K1142" s="1">
        <v>1</v>
      </c>
      <c r="L1142" s="4">
        <f t="shared" si="63"/>
        <v>0.42000000000000015</v>
      </c>
      <c r="M1142" s="1">
        <v>1</v>
      </c>
      <c r="N1142" s="4">
        <v>0.42000000000000015</v>
      </c>
      <c r="O1142" s="1" t="s">
        <v>1746</v>
      </c>
    </row>
    <row r="1143" spans="1:15" x14ac:dyDescent="0.25">
      <c r="A1143" s="1">
        <v>1142</v>
      </c>
      <c r="B1143" s="1" t="s">
        <v>680</v>
      </c>
      <c r="C1143" s="10">
        <v>45076</v>
      </c>
      <c r="D1143" s="1">
        <v>0</v>
      </c>
      <c r="E1143" s="1" t="s">
        <v>213</v>
      </c>
      <c r="F1143" s="15">
        <v>24</v>
      </c>
      <c r="G1143" s="2">
        <v>1.87</v>
      </c>
      <c r="H1143" s="3">
        <v>4.03</v>
      </c>
      <c r="I1143" s="2">
        <v>1.4</v>
      </c>
      <c r="J1143" s="4">
        <f t="shared" si="62"/>
        <v>0.4700000000000002</v>
      </c>
      <c r="K1143" s="1">
        <v>1</v>
      </c>
      <c r="L1143" s="4">
        <f t="shared" si="63"/>
        <v>0.4700000000000002</v>
      </c>
      <c r="M1143" s="1">
        <v>1</v>
      </c>
      <c r="N1143" s="4">
        <v>0.4700000000000002</v>
      </c>
      <c r="O1143" s="1" t="s">
        <v>1746</v>
      </c>
    </row>
    <row r="1144" spans="1:15" ht="35.25" customHeight="1" x14ac:dyDescent="0.25">
      <c r="A1144" s="1">
        <v>1143</v>
      </c>
      <c r="B1144" s="1" t="s">
        <v>353</v>
      </c>
      <c r="C1144" s="10">
        <v>45077</v>
      </c>
      <c r="D1144" s="1">
        <v>0</v>
      </c>
      <c r="E1144" s="11" t="s">
        <v>4329</v>
      </c>
      <c r="F1144" s="15">
        <v>20.5</v>
      </c>
      <c r="G1144" s="2">
        <v>1.58</v>
      </c>
      <c r="H1144" s="3">
        <v>5.16</v>
      </c>
      <c r="I1144" s="2">
        <v>1.18</v>
      </c>
      <c r="J1144" s="4">
        <f t="shared" si="62"/>
        <v>0.40000000000000013</v>
      </c>
      <c r="K1144" s="1">
        <v>1</v>
      </c>
      <c r="L1144" s="4">
        <f t="shared" si="63"/>
        <v>0.40000000000000013</v>
      </c>
      <c r="M1144" s="1">
        <v>1</v>
      </c>
      <c r="N1144" s="4">
        <v>0.40000000000000013</v>
      </c>
      <c r="O1144" s="1" t="s">
        <v>1746</v>
      </c>
    </row>
    <row r="1145" spans="1:15" ht="34.5" customHeight="1" x14ac:dyDescent="0.25">
      <c r="A1145" s="1">
        <v>1144</v>
      </c>
      <c r="B1145" s="1" t="s">
        <v>680</v>
      </c>
      <c r="C1145" s="10">
        <v>45077</v>
      </c>
      <c r="D1145" s="1">
        <v>0</v>
      </c>
      <c r="E1145" s="11" t="s">
        <v>4329</v>
      </c>
      <c r="F1145" s="15">
        <v>20.5</v>
      </c>
      <c r="G1145" s="2">
        <v>1.64</v>
      </c>
      <c r="H1145" s="3">
        <v>5.57</v>
      </c>
      <c r="I1145" s="2">
        <v>1.1599999999999999</v>
      </c>
      <c r="J1145" s="4">
        <f t="shared" si="62"/>
        <v>0.48</v>
      </c>
      <c r="K1145" s="1">
        <v>1</v>
      </c>
      <c r="L1145" s="4">
        <f t="shared" si="63"/>
        <v>0.48</v>
      </c>
      <c r="M1145" s="1">
        <v>1</v>
      </c>
      <c r="N1145" s="4">
        <v>0.48</v>
      </c>
      <c r="O1145" s="1" t="s">
        <v>1746</v>
      </c>
    </row>
    <row r="1146" spans="1:15" x14ac:dyDescent="0.25">
      <c r="A1146" s="1">
        <v>1145</v>
      </c>
      <c r="B1146" s="1" t="s">
        <v>353</v>
      </c>
      <c r="C1146" s="10">
        <v>45078</v>
      </c>
      <c r="D1146" s="1">
        <v>0</v>
      </c>
      <c r="E1146" s="1" t="s">
        <v>213</v>
      </c>
      <c r="F1146" s="15">
        <v>24</v>
      </c>
      <c r="G1146" s="2">
        <v>1.81</v>
      </c>
      <c r="H1146" s="3">
        <v>4.76</v>
      </c>
      <c r="I1146" s="2">
        <v>1.4</v>
      </c>
      <c r="J1146" s="4">
        <f t="shared" si="62"/>
        <v>0.41000000000000014</v>
      </c>
      <c r="K1146" s="1">
        <v>1</v>
      </c>
      <c r="L1146" s="4">
        <f t="shared" si="63"/>
        <v>0.41000000000000014</v>
      </c>
      <c r="M1146" s="1">
        <v>1</v>
      </c>
      <c r="N1146" s="4">
        <v>0.41000000000000014</v>
      </c>
      <c r="O1146" s="1" t="s">
        <v>1746</v>
      </c>
    </row>
    <row r="1147" spans="1:15" x14ac:dyDescent="0.25">
      <c r="A1147" s="1">
        <v>1146</v>
      </c>
      <c r="B1147" s="1" t="s">
        <v>680</v>
      </c>
      <c r="C1147" s="10">
        <v>45078</v>
      </c>
      <c r="D1147" s="1">
        <v>0</v>
      </c>
      <c r="E1147" s="1" t="s">
        <v>213</v>
      </c>
      <c r="F1147" s="15">
        <v>24</v>
      </c>
      <c r="G1147" s="2">
        <v>1.92</v>
      </c>
      <c r="H1147" s="3">
        <v>5.55</v>
      </c>
      <c r="I1147" s="2">
        <v>1.38</v>
      </c>
      <c r="J1147" s="4">
        <f t="shared" si="62"/>
        <v>0.54</v>
      </c>
      <c r="K1147" s="1">
        <v>1</v>
      </c>
      <c r="L1147" s="4">
        <f t="shared" si="63"/>
        <v>0.54</v>
      </c>
      <c r="M1147" s="1">
        <v>1</v>
      </c>
      <c r="N1147" s="4">
        <v>0.54</v>
      </c>
      <c r="O1147" s="1" t="s">
        <v>1746</v>
      </c>
    </row>
    <row r="1148" spans="1:15" x14ac:dyDescent="0.25">
      <c r="A1148" s="1">
        <v>1147</v>
      </c>
      <c r="B1148" s="1" t="s">
        <v>353</v>
      </c>
      <c r="C1148" s="10">
        <v>45079</v>
      </c>
      <c r="D1148" s="1">
        <v>0</v>
      </c>
      <c r="E1148" s="1" t="s">
        <v>213</v>
      </c>
      <c r="F1148" s="15">
        <v>24</v>
      </c>
      <c r="G1148" s="2">
        <v>1.77</v>
      </c>
      <c r="H1148" s="3">
        <v>3.15</v>
      </c>
      <c r="I1148" s="2">
        <v>1.37</v>
      </c>
      <c r="J1148" s="4">
        <f t="shared" si="62"/>
        <v>0.39999999999999991</v>
      </c>
      <c r="K1148" s="1">
        <v>1</v>
      </c>
      <c r="L1148" s="4">
        <f t="shared" si="63"/>
        <v>0.39999999999999991</v>
      </c>
      <c r="M1148" s="1">
        <v>1</v>
      </c>
      <c r="N1148" s="4">
        <v>0.39999999999999991</v>
      </c>
      <c r="O1148" s="1" t="s">
        <v>1746</v>
      </c>
    </row>
    <row r="1149" spans="1:15" x14ac:dyDescent="0.25">
      <c r="A1149" s="1">
        <v>1148</v>
      </c>
      <c r="B1149" s="1" t="s">
        <v>680</v>
      </c>
      <c r="C1149" s="10">
        <v>45079</v>
      </c>
      <c r="D1149" s="1">
        <v>0</v>
      </c>
      <c r="E1149" s="1" t="s">
        <v>213</v>
      </c>
      <c r="F1149" s="15">
        <v>24</v>
      </c>
      <c r="G1149" s="2">
        <v>1.83</v>
      </c>
      <c r="H1149" s="3">
        <v>5.04</v>
      </c>
      <c r="I1149" s="2">
        <v>1.35</v>
      </c>
      <c r="J1149" s="4">
        <f t="shared" si="62"/>
        <v>0.48</v>
      </c>
      <c r="K1149" s="1">
        <v>1</v>
      </c>
      <c r="L1149" s="4">
        <f t="shared" si="63"/>
        <v>0.48</v>
      </c>
      <c r="M1149" s="1">
        <v>1</v>
      </c>
      <c r="N1149" s="4">
        <v>0.48</v>
      </c>
      <c r="O1149" s="1" t="s">
        <v>1746</v>
      </c>
    </row>
    <row r="1150" spans="1:15" x14ac:dyDescent="0.25">
      <c r="A1150" s="1">
        <v>1149</v>
      </c>
      <c r="B1150" s="1" t="s">
        <v>353</v>
      </c>
      <c r="C1150" s="10">
        <v>45080</v>
      </c>
      <c r="D1150" s="1">
        <v>0</v>
      </c>
      <c r="E1150" s="1" t="s">
        <v>213</v>
      </c>
      <c r="F1150" s="15">
        <v>24</v>
      </c>
      <c r="G1150" s="2">
        <v>1.75</v>
      </c>
      <c r="H1150" s="3">
        <v>2.63</v>
      </c>
      <c r="I1150" s="2">
        <v>1.33</v>
      </c>
      <c r="J1150" s="4">
        <f t="shared" si="62"/>
        <v>0.41999999999999993</v>
      </c>
      <c r="K1150" s="1">
        <v>1</v>
      </c>
      <c r="L1150" s="4">
        <f t="shared" si="63"/>
        <v>0.41999999999999993</v>
      </c>
      <c r="M1150" s="1">
        <v>1</v>
      </c>
      <c r="N1150" s="4">
        <v>0.41999999999999993</v>
      </c>
      <c r="O1150" s="1" t="s">
        <v>1746</v>
      </c>
    </row>
    <row r="1151" spans="1:15" x14ac:dyDescent="0.25">
      <c r="A1151" s="1">
        <v>1150</v>
      </c>
      <c r="B1151" s="1" t="s">
        <v>680</v>
      </c>
      <c r="C1151" s="10">
        <v>45080</v>
      </c>
      <c r="D1151" s="1">
        <v>0</v>
      </c>
      <c r="E1151" s="1" t="s">
        <v>213</v>
      </c>
      <c r="F1151" s="15">
        <v>24</v>
      </c>
      <c r="G1151" s="2">
        <v>1.77</v>
      </c>
      <c r="H1151" s="3">
        <v>4.63</v>
      </c>
      <c r="I1151" s="2">
        <v>1.31</v>
      </c>
      <c r="J1151" s="4">
        <f t="shared" si="62"/>
        <v>0.45999999999999996</v>
      </c>
      <c r="K1151" s="1">
        <v>1</v>
      </c>
      <c r="L1151" s="4">
        <f t="shared" si="63"/>
        <v>0.45999999999999996</v>
      </c>
      <c r="M1151" s="1">
        <v>1</v>
      </c>
      <c r="N1151" s="4">
        <v>0.45999999999999996</v>
      </c>
      <c r="O1151" s="1" t="s">
        <v>1746</v>
      </c>
    </row>
    <row r="1152" spans="1:15" x14ac:dyDescent="0.25">
      <c r="A1152" s="1">
        <v>1151</v>
      </c>
      <c r="B1152" s="1" t="s">
        <v>353</v>
      </c>
      <c r="C1152" s="10">
        <v>45081</v>
      </c>
      <c r="D1152" s="1">
        <v>0</v>
      </c>
      <c r="E1152" s="1" t="s">
        <v>213</v>
      </c>
      <c r="F1152" s="15">
        <v>24</v>
      </c>
      <c r="G1152" s="2">
        <v>1.68</v>
      </c>
      <c r="H1152" s="3">
        <v>3.9</v>
      </c>
      <c r="I1152" s="2">
        <v>1.31</v>
      </c>
      <c r="J1152" s="4">
        <f t="shared" si="62"/>
        <v>0.36999999999999988</v>
      </c>
      <c r="K1152" s="1">
        <v>1</v>
      </c>
      <c r="L1152" s="4">
        <f t="shared" si="63"/>
        <v>0.36999999999999988</v>
      </c>
      <c r="M1152" s="1">
        <v>1</v>
      </c>
      <c r="N1152" s="4">
        <v>0.36999999999999988</v>
      </c>
      <c r="O1152" s="1" t="s">
        <v>1746</v>
      </c>
    </row>
    <row r="1153" spans="1:15" x14ac:dyDescent="0.25">
      <c r="A1153" s="1">
        <v>1152</v>
      </c>
      <c r="B1153" s="1" t="s">
        <v>680</v>
      </c>
      <c r="C1153" s="10">
        <v>45081</v>
      </c>
      <c r="D1153" s="1">
        <v>0</v>
      </c>
      <c r="E1153" s="1" t="s">
        <v>213</v>
      </c>
      <c r="F1153" s="15">
        <v>24</v>
      </c>
      <c r="G1153" s="2">
        <v>1.77</v>
      </c>
      <c r="H1153" s="3">
        <v>4.46</v>
      </c>
      <c r="I1153" s="2">
        <v>1.29</v>
      </c>
      <c r="J1153" s="4">
        <f t="shared" si="62"/>
        <v>0.48</v>
      </c>
      <c r="K1153" s="1">
        <v>1</v>
      </c>
      <c r="L1153" s="4">
        <f t="shared" si="63"/>
        <v>0.48</v>
      </c>
      <c r="M1153" s="1">
        <v>1</v>
      </c>
      <c r="N1153" s="4">
        <v>0.48</v>
      </c>
      <c r="O1153" s="1" t="s">
        <v>1746</v>
      </c>
    </row>
    <row r="1154" spans="1:15" x14ac:dyDescent="0.25">
      <c r="A1154" s="1">
        <v>1153</v>
      </c>
      <c r="B1154" s="1" t="s">
        <v>353</v>
      </c>
      <c r="C1154" s="10">
        <v>45082</v>
      </c>
      <c r="D1154" s="1">
        <v>0</v>
      </c>
      <c r="E1154" s="1" t="s">
        <v>776</v>
      </c>
      <c r="F1154" s="15">
        <v>13.5</v>
      </c>
      <c r="G1154" s="2">
        <v>1.1399999999999999</v>
      </c>
      <c r="H1154" s="3">
        <v>2.93</v>
      </c>
      <c r="I1154" s="2">
        <v>0.78</v>
      </c>
      <c r="J1154" s="4">
        <f t="shared" si="62"/>
        <v>0.35999999999999988</v>
      </c>
      <c r="K1154" s="1">
        <v>1</v>
      </c>
      <c r="L1154" s="4">
        <f t="shared" si="63"/>
        <v>0.35999999999999988</v>
      </c>
      <c r="M1154" s="1">
        <v>1</v>
      </c>
      <c r="N1154" s="4">
        <v>0.35999999999999988</v>
      </c>
      <c r="O1154" s="1" t="s">
        <v>1746</v>
      </c>
    </row>
    <row r="1155" spans="1:15" x14ac:dyDescent="0.25">
      <c r="A1155" s="1">
        <v>1154</v>
      </c>
      <c r="B1155" s="1" t="s">
        <v>680</v>
      </c>
      <c r="C1155" s="10">
        <v>45082</v>
      </c>
      <c r="D1155" s="1">
        <v>0</v>
      </c>
      <c r="E1155" s="1" t="s">
        <v>776</v>
      </c>
      <c r="F1155" s="15">
        <v>13.5</v>
      </c>
      <c r="G1155" s="2">
        <v>0.99</v>
      </c>
      <c r="H1155" s="3">
        <v>2.84</v>
      </c>
      <c r="I1155" s="2">
        <v>0.72</v>
      </c>
      <c r="J1155" s="4">
        <f t="shared" si="62"/>
        <v>0.27</v>
      </c>
      <c r="K1155" s="1">
        <v>1</v>
      </c>
      <c r="L1155" s="4">
        <f t="shared" si="63"/>
        <v>0.27</v>
      </c>
      <c r="M1155" s="1">
        <v>1</v>
      </c>
      <c r="N1155" s="4">
        <v>0.27</v>
      </c>
      <c r="O1155" s="1" t="s">
        <v>1746</v>
      </c>
    </row>
    <row r="1156" spans="1:15" x14ac:dyDescent="0.25">
      <c r="A1156" s="1">
        <v>1155</v>
      </c>
      <c r="B1156" s="1" t="s">
        <v>353</v>
      </c>
      <c r="C1156" s="10">
        <v>45083</v>
      </c>
      <c r="D1156" s="1">
        <v>0</v>
      </c>
      <c r="E1156" s="1" t="s">
        <v>213</v>
      </c>
      <c r="F1156" s="15">
        <v>24</v>
      </c>
      <c r="G1156" s="2">
        <v>1.92</v>
      </c>
      <c r="H1156" s="3">
        <v>4.3899999999999997</v>
      </c>
      <c r="I1156" s="2">
        <v>1.35</v>
      </c>
      <c r="J1156" s="4">
        <f t="shared" si="62"/>
        <v>0.56999999999999984</v>
      </c>
      <c r="K1156" s="1">
        <v>1</v>
      </c>
      <c r="L1156" s="4">
        <f t="shared" si="63"/>
        <v>0.56999999999999984</v>
      </c>
      <c r="M1156" s="1">
        <v>1</v>
      </c>
      <c r="N1156" s="4">
        <v>0.56999999999999984</v>
      </c>
      <c r="O1156" s="1" t="s">
        <v>1746</v>
      </c>
    </row>
    <row r="1157" spans="1:15" x14ac:dyDescent="0.25">
      <c r="A1157" s="1">
        <v>1156</v>
      </c>
      <c r="B1157" s="1" t="s">
        <v>680</v>
      </c>
      <c r="C1157" s="10">
        <v>45083</v>
      </c>
      <c r="D1157" s="1">
        <v>0</v>
      </c>
      <c r="E1157" s="1" t="s">
        <v>213</v>
      </c>
      <c r="F1157" s="15">
        <v>24</v>
      </c>
      <c r="G1157" s="2">
        <v>1.87</v>
      </c>
      <c r="H1157" s="3">
        <v>6.09</v>
      </c>
      <c r="I1157" s="2">
        <v>1.34</v>
      </c>
      <c r="J1157" s="4">
        <f t="shared" si="62"/>
        <v>0.53</v>
      </c>
      <c r="K1157" s="1">
        <v>1</v>
      </c>
      <c r="L1157" s="4">
        <f t="shared" si="63"/>
        <v>0.53</v>
      </c>
      <c r="M1157" s="1">
        <v>1</v>
      </c>
      <c r="N1157" s="4">
        <v>0.53</v>
      </c>
      <c r="O1157" s="1" t="s">
        <v>1746</v>
      </c>
    </row>
    <row r="1158" spans="1:15" x14ac:dyDescent="0.25">
      <c r="A1158" s="1">
        <v>1157</v>
      </c>
      <c r="B1158" s="1" t="s">
        <v>353</v>
      </c>
      <c r="C1158" s="10">
        <v>45084</v>
      </c>
      <c r="D1158" s="1">
        <v>0</v>
      </c>
      <c r="E1158" s="1" t="s">
        <v>213</v>
      </c>
      <c r="F1158" s="15">
        <v>24</v>
      </c>
      <c r="G1158" s="2">
        <v>1.81</v>
      </c>
      <c r="H1158" s="3">
        <v>2.87</v>
      </c>
      <c r="I1158" s="2">
        <v>1.3</v>
      </c>
      <c r="J1158" s="4">
        <f t="shared" si="62"/>
        <v>0.51</v>
      </c>
      <c r="K1158" s="1">
        <v>1</v>
      </c>
      <c r="L1158" s="4">
        <f t="shared" si="63"/>
        <v>0.51</v>
      </c>
      <c r="M1158" s="1">
        <v>1</v>
      </c>
      <c r="N1158" s="4">
        <v>0.51</v>
      </c>
      <c r="O1158" s="1" t="s">
        <v>1746</v>
      </c>
    </row>
    <row r="1159" spans="1:15" x14ac:dyDescent="0.25">
      <c r="A1159" s="1">
        <v>1158</v>
      </c>
      <c r="B1159" s="1" t="s">
        <v>354</v>
      </c>
      <c r="C1159" s="10">
        <v>45084</v>
      </c>
      <c r="D1159" s="1">
        <v>0</v>
      </c>
      <c r="E1159" s="1" t="s">
        <v>213</v>
      </c>
      <c r="F1159" s="15">
        <v>24</v>
      </c>
      <c r="G1159" s="2">
        <v>1.79</v>
      </c>
      <c r="H1159" s="3">
        <v>5.79</v>
      </c>
      <c r="I1159" s="2">
        <v>1.28</v>
      </c>
      <c r="J1159" s="4">
        <f t="shared" si="62"/>
        <v>0.51</v>
      </c>
      <c r="K1159" s="1">
        <v>1</v>
      </c>
      <c r="L1159" s="4">
        <f t="shared" si="63"/>
        <v>0.51</v>
      </c>
      <c r="M1159" s="1">
        <v>1</v>
      </c>
      <c r="N1159" s="4">
        <v>0.51</v>
      </c>
      <c r="O1159" s="1" t="s">
        <v>1746</v>
      </c>
    </row>
    <row r="1160" spans="1:15" x14ac:dyDescent="0.25">
      <c r="A1160" s="1">
        <v>1159</v>
      </c>
      <c r="B1160" s="1" t="s">
        <v>353</v>
      </c>
      <c r="C1160" s="10">
        <v>45085</v>
      </c>
      <c r="D1160" s="1">
        <v>0</v>
      </c>
      <c r="E1160" s="1" t="s">
        <v>213</v>
      </c>
      <c r="F1160" s="15">
        <v>24</v>
      </c>
      <c r="G1160" s="2">
        <v>1.75</v>
      </c>
      <c r="H1160" s="3">
        <v>3.04</v>
      </c>
      <c r="I1160" s="2">
        <v>1.3</v>
      </c>
      <c r="J1160" s="4">
        <f t="shared" si="62"/>
        <v>0.44999999999999996</v>
      </c>
      <c r="K1160" s="1">
        <v>1</v>
      </c>
      <c r="L1160" s="4">
        <f t="shared" si="63"/>
        <v>0.44999999999999996</v>
      </c>
      <c r="M1160" s="1">
        <v>1</v>
      </c>
      <c r="N1160" s="4">
        <v>0.44999999999999996</v>
      </c>
      <c r="O1160" s="1" t="s">
        <v>1746</v>
      </c>
    </row>
    <row r="1161" spans="1:15" x14ac:dyDescent="0.25">
      <c r="A1161" s="1">
        <v>1160</v>
      </c>
      <c r="B1161" s="1" t="s">
        <v>354</v>
      </c>
      <c r="C1161" s="10">
        <v>45085</v>
      </c>
      <c r="D1161" s="1">
        <v>0</v>
      </c>
      <c r="E1161" s="1" t="s">
        <v>213</v>
      </c>
      <c r="F1161" s="15">
        <v>24</v>
      </c>
      <c r="G1161" s="2">
        <v>1.75</v>
      </c>
      <c r="H1161" s="3">
        <v>4.8099999999999996</v>
      </c>
      <c r="I1161" s="2">
        <v>1.28</v>
      </c>
      <c r="J1161" s="4">
        <f t="shared" si="62"/>
        <v>0.47</v>
      </c>
      <c r="K1161" s="1">
        <v>1</v>
      </c>
      <c r="L1161" s="4">
        <f t="shared" si="63"/>
        <v>0.47</v>
      </c>
      <c r="M1161" s="1">
        <v>1</v>
      </c>
      <c r="N1161" s="4">
        <v>0.47</v>
      </c>
      <c r="O1161" s="1" t="s">
        <v>1746</v>
      </c>
    </row>
    <row r="1162" spans="1:15" x14ac:dyDescent="0.25">
      <c r="A1162" s="1">
        <v>1161</v>
      </c>
      <c r="B1162" s="1" t="s">
        <v>353</v>
      </c>
      <c r="C1162" s="10">
        <v>45086</v>
      </c>
      <c r="D1162" s="1">
        <v>0</v>
      </c>
      <c r="E1162" s="1" t="s">
        <v>213</v>
      </c>
      <c r="F1162" s="15">
        <v>24</v>
      </c>
      <c r="G1162" s="2">
        <v>1.86</v>
      </c>
      <c r="H1162" s="3">
        <v>2.81</v>
      </c>
      <c r="I1162" s="2">
        <v>1.29</v>
      </c>
      <c r="J1162" s="4">
        <f t="shared" si="62"/>
        <v>0.57000000000000006</v>
      </c>
      <c r="K1162" s="1">
        <v>1</v>
      </c>
      <c r="L1162" s="4">
        <f t="shared" si="63"/>
        <v>0.57000000000000006</v>
      </c>
      <c r="M1162" s="1">
        <v>1</v>
      </c>
      <c r="N1162" s="4">
        <v>0.57000000000000006</v>
      </c>
      <c r="O1162" s="1" t="s">
        <v>1746</v>
      </c>
    </row>
    <row r="1163" spans="1:15" x14ac:dyDescent="0.25">
      <c r="A1163" s="1">
        <v>1162</v>
      </c>
      <c r="B1163" s="1" t="s">
        <v>354</v>
      </c>
      <c r="C1163" s="10">
        <v>45086</v>
      </c>
      <c r="D1163" s="1">
        <v>0</v>
      </c>
      <c r="E1163" s="1" t="s">
        <v>213</v>
      </c>
      <c r="F1163" s="15">
        <v>24</v>
      </c>
      <c r="G1163" s="2">
        <v>1.77</v>
      </c>
      <c r="H1163" s="3">
        <v>5.54</v>
      </c>
      <c r="I1163" s="2">
        <v>1.27</v>
      </c>
      <c r="J1163" s="4">
        <f t="shared" si="62"/>
        <v>0.5</v>
      </c>
      <c r="K1163" s="1">
        <v>1</v>
      </c>
      <c r="L1163" s="4">
        <f t="shared" si="63"/>
        <v>0.5</v>
      </c>
      <c r="M1163" s="1">
        <v>1</v>
      </c>
      <c r="N1163" s="4">
        <v>0.5</v>
      </c>
      <c r="O1163" s="1" t="s">
        <v>1746</v>
      </c>
    </row>
    <row r="1164" spans="1:15" x14ac:dyDescent="0.25">
      <c r="A1164" s="1">
        <v>1163</v>
      </c>
      <c r="B1164" s="1" t="s">
        <v>353</v>
      </c>
      <c r="C1164" s="10">
        <v>45087</v>
      </c>
      <c r="D1164" s="1">
        <v>0</v>
      </c>
      <c r="E1164" s="1" t="s">
        <v>213</v>
      </c>
      <c r="F1164" s="15">
        <v>24</v>
      </c>
      <c r="G1164" s="2">
        <v>2.0699999999999998</v>
      </c>
      <c r="H1164" s="3">
        <v>2.72</v>
      </c>
      <c r="I1164" s="2">
        <v>1.4</v>
      </c>
      <c r="J1164" s="4">
        <f t="shared" si="62"/>
        <v>0.66999999999999993</v>
      </c>
      <c r="K1164" s="1">
        <v>1</v>
      </c>
      <c r="L1164" s="4">
        <f t="shared" si="63"/>
        <v>0.66999999999999993</v>
      </c>
      <c r="M1164" s="1">
        <v>1</v>
      </c>
      <c r="N1164" s="4">
        <v>0.66999999999999993</v>
      </c>
      <c r="O1164" s="1" t="s">
        <v>1746</v>
      </c>
    </row>
    <row r="1165" spans="1:15" x14ac:dyDescent="0.25">
      <c r="A1165" s="1">
        <v>1164</v>
      </c>
      <c r="B1165" s="1" t="s">
        <v>354</v>
      </c>
      <c r="C1165" s="10">
        <v>45087</v>
      </c>
      <c r="D1165" s="1">
        <v>0</v>
      </c>
      <c r="E1165" s="1" t="s">
        <v>213</v>
      </c>
      <c r="F1165" s="15">
        <v>24</v>
      </c>
      <c r="G1165" s="2">
        <v>1.82</v>
      </c>
      <c r="H1165" s="3">
        <v>5.54</v>
      </c>
      <c r="I1165" s="2">
        <v>1.38</v>
      </c>
      <c r="J1165" s="4">
        <f t="shared" si="62"/>
        <v>0.44000000000000017</v>
      </c>
      <c r="K1165" s="1">
        <v>1</v>
      </c>
      <c r="L1165" s="4">
        <f t="shared" si="63"/>
        <v>0.44000000000000017</v>
      </c>
      <c r="M1165" s="1">
        <v>1</v>
      </c>
      <c r="N1165" s="4">
        <v>0.44000000000000017</v>
      </c>
      <c r="O1165" s="1" t="s">
        <v>1746</v>
      </c>
    </row>
    <row r="1166" spans="1:15" x14ac:dyDescent="0.25">
      <c r="A1166" s="1">
        <v>1165</v>
      </c>
      <c r="B1166" s="1" t="s">
        <v>353</v>
      </c>
      <c r="C1166" s="10">
        <v>45088</v>
      </c>
      <c r="D1166" s="1">
        <v>0</v>
      </c>
      <c r="E1166" s="1" t="s">
        <v>213</v>
      </c>
      <c r="F1166" s="15">
        <v>24</v>
      </c>
      <c r="G1166" s="2">
        <v>1.86</v>
      </c>
      <c r="H1166" s="3">
        <v>4.1900000000000004</v>
      </c>
      <c r="I1166" s="2">
        <v>1.3</v>
      </c>
      <c r="J1166" s="4">
        <f t="shared" si="62"/>
        <v>0.56000000000000005</v>
      </c>
      <c r="K1166" s="1">
        <v>1</v>
      </c>
      <c r="L1166" s="4">
        <f t="shared" si="63"/>
        <v>0.56000000000000005</v>
      </c>
      <c r="M1166" s="1">
        <v>1</v>
      </c>
      <c r="N1166" s="4">
        <v>0.56000000000000005</v>
      </c>
      <c r="O1166" s="1" t="s">
        <v>1746</v>
      </c>
    </row>
    <row r="1167" spans="1:15" x14ac:dyDescent="0.25">
      <c r="A1167" s="1">
        <v>1166</v>
      </c>
      <c r="B1167" s="1" t="s">
        <v>354</v>
      </c>
      <c r="C1167" s="10">
        <v>45088</v>
      </c>
      <c r="D1167" s="1">
        <v>0</v>
      </c>
      <c r="E1167" s="1" t="s">
        <v>213</v>
      </c>
      <c r="F1167" s="15">
        <v>24</v>
      </c>
      <c r="G1167" s="2">
        <v>1.79</v>
      </c>
      <c r="H1167" s="3">
        <v>5.33</v>
      </c>
      <c r="I1167" s="2">
        <v>1.29</v>
      </c>
      <c r="J1167" s="4">
        <f t="shared" si="62"/>
        <v>0.5</v>
      </c>
      <c r="K1167" s="1">
        <v>1</v>
      </c>
      <c r="L1167" s="4">
        <f t="shared" si="63"/>
        <v>0.5</v>
      </c>
      <c r="M1167" s="1">
        <v>1</v>
      </c>
      <c r="N1167" s="4">
        <v>0.5</v>
      </c>
      <c r="O1167" s="1" t="s">
        <v>1746</v>
      </c>
    </row>
    <row r="1168" spans="1:15" x14ac:dyDescent="0.25">
      <c r="A1168" s="1">
        <v>1167</v>
      </c>
      <c r="B1168" s="1" t="s">
        <v>353</v>
      </c>
      <c r="C1168" s="10">
        <v>45089</v>
      </c>
      <c r="D1168" s="1">
        <v>0</v>
      </c>
      <c r="E1168" s="1" t="s">
        <v>213</v>
      </c>
      <c r="F1168" s="15">
        <v>24</v>
      </c>
      <c r="G1168" s="2">
        <v>1.98</v>
      </c>
      <c r="H1168" s="3">
        <v>3.42</v>
      </c>
      <c r="I1168" s="2">
        <v>1.34</v>
      </c>
      <c r="J1168" s="4">
        <f t="shared" si="62"/>
        <v>0.6399999999999999</v>
      </c>
      <c r="K1168" s="1">
        <v>1</v>
      </c>
      <c r="L1168" s="4">
        <f t="shared" si="63"/>
        <v>0.6399999999999999</v>
      </c>
      <c r="M1168" s="1">
        <v>1</v>
      </c>
      <c r="N1168" s="4">
        <v>0.6399999999999999</v>
      </c>
      <c r="O1168" s="1" t="s">
        <v>1746</v>
      </c>
    </row>
    <row r="1169" spans="1:15" x14ac:dyDescent="0.25">
      <c r="A1169" s="1">
        <v>1168</v>
      </c>
      <c r="B1169" s="1" t="s">
        <v>354</v>
      </c>
      <c r="C1169" s="10">
        <v>45089</v>
      </c>
      <c r="D1169" s="1">
        <v>0</v>
      </c>
      <c r="E1169" s="1" t="s">
        <v>213</v>
      </c>
      <c r="F1169" s="15">
        <v>24</v>
      </c>
      <c r="G1169" s="2">
        <v>1.79</v>
      </c>
      <c r="H1169" s="3">
        <v>5.0599999999999996</v>
      </c>
      <c r="I1169" s="2">
        <v>1.32</v>
      </c>
      <c r="J1169" s="4">
        <f t="shared" si="62"/>
        <v>0.47</v>
      </c>
      <c r="K1169" s="1">
        <v>1</v>
      </c>
      <c r="L1169" s="4">
        <f t="shared" si="63"/>
        <v>0.47</v>
      </c>
      <c r="M1169" s="1">
        <v>1</v>
      </c>
      <c r="N1169" s="4">
        <v>0.47</v>
      </c>
      <c r="O1169" s="1" t="s">
        <v>1746</v>
      </c>
    </row>
    <row r="1170" spans="1:15" x14ac:dyDescent="0.25">
      <c r="A1170" s="1">
        <v>1169</v>
      </c>
      <c r="B1170" s="1" t="s">
        <v>353</v>
      </c>
      <c r="C1170" s="10">
        <v>45090</v>
      </c>
      <c r="D1170" s="1">
        <v>0</v>
      </c>
      <c r="E1170" s="1" t="s">
        <v>213</v>
      </c>
      <c r="F1170" s="15">
        <v>24</v>
      </c>
      <c r="G1170" s="2">
        <v>2.02</v>
      </c>
      <c r="H1170" s="3">
        <v>3.46</v>
      </c>
      <c r="I1170" s="2">
        <v>1.37</v>
      </c>
      <c r="J1170" s="4">
        <f t="shared" si="62"/>
        <v>0.64999999999999991</v>
      </c>
      <c r="K1170" s="1">
        <v>1</v>
      </c>
      <c r="L1170" s="4">
        <f t="shared" si="63"/>
        <v>0.64999999999999991</v>
      </c>
      <c r="M1170" s="1">
        <v>1</v>
      </c>
      <c r="N1170" s="4">
        <v>0.64999999999999991</v>
      </c>
      <c r="O1170" s="1" t="s">
        <v>1746</v>
      </c>
    </row>
    <row r="1171" spans="1:15" x14ac:dyDescent="0.25">
      <c r="A1171" s="1">
        <v>1170</v>
      </c>
      <c r="B1171" s="1" t="s">
        <v>354</v>
      </c>
      <c r="C1171" s="10">
        <v>45090</v>
      </c>
      <c r="D1171" s="1">
        <v>0</v>
      </c>
      <c r="E1171" s="1" t="s">
        <v>213</v>
      </c>
      <c r="F1171" s="15">
        <v>24</v>
      </c>
      <c r="G1171" s="2">
        <v>1.82</v>
      </c>
      <c r="H1171" s="3">
        <v>5.39</v>
      </c>
      <c r="I1171" s="2">
        <v>1.35</v>
      </c>
      <c r="J1171" s="4">
        <f t="shared" ref="J1171:J1234" si="64">G1171-I1171-D1171</f>
        <v>0.47</v>
      </c>
      <c r="K1171" s="1">
        <v>1</v>
      </c>
      <c r="L1171" s="4">
        <f t="shared" ref="L1171:L1234" si="65">(G1171-I1171-D1171)*K1171</f>
        <v>0.47</v>
      </c>
      <c r="M1171" s="1">
        <v>1</v>
      </c>
      <c r="N1171" s="4">
        <v>0.47</v>
      </c>
      <c r="O1171" s="1" t="s">
        <v>1746</v>
      </c>
    </row>
    <row r="1172" spans="1:15" x14ac:dyDescent="0.25">
      <c r="A1172" s="1">
        <v>1171</v>
      </c>
      <c r="B1172" s="1" t="s">
        <v>353</v>
      </c>
      <c r="C1172" s="10">
        <v>45091</v>
      </c>
      <c r="D1172" s="1">
        <v>0</v>
      </c>
      <c r="E1172" s="1" t="s">
        <v>213</v>
      </c>
      <c r="F1172" s="15">
        <v>24</v>
      </c>
      <c r="G1172" s="2">
        <v>1.93</v>
      </c>
      <c r="H1172" s="3">
        <v>4.1500000000000004</v>
      </c>
      <c r="I1172" s="2">
        <v>1.36</v>
      </c>
      <c r="J1172" s="4">
        <f t="shared" si="64"/>
        <v>0.56999999999999984</v>
      </c>
      <c r="K1172" s="1">
        <v>1</v>
      </c>
      <c r="L1172" s="4">
        <f t="shared" si="65"/>
        <v>0.56999999999999984</v>
      </c>
      <c r="M1172" s="1">
        <v>1</v>
      </c>
      <c r="N1172" s="4">
        <v>0.56999999999999984</v>
      </c>
      <c r="O1172" s="1" t="s">
        <v>1746</v>
      </c>
    </row>
    <row r="1173" spans="1:15" x14ac:dyDescent="0.25">
      <c r="A1173" s="1">
        <v>1172</v>
      </c>
      <c r="B1173" s="1" t="s">
        <v>354</v>
      </c>
      <c r="C1173" s="10">
        <v>45091</v>
      </c>
      <c r="D1173" s="1">
        <v>0</v>
      </c>
      <c r="E1173" s="1" t="s">
        <v>213</v>
      </c>
      <c r="F1173" s="15">
        <v>24</v>
      </c>
      <c r="G1173" s="2">
        <v>1.76</v>
      </c>
      <c r="H1173" s="3">
        <v>3.46</v>
      </c>
      <c r="I1173" s="2">
        <v>1.34</v>
      </c>
      <c r="J1173" s="4">
        <f t="shared" si="64"/>
        <v>0.41999999999999993</v>
      </c>
      <c r="K1173" s="1">
        <v>1</v>
      </c>
      <c r="L1173" s="4">
        <f t="shared" si="65"/>
        <v>0.41999999999999993</v>
      </c>
      <c r="M1173" s="1">
        <v>1</v>
      </c>
      <c r="N1173" s="4">
        <v>0.41999999999999993</v>
      </c>
      <c r="O1173" s="1" t="s">
        <v>1746</v>
      </c>
    </row>
    <row r="1174" spans="1:15" x14ac:dyDescent="0.25">
      <c r="A1174" s="1">
        <v>1173</v>
      </c>
      <c r="B1174" s="1" t="s">
        <v>353</v>
      </c>
      <c r="C1174" s="10">
        <v>45092</v>
      </c>
      <c r="D1174" s="1">
        <v>0</v>
      </c>
      <c r="E1174" s="1" t="s">
        <v>213</v>
      </c>
      <c r="F1174" s="15">
        <v>24</v>
      </c>
      <c r="G1174" s="2">
        <v>1.93</v>
      </c>
      <c r="H1174" s="3">
        <v>2.5499999999999998</v>
      </c>
      <c r="I1174" s="2">
        <v>1.34</v>
      </c>
      <c r="J1174" s="4">
        <f t="shared" si="64"/>
        <v>0.58999999999999986</v>
      </c>
      <c r="K1174" s="1">
        <v>1</v>
      </c>
      <c r="L1174" s="4">
        <f t="shared" si="65"/>
        <v>0.58999999999999986</v>
      </c>
      <c r="M1174" s="1">
        <v>1</v>
      </c>
      <c r="N1174" s="4">
        <v>0.58999999999999986</v>
      </c>
      <c r="O1174" s="1" t="s">
        <v>1746</v>
      </c>
    </row>
    <row r="1175" spans="1:15" x14ac:dyDescent="0.25">
      <c r="A1175" s="1">
        <v>1174</v>
      </c>
      <c r="B1175" s="1" t="s">
        <v>354</v>
      </c>
      <c r="C1175" s="10">
        <v>45092</v>
      </c>
      <c r="D1175" s="1">
        <v>0</v>
      </c>
      <c r="E1175" s="1" t="s">
        <v>213</v>
      </c>
      <c r="F1175" s="15">
        <v>24</v>
      </c>
      <c r="G1175" s="2">
        <v>1.77</v>
      </c>
      <c r="H1175" s="3">
        <v>2.4500000000000002</v>
      </c>
      <c r="I1175" s="2">
        <v>1.32</v>
      </c>
      <c r="J1175" s="4">
        <f t="shared" si="64"/>
        <v>0.44999999999999996</v>
      </c>
      <c r="K1175" s="1">
        <v>1</v>
      </c>
      <c r="L1175" s="4">
        <f t="shared" si="65"/>
        <v>0.44999999999999996</v>
      </c>
      <c r="M1175" s="1">
        <v>1</v>
      </c>
      <c r="N1175" s="4">
        <v>0.44999999999999996</v>
      </c>
      <c r="O1175" s="1" t="s">
        <v>1746</v>
      </c>
    </row>
    <row r="1176" spans="1:15" x14ac:dyDescent="0.25">
      <c r="A1176" s="1">
        <v>1175</v>
      </c>
      <c r="B1176" s="1" t="s">
        <v>353</v>
      </c>
      <c r="C1176" s="10">
        <v>45093</v>
      </c>
      <c r="D1176" s="1">
        <v>0</v>
      </c>
      <c r="E1176" s="1" t="s">
        <v>213</v>
      </c>
      <c r="F1176" s="15">
        <v>24</v>
      </c>
      <c r="G1176" s="2">
        <v>1.9</v>
      </c>
      <c r="H1176" s="3">
        <v>3.54</v>
      </c>
      <c r="I1176" s="2">
        <v>1.36</v>
      </c>
      <c r="J1176" s="4">
        <f t="shared" si="64"/>
        <v>0.53999999999999981</v>
      </c>
      <c r="K1176" s="1">
        <v>1</v>
      </c>
      <c r="L1176" s="4">
        <f t="shared" si="65"/>
        <v>0.53999999999999981</v>
      </c>
      <c r="M1176" s="1">
        <v>1</v>
      </c>
      <c r="N1176" s="4">
        <v>0.53999999999999981</v>
      </c>
      <c r="O1176" s="1" t="s">
        <v>1746</v>
      </c>
    </row>
    <row r="1177" spans="1:15" x14ac:dyDescent="0.25">
      <c r="A1177" s="1">
        <v>1176</v>
      </c>
      <c r="B1177" s="1" t="s">
        <v>354</v>
      </c>
      <c r="C1177" s="10">
        <v>45093</v>
      </c>
      <c r="D1177" s="1">
        <v>0</v>
      </c>
      <c r="E1177" s="1" t="s">
        <v>213</v>
      </c>
      <c r="F1177" s="15">
        <v>24</v>
      </c>
      <c r="G1177" s="2">
        <v>1.86</v>
      </c>
      <c r="H1177" s="3">
        <v>4</v>
      </c>
      <c r="I1177" s="2">
        <v>1.34</v>
      </c>
      <c r="J1177" s="4">
        <f t="shared" si="64"/>
        <v>0.52</v>
      </c>
      <c r="K1177" s="1">
        <v>1</v>
      </c>
      <c r="L1177" s="4">
        <f t="shared" si="65"/>
        <v>0.52</v>
      </c>
      <c r="M1177" s="1">
        <v>1</v>
      </c>
      <c r="N1177" s="4">
        <v>0.52</v>
      </c>
      <c r="O1177" s="1" t="s">
        <v>1746</v>
      </c>
    </row>
    <row r="1178" spans="1:15" x14ac:dyDescent="0.25">
      <c r="A1178" s="1">
        <v>1177</v>
      </c>
      <c r="B1178" s="1" t="s">
        <v>353</v>
      </c>
      <c r="C1178" s="10">
        <v>45094</v>
      </c>
      <c r="D1178" s="1">
        <v>0</v>
      </c>
      <c r="E1178" s="1" t="s">
        <v>213</v>
      </c>
      <c r="F1178" s="15">
        <v>24</v>
      </c>
      <c r="G1178" s="2">
        <v>1.99</v>
      </c>
      <c r="H1178" s="3">
        <v>4.42</v>
      </c>
      <c r="I1178" s="2">
        <v>1.37</v>
      </c>
      <c r="J1178" s="4">
        <f t="shared" si="64"/>
        <v>0.61999999999999988</v>
      </c>
      <c r="K1178" s="1">
        <v>1</v>
      </c>
      <c r="L1178" s="4">
        <f t="shared" si="65"/>
        <v>0.61999999999999988</v>
      </c>
      <c r="M1178" s="1">
        <v>1</v>
      </c>
      <c r="N1178" s="4">
        <v>0.61999999999999988</v>
      </c>
      <c r="O1178" s="1" t="s">
        <v>1746</v>
      </c>
    </row>
    <row r="1179" spans="1:15" x14ac:dyDescent="0.25">
      <c r="A1179" s="1">
        <v>1178</v>
      </c>
      <c r="B1179" s="1" t="s">
        <v>354</v>
      </c>
      <c r="C1179" s="10">
        <v>45094</v>
      </c>
      <c r="D1179" s="1">
        <v>0</v>
      </c>
      <c r="E1179" s="1" t="s">
        <v>213</v>
      </c>
      <c r="F1179" s="15">
        <v>24</v>
      </c>
      <c r="G1179" s="2">
        <v>1.9</v>
      </c>
      <c r="H1179" s="3">
        <v>3.62</v>
      </c>
      <c r="I1179" s="2">
        <v>1.35</v>
      </c>
      <c r="J1179" s="4">
        <f t="shared" si="64"/>
        <v>0.54999999999999982</v>
      </c>
      <c r="K1179" s="1">
        <v>1</v>
      </c>
      <c r="L1179" s="4">
        <f t="shared" si="65"/>
        <v>0.54999999999999982</v>
      </c>
      <c r="M1179" s="1">
        <v>1</v>
      </c>
      <c r="N1179" s="4">
        <v>0.54999999999999982</v>
      </c>
      <c r="O1179" s="1" t="s">
        <v>1746</v>
      </c>
    </row>
    <row r="1180" spans="1:15" ht="33" x14ac:dyDescent="0.25">
      <c r="A1180" s="1">
        <v>1179</v>
      </c>
      <c r="B1180" s="1" t="s">
        <v>353</v>
      </c>
      <c r="C1180" s="10">
        <v>45095</v>
      </c>
      <c r="D1180" s="1">
        <v>0</v>
      </c>
      <c r="E1180" s="11" t="s">
        <v>4330</v>
      </c>
      <c r="F1180" s="15">
        <v>21.5</v>
      </c>
      <c r="G1180" s="2">
        <v>1.82</v>
      </c>
      <c r="H1180" s="3">
        <v>4.04</v>
      </c>
      <c r="I1180" s="2">
        <v>1.26</v>
      </c>
      <c r="J1180" s="4">
        <f t="shared" si="64"/>
        <v>0.56000000000000005</v>
      </c>
      <c r="K1180" s="1">
        <v>1</v>
      </c>
      <c r="L1180" s="4">
        <f t="shared" si="65"/>
        <v>0.56000000000000005</v>
      </c>
      <c r="M1180" s="1">
        <v>1</v>
      </c>
      <c r="N1180" s="4">
        <v>0.56000000000000005</v>
      </c>
      <c r="O1180" s="1" t="s">
        <v>1746</v>
      </c>
    </row>
    <row r="1181" spans="1:15" ht="33" x14ac:dyDescent="0.25">
      <c r="A1181" s="1">
        <v>1180</v>
      </c>
      <c r="B1181" s="1" t="s">
        <v>354</v>
      </c>
      <c r="C1181" s="10">
        <v>45095</v>
      </c>
      <c r="D1181" s="1">
        <v>0</v>
      </c>
      <c r="E1181" s="11" t="s">
        <v>4331</v>
      </c>
      <c r="F1181" s="15">
        <v>21.5</v>
      </c>
      <c r="G1181" s="2">
        <v>1.52</v>
      </c>
      <c r="H1181" s="3">
        <v>2.88</v>
      </c>
      <c r="I1181" s="2">
        <v>1.24</v>
      </c>
      <c r="J1181" s="4">
        <f t="shared" si="64"/>
        <v>0.28000000000000003</v>
      </c>
      <c r="K1181" s="1">
        <v>1</v>
      </c>
      <c r="L1181" s="4">
        <f t="shared" si="65"/>
        <v>0.28000000000000003</v>
      </c>
      <c r="M1181" s="1">
        <v>1</v>
      </c>
      <c r="N1181" s="4">
        <v>0.28000000000000003</v>
      </c>
      <c r="O1181" s="1" t="s">
        <v>1746</v>
      </c>
    </row>
    <row r="1182" spans="1:15" x14ac:dyDescent="0.25">
      <c r="A1182" s="1">
        <v>1181</v>
      </c>
      <c r="B1182" s="1" t="s">
        <v>353</v>
      </c>
      <c r="C1182" s="10">
        <v>45096</v>
      </c>
      <c r="D1182" s="1">
        <v>0</v>
      </c>
      <c r="E1182" s="1" t="s">
        <v>213</v>
      </c>
      <c r="F1182" s="15">
        <v>24</v>
      </c>
      <c r="G1182" s="2">
        <v>2</v>
      </c>
      <c r="H1182" s="3">
        <v>3.55</v>
      </c>
      <c r="I1182" s="2">
        <v>1.35</v>
      </c>
      <c r="J1182" s="4">
        <f t="shared" si="64"/>
        <v>0.64999999999999991</v>
      </c>
      <c r="K1182" s="1">
        <v>1</v>
      </c>
      <c r="L1182" s="4">
        <f t="shared" si="65"/>
        <v>0.64999999999999991</v>
      </c>
      <c r="M1182" s="1">
        <v>1</v>
      </c>
      <c r="N1182" s="4">
        <v>0.64999999999999991</v>
      </c>
      <c r="O1182" s="1" t="s">
        <v>1746</v>
      </c>
    </row>
    <row r="1183" spans="1:15" x14ac:dyDescent="0.25">
      <c r="A1183" s="1">
        <v>1182</v>
      </c>
      <c r="B1183" s="1" t="s">
        <v>354</v>
      </c>
      <c r="C1183" s="10">
        <v>45096</v>
      </c>
      <c r="D1183" s="1">
        <v>0</v>
      </c>
      <c r="E1183" s="1" t="s">
        <v>213</v>
      </c>
      <c r="F1183" s="15">
        <v>24</v>
      </c>
      <c r="G1183" s="2">
        <v>1.9</v>
      </c>
      <c r="H1183" s="3">
        <v>3.37</v>
      </c>
      <c r="I1183" s="2">
        <v>1.33</v>
      </c>
      <c r="J1183" s="4">
        <f t="shared" si="64"/>
        <v>0.56999999999999984</v>
      </c>
      <c r="K1183" s="1">
        <v>1</v>
      </c>
      <c r="L1183" s="4">
        <f t="shared" si="65"/>
        <v>0.56999999999999984</v>
      </c>
      <c r="M1183" s="1">
        <v>1</v>
      </c>
      <c r="N1183" s="4">
        <v>0.56999999999999984</v>
      </c>
      <c r="O1183" s="1" t="s">
        <v>1746</v>
      </c>
    </row>
    <row r="1184" spans="1:15" x14ac:dyDescent="0.25">
      <c r="A1184" s="1">
        <v>1183</v>
      </c>
      <c r="B1184" s="1" t="s">
        <v>353</v>
      </c>
      <c r="C1184" s="10">
        <v>45097</v>
      </c>
      <c r="D1184" s="1">
        <v>0</v>
      </c>
      <c r="E1184" s="1" t="s">
        <v>213</v>
      </c>
      <c r="F1184" s="15">
        <v>24</v>
      </c>
      <c r="G1184" s="2">
        <v>2.0099999999999998</v>
      </c>
      <c r="H1184" s="3">
        <v>3.23</v>
      </c>
      <c r="I1184" s="2">
        <v>1.33</v>
      </c>
      <c r="J1184" s="4">
        <f t="shared" si="64"/>
        <v>0.67999999999999972</v>
      </c>
      <c r="K1184" s="1">
        <v>1</v>
      </c>
      <c r="L1184" s="4">
        <f t="shared" si="65"/>
        <v>0.67999999999999972</v>
      </c>
      <c r="M1184" s="1">
        <v>1</v>
      </c>
      <c r="N1184" s="4">
        <v>0.67999999999999972</v>
      </c>
      <c r="O1184" s="1" t="s">
        <v>1746</v>
      </c>
    </row>
    <row r="1185" spans="1:15" x14ac:dyDescent="0.25">
      <c r="A1185" s="1">
        <v>1184</v>
      </c>
      <c r="B1185" s="1" t="s">
        <v>354</v>
      </c>
      <c r="C1185" s="10">
        <v>45097</v>
      </c>
      <c r="D1185" s="1">
        <v>0</v>
      </c>
      <c r="E1185" s="1" t="s">
        <v>213</v>
      </c>
      <c r="F1185" s="15">
        <v>24</v>
      </c>
      <c r="G1185" s="2">
        <v>1.81</v>
      </c>
      <c r="H1185" s="3">
        <v>2.5</v>
      </c>
      <c r="I1185" s="2">
        <v>1.31</v>
      </c>
      <c r="J1185" s="4">
        <f t="shared" si="64"/>
        <v>0.5</v>
      </c>
      <c r="K1185" s="1">
        <v>1</v>
      </c>
      <c r="L1185" s="4">
        <f t="shared" si="65"/>
        <v>0.5</v>
      </c>
      <c r="M1185" s="1">
        <v>1</v>
      </c>
      <c r="N1185" s="4">
        <v>0.5</v>
      </c>
      <c r="O1185" s="1" t="s">
        <v>1746</v>
      </c>
    </row>
    <row r="1186" spans="1:15" x14ac:dyDescent="0.25">
      <c r="A1186" s="1">
        <v>1185</v>
      </c>
      <c r="B1186" s="1" t="s">
        <v>353</v>
      </c>
      <c r="C1186" s="10">
        <v>45098</v>
      </c>
      <c r="D1186" s="1">
        <v>0</v>
      </c>
      <c r="E1186" s="1" t="s">
        <v>213</v>
      </c>
      <c r="F1186" s="15">
        <v>24</v>
      </c>
      <c r="G1186" s="2">
        <v>1.9</v>
      </c>
      <c r="H1186" s="3">
        <v>4.13</v>
      </c>
      <c r="I1186" s="2">
        <v>1.34</v>
      </c>
      <c r="J1186" s="4">
        <f t="shared" si="64"/>
        <v>0.55999999999999983</v>
      </c>
      <c r="K1186" s="1">
        <v>1</v>
      </c>
      <c r="L1186" s="4">
        <f t="shared" si="65"/>
        <v>0.55999999999999983</v>
      </c>
      <c r="M1186" s="1">
        <v>1</v>
      </c>
      <c r="N1186" s="4">
        <v>0.55999999999999983</v>
      </c>
      <c r="O1186" s="1" t="s">
        <v>1746</v>
      </c>
    </row>
    <row r="1187" spans="1:15" x14ac:dyDescent="0.25">
      <c r="A1187" s="1">
        <v>1186</v>
      </c>
      <c r="B1187" s="1" t="s">
        <v>354</v>
      </c>
      <c r="C1187" s="10">
        <v>45098</v>
      </c>
      <c r="D1187" s="1">
        <v>0</v>
      </c>
      <c r="E1187" s="1" t="s">
        <v>213</v>
      </c>
      <c r="F1187" s="15">
        <v>24</v>
      </c>
      <c r="G1187" s="2">
        <v>1.84</v>
      </c>
      <c r="H1187" s="3">
        <v>2.09</v>
      </c>
      <c r="I1187" s="2">
        <v>1.32</v>
      </c>
      <c r="J1187" s="4">
        <f t="shared" si="64"/>
        <v>0.52</v>
      </c>
      <c r="K1187" s="1">
        <v>1</v>
      </c>
      <c r="L1187" s="4">
        <f t="shared" si="65"/>
        <v>0.52</v>
      </c>
      <c r="M1187" s="1">
        <v>1</v>
      </c>
      <c r="N1187" s="4">
        <v>0.52</v>
      </c>
      <c r="O1187" s="1" t="s">
        <v>1746</v>
      </c>
    </row>
    <row r="1188" spans="1:15" x14ac:dyDescent="0.25">
      <c r="A1188" s="1">
        <v>1187</v>
      </c>
      <c r="B1188" s="1" t="s">
        <v>353</v>
      </c>
      <c r="C1188" s="10">
        <v>45099</v>
      </c>
      <c r="D1188" s="1">
        <v>0</v>
      </c>
      <c r="E1188" s="1" t="s">
        <v>213</v>
      </c>
      <c r="F1188" s="15">
        <v>24</v>
      </c>
      <c r="G1188" s="2">
        <v>1.88</v>
      </c>
      <c r="H1188" s="3">
        <v>4.67</v>
      </c>
      <c r="I1188" s="2">
        <v>1.34</v>
      </c>
      <c r="J1188" s="4">
        <f t="shared" si="64"/>
        <v>0.53999999999999981</v>
      </c>
      <c r="K1188" s="1">
        <v>1</v>
      </c>
      <c r="L1188" s="4">
        <f t="shared" si="65"/>
        <v>0.53999999999999981</v>
      </c>
      <c r="M1188" s="1">
        <v>1</v>
      </c>
      <c r="N1188" s="4">
        <v>0.53999999999999981</v>
      </c>
      <c r="O1188" s="1" t="s">
        <v>1746</v>
      </c>
    </row>
    <row r="1189" spans="1:15" x14ac:dyDescent="0.25">
      <c r="A1189" s="1">
        <v>1188</v>
      </c>
      <c r="B1189" s="1" t="s">
        <v>354</v>
      </c>
      <c r="C1189" s="10">
        <v>45099</v>
      </c>
      <c r="D1189" s="1">
        <v>0</v>
      </c>
      <c r="E1189" s="1" t="s">
        <v>213</v>
      </c>
      <c r="F1189" s="15">
        <v>24</v>
      </c>
      <c r="G1189" s="2">
        <v>1.85</v>
      </c>
      <c r="H1189" s="3">
        <v>1.96</v>
      </c>
      <c r="I1189" s="2">
        <v>1.32</v>
      </c>
      <c r="J1189" s="4">
        <f t="shared" si="64"/>
        <v>0.53</v>
      </c>
      <c r="K1189" s="1">
        <v>1</v>
      </c>
      <c r="L1189" s="4">
        <f t="shared" si="65"/>
        <v>0.53</v>
      </c>
      <c r="M1189" s="1">
        <v>1</v>
      </c>
      <c r="N1189" s="4">
        <v>0.53</v>
      </c>
      <c r="O1189" s="1" t="s">
        <v>1746</v>
      </c>
    </row>
    <row r="1190" spans="1:15" x14ac:dyDescent="0.25">
      <c r="A1190" s="1">
        <v>1189</v>
      </c>
      <c r="B1190" s="1" t="s">
        <v>353</v>
      </c>
      <c r="C1190" s="10">
        <v>45100</v>
      </c>
      <c r="D1190" s="1">
        <v>0</v>
      </c>
      <c r="E1190" s="1" t="s">
        <v>213</v>
      </c>
      <c r="F1190" s="15">
        <v>24</v>
      </c>
      <c r="G1190" s="2">
        <v>1.94</v>
      </c>
      <c r="H1190" s="3">
        <v>4.18</v>
      </c>
      <c r="I1190" s="2">
        <v>1.36</v>
      </c>
      <c r="J1190" s="4">
        <f t="shared" si="64"/>
        <v>0.57999999999999985</v>
      </c>
      <c r="K1190" s="1">
        <v>1</v>
      </c>
      <c r="L1190" s="4">
        <f t="shared" si="65"/>
        <v>0.57999999999999985</v>
      </c>
      <c r="M1190" s="1">
        <v>1</v>
      </c>
      <c r="N1190" s="4">
        <v>0.57999999999999985</v>
      </c>
      <c r="O1190" s="1" t="s">
        <v>1746</v>
      </c>
    </row>
    <row r="1191" spans="1:15" x14ac:dyDescent="0.25">
      <c r="A1191" s="1">
        <v>1190</v>
      </c>
      <c r="B1191" s="1" t="s">
        <v>354</v>
      </c>
      <c r="C1191" s="10">
        <v>45100</v>
      </c>
      <c r="D1191" s="1">
        <v>0</v>
      </c>
      <c r="E1191" s="1" t="s">
        <v>213</v>
      </c>
      <c r="F1191" s="15">
        <v>24</v>
      </c>
      <c r="G1191" s="2">
        <v>1.87</v>
      </c>
      <c r="H1191" s="3">
        <v>2.1800000000000002</v>
      </c>
      <c r="I1191" s="2">
        <v>1.34</v>
      </c>
      <c r="J1191" s="4">
        <f t="shared" si="64"/>
        <v>0.53</v>
      </c>
      <c r="K1191" s="1">
        <v>1</v>
      </c>
      <c r="L1191" s="4">
        <f t="shared" si="65"/>
        <v>0.53</v>
      </c>
      <c r="M1191" s="1">
        <v>1</v>
      </c>
      <c r="N1191" s="4">
        <v>0.53</v>
      </c>
      <c r="O1191" s="1" t="s">
        <v>1746</v>
      </c>
    </row>
    <row r="1192" spans="1:15" x14ac:dyDescent="0.25">
      <c r="A1192" s="1">
        <v>1191</v>
      </c>
      <c r="B1192" s="1" t="s">
        <v>353</v>
      </c>
      <c r="C1192" s="10">
        <v>45101</v>
      </c>
      <c r="D1192" s="1">
        <v>0</v>
      </c>
      <c r="E1192" s="1" t="s">
        <v>213</v>
      </c>
      <c r="F1192" s="15">
        <v>24</v>
      </c>
      <c r="G1192" s="2">
        <v>2.0699999999999998</v>
      </c>
      <c r="H1192" s="3">
        <v>2.61</v>
      </c>
      <c r="I1192" s="2">
        <v>1.46</v>
      </c>
      <c r="J1192" s="4">
        <f t="shared" si="64"/>
        <v>0.60999999999999988</v>
      </c>
      <c r="K1192" s="1">
        <v>1</v>
      </c>
      <c r="L1192" s="4">
        <f t="shared" si="65"/>
        <v>0.60999999999999988</v>
      </c>
      <c r="M1192" s="1">
        <v>1</v>
      </c>
      <c r="N1192" s="4">
        <v>0.60999999999999988</v>
      </c>
      <c r="O1192" s="1" t="s">
        <v>1746</v>
      </c>
    </row>
    <row r="1193" spans="1:15" x14ac:dyDescent="0.25">
      <c r="A1193" s="1">
        <v>1192</v>
      </c>
      <c r="B1193" s="1" t="s">
        <v>354</v>
      </c>
      <c r="C1193" s="10">
        <v>45101</v>
      </c>
      <c r="D1193" s="1">
        <v>0</v>
      </c>
      <c r="E1193" s="1" t="s">
        <v>213</v>
      </c>
      <c r="F1193" s="15">
        <v>24</v>
      </c>
      <c r="G1193" s="2">
        <v>2</v>
      </c>
      <c r="H1193" s="3">
        <v>2.69</v>
      </c>
      <c r="I1193" s="2">
        <v>1.44</v>
      </c>
      <c r="J1193" s="4">
        <f t="shared" si="64"/>
        <v>0.56000000000000005</v>
      </c>
      <c r="K1193" s="1">
        <v>1</v>
      </c>
      <c r="L1193" s="4">
        <f t="shared" si="65"/>
        <v>0.56000000000000005</v>
      </c>
      <c r="M1193" s="1">
        <v>1</v>
      </c>
      <c r="N1193" s="4">
        <v>0.56000000000000005</v>
      </c>
      <c r="O1193" s="1" t="s">
        <v>1746</v>
      </c>
    </row>
    <row r="1194" spans="1:15" x14ac:dyDescent="0.25">
      <c r="A1194" s="1">
        <v>1193</v>
      </c>
      <c r="B1194" s="1" t="s">
        <v>353</v>
      </c>
      <c r="C1194" s="10">
        <v>45102</v>
      </c>
      <c r="D1194" s="1">
        <v>0</v>
      </c>
      <c r="E1194" s="1" t="s">
        <v>213</v>
      </c>
      <c r="F1194" s="15">
        <v>24</v>
      </c>
      <c r="G1194" s="2">
        <v>2.08</v>
      </c>
      <c r="H1194" s="3">
        <v>2.16</v>
      </c>
      <c r="I1194" s="2">
        <v>1.46</v>
      </c>
      <c r="J1194" s="4">
        <f t="shared" si="64"/>
        <v>0.62000000000000011</v>
      </c>
      <c r="K1194" s="1">
        <v>1</v>
      </c>
      <c r="L1194" s="4">
        <f t="shared" si="65"/>
        <v>0.62000000000000011</v>
      </c>
      <c r="M1194" s="1">
        <v>1</v>
      </c>
      <c r="N1194" s="4">
        <v>0.62000000000000011</v>
      </c>
      <c r="O1194" s="1" t="s">
        <v>1746</v>
      </c>
    </row>
    <row r="1195" spans="1:15" x14ac:dyDescent="0.25">
      <c r="A1195" s="1">
        <v>1194</v>
      </c>
      <c r="B1195" s="1" t="s">
        <v>354</v>
      </c>
      <c r="C1195" s="10">
        <v>45102</v>
      </c>
      <c r="D1195" s="1">
        <v>0</v>
      </c>
      <c r="E1195" s="1" t="s">
        <v>213</v>
      </c>
      <c r="F1195" s="15">
        <v>24</v>
      </c>
      <c r="G1195" s="2">
        <v>1.94</v>
      </c>
      <c r="H1195" s="3">
        <v>3.05</v>
      </c>
      <c r="I1195" s="2">
        <v>1.44</v>
      </c>
      <c r="J1195" s="4">
        <f t="shared" si="64"/>
        <v>0.5</v>
      </c>
      <c r="K1195" s="1">
        <v>1</v>
      </c>
      <c r="L1195" s="4">
        <f t="shared" si="65"/>
        <v>0.5</v>
      </c>
      <c r="M1195" s="1">
        <v>1</v>
      </c>
      <c r="N1195" s="4">
        <v>0.5</v>
      </c>
      <c r="O1195" s="1" t="s">
        <v>1746</v>
      </c>
    </row>
    <row r="1196" spans="1:15" x14ac:dyDescent="0.25">
      <c r="A1196" s="1">
        <v>1195</v>
      </c>
      <c r="B1196" s="1" t="s">
        <v>353</v>
      </c>
      <c r="C1196" s="10">
        <v>45103</v>
      </c>
      <c r="D1196" s="1">
        <v>0</v>
      </c>
      <c r="E1196" s="1" t="s">
        <v>213</v>
      </c>
      <c r="F1196" s="15">
        <v>24</v>
      </c>
      <c r="G1196" s="2">
        <v>2.0499999999999998</v>
      </c>
      <c r="H1196" s="3">
        <v>1.47</v>
      </c>
      <c r="I1196" s="2">
        <v>1.45</v>
      </c>
      <c r="J1196" s="4">
        <f t="shared" si="64"/>
        <v>0.59999999999999987</v>
      </c>
      <c r="K1196" s="1">
        <v>1</v>
      </c>
      <c r="L1196" s="4">
        <f t="shared" si="65"/>
        <v>0.59999999999999987</v>
      </c>
      <c r="M1196" s="1">
        <v>1</v>
      </c>
      <c r="N1196" s="4">
        <v>0.59999999999999987</v>
      </c>
      <c r="O1196" s="1" t="s">
        <v>1746</v>
      </c>
    </row>
    <row r="1197" spans="1:15" x14ac:dyDescent="0.25">
      <c r="A1197" s="1">
        <v>1196</v>
      </c>
      <c r="B1197" s="1" t="s">
        <v>354</v>
      </c>
      <c r="C1197" s="10">
        <v>45103</v>
      </c>
      <c r="D1197" s="1">
        <v>0</v>
      </c>
      <c r="E1197" s="1" t="s">
        <v>213</v>
      </c>
      <c r="F1197" s="15">
        <v>24</v>
      </c>
      <c r="G1197" s="2">
        <v>1.89</v>
      </c>
      <c r="H1197" s="3">
        <v>3.93</v>
      </c>
      <c r="I1197" s="2">
        <v>1.43</v>
      </c>
      <c r="J1197" s="4">
        <f t="shared" si="64"/>
        <v>0.45999999999999996</v>
      </c>
      <c r="K1197" s="1">
        <v>1</v>
      </c>
      <c r="L1197" s="4">
        <f t="shared" si="65"/>
        <v>0.45999999999999996</v>
      </c>
      <c r="M1197" s="1">
        <v>1</v>
      </c>
      <c r="N1197" s="4">
        <v>0.45999999999999996</v>
      </c>
      <c r="O1197" s="1" t="s">
        <v>1746</v>
      </c>
    </row>
    <row r="1198" spans="1:15" ht="33" x14ac:dyDescent="0.25">
      <c r="A1198" s="1">
        <v>1197</v>
      </c>
      <c r="B1198" s="1" t="s">
        <v>353</v>
      </c>
      <c r="C1198" s="10">
        <v>45104</v>
      </c>
      <c r="D1198" s="1">
        <v>0</v>
      </c>
      <c r="E1198" s="11" t="s">
        <v>4332</v>
      </c>
      <c r="F1198" s="15">
        <v>20</v>
      </c>
      <c r="G1198" s="2">
        <v>1.76</v>
      </c>
      <c r="H1198" s="3">
        <v>1.48</v>
      </c>
      <c r="I1198" s="2">
        <v>1.21</v>
      </c>
      <c r="J1198" s="4">
        <f t="shared" si="64"/>
        <v>0.55000000000000004</v>
      </c>
      <c r="K1198" s="1">
        <v>1</v>
      </c>
      <c r="L1198" s="4">
        <f t="shared" si="65"/>
        <v>0.55000000000000004</v>
      </c>
      <c r="M1198" s="1">
        <v>1</v>
      </c>
      <c r="N1198" s="4">
        <v>0.55000000000000004</v>
      </c>
      <c r="O1198" s="1" t="s">
        <v>1746</v>
      </c>
    </row>
    <row r="1199" spans="1:15" ht="33" x14ac:dyDescent="0.25">
      <c r="A1199" s="1">
        <v>1198</v>
      </c>
      <c r="B1199" s="1" t="s">
        <v>354</v>
      </c>
      <c r="C1199" s="10">
        <v>45104</v>
      </c>
      <c r="D1199" s="1">
        <v>0</v>
      </c>
      <c r="E1199" s="11" t="s">
        <v>4332</v>
      </c>
      <c r="F1199" s="15">
        <v>20</v>
      </c>
      <c r="G1199" s="2">
        <v>1.63</v>
      </c>
      <c r="H1199" s="3">
        <v>4.92</v>
      </c>
      <c r="I1199" s="2">
        <v>1.18</v>
      </c>
      <c r="J1199" s="4">
        <f t="shared" si="64"/>
        <v>0.44999999999999996</v>
      </c>
      <c r="K1199" s="1">
        <v>1</v>
      </c>
      <c r="L1199" s="4">
        <f t="shared" si="65"/>
        <v>0.44999999999999996</v>
      </c>
      <c r="M1199" s="1">
        <v>1</v>
      </c>
      <c r="N1199" s="4">
        <v>0.44999999999999996</v>
      </c>
      <c r="O1199" s="1" t="s">
        <v>1746</v>
      </c>
    </row>
    <row r="1200" spans="1:15" x14ac:dyDescent="0.25">
      <c r="A1200" s="1">
        <v>1199</v>
      </c>
      <c r="B1200" s="1" t="s">
        <v>353</v>
      </c>
      <c r="C1200" s="10">
        <v>45105</v>
      </c>
      <c r="D1200" s="1">
        <v>0</v>
      </c>
      <c r="E1200" s="1" t="s">
        <v>213</v>
      </c>
      <c r="F1200" s="15">
        <v>24</v>
      </c>
      <c r="G1200" s="2">
        <v>2.08</v>
      </c>
      <c r="H1200" s="3">
        <v>2.6</v>
      </c>
      <c r="I1200" s="2">
        <v>1.46</v>
      </c>
      <c r="J1200" s="4">
        <f t="shared" si="64"/>
        <v>0.62000000000000011</v>
      </c>
      <c r="K1200" s="1">
        <v>1</v>
      </c>
      <c r="L1200" s="4">
        <f t="shared" si="65"/>
        <v>0.62000000000000011</v>
      </c>
      <c r="M1200" s="1">
        <v>1</v>
      </c>
      <c r="N1200" s="4">
        <v>0.62000000000000011</v>
      </c>
      <c r="O1200" s="1" t="s">
        <v>1746</v>
      </c>
    </row>
    <row r="1201" spans="1:15" x14ac:dyDescent="0.25">
      <c r="A1201" s="1">
        <v>1200</v>
      </c>
      <c r="B1201" s="1" t="s">
        <v>354</v>
      </c>
      <c r="C1201" s="10">
        <v>45105</v>
      </c>
      <c r="D1201" s="1">
        <v>0</v>
      </c>
      <c r="E1201" s="1" t="s">
        <v>213</v>
      </c>
      <c r="F1201" s="15">
        <v>24</v>
      </c>
      <c r="G1201" s="2">
        <v>2.06</v>
      </c>
      <c r="H1201" s="3">
        <v>5.58</v>
      </c>
      <c r="I1201" s="2">
        <v>1.44</v>
      </c>
      <c r="J1201" s="4">
        <f t="shared" si="64"/>
        <v>0.62000000000000011</v>
      </c>
      <c r="K1201" s="1">
        <v>1</v>
      </c>
      <c r="L1201" s="4">
        <f t="shared" si="65"/>
        <v>0.62000000000000011</v>
      </c>
      <c r="M1201" s="1">
        <v>1</v>
      </c>
      <c r="N1201" s="4">
        <v>0.62000000000000011</v>
      </c>
      <c r="O1201" s="1" t="s">
        <v>1746</v>
      </c>
    </row>
    <row r="1202" spans="1:15" x14ac:dyDescent="0.25">
      <c r="A1202" s="1">
        <v>1201</v>
      </c>
      <c r="B1202" s="1" t="s">
        <v>353</v>
      </c>
      <c r="C1202" s="10">
        <v>45106</v>
      </c>
      <c r="D1202" s="1">
        <v>0</v>
      </c>
      <c r="E1202" s="1" t="s">
        <v>213</v>
      </c>
      <c r="F1202" s="15">
        <v>24</v>
      </c>
      <c r="G1202" s="2">
        <v>2.06</v>
      </c>
      <c r="H1202" s="3">
        <v>2.73</v>
      </c>
      <c r="I1202" s="2">
        <v>1.45</v>
      </c>
      <c r="J1202" s="4">
        <f t="shared" si="64"/>
        <v>0.6100000000000001</v>
      </c>
      <c r="K1202" s="1">
        <v>1</v>
      </c>
      <c r="L1202" s="4">
        <f t="shared" si="65"/>
        <v>0.6100000000000001</v>
      </c>
      <c r="M1202" s="1">
        <v>1</v>
      </c>
      <c r="N1202" s="4">
        <v>0.6100000000000001</v>
      </c>
      <c r="O1202" s="1" t="s">
        <v>1746</v>
      </c>
    </row>
    <row r="1203" spans="1:15" x14ac:dyDescent="0.25">
      <c r="A1203" s="1">
        <v>1202</v>
      </c>
      <c r="B1203" s="1" t="s">
        <v>354</v>
      </c>
      <c r="C1203" s="10">
        <v>45106</v>
      </c>
      <c r="D1203" s="1">
        <v>0</v>
      </c>
      <c r="E1203" s="1" t="s">
        <v>213</v>
      </c>
      <c r="F1203" s="15">
        <v>24</v>
      </c>
      <c r="G1203" s="2">
        <v>2.0299999999999998</v>
      </c>
      <c r="H1203" s="3">
        <v>5.1100000000000003</v>
      </c>
      <c r="I1203" s="2">
        <v>1.44</v>
      </c>
      <c r="J1203" s="4">
        <f t="shared" si="64"/>
        <v>0.58999999999999986</v>
      </c>
      <c r="K1203" s="1">
        <v>1</v>
      </c>
      <c r="L1203" s="4">
        <f t="shared" si="65"/>
        <v>0.58999999999999986</v>
      </c>
      <c r="M1203" s="1">
        <v>1</v>
      </c>
      <c r="N1203" s="4">
        <v>0.58999999999999986</v>
      </c>
      <c r="O1203" s="1" t="s">
        <v>1746</v>
      </c>
    </row>
    <row r="1204" spans="1:15" x14ac:dyDescent="0.25">
      <c r="A1204" s="1">
        <v>1203</v>
      </c>
      <c r="B1204" s="1" t="s">
        <v>353</v>
      </c>
      <c r="C1204" s="10">
        <v>45107</v>
      </c>
      <c r="D1204" s="1">
        <v>0</v>
      </c>
      <c r="E1204" s="1" t="s">
        <v>213</v>
      </c>
      <c r="F1204" s="15">
        <v>24</v>
      </c>
      <c r="G1204" s="2">
        <v>2.06</v>
      </c>
      <c r="H1204" s="3">
        <v>3.14</v>
      </c>
      <c r="I1204" s="2">
        <v>1.46</v>
      </c>
      <c r="J1204" s="4">
        <f t="shared" si="64"/>
        <v>0.60000000000000009</v>
      </c>
      <c r="K1204" s="1">
        <v>1</v>
      </c>
      <c r="L1204" s="4">
        <f t="shared" si="65"/>
        <v>0.60000000000000009</v>
      </c>
      <c r="M1204" s="1">
        <v>1</v>
      </c>
      <c r="N1204" s="4">
        <v>0.60000000000000009</v>
      </c>
      <c r="O1204" s="1" t="s">
        <v>1746</v>
      </c>
    </row>
    <row r="1205" spans="1:15" x14ac:dyDescent="0.25">
      <c r="A1205" s="1">
        <v>1204</v>
      </c>
      <c r="B1205" s="1" t="s">
        <v>354</v>
      </c>
      <c r="C1205" s="10">
        <v>45107</v>
      </c>
      <c r="D1205" s="1">
        <v>0</v>
      </c>
      <c r="E1205" s="1" t="s">
        <v>213</v>
      </c>
      <c r="F1205" s="15">
        <v>24</v>
      </c>
      <c r="G1205" s="2">
        <v>2.04</v>
      </c>
      <c r="H1205" s="3">
        <v>6.19</v>
      </c>
      <c r="I1205" s="2">
        <v>1.44</v>
      </c>
      <c r="J1205" s="4">
        <f t="shared" si="64"/>
        <v>0.60000000000000009</v>
      </c>
      <c r="K1205" s="1">
        <v>1</v>
      </c>
      <c r="L1205" s="4">
        <f t="shared" si="65"/>
        <v>0.60000000000000009</v>
      </c>
      <c r="M1205" s="1">
        <v>1</v>
      </c>
      <c r="N1205" s="4">
        <v>0.60000000000000009</v>
      </c>
      <c r="O1205" s="1" t="s">
        <v>1746</v>
      </c>
    </row>
    <row r="1206" spans="1:15" x14ac:dyDescent="0.25">
      <c r="A1206" s="1">
        <v>1205</v>
      </c>
      <c r="B1206" s="1" t="s">
        <v>353</v>
      </c>
      <c r="C1206" s="10">
        <v>45108</v>
      </c>
      <c r="D1206" s="1">
        <v>0</v>
      </c>
      <c r="E1206" s="1" t="s">
        <v>213</v>
      </c>
      <c r="F1206" s="15">
        <v>24</v>
      </c>
      <c r="G1206" s="2">
        <v>2.06</v>
      </c>
      <c r="H1206" s="3">
        <v>2.2400000000000002</v>
      </c>
      <c r="I1206" s="2">
        <v>1.46</v>
      </c>
      <c r="J1206" s="4">
        <f t="shared" si="64"/>
        <v>0.60000000000000009</v>
      </c>
      <c r="K1206" s="1">
        <v>1</v>
      </c>
      <c r="L1206" s="4">
        <f t="shared" si="65"/>
        <v>0.60000000000000009</v>
      </c>
      <c r="M1206" s="1">
        <v>1</v>
      </c>
      <c r="N1206" s="4">
        <v>0.60000000000000009</v>
      </c>
      <c r="O1206" s="1" t="s">
        <v>1746</v>
      </c>
    </row>
    <row r="1207" spans="1:15" x14ac:dyDescent="0.25">
      <c r="A1207" s="1">
        <v>1206</v>
      </c>
      <c r="B1207" s="1" t="s">
        <v>354</v>
      </c>
      <c r="C1207" s="10">
        <v>45108</v>
      </c>
      <c r="D1207" s="1">
        <v>0</v>
      </c>
      <c r="E1207" s="1" t="s">
        <v>213</v>
      </c>
      <c r="F1207" s="15">
        <v>24</v>
      </c>
      <c r="G1207" s="2">
        <v>2.0299999999999998</v>
      </c>
      <c r="H1207" s="3">
        <v>5.56</v>
      </c>
      <c r="I1207" s="2">
        <v>1.43</v>
      </c>
      <c r="J1207" s="4">
        <f t="shared" si="64"/>
        <v>0.59999999999999987</v>
      </c>
      <c r="K1207" s="1">
        <v>1</v>
      </c>
      <c r="L1207" s="4">
        <f t="shared" si="65"/>
        <v>0.59999999999999987</v>
      </c>
      <c r="M1207" s="1">
        <v>1</v>
      </c>
      <c r="N1207" s="4">
        <v>0.59999999999999987</v>
      </c>
      <c r="O1207" s="1" t="s">
        <v>1746</v>
      </c>
    </row>
    <row r="1208" spans="1:15" x14ac:dyDescent="0.25">
      <c r="A1208" s="1">
        <v>1207</v>
      </c>
      <c r="B1208" s="1" t="s">
        <v>353</v>
      </c>
      <c r="C1208" s="10">
        <v>45109</v>
      </c>
      <c r="D1208" s="1">
        <v>0</v>
      </c>
      <c r="E1208" s="1" t="s">
        <v>213</v>
      </c>
      <c r="F1208" s="15">
        <v>24</v>
      </c>
      <c r="G1208" s="2">
        <v>2.0099999999999998</v>
      </c>
      <c r="H1208" s="3">
        <v>2.74</v>
      </c>
      <c r="I1208" s="2">
        <v>1.41</v>
      </c>
      <c r="J1208" s="4">
        <f t="shared" si="64"/>
        <v>0.59999999999999987</v>
      </c>
      <c r="K1208" s="1">
        <v>1</v>
      </c>
      <c r="L1208" s="4">
        <f t="shared" si="65"/>
        <v>0.59999999999999987</v>
      </c>
      <c r="M1208" s="1">
        <v>1</v>
      </c>
      <c r="N1208" s="4">
        <v>0.59999999999999987</v>
      </c>
      <c r="O1208" s="1" t="s">
        <v>1746</v>
      </c>
    </row>
    <row r="1209" spans="1:15" x14ac:dyDescent="0.25">
      <c r="A1209" s="1">
        <v>1208</v>
      </c>
      <c r="B1209" s="1" t="s">
        <v>354</v>
      </c>
      <c r="C1209" s="10">
        <v>45109</v>
      </c>
      <c r="D1209" s="1">
        <v>0</v>
      </c>
      <c r="E1209" s="1" t="s">
        <v>213</v>
      </c>
      <c r="F1209" s="15">
        <v>24</v>
      </c>
      <c r="G1209" s="2">
        <v>1.99</v>
      </c>
      <c r="H1209" s="3">
        <v>6.26</v>
      </c>
      <c r="I1209" s="2">
        <v>1.39</v>
      </c>
      <c r="J1209" s="4">
        <f t="shared" si="64"/>
        <v>0.60000000000000009</v>
      </c>
      <c r="K1209" s="1">
        <v>1</v>
      </c>
      <c r="L1209" s="4">
        <f t="shared" si="65"/>
        <v>0.60000000000000009</v>
      </c>
      <c r="M1209" s="1">
        <v>1</v>
      </c>
      <c r="N1209" s="4">
        <v>0.60000000000000009</v>
      </c>
      <c r="O1209" s="1" t="s">
        <v>1746</v>
      </c>
    </row>
    <row r="1210" spans="1:15" x14ac:dyDescent="0.25">
      <c r="A1210" s="1">
        <v>1209</v>
      </c>
      <c r="B1210" s="1" t="s">
        <v>353</v>
      </c>
      <c r="C1210" s="10">
        <v>45110</v>
      </c>
      <c r="D1210" s="1">
        <v>0</v>
      </c>
      <c r="E1210" s="1" t="s">
        <v>213</v>
      </c>
      <c r="F1210" s="15">
        <v>24</v>
      </c>
      <c r="G1210" s="2">
        <v>1.94</v>
      </c>
      <c r="H1210" s="3">
        <v>3.84</v>
      </c>
      <c r="I1210" s="2">
        <v>1.29</v>
      </c>
      <c r="J1210" s="4">
        <f t="shared" si="64"/>
        <v>0.64999999999999991</v>
      </c>
      <c r="K1210" s="1">
        <v>1</v>
      </c>
      <c r="L1210" s="4">
        <f t="shared" si="65"/>
        <v>0.64999999999999991</v>
      </c>
      <c r="M1210" s="1">
        <v>1</v>
      </c>
      <c r="N1210" s="4">
        <v>0.64999999999999991</v>
      </c>
      <c r="O1210" s="1" t="s">
        <v>1746</v>
      </c>
    </row>
    <row r="1211" spans="1:15" x14ac:dyDescent="0.25">
      <c r="A1211" s="1">
        <v>1210</v>
      </c>
      <c r="B1211" s="1" t="s">
        <v>354</v>
      </c>
      <c r="C1211" s="10">
        <v>45110</v>
      </c>
      <c r="D1211" s="1">
        <v>0</v>
      </c>
      <c r="E1211" s="1" t="s">
        <v>213</v>
      </c>
      <c r="F1211" s="15">
        <v>24</v>
      </c>
      <c r="G1211" s="2">
        <v>1.82</v>
      </c>
      <c r="H1211" s="3">
        <v>5.32</v>
      </c>
      <c r="I1211" s="2">
        <v>1.27</v>
      </c>
      <c r="J1211" s="4">
        <f t="shared" si="64"/>
        <v>0.55000000000000004</v>
      </c>
      <c r="K1211" s="1">
        <v>1</v>
      </c>
      <c r="L1211" s="4">
        <f t="shared" si="65"/>
        <v>0.55000000000000004</v>
      </c>
      <c r="M1211" s="1">
        <v>1</v>
      </c>
      <c r="N1211" s="4">
        <v>0.55000000000000004</v>
      </c>
      <c r="O1211" s="1" t="s">
        <v>1746</v>
      </c>
    </row>
    <row r="1212" spans="1:15" x14ac:dyDescent="0.25">
      <c r="A1212" s="1">
        <v>1211</v>
      </c>
      <c r="B1212" s="1" t="s">
        <v>353</v>
      </c>
      <c r="C1212" s="10">
        <v>45111</v>
      </c>
      <c r="D1212" s="1">
        <v>0</v>
      </c>
      <c r="E1212" s="1" t="s">
        <v>213</v>
      </c>
      <c r="F1212" s="15">
        <v>24</v>
      </c>
      <c r="G1212" s="2">
        <v>1.89</v>
      </c>
      <c r="H1212" s="3">
        <v>4.6100000000000003</v>
      </c>
      <c r="I1212" s="2">
        <v>1.28</v>
      </c>
      <c r="J1212" s="4">
        <f t="shared" si="64"/>
        <v>0.60999999999999988</v>
      </c>
      <c r="K1212" s="1">
        <v>1</v>
      </c>
      <c r="L1212" s="4">
        <f t="shared" si="65"/>
        <v>0.60999999999999988</v>
      </c>
      <c r="M1212" s="1">
        <v>1</v>
      </c>
      <c r="N1212" s="4">
        <v>0.60999999999999988</v>
      </c>
      <c r="O1212" s="1" t="s">
        <v>1746</v>
      </c>
    </row>
    <row r="1213" spans="1:15" x14ac:dyDescent="0.25">
      <c r="A1213" s="1">
        <v>1212</v>
      </c>
      <c r="B1213" s="1" t="s">
        <v>354</v>
      </c>
      <c r="C1213" s="10">
        <v>45111</v>
      </c>
      <c r="D1213" s="1">
        <v>0</v>
      </c>
      <c r="E1213" s="1" t="s">
        <v>213</v>
      </c>
      <c r="F1213" s="15">
        <v>24</v>
      </c>
      <c r="G1213" s="2">
        <v>1.84</v>
      </c>
      <c r="H1213" s="3">
        <v>5.93</v>
      </c>
      <c r="I1213" s="2">
        <v>1.25</v>
      </c>
      <c r="J1213" s="4">
        <f t="shared" si="64"/>
        <v>0.59000000000000008</v>
      </c>
      <c r="K1213" s="1">
        <v>1</v>
      </c>
      <c r="L1213" s="4">
        <f t="shared" si="65"/>
        <v>0.59000000000000008</v>
      </c>
      <c r="M1213" s="1">
        <v>1</v>
      </c>
      <c r="N1213" s="4">
        <v>0.59000000000000008</v>
      </c>
      <c r="O1213" s="1" t="s">
        <v>1746</v>
      </c>
    </row>
    <row r="1214" spans="1:15" x14ac:dyDescent="0.25">
      <c r="A1214" s="1">
        <v>1213</v>
      </c>
      <c r="B1214" s="1" t="s">
        <v>353</v>
      </c>
      <c r="C1214" s="10">
        <v>45112</v>
      </c>
      <c r="D1214" s="1">
        <v>0</v>
      </c>
      <c r="E1214" s="1" t="s">
        <v>213</v>
      </c>
      <c r="F1214" s="15">
        <v>24</v>
      </c>
      <c r="G1214" s="2">
        <v>1.96</v>
      </c>
      <c r="H1214" s="3">
        <v>2.41</v>
      </c>
      <c r="I1214" s="2">
        <v>1.33</v>
      </c>
      <c r="J1214" s="4">
        <f t="shared" si="64"/>
        <v>0.62999999999999989</v>
      </c>
      <c r="K1214" s="1">
        <v>1</v>
      </c>
      <c r="L1214" s="4">
        <f t="shared" si="65"/>
        <v>0.62999999999999989</v>
      </c>
      <c r="M1214" s="1">
        <v>1</v>
      </c>
      <c r="N1214" s="4">
        <v>0.62999999999999989</v>
      </c>
      <c r="O1214" s="1" t="s">
        <v>1746</v>
      </c>
    </row>
    <row r="1215" spans="1:15" x14ac:dyDescent="0.25">
      <c r="A1215" s="1">
        <v>1214</v>
      </c>
      <c r="B1215" s="1" t="s">
        <v>354</v>
      </c>
      <c r="C1215" s="10">
        <v>45112</v>
      </c>
      <c r="D1215" s="1">
        <v>0</v>
      </c>
      <c r="E1215" s="1" t="s">
        <v>213</v>
      </c>
      <c r="F1215" s="15">
        <v>24</v>
      </c>
      <c r="G1215" s="2">
        <v>1.85</v>
      </c>
      <c r="H1215" s="3">
        <v>5.12</v>
      </c>
      <c r="I1215" s="2">
        <v>1.31</v>
      </c>
      <c r="J1215" s="4">
        <f t="shared" si="64"/>
        <v>0.54</v>
      </c>
      <c r="K1215" s="1">
        <v>1</v>
      </c>
      <c r="L1215" s="4">
        <f t="shared" si="65"/>
        <v>0.54</v>
      </c>
      <c r="M1215" s="1">
        <v>1</v>
      </c>
      <c r="N1215" s="4">
        <v>0.54</v>
      </c>
      <c r="O1215" s="1" t="s">
        <v>1746</v>
      </c>
    </row>
    <row r="1216" spans="1:15" x14ac:dyDescent="0.25">
      <c r="A1216" s="1">
        <v>1215</v>
      </c>
      <c r="B1216" s="1" t="s">
        <v>353</v>
      </c>
      <c r="C1216" s="10">
        <v>45113</v>
      </c>
      <c r="D1216" s="1">
        <v>0</v>
      </c>
      <c r="E1216" s="1" t="s">
        <v>213</v>
      </c>
      <c r="F1216" s="15">
        <v>24</v>
      </c>
      <c r="G1216" s="2">
        <v>2.0099999999999998</v>
      </c>
      <c r="H1216" s="3">
        <v>1.26</v>
      </c>
      <c r="I1216" s="2">
        <v>1.4</v>
      </c>
      <c r="J1216" s="4">
        <f t="shared" si="64"/>
        <v>0.60999999999999988</v>
      </c>
      <c r="K1216" s="1">
        <v>1</v>
      </c>
      <c r="L1216" s="4">
        <f t="shared" si="65"/>
        <v>0.60999999999999988</v>
      </c>
      <c r="M1216" s="1">
        <v>1</v>
      </c>
      <c r="N1216" s="4">
        <v>0.60999999999999988</v>
      </c>
      <c r="O1216" s="1" t="s">
        <v>1746</v>
      </c>
    </row>
    <row r="1217" spans="1:15" x14ac:dyDescent="0.25">
      <c r="A1217" s="1">
        <v>1216</v>
      </c>
      <c r="B1217" s="1" t="s">
        <v>354</v>
      </c>
      <c r="C1217" s="10">
        <v>45113</v>
      </c>
      <c r="D1217" s="1">
        <v>0</v>
      </c>
      <c r="E1217" s="1" t="s">
        <v>213</v>
      </c>
      <c r="F1217" s="15">
        <v>24</v>
      </c>
      <c r="G1217" s="2">
        <v>1.89</v>
      </c>
      <c r="H1217" s="3">
        <v>5.31</v>
      </c>
      <c r="I1217" s="2">
        <v>1.38</v>
      </c>
      <c r="J1217" s="4">
        <f t="shared" si="64"/>
        <v>0.51</v>
      </c>
      <c r="K1217" s="1">
        <v>1</v>
      </c>
      <c r="L1217" s="4">
        <f t="shared" si="65"/>
        <v>0.51</v>
      </c>
      <c r="M1217" s="1">
        <v>1</v>
      </c>
      <c r="N1217" s="4">
        <v>0.51</v>
      </c>
      <c r="O1217" s="1" t="s">
        <v>1746</v>
      </c>
    </row>
    <row r="1218" spans="1:15" x14ac:dyDescent="0.25">
      <c r="A1218" s="1">
        <v>1217</v>
      </c>
      <c r="B1218" s="1" t="s">
        <v>353</v>
      </c>
      <c r="C1218" s="10">
        <v>45114</v>
      </c>
      <c r="D1218" s="1">
        <v>0</v>
      </c>
      <c r="E1218" s="1" t="s">
        <v>213</v>
      </c>
      <c r="F1218" s="15">
        <v>24</v>
      </c>
      <c r="G1218" s="2">
        <v>1.93</v>
      </c>
      <c r="H1218" s="3">
        <v>4.17</v>
      </c>
      <c r="I1218" s="2">
        <v>1.33</v>
      </c>
      <c r="J1218" s="4">
        <f t="shared" si="64"/>
        <v>0.59999999999999987</v>
      </c>
      <c r="K1218" s="1">
        <v>1</v>
      </c>
      <c r="L1218" s="4">
        <f t="shared" si="65"/>
        <v>0.59999999999999987</v>
      </c>
      <c r="M1218" s="1">
        <v>1</v>
      </c>
      <c r="N1218" s="4">
        <v>0.59999999999999987</v>
      </c>
      <c r="O1218" s="1" t="s">
        <v>1746</v>
      </c>
    </row>
    <row r="1219" spans="1:15" x14ac:dyDescent="0.25">
      <c r="A1219" s="1">
        <v>1218</v>
      </c>
      <c r="B1219" s="1" t="s">
        <v>354</v>
      </c>
      <c r="C1219" s="10">
        <v>45114</v>
      </c>
      <c r="D1219" s="1">
        <v>0</v>
      </c>
      <c r="E1219" s="1" t="s">
        <v>213</v>
      </c>
      <c r="F1219" s="15">
        <v>24</v>
      </c>
      <c r="G1219" s="2">
        <v>1.89</v>
      </c>
      <c r="H1219" s="3">
        <v>5.36</v>
      </c>
      <c r="I1219" s="2">
        <v>1.31</v>
      </c>
      <c r="J1219" s="4">
        <f t="shared" si="64"/>
        <v>0.57999999999999985</v>
      </c>
      <c r="K1219" s="1">
        <v>1</v>
      </c>
      <c r="L1219" s="4">
        <f t="shared" si="65"/>
        <v>0.57999999999999985</v>
      </c>
      <c r="M1219" s="1">
        <v>1</v>
      </c>
      <c r="N1219" s="4">
        <v>0.57999999999999985</v>
      </c>
      <c r="O1219" s="1" t="s">
        <v>1746</v>
      </c>
    </row>
    <row r="1220" spans="1:15" x14ac:dyDescent="0.25">
      <c r="A1220" s="1">
        <v>1219</v>
      </c>
      <c r="B1220" s="1" t="s">
        <v>353</v>
      </c>
      <c r="C1220" s="10">
        <v>45115</v>
      </c>
      <c r="D1220" s="1">
        <v>0</v>
      </c>
      <c r="E1220" s="1" t="s">
        <v>213</v>
      </c>
      <c r="F1220" s="15">
        <v>24</v>
      </c>
      <c r="G1220" s="2">
        <v>1.9</v>
      </c>
      <c r="H1220" s="3">
        <v>3.04</v>
      </c>
      <c r="I1220" s="2">
        <v>1.28</v>
      </c>
      <c r="J1220" s="4">
        <f t="shared" si="64"/>
        <v>0.61999999999999988</v>
      </c>
      <c r="K1220" s="1">
        <v>1</v>
      </c>
      <c r="L1220" s="4">
        <f t="shared" si="65"/>
        <v>0.61999999999999988</v>
      </c>
      <c r="M1220" s="1">
        <v>1</v>
      </c>
      <c r="N1220" s="4">
        <v>0.61999999999999988</v>
      </c>
      <c r="O1220" s="1" t="s">
        <v>1746</v>
      </c>
    </row>
    <row r="1221" spans="1:15" x14ac:dyDescent="0.25">
      <c r="A1221" s="1">
        <v>1220</v>
      </c>
      <c r="B1221" s="1" t="s">
        <v>354</v>
      </c>
      <c r="C1221" s="10">
        <v>45115</v>
      </c>
      <c r="D1221" s="1">
        <v>0</v>
      </c>
      <c r="E1221" s="1" t="s">
        <v>213</v>
      </c>
      <c r="F1221" s="15">
        <v>24</v>
      </c>
      <c r="G1221" s="2">
        <v>1.79</v>
      </c>
      <c r="H1221" s="3">
        <v>5.25</v>
      </c>
      <c r="I1221" s="2">
        <v>1.26</v>
      </c>
      <c r="J1221" s="4">
        <f t="shared" si="64"/>
        <v>0.53</v>
      </c>
      <c r="K1221" s="1">
        <v>1</v>
      </c>
      <c r="L1221" s="4">
        <f t="shared" si="65"/>
        <v>0.53</v>
      </c>
      <c r="M1221" s="1">
        <v>1</v>
      </c>
      <c r="N1221" s="4">
        <v>0.53</v>
      </c>
      <c r="O1221" s="1" t="s">
        <v>1746</v>
      </c>
    </row>
    <row r="1222" spans="1:15" x14ac:dyDescent="0.25">
      <c r="A1222" s="1">
        <v>1221</v>
      </c>
      <c r="B1222" s="1" t="s">
        <v>353</v>
      </c>
      <c r="C1222" s="10">
        <v>45116</v>
      </c>
      <c r="D1222" s="1">
        <v>0</v>
      </c>
      <c r="E1222" s="1" t="s">
        <v>213</v>
      </c>
      <c r="F1222" s="15">
        <v>24</v>
      </c>
      <c r="G1222" s="2">
        <v>1.88</v>
      </c>
      <c r="H1222" s="3">
        <v>3.46</v>
      </c>
      <c r="I1222" s="2">
        <v>1.29</v>
      </c>
      <c r="J1222" s="4">
        <f t="shared" si="64"/>
        <v>0.58999999999999986</v>
      </c>
      <c r="K1222" s="1">
        <v>1</v>
      </c>
      <c r="L1222" s="4">
        <f t="shared" si="65"/>
        <v>0.58999999999999986</v>
      </c>
      <c r="M1222" s="1">
        <v>1</v>
      </c>
      <c r="N1222" s="4">
        <v>0.58999999999999986</v>
      </c>
      <c r="O1222" s="1" t="s">
        <v>1746</v>
      </c>
    </row>
    <row r="1223" spans="1:15" x14ac:dyDescent="0.25">
      <c r="A1223" s="1">
        <v>1222</v>
      </c>
      <c r="B1223" s="1" t="s">
        <v>354</v>
      </c>
      <c r="C1223" s="10">
        <v>45116</v>
      </c>
      <c r="D1223" s="1">
        <v>0</v>
      </c>
      <c r="E1223" s="1" t="s">
        <v>213</v>
      </c>
      <c r="F1223" s="15">
        <v>24</v>
      </c>
      <c r="G1223" s="2">
        <v>1.75</v>
      </c>
      <c r="H1223" s="3">
        <v>4.5</v>
      </c>
      <c r="I1223" s="2">
        <v>1.27</v>
      </c>
      <c r="J1223" s="4">
        <f t="shared" si="64"/>
        <v>0.48</v>
      </c>
      <c r="K1223" s="1">
        <v>1</v>
      </c>
      <c r="L1223" s="4">
        <f t="shared" si="65"/>
        <v>0.48</v>
      </c>
      <c r="M1223" s="1">
        <v>1</v>
      </c>
      <c r="N1223" s="4">
        <v>0.48</v>
      </c>
      <c r="O1223" s="1" t="s">
        <v>1746</v>
      </c>
    </row>
    <row r="1224" spans="1:15" x14ac:dyDescent="0.25">
      <c r="A1224" s="1">
        <v>1223</v>
      </c>
      <c r="B1224" s="1" t="s">
        <v>353</v>
      </c>
      <c r="C1224" s="10">
        <v>45117</v>
      </c>
      <c r="D1224" s="1">
        <v>0</v>
      </c>
      <c r="E1224" s="1" t="s">
        <v>213</v>
      </c>
      <c r="F1224" s="15">
        <v>24</v>
      </c>
      <c r="G1224" s="2">
        <v>1.89</v>
      </c>
      <c r="H1224" s="3">
        <v>3.36</v>
      </c>
      <c r="I1224" s="2">
        <v>1.23</v>
      </c>
      <c r="J1224" s="4">
        <f t="shared" si="64"/>
        <v>0.65999999999999992</v>
      </c>
      <c r="K1224" s="1">
        <v>1</v>
      </c>
      <c r="L1224" s="4">
        <f t="shared" si="65"/>
        <v>0.65999999999999992</v>
      </c>
      <c r="M1224" s="1">
        <v>1</v>
      </c>
      <c r="N1224" s="4">
        <v>0.65999999999999992</v>
      </c>
      <c r="O1224" s="1" t="s">
        <v>1746</v>
      </c>
    </row>
    <row r="1225" spans="1:15" x14ac:dyDescent="0.25">
      <c r="A1225" s="1">
        <v>1224</v>
      </c>
      <c r="B1225" s="1" t="s">
        <v>354</v>
      </c>
      <c r="C1225" s="10">
        <v>45117</v>
      </c>
      <c r="D1225" s="1">
        <v>0</v>
      </c>
      <c r="E1225" s="1" t="s">
        <v>213</v>
      </c>
      <c r="F1225" s="15">
        <v>24</v>
      </c>
      <c r="G1225" s="2">
        <v>1.75</v>
      </c>
      <c r="H1225" s="3">
        <v>4.3099999999999996</v>
      </c>
      <c r="I1225" s="2">
        <v>1.2</v>
      </c>
      <c r="J1225" s="4">
        <f t="shared" si="64"/>
        <v>0.55000000000000004</v>
      </c>
      <c r="K1225" s="1">
        <v>1</v>
      </c>
      <c r="L1225" s="4">
        <f t="shared" si="65"/>
        <v>0.55000000000000004</v>
      </c>
      <c r="M1225" s="1">
        <v>1</v>
      </c>
      <c r="N1225" s="4">
        <v>0.55000000000000004</v>
      </c>
      <c r="O1225" s="1" t="s">
        <v>1746</v>
      </c>
    </row>
    <row r="1226" spans="1:15" x14ac:dyDescent="0.25">
      <c r="A1226" s="1">
        <v>1225</v>
      </c>
      <c r="B1226" s="1" t="s">
        <v>353</v>
      </c>
      <c r="C1226" s="10">
        <v>45118</v>
      </c>
      <c r="D1226" s="1">
        <v>0</v>
      </c>
      <c r="E1226" s="1" t="s">
        <v>213</v>
      </c>
      <c r="F1226" s="15">
        <v>24</v>
      </c>
      <c r="G1226" s="2">
        <v>1.85</v>
      </c>
      <c r="H1226" s="3">
        <v>5.61</v>
      </c>
      <c r="I1226" s="2">
        <v>1.22</v>
      </c>
      <c r="J1226" s="4">
        <f t="shared" si="64"/>
        <v>0.63000000000000012</v>
      </c>
      <c r="K1226" s="1">
        <v>1</v>
      </c>
      <c r="L1226" s="4">
        <f t="shared" si="65"/>
        <v>0.63000000000000012</v>
      </c>
      <c r="M1226" s="1">
        <v>1</v>
      </c>
      <c r="N1226" s="4">
        <v>0.63000000000000012</v>
      </c>
      <c r="O1226" s="1" t="s">
        <v>1746</v>
      </c>
    </row>
    <row r="1227" spans="1:15" x14ac:dyDescent="0.25">
      <c r="A1227" s="1">
        <v>1226</v>
      </c>
      <c r="B1227" s="1" t="s">
        <v>354</v>
      </c>
      <c r="C1227" s="10">
        <v>45118</v>
      </c>
      <c r="D1227" s="1">
        <v>0</v>
      </c>
      <c r="E1227" s="1" t="s">
        <v>213</v>
      </c>
      <c r="F1227" s="15">
        <v>24</v>
      </c>
      <c r="G1227" s="2">
        <v>1.72</v>
      </c>
      <c r="H1227" s="3">
        <v>3.77</v>
      </c>
      <c r="I1227" s="2">
        <v>1.2</v>
      </c>
      <c r="J1227" s="4">
        <f t="shared" si="64"/>
        <v>0.52</v>
      </c>
      <c r="K1227" s="1">
        <v>1</v>
      </c>
      <c r="L1227" s="4">
        <f t="shared" si="65"/>
        <v>0.52</v>
      </c>
      <c r="M1227" s="1">
        <v>1</v>
      </c>
      <c r="N1227" s="4">
        <v>0.52</v>
      </c>
      <c r="O1227" s="1" t="s">
        <v>1746</v>
      </c>
    </row>
    <row r="1228" spans="1:15" x14ac:dyDescent="0.25">
      <c r="A1228" s="1">
        <v>1227</v>
      </c>
      <c r="B1228" s="1" t="s">
        <v>353</v>
      </c>
      <c r="C1228" s="10">
        <v>45119</v>
      </c>
      <c r="D1228" s="1">
        <v>0</v>
      </c>
      <c r="E1228" s="1" t="s">
        <v>213</v>
      </c>
      <c r="F1228" s="15">
        <v>24</v>
      </c>
      <c r="G1228" s="2">
        <v>1.78</v>
      </c>
      <c r="H1228" s="3">
        <v>9.18</v>
      </c>
      <c r="I1228" s="2">
        <v>1.17</v>
      </c>
      <c r="J1228" s="4">
        <f t="shared" si="64"/>
        <v>0.6100000000000001</v>
      </c>
      <c r="K1228" s="1">
        <v>1</v>
      </c>
      <c r="L1228" s="4">
        <f t="shared" si="65"/>
        <v>0.6100000000000001</v>
      </c>
      <c r="M1228" s="1">
        <v>1</v>
      </c>
      <c r="N1228" s="4">
        <v>0.6100000000000001</v>
      </c>
      <c r="O1228" s="1" t="s">
        <v>1746</v>
      </c>
    </row>
    <row r="1229" spans="1:15" x14ac:dyDescent="0.25">
      <c r="A1229" s="1">
        <v>1228</v>
      </c>
      <c r="B1229" s="1" t="s">
        <v>354</v>
      </c>
      <c r="C1229" s="10">
        <v>45119</v>
      </c>
      <c r="D1229" s="1">
        <v>0</v>
      </c>
      <c r="E1229" s="1" t="s">
        <v>213</v>
      </c>
      <c r="F1229" s="15">
        <v>24</v>
      </c>
      <c r="G1229" s="2">
        <v>1.65</v>
      </c>
      <c r="H1229" s="3">
        <v>3.25</v>
      </c>
      <c r="I1229" s="2">
        <v>1.1499999999999999</v>
      </c>
      <c r="J1229" s="4">
        <f t="shared" si="64"/>
        <v>0.5</v>
      </c>
      <c r="K1229" s="1">
        <v>1</v>
      </c>
      <c r="L1229" s="4">
        <f t="shared" si="65"/>
        <v>0.5</v>
      </c>
      <c r="M1229" s="1">
        <v>1</v>
      </c>
      <c r="N1229" s="4">
        <v>0.5</v>
      </c>
      <c r="O1229" s="1" t="s">
        <v>1746</v>
      </c>
    </row>
    <row r="1230" spans="1:15" x14ac:dyDescent="0.25">
      <c r="A1230" s="1">
        <v>1229</v>
      </c>
      <c r="B1230" s="1" t="s">
        <v>353</v>
      </c>
      <c r="C1230" s="10">
        <v>45120</v>
      </c>
      <c r="D1230" s="1">
        <v>0</v>
      </c>
      <c r="E1230" s="1" t="s">
        <v>213</v>
      </c>
      <c r="F1230" s="15">
        <v>24</v>
      </c>
      <c r="G1230" s="2">
        <v>1.82</v>
      </c>
      <c r="H1230" s="3">
        <v>7.58</v>
      </c>
      <c r="I1230" s="2">
        <v>1.21</v>
      </c>
      <c r="J1230" s="4">
        <f t="shared" si="64"/>
        <v>0.6100000000000001</v>
      </c>
      <c r="K1230" s="1">
        <v>1</v>
      </c>
      <c r="L1230" s="4">
        <f t="shared" si="65"/>
        <v>0.6100000000000001</v>
      </c>
      <c r="M1230" s="1">
        <v>1</v>
      </c>
      <c r="N1230" s="4">
        <v>0.6100000000000001</v>
      </c>
      <c r="O1230" s="1" t="s">
        <v>1746</v>
      </c>
    </row>
    <row r="1231" spans="1:15" x14ac:dyDescent="0.25">
      <c r="A1231" s="1">
        <v>1230</v>
      </c>
      <c r="B1231" s="1" t="s">
        <v>354</v>
      </c>
      <c r="C1231" s="10">
        <v>45120</v>
      </c>
      <c r="D1231" s="1">
        <v>0</v>
      </c>
      <c r="E1231" s="1" t="s">
        <v>213</v>
      </c>
      <c r="F1231" s="15">
        <v>24</v>
      </c>
      <c r="G1231" s="2">
        <v>1.7</v>
      </c>
      <c r="H1231" s="3">
        <v>2.93</v>
      </c>
      <c r="I1231" s="2">
        <v>1.19</v>
      </c>
      <c r="J1231" s="4">
        <f t="shared" si="64"/>
        <v>0.51</v>
      </c>
      <c r="K1231" s="1">
        <v>1</v>
      </c>
      <c r="L1231" s="4">
        <f t="shared" si="65"/>
        <v>0.51</v>
      </c>
      <c r="M1231" s="1">
        <v>1</v>
      </c>
      <c r="N1231" s="4">
        <v>0.51</v>
      </c>
      <c r="O1231" s="1" t="s">
        <v>1746</v>
      </c>
    </row>
    <row r="1232" spans="1:15" x14ac:dyDescent="0.25">
      <c r="A1232" s="1">
        <v>1231</v>
      </c>
      <c r="B1232" s="1" t="s">
        <v>353</v>
      </c>
      <c r="C1232" s="10">
        <v>45121</v>
      </c>
      <c r="D1232" s="1">
        <v>0</v>
      </c>
      <c r="E1232" s="1" t="s">
        <v>213</v>
      </c>
      <c r="F1232" s="15">
        <v>24</v>
      </c>
      <c r="G1232" s="2">
        <v>1.78</v>
      </c>
      <c r="H1232" s="3">
        <v>9.0399999999999991</v>
      </c>
      <c r="I1232" s="2">
        <v>1.17</v>
      </c>
      <c r="J1232" s="4">
        <f t="shared" si="64"/>
        <v>0.6100000000000001</v>
      </c>
      <c r="K1232" s="1">
        <v>1</v>
      </c>
      <c r="L1232" s="4">
        <f t="shared" si="65"/>
        <v>0.6100000000000001</v>
      </c>
      <c r="M1232" s="1">
        <v>1</v>
      </c>
      <c r="N1232" s="4">
        <v>0.6100000000000001</v>
      </c>
      <c r="O1232" s="1" t="s">
        <v>1746</v>
      </c>
    </row>
    <row r="1233" spans="1:15" x14ac:dyDescent="0.25">
      <c r="A1233" s="1">
        <v>1232</v>
      </c>
      <c r="B1233" s="1" t="s">
        <v>354</v>
      </c>
      <c r="C1233" s="10">
        <v>45121</v>
      </c>
      <c r="D1233" s="1">
        <v>0</v>
      </c>
      <c r="E1233" s="1" t="s">
        <v>213</v>
      </c>
      <c r="F1233" s="15">
        <v>24</v>
      </c>
      <c r="G1233" s="2">
        <v>1.67</v>
      </c>
      <c r="H1233" s="3">
        <v>3.06</v>
      </c>
      <c r="I1233" s="2">
        <v>1.1499999999999999</v>
      </c>
      <c r="J1233" s="4">
        <f t="shared" si="64"/>
        <v>0.52</v>
      </c>
      <c r="K1233" s="1">
        <v>1</v>
      </c>
      <c r="L1233" s="4">
        <f t="shared" si="65"/>
        <v>0.52</v>
      </c>
      <c r="M1233" s="1">
        <v>1</v>
      </c>
      <c r="N1233" s="4">
        <v>0.52</v>
      </c>
      <c r="O1233" s="1" t="s">
        <v>1746</v>
      </c>
    </row>
    <row r="1234" spans="1:15" x14ac:dyDescent="0.25">
      <c r="A1234" s="1">
        <v>1233</v>
      </c>
      <c r="B1234" s="1" t="s">
        <v>353</v>
      </c>
      <c r="C1234" s="10">
        <v>45122</v>
      </c>
      <c r="D1234" s="1">
        <v>0</v>
      </c>
      <c r="E1234" s="1" t="s">
        <v>213</v>
      </c>
      <c r="F1234" s="15">
        <v>24</v>
      </c>
      <c r="G1234" s="2">
        <v>1.83</v>
      </c>
      <c r="H1234" s="3">
        <v>7.16</v>
      </c>
      <c r="I1234" s="2">
        <v>1.2</v>
      </c>
      <c r="J1234" s="4">
        <f t="shared" si="64"/>
        <v>0.63000000000000012</v>
      </c>
      <c r="K1234" s="1">
        <v>1</v>
      </c>
      <c r="L1234" s="4">
        <f t="shared" si="65"/>
        <v>0.63000000000000012</v>
      </c>
      <c r="M1234" s="1">
        <v>1</v>
      </c>
      <c r="N1234" s="4">
        <v>0.63000000000000012</v>
      </c>
      <c r="O1234" s="1" t="s">
        <v>1746</v>
      </c>
    </row>
    <row r="1235" spans="1:15" x14ac:dyDescent="0.25">
      <c r="A1235" s="1">
        <v>1234</v>
      </c>
      <c r="B1235" s="1" t="s">
        <v>354</v>
      </c>
      <c r="C1235" s="10">
        <v>45122</v>
      </c>
      <c r="D1235" s="1">
        <v>0</v>
      </c>
      <c r="E1235" s="1" t="s">
        <v>213</v>
      </c>
      <c r="F1235" s="15">
        <v>24</v>
      </c>
      <c r="G1235" s="2">
        <v>1.77</v>
      </c>
      <c r="H1235" s="3">
        <v>3.3</v>
      </c>
      <c r="I1235" s="2">
        <v>1.23</v>
      </c>
      <c r="J1235" s="4">
        <f t="shared" ref="J1235:J1297" si="66">G1235-I1235-D1235</f>
        <v>0.54</v>
      </c>
      <c r="K1235" s="1">
        <v>1</v>
      </c>
      <c r="L1235" s="4">
        <f t="shared" ref="L1235:L1297" si="67">(G1235-I1235-D1235)*K1235</f>
        <v>0.54</v>
      </c>
      <c r="M1235" s="1">
        <v>1</v>
      </c>
      <c r="N1235" s="4">
        <v>0.54</v>
      </c>
      <c r="O1235" s="1" t="s">
        <v>1746</v>
      </c>
    </row>
    <row r="1236" spans="1:15" x14ac:dyDescent="0.25">
      <c r="A1236" s="1">
        <v>1235</v>
      </c>
      <c r="B1236" s="1" t="s">
        <v>353</v>
      </c>
      <c r="C1236" s="10">
        <v>45123</v>
      </c>
      <c r="D1236" s="1">
        <v>0</v>
      </c>
      <c r="E1236" s="1" t="s">
        <v>213</v>
      </c>
      <c r="F1236" s="15">
        <v>24</v>
      </c>
      <c r="G1236" s="2">
        <v>1.72</v>
      </c>
      <c r="H1236" s="3">
        <v>8.64</v>
      </c>
      <c r="I1236" s="2">
        <v>1.1100000000000001</v>
      </c>
      <c r="J1236" s="4">
        <f t="shared" si="66"/>
        <v>0.60999999999999988</v>
      </c>
      <c r="K1236" s="1">
        <v>1</v>
      </c>
      <c r="L1236" s="4">
        <f t="shared" si="67"/>
        <v>0.60999999999999988</v>
      </c>
      <c r="M1236" s="1">
        <v>1</v>
      </c>
      <c r="N1236" s="4">
        <v>0.60999999999999988</v>
      </c>
      <c r="O1236" s="1" t="s">
        <v>1746</v>
      </c>
    </row>
    <row r="1237" spans="1:15" x14ac:dyDescent="0.25">
      <c r="A1237" s="1">
        <v>1236</v>
      </c>
      <c r="B1237" s="1" t="s">
        <v>354</v>
      </c>
      <c r="C1237" s="10">
        <v>45123</v>
      </c>
      <c r="D1237" s="1">
        <v>0</v>
      </c>
      <c r="E1237" s="1" t="s">
        <v>213</v>
      </c>
      <c r="F1237" s="15">
        <v>24</v>
      </c>
      <c r="G1237" s="2">
        <v>1.78</v>
      </c>
      <c r="H1237" s="3">
        <v>4.62</v>
      </c>
      <c r="I1237" s="2">
        <v>1.1299999999999999</v>
      </c>
      <c r="J1237" s="4">
        <f t="shared" si="66"/>
        <v>0.65000000000000013</v>
      </c>
      <c r="K1237" s="1">
        <v>1</v>
      </c>
      <c r="L1237" s="4">
        <f t="shared" si="67"/>
        <v>0.65000000000000013</v>
      </c>
      <c r="M1237" s="1">
        <v>1</v>
      </c>
      <c r="N1237" s="4">
        <v>0.65000000000000013</v>
      </c>
      <c r="O1237" s="1" t="s">
        <v>1746</v>
      </c>
    </row>
    <row r="1238" spans="1:15" x14ac:dyDescent="0.25">
      <c r="A1238" s="1">
        <v>1237</v>
      </c>
      <c r="B1238" s="1" t="s">
        <v>353</v>
      </c>
      <c r="C1238" s="10">
        <v>45124</v>
      </c>
      <c r="D1238" s="1">
        <v>0</v>
      </c>
      <c r="E1238" s="1" t="s">
        <v>213</v>
      </c>
      <c r="F1238" s="15">
        <v>24</v>
      </c>
      <c r="G1238" s="2">
        <v>1.64</v>
      </c>
      <c r="H1238" s="3">
        <v>7.85</v>
      </c>
      <c r="I1238" s="2">
        <v>1.06</v>
      </c>
      <c r="J1238" s="4">
        <f t="shared" si="66"/>
        <v>0.57999999999999985</v>
      </c>
      <c r="K1238" s="1">
        <v>1</v>
      </c>
      <c r="L1238" s="4">
        <f t="shared" si="67"/>
        <v>0.57999999999999985</v>
      </c>
      <c r="M1238" s="1">
        <v>1</v>
      </c>
      <c r="N1238" s="4">
        <v>0.57999999999999985</v>
      </c>
      <c r="O1238" s="1" t="s">
        <v>1746</v>
      </c>
    </row>
    <row r="1239" spans="1:15" x14ac:dyDescent="0.25">
      <c r="A1239" s="1">
        <v>1238</v>
      </c>
      <c r="B1239" s="1" t="s">
        <v>354</v>
      </c>
      <c r="C1239" s="10">
        <v>45124</v>
      </c>
      <c r="D1239" s="1">
        <v>0</v>
      </c>
      <c r="E1239" s="1" t="s">
        <v>213</v>
      </c>
      <c r="F1239" s="15">
        <v>24</v>
      </c>
      <c r="G1239" s="2">
        <v>1.71</v>
      </c>
      <c r="H1239" s="3">
        <v>4.4800000000000004</v>
      </c>
      <c r="I1239" s="2">
        <v>1.08</v>
      </c>
      <c r="J1239" s="4">
        <f t="shared" si="66"/>
        <v>0.62999999999999989</v>
      </c>
      <c r="K1239" s="1">
        <v>1</v>
      </c>
      <c r="L1239" s="4">
        <f t="shared" si="67"/>
        <v>0.62999999999999989</v>
      </c>
      <c r="M1239" s="1">
        <v>1</v>
      </c>
      <c r="N1239" s="4">
        <v>0.62999999999999989</v>
      </c>
      <c r="O1239" s="1" t="s">
        <v>1746</v>
      </c>
    </row>
    <row r="1240" spans="1:15" x14ac:dyDescent="0.25">
      <c r="A1240" s="1">
        <v>1239</v>
      </c>
      <c r="B1240" s="1" t="s">
        <v>353</v>
      </c>
      <c r="C1240" s="10">
        <v>45125</v>
      </c>
      <c r="D1240" s="1">
        <v>0</v>
      </c>
      <c r="E1240" s="1" t="s">
        <v>213</v>
      </c>
      <c r="F1240" s="15">
        <v>24</v>
      </c>
      <c r="G1240" s="2">
        <v>1.52</v>
      </c>
      <c r="H1240" s="3">
        <v>6.17</v>
      </c>
      <c r="I1240" s="2">
        <v>1</v>
      </c>
      <c r="J1240" s="4">
        <f t="shared" si="66"/>
        <v>0.52</v>
      </c>
      <c r="K1240" s="1">
        <v>3</v>
      </c>
      <c r="L1240" s="4">
        <f t="shared" si="67"/>
        <v>1.56</v>
      </c>
      <c r="M1240" s="1">
        <v>4</v>
      </c>
      <c r="N1240" s="4">
        <v>1.6157999999999999</v>
      </c>
      <c r="O1240" s="1" t="s">
        <v>1746</v>
      </c>
    </row>
    <row r="1241" spans="1:15" x14ac:dyDescent="0.25">
      <c r="A1241" s="1">
        <v>1240</v>
      </c>
      <c r="B1241" s="1" t="s">
        <v>354</v>
      </c>
      <c r="C1241" s="10">
        <v>45125</v>
      </c>
      <c r="D1241" s="1">
        <v>0</v>
      </c>
      <c r="E1241" s="1" t="s">
        <v>213</v>
      </c>
      <c r="F1241" s="15">
        <v>24</v>
      </c>
      <c r="G1241" s="2">
        <v>1.58</v>
      </c>
      <c r="H1241" s="3">
        <v>3.76</v>
      </c>
      <c r="I1241" s="2">
        <v>1.02</v>
      </c>
      <c r="J1241" s="4">
        <f t="shared" si="66"/>
        <v>0.56000000000000005</v>
      </c>
      <c r="K1241" s="1">
        <v>1</v>
      </c>
      <c r="L1241" s="4">
        <f t="shared" si="67"/>
        <v>0.56000000000000005</v>
      </c>
      <c r="M1241" s="1">
        <v>3</v>
      </c>
      <c r="N1241" s="4">
        <v>0.56000000000000005</v>
      </c>
      <c r="O1241" s="1" t="s">
        <v>1746</v>
      </c>
    </row>
    <row r="1242" spans="1:15" x14ac:dyDescent="0.25">
      <c r="A1242" s="1">
        <v>1241</v>
      </c>
      <c r="B1242" s="1" t="s">
        <v>354</v>
      </c>
      <c r="C1242" s="10">
        <v>45128</v>
      </c>
      <c r="D1242" s="1">
        <v>0</v>
      </c>
      <c r="E1242" s="1" t="s">
        <v>1055</v>
      </c>
      <c r="F1242" s="15">
        <v>11</v>
      </c>
      <c r="G1242" s="2">
        <v>1.3658999999999999</v>
      </c>
      <c r="H1242" s="3">
        <v>1.87</v>
      </c>
      <c r="I1242" s="2">
        <v>0.97</v>
      </c>
      <c r="J1242" s="4">
        <f t="shared" si="66"/>
        <v>0.39589999999999992</v>
      </c>
      <c r="K1242" s="1">
        <v>1</v>
      </c>
      <c r="L1242" s="4">
        <f t="shared" si="67"/>
        <v>0.39589999999999992</v>
      </c>
      <c r="M1242" s="1">
        <v>1</v>
      </c>
      <c r="N1242" s="4">
        <v>0.39589999999999992</v>
      </c>
      <c r="O1242" s="1" t="s">
        <v>1746</v>
      </c>
    </row>
    <row r="1243" spans="1:15" x14ac:dyDescent="0.25">
      <c r="A1243" s="1">
        <v>1242</v>
      </c>
      <c r="B1243" s="1" t="s">
        <v>1173</v>
      </c>
      <c r="C1243" s="10">
        <v>45129</v>
      </c>
      <c r="D1243" s="1">
        <v>0</v>
      </c>
      <c r="E1243" s="1" t="s">
        <v>1174</v>
      </c>
      <c r="F1243" s="15">
        <v>7.5</v>
      </c>
      <c r="G1243" s="2">
        <v>0.4</v>
      </c>
      <c r="H1243" s="3">
        <v>0</v>
      </c>
      <c r="I1243" s="2">
        <v>0.36</v>
      </c>
      <c r="J1243" s="4">
        <f t="shared" si="66"/>
        <v>4.0000000000000036E-2</v>
      </c>
      <c r="K1243" s="1">
        <v>3</v>
      </c>
      <c r="L1243" s="4">
        <f t="shared" si="67"/>
        <v>0.12000000000000011</v>
      </c>
      <c r="M1243" s="1">
        <v>3</v>
      </c>
      <c r="N1243" s="4">
        <v>0.25619999999999998</v>
      </c>
      <c r="O1243" s="1" t="s">
        <v>1746</v>
      </c>
    </row>
    <row r="1244" spans="1:15" x14ac:dyDescent="0.25">
      <c r="A1244" s="1">
        <v>1243</v>
      </c>
      <c r="B1244" s="1" t="s">
        <v>353</v>
      </c>
      <c r="C1244" s="10">
        <v>45129</v>
      </c>
      <c r="D1244" s="1">
        <v>0</v>
      </c>
      <c r="E1244" s="1" t="s">
        <v>1175</v>
      </c>
      <c r="F1244" s="15">
        <v>14.5</v>
      </c>
      <c r="G1244" s="2">
        <v>0.82</v>
      </c>
      <c r="H1244" s="3">
        <v>1.18</v>
      </c>
      <c r="I1244" s="2">
        <v>0.65</v>
      </c>
      <c r="J1244" s="4">
        <f t="shared" si="66"/>
        <v>0.16999999999999993</v>
      </c>
      <c r="K1244" s="1">
        <v>1</v>
      </c>
      <c r="L1244" s="4">
        <f t="shared" si="67"/>
        <v>0.16999999999999993</v>
      </c>
      <c r="M1244" s="1">
        <v>1</v>
      </c>
      <c r="N1244" s="4">
        <v>0.16999999999999993</v>
      </c>
      <c r="O1244" s="1" t="s">
        <v>1746</v>
      </c>
    </row>
    <row r="1245" spans="1:15" ht="33" x14ac:dyDescent="0.25">
      <c r="A1245" s="1">
        <v>1244</v>
      </c>
      <c r="B1245" s="1" t="s">
        <v>354</v>
      </c>
      <c r="C1245" s="10">
        <v>45129</v>
      </c>
      <c r="D1245" s="1">
        <v>0</v>
      </c>
      <c r="E1245" s="11" t="s">
        <v>1176</v>
      </c>
      <c r="F1245" s="15">
        <v>22.5</v>
      </c>
      <c r="G1245" s="2">
        <v>1.61</v>
      </c>
      <c r="H1245" s="3">
        <v>4.41</v>
      </c>
      <c r="I1245" s="2">
        <v>1.08</v>
      </c>
      <c r="J1245" s="4">
        <f t="shared" si="66"/>
        <v>0.53</v>
      </c>
      <c r="K1245" s="1">
        <v>1</v>
      </c>
      <c r="L1245" s="4">
        <f t="shared" si="67"/>
        <v>0.53</v>
      </c>
      <c r="M1245" s="1">
        <v>1</v>
      </c>
      <c r="N1245" s="4">
        <v>0.53</v>
      </c>
      <c r="O1245" s="1" t="s">
        <v>1746</v>
      </c>
    </row>
    <row r="1246" spans="1:15" x14ac:dyDescent="0.25">
      <c r="A1246" s="1">
        <v>1245</v>
      </c>
      <c r="B1246" s="1" t="s">
        <v>353</v>
      </c>
      <c r="C1246" s="10">
        <v>45130</v>
      </c>
      <c r="D1246" s="1">
        <v>0</v>
      </c>
      <c r="E1246" s="1" t="s">
        <v>213</v>
      </c>
      <c r="F1246" s="15">
        <v>24</v>
      </c>
      <c r="G1246" s="2">
        <v>1.88</v>
      </c>
      <c r="H1246" s="3">
        <v>0.02</v>
      </c>
      <c r="I1246" s="2">
        <v>1.03</v>
      </c>
      <c r="J1246" s="4">
        <f t="shared" si="66"/>
        <v>0.84999999999999987</v>
      </c>
      <c r="K1246" s="1">
        <v>1</v>
      </c>
      <c r="L1246" s="4">
        <f t="shared" si="67"/>
        <v>0.84999999999999987</v>
      </c>
      <c r="M1246" s="1">
        <v>1</v>
      </c>
      <c r="N1246" s="4">
        <v>0.84999999999999987</v>
      </c>
      <c r="O1246" s="1" t="s">
        <v>1746</v>
      </c>
    </row>
    <row r="1247" spans="1:15" x14ac:dyDescent="0.25">
      <c r="A1247" s="1">
        <v>1246</v>
      </c>
      <c r="B1247" s="1" t="s">
        <v>354</v>
      </c>
      <c r="C1247" s="10">
        <v>45130</v>
      </c>
      <c r="D1247" s="1">
        <v>0</v>
      </c>
      <c r="E1247" s="1" t="s">
        <v>213</v>
      </c>
      <c r="F1247" s="15">
        <v>24</v>
      </c>
      <c r="G1247" s="2">
        <v>1.7</v>
      </c>
      <c r="H1247" s="3">
        <v>7.51</v>
      </c>
      <c r="I1247" s="2">
        <v>1.1000000000000001</v>
      </c>
      <c r="J1247" s="4">
        <f t="shared" si="66"/>
        <v>0.59999999999999987</v>
      </c>
      <c r="K1247" s="1">
        <v>1</v>
      </c>
      <c r="L1247" s="4">
        <f t="shared" si="67"/>
        <v>0.59999999999999987</v>
      </c>
      <c r="M1247" s="1">
        <v>1</v>
      </c>
      <c r="N1247" s="4">
        <v>0.59999999999999987</v>
      </c>
      <c r="O1247" s="1" t="s">
        <v>1746</v>
      </c>
    </row>
    <row r="1248" spans="1:15" x14ac:dyDescent="0.25">
      <c r="A1248" s="1">
        <v>1247</v>
      </c>
      <c r="B1248" s="1" t="s">
        <v>353</v>
      </c>
      <c r="C1248" s="10">
        <v>45131</v>
      </c>
      <c r="D1248" s="1">
        <v>0</v>
      </c>
      <c r="E1248" s="1" t="s">
        <v>213</v>
      </c>
      <c r="F1248" s="15">
        <v>24</v>
      </c>
      <c r="G1248" s="2">
        <v>1.56</v>
      </c>
      <c r="H1248" s="3">
        <v>0.02</v>
      </c>
      <c r="I1248" s="2">
        <v>1.02</v>
      </c>
      <c r="J1248" s="4">
        <f t="shared" si="66"/>
        <v>0.54</v>
      </c>
      <c r="K1248" s="1">
        <v>1</v>
      </c>
      <c r="L1248" s="4">
        <f t="shared" si="67"/>
        <v>0.54</v>
      </c>
      <c r="M1248" s="1">
        <v>1</v>
      </c>
      <c r="N1248" s="4">
        <v>0.54</v>
      </c>
      <c r="O1248" s="1" t="s">
        <v>1746</v>
      </c>
    </row>
    <row r="1249" spans="1:15" x14ac:dyDescent="0.25">
      <c r="A1249" s="1">
        <v>1248</v>
      </c>
      <c r="B1249" s="1" t="s">
        <v>354</v>
      </c>
      <c r="C1249" s="10">
        <v>45131</v>
      </c>
      <c r="D1249" s="1">
        <v>0</v>
      </c>
      <c r="E1249" s="1" t="s">
        <v>213</v>
      </c>
      <c r="F1249" s="15">
        <v>24</v>
      </c>
      <c r="G1249" s="2">
        <v>1.82</v>
      </c>
      <c r="H1249" s="3">
        <v>2.83</v>
      </c>
      <c r="I1249" s="2">
        <v>1.07</v>
      </c>
      <c r="J1249" s="4">
        <f t="shared" si="66"/>
        <v>0.75</v>
      </c>
      <c r="K1249" s="1">
        <v>1</v>
      </c>
      <c r="L1249" s="4">
        <f t="shared" si="67"/>
        <v>0.75</v>
      </c>
      <c r="M1249" s="1">
        <v>1</v>
      </c>
      <c r="N1249" s="4">
        <v>0.75</v>
      </c>
      <c r="O1249" s="1" t="s">
        <v>1746</v>
      </c>
    </row>
    <row r="1250" spans="1:15" x14ac:dyDescent="0.25">
      <c r="A1250" s="1">
        <v>1249</v>
      </c>
      <c r="B1250" s="1" t="s">
        <v>1173</v>
      </c>
      <c r="C1250" s="10">
        <v>45132</v>
      </c>
      <c r="D1250" s="1">
        <v>0</v>
      </c>
      <c r="E1250" s="1" t="s">
        <v>4333</v>
      </c>
      <c r="F1250" s="15">
        <v>7</v>
      </c>
      <c r="G1250" s="2">
        <v>0.8</v>
      </c>
      <c r="H1250" s="3">
        <v>1.46</v>
      </c>
      <c r="I1250" s="2">
        <v>0.59</v>
      </c>
      <c r="J1250" s="4">
        <f t="shared" si="66"/>
        <v>0.21000000000000008</v>
      </c>
      <c r="K1250" s="1">
        <v>1</v>
      </c>
      <c r="L1250" s="4">
        <f t="shared" si="67"/>
        <v>0.21000000000000008</v>
      </c>
      <c r="M1250" s="1">
        <v>2</v>
      </c>
      <c r="N1250" s="4">
        <v>0.21</v>
      </c>
      <c r="O1250" s="1" t="s">
        <v>1746</v>
      </c>
    </row>
    <row r="1251" spans="1:15" ht="33" x14ac:dyDescent="0.25">
      <c r="A1251" s="1">
        <v>1250</v>
      </c>
      <c r="B1251" s="1" t="s">
        <v>353</v>
      </c>
      <c r="C1251" s="10">
        <v>45132</v>
      </c>
      <c r="D1251" s="1">
        <v>0</v>
      </c>
      <c r="E1251" s="11" t="s">
        <v>4334</v>
      </c>
      <c r="F1251" s="15">
        <v>17</v>
      </c>
      <c r="G1251" s="2">
        <v>1.0900000000000001</v>
      </c>
      <c r="H1251" s="3">
        <v>2.86</v>
      </c>
      <c r="I1251" s="2">
        <v>0.73</v>
      </c>
      <c r="J1251" s="4">
        <f t="shared" si="66"/>
        <v>0.3600000000000001</v>
      </c>
      <c r="K1251" s="1">
        <v>1</v>
      </c>
      <c r="L1251" s="4">
        <f t="shared" si="67"/>
        <v>0.3600000000000001</v>
      </c>
      <c r="M1251" s="1">
        <v>1</v>
      </c>
      <c r="N1251" s="4">
        <v>0.3600000000000001</v>
      </c>
      <c r="O1251" s="1" t="s">
        <v>1746</v>
      </c>
    </row>
    <row r="1252" spans="1:15" ht="33" x14ac:dyDescent="0.25">
      <c r="A1252" s="1">
        <v>1251</v>
      </c>
      <c r="B1252" s="1" t="s">
        <v>354</v>
      </c>
      <c r="C1252" s="10">
        <v>45132</v>
      </c>
      <c r="D1252" s="1">
        <v>0</v>
      </c>
      <c r="E1252" s="11" t="s">
        <v>4334</v>
      </c>
      <c r="F1252" s="15">
        <v>17</v>
      </c>
      <c r="G1252" s="2">
        <v>1.01</v>
      </c>
      <c r="H1252" s="3">
        <v>1.95</v>
      </c>
      <c r="I1252" s="2">
        <v>0.74</v>
      </c>
      <c r="J1252" s="4">
        <f t="shared" si="66"/>
        <v>0.27</v>
      </c>
      <c r="K1252" s="1">
        <v>1</v>
      </c>
      <c r="L1252" s="4">
        <f t="shared" si="67"/>
        <v>0.27</v>
      </c>
      <c r="M1252" s="1">
        <v>1</v>
      </c>
      <c r="N1252" s="4">
        <v>0.27</v>
      </c>
      <c r="O1252" s="1" t="s">
        <v>1746</v>
      </c>
    </row>
    <row r="1253" spans="1:15" x14ac:dyDescent="0.25">
      <c r="A1253" s="1">
        <v>1252</v>
      </c>
      <c r="B1253" s="1" t="s">
        <v>353</v>
      </c>
      <c r="C1253" s="10">
        <v>45133</v>
      </c>
      <c r="D1253" s="1">
        <v>0</v>
      </c>
      <c r="E1253" s="1" t="s">
        <v>213</v>
      </c>
      <c r="F1253" s="15">
        <v>24</v>
      </c>
      <c r="G1253" s="2">
        <v>1.8</v>
      </c>
      <c r="H1253" s="3">
        <v>0.02</v>
      </c>
      <c r="I1253" s="2">
        <v>1.01</v>
      </c>
      <c r="J1253" s="4">
        <f t="shared" si="66"/>
        <v>0.79</v>
      </c>
      <c r="K1253" s="1">
        <v>1</v>
      </c>
      <c r="L1253" s="4">
        <f t="shared" si="67"/>
        <v>0.79</v>
      </c>
      <c r="M1253" s="1">
        <v>1</v>
      </c>
      <c r="N1253" s="4">
        <v>0.79</v>
      </c>
      <c r="O1253" s="1" t="s">
        <v>1746</v>
      </c>
    </row>
    <row r="1254" spans="1:15" x14ac:dyDescent="0.25">
      <c r="A1254" s="1">
        <v>1253</v>
      </c>
      <c r="B1254" s="1" t="s">
        <v>354</v>
      </c>
      <c r="C1254" s="10">
        <v>45133</v>
      </c>
      <c r="D1254" s="1">
        <v>0</v>
      </c>
      <c r="E1254" s="1" t="s">
        <v>213</v>
      </c>
      <c r="F1254" s="15">
        <v>24</v>
      </c>
      <c r="G1254" s="2">
        <v>1.6</v>
      </c>
      <c r="H1254" s="3">
        <v>4.0199999999999996</v>
      </c>
      <c r="I1254" s="2">
        <v>1.06</v>
      </c>
      <c r="J1254" s="4">
        <f t="shared" si="66"/>
        <v>0.54</v>
      </c>
      <c r="K1254" s="1">
        <v>1</v>
      </c>
      <c r="L1254" s="4">
        <f t="shared" si="67"/>
        <v>0.54</v>
      </c>
      <c r="M1254" s="1">
        <v>1</v>
      </c>
      <c r="N1254" s="4">
        <v>0.54</v>
      </c>
      <c r="O1254" s="1" t="s">
        <v>1746</v>
      </c>
    </row>
    <row r="1255" spans="1:15" ht="49.5" x14ac:dyDescent="0.25">
      <c r="A1255" s="1">
        <v>1254</v>
      </c>
      <c r="B1255" s="1" t="s">
        <v>1173</v>
      </c>
      <c r="C1255" s="10">
        <v>45134</v>
      </c>
      <c r="D1255" s="1">
        <v>0</v>
      </c>
      <c r="E1255" s="11" t="s">
        <v>1253</v>
      </c>
      <c r="F1255" s="15">
        <v>2.5</v>
      </c>
      <c r="G1255" s="2">
        <v>0.21</v>
      </c>
      <c r="H1255" s="3">
        <v>0.24</v>
      </c>
      <c r="I1255" s="2">
        <v>0.17</v>
      </c>
      <c r="J1255" s="4">
        <f t="shared" si="66"/>
        <v>3.999999999999998E-2</v>
      </c>
      <c r="K1255" s="1">
        <v>4</v>
      </c>
      <c r="L1255" s="4">
        <f t="shared" si="67"/>
        <v>0.15999999999999992</v>
      </c>
      <c r="M1255" s="1">
        <v>4</v>
      </c>
      <c r="N1255" s="4">
        <v>4.242</v>
      </c>
      <c r="O1255" s="1" t="s">
        <v>1746</v>
      </c>
    </row>
    <row r="1256" spans="1:15" ht="49.5" x14ac:dyDescent="0.25">
      <c r="A1256" s="1">
        <v>1255</v>
      </c>
      <c r="B1256" s="1" t="s">
        <v>353</v>
      </c>
      <c r="C1256" s="10">
        <v>45134</v>
      </c>
      <c r="D1256" s="1">
        <v>0</v>
      </c>
      <c r="E1256" s="11" t="s">
        <v>1254</v>
      </c>
      <c r="F1256" s="15">
        <v>20.5</v>
      </c>
      <c r="G1256" s="2">
        <v>1.5</v>
      </c>
      <c r="H1256" s="3">
        <v>1.01</v>
      </c>
      <c r="I1256" s="2">
        <v>0.88</v>
      </c>
      <c r="J1256" s="4">
        <f t="shared" si="66"/>
        <v>0.62</v>
      </c>
      <c r="K1256" s="1">
        <v>1</v>
      </c>
      <c r="L1256" s="4">
        <f t="shared" si="67"/>
        <v>0.62</v>
      </c>
      <c r="M1256" s="1">
        <v>1</v>
      </c>
      <c r="N1256" s="4">
        <v>0.62</v>
      </c>
      <c r="O1256" s="1" t="s">
        <v>1746</v>
      </c>
    </row>
    <row r="1257" spans="1:15" ht="49.5" x14ac:dyDescent="0.25">
      <c r="A1257" s="1">
        <v>1256</v>
      </c>
      <c r="B1257" s="1" t="s">
        <v>354</v>
      </c>
      <c r="C1257" s="10">
        <v>45134</v>
      </c>
      <c r="D1257" s="1">
        <v>0</v>
      </c>
      <c r="E1257" s="11" t="s">
        <v>1254</v>
      </c>
      <c r="F1257" s="15">
        <v>20.5</v>
      </c>
      <c r="G1257" s="2">
        <v>1.0900000000000001</v>
      </c>
      <c r="H1257" s="3">
        <v>3.08</v>
      </c>
      <c r="I1257" s="2">
        <v>0.9</v>
      </c>
      <c r="J1257" s="4">
        <f t="shared" si="66"/>
        <v>0.19000000000000006</v>
      </c>
      <c r="K1257" s="1">
        <v>1</v>
      </c>
      <c r="L1257" s="4">
        <f t="shared" si="67"/>
        <v>0.19000000000000006</v>
      </c>
      <c r="M1257" s="1">
        <v>1</v>
      </c>
      <c r="N1257" s="4">
        <v>0.19000000000000006</v>
      </c>
      <c r="O1257" s="1" t="s">
        <v>1746</v>
      </c>
    </row>
    <row r="1258" spans="1:15" x14ac:dyDescent="0.25">
      <c r="A1258" s="1">
        <v>1257</v>
      </c>
      <c r="B1258" s="1" t="s">
        <v>353</v>
      </c>
      <c r="C1258" s="10">
        <v>45135</v>
      </c>
      <c r="D1258" s="1">
        <v>0</v>
      </c>
      <c r="E1258" s="1" t="s">
        <v>1269</v>
      </c>
      <c r="F1258" s="15">
        <v>24</v>
      </c>
      <c r="G1258" s="2">
        <v>1.56</v>
      </c>
      <c r="H1258" s="3">
        <v>0.27</v>
      </c>
      <c r="I1258" s="2">
        <v>0.99</v>
      </c>
      <c r="J1258" s="4">
        <f t="shared" si="66"/>
        <v>0.57000000000000006</v>
      </c>
      <c r="K1258" s="1">
        <v>1</v>
      </c>
      <c r="L1258" s="4">
        <f t="shared" si="67"/>
        <v>0.57000000000000006</v>
      </c>
      <c r="M1258" s="1">
        <v>1</v>
      </c>
      <c r="N1258" s="4">
        <v>0.57000000000000006</v>
      </c>
      <c r="O1258" s="1" t="s">
        <v>1746</v>
      </c>
    </row>
    <row r="1259" spans="1:15" x14ac:dyDescent="0.25">
      <c r="A1259" s="1">
        <v>1258</v>
      </c>
      <c r="B1259" s="1" t="s">
        <v>354</v>
      </c>
      <c r="C1259" s="10">
        <v>45135</v>
      </c>
      <c r="D1259" s="1">
        <v>0</v>
      </c>
      <c r="E1259" s="1" t="s">
        <v>1269</v>
      </c>
      <c r="F1259" s="15">
        <v>24</v>
      </c>
      <c r="G1259" s="2">
        <v>1.68</v>
      </c>
      <c r="H1259" s="3">
        <v>10.23</v>
      </c>
      <c r="I1259" s="2">
        <v>1.05</v>
      </c>
      <c r="J1259" s="4">
        <f t="shared" si="66"/>
        <v>0.62999999999999989</v>
      </c>
      <c r="K1259" s="1">
        <v>1</v>
      </c>
      <c r="L1259" s="4">
        <f t="shared" si="67"/>
        <v>0.62999999999999989</v>
      </c>
      <c r="M1259" s="1">
        <v>1</v>
      </c>
      <c r="N1259" s="4">
        <v>0.62999999999999989</v>
      </c>
      <c r="O1259" s="1" t="s">
        <v>1746</v>
      </c>
    </row>
    <row r="1260" spans="1:15" x14ac:dyDescent="0.25">
      <c r="A1260" s="1">
        <v>1259</v>
      </c>
      <c r="B1260" s="1" t="s">
        <v>353</v>
      </c>
      <c r="C1260" s="10">
        <v>45136</v>
      </c>
      <c r="D1260" s="1">
        <v>0</v>
      </c>
      <c r="E1260" s="1" t="s">
        <v>1269</v>
      </c>
      <c r="F1260" s="15">
        <v>24</v>
      </c>
      <c r="G1260" s="2">
        <v>1.55</v>
      </c>
      <c r="H1260" s="3">
        <v>0.02</v>
      </c>
      <c r="I1260" s="2">
        <v>0.98</v>
      </c>
      <c r="J1260" s="4">
        <f t="shared" si="66"/>
        <v>0.57000000000000006</v>
      </c>
      <c r="K1260" s="1">
        <v>1</v>
      </c>
      <c r="L1260" s="4">
        <f t="shared" si="67"/>
        <v>0.57000000000000006</v>
      </c>
      <c r="M1260" s="1">
        <v>1</v>
      </c>
      <c r="N1260" s="4">
        <v>0.57000000000000006</v>
      </c>
      <c r="O1260" s="1" t="s">
        <v>1746</v>
      </c>
    </row>
    <row r="1261" spans="1:15" x14ac:dyDescent="0.25">
      <c r="A1261" s="1">
        <v>1260</v>
      </c>
      <c r="B1261" s="1" t="s">
        <v>354</v>
      </c>
      <c r="C1261" s="10">
        <v>45136</v>
      </c>
      <c r="D1261" s="1">
        <v>0</v>
      </c>
      <c r="E1261" s="1" t="s">
        <v>1269</v>
      </c>
      <c r="F1261" s="15">
        <v>24</v>
      </c>
      <c r="G1261" s="2">
        <v>1.6</v>
      </c>
      <c r="H1261" s="3">
        <v>8.36</v>
      </c>
      <c r="I1261" s="2">
        <v>1.05</v>
      </c>
      <c r="J1261" s="4">
        <f t="shared" si="66"/>
        <v>0.55000000000000004</v>
      </c>
      <c r="K1261" s="1">
        <v>1</v>
      </c>
      <c r="L1261" s="4">
        <f t="shared" si="67"/>
        <v>0.55000000000000004</v>
      </c>
      <c r="M1261" s="1">
        <v>1</v>
      </c>
      <c r="N1261" s="4">
        <v>0.55000000000000004</v>
      </c>
      <c r="O1261" s="1" t="s">
        <v>1746</v>
      </c>
    </row>
    <row r="1262" spans="1:15" x14ac:dyDescent="0.25">
      <c r="A1262" s="1">
        <v>1261</v>
      </c>
      <c r="B1262" s="1" t="s">
        <v>353</v>
      </c>
      <c r="C1262" s="10">
        <v>45137</v>
      </c>
      <c r="D1262" s="1">
        <v>0</v>
      </c>
      <c r="E1262" s="1" t="s">
        <v>1269</v>
      </c>
      <c r="F1262" s="15">
        <v>24</v>
      </c>
      <c r="G1262" s="2">
        <v>1.55</v>
      </c>
      <c r="H1262" s="3">
        <v>0.03</v>
      </c>
      <c r="I1262" s="2">
        <v>0.99</v>
      </c>
      <c r="J1262" s="4">
        <f t="shared" si="66"/>
        <v>0.56000000000000005</v>
      </c>
      <c r="K1262" s="1">
        <v>1</v>
      </c>
      <c r="L1262" s="4">
        <f t="shared" si="67"/>
        <v>0.56000000000000005</v>
      </c>
      <c r="M1262" s="1">
        <v>1</v>
      </c>
      <c r="N1262" s="4">
        <v>0.56000000000000005</v>
      </c>
      <c r="O1262" s="1" t="s">
        <v>1746</v>
      </c>
    </row>
    <row r="1263" spans="1:15" x14ac:dyDescent="0.25">
      <c r="A1263" s="1">
        <v>1262</v>
      </c>
      <c r="B1263" s="1" t="s">
        <v>354</v>
      </c>
      <c r="C1263" s="10">
        <v>45137</v>
      </c>
      <c r="D1263" s="1">
        <v>0</v>
      </c>
      <c r="E1263" s="1" t="s">
        <v>1269</v>
      </c>
      <c r="F1263" s="15">
        <v>24</v>
      </c>
      <c r="G1263" s="2">
        <v>1.6</v>
      </c>
      <c r="H1263" s="3">
        <v>6.38</v>
      </c>
      <c r="I1263" s="2">
        <v>1.05</v>
      </c>
      <c r="J1263" s="4">
        <f t="shared" si="66"/>
        <v>0.55000000000000004</v>
      </c>
      <c r="K1263" s="1">
        <v>1</v>
      </c>
      <c r="L1263" s="4">
        <f t="shared" si="67"/>
        <v>0.55000000000000004</v>
      </c>
      <c r="M1263" s="1">
        <v>1</v>
      </c>
      <c r="N1263" s="4">
        <v>0.55000000000000004</v>
      </c>
      <c r="O1263" s="1" t="s">
        <v>1746</v>
      </c>
    </row>
    <row r="1264" spans="1:15" x14ac:dyDescent="0.25">
      <c r="A1264" s="1">
        <v>1263</v>
      </c>
      <c r="B1264" s="1" t="s">
        <v>353</v>
      </c>
      <c r="C1264" s="10">
        <v>45138</v>
      </c>
      <c r="D1264" s="1">
        <v>0</v>
      </c>
      <c r="E1264" s="1" t="s">
        <v>1269</v>
      </c>
      <c r="F1264" s="15">
        <v>24</v>
      </c>
      <c r="G1264" s="2">
        <v>1.55</v>
      </c>
      <c r="H1264" s="3">
        <v>0.01</v>
      </c>
      <c r="I1264" s="2">
        <v>0.98</v>
      </c>
      <c r="J1264" s="4">
        <f t="shared" si="66"/>
        <v>0.57000000000000006</v>
      </c>
      <c r="K1264" s="1">
        <v>1</v>
      </c>
      <c r="L1264" s="4">
        <f t="shared" si="67"/>
        <v>0.57000000000000006</v>
      </c>
      <c r="M1264" s="1">
        <v>1</v>
      </c>
      <c r="N1264" s="4">
        <v>0.57000000000000006</v>
      </c>
      <c r="O1264" s="1" t="s">
        <v>1746</v>
      </c>
    </row>
    <row r="1265" spans="1:15" x14ac:dyDescent="0.25">
      <c r="A1265" s="1">
        <v>1264</v>
      </c>
      <c r="B1265" s="1" t="s">
        <v>354</v>
      </c>
      <c r="C1265" s="10">
        <v>45138</v>
      </c>
      <c r="D1265" s="1">
        <v>0</v>
      </c>
      <c r="E1265" s="1" t="s">
        <v>1269</v>
      </c>
      <c r="F1265" s="15">
        <v>24</v>
      </c>
      <c r="G1265" s="2">
        <v>1.66</v>
      </c>
      <c r="H1265" s="3">
        <v>5.99</v>
      </c>
      <c r="I1265" s="2">
        <v>1.04</v>
      </c>
      <c r="J1265" s="4">
        <f t="shared" si="66"/>
        <v>0.61999999999999988</v>
      </c>
      <c r="K1265" s="1">
        <v>1</v>
      </c>
      <c r="L1265" s="4">
        <f t="shared" si="67"/>
        <v>0.61999999999999988</v>
      </c>
      <c r="M1265" s="1">
        <v>1</v>
      </c>
      <c r="N1265" s="4">
        <v>0.61999999999999988</v>
      </c>
      <c r="O1265" s="1" t="s">
        <v>1746</v>
      </c>
    </row>
    <row r="1266" spans="1:15" x14ac:dyDescent="0.25">
      <c r="A1266" s="1">
        <v>1265</v>
      </c>
      <c r="B1266" s="1" t="s">
        <v>353</v>
      </c>
      <c r="C1266" s="10">
        <v>45139</v>
      </c>
      <c r="D1266" s="1">
        <v>0</v>
      </c>
      <c r="E1266" s="1" t="s">
        <v>1269</v>
      </c>
      <c r="F1266" s="15">
        <v>24</v>
      </c>
      <c r="G1266" s="2">
        <v>1.54</v>
      </c>
      <c r="H1266" s="3">
        <v>0.06</v>
      </c>
      <c r="I1266" s="2">
        <v>0.99</v>
      </c>
      <c r="J1266" s="4">
        <f t="shared" si="66"/>
        <v>0.55000000000000004</v>
      </c>
      <c r="K1266" s="1">
        <v>1</v>
      </c>
      <c r="L1266" s="4">
        <f t="shared" si="67"/>
        <v>0.55000000000000004</v>
      </c>
      <c r="M1266" s="1">
        <v>1</v>
      </c>
      <c r="N1266" s="4">
        <v>0.55000000000000004</v>
      </c>
      <c r="O1266" s="1" t="s">
        <v>1746</v>
      </c>
    </row>
    <row r="1267" spans="1:15" x14ac:dyDescent="0.25">
      <c r="A1267" s="1">
        <v>1266</v>
      </c>
      <c r="B1267" s="1" t="s">
        <v>354</v>
      </c>
      <c r="C1267" s="10">
        <v>45139</v>
      </c>
      <c r="D1267" s="1">
        <v>0</v>
      </c>
      <c r="E1267" s="1" t="s">
        <v>1269</v>
      </c>
      <c r="F1267" s="15">
        <v>24</v>
      </c>
      <c r="G1267" s="2">
        <v>1.65</v>
      </c>
      <c r="H1267" s="3">
        <v>5.24</v>
      </c>
      <c r="I1267" s="2">
        <v>1.04</v>
      </c>
      <c r="J1267" s="4">
        <f t="shared" si="66"/>
        <v>0.60999999999999988</v>
      </c>
      <c r="K1267" s="1">
        <v>1</v>
      </c>
      <c r="L1267" s="4">
        <f t="shared" si="67"/>
        <v>0.60999999999999988</v>
      </c>
      <c r="M1267" s="1">
        <v>1</v>
      </c>
      <c r="N1267" s="4">
        <v>0.60999999999999988</v>
      </c>
      <c r="O1267" s="1" t="s">
        <v>1746</v>
      </c>
    </row>
    <row r="1268" spans="1:15" x14ac:dyDescent="0.25">
      <c r="A1268" s="1">
        <v>1267</v>
      </c>
      <c r="B1268" s="1" t="s">
        <v>353</v>
      </c>
      <c r="C1268" s="10">
        <v>45140</v>
      </c>
      <c r="D1268" s="1">
        <v>0</v>
      </c>
      <c r="E1268" s="1" t="s">
        <v>1269</v>
      </c>
      <c r="F1268" s="15">
        <v>24</v>
      </c>
      <c r="G1268" s="2">
        <v>1.56</v>
      </c>
      <c r="H1268" s="3">
        <v>0.03</v>
      </c>
      <c r="I1268" s="2">
        <v>0.97</v>
      </c>
      <c r="J1268" s="4">
        <f t="shared" si="66"/>
        <v>0.59000000000000008</v>
      </c>
      <c r="K1268" s="1">
        <v>1</v>
      </c>
      <c r="L1268" s="4">
        <f t="shared" si="67"/>
        <v>0.59000000000000008</v>
      </c>
      <c r="M1268" s="1">
        <v>1</v>
      </c>
      <c r="N1268" s="4">
        <v>0.59000000000000008</v>
      </c>
      <c r="O1268" s="1" t="s">
        <v>1746</v>
      </c>
    </row>
    <row r="1269" spans="1:15" x14ac:dyDescent="0.25">
      <c r="A1269" s="1">
        <v>1268</v>
      </c>
      <c r="B1269" s="1" t="s">
        <v>354</v>
      </c>
      <c r="C1269" s="10">
        <v>45140</v>
      </c>
      <c r="D1269" s="1">
        <v>0</v>
      </c>
      <c r="E1269" s="1" t="s">
        <v>1269</v>
      </c>
      <c r="F1269" s="15">
        <v>24</v>
      </c>
      <c r="G1269" s="2">
        <v>1.6</v>
      </c>
      <c r="H1269" s="3">
        <v>4.78</v>
      </c>
      <c r="I1269" s="2">
        <v>1.01</v>
      </c>
      <c r="J1269" s="4">
        <f t="shared" si="66"/>
        <v>0.59000000000000008</v>
      </c>
      <c r="K1269" s="1">
        <v>1</v>
      </c>
      <c r="L1269" s="4">
        <f t="shared" si="67"/>
        <v>0.59000000000000008</v>
      </c>
      <c r="M1269" s="1">
        <v>1</v>
      </c>
      <c r="N1269" s="4">
        <v>0.59000000000000008</v>
      </c>
      <c r="O1269" s="1" t="s">
        <v>1746</v>
      </c>
    </row>
    <row r="1270" spans="1:15" x14ac:dyDescent="0.25">
      <c r="A1270" s="1">
        <v>1269</v>
      </c>
      <c r="B1270" s="1" t="s">
        <v>353</v>
      </c>
      <c r="C1270" s="10">
        <v>45141</v>
      </c>
      <c r="D1270" s="1">
        <v>0</v>
      </c>
      <c r="E1270" s="1" t="s">
        <v>1269</v>
      </c>
      <c r="F1270" s="15">
        <v>24</v>
      </c>
      <c r="G1270" s="2">
        <v>1.5728</v>
      </c>
      <c r="H1270" s="3">
        <v>9.1999999999999998E-3</v>
      </c>
      <c r="I1270" s="2">
        <v>1</v>
      </c>
      <c r="J1270" s="4">
        <f t="shared" si="66"/>
        <v>0.57279999999999998</v>
      </c>
      <c r="K1270" s="1">
        <v>1</v>
      </c>
      <c r="L1270" s="4">
        <f t="shared" si="67"/>
        <v>0.57279999999999998</v>
      </c>
      <c r="M1270" s="1">
        <v>1</v>
      </c>
      <c r="N1270" s="4">
        <v>0.57279999999999998</v>
      </c>
      <c r="O1270" s="1" t="s">
        <v>1746</v>
      </c>
    </row>
    <row r="1271" spans="1:15" x14ac:dyDescent="0.25">
      <c r="A1271" s="1">
        <v>1270</v>
      </c>
      <c r="B1271" s="1" t="s">
        <v>354</v>
      </c>
      <c r="C1271" s="10">
        <v>45141</v>
      </c>
      <c r="D1271" s="1">
        <v>0</v>
      </c>
      <c r="E1271" s="1" t="s">
        <v>1269</v>
      </c>
      <c r="F1271" s="15">
        <v>24</v>
      </c>
      <c r="G1271" s="2">
        <v>1.6176999999999999</v>
      </c>
      <c r="H1271" s="3">
        <v>5.2778999999999998</v>
      </c>
      <c r="I1271" s="2">
        <v>1.04</v>
      </c>
      <c r="J1271" s="4">
        <f t="shared" si="66"/>
        <v>0.57769999999999988</v>
      </c>
      <c r="K1271" s="1">
        <v>1</v>
      </c>
      <c r="L1271" s="4">
        <f t="shared" si="67"/>
        <v>0.57769999999999988</v>
      </c>
      <c r="M1271" s="1">
        <v>1</v>
      </c>
      <c r="N1271" s="4">
        <v>0.57769999999999988</v>
      </c>
      <c r="O1271" s="1" t="s">
        <v>1746</v>
      </c>
    </row>
    <row r="1272" spans="1:15" x14ac:dyDescent="0.25">
      <c r="A1272" s="1">
        <v>1271</v>
      </c>
      <c r="B1272" s="1" t="s">
        <v>353</v>
      </c>
      <c r="C1272" s="10">
        <v>45142</v>
      </c>
      <c r="D1272" s="1">
        <v>0</v>
      </c>
      <c r="E1272" s="1" t="s">
        <v>1269</v>
      </c>
      <c r="F1272" s="15">
        <v>24</v>
      </c>
      <c r="G1272" s="2">
        <v>1.536</v>
      </c>
      <c r="H1272" s="3">
        <v>3.2399999999999998E-2</v>
      </c>
      <c r="I1272" s="2">
        <v>0.99060000000000004</v>
      </c>
      <c r="J1272" s="4">
        <f t="shared" si="66"/>
        <v>0.5454</v>
      </c>
      <c r="K1272" s="1">
        <v>1</v>
      </c>
      <c r="L1272" s="4">
        <f t="shared" si="67"/>
        <v>0.5454</v>
      </c>
      <c r="M1272" s="1">
        <v>1</v>
      </c>
      <c r="N1272" s="4">
        <v>0.5454</v>
      </c>
      <c r="O1272" s="1" t="s">
        <v>1746</v>
      </c>
    </row>
    <row r="1273" spans="1:15" x14ac:dyDescent="0.25">
      <c r="A1273" s="1">
        <v>1272</v>
      </c>
      <c r="B1273" s="1" t="s">
        <v>354</v>
      </c>
      <c r="C1273" s="10">
        <v>45142</v>
      </c>
      <c r="D1273" s="1">
        <v>0</v>
      </c>
      <c r="E1273" s="1" t="s">
        <v>1269</v>
      </c>
      <c r="F1273" s="15">
        <v>24</v>
      </c>
      <c r="G1273" s="2">
        <v>1.5853999999999999</v>
      </c>
      <c r="H1273" s="3">
        <v>5.3639999999999999</v>
      </c>
      <c r="I1273" s="2">
        <v>1.0225</v>
      </c>
      <c r="J1273" s="4">
        <f t="shared" si="66"/>
        <v>0.56289999999999996</v>
      </c>
      <c r="K1273" s="1">
        <v>1</v>
      </c>
      <c r="L1273" s="4">
        <f t="shared" si="67"/>
        <v>0.56289999999999996</v>
      </c>
      <c r="M1273" s="1">
        <v>1</v>
      </c>
      <c r="N1273" s="4">
        <v>0.56289999999999996</v>
      </c>
      <c r="O1273" s="1" t="s">
        <v>1746</v>
      </c>
    </row>
    <row r="1274" spans="1:15" x14ac:dyDescent="0.25">
      <c r="A1274" s="1">
        <v>1273</v>
      </c>
      <c r="B1274" s="1" t="s">
        <v>353</v>
      </c>
      <c r="C1274" s="10">
        <v>45143</v>
      </c>
      <c r="D1274" s="1">
        <v>0</v>
      </c>
      <c r="E1274" s="1" t="s">
        <v>1269</v>
      </c>
      <c r="F1274" s="15">
        <v>24</v>
      </c>
      <c r="G1274" s="2">
        <v>1.5596000000000001</v>
      </c>
      <c r="H1274" s="3">
        <v>1.6799999999999999E-2</v>
      </c>
      <c r="I1274" s="2">
        <v>0.96819999999999995</v>
      </c>
      <c r="J1274" s="4">
        <f t="shared" si="66"/>
        <v>0.59140000000000015</v>
      </c>
      <c r="K1274" s="1">
        <v>1</v>
      </c>
      <c r="L1274" s="4">
        <f t="shared" si="67"/>
        <v>0.59140000000000015</v>
      </c>
      <c r="M1274" s="1">
        <v>1</v>
      </c>
      <c r="N1274" s="4">
        <v>0.59140000000000015</v>
      </c>
      <c r="O1274" s="1" t="s">
        <v>1746</v>
      </c>
    </row>
    <row r="1275" spans="1:15" x14ac:dyDescent="0.25">
      <c r="A1275" s="1">
        <v>1274</v>
      </c>
      <c r="B1275" s="1" t="s">
        <v>354</v>
      </c>
      <c r="C1275" s="10">
        <v>45143</v>
      </c>
      <c r="D1275" s="1">
        <v>0</v>
      </c>
      <c r="E1275" s="1" t="s">
        <v>1269</v>
      </c>
      <c r="F1275" s="15">
        <v>24</v>
      </c>
      <c r="G1275" s="2">
        <v>1.6121000000000001</v>
      </c>
      <c r="H1275" s="3">
        <v>5.3151999999999999</v>
      </c>
      <c r="I1275" s="2">
        <v>1.0102</v>
      </c>
      <c r="J1275" s="4">
        <f t="shared" si="66"/>
        <v>0.6019000000000001</v>
      </c>
      <c r="K1275" s="1">
        <v>1</v>
      </c>
      <c r="L1275" s="4">
        <f t="shared" si="67"/>
        <v>0.6019000000000001</v>
      </c>
      <c r="M1275" s="1">
        <v>1</v>
      </c>
      <c r="N1275" s="4">
        <v>0.6019000000000001</v>
      </c>
      <c r="O1275" s="1" t="s">
        <v>1746</v>
      </c>
    </row>
    <row r="1276" spans="1:15" x14ac:dyDescent="0.25">
      <c r="A1276" s="1">
        <v>1275</v>
      </c>
      <c r="B1276" s="1" t="s">
        <v>353</v>
      </c>
      <c r="C1276" s="10">
        <v>45144</v>
      </c>
      <c r="D1276" s="1">
        <v>0</v>
      </c>
      <c r="E1276" s="1" t="s">
        <v>1269</v>
      </c>
      <c r="F1276" s="15">
        <v>24</v>
      </c>
      <c r="G1276" s="2">
        <v>1.5577000000000001</v>
      </c>
      <c r="H1276" s="3">
        <v>0.02</v>
      </c>
      <c r="I1276" s="2">
        <v>0.96819999999999995</v>
      </c>
      <c r="J1276" s="4">
        <f t="shared" si="66"/>
        <v>0.58950000000000014</v>
      </c>
      <c r="K1276" s="1">
        <v>1</v>
      </c>
      <c r="L1276" s="4">
        <f t="shared" si="67"/>
        <v>0.58950000000000014</v>
      </c>
      <c r="M1276" s="1">
        <v>1</v>
      </c>
      <c r="N1276" s="4">
        <v>0.58950000000000014</v>
      </c>
      <c r="O1276" s="1" t="s">
        <v>1746</v>
      </c>
    </row>
    <row r="1277" spans="1:15" x14ac:dyDescent="0.25">
      <c r="A1277" s="1">
        <v>1276</v>
      </c>
      <c r="B1277" s="1" t="s">
        <v>354</v>
      </c>
      <c r="C1277" s="10">
        <v>45144</v>
      </c>
      <c r="D1277" s="1">
        <v>0</v>
      </c>
      <c r="E1277" s="1" t="s">
        <v>1269</v>
      </c>
      <c r="F1277" s="15">
        <v>24</v>
      </c>
      <c r="G1277" s="2">
        <v>1.5641</v>
      </c>
      <c r="H1277" s="3">
        <v>5.6</v>
      </c>
      <c r="I1277" s="2">
        <v>1.0111000000000001</v>
      </c>
      <c r="J1277" s="4">
        <f t="shared" si="66"/>
        <v>0.55299999999999994</v>
      </c>
      <c r="K1277" s="1">
        <v>1</v>
      </c>
      <c r="L1277" s="4">
        <f t="shared" si="67"/>
        <v>0.55299999999999994</v>
      </c>
      <c r="M1277" s="1">
        <v>1</v>
      </c>
      <c r="N1277" s="4">
        <v>0.55299999999999994</v>
      </c>
      <c r="O1277" s="1" t="s">
        <v>1746</v>
      </c>
    </row>
    <row r="1278" spans="1:15" x14ac:dyDescent="0.25">
      <c r="A1278" s="1">
        <v>1277</v>
      </c>
      <c r="B1278" s="1" t="s">
        <v>353</v>
      </c>
      <c r="C1278" s="10">
        <v>45145</v>
      </c>
      <c r="D1278" s="1">
        <v>0</v>
      </c>
      <c r="E1278" s="1" t="s">
        <v>1269</v>
      </c>
      <c r="F1278" s="15">
        <v>24</v>
      </c>
      <c r="G1278" s="2">
        <v>1.5795999999999999</v>
      </c>
      <c r="H1278" s="3">
        <v>0.06</v>
      </c>
      <c r="I1278" s="2">
        <v>1.0066999999999999</v>
      </c>
      <c r="J1278" s="4">
        <f t="shared" si="66"/>
        <v>0.57289999999999996</v>
      </c>
      <c r="K1278" s="1">
        <v>1</v>
      </c>
      <c r="L1278" s="4">
        <f t="shared" si="67"/>
        <v>0.57289999999999996</v>
      </c>
      <c r="M1278" s="1">
        <v>1</v>
      </c>
      <c r="N1278" s="4">
        <v>0.57289999999999996</v>
      </c>
      <c r="O1278" s="1" t="s">
        <v>1746</v>
      </c>
    </row>
    <row r="1279" spans="1:15" x14ac:dyDescent="0.25">
      <c r="A1279" s="1">
        <v>1278</v>
      </c>
      <c r="B1279" s="1" t="s">
        <v>354</v>
      </c>
      <c r="C1279" s="10">
        <v>45145</v>
      </c>
      <c r="D1279" s="1">
        <v>0</v>
      </c>
      <c r="E1279" s="1" t="s">
        <v>1269</v>
      </c>
      <c r="F1279" s="15">
        <v>24</v>
      </c>
      <c r="G1279" s="2">
        <v>1.6331</v>
      </c>
      <c r="H1279" s="3">
        <v>6.52</v>
      </c>
      <c r="I1279" s="2">
        <v>1.0408999999999999</v>
      </c>
      <c r="J1279" s="4">
        <f t="shared" si="66"/>
        <v>0.59220000000000006</v>
      </c>
      <c r="K1279" s="1">
        <v>1</v>
      </c>
      <c r="L1279" s="4">
        <f t="shared" si="67"/>
        <v>0.59220000000000006</v>
      </c>
      <c r="M1279" s="1">
        <v>1</v>
      </c>
      <c r="N1279" s="4">
        <v>0.59220000000000006</v>
      </c>
      <c r="O1279" s="1" t="s">
        <v>1746</v>
      </c>
    </row>
    <row r="1280" spans="1:15" x14ac:dyDescent="0.25">
      <c r="A1280" s="1">
        <v>1279</v>
      </c>
      <c r="B1280" s="1" t="s">
        <v>353</v>
      </c>
      <c r="C1280" s="10">
        <v>45146</v>
      </c>
      <c r="D1280" s="1">
        <v>0</v>
      </c>
      <c r="E1280" s="1" t="s">
        <v>1269</v>
      </c>
      <c r="F1280" s="15">
        <v>24</v>
      </c>
      <c r="G1280" s="2">
        <v>1.6149</v>
      </c>
      <c r="H1280" s="3">
        <v>1</v>
      </c>
      <c r="I1280" s="2">
        <v>1.0311999999999999</v>
      </c>
      <c r="J1280" s="4">
        <f t="shared" si="66"/>
        <v>0.58370000000000011</v>
      </c>
      <c r="K1280" s="1">
        <v>1</v>
      </c>
      <c r="L1280" s="4">
        <f t="shared" si="67"/>
        <v>0.58370000000000011</v>
      </c>
      <c r="M1280" s="1">
        <v>1</v>
      </c>
      <c r="N1280" s="4">
        <v>0.58370000000000011</v>
      </c>
      <c r="O1280" s="1" t="s">
        <v>1746</v>
      </c>
    </row>
    <row r="1281" spans="1:15" x14ac:dyDescent="0.25">
      <c r="A1281" s="1">
        <v>1280</v>
      </c>
      <c r="B1281" s="1" t="s">
        <v>354</v>
      </c>
      <c r="C1281" s="10">
        <v>45146</v>
      </c>
      <c r="D1281" s="1">
        <v>0</v>
      </c>
      <c r="E1281" s="1" t="s">
        <v>1269</v>
      </c>
      <c r="F1281" s="15">
        <v>24</v>
      </c>
      <c r="G1281" s="2">
        <v>1.6955</v>
      </c>
      <c r="H1281" s="3">
        <v>7.5</v>
      </c>
      <c r="I1281" s="2">
        <v>1.0779000000000001</v>
      </c>
      <c r="J1281" s="4">
        <f t="shared" si="66"/>
        <v>0.61759999999999993</v>
      </c>
      <c r="K1281" s="1">
        <v>1</v>
      </c>
      <c r="L1281" s="4">
        <f t="shared" si="67"/>
        <v>0.61759999999999993</v>
      </c>
      <c r="M1281" s="1">
        <v>1</v>
      </c>
      <c r="N1281" s="4">
        <v>0.61759999999999993</v>
      </c>
      <c r="O1281" s="1" t="s">
        <v>1746</v>
      </c>
    </row>
    <row r="1282" spans="1:15" x14ac:dyDescent="0.25">
      <c r="A1282" s="1">
        <v>1281</v>
      </c>
      <c r="B1282" s="1" t="s">
        <v>353</v>
      </c>
      <c r="C1282" s="10">
        <v>45147</v>
      </c>
      <c r="D1282" s="1">
        <v>0</v>
      </c>
      <c r="E1282" s="1" t="s">
        <v>1269</v>
      </c>
      <c r="F1282" s="15">
        <v>24</v>
      </c>
      <c r="G1282" s="2">
        <v>1.6677</v>
      </c>
      <c r="H1282" s="3">
        <v>0.02</v>
      </c>
      <c r="I1282" s="2">
        <v>1.0946</v>
      </c>
      <c r="J1282" s="4">
        <f t="shared" si="66"/>
        <v>0.57309999999999994</v>
      </c>
      <c r="K1282" s="1">
        <v>1</v>
      </c>
      <c r="L1282" s="4">
        <f t="shared" si="67"/>
        <v>0.57309999999999994</v>
      </c>
      <c r="M1282" s="1">
        <v>1</v>
      </c>
      <c r="N1282" s="4">
        <v>0.57309999999999994</v>
      </c>
      <c r="O1282" s="1" t="s">
        <v>1746</v>
      </c>
    </row>
    <row r="1283" spans="1:15" x14ac:dyDescent="0.25">
      <c r="A1283" s="1">
        <v>1282</v>
      </c>
      <c r="B1283" s="1" t="s">
        <v>354</v>
      </c>
      <c r="C1283" s="10">
        <v>45147</v>
      </c>
      <c r="D1283" s="1">
        <v>0</v>
      </c>
      <c r="E1283" s="1" t="s">
        <v>1269</v>
      </c>
      <c r="F1283" s="15">
        <v>24</v>
      </c>
      <c r="G1283" s="2">
        <v>1.6696</v>
      </c>
      <c r="H1283" s="3">
        <v>6.27</v>
      </c>
      <c r="I1283" s="2">
        <v>1.1283000000000001</v>
      </c>
      <c r="J1283" s="4">
        <f t="shared" si="66"/>
        <v>0.54129999999999989</v>
      </c>
      <c r="K1283" s="1">
        <v>1</v>
      </c>
      <c r="L1283" s="4">
        <f t="shared" si="67"/>
        <v>0.54129999999999989</v>
      </c>
      <c r="M1283" s="1">
        <v>1</v>
      </c>
      <c r="N1283" s="4">
        <v>0.54129999999999989</v>
      </c>
      <c r="O1283" s="1" t="s">
        <v>1746</v>
      </c>
    </row>
    <row r="1284" spans="1:15" x14ac:dyDescent="0.25">
      <c r="A1284" s="1">
        <v>1283</v>
      </c>
      <c r="B1284" s="1" t="s">
        <v>353</v>
      </c>
      <c r="C1284" s="10">
        <v>45148</v>
      </c>
      <c r="D1284" s="1">
        <v>0</v>
      </c>
      <c r="E1284" s="1" t="s">
        <v>1269</v>
      </c>
      <c r="F1284" s="15">
        <v>24</v>
      </c>
      <c r="G1284" s="2">
        <v>1.5645</v>
      </c>
      <c r="H1284" s="3">
        <v>0.05</v>
      </c>
      <c r="I1284" s="2">
        <v>1.0757000000000001</v>
      </c>
      <c r="J1284" s="4">
        <f t="shared" si="66"/>
        <v>0.4887999999999999</v>
      </c>
      <c r="K1284" s="1">
        <v>1</v>
      </c>
      <c r="L1284" s="4">
        <f t="shared" si="67"/>
        <v>0.4887999999999999</v>
      </c>
      <c r="M1284" s="1">
        <v>1</v>
      </c>
      <c r="N1284" s="4">
        <v>0.4887999999999999</v>
      </c>
      <c r="O1284" s="1" t="s">
        <v>1746</v>
      </c>
    </row>
    <row r="1285" spans="1:15" x14ac:dyDescent="0.25">
      <c r="A1285" s="1">
        <v>1284</v>
      </c>
      <c r="B1285" s="1" t="s">
        <v>354</v>
      </c>
      <c r="C1285" s="10">
        <v>45148</v>
      </c>
      <c r="D1285" s="1">
        <v>0</v>
      </c>
      <c r="E1285" s="1" t="s">
        <v>1269</v>
      </c>
      <c r="F1285" s="15">
        <v>24</v>
      </c>
      <c r="G1285" s="2">
        <v>1.7716000000000001</v>
      </c>
      <c r="H1285" s="3">
        <v>6.72</v>
      </c>
      <c r="I1285" s="2">
        <v>1.1208</v>
      </c>
      <c r="J1285" s="4">
        <f t="shared" si="66"/>
        <v>0.65080000000000005</v>
      </c>
      <c r="K1285" s="1">
        <v>1</v>
      </c>
      <c r="L1285" s="4">
        <f t="shared" si="67"/>
        <v>0.65080000000000005</v>
      </c>
      <c r="M1285" s="1">
        <v>1</v>
      </c>
      <c r="N1285" s="4">
        <v>0.65080000000000005</v>
      </c>
      <c r="O1285" s="1" t="s">
        <v>1746</v>
      </c>
    </row>
    <row r="1286" spans="1:15" x14ac:dyDescent="0.25">
      <c r="A1286" s="1">
        <v>1285</v>
      </c>
      <c r="B1286" s="1" t="s">
        <v>353</v>
      </c>
      <c r="C1286" s="10">
        <v>45149</v>
      </c>
      <c r="D1286" s="1">
        <v>0</v>
      </c>
      <c r="E1286" s="1" t="s">
        <v>1269</v>
      </c>
      <c r="F1286" s="15">
        <v>24</v>
      </c>
      <c r="G1286" s="2">
        <v>1.4467000000000001</v>
      </c>
      <c r="H1286" s="3">
        <v>7.0000000000000007E-2</v>
      </c>
      <c r="I1286" s="2">
        <v>1.0023</v>
      </c>
      <c r="J1286" s="4">
        <f t="shared" si="66"/>
        <v>0.44440000000000013</v>
      </c>
      <c r="K1286" s="1">
        <v>1</v>
      </c>
      <c r="L1286" s="4">
        <f t="shared" si="67"/>
        <v>0.44440000000000013</v>
      </c>
      <c r="M1286" s="1">
        <v>1</v>
      </c>
      <c r="N1286" s="4">
        <v>0.44440000000000013</v>
      </c>
      <c r="O1286" s="1" t="s">
        <v>1746</v>
      </c>
    </row>
    <row r="1287" spans="1:15" x14ac:dyDescent="0.25">
      <c r="A1287" s="1">
        <v>1286</v>
      </c>
      <c r="B1287" s="1" t="s">
        <v>354</v>
      </c>
      <c r="C1287" s="10">
        <v>45149</v>
      </c>
      <c r="D1287" s="1">
        <v>0</v>
      </c>
      <c r="E1287" s="1" t="s">
        <v>1269</v>
      </c>
      <c r="F1287" s="15">
        <v>24</v>
      </c>
      <c r="G1287" s="2">
        <v>1.6476999999999999</v>
      </c>
      <c r="H1287" s="3">
        <v>4.78</v>
      </c>
      <c r="I1287" s="2">
        <v>1.0606</v>
      </c>
      <c r="J1287" s="4">
        <f t="shared" si="66"/>
        <v>0.58709999999999996</v>
      </c>
      <c r="K1287" s="1">
        <v>1</v>
      </c>
      <c r="L1287" s="4">
        <f t="shared" si="67"/>
        <v>0.58709999999999996</v>
      </c>
      <c r="M1287" s="1">
        <v>1</v>
      </c>
      <c r="N1287" s="4">
        <v>0.58709999999999996</v>
      </c>
      <c r="O1287" s="1" t="s">
        <v>1746</v>
      </c>
    </row>
    <row r="1288" spans="1:15" x14ac:dyDescent="0.25">
      <c r="A1288" s="1">
        <v>1287</v>
      </c>
      <c r="B1288" s="1" t="s">
        <v>353</v>
      </c>
      <c r="C1288" s="10">
        <v>45150</v>
      </c>
      <c r="D1288" s="1">
        <v>0</v>
      </c>
      <c r="E1288" s="1" t="s">
        <v>1269</v>
      </c>
      <c r="F1288" s="15">
        <v>24</v>
      </c>
      <c r="G1288" s="2">
        <v>1.5159</v>
      </c>
      <c r="H1288" s="3">
        <v>0.04</v>
      </c>
      <c r="I1288" s="2">
        <v>1.0257000000000001</v>
      </c>
      <c r="J1288" s="4">
        <f t="shared" si="66"/>
        <v>0.49019999999999997</v>
      </c>
      <c r="K1288" s="1">
        <v>1</v>
      </c>
      <c r="L1288" s="4">
        <f t="shared" si="67"/>
        <v>0.49019999999999997</v>
      </c>
      <c r="M1288" s="1">
        <v>1</v>
      </c>
      <c r="N1288" s="4">
        <v>0.49019999999999997</v>
      </c>
      <c r="O1288" s="1" t="s">
        <v>1746</v>
      </c>
    </row>
    <row r="1289" spans="1:15" x14ac:dyDescent="0.25">
      <c r="A1289" s="1">
        <v>1288</v>
      </c>
      <c r="B1289" s="1" t="s">
        <v>354</v>
      </c>
      <c r="C1289" s="10">
        <v>45150</v>
      </c>
      <c r="D1289" s="1">
        <v>0</v>
      </c>
      <c r="E1289" s="1" t="s">
        <v>1269</v>
      </c>
      <c r="F1289" s="15">
        <v>24</v>
      </c>
      <c r="G1289" s="2">
        <v>1.7145999999999999</v>
      </c>
      <c r="H1289" s="3">
        <v>6.18</v>
      </c>
      <c r="I1289" s="2">
        <v>1.0898000000000001</v>
      </c>
      <c r="J1289" s="4">
        <f t="shared" si="66"/>
        <v>0.6247999999999998</v>
      </c>
      <c r="K1289" s="1">
        <v>1</v>
      </c>
      <c r="L1289" s="4">
        <f t="shared" si="67"/>
        <v>0.6247999999999998</v>
      </c>
      <c r="M1289" s="1">
        <v>1</v>
      </c>
      <c r="N1289" s="4">
        <v>0.6247999999999998</v>
      </c>
      <c r="O1289" s="1" t="s">
        <v>1746</v>
      </c>
    </row>
    <row r="1290" spans="1:15" x14ac:dyDescent="0.25">
      <c r="A1290" s="1">
        <v>1289</v>
      </c>
      <c r="B1290" s="1" t="s">
        <v>353</v>
      </c>
      <c r="C1290" s="10">
        <v>45151</v>
      </c>
      <c r="D1290" s="1">
        <v>0</v>
      </c>
      <c r="E1290" s="1" t="s">
        <v>1269</v>
      </c>
      <c r="F1290" s="15">
        <v>24</v>
      </c>
      <c r="G1290" s="2">
        <v>1.6626000000000001</v>
      </c>
      <c r="H1290" s="3">
        <v>0.04</v>
      </c>
      <c r="I1290" s="2">
        <v>1.2146999999999999</v>
      </c>
      <c r="J1290" s="4">
        <f t="shared" si="66"/>
        <v>0.44790000000000019</v>
      </c>
      <c r="K1290" s="1">
        <v>1</v>
      </c>
      <c r="L1290" s="4">
        <f t="shared" si="67"/>
        <v>0.44790000000000019</v>
      </c>
      <c r="M1290" s="1">
        <v>1</v>
      </c>
      <c r="N1290" s="4">
        <v>0.44790000000000019</v>
      </c>
      <c r="O1290" s="1" t="s">
        <v>1746</v>
      </c>
    </row>
    <row r="1291" spans="1:15" x14ac:dyDescent="0.25">
      <c r="A1291" s="1">
        <v>1290</v>
      </c>
      <c r="B1291" s="1" t="s">
        <v>354</v>
      </c>
      <c r="C1291" s="10">
        <v>45151</v>
      </c>
      <c r="D1291" s="1">
        <v>0</v>
      </c>
      <c r="E1291" s="1" t="s">
        <v>1269</v>
      </c>
      <c r="F1291" s="15">
        <v>24</v>
      </c>
      <c r="G1291" s="2">
        <v>1.9328000000000001</v>
      </c>
      <c r="H1291" s="3">
        <v>5.27</v>
      </c>
      <c r="I1291" s="2">
        <v>1.3128</v>
      </c>
      <c r="J1291" s="4">
        <f t="shared" si="66"/>
        <v>0.62000000000000011</v>
      </c>
      <c r="K1291" s="1">
        <v>1</v>
      </c>
      <c r="L1291" s="4">
        <f t="shared" si="67"/>
        <v>0.62000000000000011</v>
      </c>
      <c r="M1291" s="1">
        <v>1</v>
      </c>
      <c r="N1291" s="4">
        <v>0.62000000000000011</v>
      </c>
      <c r="O1291" s="1" t="s">
        <v>1746</v>
      </c>
    </row>
    <row r="1292" spans="1:15" ht="33" x14ac:dyDescent="0.25">
      <c r="A1292" s="1">
        <v>1291</v>
      </c>
      <c r="B1292" s="1" t="s">
        <v>353</v>
      </c>
      <c r="C1292" s="10">
        <v>45152</v>
      </c>
      <c r="D1292" s="1">
        <v>0</v>
      </c>
      <c r="E1292" s="11" t="s">
        <v>4765</v>
      </c>
      <c r="F1292" s="15">
        <v>22</v>
      </c>
      <c r="G1292" s="2">
        <v>1.633</v>
      </c>
      <c r="H1292" s="3">
        <v>0.6</v>
      </c>
      <c r="I1292" s="2">
        <v>1.0627</v>
      </c>
      <c r="J1292" s="4">
        <f t="shared" si="66"/>
        <v>0.57030000000000003</v>
      </c>
      <c r="K1292" s="1">
        <v>1</v>
      </c>
      <c r="L1292" s="4">
        <f t="shared" si="67"/>
        <v>0.57030000000000003</v>
      </c>
      <c r="M1292" s="1">
        <v>1</v>
      </c>
      <c r="N1292" s="4">
        <v>0.57030000000000003</v>
      </c>
      <c r="O1292" s="1" t="s">
        <v>1746</v>
      </c>
    </row>
    <row r="1293" spans="1:15" ht="33" x14ac:dyDescent="0.25">
      <c r="A1293" s="1">
        <v>1292</v>
      </c>
      <c r="B1293" s="1" t="s">
        <v>354</v>
      </c>
      <c r="C1293" s="10">
        <v>45152</v>
      </c>
      <c r="D1293" s="1">
        <v>0</v>
      </c>
      <c r="E1293" s="11" t="s">
        <v>4765</v>
      </c>
      <c r="F1293" s="15">
        <v>22</v>
      </c>
      <c r="G1293" s="2">
        <v>1.7346999999999999</v>
      </c>
      <c r="H1293" s="3">
        <v>4.79</v>
      </c>
      <c r="I1293" s="2">
        <v>1.1923999999999999</v>
      </c>
      <c r="J1293" s="4">
        <f t="shared" si="66"/>
        <v>0.5423</v>
      </c>
      <c r="K1293" s="1">
        <v>1</v>
      </c>
      <c r="L1293" s="4">
        <f t="shared" si="67"/>
        <v>0.5423</v>
      </c>
      <c r="M1293" s="1">
        <v>1</v>
      </c>
      <c r="N1293" s="4">
        <v>0.5423</v>
      </c>
      <c r="O1293" s="1" t="s">
        <v>1746</v>
      </c>
    </row>
    <row r="1294" spans="1:15" x14ac:dyDescent="0.25">
      <c r="A1294" s="1">
        <v>1293</v>
      </c>
      <c r="B1294" s="1" t="s">
        <v>353</v>
      </c>
      <c r="C1294" s="10">
        <v>45153</v>
      </c>
      <c r="D1294" s="1">
        <v>0</v>
      </c>
      <c r="E1294" s="1" t="s">
        <v>1269</v>
      </c>
      <c r="F1294" s="15">
        <v>24</v>
      </c>
      <c r="G1294" s="2">
        <v>1.7297</v>
      </c>
      <c r="H1294" s="3">
        <v>0.02</v>
      </c>
      <c r="I1294" s="2">
        <v>1.1516999999999999</v>
      </c>
      <c r="J1294" s="4">
        <f t="shared" si="66"/>
        <v>0.57800000000000007</v>
      </c>
      <c r="K1294" s="1">
        <v>1</v>
      </c>
      <c r="L1294" s="4">
        <f t="shared" si="67"/>
        <v>0.57800000000000007</v>
      </c>
      <c r="M1294" s="1">
        <v>1</v>
      </c>
      <c r="N1294" s="4">
        <v>0.57800000000000007</v>
      </c>
      <c r="O1294" s="1" t="s">
        <v>1746</v>
      </c>
    </row>
    <row r="1295" spans="1:15" x14ac:dyDescent="0.25">
      <c r="A1295" s="1">
        <v>1294</v>
      </c>
      <c r="B1295" s="1" t="s">
        <v>354</v>
      </c>
      <c r="C1295" s="10">
        <v>45153</v>
      </c>
      <c r="D1295" s="1">
        <v>0</v>
      </c>
      <c r="E1295" s="1" t="s">
        <v>1269</v>
      </c>
      <c r="F1295" s="15">
        <v>24</v>
      </c>
      <c r="G1295" s="2">
        <v>1.7346999999999999</v>
      </c>
      <c r="H1295" s="3">
        <v>4.79</v>
      </c>
      <c r="I1295" s="2">
        <v>1.1923999999999999</v>
      </c>
      <c r="J1295" s="4">
        <f t="shared" si="66"/>
        <v>0.5423</v>
      </c>
      <c r="K1295" s="1">
        <v>1</v>
      </c>
      <c r="L1295" s="4">
        <f t="shared" si="67"/>
        <v>0.5423</v>
      </c>
      <c r="M1295" s="1">
        <v>1</v>
      </c>
      <c r="N1295" s="4">
        <v>0.5423</v>
      </c>
      <c r="O1295" s="1" t="s">
        <v>1746</v>
      </c>
    </row>
    <row r="1296" spans="1:15" x14ac:dyDescent="0.25">
      <c r="A1296" s="1">
        <v>1295</v>
      </c>
      <c r="B1296" s="1" t="s">
        <v>353</v>
      </c>
      <c r="C1296" s="10">
        <v>45154</v>
      </c>
      <c r="D1296" s="1">
        <v>0</v>
      </c>
      <c r="E1296" s="1" t="s">
        <v>1269</v>
      </c>
      <c r="F1296" s="15">
        <v>24</v>
      </c>
      <c r="G1296" s="2">
        <v>1.7197</v>
      </c>
      <c r="H1296" s="3">
        <v>0.02</v>
      </c>
      <c r="I1296" s="2">
        <v>1.1637999999999999</v>
      </c>
      <c r="J1296" s="4">
        <f t="shared" si="66"/>
        <v>0.55590000000000006</v>
      </c>
      <c r="K1296" s="1">
        <v>1</v>
      </c>
      <c r="L1296" s="4">
        <f t="shared" si="67"/>
        <v>0.55590000000000006</v>
      </c>
      <c r="M1296" s="1">
        <v>1</v>
      </c>
      <c r="N1296" s="4">
        <v>0.55590000000000006</v>
      </c>
      <c r="O1296" s="1" t="s">
        <v>1746</v>
      </c>
    </row>
    <row r="1297" spans="1:15" x14ac:dyDescent="0.25">
      <c r="A1297" s="1">
        <v>1296</v>
      </c>
      <c r="B1297" s="1" t="s">
        <v>354</v>
      </c>
      <c r="C1297" s="10">
        <v>45154</v>
      </c>
      <c r="D1297" s="1">
        <v>0</v>
      </c>
      <c r="E1297" s="1" t="s">
        <v>1269</v>
      </c>
      <c r="F1297" s="15">
        <v>24</v>
      </c>
      <c r="G1297" s="2">
        <v>1.9112</v>
      </c>
      <c r="H1297" s="3">
        <v>9.8000000000000007</v>
      </c>
      <c r="I1297" s="2">
        <v>1.2385999999999999</v>
      </c>
      <c r="J1297" s="4">
        <f t="shared" si="66"/>
        <v>0.67260000000000009</v>
      </c>
      <c r="K1297" s="1">
        <v>1</v>
      </c>
      <c r="L1297" s="4">
        <f t="shared" si="67"/>
        <v>0.67260000000000009</v>
      </c>
      <c r="M1297" s="1">
        <v>1</v>
      </c>
      <c r="N1297" s="4">
        <v>0.67260000000000009</v>
      </c>
      <c r="O1297" s="1" t="s">
        <v>1746</v>
      </c>
    </row>
    <row r="1298" spans="1:15" x14ac:dyDescent="0.25">
      <c r="A1298" s="1">
        <v>1297</v>
      </c>
      <c r="B1298" s="1" t="s">
        <v>353</v>
      </c>
      <c r="C1298" s="10">
        <v>45155</v>
      </c>
      <c r="D1298" s="1">
        <v>0</v>
      </c>
      <c r="E1298" s="1" t="s">
        <v>1269</v>
      </c>
      <c r="F1298" s="15">
        <v>24</v>
      </c>
      <c r="G1298" s="2">
        <v>1.7490000000000001</v>
      </c>
      <c r="H1298" s="3">
        <v>0.02</v>
      </c>
      <c r="I1298" s="2">
        <v>1.1834</v>
      </c>
      <c r="J1298" s="4">
        <f t="shared" ref="J1298:J1301" si="68">G1298-I1298-D1298</f>
        <v>0.5656000000000001</v>
      </c>
      <c r="K1298" s="1">
        <v>1</v>
      </c>
      <c r="L1298" s="4">
        <f t="shared" ref="L1298:L1301" si="69">(G1298-I1298-D1298)*K1298</f>
        <v>0.5656000000000001</v>
      </c>
      <c r="M1298" s="1">
        <v>1</v>
      </c>
      <c r="N1298" s="4">
        <v>0.5656000000000001</v>
      </c>
      <c r="O1298" s="1" t="s">
        <v>1746</v>
      </c>
    </row>
    <row r="1299" spans="1:15" x14ac:dyDescent="0.25">
      <c r="A1299" s="1">
        <v>1298</v>
      </c>
      <c r="B1299" s="1" t="s">
        <v>354</v>
      </c>
      <c r="C1299" s="10">
        <v>45155</v>
      </c>
      <c r="D1299" s="1">
        <v>0</v>
      </c>
      <c r="E1299" s="1" t="s">
        <v>1269</v>
      </c>
      <c r="F1299" s="15">
        <v>24</v>
      </c>
      <c r="G1299" s="2">
        <v>1.9073</v>
      </c>
      <c r="H1299" s="3">
        <v>7.94</v>
      </c>
      <c r="I1299" s="2">
        <v>1.2604</v>
      </c>
      <c r="J1299" s="4">
        <f t="shared" si="68"/>
        <v>0.64690000000000003</v>
      </c>
      <c r="K1299" s="1">
        <v>1</v>
      </c>
      <c r="L1299" s="4">
        <f t="shared" si="69"/>
        <v>0.64690000000000003</v>
      </c>
      <c r="M1299" s="1">
        <v>1</v>
      </c>
      <c r="N1299" s="4">
        <v>0.64690000000000003</v>
      </c>
      <c r="O1299" s="1" t="s">
        <v>1746</v>
      </c>
    </row>
    <row r="1300" spans="1:15" x14ac:dyDescent="0.25">
      <c r="A1300" s="1">
        <v>1299</v>
      </c>
      <c r="B1300" s="1" t="s">
        <v>353</v>
      </c>
      <c r="C1300" s="10">
        <v>45156</v>
      </c>
      <c r="D1300" s="1">
        <v>0</v>
      </c>
      <c r="E1300" s="1" t="s">
        <v>1269</v>
      </c>
      <c r="F1300" s="15">
        <v>24</v>
      </c>
      <c r="G1300" s="2">
        <v>1.7801</v>
      </c>
      <c r="H1300" s="3">
        <v>0.02</v>
      </c>
      <c r="I1300" s="2">
        <v>1.2522</v>
      </c>
      <c r="J1300" s="4">
        <f t="shared" si="68"/>
        <v>0.52790000000000004</v>
      </c>
      <c r="K1300" s="1">
        <v>1</v>
      </c>
      <c r="L1300" s="4">
        <f t="shared" si="69"/>
        <v>0.52790000000000004</v>
      </c>
      <c r="M1300" s="1">
        <v>1</v>
      </c>
      <c r="N1300" s="4">
        <v>0.52790000000000004</v>
      </c>
      <c r="O1300" s="1" t="s">
        <v>1746</v>
      </c>
    </row>
    <row r="1301" spans="1:15" x14ac:dyDescent="0.25">
      <c r="A1301" s="1">
        <v>1300</v>
      </c>
      <c r="B1301" s="1" t="s">
        <v>354</v>
      </c>
      <c r="C1301" s="10">
        <v>45156</v>
      </c>
      <c r="D1301" s="1">
        <v>0</v>
      </c>
      <c r="E1301" s="1" t="s">
        <v>1269</v>
      </c>
      <c r="F1301" s="15">
        <v>24</v>
      </c>
      <c r="G1301" s="2">
        <v>1.9552</v>
      </c>
      <c r="H1301" s="3">
        <v>8.98</v>
      </c>
      <c r="I1301" s="2">
        <v>1.3126</v>
      </c>
      <c r="J1301" s="4">
        <f t="shared" si="68"/>
        <v>0.64260000000000006</v>
      </c>
      <c r="K1301" s="1">
        <v>1</v>
      </c>
      <c r="L1301" s="4">
        <f t="shared" si="69"/>
        <v>0.64260000000000006</v>
      </c>
      <c r="M1301" s="1">
        <v>1</v>
      </c>
      <c r="N1301" s="4">
        <v>0.64260000000000006</v>
      </c>
      <c r="O1301" s="1" t="s">
        <v>1746</v>
      </c>
    </row>
    <row r="1302" spans="1:15" x14ac:dyDescent="0.25">
      <c r="A1302" s="1">
        <v>1301</v>
      </c>
      <c r="B1302" s="1" t="s">
        <v>353</v>
      </c>
      <c r="C1302" s="10">
        <v>45157</v>
      </c>
      <c r="D1302" s="1">
        <v>0</v>
      </c>
      <c r="E1302" s="1" t="s">
        <v>1269</v>
      </c>
      <c r="F1302" s="15">
        <v>24</v>
      </c>
      <c r="G1302" s="2">
        <v>1.8193999999999999</v>
      </c>
      <c r="H1302" s="3">
        <v>0.02</v>
      </c>
      <c r="I1302" s="2">
        <v>1.2871999999999999</v>
      </c>
      <c r="J1302" s="4">
        <f t="shared" ref="J1302:J1365" si="70">G1302-I1302-D1302</f>
        <v>0.53220000000000001</v>
      </c>
      <c r="K1302" s="1">
        <v>1</v>
      </c>
      <c r="L1302" s="4">
        <f t="shared" ref="L1302:L1365" si="71">(G1302-I1302-D1302)*K1302</f>
        <v>0.53220000000000001</v>
      </c>
      <c r="M1302" s="1">
        <v>1</v>
      </c>
      <c r="N1302" s="4">
        <v>0.53220000000000001</v>
      </c>
      <c r="O1302" s="1" t="s">
        <v>1746</v>
      </c>
    </row>
    <row r="1303" spans="1:15" x14ac:dyDescent="0.25">
      <c r="A1303" s="1">
        <v>1302</v>
      </c>
      <c r="B1303" s="1" t="s">
        <v>354</v>
      </c>
      <c r="C1303" s="10">
        <v>45157</v>
      </c>
      <c r="D1303" s="1">
        <v>0</v>
      </c>
      <c r="E1303" s="1" t="s">
        <v>1269</v>
      </c>
      <c r="F1303" s="15">
        <v>24</v>
      </c>
      <c r="G1303" s="2">
        <v>1.9654</v>
      </c>
      <c r="H1303" s="3">
        <v>6.75</v>
      </c>
      <c r="I1303" s="2">
        <v>1.3444</v>
      </c>
      <c r="J1303" s="4">
        <f t="shared" si="70"/>
        <v>0.621</v>
      </c>
      <c r="K1303" s="1">
        <v>1</v>
      </c>
      <c r="L1303" s="4">
        <f t="shared" si="71"/>
        <v>0.621</v>
      </c>
      <c r="M1303" s="1">
        <v>1</v>
      </c>
      <c r="N1303" s="4">
        <v>0.621</v>
      </c>
      <c r="O1303" s="1" t="s">
        <v>1746</v>
      </c>
    </row>
    <row r="1304" spans="1:15" x14ac:dyDescent="0.25">
      <c r="A1304" s="1">
        <v>1303</v>
      </c>
      <c r="B1304" s="1" t="s">
        <v>353</v>
      </c>
      <c r="C1304" s="10">
        <v>45158</v>
      </c>
      <c r="D1304" s="1">
        <v>0</v>
      </c>
      <c r="E1304" s="1" t="s">
        <v>1269</v>
      </c>
      <c r="F1304" s="15">
        <v>24</v>
      </c>
      <c r="G1304" s="2">
        <v>1.8257000000000001</v>
      </c>
      <c r="H1304" s="3">
        <v>0.1</v>
      </c>
      <c r="I1304" s="2">
        <v>1.2989999999999999</v>
      </c>
      <c r="J1304" s="4">
        <f t="shared" si="70"/>
        <v>0.52670000000000017</v>
      </c>
      <c r="K1304" s="1">
        <v>1</v>
      </c>
      <c r="L1304" s="4">
        <f t="shared" si="71"/>
        <v>0.52670000000000017</v>
      </c>
      <c r="M1304" s="1">
        <v>1</v>
      </c>
      <c r="N1304" s="4">
        <v>0.52670000000000017</v>
      </c>
      <c r="O1304" s="1" t="s">
        <v>1746</v>
      </c>
    </row>
    <row r="1305" spans="1:15" x14ac:dyDescent="0.25">
      <c r="A1305" s="1">
        <v>1304</v>
      </c>
      <c r="B1305" s="1" t="s">
        <v>354</v>
      </c>
      <c r="C1305" s="10">
        <v>45158</v>
      </c>
      <c r="D1305" s="1">
        <v>0</v>
      </c>
      <c r="E1305" s="1" t="s">
        <v>1269</v>
      </c>
      <c r="F1305" s="15">
        <v>24</v>
      </c>
      <c r="G1305" s="2">
        <v>1.9572000000000001</v>
      </c>
      <c r="H1305" s="3">
        <v>5.43</v>
      </c>
      <c r="I1305" s="2">
        <v>1.3613</v>
      </c>
      <c r="J1305" s="4">
        <f t="shared" si="70"/>
        <v>0.5959000000000001</v>
      </c>
      <c r="K1305" s="1">
        <v>1</v>
      </c>
      <c r="L1305" s="4">
        <f t="shared" si="71"/>
        <v>0.5959000000000001</v>
      </c>
      <c r="M1305" s="1">
        <v>1</v>
      </c>
      <c r="N1305" s="4">
        <v>0.5959000000000001</v>
      </c>
      <c r="O1305" s="1" t="s">
        <v>1746</v>
      </c>
    </row>
    <row r="1306" spans="1:15" ht="33" x14ac:dyDescent="0.25">
      <c r="A1306" s="1">
        <v>1305</v>
      </c>
      <c r="B1306" s="1" t="s">
        <v>353</v>
      </c>
      <c r="C1306" s="10">
        <v>45159</v>
      </c>
      <c r="D1306" s="1">
        <v>0</v>
      </c>
      <c r="E1306" s="11" t="s">
        <v>4314</v>
      </c>
      <c r="F1306" s="15">
        <v>22.5</v>
      </c>
      <c r="G1306" s="2">
        <v>1.7203999999999999</v>
      </c>
      <c r="H1306" s="3">
        <v>0.1</v>
      </c>
      <c r="I1306" s="2">
        <v>1.2555000000000001</v>
      </c>
      <c r="J1306" s="4">
        <f t="shared" si="70"/>
        <v>0.46489999999999987</v>
      </c>
      <c r="K1306" s="1">
        <v>1</v>
      </c>
      <c r="L1306" s="4">
        <f t="shared" si="71"/>
        <v>0.46489999999999987</v>
      </c>
      <c r="M1306" s="1">
        <v>1</v>
      </c>
      <c r="N1306" s="4">
        <v>0.46489999999999987</v>
      </c>
      <c r="O1306" s="1" t="s">
        <v>1746</v>
      </c>
    </row>
    <row r="1307" spans="1:15" ht="33" x14ac:dyDescent="0.25">
      <c r="A1307" s="1">
        <v>1306</v>
      </c>
      <c r="B1307" s="1" t="s">
        <v>354</v>
      </c>
      <c r="C1307" s="10">
        <v>45159</v>
      </c>
      <c r="D1307" s="1">
        <v>0</v>
      </c>
      <c r="E1307" s="11" t="s">
        <v>4314</v>
      </c>
      <c r="F1307" s="15">
        <v>22.5</v>
      </c>
      <c r="G1307" s="2">
        <v>1.8704000000000001</v>
      </c>
      <c r="H1307" s="3">
        <v>5.19</v>
      </c>
      <c r="I1307" s="2">
        <v>1.3121</v>
      </c>
      <c r="J1307" s="4">
        <f t="shared" si="70"/>
        <v>0.55830000000000002</v>
      </c>
      <c r="K1307" s="1">
        <v>1</v>
      </c>
      <c r="L1307" s="4">
        <f t="shared" si="71"/>
        <v>0.55830000000000002</v>
      </c>
      <c r="M1307" s="1">
        <v>1</v>
      </c>
      <c r="N1307" s="4">
        <v>0.55830000000000002</v>
      </c>
      <c r="O1307" s="1" t="s">
        <v>1746</v>
      </c>
    </row>
    <row r="1308" spans="1:15" x14ac:dyDescent="0.25">
      <c r="A1308" s="1">
        <v>1307</v>
      </c>
      <c r="B1308" s="1" t="s">
        <v>353</v>
      </c>
      <c r="C1308" s="10">
        <v>45160</v>
      </c>
      <c r="D1308" s="1">
        <v>0</v>
      </c>
      <c r="E1308" s="1" t="s">
        <v>4207</v>
      </c>
      <c r="F1308" s="15">
        <v>24</v>
      </c>
      <c r="G1308" s="2">
        <v>1.8128</v>
      </c>
      <c r="H1308" s="3">
        <v>0.01</v>
      </c>
      <c r="I1308" s="2">
        <v>1.3211999999999999</v>
      </c>
      <c r="J1308" s="4">
        <f t="shared" si="70"/>
        <v>0.49160000000000004</v>
      </c>
      <c r="K1308" s="1">
        <v>1</v>
      </c>
      <c r="L1308" s="4">
        <f t="shared" si="71"/>
        <v>0.49160000000000004</v>
      </c>
      <c r="M1308" s="1">
        <v>1</v>
      </c>
      <c r="N1308" s="4">
        <v>0.49160000000000004</v>
      </c>
      <c r="O1308" s="1" t="s">
        <v>1746</v>
      </c>
    </row>
    <row r="1309" spans="1:15" x14ac:dyDescent="0.25">
      <c r="A1309" s="1">
        <v>1308</v>
      </c>
      <c r="B1309" s="1" t="s">
        <v>354</v>
      </c>
      <c r="C1309" s="10">
        <v>45160</v>
      </c>
      <c r="D1309" s="1">
        <v>0</v>
      </c>
      <c r="E1309" s="1" t="s">
        <v>4207</v>
      </c>
      <c r="F1309" s="15">
        <v>24</v>
      </c>
      <c r="G1309" s="2">
        <v>2.0253000000000001</v>
      </c>
      <c r="H1309" s="3">
        <v>6.81</v>
      </c>
      <c r="I1309" s="2">
        <v>1.3786</v>
      </c>
      <c r="J1309" s="4">
        <f t="shared" si="70"/>
        <v>0.64670000000000005</v>
      </c>
      <c r="K1309" s="1">
        <v>1</v>
      </c>
      <c r="L1309" s="4">
        <f t="shared" si="71"/>
        <v>0.64670000000000005</v>
      </c>
      <c r="M1309" s="1">
        <v>1</v>
      </c>
      <c r="N1309" s="4">
        <v>0.64670000000000005</v>
      </c>
      <c r="O1309" s="1" t="s">
        <v>1746</v>
      </c>
    </row>
    <row r="1310" spans="1:15" x14ac:dyDescent="0.25">
      <c r="A1310" s="1">
        <v>1309</v>
      </c>
      <c r="B1310" s="1" t="s">
        <v>353</v>
      </c>
      <c r="C1310" s="10">
        <v>45161</v>
      </c>
      <c r="D1310" s="1">
        <v>0</v>
      </c>
      <c r="E1310" s="1" t="s">
        <v>4207</v>
      </c>
      <c r="F1310" s="15">
        <v>24</v>
      </c>
      <c r="G1310" s="2">
        <v>1.8236000000000001</v>
      </c>
      <c r="H1310" s="3">
        <v>0.01</v>
      </c>
      <c r="I1310" s="2">
        <v>1.3306</v>
      </c>
      <c r="J1310" s="4">
        <f t="shared" si="70"/>
        <v>0.4930000000000001</v>
      </c>
      <c r="K1310" s="1">
        <v>1</v>
      </c>
      <c r="L1310" s="4">
        <f t="shared" si="71"/>
        <v>0.4930000000000001</v>
      </c>
      <c r="M1310" s="1">
        <v>1</v>
      </c>
      <c r="N1310" s="4">
        <v>0.4930000000000001</v>
      </c>
      <c r="O1310" s="1" t="s">
        <v>1746</v>
      </c>
    </row>
    <row r="1311" spans="1:15" x14ac:dyDescent="0.25">
      <c r="A1311" s="1">
        <v>1310</v>
      </c>
      <c r="B1311" s="1" t="s">
        <v>354</v>
      </c>
      <c r="C1311" s="10">
        <v>45161</v>
      </c>
      <c r="D1311" s="1">
        <v>0</v>
      </c>
      <c r="E1311" s="1" t="s">
        <v>4207</v>
      </c>
      <c r="F1311" s="15">
        <v>24</v>
      </c>
      <c r="G1311" s="2">
        <v>2.0028999999999999</v>
      </c>
      <c r="H1311" s="3">
        <v>5.74</v>
      </c>
      <c r="I1311" s="2">
        <v>1.4014</v>
      </c>
      <c r="J1311" s="4">
        <f t="shared" si="70"/>
        <v>0.60149999999999992</v>
      </c>
      <c r="K1311" s="1">
        <v>1</v>
      </c>
      <c r="L1311" s="4">
        <f t="shared" si="71"/>
        <v>0.60149999999999992</v>
      </c>
      <c r="M1311" s="1">
        <v>1</v>
      </c>
      <c r="N1311" s="4">
        <v>0.60149999999999992</v>
      </c>
      <c r="O1311" s="1" t="s">
        <v>1746</v>
      </c>
    </row>
    <row r="1312" spans="1:15" x14ac:dyDescent="0.25">
      <c r="A1312" s="1">
        <v>1311</v>
      </c>
      <c r="B1312" s="1" t="s">
        <v>353</v>
      </c>
      <c r="C1312" s="10">
        <v>45162</v>
      </c>
      <c r="D1312" s="1">
        <v>0</v>
      </c>
      <c r="E1312" s="1" t="s">
        <v>4207</v>
      </c>
      <c r="F1312" s="15">
        <v>24</v>
      </c>
      <c r="G1312" s="2">
        <v>1.6178999999999999</v>
      </c>
      <c r="H1312" s="3">
        <v>0.05</v>
      </c>
      <c r="I1312" s="2">
        <v>1.0638000000000001</v>
      </c>
      <c r="J1312" s="4">
        <f t="shared" si="70"/>
        <v>0.55409999999999981</v>
      </c>
      <c r="K1312" s="1">
        <v>1</v>
      </c>
      <c r="L1312" s="4">
        <f t="shared" si="71"/>
        <v>0.55409999999999981</v>
      </c>
      <c r="M1312" s="1">
        <v>1</v>
      </c>
      <c r="N1312" s="4">
        <v>0.55409999999999981</v>
      </c>
      <c r="O1312" s="1" t="s">
        <v>1746</v>
      </c>
    </row>
    <row r="1313" spans="1:15" x14ac:dyDescent="0.25">
      <c r="A1313" s="1">
        <v>1312</v>
      </c>
      <c r="B1313" s="1" t="s">
        <v>354</v>
      </c>
      <c r="C1313" s="10">
        <v>45162</v>
      </c>
      <c r="D1313" s="1">
        <v>0</v>
      </c>
      <c r="E1313" s="1" t="s">
        <v>4207</v>
      </c>
      <c r="F1313" s="15">
        <v>24</v>
      </c>
      <c r="G1313" s="2">
        <v>1.7015</v>
      </c>
      <c r="H1313" s="3">
        <v>4.3600000000000003</v>
      </c>
      <c r="I1313" s="2">
        <v>1.1229</v>
      </c>
      <c r="J1313" s="4">
        <f t="shared" si="70"/>
        <v>0.5786</v>
      </c>
      <c r="K1313" s="1">
        <v>1</v>
      </c>
      <c r="L1313" s="4">
        <f t="shared" si="71"/>
        <v>0.5786</v>
      </c>
      <c r="M1313" s="1">
        <v>1</v>
      </c>
      <c r="N1313" s="4">
        <v>0.5786</v>
      </c>
      <c r="O1313" s="1" t="s">
        <v>1746</v>
      </c>
    </row>
    <row r="1314" spans="1:15" x14ac:dyDescent="0.25">
      <c r="A1314" s="1">
        <v>1313</v>
      </c>
      <c r="B1314" s="1" t="s">
        <v>353</v>
      </c>
      <c r="C1314" s="10">
        <v>45163</v>
      </c>
      <c r="D1314" s="1">
        <v>0</v>
      </c>
      <c r="E1314" s="1" t="s">
        <v>4207</v>
      </c>
      <c r="F1314" s="15">
        <v>24</v>
      </c>
      <c r="G1314" s="2">
        <v>1.5785</v>
      </c>
      <c r="H1314" s="3">
        <v>0.15</v>
      </c>
      <c r="I1314" s="2">
        <v>1.0538000000000001</v>
      </c>
      <c r="J1314" s="4">
        <f t="shared" si="70"/>
        <v>0.52469999999999994</v>
      </c>
      <c r="K1314" s="1">
        <v>1</v>
      </c>
      <c r="L1314" s="4">
        <f t="shared" si="71"/>
        <v>0.52469999999999994</v>
      </c>
      <c r="M1314" s="1">
        <v>1</v>
      </c>
      <c r="N1314" s="4">
        <v>0.52469999999999994</v>
      </c>
      <c r="O1314" s="1" t="s">
        <v>1746</v>
      </c>
    </row>
    <row r="1315" spans="1:15" x14ac:dyDescent="0.25">
      <c r="A1315" s="1">
        <v>1314</v>
      </c>
      <c r="B1315" s="1" t="s">
        <v>354</v>
      </c>
      <c r="C1315" s="10">
        <v>45163</v>
      </c>
      <c r="D1315" s="1">
        <v>0</v>
      </c>
      <c r="E1315" s="1" t="s">
        <v>4207</v>
      </c>
      <c r="F1315" s="15">
        <v>24</v>
      </c>
      <c r="G1315" s="2">
        <v>1.8324</v>
      </c>
      <c r="H1315" s="3">
        <v>6.18</v>
      </c>
      <c r="I1315" s="2">
        <v>1.1275999999999999</v>
      </c>
      <c r="J1315" s="4">
        <f t="shared" si="70"/>
        <v>0.70480000000000009</v>
      </c>
      <c r="K1315" s="1">
        <v>1</v>
      </c>
      <c r="L1315" s="4">
        <f t="shared" si="71"/>
        <v>0.70480000000000009</v>
      </c>
      <c r="M1315" s="1">
        <v>1</v>
      </c>
      <c r="N1315" s="4">
        <v>0.70480000000000009</v>
      </c>
      <c r="O1315" s="1" t="s">
        <v>1746</v>
      </c>
    </row>
    <row r="1316" spans="1:15" x14ac:dyDescent="0.25">
      <c r="A1316" s="1">
        <v>1315</v>
      </c>
      <c r="B1316" s="1" t="s">
        <v>353</v>
      </c>
      <c r="C1316" s="10">
        <v>45164</v>
      </c>
      <c r="D1316" s="1">
        <v>0</v>
      </c>
      <c r="E1316" s="1" t="s">
        <v>4207</v>
      </c>
      <c r="F1316" s="15">
        <v>24</v>
      </c>
      <c r="G1316" s="2">
        <v>1.5564</v>
      </c>
      <c r="H1316" s="3">
        <v>0.25</v>
      </c>
      <c r="I1316" s="2">
        <v>1.0321</v>
      </c>
      <c r="J1316" s="4">
        <f t="shared" si="70"/>
        <v>0.52429999999999999</v>
      </c>
      <c r="K1316" s="1">
        <v>1</v>
      </c>
      <c r="L1316" s="4">
        <f t="shared" si="71"/>
        <v>0.52429999999999999</v>
      </c>
      <c r="M1316" s="1">
        <v>1</v>
      </c>
      <c r="N1316" s="4">
        <v>0.52429999999999999</v>
      </c>
      <c r="O1316" s="1" t="s">
        <v>1746</v>
      </c>
    </row>
    <row r="1317" spans="1:15" x14ac:dyDescent="0.25">
      <c r="A1317" s="1">
        <v>1316</v>
      </c>
      <c r="B1317" s="1" t="s">
        <v>354</v>
      </c>
      <c r="C1317" s="10">
        <v>45164</v>
      </c>
      <c r="D1317" s="1">
        <v>0</v>
      </c>
      <c r="E1317" s="1" t="s">
        <v>4207</v>
      </c>
      <c r="F1317" s="15">
        <v>24</v>
      </c>
      <c r="G1317" s="2">
        <v>1.8264</v>
      </c>
      <c r="H1317" s="3">
        <v>5.86</v>
      </c>
      <c r="I1317" s="2">
        <v>1.2000999999999999</v>
      </c>
      <c r="J1317" s="4">
        <f t="shared" si="70"/>
        <v>0.62630000000000008</v>
      </c>
      <c r="K1317" s="1">
        <v>1</v>
      </c>
      <c r="L1317" s="4">
        <f t="shared" si="71"/>
        <v>0.62630000000000008</v>
      </c>
      <c r="M1317" s="1">
        <v>1</v>
      </c>
      <c r="N1317" s="4">
        <v>0.62630000000000008</v>
      </c>
      <c r="O1317" s="1" t="s">
        <v>1746</v>
      </c>
    </row>
    <row r="1318" spans="1:15" x14ac:dyDescent="0.25">
      <c r="A1318" s="1">
        <v>1317</v>
      </c>
      <c r="B1318" s="1" t="s">
        <v>353</v>
      </c>
      <c r="C1318" s="10">
        <v>45165</v>
      </c>
      <c r="D1318" s="1">
        <v>0</v>
      </c>
      <c r="E1318" s="1" t="s">
        <v>4207</v>
      </c>
      <c r="F1318" s="15">
        <v>24</v>
      </c>
      <c r="G1318" s="2">
        <v>1.6682999999999999</v>
      </c>
      <c r="H1318" s="3">
        <v>0.06</v>
      </c>
      <c r="I1318" s="2">
        <v>1.0831999999999999</v>
      </c>
      <c r="J1318" s="4">
        <f t="shared" si="70"/>
        <v>0.58509999999999995</v>
      </c>
      <c r="K1318" s="1">
        <v>1</v>
      </c>
      <c r="L1318" s="4">
        <f t="shared" si="71"/>
        <v>0.58509999999999995</v>
      </c>
      <c r="M1318" s="1">
        <v>1</v>
      </c>
      <c r="N1318" s="4">
        <v>0.58509999999999995</v>
      </c>
      <c r="O1318" s="1" t="s">
        <v>1746</v>
      </c>
    </row>
    <row r="1319" spans="1:15" x14ac:dyDescent="0.25">
      <c r="A1319" s="1">
        <v>1318</v>
      </c>
      <c r="B1319" s="1" t="s">
        <v>354</v>
      </c>
      <c r="C1319" s="10">
        <v>45165</v>
      </c>
      <c r="D1319" s="1">
        <v>0</v>
      </c>
      <c r="E1319" s="1" t="s">
        <v>4207</v>
      </c>
      <c r="F1319" s="15">
        <v>24</v>
      </c>
      <c r="G1319" s="2">
        <v>1.7765</v>
      </c>
      <c r="H1319" s="3">
        <v>6.36</v>
      </c>
      <c r="I1319" s="2">
        <v>1.2010000000000001</v>
      </c>
      <c r="J1319" s="4">
        <f t="shared" si="70"/>
        <v>0.5754999999999999</v>
      </c>
      <c r="K1319" s="1">
        <v>1</v>
      </c>
      <c r="L1319" s="4">
        <f t="shared" si="71"/>
        <v>0.5754999999999999</v>
      </c>
      <c r="M1319" s="1">
        <v>1</v>
      </c>
      <c r="N1319" s="4">
        <v>0.5754999999999999</v>
      </c>
      <c r="O1319" s="1" t="s">
        <v>1746</v>
      </c>
    </row>
    <row r="1320" spans="1:15" x14ac:dyDescent="0.25">
      <c r="A1320" s="1">
        <v>1319</v>
      </c>
      <c r="B1320" s="1" t="s">
        <v>353</v>
      </c>
      <c r="C1320" s="10">
        <v>45166</v>
      </c>
      <c r="D1320" s="1">
        <v>0</v>
      </c>
      <c r="E1320" s="1" t="s">
        <v>4207</v>
      </c>
      <c r="F1320" s="15">
        <v>24</v>
      </c>
      <c r="G1320" s="2">
        <v>1.6146</v>
      </c>
      <c r="H1320" s="3">
        <v>0.02</v>
      </c>
      <c r="I1320" s="2">
        <v>1.0835999999999999</v>
      </c>
      <c r="J1320" s="4">
        <f t="shared" si="70"/>
        <v>0.53100000000000014</v>
      </c>
      <c r="K1320" s="1">
        <v>1</v>
      </c>
      <c r="L1320" s="4">
        <f t="shared" si="71"/>
        <v>0.53100000000000014</v>
      </c>
      <c r="M1320" s="1">
        <v>1</v>
      </c>
      <c r="N1320" s="4">
        <v>0.53100000000000014</v>
      </c>
      <c r="O1320" s="1" t="s">
        <v>1746</v>
      </c>
    </row>
    <row r="1321" spans="1:15" x14ac:dyDescent="0.25">
      <c r="A1321" s="1">
        <v>1320</v>
      </c>
      <c r="B1321" s="1" t="s">
        <v>354</v>
      </c>
      <c r="C1321" s="10">
        <v>45166</v>
      </c>
      <c r="D1321" s="1">
        <v>0</v>
      </c>
      <c r="E1321" s="1" t="s">
        <v>4207</v>
      </c>
      <c r="F1321" s="15">
        <v>24</v>
      </c>
      <c r="G1321" s="2">
        <v>1.7950999999999999</v>
      </c>
      <c r="H1321" s="3">
        <v>5.2</v>
      </c>
      <c r="I1321" s="2">
        <v>1.1396999999999999</v>
      </c>
      <c r="J1321" s="4">
        <f t="shared" si="70"/>
        <v>0.65539999999999998</v>
      </c>
      <c r="K1321" s="1">
        <v>1</v>
      </c>
      <c r="L1321" s="4">
        <f t="shared" si="71"/>
        <v>0.65539999999999998</v>
      </c>
      <c r="M1321" s="1">
        <v>1</v>
      </c>
      <c r="N1321" s="4">
        <v>0.65539999999999998</v>
      </c>
      <c r="O1321" s="1" t="s">
        <v>1746</v>
      </c>
    </row>
    <row r="1322" spans="1:15" x14ac:dyDescent="0.25">
      <c r="A1322" s="1">
        <v>1321</v>
      </c>
      <c r="B1322" s="1" t="s">
        <v>353</v>
      </c>
      <c r="C1322" s="10">
        <v>45167</v>
      </c>
      <c r="D1322" s="1">
        <v>0</v>
      </c>
      <c r="E1322" s="1" t="s">
        <v>4207</v>
      </c>
      <c r="F1322" s="15">
        <v>24</v>
      </c>
      <c r="G1322" s="2">
        <v>1.5742</v>
      </c>
      <c r="H1322" s="3">
        <v>7.0000000000000007E-2</v>
      </c>
      <c r="I1322" s="2">
        <v>1.0965</v>
      </c>
      <c r="J1322" s="4">
        <f t="shared" si="70"/>
        <v>0.47770000000000001</v>
      </c>
      <c r="K1322" s="1">
        <v>1</v>
      </c>
      <c r="L1322" s="4">
        <f t="shared" si="71"/>
        <v>0.47770000000000001</v>
      </c>
      <c r="M1322" s="1">
        <v>1</v>
      </c>
      <c r="N1322" s="4">
        <v>0.47770000000000001</v>
      </c>
      <c r="O1322" s="1" t="s">
        <v>1746</v>
      </c>
    </row>
    <row r="1323" spans="1:15" x14ac:dyDescent="0.25">
      <c r="A1323" s="1">
        <v>1322</v>
      </c>
      <c r="B1323" s="1" t="s">
        <v>354</v>
      </c>
      <c r="C1323" s="10">
        <v>45167</v>
      </c>
      <c r="D1323" s="1">
        <v>0</v>
      </c>
      <c r="E1323" s="1" t="s">
        <v>4207</v>
      </c>
      <c r="F1323" s="15">
        <v>24</v>
      </c>
      <c r="G1323" s="2">
        <v>1.8236000000000001</v>
      </c>
      <c r="H1323" s="3">
        <v>4.12</v>
      </c>
      <c r="I1323" s="2">
        <v>1.1476999999999999</v>
      </c>
      <c r="J1323" s="4">
        <f t="shared" si="70"/>
        <v>0.67590000000000017</v>
      </c>
      <c r="K1323" s="1">
        <v>1</v>
      </c>
      <c r="L1323" s="4">
        <f t="shared" si="71"/>
        <v>0.67590000000000017</v>
      </c>
      <c r="M1323" s="1">
        <v>1</v>
      </c>
      <c r="N1323" s="4">
        <v>0.67590000000000017</v>
      </c>
      <c r="O1323" s="1" t="s">
        <v>1746</v>
      </c>
    </row>
    <row r="1324" spans="1:15" x14ac:dyDescent="0.25">
      <c r="A1324" s="1">
        <v>1323</v>
      </c>
      <c r="B1324" s="1" t="s">
        <v>353</v>
      </c>
      <c r="C1324" s="10">
        <v>45168</v>
      </c>
      <c r="D1324" s="1">
        <v>0</v>
      </c>
      <c r="E1324" s="1" t="s">
        <v>4207</v>
      </c>
      <c r="F1324" s="15">
        <v>24</v>
      </c>
      <c r="G1324" s="2">
        <v>1.6365000000000001</v>
      </c>
      <c r="H1324" s="3">
        <v>0.02</v>
      </c>
      <c r="I1324" s="2">
        <v>1.1535</v>
      </c>
      <c r="J1324" s="4">
        <f t="shared" si="70"/>
        <v>0.4830000000000001</v>
      </c>
      <c r="K1324" s="1">
        <v>1</v>
      </c>
      <c r="L1324" s="4">
        <f t="shared" si="71"/>
        <v>0.4830000000000001</v>
      </c>
      <c r="M1324" s="1">
        <v>1</v>
      </c>
      <c r="N1324" s="4">
        <v>0.4830000000000001</v>
      </c>
      <c r="O1324" s="1" t="s">
        <v>1746</v>
      </c>
    </row>
    <row r="1325" spans="1:15" x14ac:dyDescent="0.25">
      <c r="A1325" s="1">
        <v>1324</v>
      </c>
      <c r="B1325" s="1" t="s">
        <v>354</v>
      </c>
      <c r="C1325" s="10">
        <v>45168</v>
      </c>
      <c r="D1325" s="1">
        <v>0</v>
      </c>
      <c r="E1325" s="1" t="s">
        <v>4207</v>
      </c>
      <c r="F1325" s="15">
        <v>24</v>
      </c>
      <c r="G1325" s="2">
        <v>1.8698999999999999</v>
      </c>
      <c r="H1325" s="3">
        <v>5.2</v>
      </c>
      <c r="I1325" s="2">
        <v>1.2162999999999999</v>
      </c>
      <c r="J1325" s="4">
        <f t="shared" si="70"/>
        <v>0.65359999999999996</v>
      </c>
      <c r="K1325" s="1">
        <v>1</v>
      </c>
      <c r="L1325" s="4">
        <f t="shared" si="71"/>
        <v>0.65359999999999996</v>
      </c>
      <c r="M1325" s="1">
        <v>1</v>
      </c>
      <c r="N1325" s="4">
        <v>0.65359999999999996</v>
      </c>
      <c r="O1325" s="1" t="s">
        <v>1746</v>
      </c>
    </row>
    <row r="1326" spans="1:15" x14ac:dyDescent="0.25">
      <c r="A1326" s="1">
        <v>1325</v>
      </c>
      <c r="B1326" s="1" t="s">
        <v>353</v>
      </c>
      <c r="C1326" s="10">
        <v>45169</v>
      </c>
      <c r="D1326" s="1">
        <v>0</v>
      </c>
      <c r="E1326" s="1" t="s">
        <v>4207</v>
      </c>
      <c r="F1326" s="15">
        <v>24</v>
      </c>
      <c r="G1326" s="2">
        <v>1.6911</v>
      </c>
      <c r="H1326" s="3">
        <v>0.02</v>
      </c>
      <c r="I1326" s="2">
        <v>1.1928000000000001</v>
      </c>
      <c r="J1326" s="4">
        <f t="shared" si="70"/>
        <v>0.49829999999999997</v>
      </c>
      <c r="K1326" s="1">
        <v>1</v>
      </c>
      <c r="L1326" s="4">
        <f t="shared" si="71"/>
        <v>0.49829999999999997</v>
      </c>
      <c r="M1326" s="1">
        <v>1</v>
      </c>
      <c r="N1326" s="4">
        <v>0.49829999999999997</v>
      </c>
      <c r="O1326" s="1" t="s">
        <v>1746</v>
      </c>
    </row>
    <row r="1327" spans="1:15" x14ac:dyDescent="0.25">
      <c r="A1327" s="1">
        <v>1326</v>
      </c>
      <c r="B1327" s="1" t="s">
        <v>354</v>
      </c>
      <c r="C1327" s="10">
        <v>45169</v>
      </c>
      <c r="D1327" s="1">
        <v>0</v>
      </c>
      <c r="E1327" s="1" t="s">
        <v>4207</v>
      </c>
      <c r="F1327" s="15">
        <v>24</v>
      </c>
      <c r="G1327" s="2">
        <v>1.9218999999999999</v>
      </c>
      <c r="H1327" s="3">
        <v>8</v>
      </c>
      <c r="I1327" s="2">
        <v>1.2534000000000001</v>
      </c>
      <c r="J1327" s="4">
        <f t="shared" si="70"/>
        <v>0.66849999999999987</v>
      </c>
      <c r="K1327" s="1">
        <v>1</v>
      </c>
      <c r="L1327" s="4">
        <f t="shared" si="71"/>
        <v>0.66849999999999987</v>
      </c>
      <c r="M1327" s="1">
        <v>1</v>
      </c>
      <c r="N1327" s="4">
        <v>0.66849999999999987</v>
      </c>
      <c r="O1327" s="1" t="s">
        <v>1746</v>
      </c>
    </row>
    <row r="1328" spans="1:15" x14ac:dyDescent="0.25">
      <c r="A1328" s="1">
        <v>1327</v>
      </c>
      <c r="B1328" s="1" t="s">
        <v>353</v>
      </c>
      <c r="C1328" s="10">
        <v>45170</v>
      </c>
      <c r="D1328" s="1">
        <v>0</v>
      </c>
      <c r="E1328" s="1" t="s">
        <v>4207</v>
      </c>
      <c r="F1328" s="15">
        <v>24</v>
      </c>
      <c r="G1328" s="2">
        <v>1.6783999999999999</v>
      </c>
      <c r="H1328" s="3">
        <v>0.02</v>
      </c>
      <c r="I1328" s="2">
        <v>1.1423000000000001</v>
      </c>
      <c r="J1328" s="4">
        <f t="shared" si="70"/>
        <v>0.5360999999999998</v>
      </c>
      <c r="K1328" s="1">
        <v>1</v>
      </c>
      <c r="L1328" s="4">
        <f t="shared" si="71"/>
        <v>0.5360999999999998</v>
      </c>
      <c r="M1328" s="1">
        <v>1</v>
      </c>
      <c r="N1328" s="4">
        <v>0.5360999999999998</v>
      </c>
      <c r="O1328" s="1" t="s">
        <v>1746</v>
      </c>
    </row>
    <row r="1329" spans="1:15" x14ac:dyDescent="0.25">
      <c r="A1329" s="1">
        <v>1328</v>
      </c>
      <c r="B1329" s="1" t="s">
        <v>354</v>
      </c>
      <c r="C1329" s="10">
        <v>45170</v>
      </c>
      <c r="D1329" s="1">
        <v>0</v>
      </c>
      <c r="E1329" s="1" t="s">
        <v>4207</v>
      </c>
      <c r="F1329" s="15">
        <v>24</v>
      </c>
      <c r="G1329" s="2">
        <v>1.8438000000000001</v>
      </c>
      <c r="H1329" s="3">
        <v>7.37</v>
      </c>
      <c r="I1329" s="2">
        <v>1.1973</v>
      </c>
      <c r="J1329" s="4">
        <f t="shared" si="70"/>
        <v>0.64650000000000007</v>
      </c>
      <c r="K1329" s="1">
        <v>1</v>
      </c>
      <c r="L1329" s="4">
        <f t="shared" si="71"/>
        <v>0.64650000000000007</v>
      </c>
      <c r="M1329" s="1">
        <v>1</v>
      </c>
      <c r="N1329" s="4">
        <v>0.64650000000000007</v>
      </c>
      <c r="O1329" s="1" t="s">
        <v>1746</v>
      </c>
    </row>
    <row r="1330" spans="1:15" x14ac:dyDescent="0.25">
      <c r="A1330" s="1">
        <v>1329</v>
      </c>
      <c r="B1330" s="1" t="s">
        <v>353</v>
      </c>
      <c r="C1330" s="10">
        <v>45171</v>
      </c>
      <c r="D1330" s="1">
        <v>0</v>
      </c>
      <c r="E1330" s="1" t="s">
        <v>4207</v>
      </c>
      <c r="F1330" s="15">
        <v>24</v>
      </c>
      <c r="G1330" s="2">
        <v>1.6961999999999999</v>
      </c>
      <c r="H1330" s="3">
        <v>0.01</v>
      </c>
      <c r="I1330" s="2">
        <v>1.175</v>
      </c>
      <c r="J1330" s="4">
        <f t="shared" si="70"/>
        <v>0.52119999999999989</v>
      </c>
      <c r="K1330" s="1">
        <v>1</v>
      </c>
      <c r="L1330" s="4">
        <f t="shared" si="71"/>
        <v>0.52119999999999989</v>
      </c>
      <c r="M1330" s="1">
        <v>1</v>
      </c>
      <c r="N1330" s="4">
        <v>0.52119999999999989</v>
      </c>
      <c r="O1330" s="1" t="s">
        <v>1746</v>
      </c>
    </row>
    <row r="1331" spans="1:15" x14ac:dyDescent="0.25">
      <c r="A1331" s="1">
        <v>1330</v>
      </c>
      <c r="B1331" s="1" t="s">
        <v>354</v>
      </c>
      <c r="C1331" s="10">
        <v>45171</v>
      </c>
      <c r="D1331" s="1">
        <v>0</v>
      </c>
      <c r="E1331" s="1" t="s">
        <v>4207</v>
      </c>
      <c r="F1331" s="15">
        <v>24</v>
      </c>
      <c r="G1331" s="2">
        <v>1.8907</v>
      </c>
      <c r="H1331" s="3">
        <v>6.64</v>
      </c>
      <c r="I1331" s="2">
        <v>1.2256</v>
      </c>
      <c r="J1331" s="4">
        <f t="shared" si="70"/>
        <v>0.66510000000000002</v>
      </c>
      <c r="K1331" s="1">
        <v>1</v>
      </c>
      <c r="L1331" s="4">
        <f t="shared" si="71"/>
        <v>0.66510000000000002</v>
      </c>
      <c r="M1331" s="1">
        <v>1</v>
      </c>
      <c r="N1331" s="4">
        <v>0.66510000000000002</v>
      </c>
      <c r="O1331" s="1" t="s">
        <v>1746</v>
      </c>
    </row>
    <row r="1332" spans="1:15" x14ac:dyDescent="0.25">
      <c r="A1332" s="1">
        <v>1331</v>
      </c>
      <c r="B1332" s="1" t="s">
        <v>353</v>
      </c>
      <c r="C1332" s="10">
        <v>45172</v>
      </c>
      <c r="D1332" s="1">
        <v>0</v>
      </c>
      <c r="E1332" s="1" t="s">
        <v>4207</v>
      </c>
      <c r="F1332" s="15">
        <v>24</v>
      </c>
      <c r="G1332" s="2">
        <v>1.6811</v>
      </c>
      <c r="H1332" s="3">
        <v>0.02</v>
      </c>
      <c r="I1332" s="2">
        <v>1.1327</v>
      </c>
      <c r="J1332" s="4">
        <f t="shared" si="70"/>
        <v>0.5484</v>
      </c>
      <c r="K1332" s="1">
        <v>1</v>
      </c>
      <c r="L1332" s="4">
        <f t="shared" si="71"/>
        <v>0.5484</v>
      </c>
      <c r="M1332" s="1">
        <v>1</v>
      </c>
      <c r="N1332" s="4">
        <v>0.5484</v>
      </c>
      <c r="O1332" s="1" t="s">
        <v>1746</v>
      </c>
    </row>
    <row r="1333" spans="1:15" x14ac:dyDescent="0.25">
      <c r="A1333" s="1">
        <v>1332</v>
      </c>
      <c r="B1333" s="1" t="s">
        <v>354</v>
      </c>
      <c r="C1333" s="10">
        <v>45172</v>
      </c>
      <c r="D1333" s="1">
        <v>0</v>
      </c>
      <c r="E1333" s="1" t="s">
        <v>4207</v>
      </c>
      <c r="F1333" s="15">
        <v>24</v>
      </c>
      <c r="G1333" s="2">
        <v>1.8431</v>
      </c>
      <c r="H1333" s="3">
        <v>7.48</v>
      </c>
      <c r="I1333" s="2">
        <v>1.1854</v>
      </c>
      <c r="J1333" s="4">
        <f t="shared" si="70"/>
        <v>0.65769999999999995</v>
      </c>
      <c r="K1333" s="1">
        <v>1</v>
      </c>
      <c r="L1333" s="4">
        <f t="shared" si="71"/>
        <v>0.65769999999999995</v>
      </c>
      <c r="M1333" s="1">
        <v>1</v>
      </c>
      <c r="N1333" s="4">
        <v>0.65769999999999995</v>
      </c>
      <c r="O1333" s="1" t="s">
        <v>1746</v>
      </c>
    </row>
    <row r="1334" spans="1:15" x14ac:dyDescent="0.25">
      <c r="A1334" s="1">
        <v>1333</v>
      </c>
      <c r="B1334" s="1" t="s">
        <v>353</v>
      </c>
      <c r="C1334" s="10">
        <v>45173</v>
      </c>
      <c r="D1334" s="1">
        <v>0</v>
      </c>
      <c r="E1334" s="1" t="s">
        <v>4207</v>
      </c>
      <c r="F1334" s="15">
        <v>24</v>
      </c>
      <c r="G1334" s="2">
        <v>1.6974</v>
      </c>
      <c r="H1334" s="3">
        <v>0.02</v>
      </c>
      <c r="I1334" s="2">
        <v>1.1626000000000001</v>
      </c>
      <c r="J1334" s="4">
        <f t="shared" si="70"/>
        <v>0.53479999999999994</v>
      </c>
      <c r="K1334" s="1">
        <v>1</v>
      </c>
      <c r="L1334" s="4">
        <f t="shared" si="71"/>
        <v>0.53479999999999994</v>
      </c>
      <c r="M1334" s="1">
        <v>1</v>
      </c>
      <c r="N1334" s="4">
        <v>0.53479999999999994</v>
      </c>
      <c r="O1334" s="1" t="s">
        <v>1746</v>
      </c>
    </row>
    <row r="1335" spans="1:15" x14ac:dyDescent="0.25">
      <c r="A1335" s="1">
        <v>1334</v>
      </c>
      <c r="B1335" s="1" t="s">
        <v>354</v>
      </c>
      <c r="C1335" s="10">
        <v>45173</v>
      </c>
      <c r="D1335" s="1">
        <v>0</v>
      </c>
      <c r="E1335" s="1" t="s">
        <v>4207</v>
      </c>
      <c r="F1335" s="15">
        <v>24</v>
      </c>
      <c r="G1335" s="2">
        <v>1.8286</v>
      </c>
      <c r="H1335" s="3">
        <v>6.96</v>
      </c>
      <c r="I1335" s="2">
        <v>1.2185999999999999</v>
      </c>
      <c r="J1335" s="4">
        <f t="shared" si="70"/>
        <v>0.6100000000000001</v>
      </c>
      <c r="K1335" s="1">
        <v>1</v>
      </c>
      <c r="L1335" s="4">
        <f t="shared" si="71"/>
        <v>0.6100000000000001</v>
      </c>
      <c r="M1335" s="1">
        <v>1</v>
      </c>
      <c r="N1335" s="4">
        <v>0.6100000000000001</v>
      </c>
      <c r="O1335" s="1" t="s">
        <v>1746</v>
      </c>
    </row>
    <row r="1336" spans="1:15" x14ac:dyDescent="0.25">
      <c r="A1336" s="1">
        <v>1335</v>
      </c>
      <c r="B1336" s="1" t="s">
        <v>353</v>
      </c>
      <c r="C1336" s="10">
        <v>45174</v>
      </c>
      <c r="D1336" s="1">
        <v>0</v>
      </c>
      <c r="E1336" s="1" t="s">
        <v>4207</v>
      </c>
      <c r="F1336" s="15">
        <v>24</v>
      </c>
      <c r="G1336" s="2">
        <v>1.6254999999999999</v>
      </c>
      <c r="H1336" s="3">
        <v>0.03</v>
      </c>
      <c r="I1336" s="2">
        <v>1.1492</v>
      </c>
      <c r="J1336" s="4">
        <f t="shared" si="70"/>
        <v>0.47629999999999995</v>
      </c>
      <c r="K1336" s="1">
        <v>1</v>
      </c>
      <c r="L1336" s="4">
        <f t="shared" si="71"/>
        <v>0.47629999999999995</v>
      </c>
      <c r="M1336" s="1">
        <v>1</v>
      </c>
      <c r="N1336" s="4">
        <v>0.47629999999999995</v>
      </c>
      <c r="O1336" s="1" t="s">
        <v>1746</v>
      </c>
    </row>
    <row r="1337" spans="1:15" x14ac:dyDescent="0.25">
      <c r="A1337" s="1">
        <v>1336</v>
      </c>
      <c r="B1337" s="1" t="s">
        <v>354</v>
      </c>
      <c r="C1337" s="10">
        <v>45174</v>
      </c>
      <c r="D1337" s="1">
        <v>0</v>
      </c>
      <c r="E1337" s="1" t="s">
        <v>4207</v>
      </c>
      <c r="F1337" s="15">
        <v>24</v>
      </c>
      <c r="G1337" s="2">
        <v>1.8817999999999999</v>
      </c>
      <c r="H1337" s="3">
        <v>4.6900000000000004</v>
      </c>
      <c r="I1337" s="2">
        <v>1.1980999999999999</v>
      </c>
      <c r="J1337" s="4">
        <f t="shared" si="70"/>
        <v>0.68369999999999997</v>
      </c>
      <c r="K1337" s="1">
        <v>1</v>
      </c>
      <c r="L1337" s="4">
        <f t="shared" si="71"/>
        <v>0.68369999999999997</v>
      </c>
      <c r="M1337" s="1">
        <v>1</v>
      </c>
      <c r="N1337" s="4">
        <v>0.68369999999999997</v>
      </c>
      <c r="O1337" s="1" t="s">
        <v>1746</v>
      </c>
    </row>
    <row r="1338" spans="1:15" x14ac:dyDescent="0.25">
      <c r="A1338" s="1">
        <v>1337</v>
      </c>
      <c r="B1338" s="1" t="s">
        <v>353</v>
      </c>
      <c r="C1338" s="10">
        <v>45175</v>
      </c>
      <c r="D1338" s="1">
        <v>0</v>
      </c>
      <c r="E1338" s="1" t="s">
        <v>4207</v>
      </c>
      <c r="F1338" s="15">
        <v>24</v>
      </c>
      <c r="G1338" s="2">
        <v>1.6322000000000001</v>
      </c>
      <c r="H1338" s="3">
        <v>0.06</v>
      </c>
      <c r="I1338" s="2">
        <v>1.1972</v>
      </c>
      <c r="J1338" s="4">
        <f t="shared" si="70"/>
        <v>0.43500000000000005</v>
      </c>
      <c r="K1338" s="1">
        <v>1</v>
      </c>
      <c r="L1338" s="4">
        <f t="shared" si="71"/>
        <v>0.43500000000000005</v>
      </c>
      <c r="M1338" s="1">
        <v>1</v>
      </c>
      <c r="N1338" s="4">
        <v>0.43500000000000005</v>
      </c>
      <c r="O1338" s="1" t="s">
        <v>1746</v>
      </c>
    </row>
    <row r="1339" spans="1:15" x14ac:dyDescent="0.25">
      <c r="A1339" s="1">
        <v>1338</v>
      </c>
      <c r="B1339" s="1" t="s">
        <v>354</v>
      </c>
      <c r="C1339" s="10">
        <v>45175</v>
      </c>
      <c r="D1339" s="1">
        <v>0</v>
      </c>
      <c r="E1339" s="1" t="s">
        <v>4207</v>
      </c>
      <c r="F1339" s="15">
        <v>24</v>
      </c>
      <c r="G1339" s="2">
        <v>1.9277</v>
      </c>
      <c r="H1339" s="3">
        <v>4.97</v>
      </c>
      <c r="I1339" s="2">
        <v>1.2427999999999999</v>
      </c>
      <c r="J1339" s="4">
        <f t="shared" si="70"/>
        <v>0.68490000000000006</v>
      </c>
      <c r="K1339" s="1">
        <v>1</v>
      </c>
      <c r="L1339" s="4">
        <f t="shared" si="71"/>
        <v>0.68490000000000006</v>
      </c>
      <c r="M1339" s="1">
        <v>1</v>
      </c>
      <c r="N1339" s="4">
        <v>0.68490000000000006</v>
      </c>
      <c r="O1339" s="1" t="s">
        <v>1746</v>
      </c>
    </row>
    <row r="1340" spans="1:15" x14ac:dyDescent="0.25">
      <c r="A1340" s="1">
        <v>1339</v>
      </c>
      <c r="B1340" s="1" t="s">
        <v>353</v>
      </c>
      <c r="C1340" s="10">
        <v>45176</v>
      </c>
      <c r="D1340" s="1">
        <v>0</v>
      </c>
      <c r="E1340" s="1" t="s">
        <v>4207</v>
      </c>
      <c r="F1340" s="15">
        <v>24</v>
      </c>
      <c r="G1340" s="2">
        <v>1.6717</v>
      </c>
      <c r="H1340" s="3">
        <v>0.03</v>
      </c>
      <c r="I1340" s="2">
        <v>1.2442</v>
      </c>
      <c r="J1340" s="4">
        <f t="shared" si="70"/>
        <v>0.42749999999999999</v>
      </c>
      <c r="K1340" s="1">
        <v>1</v>
      </c>
      <c r="L1340" s="4">
        <f t="shared" si="71"/>
        <v>0.42749999999999999</v>
      </c>
      <c r="M1340" s="1">
        <v>1</v>
      </c>
      <c r="N1340" s="4">
        <v>0.42749999999999999</v>
      </c>
      <c r="O1340" s="1" t="s">
        <v>1746</v>
      </c>
    </row>
    <row r="1341" spans="1:15" x14ac:dyDescent="0.25">
      <c r="A1341" s="1">
        <v>1340</v>
      </c>
      <c r="B1341" s="1" t="s">
        <v>354</v>
      </c>
      <c r="C1341" s="10">
        <v>45176</v>
      </c>
      <c r="D1341" s="1">
        <v>0</v>
      </c>
      <c r="E1341" s="1" t="s">
        <v>4207</v>
      </c>
      <c r="F1341" s="15">
        <v>24</v>
      </c>
      <c r="G1341" s="2">
        <v>1.9865999999999999</v>
      </c>
      <c r="H1341" s="3">
        <v>5.69</v>
      </c>
      <c r="I1341" s="2">
        <v>1.2954000000000001</v>
      </c>
      <c r="J1341" s="4">
        <f t="shared" si="70"/>
        <v>0.69119999999999981</v>
      </c>
      <c r="K1341" s="1">
        <v>1</v>
      </c>
      <c r="L1341" s="4">
        <f t="shared" si="71"/>
        <v>0.69119999999999981</v>
      </c>
      <c r="M1341" s="1">
        <v>1</v>
      </c>
      <c r="N1341" s="4">
        <v>0.69119999999999981</v>
      </c>
      <c r="O1341" s="1" t="s">
        <v>1746</v>
      </c>
    </row>
    <row r="1342" spans="1:15" x14ac:dyDescent="0.25">
      <c r="A1342" s="1">
        <v>1341</v>
      </c>
      <c r="B1342" s="1" t="s">
        <v>353</v>
      </c>
      <c r="C1342" s="10">
        <v>45177</v>
      </c>
      <c r="D1342" s="1">
        <v>0</v>
      </c>
      <c r="E1342" s="1" t="s">
        <v>4207</v>
      </c>
      <c r="F1342" s="15">
        <v>24</v>
      </c>
      <c r="G1342" s="2">
        <v>1.6829000000000001</v>
      </c>
      <c r="H1342" s="3">
        <v>0.03</v>
      </c>
      <c r="I1342" s="2">
        <v>1.2456</v>
      </c>
      <c r="J1342" s="4">
        <f t="shared" si="70"/>
        <v>0.43730000000000002</v>
      </c>
      <c r="K1342" s="1">
        <v>1</v>
      </c>
      <c r="L1342" s="4">
        <f t="shared" si="71"/>
        <v>0.43730000000000002</v>
      </c>
      <c r="M1342" s="1">
        <v>1</v>
      </c>
      <c r="N1342" s="4">
        <v>0.43730000000000002</v>
      </c>
      <c r="O1342" s="1" t="s">
        <v>1746</v>
      </c>
    </row>
    <row r="1343" spans="1:15" x14ac:dyDescent="0.25">
      <c r="A1343" s="1">
        <v>1342</v>
      </c>
      <c r="B1343" s="1" t="s">
        <v>354</v>
      </c>
      <c r="C1343" s="10">
        <v>45177</v>
      </c>
      <c r="D1343" s="1">
        <v>0</v>
      </c>
      <c r="E1343" s="1" t="s">
        <v>4207</v>
      </c>
      <c r="F1343" s="15">
        <v>24</v>
      </c>
      <c r="G1343" s="2">
        <v>1.9887999999999999</v>
      </c>
      <c r="H1343" s="3">
        <v>7.72</v>
      </c>
      <c r="I1343" s="2">
        <v>1.2977000000000001</v>
      </c>
      <c r="J1343" s="4">
        <f t="shared" si="70"/>
        <v>0.69109999999999983</v>
      </c>
      <c r="K1343" s="1">
        <v>1</v>
      </c>
      <c r="L1343" s="4">
        <f t="shared" si="71"/>
        <v>0.69109999999999983</v>
      </c>
      <c r="M1343" s="1">
        <v>1</v>
      </c>
      <c r="N1343" s="4">
        <v>0.69109999999999983</v>
      </c>
      <c r="O1343" s="1" t="s">
        <v>1746</v>
      </c>
    </row>
    <row r="1344" spans="1:15" x14ac:dyDescent="0.25">
      <c r="A1344" s="1">
        <v>1343</v>
      </c>
      <c r="B1344" s="1" t="s">
        <v>353</v>
      </c>
      <c r="C1344" s="10">
        <v>45178</v>
      </c>
      <c r="D1344" s="1">
        <v>0</v>
      </c>
      <c r="E1344" s="1" t="s">
        <v>4207</v>
      </c>
      <c r="F1344" s="15">
        <v>24</v>
      </c>
      <c r="G1344" s="2">
        <v>1.6608000000000001</v>
      </c>
      <c r="H1344" s="3">
        <v>0.03</v>
      </c>
      <c r="I1344" s="2">
        <v>1.2033</v>
      </c>
      <c r="J1344" s="4">
        <f t="shared" si="70"/>
        <v>0.45750000000000002</v>
      </c>
      <c r="K1344" s="1">
        <v>1</v>
      </c>
      <c r="L1344" s="4">
        <f t="shared" si="71"/>
        <v>0.45750000000000002</v>
      </c>
      <c r="M1344" s="1">
        <v>1</v>
      </c>
      <c r="N1344" s="4">
        <v>0.45750000000000002</v>
      </c>
      <c r="O1344" s="1" t="s">
        <v>1746</v>
      </c>
    </row>
    <row r="1345" spans="1:15" x14ac:dyDescent="0.25">
      <c r="A1345" s="1">
        <v>1344</v>
      </c>
      <c r="B1345" s="1" t="s">
        <v>354</v>
      </c>
      <c r="C1345" s="10">
        <v>45178</v>
      </c>
      <c r="D1345" s="1">
        <v>0</v>
      </c>
      <c r="E1345" s="1" t="s">
        <v>4207</v>
      </c>
      <c r="F1345" s="15">
        <v>24</v>
      </c>
      <c r="G1345" s="2">
        <v>1.9409000000000001</v>
      </c>
      <c r="H1345" s="3">
        <v>6.3</v>
      </c>
      <c r="I1345" s="2">
        <v>1.2523</v>
      </c>
      <c r="J1345" s="4">
        <f t="shared" si="70"/>
        <v>0.6886000000000001</v>
      </c>
      <c r="K1345" s="1">
        <v>1</v>
      </c>
      <c r="L1345" s="4">
        <f t="shared" si="71"/>
        <v>0.6886000000000001</v>
      </c>
      <c r="M1345" s="1">
        <v>1</v>
      </c>
      <c r="N1345" s="4">
        <v>0.6886000000000001</v>
      </c>
      <c r="O1345" s="1" t="s">
        <v>1746</v>
      </c>
    </row>
    <row r="1346" spans="1:15" x14ac:dyDescent="0.25">
      <c r="A1346" s="1">
        <v>1345</v>
      </c>
      <c r="B1346" s="1" t="s">
        <v>353</v>
      </c>
      <c r="C1346" s="10">
        <v>45179</v>
      </c>
      <c r="D1346" s="1">
        <v>0</v>
      </c>
      <c r="E1346" s="1" t="s">
        <v>4207</v>
      </c>
      <c r="F1346" s="15">
        <v>24</v>
      </c>
      <c r="G1346" s="2">
        <v>1.6869000000000001</v>
      </c>
      <c r="H1346" s="3">
        <v>0.03</v>
      </c>
      <c r="I1346" s="2">
        <v>1.254</v>
      </c>
      <c r="J1346" s="4">
        <f t="shared" si="70"/>
        <v>0.43290000000000006</v>
      </c>
      <c r="K1346" s="1">
        <v>1</v>
      </c>
      <c r="L1346" s="4">
        <f t="shared" si="71"/>
        <v>0.43290000000000006</v>
      </c>
      <c r="M1346" s="1">
        <v>1</v>
      </c>
      <c r="N1346" s="4">
        <v>0.43290000000000006</v>
      </c>
      <c r="O1346" s="1" t="s">
        <v>1746</v>
      </c>
    </row>
    <row r="1347" spans="1:15" x14ac:dyDescent="0.25">
      <c r="A1347" s="1">
        <v>1346</v>
      </c>
      <c r="B1347" s="1" t="s">
        <v>354</v>
      </c>
      <c r="C1347" s="10">
        <v>45179</v>
      </c>
      <c r="D1347" s="1">
        <v>0</v>
      </c>
      <c r="E1347" s="1" t="s">
        <v>4207</v>
      </c>
      <c r="F1347" s="15">
        <v>24</v>
      </c>
      <c r="G1347" s="2">
        <v>1.9807999999999999</v>
      </c>
      <c r="H1347" s="3">
        <v>6.1</v>
      </c>
      <c r="I1347" s="2">
        <v>1.3048</v>
      </c>
      <c r="J1347" s="4">
        <f t="shared" si="70"/>
        <v>0.67599999999999993</v>
      </c>
      <c r="K1347" s="1">
        <v>1</v>
      </c>
      <c r="L1347" s="4">
        <f t="shared" si="71"/>
        <v>0.67599999999999993</v>
      </c>
      <c r="M1347" s="1">
        <v>1</v>
      </c>
      <c r="N1347" s="4">
        <v>0.67599999999999993</v>
      </c>
      <c r="O1347" s="1" t="s">
        <v>1746</v>
      </c>
    </row>
    <row r="1348" spans="1:15" x14ac:dyDescent="0.25">
      <c r="A1348" s="1">
        <v>1347</v>
      </c>
      <c r="B1348" s="1" t="s">
        <v>353</v>
      </c>
      <c r="C1348" s="10">
        <v>45180</v>
      </c>
      <c r="D1348" s="1">
        <v>0</v>
      </c>
      <c r="E1348" s="1" t="s">
        <v>4207</v>
      </c>
      <c r="F1348" s="15">
        <v>24</v>
      </c>
      <c r="G1348" s="2">
        <v>1.7008000000000001</v>
      </c>
      <c r="H1348" s="3">
        <v>0.03</v>
      </c>
      <c r="I1348" s="2">
        <v>1.2827999999999999</v>
      </c>
      <c r="J1348" s="4">
        <f t="shared" si="70"/>
        <v>0.41800000000000015</v>
      </c>
      <c r="K1348" s="1">
        <v>1</v>
      </c>
      <c r="L1348" s="4">
        <f t="shared" si="71"/>
        <v>0.41800000000000015</v>
      </c>
      <c r="M1348" s="1">
        <v>1</v>
      </c>
      <c r="N1348" s="4">
        <v>0.41800000000000015</v>
      </c>
      <c r="O1348" s="1" t="s">
        <v>1746</v>
      </c>
    </row>
    <row r="1349" spans="1:15" x14ac:dyDescent="0.25">
      <c r="A1349" s="1">
        <v>1348</v>
      </c>
      <c r="B1349" s="1" t="s">
        <v>354</v>
      </c>
      <c r="C1349" s="10">
        <v>45180</v>
      </c>
      <c r="D1349" s="1">
        <v>0</v>
      </c>
      <c r="E1349" s="1" t="s">
        <v>4207</v>
      </c>
      <c r="F1349" s="15">
        <v>24</v>
      </c>
      <c r="G1349" s="2">
        <v>2.0318999999999998</v>
      </c>
      <c r="H1349" s="3">
        <v>6.19</v>
      </c>
      <c r="I1349" s="2">
        <v>1.3422000000000001</v>
      </c>
      <c r="J1349" s="4">
        <f t="shared" si="70"/>
        <v>0.68969999999999976</v>
      </c>
      <c r="K1349" s="1">
        <v>1</v>
      </c>
      <c r="L1349" s="4">
        <f t="shared" si="71"/>
        <v>0.68969999999999976</v>
      </c>
      <c r="M1349" s="1">
        <v>1</v>
      </c>
      <c r="N1349" s="4">
        <v>0.68969999999999976</v>
      </c>
      <c r="O1349" s="1" t="s">
        <v>1746</v>
      </c>
    </row>
    <row r="1350" spans="1:15" x14ac:dyDescent="0.25">
      <c r="A1350" s="1">
        <v>1349</v>
      </c>
      <c r="B1350" s="1" t="s">
        <v>353</v>
      </c>
      <c r="C1350" s="10">
        <v>45181</v>
      </c>
      <c r="D1350" s="1">
        <v>0</v>
      </c>
      <c r="E1350" s="1" t="s">
        <v>4207</v>
      </c>
      <c r="F1350" s="15">
        <v>24</v>
      </c>
      <c r="G1350" s="2">
        <v>1.7019</v>
      </c>
      <c r="H1350" s="3">
        <v>0.04</v>
      </c>
      <c r="I1350" s="2">
        <v>1.2929999999999999</v>
      </c>
      <c r="J1350" s="4">
        <f t="shared" si="70"/>
        <v>0.40890000000000004</v>
      </c>
      <c r="K1350" s="1">
        <v>1</v>
      </c>
      <c r="L1350" s="4">
        <f t="shared" si="71"/>
        <v>0.40890000000000004</v>
      </c>
      <c r="M1350" s="1">
        <v>1</v>
      </c>
      <c r="N1350" s="4">
        <v>0.40890000000000004</v>
      </c>
      <c r="O1350" s="1" t="s">
        <v>1746</v>
      </c>
    </row>
    <row r="1351" spans="1:15" x14ac:dyDescent="0.25">
      <c r="A1351" s="1">
        <v>1350</v>
      </c>
      <c r="B1351" s="1" t="s">
        <v>354</v>
      </c>
      <c r="C1351" s="10">
        <v>45181</v>
      </c>
      <c r="D1351" s="1">
        <v>0</v>
      </c>
      <c r="E1351" s="1" t="s">
        <v>4207</v>
      </c>
      <c r="F1351" s="15">
        <v>24</v>
      </c>
      <c r="G1351" s="2">
        <v>2.0211999999999999</v>
      </c>
      <c r="H1351" s="3">
        <v>6.35</v>
      </c>
      <c r="I1351" s="2">
        <v>1.3452999999999999</v>
      </c>
      <c r="J1351" s="4">
        <f t="shared" si="70"/>
        <v>0.67589999999999995</v>
      </c>
      <c r="K1351" s="1">
        <v>1</v>
      </c>
      <c r="L1351" s="4">
        <f t="shared" si="71"/>
        <v>0.67589999999999995</v>
      </c>
      <c r="M1351" s="1">
        <v>1</v>
      </c>
      <c r="N1351" s="4">
        <v>0.67589999999999995</v>
      </c>
      <c r="O1351" s="1" t="s">
        <v>1746</v>
      </c>
    </row>
    <row r="1352" spans="1:15" x14ac:dyDescent="0.25">
      <c r="A1352" s="1">
        <v>1351</v>
      </c>
      <c r="B1352" s="1" t="s">
        <v>353</v>
      </c>
      <c r="C1352" s="10">
        <v>45182</v>
      </c>
      <c r="D1352" s="1">
        <v>0</v>
      </c>
      <c r="E1352" s="1" t="s">
        <v>428</v>
      </c>
      <c r="F1352" s="15">
        <v>24</v>
      </c>
      <c r="G1352" s="2">
        <v>1.7084999999999999</v>
      </c>
      <c r="H1352" s="3">
        <v>0.03</v>
      </c>
      <c r="I1352" s="2">
        <v>1.2862</v>
      </c>
      <c r="J1352" s="4">
        <f t="shared" si="70"/>
        <v>0.4222999999999999</v>
      </c>
      <c r="K1352" s="1">
        <v>1</v>
      </c>
      <c r="L1352" s="4">
        <f t="shared" si="71"/>
        <v>0.4222999999999999</v>
      </c>
      <c r="M1352" s="1">
        <v>1</v>
      </c>
      <c r="N1352" s="4">
        <v>0.4222999999999999</v>
      </c>
      <c r="O1352" s="1" t="s">
        <v>1746</v>
      </c>
    </row>
    <row r="1353" spans="1:15" x14ac:dyDescent="0.25">
      <c r="A1353" s="1">
        <v>1352</v>
      </c>
      <c r="B1353" s="1" t="s">
        <v>354</v>
      </c>
      <c r="C1353" s="10">
        <v>45182</v>
      </c>
      <c r="D1353" s="1">
        <v>0</v>
      </c>
      <c r="E1353" s="1" t="s">
        <v>428</v>
      </c>
      <c r="F1353" s="15">
        <v>24</v>
      </c>
      <c r="G1353" s="2">
        <v>2.0308999999999999</v>
      </c>
      <c r="H1353" s="3">
        <v>5.61</v>
      </c>
      <c r="I1353" s="2">
        <v>1.3422000000000001</v>
      </c>
      <c r="J1353" s="4">
        <f t="shared" si="70"/>
        <v>0.68869999999999987</v>
      </c>
      <c r="K1353" s="1">
        <v>1</v>
      </c>
      <c r="L1353" s="4">
        <f t="shared" si="71"/>
        <v>0.68869999999999987</v>
      </c>
      <c r="M1353" s="1">
        <v>1</v>
      </c>
      <c r="N1353" s="4">
        <v>0.68869999999999987</v>
      </c>
      <c r="O1353" s="1" t="s">
        <v>1746</v>
      </c>
    </row>
    <row r="1354" spans="1:15" x14ac:dyDescent="0.25">
      <c r="A1354" s="1">
        <v>1353</v>
      </c>
      <c r="B1354" s="1" t="s">
        <v>353</v>
      </c>
      <c r="C1354" s="10">
        <v>45183</v>
      </c>
      <c r="D1354" s="1">
        <v>0</v>
      </c>
      <c r="E1354" s="1" t="s">
        <v>428</v>
      </c>
      <c r="F1354" s="15">
        <v>24</v>
      </c>
      <c r="G1354" s="2">
        <v>1.7233000000000001</v>
      </c>
      <c r="H1354" s="3">
        <v>0.03</v>
      </c>
      <c r="I1354" s="2">
        <v>1.3073999999999999</v>
      </c>
      <c r="J1354" s="4">
        <f t="shared" si="70"/>
        <v>0.41590000000000016</v>
      </c>
      <c r="K1354" s="1">
        <v>1</v>
      </c>
      <c r="L1354" s="4">
        <f t="shared" si="71"/>
        <v>0.41590000000000016</v>
      </c>
      <c r="M1354" s="1">
        <v>1</v>
      </c>
      <c r="N1354" s="4">
        <v>0.41590000000000016</v>
      </c>
      <c r="O1354" s="1" t="s">
        <v>1746</v>
      </c>
    </row>
    <row r="1355" spans="1:15" x14ac:dyDescent="0.25">
      <c r="A1355" s="1">
        <v>1354</v>
      </c>
      <c r="B1355" s="1" t="s">
        <v>354</v>
      </c>
      <c r="C1355" s="10">
        <v>45183</v>
      </c>
      <c r="D1355" s="1">
        <v>0</v>
      </c>
      <c r="E1355" s="1" t="s">
        <v>428</v>
      </c>
      <c r="F1355" s="15">
        <v>24</v>
      </c>
      <c r="G1355" s="2">
        <v>2.0421</v>
      </c>
      <c r="H1355" s="3">
        <v>6.12</v>
      </c>
      <c r="I1355" s="2">
        <v>1.3592</v>
      </c>
      <c r="J1355" s="4">
        <f t="shared" si="70"/>
        <v>0.68290000000000006</v>
      </c>
      <c r="K1355" s="1">
        <v>1</v>
      </c>
      <c r="L1355" s="4">
        <f t="shared" si="71"/>
        <v>0.68290000000000006</v>
      </c>
      <c r="M1355" s="1">
        <v>1</v>
      </c>
      <c r="N1355" s="4">
        <v>0.68290000000000006</v>
      </c>
      <c r="O1355" s="1" t="s">
        <v>1746</v>
      </c>
    </row>
    <row r="1356" spans="1:15" x14ac:dyDescent="0.25">
      <c r="A1356" s="1">
        <v>1355</v>
      </c>
      <c r="B1356" s="1" t="s">
        <v>353</v>
      </c>
      <c r="C1356" s="10">
        <v>45184</v>
      </c>
      <c r="D1356" s="1">
        <v>0</v>
      </c>
      <c r="E1356" s="1" t="s">
        <v>428</v>
      </c>
      <c r="F1356" s="15">
        <v>24</v>
      </c>
      <c r="G1356" s="2">
        <v>1.7271000000000001</v>
      </c>
      <c r="H1356" s="3">
        <v>0.02</v>
      </c>
      <c r="I1356" s="2">
        <v>1.2934000000000001</v>
      </c>
      <c r="J1356" s="4">
        <f t="shared" si="70"/>
        <v>0.43369999999999997</v>
      </c>
      <c r="K1356" s="1">
        <v>1</v>
      </c>
      <c r="L1356" s="4">
        <f t="shared" si="71"/>
        <v>0.43369999999999997</v>
      </c>
      <c r="M1356" s="1">
        <v>1</v>
      </c>
      <c r="N1356" s="4">
        <v>0.43369999999999997</v>
      </c>
      <c r="O1356" s="1" t="s">
        <v>1746</v>
      </c>
    </row>
    <row r="1357" spans="1:15" x14ac:dyDescent="0.25">
      <c r="A1357" s="1">
        <v>1356</v>
      </c>
      <c r="B1357" s="1" t="s">
        <v>354</v>
      </c>
      <c r="C1357" s="10">
        <v>45184</v>
      </c>
      <c r="D1357" s="1">
        <v>0</v>
      </c>
      <c r="E1357" s="1" t="s">
        <v>428</v>
      </c>
      <c r="F1357" s="15">
        <v>24</v>
      </c>
      <c r="G1357" s="2">
        <v>2.0367000000000002</v>
      </c>
      <c r="H1357" s="3">
        <v>6.17</v>
      </c>
      <c r="I1357" s="2">
        <v>1.3469</v>
      </c>
      <c r="J1357" s="4">
        <f t="shared" si="70"/>
        <v>0.68980000000000019</v>
      </c>
      <c r="K1357" s="1">
        <v>1</v>
      </c>
      <c r="L1357" s="4">
        <f t="shared" si="71"/>
        <v>0.68980000000000019</v>
      </c>
      <c r="M1357" s="1">
        <v>1</v>
      </c>
      <c r="N1357" s="4">
        <v>0.68980000000000019</v>
      </c>
      <c r="O1357" s="1" t="s">
        <v>1746</v>
      </c>
    </row>
    <row r="1358" spans="1:15" x14ac:dyDescent="0.25">
      <c r="A1358" s="1">
        <v>1357</v>
      </c>
      <c r="B1358" s="1" t="s">
        <v>353</v>
      </c>
      <c r="C1358" s="10">
        <v>45185</v>
      </c>
      <c r="D1358" s="1">
        <v>0</v>
      </c>
      <c r="E1358" s="1" t="s">
        <v>428</v>
      </c>
      <c r="F1358" s="15">
        <v>24</v>
      </c>
      <c r="G1358" s="2">
        <v>1.7311000000000001</v>
      </c>
      <c r="H1358" s="3">
        <v>0.02</v>
      </c>
      <c r="I1358" s="2">
        <v>1.3071999999999999</v>
      </c>
      <c r="J1358" s="4">
        <f t="shared" si="70"/>
        <v>0.42390000000000017</v>
      </c>
      <c r="K1358" s="1">
        <v>1</v>
      </c>
      <c r="L1358" s="4">
        <f t="shared" si="71"/>
        <v>0.42390000000000017</v>
      </c>
      <c r="M1358" s="1">
        <v>1</v>
      </c>
      <c r="N1358" s="4">
        <v>0.42390000000000017</v>
      </c>
      <c r="O1358" s="1" t="s">
        <v>1746</v>
      </c>
    </row>
    <row r="1359" spans="1:15" x14ac:dyDescent="0.25">
      <c r="A1359" s="1">
        <v>1358</v>
      </c>
      <c r="B1359" s="1" t="s">
        <v>354</v>
      </c>
      <c r="C1359" s="10">
        <v>45185</v>
      </c>
      <c r="D1359" s="1">
        <v>0</v>
      </c>
      <c r="E1359" s="1" t="s">
        <v>428</v>
      </c>
      <c r="F1359" s="15">
        <v>24</v>
      </c>
      <c r="G1359" s="2">
        <v>2.0396000000000001</v>
      </c>
      <c r="H1359" s="3">
        <v>5.86</v>
      </c>
      <c r="I1359" s="2">
        <v>1.3626</v>
      </c>
      <c r="J1359" s="4">
        <f t="shared" si="70"/>
        <v>0.67700000000000005</v>
      </c>
      <c r="K1359" s="1">
        <v>1</v>
      </c>
      <c r="L1359" s="4">
        <f t="shared" si="71"/>
        <v>0.67700000000000005</v>
      </c>
      <c r="M1359" s="1">
        <v>1</v>
      </c>
      <c r="N1359" s="4">
        <v>0.67700000000000005</v>
      </c>
      <c r="O1359" s="1" t="s">
        <v>1746</v>
      </c>
    </row>
    <row r="1360" spans="1:15" x14ac:dyDescent="0.25">
      <c r="A1360" s="1">
        <v>1359</v>
      </c>
      <c r="B1360" s="1" t="s">
        <v>353</v>
      </c>
      <c r="C1360" s="10">
        <v>45186</v>
      </c>
      <c r="D1360" s="1">
        <v>0</v>
      </c>
      <c r="E1360" s="1" t="s">
        <v>428</v>
      </c>
      <c r="F1360" s="15">
        <v>24</v>
      </c>
      <c r="G1360" s="2">
        <v>1.7345999999999999</v>
      </c>
      <c r="H1360" s="3">
        <v>0.02</v>
      </c>
      <c r="I1360" s="2">
        <v>1.3429</v>
      </c>
      <c r="J1360" s="4">
        <f t="shared" si="70"/>
        <v>0.39169999999999994</v>
      </c>
      <c r="K1360" s="1">
        <v>1</v>
      </c>
      <c r="L1360" s="4">
        <f t="shared" si="71"/>
        <v>0.39169999999999994</v>
      </c>
      <c r="M1360" s="1">
        <v>1</v>
      </c>
      <c r="N1360" s="4">
        <v>0.39169999999999994</v>
      </c>
      <c r="O1360" s="1" t="s">
        <v>1746</v>
      </c>
    </row>
    <row r="1361" spans="1:15" x14ac:dyDescent="0.25">
      <c r="A1361" s="1">
        <v>1360</v>
      </c>
      <c r="B1361" s="1" t="s">
        <v>354</v>
      </c>
      <c r="C1361" s="10">
        <v>45186</v>
      </c>
      <c r="D1361" s="1">
        <v>0</v>
      </c>
      <c r="E1361" s="1" t="s">
        <v>428</v>
      </c>
      <c r="F1361" s="15">
        <v>24</v>
      </c>
      <c r="G1361" s="2">
        <v>2.0236000000000001</v>
      </c>
      <c r="H1361" s="3">
        <v>5.56</v>
      </c>
      <c r="I1361" s="2">
        <v>1.3914</v>
      </c>
      <c r="J1361" s="4">
        <f t="shared" si="70"/>
        <v>0.6322000000000001</v>
      </c>
      <c r="K1361" s="1">
        <v>1</v>
      </c>
      <c r="L1361" s="4">
        <f t="shared" si="71"/>
        <v>0.6322000000000001</v>
      </c>
      <c r="M1361" s="1">
        <v>1</v>
      </c>
      <c r="N1361" s="4">
        <v>0.6322000000000001</v>
      </c>
      <c r="O1361" s="1" t="s">
        <v>1746</v>
      </c>
    </row>
    <row r="1362" spans="1:15" x14ac:dyDescent="0.25">
      <c r="A1362" s="1">
        <v>1361</v>
      </c>
      <c r="B1362" s="1" t="s">
        <v>353</v>
      </c>
      <c r="C1362" s="10">
        <v>45187</v>
      </c>
      <c r="D1362" s="1">
        <v>0</v>
      </c>
      <c r="E1362" s="1" t="s">
        <v>428</v>
      </c>
      <c r="F1362" s="15">
        <v>24</v>
      </c>
      <c r="G1362" s="2">
        <v>1.7796000000000001</v>
      </c>
      <c r="H1362" s="3">
        <v>0.02</v>
      </c>
      <c r="I1362" s="2">
        <v>1.3845000000000001</v>
      </c>
      <c r="J1362" s="4">
        <f t="shared" si="70"/>
        <v>0.39510000000000001</v>
      </c>
      <c r="K1362" s="1">
        <v>1</v>
      </c>
      <c r="L1362" s="4">
        <f t="shared" si="71"/>
        <v>0.39510000000000001</v>
      </c>
      <c r="M1362" s="1">
        <v>1</v>
      </c>
      <c r="N1362" s="4">
        <v>0.39510000000000001</v>
      </c>
      <c r="O1362" s="1" t="s">
        <v>1746</v>
      </c>
    </row>
    <row r="1363" spans="1:15" x14ac:dyDescent="0.25">
      <c r="A1363" s="1">
        <v>1362</v>
      </c>
      <c r="B1363" s="1" t="s">
        <v>354</v>
      </c>
      <c r="C1363" s="10">
        <v>45187</v>
      </c>
      <c r="D1363" s="1">
        <v>0</v>
      </c>
      <c r="E1363" s="1" t="s">
        <v>428</v>
      </c>
      <c r="F1363" s="15">
        <v>24</v>
      </c>
      <c r="G1363" s="2">
        <v>2.0470999999999999</v>
      </c>
      <c r="H1363" s="3">
        <v>6.48</v>
      </c>
      <c r="I1363" s="2">
        <v>1.4320999999999999</v>
      </c>
      <c r="J1363" s="4">
        <f t="shared" si="70"/>
        <v>0.61499999999999999</v>
      </c>
      <c r="K1363" s="1">
        <v>1</v>
      </c>
      <c r="L1363" s="4">
        <f t="shared" si="71"/>
        <v>0.61499999999999999</v>
      </c>
      <c r="M1363" s="1">
        <v>1</v>
      </c>
      <c r="N1363" s="4">
        <v>0.61499999999999999</v>
      </c>
      <c r="O1363" s="1" t="s">
        <v>1746</v>
      </c>
    </row>
    <row r="1364" spans="1:15" x14ac:dyDescent="0.25">
      <c r="A1364" s="1">
        <v>1363</v>
      </c>
      <c r="B1364" s="1" t="s">
        <v>353</v>
      </c>
      <c r="C1364" s="10">
        <v>45188</v>
      </c>
      <c r="D1364" s="1">
        <v>0</v>
      </c>
      <c r="E1364" s="1" t="s">
        <v>428</v>
      </c>
      <c r="F1364" s="15">
        <v>24</v>
      </c>
      <c r="G1364" s="2">
        <v>1.6641999999999999</v>
      </c>
      <c r="H1364" s="3">
        <v>0.02</v>
      </c>
      <c r="I1364" s="2">
        <v>1.2190000000000001</v>
      </c>
      <c r="J1364" s="4">
        <f t="shared" si="70"/>
        <v>0.44519999999999982</v>
      </c>
      <c r="K1364" s="1">
        <v>1</v>
      </c>
      <c r="L1364" s="4">
        <f t="shared" si="71"/>
        <v>0.44519999999999982</v>
      </c>
      <c r="M1364" s="1">
        <v>1</v>
      </c>
      <c r="N1364" s="4">
        <v>0.44519999999999982</v>
      </c>
      <c r="O1364" s="1" t="s">
        <v>1746</v>
      </c>
    </row>
    <row r="1365" spans="1:15" x14ac:dyDescent="0.25">
      <c r="A1365" s="1">
        <v>1364</v>
      </c>
      <c r="B1365" s="1" t="s">
        <v>354</v>
      </c>
      <c r="C1365" s="10">
        <v>45188</v>
      </c>
      <c r="D1365" s="1">
        <v>0</v>
      </c>
      <c r="E1365" s="1" t="s">
        <v>428</v>
      </c>
      <c r="F1365" s="15">
        <v>24</v>
      </c>
      <c r="G1365" s="2">
        <v>1.9705999999999999</v>
      </c>
      <c r="H1365" s="3">
        <v>5.5</v>
      </c>
      <c r="I1365" s="2">
        <v>1.2724</v>
      </c>
      <c r="J1365" s="4">
        <f t="shared" si="70"/>
        <v>0.69819999999999993</v>
      </c>
      <c r="K1365" s="1">
        <v>1</v>
      </c>
      <c r="L1365" s="4">
        <f t="shared" si="71"/>
        <v>0.69819999999999993</v>
      </c>
      <c r="M1365" s="1">
        <v>1</v>
      </c>
      <c r="N1365" s="4">
        <v>0.69819999999999993</v>
      </c>
      <c r="O1365" s="1" t="s">
        <v>1746</v>
      </c>
    </row>
    <row r="1366" spans="1:15" x14ac:dyDescent="0.25">
      <c r="A1366" s="1">
        <v>1365</v>
      </c>
      <c r="B1366" s="1" t="s">
        <v>353</v>
      </c>
      <c r="C1366" s="10">
        <v>45189</v>
      </c>
      <c r="D1366" s="1">
        <v>0</v>
      </c>
      <c r="E1366" s="1" t="s">
        <v>428</v>
      </c>
      <c r="F1366" s="15">
        <v>24</v>
      </c>
      <c r="G1366" s="2">
        <v>1.6158999999999999</v>
      </c>
      <c r="H1366" s="3">
        <v>0.03</v>
      </c>
      <c r="I1366" s="2">
        <v>1.1927000000000001</v>
      </c>
      <c r="J1366" s="4">
        <f t="shared" ref="J1366:J1429" si="72">G1366-I1366-D1366</f>
        <v>0.4231999999999998</v>
      </c>
      <c r="K1366" s="1">
        <v>1</v>
      </c>
      <c r="L1366" s="4">
        <f t="shared" ref="L1366:L1429" si="73">(G1366-I1366-D1366)*K1366</f>
        <v>0.4231999999999998</v>
      </c>
      <c r="M1366" s="1">
        <v>1</v>
      </c>
      <c r="N1366" s="4">
        <v>0.4231999999999998</v>
      </c>
      <c r="O1366" s="1" t="s">
        <v>1746</v>
      </c>
    </row>
    <row r="1367" spans="1:15" x14ac:dyDescent="0.25">
      <c r="A1367" s="1">
        <v>1366</v>
      </c>
      <c r="B1367" s="1" t="s">
        <v>354</v>
      </c>
      <c r="C1367" s="10">
        <v>45189</v>
      </c>
      <c r="D1367" s="1">
        <v>0</v>
      </c>
      <c r="E1367" s="1" t="s">
        <v>428</v>
      </c>
      <c r="F1367" s="15">
        <v>24</v>
      </c>
      <c r="G1367" s="2">
        <v>1.9735</v>
      </c>
      <c r="H1367" s="3">
        <v>4.7300000000000004</v>
      </c>
      <c r="I1367" s="2">
        <v>1.2425999999999999</v>
      </c>
      <c r="J1367" s="4">
        <f t="shared" si="72"/>
        <v>0.73090000000000011</v>
      </c>
      <c r="K1367" s="1">
        <v>1</v>
      </c>
      <c r="L1367" s="4">
        <f t="shared" si="73"/>
        <v>0.73090000000000011</v>
      </c>
      <c r="M1367" s="1">
        <v>1</v>
      </c>
      <c r="N1367" s="4">
        <v>0.73090000000000011</v>
      </c>
      <c r="O1367" s="1" t="s">
        <v>1746</v>
      </c>
    </row>
    <row r="1368" spans="1:15" x14ac:dyDescent="0.25">
      <c r="A1368" s="1">
        <v>1367</v>
      </c>
      <c r="B1368" s="1" t="s">
        <v>353</v>
      </c>
      <c r="C1368" s="10">
        <v>45190</v>
      </c>
      <c r="D1368" s="1">
        <v>0</v>
      </c>
      <c r="E1368" s="1" t="s">
        <v>428</v>
      </c>
      <c r="F1368" s="15">
        <v>24</v>
      </c>
      <c r="G1368" s="2">
        <v>1.6183000000000001</v>
      </c>
      <c r="H1368" s="3">
        <v>0.03</v>
      </c>
      <c r="I1368" s="2">
        <v>1.202</v>
      </c>
      <c r="J1368" s="4">
        <f t="shared" si="72"/>
        <v>0.41630000000000011</v>
      </c>
      <c r="K1368" s="1">
        <v>1</v>
      </c>
      <c r="L1368" s="4">
        <f t="shared" si="73"/>
        <v>0.41630000000000011</v>
      </c>
      <c r="M1368" s="1">
        <v>1</v>
      </c>
      <c r="N1368" s="4">
        <v>0.41630000000000011</v>
      </c>
      <c r="O1368" s="1" t="s">
        <v>1746</v>
      </c>
    </row>
    <row r="1369" spans="1:15" x14ac:dyDescent="0.25">
      <c r="A1369" s="1">
        <v>1368</v>
      </c>
      <c r="B1369" s="1" t="s">
        <v>354</v>
      </c>
      <c r="C1369" s="10">
        <v>45190</v>
      </c>
      <c r="D1369" s="1">
        <v>0</v>
      </c>
      <c r="E1369" s="1" t="s">
        <v>428</v>
      </c>
      <c r="F1369" s="15">
        <v>24</v>
      </c>
      <c r="G1369" s="2">
        <v>1.9764999999999999</v>
      </c>
      <c r="H1369" s="3">
        <v>4.5999999999999996</v>
      </c>
      <c r="I1369" s="2">
        <v>1.2542</v>
      </c>
      <c r="J1369" s="4">
        <f t="shared" si="72"/>
        <v>0.72229999999999994</v>
      </c>
      <c r="K1369" s="1">
        <v>1</v>
      </c>
      <c r="L1369" s="4">
        <f t="shared" si="73"/>
        <v>0.72229999999999994</v>
      </c>
      <c r="M1369" s="1">
        <v>1</v>
      </c>
      <c r="N1369" s="4">
        <v>0.72229999999999994</v>
      </c>
      <c r="O1369" s="1" t="s">
        <v>1746</v>
      </c>
    </row>
    <row r="1370" spans="1:15" x14ac:dyDescent="0.25">
      <c r="A1370" s="1">
        <v>1369</v>
      </c>
      <c r="B1370" s="1" t="s">
        <v>353</v>
      </c>
      <c r="C1370" s="10">
        <v>45191</v>
      </c>
      <c r="D1370" s="1">
        <v>0</v>
      </c>
      <c r="E1370" s="1" t="s">
        <v>428</v>
      </c>
      <c r="F1370" s="15">
        <v>24</v>
      </c>
      <c r="G1370" s="2">
        <v>1.6354</v>
      </c>
      <c r="H1370" s="3">
        <v>0.18</v>
      </c>
      <c r="I1370" s="2">
        <v>1.2078</v>
      </c>
      <c r="J1370" s="4">
        <f t="shared" si="72"/>
        <v>0.42759999999999998</v>
      </c>
      <c r="K1370" s="1">
        <v>1</v>
      </c>
      <c r="L1370" s="4">
        <f t="shared" si="73"/>
        <v>0.42759999999999998</v>
      </c>
      <c r="M1370" s="1">
        <v>1</v>
      </c>
      <c r="N1370" s="4">
        <v>0.42759999999999998</v>
      </c>
      <c r="O1370" s="1" t="s">
        <v>1746</v>
      </c>
    </row>
    <row r="1371" spans="1:15" x14ac:dyDescent="0.25">
      <c r="A1371" s="1">
        <v>1370</v>
      </c>
      <c r="B1371" s="1" t="s">
        <v>354</v>
      </c>
      <c r="C1371" s="10">
        <v>45191</v>
      </c>
      <c r="D1371" s="1">
        <v>0</v>
      </c>
      <c r="E1371" s="1" t="s">
        <v>428</v>
      </c>
      <c r="F1371" s="15">
        <v>24</v>
      </c>
      <c r="G1371" s="2">
        <v>1.956</v>
      </c>
      <c r="H1371" s="3">
        <v>4.21</v>
      </c>
      <c r="I1371" s="2">
        <v>1.2592000000000001</v>
      </c>
      <c r="J1371" s="4">
        <f t="shared" si="72"/>
        <v>0.69679999999999986</v>
      </c>
      <c r="K1371" s="1">
        <v>1</v>
      </c>
      <c r="L1371" s="4">
        <f t="shared" si="73"/>
        <v>0.69679999999999986</v>
      </c>
      <c r="M1371" s="1">
        <v>1</v>
      </c>
      <c r="N1371" s="4">
        <v>0.69679999999999986</v>
      </c>
      <c r="O1371" s="1" t="s">
        <v>1746</v>
      </c>
    </row>
    <row r="1372" spans="1:15" x14ac:dyDescent="0.25">
      <c r="A1372" s="1">
        <v>1371</v>
      </c>
      <c r="B1372" s="1" t="s">
        <v>353</v>
      </c>
      <c r="C1372" s="10">
        <v>45192</v>
      </c>
      <c r="D1372" s="1">
        <v>0</v>
      </c>
      <c r="E1372" s="1" t="s">
        <v>428</v>
      </c>
      <c r="F1372" s="15">
        <v>24</v>
      </c>
      <c r="G1372" s="2">
        <v>1.6445000000000001</v>
      </c>
      <c r="H1372" s="3">
        <v>0.08</v>
      </c>
      <c r="I1372" s="2">
        <v>1.2197</v>
      </c>
      <c r="J1372" s="4">
        <f t="shared" si="72"/>
        <v>0.42480000000000007</v>
      </c>
      <c r="K1372" s="1">
        <v>1</v>
      </c>
      <c r="L1372" s="4">
        <f t="shared" si="73"/>
        <v>0.42480000000000007</v>
      </c>
      <c r="M1372" s="1">
        <v>1</v>
      </c>
      <c r="N1372" s="4">
        <v>0.42480000000000007</v>
      </c>
      <c r="O1372" s="1" t="s">
        <v>1746</v>
      </c>
    </row>
    <row r="1373" spans="1:15" x14ac:dyDescent="0.25">
      <c r="A1373" s="1">
        <v>1372</v>
      </c>
      <c r="B1373" s="1" t="s">
        <v>354</v>
      </c>
      <c r="C1373" s="10">
        <v>45192</v>
      </c>
      <c r="D1373" s="1">
        <v>0</v>
      </c>
      <c r="E1373" s="1" t="s">
        <v>428</v>
      </c>
      <c r="F1373" s="15">
        <v>24</v>
      </c>
      <c r="G1373" s="2">
        <v>1.9443999999999999</v>
      </c>
      <c r="H1373" s="3">
        <v>4.13</v>
      </c>
      <c r="I1373" s="2">
        <v>1.2806</v>
      </c>
      <c r="J1373" s="4">
        <f t="shared" si="72"/>
        <v>0.66379999999999995</v>
      </c>
      <c r="K1373" s="1">
        <v>1</v>
      </c>
      <c r="L1373" s="4">
        <f t="shared" si="73"/>
        <v>0.66379999999999995</v>
      </c>
      <c r="M1373" s="1">
        <v>1</v>
      </c>
      <c r="N1373" s="4">
        <v>0.66379999999999995</v>
      </c>
      <c r="O1373" s="1" t="s">
        <v>1746</v>
      </c>
    </row>
    <row r="1374" spans="1:15" ht="33" x14ac:dyDescent="0.25">
      <c r="A1374" s="1">
        <v>1373</v>
      </c>
      <c r="B1374" s="1" t="s">
        <v>353</v>
      </c>
      <c r="C1374" s="10">
        <v>45193</v>
      </c>
      <c r="D1374" s="1">
        <v>0</v>
      </c>
      <c r="E1374" s="11" t="s">
        <v>4766</v>
      </c>
      <c r="F1374" s="15">
        <v>22.5</v>
      </c>
      <c r="G1374" s="2">
        <v>1.5862000000000001</v>
      </c>
      <c r="H1374" s="3">
        <v>0.06</v>
      </c>
      <c r="I1374" s="2">
        <v>1.2028000000000001</v>
      </c>
      <c r="J1374" s="4">
        <f t="shared" si="72"/>
        <v>0.38339999999999996</v>
      </c>
      <c r="K1374" s="1">
        <v>1</v>
      </c>
      <c r="L1374" s="4">
        <f t="shared" si="73"/>
        <v>0.38339999999999996</v>
      </c>
      <c r="M1374" s="1">
        <v>1</v>
      </c>
      <c r="N1374" s="4">
        <v>0.38339999999999996</v>
      </c>
      <c r="O1374" s="1" t="s">
        <v>1746</v>
      </c>
    </row>
    <row r="1375" spans="1:15" ht="33" x14ac:dyDescent="0.25">
      <c r="A1375" s="1">
        <v>1374</v>
      </c>
      <c r="B1375" s="1" t="s">
        <v>354</v>
      </c>
      <c r="C1375" s="10">
        <v>45193</v>
      </c>
      <c r="D1375" s="1">
        <v>0</v>
      </c>
      <c r="E1375" s="11" t="s">
        <v>4766</v>
      </c>
      <c r="F1375" s="15">
        <v>22.5</v>
      </c>
      <c r="G1375" s="2">
        <v>1.8475999999999999</v>
      </c>
      <c r="H1375" s="3">
        <v>4.6500000000000004</v>
      </c>
      <c r="I1375" s="2">
        <v>1.244</v>
      </c>
      <c r="J1375" s="4">
        <f t="shared" si="72"/>
        <v>0.60359999999999991</v>
      </c>
      <c r="K1375" s="1">
        <v>1</v>
      </c>
      <c r="L1375" s="4">
        <f t="shared" si="73"/>
        <v>0.60359999999999991</v>
      </c>
      <c r="M1375" s="1">
        <v>1</v>
      </c>
      <c r="N1375" s="4">
        <v>0.60359999999999991</v>
      </c>
      <c r="O1375" s="1" t="s">
        <v>1746</v>
      </c>
    </row>
    <row r="1376" spans="1:15" ht="33" x14ac:dyDescent="0.25">
      <c r="A1376" s="1">
        <v>1375</v>
      </c>
      <c r="B1376" s="1" t="s">
        <v>353</v>
      </c>
      <c r="C1376" s="10">
        <v>45194</v>
      </c>
      <c r="D1376" s="1">
        <v>0</v>
      </c>
      <c r="E1376" s="11" t="s">
        <v>4767</v>
      </c>
      <c r="F1376" s="15">
        <v>23</v>
      </c>
      <c r="G1376" s="2">
        <v>1.6327</v>
      </c>
      <c r="H1376" s="3">
        <v>0.06</v>
      </c>
      <c r="I1376" s="2">
        <v>1.2101999999999999</v>
      </c>
      <c r="J1376" s="4">
        <f t="shared" si="72"/>
        <v>0.4225000000000001</v>
      </c>
      <c r="K1376" s="1">
        <v>1</v>
      </c>
      <c r="L1376" s="4">
        <f t="shared" si="73"/>
        <v>0.4225000000000001</v>
      </c>
      <c r="M1376" s="1">
        <v>1</v>
      </c>
      <c r="N1376" s="4">
        <v>0.4225000000000001</v>
      </c>
      <c r="O1376" s="1" t="s">
        <v>1746</v>
      </c>
    </row>
    <row r="1377" spans="1:15" ht="33" x14ac:dyDescent="0.25">
      <c r="A1377" s="1">
        <v>1376</v>
      </c>
      <c r="B1377" s="1" t="s">
        <v>354</v>
      </c>
      <c r="C1377" s="10">
        <v>45194</v>
      </c>
      <c r="D1377" s="1">
        <v>0</v>
      </c>
      <c r="E1377" s="11" t="s">
        <v>4767</v>
      </c>
      <c r="F1377" s="15">
        <v>23</v>
      </c>
      <c r="G1377" s="2">
        <v>1.8559000000000001</v>
      </c>
      <c r="H1377" s="3">
        <v>4.34</v>
      </c>
      <c r="I1377" s="2">
        <v>1.2417</v>
      </c>
      <c r="J1377" s="4">
        <f t="shared" si="72"/>
        <v>0.61420000000000008</v>
      </c>
      <c r="K1377" s="1">
        <v>1</v>
      </c>
      <c r="L1377" s="4">
        <f t="shared" si="73"/>
        <v>0.61420000000000008</v>
      </c>
      <c r="M1377" s="1">
        <v>1</v>
      </c>
      <c r="N1377" s="4">
        <v>0.61420000000000008</v>
      </c>
      <c r="O1377" s="1" t="s">
        <v>1746</v>
      </c>
    </row>
    <row r="1378" spans="1:15" x14ac:dyDescent="0.25">
      <c r="A1378" s="1">
        <v>1377</v>
      </c>
      <c r="B1378" s="1" t="s">
        <v>353</v>
      </c>
      <c r="C1378" s="10">
        <v>45195</v>
      </c>
      <c r="D1378" s="1">
        <v>0</v>
      </c>
      <c r="E1378" s="1" t="s">
        <v>428</v>
      </c>
      <c r="F1378" s="15">
        <v>24</v>
      </c>
      <c r="G1378" s="2">
        <v>1.6327</v>
      </c>
      <c r="H1378" s="3">
        <v>0.06</v>
      </c>
      <c r="I1378" s="2">
        <v>1.2101999999999999</v>
      </c>
      <c r="J1378" s="4">
        <f t="shared" si="72"/>
        <v>0.4225000000000001</v>
      </c>
      <c r="K1378" s="1">
        <v>1</v>
      </c>
      <c r="L1378" s="4">
        <f t="shared" si="73"/>
        <v>0.4225000000000001</v>
      </c>
      <c r="M1378" s="1">
        <v>1</v>
      </c>
      <c r="N1378" s="4">
        <v>0.4225000000000001</v>
      </c>
      <c r="O1378" s="1" t="s">
        <v>1746</v>
      </c>
    </row>
    <row r="1379" spans="1:15" x14ac:dyDescent="0.25">
      <c r="A1379" s="1">
        <v>1378</v>
      </c>
      <c r="B1379" s="1" t="s">
        <v>354</v>
      </c>
      <c r="C1379" s="10">
        <v>45195</v>
      </c>
      <c r="D1379" s="1">
        <v>0</v>
      </c>
      <c r="E1379" s="1" t="s">
        <v>428</v>
      </c>
      <c r="F1379" s="15">
        <v>24</v>
      </c>
      <c r="G1379" s="2">
        <v>1.8559000000000001</v>
      </c>
      <c r="H1379" s="3">
        <v>4.34</v>
      </c>
      <c r="I1379" s="2">
        <v>1.2417</v>
      </c>
      <c r="J1379" s="4">
        <f t="shared" si="72"/>
        <v>0.61420000000000008</v>
      </c>
      <c r="K1379" s="1">
        <v>1</v>
      </c>
      <c r="L1379" s="4">
        <f t="shared" si="73"/>
        <v>0.61420000000000008</v>
      </c>
      <c r="M1379" s="1">
        <v>1</v>
      </c>
      <c r="N1379" s="4">
        <v>0.61420000000000008</v>
      </c>
      <c r="O1379" s="1" t="s">
        <v>1746</v>
      </c>
    </row>
    <row r="1380" spans="1:15" x14ac:dyDescent="0.25">
      <c r="A1380" s="1">
        <v>1379</v>
      </c>
      <c r="B1380" s="1" t="s">
        <v>353</v>
      </c>
      <c r="C1380" s="10">
        <v>45196</v>
      </c>
      <c r="D1380" s="1">
        <v>0</v>
      </c>
      <c r="E1380" s="1" t="s">
        <v>428</v>
      </c>
      <c r="F1380" s="15">
        <v>24</v>
      </c>
      <c r="G1380" s="2">
        <v>1.6745000000000001</v>
      </c>
      <c r="H1380" s="3">
        <v>0.03</v>
      </c>
      <c r="I1380" s="2">
        <v>1.2388999999999999</v>
      </c>
      <c r="J1380" s="4">
        <f t="shared" si="72"/>
        <v>0.43560000000000021</v>
      </c>
      <c r="K1380" s="1">
        <v>1</v>
      </c>
      <c r="L1380" s="4">
        <f t="shared" si="73"/>
        <v>0.43560000000000021</v>
      </c>
      <c r="M1380" s="1">
        <v>1</v>
      </c>
      <c r="N1380" s="4">
        <v>0.43560000000000021</v>
      </c>
      <c r="O1380" s="1" t="s">
        <v>1746</v>
      </c>
    </row>
    <row r="1381" spans="1:15" x14ac:dyDescent="0.25">
      <c r="A1381" s="1">
        <v>1380</v>
      </c>
      <c r="B1381" s="1" t="s">
        <v>354</v>
      </c>
      <c r="C1381" s="10">
        <v>45196</v>
      </c>
      <c r="D1381" s="1">
        <v>0</v>
      </c>
      <c r="E1381" s="1" t="s">
        <v>428</v>
      </c>
      <c r="F1381" s="15">
        <v>24</v>
      </c>
      <c r="G1381" s="2">
        <v>1.9367000000000001</v>
      </c>
      <c r="H1381" s="3">
        <v>4.7699999999999996</v>
      </c>
      <c r="I1381" s="2">
        <v>1.276</v>
      </c>
      <c r="J1381" s="4">
        <f t="shared" si="72"/>
        <v>0.66070000000000007</v>
      </c>
      <c r="K1381" s="1">
        <v>1</v>
      </c>
      <c r="L1381" s="4">
        <f t="shared" si="73"/>
        <v>0.66070000000000007</v>
      </c>
      <c r="M1381" s="1">
        <v>1</v>
      </c>
      <c r="N1381" s="4">
        <v>0.66070000000000007</v>
      </c>
      <c r="O1381" s="1" t="s">
        <v>1746</v>
      </c>
    </row>
    <row r="1382" spans="1:15" x14ac:dyDescent="0.25">
      <c r="A1382" s="1">
        <v>1381</v>
      </c>
      <c r="B1382" s="1" t="s">
        <v>353</v>
      </c>
      <c r="C1382" s="10">
        <v>45197</v>
      </c>
      <c r="D1382" s="1">
        <v>0</v>
      </c>
      <c r="E1382" s="1" t="s">
        <v>428</v>
      </c>
      <c r="F1382" s="15">
        <v>24</v>
      </c>
      <c r="G1382" s="2">
        <v>1.6791</v>
      </c>
      <c r="H1382" s="3">
        <v>0.03</v>
      </c>
      <c r="I1382" s="2">
        <v>1.2582</v>
      </c>
      <c r="J1382" s="4">
        <f t="shared" si="72"/>
        <v>0.42090000000000005</v>
      </c>
      <c r="K1382" s="1">
        <v>1</v>
      </c>
      <c r="L1382" s="4">
        <f t="shared" si="73"/>
        <v>0.42090000000000005</v>
      </c>
      <c r="M1382" s="1">
        <v>1</v>
      </c>
      <c r="N1382" s="4">
        <v>0.42090000000000005</v>
      </c>
      <c r="O1382" s="1" t="s">
        <v>1746</v>
      </c>
    </row>
    <row r="1383" spans="1:15" x14ac:dyDescent="0.25">
      <c r="A1383" s="1">
        <v>1382</v>
      </c>
      <c r="B1383" s="1" t="s">
        <v>354</v>
      </c>
      <c r="C1383" s="10">
        <v>45197</v>
      </c>
      <c r="D1383" s="1">
        <v>0</v>
      </c>
      <c r="E1383" s="1" t="s">
        <v>428</v>
      </c>
      <c r="F1383" s="15">
        <v>24</v>
      </c>
      <c r="G1383" s="2">
        <v>1.93</v>
      </c>
      <c r="H1383" s="3">
        <v>4.28</v>
      </c>
      <c r="I1383" s="2">
        <v>1.3056000000000001</v>
      </c>
      <c r="J1383" s="4">
        <f t="shared" si="72"/>
        <v>0.62439999999999984</v>
      </c>
      <c r="K1383" s="1">
        <v>1</v>
      </c>
      <c r="L1383" s="4">
        <f t="shared" si="73"/>
        <v>0.62439999999999984</v>
      </c>
      <c r="M1383" s="1">
        <v>1</v>
      </c>
      <c r="N1383" s="4">
        <v>0.62439999999999984</v>
      </c>
      <c r="O1383" s="1" t="s">
        <v>1746</v>
      </c>
    </row>
    <row r="1384" spans="1:15" x14ac:dyDescent="0.25">
      <c r="A1384" s="1">
        <v>1383</v>
      </c>
      <c r="B1384" s="1" t="s">
        <v>353</v>
      </c>
      <c r="C1384" s="10">
        <v>45198</v>
      </c>
      <c r="D1384" s="1">
        <v>0</v>
      </c>
      <c r="E1384" s="1" t="s">
        <v>428</v>
      </c>
      <c r="F1384" s="15">
        <v>24</v>
      </c>
      <c r="G1384" s="2">
        <v>1.6740999999999999</v>
      </c>
      <c r="H1384" s="3">
        <v>0.03</v>
      </c>
      <c r="I1384" s="2">
        <v>1.26</v>
      </c>
      <c r="J1384" s="4">
        <f t="shared" si="72"/>
        <v>0.41409999999999991</v>
      </c>
      <c r="K1384" s="1">
        <v>1</v>
      </c>
      <c r="L1384" s="4">
        <f t="shared" si="73"/>
        <v>0.41409999999999991</v>
      </c>
      <c r="M1384" s="1">
        <v>1</v>
      </c>
      <c r="N1384" s="4">
        <v>0.41409999999999991</v>
      </c>
      <c r="O1384" s="1" t="s">
        <v>1746</v>
      </c>
    </row>
    <row r="1385" spans="1:15" x14ac:dyDescent="0.25">
      <c r="A1385" s="1">
        <v>1384</v>
      </c>
      <c r="B1385" s="1" t="s">
        <v>354</v>
      </c>
      <c r="C1385" s="10">
        <v>45198</v>
      </c>
      <c r="D1385" s="1">
        <v>0</v>
      </c>
      <c r="E1385" s="1" t="s">
        <v>428</v>
      </c>
      <c r="F1385" s="15">
        <v>24</v>
      </c>
      <c r="G1385" s="2">
        <v>1.9481999999999999</v>
      </c>
      <c r="H1385" s="3">
        <v>6.28</v>
      </c>
      <c r="I1385" s="2">
        <v>1.2959000000000001</v>
      </c>
      <c r="J1385" s="4">
        <f t="shared" si="72"/>
        <v>0.65229999999999988</v>
      </c>
      <c r="K1385" s="1">
        <v>1</v>
      </c>
      <c r="L1385" s="4">
        <f t="shared" si="73"/>
        <v>0.65229999999999988</v>
      </c>
      <c r="M1385" s="1">
        <v>1</v>
      </c>
      <c r="N1385" s="4">
        <v>0.65229999999999988</v>
      </c>
      <c r="O1385" s="1" t="s">
        <v>1746</v>
      </c>
    </row>
    <row r="1386" spans="1:15" x14ac:dyDescent="0.25">
      <c r="A1386" s="1">
        <v>1385</v>
      </c>
      <c r="B1386" s="1" t="s">
        <v>353</v>
      </c>
      <c r="C1386" s="10">
        <v>45199</v>
      </c>
      <c r="D1386" s="1">
        <v>0</v>
      </c>
      <c r="E1386" s="1" t="s">
        <v>428</v>
      </c>
      <c r="F1386" s="15">
        <v>24</v>
      </c>
      <c r="G1386" s="2">
        <v>1.6654</v>
      </c>
      <c r="H1386" s="3">
        <v>0.04</v>
      </c>
      <c r="I1386" s="2">
        <v>1.2498</v>
      </c>
      <c r="J1386" s="4">
        <f t="shared" si="72"/>
        <v>0.41559999999999997</v>
      </c>
      <c r="K1386" s="1">
        <v>1</v>
      </c>
      <c r="L1386" s="4">
        <f t="shared" si="73"/>
        <v>0.41559999999999997</v>
      </c>
      <c r="M1386" s="1">
        <v>1</v>
      </c>
      <c r="N1386" s="4">
        <v>0.41559999999999997</v>
      </c>
      <c r="O1386" s="1" t="s">
        <v>1746</v>
      </c>
    </row>
    <row r="1387" spans="1:15" x14ac:dyDescent="0.25">
      <c r="A1387" s="1">
        <v>1386</v>
      </c>
      <c r="B1387" s="1" t="s">
        <v>354</v>
      </c>
      <c r="C1387" s="10">
        <v>45199</v>
      </c>
      <c r="D1387" s="1">
        <v>0</v>
      </c>
      <c r="E1387" s="1" t="s">
        <v>428</v>
      </c>
      <c r="F1387" s="15">
        <v>24</v>
      </c>
      <c r="G1387" s="2">
        <v>1.9475</v>
      </c>
      <c r="H1387" s="3">
        <v>5.42</v>
      </c>
      <c r="I1387" s="2">
        <v>1.3003</v>
      </c>
      <c r="J1387" s="4">
        <f t="shared" si="72"/>
        <v>0.6472</v>
      </c>
      <c r="K1387" s="1">
        <v>1</v>
      </c>
      <c r="L1387" s="4">
        <f t="shared" si="73"/>
        <v>0.6472</v>
      </c>
      <c r="M1387" s="1">
        <v>1</v>
      </c>
      <c r="N1387" s="4">
        <v>0.6472</v>
      </c>
      <c r="O1387" s="1" t="s">
        <v>1746</v>
      </c>
    </row>
    <row r="1388" spans="1:15" x14ac:dyDescent="0.25">
      <c r="A1388" s="1">
        <v>1387</v>
      </c>
      <c r="B1388" s="1" t="s">
        <v>353</v>
      </c>
      <c r="C1388" s="10">
        <v>45200</v>
      </c>
      <c r="D1388" s="1">
        <v>0</v>
      </c>
      <c r="E1388" s="1" t="s">
        <v>428</v>
      </c>
      <c r="F1388" s="15">
        <v>24</v>
      </c>
      <c r="G1388" s="2">
        <v>1.6692</v>
      </c>
      <c r="H1388" s="3">
        <v>0.04</v>
      </c>
      <c r="I1388" s="2">
        <v>1.2524</v>
      </c>
      <c r="J1388" s="4">
        <f t="shared" si="72"/>
        <v>0.41680000000000006</v>
      </c>
      <c r="K1388" s="1">
        <v>1</v>
      </c>
      <c r="L1388" s="4">
        <f t="shared" si="73"/>
        <v>0.41680000000000006</v>
      </c>
      <c r="M1388" s="1">
        <v>1</v>
      </c>
      <c r="N1388" s="4">
        <v>0.41680000000000006</v>
      </c>
      <c r="O1388" s="1" t="s">
        <v>1746</v>
      </c>
    </row>
    <row r="1389" spans="1:15" x14ac:dyDescent="0.25">
      <c r="A1389" s="1">
        <v>1388</v>
      </c>
      <c r="B1389" s="1" t="s">
        <v>354</v>
      </c>
      <c r="C1389" s="10">
        <v>45200</v>
      </c>
      <c r="D1389" s="1">
        <v>0</v>
      </c>
      <c r="E1389" s="1" t="s">
        <v>428</v>
      </c>
      <c r="F1389" s="15">
        <v>24</v>
      </c>
      <c r="G1389" s="2">
        <v>1.9168000000000001</v>
      </c>
      <c r="H1389" s="3">
        <v>4.2300000000000004</v>
      </c>
      <c r="I1389" s="2">
        <v>1.2978000000000001</v>
      </c>
      <c r="J1389" s="4">
        <f t="shared" si="72"/>
        <v>0.61899999999999999</v>
      </c>
      <c r="K1389" s="1">
        <v>1</v>
      </c>
      <c r="L1389" s="4">
        <f t="shared" si="73"/>
        <v>0.61899999999999999</v>
      </c>
      <c r="M1389" s="1">
        <v>1</v>
      </c>
      <c r="N1389" s="4">
        <v>0.61899999999999999</v>
      </c>
      <c r="O1389" s="1" t="s">
        <v>1746</v>
      </c>
    </row>
    <row r="1390" spans="1:15" ht="33" x14ac:dyDescent="0.25">
      <c r="A1390" s="1">
        <v>1389</v>
      </c>
      <c r="B1390" s="1" t="s">
        <v>353</v>
      </c>
      <c r="C1390" s="10">
        <v>45201</v>
      </c>
      <c r="D1390" s="1">
        <v>0</v>
      </c>
      <c r="E1390" s="11" t="s">
        <v>4486</v>
      </c>
      <c r="F1390" s="15">
        <v>23.5</v>
      </c>
      <c r="G1390" s="2">
        <v>1.6588000000000001</v>
      </c>
      <c r="H1390" s="3">
        <v>0.15</v>
      </c>
      <c r="I1390" s="2">
        <v>1.2549999999999999</v>
      </c>
      <c r="J1390" s="4">
        <f t="shared" si="72"/>
        <v>0.40380000000000016</v>
      </c>
      <c r="K1390" s="1">
        <v>1</v>
      </c>
      <c r="L1390" s="4">
        <f t="shared" si="73"/>
        <v>0.40380000000000016</v>
      </c>
      <c r="M1390" s="1">
        <v>1</v>
      </c>
      <c r="N1390" s="4">
        <v>0.40380000000000016</v>
      </c>
      <c r="O1390" s="1" t="s">
        <v>1746</v>
      </c>
    </row>
    <row r="1391" spans="1:15" ht="33" x14ac:dyDescent="0.25">
      <c r="A1391" s="1">
        <v>1390</v>
      </c>
      <c r="B1391" s="1" t="s">
        <v>354</v>
      </c>
      <c r="C1391" s="10">
        <v>45201</v>
      </c>
      <c r="D1391" s="1">
        <v>0</v>
      </c>
      <c r="E1391" s="11" t="s">
        <v>4486</v>
      </c>
      <c r="F1391" s="15">
        <v>23.5</v>
      </c>
      <c r="G1391" s="2">
        <v>1.9045000000000001</v>
      </c>
      <c r="H1391" s="3">
        <v>2.67</v>
      </c>
      <c r="I1391" s="2">
        <v>1.2998000000000001</v>
      </c>
      <c r="J1391" s="4">
        <f t="shared" si="72"/>
        <v>0.60470000000000002</v>
      </c>
      <c r="K1391" s="1">
        <v>1</v>
      </c>
      <c r="L1391" s="4">
        <f t="shared" si="73"/>
        <v>0.60470000000000002</v>
      </c>
      <c r="M1391" s="1">
        <v>1</v>
      </c>
      <c r="N1391" s="4">
        <v>0.60470000000000002</v>
      </c>
      <c r="O1391" s="1" t="s">
        <v>1746</v>
      </c>
    </row>
    <row r="1392" spans="1:15" x14ac:dyDescent="0.25">
      <c r="A1392" s="1">
        <v>1391</v>
      </c>
      <c r="B1392" s="1" t="s">
        <v>353</v>
      </c>
      <c r="C1392" s="10">
        <v>45202</v>
      </c>
      <c r="D1392" s="1">
        <v>0</v>
      </c>
      <c r="E1392" s="1" t="s">
        <v>428</v>
      </c>
      <c r="F1392" s="15">
        <v>24</v>
      </c>
      <c r="G1392" s="2">
        <v>1.6652</v>
      </c>
      <c r="H1392" s="3">
        <v>0.05</v>
      </c>
      <c r="I1392" s="2">
        <v>1.2531000000000001</v>
      </c>
      <c r="J1392" s="4">
        <f t="shared" si="72"/>
        <v>0.41209999999999991</v>
      </c>
      <c r="K1392" s="1">
        <v>1</v>
      </c>
      <c r="L1392" s="4">
        <f t="shared" si="73"/>
        <v>0.41209999999999991</v>
      </c>
      <c r="M1392" s="1">
        <v>1</v>
      </c>
      <c r="N1392" s="4">
        <v>0.41209999999999991</v>
      </c>
      <c r="O1392" s="1" t="s">
        <v>1746</v>
      </c>
    </row>
    <row r="1393" spans="1:15" x14ac:dyDescent="0.25">
      <c r="A1393" s="1">
        <v>1392</v>
      </c>
      <c r="B1393" s="1" t="s">
        <v>354</v>
      </c>
      <c r="C1393" s="10">
        <v>45202</v>
      </c>
      <c r="D1393" s="1">
        <v>0</v>
      </c>
      <c r="E1393" s="1" t="s">
        <v>428</v>
      </c>
      <c r="F1393" s="15">
        <v>24</v>
      </c>
      <c r="G1393" s="2">
        <v>1.9275</v>
      </c>
      <c r="H1393" s="3">
        <v>3.78</v>
      </c>
      <c r="I1393" s="2">
        <v>1.2962</v>
      </c>
      <c r="J1393" s="4">
        <f t="shared" si="72"/>
        <v>0.63129999999999997</v>
      </c>
      <c r="K1393" s="1">
        <v>1</v>
      </c>
      <c r="L1393" s="4">
        <f t="shared" si="73"/>
        <v>0.63129999999999997</v>
      </c>
      <c r="M1393" s="1">
        <v>1</v>
      </c>
      <c r="N1393" s="4">
        <v>0.63129999999999997</v>
      </c>
      <c r="O1393" s="1" t="s">
        <v>1746</v>
      </c>
    </row>
    <row r="1394" spans="1:15" x14ac:dyDescent="0.25">
      <c r="A1394" s="1">
        <v>1393</v>
      </c>
      <c r="B1394" s="1" t="s">
        <v>353</v>
      </c>
      <c r="C1394" s="10">
        <v>45203</v>
      </c>
      <c r="D1394" s="1">
        <v>0</v>
      </c>
      <c r="E1394" s="1" t="s">
        <v>428</v>
      </c>
      <c r="F1394" s="15">
        <v>24</v>
      </c>
      <c r="G1394" s="2">
        <v>1.6776</v>
      </c>
      <c r="H1394" s="3">
        <v>0.02</v>
      </c>
      <c r="I1394" s="2">
        <v>1.2594000000000001</v>
      </c>
      <c r="J1394" s="4">
        <f t="shared" si="72"/>
        <v>0.41819999999999991</v>
      </c>
      <c r="K1394" s="1">
        <v>1</v>
      </c>
      <c r="L1394" s="4">
        <f t="shared" si="73"/>
        <v>0.41819999999999991</v>
      </c>
      <c r="M1394" s="1">
        <v>1</v>
      </c>
      <c r="N1394" s="4">
        <v>0.41819999999999991</v>
      </c>
      <c r="O1394" s="1" t="s">
        <v>1746</v>
      </c>
    </row>
    <row r="1395" spans="1:15" x14ac:dyDescent="0.25">
      <c r="A1395" s="1">
        <v>1394</v>
      </c>
      <c r="B1395" s="1" t="s">
        <v>354</v>
      </c>
      <c r="C1395" s="10">
        <v>45203</v>
      </c>
      <c r="D1395" s="1">
        <v>0</v>
      </c>
      <c r="E1395" s="1" t="s">
        <v>428</v>
      </c>
      <c r="F1395" s="15">
        <v>24</v>
      </c>
      <c r="G1395" s="2">
        <v>1.9148000000000001</v>
      </c>
      <c r="H1395" s="3">
        <v>3.67</v>
      </c>
      <c r="I1395" s="2">
        <v>1.3095000000000001</v>
      </c>
      <c r="J1395" s="4">
        <f t="shared" si="72"/>
        <v>0.60529999999999995</v>
      </c>
      <c r="K1395" s="1">
        <v>1</v>
      </c>
      <c r="L1395" s="4">
        <f t="shared" si="73"/>
        <v>0.60529999999999995</v>
      </c>
      <c r="M1395" s="1">
        <v>1</v>
      </c>
      <c r="N1395" s="4">
        <v>0.60529999999999995</v>
      </c>
      <c r="O1395" s="1" t="s">
        <v>1746</v>
      </c>
    </row>
    <row r="1396" spans="1:15" x14ac:dyDescent="0.25">
      <c r="A1396" s="1">
        <v>1395</v>
      </c>
      <c r="B1396" s="1" t="s">
        <v>353</v>
      </c>
      <c r="C1396" s="10">
        <v>45204</v>
      </c>
      <c r="D1396" s="1">
        <v>0</v>
      </c>
      <c r="E1396" s="1" t="s">
        <v>428</v>
      </c>
      <c r="F1396" s="15">
        <v>24</v>
      </c>
      <c r="G1396" s="2">
        <v>1.6798</v>
      </c>
      <c r="H1396" s="3">
        <v>0.03</v>
      </c>
      <c r="I1396" s="2">
        <v>1.2656000000000001</v>
      </c>
      <c r="J1396" s="4">
        <f t="shared" si="72"/>
        <v>0.4141999999999999</v>
      </c>
      <c r="K1396" s="1">
        <v>1</v>
      </c>
      <c r="L1396" s="4">
        <f t="shared" si="73"/>
        <v>0.4141999999999999</v>
      </c>
      <c r="M1396" s="1">
        <v>1</v>
      </c>
      <c r="N1396" s="4">
        <v>0.4141999999999999</v>
      </c>
      <c r="O1396" s="1" t="s">
        <v>1746</v>
      </c>
    </row>
    <row r="1397" spans="1:15" x14ac:dyDescent="0.25">
      <c r="A1397" s="1">
        <v>1396</v>
      </c>
      <c r="B1397" s="1" t="s">
        <v>354</v>
      </c>
      <c r="C1397" s="10">
        <v>45204</v>
      </c>
      <c r="D1397" s="1">
        <v>0</v>
      </c>
      <c r="E1397" s="1" t="s">
        <v>428</v>
      </c>
      <c r="F1397" s="15">
        <v>24</v>
      </c>
      <c r="G1397" s="2">
        <v>1.9479</v>
      </c>
      <c r="H1397" s="3">
        <v>5.1100000000000003</v>
      </c>
      <c r="I1397" s="2">
        <v>1.3136000000000001</v>
      </c>
      <c r="J1397" s="4">
        <f t="shared" si="72"/>
        <v>0.63429999999999986</v>
      </c>
      <c r="K1397" s="1">
        <v>1</v>
      </c>
      <c r="L1397" s="4">
        <f t="shared" si="73"/>
        <v>0.63429999999999986</v>
      </c>
      <c r="M1397" s="1">
        <v>1</v>
      </c>
      <c r="N1397" s="4">
        <v>0.63429999999999986</v>
      </c>
      <c r="O1397" s="1" t="s">
        <v>1746</v>
      </c>
    </row>
    <row r="1398" spans="1:15" x14ac:dyDescent="0.25">
      <c r="A1398" s="1">
        <v>1397</v>
      </c>
      <c r="B1398" s="1" t="s">
        <v>353</v>
      </c>
      <c r="C1398" s="10">
        <v>45205</v>
      </c>
      <c r="D1398" s="1">
        <v>0</v>
      </c>
      <c r="E1398" s="1" t="s">
        <v>428</v>
      </c>
      <c r="F1398" s="15">
        <v>24</v>
      </c>
      <c r="G1398" s="2">
        <v>1.6747000000000001</v>
      </c>
      <c r="H1398" s="3">
        <v>7.0000000000000007E-2</v>
      </c>
      <c r="I1398" s="2">
        <v>1.2736000000000001</v>
      </c>
      <c r="J1398" s="4">
        <f t="shared" si="72"/>
        <v>0.40110000000000001</v>
      </c>
      <c r="K1398" s="1">
        <v>1</v>
      </c>
      <c r="L1398" s="4">
        <f t="shared" si="73"/>
        <v>0.40110000000000001</v>
      </c>
      <c r="M1398" s="1">
        <v>1</v>
      </c>
      <c r="N1398" s="4">
        <v>0.40110000000000001</v>
      </c>
      <c r="O1398" s="1" t="s">
        <v>1746</v>
      </c>
    </row>
    <row r="1399" spans="1:15" x14ac:dyDescent="0.25">
      <c r="A1399" s="1">
        <v>1398</v>
      </c>
      <c r="B1399" s="1" t="s">
        <v>354</v>
      </c>
      <c r="C1399" s="10">
        <v>45205</v>
      </c>
      <c r="D1399" s="1">
        <v>0</v>
      </c>
      <c r="E1399" s="1" t="s">
        <v>428</v>
      </c>
      <c r="F1399" s="15">
        <v>24</v>
      </c>
      <c r="G1399" s="2">
        <v>1.9489000000000001</v>
      </c>
      <c r="H1399" s="3">
        <v>5.67</v>
      </c>
      <c r="I1399" s="2">
        <v>1.3236000000000001</v>
      </c>
      <c r="J1399" s="4">
        <f t="shared" si="72"/>
        <v>0.62529999999999997</v>
      </c>
      <c r="K1399" s="1">
        <v>1</v>
      </c>
      <c r="L1399" s="4">
        <f t="shared" si="73"/>
        <v>0.62529999999999997</v>
      </c>
      <c r="M1399" s="1">
        <v>1</v>
      </c>
      <c r="N1399" s="4">
        <v>0.62529999999999997</v>
      </c>
      <c r="O1399" s="1" t="s">
        <v>1746</v>
      </c>
    </row>
    <row r="1400" spans="1:15" x14ac:dyDescent="0.25">
      <c r="A1400" s="1">
        <v>1399</v>
      </c>
      <c r="B1400" s="1" t="s">
        <v>353</v>
      </c>
      <c r="C1400" s="10">
        <v>45206</v>
      </c>
      <c r="D1400" s="1">
        <v>0</v>
      </c>
      <c r="E1400" s="1" t="s">
        <v>428</v>
      </c>
      <c r="F1400" s="15">
        <v>24</v>
      </c>
      <c r="G1400" s="2">
        <v>1.6761999999999999</v>
      </c>
      <c r="H1400" s="3">
        <v>0.04</v>
      </c>
      <c r="I1400" s="2">
        <v>1.2682</v>
      </c>
      <c r="J1400" s="4">
        <f t="shared" si="72"/>
        <v>0.40799999999999992</v>
      </c>
      <c r="K1400" s="1">
        <v>1</v>
      </c>
      <c r="L1400" s="4">
        <f t="shared" si="73"/>
        <v>0.40799999999999992</v>
      </c>
      <c r="M1400" s="1">
        <v>1</v>
      </c>
      <c r="N1400" s="4">
        <v>0.40799999999999992</v>
      </c>
      <c r="O1400" s="1" t="s">
        <v>1746</v>
      </c>
    </row>
    <row r="1401" spans="1:15" x14ac:dyDescent="0.25">
      <c r="A1401" s="1">
        <v>1400</v>
      </c>
      <c r="B1401" s="1" t="s">
        <v>354</v>
      </c>
      <c r="C1401" s="10">
        <v>45206</v>
      </c>
      <c r="D1401" s="1">
        <v>0</v>
      </c>
      <c r="E1401" s="1" t="s">
        <v>428</v>
      </c>
      <c r="F1401" s="15">
        <v>24</v>
      </c>
      <c r="G1401" s="2">
        <v>1.9340999999999999</v>
      </c>
      <c r="H1401" s="3">
        <v>5.63</v>
      </c>
      <c r="I1401" s="2">
        <v>1.3119000000000001</v>
      </c>
      <c r="J1401" s="4">
        <f t="shared" si="72"/>
        <v>0.62219999999999986</v>
      </c>
      <c r="K1401" s="1">
        <v>1</v>
      </c>
      <c r="L1401" s="4">
        <f t="shared" si="73"/>
        <v>0.62219999999999986</v>
      </c>
      <c r="M1401" s="1">
        <v>1</v>
      </c>
      <c r="N1401" s="4">
        <v>0.62219999999999986</v>
      </c>
      <c r="O1401" s="1" t="s">
        <v>1746</v>
      </c>
    </row>
    <row r="1402" spans="1:15" x14ac:dyDescent="0.25">
      <c r="A1402" s="1">
        <v>1401</v>
      </c>
      <c r="B1402" s="1" t="s">
        <v>353</v>
      </c>
      <c r="C1402" s="10">
        <v>45207</v>
      </c>
      <c r="D1402" s="1">
        <v>0</v>
      </c>
      <c r="E1402" s="1" t="s">
        <v>428</v>
      </c>
      <c r="F1402" s="15">
        <v>24</v>
      </c>
      <c r="G1402" s="2">
        <v>1.6877</v>
      </c>
      <c r="H1402" s="3">
        <v>0.03</v>
      </c>
      <c r="I1402" s="2">
        <v>1.2719</v>
      </c>
      <c r="J1402" s="4">
        <f t="shared" si="72"/>
        <v>0.41579999999999995</v>
      </c>
      <c r="K1402" s="1">
        <v>1</v>
      </c>
      <c r="L1402" s="4">
        <f t="shared" si="73"/>
        <v>0.41579999999999995</v>
      </c>
      <c r="M1402" s="1">
        <v>1</v>
      </c>
      <c r="N1402" s="4">
        <v>0.41579999999999995</v>
      </c>
      <c r="O1402" s="1" t="s">
        <v>1746</v>
      </c>
    </row>
    <row r="1403" spans="1:15" x14ac:dyDescent="0.25">
      <c r="A1403" s="1">
        <v>1402</v>
      </c>
      <c r="B1403" s="1" t="s">
        <v>354</v>
      </c>
      <c r="C1403" s="10">
        <v>45207</v>
      </c>
      <c r="D1403" s="1">
        <v>0</v>
      </c>
      <c r="E1403" s="1" t="s">
        <v>428</v>
      </c>
      <c r="F1403" s="15">
        <v>24</v>
      </c>
      <c r="G1403" s="2">
        <v>1.9596</v>
      </c>
      <c r="H1403" s="3">
        <v>6.29</v>
      </c>
      <c r="I1403" s="2">
        <v>1.3177000000000001</v>
      </c>
      <c r="J1403" s="4">
        <f t="shared" si="72"/>
        <v>0.64189999999999992</v>
      </c>
      <c r="K1403" s="1">
        <v>1</v>
      </c>
      <c r="L1403" s="4">
        <f t="shared" si="73"/>
        <v>0.64189999999999992</v>
      </c>
      <c r="M1403" s="1">
        <v>1</v>
      </c>
      <c r="N1403" s="4">
        <v>0.64189999999999992</v>
      </c>
      <c r="O1403" s="1" t="s">
        <v>1746</v>
      </c>
    </row>
    <row r="1404" spans="1:15" x14ac:dyDescent="0.25">
      <c r="A1404" s="1">
        <v>1403</v>
      </c>
      <c r="B1404" s="1" t="s">
        <v>353</v>
      </c>
      <c r="C1404" s="10">
        <v>45208</v>
      </c>
      <c r="D1404" s="1">
        <v>0</v>
      </c>
      <c r="E1404" s="1" t="s">
        <v>428</v>
      </c>
      <c r="F1404" s="15">
        <v>24</v>
      </c>
      <c r="G1404" s="2">
        <v>1.6865000000000001</v>
      </c>
      <c r="H1404" s="3">
        <v>0.04</v>
      </c>
      <c r="I1404" s="2">
        <v>1.2779</v>
      </c>
      <c r="J1404" s="4">
        <f t="shared" si="72"/>
        <v>0.40860000000000007</v>
      </c>
      <c r="K1404" s="1">
        <v>1</v>
      </c>
      <c r="L1404" s="4">
        <f t="shared" si="73"/>
        <v>0.40860000000000007</v>
      </c>
      <c r="M1404" s="1">
        <v>1</v>
      </c>
      <c r="N1404" s="4">
        <v>0.40860000000000007</v>
      </c>
      <c r="O1404" s="1" t="s">
        <v>1746</v>
      </c>
    </row>
    <row r="1405" spans="1:15" x14ac:dyDescent="0.25">
      <c r="A1405" s="1">
        <v>1404</v>
      </c>
      <c r="B1405" s="1" t="s">
        <v>354</v>
      </c>
      <c r="C1405" s="10">
        <v>45208</v>
      </c>
      <c r="D1405" s="1">
        <v>0</v>
      </c>
      <c r="E1405" s="1" t="s">
        <v>428</v>
      </c>
      <c r="F1405" s="15">
        <v>24</v>
      </c>
      <c r="G1405" s="2">
        <v>1.9605999999999999</v>
      </c>
      <c r="H1405" s="3">
        <v>6.4</v>
      </c>
      <c r="I1405" s="2">
        <v>1.3246</v>
      </c>
      <c r="J1405" s="4">
        <f t="shared" si="72"/>
        <v>0.6359999999999999</v>
      </c>
      <c r="K1405" s="1">
        <v>1</v>
      </c>
      <c r="L1405" s="4">
        <f t="shared" si="73"/>
        <v>0.6359999999999999</v>
      </c>
      <c r="M1405" s="1">
        <v>1</v>
      </c>
      <c r="N1405" s="4">
        <v>0.6359999999999999</v>
      </c>
      <c r="O1405" s="1" t="s">
        <v>1746</v>
      </c>
    </row>
    <row r="1406" spans="1:15" x14ac:dyDescent="0.25">
      <c r="A1406" s="1">
        <v>1405</v>
      </c>
      <c r="B1406" s="1" t="s">
        <v>353</v>
      </c>
      <c r="C1406" s="10">
        <v>45209</v>
      </c>
      <c r="D1406" s="1">
        <v>0</v>
      </c>
      <c r="E1406" s="1" t="s">
        <v>428</v>
      </c>
      <c r="F1406" s="15">
        <v>24</v>
      </c>
      <c r="G1406" s="2">
        <v>1.8412999999999999</v>
      </c>
      <c r="H1406" s="3">
        <v>0.03</v>
      </c>
      <c r="I1406" s="2">
        <v>1.4162999999999999</v>
      </c>
      <c r="J1406" s="4">
        <f t="shared" si="72"/>
        <v>0.42500000000000004</v>
      </c>
      <c r="K1406" s="1">
        <v>1</v>
      </c>
      <c r="L1406" s="4">
        <f t="shared" si="73"/>
        <v>0.42500000000000004</v>
      </c>
      <c r="M1406" s="1">
        <v>1</v>
      </c>
      <c r="N1406" s="4">
        <v>0.42500000000000004</v>
      </c>
      <c r="O1406" s="1" t="s">
        <v>1746</v>
      </c>
    </row>
    <row r="1407" spans="1:15" x14ac:dyDescent="0.25">
      <c r="A1407" s="1">
        <v>1406</v>
      </c>
      <c r="B1407" s="1" t="s">
        <v>354</v>
      </c>
      <c r="C1407" s="10">
        <v>45209</v>
      </c>
      <c r="D1407" s="1">
        <v>0</v>
      </c>
      <c r="E1407" s="1" t="s">
        <v>428</v>
      </c>
      <c r="F1407" s="15">
        <v>24</v>
      </c>
      <c r="G1407" s="2">
        <v>1.9498</v>
      </c>
      <c r="H1407" s="3">
        <v>5.78</v>
      </c>
      <c r="I1407" s="2">
        <v>1.4142999999999999</v>
      </c>
      <c r="J1407" s="4">
        <f t="shared" si="72"/>
        <v>0.53550000000000009</v>
      </c>
      <c r="K1407" s="1">
        <v>1</v>
      </c>
      <c r="L1407" s="4">
        <f t="shared" si="73"/>
        <v>0.53550000000000009</v>
      </c>
      <c r="M1407" s="1">
        <v>1</v>
      </c>
      <c r="N1407" s="4">
        <v>0.53550000000000009</v>
      </c>
      <c r="O1407" s="1" t="s">
        <v>1746</v>
      </c>
    </row>
    <row r="1408" spans="1:15" x14ac:dyDescent="0.25">
      <c r="A1408" s="1">
        <v>1407</v>
      </c>
      <c r="B1408" s="1" t="s">
        <v>353</v>
      </c>
      <c r="C1408" s="10">
        <v>45210</v>
      </c>
      <c r="D1408" s="1">
        <v>0</v>
      </c>
      <c r="E1408" s="1" t="s">
        <v>428</v>
      </c>
      <c r="F1408" s="15">
        <v>24</v>
      </c>
      <c r="G1408" s="2">
        <v>1.8816999999999999</v>
      </c>
      <c r="H1408" s="3">
        <v>0.01</v>
      </c>
      <c r="I1408" s="2">
        <v>1.4321999999999999</v>
      </c>
      <c r="J1408" s="4">
        <f t="shared" si="72"/>
        <v>0.44950000000000001</v>
      </c>
      <c r="K1408" s="1">
        <v>1</v>
      </c>
      <c r="L1408" s="4">
        <f t="shared" si="73"/>
        <v>0.44950000000000001</v>
      </c>
      <c r="M1408" s="1">
        <v>1</v>
      </c>
      <c r="N1408" s="4">
        <v>0.44950000000000001</v>
      </c>
      <c r="O1408" s="1" t="s">
        <v>1746</v>
      </c>
    </row>
    <row r="1409" spans="1:15" x14ac:dyDescent="0.25">
      <c r="A1409" s="1">
        <v>1408</v>
      </c>
      <c r="B1409" s="1" t="s">
        <v>354</v>
      </c>
      <c r="C1409" s="10">
        <v>45210</v>
      </c>
      <c r="D1409" s="1">
        <v>0</v>
      </c>
      <c r="E1409" s="1" t="s">
        <v>428</v>
      </c>
      <c r="F1409" s="15">
        <v>24</v>
      </c>
      <c r="G1409" s="2">
        <v>1.9588000000000001</v>
      </c>
      <c r="H1409" s="3">
        <v>5.3</v>
      </c>
      <c r="I1409" s="2">
        <v>1.4200999999999999</v>
      </c>
      <c r="J1409" s="4">
        <f t="shared" si="72"/>
        <v>0.53870000000000018</v>
      </c>
      <c r="K1409" s="1">
        <v>1</v>
      </c>
      <c r="L1409" s="4">
        <f t="shared" si="73"/>
        <v>0.53870000000000018</v>
      </c>
      <c r="M1409" s="1">
        <v>1</v>
      </c>
      <c r="N1409" s="4">
        <v>0.53870000000000018</v>
      </c>
      <c r="O1409" s="1" t="s">
        <v>1746</v>
      </c>
    </row>
    <row r="1410" spans="1:15" x14ac:dyDescent="0.25">
      <c r="A1410" s="1">
        <v>1409</v>
      </c>
      <c r="B1410" s="1" t="s">
        <v>353</v>
      </c>
      <c r="C1410" s="10">
        <v>45211</v>
      </c>
      <c r="D1410" s="1">
        <v>0</v>
      </c>
      <c r="E1410" s="1" t="s">
        <v>428</v>
      </c>
      <c r="F1410" s="15">
        <v>24</v>
      </c>
      <c r="G1410" s="2">
        <v>1.8959999999999999</v>
      </c>
      <c r="H1410" s="3">
        <v>0.01</v>
      </c>
      <c r="I1410" s="2">
        <v>1.4410000000000001</v>
      </c>
      <c r="J1410" s="4">
        <f t="shared" si="72"/>
        <v>0.45499999999999985</v>
      </c>
      <c r="K1410" s="1">
        <v>1</v>
      </c>
      <c r="L1410" s="4">
        <f t="shared" si="73"/>
        <v>0.45499999999999985</v>
      </c>
      <c r="M1410" s="1">
        <v>1</v>
      </c>
      <c r="N1410" s="4">
        <v>0.45499999999999985</v>
      </c>
      <c r="O1410" s="1" t="s">
        <v>1746</v>
      </c>
    </row>
    <row r="1411" spans="1:15" x14ac:dyDescent="0.25">
      <c r="A1411" s="1">
        <v>1410</v>
      </c>
      <c r="B1411" s="1" t="s">
        <v>354</v>
      </c>
      <c r="C1411" s="10">
        <v>45211</v>
      </c>
      <c r="D1411" s="1">
        <v>0</v>
      </c>
      <c r="E1411" s="1" t="s">
        <v>428</v>
      </c>
      <c r="F1411" s="15">
        <v>24</v>
      </c>
      <c r="G1411" s="2">
        <v>1.9432</v>
      </c>
      <c r="H1411" s="3">
        <v>5.56</v>
      </c>
      <c r="I1411" s="2">
        <v>1.4253</v>
      </c>
      <c r="J1411" s="4">
        <f t="shared" si="72"/>
        <v>0.51790000000000003</v>
      </c>
      <c r="K1411" s="1">
        <v>1</v>
      </c>
      <c r="L1411" s="4">
        <f t="shared" si="73"/>
        <v>0.51790000000000003</v>
      </c>
      <c r="M1411" s="1">
        <v>1</v>
      </c>
      <c r="N1411" s="4">
        <v>0.51790000000000003</v>
      </c>
      <c r="O1411" s="1" t="s">
        <v>1746</v>
      </c>
    </row>
    <row r="1412" spans="1:15" x14ac:dyDescent="0.25">
      <c r="A1412" s="1">
        <v>1411</v>
      </c>
      <c r="B1412" s="1" t="s">
        <v>353</v>
      </c>
      <c r="C1412" s="10">
        <v>45212</v>
      </c>
      <c r="D1412" s="1">
        <v>0</v>
      </c>
      <c r="E1412" s="1" t="s">
        <v>428</v>
      </c>
      <c r="F1412" s="15">
        <v>24</v>
      </c>
      <c r="G1412" s="2">
        <v>1.7031000000000001</v>
      </c>
      <c r="H1412" s="3">
        <v>0.03</v>
      </c>
      <c r="I1412" s="2">
        <v>1.2758</v>
      </c>
      <c r="J1412" s="4">
        <f t="shared" si="72"/>
        <v>0.42730000000000001</v>
      </c>
      <c r="K1412" s="1">
        <v>1</v>
      </c>
      <c r="L1412" s="4">
        <f t="shared" si="73"/>
        <v>0.42730000000000001</v>
      </c>
      <c r="M1412" s="1">
        <v>1</v>
      </c>
      <c r="N1412" s="4">
        <v>0.42730000000000001</v>
      </c>
      <c r="O1412" s="1" t="s">
        <v>1746</v>
      </c>
    </row>
    <row r="1413" spans="1:15" x14ac:dyDescent="0.25">
      <c r="A1413" s="1">
        <v>1412</v>
      </c>
      <c r="B1413" s="1" t="s">
        <v>354</v>
      </c>
      <c r="C1413" s="10">
        <v>45212</v>
      </c>
      <c r="D1413" s="1">
        <v>0</v>
      </c>
      <c r="E1413" s="1" t="s">
        <v>428</v>
      </c>
      <c r="F1413" s="15">
        <v>24</v>
      </c>
      <c r="G1413" s="2">
        <v>1.9505999999999999</v>
      </c>
      <c r="H1413" s="3">
        <v>6.16</v>
      </c>
      <c r="I1413" s="2">
        <v>1.3188</v>
      </c>
      <c r="J1413" s="4">
        <f t="shared" si="72"/>
        <v>0.63179999999999992</v>
      </c>
      <c r="K1413" s="1">
        <v>1</v>
      </c>
      <c r="L1413" s="4">
        <f t="shared" si="73"/>
        <v>0.63179999999999992</v>
      </c>
      <c r="M1413" s="1">
        <v>1</v>
      </c>
      <c r="N1413" s="4">
        <v>0.63179999999999992</v>
      </c>
      <c r="O1413" s="1" t="s">
        <v>1746</v>
      </c>
    </row>
    <row r="1414" spans="1:15" x14ac:dyDescent="0.25">
      <c r="A1414" s="1">
        <v>1413</v>
      </c>
      <c r="B1414" s="1" t="s">
        <v>353</v>
      </c>
      <c r="C1414" s="10">
        <v>45213</v>
      </c>
      <c r="D1414" s="1">
        <v>0</v>
      </c>
      <c r="E1414" s="1" t="s">
        <v>428</v>
      </c>
      <c r="F1414" s="15">
        <v>24</v>
      </c>
      <c r="G1414" s="2">
        <v>1.694</v>
      </c>
      <c r="H1414" s="3">
        <v>0.03</v>
      </c>
      <c r="I1414" s="2">
        <v>1.2544999999999999</v>
      </c>
      <c r="J1414" s="4">
        <f t="shared" si="72"/>
        <v>0.4395</v>
      </c>
      <c r="K1414" s="1">
        <v>1</v>
      </c>
      <c r="L1414" s="4">
        <f t="shared" si="73"/>
        <v>0.4395</v>
      </c>
      <c r="M1414" s="1">
        <v>1</v>
      </c>
      <c r="N1414" s="4">
        <v>0.4395</v>
      </c>
      <c r="O1414" s="1" t="s">
        <v>1746</v>
      </c>
    </row>
    <row r="1415" spans="1:15" x14ac:dyDescent="0.25">
      <c r="A1415" s="1">
        <v>1414</v>
      </c>
      <c r="B1415" s="1" t="s">
        <v>354</v>
      </c>
      <c r="C1415" s="10">
        <v>45213</v>
      </c>
      <c r="D1415" s="1">
        <v>0</v>
      </c>
      <c r="E1415" s="1" t="s">
        <v>428</v>
      </c>
      <c r="F1415" s="15">
        <v>24</v>
      </c>
      <c r="G1415" s="2">
        <v>1.9034</v>
      </c>
      <c r="H1415" s="3">
        <v>6.37</v>
      </c>
      <c r="I1415" s="2">
        <v>1.302</v>
      </c>
      <c r="J1415" s="4">
        <f t="shared" si="72"/>
        <v>0.60139999999999993</v>
      </c>
      <c r="K1415" s="1">
        <v>1</v>
      </c>
      <c r="L1415" s="4">
        <f t="shared" si="73"/>
        <v>0.60139999999999993</v>
      </c>
      <c r="M1415" s="1">
        <v>1</v>
      </c>
      <c r="N1415" s="4">
        <v>0.60139999999999993</v>
      </c>
      <c r="O1415" s="1" t="s">
        <v>1746</v>
      </c>
    </row>
    <row r="1416" spans="1:15" x14ac:dyDescent="0.25">
      <c r="A1416" s="1">
        <v>1415</v>
      </c>
      <c r="B1416" s="1" t="s">
        <v>353</v>
      </c>
      <c r="C1416" s="10">
        <v>45214</v>
      </c>
      <c r="D1416" s="1">
        <v>0</v>
      </c>
      <c r="E1416" s="1" t="s">
        <v>428</v>
      </c>
      <c r="F1416" s="15">
        <v>24</v>
      </c>
      <c r="G1416" s="2">
        <v>1.7030000000000001</v>
      </c>
      <c r="H1416" s="3">
        <v>0.04</v>
      </c>
      <c r="I1416" s="2">
        <v>1.2535000000000001</v>
      </c>
      <c r="J1416" s="4">
        <f t="shared" si="72"/>
        <v>0.44950000000000001</v>
      </c>
      <c r="K1416" s="1">
        <v>1</v>
      </c>
      <c r="L1416" s="4">
        <f t="shared" si="73"/>
        <v>0.44950000000000001</v>
      </c>
      <c r="M1416" s="1">
        <v>1</v>
      </c>
      <c r="N1416" s="4">
        <v>0.44950000000000001</v>
      </c>
      <c r="O1416" s="1" t="s">
        <v>1746</v>
      </c>
    </row>
    <row r="1417" spans="1:15" x14ac:dyDescent="0.25">
      <c r="A1417" s="1">
        <v>1416</v>
      </c>
      <c r="B1417" s="1" t="s">
        <v>354</v>
      </c>
      <c r="C1417" s="10">
        <v>45214</v>
      </c>
      <c r="D1417" s="1">
        <v>0</v>
      </c>
      <c r="E1417" s="1" t="s">
        <v>428</v>
      </c>
      <c r="F1417" s="15">
        <v>24</v>
      </c>
      <c r="G1417" s="2">
        <v>1.8789</v>
      </c>
      <c r="H1417" s="3">
        <v>5.48</v>
      </c>
      <c r="I1417" s="2">
        <v>1.3013999999999999</v>
      </c>
      <c r="J1417" s="4">
        <f t="shared" si="72"/>
        <v>0.57750000000000012</v>
      </c>
      <c r="K1417" s="1">
        <v>1</v>
      </c>
      <c r="L1417" s="4">
        <f t="shared" si="73"/>
        <v>0.57750000000000012</v>
      </c>
      <c r="M1417" s="1">
        <v>1</v>
      </c>
      <c r="N1417" s="4">
        <v>0.57750000000000012</v>
      </c>
      <c r="O1417" s="1" t="s">
        <v>1746</v>
      </c>
    </row>
    <row r="1418" spans="1:15" x14ac:dyDescent="0.25">
      <c r="A1418" s="1">
        <v>1417</v>
      </c>
      <c r="B1418" s="1" t="s">
        <v>353</v>
      </c>
      <c r="C1418" s="10">
        <v>45215</v>
      </c>
      <c r="D1418" s="1">
        <v>0</v>
      </c>
      <c r="E1418" s="1" t="s">
        <v>213</v>
      </c>
      <c r="F1418" s="15">
        <v>24</v>
      </c>
      <c r="G1418" s="2">
        <v>1.6863999999999999</v>
      </c>
      <c r="H1418" s="3">
        <v>0.05</v>
      </c>
      <c r="I1418" s="2">
        <v>1.2527999999999999</v>
      </c>
      <c r="J1418" s="4">
        <f t="shared" si="72"/>
        <v>0.43359999999999999</v>
      </c>
      <c r="K1418" s="1">
        <v>1</v>
      </c>
      <c r="L1418" s="4">
        <f t="shared" si="73"/>
        <v>0.43359999999999999</v>
      </c>
      <c r="M1418" s="1">
        <v>1</v>
      </c>
      <c r="N1418" s="4">
        <v>0.43359999999999999</v>
      </c>
      <c r="O1418" s="1" t="s">
        <v>1746</v>
      </c>
    </row>
    <row r="1419" spans="1:15" x14ac:dyDescent="0.25">
      <c r="A1419" s="1">
        <v>1418</v>
      </c>
      <c r="B1419" s="1" t="s">
        <v>354</v>
      </c>
      <c r="C1419" s="10">
        <v>45215</v>
      </c>
      <c r="D1419" s="1">
        <v>0</v>
      </c>
      <c r="E1419" s="1" t="s">
        <v>213</v>
      </c>
      <c r="F1419" s="15">
        <v>24</v>
      </c>
      <c r="G1419" s="2">
        <v>1.8696999999999999</v>
      </c>
      <c r="H1419" s="3">
        <v>3.55</v>
      </c>
      <c r="I1419" s="2">
        <v>1.3018000000000001</v>
      </c>
      <c r="J1419" s="4">
        <f t="shared" si="72"/>
        <v>0.56789999999999985</v>
      </c>
      <c r="K1419" s="1">
        <v>1</v>
      </c>
      <c r="L1419" s="4">
        <f t="shared" si="73"/>
        <v>0.56789999999999985</v>
      </c>
      <c r="M1419" s="1">
        <v>1</v>
      </c>
      <c r="N1419" s="4">
        <v>0.56789999999999985</v>
      </c>
      <c r="O1419" s="1" t="s">
        <v>1746</v>
      </c>
    </row>
    <row r="1420" spans="1:15" x14ac:dyDescent="0.25">
      <c r="A1420" s="1">
        <v>1419</v>
      </c>
      <c r="B1420" s="1" t="s">
        <v>353</v>
      </c>
      <c r="C1420" s="10">
        <v>45216</v>
      </c>
      <c r="D1420" s="1">
        <v>0</v>
      </c>
      <c r="E1420" s="1" t="s">
        <v>213</v>
      </c>
      <c r="F1420" s="15">
        <v>24</v>
      </c>
      <c r="G1420" s="2">
        <v>1.6653</v>
      </c>
      <c r="H1420" s="3">
        <v>0.06</v>
      </c>
      <c r="I1420" s="2">
        <v>1.2503</v>
      </c>
      <c r="J1420" s="4">
        <f t="shared" si="72"/>
        <v>0.41500000000000004</v>
      </c>
      <c r="K1420" s="1">
        <v>1</v>
      </c>
      <c r="L1420" s="4">
        <f t="shared" si="73"/>
        <v>0.41500000000000004</v>
      </c>
      <c r="M1420" s="1">
        <v>1</v>
      </c>
      <c r="N1420" s="4">
        <v>0.41500000000000004</v>
      </c>
      <c r="O1420" s="1" t="s">
        <v>1746</v>
      </c>
    </row>
    <row r="1421" spans="1:15" x14ac:dyDescent="0.25">
      <c r="A1421" s="1">
        <v>1420</v>
      </c>
      <c r="B1421" s="1" t="s">
        <v>354</v>
      </c>
      <c r="C1421" s="10">
        <v>45216</v>
      </c>
      <c r="D1421" s="1">
        <v>0</v>
      </c>
      <c r="E1421" s="1" t="s">
        <v>213</v>
      </c>
      <c r="F1421" s="15">
        <v>24</v>
      </c>
      <c r="G1421" s="2">
        <v>1.8704000000000001</v>
      </c>
      <c r="H1421" s="3">
        <v>4.51</v>
      </c>
      <c r="I1421" s="2">
        <v>1.2975000000000001</v>
      </c>
      <c r="J1421" s="4">
        <f t="shared" si="72"/>
        <v>0.57289999999999996</v>
      </c>
      <c r="K1421" s="1">
        <v>1</v>
      </c>
      <c r="L1421" s="4">
        <f t="shared" si="73"/>
        <v>0.57289999999999996</v>
      </c>
      <c r="M1421" s="1">
        <v>1</v>
      </c>
      <c r="N1421" s="4">
        <v>0.57289999999999996</v>
      </c>
      <c r="O1421" s="1" t="s">
        <v>1746</v>
      </c>
    </row>
    <row r="1422" spans="1:15" x14ac:dyDescent="0.25">
      <c r="A1422" s="1">
        <v>1421</v>
      </c>
      <c r="B1422" s="1" t="s">
        <v>353</v>
      </c>
      <c r="C1422" s="10">
        <v>45217</v>
      </c>
      <c r="D1422" s="1">
        <v>0</v>
      </c>
      <c r="E1422" s="1" t="s">
        <v>213</v>
      </c>
      <c r="F1422" s="15">
        <v>24</v>
      </c>
      <c r="G1422" s="2">
        <v>1.6742999999999999</v>
      </c>
      <c r="H1422" s="3">
        <v>0.08</v>
      </c>
      <c r="I1422" s="2">
        <v>1.2988</v>
      </c>
      <c r="J1422" s="4">
        <f t="shared" si="72"/>
        <v>0.37549999999999994</v>
      </c>
      <c r="K1422" s="1">
        <v>1</v>
      </c>
      <c r="L1422" s="4">
        <f t="shared" si="73"/>
        <v>0.37549999999999994</v>
      </c>
      <c r="M1422" s="1">
        <v>1</v>
      </c>
      <c r="N1422" s="4">
        <v>0.37549999999999994</v>
      </c>
      <c r="O1422" s="1" t="s">
        <v>1746</v>
      </c>
    </row>
    <row r="1423" spans="1:15" x14ac:dyDescent="0.25">
      <c r="A1423" s="1">
        <v>1422</v>
      </c>
      <c r="B1423" s="1" t="s">
        <v>354</v>
      </c>
      <c r="C1423" s="10">
        <v>45217</v>
      </c>
      <c r="D1423" s="1">
        <v>0</v>
      </c>
      <c r="E1423" s="1" t="s">
        <v>213</v>
      </c>
      <c r="F1423" s="15">
        <v>24</v>
      </c>
      <c r="G1423" s="2">
        <v>1.9347000000000001</v>
      </c>
      <c r="H1423" s="3">
        <v>5.0999999999999996</v>
      </c>
      <c r="I1423" s="2">
        <v>1.3474999999999999</v>
      </c>
      <c r="J1423" s="4">
        <f t="shared" si="72"/>
        <v>0.58720000000000017</v>
      </c>
      <c r="K1423" s="1">
        <v>1</v>
      </c>
      <c r="L1423" s="4">
        <f t="shared" si="73"/>
        <v>0.58720000000000017</v>
      </c>
      <c r="M1423" s="1">
        <v>1</v>
      </c>
      <c r="N1423" s="4">
        <v>0.58720000000000017</v>
      </c>
      <c r="O1423" s="1" t="s">
        <v>1746</v>
      </c>
    </row>
    <row r="1424" spans="1:15" x14ac:dyDescent="0.25">
      <c r="A1424" s="1">
        <v>1423</v>
      </c>
      <c r="B1424" s="1" t="s">
        <v>353</v>
      </c>
      <c r="C1424" s="10">
        <v>45218</v>
      </c>
      <c r="D1424" s="1">
        <v>0</v>
      </c>
      <c r="E1424" s="1" t="s">
        <v>213</v>
      </c>
      <c r="F1424" s="15">
        <v>24</v>
      </c>
      <c r="G1424" s="2">
        <v>1.6950000000000001</v>
      </c>
      <c r="H1424" s="3">
        <v>0.06</v>
      </c>
      <c r="I1424" s="2">
        <v>1.3207</v>
      </c>
      <c r="J1424" s="4">
        <f t="shared" si="72"/>
        <v>0.37430000000000008</v>
      </c>
      <c r="K1424" s="1">
        <v>1</v>
      </c>
      <c r="L1424" s="4">
        <f t="shared" si="73"/>
        <v>0.37430000000000008</v>
      </c>
      <c r="M1424" s="1">
        <v>1</v>
      </c>
      <c r="N1424" s="4">
        <v>0.37430000000000008</v>
      </c>
      <c r="O1424" s="1" t="s">
        <v>1746</v>
      </c>
    </row>
    <row r="1425" spans="1:15" x14ac:dyDescent="0.25">
      <c r="A1425" s="1">
        <v>1424</v>
      </c>
      <c r="B1425" s="1" t="s">
        <v>354</v>
      </c>
      <c r="C1425" s="10">
        <v>45218</v>
      </c>
      <c r="D1425" s="1">
        <v>0</v>
      </c>
      <c r="E1425" s="1" t="s">
        <v>213</v>
      </c>
      <c r="F1425" s="15">
        <v>24</v>
      </c>
      <c r="G1425" s="2">
        <v>1.9552</v>
      </c>
      <c r="H1425" s="3">
        <v>5.66</v>
      </c>
      <c r="I1425" s="2">
        <v>1.3748</v>
      </c>
      <c r="J1425" s="4">
        <f t="shared" si="72"/>
        <v>0.58040000000000003</v>
      </c>
      <c r="K1425" s="1">
        <v>1</v>
      </c>
      <c r="L1425" s="4">
        <f t="shared" si="73"/>
        <v>0.58040000000000003</v>
      </c>
      <c r="M1425" s="1">
        <v>1</v>
      </c>
      <c r="N1425" s="4">
        <v>0.58040000000000003</v>
      </c>
      <c r="O1425" s="1" t="s">
        <v>1746</v>
      </c>
    </row>
    <row r="1426" spans="1:15" x14ac:dyDescent="0.25">
      <c r="A1426" s="1">
        <v>1425</v>
      </c>
      <c r="B1426" s="1" t="s">
        <v>353</v>
      </c>
      <c r="C1426" s="10">
        <v>45219</v>
      </c>
      <c r="D1426" s="1">
        <v>0</v>
      </c>
      <c r="E1426" s="1" t="s">
        <v>213</v>
      </c>
      <c r="F1426" s="15">
        <v>24</v>
      </c>
      <c r="G1426" s="2">
        <v>1.7049000000000001</v>
      </c>
      <c r="H1426" s="3">
        <v>0.03</v>
      </c>
      <c r="I1426" s="2">
        <v>1.2963</v>
      </c>
      <c r="J1426" s="4">
        <f t="shared" si="72"/>
        <v>0.40860000000000007</v>
      </c>
      <c r="K1426" s="1">
        <v>1</v>
      </c>
      <c r="L1426" s="4">
        <f t="shared" si="73"/>
        <v>0.40860000000000007</v>
      </c>
      <c r="M1426" s="1">
        <v>1</v>
      </c>
      <c r="N1426" s="4">
        <v>0.40860000000000007</v>
      </c>
      <c r="O1426" s="1" t="s">
        <v>1746</v>
      </c>
    </row>
    <row r="1427" spans="1:15" x14ac:dyDescent="0.25">
      <c r="A1427" s="1">
        <v>1426</v>
      </c>
      <c r="B1427" s="1" t="s">
        <v>354</v>
      </c>
      <c r="C1427" s="10">
        <v>45219</v>
      </c>
      <c r="D1427" s="1">
        <v>0</v>
      </c>
      <c r="E1427" s="1" t="s">
        <v>213</v>
      </c>
      <c r="F1427" s="15">
        <v>24</v>
      </c>
      <c r="G1427" s="2">
        <v>1.9433</v>
      </c>
      <c r="H1427" s="3">
        <v>5.65</v>
      </c>
      <c r="I1427" s="2">
        <v>1.3674999999999999</v>
      </c>
      <c r="J1427" s="4">
        <f t="shared" si="72"/>
        <v>0.57580000000000009</v>
      </c>
      <c r="K1427" s="1">
        <v>1</v>
      </c>
      <c r="L1427" s="4">
        <f t="shared" si="73"/>
        <v>0.57580000000000009</v>
      </c>
      <c r="M1427" s="1">
        <v>1</v>
      </c>
      <c r="N1427" s="4">
        <v>0.57580000000000009</v>
      </c>
      <c r="O1427" s="1" t="s">
        <v>1746</v>
      </c>
    </row>
    <row r="1428" spans="1:15" x14ac:dyDescent="0.25">
      <c r="A1428" s="1">
        <v>1427</v>
      </c>
      <c r="B1428" s="1" t="s">
        <v>353</v>
      </c>
      <c r="C1428" s="10">
        <v>45220</v>
      </c>
      <c r="D1428" s="1">
        <v>0</v>
      </c>
      <c r="E1428" s="1" t="s">
        <v>213</v>
      </c>
      <c r="F1428" s="15">
        <v>24</v>
      </c>
      <c r="G1428" s="2">
        <v>1.6979</v>
      </c>
      <c r="H1428" s="3">
        <v>0.05</v>
      </c>
      <c r="I1428" s="2">
        <v>1.2841</v>
      </c>
      <c r="J1428" s="4">
        <f t="shared" si="72"/>
        <v>0.41379999999999995</v>
      </c>
      <c r="K1428" s="1">
        <v>1</v>
      </c>
      <c r="L1428" s="4">
        <f t="shared" si="73"/>
        <v>0.41379999999999995</v>
      </c>
      <c r="M1428" s="1">
        <v>1</v>
      </c>
      <c r="N1428" s="4">
        <v>0.41379999999999995</v>
      </c>
      <c r="O1428" s="1" t="s">
        <v>1746</v>
      </c>
    </row>
    <row r="1429" spans="1:15" x14ac:dyDescent="0.25">
      <c r="A1429" s="1">
        <v>1428</v>
      </c>
      <c r="B1429" s="1" t="s">
        <v>354</v>
      </c>
      <c r="C1429" s="10">
        <v>45220</v>
      </c>
      <c r="D1429" s="1">
        <v>0</v>
      </c>
      <c r="E1429" s="1" t="s">
        <v>213</v>
      </c>
      <c r="F1429" s="15">
        <v>24</v>
      </c>
      <c r="G1429" s="2">
        <v>1.9456</v>
      </c>
      <c r="H1429" s="3">
        <v>5.75</v>
      </c>
      <c r="I1429" s="2">
        <v>1.3619000000000001</v>
      </c>
      <c r="J1429" s="4">
        <f t="shared" si="72"/>
        <v>0.58369999999999989</v>
      </c>
      <c r="K1429" s="1">
        <v>1</v>
      </c>
      <c r="L1429" s="4">
        <f t="shared" si="73"/>
        <v>0.58369999999999989</v>
      </c>
      <c r="M1429" s="1">
        <v>1</v>
      </c>
      <c r="N1429" s="4">
        <v>0.58369999999999989</v>
      </c>
      <c r="O1429" s="1" t="s">
        <v>1746</v>
      </c>
    </row>
    <row r="1430" spans="1:15" x14ac:dyDescent="0.25">
      <c r="A1430" s="1">
        <v>1429</v>
      </c>
      <c r="B1430" s="1" t="s">
        <v>353</v>
      </c>
      <c r="C1430" s="10">
        <v>45221</v>
      </c>
      <c r="D1430" s="1">
        <v>0</v>
      </c>
      <c r="E1430" s="1" t="s">
        <v>213</v>
      </c>
      <c r="F1430" s="15">
        <v>24</v>
      </c>
      <c r="G1430" s="2">
        <v>1.6895</v>
      </c>
      <c r="H1430" s="3">
        <v>0.04</v>
      </c>
      <c r="I1430" s="2">
        <v>1.2784</v>
      </c>
      <c r="J1430" s="4">
        <f t="shared" ref="J1430:J1493" si="74">G1430-I1430-D1430</f>
        <v>0.41110000000000002</v>
      </c>
      <c r="K1430" s="1">
        <v>1</v>
      </c>
      <c r="L1430" s="4">
        <f t="shared" ref="L1430:L1493" si="75">(G1430-I1430-D1430)*K1430</f>
        <v>0.41110000000000002</v>
      </c>
      <c r="M1430" s="1">
        <v>1</v>
      </c>
      <c r="N1430" s="4">
        <v>0.41110000000000002</v>
      </c>
      <c r="O1430" s="1" t="s">
        <v>1746</v>
      </c>
    </row>
    <row r="1431" spans="1:15" x14ac:dyDescent="0.25">
      <c r="A1431" s="1">
        <v>1430</v>
      </c>
      <c r="B1431" s="1" t="s">
        <v>354</v>
      </c>
      <c r="C1431" s="10">
        <v>45221</v>
      </c>
      <c r="D1431" s="1">
        <v>0</v>
      </c>
      <c r="E1431" s="1" t="s">
        <v>213</v>
      </c>
      <c r="F1431" s="15">
        <v>24</v>
      </c>
      <c r="G1431" s="2">
        <v>1.9582999999999999</v>
      </c>
      <c r="H1431" s="3">
        <v>5.31</v>
      </c>
      <c r="I1431" s="2">
        <v>1.3609</v>
      </c>
      <c r="J1431" s="4">
        <f t="shared" si="74"/>
        <v>0.59739999999999993</v>
      </c>
      <c r="K1431" s="1">
        <v>1</v>
      </c>
      <c r="L1431" s="4">
        <f t="shared" si="75"/>
        <v>0.59739999999999993</v>
      </c>
      <c r="M1431" s="1">
        <v>1</v>
      </c>
      <c r="N1431" s="4">
        <v>0.59739999999999993</v>
      </c>
      <c r="O1431" s="1" t="s">
        <v>1746</v>
      </c>
    </row>
    <row r="1432" spans="1:15" ht="33" x14ac:dyDescent="0.25">
      <c r="A1432" s="1">
        <v>1431</v>
      </c>
      <c r="B1432" s="1" t="s">
        <v>353</v>
      </c>
      <c r="C1432" s="10">
        <v>45222</v>
      </c>
      <c r="D1432" s="1">
        <v>0</v>
      </c>
      <c r="E1432" s="11" t="s">
        <v>4642</v>
      </c>
      <c r="F1432" s="15">
        <v>21</v>
      </c>
      <c r="G1432" s="2">
        <v>1.5285</v>
      </c>
      <c r="H1432" s="3">
        <v>0.04</v>
      </c>
      <c r="I1432" s="2">
        <v>1.1335</v>
      </c>
      <c r="J1432" s="4">
        <f t="shared" si="74"/>
        <v>0.39500000000000002</v>
      </c>
      <c r="K1432" s="1">
        <v>1</v>
      </c>
      <c r="L1432" s="4">
        <f t="shared" si="75"/>
        <v>0.39500000000000002</v>
      </c>
      <c r="M1432" s="1">
        <v>1</v>
      </c>
      <c r="N1432" s="4">
        <v>0.39500000000000002</v>
      </c>
      <c r="O1432" s="1" t="s">
        <v>1746</v>
      </c>
    </row>
    <row r="1433" spans="1:15" ht="33" x14ac:dyDescent="0.25">
      <c r="A1433" s="1">
        <v>1432</v>
      </c>
      <c r="B1433" s="1" t="s">
        <v>354</v>
      </c>
      <c r="C1433" s="10">
        <v>45222</v>
      </c>
      <c r="D1433" s="1">
        <v>0</v>
      </c>
      <c r="E1433" s="11" t="s">
        <v>4642</v>
      </c>
      <c r="F1433" s="15">
        <v>21</v>
      </c>
      <c r="G1433" s="2">
        <v>1.7263999999999999</v>
      </c>
      <c r="H1433" s="3">
        <v>5.15</v>
      </c>
      <c r="I1433" s="2">
        <v>1.1891</v>
      </c>
      <c r="J1433" s="4">
        <f t="shared" si="74"/>
        <v>0.53729999999999989</v>
      </c>
      <c r="K1433" s="1">
        <v>1</v>
      </c>
      <c r="L1433" s="4">
        <f t="shared" si="75"/>
        <v>0.53729999999999989</v>
      </c>
      <c r="M1433" s="1">
        <v>1</v>
      </c>
      <c r="N1433" s="4">
        <v>0.53729999999999989</v>
      </c>
      <c r="O1433" s="1" t="s">
        <v>1746</v>
      </c>
    </row>
    <row r="1434" spans="1:15" x14ac:dyDescent="0.25">
      <c r="A1434" s="1">
        <v>1433</v>
      </c>
      <c r="B1434" s="1" t="s">
        <v>353</v>
      </c>
      <c r="C1434" s="10">
        <v>45223</v>
      </c>
      <c r="D1434" s="1">
        <v>0</v>
      </c>
      <c r="E1434" s="1" t="s">
        <v>213</v>
      </c>
      <c r="F1434" s="15">
        <v>24</v>
      </c>
      <c r="G1434" s="2">
        <v>1.7257</v>
      </c>
      <c r="H1434" s="3">
        <v>7.0000000000000007E-2</v>
      </c>
      <c r="I1434" s="2">
        <v>1.2814000000000001</v>
      </c>
      <c r="J1434" s="4">
        <f t="shared" si="74"/>
        <v>0.44429999999999992</v>
      </c>
      <c r="K1434" s="1">
        <v>1</v>
      </c>
      <c r="L1434" s="4">
        <f t="shared" si="75"/>
        <v>0.44429999999999992</v>
      </c>
      <c r="M1434" s="1">
        <v>1</v>
      </c>
      <c r="N1434" s="4">
        <v>0.44429999999999992</v>
      </c>
      <c r="O1434" s="1" t="s">
        <v>1746</v>
      </c>
    </row>
    <row r="1435" spans="1:15" x14ac:dyDescent="0.25">
      <c r="A1435" s="1">
        <v>1434</v>
      </c>
      <c r="B1435" s="1" t="s">
        <v>354</v>
      </c>
      <c r="C1435" s="10">
        <v>45223</v>
      </c>
      <c r="D1435" s="1">
        <v>0</v>
      </c>
      <c r="E1435" s="1" t="s">
        <v>213</v>
      </c>
      <c r="F1435" s="15">
        <v>24</v>
      </c>
      <c r="G1435" s="2">
        <v>1.9298</v>
      </c>
      <c r="H1435" s="3">
        <v>4.8</v>
      </c>
      <c r="I1435" s="2">
        <v>1.3579000000000001</v>
      </c>
      <c r="J1435" s="4">
        <f t="shared" si="74"/>
        <v>0.57189999999999985</v>
      </c>
      <c r="K1435" s="1">
        <v>1</v>
      </c>
      <c r="L1435" s="4">
        <f t="shared" si="75"/>
        <v>0.57189999999999985</v>
      </c>
      <c r="M1435" s="1">
        <v>1</v>
      </c>
      <c r="N1435" s="4">
        <v>0.57189999999999985</v>
      </c>
      <c r="O1435" s="1" t="s">
        <v>1746</v>
      </c>
    </row>
    <row r="1436" spans="1:15" x14ac:dyDescent="0.25">
      <c r="A1436" s="1">
        <v>1435</v>
      </c>
      <c r="B1436" s="1" t="s">
        <v>353</v>
      </c>
      <c r="C1436" s="10">
        <v>45224</v>
      </c>
      <c r="D1436" s="1">
        <v>0</v>
      </c>
      <c r="E1436" s="1" t="s">
        <v>213</v>
      </c>
      <c r="F1436" s="15">
        <v>24</v>
      </c>
      <c r="G1436" s="2">
        <v>1.7367999999999999</v>
      </c>
      <c r="H1436" s="3">
        <v>0.01</v>
      </c>
      <c r="I1436" s="2">
        <v>1.2808999999999999</v>
      </c>
      <c r="J1436" s="4">
        <f t="shared" si="74"/>
        <v>0.45589999999999997</v>
      </c>
      <c r="K1436" s="1">
        <v>1</v>
      </c>
      <c r="L1436" s="4">
        <f t="shared" si="75"/>
        <v>0.45589999999999997</v>
      </c>
      <c r="M1436" s="1">
        <v>1</v>
      </c>
      <c r="N1436" s="4">
        <v>0.45589999999999997</v>
      </c>
      <c r="O1436" s="1" t="s">
        <v>1746</v>
      </c>
    </row>
    <row r="1437" spans="1:15" x14ac:dyDescent="0.25">
      <c r="A1437" s="1">
        <v>1436</v>
      </c>
      <c r="B1437" s="1" t="s">
        <v>354</v>
      </c>
      <c r="C1437" s="10">
        <v>45224</v>
      </c>
      <c r="D1437" s="1">
        <v>0</v>
      </c>
      <c r="E1437" s="1" t="s">
        <v>213</v>
      </c>
      <c r="F1437" s="15">
        <v>24</v>
      </c>
      <c r="G1437" s="2">
        <v>1.9208000000000001</v>
      </c>
      <c r="H1437" s="3">
        <v>4.1900000000000004</v>
      </c>
      <c r="I1437" s="2">
        <v>1.3575999999999999</v>
      </c>
      <c r="J1437" s="4">
        <f t="shared" si="74"/>
        <v>0.56320000000000014</v>
      </c>
      <c r="K1437" s="1">
        <v>1</v>
      </c>
      <c r="L1437" s="4">
        <f t="shared" si="75"/>
        <v>0.56320000000000014</v>
      </c>
      <c r="M1437" s="1">
        <v>1</v>
      </c>
      <c r="N1437" s="4">
        <v>0.56320000000000014</v>
      </c>
      <c r="O1437" s="1" t="s">
        <v>1746</v>
      </c>
    </row>
    <row r="1438" spans="1:15" x14ac:dyDescent="0.25">
      <c r="A1438" s="1">
        <v>1437</v>
      </c>
      <c r="B1438" s="1" t="s">
        <v>353</v>
      </c>
      <c r="C1438" s="10">
        <v>45225</v>
      </c>
      <c r="D1438" s="1">
        <v>0</v>
      </c>
      <c r="E1438" s="1" t="s">
        <v>213</v>
      </c>
      <c r="F1438" s="15">
        <v>24</v>
      </c>
      <c r="G1438" s="2">
        <v>1.6882999999999999</v>
      </c>
      <c r="H1438" s="3">
        <v>0.04</v>
      </c>
      <c r="I1438" s="2">
        <v>1.2750999999999999</v>
      </c>
      <c r="J1438" s="4">
        <f t="shared" si="74"/>
        <v>0.41320000000000001</v>
      </c>
      <c r="K1438" s="1">
        <v>1</v>
      </c>
      <c r="L1438" s="4">
        <f t="shared" si="75"/>
        <v>0.41320000000000001</v>
      </c>
      <c r="M1438" s="1">
        <v>1</v>
      </c>
      <c r="N1438" s="4">
        <v>0.41320000000000001</v>
      </c>
      <c r="O1438" s="1" t="s">
        <v>1746</v>
      </c>
    </row>
    <row r="1439" spans="1:15" x14ac:dyDescent="0.25">
      <c r="A1439" s="1">
        <v>1438</v>
      </c>
      <c r="B1439" s="1" t="s">
        <v>354</v>
      </c>
      <c r="C1439" s="10">
        <v>45225</v>
      </c>
      <c r="D1439" s="1">
        <v>0</v>
      </c>
      <c r="E1439" s="1" t="s">
        <v>213</v>
      </c>
      <c r="F1439" s="15">
        <v>24</v>
      </c>
      <c r="G1439" s="2">
        <v>1.8247</v>
      </c>
      <c r="H1439" s="3">
        <v>6.15</v>
      </c>
      <c r="I1439" s="2">
        <v>1.3515999999999999</v>
      </c>
      <c r="J1439" s="4">
        <f t="shared" si="74"/>
        <v>0.47310000000000008</v>
      </c>
      <c r="K1439" s="1">
        <v>1</v>
      </c>
      <c r="L1439" s="4">
        <f t="shared" si="75"/>
        <v>0.47310000000000008</v>
      </c>
      <c r="M1439" s="1">
        <v>1</v>
      </c>
      <c r="N1439" s="4">
        <v>0.47310000000000008</v>
      </c>
      <c r="O1439" s="1" t="s">
        <v>1746</v>
      </c>
    </row>
    <row r="1440" spans="1:15" x14ac:dyDescent="0.25">
      <c r="A1440" s="1">
        <v>1439</v>
      </c>
      <c r="B1440" s="1" t="s">
        <v>353</v>
      </c>
      <c r="C1440" s="10">
        <v>45226</v>
      </c>
      <c r="D1440" s="1">
        <v>0</v>
      </c>
      <c r="E1440" s="1" t="s">
        <v>213</v>
      </c>
      <c r="F1440" s="15">
        <v>24</v>
      </c>
      <c r="G1440" s="2">
        <v>1.716</v>
      </c>
      <c r="H1440" s="3">
        <v>0.05</v>
      </c>
      <c r="I1440" s="2">
        <v>1.2855000000000001</v>
      </c>
      <c r="J1440" s="4">
        <f t="shared" si="74"/>
        <v>0.43049999999999988</v>
      </c>
      <c r="K1440" s="1">
        <v>1</v>
      </c>
      <c r="L1440" s="4">
        <f t="shared" si="75"/>
        <v>0.43049999999999988</v>
      </c>
      <c r="M1440" s="1">
        <v>1</v>
      </c>
      <c r="N1440" s="4">
        <v>0.43049999999999988</v>
      </c>
      <c r="O1440" s="1" t="s">
        <v>1746</v>
      </c>
    </row>
    <row r="1441" spans="1:15" x14ac:dyDescent="0.25">
      <c r="A1441" s="1">
        <v>1440</v>
      </c>
      <c r="B1441" s="1" t="s">
        <v>354</v>
      </c>
      <c r="C1441" s="10">
        <v>45226</v>
      </c>
      <c r="D1441" s="1">
        <v>0</v>
      </c>
      <c r="E1441" s="1" t="s">
        <v>213</v>
      </c>
      <c r="F1441" s="15">
        <v>24</v>
      </c>
      <c r="G1441" s="2">
        <v>2.0539999999999998</v>
      </c>
      <c r="H1441" s="3">
        <v>7.81</v>
      </c>
      <c r="I1441" s="2">
        <v>1.3660000000000001</v>
      </c>
      <c r="J1441" s="4">
        <f t="shared" si="74"/>
        <v>0.68799999999999972</v>
      </c>
      <c r="K1441" s="1">
        <v>1</v>
      </c>
      <c r="L1441" s="4">
        <f t="shared" si="75"/>
        <v>0.68799999999999972</v>
      </c>
      <c r="M1441" s="1">
        <v>1</v>
      </c>
      <c r="N1441" s="4">
        <v>0.68799999999999972</v>
      </c>
      <c r="O1441" s="1" t="s">
        <v>1746</v>
      </c>
    </row>
    <row r="1442" spans="1:15" x14ac:dyDescent="0.25">
      <c r="A1442" s="1">
        <v>1441</v>
      </c>
      <c r="B1442" s="1" t="s">
        <v>353</v>
      </c>
      <c r="C1442" s="10">
        <v>45227</v>
      </c>
      <c r="D1442" s="1">
        <v>0</v>
      </c>
      <c r="E1442" s="1" t="s">
        <v>213</v>
      </c>
      <c r="F1442" s="15">
        <v>24</v>
      </c>
      <c r="G1442" s="2">
        <v>1.7181</v>
      </c>
      <c r="H1442" s="3">
        <v>0.03</v>
      </c>
      <c r="I1442" s="2">
        <v>1.2908999999999999</v>
      </c>
      <c r="J1442" s="4">
        <f t="shared" si="74"/>
        <v>0.42720000000000002</v>
      </c>
      <c r="K1442" s="1">
        <v>1</v>
      </c>
      <c r="L1442" s="4">
        <f t="shared" si="75"/>
        <v>0.42720000000000002</v>
      </c>
      <c r="M1442" s="1">
        <v>1</v>
      </c>
      <c r="N1442" s="4">
        <v>0.42720000000000002</v>
      </c>
      <c r="O1442" s="1" t="s">
        <v>1746</v>
      </c>
    </row>
    <row r="1443" spans="1:15" x14ac:dyDescent="0.25">
      <c r="A1443" s="1">
        <v>1442</v>
      </c>
      <c r="B1443" s="1" t="s">
        <v>354</v>
      </c>
      <c r="C1443" s="10">
        <v>45227</v>
      </c>
      <c r="D1443" s="1">
        <v>0</v>
      </c>
      <c r="E1443" s="1" t="s">
        <v>213</v>
      </c>
      <c r="F1443" s="15">
        <v>24</v>
      </c>
      <c r="G1443" s="2">
        <v>2.0059999999999998</v>
      </c>
      <c r="H1443" s="3">
        <v>7.25</v>
      </c>
      <c r="I1443" s="2">
        <v>1.3685</v>
      </c>
      <c r="J1443" s="4">
        <f t="shared" si="74"/>
        <v>0.63749999999999973</v>
      </c>
      <c r="K1443" s="1">
        <v>1</v>
      </c>
      <c r="L1443" s="4">
        <f t="shared" si="75"/>
        <v>0.63749999999999973</v>
      </c>
      <c r="M1443" s="1">
        <v>1</v>
      </c>
      <c r="N1443" s="4">
        <v>0.63749999999999973</v>
      </c>
      <c r="O1443" s="1" t="s">
        <v>1746</v>
      </c>
    </row>
    <row r="1444" spans="1:15" x14ac:dyDescent="0.25">
      <c r="A1444" s="1">
        <v>1443</v>
      </c>
      <c r="B1444" s="1" t="s">
        <v>353</v>
      </c>
      <c r="C1444" s="10">
        <v>45228</v>
      </c>
      <c r="D1444" s="1">
        <v>0</v>
      </c>
      <c r="E1444" s="1" t="s">
        <v>213</v>
      </c>
      <c r="F1444" s="15">
        <v>24</v>
      </c>
      <c r="G1444" s="2">
        <v>1.7286999999999999</v>
      </c>
      <c r="H1444" s="3">
        <v>0.01</v>
      </c>
      <c r="I1444" s="2">
        <v>1.2899</v>
      </c>
      <c r="J1444" s="4">
        <f t="shared" si="74"/>
        <v>0.43879999999999986</v>
      </c>
      <c r="K1444" s="1">
        <v>1</v>
      </c>
      <c r="L1444" s="4">
        <f t="shared" si="75"/>
        <v>0.43879999999999986</v>
      </c>
      <c r="M1444" s="1">
        <v>1</v>
      </c>
      <c r="N1444" s="4">
        <v>0.43879999999999986</v>
      </c>
      <c r="O1444" s="1" t="s">
        <v>1746</v>
      </c>
    </row>
    <row r="1445" spans="1:15" x14ac:dyDescent="0.25">
      <c r="A1445" s="1">
        <v>1444</v>
      </c>
      <c r="B1445" s="1" t="s">
        <v>354</v>
      </c>
      <c r="C1445" s="10">
        <v>45228</v>
      </c>
      <c r="D1445" s="1">
        <v>0</v>
      </c>
      <c r="E1445" s="1" t="s">
        <v>213</v>
      </c>
      <c r="F1445" s="15">
        <v>24</v>
      </c>
      <c r="G1445" s="2">
        <v>1.9536</v>
      </c>
      <c r="H1445" s="3">
        <v>6.79</v>
      </c>
      <c r="I1445" s="2">
        <v>1.3637999999999999</v>
      </c>
      <c r="J1445" s="4">
        <f t="shared" si="74"/>
        <v>0.5898000000000001</v>
      </c>
      <c r="K1445" s="1">
        <v>1</v>
      </c>
      <c r="L1445" s="4">
        <f t="shared" si="75"/>
        <v>0.5898000000000001</v>
      </c>
      <c r="M1445" s="1">
        <v>1</v>
      </c>
      <c r="N1445" s="4">
        <v>0.5898000000000001</v>
      </c>
      <c r="O1445" s="1" t="s">
        <v>1746</v>
      </c>
    </row>
    <row r="1446" spans="1:15" x14ac:dyDescent="0.25">
      <c r="A1446" s="1">
        <v>1445</v>
      </c>
      <c r="B1446" s="1" t="s">
        <v>353</v>
      </c>
      <c r="C1446" s="10">
        <v>45229</v>
      </c>
      <c r="D1446" s="1">
        <v>0</v>
      </c>
      <c r="E1446" s="1" t="s">
        <v>213</v>
      </c>
      <c r="F1446" s="15">
        <v>24</v>
      </c>
      <c r="G1446" s="2">
        <v>1.7495000000000001</v>
      </c>
      <c r="H1446" s="3">
        <v>0.01</v>
      </c>
      <c r="I1446" s="2">
        <v>1.2488999999999999</v>
      </c>
      <c r="J1446" s="4">
        <f t="shared" si="74"/>
        <v>0.50060000000000016</v>
      </c>
      <c r="K1446" s="1">
        <v>1</v>
      </c>
      <c r="L1446" s="4">
        <f t="shared" si="75"/>
        <v>0.50060000000000016</v>
      </c>
      <c r="M1446" s="1">
        <v>1</v>
      </c>
      <c r="N1446" s="4">
        <v>0.50060000000000016</v>
      </c>
      <c r="O1446" s="1" t="s">
        <v>1746</v>
      </c>
    </row>
    <row r="1447" spans="1:15" x14ac:dyDescent="0.25">
      <c r="A1447" s="1">
        <v>1446</v>
      </c>
      <c r="B1447" s="1" t="s">
        <v>354</v>
      </c>
      <c r="C1447" s="10">
        <v>45229</v>
      </c>
      <c r="D1447" s="1">
        <v>0</v>
      </c>
      <c r="E1447" s="1" t="s">
        <v>213</v>
      </c>
      <c r="F1447" s="15">
        <v>24</v>
      </c>
      <c r="G1447" s="2">
        <v>1.8674999999999999</v>
      </c>
      <c r="H1447" s="3">
        <v>3.51</v>
      </c>
      <c r="I1447" s="2">
        <v>1.3596999999999999</v>
      </c>
      <c r="J1447" s="4">
        <f t="shared" si="74"/>
        <v>0.50780000000000003</v>
      </c>
      <c r="K1447" s="1">
        <v>1</v>
      </c>
      <c r="L1447" s="4">
        <f t="shared" si="75"/>
        <v>0.50780000000000003</v>
      </c>
      <c r="M1447" s="1">
        <v>1</v>
      </c>
      <c r="N1447" s="4">
        <v>0.50780000000000003</v>
      </c>
      <c r="O1447" s="1" t="s">
        <v>1746</v>
      </c>
    </row>
    <row r="1448" spans="1:15" x14ac:dyDescent="0.25">
      <c r="A1448" s="1">
        <v>1447</v>
      </c>
      <c r="B1448" s="1" t="s">
        <v>353</v>
      </c>
      <c r="C1448" s="10">
        <v>45230</v>
      </c>
      <c r="D1448" s="1">
        <v>0</v>
      </c>
      <c r="E1448" s="1" t="s">
        <v>213</v>
      </c>
      <c r="F1448" s="15">
        <v>24</v>
      </c>
      <c r="G1448" s="2">
        <v>1.7261</v>
      </c>
      <c r="H1448" s="3">
        <v>0.01</v>
      </c>
      <c r="I1448" s="2">
        <v>1.2762</v>
      </c>
      <c r="J1448" s="4">
        <f t="shared" si="74"/>
        <v>0.44989999999999997</v>
      </c>
      <c r="K1448" s="1">
        <v>1</v>
      </c>
      <c r="L1448" s="4">
        <f t="shared" si="75"/>
        <v>0.44989999999999997</v>
      </c>
      <c r="M1448" s="1">
        <v>1</v>
      </c>
      <c r="N1448" s="4">
        <v>0.44989999999999997</v>
      </c>
      <c r="O1448" s="1" t="s">
        <v>1746</v>
      </c>
    </row>
    <row r="1449" spans="1:15" x14ac:dyDescent="0.25">
      <c r="A1449" s="1">
        <v>1448</v>
      </c>
      <c r="B1449" s="1" t="s">
        <v>354</v>
      </c>
      <c r="C1449" s="10">
        <v>45230</v>
      </c>
      <c r="D1449" s="1">
        <v>0</v>
      </c>
      <c r="E1449" s="1" t="s">
        <v>213</v>
      </c>
      <c r="F1449" s="15">
        <v>24</v>
      </c>
      <c r="G1449" s="2">
        <v>1.9161999999999999</v>
      </c>
      <c r="H1449" s="3">
        <v>3.61</v>
      </c>
      <c r="I1449" s="2">
        <v>1.3498000000000001</v>
      </c>
      <c r="J1449" s="4">
        <f t="shared" si="74"/>
        <v>0.56639999999999979</v>
      </c>
      <c r="K1449" s="1">
        <v>1</v>
      </c>
      <c r="L1449" s="4">
        <f t="shared" si="75"/>
        <v>0.56639999999999979</v>
      </c>
      <c r="M1449" s="1">
        <v>1</v>
      </c>
      <c r="N1449" s="4">
        <v>0.56639999999999979</v>
      </c>
      <c r="O1449" s="1" t="s">
        <v>1746</v>
      </c>
    </row>
    <row r="1450" spans="1:15" x14ac:dyDescent="0.25">
      <c r="A1450" s="1">
        <v>1449</v>
      </c>
      <c r="B1450" s="1" t="s">
        <v>353</v>
      </c>
      <c r="C1450" s="10">
        <v>45231</v>
      </c>
      <c r="D1450" s="1">
        <v>0</v>
      </c>
      <c r="E1450" s="1" t="s">
        <v>213</v>
      </c>
      <c r="F1450" s="15">
        <v>24</v>
      </c>
      <c r="G1450" s="2">
        <v>1.7192000000000001</v>
      </c>
      <c r="H1450" s="3">
        <v>0.03</v>
      </c>
      <c r="I1450" s="2">
        <v>1.2829999999999999</v>
      </c>
      <c r="J1450" s="4">
        <f t="shared" si="74"/>
        <v>0.43620000000000014</v>
      </c>
      <c r="K1450" s="1">
        <v>1</v>
      </c>
      <c r="L1450" s="4">
        <f t="shared" si="75"/>
        <v>0.43620000000000014</v>
      </c>
      <c r="M1450" s="1">
        <v>1</v>
      </c>
      <c r="N1450" s="4">
        <v>0.43620000000000014</v>
      </c>
      <c r="O1450" s="1" t="s">
        <v>1746</v>
      </c>
    </row>
    <row r="1451" spans="1:15" x14ac:dyDescent="0.25">
      <c r="A1451" s="1">
        <v>1450</v>
      </c>
      <c r="B1451" s="1" t="s">
        <v>354</v>
      </c>
      <c r="C1451" s="10">
        <v>45231</v>
      </c>
      <c r="D1451" s="1">
        <v>0</v>
      </c>
      <c r="E1451" s="1" t="s">
        <v>213</v>
      </c>
      <c r="F1451" s="15">
        <v>24</v>
      </c>
      <c r="G1451" s="2">
        <v>1.9133</v>
      </c>
      <c r="H1451" s="3">
        <v>3.86</v>
      </c>
      <c r="I1451" s="2">
        <v>1.3556999999999999</v>
      </c>
      <c r="J1451" s="4">
        <f t="shared" si="74"/>
        <v>0.5576000000000001</v>
      </c>
      <c r="K1451" s="1">
        <v>1</v>
      </c>
      <c r="L1451" s="4">
        <f t="shared" si="75"/>
        <v>0.5576000000000001</v>
      </c>
      <c r="M1451" s="1">
        <v>1</v>
      </c>
      <c r="N1451" s="4">
        <v>0.5576000000000001</v>
      </c>
      <c r="O1451" s="1" t="s">
        <v>1746</v>
      </c>
    </row>
    <row r="1452" spans="1:15" x14ac:dyDescent="0.25">
      <c r="A1452" s="1">
        <v>1451</v>
      </c>
      <c r="B1452" s="1" t="s">
        <v>353</v>
      </c>
      <c r="C1452" s="10">
        <v>45232</v>
      </c>
      <c r="D1452" s="1">
        <v>0</v>
      </c>
      <c r="E1452" s="1" t="s">
        <v>213</v>
      </c>
      <c r="F1452" s="15">
        <v>24</v>
      </c>
      <c r="G1452" s="2">
        <v>1.7267999999999999</v>
      </c>
      <c r="H1452" s="3">
        <v>0.04</v>
      </c>
      <c r="I1452" s="2">
        <v>1.2815000000000001</v>
      </c>
      <c r="J1452" s="4">
        <f t="shared" si="74"/>
        <v>0.44529999999999981</v>
      </c>
      <c r="K1452" s="1">
        <v>1</v>
      </c>
      <c r="L1452" s="4">
        <f t="shared" si="75"/>
        <v>0.44529999999999981</v>
      </c>
      <c r="M1452" s="1">
        <v>1</v>
      </c>
      <c r="N1452" s="4">
        <v>0.44529999999999981</v>
      </c>
      <c r="O1452" s="1" t="s">
        <v>1746</v>
      </c>
    </row>
    <row r="1453" spans="1:15" x14ac:dyDescent="0.25">
      <c r="A1453" s="1">
        <v>1452</v>
      </c>
      <c r="B1453" s="1" t="s">
        <v>354</v>
      </c>
      <c r="C1453" s="10">
        <v>45232</v>
      </c>
      <c r="D1453" s="1">
        <v>0</v>
      </c>
      <c r="E1453" s="1" t="s">
        <v>213</v>
      </c>
      <c r="F1453" s="15">
        <v>24</v>
      </c>
      <c r="G1453" s="2">
        <v>1.9136</v>
      </c>
      <c r="H1453" s="3">
        <v>3.89</v>
      </c>
      <c r="I1453" s="2">
        <v>1.3547</v>
      </c>
      <c r="J1453" s="4">
        <f t="shared" si="74"/>
        <v>0.55889999999999995</v>
      </c>
      <c r="K1453" s="1">
        <v>1</v>
      </c>
      <c r="L1453" s="4">
        <f t="shared" si="75"/>
        <v>0.55889999999999995</v>
      </c>
      <c r="M1453" s="1">
        <v>1</v>
      </c>
      <c r="N1453" s="4">
        <v>0.55889999999999995</v>
      </c>
      <c r="O1453" s="1" t="s">
        <v>1746</v>
      </c>
    </row>
    <row r="1454" spans="1:15" x14ac:dyDescent="0.25">
      <c r="A1454" s="1">
        <v>1453</v>
      </c>
      <c r="B1454" s="1" t="s">
        <v>353</v>
      </c>
      <c r="C1454" s="10">
        <v>45233</v>
      </c>
      <c r="D1454" s="1">
        <v>0</v>
      </c>
      <c r="E1454" s="1" t="s">
        <v>213</v>
      </c>
      <c r="F1454" s="15">
        <v>24</v>
      </c>
      <c r="G1454" s="2">
        <v>1.7261</v>
      </c>
      <c r="H1454" s="3">
        <v>0.04</v>
      </c>
      <c r="I1454" s="2">
        <v>1.2936000000000001</v>
      </c>
      <c r="J1454" s="4">
        <f t="shared" si="74"/>
        <v>0.43249999999999988</v>
      </c>
      <c r="K1454" s="1">
        <v>1</v>
      </c>
      <c r="L1454" s="4">
        <f t="shared" si="75"/>
        <v>0.43249999999999988</v>
      </c>
      <c r="M1454" s="1">
        <v>1</v>
      </c>
      <c r="N1454" s="4">
        <v>0.43249999999999988</v>
      </c>
      <c r="O1454" s="1" t="s">
        <v>1746</v>
      </c>
    </row>
    <row r="1455" spans="1:15" x14ac:dyDescent="0.25">
      <c r="A1455" s="1">
        <v>1454</v>
      </c>
      <c r="B1455" s="1" t="s">
        <v>354</v>
      </c>
      <c r="C1455" s="10">
        <v>45233</v>
      </c>
      <c r="D1455" s="1">
        <v>0</v>
      </c>
      <c r="E1455" s="1" t="s">
        <v>213</v>
      </c>
      <c r="F1455" s="15">
        <v>24</v>
      </c>
      <c r="G1455" s="2">
        <v>1.9336</v>
      </c>
      <c r="H1455" s="3">
        <v>5.1100000000000003</v>
      </c>
      <c r="I1455" s="2">
        <v>1.3621000000000001</v>
      </c>
      <c r="J1455" s="4">
        <f t="shared" si="74"/>
        <v>0.5714999999999999</v>
      </c>
      <c r="K1455" s="1">
        <v>1</v>
      </c>
      <c r="L1455" s="4">
        <f t="shared" si="75"/>
        <v>0.5714999999999999</v>
      </c>
      <c r="M1455" s="1">
        <v>1</v>
      </c>
      <c r="N1455" s="4">
        <v>0.5714999999999999</v>
      </c>
      <c r="O1455" s="1" t="s">
        <v>1746</v>
      </c>
    </row>
    <row r="1456" spans="1:15" x14ac:dyDescent="0.25">
      <c r="A1456" s="1">
        <v>1455</v>
      </c>
      <c r="B1456" s="1" t="s">
        <v>353</v>
      </c>
      <c r="C1456" s="10">
        <v>45234</v>
      </c>
      <c r="D1456" s="1">
        <v>0</v>
      </c>
      <c r="E1456" s="1" t="s">
        <v>213</v>
      </c>
      <c r="F1456" s="15">
        <v>24</v>
      </c>
      <c r="G1456" s="2">
        <v>1.7242999999999999</v>
      </c>
      <c r="H1456" s="3">
        <v>0.03</v>
      </c>
      <c r="I1456" s="2">
        <v>1.2928999999999999</v>
      </c>
      <c r="J1456" s="4">
        <f t="shared" si="74"/>
        <v>0.43140000000000001</v>
      </c>
      <c r="K1456" s="1">
        <v>1</v>
      </c>
      <c r="L1456" s="4">
        <f t="shared" si="75"/>
        <v>0.43140000000000001</v>
      </c>
      <c r="M1456" s="1">
        <v>1</v>
      </c>
      <c r="N1456" s="4">
        <v>0.43140000000000001</v>
      </c>
      <c r="O1456" s="1" t="s">
        <v>1746</v>
      </c>
    </row>
    <row r="1457" spans="1:15" x14ac:dyDescent="0.25">
      <c r="A1457" s="1">
        <v>1456</v>
      </c>
      <c r="B1457" s="1" t="s">
        <v>354</v>
      </c>
      <c r="C1457" s="10">
        <v>45234</v>
      </c>
      <c r="D1457" s="1">
        <v>0</v>
      </c>
      <c r="E1457" s="1" t="s">
        <v>213</v>
      </c>
      <c r="F1457" s="15">
        <v>24</v>
      </c>
      <c r="G1457" s="2">
        <v>1.9165000000000001</v>
      </c>
      <c r="H1457" s="3">
        <v>4.84</v>
      </c>
      <c r="I1457" s="2">
        <v>1.3632</v>
      </c>
      <c r="J1457" s="4">
        <f t="shared" si="74"/>
        <v>0.55330000000000013</v>
      </c>
      <c r="K1457" s="1">
        <v>1</v>
      </c>
      <c r="L1457" s="4">
        <f t="shared" si="75"/>
        <v>0.55330000000000013</v>
      </c>
      <c r="M1457" s="1">
        <v>1</v>
      </c>
      <c r="N1457" s="4">
        <v>0.55330000000000013</v>
      </c>
      <c r="O1457" s="1" t="s">
        <v>1746</v>
      </c>
    </row>
    <row r="1458" spans="1:15" x14ac:dyDescent="0.25">
      <c r="A1458" s="1">
        <v>1457</v>
      </c>
      <c r="B1458" s="1" t="s">
        <v>353</v>
      </c>
      <c r="C1458" s="10">
        <v>45235</v>
      </c>
      <c r="D1458" s="1">
        <v>0</v>
      </c>
      <c r="E1458" s="1" t="s">
        <v>213</v>
      </c>
      <c r="F1458" s="15">
        <v>24</v>
      </c>
      <c r="G1458" s="2">
        <v>1.6821999999999999</v>
      </c>
      <c r="H1458" s="3">
        <v>0.03</v>
      </c>
      <c r="I1458" s="2">
        <v>1.2870999999999999</v>
      </c>
      <c r="J1458" s="4">
        <f t="shared" si="74"/>
        <v>0.39510000000000001</v>
      </c>
      <c r="K1458" s="1">
        <v>1</v>
      </c>
      <c r="L1458" s="4">
        <f t="shared" si="75"/>
        <v>0.39510000000000001</v>
      </c>
      <c r="M1458" s="1">
        <v>1</v>
      </c>
      <c r="N1458" s="4">
        <v>0.39510000000000001</v>
      </c>
      <c r="O1458" s="1" t="s">
        <v>1746</v>
      </c>
    </row>
    <row r="1459" spans="1:15" x14ac:dyDescent="0.25">
      <c r="A1459" s="1">
        <v>1458</v>
      </c>
      <c r="B1459" s="1" t="s">
        <v>354</v>
      </c>
      <c r="C1459" s="10">
        <v>45235</v>
      </c>
      <c r="D1459" s="1">
        <v>0</v>
      </c>
      <c r="E1459" s="1" t="s">
        <v>213</v>
      </c>
      <c r="F1459" s="15">
        <v>24</v>
      </c>
      <c r="G1459" s="2">
        <v>1.9005000000000001</v>
      </c>
      <c r="H1459" s="3">
        <v>4.59</v>
      </c>
      <c r="I1459" s="2">
        <v>1.3542000000000001</v>
      </c>
      <c r="J1459" s="4">
        <f t="shared" si="74"/>
        <v>0.54630000000000001</v>
      </c>
      <c r="K1459" s="1">
        <v>1</v>
      </c>
      <c r="L1459" s="4">
        <f t="shared" si="75"/>
        <v>0.54630000000000001</v>
      </c>
      <c r="M1459" s="1">
        <v>1</v>
      </c>
      <c r="N1459" s="4">
        <v>0.54630000000000001</v>
      </c>
      <c r="O1459" s="1" t="s">
        <v>1746</v>
      </c>
    </row>
    <row r="1460" spans="1:15" x14ac:dyDescent="0.25">
      <c r="A1460" s="1">
        <v>1459</v>
      </c>
      <c r="B1460" s="1" t="s">
        <v>353</v>
      </c>
      <c r="C1460" s="10">
        <v>45236</v>
      </c>
      <c r="D1460" s="1">
        <v>0</v>
      </c>
      <c r="E1460" s="1" t="s">
        <v>213</v>
      </c>
      <c r="F1460" s="15">
        <v>24</v>
      </c>
      <c r="G1460" s="2">
        <v>1.6821999999999999</v>
      </c>
      <c r="H1460" s="3">
        <v>0.03</v>
      </c>
      <c r="I1460" s="2">
        <v>1.2870999999999999</v>
      </c>
      <c r="J1460" s="4">
        <f t="shared" si="74"/>
        <v>0.39510000000000001</v>
      </c>
      <c r="K1460" s="1">
        <v>1</v>
      </c>
      <c r="L1460" s="4">
        <f t="shared" si="75"/>
        <v>0.39510000000000001</v>
      </c>
      <c r="M1460" s="1">
        <v>1</v>
      </c>
      <c r="N1460" s="4">
        <v>0.39510000000000001</v>
      </c>
      <c r="O1460" s="1" t="s">
        <v>1746</v>
      </c>
    </row>
    <row r="1461" spans="1:15" x14ac:dyDescent="0.25">
      <c r="A1461" s="1">
        <v>1460</v>
      </c>
      <c r="B1461" s="1" t="s">
        <v>354</v>
      </c>
      <c r="C1461" s="10">
        <v>45236</v>
      </c>
      <c r="D1461" s="1">
        <v>0</v>
      </c>
      <c r="E1461" s="1" t="s">
        <v>213</v>
      </c>
      <c r="F1461" s="15">
        <v>24</v>
      </c>
      <c r="G1461" s="2">
        <v>1.9005000000000001</v>
      </c>
      <c r="H1461" s="3">
        <v>4.59</v>
      </c>
      <c r="I1461" s="2">
        <v>1.3542000000000001</v>
      </c>
      <c r="J1461" s="4">
        <f t="shared" si="74"/>
        <v>0.54630000000000001</v>
      </c>
      <c r="K1461" s="1">
        <v>1</v>
      </c>
      <c r="L1461" s="4">
        <f t="shared" si="75"/>
        <v>0.54630000000000001</v>
      </c>
      <c r="M1461" s="1">
        <v>1</v>
      </c>
      <c r="N1461" s="4">
        <v>0.54630000000000001</v>
      </c>
      <c r="O1461" s="1" t="s">
        <v>1746</v>
      </c>
    </row>
    <row r="1462" spans="1:15" x14ac:dyDescent="0.25">
      <c r="A1462" s="1">
        <v>1461</v>
      </c>
      <c r="B1462" s="1" t="s">
        <v>353</v>
      </c>
      <c r="C1462" s="10">
        <v>45237</v>
      </c>
      <c r="D1462" s="1">
        <v>0</v>
      </c>
      <c r="E1462" s="1" t="s">
        <v>213</v>
      </c>
      <c r="F1462" s="15">
        <v>24</v>
      </c>
      <c r="G1462" s="2">
        <v>1.7307999999999999</v>
      </c>
      <c r="H1462" s="3">
        <v>0.02</v>
      </c>
      <c r="I1462" s="2">
        <v>1.2979000000000001</v>
      </c>
      <c r="J1462" s="4">
        <f t="shared" si="74"/>
        <v>0.43289999999999984</v>
      </c>
      <c r="K1462" s="1">
        <v>1</v>
      </c>
      <c r="L1462" s="4">
        <f t="shared" si="75"/>
        <v>0.43289999999999984</v>
      </c>
      <c r="M1462" s="1">
        <v>1</v>
      </c>
      <c r="N1462" s="4">
        <v>0.43289999999999984</v>
      </c>
      <c r="O1462" s="1" t="s">
        <v>1746</v>
      </c>
    </row>
    <row r="1463" spans="1:15" x14ac:dyDescent="0.25">
      <c r="A1463" s="1">
        <v>1462</v>
      </c>
      <c r="B1463" s="1" t="s">
        <v>354</v>
      </c>
      <c r="C1463" s="10">
        <v>45237</v>
      </c>
      <c r="D1463" s="1">
        <v>0</v>
      </c>
      <c r="E1463" s="1" t="s">
        <v>213</v>
      </c>
      <c r="F1463" s="15">
        <v>24</v>
      </c>
      <c r="G1463" s="2">
        <v>1.891</v>
      </c>
      <c r="H1463" s="3">
        <v>3.78</v>
      </c>
      <c r="I1463" s="2">
        <v>1.3623000000000001</v>
      </c>
      <c r="J1463" s="4">
        <f t="shared" si="74"/>
        <v>0.52869999999999995</v>
      </c>
      <c r="K1463" s="1">
        <v>1</v>
      </c>
      <c r="L1463" s="4">
        <f t="shared" si="75"/>
        <v>0.52869999999999995</v>
      </c>
      <c r="M1463" s="1">
        <v>1</v>
      </c>
      <c r="N1463" s="4">
        <v>0.52869999999999995</v>
      </c>
      <c r="O1463" s="1" t="s">
        <v>1746</v>
      </c>
    </row>
    <row r="1464" spans="1:15" x14ac:dyDescent="0.25">
      <c r="A1464" s="1">
        <v>1463</v>
      </c>
      <c r="B1464" s="1" t="s">
        <v>353</v>
      </c>
      <c r="C1464" s="10">
        <v>45238</v>
      </c>
      <c r="D1464" s="1">
        <v>0</v>
      </c>
      <c r="E1464" s="1" t="s">
        <v>213</v>
      </c>
      <c r="F1464" s="15">
        <v>24</v>
      </c>
      <c r="G1464" s="2">
        <v>1.7225999999999999</v>
      </c>
      <c r="H1464" s="3">
        <v>0.02</v>
      </c>
      <c r="I1464" s="2">
        <v>1.298</v>
      </c>
      <c r="J1464" s="4">
        <f t="shared" si="74"/>
        <v>0.42459999999999987</v>
      </c>
      <c r="K1464" s="1">
        <v>1</v>
      </c>
      <c r="L1464" s="4">
        <f t="shared" si="75"/>
        <v>0.42459999999999987</v>
      </c>
      <c r="M1464" s="1">
        <v>1</v>
      </c>
      <c r="N1464" s="4">
        <v>0.42459999999999987</v>
      </c>
      <c r="O1464" s="1" t="s">
        <v>1746</v>
      </c>
    </row>
    <row r="1465" spans="1:15" x14ac:dyDescent="0.25">
      <c r="A1465" s="1">
        <v>1464</v>
      </c>
      <c r="B1465" s="1" t="s">
        <v>354</v>
      </c>
      <c r="C1465" s="10">
        <v>45238</v>
      </c>
      <c r="D1465" s="1">
        <v>0</v>
      </c>
      <c r="E1465" s="1" t="s">
        <v>213</v>
      </c>
      <c r="F1465" s="15">
        <v>24</v>
      </c>
      <c r="G1465" s="2">
        <v>1.9482999999999999</v>
      </c>
      <c r="H1465" s="3">
        <v>5.4</v>
      </c>
      <c r="I1465" s="2">
        <v>1.3633</v>
      </c>
      <c r="J1465" s="4">
        <f t="shared" si="74"/>
        <v>0.58499999999999996</v>
      </c>
      <c r="K1465" s="1">
        <v>1</v>
      </c>
      <c r="L1465" s="4">
        <f t="shared" si="75"/>
        <v>0.58499999999999996</v>
      </c>
      <c r="M1465" s="1">
        <v>1</v>
      </c>
      <c r="N1465" s="4">
        <v>0.58499999999999996</v>
      </c>
      <c r="O1465" s="1" t="s">
        <v>1746</v>
      </c>
    </row>
    <row r="1466" spans="1:15" x14ac:dyDescent="0.25">
      <c r="A1466" s="1">
        <v>1465</v>
      </c>
      <c r="B1466" s="1" t="s">
        <v>353</v>
      </c>
      <c r="C1466" s="10">
        <v>45239</v>
      </c>
      <c r="D1466" s="1">
        <v>0</v>
      </c>
      <c r="E1466" s="1" t="s">
        <v>213</v>
      </c>
      <c r="F1466" s="15">
        <v>24</v>
      </c>
      <c r="G1466" s="2">
        <v>1.7003999999999999</v>
      </c>
      <c r="H1466" s="3">
        <v>0.03</v>
      </c>
      <c r="I1466" s="2">
        <v>1.3006</v>
      </c>
      <c r="J1466" s="4">
        <f t="shared" si="74"/>
        <v>0.39979999999999993</v>
      </c>
      <c r="K1466" s="1">
        <v>1</v>
      </c>
      <c r="L1466" s="4">
        <f t="shared" si="75"/>
        <v>0.39979999999999993</v>
      </c>
      <c r="M1466" s="1">
        <v>1</v>
      </c>
      <c r="N1466" s="4">
        <v>0.39979999999999993</v>
      </c>
      <c r="O1466" s="1" t="s">
        <v>1746</v>
      </c>
    </row>
    <row r="1467" spans="1:15" x14ac:dyDescent="0.25">
      <c r="A1467" s="1">
        <v>1466</v>
      </c>
      <c r="B1467" s="1" t="s">
        <v>354</v>
      </c>
      <c r="C1467" s="10">
        <v>45239</v>
      </c>
      <c r="D1467" s="1">
        <v>0</v>
      </c>
      <c r="E1467" s="1" t="s">
        <v>213</v>
      </c>
      <c r="F1467" s="15">
        <v>24</v>
      </c>
      <c r="G1467" s="2">
        <v>1.958</v>
      </c>
      <c r="H1467" s="3">
        <v>5.63</v>
      </c>
      <c r="I1467" s="2">
        <v>1.3637999999999999</v>
      </c>
      <c r="J1467" s="4">
        <f t="shared" si="74"/>
        <v>0.59420000000000006</v>
      </c>
      <c r="K1467" s="1">
        <v>1</v>
      </c>
      <c r="L1467" s="4">
        <f t="shared" si="75"/>
        <v>0.59420000000000006</v>
      </c>
      <c r="M1467" s="1">
        <v>1</v>
      </c>
      <c r="N1467" s="4">
        <v>0.59420000000000006</v>
      </c>
      <c r="O1467" s="1" t="s">
        <v>1746</v>
      </c>
    </row>
    <row r="1468" spans="1:15" x14ac:dyDescent="0.25">
      <c r="A1468" s="1">
        <v>1467</v>
      </c>
      <c r="B1468" s="1" t="s">
        <v>353</v>
      </c>
      <c r="C1468" s="10">
        <v>45240</v>
      </c>
      <c r="D1468" s="1">
        <v>0</v>
      </c>
      <c r="E1468" s="1" t="s">
        <v>213</v>
      </c>
      <c r="F1468" s="15">
        <v>24</v>
      </c>
      <c r="G1468" s="2">
        <v>1.6852</v>
      </c>
      <c r="H1468" s="3">
        <v>0.04</v>
      </c>
      <c r="I1468" s="2">
        <v>1.3095000000000001</v>
      </c>
      <c r="J1468" s="4">
        <f t="shared" si="74"/>
        <v>0.37569999999999992</v>
      </c>
      <c r="K1468" s="1">
        <v>1</v>
      </c>
      <c r="L1468" s="4">
        <f t="shared" si="75"/>
        <v>0.37569999999999992</v>
      </c>
      <c r="M1468" s="1">
        <v>1</v>
      </c>
      <c r="N1468" s="4">
        <v>0.37569999999999992</v>
      </c>
      <c r="O1468" s="1" t="s">
        <v>1746</v>
      </c>
    </row>
    <row r="1469" spans="1:15" x14ac:dyDescent="0.25">
      <c r="A1469" s="1">
        <v>1468</v>
      </c>
      <c r="B1469" s="1" t="s">
        <v>354</v>
      </c>
      <c r="C1469" s="10">
        <v>45240</v>
      </c>
      <c r="D1469" s="1">
        <v>0</v>
      </c>
      <c r="E1469" s="1" t="s">
        <v>213</v>
      </c>
      <c r="F1469" s="15">
        <v>24</v>
      </c>
      <c r="G1469" s="2">
        <v>1.8925000000000001</v>
      </c>
      <c r="H1469" s="3">
        <v>8.02</v>
      </c>
      <c r="I1469" s="2">
        <v>1.3725000000000001</v>
      </c>
      <c r="J1469" s="4">
        <f t="shared" si="74"/>
        <v>0.52</v>
      </c>
      <c r="K1469" s="1">
        <v>1</v>
      </c>
      <c r="L1469" s="4">
        <f t="shared" si="75"/>
        <v>0.52</v>
      </c>
      <c r="M1469" s="1">
        <v>1</v>
      </c>
      <c r="N1469" s="4">
        <v>0.52</v>
      </c>
      <c r="O1469" s="1" t="s">
        <v>1746</v>
      </c>
    </row>
    <row r="1470" spans="1:15" x14ac:dyDescent="0.25">
      <c r="A1470" s="1">
        <v>1469</v>
      </c>
      <c r="B1470" s="1" t="s">
        <v>353</v>
      </c>
      <c r="C1470" s="10">
        <v>45241</v>
      </c>
      <c r="D1470" s="1">
        <v>0</v>
      </c>
      <c r="E1470" s="1" t="s">
        <v>213</v>
      </c>
      <c r="F1470" s="15">
        <v>24</v>
      </c>
      <c r="G1470" s="2">
        <v>1.7117</v>
      </c>
      <c r="H1470" s="3">
        <v>0.04</v>
      </c>
      <c r="I1470" s="2">
        <v>1.3108</v>
      </c>
      <c r="J1470" s="4">
        <f t="shared" si="74"/>
        <v>0.40090000000000003</v>
      </c>
      <c r="K1470" s="1">
        <v>1</v>
      </c>
      <c r="L1470" s="4">
        <f t="shared" si="75"/>
        <v>0.40090000000000003</v>
      </c>
      <c r="M1470" s="1">
        <v>1</v>
      </c>
      <c r="N1470" s="4">
        <v>0.40090000000000003</v>
      </c>
      <c r="O1470" s="1" t="s">
        <v>1746</v>
      </c>
    </row>
    <row r="1471" spans="1:15" x14ac:dyDescent="0.25">
      <c r="A1471" s="1">
        <v>1470</v>
      </c>
      <c r="B1471" s="1" t="s">
        <v>354</v>
      </c>
      <c r="C1471" s="10">
        <v>45241</v>
      </c>
      <c r="D1471" s="1">
        <v>0</v>
      </c>
      <c r="E1471" s="1" t="s">
        <v>213</v>
      </c>
      <c r="F1471" s="15">
        <v>24</v>
      </c>
      <c r="G1471" s="2">
        <v>1.9206000000000001</v>
      </c>
      <c r="H1471" s="3">
        <v>8.44</v>
      </c>
      <c r="I1471" s="2">
        <v>1.3755999999999999</v>
      </c>
      <c r="J1471" s="4">
        <f t="shared" si="74"/>
        <v>0.54500000000000015</v>
      </c>
      <c r="K1471" s="1">
        <v>1</v>
      </c>
      <c r="L1471" s="4">
        <f t="shared" si="75"/>
        <v>0.54500000000000015</v>
      </c>
      <c r="M1471" s="1">
        <v>1</v>
      </c>
      <c r="N1471" s="4">
        <v>0.54500000000000015</v>
      </c>
      <c r="O1471" s="1" t="s">
        <v>1746</v>
      </c>
    </row>
    <row r="1472" spans="1:15" x14ac:dyDescent="0.25">
      <c r="A1472" s="1">
        <v>1471</v>
      </c>
      <c r="B1472" s="1" t="s">
        <v>353</v>
      </c>
      <c r="C1472" s="10">
        <v>45242</v>
      </c>
      <c r="D1472" s="1">
        <v>0</v>
      </c>
      <c r="E1472" s="1" t="s">
        <v>213</v>
      </c>
      <c r="F1472" s="15">
        <v>24</v>
      </c>
      <c r="G1472" s="2">
        <v>1.7166999999999999</v>
      </c>
      <c r="H1472" s="3">
        <v>0.11</v>
      </c>
      <c r="I1472" s="2">
        <v>1.3539000000000001</v>
      </c>
      <c r="J1472" s="4">
        <f t="shared" si="74"/>
        <v>0.36279999999999979</v>
      </c>
      <c r="K1472" s="1">
        <v>1</v>
      </c>
      <c r="L1472" s="4">
        <f t="shared" si="75"/>
        <v>0.36279999999999979</v>
      </c>
      <c r="M1472" s="1">
        <v>1</v>
      </c>
      <c r="N1472" s="4">
        <v>0.36279999999999979</v>
      </c>
      <c r="O1472" s="1" t="s">
        <v>1746</v>
      </c>
    </row>
    <row r="1473" spans="1:15" x14ac:dyDescent="0.25">
      <c r="A1473" s="1">
        <v>1472</v>
      </c>
      <c r="B1473" s="1" t="s">
        <v>354</v>
      </c>
      <c r="C1473" s="10">
        <v>45242</v>
      </c>
      <c r="D1473" s="1">
        <v>0</v>
      </c>
      <c r="E1473" s="1" t="s">
        <v>213</v>
      </c>
      <c r="F1473" s="15">
        <v>24</v>
      </c>
      <c r="G1473" s="2">
        <v>1.9402999999999999</v>
      </c>
      <c r="H1473" s="3">
        <v>8.52</v>
      </c>
      <c r="I1473" s="2">
        <v>1.4111</v>
      </c>
      <c r="J1473" s="4">
        <f t="shared" si="74"/>
        <v>0.52919999999999989</v>
      </c>
      <c r="K1473" s="1">
        <v>1</v>
      </c>
      <c r="L1473" s="4">
        <f t="shared" si="75"/>
        <v>0.52919999999999989</v>
      </c>
      <c r="M1473" s="1">
        <v>1</v>
      </c>
      <c r="N1473" s="4">
        <v>0.52919999999999989</v>
      </c>
      <c r="O1473" s="1" t="s">
        <v>1746</v>
      </c>
    </row>
    <row r="1474" spans="1:15" x14ac:dyDescent="0.25">
      <c r="A1474" s="1">
        <v>1473</v>
      </c>
      <c r="B1474" s="1" t="s">
        <v>4846</v>
      </c>
      <c r="C1474" s="10">
        <v>45243</v>
      </c>
      <c r="D1474" s="1">
        <v>0</v>
      </c>
      <c r="E1474" s="1" t="s">
        <v>329</v>
      </c>
      <c r="F1474" s="15">
        <v>3.5</v>
      </c>
      <c r="G1474" s="2">
        <v>0.71389999999999998</v>
      </c>
      <c r="H1474" s="3">
        <v>1.98</v>
      </c>
      <c r="I1474" s="2">
        <v>0.43219999999999997</v>
      </c>
      <c r="J1474" s="4">
        <f t="shared" si="74"/>
        <v>0.28170000000000001</v>
      </c>
      <c r="K1474" s="1">
        <v>5</v>
      </c>
      <c r="L1474" s="4">
        <f t="shared" si="75"/>
        <v>1.4085000000000001</v>
      </c>
      <c r="M1474" s="1">
        <v>14</v>
      </c>
      <c r="N1474" s="4">
        <v>10.098100000000001</v>
      </c>
      <c r="O1474" s="1" t="s">
        <v>1746</v>
      </c>
    </row>
    <row r="1475" spans="1:15" ht="33" x14ac:dyDescent="0.25">
      <c r="A1475" s="1">
        <v>1474</v>
      </c>
      <c r="B1475" s="1" t="s">
        <v>353</v>
      </c>
      <c r="C1475" s="10">
        <v>45243</v>
      </c>
      <c r="D1475" s="1">
        <v>0</v>
      </c>
      <c r="E1475" s="11" t="s">
        <v>330</v>
      </c>
      <c r="F1475" s="15">
        <v>20.5</v>
      </c>
      <c r="G1475" s="2">
        <v>1.5145999999999999</v>
      </c>
      <c r="H1475" s="3">
        <v>1.93</v>
      </c>
      <c r="I1475" s="2">
        <v>1.1386000000000001</v>
      </c>
      <c r="J1475" s="4">
        <f t="shared" si="74"/>
        <v>0.37599999999999989</v>
      </c>
      <c r="K1475" s="1">
        <v>1</v>
      </c>
      <c r="L1475" s="4">
        <f t="shared" si="75"/>
        <v>0.37599999999999989</v>
      </c>
      <c r="M1475" s="1">
        <v>1</v>
      </c>
      <c r="N1475" s="4">
        <v>0.37599999999999989</v>
      </c>
      <c r="O1475" s="1" t="s">
        <v>1746</v>
      </c>
    </row>
    <row r="1476" spans="1:15" ht="33" x14ac:dyDescent="0.25">
      <c r="A1476" s="1">
        <v>1475</v>
      </c>
      <c r="B1476" s="1" t="s">
        <v>354</v>
      </c>
      <c r="C1476" s="10">
        <v>45243</v>
      </c>
      <c r="D1476" s="1">
        <v>0</v>
      </c>
      <c r="E1476" s="11" t="s">
        <v>330</v>
      </c>
      <c r="F1476" s="15">
        <v>20.5</v>
      </c>
      <c r="G1476" s="2">
        <v>1.6133999999999999</v>
      </c>
      <c r="H1476" s="3">
        <v>6.64</v>
      </c>
      <c r="I1476" s="2">
        <v>1.169</v>
      </c>
      <c r="J1476" s="4">
        <f t="shared" si="74"/>
        <v>0.44439999999999991</v>
      </c>
      <c r="K1476" s="1">
        <v>1</v>
      </c>
      <c r="L1476" s="4">
        <f t="shared" si="75"/>
        <v>0.44439999999999991</v>
      </c>
      <c r="M1476" s="1">
        <v>1</v>
      </c>
      <c r="N1476" s="4">
        <v>0.44439999999999991</v>
      </c>
      <c r="O1476" s="1" t="s">
        <v>1746</v>
      </c>
    </row>
    <row r="1477" spans="1:15" x14ac:dyDescent="0.25">
      <c r="A1477" s="1">
        <v>1476</v>
      </c>
      <c r="B1477" s="1" t="s">
        <v>353</v>
      </c>
      <c r="C1477" s="10">
        <v>45244</v>
      </c>
      <c r="D1477" s="1">
        <v>0</v>
      </c>
      <c r="E1477" s="1" t="s">
        <v>213</v>
      </c>
      <c r="F1477" s="15">
        <v>24</v>
      </c>
      <c r="G1477" s="2">
        <v>1.7366999999999999</v>
      </c>
      <c r="H1477" s="3">
        <v>0.27</v>
      </c>
      <c r="I1477" s="2">
        <v>1.3328</v>
      </c>
      <c r="J1477" s="4">
        <f t="shared" si="74"/>
        <v>0.40389999999999993</v>
      </c>
      <c r="K1477" s="1">
        <v>1</v>
      </c>
      <c r="L1477" s="4">
        <f t="shared" si="75"/>
        <v>0.40389999999999993</v>
      </c>
      <c r="M1477" s="1">
        <v>1</v>
      </c>
      <c r="N1477" s="4">
        <v>0.40389999999999993</v>
      </c>
      <c r="O1477" s="1" t="s">
        <v>1746</v>
      </c>
    </row>
    <row r="1478" spans="1:15" x14ac:dyDescent="0.25">
      <c r="A1478" s="1">
        <v>1477</v>
      </c>
      <c r="B1478" s="1" t="s">
        <v>354</v>
      </c>
      <c r="C1478" s="10">
        <v>45244</v>
      </c>
      <c r="D1478" s="1">
        <v>0</v>
      </c>
      <c r="E1478" s="1" t="s">
        <v>213</v>
      </c>
      <c r="F1478" s="15">
        <v>24</v>
      </c>
      <c r="G1478" s="2">
        <v>1.8439000000000001</v>
      </c>
      <c r="H1478" s="3">
        <v>7.94</v>
      </c>
      <c r="I1478" s="2">
        <v>1.3827</v>
      </c>
      <c r="J1478" s="4">
        <f t="shared" si="74"/>
        <v>0.46120000000000005</v>
      </c>
      <c r="K1478" s="1">
        <v>1</v>
      </c>
      <c r="L1478" s="4">
        <f t="shared" si="75"/>
        <v>0.46120000000000005</v>
      </c>
      <c r="M1478" s="1">
        <v>1</v>
      </c>
      <c r="N1478" s="4">
        <v>0.46120000000000005</v>
      </c>
      <c r="O1478" s="1" t="s">
        <v>1746</v>
      </c>
    </row>
    <row r="1479" spans="1:15" x14ac:dyDescent="0.25">
      <c r="A1479" s="1">
        <v>1478</v>
      </c>
      <c r="B1479" s="1" t="s">
        <v>353</v>
      </c>
      <c r="C1479" s="10">
        <v>45245</v>
      </c>
      <c r="D1479" s="1">
        <v>0</v>
      </c>
      <c r="E1479" s="1" t="s">
        <v>213</v>
      </c>
      <c r="F1479" s="15">
        <v>24</v>
      </c>
      <c r="G1479" s="2">
        <v>1.7125999999999999</v>
      </c>
      <c r="H1479" s="3">
        <v>0.14000000000000001</v>
      </c>
      <c r="I1479" s="2">
        <v>1.3267</v>
      </c>
      <c r="J1479" s="4">
        <f t="shared" si="74"/>
        <v>0.38589999999999991</v>
      </c>
      <c r="K1479" s="1">
        <v>1</v>
      </c>
      <c r="L1479" s="4">
        <f t="shared" si="75"/>
        <v>0.38589999999999991</v>
      </c>
      <c r="M1479" s="1">
        <v>1</v>
      </c>
      <c r="N1479" s="4">
        <v>0.38589999999999991</v>
      </c>
      <c r="O1479" s="1" t="s">
        <v>1746</v>
      </c>
    </row>
    <row r="1480" spans="1:15" x14ac:dyDescent="0.25">
      <c r="A1480" s="1">
        <v>1479</v>
      </c>
      <c r="B1480" s="1" t="s">
        <v>354</v>
      </c>
      <c r="C1480" s="10">
        <v>45245</v>
      </c>
      <c r="D1480" s="1">
        <v>0</v>
      </c>
      <c r="E1480" s="1" t="s">
        <v>213</v>
      </c>
      <c r="F1480" s="15">
        <v>24</v>
      </c>
      <c r="G1480" s="2">
        <v>1.8278000000000001</v>
      </c>
      <c r="H1480" s="3">
        <v>7.75</v>
      </c>
      <c r="I1480" s="2">
        <v>1.3775999999999999</v>
      </c>
      <c r="J1480" s="4">
        <f t="shared" si="74"/>
        <v>0.45020000000000016</v>
      </c>
      <c r="K1480" s="1">
        <v>1</v>
      </c>
      <c r="L1480" s="4">
        <f t="shared" si="75"/>
        <v>0.45020000000000016</v>
      </c>
      <c r="M1480" s="1">
        <v>1</v>
      </c>
      <c r="N1480" s="4">
        <v>0.45020000000000016</v>
      </c>
      <c r="O1480" s="1" t="s">
        <v>1746</v>
      </c>
    </row>
    <row r="1481" spans="1:15" x14ac:dyDescent="0.25">
      <c r="A1481" s="1">
        <v>1480</v>
      </c>
      <c r="B1481" s="1" t="s">
        <v>353</v>
      </c>
      <c r="C1481" s="10">
        <v>45246</v>
      </c>
      <c r="D1481" s="1">
        <v>0</v>
      </c>
      <c r="E1481" s="1" t="s">
        <v>213</v>
      </c>
      <c r="F1481" s="15">
        <v>24</v>
      </c>
      <c r="G1481" s="2">
        <v>1.7049000000000001</v>
      </c>
      <c r="H1481" s="3">
        <v>0.1</v>
      </c>
      <c r="I1481" s="2">
        <v>1.3313999999999999</v>
      </c>
      <c r="J1481" s="4">
        <f t="shared" si="74"/>
        <v>0.37350000000000017</v>
      </c>
      <c r="K1481" s="1">
        <v>1</v>
      </c>
      <c r="L1481" s="4">
        <f t="shared" si="75"/>
        <v>0.37350000000000017</v>
      </c>
      <c r="M1481" s="1">
        <v>1</v>
      </c>
      <c r="N1481" s="4">
        <v>0.37350000000000017</v>
      </c>
      <c r="O1481" s="1" t="s">
        <v>1746</v>
      </c>
    </row>
    <row r="1482" spans="1:15" x14ac:dyDescent="0.25">
      <c r="A1482" s="1">
        <v>1481</v>
      </c>
      <c r="B1482" s="1" t="s">
        <v>354</v>
      </c>
      <c r="C1482" s="10">
        <v>45246</v>
      </c>
      <c r="D1482" s="1">
        <v>0</v>
      </c>
      <c r="E1482" s="1" t="s">
        <v>213</v>
      </c>
      <c r="F1482" s="15">
        <v>24</v>
      </c>
      <c r="G1482" s="2">
        <v>1.8283</v>
      </c>
      <c r="H1482" s="3">
        <v>7.97</v>
      </c>
      <c r="I1482" s="2">
        <v>1.38</v>
      </c>
      <c r="J1482" s="4">
        <f t="shared" si="74"/>
        <v>0.44830000000000014</v>
      </c>
      <c r="K1482" s="1">
        <v>1</v>
      </c>
      <c r="L1482" s="4">
        <f t="shared" si="75"/>
        <v>0.44830000000000014</v>
      </c>
      <c r="M1482" s="1">
        <v>1</v>
      </c>
      <c r="N1482" s="4">
        <v>0.44830000000000014</v>
      </c>
      <c r="O1482" s="1" t="s">
        <v>1746</v>
      </c>
    </row>
    <row r="1483" spans="1:15" x14ac:dyDescent="0.25">
      <c r="A1483" s="1">
        <v>1482</v>
      </c>
      <c r="B1483" s="1" t="s">
        <v>353</v>
      </c>
      <c r="C1483" s="10">
        <v>45247</v>
      </c>
      <c r="D1483" s="1">
        <v>0</v>
      </c>
      <c r="E1483" s="1" t="s">
        <v>213</v>
      </c>
      <c r="F1483" s="15">
        <v>24</v>
      </c>
      <c r="G1483" s="2">
        <v>1.7</v>
      </c>
      <c r="H1483" s="3">
        <v>0.03</v>
      </c>
      <c r="I1483" s="2">
        <v>1.3231999999999999</v>
      </c>
      <c r="J1483" s="4">
        <f t="shared" si="74"/>
        <v>0.37680000000000002</v>
      </c>
      <c r="K1483" s="1">
        <v>1</v>
      </c>
      <c r="L1483" s="4">
        <f t="shared" si="75"/>
        <v>0.37680000000000002</v>
      </c>
      <c r="M1483" s="1">
        <v>1</v>
      </c>
      <c r="N1483" s="4">
        <v>0.37680000000000002</v>
      </c>
      <c r="O1483" s="1" t="s">
        <v>1746</v>
      </c>
    </row>
    <row r="1484" spans="1:15" x14ac:dyDescent="0.25">
      <c r="A1484" s="1">
        <v>1483</v>
      </c>
      <c r="B1484" s="1" t="s">
        <v>354</v>
      </c>
      <c r="C1484" s="10">
        <v>45247</v>
      </c>
      <c r="D1484" s="1">
        <v>0</v>
      </c>
      <c r="E1484" s="1" t="s">
        <v>213</v>
      </c>
      <c r="F1484" s="15">
        <v>24</v>
      </c>
      <c r="G1484" s="2">
        <v>1.8126</v>
      </c>
      <c r="H1484" s="3">
        <v>7.23</v>
      </c>
      <c r="I1484" s="2">
        <v>1.3714999999999999</v>
      </c>
      <c r="J1484" s="4">
        <f t="shared" si="74"/>
        <v>0.44110000000000005</v>
      </c>
      <c r="K1484" s="1">
        <v>1</v>
      </c>
      <c r="L1484" s="4">
        <f t="shared" si="75"/>
        <v>0.44110000000000005</v>
      </c>
      <c r="M1484" s="1">
        <v>1</v>
      </c>
      <c r="N1484" s="4">
        <v>0.44110000000000005</v>
      </c>
      <c r="O1484" s="1" t="s">
        <v>1746</v>
      </c>
    </row>
    <row r="1485" spans="1:15" x14ac:dyDescent="0.25">
      <c r="A1485" s="1">
        <v>1484</v>
      </c>
      <c r="B1485" s="1" t="s">
        <v>353</v>
      </c>
      <c r="C1485" s="10">
        <v>45248</v>
      </c>
      <c r="D1485" s="1">
        <v>0</v>
      </c>
      <c r="E1485" s="1" t="s">
        <v>213</v>
      </c>
      <c r="F1485" s="15">
        <v>24</v>
      </c>
      <c r="G1485" s="2">
        <v>1.6920999999999999</v>
      </c>
      <c r="H1485" s="3">
        <v>0.04</v>
      </c>
      <c r="I1485" s="2">
        <v>1.3277000000000001</v>
      </c>
      <c r="J1485" s="4">
        <f t="shared" si="74"/>
        <v>0.36439999999999984</v>
      </c>
      <c r="K1485" s="1">
        <v>1</v>
      </c>
      <c r="L1485" s="4">
        <f t="shared" si="75"/>
        <v>0.36439999999999984</v>
      </c>
      <c r="M1485" s="1">
        <v>1</v>
      </c>
      <c r="N1485" s="4">
        <v>0.36439999999999984</v>
      </c>
      <c r="O1485" s="1" t="s">
        <v>1746</v>
      </c>
    </row>
    <row r="1486" spans="1:15" x14ac:dyDescent="0.25">
      <c r="A1486" s="1">
        <v>1485</v>
      </c>
      <c r="B1486" s="1" t="s">
        <v>354</v>
      </c>
      <c r="C1486" s="10">
        <v>45248</v>
      </c>
      <c r="D1486" s="1">
        <v>0</v>
      </c>
      <c r="E1486" s="1" t="s">
        <v>213</v>
      </c>
      <c r="F1486" s="15">
        <v>24</v>
      </c>
      <c r="G1486" s="2">
        <v>1.8112999999999999</v>
      </c>
      <c r="H1486" s="3">
        <v>7.69</v>
      </c>
      <c r="I1486" s="2">
        <v>1.3786</v>
      </c>
      <c r="J1486" s="4">
        <f t="shared" si="74"/>
        <v>0.43269999999999986</v>
      </c>
      <c r="K1486" s="1">
        <v>1</v>
      </c>
      <c r="L1486" s="4">
        <f t="shared" si="75"/>
        <v>0.43269999999999986</v>
      </c>
      <c r="M1486" s="1">
        <v>1</v>
      </c>
      <c r="N1486" s="4">
        <v>0.43269999999999986</v>
      </c>
      <c r="O1486" s="1" t="s">
        <v>1746</v>
      </c>
    </row>
    <row r="1487" spans="1:15" x14ac:dyDescent="0.25">
      <c r="A1487" s="1">
        <v>1486</v>
      </c>
      <c r="B1487" s="1" t="s">
        <v>353</v>
      </c>
      <c r="C1487" s="10">
        <v>45249</v>
      </c>
      <c r="D1487" s="1">
        <v>0</v>
      </c>
      <c r="E1487" s="1" t="s">
        <v>213</v>
      </c>
      <c r="F1487" s="15">
        <v>24</v>
      </c>
      <c r="G1487" s="2">
        <v>1.6895</v>
      </c>
      <c r="H1487" s="3">
        <v>7.0000000000000007E-2</v>
      </c>
      <c r="I1487" s="2">
        <v>1.3434999999999999</v>
      </c>
      <c r="J1487" s="4">
        <f t="shared" si="74"/>
        <v>0.34600000000000009</v>
      </c>
      <c r="K1487" s="1">
        <v>1</v>
      </c>
      <c r="L1487" s="4">
        <f t="shared" si="75"/>
        <v>0.34600000000000009</v>
      </c>
      <c r="M1487" s="1">
        <v>1</v>
      </c>
      <c r="N1487" s="4">
        <v>0.34600000000000009</v>
      </c>
      <c r="O1487" s="1" t="s">
        <v>1746</v>
      </c>
    </row>
    <row r="1488" spans="1:15" x14ac:dyDescent="0.25">
      <c r="A1488" s="1">
        <v>1487</v>
      </c>
      <c r="B1488" s="1" t="s">
        <v>354</v>
      </c>
      <c r="C1488" s="10">
        <v>45249</v>
      </c>
      <c r="D1488" s="1">
        <v>0</v>
      </c>
      <c r="E1488" s="1" t="s">
        <v>213</v>
      </c>
      <c r="F1488" s="15">
        <v>24</v>
      </c>
      <c r="G1488" s="2">
        <v>1.9328000000000001</v>
      </c>
      <c r="H1488" s="3">
        <v>9.4499999999999993</v>
      </c>
      <c r="I1488" s="2">
        <v>1.3949</v>
      </c>
      <c r="J1488" s="4">
        <f t="shared" si="74"/>
        <v>0.53790000000000004</v>
      </c>
      <c r="K1488" s="1">
        <v>1</v>
      </c>
      <c r="L1488" s="4">
        <f t="shared" si="75"/>
        <v>0.53790000000000004</v>
      </c>
      <c r="M1488" s="1">
        <v>1</v>
      </c>
      <c r="N1488" s="4">
        <v>0.53790000000000004</v>
      </c>
      <c r="O1488" s="1" t="s">
        <v>1746</v>
      </c>
    </row>
    <row r="1489" spans="1:15" ht="17.25" customHeight="1" x14ac:dyDescent="0.25">
      <c r="A1489" s="1">
        <v>1488</v>
      </c>
      <c r="B1489" s="1" t="s">
        <v>353</v>
      </c>
      <c r="C1489" s="10">
        <v>45250</v>
      </c>
      <c r="D1489" s="1">
        <v>0</v>
      </c>
      <c r="E1489" s="1" t="s">
        <v>213</v>
      </c>
      <c r="F1489" s="15">
        <v>24</v>
      </c>
      <c r="G1489" s="2">
        <v>1.6934</v>
      </c>
      <c r="H1489" s="3">
        <v>0.06</v>
      </c>
      <c r="I1489" s="2">
        <v>1.3338000000000001</v>
      </c>
      <c r="J1489" s="4">
        <f t="shared" si="74"/>
        <v>0.35959999999999992</v>
      </c>
      <c r="K1489" s="1">
        <v>1</v>
      </c>
      <c r="L1489" s="4">
        <f t="shared" si="75"/>
        <v>0.35959999999999992</v>
      </c>
      <c r="M1489" s="1">
        <v>1</v>
      </c>
      <c r="N1489" s="4">
        <v>0.35959999999999992</v>
      </c>
      <c r="O1489" s="1" t="s">
        <v>1746</v>
      </c>
    </row>
    <row r="1490" spans="1:15" x14ac:dyDescent="0.25">
      <c r="A1490" s="1">
        <v>1489</v>
      </c>
      <c r="B1490" s="1" t="s">
        <v>354</v>
      </c>
      <c r="C1490" s="10">
        <v>45250</v>
      </c>
      <c r="D1490" s="1">
        <v>0</v>
      </c>
      <c r="E1490" s="1" t="s">
        <v>213</v>
      </c>
      <c r="F1490" s="15">
        <v>24</v>
      </c>
      <c r="G1490" s="2">
        <v>1.9827999999999999</v>
      </c>
      <c r="H1490" s="3">
        <v>8.31</v>
      </c>
      <c r="I1490" s="2">
        <v>1.3911</v>
      </c>
      <c r="J1490" s="4">
        <f t="shared" si="74"/>
        <v>0.59169999999999989</v>
      </c>
      <c r="K1490" s="1">
        <v>1</v>
      </c>
      <c r="L1490" s="4">
        <f t="shared" si="75"/>
        <v>0.59169999999999989</v>
      </c>
      <c r="M1490" s="1">
        <v>1</v>
      </c>
      <c r="N1490" s="4">
        <v>0.59169999999999989</v>
      </c>
      <c r="O1490" s="1" t="s">
        <v>1746</v>
      </c>
    </row>
    <row r="1491" spans="1:15" x14ac:dyDescent="0.25">
      <c r="A1491" s="1">
        <v>1490</v>
      </c>
      <c r="B1491" s="1" t="s">
        <v>353</v>
      </c>
      <c r="C1491" s="10">
        <v>45251</v>
      </c>
      <c r="D1491" s="1">
        <v>0</v>
      </c>
      <c r="E1491" s="1" t="s">
        <v>213</v>
      </c>
      <c r="F1491" s="15">
        <v>24</v>
      </c>
      <c r="G1491" s="2">
        <v>1.6890000000000001</v>
      </c>
      <c r="H1491" s="3">
        <v>0.11</v>
      </c>
      <c r="I1491" s="2">
        <v>1.3388</v>
      </c>
      <c r="J1491" s="4">
        <f t="shared" si="74"/>
        <v>0.35020000000000007</v>
      </c>
      <c r="K1491" s="1">
        <v>1</v>
      </c>
      <c r="L1491" s="4">
        <f t="shared" si="75"/>
        <v>0.35020000000000007</v>
      </c>
      <c r="M1491" s="1">
        <v>1</v>
      </c>
      <c r="N1491" s="4">
        <v>0.35020000000000007</v>
      </c>
      <c r="O1491" s="1" t="s">
        <v>1746</v>
      </c>
    </row>
    <row r="1492" spans="1:15" x14ac:dyDescent="0.25">
      <c r="A1492" s="1">
        <v>1491</v>
      </c>
      <c r="B1492" s="1" t="s">
        <v>354</v>
      </c>
      <c r="C1492" s="10">
        <v>45251</v>
      </c>
      <c r="D1492" s="1">
        <v>0</v>
      </c>
      <c r="E1492" s="1" t="s">
        <v>213</v>
      </c>
      <c r="F1492" s="15">
        <v>24</v>
      </c>
      <c r="G1492" s="2">
        <v>1.9367000000000001</v>
      </c>
      <c r="H1492" s="3">
        <v>7.32</v>
      </c>
      <c r="I1492" s="2">
        <v>1.3919999999999999</v>
      </c>
      <c r="J1492" s="4">
        <f t="shared" si="74"/>
        <v>0.54470000000000018</v>
      </c>
      <c r="K1492" s="1">
        <v>1</v>
      </c>
      <c r="L1492" s="4">
        <f t="shared" si="75"/>
        <v>0.54470000000000018</v>
      </c>
      <c r="M1492" s="1">
        <v>1</v>
      </c>
      <c r="N1492" s="4">
        <v>0.54470000000000018</v>
      </c>
      <c r="O1492" s="1" t="s">
        <v>1746</v>
      </c>
    </row>
    <row r="1493" spans="1:15" x14ac:dyDescent="0.25">
      <c r="A1493" s="1">
        <v>1492</v>
      </c>
      <c r="B1493" s="1" t="s">
        <v>353</v>
      </c>
      <c r="C1493" s="10">
        <v>45252</v>
      </c>
      <c r="D1493" s="1">
        <v>0</v>
      </c>
      <c r="E1493" s="1" t="s">
        <v>213</v>
      </c>
      <c r="F1493" s="15">
        <v>24</v>
      </c>
      <c r="G1493" s="2">
        <v>1.6914</v>
      </c>
      <c r="H1493" s="3">
        <v>0.04</v>
      </c>
      <c r="I1493" s="2">
        <v>1.3428</v>
      </c>
      <c r="J1493" s="4">
        <f t="shared" si="74"/>
        <v>0.34860000000000002</v>
      </c>
      <c r="K1493" s="1">
        <v>1</v>
      </c>
      <c r="L1493" s="4">
        <f t="shared" si="75"/>
        <v>0.34860000000000002</v>
      </c>
      <c r="M1493" s="1">
        <v>1</v>
      </c>
      <c r="N1493" s="4">
        <v>0.34860000000000002</v>
      </c>
      <c r="O1493" s="1" t="s">
        <v>1746</v>
      </c>
    </row>
    <row r="1494" spans="1:15" x14ac:dyDescent="0.25">
      <c r="A1494" s="1">
        <v>1493</v>
      </c>
      <c r="B1494" s="1" t="s">
        <v>354</v>
      </c>
      <c r="C1494" s="10">
        <v>45252</v>
      </c>
      <c r="D1494" s="1">
        <v>0</v>
      </c>
      <c r="E1494" s="1" t="s">
        <v>213</v>
      </c>
      <c r="F1494" s="15">
        <v>24</v>
      </c>
      <c r="G1494" s="2">
        <v>1.8778999999999999</v>
      </c>
      <c r="H1494" s="3">
        <v>5.45</v>
      </c>
      <c r="I1494" s="2">
        <v>1.3947000000000001</v>
      </c>
      <c r="J1494" s="4">
        <f t="shared" ref="J1494:J1557" si="76">G1494-I1494-D1494</f>
        <v>0.48319999999999985</v>
      </c>
      <c r="K1494" s="1">
        <v>1</v>
      </c>
      <c r="L1494" s="4">
        <f t="shared" ref="L1494:L1557" si="77">(G1494-I1494-D1494)*K1494</f>
        <v>0.48319999999999985</v>
      </c>
      <c r="M1494" s="1">
        <v>1</v>
      </c>
      <c r="N1494" s="4">
        <v>0.48319999999999985</v>
      </c>
      <c r="O1494" s="1" t="s">
        <v>1746</v>
      </c>
    </row>
    <row r="1495" spans="1:15" x14ac:dyDescent="0.25">
      <c r="A1495" s="1">
        <v>1494</v>
      </c>
      <c r="B1495" s="1" t="s">
        <v>353</v>
      </c>
      <c r="C1495" s="10">
        <v>45253</v>
      </c>
      <c r="D1495" s="1">
        <v>0</v>
      </c>
      <c r="E1495" s="1" t="s">
        <v>213</v>
      </c>
      <c r="F1495" s="15">
        <v>24</v>
      </c>
      <c r="G1495" s="2">
        <v>1.6767000000000001</v>
      </c>
      <c r="H1495" s="3">
        <v>0.08</v>
      </c>
      <c r="I1495" s="2">
        <v>1.3331999999999999</v>
      </c>
      <c r="J1495" s="4">
        <f t="shared" si="76"/>
        <v>0.34350000000000014</v>
      </c>
      <c r="K1495" s="1">
        <v>1</v>
      </c>
      <c r="L1495" s="4">
        <f t="shared" si="77"/>
        <v>0.34350000000000014</v>
      </c>
      <c r="M1495" s="1">
        <v>1</v>
      </c>
      <c r="N1495" s="4">
        <v>0.34350000000000014</v>
      </c>
      <c r="O1495" s="1" t="s">
        <v>1746</v>
      </c>
    </row>
    <row r="1496" spans="1:15" x14ac:dyDescent="0.25">
      <c r="A1496" s="1">
        <v>1495</v>
      </c>
      <c r="B1496" s="1" t="s">
        <v>354</v>
      </c>
      <c r="C1496" s="10">
        <v>45253</v>
      </c>
      <c r="D1496" s="1">
        <v>0</v>
      </c>
      <c r="E1496" s="1" t="s">
        <v>213</v>
      </c>
      <c r="F1496" s="15">
        <v>24</v>
      </c>
      <c r="G1496" s="2">
        <v>1.8689</v>
      </c>
      <c r="H1496" s="3">
        <v>5.99</v>
      </c>
      <c r="I1496" s="2">
        <v>1.3878999999999999</v>
      </c>
      <c r="J1496" s="4">
        <f t="shared" si="76"/>
        <v>0.48100000000000009</v>
      </c>
      <c r="K1496" s="1">
        <v>1</v>
      </c>
      <c r="L1496" s="4">
        <f t="shared" si="77"/>
        <v>0.48100000000000009</v>
      </c>
      <c r="M1496" s="1">
        <v>1</v>
      </c>
      <c r="N1496" s="4">
        <v>0.48100000000000009</v>
      </c>
      <c r="O1496" s="1" t="s">
        <v>1746</v>
      </c>
    </row>
    <row r="1497" spans="1:15" x14ac:dyDescent="0.25">
      <c r="A1497" s="1">
        <v>1496</v>
      </c>
      <c r="B1497" s="1" t="s">
        <v>353</v>
      </c>
      <c r="C1497" s="10">
        <v>45254</v>
      </c>
      <c r="D1497" s="1">
        <v>0</v>
      </c>
      <c r="E1497" s="1" t="s">
        <v>213</v>
      </c>
      <c r="F1497" s="15">
        <v>24</v>
      </c>
      <c r="G1497" s="2">
        <v>1.6700999999999999</v>
      </c>
      <c r="H1497" s="3">
        <v>0.38</v>
      </c>
      <c r="I1497" s="2">
        <v>1.3339000000000001</v>
      </c>
      <c r="J1497" s="4">
        <f t="shared" si="76"/>
        <v>0.33619999999999983</v>
      </c>
      <c r="K1497" s="1">
        <v>1</v>
      </c>
      <c r="L1497" s="4">
        <f t="shared" si="77"/>
        <v>0.33619999999999983</v>
      </c>
      <c r="M1497" s="1">
        <v>1</v>
      </c>
      <c r="N1497" s="4">
        <v>0.33619999999999983</v>
      </c>
      <c r="O1497" s="1" t="s">
        <v>1746</v>
      </c>
    </row>
    <row r="1498" spans="1:15" x14ac:dyDescent="0.25">
      <c r="A1498" s="1">
        <v>1497</v>
      </c>
      <c r="B1498" s="1" t="s">
        <v>354</v>
      </c>
      <c r="C1498" s="10">
        <v>45254</v>
      </c>
      <c r="D1498" s="1">
        <v>0</v>
      </c>
      <c r="E1498" s="1" t="s">
        <v>213</v>
      </c>
      <c r="F1498" s="15">
        <v>24</v>
      </c>
      <c r="G1498" s="2">
        <v>1.9231</v>
      </c>
      <c r="H1498" s="3">
        <v>6.1</v>
      </c>
      <c r="I1498" s="2">
        <v>1.3906000000000001</v>
      </c>
      <c r="J1498" s="4">
        <f t="shared" si="76"/>
        <v>0.53249999999999997</v>
      </c>
      <c r="K1498" s="1">
        <v>1</v>
      </c>
      <c r="L1498" s="4">
        <f t="shared" si="77"/>
        <v>0.53249999999999997</v>
      </c>
      <c r="M1498" s="1">
        <v>1</v>
      </c>
      <c r="N1498" s="4">
        <v>0.53249999999999997</v>
      </c>
      <c r="O1498" s="1" t="s">
        <v>1746</v>
      </c>
    </row>
    <row r="1499" spans="1:15" x14ac:dyDescent="0.25">
      <c r="A1499" s="1">
        <v>1498</v>
      </c>
      <c r="B1499" s="1" t="s">
        <v>353</v>
      </c>
      <c r="C1499" s="10">
        <v>45255</v>
      </c>
      <c r="D1499" s="1">
        <v>0</v>
      </c>
      <c r="E1499" s="1" t="s">
        <v>213</v>
      </c>
      <c r="F1499" s="15">
        <v>24</v>
      </c>
      <c r="G1499" s="2">
        <v>1.6827000000000001</v>
      </c>
      <c r="H1499" s="3">
        <v>0.05</v>
      </c>
      <c r="I1499" s="2">
        <v>1.3343</v>
      </c>
      <c r="J1499" s="4">
        <f t="shared" si="76"/>
        <v>0.34840000000000004</v>
      </c>
      <c r="K1499" s="1">
        <v>1</v>
      </c>
      <c r="L1499" s="4">
        <f t="shared" si="77"/>
        <v>0.34840000000000004</v>
      </c>
      <c r="M1499" s="1">
        <v>1</v>
      </c>
      <c r="N1499" s="4">
        <v>0.34840000000000004</v>
      </c>
      <c r="O1499" s="1" t="s">
        <v>1746</v>
      </c>
    </row>
    <row r="1500" spans="1:15" x14ac:dyDescent="0.25">
      <c r="A1500" s="1">
        <v>1499</v>
      </c>
      <c r="B1500" s="1" t="s">
        <v>354</v>
      </c>
      <c r="C1500" s="10">
        <v>45255</v>
      </c>
      <c r="D1500" s="1">
        <v>0</v>
      </c>
      <c r="E1500" s="1" t="s">
        <v>213</v>
      </c>
      <c r="F1500" s="15">
        <v>24</v>
      </c>
      <c r="G1500" s="2">
        <v>1.8486</v>
      </c>
      <c r="H1500" s="3">
        <v>5.61</v>
      </c>
      <c r="I1500" s="2">
        <v>1.389</v>
      </c>
      <c r="J1500" s="4">
        <f t="shared" si="76"/>
        <v>0.45960000000000001</v>
      </c>
      <c r="K1500" s="1">
        <v>1</v>
      </c>
      <c r="L1500" s="4">
        <f t="shared" si="77"/>
        <v>0.45960000000000001</v>
      </c>
      <c r="M1500" s="1">
        <v>1</v>
      </c>
      <c r="N1500" s="4">
        <v>0.45960000000000001</v>
      </c>
      <c r="O1500" s="1" t="s">
        <v>1746</v>
      </c>
    </row>
    <row r="1501" spans="1:15" x14ac:dyDescent="0.25">
      <c r="A1501" s="1">
        <v>1500</v>
      </c>
      <c r="B1501" s="1" t="s">
        <v>353</v>
      </c>
      <c r="C1501" s="10">
        <v>45256</v>
      </c>
      <c r="D1501" s="1">
        <v>0</v>
      </c>
      <c r="E1501" s="1" t="s">
        <v>213</v>
      </c>
      <c r="F1501" s="15">
        <v>24</v>
      </c>
      <c r="G1501" s="2">
        <v>1.6793</v>
      </c>
      <c r="H1501" s="3">
        <v>0.04</v>
      </c>
      <c r="I1501" s="2">
        <v>1.3409</v>
      </c>
      <c r="J1501" s="4">
        <f t="shared" si="76"/>
        <v>0.33840000000000003</v>
      </c>
      <c r="K1501" s="1">
        <v>1</v>
      </c>
      <c r="L1501" s="4">
        <f t="shared" si="77"/>
        <v>0.33840000000000003</v>
      </c>
      <c r="M1501" s="1">
        <v>1</v>
      </c>
      <c r="N1501" s="4">
        <v>0.33840000000000003</v>
      </c>
      <c r="O1501" s="1" t="s">
        <v>1746</v>
      </c>
    </row>
    <row r="1502" spans="1:15" x14ac:dyDescent="0.25">
      <c r="A1502" s="1">
        <v>1501</v>
      </c>
      <c r="B1502" s="1" t="s">
        <v>354</v>
      </c>
      <c r="C1502" s="10">
        <v>45256</v>
      </c>
      <c r="D1502" s="1">
        <v>0</v>
      </c>
      <c r="E1502" s="1" t="s">
        <v>213</v>
      </c>
      <c r="F1502" s="15">
        <v>24</v>
      </c>
      <c r="G1502" s="2">
        <v>1.8833</v>
      </c>
      <c r="H1502" s="3">
        <v>5.41</v>
      </c>
      <c r="I1502" s="2">
        <v>1.3960999999999999</v>
      </c>
      <c r="J1502" s="4">
        <f t="shared" si="76"/>
        <v>0.48720000000000008</v>
      </c>
      <c r="K1502" s="1">
        <v>1</v>
      </c>
      <c r="L1502" s="4">
        <f t="shared" si="77"/>
        <v>0.48720000000000008</v>
      </c>
      <c r="M1502" s="1">
        <v>1</v>
      </c>
      <c r="N1502" s="4">
        <v>0.48720000000000008</v>
      </c>
      <c r="O1502" s="1" t="s">
        <v>1746</v>
      </c>
    </row>
    <row r="1503" spans="1:15" x14ac:dyDescent="0.25">
      <c r="A1503" s="1">
        <v>1502</v>
      </c>
      <c r="B1503" s="1" t="s">
        <v>5007</v>
      </c>
      <c r="C1503" s="10">
        <v>45257</v>
      </c>
      <c r="D1503" s="1">
        <v>0</v>
      </c>
      <c r="E1503" s="1" t="s">
        <v>5008</v>
      </c>
      <c r="F1503" s="15">
        <v>2</v>
      </c>
      <c r="G1503" s="2">
        <v>0.53639999999999999</v>
      </c>
      <c r="H1503" s="3">
        <v>1.28</v>
      </c>
      <c r="I1503" s="2">
        <v>0.22</v>
      </c>
      <c r="J1503" s="4">
        <f t="shared" si="76"/>
        <v>0.31640000000000001</v>
      </c>
      <c r="K1503" s="1">
        <v>1</v>
      </c>
      <c r="L1503" s="4">
        <f t="shared" si="77"/>
        <v>0.31640000000000001</v>
      </c>
      <c r="M1503" s="1">
        <v>1</v>
      </c>
      <c r="N1503" s="4">
        <v>0.31640000000000001</v>
      </c>
      <c r="O1503" s="1" t="s">
        <v>1746</v>
      </c>
    </row>
    <row r="1504" spans="1:15" ht="33" x14ac:dyDescent="0.25">
      <c r="A1504" s="1">
        <v>1503</v>
      </c>
      <c r="B1504" s="1" t="s">
        <v>353</v>
      </c>
      <c r="C1504" s="10">
        <v>45257</v>
      </c>
      <c r="D1504" s="1">
        <v>0</v>
      </c>
      <c r="E1504" s="11" t="s">
        <v>5009</v>
      </c>
      <c r="F1504" s="15">
        <v>22</v>
      </c>
      <c r="G1504" s="2">
        <v>1.5815999999999999</v>
      </c>
      <c r="H1504" s="3">
        <v>1.28</v>
      </c>
      <c r="I1504" s="2">
        <v>1.2303999999999999</v>
      </c>
      <c r="J1504" s="4">
        <f t="shared" si="76"/>
        <v>0.35119999999999996</v>
      </c>
      <c r="K1504" s="1">
        <v>1</v>
      </c>
      <c r="L1504" s="4">
        <f t="shared" si="77"/>
        <v>0.35119999999999996</v>
      </c>
      <c r="M1504" s="1">
        <v>1</v>
      </c>
      <c r="N1504" s="4">
        <v>0.35119999999999996</v>
      </c>
      <c r="O1504" s="1" t="s">
        <v>1746</v>
      </c>
    </row>
    <row r="1505" spans="1:16" ht="33" x14ac:dyDescent="0.25">
      <c r="A1505" s="1">
        <v>1504</v>
      </c>
      <c r="B1505" s="1" t="s">
        <v>354</v>
      </c>
      <c r="C1505" s="10">
        <v>45257</v>
      </c>
      <c r="D1505" s="1">
        <v>0</v>
      </c>
      <c r="E1505" s="11" t="s">
        <v>5009</v>
      </c>
      <c r="F1505" s="15">
        <v>22</v>
      </c>
      <c r="G1505" s="2">
        <v>1.6709000000000001</v>
      </c>
      <c r="H1505" s="3">
        <v>5.52</v>
      </c>
      <c r="I1505" s="2">
        <v>1.2811999999999999</v>
      </c>
      <c r="J1505" s="4">
        <f t="shared" si="76"/>
        <v>0.38970000000000016</v>
      </c>
      <c r="K1505" s="1">
        <v>1</v>
      </c>
      <c r="L1505" s="4">
        <f t="shared" si="77"/>
        <v>0.38970000000000016</v>
      </c>
      <c r="M1505" s="1">
        <v>1</v>
      </c>
      <c r="N1505" s="4">
        <v>0.38970000000000016</v>
      </c>
      <c r="O1505" s="1" t="s">
        <v>1746</v>
      </c>
    </row>
    <row r="1506" spans="1:16" x14ac:dyDescent="0.25">
      <c r="A1506" s="1">
        <v>1505</v>
      </c>
      <c r="B1506" s="1" t="s">
        <v>353</v>
      </c>
      <c r="C1506" s="10">
        <v>45258</v>
      </c>
      <c r="D1506" s="1">
        <v>0</v>
      </c>
      <c r="E1506" s="1" t="s">
        <v>213</v>
      </c>
      <c r="F1506" s="15">
        <v>24</v>
      </c>
      <c r="G1506" s="2">
        <v>1.669</v>
      </c>
      <c r="H1506" s="3">
        <v>0.09</v>
      </c>
      <c r="I1506" s="2">
        <v>1.3443000000000001</v>
      </c>
      <c r="J1506" s="4">
        <f t="shared" si="76"/>
        <v>0.32469999999999999</v>
      </c>
      <c r="K1506" s="1">
        <v>1</v>
      </c>
      <c r="L1506" s="4">
        <f t="shared" si="77"/>
        <v>0.32469999999999999</v>
      </c>
      <c r="M1506" s="1">
        <v>1</v>
      </c>
      <c r="N1506" s="4">
        <v>0.32469999999999999</v>
      </c>
      <c r="O1506" s="1" t="s">
        <v>1746</v>
      </c>
    </row>
    <row r="1507" spans="1:16" x14ac:dyDescent="0.25">
      <c r="A1507" s="1">
        <v>1506</v>
      </c>
      <c r="B1507" s="1" t="s">
        <v>354</v>
      </c>
      <c r="C1507" s="10">
        <v>45258</v>
      </c>
      <c r="D1507" s="1">
        <v>0</v>
      </c>
      <c r="E1507" s="1" t="s">
        <v>213</v>
      </c>
      <c r="F1507" s="15">
        <v>24</v>
      </c>
      <c r="G1507" s="2">
        <v>1.8562000000000001</v>
      </c>
      <c r="H1507" s="3">
        <v>6.71</v>
      </c>
      <c r="I1507" s="2">
        <v>1.3942000000000001</v>
      </c>
      <c r="J1507" s="4">
        <f t="shared" si="76"/>
        <v>0.46199999999999997</v>
      </c>
      <c r="K1507" s="1">
        <v>1</v>
      </c>
      <c r="L1507" s="4">
        <f t="shared" si="77"/>
        <v>0.46199999999999997</v>
      </c>
      <c r="M1507" s="1">
        <v>1</v>
      </c>
      <c r="N1507" s="4">
        <v>0.46199999999999997</v>
      </c>
      <c r="O1507" s="1" t="s">
        <v>1746</v>
      </c>
    </row>
    <row r="1508" spans="1:16" x14ac:dyDescent="0.25">
      <c r="A1508" s="1">
        <v>1507</v>
      </c>
      <c r="B1508" s="1" t="s">
        <v>353</v>
      </c>
      <c r="C1508" s="10">
        <v>45259</v>
      </c>
      <c r="D1508" s="1">
        <v>0</v>
      </c>
      <c r="E1508" s="1" t="s">
        <v>213</v>
      </c>
      <c r="F1508" s="15">
        <v>24</v>
      </c>
      <c r="G1508" s="2">
        <v>1.669</v>
      </c>
      <c r="H1508" s="3">
        <v>0.09</v>
      </c>
      <c r="I1508" s="2">
        <v>1.3443000000000001</v>
      </c>
      <c r="J1508" s="4">
        <f t="shared" si="76"/>
        <v>0.32469999999999999</v>
      </c>
      <c r="K1508" s="1">
        <v>1</v>
      </c>
      <c r="L1508" s="4">
        <f t="shared" si="77"/>
        <v>0.32469999999999999</v>
      </c>
      <c r="M1508" s="1">
        <v>1</v>
      </c>
      <c r="N1508" s="4">
        <v>0.32469999999999999</v>
      </c>
      <c r="O1508" s="1" t="s">
        <v>1746</v>
      </c>
    </row>
    <row r="1509" spans="1:16" x14ac:dyDescent="0.25">
      <c r="A1509" s="1">
        <v>1508</v>
      </c>
      <c r="B1509" s="1" t="s">
        <v>354</v>
      </c>
      <c r="C1509" s="10">
        <v>45259</v>
      </c>
      <c r="D1509" s="1">
        <v>0</v>
      </c>
      <c r="E1509" s="1" t="s">
        <v>213</v>
      </c>
      <c r="F1509" s="15">
        <v>24</v>
      </c>
      <c r="G1509" s="2">
        <v>1.8562000000000001</v>
      </c>
      <c r="H1509" s="3">
        <v>6.71</v>
      </c>
      <c r="I1509" s="2">
        <v>1.3942000000000001</v>
      </c>
      <c r="J1509" s="4">
        <f t="shared" si="76"/>
        <v>0.46199999999999997</v>
      </c>
      <c r="K1509" s="1">
        <v>1</v>
      </c>
      <c r="L1509" s="4">
        <f t="shared" si="77"/>
        <v>0.46199999999999997</v>
      </c>
      <c r="M1509" s="1">
        <v>1</v>
      </c>
      <c r="N1509" s="4">
        <v>0.46199999999999997</v>
      </c>
      <c r="O1509" s="1" t="s">
        <v>1746</v>
      </c>
    </row>
    <row r="1510" spans="1:16" x14ac:dyDescent="0.25">
      <c r="A1510" s="1">
        <v>1509</v>
      </c>
      <c r="B1510" s="1" t="s">
        <v>353</v>
      </c>
      <c r="C1510" s="10">
        <v>45260</v>
      </c>
      <c r="D1510" s="1">
        <v>0</v>
      </c>
      <c r="E1510" s="1" t="s">
        <v>213</v>
      </c>
      <c r="F1510" s="15">
        <v>24</v>
      </c>
      <c r="G1510" s="2">
        <v>1.7165999999999999</v>
      </c>
      <c r="H1510" s="3">
        <v>0.09</v>
      </c>
      <c r="I1510" s="2">
        <v>1.3573</v>
      </c>
      <c r="J1510" s="4">
        <f t="shared" si="76"/>
        <v>0.35929999999999995</v>
      </c>
      <c r="K1510" s="1">
        <v>1</v>
      </c>
      <c r="L1510" s="4">
        <f t="shared" si="77"/>
        <v>0.35929999999999995</v>
      </c>
      <c r="M1510" s="1">
        <v>1</v>
      </c>
      <c r="N1510" s="4">
        <v>0.35929999999999995</v>
      </c>
      <c r="O1510" s="1" t="s">
        <v>1746</v>
      </c>
    </row>
    <row r="1511" spans="1:16" x14ac:dyDescent="0.25">
      <c r="A1511" s="46">
        <v>1510</v>
      </c>
      <c r="B1511" s="46" t="s">
        <v>354</v>
      </c>
      <c r="C1511" s="47">
        <v>45260</v>
      </c>
      <c r="D1511" s="46">
        <v>0</v>
      </c>
      <c r="E1511" s="46" t="s">
        <v>213</v>
      </c>
      <c r="F1511" s="24">
        <v>24</v>
      </c>
      <c r="G1511" s="4">
        <v>1.9400999999999999</v>
      </c>
      <c r="H1511" s="57">
        <v>7</v>
      </c>
      <c r="I1511" s="4">
        <v>1.4152</v>
      </c>
      <c r="J1511" s="4">
        <f t="shared" si="76"/>
        <v>0.52489999999999992</v>
      </c>
      <c r="K1511" s="46">
        <v>1</v>
      </c>
      <c r="L1511" s="4">
        <f t="shared" si="77"/>
        <v>0.52489999999999992</v>
      </c>
      <c r="M1511" s="46">
        <v>1</v>
      </c>
      <c r="N1511" s="4">
        <v>0.52489999999999992</v>
      </c>
      <c r="O1511" s="46" t="s">
        <v>5113</v>
      </c>
      <c r="P1511" s="132" t="s">
        <v>5102</v>
      </c>
    </row>
    <row r="1512" spans="1:16" x14ac:dyDescent="0.25">
      <c r="A1512" s="1">
        <v>1511</v>
      </c>
      <c r="B1512" s="1" t="s">
        <v>353</v>
      </c>
      <c r="C1512" s="10">
        <v>45261</v>
      </c>
      <c r="D1512" s="1">
        <v>0</v>
      </c>
      <c r="E1512" s="1" t="s">
        <v>213</v>
      </c>
      <c r="F1512" s="15">
        <v>24</v>
      </c>
      <c r="G1512" s="2">
        <v>1.6877</v>
      </c>
      <c r="H1512" s="3">
        <v>0.15</v>
      </c>
      <c r="I1512" s="2">
        <v>1.3509</v>
      </c>
      <c r="J1512" s="4">
        <f t="shared" si="76"/>
        <v>0.33679999999999999</v>
      </c>
      <c r="K1512" s="1">
        <v>1</v>
      </c>
      <c r="L1512" s="4">
        <f t="shared" si="77"/>
        <v>0.33679999999999999</v>
      </c>
      <c r="M1512" s="1">
        <v>1</v>
      </c>
      <c r="N1512" s="4">
        <v>0.33679999999999999</v>
      </c>
      <c r="O1512" s="1" t="s">
        <v>1746</v>
      </c>
    </row>
    <row r="1513" spans="1:16" x14ac:dyDescent="0.25">
      <c r="A1513" s="1">
        <v>1512</v>
      </c>
      <c r="B1513" s="1" t="s">
        <v>354</v>
      </c>
      <c r="C1513" s="10">
        <v>45261</v>
      </c>
      <c r="D1513" s="1">
        <v>0</v>
      </c>
      <c r="E1513" s="1" t="s">
        <v>213</v>
      </c>
      <c r="F1513" s="15">
        <v>24</v>
      </c>
      <c r="G1513" s="2">
        <v>1.9248000000000001</v>
      </c>
      <c r="H1513" s="3">
        <v>3.57</v>
      </c>
      <c r="I1513" s="2">
        <v>1.4016999999999999</v>
      </c>
      <c r="J1513" s="4">
        <f t="shared" si="76"/>
        <v>0.52310000000000012</v>
      </c>
      <c r="K1513" s="1">
        <v>1</v>
      </c>
      <c r="L1513" s="4">
        <f t="shared" si="77"/>
        <v>0.52310000000000012</v>
      </c>
      <c r="M1513" s="1">
        <v>1</v>
      </c>
      <c r="N1513" s="4">
        <v>0.52310000000000012</v>
      </c>
      <c r="O1513" s="1" t="s">
        <v>1746</v>
      </c>
    </row>
    <row r="1514" spans="1:16" x14ac:dyDescent="0.25">
      <c r="A1514" s="1">
        <v>1513</v>
      </c>
      <c r="B1514" s="1" t="s">
        <v>353</v>
      </c>
      <c r="C1514" s="10">
        <v>45262</v>
      </c>
      <c r="D1514" s="1">
        <v>0</v>
      </c>
      <c r="E1514" s="1" t="s">
        <v>213</v>
      </c>
      <c r="F1514" s="15">
        <v>24</v>
      </c>
      <c r="G1514" s="2">
        <v>1.6752</v>
      </c>
      <c r="H1514" s="3">
        <v>0.14000000000000001</v>
      </c>
      <c r="I1514" s="2">
        <v>1.3435999999999999</v>
      </c>
      <c r="J1514" s="4">
        <f t="shared" si="76"/>
        <v>0.33160000000000012</v>
      </c>
      <c r="K1514" s="1">
        <v>1</v>
      </c>
      <c r="L1514" s="4">
        <f t="shared" si="77"/>
        <v>0.33160000000000012</v>
      </c>
      <c r="M1514" s="1">
        <v>1</v>
      </c>
      <c r="N1514" s="4">
        <v>0.33160000000000012</v>
      </c>
      <c r="O1514" s="1" t="s">
        <v>1746</v>
      </c>
    </row>
    <row r="1515" spans="1:16" x14ac:dyDescent="0.25">
      <c r="A1515" s="1">
        <v>1514</v>
      </c>
      <c r="B1515" s="1" t="s">
        <v>354</v>
      </c>
      <c r="C1515" s="10">
        <v>45262</v>
      </c>
      <c r="D1515" s="1">
        <v>0</v>
      </c>
      <c r="E1515" s="1" t="s">
        <v>213</v>
      </c>
      <c r="F1515" s="15">
        <v>24</v>
      </c>
      <c r="G1515" s="2">
        <v>1.9383999999999999</v>
      </c>
      <c r="H1515" s="3">
        <v>3.8</v>
      </c>
      <c r="I1515" s="2">
        <v>1.3956999999999999</v>
      </c>
      <c r="J1515" s="4">
        <f t="shared" si="76"/>
        <v>0.54269999999999996</v>
      </c>
      <c r="K1515" s="1">
        <v>1</v>
      </c>
      <c r="L1515" s="4">
        <f t="shared" si="77"/>
        <v>0.54269999999999996</v>
      </c>
      <c r="M1515" s="1">
        <v>1</v>
      </c>
      <c r="N1515" s="4">
        <v>0.54269999999999996</v>
      </c>
      <c r="O1515" s="1" t="s">
        <v>1746</v>
      </c>
    </row>
    <row r="1516" spans="1:16" x14ac:dyDescent="0.25">
      <c r="A1516" s="1">
        <v>1515</v>
      </c>
      <c r="B1516" s="1" t="s">
        <v>353</v>
      </c>
      <c r="C1516" s="10">
        <v>45263</v>
      </c>
      <c r="D1516" s="1">
        <v>0</v>
      </c>
      <c r="E1516" s="1" t="s">
        <v>213</v>
      </c>
      <c r="F1516" s="15">
        <v>24</v>
      </c>
      <c r="G1516" s="2">
        <v>1.677</v>
      </c>
      <c r="H1516" s="3">
        <v>0.18</v>
      </c>
      <c r="I1516" s="2">
        <v>1.3467</v>
      </c>
      <c r="J1516" s="4">
        <f t="shared" si="76"/>
        <v>0.33030000000000004</v>
      </c>
      <c r="K1516" s="1">
        <v>1</v>
      </c>
      <c r="L1516" s="4">
        <f t="shared" si="77"/>
        <v>0.33030000000000004</v>
      </c>
      <c r="M1516" s="1">
        <v>1</v>
      </c>
      <c r="N1516" s="4">
        <v>0.33030000000000004</v>
      </c>
      <c r="O1516" s="1" t="s">
        <v>1746</v>
      </c>
    </row>
    <row r="1517" spans="1:16" x14ac:dyDescent="0.25">
      <c r="A1517" s="1">
        <v>1516</v>
      </c>
      <c r="B1517" s="1" t="s">
        <v>354</v>
      </c>
      <c r="C1517" s="10">
        <v>45263</v>
      </c>
      <c r="D1517" s="1">
        <v>0</v>
      </c>
      <c r="E1517" s="1" t="s">
        <v>213</v>
      </c>
      <c r="F1517" s="15">
        <v>24</v>
      </c>
      <c r="G1517" s="2">
        <v>1.9115</v>
      </c>
      <c r="H1517" s="3">
        <v>2.81</v>
      </c>
      <c r="I1517" s="2">
        <v>1.3952</v>
      </c>
      <c r="J1517" s="4">
        <f t="shared" si="76"/>
        <v>0.51629999999999998</v>
      </c>
      <c r="K1517" s="1">
        <v>1</v>
      </c>
      <c r="L1517" s="4">
        <f t="shared" si="77"/>
        <v>0.51629999999999998</v>
      </c>
      <c r="M1517" s="1">
        <v>1</v>
      </c>
      <c r="N1517" s="4">
        <v>0.51629999999999998</v>
      </c>
      <c r="O1517" s="1" t="s">
        <v>1746</v>
      </c>
    </row>
    <row r="1518" spans="1:16" x14ac:dyDescent="0.25">
      <c r="A1518" s="1">
        <v>1517</v>
      </c>
      <c r="B1518" s="1" t="s">
        <v>353</v>
      </c>
      <c r="C1518" s="10">
        <v>45264</v>
      </c>
      <c r="D1518" s="1">
        <v>0</v>
      </c>
      <c r="E1518" s="1" t="s">
        <v>213</v>
      </c>
      <c r="F1518" s="15">
        <v>24</v>
      </c>
      <c r="G1518" s="2">
        <v>1.6908000000000001</v>
      </c>
      <c r="H1518" s="3">
        <v>0.1</v>
      </c>
      <c r="I1518" s="2">
        <v>1.345</v>
      </c>
      <c r="J1518" s="4">
        <f t="shared" si="76"/>
        <v>0.34580000000000011</v>
      </c>
      <c r="K1518" s="1">
        <v>1</v>
      </c>
      <c r="L1518" s="4">
        <f t="shared" si="77"/>
        <v>0.34580000000000011</v>
      </c>
      <c r="M1518" s="1">
        <v>1</v>
      </c>
      <c r="N1518" s="4">
        <v>0.34580000000000011</v>
      </c>
      <c r="O1518" s="1" t="s">
        <v>1746</v>
      </c>
    </row>
    <row r="1519" spans="1:16" x14ac:dyDescent="0.25">
      <c r="A1519" s="1">
        <v>1518</v>
      </c>
      <c r="B1519" s="1" t="s">
        <v>354</v>
      </c>
      <c r="C1519" s="10">
        <v>45264</v>
      </c>
      <c r="D1519" s="1">
        <v>0</v>
      </c>
      <c r="E1519" s="1" t="s">
        <v>213</v>
      </c>
      <c r="F1519" s="15">
        <v>24</v>
      </c>
      <c r="G1519" s="2">
        <v>1.8648</v>
      </c>
      <c r="H1519" s="3">
        <v>2.25</v>
      </c>
      <c r="I1519" s="2">
        <v>1.3920999999999999</v>
      </c>
      <c r="J1519" s="4">
        <f t="shared" si="76"/>
        <v>0.47270000000000012</v>
      </c>
      <c r="K1519" s="1">
        <v>1</v>
      </c>
      <c r="L1519" s="4">
        <f t="shared" si="77"/>
        <v>0.47270000000000012</v>
      </c>
      <c r="M1519" s="1">
        <v>1</v>
      </c>
      <c r="N1519" s="4">
        <v>0.47270000000000012</v>
      </c>
      <c r="O1519" s="1" t="s">
        <v>1746</v>
      </c>
    </row>
    <row r="1520" spans="1:16" x14ac:dyDescent="0.25">
      <c r="A1520" s="1">
        <v>1519</v>
      </c>
      <c r="B1520" s="1" t="s">
        <v>353</v>
      </c>
      <c r="C1520" s="10">
        <v>45265</v>
      </c>
      <c r="D1520" s="1">
        <v>0</v>
      </c>
      <c r="E1520" s="1" t="s">
        <v>213</v>
      </c>
      <c r="F1520" s="15">
        <v>24</v>
      </c>
      <c r="G1520" s="2">
        <v>1.6959</v>
      </c>
      <c r="H1520" s="3">
        <v>0.1</v>
      </c>
      <c r="I1520" s="2">
        <v>1.3454999999999999</v>
      </c>
      <c r="J1520" s="4">
        <f t="shared" si="76"/>
        <v>0.35040000000000004</v>
      </c>
      <c r="K1520" s="1">
        <v>1</v>
      </c>
      <c r="L1520" s="4">
        <f t="shared" si="77"/>
        <v>0.35040000000000004</v>
      </c>
      <c r="M1520" s="1">
        <v>1</v>
      </c>
      <c r="N1520" s="4">
        <v>0.35040000000000004</v>
      </c>
      <c r="O1520" s="1" t="s">
        <v>1746</v>
      </c>
    </row>
    <row r="1521" spans="1:15" x14ac:dyDescent="0.25">
      <c r="A1521" s="1">
        <v>1520</v>
      </c>
      <c r="B1521" s="1" t="s">
        <v>354</v>
      </c>
      <c r="C1521" s="10">
        <v>45265</v>
      </c>
      <c r="D1521" s="1">
        <v>0</v>
      </c>
      <c r="E1521" s="1" t="s">
        <v>213</v>
      </c>
      <c r="F1521" s="15">
        <v>24</v>
      </c>
      <c r="G1521" s="2">
        <v>1.8589</v>
      </c>
      <c r="H1521" s="3">
        <v>2.2000000000000002</v>
      </c>
      <c r="I1521" s="2">
        <v>1.3906000000000001</v>
      </c>
      <c r="J1521" s="4">
        <f t="shared" si="76"/>
        <v>0.46829999999999994</v>
      </c>
      <c r="K1521" s="1">
        <v>1</v>
      </c>
      <c r="L1521" s="4">
        <f t="shared" si="77"/>
        <v>0.46829999999999994</v>
      </c>
      <c r="M1521" s="1">
        <v>1</v>
      </c>
      <c r="N1521" s="4">
        <v>0.46829999999999994</v>
      </c>
      <c r="O1521" s="1" t="s">
        <v>1746</v>
      </c>
    </row>
    <row r="1522" spans="1:15" x14ac:dyDescent="0.25">
      <c r="A1522" s="1">
        <v>1521</v>
      </c>
      <c r="B1522" s="1" t="s">
        <v>353</v>
      </c>
      <c r="C1522" s="10">
        <v>45266</v>
      </c>
      <c r="D1522" s="1">
        <v>0</v>
      </c>
      <c r="E1522" s="1" t="s">
        <v>213</v>
      </c>
      <c r="F1522" s="15">
        <v>24</v>
      </c>
      <c r="G1522" s="2">
        <v>1.7063999999999999</v>
      </c>
      <c r="H1522" s="3">
        <v>0.08</v>
      </c>
      <c r="I1522" s="2">
        <v>1.3445</v>
      </c>
      <c r="J1522" s="4">
        <f t="shared" si="76"/>
        <v>0.36189999999999989</v>
      </c>
      <c r="K1522" s="1">
        <v>1</v>
      </c>
      <c r="L1522" s="4">
        <f t="shared" si="77"/>
        <v>0.36189999999999989</v>
      </c>
      <c r="M1522" s="1">
        <v>1</v>
      </c>
      <c r="N1522" s="4">
        <v>0.36189999999999989</v>
      </c>
      <c r="O1522" s="1" t="s">
        <v>1746</v>
      </c>
    </row>
    <row r="1523" spans="1:15" x14ac:dyDescent="0.25">
      <c r="A1523" s="1">
        <v>1522</v>
      </c>
      <c r="B1523" s="1" t="s">
        <v>354</v>
      </c>
      <c r="C1523" s="10">
        <v>45266</v>
      </c>
      <c r="D1523" s="1">
        <v>0</v>
      </c>
      <c r="E1523" s="1" t="s">
        <v>213</v>
      </c>
      <c r="F1523" s="15">
        <v>24</v>
      </c>
      <c r="G1523" s="2">
        <v>1.8354999999999999</v>
      </c>
      <c r="H1523" s="3">
        <v>2.27</v>
      </c>
      <c r="I1523" s="2">
        <v>1.3925000000000001</v>
      </c>
      <c r="J1523" s="4">
        <f t="shared" si="76"/>
        <v>0.44299999999999984</v>
      </c>
      <c r="K1523" s="1">
        <v>1</v>
      </c>
      <c r="L1523" s="4">
        <f t="shared" si="77"/>
        <v>0.44299999999999984</v>
      </c>
      <c r="M1523" s="1">
        <v>1</v>
      </c>
      <c r="N1523" s="4">
        <v>0.44299999999999984</v>
      </c>
      <c r="O1523" s="1" t="s">
        <v>1746</v>
      </c>
    </row>
    <row r="1524" spans="1:15" x14ac:dyDescent="0.25">
      <c r="A1524" s="1">
        <v>1523</v>
      </c>
      <c r="B1524" s="1" t="s">
        <v>353</v>
      </c>
      <c r="C1524" s="10">
        <v>45267</v>
      </c>
      <c r="D1524" s="1">
        <v>0</v>
      </c>
      <c r="E1524" s="1" t="s">
        <v>213</v>
      </c>
      <c r="F1524" s="15">
        <v>24</v>
      </c>
      <c r="G1524" s="2">
        <v>1.7134</v>
      </c>
      <c r="H1524" s="3">
        <v>0.06</v>
      </c>
      <c r="I1524" s="2">
        <v>1.3458000000000001</v>
      </c>
      <c r="J1524" s="4">
        <f t="shared" si="76"/>
        <v>0.36759999999999993</v>
      </c>
      <c r="K1524" s="1">
        <v>1</v>
      </c>
      <c r="L1524" s="4">
        <f t="shared" si="77"/>
        <v>0.36759999999999993</v>
      </c>
      <c r="M1524" s="1">
        <v>1</v>
      </c>
      <c r="N1524" s="4">
        <v>0.36759999999999993</v>
      </c>
      <c r="O1524" s="1" t="s">
        <v>1746</v>
      </c>
    </row>
    <row r="1525" spans="1:15" x14ac:dyDescent="0.25">
      <c r="A1525" s="1">
        <v>1524</v>
      </c>
      <c r="B1525" s="1" t="s">
        <v>354</v>
      </c>
      <c r="C1525" s="10">
        <v>45267</v>
      </c>
      <c r="D1525" s="1">
        <v>0</v>
      </c>
      <c r="E1525" s="1" t="s">
        <v>213</v>
      </c>
      <c r="F1525" s="15">
        <v>24</v>
      </c>
      <c r="G1525" s="2">
        <v>1.8199000000000001</v>
      </c>
      <c r="H1525" s="3">
        <v>2.36</v>
      </c>
      <c r="I1525" s="2">
        <v>1.3945000000000001</v>
      </c>
      <c r="J1525" s="4">
        <f t="shared" si="76"/>
        <v>0.4254</v>
      </c>
      <c r="K1525" s="1">
        <v>1</v>
      </c>
      <c r="L1525" s="4">
        <f t="shared" si="77"/>
        <v>0.4254</v>
      </c>
      <c r="M1525" s="1">
        <v>1</v>
      </c>
      <c r="N1525" s="4">
        <v>0.4254</v>
      </c>
      <c r="O1525" s="1" t="s">
        <v>1746</v>
      </c>
    </row>
    <row r="1526" spans="1:15" x14ac:dyDescent="0.25">
      <c r="A1526" s="1">
        <v>1525</v>
      </c>
      <c r="B1526" s="1" t="s">
        <v>353</v>
      </c>
      <c r="C1526" s="10">
        <v>45268</v>
      </c>
      <c r="D1526" s="1">
        <v>0</v>
      </c>
      <c r="E1526" s="1" t="s">
        <v>213</v>
      </c>
      <c r="F1526" s="15">
        <v>24</v>
      </c>
      <c r="G1526" s="2">
        <v>1.7791999999999999</v>
      </c>
      <c r="H1526" s="3">
        <v>2.17</v>
      </c>
      <c r="I1526" s="2">
        <v>1.3909</v>
      </c>
      <c r="J1526" s="4">
        <f t="shared" si="76"/>
        <v>0.38829999999999987</v>
      </c>
      <c r="K1526" s="1">
        <v>1</v>
      </c>
      <c r="L1526" s="4">
        <f t="shared" si="77"/>
        <v>0.38829999999999987</v>
      </c>
      <c r="M1526" s="1">
        <v>1</v>
      </c>
      <c r="N1526" s="4">
        <v>0.38829999999999987</v>
      </c>
      <c r="O1526" s="1" t="s">
        <v>1746</v>
      </c>
    </row>
    <row r="1527" spans="1:15" x14ac:dyDescent="0.25">
      <c r="A1527" s="1">
        <v>1526</v>
      </c>
      <c r="B1527" s="1" t="s">
        <v>354</v>
      </c>
      <c r="C1527" s="10">
        <v>45268</v>
      </c>
      <c r="D1527" s="1">
        <v>0</v>
      </c>
      <c r="E1527" s="1" t="s">
        <v>213</v>
      </c>
      <c r="F1527" s="15">
        <v>24</v>
      </c>
      <c r="G1527" s="2">
        <v>0.84</v>
      </c>
      <c r="H1527" s="3">
        <v>6</v>
      </c>
      <c r="I1527" s="2">
        <v>0.04</v>
      </c>
      <c r="J1527" s="4">
        <f t="shared" si="76"/>
        <v>0.79999999999999993</v>
      </c>
      <c r="K1527" s="1">
        <v>1</v>
      </c>
      <c r="L1527" s="4">
        <f t="shared" si="77"/>
        <v>0.79999999999999993</v>
      </c>
      <c r="M1527" s="1">
        <v>1</v>
      </c>
      <c r="N1527" s="4">
        <v>0.79999999999999993</v>
      </c>
      <c r="O1527" s="1" t="s">
        <v>1746</v>
      </c>
    </row>
    <row r="1528" spans="1:15" x14ac:dyDescent="0.25">
      <c r="A1528" s="1">
        <v>1527</v>
      </c>
      <c r="B1528" s="1" t="s">
        <v>353</v>
      </c>
      <c r="C1528" s="10">
        <v>45269</v>
      </c>
      <c r="D1528" s="1">
        <v>0</v>
      </c>
      <c r="E1528" s="1" t="s">
        <v>213</v>
      </c>
      <c r="F1528" s="15">
        <v>24</v>
      </c>
      <c r="G1528" s="2">
        <v>1.7152000000000001</v>
      </c>
      <c r="H1528" s="3">
        <v>0.05</v>
      </c>
      <c r="I1528" s="2">
        <v>1.3462000000000001</v>
      </c>
      <c r="J1528" s="4">
        <f t="shared" si="76"/>
        <v>0.36899999999999999</v>
      </c>
      <c r="K1528" s="1">
        <v>1</v>
      </c>
      <c r="L1528" s="4">
        <f t="shared" si="77"/>
        <v>0.36899999999999999</v>
      </c>
      <c r="M1528" s="1">
        <v>1</v>
      </c>
      <c r="N1528" s="4">
        <v>0.36899999999999999</v>
      </c>
      <c r="O1528" s="1" t="s">
        <v>1746</v>
      </c>
    </row>
    <row r="1529" spans="1:15" x14ac:dyDescent="0.25">
      <c r="A1529" s="1">
        <v>1528</v>
      </c>
      <c r="B1529" s="1" t="s">
        <v>354</v>
      </c>
      <c r="C1529" s="10">
        <v>45269</v>
      </c>
      <c r="D1529" s="1">
        <v>0</v>
      </c>
      <c r="E1529" s="1" t="s">
        <v>213</v>
      </c>
      <c r="F1529" s="15">
        <v>24</v>
      </c>
      <c r="G1529" s="2">
        <v>1.7791999999999999</v>
      </c>
      <c r="H1529" s="3">
        <v>2.17</v>
      </c>
      <c r="I1529" s="2">
        <v>1.3909</v>
      </c>
      <c r="J1529" s="4">
        <f t="shared" si="76"/>
        <v>0.38829999999999987</v>
      </c>
      <c r="K1529" s="1">
        <v>1</v>
      </c>
      <c r="L1529" s="4">
        <f t="shared" si="77"/>
        <v>0.38829999999999987</v>
      </c>
      <c r="M1529" s="1">
        <v>1</v>
      </c>
      <c r="N1529" s="4">
        <v>0.38829999999999987</v>
      </c>
      <c r="O1529" s="1" t="s">
        <v>1746</v>
      </c>
    </row>
    <row r="1530" spans="1:15" x14ac:dyDescent="0.25">
      <c r="A1530" s="1">
        <v>1529</v>
      </c>
      <c r="B1530" s="1" t="s">
        <v>353</v>
      </c>
      <c r="C1530" s="10">
        <v>45270</v>
      </c>
      <c r="D1530" s="1">
        <v>0</v>
      </c>
      <c r="E1530" s="1" t="s">
        <v>213</v>
      </c>
      <c r="F1530" s="15">
        <v>24</v>
      </c>
      <c r="G1530" s="2">
        <v>1.7121</v>
      </c>
      <c r="H1530" s="3">
        <v>0.03</v>
      </c>
      <c r="I1530" s="2">
        <v>1.3444</v>
      </c>
      <c r="J1530" s="4">
        <f t="shared" si="76"/>
        <v>0.36769999999999992</v>
      </c>
      <c r="K1530" s="1">
        <v>1</v>
      </c>
      <c r="L1530" s="4">
        <f t="shared" si="77"/>
        <v>0.36769999999999992</v>
      </c>
      <c r="M1530" s="1">
        <v>1</v>
      </c>
      <c r="N1530" s="4">
        <v>0.36769999999999992</v>
      </c>
      <c r="O1530" s="1" t="s">
        <v>1746</v>
      </c>
    </row>
    <row r="1531" spans="1:15" x14ac:dyDescent="0.25">
      <c r="A1531" s="1">
        <v>1530</v>
      </c>
      <c r="B1531" s="1" t="s">
        <v>354</v>
      </c>
      <c r="C1531" s="10">
        <v>45270</v>
      </c>
      <c r="D1531" s="1">
        <v>0</v>
      </c>
      <c r="E1531" s="1" t="s">
        <v>213</v>
      </c>
      <c r="F1531" s="15">
        <v>24</v>
      </c>
      <c r="G1531" s="2">
        <v>1.7818000000000001</v>
      </c>
      <c r="H1531" s="3">
        <v>2.66</v>
      </c>
      <c r="I1531" s="2">
        <v>1.3929</v>
      </c>
      <c r="J1531" s="4">
        <f t="shared" si="76"/>
        <v>0.38890000000000002</v>
      </c>
      <c r="K1531" s="1">
        <v>1</v>
      </c>
      <c r="L1531" s="4">
        <f t="shared" si="77"/>
        <v>0.38890000000000002</v>
      </c>
      <c r="M1531" s="1">
        <v>1</v>
      </c>
      <c r="N1531" s="4">
        <v>0.38890000000000002</v>
      </c>
      <c r="O1531" s="1" t="s">
        <v>1746</v>
      </c>
    </row>
    <row r="1532" spans="1:15" x14ac:dyDescent="0.25">
      <c r="A1532" s="1">
        <v>1531</v>
      </c>
      <c r="B1532" s="1" t="s">
        <v>353</v>
      </c>
      <c r="C1532" s="10">
        <v>45271</v>
      </c>
      <c r="D1532" s="1">
        <v>0</v>
      </c>
      <c r="E1532" s="1" t="s">
        <v>213</v>
      </c>
      <c r="F1532" s="15">
        <v>24</v>
      </c>
      <c r="G1532" s="2">
        <v>1.7028000000000001</v>
      </c>
      <c r="H1532" s="3">
        <v>0.09</v>
      </c>
      <c r="I1532" s="2">
        <v>1.3435999999999999</v>
      </c>
      <c r="J1532" s="4">
        <f t="shared" si="76"/>
        <v>0.35920000000000019</v>
      </c>
      <c r="K1532" s="1">
        <v>1</v>
      </c>
      <c r="L1532" s="4">
        <f t="shared" si="77"/>
        <v>0.35920000000000019</v>
      </c>
      <c r="M1532" s="1">
        <v>1</v>
      </c>
      <c r="N1532" s="4">
        <v>0.35920000000000019</v>
      </c>
      <c r="O1532" s="1" t="s">
        <v>1746</v>
      </c>
    </row>
    <row r="1533" spans="1:15" x14ac:dyDescent="0.25">
      <c r="A1533" s="1">
        <v>1532</v>
      </c>
      <c r="B1533" s="1" t="s">
        <v>354</v>
      </c>
      <c r="C1533" s="10">
        <v>45271</v>
      </c>
      <c r="D1533" s="1">
        <v>0</v>
      </c>
      <c r="E1533" s="1" t="s">
        <v>213</v>
      </c>
      <c r="F1533" s="15">
        <v>24</v>
      </c>
      <c r="G1533" s="2">
        <v>1.7989999999999999</v>
      </c>
      <c r="H1533" s="3">
        <v>2.27</v>
      </c>
      <c r="I1533" s="2">
        <v>1.3902000000000001</v>
      </c>
      <c r="J1533" s="4">
        <f t="shared" si="76"/>
        <v>0.40879999999999983</v>
      </c>
      <c r="K1533" s="1">
        <v>1</v>
      </c>
      <c r="L1533" s="4">
        <f t="shared" si="77"/>
        <v>0.40879999999999983</v>
      </c>
      <c r="M1533" s="1">
        <v>1</v>
      </c>
      <c r="N1533" s="4">
        <v>0.40879999999999983</v>
      </c>
      <c r="O1533" s="1" t="s">
        <v>1746</v>
      </c>
    </row>
    <row r="1534" spans="1:15" x14ac:dyDescent="0.25">
      <c r="A1534" s="1">
        <v>1533</v>
      </c>
      <c r="B1534" s="1" t="s">
        <v>353</v>
      </c>
      <c r="C1534" s="10">
        <v>45272</v>
      </c>
      <c r="D1534" s="1">
        <v>0</v>
      </c>
      <c r="E1534" s="1" t="s">
        <v>213</v>
      </c>
      <c r="F1534" s="15">
        <v>24</v>
      </c>
      <c r="G1534" s="2">
        <v>1.6861999999999999</v>
      </c>
      <c r="H1534" s="3">
        <v>0.17</v>
      </c>
      <c r="I1534" s="2">
        <v>1.3419000000000001</v>
      </c>
      <c r="J1534" s="4">
        <f t="shared" si="76"/>
        <v>0.34429999999999983</v>
      </c>
      <c r="K1534" s="1">
        <v>1</v>
      </c>
      <c r="L1534" s="4">
        <f t="shared" si="77"/>
        <v>0.34429999999999983</v>
      </c>
      <c r="M1534" s="1">
        <v>1</v>
      </c>
      <c r="N1534" s="4">
        <v>0.34429999999999983</v>
      </c>
      <c r="O1534" s="1" t="s">
        <v>1746</v>
      </c>
    </row>
    <row r="1535" spans="1:15" x14ac:dyDescent="0.25">
      <c r="A1535" s="1">
        <v>1534</v>
      </c>
      <c r="B1535" s="1" t="s">
        <v>354</v>
      </c>
      <c r="C1535" s="10">
        <v>45272</v>
      </c>
      <c r="D1535" s="1">
        <v>0</v>
      </c>
      <c r="E1535" s="1" t="s">
        <v>213</v>
      </c>
      <c r="F1535" s="15">
        <v>24</v>
      </c>
      <c r="G1535" s="2">
        <v>1.819</v>
      </c>
      <c r="H1535" s="3">
        <v>2.4</v>
      </c>
      <c r="I1535" s="2">
        <v>1.3926000000000001</v>
      </c>
      <c r="J1535" s="4">
        <f t="shared" si="76"/>
        <v>0.42639999999999989</v>
      </c>
      <c r="K1535" s="1">
        <v>1</v>
      </c>
      <c r="L1535" s="4">
        <f t="shared" si="77"/>
        <v>0.42639999999999989</v>
      </c>
      <c r="M1535" s="1">
        <v>1</v>
      </c>
      <c r="N1535" s="4">
        <v>0.42639999999999989</v>
      </c>
      <c r="O1535" s="1" t="s">
        <v>1746</v>
      </c>
    </row>
    <row r="1536" spans="1:15" x14ac:dyDescent="0.25">
      <c r="A1536" s="1">
        <v>1535</v>
      </c>
      <c r="B1536" s="1" t="s">
        <v>353</v>
      </c>
      <c r="C1536" s="10">
        <v>45273</v>
      </c>
      <c r="D1536" s="1">
        <v>0</v>
      </c>
      <c r="E1536" s="1" t="s">
        <v>213</v>
      </c>
      <c r="F1536" s="15">
        <v>24</v>
      </c>
      <c r="G1536" s="2">
        <v>1.6929000000000001</v>
      </c>
      <c r="H1536" s="3">
        <v>0.12</v>
      </c>
      <c r="I1536" s="2">
        <v>1.3402000000000001</v>
      </c>
      <c r="J1536" s="4">
        <f t="shared" si="76"/>
        <v>0.35270000000000001</v>
      </c>
      <c r="K1536" s="1">
        <v>1</v>
      </c>
      <c r="L1536" s="4">
        <f t="shared" si="77"/>
        <v>0.35270000000000001</v>
      </c>
      <c r="M1536" s="1">
        <v>1</v>
      </c>
      <c r="N1536" s="4">
        <v>0.35270000000000001</v>
      </c>
      <c r="O1536" s="1" t="s">
        <v>1746</v>
      </c>
    </row>
    <row r="1537" spans="1:15" x14ac:dyDescent="0.25">
      <c r="A1537" s="1">
        <v>1536</v>
      </c>
      <c r="B1537" s="1" t="s">
        <v>354</v>
      </c>
      <c r="C1537" s="10">
        <v>45273</v>
      </c>
      <c r="D1537" s="1">
        <v>0</v>
      </c>
      <c r="E1537" s="1" t="s">
        <v>213</v>
      </c>
      <c r="F1537" s="15">
        <v>24</v>
      </c>
      <c r="G1537" s="2">
        <v>1.7861</v>
      </c>
      <c r="H1537" s="3">
        <v>2.14</v>
      </c>
      <c r="I1537" s="2">
        <v>1.3956</v>
      </c>
      <c r="J1537" s="4">
        <f t="shared" si="76"/>
        <v>0.39050000000000007</v>
      </c>
      <c r="K1537" s="1">
        <v>1</v>
      </c>
      <c r="L1537" s="4">
        <f t="shared" si="77"/>
        <v>0.39050000000000007</v>
      </c>
      <c r="M1537" s="1">
        <v>1</v>
      </c>
      <c r="N1537" s="4">
        <v>0.39050000000000007</v>
      </c>
      <c r="O1537" s="1" t="s">
        <v>1746</v>
      </c>
    </row>
    <row r="1538" spans="1:15" x14ac:dyDescent="0.25">
      <c r="A1538" s="1">
        <v>1537</v>
      </c>
      <c r="B1538" s="1" t="s">
        <v>353</v>
      </c>
      <c r="C1538" s="10">
        <v>45274</v>
      </c>
      <c r="D1538" s="1">
        <v>0</v>
      </c>
      <c r="E1538" s="1" t="s">
        <v>213</v>
      </c>
      <c r="F1538" s="15">
        <v>24</v>
      </c>
      <c r="G1538" s="2">
        <v>1.6808000000000001</v>
      </c>
      <c r="H1538" s="3">
        <v>0.18</v>
      </c>
      <c r="I1538" s="2">
        <v>1.3454999999999999</v>
      </c>
      <c r="J1538" s="4">
        <f t="shared" si="76"/>
        <v>0.33530000000000015</v>
      </c>
      <c r="K1538" s="1">
        <v>1</v>
      </c>
      <c r="L1538" s="4">
        <f t="shared" si="77"/>
        <v>0.33530000000000015</v>
      </c>
      <c r="M1538" s="1">
        <v>1</v>
      </c>
      <c r="N1538" s="4">
        <v>0.33530000000000015</v>
      </c>
      <c r="O1538" s="1" t="s">
        <v>1746</v>
      </c>
    </row>
    <row r="1539" spans="1:15" x14ac:dyDescent="0.25">
      <c r="A1539" s="1">
        <v>1538</v>
      </c>
      <c r="B1539" s="1" t="s">
        <v>354</v>
      </c>
      <c r="C1539" s="10">
        <v>45274</v>
      </c>
      <c r="D1539" s="1">
        <v>0</v>
      </c>
      <c r="E1539" s="1" t="s">
        <v>213</v>
      </c>
      <c r="F1539" s="15">
        <v>24</v>
      </c>
      <c r="G1539" s="2">
        <v>1.792</v>
      </c>
      <c r="H1539" s="3">
        <v>2.4900000000000002</v>
      </c>
      <c r="I1539" s="2">
        <v>1.3953</v>
      </c>
      <c r="J1539" s="4">
        <f t="shared" si="76"/>
        <v>0.39670000000000005</v>
      </c>
      <c r="K1539" s="1">
        <v>1</v>
      </c>
      <c r="L1539" s="4">
        <f t="shared" si="77"/>
        <v>0.39670000000000005</v>
      </c>
      <c r="M1539" s="1">
        <v>1</v>
      </c>
      <c r="N1539" s="4">
        <v>0.39670000000000005</v>
      </c>
      <c r="O1539" s="1" t="s">
        <v>1746</v>
      </c>
    </row>
    <row r="1540" spans="1:15" x14ac:dyDescent="0.25">
      <c r="A1540" s="1">
        <v>1539</v>
      </c>
      <c r="B1540" s="1" t="s">
        <v>353</v>
      </c>
      <c r="C1540" s="10">
        <v>45275</v>
      </c>
      <c r="D1540" s="1">
        <v>0</v>
      </c>
      <c r="E1540" s="1" t="s">
        <v>213</v>
      </c>
      <c r="F1540" s="15">
        <v>24</v>
      </c>
      <c r="G1540" s="2">
        <v>1.6886000000000001</v>
      </c>
      <c r="H1540" s="3">
        <v>0.53</v>
      </c>
      <c r="I1540" s="2">
        <v>1.3485</v>
      </c>
      <c r="J1540" s="4">
        <f t="shared" si="76"/>
        <v>0.34010000000000007</v>
      </c>
      <c r="K1540" s="1">
        <v>1</v>
      </c>
      <c r="L1540" s="4">
        <f t="shared" si="77"/>
        <v>0.34010000000000007</v>
      </c>
      <c r="M1540" s="1">
        <v>1</v>
      </c>
      <c r="N1540" s="4">
        <v>0.34010000000000007</v>
      </c>
      <c r="O1540" s="1" t="s">
        <v>1746</v>
      </c>
    </row>
    <row r="1541" spans="1:15" x14ac:dyDescent="0.25">
      <c r="A1541" s="1">
        <v>1540</v>
      </c>
      <c r="B1541" s="1" t="s">
        <v>354</v>
      </c>
      <c r="C1541" s="10">
        <v>45275</v>
      </c>
      <c r="D1541" s="1">
        <v>0</v>
      </c>
      <c r="E1541" s="1" t="s">
        <v>213</v>
      </c>
      <c r="F1541" s="15">
        <v>24</v>
      </c>
      <c r="G1541" s="2">
        <v>1.8735999999999999</v>
      </c>
      <c r="H1541" s="3">
        <v>3.86</v>
      </c>
      <c r="I1541" s="2">
        <v>1.4004000000000001</v>
      </c>
      <c r="J1541" s="4">
        <f t="shared" si="76"/>
        <v>0.47319999999999984</v>
      </c>
      <c r="K1541" s="1">
        <v>1</v>
      </c>
      <c r="L1541" s="4">
        <f t="shared" si="77"/>
        <v>0.47319999999999984</v>
      </c>
      <c r="M1541" s="1">
        <v>1</v>
      </c>
      <c r="N1541" s="4">
        <v>0.47319999999999984</v>
      </c>
      <c r="O1541" s="1" t="s">
        <v>1746</v>
      </c>
    </row>
    <row r="1542" spans="1:15" x14ac:dyDescent="0.25">
      <c r="A1542" s="1">
        <v>1541</v>
      </c>
      <c r="B1542" s="1" t="s">
        <v>353</v>
      </c>
      <c r="C1542" s="10">
        <v>45276</v>
      </c>
      <c r="D1542" s="1">
        <v>0</v>
      </c>
      <c r="E1542" s="1" t="s">
        <v>213</v>
      </c>
      <c r="F1542" s="15">
        <v>24</v>
      </c>
      <c r="G1542" s="2">
        <v>1.7299</v>
      </c>
      <c r="H1542" s="3">
        <v>0.24</v>
      </c>
      <c r="I1542" s="2">
        <v>1.3594999999999999</v>
      </c>
      <c r="J1542" s="4">
        <f t="shared" si="76"/>
        <v>0.37040000000000006</v>
      </c>
      <c r="K1542" s="1">
        <v>1</v>
      </c>
      <c r="L1542" s="4">
        <f t="shared" si="77"/>
        <v>0.37040000000000006</v>
      </c>
      <c r="M1542" s="1">
        <v>1</v>
      </c>
      <c r="N1542" s="4">
        <v>0.37040000000000006</v>
      </c>
      <c r="O1542" s="1" t="s">
        <v>1746</v>
      </c>
    </row>
    <row r="1543" spans="1:15" x14ac:dyDescent="0.25">
      <c r="A1543" s="1">
        <v>1542</v>
      </c>
      <c r="B1543" s="1" t="s">
        <v>354</v>
      </c>
      <c r="C1543" s="10">
        <v>45276</v>
      </c>
      <c r="D1543" s="1">
        <v>0</v>
      </c>
      <c r="E1543" s="1" t="s">
        <v>213</v>
      </c>
      <c r="F1543" s="15">
        <v>24</v>
      </c>
      <c r="G1543" s="2">
        <v>1.8757999999999999</v>
      </c>
      <c r="H1543" s="3">
        <v>3.77</v>
      </c>
      <c r="I1543" s="2">
        <v>1.4059999999999999</v>
      </c>
      <c r="J1543" s="4">
        <f t="shared" si="76"/>
        <v>0.4698</v>
      </c>
      <c r="K1543" s="1">
        <v>1</v>
      </c>
      <c r="L1543" s="4">
        <f t="shared" si="77"/>
        <v>0.4698</v>
      </c>
      <c r="M1543" s="1">
        <v>1</v>
      </c>
      <c r="N1543" s="4">
        <v>0.4698</v>
      </c>
      <c r="O1543" s="1" t="s">
        <v>1746</v>
      </c>
    </row>
    <row r="1544" spans="1:15" x14ac:dyDescent="0.25">
      <c r="A1544" s="1">
        <v>1543</v>
      </c>
      <c r="B1544" s="1" t="s">
        <v>353</v>
      </c>
      <c r="C1544" s="10">
        <v>45277</v>
      </c>
      <c r="D1544" s="1">
        <v>0</v>
      </c>
      <c r="E1544" s="1" t="s">
        <v>213</v>
      </c>
      <c r="F1544" s="15">
        <v>24</v>
      </c>
      <c r="G1544" s="2">
        <v>1.7444</v>
      </c>
      <c r="H1544" s="3">
        <v>0.27</v>
      </c>
      <c r="I1544" s="2">
        <v>1.3763000000000001</v>
      </c>
      <c r="J1544" s="4">
        <f t="shared" si="76"/>
        <v>0.36809999999999987</v>
      </c>
      <c r="K1544" s="1">
        <v>1</v>
      </c>
      <c r="L1544" s="4">
        <f t="shared" si="77"/>
        <v>0.36809999999999987</v>
      </c>
      <c r="M1544" s="1">
        <v>1</v>
      </c>
      <c r="N1544" s="4">
        <v>0.36809999999999987</v>
      </c>
      <c r="O1544" s="1" t="s">
        <v>1746</v>
      </c>
    </row>
    <row r="1545" spans="1:15" x14ac:dyDescent="0.25">
      <c r="A1545" s="1">
        <v>1544</v>
      </c>
      <c r="B1545" s="1" t="s">
        <v>354</v>
      </c>
      <c r="C1545" s="10">
        <v>45277</v>
      </c>
      <c r="D1545" s="1">
        <v>0</v>
      </c>
      <c r="E1545" s="1" t="s">
        <v>213</v>
      </c>
      <c r="F1545" s="15">
        <v>24</v>
      </c>
      <c r="G1545" s="2">
        <v>1.8996999999999999</v>
      </c>
      <c r="H1545" s="3">
        <v>3.68</v>
      </c>
      <c r="I1545" s="2">
        <v>1.4195</v>
      </c>
      <c r="J1545" s="4">
        <f t="shared" si="76"/>
        <v>0.48019999999999996</v>
      </c>
      <c r="K1545" s="1">
        <v>1</v>
      </c>
      <c r="L1545" s="4">
        <f t="shared" si="77"/>
        <v>0.48019999999999996</v>
      </c>
      <c r="M1545" s="1">
        <v>1</v>
      </c>
      <c r="N1545" s="4">
        <v>0.48019999999999996</v>
      </c>
      <c r="O1545" s="1" t="s">
        <v>1746</v>
      </c>
    </row>
    <row r="1546" spans="1:15" x14ac:dyDescent="0.25">
      <c r="A1546" s="1">
        <v>1545</v>
      </c>
      <c r="B1546" s="1" t="s">
        <v>353</v>
      </c>
      <c r="C1546" s="10">
        <v>45278</v>
      </c>
      <c r="D1546" s="1">
        <v>0</v>
      </c>
      <c r="E1546" s="1" t="s">
        <v>213</v>
      </c>
      <c r="F1546" s="15">
        <v>24</v>
      </c>
      <c r="G1546" s="2">
        <v>1.7421</v>
      </c>
      <c r="H1546" s="3">
        <v>0.13</v>
      </c>
      <c r="I1546" s="2">
        <v>1.3711</v>
      </c>
      <c r="J1546" s="4">
        <f t="shared" si="76"/>
        <v>0.371</v>
      </c>
      <c r="K1546" s="1">
        <v>1</v>
      </c>
      <c r="L1546" s="4">
        <f t="shared" si="77"/>
        <v>0.371</v>
      </c>
      <c r="M1546" s="1">
        <v>1</v>
      </c>
      <c r="N1546" s="4">
        <v>0.371</v>
      </c>
      <c r="O1546" s="1" t="s">
        <v>1746</v>
      </c>
    </row>
    <row r="1547" spans="1:15" x14ac:dyDescent="0.25">
      <c r="A1547" s="1">
        <v>1546</v>
      </c>
      <c r="B1547" s="1" t="s">
        <v>354</v>
      </c>
      <c r="C1547" s="10">
        <v>45278</v>
      </c>
      <c r="D1547" s="1">
        <v>0</v>
      </c>
      <c r="E1547" s="1" t="s">
        <v>213</v>
      </c>
      <c r="F1547" s="15">
        <v>24</v>
      </c>
      <c r="G1547" s="2">
        <v>1.8748</v>
      </c>
      <c r="H1547" s="3">
        <v>4.03</v>
      </c>
      <c r="I1547" s="2">
        <v>1.4218</v>
      </c>
      <c r="J1547" s="4">
        <f t="shared" si="76"/>
        <v>0.45300000000000007</v>
      </c>
      <c r="K1547" s="1">
        <v>1</v>
      </c>
      <c r="L1547" s="4">
        <f t="shared" si="77"/>
        <v>0.45300000000000007</v>
      </c>
      <c r="M1547" s="1">
        <v>1</v>
      </c>
      <c r="N1547" s="4">
        <v>0.45300000000000007</v>
      </c>
      <c r="O1547" s="1" t="s">
        <v>1746</v>
      </c>
    </row>
    <row r="1548" spans="1:15" x14ac:dyDescent="0.25">
      <c r="A1548" s="1">
        <v>1547</v>
      </c>
      <c r="B1548" s="1" t="s">
        <v>353</v>
      </c>
      <c r="C1548" s="10">
        <v>45279</v>
      </c>
      <c r="D1548" s="1">
        <v>0</v>
      </c>
      <c r="E1548" s="1" t="s">
        <v>213</v>
      </c>
      <c r="F1548" s="15">
        <v>24</v>
      </c>
      <c r="G1548" s="2">
        <v>1.7392000000000001</v>
      </c>
      <c r="H1548" s="3">
        <v>0.17</v>
      </c>
      <c r="I1548" s="2">
        <v>1.3694999999999999</v>
      </c>
      <c r="J1548" s="4">
        <f t="shared" si="76"/>
        <v>0.36970000000000014</v>
      </c>
      <c r="K1548" s="1">
        <v>1</v>
      </c>
      <c r="L1548" s="4">
        <f t="shared" si="77"/>
        <v>0.36970000000000014</v>
      </c>
      <c r="M1548" s="1">
        <v>1</v>
      </c>
      <c r="N1548" s="4">
        <v>0.36970000000000014</v>
      </c>
      <c r="O1548" s="1" t="s">
        <v>1746</v>
      </c>
    </row>
    <row r="1549" spans="1:15" x14ac:dyDescent="0.25">
      <c r="A1549" s="1">
        <v>1548</v>
      </c>
      <c r="B1549" s="1" t="s">
        <v>354</v>
      </c>
      <c r="C1549" s="10">
        <v>45279</v>
      </c>
      <c r="D1549" s="1">
        <v>0</v>
      </c>
      <c r="E1549" s="1" t="s">
        <v>213</v>
      </c>
      <c r="F1549" s="15">
        <v>24</v>
      </c>
      <c r="G1549" s="2">
        <v>1.8753</v>
      </c>
      <c r="H1549" s="3">
        <v>4.18</v>
      </c>
      <c r="I1549" s="2">
        <v>1.4292</v>
      </c>
      <c r="J1549" s="4">
        <f t="shared" si="76"/>
        <v>0.44609999999999994</v>
      </c>
      <c r="K1549" s="1">
        <v>1</v>
      </c>
      <c r="L1549" s="4">
        <f t="shared" si="77"/>
        <v>0.44609999999999994</v>
      </c>
      <c r="M1549" s="1">
        <v>1</v>
      </c>
      <c r="N1549" s="4">
        <v>0.44609999999999994</v>
      </c>
      <c r="O1549" s="1" t="s">
        <v>1746</v>
      </c>
    </row>
    <row r="1550" spans="1:15" x14ac:dyDescent="0.25">
      <c r="A1550" s="1">
        <v>1549</v>
      </c>
      <c r="B1550" s="1" t="s">
        <v>353</v>
      </c>
      <c r="C1550" s="10">
        <v>45280</v>
      </c>
      <c r="D1550" s="1">
        <v>0</v>
      </c>
      <c r="E1550" s="1" t="s">
        <v>213</v>
      </c>
      <c r="F1550" s="15">
        <v>24</v>
      </c>
      <c r="G1550" s="2">
        <v>1.7239</v>
      </c>
      <c r="H1550" s="3">
        <v>0.06</v>
      </c>
      <c r="I1550" s="2">
        <v>1.3697999999999999</v>
      </c>
      <c r="J1550" s="4">
        <f t="shared" si="76"/>
        <v>0.35410000000000008</v>
      </c>
      <c r="K1550" s="1">
        <v>1</v>
      </c>
      <c r="L1550" s="4">
        <f t="shared" si="77"/>
        <v>0.35410000000000008</v>
      </c>
      <c r="M1550" s="1">
        <v>1</v>
      </c>
      <c r="N1550" s="4">
        <v>0.35410000000000008</v>
      </c>
      <c r="O1550" s="1" t="s">
        <v>1746</v>
      </c>
    </row>
    <row r="1551" spans="1:15" x14ac:dyDescent="0.25">
      <c r="A1551" s="1">
        <v>1550</v>
      </c>
      <c r="B1551" s="1" t="s">
        <v>354</v>
      </c>
      <c r="C1551" s="10">
        <v>45280</v>
      </c>
      <c r="D1551" s="1">
        <v>0</v>
      </c>
      <c r="E1551" s="1" t="s">
        <v>213</v>
      </c>
      <c r="F1551" s="15">
        <v>24</v>
      </c>
      <c r="G1551" s="2">
        <v>1.8472999999999999</v>
      </c>
      <c r="H1551" s="3">
        <v>3.58</v>
      </c>
      <c r="I1551" s="2">
        <v>1.4211</v>
      </c>
      <c r="J1551" s="4">
        <f t="shared" si="76"/>
        <v>0.42619999999999991</v>
      </c>
      <c r="K1551" s="1">
        <v>1</v>
      </c>
      <c r="L1551" s="4">
        <f t="shared" si="77"/>
        <v>0.42619999999999991</v>
      </c>
      <c r="M1551" s="1">
        <v>1</v>
      </c>
      <c r="N1551" s="4">
        <v>0.42619999999999991</v>
      </c>
      <c r="O1551" s="1" t="s">
        <v>1746</v>
      </c>
    </row>
    <row r="1552" spans="1:15" x14ac:dyDescent="0.25">
      <c r="A1552" s="1">
        <v>1551</v>
      </c>
      <c r="B1552" s="1" t="s">
        <v>353</v>
      </c>
      <c r="C1552" s="10">
        <v>45281</v>
      </c>
      <c r="D1552" s="1">
        <v>0</v>
      </c>
      <c r="E1552" s="1" t="s">
        <v>1503</v>
      </c>
      <c r="F1552" s="15">
        <v>2.5</v>
      </c>
      <c r="G1552" s="2">
        <v>0.3669</v>
      </c>
      <c r="H1552" s="3">
        <v>0.41</v>
      </c>
      <c r="I1552" s="2">
        <v>0.1153</v>
      </c>
      <c r="J1552" s="4">
        <f t="shared" si="76"/>
        <v>0.25159999999999999</v>
      </c>
      <c r="K1552" s="1">
        <v>1</v>
      </c>
      <c r="L1552" s="4">
        <f t="shared" si="77"/>
        <v>0.25159999999999999</v>
      </c>
      <c r="M1552" s="1">
        <v>1</v>
      </c>
      <c r="N1552" s="4">
        <v>0.25159999999999999</v>
      </c>
      <c r="O1552" s="1" t="s">
        <v>1746</v>
      </c>
    </row>
    <row r="1553" spans="1:15" x14ac:dyDescent="0.25">
      <c r="A1553" s="1">
        <v>1552</v>
      </c>
      <c r="B1553" s="1" t="s">
        <v>354</v>
      </c>
      <c r="C1553" s="10">
        <v>45281</v>
      </c>
      <c r="D1553" s="1">
        <v>0</v>
      </c>
      <c r="E1553" s="1" t="s">
        <v>1503</v>
      </c>
      <c r="F1553" s="15">
        <v>2.5</v>
      </c>
      <c r="G1553" s="2">
        <v>0.30180000000000001</v>
      </c>
      <c r="H1553" s="3">
        <v>0.65</v>
      </c>
      <c r="I1553" s="2">
        <v>0.11799999999999999</v>
      </c>
      <c r="J1553" s="4">
        <f t="shared" si="76"/>
        <v>0.18380000000000002</v>
      </c>
      <c r="K1553" s="1">
        <v>1</v>
      </c>
      <c r="L1553" s="4">
        <f t="shared" si="77"/>
        <v>0.18380000000000002</v>
      </c>
      <c r="M1553" s="1">
        <v>1</v>
      </c>
      <c r="N1553" s="4">
        <v>0.18380000000000002</v>
      </c>
      <c r="O1553" s="1" t="s">
        <v>1746</v>
      </c>
    </row>
    <row r="1554" spans="1:15" x14ac:dyDescent="0.25">
      <c r="A1554" s="1">
        <v>1553</v>
      </c>
      <c r="B1554" s="1" t="s">
        <v>5310</v>
      </c>
      <c r="C1554" s="10">
        <v>45283</v>
      </c>
      <c r="D1554" s="1">
        <v>0</v>
      </c>
      <c r="E1554" s="1" t="s">
        <v>5311</v>
      </c>
      <c r="F1554" s="15">
        <v>2.5</v>
      </c>
      <c r="G1554" s="2">
        <v>0.58789999999999998</v>
      </c>
      <c r="H1554" s="3">
        <v>2.29</v>
      </c>
      <c r="I1554" s="2">
        <v>0.25290000000000001</v>
      </c>
      <c r="J1554" s="4">
        <f t="shared" si="76"/>
        <v>0.33499999999999996</v>
      </c>
      <c r="K1554" s="1">
        <v>5</v>
      </c>
      <c r="L1554" s="4">
        <f t="shared" si="77"/>
        <v>1.6749999999999998</v>
      </c>
      <c r="M1554" s="1">
        <v>8</v>
      </c>
      <c r="N1554" s="4">
        <v>5.1643999999999997</v>
      </c>
      <c r="O1554" s="1" t="s">
        <v>1746</v>
      </c>
    </row>
    <row r="1555" spans="1:15" x14ac:dyDescent="0.25">
      <c r="A1555" s="1">
        <v>1554</v>
      </c>
      <c r="B1555" s="1" t="s">
        <v>353</v>
      </c>
      <c r="C1555" s="10">
        <v>45285</v>
      </c>
      <c r="D1555" s="1">
        <v>0</v>
      </c>
      <c r="E1555" s="1" t="s">
        <v>469</v>
      </c>
      <c r="F1555" s="15">
        <v>14</v>
      </c>
      <c r="G1555" s="2">
        <v>1.4536</v>
      </c>
      <c r="H1555" s="3">
        <v>0.95</v>
      </c>
      <c r="I1555" s="2">
        <v>0.91259999999999997</v>
      </c>
      <c r="J1555" s="4">
        <f t="shared" si="76"/>
        <v>0.54100000000000004</v>
      </c>
      <c r="K1555" s="1">
        <v>1</v>
      </c>
      <c r="L1555" s="4">
        <f t="shared" si="77"/>
        <v>0.54100000000000004</v>
      </c>
      <c r="M1555" s="1">
        <v>1</v>
      </c>
      <c r="N1555" s="4">
        <v>0.54100000000000004</v>
      </c>
      <c r="O1555" s="1" t="s">
        <v>1746</v>
      </c>
    </row>
    <row r="1556" spans="1:15" x14ac:dyDescent="0.25">
      <c r="A1556" s="1">
        <v>1555</v>
      </c>
      <c r="B1556" s="1" t="s">
        <v>354</v>
      </c>
      <c r="C1556" s="10">
        <v>45285</v>
      </c>
      <c r="D1556" s="1">
        <v>0</v>
      </c>
      <c r="E1556" s="1" t="s">
        <v>322</v>
      </c>
      <c r="F1556" s="15">
        <v>13.5</v>
      </c>
      <c r="G1556" s="2">
        <v>1.1236999999999999</v>
      </c>
      <c r="H1556" s="3">
        <v>3.04</v>
      </c>
      <c r="I1556" s="2">
        <v>0.8488</v>
      </c>
      <c r="J1556" s="4">
        <f t="shared" si="76"/>
        <v>0.27489999999999992</v>
      </c>
      <c r="K1556" s="1">
        <v>1</v>
      </c>
      <c r="L1556" s="4">
        <f t="shared" si="77"/>
        <v>0.27489999999999992</v>
      </c>
      <c r="M1556" s="1">
        <v>1</v>
      </c>
      <c r="N1556" s="4">
        <v>0.27489999999999992</v>
      </c>
      <c r="O1556" s="1" t="s">
        <v>1746</v>
      </c>
    </row>
    <row r="1557" spans="1:15" x14ac:dyDescent="0.25">
      <c r="A1557" s="1">
        <v>1556</v>
      </c>
      <c r="B1557" s="1" t="s">
        <v>353</v>
      </c>
      <c r="C1557" s="10">
        <v>45286</v>
      </c>
      <c r="D1557" s="1">
        <v>0</v>
      </c>
      <c r="E1557" s="1" t="s">
        <v>213</v>
      </c>
      <c r="F1557" s="15">
        <v>24</v>
      </c>
      <c r="G1557" s="2">
        <v>2.3489</v>
      </c>
      <c r="H1557" s="3">
        <v>0</v>
      </c>
      <c r="I1557" s="2">
        <v>1.3585</v>
      </c>
      <c r="J1557" s="4">
        <f t="shared" si="76"/>
        <v>0.99039999999999995</v>
      </c>
      <c r="K1557" s="1">
        <v>1</v>
      </c>
      <c r="L1557" s="4">
        <f t="shared" si="77"/>
        <v>0.99039999999999995</v>
      </c>
      <c r="M1557" s="1">
        <v>1</v>
      </c>
      <c r="N1557" s="4">
        <v>0.99039999999999995</v>
      </c>
      <c r="O1557" s="1" t="s">
        <v>1746</v>
      </c>
    </row>
    <row r="1558" spans="1:15" x14ac:dyDescent="0.25">
      <c r="A1558" s="1">
        <v>1557</v>
      </c>
      <c r="B1558" s="1" t="s">
        <v>354</v>
      </c>
      <c r="C1558" s="10">
        <v>45286</v>
      </c>
      <c r="D1558" s="1">
        <v>0</v>
      </c>
      <c r="E1558" s="1" t="s">
        <v>213</v>
      </c>
      <c r="F1558" s="15">
        <v>24</v>
      </c>
      <c r="G1558" s="2">
        <v>1.9867999999999999</v>
      </c>
      <c r="H1558" s="3">
        <v>11.14</v>
      </c>
      <c r="I1558" s="2">
        <v>1.4040999999999999</v>
      </c>
      <c r="J1558" s="4">
        <f t="shared" ref="J1558:J1615" si="78">G1558-I1558-D1558</f>
        <v>0.5827</v>
      </c>
      <c r="K1558" s="1">
        <v>1</v>
      </c>
      <c r="L1558" s="4">
        <f t="shared" ref="L1558:L1615" si="79">(G1558-I1558-D1558)*K1558</f>
        <v>0.5827</v>
      </c>
      <c r="M1558" s="1">
        <v>1</v>
      </c>
      <c r="N1558" s="4">
        <v>0.5827</v>
      </c>
      <c r="O1558" s="1" t="s">
        <v>1746</v>
      </c>
    </row>
    <row r="1559" spans="1:15" x14ac:dyDescent="0.25">
      <c r="A1559" s="1">
        <v>1558</v>
      </c>
      <c r="B1559" s="1" t="s">
        <v>353</v>
      </c>
      <c r="C1559" s="10">
        <v>45287</v>
      </c>
      <c r="D1559" s="1">
        <v>0</v>
      </c>
      <c r="E1559" s="1" t="s">
        <v>213</v>
      </c>
      <c r="F1559" s="15">
        <v>24</v>
      </c>
      <c r="G1559" s="2">
        <v>1.9570000000000001</v>
      </c>
      <c r="H1559" s="3">
        <v>0</v>
      </c>
      <c r="I1559" s="2">
        <v>1.3545</v>
      </c>
      <c r="J1559" s="4">
        <f t="shared" si="78"/>
        <v>0.60250000000000004</v>
      </c>
      <c r="K1559" s="1">
        <v>1</v>
      </c>
      <c r="L1559" s="4">
        <f t="shared" si="79"/>
        <v>0.60250000000000004</v>
      </c>
      <c r="M1559" s="1">
        <v>1</v>
      </c>
      <c r="N1559" s="4">
        <v>0.60250000000000004</v>
      </c>
      <c r="O1559" s="1" t="s">
        <v>1746</v>
      </c>
    </row>
    <row r="1560" spans="1:15" x14ac:dyDescent="0.25">
      <c r="A1560" s="1">
        <v>1559</v>
      </c>
      <c r="B1560" s="1" t="s">
        <v>354</v>
      </c>
      <c r="C1560" s="10">
        <v>45287</v>
      </c>
      <c r="D1560" s="1">
        <v>0</v>
      </c>
      <c r="E1560" s="1" t="s">
        <v>213</v>
      </c>
      <c r="F1560" s="15">
        <v>24</v>
      </c>
      <c r="G1560" s="2">
        <v>2.0030999999999999</v>
      </c>
      <c r="H1560" s="3">
        <v>11.12</v>
      </c>
      <c r="I1560" s="2">
        <v>1.4032</v>
      </c>
      <c r="J1560" s="4">
        <f t="shared" si="78"/>
        <v>0.59989999999999988</v>
      </c>
      <c r="K1560" s="1">
        <v>1</v>
      </c>
      <c r="L1560" s="4">
        <f t="shared" si="79"/>
        <v>0.59989999999999988</v>
      </c>
      <c r="M1560" s="1">
        <v>1</v>
      </c>
      <c r="N1560" s="4">
        <v>0.59989999999999988</v>
      </c>
      <c r="O1560" s="1" t="s">
        <v>1746</v>
      </c>
    </row>
    <row r="1561" spans="1:15" x14ac:dyDescent="0.25">
      <c r="A1561" s="1">
        <v>1560</v>
      </c>
      <c r="B1561" s="1" t="s">
        <v>353</v>
      </c>
      <c r="C1561" s="10">
        <v>45288</v>
      </c>
      <c r="D1561" s="1">
        <v>0</v>
      </c>
      <c r="E1561" s="1" t="s">
        <v>213</v>
      </c>
      <c r="F1561" s="15">
        <v>24</v>
      </c>
      <c r="G1561" s="2">
        <v>1.9570000000000001</v>
      </c>
      <c r="H1561" s="3">
        <v>0</v>
      </c>
      <c r="I1561" s="2">
        <v>1.3545</v>
      </c>
      <c r="J1561" s="4">
        <f t="shared" si="78"/>
        <v>0.60250000000000004</v>
      </c>
      <c r="K1561" s="1">
        <v>1</v>
      </c>
      <c r="L1561" s="4">
        <f t="shared" si="79"/>
        <v>0.60250000000000004</v>
      </c>
      <c r="M1561" s="1">
        <v>1</v>
      </c>
      <c r="N1561" s="4">
        <v>0.60250000000000004</v>
      </c>
      <c r="O1561" s="1"/>
    </row>
    <row r="1562" spans="1:15" x14ac:dyDescent="0.25">
      <c r="A1562" s="1">
        <v>1561</v>
      </c>
      <c r="B1562" s="1" t="s">
        <v>354</v>
      </c>
      <c r="C1562" s="10">
        <v>45288</v>
      </c>
      <c r="D1562" s="1">
        <v>0</v>
      </c>
      <c r="E1562" s="1" t="s">
        <v>213</v>
      </c>
      <c r="F1562" s="15">
        <v>24</v>
      </c>
      <c r="G1562" s="2">
        <v>2.0030999999999999</v>
      </c>
      <c r="H1562" s="3">
        <v>11.12</v>
      </c>
      <c r="I1562" s="2">
        <v>1.4032</v>
      </c>
      <c r="J1562" s="4">
        <f t="shared" si="78"/>
        <v>0.59989999999999988</v>
      </c>
      <c r="K1562" s="1">
        <v>1</v>
      </c>
      <c r="L1562" s="4">
        <f t="shared" si="79"/>
        <v>0.59989999999999988</v>
      </c>
      <c r="M1562" s="1">
        <v>1</v>
      </c>
      <c r="N1562" s="4">
        <v>0.59989999999999988</v>
      </c>
      <c r="O1562" s="1"/>
    </row>
    <row r="1563" spans="1:15" x14ac:dyDescent="0.25">
      <c r="A1563" s="1">
        <v>1562</v>
      </c>
      <c r="B1563" s="1" t="s">
        <v>353</v>
      </c>
      <c r="C1563" s="10">
        <v>45289</v>
      </c>
      <c r="D1563" s="1">
        <v>0</v>
      </c>
      <c r="E1563" s="1" t="s">
        <v>213</v>
      </c>
      <c r="F1563" s="15">
        <v>24</v>
      </c>
      <c r="G1563" s="2">
        <v>1.7877000000000001</v>
      </c>
      <c r="H1563" s="3">
        <v>0.01</v>
      </c>
      <c r="I1563" s="2">
        <v>1.3537999999999999</v>
      </c>
      <c r="J1563" s="4">
        <f t="shared" si="78"/>
        <v>0.43390000000000017</v>
      </c>
      <c r="K1563" s="1">
        <v>1</v>
      </c>
      <c r="L1563" s="4">
        <f t="shared" si="79"/>
        <v>0.43390000000000017</v>
      </c>
      <c r="M1563" s="1">
        <v>1</v>
      </c>
      <c r="N1563" s="4">
        <v>0.43390000000000017</v>
      </c>
      <c r="O1563" s="1"/>
    </row>
    <row r="1564" spans="1:15" x14ac:dyDescent="0.25">
      <c r="A1564" s="1">
        <v>1563</v>
      </c>
      <c r="B1564" s="1" t="s">
        <v>354</v>
      </c>
      <c r="C1564" s="10">
        <v>45289</v>
      </c>
      <c r="D1564" s="1">
        <v>0</v>
      </c>
      <c r="E1564" s="1" t="s">
        <v>213</v>
      </c>
      <c r="F1564" s="15">
        <v>24</v>
      </c>
      <c r="G1564" s="2">
        <v>1.8893</v>
      </c>
      <c r="H1564" s="3">
        <v>2.73</v>
      </c>
      <c r="I1564" s="2">
        <v>1.4015</v>
      </c>
      <c r="J1564" s="4">
        <f t="shared" si="78"/>
        <v>0.48780000000000001</v>
      </c>
      <c r="K1564" s="1">
        <v>1</v>
      </c>
      <c r="L1564" s="4">
        <f t="shared" si="79"/>
        <v>0.48780000000000001</v>
      </c>
      <c r="M1564" s="1">
        <v>1</v>
      </c>
      <c r="N1564" s="4">
        <v>0.48780000000000001</v>
      </c>
      <c r="O1564" s="1"/>
    </row>
    <row r="1565" spans="1:15" x14ac:dyDescent="0.25">
      <c r="A1565" s="1">
        <v>1564</v>
      </c>
      <c r="B1565" s="1" t="s">
        <v>353</v>
      </c>
      <c r="C1565" s="10">
        <v>45290</v>
      </c>
      <c r="D1565" s="1">
        <v>0</v>
      </c>
      <c r="E1565" s="1" t="s">
        <v>213</v>
      </c>
      <c r="F1565" s="15">
        <v>24</v>
      </c>
      <c r="G1565" s="2">
        <v>1.7716000000000001</v>
      </c>
      <c r="H1565" s="3">
        <v>0.12</v>
      </c>
      <c r="I1565" s="2">
        <v>1.353</v>
      </c>
      <c r="J1565" s="4">
        <f t="shared" si="78"/>
        <v>0.41860000000000008</v>
      </c>
      <c r="K1565" s="1">
        <v>1</v>
      </c>
      <c r="L1565" s="4">
        <f t="shared" si="79"/>
        <v>0.41860000000000008</v>
      </c>
      <c r="M1565" s="1"/>
      <c r="N1565" s="4"/>
      <c r="O1565" s="1"/>
    </row>
    <row r="1566" spans="1:15" x14ac:dyDescent="0.25">
      <c r="A1566" s="1">
        <v>1565</v>
      </c>
      <c r="B1566" s="1" t="s">
        <v>354</v>
      </c>
      <c r="C1566" s="10">
        <v>45290</v>
      </c>
      <c r="D1566" s="1">
        <v>0</v>
      </c>
      <c r="E1566" s="1" t="s">
        <v>213</v>
      </c>
      <c r="F1566" s="15">
        <v>24</v>
      </c>
      <c r="G1566" s="2">
        <v>1.8486</v>
      </c>
      <c r="H1566" s="3">
        <v>2.11</v>
      </c>
      <c r="I1566" s="2">
        <v>1.3969</v>
      </c>
      <c r="J1566" s="4">
        <f t="shared" si="78"/>
        <v>0.45169999999999999</v>
      </c>
      <c r="K1566" s="1">
        <v>1</v>
      </c>
      <c r="L1566" s="4">
        <f t="shared" si="79"/>
        <v>0.45169999999999999</v>
      </c>
      <c r="M1566" s="1"/>
      <c r="N1566" s="4"/>
      <c r="O1566" s="1"/>
    </row>
    <row r="1567" spans="1:15" x14ac:dyDescent="0.25">
      <c r="A1567" s="1">
        <v>1566</v>
      </c>
      <c r="B1567" s="1"/>
      <c r="C1567" s="1"/>
      <c r="D1567" s="1"/>
      <c r="E1567" s="1"/>
      <c r="F1567" s="15"/>
      <c r="G1567" s="2"/>
      <c r="H1567" s="3"/>
      <c r="I1567" s="2"/>
      <c r="J1567" s="4">
        <f t="shared" si="78"/>
        <v>0</v>
      </c>
      <c r="K1567" s="1">
        <v>1</v>
      </c>
      <c r="L1567" s="4">
        <f t="shared" si="79"/>
        <v>0</v>
      </c>
      <c r="M1567" s="1"/>
      <c r="N1567" s="4"/>
      <c r="O1567" s="1"/>
    </row>
    <row r="1568" spans="1:15" x14ac:dyDescent="0.25">
      <c r="A1568" s="1">
        <v>1567</v>
      </c>
      <c r="B1568" s="1"/>
      <c r="C1568" s="1"/>
      <c r="D1568" s="1"/>
      <c r="E1568" s="1"/>
      <c r="F1568" s="15"/>
      <c r="G1568" s="2"/>
      <c r="H1568" s="3"/>
      <c r="I1568" s="2"/>
      <c r="J1568" s="4">
        <f t="shared" si="78"/>
        <v>0</v>
      </c>
      <c r="K1568" s="1">
        <v>1</v>
      </c>
      <c r="L1568" s="4">
        <f t="shared" si="79"/>
        <v>0</v>
      </c>
      <c r="M1568" s="1"/>
      <c r="N1568" s="4"/>
      <c r="O1568" s="1"/>
    </row>
    <row r="1569" spans="1:15" x14ac:dyDescent="0.25">
      <c r="A1569" s="1">
        <v>1568</v>
      </c>
      <c r="B1569" s="1"/>
      <c r="C1569" s="1"/>
      <c r="D1569" s="1"/>
      <c r="E1569" s="1"/>
      <c r="F1569" s="15"/>
      <c r="G1569" s="2"/>
      <c r="H1569" s="3"/>
      <c r="I1569" s="2"/>
      <c r="J1569" s="4">
        <f t="shared" si="78"/>
        <v>0</v>
      </c>
      <c r="K1569" s="1">
        <v>1</v>
      </c>
      <c r="L1569" s="4">
        <f t="shared" si="79"/>
        <v>0</v>
      </c>
      <c r="M1569" s="1"/>
      <c r="N1569" s="4"/>
      <c r="O1569" s="1"/>
    </row>
    <row r="1570" spans="1:15" x14ac:dyDescent="0.25">
      <c r="A1570" s="1">
        <v>1569</v>
      </c>
      <c r="B1570" s="1"/>
      <c r="C1570" s="1"/>
      <c r="D1570" s="1"/>
      <c r="E1570" s="1"/>
      <c r="F1570" s="15"/>
      <c r="G1570" s="2"/>
      <c r="H1570" s="3"/>
      <c r="I1570" s="2"/>
      <c r="J1570" s="4">
        <f t="shared" si="78"/>
        <v>0</v>
      </c>
      <c r="K1570" s="1">
        <v>1</v>
      </c>
      <c r="L1570" s="4">
        <f t="shared" si="79"/>
        <v>0</v>
      </c>
      <c r="M1570" s="1"/>
      <c r="N1570" s="4"/>
      <c r="O1570" s="1"/>
    </row>
    <row r="1571" spans="1:15" x14ac:dyDescent="0.25">
      <c r="A1571" s="1">
        <v>1570</v>
      </c>
      <c r="B1571" s="1"/>
      <c r="C1571" s="1"/>
      <c r="D1571" s="1"/>
      <c r="E1571" s="1"/>
      <c r="F1571" s="15"/>
      <c r="G1571" s="2"/>
      <c r="H1571" s="3"/>
      <c r="I1571" s="2"/>
      <c r="J1571" s="4">
        <f t="shared" si="78"/>
        <v>0</v>
      </c>
      <c r="K1571" s="1">
        <v>1</v>
      </c>
      <c r="L1571" s="4">
        <f t="shared" si="79"/>
        <v>0</v>
      </c>
      <c r="M1571" s="1"/>
      <c r="N1571" s="4"/>
      <c r="O1571" s="1"/>
    </row>
    <row r="1572" spans="1:15" x14ac:dyDescent="0.25">
      <c r="A1572" s="1">
        <v>1571</v>
      </c>
      <c r="B1572" s="1"/>
      <c r="C1572" s="1"/>
      <c r="D1572" s="1"/>
      <c r="E1572" s="1"/>
      <c r="F1572" s="15"/>
      <c r="G1572" s="2"/>
      <c r="H1572" s="3"/>
      <c r="I1572" s="2"/>
      <c r="J1572" s="4">
        <f t="shared" si="78"/>
        <v>0</v>
      </c>
      <c r="K1572" s="1">
        <v>1</v>
      </c>
      <c r="L1572" s="4">
        <f t="shared" si="79"/>
        <v>0</v>
      </c>
      <c r="M1572" s="1"/>
      <c r="N1572" s="4"/>
      <c r="O1572" s="1"/>
    </row>
    <row r="1573" spans="1:15" x14ac:dyDescent="0.25">
      <c r="A1573" s="1">
        <v>1572</v>
      </c>
      <c r="B1573" s="1"/>
      <c r="C1573" s="1"/>
      <c r="D1573" s="1"/>
      <c r="E1573" s="1"/>
      <c r="F1573" s="15"/>
      <c r="G1573" s="2"/>
      <c r="H1573" s="3"/>
      <c r="I1573" s="2"/>
      <c r="J1573" s="4">
        <f t="shared" si="78"/>
        <v>0</v>
      </c>
      <c r="K1573" s="1">
        <v>1</v>
      </c>
      <c r="L1573" s="4">
        <f t="shared" si="79"/>
        <v>0</v>
      </c>
      <c r="M1573" s="1"/>
      <c r="N1573" s="4"/>
      <c r="O1573" s="1"/>
    </row>
    <row r="1574" spans="1:15" x14ac:dyDescent="0.25">
      <c r="A1574" s="1">
        <v>1573</v>
      </c>
      <c r="B1574" s="1"/>
      <c r="C1574" s="1"/>
      <c r="D1574" s="1"/>
      <c r="E1574" s="1"/>
      <c r="F1574" s="15"/>
      <c r="G1574" s="2"/>
      <c r="H1574" s="3"/>
      <c r="I1574" s="2"/>
      <c r="J1574" s="4">
        <f t="shared" si="78"/>
        <v>0</v>
      </c>
      <c r="K1574" s="1">
        <v>1</v>
      </c>
      <c r="L1574" s="4">
        <f t="shared" si="79"/>
        <v>0</v>
      </c>
      <c r="M1574" s="1"/>
      <c r="N1574" s="4"/>
      <c r="O1574" s="1"/>
    </row>
    <row r="1575" spans="1:15" x14ac:dyDescent="0.25">
      <c r="A1575" s="1">
        <v>1574</v>
      </c>
      <c r="B1575" s="1"/>
      <c r="C1575" s="1"/>
      <c r="D1575" s="1"/>
      <c r="E1575" s="1"/>
      <c r="F1575" s="15"/>
      <c r="G1575" s="2"/>
      <c r="H1575" s="3"/>
      <c r="I1575" s="2"/>
      <c r="J1575" s="4">
        <f t="shared" si="78"/>
        <v>0</v>
      </c>
      <c r="K1575" s="1">
        <v>1</v>
      </c>
      <c r="L1575" s="4">
        <f t="shared" si="79"/>
        <v>0</v>
      </c>
      <c r="M1575" s="1"/>
      <c r="N1575" s="4"/>
      <c r="O1575" s="1"/>
    </row>
    <row r="1576" spans="1:15" x14ac:dyDescent="0.25">
      <c r="A1576" s="1">
        <v>1575</v>
      </c>
      <c r="B1576" s="1"/>
      <c r="C1576" s="1"/>
      <c r="D1576" s="1"/>
      <c r="E1576" s="1"/>
      <c r="F1576" s="15"/>
      <c r="G1576" s="2"/>
      <c r="H1576" s="3"/>
      <c r="I1576" s="2"/>
      <c r="J1576" s="4">
        <f t="shared" si="78"/>
        <v>0</v>
      </c>
      <c r="K1576" s="1">
        <v>1</v>
      </c>
      <c r="L1576" s="4">
        <f t="shared" si="79"/>
        <v>0</v>
      </c>
      <c r="M1576" s="1"/>
      <c r="N1576" s="4"/>
      <c r="O1576" s="1"/>
    </row>
    <row r="1577" spans="1:15" x14ac:dyDescent="0.25">
      <c r="A1577" s="1">
        <v>1576</v>
      </c>
      <c r="B1577" s="1"/>
      <c r="C1577" s="1"/>
      <c r="D1577" s="1"/>
      <c r="E1577" s="1"/>
      <c r="F1577" s="15"/>
      <c r="G1577" s="2"/>
      <c r="H1577" s="3"/>
      <c r="I1577" s="2"/>
      <c r="J1577" s="4">
        <f t="shared" si="78"/>
        <v>0</v>
      </c>
      <c r="K1577" s="1">
        <v>1</v>
      </c>
      <c r="L1577" s="4">
        <f t="shared" si="79"/>
        <v>0</v>
      </c>
      <c r="M1577" s="1"/>
      <c r="N1577" s="4"/>
      <c r="O1577" s="1"/>
    </row>
    <row r="1578" spans="1:15" x14ac:dyDescent="0.25">
      <c r="A1578" s="1">
        <v>1577</v>
      </c>
      <c r="B1578" s="1"/>
      <c r="C1578" s="1"/>
      <c r="D1578" s="1"/>
      <c r="E1578" s="1"/>
      <c r="F1578" s="15"/>
      <c r="G1578" s="2"/>
      <c r="H1578" s="3"/>
      <c r="I1578" s="2"/>
      <c r="J1578" s="4">
        <f t="shared" si="78"/>
        <v>0</v>
      </c>
      <c r="K1578" s="1">
        <v>1</v>
      </c>
      <c r="L1578" s="4">
        <f t="shared" si="79"/>
        <v>0</v>
      </c>
      <c r="M1578" s="1"/>
      <c r="N1578" s="4"/>
      <c r="O1578" s="1"/>
    </row>
    <row r="1579" spans="1:15" x14ac:dyDescent="0.25">
      <c r="A1579" s="1">
        <v>1578</v>
      </c>
      <c r="B1579" s="1"/>
      <c r="C1579" s="1"/>
      <c r="D1579" s="1"/>
      <c r="E1579" s="1"/>
      <c r="F1579" s="15"/>
      <c r="G1579" s="2"/>
      <c r="H1579" s="3"/>
      <c r="I1579" s="2"/>
      <c r="J1579" s="4">
        <f t="shared" si="78"/>
        <v>0</v>
      </c>
      <c r="K1579" s="1">
        <v>1</v>
      </c>
      <c r="L1579" s="4">
        <f t="shared" si="79"/>
        <v>0</v>
      </c>
      <c r="M1579" s="1"/>
      <c r="N1579" s="4"/>
      <c r="O1579" s="1"/>
    </row>
    <row r="1580" spans="1:15" x14ac:dyDescent="0.25">
      <c r="A1580" s="1">
        <v>1579</v>
      </c>
      <c r="B1580" s="1"/>
      <c r="C1580" s="1"/>
      <c r="D1580" s="1"/>
      <c r="E1580" s="1"/>
      <c r="F1580" s="15"/>
      <c r="G1580" s="2"/>
      <c r="H1580" s="3"/>
      <c r="I1580" s="2"/>
      <c r="J1580" s="4">
        <f t="shared" si="78"/>
        <v>0</v>
      </c>
      <c r="K1580" s="1">
        <v>1</v>
      </c>
      <c r="L1580" s="4">
        <f t="shared" si="79"/>
        <v>0</v>
      </c>
      <c r="M1580" s="1"/>
      <c r="N1580" s="4"/>
      <c r="O1580" s="1"/>
    </row>
    <row r="1581" spans="1:15" x14ac:dyDescent="0.25">
      <c r="A1581" s="1">
        <v>1580</v>
      </c>
      <c r="B1581" s="1"/>
      <c r="C1581" s="1"/>
      <c r="D1581" s="1"/>
      <c r="E1581" s="1"/>
      <c r="F1581" s="15"/>
      <c r="G1581" s="2"/>
      <c r="H1581" s="3"/>
      <c r="I1581" s="2"/>
      <c r="J1581" s="4">
        <f t="shared" si="78"/>
        <v>0</v>
      </c>
      <c r="K1581" s="1">
        <v>1</v>
      </c>
      <c r="L1581" s="4">
        <f t="shared" si="79"/>
        <v>0</v>
      </c>
      <c r="M1581" s="1"/>
      <c r="N1581" s="4"/>
      <c r="O1581" s="1"/>
    </row>
    <row r="1582" spans="1:15" x14ac:dyDescent="0.25">
      <c r="A1582" s="1">
        <v>1581</v>
      </c>
      <c r="B1582" s="1"/>
      <c r="C1582" s="1"/>
      <c r="D1582" s="1"/>
      <c r="E1582" s="1"/>
      <c r="F1582" s="15"/>
      <c r="G1582" s="2"/>
      <c r="H1582" s="3"/>
      <c r="I1582" s="2"/>
      <c r="J1582" s="4">
        <f t="shared" si="78"/>
        <v>0</v>
      </c>
      <c r="K1582" s="1">
        <v>1</v>
      </c>
      <c r="L1582" s="4">
        <f t="shared" si="79"/>
        <v>0</v>
      </c>
      <c r="M1582" s="1"/>
      <c r="N1582" s="4"/>
      <c r="O1582" s="1"/>
    </row>
    <row r="1583" spans="1:15" x14ac:dyDescent="0.25">
      <c r="A1583" s="1">
        <v>1582</v>
      </c>
      <c r="B1583" s="1"/>
      <c r="C1583" s="1"/>
      <c r="D1583" s="1"/>
      <c r="E1583" s="1"/>
      <c r="F1583" s="15"/>
      <c r="G1583" s="2"/>
      <c r="H1583" s="3"/>
      <c r="I1583" s="2"/>
      <c r="J1583" s="4">
        <f t="shared" si="78"/>
        <v>0</v>
      </c>
      <c r="K1583" s="1">
        <v>1</v>
      </c>
      <c r="L1583" s="4">
        <f t="shared" si="79"/>
        <v>0</v>
      </c>
      <c r="M1583" s="1"/>
      <c r="N1583" s="4"/>
      <c r="O1583" s="1"/>
    </row>
    <row r="1584" spans="1:15" x14ac:dyDescent="0.25">
      <c r="A1584" s="1">
        <v>1583</v>
      </c>
      <c r="B1584" s="1"/>
      <c r="C1584" s="1"/>
      <c r="D1584" s="1"/>
      <c r="E1584" s="1"/>
      <c r="F1584" s="15"/>
      <c r="G1584" s="2"/>
      <c r="H1584" s="3"/>
      <c r="I1584" s="2"/>
      <c r="J1584" s="4">
        <f t="shared" si="78"/>
        <v>0</v>
      </c>
      <c r="K1584" s="1">
        <v>1</v>
      </c>
      <c r="L1584" s="4">
        <f t="shared" si="79"/>
        <v>0</v>
      </c>
      <c r="M1584" s="1"/>
      <c r="N1584" s="4"/>
      <c r="O1584" s="1"/>
    </row>
    <row r="1585" spans="1:15" x14ac:dyDescent="0.25">
      <c r="A1585" s="1">
        <v>1584</v>
      </c>
      <c r="B1585" s="1"/>
      <c r="C1585" s="1"/>
      <c r="D1585" s="1"/>
      <c r="E1585" s="1"/>
      <c r="F1585" s="15"/>
      <c r="G1585" s="2"/>
      <c r="H1585" s="3"/>
      <c r="I1585" s="2"/>
      <c r="J1585" s="4">
        <f t="shared" si="78"/>
        <v>0</v>
      </c>
      <c r="K1585" s="1">
        <v>1</v>
      </c>
      <c r="L1585" s="4">
        <f t="shared" si="79"/>
        <v>0</v>
      </c>
      <c r="M1585" s="1"/>
      <c r="N1585" s="4"/>
      <c r="O1585" s="1"/>
    </row>
    <row r="1586" spans="1:15" x14ac:dyDescent="0.25">
      <c r="A1586" s="1">
        <v>1585</v>
      </c>
      <c r="B1586" s="1"/>
      <c r="C1586" s="1"/>
      <c r="D1586" s="1"/>
      <c r="E1586" s="1"/>
      <c r="F1586" s="15"/>
      <c r="G1586" s="2"/>
      <c r="H1586" s="3"/>
      <c r="I1586" s="2"/>
      <c r="J1586" s="4">
        <f t="shared" si="78"/>
        <v>0</v>
      </c>
      <c r="K1586" s="1">
        <v>1</v>
      </c>
      <c r="L1586" s="4">
        <f t="shared" si="79"/>
        <v>0</v>
      </c>
      <c r="M1586" s="1"/>
      <c r="N1586" s="4"/>
      <c r="O1586" s="1"/>
    </row>
    <row r="1587" spans="1:15" x14ac:dyDescent="0.25">
      <c r="A1587" s="1">
        <v>1586</v>
      </c>
      <c r="B1587" s="1"/>
      <c r="C1587" s="1"/>
      <c r="D1587" s="1"/>
      <c r="E1587" s="1"/>
      <c r="F1587" s="15"/>
      <c r="G1587" s="2"/>
      <c r="H1587" s="3"/>
      <c r="I1587" s="2"/>
      <c r="J1587" s="4">
        <f t="shared" si="78"/>
        <v>0</v>
      </c>
      <c r="K1587" s="1">
        <v>1</v>
      </c>
      <c r="L1587" s="4">
        <f t="shared" si="79"/>
        <v>0</v>
      </c>
      <c r="M1587" s="1"/>
      <c r="N1587" s="4"/>
      <c r="O1587" s="1"/>
    </row>
    <row r="1588" spans="1:15" x14ac:dyDescent="0.25">
      <c r="A1588" s="1">
        <v>1587</v>
      </c>
      <c r="B1588" s="1"/>
      <c r="C1588" s="1"/>
      <c r="D1588" s="1"/>
      <c r="E1588" s="1"/>
      <c r="F1588" s="15"/>
      <c r="G1588" s="2"/>
      <c r="H1588" s="3"/>
      <c r="I1588" s="2"/>
      <c r="J1588" s="4">
        <f t="shared" si="78"/>
        <v>0</v>
      </c>
      <c r="K1588" s="1">
        <v>1</v>
      </c>
      <c r="L1588" s="4">
        <f t="shared" si="79"/>
        <v>0</v>
      </c>
      <c r="M1588" s="1"/>
      <c r="N1588" s="4"/>
      <c r="O1588" s="1"/>
    </row>
    <row r="1589" spans="1:15" x14ac:dyDescent="0.25">
      <c r="A1589" s="1">
        <v>1588</v>
      </c>
      <c r="B1589" s="1"/>
      <c r="C1589" s="1"/>
      <c r="D1589" s="1"/>
      <c r="E1589" s="1"/>
      <c r="F1589" s="15"/>
      <c r="G1589" s="2"/>
      <c r="H1589" s="3"/>
      <c r="I1589" s="2"/>
      <c r="J1589" s="4">
        <f t="shared" si="78"/>
        <v>0</v>
      </c>
      <c r="K1589" s="1">
        <v>1</v>
      </c>
      <c r="L1589" s="4">
        <f t="shared" si="79"/>
        <v>0</v>
      </c>
      <c r="M1589" s="1"/>
      <c r="N1589" s="4"/>
      <c r="O1589" s="1"/>
    </row>
    <row r="1590" spans="1:15" x14ac:dyDescent="0.25">
      <c r="A1590" s="1">
        <v>1589</v>
      </c>
      <c r="B1590" s="1"/>
      <c r="C1590" s="1"/>
      <c r="D1590" s="1"/>
      <c r="E1590" s="1"/>
      <c r="F1590" s="15"/>
      <c r="G1590" s="2"/>
      <c r="H1590" s="3"/>
      <c r="I1590" s="2"/>
      <c r="J1590" s="4">
        <f t="shared" si="78"/>
        <v>0</v>
      </c>
      <c r="K1590" s="1">
        <v>1</v>
      </c>
      <c r="L1590" s="4">
        <f t="shared" si="79"/>
        <v>0</v>
      </c>
      <c r="M1590" s="1"/>
      <c r="N1590" s="4"/>
      <c r="O1590" s="1"/>
    </row>
    <row r="1591" spans="1:15" x14ac:dyDescent="0.25">
      <c r="A1591" s="1">
        <v>1590</v>
      </c>
      <c r="B1591" s="1"/>
      <c r="C1591" s="1"/>
      <c r="D1591" s="1"/>
      <c r="E1591" s="1"/>
      <c r="F1591" s="15"/>
      <c r="G1591" s="2"/>
      <c r="H1591" s="3"/>
      <c r="I1591" s="2"/>
      <c r="J1591" s="4">
        <f t="shared" si="78"/>
        <v>0</v>
      </c>
      <c r="K1591" s="1">
        <v>1</v>
      </c>
      <c r="L1591" s="4">
        <f t="shared" si="79"/>
        <v>0</v>
      </c>
      <c r="M1591" s="1"/>
      <c r="N1591" s="4"/>
      <c r="O1591" s="1"/>
    </row>
    <row r="1592" spans="1:15" x14ac:dyDescent="0.25">
      <c r="A1592" s="1">
        <v>1591</v>
      </c>
      <c r="B1592" s="1"/>
      <c r="C1592" s="1"/>
      <c r="D1592" s="1"/>
      <c r="E1592" s="1"/>
      <c r="F1592" s="15"/>
      <c r="G1592" s="2"/>
      <c r="H1592" s="3"/>
      <c r="I1592" s="2"/>
      <c r="J1592" s="4">
        <f t="shared" si="78"/>
        <v>0</v>
      </c>
      <c r="K1592" s="1">
        <v>1</v>
      </c>
      <c r="L1592" s="4">
        <f t="shared" si="79"/>
        <v>0</v>
      </c>
      <c r="M1592" s="1"/>
      <c r="N1592" s="4"/>
      <c r="O1592" s="1"/>
    </row>
    <row r="1593" spans="1:15" x14ac:dyDescent="0.25">
      <c r="A1593" s="1">
        <v>1592</v>
      </c>
      <c r="B1593" s="1"/>
      <c r="C1593" s="1"/>
      <c r="D1593" s="1"/>
      <c r="E1593" s="1"/>
      <c r="F1593" s="15"/>
      <c r="G1593" s="2"/>
      <c r="H1593" s="3"/>
      <c r="I1593" s="2"/>
      <c r="J1593" s="4">
        <f t="shared" si="78"/>
        <v>0</v>
      </c>
      <c r="K1593" s="1">
        <v>1</v>
      </c>
      <c r="L1593" s="4">
        <f t="shared" si="79"/>
        <v>0</v>
      </c>
      <c r="M1593" s="1"/>
      <c r="N1593" s="4"/>
      <c r="O1593" s="1"/>
    </row>
    <row r="1594" spans="1:15" x14ac:dyDescent="0.25">
      <c r="A1594" s="1">
        <v>1593</v>
      </c>
      <c r="B1594" s="1"/>
      <c r="C1594" s="1"/>
      <c r="D1594" s="1"/>
      <c r="E1594" s="1"/>
      <c r="F1594" s="15"/>
      <c r="G1594" s="2"/>
      <c r="H1594" s="3"/>
      <c r="I1594" s="2"/>
      <c r="J1594" s="4">
        <f t="shared" si="78"/>
        <v>0</v>
      </c>
      <c r="K1594" s="1">
        <v>1</v>
      </c>
      <c r="L1594" s="4">
        <f t="shared" si="79"/>
        <v>0</v>
      </c>
      <c r="M1594" s="1"/>
      <c r="N1594" s="4"/>
      <c r="O1594" s="1"/>
    </row>
    <row r="1595" spans="1:15" x14ac:dyDescent="0.25">
      <c r="A1595" s="1">
        <v>1594</v>
      </c>
      <c r="B1595" s="1"/>
      <c r="C1595" s="1"/>
      <c r="D1595" s="1"/>
      <c r="E1595" s="1"/>
      <c r="F1595" s="15"/>
      <c r="G1595" s="2"/>
      <c r="H1595" s="3"/>
      <c r="I1595" s="2"/>
      <c r="J1595" s="4">
        <f t="shared" si="78"/>
        <v>0</v>
      </c>
      <c r="K1595" s="1">
        <v>1</v>
      </c>
      <c r="L1595" s="4">
        <f t="shared" si="79"/>
        <v>0</v>
      </c>
      <c r="M1595" s="1"/>
      <c r="N1595" s="4"/>
      <c r="O1595" s="1"/>
    </row>
    <row r="1596" spans="1:15" x14ac:dyDescent="0.25">
      <c r="A1596" s="1">
        <v>1595</v>
      </c>
      <c r="B1596" s="1"/>
      <c r="C1596" s="1"/>
      <c r="D1596" s="1"/>
      <c r="E1596" s="1"/>
      <c r="F1596" s="15"/>
      <c r="G1596" s="2"/>
      <c r="H1596" s="3"/>
      <c r="I1596" s="2"/>
      <c r="J1596" s="4">
        <f t="shared" si="78"/>
        <v>0</v>
      </c>
      <c r="K1596" s="1">
        <v>1</v>
      </c>
      <c r="L1596" s="4">
        <f t="shared" si="79"/>
        <v>0</v>
      </c>
      <c r="M1596" s="1"/>
      <c r="N1596" s="4"/>
      <c r="O1596" s="1"/>
    </row>
    <row r="1597" spans="1:15" x14ac:dyDescent="0.25">
      <c r="A1597" s="1">
        <v>1596</v>
      </c>
      <c r="B1597" s="1"/>
      <c r="C1597" s="1"/>
      <c r="D1597" s="1"/>
      <c r="E1597" s="1"/>
      <c r="F1597" s="15"/>
      <c r="G1597" s="2"/>
      <c r="H1597" s="3"/>
      <c r="I1597" s="2"/>
      <c r="J1597" s="4">
        <f t="shared" si="78"/>
        <v>0</v>
      </c>
      <c r="K1597" s="1">
        <v>1</v>
      </c>
      <c r="L1597" s="4">
        <f t="shared" si="79"/>
        <v>0</v>
      </c>
      <c r="M1597" s="1"/>
      <c r="N1597" s="4"/>
      <c r="O1597" s="1"/>
    </row>
    <row r="1598" spans="1:15" x14ac:dyDescent="0.25">
      <c r="A1598" s="1">
        <v>1597</v>
      </c>
      <c r="B1598" s="1"/>
      <c r="C1598" s="1"/>
      <c r="D1598" s="1"/>
      <c r="E1598" s="1"/>
      <c r="F1598" s="15"/>
      <c r="G1598" s="2"/>
      <c r="H1598" s="3"/>
      <c r="I1598" s="2"/>
      <c r="J1598" s="4">
        <f t="shared" si="78"/>
        <v>0</v>
      </c>
      <c r="K1598" s="1">
        <v>1</v>
      </c>
      <c r="L1598" s="4">
        <f t="shared" si="79"/>
        <v>0</v>
      </c>
      <c r="M1598" s="1"/>
      <c r="N1598" s="4"/>
      <c r="O1598" s="1"/>
    </row>
    <row r="1599" spans="1:15" x14ac:dyDescent="0.25">
      <c r="A1599" s="1">
        <v>1598</v>
      </c>
      <c r="B1599" s="1"/>
      <c r="C1599" s="1"/>
      <c r="D1599" s="1"/>
      <c r="E1599" s="1"/>
      <c r="F1599" s="15"/>
      <c r="G1599" s="2"/>
      <c r="H1599" s="3"/>
      <c r="I1599" s="2"/>
      <c r="J1599" s="4">
        <f t="shared" si="78"/>
        <v>0</v>
      </c>
      <c r="K1599" s="1">
        <v>1</v>
      </c>
      <c r="L1599" s="4">
        <f t="shared" si="79"/>
        <v>0</v>
      </c>
      <c r="M1599" s="1"/>
      <c r="N1599" s="4"/>
      <c r="O1599" s="1"/>
    </row>
    <row r="1600" spans="1:15" x14ac:dyDescent="0.25">
      <c r="A1600" s="1">
        <v>1599</v>
      </c>
      <c r="B1600" s="1"/>
      <c r="C1600" s="1"/>
      <c r="D1600" s="1"/>
      <c r="E1600" s="1"/>
      <c r="F1600" s="15"/>
      <c r="G1600" s="2"/>
      <c r="H1600" s="3"/>
      <c r="I1600" s="2"/>
      <c r="J1600" s="4">
        <f t="shared" si="78"/>
        <v>0</v>
      </c>
      <c r="K1600" s="1">
        <v>1</v>
      </c>
      <c r="L1600" s="4">
        <f t="shared" si="79"/>
        <v>0</v>
      </c>
      <c r="M1600" s="1"/>
      <c r="N1600" s="4"/>
      <c r="O1600" s="1"/>
    </row>
    <row r="1601" spans="1:15" x14ac:dyDescent="0.25">
      <c r="A1601" s="1">
        <v>1600</v>
      </c>
      <c r="B1601" s="1"/>
      <c r="C1601" s="1"/>
      <c r="D1601" s="1"/>
      <c r="E1601" s="1"/>
      <c r="F1601" s="15"/>
      <c r="G1601" s="2"/>
      <c r="H1601" s="3"/>
      <c r="I1601" s="2"/>
      <c r="J1601" s="4">
        <f t="shared" si="78"/>
        <v>0</v>
      </c>
      <c r="K1601" s="1">
        <v>1</v>
      </c>
      <c r="L1601" s="4">
        <f t="shared" si="79"/>
        <v>0</v>
      </c>
      <c r="M1601" s="1"/>
      <c r="N1601" s="4"/>
      <c r="O1601" s="1"/>
    </row>
    <row r="1602" spans="1:15" x14ac:dyDescent="0.25">
      <c r="A1602" s="1">
        <v>1601</v>
      </c>
      <c r="B1602" s="1"/>
      <c r="C1602" s="1"/>
      <c r="D1602" s="1"/>
      <c r="E1602" s="1"/>
      <c r="F1602" s="15"/>
      <c r="G1602" s="2"/>
      <c r="H1602" s="3"/>
      <c r="I1602" s="2"/>
      <c r="J1602" s="4">
        <f t="shared" si="78"/>
        <v>0</v>
      </c>
      <c r="K1602" s="1">
        <v>1</v>
      </c>
      <c r="L1602" s="4">
        <f t="shared" si="79"/>
        <v>0</v>
      </c>
      <c r="M1602" s="1"/>
      <c r="N1602" s="4"/>
      <c r="O1602" s="1"/>
    </row>
    <row r="1603" spans="1:15" x14ac:dyDescent="0.25">
      <c r="A1603" s="1">
        <v>1602</v>
      </c>
      <c r="B1603" s="1"/>
      <c r="C1603" s="1"/>
      <c r="D1603" s="1"/>
      <c r="E1603" s="1"/>
      <c r="F1603" s="15"/>
      <c r="G1603" s="2"/>
      <c r="H1603" s="3"/>
      <c r="I1603" s="2"/>
      <c r="J1603" s="4">
        <f t="shared" si="78"/>
        <v>0</v>
      </c>
      <c r="K1603" s="1">
        <v>1</v>
      </c>
      <c r="L1603" s="4">
        <f t="shared" si="79"/>
        <v>0</v>
      </c>
      <c r="M1603" s="1"/>
      <c r="N1603" s="4"/>
      <c r="O1603" s="1"/>
    </row>
    <row r="1604" spans="1:15" x14ac:dyDescent="0.25">
      <c r="A1604" s="1">
        <v>1603</v>
      </c>
      <c r="B1604" s="1"/>
      <c r="C1604" s="1"/>
      <c r="D1604" s="1"/>
      <c r="E1604" s="1"/>
      <c r="F1604" s="15"/>
      <c r="G1604" s="2"/>
      <c r="H1604" s="3"/>
      <c r="I1604" s="2"/>
      <c r="J1604" s="4">
        <f t="shared" si="78"/>
        <v>0</v>
      </c>
      <c r="K1604" s="1">
        <v>1</v>
      </c>
      <c r="L1604" s="4">
        <f t="shared" si="79"/>
        <v>0</v>
      </c>
      <c r="M1604" s="1"/>
      <c r="N1604" s="4"/>
      <c r="O1604" s="1"/>
    </row>
    <row r="1605" spans="1:15" x14ac:dyDescent="0.25">
      <c r="A1605" s="1">
        <v>1604</v>
      </c>
      <c r="B1605" s="1"/>
      <c r="C1605" s="1"/>
      <c r="D1605" s="1"/>
      <c r="E1605" s="1"/>
      <c r="F1605" s="15"/>
      <c r="G1605" s="2"/>
      <c r="H1605" s="3"/>
      <c r="I1605" s="2"/>
      <c r="J1605" s="4">
        <f t="shared" si="78"/>
        <v>0</v>
      </c>
      <c r="K1605" s="1">
        <v>1</v>
      </c>
      <c r="L1605" s="4">
        <f t="shared" si="79"/>
        <v>0</v>
      </c>
      <c r="M1605" s="1"/>
      <c r="N1605" s="4"/>
      <c r="O1605" s="1"/>
    </row>
    <row r="1606" spans="1:15" x14ac:dyDescent="0.25">
      <c r="A1606" s="1">
        <v>1605</v>
      </c>
      <c r="B1606" s="1"/>
      <c r="C1606" s="1"/>
      <c r="D1606" s="1"/>
      <c r="E1606" s="1"/>
      <c r="F1606" s="15"/>
      <c r="G1606" s="2"/>
      <c r="H1606" s="3"/>
      <c r="I1606" s="2"/>
      <c r="J1606" s="4">
        <f t="shared" si="78"/>
        <v>0</v>
      </c>
      <c r="K1606" s="1">
        <v>1</v>
      </c>
      <c r="L1606" s="4">
        <f t="shared" si="79"/>
        <v>0</v>
      </c>
      <c r="M1606" s="1"/>
      <c r="N1606" s="4"/>
      <c r="O1606" s="1"/>
    </row>
    <row r="1607" spans="1:15" x14ac:dyDescent="0.25">
      <c r="A1607" s="1">
        <v>1606</v>
      </c>
      <c r="B1607" s="1"/>
      <c r="C1607" s="1"/>
      <c r="D1607" s="1"/>
      <c r="E1607" s="1"/>
      <c r="F1607" s="15"/>
      <c r="G1607" s="2"/>
      <c r="H1607" s="3"/>
      <c r="I1607" s="2"/>
      <c r="J1607" s="4">
        <f t="shared" si="78"/>
        <v>0</v>
      </c>
      <c r="K1607" s="1">
        <v>1</v>
      </c>
      <c r="L1607" s="4">
        <f t="shared" si="79"/>
        <v>0</v>
      </c>
      <c r="M1607" s="1"/>
      <c r="N1607" s="4"/>
      <c r="O1607" s="1"/>
    </row>
    <row r="1608" spans="1:15" x14ac:dyDescent="0.25">
      <c r="A1608" s="1">
        <v>1607</v>
      </c>
      <c r="B1608" s="1"/>
      <c r="C1608" s="1"/>
      <c r="D1608" s="1"/>
      <c r="E1608" s="1"/>
      <c r="F1608" s="15"/>
      <c r="G1608" s="2"/>
      <c r="H1608" s="3"/>
      <c r="I1608" s="2"/>
      <c r="J1608" s="4">
        <f t="shared" si="78"/>
        <v>0</v>
      </c>
      <c r="K1608" s="1">
        <v>1</v>
      </c>
      <c r="L1608" s="4">
        <f t="shared" si="79"/>
        <v>0</v>
      </c>
      <c r="M1608" s="1"/>
      <c r="N1608" s="4"/>
      <c r="O1608" s="1"/>
    </row>
    <row r="1609" spans="1:15" x14ac:dyDescent="0.25">
      <c r="A1609" s="1">
        <v>1608</v>
      </c>
      <c r="B1609" s="1"/>
      <c r="C1609" s="1"/>
      <c r="D1609" s="1"/>
      <c r="E1609" s="1"/>
      <c r="F1609" s="15"/>
      <c r="G1609" s="2"/>
      <c r="H1609" s="3"/>
      <c r="I1609" s="2"/>
      <c r="J1609" s="4">
        <f t="shared" si="78"/>
        <v>0</v>
      </c>
      <c r="K1609" s="1">
        <v>1</v>
      </c>
      <c r="L1609" s="4">
        <f t="shared" si="79"/>
        <v>0</v>
      </c>
      <c r="M1609" s="1"/>
      <c r="N1609" s="4"/>
      <c r="O1609" s="1"/>
    </row>
    <row r="1610" spans="1:15" x14ac:dyDescent="0.25">
      <c r="A1610" s="1">
        <v>1609</v>
      </c>
      <c r="B1610" s="1"/>
      <c r="C1610" s="1"/>
      <c r="D1610" s="1"/>
      <c r="E1610" s="1"/>
      <c r="F1610" s="15"/>
      <c r="G1610" s="2"/>
      <c r="H1610" s="3"/>
      <c r="I1610" s="2"/>
      <c r="J1610" s="4">
        <f t="shared" si="78"/>
        <v>0</v>
      </c>
      <c r="K1610" s="1">
        <v>1</v>
      </c>
      <c r="L1610" s="4">
        <f t="shared" si="79"/>
        <v>0</v>
      </c>
      <c r="M1610" s="1"/>
      <c r="N1610" s="4"/>
      <c r="O1610" s="1"/>
    </row>
    <row r="1611" spans="1:15" x14ac:dyDescent="0.25">
      <c r="A1611" s="1">
        <v>1610</v>
      </c>
      <c r="B1611" s="1"/>
      <c r="C1611" s="1"/>
      <c r="D1611" s="1"/>
      <c r="E1611" s="1"/>
      <c r="F1611" s="15"/>
      <c r="G1611" s="2"/>
      <c r="H1611" s="3"/>
      <c r="I1611" s="2"/>
      <c r="J1611" s="4">
        <f t="shared" si="78"/>
        <v>0</v>
      </c>
      <c r="K1611" s="1">
        <v>1</v>
      </c>
      <c r="L1611" s="4">
        <f t="shared" si="79"/>
        <v>0</v>
      </c>
      <c r="M1611" s="1"/>
      <c r="N1611" s="4"/>
      <c r="O1611" s="1"/>
    </row>
    <row r="1612" spans="1:15" x14ac:dyDescent="0.25">
      <c r="A1612" s="1">
        <v>1611</v>
      </c>
      <c r="B1612" s="1"/>
      <c r="C1612" s="1"/>
      <c r="D1612" s="1"/>
      <c r="E1612" s="1"/>
      <c r="F1612" s="15"/>
      <c r="G1612" s="2"/>
      <c r="H1612" s="3"/>
      <c r="I1612" s="2"/>
      <c r="J1612" s="4">
        <f t="shared" si="78"/>
        <v>0</v>
      </c>
      <c r="K1612" s="1">
        <v>1</v>
      </c>
      <c r="L1612" s="4">
        <f t="shared" si="79"/>
        <v>0</v>
      </c>
      <c r="M1612" s="1"/>
      <c r="N1612" s="4"/>
      <c r="O1612" s="1"/>
    </row>
    <row r="1613" spans="1:15" x14ac:dyDescent="0.25">
      <c r="A1613" s="1">
        <v>1612</v>
      </c>
      <c r="B1613" s="1"/>
      <c r="C1613" s="1"/>
      <c r="D1613" s="1"/>
      <c r="E1613" s="1"/>
      <c r="F1613" s="15"/>
      <c r="G1613" s="2"/>
      <c r="H1613" s="3"/>
      <c r="I1613" s="2"/>
      <c r="J1613" s="4">
        <f t="shared" si="78"/>
        <v>0</v>
      </c>
      <c r="K1613" s="1">
        <v>1</v>
      </c>
      <c r="L1613" s="4">
        <f t="shared" si="79"/>
        <v>0</v>
      </c>
      <c r="M1613" s="1"/>
      <c r="N1613" s="4"/>
      <c r="O1613" s="1"/>
    </row>
    <row r="1614" spans="1:15" x14ac:dyDescent="0.25">
      <c r="A1614" s="1">
        <v>1613</v>
      </c>
      <c r="B1614" s="1"/>
      <c r="C1614" s="1"/>
      <c r="D1614" s="1"/>
      <c r="E1614" s="1"/>
      <c r="F1614" s="15"/>
      <c r="G1614" s="2"/>
      <c r="H1614" s="3"/>
      <c r="I1614" s="2"/>
      <c r="J1614" s="4">
        <f t="shared" si="78"/>
        <v>0</v>
      </c>
      <c r="K1614" s="1">
        <v>1</v>
      </c>
      <c r="L1614" s="4">
        <f t="shared" si="79"/>
        <v>0</v>
      </c>
      <c r="M1614" s="1"/>
      <c r="N1614" s="4"/>
      <c r="O1614" s="1"/>
    </row>
    <row r="1615" spans="1:15" x14ac:dyDescent="0.25">
      <c r="A1615" s="1">
        <v>1614</v>
      </c>
      <c r="B1615" s="1"/>
      <c r="C1615" s="1"/>
      <c r="D1615" s="1"/>
      <c r="E1615" s="1"/>
      <c r="F1615" s="15"/>
      <c r="G1615" s="2"/>
      <c r="H1615" s="3"/>
      <c r="I1615" s="2"/>
      <c r="J1615" s="4">
        <f t="shared" si="78"/>
        <v>0</v>
      </c>
      <c r="K1615" s="1">
        <v>1</v>
      </c>
      <c r="L1615" s="4">
        <f t="shared" si="79"/>
        <v>0</v>
      </c>
      <c r="M1615" s="1"/>
      <c r="N1615" s="4"/>
      <c r="O1615" s="1"/>
    </row>
  </sheetData>
  <mergeCells count="3">
    <mergeCell ref="O186:O189"/>
    <mergeCell ref="O356:O358"/>
    <mergeCell ref="O501:O502"/>
  </mergeCells>
  <phoneticPr fontId="7" type="noConversion"/>
  <conditionalFormatting sqref="J2:J65">
    <cfRule type="cellIs" dxfId="1" priority="2" operator="lessThan">
      <formula>0</formula>
    </cfRule>
  </conditionalFormatting>
  <conditionalFormatting sqref="L2:N6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6FCC5-869F-4ECC-A5EE-458C6A2B268A}">
  <sheetPr codeName="Sheet32"/>
  <dimension ref="A1:I1529"/>
  <sheetViews>
    <sheetView zoomScaleNormal="100" workbookViewId="0">
      <pane xSplit="1" ySplit="1" topLeftCell="B9" activePane="bottomRight" state="frozen"/>
      <selection activeCell="F1533" sqref="F1533"/>
      <selection pane="topRight" activeCell="F1533" sqref="F1533"/>
      <selection pane="bottomLeft" activeCell="F1533" sqref="F1533"/>
      <selection pane="bottomRight" activeCell="F1533" sqref="F1533"/>
    </sheetView>
  </sheetViews>
  <sheetFormatPr defaultColWidth="9" defaultRowHeight="14" x14ac:dyDescent="0.25"/>
  <cols>
    <col min="1" max="1" width="5.453125" style="103" customWidth="1"/>
    <col min="2" max="2" width="19.36328125" style="103" customWidth="1"/>
    <col min="3" max="3" width="13.6328125" style="103" customWidth="1"/>
    <col min="4" max="4" width="12.453125" style="104" customWidth="1"/>
    <col min="5" max="5" width="16.7265625" style="103" customWidth="1"/>
    <col min="6" max="6" width="30.90625" style="102" customWidth="1"/>
    <col min="7" max="16384" width="9" style="102"/>
  </cols>
  <sheetData>
    <row r="1" spans="1:6" ht="16.5" x14ac:dyDescent="0.25">
      <c r="A1" s="90" t="s">
        <v>0</v>
      </c>
      <c r="B1" s="90" t="s">
        <v>1</v>
      </c>
      <c r="C1" s="99" t="s">
        <v>2</v>
      </c>
      <c r="D1" s="100" t="s">
        <v>3</v>
      </c>
      <c r="E1" s="101" t="s">
        <v>3865</v>
      </c>
      <c r="F1" s="90" t="s">
        <v>1229</v>
      </c>
    </row>
    <row r="2" spans="1:6" ht="16.5" x14ac:dyDescent="0.25">
      <c r="A2" s="90">
        <v>1</v>
      </c>
      <c r="B2" s="86" t="s">
        <v>2069</v>
      </c>
      <c r="C2" s="90" t="s">
        <v>2495</v>
      </c>
      <c r="D2" s="91">
        <v>43835</v>
      </c>
      <c r="E2" s="90" t="s">
        <v>3866</v>
      </c>
      <c r="F2" s="90" t="s">
        <v>1746</v>
      </c>
    </row>
    <row r="3" spans="1:6" ht="16.5" x14ac:dyDescent="0.25">
      <c r="A3" s="90">
        <f>A2+1</f>
        <v>2</v>
      </c>
      <c r="B3" s="90" t="s">
        <v>2069</v>
      </c>
      <c r="C3" s="90" t="s">
        <v>2379</v>
      </c>
      <c r="D3" s="91">
        <v>43842</v>
      </c>
      <c r="E3" s="90" t="s">
        <v>3867</v>
      </c>
      <c r="F3" s="90" t="s">
        <v>1746</v>
      </c>
    </row>
    <row r="4" spans="1:6" ht="16.5" x14ac:dyDescent="0.25">
      <c r="A4" s="90">
        <f t="shared" ref="A4:A67" si="0">A3+1</f>
        <v>3</v>
      </c>
      <c r="B4" s="90" t="s">
        <v>2069</v>
      </c>
      <c r="C4" s="90" t="s">
        <v>2378</v>
      </c>
      <c r="D4" s="91">
        <v>43843</v>
      </c>
      <c r="E4" s="90" t="s">
        <v>3868</v>
      </c>
      <c r="F4" s="90" t="s">
        <v>1746</v>
      </c>
    </row>
    <row r="5" spans="1:6" ht="16.5" x14ac:dyDescent="0.25">
      <c r="A5" s="90">
        <f t="shared" si="0"/>
        <v>4</v>
      </c>
      <c r="B5" s="90" t="s">
        <v>2069</v>
      </c>
      <c r="C5" s="90" t="s">
        <v>1698</v>
      </c>
      <c r="D5" s="91">
        <v>43848</v>
      </c>
      <c r="E5" s="90" t="s">
        <v>3869</v>
      </c>
      <c r="F5" s="90" t="s">
        <v>1746</v>
      </c>
    </row>
    <row r="6" spans="1:6" ht="16.5" x14ac:dyDescent="0.25">
      <c r="A6" s="90">
        <f t="shared" si="0"/>
        <v>5</v>
      </c>
      <c r="B6" s="90" t="s">
        <v>2069</v>
      </c>
      <c r="C6" s="90" t="s">
        <v>290</v>
      </c>
      <c r="D6" s="91">
        <v>43848</v>
      </c>
      <c r="E6" s="90" t="s">
        <v>3866</v>
      </c>
      <c r="F6" s="90" t="s">
        <v>1746</v>
      </c>
    </row>
    <row r="7" spans="1:6" ht="16.5" x14ac:dyDescent="0.25">
      <c r="A7" s="90">
        <f t="shared" si="0"/>
        <v>6</v>
      </c>
      <c r="B7" s="90" t="s">
        <v>3511</v>
      </c>
      <c r="C7" s="90" t="s">
        <v>234</v>
      </c>
      <c r="D7" s="91">
        <v>43851</v>
      </c>
      <c r="E7" s="90" t="s">
        <v>3870</v>
      </c>
      <c r="F7" s="90" t="s">
        <v>1746</v>
      </c>
    </row>
    <row r="8" spans="1:6" ht="16.5" x14ac:dyDescent="0.25">
      <c r="A8" s="90">
        <f t="shared" si="0"/>
        <v>7</v>
      </c>
      <c r="B8" s="90" t="s">
        <v>3511</v>
      </c>
      <c r="C8" s="90" t="s">
        <v>240</v>
      </c>
      <c r="D8" s="91">
        <v>43851</v>
      </c>
      <c r="E8" s="90" t="s">
        <v>3871</v>
      </c>
      <c r="F8" s="90" t="s">
        <v>1746</v>
      </c>
    </row>
    <row r="9" spans="1:6" ht="16.5" x14ac:dyDescent="0.25">
      <c r="A9" s="90">
        <f t="shared" si="0"/>
        <v>8</v>
      </c>
      <c r="B9" s="90" t="s">
        <v>3513</v>
      </c>
      <c r="C9" s="90" t="s">
        <v>3554</v>
      </c>
      <c r="D9" s="91">
        <v>43895</v>
      </c>
      <c r="E9" s="90" t="s">
        <v>3869</v>
      </c>
      <c r="F9" s="90" t="s">
        <v>1746</v>
      </c>
    </row>
    <row r="10" spans="1:6" ht="16.5" x14ac:dyDescent="0.25">
      <c r="A10" s="90">
        <f t="shared" si="0"/>
        <v>9</v>
      </c>
      <c r="B10" s="90" t="s">
        <v>2064</v>
      </c>
      <c r="C10" s="90" t="s">
        <v>2155</v>
      </c>
      <c r="D10" s="91">
        <v>43897</v>
      </c>
      <c r="E10" s="90" t="s">
        <v>3872</v>
      </c>
      <c r="F10" s="90" t="s">
        <v>1746</v>
      </c>
    </row>
    <row r="11" spans="1:6" ht="16.5" x14ac:dyDescent="0.25">
      <c r="A11" s="90">
        <f t="shared" si="0"/>
        <v>10</v>
      </c>
      <c r="B11" s="90" t="s">
        <v>3553</v>
      </c>
      <c r="C11" s="90" t="s">
        <v>2913</v>
      </c>
      <c r="D11" s="91">
        <v>43908</v>
      </c>
      <c r="E11" s="90" t="s">
        <v>3873</v>
      </c>
      <c r="F11" s="90" t="s">
        <v>1746</v>
      </c>
    </row>
    <row r="12" spans="1:6" ht="16.5" x14ac:dyDescent="0.25">
      <c r="A12" s="90">
        <f t="shared" si="0"/>
        <v>11</v>
      </c>
      <c r="B12" s="90" t="s">
        <v>3553</v>
      </c>
      <c r="C12" s="90" t="s">
        <v>2990</v>
      </c>
      <c r="D12" s="91">
        <v>43911</v>
      </c>
      <c r="E12" s="90" t="s">
        <v>3874</v>
      </c>
      <c r="F12" s="90" t="s">
        <v>1746</v>
      </c>
    </row>
    <row r="13" spans="1:6" ht="16.5" x14ac:dyDescent="0.25">
      <c r="A13" s="90">
        <f t="shared" si="0"/>
        <v>12</v>
      </c>
      <c r="B13" s="90" t="s">
        <v>3511</v>
      </c>
      <c r="C13" s="90" t="s">
        <v>2146</v>
      </c>
      <c r="D13" s="91">
        <v>43912</v>
      </c>
      <c r="E13" s="90" t="s">
        <v>3875</v>
      </c>
      <c r="F13" s="90" t="s">
        <v>1746</v>
      </c>
    </row>
    <row r="14" spans="1:6" ht="16.5" x14ac:dyDescent="0.25">
      <c r="A14" s="90">
        <f t="shared" si="0"/>
        <v>13</v>
      </c>
      <c r="B14" s="90" t="s">
        <v>3513</v>
      </c>
      <c r="C14" s="90" t="s">
        <v>1726</v>
      </c>
      <c r="D14" s="91">
        <v>43917</v>
      </c>
      <c r="E14" s="90" t="s">
        <v>3876</v>
      </c>
      <c r="F14" s="90" t="s">
        <v>1746</v>
      </c>
    </row>
    <row r="15" spans="1:6" ht="16.5" x14ac:dyDescent="0.25">
      <c r="A15" s="90">
        <f t="shared" si="0"/>
        <v>14</v>
      </c>
      <c r="B15" s="90" t="s">
        <v>3513</v>
      </c>
      <c r="C15" s="90" t="s">
        <v>2907</v>
      </c>
      <c r="D15" s="91">
        <v>43918</v>
      </c>
      <c r="E15" s="90" t="s">
        <v>3875</v>
      </c>
      <c r="F15" s="90" t="s">
        <v>1746</v>
      </c>
    </row>
    <row r="16" spans="1:6" ht="16.5" x14ac:dyDescent="0.25">
      <c r="A16" s="90">
        <f t="shared" si="0"/>
        <v>15</v>
      </c>
      <c r="B16" s="90" t="s">
        <v>2069</v>
      </c>
      <c r="C16" s="90" t="s">
        <v>314</v>
      </c>
      <c r="D16" s="91">
        <v>43922</v>
      </c>
      <c r="E16" s="90" t="s">
        <v>3877</v>
      </c>
      <c r="F16" s="90" t="s">
        <v>1746</v>
      </c>
    </row>
    <row r="17" spans="1:6" ht="16.5" x14ac:dyDescent="0.25">
      <c r="A17" s="90">
        <f t="shared" si="0"/>
        <v>16</v>
      </c>
      <c r="B17" s="90" t="s">
        <v>3508</v>
      </c>
      <c r="C17" s="90" t="s">
        <v>356</v>
      </c>
      <c r="D17" s="91">
        <v>43933</v>
      </c>
      <c r="E17" s="90" t="s">
        <v>3866</v>
      </c>
      <c r="F17" s="90" t="s">
        <v>1746</v>
      </c>
    </row>
    <row r="18" spans="1:6" ht="16.5" x14ac:dyDescent="0.25">
      <c r="A18" s="90">
        <f t="shared" si="0"/>
        <v>17</v>
      </c>
      <c r="B18" s="90" t="s">
        <v>3508</v>
      </c>
      <c r="C18" s="90" t="s">
        <v>353</v>
      </c>
      <c r="D18" s="91">
        <v>43933</v>
      </c>
      <c r="E18" s="90" t="s">
        <v>3866</v>
      </c>
      <c r="F18" s="90" t="s">
        <v>1746</v>
      </c>
    </row>
    <row r="19" spans="1:6" ht="16.5" x14ac:dyDescent="0.25">
      <c r="A19" s="90">
        <f t="shared" si="0"/>
        <v>18</v>
      </c>
      <c r="B19" s="90" t="s">
        <v>3512</v>
      </c>
      <c r="C19" s="90" t="s">
        <v>1470</v>
      </c>
      <c r="D19" s="91">
        <v>43943</v>
      </c>
      <c r="E19" s="90" t="s">
        <v>3874</v>
      </c>
      <c r="F19" s="90" t="s">
        <v>1746</v>
      </c>
    </row>
    <row r="20" spans="1:6" ht="16.5" x14ac:dyDescent="0.25">
      <c r="A20" s="90">
        <f t="shared" si="0"/>
        <v>19</v>
      </c>
      <c r="B20" s="90" t="s">
        <v>3512</v>
      </c>
      <c r="C20" s="90" t="s">
        <v>313</v>
      </c>
      <c r="D20" s="91">
        <v>43943</v>
      </c>
      <c r="E20" s="90" t="s">
        <v>3875</v>
      </c>
      <c r="F20" s="90" t="s">
        <v>1746</v>
      </c>
    </row>
    <row r="21" spans="1:6" ht="16.5" x14ac:dyDescent="0.25">
      <c r="A21" s="90">
        <f t="shared" si="0"/>
        <v>20</v>
      </c>
      <c r="B21" s="90" t="s">
        <v>3512</v>
      </c>
      <c r="C21" s="90" t="s">
        <v>320</v>
      </c>
      <c r="D21" s="91">
        <v>43944</v>
      </c>
      <c r="E21" s="90" t="s">
        <v>3872</v>
      </c>
      <c r="F21" s="90" t="s">
        <v>1746</v>
      </c>
    </row>
    <row r="22" spans="1:6" ht="16.5" x14ac:dyDescent="0.25">
      <c r="A22" s="90">
        <f t="shared" si="0"/>
        <v>21</v>
      </c>
      <c r="B22" s="90" t="s">
        <v>1746</v>
      </c>
      <c r="C22" s="90" t="s">
        <v>3321</v>
      </c>
      <c r="D22" s="91">
        <v>43963</v>
      </c>
      <c r="E22" s="90" t="s">
        <v>3878</v>
      </c>
      <c r="F22" s="90" t="s">
        <v>1746</v>
      </c>
    </row>
    <row r="23" spans="1:6" ht="16.5" x14ac:dyDescent="0.25">
      <c r="A23" s="90">
        <f t="shared" si="0"/>
        <v>22</v>
      </c>
      <c r="B23" s="90" t="s">
        <v>1746</v>
      </c>
      <c r="C23" s="90" t="s">
        <v>27</v>
      </c>
      <c r="D23" s="91">
        <v>43963</v>
      </c>
      <c r="E23" s="90" t="s">
        <v>3879</v>
      </c>
      <c r="F23" s="90" t="s">
        <v>1746</v>
      </c>
    </row>
    <row r="24" spans="1:6" ht="16.5" x14ac:dyDescent="0.25">
      <c r="A24" s="90">
        <f t="shared" si="0"/>
        <v>23</v>
      </c>
      <c r="B24" s="90" t="s">
        <v>1746</v>
      </c>
      <c r="C24" s="90" t="s">
        <v>70</v>
      </c>
      <c r="D24" s="91">
        <v>43965</v>
      </c>
      <c r="E24" s="90" t="s">
        <v>3880</v>
      </c>
      <c r="F24" s="90" t="s">
        <v>1746</v>
      </c>
    </row>
    <row r="25" spans="1:6" ht="16.5" x14ac:dyDescent="0.25">
      <c r="A25" s="90">
        <f t="shared" si="0"/>
        <v>24</v>
      </c>
      <c r="B25" s="90" t="s">
        <v>1746</v>
      </c>
      <c r="C25" s="90" t="s">
        <v>3322</v>
      </c>
      <c r="D25" s="91">
        <v>43965</v>
      </c>
      <c r="E25" s="90" t="s">
        <v>3881</v>
      </c>
      <c r="F25" s="90" t="s">
        <v>1746</v>
      </c>
    </row>
    <row r="26" spans="1:6" ht="16.5" x14ac:dyDescent="0.25">
      <c r="A26" s="90">
        <f t="shared" si="0"/>
        <v>25</v>
      </c>
      <c r="B26" s="90" t="s">
        <v>1746</v>
      </c>
      <c r="C26" s="90" t="s">
        <v>1817</v>
      </c>
      <c r="D26" s="91">
        <v>43981</v>
      </c>
      <c r="E26" s="90" t="s">
        <v>3875</v>
      </c>
      <c r="F26" s="90" t="s">
        <v>1746</v>
      </c>
    </row>
    <row r="27" spans="1:6" ht="16.5" x14ac:dyDescent="0.25">
      <c r="A27" s="90">
        <f t="shared" si="0"/>
        <v>26</v>
      </c>
      <c r="B27" s="90" t="s">
        <v>3508</v>
      </c>
      <c r="C27" s="90" t="s">
        <v>311</v>
      </c>
      <c r="D27" s="91">
        <v>43992</v>
      </c>
      <c r="E27" s="167" t="s">
        <v>3882</v>
      </c>
      <c r="F27" s="167" t="s">
        <v>3883</v>
      </c>
    </row>
    <row r="28" spans="1:6" ht="16.5" x14ac:dyDescent="0.25">
      <c r="A28" s="90">
        <f t="shared" si="0"/>
        <v>27</v>
      </c>
      <c r="B28" s="90" t="s">
        <v>3508</v>
      </c>
      <c r="C28" s="90" t="s">
        <v>336</v>
      </c>
      <c r="D28" s="91">
        <v>43992</v>
      </c>
      <c r="E28" s="167"/>
      <c r="F28" s="167"/>
    </row>
    <row r="29" spans="1:6" ht="16.5" x14ac:dyDescent="0.25">
      <c r="A29" s="90">
        <f t="shared" si="0"/>
        <v>28</v>
      </c>
      <c r="B29" s="90" t="s">
        <v>3511</v>
      </c>
      <c r="C29" s="90" t="s">
        <v>3521</v>
      </c>
      <c r="D29" s="91">
        <v>44022</v>
      </c>
      <c r="E29" s="90" t="s">
        <v>3867</v>
      </c>
      <c r="F29" s="90" t="s">
        <v>1746</v>
      </c>
    </row>
    <row r="30" spans="1:6" ht="16.5" x14ac:dyDescent="0.25">
      <c r="A30" s="90">
        <f t="shared" si="0"/>
        <v>29</v>
      </c>
      <c r="B30" s="90" t="s">
        <v>3511</v>
      </c>
      <c r="C30" s="90" t="s">
        <v>3522</v>
      </c>
      <c r="D30" s="91">
        <v>44022</v>
      </c>
      <c r="E30" s="90" t="s">
        <v>3872</v>
      </c>
      <c r="F30" s="90" t="s">
        <v>1746</v>
      </c>
    </row>
    <row r="31" spans="1:6" ht="16.5" x14ac:dyDescent="0.25">
      <c r="A31" s="90">
        <f t="shared" si="0"/>
        <v>30</v>
      </c>
      <c r="B31" s="90" t="s">
        <v>3511</v>
      </c>
      <c r="C31" s="90" t="s">
        <v>3526</v>
      </c>
      <c r="D31" s="91">
        <v>44033</v>
      </c>
      <c r="E31" s="90" t="s">
        <v>3875</v>
      </c>
      <c r="F31" s="90" t="s">
        <v>1746</v>
      </c>
    </row>
    <row r="32" spans="1:6" ht="16.5" x14ac:dyDescent="0.25">
      <c r="A32" s="90">
        <f t="shared" si="0"/>
        <v>31</v>
      </c>
      <c r="B32" s="90" t="s">
        <v>2064</v>
      </c>
      <c r="C32" s="90" t="s">
        <v>308</v>
      </c>
      <c r="D32" s="91">
        <v>44035</v>
      </c>
      <c r="E32" s="90" t="s">
        <v>3884</v>
      </c>
      <c r="F32" s="90" t="s">
        <v>1746</v>
      </c>
    </row>
    <row r="33" spans="1:6" ht="16.5" x14ac:dyDescent="0.25">
      <c r="A33" s="90">
        <f t="shared" si="0"/>
        <v>32</v>
      </c>
      <c r="B33" s="90" t="s">
        <v>2069</v>
      </c>
      <c r="C33" s="90" t="s">
        <v>3540</v>
      </c>
      <c r="D33" s="91">
        <v>44041</v>
      </c>
      <c r="E33" s="90" t="s">
        <v>3869</v>
      </c>
      <c r="F33" s="90" t="s">
        <v>1746</v>
      </c>
    </row>
    <row r="34" spans="1:6" ht="16.5" x14ac:dyDescent="0.25">
      <c r="A34" s="90">
        <f t="shared" si="0"/>
        <v>33</v>
      </c>
      <c r="B34" s="90" t="s">
        <v>2069</v>
      </c>
      <c r="C34" s="90" t="s">
        <v>3541</v>
      </c>
      <c r="D34" s="91">
        <v>44041</v>
      </c>
      <c r="E34" s="90" t="s">
        <v>3866</v>
      </c>
      <c r="F34" s="90" t="s">
        <v>1746</v>
      </c>
    </row>
    <row r="35" spans="1:6" ht="16.5" x14ac:dyDescent="0.25">
      <c r="A35" s="90">
        <f t="shared" si="0"/>
        <v>34</v>
      </c>
      <c r="B35" s="90" t="s">
        <v>2069</v>
      </c>
      <c r="C35" s="90" t="s">
        <v>3542</v>
      </c>
      <c r="D35" s="91">
        <v>44054</v>
      </c>
      <c r="E35" s="90" t="s">
        <v>3871</v>
      </c>
      <c r="F35" s="90" t="s">
        <v>1746</v>
      </c>
    </row>
    <row r="36" spans="1:6" ht="16.5" x14ac:dyDescent="0.25">
      <c r="A36" s="90">
        <f t="shared" si="0"/>
        <v>35</v>
      </c>
      <c r="B36" s="90" t="s">
        <v>2069</v>
      </c>
      <c r="C36" s="90" t="s">
        <v>3885</v>
      </c>
      <c r="D36" s="91">
        <v>44054</v>
      </c>
      <c r="E36" s="90" t="s">
        <v>3881</v>
      </c>
      <c r="F36" s="90" t="s">
        <v>1746</v>
      </c>
    </row>
    <row r="37" spans="1:6" ht="16.5" x14ac:dyDescent="0.25">
      <c r="A37" s="90">
        <f t="shared" si="0"/>
        <v>36</v>
      </c>
      <c r="B37" s="90" t="s">
        <v>3511</v>
      </c>
      <c r="C37" s="90" t="s">
        <v>2312</v>
      </c>
      <c r="D37" s="91">
        <v>44075</v>
      </c>
      <c r="E37" s="90" t="s">
        <v>3886</v>
      </c>
      <c r="F37" s="90" t="s">
        <v>1746</v>
      </c>
    </row>
    <row r="38" spans="1:6" ht="16.5" x14ac:dyDescent="0.25">
      <c r="A38" s="90">
        <f t="shared" si="0"/>
        <v>37</v>
      </c>
      <c r="B38" s="90" t="s">
        <v>3511</v>
      </c>
      <c r="C38" s="90" t="s">
        <v>2305</v>
      </c>
      <c r="D38" s="91">
        <v>44075</v>
      </c>
      <c r="E38" s="90" t="s">
        <v>3886</v>
      </c>
      <c r="F38" s="90" t="s">
        <v>1746</v>
      </c>
    </row>
    <row r="39" spans="1:6" ht="16.5" x14ac:dyDescent="0.25">
      <c r="A39" s="90">
        <f t="shared" si="0"/>
        <v>38</v>
      </c>
      <c r="B39" s="90" t="s">
        <v>1746</v>
      </c>
      <c r="C39" s="90" t="s">
        <v>288</v>
      </c>
      <c r="D39" s="91">
        <v>44091</v>
      </c>
      <c r="E39" s="90">
        <v>4</v>
      </c>
      <c r="F39" s="90" t="s">
        <v>1746</v>
      </c>
    </row>
    <row r="40" spans="1:6" ht="16.5" x14ac:dyDescent="0.25">
      <c r="A40" s="90">
        <f t="shared" si="0"/>
        <v>39</v>
      </c>
      <c r="B40" s="90" t="s">
        <v>1746</v>
      </c>
      <c r="C40" s="90" t="s">
        <v>2724</v>
      </c>
      <c r="D40" s="91">
        <v>44091</v>
      </c>
      <c r="E40" s="90">
        <v>3</v>
      </c>
      <c r="F40" s="90" t="s">
        <v>1746</v>
      </c>
    </row>
    <row r="41" spans="1:6" ht="16.5" x14ac:dyDescent="0.25">
      <c r="A41" s="90">
        <f t="shared" si="0"/>
        <v>40</v>
      </c>
      <c r="B41" s="29" t="s">
        <v>2064</v>
      </c>
      <c r="C41" s="90" t="s">
        <v>3515</v>
      </c>
      <c r="D41" s="91">
        <v>44176</v>
      </c>
      <c r="E41" s="90">
        <v>1.5</v>
      </c>
      <c r="F41" s="90" t="s">
        <v>1746</v>
      </c>
    </row>
    <row r="42" spans="1:6" ht="16.5" x14ac:dyDescent="0.25">
      <c r="A42" s="90">
        <f t="shared" si="0"/>
        <v>41</v>
      </c>
      <c r="B42" s="29" t="s">
        <v>2064</v>
      </c>
      <c r="C42" s="90" t="s">
        <v>3517</v>
      </c>
      <c r="D42" s="91">
        <v>44176</v>
      </c>
      <c r="E42" s="90">
        <v>1.8</v>
      </c>
      <c r="F42" s="90" t="s">
        <v>1746</v>
      </c>
    </row>
    <row r="43" spans="1:6" ht="16.5" x14ac:dyDescent="0.25">
      <c r="A43" s="90">
        <f t="shared" si="0"/>
        <v>42</v>
      </c>
      <c r="B43" s="90" t="s">
        <v>3511</v>
      </c>
      <c r="C43" s="90" t="s">
        <v>2327</v>
      </c>
      <c r="D43" s="91">
        <v>44149</v>
      </c>
      <c r="E43" s="90">
        <v>5</v>
      </c>
      <c r="F43" s="90" t="s">
        <v>1746</v>
      </c>
    </row>
    <row r="44" spans="1:6" ht="16.5" x14ac:dyDescent="0.25">
      <c r="A44" s="90">
        <f t="shared" si="0"/>
        <v>43</v>
      </c>
      <c r="B44" s="90" t="s">
        <v>3511</v>
      </c>
      <c r="C44" s="90" t="s">
        <v>2304</v>
      </c>
      <c r="D44" s="91">
        <v>44149</v>
      </c>
      <c r="E44" s="90">
        <v>4</v>
      </c>
      <c r="F44" s="90" t="s">
        <v>1746</v>
      </c>
    </row>
    <row r="45" spans="1:6" ht="16.5" x14ac:dyDescent="0.25">
      <c r="A45" s="90">
        <f t="shared" si="0"/>
        <v>44</v>
      </c>
      <c r="B45" s="90" t="s">
        <v>1746</v>
      </c>
      <c r="C45" s="90" t="s">
        <v>3887</v>
      </c>
      <c r="D45" s="91">
        <v>44138</v>
      </c>
      <c r="E45" s="90" t="s">
        <v>3888</v>
      </c>
      <c r="F45" s="90" t="s">
        <v>1746</v>
      </c>
    </row>
    <row r="46" spans="1:6" ht="16.5" x14ac:dyDescent="0.25">
      <c r="A46" s="90">
        <f t="shared" si="0"/>
        <v>45</v>
      </c>
      <c r="B46" s="29" t="s">
        <v>2064</v>
      </c>
      <c r="C46" s="90" t="s">
        <v>3515</v>
      </c>
      <c r="D46" s="91">
        <v>44176</v>
      </c>
      <c r="E46" s="91">
        <v>1.5</v>
      </c>
      <c r="F46" s="90" t="s">
        <v>1746</v>
      </c>
    </row>
    <row r="47" spans="1:6" ht="16.5" x14ac:dyDescent="0.25">
      <c r="A47" s="90">
        <f t="shared" si="0"/>
        <v>46</v>
      </c>
      <c r="B47" s="29" t="s">
        <v>2064</v>
      </c>
      <c r="C47" s="90" t="s">
        <v>3517</v>
      </c>
      <c r="D47" s="91">
        <v>44176</v>
      </c>
      <c r="E47" s="91">
        <v>1.8</v>
      </c>
      <c r="F47" s="90" t="s">
        <v>1746</v>
      </c>
    </row>
    <row r="48" spans="1:6" ht="16.5" x14ac:dyDescent="0.25">
      <c r="A48" s="90">
        <f t="shared" si="0"/>
        <v>47</v>
      </c>
      <c r="B48" s="29" t="s">
        <v>3508</v>
      </c>
      <c r="C48" s="90" t="s">
        <v>929</v>
      </c>
      <c r="D48" s="91">
        <v>44184</v>
      </c>
      <c r="E48" s="90" t="s">
        <v>3889</v>
      </c>
      <c r="F48" s="90" t="s">
        <v>1746</v>
      </c>
    </row>
    <row r="49" spans="1:6" ht="16.5" x14ac:dyDescent="0.25">
      <c r="A49" s="90">
        <f t="shared" si="0"/>
        <v>48</v>
      </c>
      <c r="B49" s="29" t="s">
        <v>3508</v>
      </c>
      <c r="C49" s="90" t="s">
        <v>3514</v>
      </c>
      <c r="D49" s="91">
        <v>44184</v>
      </c>
      <c r="E49" s="90" t="s">
        <v>3890</v>
      </c>
      <c r="F49" s="90" t="s">
        <v>1746</v>
      </c>
    </row>
    <row r="50" spans="1:6" ht="16.5" x14ac:dyDescent="0.25">
      <c r="A50" s="90">
        <f t="shared" si="0"/>
        <v>49</v>
      </c>
      <c r="B50" s="29" t="s">
        <v>3891</v>
      </c>
      <c r="C50" s="90" t="s">
        <v>1878</v>
      </c>
      <c r="D50" s="91">
        <v>44192</v>
      </c>
      <c r="E50" s="90" t="s">
        <v>3872</v>
      </c>
      <c r="F50" s="189" t="s">
        <v>3892</v>
      </c>
    </row>
    <row r="51" spans="1:6" ht="16.5" x14ac:dyDescent="0.25">
      <c r="A51" s="90">
        <f t="shared" si="0"/>
        <v>50</v>
      </c>
      <c r="B51" s="29" t="s">
        <v>3891</v>
      </c>
      <c r="C51" s="90" t="s">
        <v>2352</v>
      </c>
      <c r="D51" s="91">
        <v>44193</v>
      </c>
      <c r="E51" s="90" t="s">
        <v>3893</v>
      </c>
      <c r="F51" s="190"/>
    </row>
    <row r="52" spans="1:6" ht="16.5" x14ac:dyDescent="0.25">
      <c r="A52" s="90">
        <f t="shared" si="0"/>
        <v>51</v>
      </c>
      <c r="B52" s="29" t="s">
        <v>3891</v>
      </c>
      <c r="C52" s="90" t="s">
        <v>1800</v>
      </c>
      <c r="D52" s="91">
        <v>44194</v>
      </c>
      <c r="E52" s="90" t="s">
        <v>3894</v>
      </c>
      <c r="F52" s="190"/>
    </row>
    <row r="53" spans="1:6" ht="16.5" x14ac:dyDescent="0.25">
      <c r="A53" s="90">
        <f t="shared" si="0"/>
        <v>52</v>
      </c>
      <c r="B53" s="29" t="s">
        <v>3891</v>
      </c>
      <c r="C53" s="90" t="s">
        <v>2360</v>
      </c>
      <c r="D53" s="91">
        <v>44194</v>
      </c>
      <c r="E53" s="90" t="s">
        <v>3871</v>
      </c>
      <c r="F53" s="191"/>
    </row>
    <row r="54" spans="1:6" ht="16.5" x14ac:dyDescent="0.25">
      <c r="A54" s="90">
        <f t="shared" si="0"/>
        <v>53</v>
      </c>
      <c r="B54" s="29" t="s">
        <v>3895</v>
      </c>
      <c r="C54" s="90" t="s">
        <v>60</v>
      </c>
      <c r="D54" s="91">
        <v>44211</v>
      </c>
      <c r="E54" s="90" t="s">
        <v>3896</v>
      </c>
      <c r="F54" s="90" t="s">
        <v>1746</v>
      </c>
    </row>
    <row r="55" spans="1:6" ht="16.5" x14ac:dyDescent="0.25">
      <c r="A55" s="90">
        <f t="shared" si="0"/>
        <v>54</v>
      </c>
      <c r="B55" s="29" t="s">
        <v>3895</v>
      </c>
      <c r="C55" s="90" t="s">
        <v>24</v>
      </c>
      <c r="D55" s="91">
        <v>44211</v>
      </c>
      <c r="E55" s="90" t="s">
        <v>3866</v>
      </c>
      <c r="F55" s="90" t="s">
        <v>1746</v>
      </c>
    </row>
    <row r="56" spans="1:6" ht="16.5" x14ac:dyDescent="0.25">
      <c r="A56" s="90">
        <f t="shared" si="0"/>
        <v>55</v>
      </c>
      <c r="B56" s="29" t="s">
        <v>3508</v>
      </c>
      <c r="C56" s="90" t="s">
        <v>2233</v>
      </c>
      <c r="D56" s="91">
        <v>44218</v>
      </c>
      <c r="E56" s="90" t="s">
        <v>3886</v>
      </c>
      <c r="F56" s="90" t="s">
        <v>3892</v>
      </c>
    </row>
    <row r="57" spans="1:6" ht="16.5" x14ac:dyDescent="0.25">
      <c r="A57" s="90">
        <f t="shared" si="0"/>
        <v>56</v>
      </c>
      <c r="B57" s="29" t="s">
        <v>3508</v>
      </c>
      <c r="C57" s="90" t="s">
        <v>2717</v>
      </c>
      <c r="D57" s="91">
        <v>44235</v>
      </c>
      <c r="E57" s="90" t="s">
        <v>3870</v>
      </c>
      <c r="F57" s="90" t="s">
        <v>3892</v>
      </c>
    </row>
    <row r="58" spans="1:6" ht="16.5" x14ac:dyDescent="0.25">
      <c r="A58" s="90">
        <f t="shared" si="0"/>
        <v>57</v>
      </c>
      <c r="B58" s="90" t="s">
        <v>3511</v>
      </c>
      <c r="C58" s="90" t="s">
        <v>269</v>
      </c>
      <c r="D58" s="91">
        <v>44226</v>
      </c>
      <c r="E58" s="90" t="s">
        <v>3893</v>
      </c>
      <c r="F58" s="90" t="s">
        <v>1746</v>
      </c>
    </row>
    <row r="59" spans="1:6" ht="16.5" x14ac:dyDescent="0.25">
      <c r="A59" s="90">
        <f t="shared" si="0"/>
        <v>58</v>
      </c>
      <c r="B59" s="90" t="s">
        <v>3511</v>
      </c>
      <c r="C59" s="90" t="s">
        <v>2692</v>
      </c>
      <c r="D59" s="91">
        <v>44257</v>
      </c>
      <c r="E59" s="90" t="s">
        <v>3893</v>
      </c>
      <c r="F59" s="90" t="s">
        <v>1746</v>
      </c>
    </row>
    <row r="60" spans="1:6" ht="16.5" x14ac:dyDescent="0.25">
      <c r="A60" s="90">
        <f t="shared" si="0"/>
        <v>59</v>
      </c>
      <c r="B60" s="90" t="s">
        <v>3511</v>
      </c>
      <c r="C60" s="90" t="s">
        <v>1883</v>
      </c>
      <c r="D60" s="91">
        <v>44257</v>
      </c>
      <c r="E60" s="90" t="s">
        <v>3876</v>
      </c>
      <c r="F60" s="90" t="s">
        <v>1746</v>
      </c>
    </row>
    <row r="61" spans="1:6" ht="16.5" x14ac:dyDescent="0.25">
      <c r="A61" s="90">
        <f t="shared" si="0"/>
        <v>60</v>
      </c>
      <c r="B61" s="90" t="s">
        <v>3511</v>
      </c>
      <c r="C61" s="90" t="s">
        <v>1754</v>
      </c>
      <c r="D61" s="91">
        <v>44258</v>
      </c>
      <c r="E61" s="90" t="s">
        <v>3874</v>
      </c>
      <c r="F61" s="90" t="s">
        <v>1746</v>
      </c>
    </row>
    <row r="62" spans="1:6" ht="16.5" x14ac:dyDescent="0.25">
      <c r="A62" s="90">
        <f t="shared" si="0"/>
        <v>61</v>
      </c>
      <c r="B62" s="90" t="s">
        <v>3511</v>
      </c>
      <c r="C62" s="90" t="s">
        <v>3516</v>
      </c>
      <c r="D62" s="91">
        <v>44258</v>
      </c>
      <c r="E62" s="90" t="s">
        <v>3897</v>
      </c>
      <c r="F62" s="90" t="s">
        <v>1746</v>
      </c>
    </row>
    <row r="63" spans="1:6" ht="16.5" x14ac:dyDescent="0.25">
      <c r="A63" s="90">
        <f t="shared" si="0"/>
        <v>62</v>
      </c>
      <c r="B63" s="90" t="s">
        <v>3511</v>
      </c>
      <c r="C63" s="90" t="s">
        <v>2726</v>
      </c>
      <c r="D63" s="91">
        <v>44262</v>
      </c>
      <c r="E63" s="90" t="s">
        <v>3880</v>
      </c>
      <c r="F63" s="90" t="s">
        <v>3892</v>
      </c>
    </row>
    <row r="64" spans="1:6" ht="16.5" x14ac:dyDescent="0.25">
      <c r="A64" s="90">
        <f t="shared" si="0"/>
        <v>63</v>
      </c>
      <c r="B64" s="90" t="s">
        <v>3511</v>
      </c>
      <c r="C64" s="90" t="s">
        <v>2720</v>
      </c>
      <c r="D64" s="91">
        <v>44266</v>
      </c>
      <c r="E64" s="90" t="s">
        <v>3898</v>
      </c>
      <c r="F64" s="90" t="s">
        <v>3892</v>
      </c>
    </row>
    <row r="65" spans="1:6" ht="16.5" x14ac:dyDescent="0.25">
      <c r="A65" s="90">
        <f t="shared" si="0"/>
        <v>64</v>
      </c>
      <c r="B65" s="90" t="s">
        <v>3511</v>
      </c>
      <c r="C65" s="90" t="s">
        <v>2679</v>
      </c>
      <c r="D65" s="91">
        <v>44307</v>
      </c>
      <c r="E65" s="90" t="s">
        <v>3899</v>
      </c>
      <c r="F65" s="90" t="s">
        <v>1746</v>
      </c>
    </row>
    <row r="66" spans="1:6" ht="16.5" x14ac:dyDescent="0.25">
      <c r="A66" s="90">
        <f t="shared" si="0"/>
        <v>65</v>
      </c>
      <c r="B66" s="90" t="s">
        <v>3511</v>
      </c>
      <c r="C66" s="90" t="s">
        <v>276</v>
      </c>
      <c r="D66" s="91">
        <v>44307</v>
      </c>
      <c r="E66" s="90" t="s">
        <v>3900</v>
      </c>
      <c r="F66" s="90" t="s">
        <v>1746</v>
      </c>
    </row>
    <row r="67" spans="1:6" ht="16.5" x14ac:dyDescent="0.25">
      <c r="A67" s="90">
        <f t="shared" si="0"/>
        <v>66</v>
      </c>
      <c r="B67" s="90" t="s">
        <v>3511</v>
      </c>
      <c r="C67" s="90" t="s">
        <v>277</v>
      </c>
      <c r="D67" s="91">
        <v>44308</v>
      </c>
      <c r="E67" s="90" t="s">
        <v>3901</v>
      </c>
      <c r="F67" s="90" t="s">
        <v>1746</v>
      </c>
    </row>
    <row r="68" spans="1:6" ht="16.5" x14ac:dyDescent="0.25">
      <c r="A68" s="90">
        <f t="shared" ref="A68:A85" si="1">A67+1</f>
        <v>67</v>
      </c>
      <c r="B68" s="90" t="s">
        <v>3511</v>
      </c>
      <c r="C68" s="90" t="s">
        <v>913</v>
      </c>
      <c r="D68" s="91">
        <v>44308</v>
      </c>
      <c r="E68" s="90" t="s">
        <v>3902</v>
      </c>
      <c r="F68" s="90" t="s">
        <v>1746</v>
      </c>
    </row>
    <row r="69" spans="1:6" ht="16.5" x14ac:dyDescent="0.25">
      <c r="A69" s="90">
        <f t="shared" si="1"/>
        <v>68</v>
      </c>
      <c r="B69" s="90" t="s">
        <v>3511</v>
      </c>
      <c r="C69" s="90" t="s">
        <v>2521</v>
      </c>
      <c r="D69" s="91">
        <v>44475</v>
      </c>
      <c r="E69" s="90" t="s">
        <v>3903</v>
      </c>
      <c r="F69" s="90" t="s">
        <v>1746</v>
      </c>
    </row>
    <row r="70" spans="1:6" ht="16.5" x14ac:dyDescent="0.25">
      <c r="A70" s="90">
        <f t="shared" si="1"/>
        <v>69</v>
      </c>
      <c r="B70" s="90" t="s">
        <v>3511</v>
      </c>
      <c r="C70" s="90" t="s">
        <v>2498</v>
      </c>
      <c r="D70" s="91">
        <v>44476</v>
      </c>
      <c r="E70" s="90" t="s">
        <v>3904</v>
      </c>
      <c r="F70" s="90" t="s">
        <v>1746</v>
      </c>
    </row>
    <row r="71" spans="1:6" ht="16.5" x14ac:dyDescent="0.25">
      <c r="A71" s="90">
        <f t="shared" si="1"/>
        <v>70</v>
      </c>
      <c r="B71" s="90" t="s">
        <v>2064</v>
      </c>
      <c r="C71" s="90" t="s">
        <v>104</v>
      </c>
      <c r="D71" s="91">
        <v>44499</v>
      </c>
      <c r="E71" s="90" t="s">
        <v>3866</v>
      </c>
      <c r="F71" s="90" t="s">
        <v>1746</v>
      </c>
    </row>
    <row r="72" spans="1:6" ht="16.5" x14ac:dyDescent="0.25">
      <c r="A72" s="90">
        <f t="shared" si="1"/>
        <v>71</v>
      </c>
      <c r="B72" s="90" t="s">
        <v>2064</v>
      </c>
      <c r="C72" s="90" t="s">
        <v>81</v>
      </c>
      <c r="D72" s="91">
        <v>44500</v>
      </c>
      <c r="E72" s="90" t="s">
        <v>3866</v>
      </c>
      <c r="F72" s="90" t="s">
        <v>1746</v>
      </c>
    </row>
    <row r="73" spans="1:6" ht="16.5" x14ac:dyDescent="0.25">
      <c r="A73" s="90">
        <f t="shared" si="1"/>
        <v>72</v>
      </c>
      <c r="B73" s="90" t="s">
        <v>2064</v>
      </c>
      <c r="C73" s="90" t="s">
        <v>1094</v>
      </c>
      <c r="D73" s="91">
        <v>44505</v>
      </c>
      <c r="E73" s="90" t="s">
        <v>3866</v>
      </c>
      <c r="F73" s="90" t="s">
        <v>1746</v>
      </c>
    </row>
    <row r="74" spans="1:6" ht="16.5" x14ac:dyDescent="0.25">
      <c r="A74" s="90">
        <f t="shared" si="1"/>
        <v>73</v>
      </c>
      <c r="B74" s="90" t="s">
        <v>2064</v>
      </c>
      <c r="C74" s="90" t="s">
        <v>3510</v>
      </c>
      <c r="D74" s="91">
        <v>44506</v>
      </c>
      <c r="E74" s="90" t="s">
        <v>3866</v>
      </c>
      <c r="F74" s="90" t="s">
        <v>1746</v>
      </c>
    </row>
    <row r="75" spans="1:6" ht="16.5" x14ac:dyDescent="0.25">
      <c r="A75" s="90">
        <f t="shared" si="1"/>
        <v>74</v>
      </c>
      <c r="B75" s="90" t="s">
        <v>2064</v>
      </c>
      <c r="C75" s="90" t="s">
        <v>37</v>
      </c>
      <c r="D75" s="91">
        <v>44507</v>
      </c>
      <c r="E75" s="90" t="s">
        <v>3866</v>
      </c>
      <c r="F75" s="90" t="s">
        <v>1746</v>
      </c>
    </row>
    <row r="76" spans="1:6" ht="16.5" x14ac:dyDescent="0.25">
      <c r="A76" s="90">
        <f t="shared" si="1"/>
        <v>75</v>
      </c>
      <c r="B76" s="90" t="s">
        <v>2064</v>
      </c>
      <c r="C76" s="90" t="s">
        <v>1756</v>
      </c>
      <c r="D76" s="91">
        <v>44508</v>
      </c>
      <c r="E76" s="90" t="s">
        <v>3905</v>
      </c>
      <c r="F76" s="90" t="s">
        <v>1746</v>
      </c>
    </row>
    <row r="77" spans="1:6" ht="16.5" x14ac:dyDescent="0.25">
      <c r="A77" s="90">
        <f t="shared" si="1"/>
        <v>76</v>
      </c>
      <c r="B77" s="90" t="s">
        <v>2064</v>
      </c>
      <c r="C77" s="90" t="s">
        <v>895</v>
      </c>
      <c r="D77" s="91">
        <v>44523</v>
      </c>
      <c r="E77" s="90" t="s">
        <v>3868</v>
      </c>
      <c r="F77" s="90" t="s">
        <v>1746</v>
      </c>
    </row>
    <row r="78" spans="1:6" ht="16.5" x14ac:dyDescent="0.25">
      <c r="A78" s="90">
        <f t="shared" si="1"/>
        <v>77</v>
      </c>
      <c r="B78" s="90" t="s">
        <v>2064</v>
      </c>
      <c r="C78" s="90" t="s">
        <v>747</v>
      </c>
      <c r="D78" s="91">
        <v>44523</v>
      </c>
      <c r="E78" s="90" t="s">
        <v>3870</v>
      </c>
      <c r="F78" s="90" t="s">
        <v>1746</v>
      </c>
    </row>
    <row r="79" spans="1:6" ht="16.5" x14ac:dyDescent="0.25">
      <c r="A79" s="90">
        <f t="shared" si="1"/>
        <v>78</v>
      </c>
      <c r="B79" s="90" t="s">
        <v>2064</v>
      </c>
      <c r="C79" s="90" t="s">
        <v>2132</v>
      </c>
      <c r="D79" s="91">
        <v>44533</v>
      </c>
      <c r="E79" s="90" t="s">
        <v>3776</v>
      </c>
      <c r="F79" s="90" t="s">
        <v>1746</v>
      </c>
    </row>
    <row r="80" spans="1:6" ht="16.5" x14ac:dyDescent="0.25">
      <c r="A80" s="90">
        <f t="shared" si="1"/>
        <v>79</v>
      </c>
      <c r="B80" s="90" t="s">
        <v>2064</v>
      </c>
      <c r="C80" s="90" t="s">
        <v>39</v>
      </c>
      <c r="D80" s="91">
        <v>44533</v>
      </c>
      <c r="E80" s="90" t="s">
        <v>3868</v>
      </c>
      <c r="F80" s="90" t="s">
        <v>1746</v>
      </c>
    </row>
    <row r="81" spans="1:6" ht="16.5" x14ac:dyDescent="0.25">
      <c r="A81" s="90">
        <f t="shared" si="1"/>
        <v>80</v>
      </c>
      <c r="B81" s="90" t="s">
        <v>2064</v>
      </c>
      <c r="C81" s="90" t="s">
        <v>2222</v>
      </c>
      <c r="D81" s="91">
        <v>44534</v>
      </c>
      <c r="E81" s="90" t="s">
        <v>3866</v>
      </c>
      <c r="F81" s="90" t="s">
        <v>1746</v>
      </c>
    </row>
    <row r="82" spans="1:6" ht="16.5" x14ac:dyDescent="0.25">
      <c r="A82" s="90">
        <f t="shared" si="1"/>
        <v>81</v>
      </c>
      <c r="B82" s="90" t="s">
        <v>2064</v>
      </c>
      <c r="C82" s="90" t="s">
        <v>2236</v>
      </c>
      <c r="D82" s="91">
        <v>44534</v>
      </c>
      <c r="E82" s="90" t="s">
        <v>3866</v>
      </c>
      <c r="F82" s="90" t="s">
        <v>1746</v>
      </c>
    </row>
    <row r="83" spans="1:6" ht="16.5" x14ac:dyDescent="0.25">
      <c r="A83" s="90">
        <f t="shared" si="1"/>
        <v>82</v>
      </c>
      <c r="B83" s="90" t="s">
        <v>2064</v>
      </c>
      <c r="C83" s="90" t="s">
        <v>905</v>
      </c>
      <c r="D83" s="91">
        <v>44534</v>
      </c>
      <c r="E83" s="90" t="s">
        <v>3866</v>
      </c>
      <c r="F83" s="90" t="s">
        <v>1746</v>
      </c>
    </row>
    <row r="84" spans="1:6" ht="16.5" x14ac:dyDescent="0.25">
      <c r="A84" s="90">
        <f t="shared" si="1"/>
        <v>83</v>
      </c>
      <c r="B84" s="90" t="s">
        <v>2064</v>
      </c>
      <c r="C84" s="90" t="s">
        <v>65</v>
      </c>
      <c r="D84" s="91">
        <v>44547</v>
      </c>
      <c r="E84" s="90" t="s">
        <v>3906</v>
      </c>
      <c r="F84" s="90" t="s">
        <v>1746</v>
      </c>
    </row>
    <row r="85" spans="1:6" ht="16.5" x14ac:dyDescent="0.25">
      <c r="A85" s="90">
        <f t="shared" si="1"/>
        <v>84</v>
      </c>
      <c r="B85" s="90" t="s">
        <v>2064</v>
      </c>
      <c r="C85" s="90" t="s">
        <v>285</v>
      </c>
      <c r="D85" s="91">
        <v>44551</v>
      </c>
      <c r="E85" s="90" t="s">
        <v>3870</v>
      </c>
      <c r="F85" s="90" t="s">
        <v>1746</v>
      </c>
    </row>
    <row r="1526" spans="7:9" x14ac:dyDescent="0.25">
      <c r="G1526" s="102">
        <v>1.7029000000000001</v>
      </c>
      <c r="H1526" s="102">
        <v>0.12</v>
      </c>
      <c r="I1526" s="102">
        <v>1.3447</v>
      </c>
    </row>
    <row r="1527" spans="7:9" x14ac:dyDescent="0.25">
      <c r="G1527" s="102">
        <v>1.8205</v>
      </c>
      <c r="H1527" s="102">
        <v>2.3199999999999998</v>
      </c>
      <c r="I1527" s="102">
        <v>1.3935999999999999</v>
      </c>
    </row>
    <row r="1528" spans="7:9" x14ac:dyDescent="0.25">
      <c r="G1528" s="102">
        <v>3.04</v>
      </c>
      <c r="H1528" s="102">
        <v>0.5</v>
      </c>
      <c r="I1528" s="102">
        <v>2.38</v>
      </c>
    </row>
    <row r="1529" spans="7:9" x14ac:dyDescent="0.25">
      <c r="G1529" s="102">
        <v>1.7029000000000001</v>
      </c>
      <c r="H1529" s="102">
        <v>0.12</v>
      </c>
      <c r="I1529" s="102">
        <v>1.3447</v>
      </c>
    </row>
  </sheetData>
  <mergeCells count="3">
    <mergeCell ref="E27:E28"/>
    <mergeCell ref="F27:F28"/>
    <mergeCell ref="F50:F53"/>
  </mergeCells>
  <phoneticPr fontId="7" type="noConversion"/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天然气气举</vt:lpstr>
      <vt:lpstr>制氮车</vt:lpstr>
      <vt:lpstr>固定制氮 </vt:lpstr>
      <vt:lpstr>增压机气举202H1</vt:lpstr>
      <vt:lpstr>增压机气举202H3（已搬迁至204H66）</vt:lpstr>
      <vt:lpstr>增压机气举202H13</vt:lpstr>
      <vt:lpstr>增压机气举202H14</vt:lpstr>
      <vt:lpstr>增压机气举202H15</vt:lpstr>
      <vt:lpstr>增压机气举202H16</vt:lpstr>
      <vt:lpstr>增压机气举202H18</vt:lpstr>
      <vt:lpstr>增压机气举202H21（已搬迁至204H52）</vt:lpstr>
      <vt:lpstr>增压机气举202H22</vt:lpstr>
      <vt:lpstr>增压机气举202H23（已搬迁至204H79）</vt:lpstr>
      <vt:lpstr>增压机气举202H28</vt:lpstr>
      <vt:lpstr>增压机气举204H9</vt:lpstr>
      <vt:lpstr>增压机气举204H10</vt:lpstr>
      <vt:lpstr>增压机气举204H11</vt:lpstr>
      <vt:lpstr>增压机气举204H12（已搬迁至204H62）</vt:lpstr>
      <vt:lpstr>增压机气举204H34</vt:lpstr>
      <vt:lpstr>增压机气举204H36（已搬迁至202H28）</vt:lpstr>
      <vt:lpstr>增压机气举204H38</vt:lpstr>
      <vt:lpstr>增压机气举204H45（已搬迁至204H54）</vt:lpstr>
      <vt:lpstr>增压机气举204H48 </vt:lpstr>
      <vt:lpstr>增压机气举204H52</vt:lpstr>
      <vt:lpstr>增压机气举204H54</vt:lpstr>
      <vt:lpstr>增压机气举204H62</vt:lpstr>
      <vt:lpstr>增压机气举204H66</vt:lpstr>
      <vt:lpstr>增压机气举204H79</vt:lpstr>
      <vt:lpstr>电驱气举204H35</vt:lpstr>
      <vt:lpstr>电驱气举204H37</vt:lpstr>
      <vt:lpstr>电驱气举204H42</vt:lpstr>
      <vt:lpstr>电驱气举204H50</vt:lpstr>
      <vt:lpstr>打破裂盘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Bing Yang</cp:lastModifiedBy>
  <dcterms:created xsi:type="dcterms:W3CDTF">2006-09-16T00:00:00Z</dcterms:created>
  <dcterms:modified xsi:type="dcterms:W3CDTF">2024-06-20T06:52:50Z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2052-11.1.0.12980</vt:lpwstr>
  </property>
  <property fmtid="{D5CDD505-2E9C-101B-9397-08002B2CF9AE}" pid="3" name="KSOReadingLayout">
    <vt:bool>false</vt:bool>
  </property>
  <property fmtid="{D5CDD505-2E9C-101B-9397-08002B2CF9AE}" pid="4" name="ICV">
    <vt:lpwstr>ED17C4CBF55A4BCABF575AA55F221536</vt:lpwstr>
  </property>
</Properties>
</file>